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5.xml" ContentType="application/vnd.openxmlformats-officedocument.drawing+xml"/>
  <Override PartName="/xl/charts/chart26.xml" ContentType="application/vnd.openxmlformats-officedocument.drawingml.chart+xml"/>
  <Override PartName="/xl/drawings/drawing1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C9640E81-2780-4992-9DB2-6EC8F0FE9A3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27" r:id="rId2"/>
    <sheet name="BAV" sheetId="26" r:id="rId3"/>
    <sheet name="Q_fit" sheetId="6" r:id="rId4"/>
    <sheet name="Q_fit (2)" sheetId="12" r:id="rId5"/>
    <sheet name="Q_fit (3)" sheetId="13" r:id="rId6"/>
    <sheet name="Q_fit (4)" sheetId="14" r:id="rId7"/>
    <sheet name="Q_fit (5)" sheetId="15" r:id="rId8"/>
    <sheet name="Q_fit (6)" sheetId="16" r:id="rId9"/>
    <sheet name="Q_fit (7)" sheetId="17" r:id="rId10"/>
    <sheet name="Q_fit (8)" sheetId="18" r:id="rId11"/>
    <sheet name="B" sheetId="4" r:id="rId12"/>
    <sheet name="C" sheetId="5" r:id="rId13"/>
    <sheet name="A (3)" sheetId="20" r:id="rId14"/>
    <sheet name="A (2)" sheetId="7" r:id="rId15"/>
    <sheet name="Q_fit (9)" sheetId="19" r:id="rId16"/>
    <sheet name="A (5)" sheetId="22" r:id="rId17"/>
    <sheet name="A (6)" sheetId="25" r:id="rId18"/>
  </sheets>
  <definedNames>
    <definedName name="solver_adj" localSheetId="14" hidden="1">'A (2)'!$E$11:$E$13</definedName>
    <definedName name="solver_adj" localSheetId="13" hidden="1">'A (3)'!$E$11:$E$13</definedName>
    <definedName name="solver_adj" localSheetId="16" hidden="1">'A (5)'!$J$2:$J$7</definedName>
    <definedName name="solver_adj" localSheetId="17" hidden="1">'A (6)'!$J$2:$J$7</definedName>
    <definedName name="solver_adj" localSheetId="0" hidden="1">'Active 1'!$E$11:$E$13</definedName>
    <definedName name="solver_adj" localSheetId="11" hidden="1">B!$E$11:$E$13</definedName>
    <definedName name="solver_adj" localSheetId="12" hidden="1">'C'!$E$11:$E$13</definedName>
    <definedName name="solver_cvg" localSheetId="14" hidden="1">0.001</definedName>
    <definedName name="solver_cvg" localSheetId="13" hidden="1">0.001</definedName>
    <definedName name="solver_cvg" localSheetId="16" hidden="1">0.001</definedName>
    <definedName name="solver_cvg" localSheetId="17" hidden="1">0.001</definedName>
    <definedName name="solver_cvg" localSheetId="0" hidden="1">0.001</definedName>
    <definedName name="solver_cvg" localSheetId="11" hidden="1">0.001</definedName>
    <definedName name="solver_cvg" localSheetId="12" hidden="1">0.001</definedName>
    <definedName name="solver_drv" localSheetId="14" hidden="1">1</definedName>
    <definedName name="solver_drv" localSheetId="13" hidden="1">1</definedName>
    <definedName name="solver_drv" localSheetId="16" hidden="1">1</definedName>
    <definedName name="solver_drv" localSheetId="17" hidden="1">1</definedName>
    <definedName name="solver_drv" localSheetId="0" hidden="1">1</definedName>
    <definedName name="solver_drv" localSheetId="11" hidden="1">1</definedName>
    <definedName name="solver_drv" localSheetId="12" hidden="1">1</definedName>
    <definedName name="solver_est" localSheetId="14" hidden="1">1</definedName>
    <definedName name="solver_est" localSheetId="13" hidden="1">1</definedName>
    <definedName name="solver_est" localSheetId="16" hidden="1">1</definedName>
    <definedName name="solver_est" localSheetId="17" hidden="1">1</definedName>
    <definedName name="solver_est" localSheetId="0" hidden="1">1</definedName>
    <definedName name="solver_est" localSheetId="11" hidden="1">1</definedName>
    <definedName name="solver_est" localSheetId="12" hidden="1">1</definedName>
    <definedName name="solver_itr" localSheetId="14" hidden="1">100</definedName>
    <definedName name="solver_itr" localSheetId="13" hidden="1">100</definedName>
    <definedName name="solver_itr" localSheetId="16" hidden="1">100</definedName>
    <definedName name="solver_itr" localSheetId="17" hidden="1">100</definedName>
    <definedName name="solver_itr" localSheetId="0" hidden="1">100</definedName>
    <definedName name="solver_itr" localSheetId="11" hidden="1">100</definedName>
    <definedName name="solver_itr" localSheetId="12" hidden="1">100</definedName>
    <definedName name="solver_lin" localSheetId="14" hidden="1">2</definedName>
    <definedName name="solver_lin" localSheetId="13" hidden="1">2</definedName>
    <definedName name="solver_lin" localSheetId="16" hidden="1">2</definedName>
    <definedName name="solver_lin" localSheetId="17" hidden="1">2</definedName>
    <definedName name="solver_lin" localSheetId="0" hidden="1">2</definedName>
    <definedName name="solver_lin" localSheetId="11" hidden="1">2</definedName>
    <definedName name="solver_lin" localSheetId="12" hidden="1">2</definedName>
    <definedName name="solver_neg" localSheetId="14" hidden="1">2</definedName>
    <definedName name="solver_neg" localSheetId="13" hidden="1">2</definedName>
    <definedName name="solver_neg" localSheetId="16" hidden="1">2</definedName>
    <definedName name="solver_neg" localSheetId="17" hidden="1">2</definedName>
    <definedName name="solver_neg" localSheetId="0" hidden="1">2</definedName>
    <definedName name="solver_neg" localSheetId="11" hidden="1">2</definedName>
    <definedName name="solver_neg" localSheetId="12" hidden="1">2</definedName>
    <definedName name="solver_num" localSheetId="14" hidden="1">0</definedName>
    <definedName name="solver_num" localSheetId="13" hidden="1">0</definedName>
    <definedName name="solver_num" localSheetId="16" hidden="1">0</definedName>
    <definedName name="solver_num" localSheetId="17" hidden="1">0</definedName>
    <definedName name="solver_num" localSheetId="0" hidden="1">0</definedName>
    <definedName name="solver_num" localSheetId="11" hidden="1">0</definedName>
    <definedName name="solver_num" localSheetId="12" hidden="1">0</definedName>
    <definedName name="solver_nwt" localSheetId="14" hidden="1">1</definedName>
    <definedName name="solver_nwt" localSheetId="13" hidden="1">1</definedName>
    <definedName name="solver_nwt" localSheetId="16" hidden="1">1</definedName>
    <definedName name="solver_nwt" localSheetId="17" hidden="1">1</definedName>
    <definedName name="solver_nwt" localSheetId="0" hidden="1">1</definedName>
    <definedName name="solver_nwt" localSheetId="11" hidden="1">1</definedName>
    <definedName name="solver_nwt" localSheetId="12" hidden="1">1</definedName>
    <definedName name="solver_opt" localSheetId="14" hidden="1">'A (2)'!$E$14</definedName>
    <definedName name="solver_opt" localSheetId="13" hidden="1">'A (3)'!$E$14</definedName>
    <definedName name="solver_opt" localSheetId="16" hidden="1">'A (5)'!$J$8</definedName>
    <definedName name="solver_opt" localSheetId="17" hidden="1">'A (6)'!$J$8</definedName>
    <definedName name="solver_opt" localSheetId="0" hidden="1">'Active 1'!$E$14</definedName>
    <definedName name="solver_opt" localSheetId="11" hidden="1">B!$E$14</definedName>
    <definedName name="solver_opt" localSheetId="12" hidden="1">'C'!$D$14</definedName>
    <definedName name="solver_pre" localSheetId="14" hidden="1">0.000001</definedName>
    <definedName name="solver_pre" localSheetId="13" hidden="1">0.000001</definedName>
    <definedName name="solver_pre" localSheetId="16" hidden="1">0.000001</definedName>
    <definedName name="solver_pre" localSheetId="17" hidden="1">0.000001</definedName>
    <definedName name="solver_pre" localSheetId="0" hidden="1">0.000001</definedName>
    <definedName name="solver_pre" localSheetId="11" hidden="1">0.000001</definedName>
    <definedName name="solver_pre" localSheetId="12" hidden="1">0.000001</definedName>
    <definedName name="solver_scl" localSheetId="14" hidden="1">2</definedName>
    <definedName name="solver_scl" localSheetId="13" hidden="1">2</definedName>
    <definedName name="solver_scl" localSheetId="16" hidden="1">2</definedName>
    <definedName name="solver_scl" localSheetId="17" hidden="1">2</definedName>
    <definedName name="solver_scl" localSheetId="0" hidden="1">2</definedName>
    <definedName name="solver_scl" localSheetId="11" hidden="1">2</definedName>
    <definedName name="solver_scl" localSheetId="12" hidden="1">2</definedName>
    <definedName name="solver_sho" localSheetId="14" hidden="1">2</definedName>
    <definedName name="solver_sho" localSheetId="13" hidden="1">2</definedName>
    <definedName name="solver_sho" localSheetId="16" hidden="1">2</definedName>
    <definedName name="solver_sho" localSheetId="17" hidden="1">2</definedName>
    <definedName name="solver_sho" localSheetId="0" hidden="1">2</definedName>
    <definedName name="solver_sho" localSheetId="11" hidden="1">2</definedName>
    <definedName name="solver_sho" localSheetId="12" hidden="1">2</definedName>
    <definedName name="solver_tim" localSheetId="14" hidden="1">100</definedName>
    <definedName name="solver_tim" localSheetId="13" hidden="1">100</definedName>
    <definedName name="solver_tim" localSheetId="16" hidden="1">100</definedName>
    <definedName name="solver_tim" localSheetId="17" hidden="1">100</definedName>
    <definedName name="solver_tim" localSheetId="0" hidden="1">100</definedName>
    <definedName name="solver_tim" localSheetId="11" hidden="1">100</definedName>
    <definedName name="solver_tim" localSheetId="12" hidden="1">100</definedName>
    <definedName name="solver_tol" localSheetId="14" hidden="1">0.05</definedName>
    <definedName name="solver_tol" localSheetId="13" hidden="1">0.05</definedName>
    <definedName name="solver_tol" localSheetId="16" hidden="1">0.05</definedName>
    <definedName name="solver_tol" localSheetId="17" hidden="1">0.05</definedName>
    <definedName name="solver_tol" localSheetId="0" hidden="1">0.05</definedName>
    <definedName name="solver_tol" localSheetId="11" hidden="1">0.05</definedName>
    <definedName name="solver_tol" localSheetId="12" hidden="1">0.05</definedName>
    <definedName name="solver_typ" localSheetId="14" hidden="1">2</definedName>
    <definedName name="solver_typ" localSheetId="13" hidden="1">2</definedName>
    <definedName name="solver_typ" localSheetId="16" hidden="1">2</definedName>
    <definedName name="solver_typ" localSheetId="17" hidden="1">2</definedName>
    <definedName name="solver_typ" localSheetId="0" hidden="1">2</definedName>
    <definedName name="solver_typ" localSheetId="11" hidden="1">2</definedName>
    <definedName name="solver_typ" localSheetId="12" hidden="1">2</definedName>
    <definedName name="solver_val" localSheetId="14" hidden="1">0</definedName>
    <definedName name="solver_val" localSheetId="13" hidden="1">0</definedName>
    <definedName name="solver_val" localSheetId="16" hidden="1">0</definedName>
    <definedName name="solver_val" localSheetId="17" hidden="1">0</definedName>
    <definedName name="solver_val" localSheetId="0" hidden="1">0</definedName>
    <definedName name="solver_val" localSheetId="11" hidden="1">0</definedName>
    <definedName name="solver_val" localSheetId="12" hidden="1">0</definedName>
  </definedNames>
  <calcPr calcId="181029"/>
</workbook>
</file>

<file path=xl/calcChain.xml><?xml version="1.0" encoding="utf-8"?>
<calcChain xmlns="http://schemas.openxmlformats.org/spreadsheetml/2006/main">
  <c r="V45" i="1" l="1"/>
  <c r="W45" i="1" s="1"/>
  <c r="V35" i="1"/>
  <c r="W35" i="1" s="1"/>
  <c r="V34" i="1"/>
  <c r="E834" i="1"/>
  <c r="F834" i="1"/>
  <c r="G834" i="1" s="1"/>
  <c r="K834" i="1" s="1"/>
  <c r="Q834" i="1"/>
  <c r="E835" i="1"/>
  <c r="F835" i="1" s="1"/>
  <c r="Q835" i="1"/>
  <c r="E836" i="1"/>
  <c r="F836" i="1" s="1"/>
  <c r="Q836" i="1"/>
  <c r="F4" i="1"/>
  <c r="E825" i="1"/>
  <c r="F825" i="1" s="1"/>
  <c r="Q825" i="1"/>
  <c r="E827" i="1"/>
  <c r="F827" i="1" s="1"/>
  <c r="Q827" i="1"/>
  <c r="E828" i="1"/>
  <c r="F828" i="1" s="1"/>
  <c r="Q828" i="1"/>
  <c r="E829" i="1"/>
  <c r="F829" i="1" s="1"/>
  <c r="G829" i="1" s="1"/>
  <c r="K829" i="1" s="1"/>
  <c r="Q829" i="1"/>
  <c r="E830" i="1"/>
  <c r="F830" i="1" s="1"/>
  <c r="Q830" i="1"/>
  <c r="E831" i="1"/>
  <c r="F831" i="1" s="1"/>
  <c r="G831" i="1" s="1"/>
  <c r="K831" i="1" s="1"/>
  <c r="Q831" i="1"/>
  <c r="E832" i="1"/>
  <c r="F832" i="1" s="1"/>
  <c r="Q832" i="1"/>
  <c r="E833" i="1"/>
  <c r="F833" i="1" s="1"/>
  <c r="Q833" i="1"/>
  <c r="E817" i="1"/>
  <c r="F817" i="1" s="1"/>
  <c r="Q817" i="1"/>
  <c r="E818" i="1"/>
  <c r="F818" i="1" s="1"/>
  <c r="Q818" i="1"/>
  <c r="E819" i="1"/>
  <c r="F819" i="1" s="1"/>
  <c r="G819" i="1" s="1"/>
  <c r="K819" i="1" s="1"/>
  <c r="Q819" i="1"/>
  <c r="E820" i="1"/>
  <c r="F820" i="1" s="1"/>
  <c r="Q820" i="1"/>
  <c r="E821" i="1"/>
  <c r="F821" i="1" s="1"/>
  <c r="Q821" i="1"/>
  <c r="E822" i="1"/>
  <c r="F822" i="1" s="1"/>
  <c r="Q822" i="1"/>
  <c r="E823" i="1"/>
  <c r="F823" i="1" s="1"/>
  <c r="Q823" i="1"/>
  <c r="E824" i="1"/>
  <c r="F824" i="1" s="1"/>
  <c r="Q824" i="1"/>
  <c r="E826" i="1"/>
  <c r="F826" i="1" s="1"/>
  <c r="Q826" i="1"/>
  <c r="E813" i="1"/>
  <c r="F813" i="1" s="1"/>
  <c r="E815" i="1"/>
  <c r="F815" i="1" s="1"/>
  <c r="G815" i="1" s="1"/>
  <c r="K815" i="1" s="1"/>
  <c r="E814" i="1"/>
  <c r="F814" i="1" s="1"/>
  <c r="G814" i="1" s="1"/>
  <c r="K814" i="1" s="1"/>
  <c r="E816" i="1"/>
  <c r="F816" i="1" s="1"/>
  <c r="G816" i="1" s="1"/>
  <c r="K816" i="1" s="1"/>
  <c r="E809" i="1"/>
  <c r="F809" i="1" s="1"/>
  <c r="G809" i="1" s="1"/>
  <c r="K809" i="1" s="1"/>
  <c r="E759" i="1"/>
  <c r="F759" i="1" s="1"/>
  <c r="G759" i="1" s="1"/>
  <c r="K759" i="1" s="1"/>
  <c r="E760" i="1"/>
  <c r="F760" i="1" s="1"/>
  <c r="G760" i="1" s="1"/>
  <c r="K760" i="1" s="1"/>
  <c r="E763" i="1"/>
  <c r="F763" i="1" s="1"/>
  <c r="G763" i="1" s="1"/>
  <c r="K763" i="1" s="1"/>
  <c r="E732" i="1"/>
  <c r="F732" i="1" s="1"/>
  <c r="G732" i="1" s="1"/>
  <c r="E758" i="1"/>
  <c r="F758" i="1" s="1"/>
  <c r="G758" i="1" s="1"/>
  <c r="K758" i="1" s="1"/>
  <c r="E761" i="1"/>
  <c r="F761" i="1" s="1"/>
  <c r="G761" i="1" s="1"/>
  <c r="K761" i="1" s="1"/>
  <c r="E764" i="1"/>
  <c r="F764" i="1" s="1"/>
  <c r="G764" i="1" s="1"/>
  <c r="K764" i="1" s="1"/>
  <c r="E714" i="1"/>
  <c r="F714" i="1" s="1"/>
  <c r="G714" i="1" s="1"/>
  <c r="K714" i="1" s="1"/>
  <c r="E757" i="1"/>
  <c r="F757" i="1" s="1"/>
  <c r="G757" i="1" s="1"/>
  <c r="K757" i="1" s="1"/>
  <c r="E762" i="1"/>
  <c r="F762" i="1" s="1"/>
  <c r="G762" i="1" s="1"/>
  <c r="K762" i="1" s="1"/>
  <c r="E765" i="1"/>
  <c r="F765" i="1" s="1"/>
  <c r="G765" i="1" s="1"/>
  <c r="K765" i="1" s="1"/>
  <c r="E787" i="1"/>
  <c r="F787" i="1" s="1"/>
  <c r="G787" i="1" s="1"/>
  <c r="E788" i="1"/>
  <c r="F788" i="1" s="1"/>
  <c r="G788" i="1" s="1"/>
  <c r="E801" i="1"/>
  <c r="F801" i="1" s="1"/>
  <c r="G801" i="1" s="1"/>
  <c r="K801" i="1" s="1"/>
  <c r="E802" i="1"/>
  <c r="F802" i="1" s="1"/>
  <c r="G802" i="1" s="1"/>
  <c r="K802" i="1" s="1"/>
  <c r="E474" i="1"/>
  <c r="F474" i="1" s="1"/>
  <c r="G474" i="1" s="1"/>
  <c r="U474" i="1" s="1"/>
  <c r="E475" i="1"/>
  <c r="F475" i="1" s="1"/>
  <c r="G475" i="1" s="1"/>
  <c r="U475" i="1" s="1"/>
  <c r="E810" i="1"/>
  <c r="F810" i="1" s="1"/>
  <c r="G810" i="1" s="1"/>
  <c r="K810" i="1" s="1"/>
  <c r="E811" i="1"/>
  <c r="F811" i="1" s="1"/>
  <c r="G811" i="1" s="1"/>
  <c r="K811" i="1" s="1"/>
  <c r="E812" i="1"/>
  <c r="F812" i="1" s="1"/>
  <c r="G812" i="1" s="1"/>
  <c r="E780" i="1"/>
  <c r="F780" i="1"/>
  <c r="G780" i="1" s="1"/>
  <c r="K780" i="1" s="1"/>
  <c r="E781" i="1"/>
  <c r="F781" i="1" s="1"/>
  <c r="E782" i="1"/>
  <c r="F782" i="1" s="1"/>
  <c r="G782" i="1" s="1"/>
  <c r="K782" i="1" s="1"/>
  <c r="E783" i="1"/>
  <c r="F783" i="1" s="1"/>
  <c r="G783" i="1" s="1"/>
  <c r="K783" i="1" s="1"/>
  <c r="E784" i="1"/>
  <c r="F784" i="1" s="1"/>
  <c r="G784" i="1" s="1"/>
  <c r="E785" i="1"/>
  <c r="F785" i="1" s="1"/>
  <c r="E786" i="1"/>
  <c r="F786" i="1" s="1"/>
  <c r="G786" i="1" s="1"/>
  <c r="K786" i="1" s="1"/>
  <c r="E789" i="1"/>
  <c r="F789" i="1" s="1"/>
  <c r="G789" i="1" s="1"/>
  <c r="E790" i="1"/>
  <c r="F790" i="1" s="1"/>
  <c r="G790" i="1" s="1"/>
  <c r="K790" i="1" s="1"/>
  <c r="E791" i="1"/>
  <c r="F791" i="1" s="1"/>
  <c r="E792" i="1"/>
  <c r="F792" i="1" s="1"/>
  <c r="G792" i="1" s="1"/>
  <c r="K792" i="1" s="1"/>
  <c r="E793" i="1"/>
  <c r="F793" i="1" s="1"/>
  <c r="G793" i="1" s="1"/>
  <c r="K793" i="1" s="1"/>
  <c r="E794" i="1"/>
  <c r="F794" i="1" s="1"/>
  <c r="G794" i="1" s="1"/>
  <c r="E795" i="1"/>
  <c r="F795" i="1" s="1"/>
  <c r="G795" i="1" s="1"/>
  <c r="E796" i="1"/>
  <c r="F796" i="1" s="1"/>
  <c r="G796" i="1" s="1"/>
  <c r="K796" i="1" s="1"/>
  <c r="E797" i="1"/>
  <c r="F797" i="1" s="1"/>
  <c r="G797" i="1" s="1"/>
  <c r="K797" i="1" s="1"/>
  <c r="E798" i="1"/>
  <c r="F798" i="1" s="1"/>
  <c r="G798" i="1" s="1"/>
  <c r="K798" i="1" s="1"/>
  <c r="E799" i="1"/>
  <c r="F799" i="1" s="1"/>
  <c r="G799" i="1" s="1"/>
  <c r="K799" i="1" s="1"/>
  <c r="E800" i="1"/>
  <c r="F800" i="1"/>
  <c r="G800" i="1" s="1"/>
  <c r="E803" i="1"/>
  <c r="F803" i="1" s="1"/>
  <c r="G803" i="1" s="1"/>
  <c r="E804" i="1"/>
  <c r="F804" i="1" s="1"/>
  <c r="G804" i="1" s="1"/>
  <c r="E805" i="1"/>
  <c r="F805" i="1" s="1"/>
  <c r="G805" i="1" s="1"/>
  <c r="K805" i="1" s="1"/>
  <c r="E806" i="1"/>
  <c r="F806" i="1" s="1"/>
  <c r="G806" i="1" s="1"/>
  <c r="K806" i="1" s="1"/>
  <c r="E807" i="1"/>
  <c r="F807" i="1" s="1"/>
  <c r="G807" i="1" s="1"/>
  <c r="E808" i="1"/>
  <c r="F808" i="1" s="1"/>
  <c r="G808" i="1" s="1"/>
  <c r="K808" i="1" s="1"/>
  <c r="D9" i="1"/>
  <c r="C9" i="1"/>
  <c r="E460" i="1"/>
  <c r="F460" i="1" s="1"/>
  <c r="G460" i="1" s="1"/>
  <c r="E461" i="1"/>
  <c r="F461" i="1" s="1"/>
  <c r="E462" i="1"/>
  <c r="E463" i="1"/>
  <c r="F463" i="1" s="1"/>
  <c r="G463" i="1" s="1"/>
  <c r="I463" i="1" s="1"/>
  <c r="E464" i="1"/>
  <c r="F464" i="1" s="1"/>
  <c r="G464" i="1" s="1"/>
  <c r="E465" i="1"/>
  <c r="F465" i="1" s="1"/>
  <c r="G465" i="1" s="1"/>
  <c r="I465" i="1" s="1"/>
  <c r="E466" i="1"/>
  <c r="F466" i="1"/>
  <c r="G466" i="1" s="1"/>
  <c r="E467" i="1"/>
  <c r="F467" i="1" s="1"/>
  <c r="G467" i="1" s="1"/>
  <c r="E468" i="1"/>
  <c r="F468" i="1" s="1"/>
  <c r="G468" i="1" s="1"/>
  <c r="E469" i="1"/>
  <c r="F469" i="1" s="1"/>
  <c r="G469" i="1" s="1"/>
  <c r="E470" i="1"/>
  <c r="F470" i="1" s="1"/>
  <c r="G470" i="1" s="1"/>
  <c r="E471" i="1"/>
  <c r="F471" i="1" s="1"/>
  <c r="E472" i="1"/>
  <c r="F472" i="1" s="1"/>
  <c r="G472" i="1" s="1"/>
  <c r="I472" i="1" s="1"/>
  <c r="E473" i="1"/>
  <c r="F473" i="1" s="1"/>
  <c r="G473" i="1" s="1"/>
  <c r="E476" i="1"/>
  <c r="F476" i="1" s="1"/>
  <c r="G476" i="1" s="1"/>
  <c r="E477" i="1"/>
  <c r="F477" i="1" s="1"/>
  <c r="G477" i="1" s="1"/>
  <c r="K477" i="1" s="1"/>
  <c r="E478" i="1"/>
  <c r="E479" i="1"/>
  <c r="F479" i="1" s="1"/>
  <c r="G479" i="1" s="1"/>
  <c r="E480" i="1"/>
  <c r="F480" i="1" s="1"/>
  <c r="G480" i="1" s="1"/>
  <c r="K480" i="1" s="1"/>
  <c r="E481" i="1"/>
  <c r="F481" i="1" s="1"/>
  <c r="G481" i="1" s="1"/>
  <c r="E482" i="1"/>
  <c r="F482" i="1" s="1"/>
  <c r="G482" i="1" s="1"/>
  <c r="E483" i="1"/>
  <c r="F483" i="1" s="1"/>
  <c r="G483" i="1" s="1"/>
  <c r="E484" i="1"/>
  <c r="F484" i="1" s="1"/>
  <c r="G484" i="1" s="1"/>
  <c r="I484" i="1" s="1"/>
  <c r="E485" i="1"/>
  <c r="E486" i="1"/>
  <c r="F486" i="1" s="1"/>
  <c r="G486" i="1" s="1"/>
  <c r="E487" i="1"/>
  <c r="F487" i="1" s="1"/>
  <c r="E488" i="1"/>
  <c r="F488" i="1" s="1"/>
  <c r="G488" i="1" s="1"/>
  <c r="I488" i="1" s="1"/>
  <c r="E489" i="1"/>
  <c r="F489" i="1" s="1"/>
  <c r="G489" i="1" s="1"/>
  <c r="I489" i="1" s="1"/>
  <c r="E490" i="1"/>
  <c r="F490" i="1" s="1"/>
  <c r="G490" i="1" s="1"/>
  <c r="I490" i="1" s="1"/>
  <c r="E491" i="1"/>
  <c r="F491" i="1" s="1"/>
  <c r="G491" i="1" s="1"/>
  <c r="E492" i="1"/>
  <c r="F492" i="1" s="1"/>
  <c r="G492" i="1" s="1"/>
  <c r="I492" i="1" s="1"/>
  <c r="E493" i="1"/>
  <c r="F493" i="1" s="1"/>
  <c r="G493" i="1" s="1"/>
  <c r="E494" i="1"/>
  <c r="F494" i="1" s="1"/>
  <c r="G494" i="1" s="1"/>
  <c r="E495" i="1"/>
  <c r="F495" i="1" s="1"/>
  <c r="G495" i="1" s="1"/>
  <c r="J495" i="1" s="1"/>
  <c r="E496" i="1"/>
  <c r="F496" i="1" s="1"/>
  <c r="G496" i="1" s="1"/>
  <c r="E497" i="1"/>
  <c r="F497" i="1" s="1"/>
  <c r="G497" i="1" s="1"/>
  <c r="E498" i="1"/>
  <c r="F498" i="1" s="1"/>
  <c r="G498" i="1" s="1"/>
  <c r="J498" i="1" s="1"/>
  <c r="E499" i="1"/>
  <c r="F499" i="1" s="1"/>
  <c r="G499" i="1" s="1"/>
  <c r="E500" i="1"/>
  <c r="F500" i="1" s="1"/>
  <c r="G500" i="1" s="1"/>
  <c r="J500" i="1" s="1"/>
  <c r="E501" i="1"/>
  <c r="F501" i="1"/>
  <c r="G501" i="1" s="1"/>
  <c r="E502" i="1"/>
  <c r="F502" i="1" s="1"/>
  <c r="G502" i="1" s="1"/>
  <c r="J502" i="1" s="1"/>
  <c r="E503" i="1"/>
  <c r="F503" i="1" s="1"/>
  <c r="G503" i="1" s="1"/>
  <c r="J503" i="1" s="1"/>
  <c r="E504" i="1"/>
  <c r="F504" i="1" s="1"/>
  <c r="E505" i="1"/>
  <c r="F505" i="1" s="1"/>
  <c r="G505" i="1" s="1"/>
  <c r="E506" i="1"/>
  <c r="F506" i="1" s="1"/>
  <c r="G506" i="1" s="1"/>
  <c r="E507" i="1"/>
  <c r="E508" i="1"/>
  <c r="F508" i="1" s="1"/>
  <c r="G508" i="1"/>
  <c r="E509" i="1"/>
  <c r="F509" i="1" s="1"/>
  <c r="E510" i="1"/>
  <c r="F510" i="1" s="1"/>
  <c r="G510" i="1" s="1"/>
  <c r="E511" i="1"/>
  <c r="F511" i="1" s="1"/>
  <c r="G511" i="1" s="1"/>
  <c r="E512" i="1"/>
  <c r="F512" i="1" s="1"/>
  <c r="G512" i="1" s="1"/>
  <c r="I512" i="1" s="1"/>
  <c r="E513" i="1"/>
  <c r="E514" i="1"/>
  <c r="F514" i="1" s="1"/>
  <c r="G514" i="1" s="1"/>
  <c r="J514" i="1" s="1"/>
  <c r="E515" i="1"/>
  <c r="F515" i="1" s="1"/>
  <c r="G515" i="1" s="1"/>
  <c r="E516" i="1"/>
  <c r="F516" i="1" s="1"/>
  <c r="G516" i="1" s="1"/>
  <c r="I516" i="1" s="1"/>
  <c r="E517" i="1"/>
  <c r="F517" i="1" s="1"/>
  <c r="E518" i="1"/>
  <c r="F518" i="1" s="1"/>
  <c r="G518" i="1" s="1"/>
  <c r="E521" i="1"/>
  <c r="E522" i="1"/>
  <c r="F522" i="1" s="1"/>
  <c r="G522" i="1" s="1"/>
  <c r="J522" i="1" s="1"/>
  <c r="E523" i="1"/>
  <c r="F523" i="1" s="1"/>
  <c r="G523" i="1" s="1"/>
  <c r="E524" i="1"/>
  <c r="F524" i="1" s="1"/>
  <c r="G524" i="1" s="1"/>
  <c r="I524" i="1" s="1"/>
  <c r="E525" i="1"/>
  <c r="F525" i="1" s="1"/>
  <c r="G525" i="1" s="1"/>
  <c r="I525" i="1" s="1"/>
  <c r="E526" i="1"/>
  <c r="F526" i="1" s="1"/>
  <c r="E527" i="1"/>
  <c r="F527" i="1" s="1"/>
  <c r="G527" i="1" s="1"/>
  <c r="E528" i="1"/>
  <c r="F528" i="1" s="1"/>
  <c r="G528" i="1" s="1"/>
  <c r="E529" i="1"/>
  <c r="F529" i="1" s="1"/>
  <c r="E530" i="1"/>
  <c r="F530" i="1" s="1"/>
  <c r="G530" i="1" s="1"/>
  <c r="E531" i="1"/>
  <c r="F531" i="1" s="1"/>
  <c r="G531" i="1" s="1"/>
  <c r="J531" i="1" s="1"/>
  <c r="E532" i="1"/>
  <c r="F532" i="1" s="1"/>
  <c r="G532" i="1" s="1"/>
  <c r="E533" i="1"/>
  <c r="F533" i="1" s="1"/>
  <c r="G533" i="1" s="1"/>
  <c r="I533" i="1" s="1"/>
  <c r="E534" i="1"/>
  <c r="F534" i="1" s="1"/>
  <c r="G534" i="1" s="1"/>
  <c r="K534" i="1" s="1"/>
  <c r="E535" i="1"/>
  <c r="F535" i="1" s="1"/>
  <c r="E536" i="1"/>
  <c r="F536" i="1" s="1"/>
  <c r="G536" i="1" s="1"/>
  <c r="E537" i="1"/>
  <c r="F537" i="1" s="1"/>
  <c r="G537" i="1" s="1"/>
  <c r="J537" i="1" s="1"/>
  <c r="E538" i="1"/>
  <c r="F538" i="1" s="1"/>
  <c r="E539" i="1"/>
  <c r="F539" i="1" s="1"/>
  <c r="G539" i="1" s="1"/>
  <c r="E540" i="1"/>
  <c r="F540" i="1" s="1"/>
  <c r="G540" i="1" s="1"/>
  <c r="E541" i="1"/>
  <c r="F541" i="1" s="1"/>
  <c r="G541" i="1" s="1"/>
  <c r="J541" i="1" s="1"/>
  <c r="E542" i="1"/>
  <c r="F542" i="1" s="1"/>
  <c r="G542" i="1" s="1"/>
  <c r="J542" i="1" s="1"/>
  <c r="E543" i="1"/>
  <c r="F543" i="1" s="1"/>
  <c r="G543" i="1" s="1"/>
  <c r="E544" i="1"/>
  <c r="F544" i="1" s="1"/>
  <c r="G544" i="1" s="1"/>
  <c r="E545" i="1"/>
  <c r="F545" i="1" s="1"/>
  <c r="G545" i="1" s="1"/>
  <c r="J545" i="1" s="1"/>
  <c r="E546" i="1"/>
  <c r="F546" i="1" s="1"/>
  <c r="G546" i="1" s="1"/>
  <c r="E547" i="1"/>
  <c r="F547" i="1" s="1"/>
  <c r="G547" i="1" s="1"/>
  <c r="J547" i="1" s="1"/>
  <c r="E549" i="1"/>
  <c r="F549" i="1" s="1"/>
  <c r="G549" i="1" s="1"/>
  <c r="I549" i="1" s="1"/>
  <c r="E550" i="1"/>
  <c r="F550" i="1" s="1"/>
  <c r="G550" i="1" s="1"/>
  <c r="E551" i="1"/>
  <c r="F551" i="1" s="1"/>
  <c r="G551" i="1" s="1"/>
  <c r="K551" i="1" s="1"/>
  <c r="E552" i="1"/>
  <c r="F552" i="1" s="1"/>
  <c r="G552" i="1" s="1"/>
  <c r="E553" i="1"/>
  <c r="F553" i="1" s="1"/>
  <c r="G553" i="1" s="1"/>
  <c r="E554" i="1"/>
  <c r="F554" i="1" s="1"/>
  <c r="G554" i="1" s="1"/>
  <c r="J554" i="1" s="1"/>
  <c r="E555" i="1"/>
  <c r="E556" i="1"/>
  <c r="F556" i="1" s="1"/>
  <c r="G556" i="1" s="1"/>
  <c r="K556" i="1" s="1"/>
  <c r="E557" i="1"/>
  <c r="F557" i="1" s="1"/>
  <c r="G557" i="1" s="1"/>
  <c r="E558" i="1"/>
  <c r="F558" i="1" s="1"/>
  <c r="G558" i="1" s="1"/>
  <c r="E559" i="1"/>
  <c r="F559" i="1" s="1"/>
  <c r="G559" i="1" s="1"/>
  <c r="J559" i="1" s="1"/>
  <c r="E560" i="1"/>
  <c r="F560" i="1" s="1"/>
  <c r="G560" i="1" s="1"/>
  <c r="E561" i="1"/>
  <c r="F561" i="1" s="1"/>
  <c r="G561" i="1" s="1"/>
  <c r="E562" i="1"/>
  <c r="F562" i="1" s="1"/>
  <c r="E563" i="1"/>
  <c r="F563" i="1"/>
  <c r="G563" i="1" s="1"/>
  <c r="J563" i="1" s="1"/>
  <c r="E564" i="1"/>
  <c r="F564" i="1" s="1"/>
  <c r="G564" i="1" s="1"/>
  <c r="E565" i="1"/>
  <c r="F565" i="1" s="1"/>
  <c r="G565" i="1" s="1"/>
  <c r="E566" i="1"/>
  <c r="F566" i="1" s="1"/>
  <c r="G566" i="1" s="1"/>
  <c r="E567" i="1"/>
  <c r="F567" i="1" s="1"/>
  <c r="G567" i="1" s="1"/>
  <c r="K567" i="1" s="1"/>
  <c r="E568" i="1"/>
  <c r="F568" i="1" s="1"/>
  <c r="G568" i="1" s="1"/>
  <c r="K568" i="1" s="1"/>
  <c r="E569" i="1"/>
  <c r="F569" i="1" s="1"/>
  <c r="G569" i="1" s="1"/>
  <c r="K569" i="1" s="1"/>
  <c r="E570" i="1"/>
  <c r="F570" i="1" s="1"/>
  <c r="G570" i="1" s="1"/>
  <c r="E571" i="1"/>
  <c r="F571" i="1" s="1"/>
  <c r="G571" i="1" s="1"/>
  <c r="K571" i="1" s="1"/>
  <c r="E572" i="1"/>
  <c r="F572" i="1" s="1"/>
  <c r="E573" i="1"/>
  <c r="F573" i="1" s="1"/>
  <c r="E574" i="1"/>
  <c r="F574" i="1" s="1"/>
  <c r="G574" i="1" s="1"/>
  <c r="E575" i="1"/>
  <c r="F575" i="1" s="1"/>
  <c r="G575" i="1" s="1"/>
  <c r="E576" i="1"/>
  <c r="F576" i="1" s="1"/>
  <c r="E577" i="1"/>
  <c r="F577" i="1" s="1"/>
  <c r="G577" i="1" s="1"/>
  <c r="J577" i="1" s="1"/>
  <c r="E578" i="1"/>
  <c r="F578" i="1" s="1"/>
  <c r="G578" i="1" s="1"/>
  <c r="E579" i="1"/>
  <c r="F579" i="1" s="1"/>
  <c r="G579" i="1" s="1"/>
  <c r="J579" i="1" s="1"/>
  <c r="E580" i="1"/>
  <c r="F580" i="1" s="1"/>
  <c r="G580" i="1" s="1"/>
  <c r="E581" i="1"/>
  <c r="F581" i="1" s="1"/>
  <c r="G581" i="1" s="1"/>
  <c r="K581" i="1" s="1"/>
  <c r="E582" i="1"/>
  <c r="F582" i="1" s="1"/>
  <c r="G582" i="1" s="1"/>
  <c r="E583" i="1"/>
  <c r="E584" i="1"/>
  <c r="F584" i="1" s="1"/>
  <c r="G584" i="1" s="1"/>
  <c r="J584" i="1" s="1"/>
  <c r="E585" i="1"/>
  <c r="F585" i="1" s="1"/>
  <c r="G585" i="1" s="1"/>
  <c r="E586" i="1"/>
  <c r="F586" i="1" s="1"/>
  <c r="G586" i="1" s="1"/>
  <c r="I586" i="1" s="1"/>
  <c r="E587" i="1"/>
  <c r="F587" i="1" s="1"/>
  <c r="G587" i="1" s="1"/>
  <c r="E588" i="1"/>
  <c r="F588" i="1" s="1"/>
  <c r="G588" i="1" s="1"/>
  <c r="E589" i="1"/>
  <c r="F589" i="1" s="1"/>
  <c r="G589" i="1" s="1"/>
  <c r="K589" i="1" s="1"/>
  <c r="E590" i="1"/>
  <c r="F590" i="1" s="1"/>
  <c r="G590" i="1" s="1"/>
  <c r="E591" i="1"/>
  <c r="F591" i="1" s="1"/>
  <c r="G591" i="1"/>
  <c r="K591" i="1" s="1"/>
  <c r="E592" i="1"/>
  <c r="F592" i="1" s="1"/>
  <c r="G592" i="1" s="1"/>
  <c r="K592" i="1" s="1"/>
  <c r="E593" i="1"/>
  <c r="F593" i="1" s="1"/>
  <c r="G593" i="1" s="1"/>
  <c r="E594" i="1"/>
  <c r="F594" i="1" s="1"/>
  <c r="G594" i="1" s="1"/>
  <c r="E595" i="1"/>
  <c r="F595" i="1" s="1"/>
  <c r="G595" i="1" s="1"/>
  <c r="E596" i="1"/>
  <c r="F596" i="1" s="1"/>
  <c r="G596" i="1" s="1"/>
  <c r="K596" i="1" s="1"/>
  <c r="E597" i="1"/>
  <c r="F597" i="1" s="1"/>
  <c r="G597" i="1" s="1"/>
  <c r="E598" i="1"/>
  <c r="F598" i="1" s="1"/>
  <c r="G598" i="1" s="1"/>
  <c r="E599" i="1"/>
  <c r="F599" i="1" s="1"/>
  <c r="G599" i="1" s="1"/>
  <c r="K599" i="1" s="1"/>
  <c r="E600" i="1"/>
  <c r="F600" i="1" s="1"/>
  <c r="E601" i="1"/>
  <c r="F601" i="1" s="1"/>
  <c r="G601" i="1" s="1"/>
  <c r="E602" i="1"/>
  <c r="F602" i="1" s="1"/>
  <c r="G602" i="1" s="1"/>
  <c r="E603" i="1"/>
  <c r="F603" i="1" s="1"/>
  <c r="E604" i="1"/>
  <c r="F604" i="1" s="1"/>
  <c r="G604" i="1" s="1"/>
  <c r="K604" i="1" s="1"/>
  <c r="E605" i="1"/>
  <c r="F605" i="1" s="1"/>
  <c r="G605" i="1" s="1"/>
  <c r="K605" i="1" s="1"/>
  <c r="E606" i="1"/>
  <c r="F606" i="1" s="1"/>
  <c r="G606" i="1" s="1"/>
  <c r="E607" i="1"/>
  <c r="F607" i="1" s="1"/>
  <c r="G607" i="1" s="1"/>
  <c r="K607" i="1" s="1"/>
  <c r="E608" i="1"/>
  <c r="F608" i="1" s="1"/>
  <c r="G608" i="1" s="1"/>
  <c r="E609" i="1"/>
  <c r="F609" i="1" s="1"/>
  <c r="G609" i="1" s="1"/>
  <c r="E610" i="1"/>
  <c r="F610" i="1" s="1"/>
  <c r="G610" i="1" s="1"/>
  <c r="E611" i="1"/>
  <c r="F611" i="1" s="1"/>
  <c r="G611" i="1" s="1"/>
  <c r="K611" i="1" s="1"/>
  <c r="E612" i="1"/>
  <c r="F612" i="1" s="1"/>
  <c r="G612" i="1" s="1"/>
  <c r="K612" i="1" s="1"/>
  <c r="E613" i="1"/>
  <c r="F613" i="1" s="1"/>
  <c r="G613" i="1" s="1"/>
  <c r="K613" i="1" s="1"/>
  <c r="E614" i="1"/>
  <c r="F614" i="1" s="1"/>
  <c r="G614" i="1" s="1"/>
  <c r="K614" i="1" s="1"/>
  <c r="E615" i="1"/>
  <c r="F615" i="1" s="1"/>
  <c r="G615" i="1" s="1"/>
  <c r="K615" i="1" s="1"/>
  <c r="E616" i="1"/>
  <c r="F616" i="1" s="1"/>
  <c r="G616" i="1" s="1"/>
  <c r="E617" i="1"/>
  <c r="F617" i="1" s="1"/>
  <c r="G617" i="1" s="1"/>
  <c r="K617" i="1" s="1"/>
  <c r="E618" i="1"/>
  <c r="F618" i="1" s="1"/>
  <c r="E619" i="1"/>
  <c r="F619" i="1" s="1"/>
  <c r="G619" i="1" s="1"/>
  <c r="K619" i="1" s="1"/>
  <c r="E620" i="1"/>
  <c r="F620" i="1" s="1"/>
  <c r="G620" i="1" s="1"/>
  <c r="E621" i="1"/>
  <c r="F621" i="1" s="1"/>
  <c r="G621" i="1" s="1"/>
  <c r="E622" i="1"/>
  <c r="F622" i="1" s="1"/>
  <c r="G622" i="1" s="1"/>
  <c r="K622" i="1" s="1"/>
  <c r="E623" i="1"/>
  <c r="F623" i="1" s="1"/>
  <c r="G623" i="1" s="1"/>
  <c r="K623" i="1" s="1"/>
  <c r="E624" i="1"/>
  <c r="F624" i="1" s="1"/>
  <c r="G624" i="1" s="1"/>
  <c r="E625" i="1"/>
  <c r="F625" i="1" s="1"/>
  <c r="G625" i="1" s="1"/>
  <c r="K625" i="1" s="1"/>
  <c r="E626" i="1"/>
  <c r="F626" i="1" s="1"/>
  <c r="G626" i="1" s="1"/>
  <c r="E627" i="1"/>
  <c r="F627" i="1" s="1"/>
  <c r="E628" i="1"/>
  <c r="F628" i="1" s="1"/>
  <c r="G628" i="1" s="1"/>
  <c r="E629" i="1"/>
  <c r="F629" i="1" s="1"/>
  <c r="G629" i="1" s="1"/>
  <c r="K629" i="1" s="1"/>
  <c r="E630" i="1"/>
  <c r="F630" i="1" s="1"/>
  <c r="G630" i="1" s="1"/>
  <c r="K630" i="1" s="1"/>
  <c r="E631" i="1"/>
  <c r="F631" i="1" s="1"/>
  <c r="G631" i="1" s="1"/>
  <c r="K631" i="1" s="1"/>
  <c r="E632" i="1"/>
  <c r="F632" i="1" s="1"/>
  <c r="G632" i="1" s="1"/>
  <c r="E633" i="1"/>
  <c r="F633" i="1" s="1"/>
  <c r="E634" i="1"/>
  <c r="F634" i="1" s="1"/>
  <c r="G634" i="1" s="1"/>
  <c r="E635" i="1"/>
  <c r="F635" i="1" s="1"/>
  <c r="G635" i="1" s="1"/>
  <c r="E636" i="1"/>
  <c r="F636" i="1" s="1"/>
  <c r="G636" i="1" s="1"/>
  <c r="K636" i="1" s="1"/>
  <c r="E637" i="1"/>
  <c r="F637" i="1" s="1"/>
  <c r="G637" i="1" s="1"/>
  <c r="E638" i="1"/>
  <c r="F638" i="1" s="1"/>
  <c r="G638" i="1" s="1"/>
  <c r="E639" i="1"/>
  <c r="F639" i="1" s="1"/>
  <c r="G639" i="1" s="1"/>
  <c r="K639" i="1" s="1"/>
  <c r="E640" i="1"/>
  <c r="F640" i="1"/>
  <c r="G640" i="1" s="1"/>
  <c r="E641" i="1"/>
  <c r="F641" i="1" s="1"/>
  <c r="G641" i="1" s="1"/>
  <c r="E642" i="1"/>
  <c r="F642" i="1" s="1"/>
  <c r="G642" i="1" s="1"/>
  <c r="K642" i="1" s="1"/>
  <c r="E643" i="1"/>
  <c r="F643" i="1" s="1"/>
  <c r="G643" i="1" s="1"/>
  <c r="E644" i="1"/>
  <c r="F644" i="1" s="1"/>
  <c r="G644" i="1" s="1"/>
  <c r="K644" i="1" s="1"/>
  <c r="E645" i="1"/>
  <c r="F645" i="1" s="1"/>
  <c r="G645" i="1" s="1"/>
  <c r="K645" i="1" s="1"/>
  <c r="E646" i="1"/>
  <c r="F646" i="1" s="1"/>
  <c r="G646" i="1" s="1"/>
  <c r="E647" i="1"/>
  <c r="F647" i="1" s="1"/>
  <c r="E648" i="1"/>
  <c r="F648" i="1" s="1"/>
  <c r="G648" i="1" s="1"/>
  <c r="E649" i="1"/>
  <c r="F649" i="1" s="1"/>
  <c r="G649" i="1" s="1"/>
  <c r="E650" i="1"/>
  <c r="F650" i="1"/>
  <c r="E651" i="1"/>
  <c r="F651" i="1" s="1"/>
  <c r="G651" i="1" s="1"/>
  <c r="K651" i="1" s="1"/>
  <c r="E652" i="1"/>
  <c r="F652" i="1" s="1"/>
  <c r="G652" i="1" s="1"/>
  <c r="K652" i="1" s="1"/>
  <c r="E653" i="1"/>
  <c r="F653" i="1" s="1"/>
  <c r="G653" i="1" s="1"/>
  <c r="K653" i="1" s="1"/>
  <c r="E654" i="1"/>
  <c r="F654" i="1" s="1"/>
  <c r="G654" i="1" s="1"/>
  <c r="E655" i="1"/>
  <c r="F655" i="1" s="1"/>
  <c r="G655" i="1" s="1"/>
  <c r="E656" i="1"/>
  <c r="F656" i="1" s="1"/>
  <c r="G656" i="1" s="1"/>
  <c r="K656" i="1" s="1"/>
  <c r="E657" i="1"/>
  <c r="F657" i="1" s="1"/>
  <c r="G657" i="1" s="1"/>
  <c r="J657" i="1" s="1"/>
  <c r="E658" i="1"/>
  <c r="F658" i="1" s="1"/>
  <c r="G658" i="1" s="1"/>
  <c r="E659" i="1"/>
  <c r="F659" i="1" s="1"/>
  <c r="G659" i="1" s="1"/>
  <c r="J659" i="1" s="1"/>
  <c r="E660" i="1"/>
  <c r="F660" i="1" s="1"/>
  <c r="G660" i="1" s="1"/>
  <c r="K660" i="1" s="1"/>
  <c r="E661" i="1"/>
  <c r="F661" i="1" s="1"/>
  <c r="G661" i="1" s="1"/>
  <c r="E662" i="1"/>
  <c r="F662" i="1" s="1"/>
  <c r="G662" i="1" s="1"/>
  <c r="E663" i="1"/>
  <c r="F663" i="1" s="1"/>
  <c r="E664" i="1"/>
  <c r="F664" i="1"/>
  <c r="G664" i="1" s="1"/>
  <c r="E665" i="1"/>
  <c r="F665" i="1" s="1"/>
  <c r="G665" i="1" s="1"/>
  <c r="E666" i="1"/>
  <c r="F666" i="1" s="1"/>
  <c r="G666" i="1" s="1"/>
  <c r="K666" i="1" s="1"/>
  <c r="E667" i="1"/>
  <c r="F667" i="1" s="1"/>
  <c r="G667" i="1" s="1"/>
  <c r="E668" i="1"/>
  <c r="F668" i="1" s="1"/>
  <c r="G668" i="1" s="1"/>
  <c r="K668" i="1" s="1"/>
  <c r="E669" i="1"/>
  <c r="F669" i="1" s="1"/>
  <c r="G669" i="1"/>
  <c r="E670" i="1"/>
  <c r="F670" i="1" s="1"/>
  <c r="G670" i="1" s="1"/>
  <c r="K670" i="1" s="1"/>
  <c r="E671" i="1"/>
  <c r="F671" i="1" s="1"/>
  <c r="G671" i="1" s="1"/>
  <c r="E672" i="1"/>
  <c r="F672" i="1"/>
  <c r="G672" i="1" s="1"/>
  <c r="I672" i="1" s="1"/>
  <c r="E673" i="1"/>
  <c r="F673" i="1" s="1"/>
  <c r="G673" i="1" s="1"/>
  <c r="E674" i="1"/>
  <c r="E675" i="1"/>
  <c r="F675" i="1" s="1"/>
  <c r="G675" i="1" s="1"/>
  <c r="E676" i="1"/>
  <c r="F676" i="1" s="1"/>
  <c r="G676" i="1" s="1"/>
  <c r="E677" i="1"/>
  <c r="F677" i="1" s="1"/>
  <c r="G677" i="1" s="1"/>
  <c r="K677" i="1" s="1"/>
  <c r="E678" i="1"/>
  <c r="F678" i="1" s="1"/>
  <c r="G678" i="1" s="1"/>
  <c r="E679" i="1"/>
  <c r="F679" i="1" s="1"/>
  <c r="G679" i="1" s="1"/>
  <c r="J679" i="1" s="1"/>
  <c r="E680" i="1"/>
  <c r="F680" i="1" s="1"/>
  <c r="G680" i="1" s="1"/>
  <c r="E681" i="1"/>
  <c r="F681" i="1" s="1"/>
  <c r="G681" i="1" s="1"/>
  <c r="E682" i="1"/>
  <c r="F682" i="1" s="1"/>
  <c r="G682" i="1" s="1"/>
  <c r="E683" i="1"/>
  <c r="F683" i="1" s="1"/>
  <c r="E684" i="1"/>
  <c r="F684" i="1" s="1"/>
  <c r="E685" i="1"/>
  <c r="F685" i="1" s="1"/>
  <c r="G685" i="1" s="1"/>
  <c r="E686" i="1"/>
  <c r="F686" i="1" s="1"/>
  <c r="G686" i="1" s="1"/>
  <c r="K686" i="1" s="1"/>
  <c r="E687" i="1"/>
  <c r="F687" i="1"/>
  <c r="G687" i="1" s="1"/>
  <c r="J687" i="1" s="1"/>
  <c r="E688" i="1"/>
  <c r="F688" i="1" s="1"/>
  <c r="G688" i="1" s="1"/>
  <c r="E689" i="1"/>
  <c r="F689" i="1" s="1"/>
  <c r="G689" i="1" s="1"/>
  <c r="E690" i="1"/>
  <c r="F690" i="1" s="1"/>
  <c r="G690" i="1" s="1"/>
  <c r="E691" i="1"/>
  <c r="F691" i="1" s="1"/>
  <c r="E692" i="1"/>
  <c r="F692" i="1" s="1"/>
  <c r="G692" i="1" s="1"/>
  <c r="K692" i="1" s="1"/>
  <c r="E693" i="1"/>
  <c r="F693" i="1" s="1"/>
  <c r="G693" i="1" s="1"/>
  <c r="K693" i="1" s="1"/>
  <c r="E694" i="1"/>
  <c r="F694" i="1" s="1"/>
  <c r="G694" i="1" s="1"/>
  <c r="E695" i="1"/>
  <c r="F695" i="1" s="1"/>
  <c r="G695" i="1" s="1"/>
  <c r="K695" i="1" s="1"/>
  <c r="E696" i="1"/>
  <c r="F696" i="1" s="1"/>
  <c r="G696" i="1" s="1"/>
  <c r="K696" i="1" s="1"/>
  <c r="E697" i="1"/>
  <c r="F697" i="1" s="1"/>
  <c r="G697" i="1" s="1"/>
  <c r="K697" i="1" s="1"/>
  <c r="E698" i="1"/>
  <c r="F698" i="1" s="1"/>
  <c r="G698" i="1" s="1"/>
  <c r="E699" i="1"/>
  <c r="F699" i="1" s="1"/>
  <c r="G699" i="1" s="1"/>
  <c r="K699" i="1" s="1"/>
  <c r="E700" i="1"/>
  <c r="F700" i="1" s="1"/>
  <c r="G700" i="1" s="1"/>
  <c r="E701" i="1"/>
  <c r="F701" i="1" s="1"/>
  <c r="G701" i="1" s="1"/>
  <c r="K701" i="1" s="1"/>
  <c r="E702" i="1"/>
  <c r="E703" i="1"/>
  <c r="F703" i="1"/>
  <c r="G703" i="1" s="1"/>
  <c r="K703" i="1" s="1"/>
  <c r="E704" i="1"/>
  <c r="F704" i="1" s="1"/>
  <c r="G704" i="1" s="1"/>
  <c r="E705" i="1"/>
  <c r="F705" i="1" s="1"/>
  <c r="E706" i="1"/>
  <c r="F706" i="1" s="1"/>
  <c r="G706" i="1" s="1"/>
  <c r="E707" i="1"/>
  <c r="F707" i="1" s="1"/>
  <c r="G707" i="1" s="1"/>
  <c r="E708" i="1"/>
  <c r="E709" i="1"/>
  <c r="F709" i="1" s="1"/>
  <c r="G709" i="1" s="1"/>
  <c r="K709" i="1" s="1"/>
  <c r="E710" i="1"/>
  <c r="F710" i="1" s="1"/>
  <c r="G710" i="1" s="1"/>
  <c r="E711" i="1"/>
  <c r="F711" i="1" s="1"/>
  <c r="G711" i="1" s="1"/>
  <c r="K711" i="1" s="1"/>
  <c r="E712" i="1"/>
  <c r="F712" i="1" s="1"/>
  <c r="G712" i="1" s="1"/>
  <c r="E713" i="1"/>
  <c r="F713" i="1" s="1"/>
  <c r="G713" i="1" s="1"/>
  <c r="K713" i="1" s="1"/>
  <c r="E715" i="1"/>
  <c r="F715" i="1" s="1"/>
  <c r="E716" i="1"/>
  <c r="F716" i="1" s="1"/>
  <c r="G716" i="1" s="1"/>
  <c r="E717" i="1"/>
  <c r="F717" i="1" s="1"/>
  <c r="G717" i="1" s="1"/>
  <c r="K717" i="1" s="1"/>
  <c r="E718" i="1"/>
  <c r="F718" i="1" s="1"/>
  <c r="G718" i="1" s="1"/>
  <c r="K718" i="1" s="1"/>
  <c r="E719" i="1"/>
  <c r="E720" i="1"/>
  <c r="F720" i="1"/>
  <c r="G720" i="1" s="1"/>
  <c r="E721" i="1"/>
  <c r="F721" i="1" s="1"/>
  <c r="G721" i="1" s="1"/>
  <c r="K721" i="1" s="1"/>
  <c r="E722" i="1"/>
  <c r="F722" i="1" s="1"/>
  <c r="G722" i="1" s="1"/>
  <c r="E723" i="1"/>
  <c r="F723" i="1" s="1"/>
  <c r="G723" i="1" s="1"/>
  <c r="E724" i="1"/>
  <c r="E725" i="1"/>
  <c r="F725" i="1" s="1"/>
  <c r="G725" i="1" s="1"/>
  <c r="K725" i="1" s="1"/>
  <c r="E726" i="1"/>
  <c r="F726" i="1" s="1"/>
  <c r="G726" i="1" s="1"/>
  <c r="E727" i="1"/>
  <c r="F727" i="1" s="1"/>
  <c r="G727" i="1" s="1"/>
  <c r="E728" i="1"/>
  <c r="F728" i="1" s="1"/>
  <c r="G728" i="1" s="1"/>
  <c r="E729" i="1"/>
  <c r="F729" i="1" s="1"/>
  <c r="G729" i="1" s="1"/>
  <c r="K729" i="1" s="1"/>
  <c r="E730" i="1"/>
  <c r="E731" i="1"/>
  <c r="F731" i="1" s="1"/>
  <c r="G731" i="1" s="1"/>
  <c r="K731" i="1" s="1"/>
  <c r="E733" i="1"/>
  <c r="F733" i="1" s="1"/>
  <c r="G733" i="1" s="1"/>
  <c r="K733" i="1" s="1"/>
  <c r="E734" i="1"/>
  <c r="F734" i="1" s="1"/>
  <c r="G734" i="1" s="1"/>
  <c r="E735" i="1"/>
  <c r="F735" i="1" s="1"/>
  <c r="G735" i="1" s="1"/>
  <c r="E736" i="1"/>
  <c r="F736" i="1" s="1"/>
  <c r="G736" i="1" s="1"/>
  <c r="E737" i="1"/>
  <c r="F737" i="1" s="1"/>
  <c r="E738" i="1"/>
  <c r="F738" i="1" s="1"/>
  <c r="G738" i="1" s="1"/>
  <c r="E739" i="1"/>
  <c r="E740" i="1"/>
  <c r="F740" i="1" s="1"/>
  <c r="G740" i="1" s="1"/>
  <c r="E741" i="1"/>
  <c r="F741" i="1" s="1"/>
  <c r="E742" i="1"/>
  <c r="F742" i="1" s="1"/>
  <c r="G742" i="1" s="1"/>
  <c r="E743" i="1"/>
  <c r="F743" i="1" s="1"/>
  <c r="G743" i="1" s="1"/>
  <c r="E744" i="1"/>
  <c r="F744" i="1" s="1"/>
  <c r="G744" i="1" s="1"/>
  <c r="E745" i="1"/>
  <c r="E746" i="1"/>
  <c r="F746" i="1" s="1"/>
  <c r="G746" i="1" s="1"/>
  <c r="E747" i="1"/>
  <c r="F747" i="1" s="1"/>
  <c r="G747" i="1" s="1"/>
  <c r="E748" i="1"/>
  <c r="F748" i="1" s="1"/>
  <c r="G748" i="1" s="1"/>
  <c r="E749" i="1"/>
  <c r="F749" i="1" s="1"/>
  <c r="E750" i="1"/>
  <c r="F750" i="1" s="1"/>
  <c r="G750" i="1" s="1"/>
  <c r="E751" i="1"/>
  <c r="F751" i="1" s="1"/>
  <c r="G751" i="1" s="1"/>
  <c r="K751" i="1" s="1"/>
  <c r="E752" i="1"/>
  <c r="F752" i="1" s="1"/>
  <c r="G752" i="1" s="1"/>
  <c r="E753" i="1"/>
  <c r="F753" i="1" s="1"/>
  <c r="G753" i="1" s="1"/>
  <c r="E754" i="1"/>
  <c r="F754" i="1" s="1"/>
  <c r="G754" i="1" s="1"/>
  <c r="K754" i="1" s="1"/>
  <c r="E755" i="1"/>
  <c r="F755" i="1" s="1"/>
  <c r="G755" i="1" s="1"/>
  <c r="E756" i="1"/>
  <c r="F756" i="1" s="1"/>
  <c r="G756" i="1" s="1"/>
  <c r="K756" i="1" s="1"/>
  <c r="E766" i="1"/>
  <c r="F766" i="1" s="1"/>
  <c r="G766" i="1" s="1"/>
  <c r="K766" i="1" s="1"/>
  <c r="E767" i="1"/>
  <c r="F767" i="1" s="1"/>
  <c r="G767" i="1" s="1"/>
  <c r="K767" i="1" s="1"/>
  <c r="E768" i="1"/>
  <c r="F768" i="1" s="1"/>
  <c r="E769" i="1"/>
  <c r="F769" i="1" s="1"/>
  <c r="G769" i="1" s="1"/>
  <c r="E770" i="1"/>
  <c r="F770" i="1" s="1"/>
  <c r="G770" i="1" s="1"/>
  <c r="K770" i="1" s="1"/>
  <c r="E771" i="1"/>
  <c r="F771" i="1" s="1"/>
  <c r="G771" i="1" s="1"/>
  <c r="J771" i="1" s="1"/>
  <c r="E772" i="1"/>
  <c r="E773" i="1"/>
  <c r="F773" i="1" s="1"/>
  <c r="E774" i="1"/>
  <c r="F774" i="1" s="1"/>
  <c r="G774" i="1" s="1"/>
  <c r="E775" i="1"/>
  <c r="F775" i="1" s="1"/>
  <c r="G775" i="1" s="1"/>
  <c r="E776" i="1"/>
  <c r="F776" i="1" s="1"/>
  <c r="G776" i="1"/>
  <c r="E777" i="1"/>
  <c r="F777" i="1" s="1"/>
  <c r="G777" i="1" s="1"/>
  <c r="J777" i="1" s="1"/>
  <c r="E778" i="1"/>
  <c r="E779" i="1"/>
  <c r="F779" i="1" s="1"/>
  <c r="E519" i="1"/>
  <c r="F519" i="1" s="1"/>
  <c r="E520" i="1"/>
  <c r="F520" i="1" s="1"/>
  <c r="E548" i="1"/>
  <c r="F548" i="1" s="1"/>
  <c r="D11" i="1"/>
  <c r="D12" i="1"/>
  <c r="D13" i="1"/>
  <c r="Q813" i="1"/>
  <c r="Q815" i="1"/>
  <c r="Q814" i="1"/>
  <c r="Q816" i="1"/>
  <c r="Q809" i="1"/>
  <c r="Q759" i="1"/>
  <c r="Q760" i="1"/>
  <c r="Q763" i="1"/>
  <c r="K732" i="1"/>
  <c r="Q732" i="1"/>
  <c r="Q758" i="1"/>
  <c r="Q761" i="1"/>
  <c r="Q764" i="1"/>
  <c r="Q714" i="1"/>
  <c r="Q757" i="1"/>
  <c r="Q762" i="1"/>
  <c r="Q765" i="1"/>
  <c r="K787" i="1"/>
  <c r="P787" i="1"/>
  <c r="R787" i="1" s="1"/>
  <c r="T787" i="1" s="1"/>
  <c r="Q787" i="1"/>
  <c r="K788" i="1"/>
  <c r="Q788" i="1"/>
  <c r="Q801" i="1"/>
  <c r="Q802" i="1"/>
  <c r="Q474" i="1"/>
  <c r="Q475" i="1"/>
  <c r="Q810" i="1"/>
  <c r="Q811" i="1"/>
  <c r="K812" i="1"/>
  <c r="Q812" i="1"/>
  <c r="Q805" i="1"/>
  <c r="K807" i="1"/>
  <c r="Q807" i="1"/>
  <c r="Q808" i="1"/>
  <c r="Q800" i="1"/>
  <c r="Q713" i="1"/>
  <c r="K795" i="1"/>
  <c r="K784" i="1"/>
  <c r="Q792" i="1"/>
  <c r="Q795" i="1"/>
  <c r="Q797" i="1"/>
  <c r="Q782" i="1"/>
  <c r="Q783" i="1"/>
  <c r="Q785" i="1"/>
  <c r="Q784" i="1"/>
  <c r="Q786" i="1"/>
  <c r="Q793" i="1"/>
  <c r="Q796" i="1"/>
  <c r="Q798" i="1"/>
  <c r="Q806" i="1"/>
  <c r="Q768" i="1"/>
  <c r="Q769" i="1"/>
  <c r="Q770" i="1"/>
  <c r="Q780" i="1"/>
  <c r="Q781" i="1"/>
  <c r="Q803" i="1"/>
  <c r="Q804" i="1"/>
  <c r="Q794" i="1"/>
  <c r="Q791" i="1"/>
  <c r="Q799" i="1"/>
  <c r="Q790" i="1"/>
  <c r="Q789" i="1"/>
  <c r="Q779" i="1"/>
  <c r="E95" i="1"/>
  <c r="F95" i="1" s="1"/>
  <c r="E96" i="1"/>
  <c r="F96" i="1" s="1"/>
  <c r="E97" i="1"/>
  <c r="F97" i="1" s="1"/>
  <c r="E98" i="1"/>
  <c r="F98" i="1" s="1"/>
  <c r="P98" i="1" s="1"/>
  <c r="E99" i="1"/>
  <c r="F99" i="1" s="1"/>
  <c r="E100" i="1"/>
  <c r="F100" i="1"/>
  <c r="G100" i="1" s="1"/>
  <c r="I100" i="1" s="1"/>
  <c r="E101" i="1"/>
  <c r="F101" i="1" s="1"/>
  <c r="E102" i="1"/>
  <c r="E103" i="1"/>
  <c r="F103" i="1" s="1"/>
  <c r="E104" i="1"/>
  <c r="F104" i="1" s="1"/>
  <c r="E105" i="1"/>
  <c r="F105" i="1" s="1"/>
  <c r="G105" i="1" s="1"/>
  <c r="H105" i="1" s="1"/>
  <c r="E106" i="1"/>
  <c r="F106" i="1" s="1"/>
  <c r="E107" i="1"/>
  <c r="F107" i="1" s="1"/>
  <c r="E108" i="1"/>
  <c r="F108" i="1" s="1"/>
  <c r="G108" i="1" s="1"/>
  <c r="H108" i="1" s="1"/>
  <c r="E109" i="1"/>
  <c r="F109" i="1" s="1"/>
  <c r="E110" i="1"/>
  <c r="F110" i="1" s="1"/>
  <c r="E111" i="1"/>
  <c r="F111" i="1" s="1"/>
  <c r="E112" i="1"/>
  <c r="F112" i="1" s="1"/>
  <c r="E113" i="1"/>
  <c r="F113" i="1" s="1"/>
  <c r="G113" i="1" s="1"/>
  <c r="H113" i="1" s="1"/>
  <c r="E114" i="1"/>
  <c r="F114" i="1" s="1"/>
  <c r="E115" i="1"/>
  <c r="F115" i="1" s="1"/>
  <c r="E116" i="1"/>
  <c r="F116" i="1" s="1"/>
  <c r="E117" i="1"/>
  <c r="F117" i="1" s="1"/>
  <c r="E118" i="1"/>
  <c r="F118" i="1" s="1"/>
  <c r="E119" i="1"/>
  <c r="F119" i="1" s="1"/>
  <c r="P119" i="1" s="1"/>
  <c r="E120" i="1"/>
  <c r="F120" i="1" s="1"/>
  <c r="E121" i="1"/>
  <c r="F121" i="1" s="1"/>
  <c r="E122" i="1"/>
  <c r="F122" i="1" s="1"/>
  <c r="E123" i="1"/>
  <c r="F123" i="1" s="1"/>
  <c r="E124" i="1"/>
  <c r="F124" i="1" s="1"/>
  <c r="G124" i="1" s="1"/>
  <c r="H124" i="1" s="1"/>
  <c r="E125" i="1"/>
  <c r="F125" i="1" s="1"/>
  <c r="E126" i="1"/>
  <c r="F126" i="1" s="1"/>
  <c r="P126" i="1" s="1"/>
  <c r="E127" i="1"/>
  <c r="E128" i="1"/>
  <c r="F128" i="1" s="1"/>
  <c r="E129" i="1"/>
  <c r="F129" i="1" s="1"/>
  <c r="E130" i="1"/>
  <c r="F130" i="1" s="1"/>
  <c r="E131" i="1"/>
  <c r="F131" i="1" s="1"/>
  <c r="E132" i="1"/>
  <c r="F132" i="1" s="1"/>
  <c r="G132" i="1" s="1"/>
  <c r="I132" i="1" s="1"/>
  <c r="E133" i="1"/>
  <c r="E134" i="1"/>
  <c r="F134" i="1" s="1"/>
  <c r="E135" i="1"/>
  <c r="F135" i="1" s="1"/>
  <c r="E136" i="1"/>
  <c r="F136" i="1" s="1"/>
  <c r="E137" i="1"/>
  <c r="F137" i="1" s="1"/>
  <c r="E138" i="1"/>
  <c r="F138" i="1" s="1"/>
  <c r="E139" i="1"/>
  <c r="F139" i="1" s="1"/>
  <c r="G139" i="1" s="1"/>
  <c r="H139" i="1" s="1"/>
  <c r="E140" i="1"/>
  <c r="F140" i="1" s="1"/>
  <c r="P140" i="1" s="1"/>
  <c r="E141" i="1"/>
  <c r="F141" i="1" s="1"/>
  <c r="E142" i="1"/>
  <c r="F142" i="1" s="1"/>
  <c r="E143" i="1"/>
  <c r="F143" i="1" s="1"/>
  <c r="G143" i="1" s="1"/>
  <c r="E144" i="1"/>
  <c r="F144" i="1"/>
  <c r="E145" i="1"/>
  <c r="F145" i="1" s="1"/>
  <c r="G145" i="1" s="1"/>
  <c r="E146" i="1"/>
  <c r="F146" i="1" s="1"/>
  <c r="E147" i="1"/>
  <c r="F147" i="1" s="1"/>
  <c r="G147" i="1" s="1"/>
  <c r="E148" i="1"/>
  <c r="F148" i="1" s="1"/>
  <c r="E149" i="1"/>
  <c r="F149" i="1" s="1"/>
  <c r="G149" i="1" s="1"/>
  <c r="E150" i="1"/>
  <c r="F150" i="1" s="1"/>
  <c r="E151" i="1"/>
  <c r="E152" i="1"/>
  <c r="F152" i="1" s="1"/>
  <c r="E153" i="1"/>
  <c r="F153" i="1" s="1"/>
  <c r="G153" i="1" s="1"/>
  <c r="I153" i="1" s="1"/>
  <c r="E154" i="1"/>
  <c r="F154" i="1" s="1"/>
  <c r="E155" i="1"/>
  <c r="F155" i="1" s="1"/>
  <c r="G155" i="1" s="1"/>
  <c r="I155" i="1" s="1"/>
  <c r="E156" i="1"/>
  <c r="F156" i="1" s="1"/>
  <c r="E157" i="1"/>
  <c r="F157" i="1" s="1"/>
  <c r="G157" i="1" s="1"/>
  <c r="E158" i="1"/>
  <c r="E159" i="1"/>
  <c r="F159" i="1" s="1"/>
  <c r="G159" i="1" s="1"/>
  <c r="E161" i="1"/>
  <c r="F161" i="1" s="1"/>
  <c r="P161" i="1" s="1"/>
  <c r="E162" i="1"/>
  <c r="F162" i="1" s="1"/>
  <c r="G162" i="1" s="1"/>
  <c r="E163" i="1"/>
  <c r="F163" i="1" s="1"/>
  <c r="E164" i="1"/>
  <c r="F164" i="1" s="1"/>
  <c r="G164" i="1" s="1"/>
  <c r="I164" i="1" s="1"/>
  <c r="E165" i="1"/>
  <c r="F165" i="1" s="1"/>
  <c r="E166" i="1"/>
  <c r="F166" i="1" s="1"/>
  <c r="E167" i="1"/>
  <c r="F167" i="1" s="1"/>
  <c r="G167" i="1" s="1"/>
  <c r="I167" i="1" s="1"/>
  <c r="E168" i="1"/>
  <c r="F168" i="1" s="1"/>
  <c r="G168" i="1" s="1"/>
  <c r="I168" i="1" s="1"/>
  <c r="E169" i="1"/>
  <c r="F169" i="1" s="1"/>
  <c r="E170" i="1"/>
  <c r="E171" i="1"/>
  <c r="F171" i="1" s="1"/>
  <c r="E172" i="1"/>
  <c r="F172" i="1" s="1"/>
  <c r="E173" i="1"/>
  <c r="F173" i="1" s="1"/>
  <c r="E174" i="1"/>
  <c r="F174" i="1" s="1"/>
  <c r="E175" i="1"/>
  <c r="F175" i="1" s="1"/>
  <c r="P175" i="1" s="1"/>
  <c r="E177" i="1"/>
  <c r="E179" i="1"/>
  <c r="F179" i="1" s="1"/>
  <c r="E180" i="1"/>
  <c r="F180" i="1" s="1"/>
  <c r="E181" i="1"/>
  <c r="F181" i="1" s="1"/>
  <c r="E182" i="1"/>
  <c r="F182" i="1" s="1"/>
  <c r="G182" i="1" s="1"/>
  <c r="I182" i="1" s="1"/>
  <c r="E183" i="1"/>
  <c r="F183" i="1" s="1"/>
  <c r="E184" i="1"/>
  <c r="F184" i="1" s="1"/>
  <c r="E185" i="1"/>
  <c r="E186" i="1"/>
  <c r="F186" i="1" s="1"/>
  <c r="E187" i="1"/>
  <c r="F187" i="1" s="1"/>
  <c r="E188" i="1"/>
  <c r="F188" i="1" s="1"/>
  <c r="E189" i="1"/>
  <c r="F189" i="1" s="1"/>
  <c r="E190" i="1"/>
  <c r="F190" i="1" s="1"/>
  <c r="P190" i="1" s="1"/>
  <c r="R190" i="1" s="1"/>
  <c r="T190" i="1" s="1"/>
  <c r="E191" i="1"/>
  <c r="E192" i="1"/>
  <c r="F192" i="1" s="1"/>
  <c r="E193" i="1"/>
  <c r="F193" i="1" s="1"/>
  <c r="E194" i="1"/>
  <c r="F194" i="1" s="1"/>
  <c r="E195" i="1"/>
  <c r="F195" i="1" s="1"/>
  <c r="E196" i="1"/>
  <c r="F196" i="1" s="1"/>
  <c r="E197" i="1"/>
  <c r="E198" i="1"/>
  <c r="F198" i="1" s="1"/>
  <c r="G198" i="1" s="1"/>
  <c r="J198" i="1" s="1"/>
  <c r="E199" i="1"/>
  <c r="F199" i="1" s="1"/>
  <c r="E200" i="1"/>
  <c r="F200" i="1" s="1"/>
  <c r="E201" i="1"/>
  <c r="F201" i="1" s="1"/>
  <c r="E202" i="1"/>
  <c r="F202" i="1" s="1"/>
  <c r="E203" i="1"/>
  <c r="E204" i="1"/>
  <c r="F204" i="1"/>
  <c r="G204" i="1" s="1"/>
  <c r="I204" i="1" s="1"/>
  <c r="E206" i="1"/>
  <c r="F206" i="1" s="1"/>
  <c r="E207" i="1"/>
  <c r="F207" i="1" s="1"/>
  <c r="E208" i="1"/>
  <c r="F208" i="1" s="1"/>
  <c r="E209" i="1"/>
  <c r="F209" i="1" s="1"/>
  <c r="E210" i="1"/>
  <c r="F210" i="1" s="1"/>
  <c r="E211" i="1"/>
  <c r="F211" i="1" s="1"/>
  <c r="G211" i="1" s="1"/>
  <c r="I211" i="1" s="1"/>
  <c r="E212" i="1"/>
  <c r="F212" i="1" s="1"/>
  <c r="G212" i="1" s="1"/>
  <c r="I212" i="1" s="1"/>
  <c r="E213" i="1"/>
  <c r="F213" i="1" s="1"/>
  <c r="E214" i="1"/>
  <c r="F214" i="1" s="1"/>
  <c r="E215" i="1"/>
  <c r="E216" i="1"/>
  <c r="F216" i="1" s="1"/>
  <c r="E217" i="1"/>
  <c r="F217" i="1" s="1"/>
  <c r="E218" i="1"/>
  <c r="F218" i="1" s="1"/>
  <c r="E219" i="1"/>
  <c r="F219" i="1" s="1"/>
  <c r="G219" i="1" s="1"/>
  <c r="I219" i="1" s="1"/>
  <c r="E220" i="1"/>
  <c r="F220" i="1" s="1"/>
  <c r="P220" i="1" s="1"/>
  <c r="R220" i="1" s="1"/>
  <c r="T220" i="1" s="1"/>
  <c r="E221" i="1"/>
  <c r="F221" i="1" s="1"/>
  <c r="E222" i="1"/>
  <c r="F222" i="1" s="1"/>
  <c r="E223" i="1"/>
  <c r="F223" i="1" s="1"/>
  <c r="E224" i="1"/>
  <c r="F224" i="1" s="1"/>
  <c r="E225" i="1"/>
  <c r="F225" i="1" s="1"/>
  <c r="E226" i="1"/>
  <c r="F226" i="1" s="1"/>
  <c r="E227" i="1"/>
  <c r="F227" i="1" s="1"/>
  <c r="E228" i="1"/>
  <c r="E229" i="1"/>
  <c r="F229" i="1" s="1"/>
  <c r="E230" i="1"/>
  <c r="F230" i="1" s="1"/>
  <c r="E231" i="1"/>
  <c r="F231" i="1" s="1"/>
  <c r="E232" i="1"/>
  <c r="F232" i="1" s="1"/>
  <c r="P232" i="1" s="1"/>
  <c r="E233" i="1"/>
  <c r="F233" i="1" s="1"/>
  <c r="E234" i="1"/>
  <c r="F234" i="1" s="1"/>
  <c r="E235" i="1"/>
  <c r="F235" i="1" s="1"/>
  <c r="E236" i="1"/>
  <c r="F236" i="1" s="1"/>
  <c r="P236" i="1" s="1"/>
  <c r="R236" i="1" s="1"/>
  <c r="T236" i="1" s="1"/>
  <c r="E237" i="1"/>
  <c r="F237" i="1" s="1"/>
  <c r="E238" i="1"/>
  <c r="F238" i="1" s="1"/>
  <c r="E239" i="1"/>
  <c r="F239" i="1" s="1"/>
  <c r="P239" i="1" s="1"/>
  <c r="E240" i="1"/>
  <c r="E241" i="1"/>
  <c r="F241" i="1" s="1"/>
  <c r="E242" i="1"/>
  <c r="F242" i="1" s="1"/>
  <c r="P242" i="1" s="1"/>
  <c r="E243" i="1"/>
  <c r="F243" i="1" s="1"/>
  <c r="E244" i="1"/>
  <c r="F244" i="1" s="1"/>
  <c r="E245" i="1"/>
  <c r="F245" i="1" s="1"/>
  <c r="E246" i="1"/>
  <c r="E247" i="1"/>
  <c r="F247" i="1" s="1"/>
  <c r="E248" i="1"/>
  <c r="F248" i="1" s="1"/>
  <c r="E249" i="1"/>
  <c r="F249" i="1" s="1"/>
  <c r="E250" i="1"/>
  <c r="F250" i="1" s="1"/>
  <c r="E251" i="1"/>
  <c r="F251" i="1" s="1"/>
  <c r="E252" i="1"/>
  <c r="F252" i="1" s="1"/>
  <c r="E253" i="1"/>
  <c r="F253" i="1" s="1"/>
  <c r="E254" i="1"/>
  <c r="F254" i="1" s="1"/>
  <c r="G254" i="1" s="1"/>
  <c r="E255" i="1"/>
  <c r="F255" i="1" s="1"/>
  <c r="E256" i="1"/>
  <c r="F256" i="1" s="1"/>
  <c r="G256" i="1" s="1"/>
  <c r="E257" i="1"/>
  <c r="F257" i="1" s="1"/>
  <c r="G257" i="1" s="1"/>
  <c r="I257" i="1" s="1"/>
  <c r="E258" i="1"/>
  <c r="E259" i="1"/>
  <c r="F259" i="1" s="1"/>
  <c r="E260" i="1"/>
  <c r="F260" i="1" s="1"/>
  <c r="E261" i="1"/>
  <c r="F261" i="1" s="1"/>
  <c r="G261" i="1" s="1"/>
  <c r="E262" i="1"/>
  <c r="F262" i="1" s="1"/>
  <c r="E263" i="1"/>
  <c r="F263" i="1" s="1"/>
  <c r="E264" i="1"/>
  <c r="F264" i="1" s="1"/>
  <c r="G264" i="1" s="1"/>
  <c r="E265" i="1"/>
  <c r="E266" i="1"/>
  <c r="F266" i="1" s="1"/>
  <c r="E267" i="1"/>
  <c r="F267" i="1" s="1"/>
  <c r="G267" i="1" s="1"/>
  <c r="I267" i="1" s="1"/>
  <c r="E268" i="1"/>
  <c r="F268" i="1" s="1"/>
  <c r="G268" i="1" s="1"/>
  <c r="E269" i="1"/>
  <c r="F269" i="1" s="1"/>
  <c r="E270" i="1"/>
  <c r="F270" i="1" s="1"/>
  <c r="E271" i="1"/>
  <c r="E272" i="1"/>
  <c r="F272" i="1" s="1"/>
  <c r="E273" i="1"/>
  <c r="F273" i="1" s="1"/>
  <c r="E274" i="1"/>
  <c r="F274" i="1" s="1"/>
  <c r="P274" i="1" s="1"/>
  <c r="E275" i="1"/>
  <c r="F275" i="1" s="1"/>
  <c r="G275" i="1" s="1"/>
  <c r="E276" i="1"/>
  <c r="F276" i="1" s="1"/>
  <c r="E277" i="1"/>
  <c r="F277" i="1" s="1"/>
  <c r="E278" i="1"/>
  <c r="E279" i="1"/>
  <c r="F279" i="1" s="1"/>
  <c r="G279" i="1" s="1"/>
  <c r="E280" i="1"/>
  <c r="F280" i="1" s="1"/>
  <c r="P280" i="1" s="1"/>
  <c r="E281" i="1"/>
  <c r="F281" i="1" s="1"/>
  <c r="G281" i="1" s="1"/>
  <c r="I281" i="1" s="1"/>
  <c r="E282" i="1"/>
  <c r="F282" i="1" s="1"/>
  <c r="G282" i="1" s="1"/>
  <c r="I282" i="1" s="1"/>
  <c r="E283" i="1"/>
  <c r="E284" i="1"/>
  <c r="F284" i="1" s="1"/>
  <c r="E285" i="1"/>
  <c r="F285" i="1" s="1"/>
  <c r="E286" i="1"/>
  <c r="F286" i="1" s="1"/>
  <c r="P286" i="1" s="1"/>
  <c r="E287" i="1"/>
  <c r="F287" i="1" s="1"/>
  <c r="E288" i="1"/>
  <c r="F288" i="1" s="1"/>
  <c r="E289" i="1"/>
  <c r="E290" i="1"/>
  <c r="F290" i="1" s="1"/>
  <c r="G290" i="1" s="1"/>
  <c r="I290" i="1" s="1"/>
  <c r="E291" i="1"/>
  <c r="F291" i="1" s="1"/>
  <c r="G291" i="1" s="1"/>
  <c r="E292" i="1"/>
  <c r="F292" i="1" s="1"/>
  <c r="E293" i="1"/>
  <c r="F293" i="1" s="1"/>
  <c r="G293" i="1" s="1"/>
  <c r="I293" i="1" s="1"/>
  <c r="E294" i="1"/>
  <c r="F294" i="1" s="1"/>
  <c r="E295" i="1"/>
  <c r="F295" i="1" s="1"/>
  <c r="G295" i="1" s="1"/>
  <c r="I295" i="1" s="1"/>
  <c r="E296" i="1"/>
  <c r="F296" i="1" s="1"/>
  <c r="E297" i="1"/>
  <c r="F297" i="1" s="1"/>
  <c r="G297" i="1" s="1"/>
  <c r="I297" i="1" s="1"/>
  <c r="E298" i="1"/>
  <c r="F298" i="1" s="1"/>
  <c r="G298" i="1" s="1"/>
  <c r="E299" i="1"/>
  <c r="F299" i="1" s="1"/>
  <c r="G299" i="1" s="1"/>
  <c r="E300" i="1"/>
  <c r="E301" i="1"/>
  <c r="F301" i="1" s="1"/>
  <c r="E302" i="1"/>
  <c r="F302" i="1" s="1"/>
  <c r="E303" i="1"/>
  <c r="F303" i="1" s="1"/>
  <c r="G303" i="1" s="1"/>
  <c r="E304" i="1"/>
  <c r="F304" i="1" s="1"/>
  <c r="E305" i="1"/>
  <c r="F305" i="1" s="1"/>
  <c r="E306" i="1"/>
  <c r="F306" i="1" s="1"/>
  <c r="G306" i="1" s="1"/>
  <c r="E307" i="1"/>
  <c r="E308" i="1"/>
  <c r="F308" i="1" s="1"/>
  <c r="E309" i="1"/>
  <c r="F309" i="1" s="1"/>
  <c r="E310" i="1"/>
  <c r="F310" i="1" s="1"/>
  <c r="E311" i="1"/>
  <c r="F311" i="1" s="1"/>
  <c r="E312" i="1"/>
  <c r="F312" i="1" s="1"/>
  <c r="E313" i="1"/>
  <c r="E314" i="1"/>
  <c r="F314" i="1" s="1"/>
  <c r="G314" i="1" s="1"/>
  <c r="E315" i="1"/>
  <c r="F315" i="1" s="1"/>
  <c r="G315" i="1" s="1"/>
  <c r="I315" i="1" s="1"/>
  <c r="E316" i="1"/>
  <c r="F316" i="1" s="1"/>
  <c r="E317" i="1"/>
  <c r="F317" i="1" s="1"/>
  <c r="G317" i="1" s="1"/>
  <c r="I317" i="1" s="1"/>
  <c r="E318" i="1"/>
  <c r="E319" i="1"/>
  <c r="F319" i="1" s="1"/>
  <c r="G319" i="1" s="1"/>
  <c r="I319" i="1" s="1"/>
  <c r="E320" i="1"/>
  <c r="F320" i="1" s="1"/>
  <c r="E321" i="1"/>
  <c r="F321" i="1" s="1"/>
  <c r="G321" i="1" s="1"/>
  <c r="I321" i="1" s="1"/>
  <c r="E322" i="1"/>
  <c r="F322" i="1" s="1"/>
  <c r="G322" i="1" s="1"/>
  <c r="E323" i="1"/>
  <c r="F323" i="1" s="1"/>
  <c r="G323" i="1" s="1"/>
  <c r="E324" i="1"/>
  <c r="E325" i="1"/>
  <c r="F325" i="1" s="1"/>
  <c r="E326" i="1"/>
  <c r="F326" i="1" s="1"/>
  <c r="P326" i="1" s="1"/>
  <c r="E327" i="1"/>
  <c r="F327" i="1" s="1"/>
  <c r="E328" i="1"/>
  <c r="F328" i="1" s="1"/>
  <c r="E329" i="1"/>
  <c r="F329" i="1" s="1"/>
  <c r="G329" i="1" s="1"/>
  <c r="I329" i="1" s="1"/>
  <c r="E330" i="1"/>
  <c r="F330" i="1" s="1"/>
  <c r="G330" i="1" s="1"/>
  <c r="I330" i="1" s="1"/>
  <c r="E331" i="1"/>
  <c r="F331" i="1" s="1"/>
  <c r="G331" i="1" s="1"/>
  <c r="E332" i="1"/>
  <c r="F332" i="1" s="1"/>
  <c r="G332" i="1" s="1"/>
  <c r="I332" i="1" s="1"/>
  <c r="E333" i="1"/>
  <c r="F333" i="1" s="1"/>
  <c r="E334" i="1"/>
  <c r="F334" i="1" s="1"/>
  <c r="E335" i="1"/>
  <c r="F335" i="1" s="1"/>
  <c r="E336" i="1"/>
  <c r="E337" i="1"/>
  <c r="F337" i="1" s="1"/>
  <c r="G337" i="1" s="1"/>
  <c r="I337" i="1" s="1"/>
  <c r="E338" i="1"/>
  <c r="F338" i="1" s="1"/>
  <c r="G338" i="1" s="1"/>
  <c r="E339" i="1"/>
  <c r="F339" i="1" s="1"/>
  <c r="G339" i="1" s="1"/>
  <c r="E340" i="1"/>
  <c r="F340" i="1" s="1"/>
  <c r="E341" i="1"/>
  <c r="F341" i="1" s="1"/>
  <c r="E342" i="1"/>
  <c r="E343" i="1"/>
  <c r="F343" i="1" s="1"/>
  <c r="E344" i="1"/>
  <c r="F344" i="1" s="1"/>
  <c r="E345" i="1"/>
  <c r="F345" i="1" s="1"/>
  <c r="P345" i="1" s="1"/>
  <c r="E346" i="1"/>
  <c r="F346" i="1" s="1"/>
  <c r="E347" i="1"/>
  <c r="F347" i="1" s="1"/>
  <c r="P347" i="1" s="1"/>
  <c r="E348" i="1"/>
  <c r="F348" i="1" s="1"/>
  <c r="E349" i="1"/>
  <c r="F349" i="1" s="1"/>
  <c r="G349" i="1" s="1"/>
  <c r="I349" i="1" s="1"/>
  <c r="E350" i="1"/>
  <c r="F350" i="1" s="1"/>
  <c r="E351" i="1"/>
  <c r="F351" i="1" s="1"/>
  <c r="G351" i="1" s="1"/>
  <c r="E352" i="1"/>
  <c r="F352" i="1" s="1"/>
  <c r="E353" i="1"/>
  <c r="F353" i="1" s="1"/>
  <c r="E354" i="1"/>
  <c r="F354" i="1" s="1"/>
  <c r="E355" i="1"/>
  <c r="F355" i="1" s="1"/>
  <c r="G355" i="1" s="1"/>
  <c r="E356" i="1"/>
  <c r="F356" i="1" s="1"/>
  <c r="E357" i="1"/>
  <c r="F357" i="1" s="1"/>
  <c r="G357" i="1" s="1"/>
  <c r="E358" i="1"/>
  <c r="F358" i="1" s="1"/>
  <c r="E359" i="1"/>
  <c r="F359" i="1" s="1"/>
  <c r="G359" i="1" s="1"/>
  <c r="J359" i="1" s="1"/>
  <c r="E360" i="1"/>
  <c r="E361" i="1"/>
  <c r="F361" i="1" s="1"/>
  <c r="G361" i="1" s="1"/>
  <c r="J361" i="1" s="1"/>
  <c r="E362" i="1"/>
  <c r="F362" i="1" s="1"/>
  <c r="E363" i="1"/>
  <c r="F363" i="1" s="1"/>
  <c r="G363" i="1" s="1"/>
  <c r="E364" i="1"/>
  <c r="F364" i="1" s="1"/>
  <c r="P364" i="1" s="1"/>
  <c r="E365" i="1"/>
  <c r="F365" i="1" s="1"/>
  <c r="G365" i="1" s="1"/>
  <c r="E366" i="1"/>
  <c r="F366" i="1" s="1"/>
  <c r="E367" i="1"/>
  <c r="E368" i="1"/>
  <c r="F368" i="1" s="1"/>
  <c r="P368" i="1" s="1"/>
  <c r="E369" i="1"/>
  <c r="F369" i="1" s="1"/>
  <c r="G369" i="1" s="1"/>
  <c r="I369" i="1" s="1"/>
  <c r="E370" i="1"/>
  <c r="F370" i="1" s="1"/>
  <c r="E371" i="1"/>
  <c r="F371" i="1" s="1"/>
  <c r="G371" i="1" s="1"/>
  <c r="E372" i="1"/>
  <c r="F372" i="1" s="1"/>
  <c r="E373" i="1"/>
  <c r="F373" i="1" s="1"/>
  <c r="G373" i="1" s="1"/>
  <c r="I373" i="1" s="1"/>
  <c r="E374" i="1"/>
  <c r="F374" i="1"/>
  <c r="G374" i="1" s="1"/>
  <c r="I374" i="1" s="1"/>
  <c r="E375" i="1"/>
  <c r="F375" i="1" s="1"/>
  <c r="G375" i="1" s="1"/>
  <c r="I375" i="1" s="1"/>
  <c r="E376" i="1"/>
  <c r="F376" i="1" s="1"/>
  <c r="G376" i="1" s="1"/>
  <c r="I376" i="1" s="1"/>
  <c r="E377" i="1"/>
  <c r="F377" i="1" s="1"/>
  <c r="G377" i="1" s="1"/>
  <c r="E378" i="1"/>
  <c r="F378" i="1" s="1"/>
  <c r="E379" i="1"/>
  <c r="F379" i="1" s="1"/>
  <c r="G379" i="1" s="1"/>
  <c r="E380" i="1"/>
  <c r="F380" i="1" s="1"/>
  <c r="E381" i="1"/>
  <c r="F381" i="1" s="1"/>
  <c r="G381" i="1" s="1"/>
  <c r="I381" i="1" s="1"/>
  <c r="E382" i="1"/>
  <c r="F382" i="1" s="1"/>
  <c r="E383" i="1"/>
  <c r="F383" i="1" s="1"/>
  <c r="G383" i="1" s="1"/>
  <c r="E384" i="1"/>
  <c r="F384" i="1" s="1"/>
  <c r="E385" i="1"/>
  <c r="F385" i="1" s="1"/>
  <c r="E386" i="1"/>
  <c r="E387" i="1"/>
  <c r="F387" i="1" s="1"/>
  <c r="E388" i="1"/>
  <c r="F388" i="1" s="1"/>
  <c r="P388" i="1" s="1"/>
  <c r="E389" i="1"/>
  <c r="F389" i="1" s="1"/>
  <c r="E390" i="1"/>
  <c r="F390" i="1" s="1"/>
  <c r="E391" i="1"/>
  <c r="F391" i="1" s="1"/>
  <c r="E392" i="1"/>
  <c r="E393" i="1"/>
  <c r="F393" i="1" s="1"/>
  <c r="E394" i="1"/>
  <c r="F394" i="1" s="1"/>
  <c r="E395" i="1"/>
  <c r="F395" i="1"/>
  <c r="G395" i="1" s="1"/>
  <c r="I395" i="1" s="1"/>
  <c r="E396" i="1"/>
  <c r="F396" i="1" s="1"/>
  <c r="G396" i="1" s="1"/>
  <c r="I396" i="1" s="1"/>
  <c r="E397" i="1"/>
  <c r="E398" i="1"/>
  <c r="F398" i="1" s="1"/>
  <c r="E399" i="1"/>
  <c r="F399" i="1" s="1"/>
  <c r="G399" i="1" s="1"/>
  <c r="I399" i="1" s="1"/>
  <c r="E400" i="1"/>
  <c r="F400" i="1" s="1"/>
  <c r="P400" i="1" s="1"/>
  <c r="E401" i="1"/>
  <c r="F401" i="1" s="1"/>
  <c r="E402" i="1"/>
  <c r="F402" i="1" s="1"/>
  <c r="E403" i="1"/>
  <c r="F403" i="1" s="1"/>
  <c r="E404" i="1"/>
  <c r="F404" i="1" s="1"/>
  <c r="E405" i="1"/>
  <c r="F405" i="1" s="1"/>
  <c r="E406" i="1"/>
  <c r="F406" i="1" s="1"/>
  <c r="E407" i="1"/>
  <c r="F407" i="1" s="1"/>
  <c r="E408" i="1"/>
  <c r="F408" i="1" s="1"/>
  <c r="P408" i="1" s="1"/>
  <c r="E409" i="1"/>
  <c r="F409" i="1" s="1"/>
  <c r="P409" i="1" s="1"/>
  <c r="E410" i="1"/>
  <c r="F410" i="1" s="1"/>
  <c r="E411" i="1"/>
  <c r="F411" i="1"/>
  <c r="E412" i="1"/>
  <c r="F412" i="1" s="1"/>
  <c r="E413" i="1"/>
  <c r="F413" i="1" s="1"/>
  <c r="E414" i="1"/>
  <c r="F414" i="1" s="1"/>
  <c r="P414" i="1" s="1"/>
  <c r="E415" i="1"/>
  <c r="E416" i="1"/>
  <c r="F416" i="1" s="1"/>
  <c r="E417" i="1"/>
  <c r="F417" i="1" s="1"/>
  <c r="E418" i="1"/>
  <c r="F418" i="1" s="1"/>
  <c r="E419" i="1"/>
  <c r="F419" i="1"/>
  <c r="E420" i="1"/>
  <c r="F420" i="1" s="1"/>
  <c r="E421" i="1"/>
  <c r="E422" i="1"/>
  <c r="F422" i="1" s="1"/>
  <c r="E423" i="1"/>
  <c r="F423" i="1" s="1"/>
  <c r="E424" i="1"/>
  <c r="F424" i="1" s="1"/>
  <c r="E425" i="1"/>
  <c r="F425" i="1" s="1"/>
  <c r="E426" i="1"/>
  <c r="F426" i="1" s="1"/>
  <c r="E427" i="1"/>
  <c r="E428" i="1"/>
  <c r="F428" i="1" s="1"/>
  <c r="E429" i="1"/>
  <c r="F429" i="1" s="1"/>
  <c r="E430" i="1"/>
  <c r="F430" i="1" s="1"/>
  <c r="E431" i="1"/>
  <c r="F431" i="1" s="1"/>
  <c r="E432" i="1"/>
  <c r="F432" i="1"/>
  <c r="G432" i="1" s="1"/>
  <c r="I432" i="1" s="1"/>
  <c r="E433" i="1"/>
  <c r="F433" i="1" s="1"/>
  <c r="E434" i="1"/>
  <c r="F434" i="1" s="1"/>
  <c r="P434" i="1" s="1"/>
  <c r="E435" i="1"/>
  <c r="F435" i="1" s="1"/>
  <c r="G435" i="1" s="1"/>
  <c r="I435" i="1" s="1"/>
  <c r="E436" i="1"/>
  <c r="F436" i="1" s="1"/>
  <c r="E437" i="1"/>
  <c r="F437" i="1" s="1"/>
  <c r="E438" i="1"/>
  <c r="F438" i="1" s="1"/>
  <c r="E439" i="1"/>
  <c r="E440" i="1"/>
  <c r="F440" i="1" s="1"/>
  <c r="E441" i="1"/>
  <c r="F441" i="1" s="1"/>
  <c r="G441" i="1" s="1"/>
  <c r="I441" i="1" s="1"/>
  <c r="E442" i="1"/>
  <c r="F442" i="1" s="1"/>
  <c r="E443" i="1"/>
  <c r="F443" i="1" s="1"/>
  <c r="G443" i="1" s="1"/>
  <c r="I443" i="1" s="1"/>
  <c r="E444" i="1"/>
  <c r="E445" i="1"/>
  <c r="F445" i="1" s="1"/>
  <c r="E446" i="1"/>
  <c r="F446" i="1" s="1"/>
  <c r="E447" i="1"/>
  <c r="F447" i="1" s="1"/>
  <c r="E448" i="1"/>
  <c r="F448" i="1"/>
  <c r="G448" i="1" s="1"/>
  <c r="I448" i="1" s="1"/>
  <c r="E449" i="1"/>
  <c r="F449" i="1" s="1"/>
  <c r="E450" i="1"/>
  <c r="E451" i="1"/>
  <c r="F451" i="1" s="1"/>
  <c r="E452" i="1"/>
  <c r="F452" i="1" s="1"/>
  <c r="E453" i="1"/>
  <c r="F453" i="1" s="1"/>
  <c r="E454" i="1"/>
  <c r="F454" i="1" s="1"/>
  <c r="E455" i="1"/>
  <c r="F455" i="1" s="1"/>
  <c r="P455" i="1" s="1"/>
  <c r="E456" i="1"/>
  <c r="E457" i="1"/>
  <c r="F457" i="1" s="1"/>
  <c r="E458" i="1"/>
  <c r="F458" i="1" s="1"/>
  <c r="P458" i="1" s="1"/>
  <c r="E459" i="1"/>
  <c r="F459" i="1" s="1"/>
  <c r="P459" i="1" s="1"/>
  <c r="P464" i="1"/>
  <c r="R464" i="1" s="1"/>
  <c r="T464" i="1" s="1"/>
  <c r="P476" i="1"/>
  <c r="R476" i="1" s="1"/>
  <c r="T476" i="1" s="1"/>
  <c r="P494" i="1"/>
  <c r="R494" i="1" s="1"/>
  <c r="T494" i="1" s="1"/>
  <c r="P497" i="1"/>
  <c r="R497" i="1" s="1"/>
  <c r="T497" i="1" s="1"/>
  <c r="P515" i="1"/>
  <c r="R515" i="1" s="1"/>
  <c r="T515" i="1" s="1"/>
  <c r="P544" i="1"/>
  <c r="R544" i="1" s="1"/>
  <c r="T544" i="1" s="1"/>
  <c r="P548" i="1"/>
  <c r="R548" i="1" s="1"/>
  <c r="T548" i="1" s="1"/>
  <c r="P553" i="1"/>
  <c r="R553" i="1" s="1"/>
  <c r="T553" i="1" s="1"/>
  <c r="P557" i="1"/>
  <c r="R557" i="1" s="1"/>
  <c r="T557" i="1" s="1"/>
  <c r="P566" i="1"/>
  <c r="R566" i="1" s="1"/>
  <c r="T566" i="1" s="1"/>
  <c r="P582" i="1"/>
  <c r="R582" i="1" s="1"/>
  <c r="T582" i="1" s="1"/>
  <c r="P585" i="1"/>
  <c r="R585" i="1" s="1"/>
  <c r="T585" i="1" s="1"/>
  <c r="P594" i="1"/>
  <c r="R594" i="1" s="1"/>
  <c r="T594" i="1" s="1"/>
  <c r="P609" i="1"/>
  <c r="R609" i="1" s="1"/>
  <c r="T609" i="1" s="1"/>
  <c r="P613" i="1"/>
  <c r="P641" i="1"/>
  <c r="R641" i="1" s="1"/>
  <c r="T641" i="1" s="1"/>
  <c r="P690" i="1"/>
  <c r="R690" i="1" s="1"/>
  <c r="T690" i="1" s="1"/>
  <c r="P698" i="1"/>
  <c r="R698" i="1" s="1"/>
  <c r="T698" i="1" s="1"/>
  <c r="P716" i="1"/>
  <c r="R716" i="1" s="1"/>
  <c r="T716" i="1" s="1"/>
  <c r="P728" i="1"/>
  <c r="R728" i="1" s="1"/>
  <c r="T728" i="1" s="1"/>
  <c r="P753" i="1"/>
  <c r="R753" i="1" s="1"/>
  <c r="T753" i="1" s="1"/>
  <c r="E21" i="1"/>
  <c r="F21" i="1" s="1"/>
  <c r="G21" i="1" s="1"/>
  <c r="E22" i="1"/>
  <c r="F22" i="1" s="1"/>
  <c r="G22" i="1" s="1"/>
  <c r="E23" i="1"/>
  <c r="F23" i="1" s="1"/>
  <c r="E24" i="1"/>
  <c r="E25" i="1"/>
  <c r="F25" i="1" s="1"/>
  <c r="G25" i="1" s="1"/>
  <c r="E26" i="1"/>
  <c r="F26" i="1" s="1"/>
  <c r="G26" i="1" s="1"/>
  <c r="E27" i="1"/>
  <c r="F27" i="1" s="1"/>
  <c r="G27" i="1" s="1"/>
  <c r="R27" i="1" s="1"/>
  <c r="T27" i="1" s="1"/>
  <c r="E28" i="1"/>
  <c r="E29" i="1"/>
  <c r="F29" i="1" s="1"/>
  <c r="G29" i="1" s="1"/>
  <c r="E30" i="1"/>
  <c r="F30" i="1" s="1"/>
  <c r="G30" i="1" s="1"/>
  <c r="R30" i="1" s="1"/>
  <c r="T30" i="1" s="1"/>
  <c r="E31" i="1"/>
  <c r="F31" i="1" s="1"/>
  <c r="G31" i="1" s="1"/>
  <c r="E32" i="1"/>
  <c r="F32" i="1" s="1"/>
  <c r="G32" i="1" s="1"/>
  <c r="E33" i="1"/>
  <c r="E34" i="1"/>
  <c r="F34" i="1" s="1"/>
  <c r="G34" i="1" s="1"/>
  <c r="E35" i="1"/>
  <c r="F35" i="1" s="1"/>
  <c r="G35" i="1" s="1"/>
  <c r="E36" i="1"/>
  <c r="F36" i="1" s="1"/>
  <c r="G36" i="1" s="1"/>
  <c r="E37" i="1"/>
  <c r="F37" i="1"/>
  <c r="G37" i="1" s="1"/>
  <c r="E38" i="1"/>
  <c r="F38" i="1" s="1"/>
  <c r="G38" i="1" s="1"/>
  <c r="E39" i="1"/>
  <c r="F39" i="1" s="1"/>
  <c r="G39" i="1" s="1"/>
  <c r="E40" i="1"/>
  <c r="F40" i="1" s="1"/>
  <c r="G40" i="1" s="1"/>
  <c r="E41" i="1"/>
  <c r="F41" i="1" s="1"/>
  <c r="G41" i="1" s="1"/>
  <c r="E42" i="1"/>
  <c r="F42" i="1" s="1"/>
  <c r="G42" i="1" s="1"/>
  <c r="E43" i="1"/>
  <c r="F43" i="1" s="1"/>
  <c r="G43" i="1" s="1"/>
  <c r="E44" i="1"/>
  <c r="F44" i="1" s="1"/>
  <c r="G44" i="1" s="1"/>
  <c r="E45" i="1"/>
  <c r="F45" i="1" s="1"/>
  <c r="G45" i="1" s="1"/>
  <c r="E46" i="1"/>
  <c r="E47" i="1"/>
  <c r="F47" i="1" s="1"/>
  <c r="G47" i="1" s="1"/>
  <c r="E48" i="1"/>
  <c r="F48" i="1" s="1"/>
  <c r="G48" i="1" s="1"/>
  <c r="E49" i="1"/>
  <c r="F49" i="1" s="1"/>
  <c r="G49" i="1" s="1"/>
  <c r="E50" i="1"/>
  <c r="F50" i="1" s="1"/>
  <c r="G50" i="1" s="1"/>
  <c r="E51" i="1"/>
  <c r="F51" i="1" s="1"/>
  <c r="G51" i="1" s="1"/>
  <c r="E52" i="1"/>
  <c r="F52" i="1" s="1"/>
  <c r="G52" i="1" s="1"/>
  <c r="E53" i="1"/>
  <c r="F53" i="1" s="1"/>
  <c r="G53" i="1" s="1"/>
  <c r="E54" i="1"/>
  <c r="F54" i="1" s="1"/>
  <c r="G54" i="1" s="1"/>
  <c r="R54" i="1" s="1"/>
  <c r="T54" i="1" s="1"/>
  <c r="E55" i="1"/>
  <c r="E56" i="1"/>
  <c r="F56" i="1" s="1"/>
  <c r="G56" i="1" s="1"/>
  <c r="E57" i="1"/>
  <c r="F57" i="1" s="1"/>
  <c r="G57" i="1" s="1"/>
  <c r="E58" i="1"/>
  <c r="F58" i="1" s="1"/>
  <c r="G58" i="1" s="1"/>
  <c r="R58" i="1" s="1"/>
  <c r="T58" i="1" s="1"/>
  <c r="E59" i="1"/>
  <c r="E60" i="1"/>
  <c r="F60" i="1" s="1"/>
  <c r="G60" i="1" s="1"/>
  <c r="E61" i="1"/>
  <c r="F61" i="1" s="1"/>
  <c r="G61" i="1" s="1"/>
  <c r="E62" i="1"/>
  <c r="F62" i="1" s="1"/>
  <c r="G62" i="1" s="1"/>
  <c r="E63" i="1"/>
  <c r="F63" i="1" s="1"/>
  <c r="G63" i="1" s="1"/>
  <c r="E64" i="1"/>
  <c r="F64" i="1" s="1"/>
  <c r="G64" i="1" s="1"/>
  <c r="E65" i="1"/>
  <c r="F65" i="1" s="1"/>
  <c r="G65" i="1" s="1"/>
  <c r="R65" i="1" s="1"/>
  <c r="T65" i="1" s="1"/>
  <c r="E66" i="1"/>
  <c r="F66" i="1" s="1"/>
  <c r="G66" i="1" s="1"/>
  <c r="E67" i="1"/>
  <c r="F67" i="1" s="1"/>
  <c r="G67" i="1" s="1"/>
  <c r="E68" i="1"/>
  <c r="F68" i="1" s="1"/>
  <c r="G68" i="1" s="1"/>
  <c r="E69" i="1"/>
  <c r="F69" i="1" s="1"/>
  <c r="G69" i="1" s="1"/>
  <c r="E70" i="1"/>
  <c r="F70" i="1" s="1"/>
  <c r="G70" i="1" s="1"/>
  <c r="E71" i="1"/>
  <c r="F71" i="1" s="1"/>
  <c r="G71" i="1" s="1"/>
  <c r="E72" i="1"/>
  <c r="E73" i="1"/>
  <c r="F73" i="1" s="1"/>
  <c r="G73" i="1" s="1"/>
  <c r="E74" i="1"/>
  <c r="F74" i="1" s="1"/>
  <c r="G74" i="1" s="1"/>
  <c r="E75" i="1"/>
  <c r="F75" i="1" s="1"/>
  <c r="G75" i="1" s="1"/>
  <c r="R75" i="1" s="1"/>
  <c r="T75" i="1" s="1"/>
  <c r="E76" i="1"/>
  <c r="E77" i="1"/>
  <c r="F77" i="1" s="1"/>
  <c r="G77" i="1" s="1"/>
  <c r="E78" i="1"/>
  <c r="F78" i="1" s="1"/>
  <c r="G78" i="1" s="1"/>
  <c r="E79" i="1"/>
  <c r="F79" i="1" s="1"/>
  <c r="G79" i="1" s="1"/>
  <c r="E80" i="1"/>
  <c r="F80" i="1" s="1"/>
  <c r="G80" i="1" s="1"/>
  <c r="E81" i="1"/>
  <c r="F81" i="1" s="1"/>
  <c r="G81" i="1" s="1"/>
  <c r="E82" i="1"/>
  <c r="E83" i="1"/>
  <c r="F83" i="1"/>
  <c r="G83" i="1" s="1"/>
  <c r="R83" i="1" s="1"/>
  <c r="T83" i="1" s="1"/>
  <c r="E84" i="1"/>
  <c r="F84" i="1" s="1"/>
  <c r="G84" i="1" s="1"/>
  <c r="E85" i="1"/>
  <c r="F85" i="1" s="1"/>
  <c r="G85" i="1" s="1"/>
  <c r="E86" i="1"/>
  <c r="F86" i="1" s="1"/>
  <c r="G86" i="1" s="1"/>
  <c r="R86" i="1" s="1"/>
  <c r="T86" i="1" s="1"/>
  <c r="E87" i="1"/>
  <c r="E88" i="1"/>
  <c r="F88" i="1" s="1"/>
  <c r="G88" i="1" s="1"/>
  <c r="E89" i="1"/>
  <c r="F89" i="1" s="1"/>
  <c r="G89" i="1" s="1"/>
  <c r="E90" i="1"/>
  <c r="F90" i="1" s="1"/>
  <c r="G90" i="1" s="1"/>
  <c r="E91" i="1"/>
  <c r="F91" i="1" s="1"/>
  <c r="G91" i="1" s="1"/>
  <c r="E92" i="1"/>
  <c r="F92" i="1" s="1"/>
  <c r="G92" i="1" s="1"/>
  <c r="E93" i="1"/>
  <c r="E94" i="1"/>
  <c r="F94" i="1" s="1"/>
  <c r="G94" i="1" s="1"/>
  <c r="W3" i="1"/>
  <c r="W6" i="1"/>
  <c r="W11" i="1"/>
  <c r="W14" i="1"/>
  <c r="W19" i="1"/>
  <c r="W22" i="1"/>
  <c r="W27" i="1"/>
  <c r="W30" i="1"/>
  <c r="W2" i="1"/>
  <c r="K775" i="1"/>
  <c r="U519" i="1"/>
  <c r="K585" i="1"/>
  <c r="K518" i="1"/>
  <c r="J501" i="1"/>
  <c r="U548" i="1"/>
  <c r="E160" i="1"/>
  <c r="F160" i="1" s="1"/>
  <c r="E176" i="1"/>
  <c r="F176" i="1" s="1"/>
  <c r="E178" i="1"/>
  <c r="F178" i="1" s="1"/>
  <c r="E205" i="1"/>
  <c r="F205" i="1" s="1"/>
  <c r="Q753" i="1"/>
  <c r="K753" i="1"/>
  <c r="Q752" i="1"/>
  <c r="Q751" i="1"/>
  <c r="Q750" i="1"/>
  <c r="K750" i="1"/>
  <c r="Q749" i="1"/>
  <c r="Q748" i="1"/>
  <c r="Q747" i="1"/>
  <c r="K747" i="1"/>
  <c r="Q742" i="1"/>
  <c r="K742" i="1"/>
  <c r="Q741" i="1"/>
  <c r="Q740" i="1"/>
  <c r="Q736" i="1"/>
  <c r="Q735" i="1"/>
  <c r="K735" i="1"/>
  <c r="Q734" i="1"/>
  <c r="K734" i="1"/>
  <c r="Q731" i="1"/>
  <c r="Q728" i="1"/>
  <c r="K728" i="1"/>
  <c r="Q727" i="1"/>
  <c r="Q726" i="1"/>
  <c r="K726" i="1"/>
  <c r="Q725" i="1"/>
  <c r="Q724" i="1"/>
  <c r="Q720" i="1"/>
  <c r="K720" i="1"/>
  <c r="Q719" i="1"/>
  <c r="Q718" i="1"/>
  <c r="Q712" i="1"/>
  <c r="K712" i="1"/>
  <c r="Q711" i="1"/>
  <c r="Q710" i="1"/>
  <c r="K710" i="1"/>
  <c r="Q708" i="1"/>
  <c r="Q707" i="1"/>
  <c r="K707" i="1"/>
  <c r="Q706" i="1"/>
  <c r="K706" i="1"/>
  <c r="Q705" i="1"/>
  <c r="Q704" i="1"/>
  <c r="K704" i="1"/>
  <c r="Q699" i="1"/>
  <c r="Q698" i="1"/>
  <c r="K698" i="1"/>
  <c r="Q673" i="1"/>
  <c r="Q669" i="1"/>
  <c r="Q666" i="1"/>
  <c r="Q638" i="1"/>
  <c r="K638" i="1"/>
  <c r="Q578" i="1"/>
  <c r="K578" i="1"/>
  <c r="Q574" i="1"/>
  <c r="K574" i="1"/>
  <c r="Q563" i="1"/>
  <c r="Q561" i="1"/>
  <c r="J561" i="1"/>
  <c r="Q559" i="1"/>
  <c r="Q558" i="1"/>
  <c r="J558" i="1"/>
  <c r="Q557" i="1"/>
  <c r="K557" i="1"/>
  <c r="Q553" i="1"/>
  <c r="K553" i="1"/>
  <c r="Q551" i="1"/>
  <c r="Q550" i="1"/>
  <c r="K550" i="1"/>
  <c r="Q549" i="1"/>
  <c r="Q548" i="1"/>
  <c r="Q547" i="1"/>
  <c r="Q545" i="1"/>
  <c r="Q543" i="1"/>
  <c r="J543" i="1"/>
  <c r="Q542" i="1"/>
  <c r="Q539" i="1"/>
  <c r="J539" i="1"/>
  <c r="Q537" i="1"/>
  <c r="Q533" i="1"/>
  <c r="Q532" i="1"/>
  <c r="J532" i="1"/>
  <c r="Q530" i="1"/>
  <c r="J530" i="1"/>
  <c r="Q528" i="1"/>
  <c r="J528" i="1"/>
  <c r="Q525" i="1"/>
  <c r="Q524" i="1"/>
  <c r="Q516" i="1"/>
  <c r="Q515" i="1"/>
  <c r="I515" i="1"/>
  <c r="Q513" i="1"/>
  <c r="Q512" i="1"/>
  <c r="Q493" i="1"/>
  <c r="K493" i="1"/>
  <c r="Q480" i="1"/>
  <c r="Q479" i="1"/>
  <c r="K479" i="1"/>
  <c r="Q477" i="1"/>
  <c r="Q428" i="1"/>
  <c r="Q410" i="1"/>
  <c r="Q405" i="1"/>
  <c r="Q404" i="1"/>
  <c r="Q402" i="1"/>
  <c r="Q385" i="1"/>
  <c r="Q383" i="1"/>
  <c r="I383" i="1"/>
  <c r="Q367" i="1"/>
  <c r="Q365" i="1"/>
  <c r="J365" i="1"/>
  <c r="Q364" i="1"/>
  <c r="Q362" i="1"/>
  <c r="Q360" i="1"/>
  <c r="Q358" i="1"/>
  <c r="Q354" i="1"/>
  <c r="Q301" i="1"/>
  <c r="Q300" i="1"/>
  <c r="Q298" i="1"/>
  <c r="I298" i="1"/>
  <c r="Q297" i="1"/>
  <c r="Q291" i="1"/>
  <c r="I291" i="1"/>
  <c r="Q285" i="1"/>
  <c r="Q284" i="1"/>
  <c r="Q283" i="1"/>
  <c r="Q282" i="1"/>
  <c r="Q251" i="1"/>
  <c r="Q233" i="1"/>
  <c r="Q228" i="1"/>
  <c r="Q198" i="1"/>
  <c r="Q197" i="1"/>
  <c r="Q196" i="1"/>
  <c r="Q195" i="1"/>
  <c r="Q194" i="1"/>
  <c r="Q193" i="1"/>
  <c r="Q192" i="1"/>
  <c r="Q191" i="1"/>
  <c r="Q190" i="1"/>
  <c r="Q189" i="1"/>
  <c r="Q146" i="1"/>
  <c r="Q145" i="1"/>
  <c r="J145" i="1"/>
  <c r="Q143" i="1"/>
  <c r="J143" i="1"/>
  <c r="Q142" i="1"/>
  <c r="Q141" i="1"/>
  <c r="Q140" i="1"/>
  <c r="Q138" i="1"/>
  <c r="Q137" i="1"/>
  <c r="Q136" i="1"/>
  <c r="Q133" i="1"/>
  <c r="Q132" i="1"/>
  <c r="Q131" i="1"/>
  <c r="Q130" i="1"/>
  <c r="Q128" i="1"/>
  <c r="G510" i="26"/>
  <c r="C510" i="26"/>
  <c r="G509" i="26"/>
  <c r="C509" i="26"/>
  <c r="G508" i="26"/>
  <c r="C508" i="26"/>
  <c r="E508" i="26"/>
  <c r="G507" i="26"/>
  <c r="C507" i="26"/>
  <c r="E507" i="26"/>
  <c r="G506" i="26"/>
  <c r="C506" i="26"/>
  <c r="E506" i="26"/>
  <c r="G505" i="26"/>
  <c r="C505" i="26"/>
  <c r="G504" i="26"/>
  <c r="C504" i="26"/>
  <c r="G503" i="26"/>
  <c r="C503" i="26"/>
  <c r="G502" i="26"/>
  <c r="C502" i="26"/>
  <c r="E502" i="26"/>
  <c r="G501" i="26"/>
  <c r="C501" i="26"/>
  <c r="E501" i="26"/>
  <c r="G500" i="26"/>
  <c r="C500" i="26"/>
  <c r="G499" i="26"/>
  <c r="C499" i="26"/>
  <c r="E499" i="26"/>
  <c r="G498" i="26"/>
  <c r="C498" i="26"/>
  <c r="E498" i="26"/>
  <c r="G630" i="26"/>
  <c r="C630" i="26"/>
  <c r="E630" i="26"/>
  <c r="G629" i="26"/>
  <c r="C629" i="26"/>
  <c r="E629" i="26"/>
  <c r="G628" i="26"/>
  <c r="C628" i="26"/>
  <c r="E628" i="26"/>
  <c r="G627" i="26"/>
  <c r="C627" i="26"/>
  <c r="E627" i="26"/>
  <c r="G626" i="26"/>
  <c r="C626" i="26"/>
  <c r="G625" i="26"/>
  <c r="C625" i="26"/>
  <c r="E625" i="26"/>
  <c r="G624" i="26"/>
  <c r="C624" i="26"/>
  <c r="E624" i="26"/>
  <c r="G497" i="26"/>
  <c r="C497" i="26"/>
  <c r="E497" i="26"/>
  <c r="G496" i="26"/>
  <c r="C496" i="26"/>
  <c r="G495" i="26"/>
  <c r="C495" i="26"/>
  <c r="E495" i="26"/>
  <c r="G494" i="26"/>
  <c r="C494" i="26"/>
  <c r="E494" i="26"/>
  <c r="G623" i="26"/>
  <c r="C623" i="26"/>
  <c r="E623" i="26"/>
  <c r="G622" i="26"/>
  <c r="C622" i="26"/>
  <c r="G621" i="26"/>
  <c r="C621" i="26"/>
  <c r="E621" i="26"/>
  <c r="G493" i="26"/>
  <c r="C493" i="26"/>
  <c r="G492" i="26"/>
  <c r="C492" i="26"/>
  <c r="E492" i="26"/>
  <c r="G491" i="26"/>
  <c r="C491" i="26"/>
  <c r="E491" i="26"/>
  <c r="G620" i="26"/>
  <c r="C620" i="26"/>
  <c r="E620" i="26"/>
  <c r="G619" i="26"/>
  <c r="C619" i="26"/>
  <c r="E619" i="26"/>
  <c r="G618" i="26"/>
  <c r="C618" i="26"/>
  <c r="E618" i="26"/>
  <c r="G490" i="26"/>
  <c r="C490" i="26"/>
  <c r="G617" i="26"/>
  <c r="C617" i="26"/>
  <c r="E617" i="26"/>
  <c r="G489" i="26"/>
  <c r="C489" i="26"/>
  <c r="G488" i="26"/>
  <c r="C488" i="26"/>
  <c r="E488" i="26"/>
  <c r="G616" i="26"/>
  <c r="C616" i="26"/>
  <c r="E616" i="26"/>
  <c r="G615" i="26"/>
  <c r="C615" i="26"/>
  <c r="E615" i="26"/>
  <c r="G614" i="26"/>
  <c r="C614" i="26"/>
  <c r="E614" i="26"/>
  <c r="G613" i="26"/>
  <c r="C613" i="26"/>
  <c r="G612" i="26"/>
  <c r="C612" i="26"/>
  <c r="G487" i="26"/>
  <c r="C487" i="26"/>
  <c r="E487" i="26"/>
  <c r="G486" i="26"/>
  <c r="C486" i="26"/>
  <c r="E486" i="26"/>
  <c r="G485" i="26"/>
  <c r="C485" i="26"/>
  <c r="E485" i="26"/>
  <c r="G611" i="26"/>
  <c r="C611" i="26"/>
  <c r="E611" i="26"/>
  <c r="G610" i="26"/>
  <c r="C610" i="26"/>
  <c r="G609" i="26"/>
  <c r="C609" i="26"/>
  <c r="G484" i="26"/>
  <c r="C484" i="26"/>
  <c r="G483" i="26"/>
  <c r="C483" i="26"/>
  <c r="E483" i="26"/>
  <c r="G482" i="26"/>
  <c r="C482" i="26"/>
  <c r="E482" i="26"/>
  <c r="G608" i="26"/>
  <c r="C608" i="26"/>
  <c r="E608" i="26"/>
  <c r="G607" i="26"/>
  <c r="C607" i="26"/>
  <c r="E607" i="26"/>
  <c r="G606" i="26"/>
  <c r="C606" i="26"/>
  <c r="G481" i="26"/>
  <c r="C481" i="26"/>
  <c r="G605" i="26"/>
  <c r="C605" i="26"/>
  <c r="G604" i="26"/>
  <c r="C604" i="26"/>
  <c r="E604" i="26"/>
  <c r="G603" i="26"/>
  <c r="C603" i="26"/>
  <c r="E603" i="26"/>
  <c r="G602" i="26"/>
  <c r="C602" i="26"/>
  <c r="E602" i="26"/>
  <c r="G601" i="26"/>
  <c r="C601" i="26"/>
  <c r="E601" i="26"/>
  <c r="G480" i="26"/>
  <c r="C480" i="26"/>
  <c r="E480" i="26"/>
  <c r="G479" i="26"/>
  <c r="C479" i="26"/>
  <c r="G478" i="26"/>
  <c r="C478" i="26"/>
  <c r="E478" i="26"/>
  <c r="G477" i="26"/>
  <c r="C477" i="26"/>
  <c r="E477" i="26"/>
  <c r="G600" i="26"/>
  <c r="C600" i="26"/>
  <c r="E600" i="26"/>
  <c r="G599" i="26"/>
  <c r="C599" i="26"/>
  <c r="E599" i="26"/>
  <c r="G476" i="26"/>
  <c r="C476" i="26"/>
  <c r="E476" i="26"/>
  <c r="G475" i="26"/>
  <c r="C475" i="26"/>
  <c r="G474" i="26"/>
  <c r="C474" i="26"/>
  <c r="G473" i="26"/>
  <c r="C473" i="26"/>
  <c r="E473" i="26"/>
  <c r="G472" i="26"/>
  <c r="C472" i="26"/>
  <c r="E472" i="26"/>
  <c r="G471" i="26"/>
  <c r="C471" i="26"/>
  <c r="E471" i="26"/>
  <c r="G470" i="26"/>
  <c r="C470" i="26"/>
  <c r="G469" i="26"/>
  <c r="C469" i="26"/>
  <c r="E469" i="26"/>
  <c r="G468" i="26"/>
  <c r="C468" i="26"/>
  <c r="E468" i="26"/>
  <c r="G467" i="26"/>
  <c r="C467" i="26"/>
  <c r="E467" i="26"/>
  <c r="G466" i="26"/>
  <c r="C466" i="26"/>
  <c r="E466" i="26"/>
  <c r="G465" i="26"/>
  <c r="C465" i="26"/>
  <c r="G464" i="26"/>
  <c r="C464" i="26"/>
  <c r="E464" i="26"/>
  <c r="G463" i="26"/>
  <c r="C463" i="26"/>
  <c r="E463" i="26"/>
  <c r="G462" i="26"/>
  <c r="C462" i="26"/>
  <c r="E462" i="26"/>
  <c r="G461" i="26"/>
  <c r="C461" i="26"/>
  <c r="G460" i="26"/>
  <c r="C460" i="26"/>
  <c r="E460" i="26"/>
  <c r="G459" i="26"/>
  <c r="C459" i="26"/>
  <c r="E459" i="26"/>
  <c r="G458" i="26"/>
  <c r="C458" i="26"/>
  <c r="G457" i="26"/>
  <c r="C457" i="26"/>
  <c r="E457" i="26"/>
  <c r="G456" i="26"/>
  <c r="C456" i="26"/>
  <c r="E456" i="26"/>
  <c r="G455" i="26"/>
  <c r="C455" i="26"/>
  <c r="G598" i="26"/>
  <c r="C598" i="26"/>
  <c r="E598" i="26"/>
  <c r="G454" i="26"/>
  <c r="C454" i="26"/>
  <c r="E454" i="26"/>
  <c r="G597" i="26"/>
  <c r="C597" i="26"/>
  <c r="E597" i="26"/>
  <c r="G596" i="26"/>
  <c r="C596" i="26"/>
  <c r="G453" i="26"/>
  <c r="C453" i="26"/>
  <c r="G452" i="26"/>
  <c r="C452" i="26"/>
  <c r="E452" i="26"/>
  <c r="G451" i="26"/>
  <c r="C451" i="26"/>
  <c r="G595" i="26"/>
  <c r="C595" i="26"/>
  <c r="G450" i="26"/>
  <c r="C450" i="26"/>
  <c r="G449" i="26"/>
  <c r="C449" i="26"/>
  <c r="E449" i="26"/>
  <c r="G448" i="26"/>
  <c r="C448" i="26"/>
  <c r="G447" i="26"/>
  <c r="C447" i="26"/>
  <c r="G446" i="26"/>
  <c r="C446" i="26"/>
  <c r="E446" i="26"/>
  <c r="G445" i="26"/>
  <c r="C445" i="26"/>
  <c r="E445" i="26"/>
  <c r="G444" i="26"/>
  <c r="C444" i="26"/>
  <c r="E444" i="26"/>
  <c r="G443" i="26"/>
  <c r="C443" i="26"/>
  <c r="G594" i="26"/>
  <c r="C594" i="26"/>
  <c r="E594" i="26"/>
  <c r="G442" i="26"/>
  <c r="C442" i="26"/>
  <c r="G441" i="26"/>
  <c r="C441" i="26"/>
  <c r="E441" i="26"/>
  <c r="G440" i="26"/>
  <c r="C440" i="26"/>
  <c r="E440" i="26"/>
  <c r="G593" i="26"/>
  <c r="C593" i="26"/>
  <c r="E593" i="26"/>
  <c r="G439" i="26"/>
  <c r="C439" i="26"/>
  <c r="E439" i="26"/>
  <c r="G438" i="26"/>
  <c r="C438" i="26"/>
  <c r="E438" i="26"/>
  <c r="G437" i="26"/>
  <c r="C437" i="26"/>
  <c r="G436" i="26"/>
  <c r="C436" i="26"/>
  <c r="E436" i="26"/>
  <c r="G435" i="26"/>
  <c r="C435" i="26"/>
  <c r="G434" i="26"/>
  <c r="C434" i="26"/>
  <c r="E434" i="26"/>
  <c r="G433" i="26"/>
  <c r="C433" i="26"/>
  <c r="E433" i="26"/>
  <c r="G432" i="26"/>
  <c r="C432" i="26"/>
  <c r="E432" i="26"/>
  <c r="G431" i="26"/>
  <c r="C431" i="26"/>
  <c r="E431" i="26"/>
  <c r="G592" i="26"/>
  <c r="C592" i="26"/>
  <c r="E592" i="26"/>
  <c r="G591" i="26"/>
  <c r="C591" i="26"/>
  <c r="E591" i="26"/>
  <c r="G590" i="26"/>
  <c r="C590" i="26"/>
  <c r="E590" i="26"/>
  <c r="G589" i="26"/>
  <c r="C589" i="26"/>
  <c r="E589" i="26"/>
  <c r="G588" i="26"/>
  <c r="C588" i="26"/>
  <c r="E588" i="26"/>
  <c r="G430" i="26"/>
  <c r="C430" i="26"/>
  <c r="G429" i="26"/>
  <c r="C429" i="26"/>
  <c r="G428" i="26"/>
  <c r="C428" i="26"/>
  <c r="G587" i="26"/>
  <c r="C587" i="26"/>
  <c r="E587" i="26"/>
  <c r="G427" i="26"/>
  <c r="C427" i="26"/>
  <c r="E427" i="26"/>
  <c r="G586" i="26"/>
  <c r="C586" i="26"/>
  <c r="E586" i="26"/>
  <c r="G585" i="26"/>
  <c r="C585" i="26"/>
  <c r="E585" i="26"/>
  <c r="G584" i="26"/>
  <c r="C584" i="26"/>
  <c r="E584" i="26"/>
  <c r="G583" i="26"/>
  <c r="C583" i="26"/>
  <c r="E583" i="26"/>
  <c r="G582" i="26"/>
  <c r="C582" i="26"/>
  <c r="G581" i="26"/>
  <c r="C581" i="26"/>
  <c r="G580" i="26"/>
  <c r="C580" i="26"/>
  <c r="E580" i="26"/>
  <c r="G579" i="26"/>
  <c r="C579" i="26"/>
  <c r="E579" i="26"/>
  <c r="G578" i="26"/>
  <c r="C578" i="26"/>
  <c r="E578" i="26"/>
  <c r="G577" i="26"/>
  <c r="C577" i="26"/>
  <c r="E577" i="26"/>
  <c r="G576" i="26"/>
  <c r="C576" i="26"/>
  <c r="E576" i="26"/>
  <c r="G426" i="26"/>
  <c r="C426" i="26"/>
  <c r="E426" i="26"/>
  <c r="G425" i="26"/>
  <c r="C425" i="26"/>
  <c r="E425" i="26"/>
  <c r="G575" i="26"/>
  <c r="C575" i="26"/>
  <c r="G574" i="26"/>
  <c r="C574" i="26"/>
  <c r="E574" i="26"/>
  <c r="G573" i="26"/>
  <c r="C573" i="26"/>
  <c r="E573" i="26"/>
  <c r="G572" i="26"/>
  <c r="C572" i="26"/>
  <c r="E572" i="26"/>
  <c r="G424" i="26"/>
  <c r="C424" i="26"/>
  <c r="E424" i="26"/>
  <c r="G571" i="26"/>
  <c r="C571" i="26"/>
  <c r="G570" i="26"/>
  <c r="C570" i="26"/>
  <c r="E570" i="26"/>
  <c r="G423" i="26"/>
  <c r="C423" i="26"/>
  <c r="E423" i="26"/>
  <c r="G422" i="26"/>
  <c r="C422" i="26"/>
  <c r="E422" i="26"/>
  <c r="G421" i="26"/>
  <c r="C421" i="26"/>
  <c r="G420" i="26"/>
  <c r="C420" i="26"/>
  <c r="E420" i="26"/>
  <c r="G569" i="26"/>
  <c r="C569" i="26"/>
  <c r="E569" i="26"/>
  <c r="G419" i="26"/>
  <c r="C419" i="26"/>
  <c r="E419" i="26"/>
  <c r="G418" i="26"/>
  <c r="C418" i="26"/>
  <c r="E418" i="26"/>
  <c r="G568" i="26"/>
  <c r="C568" i="26"/>
  <c r="G567" i="26"/>
  <c r="C567" i="26"/>
  <c r="E567" i="26"/>
  <c r="G417" i="26"/>
  <c r="C417" i="26"/>
  <c r="E417" i="26"/>
  <c r="G566" i="26"/>
  <c r="C566" i="26"/>
  <c r="G565" i="26"/>
  <c r="C565" i="26"/>
  <c r="G416" i="26"/>
  <c r="C416" i="26"/>
  <c r="E416" i="26"/>
  <c r="G415" i="26"/>
  <c r="C415" i="26"/>
  <c r="G414" i="26"/>
  <c r="C414" i="26"/>
  <c r="E414" i="26"/>
  <c r="G413" i="26"/>
  <c r="C413" i="26"/>
  <c r="E413" i="26"/>
  <c r="G564" i="26"/>
  <c r="C564" i="26"/>
  <c r="E564" i="26"/>
  <c r="G412" i="26"/>
  <c r="C412" i="26"/>
  <c r="E412" i="26"/>
  <c r="G411" i="26"/>
  <c r="C411" i="26"/>
  <c r="E411" i="26"/>
  <c r="G410" i="26"/>
  <c r="C410" i="26"/>
  <c r="G409" i="26"/>
  <c r="C409" i="26"/>
  <c r="E409" i="26"/>
  <c r="G408" i="26"/>
  <c r="C408" i="26"/>
  <c r="G407" i="26"/>
  <c r="C407" i="26"/>
  <c r="E407" i="26"/>
  <c r="G406" i="26"/>
  <c r="C406" i="26"/>
  <c r="E406" i="26"/>
  <c r="G405" i="26"/>
  <c r="C405" i="26"/>
  <c r="G404" i="26"/>
  <c r="C404" i="26"/>
  <c r="E404" i="26"/>
  <c r="G403" i="26"/>
  <c r="C403" i="26"/>
  <c r="E403" i="26"/>
  <c r="G402" i="26"/>
  <c r="C402" i="26"/>
  <c r="G401" i="26"/>
  <c r="C401" i="26"/>
  <c r="E401" i="26"/>
  <c r="G563" i="26"/>
  <c r="C563" i="26"/>
  <c r="G562" i="26"/>
  <c r="C562" i="26"/>
  <c r="E562" i="26"/>
  <c r="G400" i="26"/>
  <c r="C400" i="26"/>
  <c r="G561" i="26"/>
  <c r="C561" i="26"/>
  <c r="E561" i="26"/>
  <c r="G399" i="26"/>
  <c r="C399" i="26"/>
  <c r="E399" i="26"/>
  <c r="G398" i="26"/>
  <c r="C398" i="26"/>
  <c r="E398" i="26"/>
  <c r="G397" i="26"/>
  <c r="C397" i="26"/>
  <c r="E397" i="26"/>
  <c r="G396" i="26"/>
  <c r="C396" i="26"/>
  <c r="E396" i="26"/>
  <c r="G395" i="26"/>
  <c r="C395" i="26"/>
  <c r="G394" i="26"/>
  <c r="C394" i="26"/>
  <c r="G393" i="26"/>
  <c r="C393" i="26"/>
  <c r="E393" i="26"/>
  <c r="G392" i="26"/>
  <c r="C392" i="26"/>
  <c r="E392" i="26"/>
  <c r="G391" i="26"/>
  <c r="C391" i="26"/>
  <c r="E391" i="26"/>
  <c r="G390" i="26"/>
  <c r="C390" i="26"/>
  <c r="G389" i="26"/>
  <c r="C389" i="26"/>
  <c r="E389" i="26"/>
  <c r="G388" i="26"/>
  <c r="C388" i="26"/>
  <c r="G387" i="26"/>
  <c r="C387" i="26"/>
  <c r="G386" i="26"/>
  <c r="C386" i="26"/>
  <c r="E386" i="26"/>
  <c r="G385" i="26"/>
  <c r="C385" i="26"/>
  <c r="E385" i="26"/>
  <c r="G384" i="26"/>
  <c r="C384" i="26"/>
  <c r="E384" i="26"/>
  <c r="G383" i="26"/>
  <c r="C383" i="26"/>
  <c r="G382" i="26"/>
  <c r="C382" i="26"/>
  <c r="E382" i="26"/>
  <c r="G381" i="26"/>
  <c r="C381" i="26"/>
  <c r="G380" i="26"/>
  <c r="C380" i="26"/>
  <c r="G379" i="26"/>
  <c r="C379" i="26"/>
  <c r="E379" i="26"/>
  <c r="G378" i="26"/>
  <c r="C378" i="26"/>
  <c r="E378" i="26"/>
  <c r="G377" i="26"/>
  <c r="C377" i="26"/>
  <c r="E377" i="26"/>
  <c r="G376" i="26"/>
  <c r="C376" i="26"/>
  <c r="E376" i="26"/>
  <c r="G375" i="26"/>
  <c r="C375" i="26"/>
  <c r="G374" i="26"/>
  <c r="C374" i="26"/>
  <c r="E374" i="26"/>
  <c r="G373" i="26"/>
  <c r="C373" i="26"/>
  <c r="E373" i="26"/>
  <c r="G372" i="26"/>
  <c r="C372" i="26"/>
  <c r="E372" i="26"/>
  <c r="G371" i="26"/>
  <c r="C371" i="26"/>
  <c r="E371" i="26"/>
  <c r="G370" i="26"/>
  <c r="C370" i="26"/>
  <c r="E370" i="26"/>
  <c r="G369" i="26"/>
  <c r="C369" i="26"/>
  <c r="G368" i="26"/>
  <c r="C368" i="26"/>
  <c r="G367" i="26"/>
  <c r="C367" i="26"/>
  <c r="E367" i="26"/>
  <c r="G366" i="26"/>
  <c r="C366" i="26"/>
  <c r="G365" i="26"/>
  <c r="C365" i="26"/>
  <c r="E365" i="26"/>
  <c r="G364" i="26"/>
  <c r="C364" i="26"/>
  <c r="G363" i="26"/>
  <c r="C363" i="26"/>
  <c r="E363" i="26"/>
  <c r="G362" i="26"/>
  <c r="C362" i="26"/>
  <c r="E362" i="26"/>
  <c r="G361" i="26"/>
  <c r="C361" i="26"/>
  <c r="E361" i="26"/>
  <c r="G360" i="26"/>
  <c r="C360" i="26"/>
  <c r="G359" i="26"/>
  <c r="C359" i="26"/>
  <c r="G358" i="26"/>
  <c r="C358" i="26"/>
  <c r="E358" i="26"/>
  <c r="G357" i="26"/>
  <c r="C357" i="26"/>
  <c r="E357" i="26"/>
  <c r="G356" i="26"/>
  <c r="C356" i="26"/>
  <c r="E356" i="26"/>
  <c r="G355" i="26"/>
  <c r="C355" i="26"/>
  <c r="E355" i="26"/>
  <c r="G354" i="26"/>
  <c r="C354" i="26"/>
  <c r="E354" i="26"/>
  <c r="G353" i="26"/>
  <c r="C353" i="26"/>
  <c r="E353" i="26"/>
  <c r="G560" i="26"/>
  <c r="C560" i="26"/>
  <c r="G352" i="26"/>
  <c r="C352" i="26"/>
  <c r="G351" i="26"/>
  <c r="C351" i="26"/>
  <c r="E351" i="26"/>
  <c r="G350" i="26"/>
  <c r="C350" i="26"/>
  <c r="E350" i="26"/>
  <c r="G349" i="26"/>
  <c r="C349" i="26"/>
  <c r="E349" i="26"/>
  <c r="G348" i="26"/>
  <c r="C348" i="26"/>
  <c r="E348" i="26"/>
  <c r="G347" i="26"/>
  <c r="C347" i="26"/>
  <c r="E347" i="26"/>
  <c r="G346" i="26"/>
  <c r="C346" i="26"/>
  <c r="G345" i="26"/>
  <c r="C345" i="26"/>
  <c r="E345" i="26"/>
  <c r="G344" i="26"/>
  <c r="C344" i="26"/>
  <c r="E344" i="26"/>
  <c r="G343" i="26"/>
  <c r="C343" i="26"/>
  <c r="E343" i="26"/>
  <c r="G342" i="26"/>
  <c r="C342" i="26"/>
  <c r="E342" i="26"/>
  <c r="G341" i="26"/>
  <c r="C341" i="26"/>
  <c r="E341" i="26"/>
  <c r="G340" i="26"/>
  <c r="C340" i="26"/>
  <c r="G339" i="26"/>
  <c r="C339" i="26"/>
  <c r="G338" i="26"/>
  <c r="C338" i="26"/>
  <c r="E338" i="26"/>
  <c r="G337" i="26"/>
  <c r="C337" i="26"/>
  <c r="E337" i="26"/>
  <c r="G336" i="26"/>
  <c r="C336" i="26"/>
  <c r="E336" i="26"/>
  <c r="G559" i="26"/>
  <c r="C559" i="26"/>
  <c r="E559" i="26"/>
  <c r="G335" i="26"/>
  <c r="C335" i="26"/>
  <c r="E335" i="26"/>
  <c r="G334" i="26"/>
  <c r="C334" i="26"/>
  <c r="G333" i="26"/>
  <c r="C333" i="26"/>
  <c r="E333" i="26"/>
  <c r="G558" i="26"/>
  <c r="C558" i="26"/>
  <c r="E558" i="26"/>
  <c r="G557" i="26"/>
  <c r="C557" i="26"/>
  <c r="E557" i="26"/>
  <c r="G332" i="26"/>
  <c r="C332" i="26"/>
  <c r="G331" i="26"/>
  <c r="C331" i="26"/>
  <c r="E331" i="26"/>
  <c r="G556" i="26"/>
  <c r="C556" i="26"/>
  <c r="E556" i="26"/>
  <c r="G330" i="26"/>
  <c r="C330" i="26"/>
  <c r="E330" i="26"/>
  <c r="G329" i="26"/>
  <c r="C329" i="26"/>
  <c r="E329" i="26"/>
  <c r="G328" i="26"/>
  <c r="C328" i="26"/>
  <c r="G327" i="26"/>
  <c r="C327" i="26"/>
  <c r="E327" i="26"/>
  <c r="G326" i="26"/>
  <c r="C326" i="26"/>
  <c r="G325" i="26"/>
  <c r="C325" i="26"/>
  <c r="E325" i="26"/>
  <c r="G324" i="26"/>
  <c r="C324" i="26"/>
  <c r="E324" i="26"/>
  <c r="G323" i="26"/>
  <c r="C323" i="26"/>
  <c r="E323" i="26"/>
  <c r="G322" i="26"/>
  <c r="C322" i="26"/>
  <c r="E322" i="26"/>
  <c r="G321" i="26"/>
  <c r="C321" i="26"/>
  <c r="G320" i="26"/>
  <c r="C320" i="26"/>
  <c r="E320" i="26"/>
  <c r="G319" i="26"/>
  <c r="C319" i="26"/>
  <c r="E319" i="26"/>
  <c r="G318" i="26"/>
  <c r="C318" i="26"/>
  <c r="E318" i="26"/>
  <c r="G317" i="26"/>
  <c r="C317" i="26"/>
  <c r="G316" i="26"/>
  <c r="C316" i="26"/>
  <c r="E316" i="26"/>
  <c r="G315" i="26"/>
  <c r="C315" i="26"/>
  <c r="G555" i="26"/>
  <c r="C555" i="26"/>
  <c r="E555" i="26"/>
  <c r="G314" i="26"/>
  <c r="C314" i="26"/>
  <c r="E314" i="26"/>
  <c r="G554" i="26"/>
  <c r="C554" i="26"/>
  <c r="E554" i="26"/>
  <c r="G313" i="26"/>
  <c r="C313" i="26"/>
  <c r="E313" i="26"/>
  <c r="G312" i="26"/>
  <c r="C312" i="26"/>
  <c r="G311" i="26"/>
  <c r="C311" i="26"/>
  <c r="E311" i="26"/>
  <c r="G310" i="26"/>
  <c r="C310" i="26"/>
  <c r="E310" i="26"/>
  <c r="G309" i="26"/>
  <c r="C309" i="26"/>
  <c r="E309" i="26"/>
  <c r="G308" i="26"/>
  <c r="C308" i="26"/>
  <c r="E308" i="26"/>
  <c r="G307" i="26"/>
  <c r="C307" i="26"/>
  <c r="G306" i="26"/>
  <c r="C306" i="26"/>
  <c r="E306" i="26"/>
  <c r="G305" i="26"/>
  <c r="C305" i="26"/>
  <c r="E305" i="26"/>
  <c r="G304" i="26"/>
  <c r="C304" i="26"/>
  <c r="E304" i="26"/>
  <c r="G303" i="26"/>
  <c r="C303" i="26"/>
  <c r="E303" i="26"/>
  <c r="G302" i="26"/>
  <c r="C302" i="26"/>
  <c r="E302" i="26"/>
  <c r="G301" i="26"/>
  <c r="C301" i="26"/>
  <c r="E301" i="26"/>
  <c r="G300" i="26"/>
  <c r="C300" i="26"/>
  <c r="G553" i="26"/>
  <c r="C553" i="26"/>
  <c r="G552" i="26"/>
  <c r="C552" i="26"/>
  <c r="E552" i="26"/>
  <c r="G551" i="26"/>
  <c r="C551" i="26"/>
  <c r="E551" i="26"/>
  <c r="G550" i="26"/>
  <c r="C550" i="26"/>
  <c r="E550" i="26"/>
  <c r="G549" i="26"/>
  <c r="C549" i="26"/>
  <c r="G548" i="26"/>
  <c r="C548" i="26"/>
  <c r="E548" i="26"/>
  <c r="G299" i="26"/>
  <c r="C299" i="26"/>
  <c r="E299" i="26"/>
  <c r="G298" i="26"/>
  <c r="C298" i="26"/>
  <c r="E298" i="26"/>
  <c r="G547" i="26"/>
  <c r="C547" i="26"/>
  <c r="E547" i="26"/>
  <c r="G297" i="26"/>
  <c r="C297" i="26"/>
  <c r="E297" i="26"/>
  <c r="G296" i="26"/>
  <c r="C296" i="26"/>
  <c r="E296" i="26"/>
  <c r="G295" i="26"/>
  <c r="C295" i="26"/>
  <c r="E295" i="26"/>
  <c r="G294" i="26"/>
  <c r="C294" i="26"/>
  <c r="E294" i="26"/>
  <c r="G293" i="26"/>
  <c r="C293" i="26"/>
  <c r="E293" i="26"/>
  <c r="G292" i="26"/>
  <c r="C292" i="26"/>
  <c r="G291" i="26"/>
  <c r="C291" i="26"/>
  <c r="E291" i="26"/>
  <c r="G290" i="26"/>
  <c r="C290" i="26"/>
  <c r="G289" i="26"/>
  <c r="C289" i="26"/>
  <c r="E289" i="26"/>
  <c r="G288" i="26"/>
  <c r="C288" i="26"/>
  <c r="E288" i="26"/>
  <c r="G287" i="26"/>
  <c r="C287" i="26"/>
  <c r="G286" i="26"/>
  <c r="C286" i="26"/>
  <c r="E286" i="26"/>
  <c r="G285" i="26"/>
  <c r="C285" i="26"/>
  <c r="G284" i="26"/>
  <c r="C284" i="26"/>
  <c r="E284" i="26"/>
  <c r="G283" i="26"/>
  <c r="C283" i="26"/>
  <c r="E283" i="26"/>
  <c r="G282" i="26"/>
  <c r="C282" i="26"/>
  <c r="G281" i="26"/>
  <c r="C281" i="26"/>
  <c r="G280" i="26"/>
  <c r="C280" i="26"/>
  <c r="E280" i="26"/>
  <c r="G279" i="26"/>
  <c r="C279" i="26"/>
  <c r="E279" i="26"/>
  <c r="G278" i="26"/>
  <c r="C278" i="26"/>
  <c r="E278" i="26"/>
  <c r="G277" i="26"/>
  <c r="C277" i="26"/>
  <c r="G276" i="26"/>
  <c r="C276" i="26"/>
  <c r="E276" i="26"/>
  <c r="G275" i="26"/>
  <c r="C275" i="26"/>
  <c r="E275" i="26"/>
  <c r="G274" i="26"/>
  <c r="C274" i="26"/>
  <c r="E274" i="26"/>
  <c r="G273" i="26"/>
  <c r="C273" i="26"/>
  <c r="E273" i="26"/>
  <c r="G272" i="26"/>
  <c r="C272" i="26"/>
  <c r="E272" i="26"/>
  <c r="G271" i="26"/>
  <c r="C271" i="26"/>
  <c r="G270" i="26"/>
  <c r="C270" i="26"/>
  <c r="E270" i="26"/>
  <c r="G269" i="26"/>
  <c r="C269" i="26"/>
  <c r="G268" i="26"/>
  <c r="C268" i="26"/>
  <c r="E268" i="26"/>
  <c r="G267" i="26"/>
  <c r="C267" i="26"/>
  <c r="E267" i="26"/>
  <c r="G266" i="26"/>
  <c r="C266" i="26"/>
  <c r="G265" i="26"/>
  <c r="C265" i="26"/>
  <c r="E265" i="26"/>
  <c r="G264" i="26"/>
  <c r="C264" i="26"/>
  <c r="G263" i="26"/>
  <c r="C263" i="26"/>
  <c r="G262" i="26"/>
  <c r="C262" i="26"/>
  <c r="E262" i="26"/>
  <c r="G261" i="26"/>
  <c r="C261" i="26"/>
  <c r="E261" i="26"/>
  <c r="G260" i="26"/>
  <c r="C260" i="26"/>
  <c r="E260" i="26"/>
  <c r="G259" i="26"/>
  <c r="C259" i="26"/>
  <c r="E259" i="26"/>
  <c r="G258" i="26"/>
  <c r="C258" i="26"/>
  <c r="G257" i="26"/>
  <c r="C257" i="26"/>
  <c r="E257" i="26"/>
  <c r="G256" i="26"/>
  <c r="C256" i="26"/>
  <c r="G255" i="26"/>
  <c r="C255" i="26"/>
  <c r="E255" i="26"/>
  <c r="G254" i="26"/>
  <c r="C254" i="26"/>
  <c r="E254" i="26"/>
  <c r="G253" i="26"/>
  <c r="C253" i="26"/>
  <c r="E253" i="26"/>
  <c r="G252" i="26"/>
  <c r="C252" i="26"/>
  <c r="G251" i="26"/>
  <c r="C251" i="26"/>
  <c r="E251" i="26"/>
  <c r="G250" i="26"/>
  <c r="C250" i="26"/>
  <c r="G249" i="26"/>
  <c r="C249" i="26"/>
  <c r="E249" i="26"/>
  <c r="G248" i="26"/>
  <c r="C248" i="26"/>
  <c r="E248" i="26"/>
  <c r="G247" i="26"/>
  <c r="C247" i="26"/>
  <c r="E247" i="26"/>
  <c r="G546" i="26"/>
  <c r="C546" i="26"/>
  <c r="E546" i="26"/>
  <c r="G545" i="26"/>
  <c r="C545" i="26"/>
  <c r="G246" i="26"/>
  <c r="C246" i="26"/>
  <c r="E246" i="26"/>
  <c r="G544" i="26"/>
  <c r="C544" i="26"/>
  <c r="E544" i="26"/>
  <c r="G543" i="26"/>
  <c r="C543" i="26"/>
  <c r="G245" i="26"/>
  <c r="C245" i="26"/>
  <c r="E245" i="26"/>
  <c r="G244" i="26"/>
  <c r="C244" i="26"/>
  <c r="G243" i="26"/>
  <c r="C243" i="26"/>
  <c r="E243" i="26"/>
  <c r="G242" i="26"/>
  <c r="C242" i="26"/>
  <c r="E242" i="26"/>
  <c r="G241" i="26"/>
  <c r="C241" i="26"/>
  <c r="E241" i="26"/>
  <c r="G542" i="26"/>
  <c r="C542" i="26"/>
  <c r="E542" i="26"/>
  <c r="G240" i="26"/>
  <c r="C240" i="26"/>
  <c r="G239" i="26"/>
  <c r="C239" i="26"/>
  <c r="G238" i="26"/>
  <c r="C238" i="26"/>
  <c r="E238" i="26"/>
  <c r="G237" i="26"/>
  <c r="C237" i="26"/>
  <c r="E237" i="26"/>
  <c r="G236" i="26"/>
  <c r="C236" i="26"/>
  <c r="E236" i="26"/>
  <c r="G541" i="26"/>
  <c r="C541" i="26"/>
  <c r="E541" i="26"/>
  <c r="G540" i="26"/>
  <c r="C540" i="26"/>
  <c r="E540" i="26"/>
  <c r="G539" i="26"/>
  <c r="C539" i="26"/>
  <c r="G538" i="26"/>
  <c r="C538" i="26"/>
  <c r="E538" i="26"/>
  <c r="G235" i="26"/>
  <c r="C235" i="26"/>
  <c r="G234" i="26"/>
  <c r="C234" i="26"/>
  <c r="E234" i="26"/>
  <c r="G233" i="26"/>
  <c r="C233" i="26"/>
  <c r="E233" i="26"/>
  <c r="G232" i="26"/>
  <c r="C232" i="26"/>
  <c r="G231" i="26"/>
  <c r="C231" i="26"/>
  <c r="E231" i="26"/>
  <c r="G230" i="26"/>
  <c r="C230" i="26"/>
  <c r="E230" i="26"/>
  <c r="G229" i="26"/>
  <c r="C229" i="26"/>
  <c r="E229" i="26"/>
  <c r="G228" i="26"/>
  <c r="C228" i="26"/>
  <c r="E228" i="26"/>
  <c r="G227" i="26"/>
  <c r="C227" i="26"/>
  <c r="G226" i="26"/>
  <c r="C226" i="26"/>
  <c r="E226" i="26"/>
  <c r="G225" i="26"/>
  <c r="C225" i="26"/>
  <c r="E225" i="26"/>
  <c r="G224" i="26"/>
  <c r="C224" i="26"/>
  <c r="E224" i="26"/>
  <c r="G223" i="26"/>
  <c r="C223" i="26"/>
  <c r="G222" i="26"/>
  <c r="C222" i="26"/>
  <c r="E222" i="26"/>
  <c r="G221" i="26"/>
  <c r="C221" i="26"/>
  <c r="G220" i="26"/>
  <c r="C220" i="26"/>
  <c r="E220" i="26"/>
  <c r="G219" i="26"/>
  <c r="C219" i="26"/>
  <c r="E219" i="26"/>
  <c r="G218" i="26"/>
  <c r="C218" i="26"/>
  <c r="E218" i="26"/>
  <c r="G217" i="26"/>
  <c r="C217" i="26"/>
  <c r="E217" i="26"/>
  <c r="G216" i="26"/>
  <c r="C216" i="26"/>
  <c r="E216" i="26"/>
  <c r="G215" i="26"/>
  <c r="C215" i="26"/>
  <c r="G214" i="26"/>
  <c r="C214" i="26"/>
  <c r="E214" i="26"/>
  <c r="G213" i="26"/>
  <c r="C213" i="26"/>
  <c r="E213" i="26"/>
  <c r="G212" i="26"/>
  <c r="C212" i="26"/>
  <c r="E212" i="26"/>
  <c r="G211" i="26"/>
  <c r="C211" i="26"/>
  <c r="E211" i="26"/>
  <c r="G210" i="26"/>
  <c r="C210" i="26"/>
  <c r="G537" i="26"/>
  <c r="C537" i="26"/>
  <c r="E537" i="26"/>
  <c r="G209" i="26"/>
  <c r="C209" i="26"/>
  <c r="G208" i="26"/>
  <c r="C208" i="26"/>
  <c r="E208" i="26"/>
  <c r="G207" i="26"/>
  <c r="C207" i="26"/>
  <c r="E207" i="26"/>
  <c r="G206" i="26"/>
  <c r="C206" i="26"/>
  <c r="E206" i="26"/>
  <c r="G205" i="26"/>
  <c r="C205" i="26"/>
  <c r="G204" i="26"/>
  <c r="C204" i="26"/>
  <c r="E204" i="26"/>
  <c r="G203" i="26"/>
  <c r="C203" i="26"/>
  <c r="E203" i="26"/>
  <c r="G202" i="26"/>
  <c r="C202" i="26"/>
  <c r="E202" i="26"/>
  <c r="G201" i="26"/>
  <c r="C201" i="26"/>
  <c r="G200" i="26"/>
  <c r="C200" i="26"/>
  <c r="E200" i="26"/>
  <c r="G199" i="26"/>
  <c r="C199" i="26"/>
  <c r="G198" i="26"/>
  <c r="C198" i="26"/>
  <c r="G197" i="26"/>
  <c r="C197" i="26"/>
  <c r="E197" i="26"/>
  <c r="G196" i="26"/>
  <c r="C196" i="26"/>
  <c r="E196" i="26"/>
  <c r="G195" i="26"/>
  <c r="C195" i="26"/>
  <c r="G194" i="26"/>
  <c r="C194" i="26"/>
  <c r="E194" i="26"/>
  <c r="G536" i="26"/>
  <c r="C536" i="26"/>
  <c r="E536" i="26"/>
  <c r="G193" i="26"/>
  <c r="C193" i="26"/>
  <c r="E193" i="26"/>
  <c r="G192" i="26"/>
  <c r="C192" i="26"/>
  <c r="E192" i="26"/>
  <c r="G191" i="26"/>
  <c r="C191" i="26"/>
  <c r="E191" i="26"/>
  <c r="G190" i="26"/>
  <c r="C190" i="26"/>
  <c r="E190" i="26"/>
  <c r="G535" i="26"/>
  <c r="C535" i="26"/>
  <c r="G189" i="26"/>
  <c r="C189" i="26"/>
  <c r="G188" i="26"/>
  <c r="C188" i="26"/>
  <c r="E188" i="26"/>
  <c r="G187" i="26"/>
  <c r="C187" i="26"/>
  <c r="E187" i="26"/>
  <c r="G186" i="26"/>
  <c r="C186" i="26"/>
  <c r="E186" i="26"/>
  <c r="G185" i="26"/>
  <c r="C185" i="26"/>
  <c r="G184" i="26"/>
  <c r="C184" i="26"/>
  <c r="E184" i="26"/>
  <c r="G183" i="26"/>
  <c r="C183" i="26"/>
  <c r="G182" i="26"/>
  <c r="C182" i="26"/>
  <c r="G181" i="26"/>
  <c r="C181" i="26"/>
  <c r="E181" i="26"/>
  <c r="G180" i="26"/>
  <c r="C180" i="26"/>
  <c r="E180" i="26"/>
  <c r="G179" i="26"/>
  <c r="C179" i="26"/>
  <c r="E179" i="26"/>
  <c r="G178" i="26"/>
  <c r="C178" i="26"/>
  <c r="G177" i="26"/>
  <c r="C177" i="26"/>
  <c r="E177" i="26"/>
  <c r="G176" i="26"/>
  <c r="C176" i="26"/>
  <c r="E176" i="26"/>
  <c r="G175" i="26"/>
  <c r="C175" i="26"/>
  <c r="G174" i="26"/>
  <c r="C174" i="26"/>
  <c r="E174" i="26"/>
  <c r="G173" i="26"/>
  <c r="C173" i="26"/>
  <c r="E173" i="26"/>
  <c r="G172" i="26"/>
  <c r="C172" i="26"/>
  <c r="E172" i="26"/>
  <c r="G171" i="26"/>
  <c r="C171" i="26"/>
  <c r="E171" i="26"/>
  <c r="G170" i="26"/>
  <c r="C170" i="26"/>
  <c r="E170" i="26"/>
  <c r="G169" i="26"/>
  <c r="C169" i="26"/>
  <c r="E169" i="26"/>
  <c r="G168" i="26"/>
  <c r="C168" i="26"/>
  <c r="E168" i="26"/>
  <c r="G167" i="26"/>
  <c r="C167" i="26"/>
  <c r="E167" i="26"/>
  <c r="G166" i="26"/>
  <c r="C166" i="26"/>
  <c r="G165" i="26"/>
  <c r="C165" i="26"/>
  <c r="E165" i="26"/>
  <c r="G164" i="26"/>
  <c r="C164" i="26"/>
  <c r="E164" i="26"/>
  <c r="G163" i="26"/>
  <c r="C163" i="26"/>
  <c r="E163" i="26"/>
  <c r="G162" i="26"/>
  <c r="C162" i="26"/>
  <c r="E162" i="26"/>
  <c r="G534" i="26"/>
  <c r="C534" i="26"/>
  <c r="G533" i="26"/>
  <c r="C533" i="26"/>
  <c r="G532" i="26"/>
  <c r="C532" i="26"/>
  <c r="E532" i="26"/>
  <c r="G531" i="26"/>
  <c r="C531" i="26"/>
  <c r="E531" i="26"/>
  <c r="G530" i="26"/>
  <c r="C530" i="26"/>
  <c r="E530" i="26"/>
  <c r="G529" i="26"/>
  <c r="C529" i="26"/>
  <c r="E529" i="26"/>
  <c r="G528" i="26"/>
  <c r="C528" i="26"/>
  <c r="E528" i="26"/>
  <c r="G527" i="26"/>
  <c r="C527" i="26"/>
  <c r="G526" i="26"/>
  <c r="C526" i="26"/>
  <c r="E526" i="26"/>
  <c r="G525" i="26"/>
  <c r="C525" i="26"/>
  <c r="E525" i="26"/>
  <c r="G161" i="26"/>
  <c r="C161" i="26"/>
  <c r="E161" i="26"/>
  <c r="G160" i="26"/>
  <c r="C160" i="26"/>
  <c r="E160" i="26"/>
  <c r="G159" i="26"/>
  <c r="C159" i="26"/>
  <c r="E159" i="26"/>
  <c r="G158" i="26"/>
  <c r="C158" i="26"/>
  <c r="G157" i="26"/>
  <c r="C157" i="26"/>
  <c r="E157" i="26"/>
  <c r="G156" i="26"/>
  <c r="C156" i="26"/>
  <c r="E156" i="26"/>
  <c r="G155" i="26"/>
  <c r="C155" i="26"/>
  <c r="G154" i="26"/>
  <c r="C154" i="26"/>
  <c r="E154" i="26"/>
  <c r="G153" i="26"/>
  <c r="C153" i="26"/>
  <c r="E153" i="26"/>
  <c r="G152" i="26"/>
  <c r="C152" i="26"/>
  <c r="E152" i="26"/>
  <c r="G151" i="26"/>
  <c r="C151" i="26"/>
  <c r="E151" i="26"/>
  <c r="G150" i="26"/>
  <c r="C150" i="26"/>
  <c r="G149" i="26"/>
  <c r="C149" i="26"/>
  <c r="E149" i="26"/>
  <c r="G148" i="26"/>
  <c r="C148" i="26"/>
  <c r="E148" i="26"/>
  <c r="G147" i="26"/>
  <c r="C147" i="26"/>
  <c r="E147" i="26"/>
  <c r="G146" i="26"/>
  <c r="C146" i="26"/>
  <c r="E146" i="26"/>
  <c r="G145" i="26"/>
  <c r="C145" i="26"/>
  <c r="G144" i="26"/>
  <c r="C144" i="26"/>
  <c r="E144" i="26"/>
  <c r="G143" i="26"/>
  <c r="C143" i="26"/>
  <c r="G142" i="26"/>
  <c r="C142" i="26"/>
  <c r="E142" i="26"/>
  <c r="G141" i="26"/>
  <c r="C141" i="26"/>
  <c r="G140" i="26"/>
  <c r="C140" i="26"/>
  <c r="E140" i="26"/>
  <c r="G139" i="26"/>
  <c r="C139" i="26"/>
  <c r="E139" i="26"/>
  <c r="G138" i="26"/>
  <c r="C138" i="26"/>
  <c r="E138" i="26"/>
  <c r="G137" i="26"/>
  <c r="C137" i="26"/>
  <c r="G136" i="26"/>
  <c r="C136" i="26"/>
  <c r="E136" i="26"/>
  <c r="G135" i="26"/>
  <c r="C135" i="26"/>
  <c r="G134" i="26"/>
  <c r="C134" i="26"/>
  <c r="E134" i="26"/>
  <c r="G133" i="26"/>
  <c r="C133" i="26"/>
  <c r="G132" i="26"/>
  <c r="C132" i="26"/>
  <c r="E132" i="26"/>
  <c r="G131" i="26"/>
  <c r="C131" i="26"/>
  <c r="E131" i="26"/>
  <c r="G130" i="26"/>
  <c r="C130" i="26"/>
  <c r="G129" i="26"/>
  <c r="C129" i="26"/>
  <c r="E129" i="26"/>
  <c r="G128" i="26"/>
  <c r="C128" i="26"/>
  <c r="G127" i="26"/>
  <c r="C127" i="26"/>
  <c r="E127" i="26"/>
  <c r="G126" i="26"/>
  <c r="C126" i="26"/>
  <c r="G125" i="26"/>
  <c r="C125" i="26"/>
  <c r="E125" i="26"/>
  <c r="G124" i="26"/>
  <c r="C124" i="26"/>
  <c r="E124" i="26"/>
  <c r="G123" i="26"/>
  <c r="C123" i="26"/>
  <c r="E123" i="26"/>
  <c r="G122" i="26"/>
  <c r="C122" i="26"/>
  <c r="G524" i="26"/>
  <c r="C524" i="26"/>
  <c r="G523" i="26"/>
  <c r="C523" i="26"/>
  <c r="E523" i="26"/>
  <c r="G121" i="26"/>
  <c r="C121" i="26"/>
  <c r="E121" i="26"/>
  <c r="G522" i="26"/>
  <c r="C522" i="26"/>
  <c r="E522" i="26"/>
  <c r="G521" i="26"/>
  <c r="C521" i="26"/>
  <c r="E521" i="26"/>
  <c r="G520" i="26"/>
  <c r="C520" i="26"/>
  <c r="E520" i="26"/>
  <c r="G519" i="26"/>
  <c r="C519" i="26"/>
  <c r="G120" i="26"/>
  <c r="C120" i="26"/>
  <c r="E120" i="26"/>
  <c r="G518" i="26"/>
  <c r="C518" i="26"/>
  <c r="E518" i="26"/>
  <c r="G517" i="26"/>
  <c r="C517" i="26"/>
  <c r="E517" i="26"/>
  <c r="G516" i="26"/>
  <c r="C516" i="26"/>
  <c r="E516" i="26"/>
  <c r="G119" i="26"/>
  <c r="C119" i="26"/>
  <c r="E119" i="26"/>
  <c r="G118" i="26"/>
  <c r="C118" i="26"/>
  <c r="G515" i="26"/>
  <c r="C515" i="26"/>
  <c r="G514" i="26"/>
  <c r="C514" i="26"/>
  <c r="G513" i="26"/>
  <c r="C513" i="26"/>
  <c r="E513" i="26"/>
  <c r="G512" i="26"/>
  <c r="C512" i="26"/>
  <c r="E512" i="26"/>
  <c r="G117" i="26"/>
  <c r="C117" i="26"/>
  <c r="E117" i="26"/>
  <c r="G511" i="26"/>
  <c r="C511" i="26"/>
  <c r="E511" i="26"/>
  <c r="G116" i="26"/>
  <c r="C116" i="26"/>
  <c r="G115" i="26"/>
  <c r="C115" i="26"/>
  <c r="E115" i="26"/>
  <c r="G114" i="26"/>
  <c r="C114" i="26"/>
  <c r="E114" i="26"/>
  <c r="G113" i="26"/>
  <c r="C113" i="26"/>
  <c r="G112" i="26"/>
  <c r="C112" i="26"/>
  <c r="E112" i="26"/>
  <c r="G111" i="26"/>
  <c r="C111" i="26"/>
  <c r="E111" i="26"/>
  <c r="G110" i="26"/>
  <c r="C110" i="26"/>
  <c r="E110" i="26"/>
  <c r="G109" i="26"/>
  <c r="C109" i="26"/>
  <c r="E109" i="26"/>
  <c r="G108" i="26"/>
  <c r="C108" i="26"/>
  <c r="G107" i="26"/>
  <c r="C107" i="26"/>
  <c r="E107" i="26"/>
  <c r="G106" i="26"/>
  <c r="C106" i="26"/>
  <c r="E106" i="26"/>
  <c r="G105" i="26"/>
  <c r="C105" i="26"/>
  <c r="G104" i="26"/>
  <c r="C104" i="26"/>
  <c r="E104" i="26"/>
  <c r="G103" i="26"/>
  <c r="C103" i="26"/>
  <c r="E103" i="26"/>
  <c r="G102" i="26"/>
  <c r="C102" i="26"/>
  <c r="G101" i="26"/>
  <c r="C101" i="26"/>
  <c r="E101" i="26"/>
  <c r="G100" i="26"/>
  <c r="C100" i="26"/>
  <c r="E100" i="26"/>
  <c r="G99" i="26"/>
  <c r="C99" i="26"/>
  <c r="E99" i="26"/>
  <c r="G98" i="26"/>
  <c r="C98" i="26"/>
  <c r="E98" i="26"/>
  <c r="G97" i="26"/>
  <c r="C97" i="26"/>
  <c r="E97" i="26"/>
  <c r="G96" i="26"/>
  <c r="C96" i="26"/>
  <c r="E96" i="26"/>
  <c r="G95" i="26"/>
  <c r="C95" i="26"/>
  <c r="G94" i="26"/>
  <c r="C94" i="26"/>
  <c r="E94" i="26"/>
  <c r="G93" i="26"/>
  <c r="C93" i="26"/>
  <c r="E93" i="26"/>
  <c r="G92" i="26"/>
  <c r="C92" i="26"/>
  <c r="G91" i="26"/>
  <c r="C91" i="26"/>
  <c r="E91" i="26"/>
  <c r="G90" i="26"/>
  <c r="C90" i="26"/>
  <c r="E90" i="26"/>
  <c r="G89" i="26"/>
  <c r="C89" i="26"/>
  <c r="E89" i="26"/>
  <c r="G88" i="26"/>
  <c r="C88" i="26"/>
  <c r="E88" i="26"/>
  <c r="G87" i="26"/>
  <c r="C87" i="26"/>
  <c r="E87" i="26"/>
  <c r="G86" i="26"/>
  <c r="C86" i="26"/>
  <c r="G85" i="26"/>
  <c r="C85" i="26"/>
  <c r="E85" i="26"/>
  <c r="G84" i="26"/>
  <c r="C84" i="26"/>
  <c r="G83" i="26"/>
  <c r="C83" i="26"/>
  <c r="G82" i="26"/>
  <c r="C82" i="26"/>
  <c r="E82" i="26"/>
  <c r="G81" i="26"/>
  <c r="C81" i="26"/>
  <c r="G80" i="26"/>
  <c r="C80" i="26"/>
  <c r="E80" i="26"/>
  <c r="G79" i="26"/>
  <c r="C79" i="26"/>
  <c r="E79" i="26"/>
  <c r="G78" i="26"/>
  <c r="C78" i="26"/>
  <c r="E78" i="26"/>
  <c r="G77" i="26"/>
  <c r="C77" i="26"/>
  <c r="G76" i="26"/>
  <c r="C76" i="26"/>
  <c r="G75" i="26"/>
  <c r="C75" i="26"/>
  <c r="E75" i="26"/>
  <c r="G74" i="26"/>
  <c r="C74" i="26"/>
  <c r="E74" i="26"/>
  <c r="G73" i="26"/>
  <c r="C73" i="26"/>
  <c r="E73" i="26"/>
  <c r="G72" i="26"/>
  <c r="C72" i="26"/>
  <c r="G71" i="26"/>
  <c r="C71" i="26"/>
  <c r="G70" i="26"/>
  <c r="C70" i="26"/>
  <c r="E70" i="26"/>
  <c r="G69" i="26"/>
  <c r="C69" i="26"/>
  <c r="G68" i="26"/>
  <c r="C68" i="26"/>
  <c r="E68" i="26"/>
  <c r="G67" i="26"/>
  <c r="C67" i="26"/>
  <c r="G66" i="26"/>
  <c r="C66" i="26"/>
  <c r="G65" i="26"/>
  <c r="C65" i="26"/>
  <c r="E65" i="26"/>
  <c r="G64" i="26"/>
  <c r="C64" i="26"/>
  <c r="E64" i="26"/>
  <c r="G63" i="26"/>
  <c r="C63" i="26"/>
  <c r="E63" i="26"/>
  <c r="G62" i="26"/>
  <c r="C62" i="26"/>
  <c r="G61" i="26"/>
  <c r="C61" i="26"/>
  <c r="G60" i="26"/>
  <c r="C60" i="26"/>
  <c r="G59" i="26"/>
  <c r="C59" i="26"/>
  <c r="E59" i="26"/>
  <c r="G58" i="26"/>
  <c r="C58" i="26"/>
  <c r="E58" i="26"/>
  <c r="G57" i="26"/>
  <c r="C57" i="26"/>
  <c r="E57" i="26"/>
  <c r="G56" i="26"/>
  <c r="C56" i="26"/>
  <c r="E56" i="26"/>
  <c r="G55" i="26"/>
  <c r="C55" i="26"/>
  <c r="G54" i="26"/>
  <c r="C54" i="26"/>
  <c r="E54" i="26"/>
  <c r="G53" i="26"/>
  <c r="C53" i="26"/>
  <c r="G52" i="26"/>
  <c r="C52" i="26"/>
  <c r="E52" i="26"/>
  <c r="G51" i="26"/>
  <c r="C51" i="26"/>
  <c r="E51" i="26"/>
  <c r="G50" i="26"/>
  <c r="C50" i="26"/>
  <c r="G49" i="26"/>
  <c r="C49" i="26"/>
  <c r="G48" i="26"/>
  <c r="C48" i="26"/>
  <c r="E48" i="26"/>
  <c r="G47" i="26"/>
  <c r="C47" i="26"/>
  <c r="E47" i="26"/>
  <c r="G46" i="26"/>
  <c r="C46" i="26"/>
  <c r="G45" i="26"/>
  <c r="C45" i="26"/>
  <c r="G44" i="26"/>
  <c r="C44" i="26"/>
  <c r="E44" i="26"/>
  <c r="G43" i="26"/>
  <c r="C43" i="26"/>
  <c r="G42" i="26"/>
  <c r="C42" i="26"/>
  <c r="E42" i="26"/>
  <c r="G41" i="26"/>
  <c r="C41" i="26"/>
  <c r="E41" i="26"/>
  <c r="G40" i="26"/>
  <c r="C40" i="26"/>
  <c r="E40" i="26"/>
  <c r="G39" i="26"/>
  <c r="C39" i="26"/>
  <c r="G38" i="26"/>
  <c r="C38" i="26"/>
  <c r="G37" i="26"/>
  <c r="C37" i="26"/>
  <c r="E37" i="26"/>
  <c r="G36" i="26"/>
  <c r="C36" i="26"/>
  <c r="G35" i="26"/>
  <c r="C35" i="26"/>
  <c r="E35" i="26"/>
  <c r="G34" i="26"/>
  <c r="C34" i="26"/>
  <c r="E34" i="26"/>
  <c r="G33" i="26"/>
  <c r="C33" i="26"/>
  <c r="E33" i="26"/>
  <c r="G32" i="26"/>
  <c r="C32" i="26"/>
  <c r="G31" i="26"/>
  <c r="C31" i="26"/>
  <c r="G30" i="26"/>
  <c r="C30" i="26"/>
  <c r="E30" i="26"/>
  <c r="G29" i="26"/>
  <c r="C29" i="26"/>
  <c r="E29" i="26"/>
  <c r="G28" i="26"/>
  <c r="C28" i="26"/>
  <c r="E28" i="26"/>
  <c r="G27" i="26"/>
  <c r="C27" i="26"/>
  <c r="E27" i="26"/>
  <c r="G26" i="26"/>
  <c r="C26" i="26"/>
  <c r="E26" i="26"/>
  <c r="G25" i="26"/>
  <c r="C25" i="26"/>
  <c r="E25" i="26"/>
  <c r="G24" i="26"/>
  <c r="C24" i="26"/>
  <c r="G23" i="26"/>
  <c r="C23" i="26"/>
  <c r="G22" i="26"/>
  <c r="C22" i="26"/>
  <c r="E22" i="26"/>
  <c r="G21" i="26"/>
  <c r="C21" i="26"/>
  <c r="G20" i="26"/>
  <c r="C20" i="26"/>
  <c r="E20" i="26"/>
  <c r="G19" i="26"/>
  <c r="C19" i="26"/>
  <c r="E19" i="26"/>
  <c r="G18" i="26"/>
  <c r="C18" i="26"/>
  <c r="G17" i="26"/>
  <c r="C17" i="26"/>
  <c r="E17" i="26"/>
  <c r="G16" i="26"/>
  <c r="C16" i="26"/>
  <c r="G15" i="26"/>
  <c r="C15" i="26"/>
  <c r="G14" i="26"/>
  <c r="C14" i="26"/>
  <c r="G13" i="26"/>
  <c r="C13" i="26"/>
  <c r="E13" i="26"/>
  <c r="G12" i="26"/>
  <c r="C12" i="26"/>
  <c r="E12" i="26"/>
  <c r="G11" i="26"/>
  <c r="C11" i="26"/>
  <c r="E11" i="26"/>
  <c r="A165" i="26"/>
  <c r="H165" i="26"/>
  <c r="B165" i="26"/>
  <c r="D165" i="26"/>
  <c r="A166" i="26"/>
  <c r="H166" i="26"/>
  <c r="B166" i="26"/>
  <c r="D166" i="26"/>
  <c r="A167" i="26"/>
  <c r="H167" i="26"/>
  <c r="B167" i="26"/>
  <c r="D167" i="26"/>
  <c r="A168" i="26"/>
  <c r="H168" i="26"/>
  <c r="B168" i="26"/>
  <c r="D168" i="26"/>
  <c r="A169" i="26"/>
  <c r="H169" i="26"/>
  <c r="B169" i="26"/>
  <c r="D169" i="26"/>
  <c r="A170" i="26"/>
  <c r="H170" i="26"/>
  <c r="B170" i="26"/>
  <c r="D170" i="26"/>
  <c r="A171" i="26"/>
  <c r="H171" i="26"/>
  <c r="B171" i="26"/>
  <c r="D171" i="26"/>
  <c r="A172" i="26"/>
  <c r="H172" i="26"/>
  <c r="B172" i="26"/>
  <c r="D172" i="26"/>
  <c r="A173" i="26"/>
  <c r="H173" i="26"/>
  <c r="B173" i="26"/>
  <c r="D173" i="26"/>
  <c r="A174" i="26"/>
  <c r="H174" i="26"/>
  <c r="B174" i="26"/>
  <c r="D174" i="26"/>
  <c r="A175" i="26"/>
  <c r="H175" i="26"/>
  <c r="B175" i="26"/>
  <c r="D175" i="26"/>
  <c r="A176" i="26"/>
  <c r="H176" i="26"/>
  <c r="B176" i="26"/>
  <c r="D176" i="26"/>
  <c r="A177" i="26"/>
  <c r="H177" i="26"/>
  <c r="B177" i="26"/>
  <c r="D177" i="26"/>
  <c r="A178" i="26"/>
  <c r="H178" i="26"/>
  <c r="B178" i="26"/>
  <c r="D178" i="26"/>
  <c r="A179" i="26"/>
  <c r="H179" i="26"/>
  <c r="B179" i="26"/>
  <c r="D179" i="26"/>
  <c r="A180" i="26"/>
  <c r="H180" i="26"/>
  <c r="B180" i="26"/>
  <c r="D180" i="26"/>
  <c r="A181" i="26"/>
  <c r="H181" i="26"/>
  <c r="B181" i="26"/>
  <c r="D181" i="26"/>
  <c r="A182" i="26"/>
  <c r="H182" i="26"/>
  <c r="B182" i="26"/>
  <c r="D182" i="26"/>
  <c r="A183" i="26"/>
  <c r="H183" i="26"/>
  <c r="B183" i="26"/>
  <c r="D183" i="26"/>
  <c r="A184" i="26"/>
  <c r="H184" i="26"/>
  <c r="B184" i="26"/>
  <c r="D184" i="26"/>
  <c r="A185" i="26"/>
  <c r="H185" i="26"/>
  <c r="B185" i="26"/>
  <c r="D185" i="26"/>
  <c r="A186" i="26"/>
  <c r="H186" i="26"/>
  <c r="B186" i="26"/>
  <c r="D186" i="26"/>
  <c r="A187" i="26"/>
  <c r="H187" i="26"/>
  <c r="B187" i="26"/>
  <c r="D187" i="26"/>
  <c r="A188" i="26"/>
  <c r="H188" i="26"/>
  <c r="B188" i="26"/>
  <c r="D188" i="26"/>
  <c r="A189" i="26"/>
  <c r="H189" i="26"/>
  <c r="B189" i="26"/>
  <c r="D189" i="26"/>
  <c r="A535" i="26"/>
  <c r="H535" i="26"/>
  <c r="B535" i="26"/>
  <c r="D535" i="26"/>
  <c r="A190" i="26"/>
  <c r="H190" i="26"/>
  <c r="B190" i="26"/>
  <c r="D190" i="26"/>
  <c r="A191" i="26"/>
  <c r="H191" i="26"/>
  <c r="B191" i="26"/>
  <c r="D191" i="26"/>
  <c r="A192" i="26"/>
  <c r="H192" i="26"/>
  <c r="B192" i="26"/>
  <c r="D192" i="26"/>
  <c r="A193" i="26"/>
  <c r="H193" i="26"/>
  <c r="B193" i="26"/>
  <c r="D193" i="26"/>
  <c r="A536" i="26"/>
  <c r="H536" i="26"/>
  <c r="B536" i="26"/>
  <c r="D536" i="26"/>
  <c r="A194" i="26"/>
  <c r="H194" i="26"/>
  <c r="B194" i="26"/>
  <c r="D194" i="26"/>
  <c r="A195" i="26"/>
  <c r="H195" i="26"/>
  <c r="B195" i="26"/>
  <c r="D195" i="26"/>
  <c r="A196" i="26"/>
  <c r="H196" i="26"/>
  <c r="B196" i="26"/>
  <c r="D196" i="26"/>
  <c r="A197" i="26"/>
  <c r="H197" i="26"/>
  <c r="B197" i="26"/>
  <c r="D197" i="26"/>
  <c r="A198" i="26"/>
  <c r="H198" i="26"/>
  <c r="B198" i="26"/>
  <c r="D198" i="26"/>
  <c r="A199" i="26"/>
  <c r="H199" i="26"/>
  <c r="B199" i="26"/>
  <c r="D199" i="26"/>
  <c r="A200" i="26"/>
  <c r="H200" i="26"/>
  <c r="B200" i="26"/>
  <c r="D200" i="26"/>
  <c r="A201" i="26"/>
  <c r="H201" i="26"/>
  <c r="B201" i="26"/>
  <c r="D201" i="26"/>
  <c r="A202" i="26"/>
  <c r="H202" i="26"/>
  <c r="B202" i="26"/>
  <c r="D202" i="26"/>
  <c r="A203" i="26"/>
  <c r="H203" i="26"/>
  <c r="B203" i="26"/>
  <c r="D203" i="26"/>
  <c r="A204" i="26"/>
  <c r="H204" i="26"/>
  <c r="B204" i="26"/>
  <c r="D204" i="26"/>
  <c r="A205" i="26"/>
  <c r="H205" i="26"/>
  <c r="B205" i="26"/>
  <c r="D205" i="26"/>
  <c r="A206" i="26"/>
  <c r="H206" i="26"/>
  <c r="B206" i="26"/>
  <c r="D206" i="26"/>
  <c r="A207" i="26"/>
  <c r="H207" i="26"/>
  <c r="B207" i="26"/>
  <c r="D207" i="26"/>
  <c r="A208" i="26"/>
  <c r="H208" i="26"/>
  <c r="B208" i="26"/>
  <c r="D208" i="26"/>
  <c r="A209" i="26"/>
  <c r="H209" i="26"/>
  <c r="B209" i="26"/>
  <c r="D209" i="26"/>
  <c r="A537" i="26"/>
  <c r="H537" i="26"/>
  <c r="B537" i="26"/>
  <c r="D537" i="26"/>
  <c r="A210" i="26"/>
  <c r="H210" i="26"/>
  <c r="B210" i="26"/>
  <c r="D210" i="26"/>
  <c r="A211" i="26"/>
  <c r="H211" i="26"/>
  <c r="B211" i="26"/>
  <c r="D211" i="26"/>
  <c r="A212" i="26"/>
  <c r="H212" i="26"/>
  <c r="B212" i="26"/>
  <c r="D212" i="26"/>
  <c r="A213" i="26"/>
  <c r="H213" i="26"/>
  <c r="B213" i="26"/>
  <c r="D213" i="26"/>
  <c r="A214" i="26"/>
  <c r="H214" i="26"/>
  <c r="B214" i="26"/>
  <c r="D214" i="26"/>
  <c r="A215" i="26"/>
  <c r="H215" i="26"/>
  <c r="B215" i="26"/>
  <c r="D215" i="26"/>
  <c r="A216" i="26"/>
  <c r="H216" i="26"/>
  <c r="B216" i="26"/>
  <c r="D216" i="26"/>
  <c r="A217" i="26"/>
  <c r="H217" i="26"/>
  <c r="B217" i="26"/>
  <c r="D217" i="26"/>
  <c r="A218" i="26"/>
  <c r="H218" i="26"/>
  <c r="B218" i="26"/>
  <c r="D218" i="26"/>
  <c r="A219" i="26"/>
  <c r="H219" i="26"/>
  <c r="B219" i="26"/>
  <c r="D219" i="26"/>
  <c r="A220" i="26"/>
  <c r="H220" i="26"/>
  <c r="B220" i="26"/>
  <c r="D220" i="26"/>
  <c r="A221" i="26"/>
  <c r="H221" i="26"/>
  <c r="B221" i="26"/>
  <c r="D221" i="26"/>
  <c r="A222" i="26"/>
  <c r="H222" i="26"/>
  <c r="B222" i="26"/>
  <c r="D222" i="26"/>
  <c r="A223" i="26"/>
  <c r="H223" i="26"/>
  <c r="B223" i="26"/>
  <c r="D223" i="26"/>
  <c r="A224" i="26"/>
  <c r="H224" i="26"/>
  <c r="B224" i="26"/>
  <c r="D224" i="26"/>
  <c r="A225" i="26"/>
  <c r="H225" i="26"/>
  <c r="B225" i="26"/>
  <c r="D225" i="26"/>
  <c r="A226" i="26"/>
  <c r="H226" i="26"/>
  <c r="B226" i="26"/>
  <c r="D226" i="26"/>
  <c r="A227" i="26"/>
  <c r="H227" i="26"/>
  <c r="B227" i="26"/>
  <c r="D227" i="26"/>
  <c r="A228" i="26"/>
  <c r="H228" i="26"/>
  <c r="B228" i="26"/>
  <c r="D228" i="26"/>
  <c r="A229" i="26"/>
  <c r="H229" i="26"/>
  <c r="B229" i="26"/>
  <c r="D229" i="26"/>
  <c r="A230" i="26"/>
  <c r="H230" i="26"/>
  <c r="B230" i="26"/>
  <c r="D230" i="26"/>
  <c r="A231" i="26"/>
  <c r="H231" i="26"/>
  <c r="B231" i="26"/>
  <c r="D231" i="26"/>
  <c r="A232" i="26"/>
  <c r="H232" i="26"/>
  <c r="B232" i="26"/>
  <c r="D232" i="26"/>
  <c r="A233" i="26"/>
  <c r="H233" i="26"/>
  <c r="B233" i="26"/>
  <c r="D233" i="26"/>
  <c r="A234" i="26"/>
  <c r="H234" i="26"/>
  <c r="B234" i="26"/>
  <c r="D234" i="26"/>
  <c r="A235" i="26"/>
  <c r="H235" i="26"/>
  <c r="B235" i="26"/>
  <c r="D235" i="26"/>
  <c r="A538" i="26"/>
  <c r="H538" i="26"/>
  <c r="B538" i="26"/>
  <c r="D538" i="26"/>
  <c r="A539" i="26"/>
  <c r="H539" i="26"/>
  <c r="B539" i="26"/>
  <c r="D539" i="26"/>
  <c r="A540" i="26"/>
  <c r="H540" i="26"/>
  <c r="B540" i="26"/>
  <c r="D540" i="26"/>
  <c r="A541" i="26"/>
  <c r="H541" i="26"/>
  <c r="B541" i="26"/>
  <c r="D541" i="26"/>
  <c r="A236" i="26"/>
  <c r="H236" i="26"/>
  <c r="B236" i="26"/>
  <c r="D236" i="26"/>
  <c r="A237" i="26"/>
  <c r="H237" i="26"/>
  <c r="B237" i="26"/>
  <c r="D237" i="26"/>
  <c r="A238" i="26"/>
  <c r="H238" i="26"/>
  <c r="B238" i="26"/>
  <c r="D238" i="26"/>
  <c r="A239" i="26"/>
  <c r="H239" i="26"/>
  <c r="B239" i="26"/>
  <c r="D239" i="26"/>
  <c r="A240" i="26"/>
  <c r="H240" i="26"/>
  <c r="B240" i="26"/>
  <c r="D240" i="26"/>
  <c r="A542" i="26"/>
  <c r="H542" i="26"/>
  <c r="B542" i="26"/>
  <c r="D542" i="26"/>
  <c r="A241" i="26"/>
  <c r="H241" i="26"/>
  <c r="B241" i="26"/>
  <c r="D241" i="26"/>
  <c r="A242" i="26"/>
  <c r="H242" i="26"/>
  <c r="B242" i="26"/>
  <c r="D242" i="26"/>
  <c r="A243" i="26"/>
  <c r="H243" i="26"/>
  <c r="B243" i="26"/>
  <c r="D243" i="26"/>
  <c r="A244" i="26"/>
  <c r="H244" i="26"/>
  <c r="B244" i="26"/>
  <c r="D244" i="26"/>
  <c r="A245" i="26"/>
  <c r="H245" i="26"/>
  <c r="B245" i="26"/>
  <c r="D245" i="26"/>
  <c r="A543" i="26"/>
  <c r="H543" i="26"/>
  <c r="B543" i="26"/>
  <c r="D543" i="26"/>
  <c r="A544" i="26"/>
  <c r="H544" i="26"/>
  <c r="B544" i="26"/>
  <c r="D544" i="26"/>
  <c r="A246" i="26"/>
  <c r="H246" i="26"/>
  <c r="B246" i="26"/>
  <c r="D246" i="26"/>
  <c r="A545" i="26"/>
  <c r="H545" i="26"/>
  <c r="B545" i="26"/>
  <c r="D545" i="26"/>
  <c r="A546" i="26"/>
  <c r="H546" i="26"/>
  <c r="B546" i="26"/>
  <c r="D546" i="26"/>
  <c r="A247" i="26"/>
  <c r="H247" i="26"/>
  <c r="B247" i="26"/>
  <c r="D247" i="26"/>
  <c r="A248" i="26"/>
  <c r="H248" i="26"/>
  <c r="B248" i="26"/>
  <c r="D248" i="26"/>
  <c r="A249" i="26"/>
  <c r="H249" i="26"/>
  <c r="B249" i="26"/>
  <c r="D249" i="26"/>
  <c r="A250" i="26"/>
  <c r="H250" i="26"/>
  <c r="B250" i="26"/>
  <c r="D250" i="26"/>
  <c r="A251" i="26"/>
  <c r="H251" i="26"/>
  <c r="B251" i="26"/>
  <c r="D251" i="26"/>
  <c r="A252" i="26"/>
  <c r="H252" i="26"/>
  <c r="B252" i="26"/>
  <c r="D252" i="26"/>
  <c r="A253" i="26"/>
  <c r="H253" i="26"/>
  <c r="B253" i="26"/>
  <c r="D253" i="26"/>
  <c r="A254" i="26"/>
  <c r="H254" i="26"/>
  <c r="B254" i="26"/>
  <c r="D254" i="26"/>
  <c r="A255" i="26"/>
  <c r="H255" i="26"/>
  <c r="B255" i="26"/>
  <c r="D255" i="26"/>
  <c r="A256" i="26"/>
  <c r="H256" i="26"/>
  <c r="B256" i="26"/>
  <c r="D256" i="26"/>
  <c r="A257" i="26"/>
  <c r="H257" i="26"/>
  <c r="B257" i="26"/>
  <c r="D257" i="26"/>
  <c r="A258" i="26"/>
  <c r="H258" i="26"/>
  <c r="B258" i="26"/>
  <c r="D258" i="26"/>
  <c r="A259" i="26"/>
  <c r="H259" i="26"/>
  <c r="B259" i="26"/>
  <c r="D259" i="26"/>
  <c r="A260" i="26"/>
  <c r="H260" i="26"/>
  <c r="B260" i="26"/>
  <c r="D260" i="26"/>
  <c r="A261" i="26"/>
  <c r="H261" i="26"/>
  <c r="B261" i="26"/>
  <c r="D261" i="26"/>
  <c r="A262" i="26"/>
  <c r="H262" i="26"/>
  <c r="B262" i="26"/>
  <c r="D262" i="26"/>
  <c r="A263" i="26"/>
  <c r="H263" i="26"/>
  <c r="B263" i="26"/>
  <c r="D263" i="26"/>
  <c r="A264" i="26"/>
  <c r="H264" i="26"/>
  <c r="B264" i="26"/>
  <c r="D264" i="26"/>
  <c r="A265" i="26"/>
  <c r="H265" i="26"/>
  <c r="B265" i="26"/>
  <c r="D265" i="26"/>
  <c r="A266" i="26"/>
  <c r="H266" i="26"/>
  <c r="B266" i="26"/>
  <c r="D266" i="26"/>
  <c r="A267" i="26"/>
  <c r="H267" i="26"/>
  <c r="B267" i="26"/>
  <c r="D267" i="26"/>
  <c r="A268" i="26"/>
  <c r="H268" i="26"/>
  <c r="B268" i="26"/>
  <c r="D268" i="26"/>
  <c r="A269" i="26"/>
  <c r="H269" i="26"/>
  <c r="B269" i="26"/>
  <c r="D269" i="26"/>
  <c r="A270" i="26"/>
  <c r="H270" i="26"/>
  <c r="B270" i="26"/>
  <c r="D270" i="26"/>
  <c r="A271" i="26"/>
  <c r="H271" i="26"/>
  <c r="B271" i="26"/>
  <c r="D271" i="26"/>
  <c r="A272" i="26"/>
  <c r="H272" i="26"/>
  <c r="B272" i="26"/>
  <c r="D272" i="26"/>
  <c r="A273" i="26"/>
  <c r="H273" i="26"/>
  <c r="B273" i="26"/>
  <c r="D273" i="26"/>
  <c r="A274" i="26"/>
  <c r="H274" i="26"/>
  <c r="B274" i="26"/>
  <c r="D274" i="26"/>
  <c r="A275" i="26"/>
  <c r="H275" i="26"/>
  <c r="B275" i="26"/>
  <c r="D275" i="26"/>
  <c r="A276" i="26"/>
  <c r="H276" i="26"/>
  <c r="B276" i="26"/>
  <c r="D276" i="26"/>
  <c r="A277" i="26"/>
  <c r="H277" i="26"/>
  <c r="B277" i="26"/>
  <c r="D277" i="26"/>
  <c r="A278" i="26"/>
  <c r="H278" i="26"/>
  <c r="B278" i="26"/>
  <c r="D278" i="26"/>
  <c r="A279" i="26"/>
  <c r="H279" i="26"/>
  <c r="B279" i="26"/>
  <c r="D279" i="26"/>
  <c r="A280" i="26"/>
  <c r="H280" i="26"/>
  <c r="B280" i="26"/>
  <c r="D280" i="26"/>
  <c r="A281" i="26"/>
  <c r="H281" i="26"/>
  <c r="B281" i="26"/>
  <c r="D281" i="26"/>
  <c r="A282" i="26"/>
  <c r="H282" i="26"/>
  <c r="B282" i="26"/>
  <c r="D282" i="26"/>
  <c r="A283" i="26"/>
  <c r="H283" i="26"/>
  <c r="B283" i="26"/>
  <c r="D283" i="26"/>
  <c r="A284" i="26"/>
  <c r="H284" i="26"/>
  <c r="B284" i="26"/>
  <c r="D284" i="26"/>
  <c r="A285" i="26"/>
  <c r="H285" i="26"/>
  <c r="B285" i="26"/>
  <c r="D285" i="26"/>
  <c r="A286" i="26"/>
  <c r="H286" i="26"/>
  <c r="B286" i="26"/>
  <c r="D286" i="26"/>
  <c r="A287" i="26"/>
  <c r="H287" i="26"/>
  <c r="B287" i="26"/>
  <c r="D287" i="26"/>
  <c r="A288" i="26"/>
  <c r="H288" i="26"/>
  <c r="B288" i="26"/>
  <c r="D288" i="26"/>
  <c r="A289" i="26"/>
  <c r="H289" i="26"/>
  <c r="B289" i="26"/>
  <c r="D289" i="26"/>
  <c r="A290" i="26"/>
  <c r="H290" i="26"/>
  <c r="B290" i="26"/>
  <c r="D290" i="26"/>
  <c r="A291" i="26"/>
  <c r="H291" i="26"/>
  <c r="B291" i="26"/>
  <c r="D291" i="26"/>
  <c r="A292" i="26"/>
  <c r="H292" i="26"/>
  <c r="B292" i="26"/>
  <c r="D292" i="26"/>
  <c r="A293" i="26"/>
  <c r="H293" i="26"/>
  <c r="B293" i="26"/>
  <c r="D293" i="26"/>
  <c r="A294" i="26"/>
  <c r="H294" i="26"/>
  <c r="B294" i="26"/>
  <c r="D294" i="26"/>
  <c r="A295" i="26"/>
  <c r="H295" i="26"/>
  <c r="B295" i="26"/>
  <c r="D295" i="26"/>
  <c r="A296" i="26"/>
  <c r="H296" i="26"/>
  <c r="B296" i="26"/>
  <c r="D296" i="26"/>
  <c r="A297" i="26"/>
  <c r="H297" i="26"/>
  <c r="B297" i="26"/>
  <c r="D297" i="26"/>
  <c r="A547" i="26"/>
  <c r="H547" i="26"/>
  <c r="B547" i="26"/>
  <c r="D547" i="26"/>
  <c r="A298" i="26"/>
  <c r="H298" i="26"/>
  <c r="B298" i="26"/>
  <c r="D298" i="26"/>
  <c r="A299" i="26"/>
  <c r="H299" i="26"/>
  <c r="B299" i="26"/>
  <c r="D299" i="26"/>
  <c r="A548" i="26"/>
  <c r="H548" i="26"/>
  <c r="B548" i="26"/>
  <c r="D548" i="26"/>
  <c r="A549" i="26"/>
  <c r="H549" i="26"/>
  <c r="B549" i="26"/>
  <c r="D549" i="26"/>
  <c r="A550" i="26"/>
  <c r="H550" i="26"/>
  <c r="B550" i="26"/>
  <c r="D550" i="26"/>
  <c r="A551" i="26"/>
  <c r="H551" i="26"/>
  <c r="B551" i="26"/>
  <c r="D551" i="26"/>
  <c r="A552" i="26"/>
  <c r="H552" i="26"/>
  <c r="B552" i="26"/>
  <c r="D552" i="26"/>
  <c r="A553" i="26"/>
  <c r="H553" i="26"/>
  <c r="B553" i="26"/>
  <c r="D553" i="26"/>
  <c r="A300" i="26"/>
  <c r="H300" i="26"/>
  <c r="B300" i="26"/>
  <c r="D300" i="26"/>
  <c r="A301" i="26"/>
  <c r="H301" i="26"/>
  <c r="B301" i="26"/>
  <c r="D301" i="26"/>
  <c r="A302" i="26"/>
  <c r="H302" i="26"/>
  <c r="B302" i="26"/>
  <c r="D302" i="26"/>
  <c r="A303" i="26"/>
  <c r="H303" i="26"/>
  <c r="B303" i="26"/>
  <c r="D303" i="26"/>
  <c r="A304" i="26"/>
  <c r="H304" i="26"/>
  <c r="B304" i="26"/>
  <c r="D304" i="26"/>
  <c r="A305" i="26"/>
  <c r="H305" i="26"/>
  <c r="B305" i="26"/>
  <c r="D305" i="26"/>
  <c r="A306" i="26"/>
  <c r="H306" i="26"/>
  <c r="B306" i="26"/>
  <c r="D306" i="26"/>
  <c r="A307" i="26"/>
  <c r="H307" i="26"/>
  <c r="B307" i="26"/>
  <c r="D307" i="26"/>
  <c r="A308" i="26"/>
  <c r="H308" i="26"/>
  <c r="B308" i="26"/>
  <c r="D308" i="26"/>
  <c r="A309" i="26"/>
  <c r="H309" i="26"/>
  <c r="B309" i="26"/>
  <c r="D309" i="26"/>
  <c r="A310" i="26"/>
  <c r="H310" i="26"/>
  <c r="B310" i="26"/>
  <c r="D310" i="26"/>
  <c r="A311" i="26"/>
  <c r="H311" i="26"/>
  <c r="B311" i="26"/>
  <c r="D311" i="26"/>
  <c r="A312" i="26"/>
  <c r="H312" i="26"/>
  <c r="B312" i="26"/>
  <c r="D312" i="26"/>
  <c r="A313" i="26"/>
  <c r="H313" i="26"/>
  <c r="B313" i="26"/>
  <c r="D313" i="26"/>
  <c r="A554" i="26"/>
  <c r="H554" i="26"/>
  <c r="B554" i="26"/>
  <c r="D554" i="26"/>
  <c r="A314" i="26"/>
  <c r="H314" i="26"/>
  <c r="B314" i="26"/>
  <c r="D314" i="26"/>
  <c r="A555" i="26"/>
  <c r="H555" i="26"/>
  <c r="B555" i="26"/>
  <c r="D555" i="26"/>
  <c r="A315" i="26"/>
  <c r="H315" i="26"/>
  <c r="B315" i="26"/>
  <c r="D315" i="26"/>
  <c r="A316" i="26"/>
  <c r="H316" i="26"/>
  <c r="B316" i="26"/>
  <c r="D316" i="26"/>
  <c r="A317" i="26"/>
  <c r="H317" i="26"/>
  <c r="B317" i="26"/>
  <c r="D317" i="26"/>
  <c r="A318" i="26"/>
  <c r="H318" i="26"/>
  <c r="B318" i="26"/>
  <c r="D318" i="26"/>
  <c r="A319" i="26"/>
  <c r="H319" i="26"/>
  <c r="B319" i="26"/>
  <c r="D319" i="26"/>
  <c r="A320" i="26"/>
  <c r="H320" i="26"/>
  <c r="B320" i="26"/>
  <c r="D320" i="26"/>
  <c r="A321" i="26"/>
  <c r="H321" i="26"/>
  <c r="B321" i="26"/>
  <c r="D321" i="26"/>
  <c r="A322" i="26"/>
  <c r="H322" i="26"/>
  <c r="B322" i="26"/>
  <c r="D322" i="26"/>
  <c r="A323" i="26"/>
  <c r="H323" i="26"/>
  <c r="B323" i="26"/>
  <c r="D323" i="26"/>
  <c r="A324" i="26"/>
  <c r="H324" i="26"/>
  <c r="B324" i="26"/>
  <c r="D324" i="26"/>
  <c r="A325" i="26"/>
  <c r="H325" i="26"/>
  <c r="B325" i="26"/>
  <c r="D325" i="26"/>
  <c r="A326" i="26"/>
  <c r="H326" i="26"/>
  <c r="B326" i="26"/>
  <c r="D326" i="26"/>
  <c r="A327" i="26"/>
  <c r="H327" i="26"/>
  <c r="B327" i="26"/>
  <c r="D327" i="26"/>
  <c r="A328" i="26"/>
  <c r="H328" i="26"/>
  <c r="B328" i="26"/>
  <c r="D328" i="26"/>
  <c r="A329" i="26"/>
  <c r="H329" i="26"/>
  <c r="B329" i="26"/>
  <c r="D329" i="26"/>
  <c r="A330" i="26"/>
  <c r="H330" i="26"/>
  <c r="B330" i="26"/>
  <c r="D330" i="26"/>
  <c r="A556" i="26"/>
  <c r="H556" i="26"/>
  <c r="B556" i="26"/>
  <c r="D556" i="26"/>
  <c r="A331" i="26"/>
  <c r="H331" i="26"/>
  <c r="B331" i="26"/>
  <c r="D331" i="26"/>
  <c r="A332" i="26"/>
  <c r="H332" i="26"/>
  <c r="B332" i="26"/>
  <c r="D332" i="26"/>
  <c r="A557" i="26"/>
  <c r="H557" i="26"/>
  <c r="B557" i="26"/>
  <c r="D557" i="26"/>
  <c r="A558" i="26"/>
  <c r="H558" i="26"/>
  <c r="B558" i="26"/>
  <c r="D558" i="26"/>
  <c r="A333" i="26"/>
  <c r="H333" i="26"/>
  <c r="B333" i="26"/>
  <c r="D333" i="26"/>
  <c r="A334" i="26"/>
  <c r="H334" i="26"/>
  <c r="B334" i="26"/>
  <c r="D334" i="26"/>
  <c r="A335" i="26"/>
  <c r="H335" i="26"/>
  <c r="B335" i="26"/>
  <c r="D335" i="26"/>
  <c r="A559" i="26"/>
  <c r="H559" i="26"/>
  <c r="B559" i="26"/>
  <c r="D559" i="26"/>
  <c r="A336" i="26"/>
  <c r="H336" i="26"/>
  <c r="B336" i="26"/>
  <c r="D336" i="26"/>
  <c r="A337" i="26"/>
  <c r="H337" i="26"/>
  <c r="B337" i="26"/>
  <c r="D337" i="26"/>
  <c r="A338" i="26"/>
  <c r="H338" i="26"/>
  <c r="B338" i="26"/>
  <c r="D338" i="26"/>
  <c r="A339" i="26"/>
  <c r="H339" i="26"/>
  <c r="B339" i="26"/>
  <c r="D339" i="26"/>
  <c r="A340" i="26"/>
  <c r="H340" i="26"/>
  <c r="B340" i="26"/>
  <c r="D340" i="26"/>
  <c r="A341" i="26"/>
  <c r="H341" i="26"/>
  <c r="B341" i="26"/>
  <c r="D341" i="26"/>
  <c r="A342" i="26"/>
  <c r="H342" i="26"/>
  <c r="B342" i="26"/>
  <c r="D342" i="26"/>
  <c r="A343" i="26"/>
  <c r="H343" i="26"/>
  <c r="B343" i="26"/>
  <c r="D343" i="26"/>
  <c r="A344" i="26"/>
  <c r="H344" i="26"/>
  <c r="B344" i="26"/>
  <c r="D344" i="26"/>
  <c r="A345" i="26"/>
  <c r="H345" i="26"/>
  <c r="B345" i="26"/>
  <c r="D345" i="26"/>
  <c r="A346" i="26"/>
  <c r="H346" i="26"/>
  <c r="B346" i="26"/>
  <c r="D346" i="26"/>
  <c r="A347" i="26"/>
  <c r="H347" i="26"/>
  <c r="B347" i="26"/>
  <c r="D347" i="26"/>
  <c r="A348" i="26"/>
  <c r="H348" i="26"/>
  <c r="B348" i="26"/>
  <c r="D348" i="26"/>
  <c r="A349" i="26"/>
  <c r="H349" i="26"/>
  <c r="B349" i="26"/>
  <c r="D349" i="26"/>
  <c r="A350" i="26"/>
  <c r="H350" i="26"/>
  <c r="B350" i="26"/>
  <c r="D350" i="26"/>
  <c r="A351" i="26"/>
  <c r="H351" i="26"/>
  <c r="B351" i="26"/>
  <c r="D351" i="26"/>
  <c r="A352" i="26"/>
  <c r="H352" i="26"/>
  <c r="B352" i="26"/>
  <c r="D352" i="26"/>
  <c r="A560" i="26"/>
  <c r="H560" i="26"/>
  <c r="B560" i="26"/>
  <c r="D560" i="26"/>
  <c r="A353" i="26"/>
  <c r="H353" i="26"/>
  <c r="B353" i="26"/>
  <c r="D353" i="26"/>
  <c r="A354" i="26"/>
  <c r="H354" i="26"/>
  <c r="B354" i="26"/>
  <c r="D354" i="26"/>
  <c r="A355" i="26"/>
  <c r="H355" i="26"/>
  <c r="B355" i="26"/>
  <c r="D355" i="26"/>
  <c r="A356" i="26"/>
  <c r="H356" i="26"/>
  <c r="B356" i="26"/>
  <c r="D356" i="26"/>
  <c r="A357" i="26"/>
  <c r="H357" i="26"/>
  <c r="B357" i="26"/>
  <c r="D357" i="26"/>
  <c r="A358" i="26"/>
  <c r="H358" i="26"/>
  <c r="B358" i="26"/>
  <c r="D358" i="26"/>
  <c r="A359" i="26"/>
  <c r="H359" i="26"/>
  <c r="B359" i="26"/>
  <c r="D359" i="26"/>
  <c r="A360" i="26"/>
  <c r="H360" i="26"/>
  <c r="B360" i="26"/>
  <c r="D360" i="26"/>
  <c r="A361" i="26"/>
  <c r="H361" i="26"/>
  <c r="B361" i="26"/>
  <c r="D361" i="26"/>
  <c r="A362" i="26"/>
  <c r="H362" i="26"/>
  <c r="B362" i="26"/>
  <c r="D362" i="26"/>
  <c r="A363" i="26"/>
  <c r="H363" i="26"/>
  <c r="B363" i="26"/>
  <c r="D363" i="26"/>
  <c r="A364" i="26"/>
  <c r="H364" i="26"/>
  <c r="B364" i="26"/>
  <c r="D364" i="26"/>
  <c r="A365" i="26"/>
  <c r="H365" i="26"/>
  <c r="B365" i="26"/>
  <c r="D365" i="26"/>
  <c r="A366" i="26"/>
  <c r="H366" i="26"/>
  <c r="B366" i="26"/>
  <c r="D366" i="26"/>
  <c r="A367" i="26"/>
  <c r="H367" i="26"/>
  <c r="B367" i="26"/>
  <c r="D367" i="26"/>
  <c r="A368" i="26"/>
  <c r="H368" i="26"/>
  <c r="B368" i="26"/>
  <c r="D368" i="26"/>
  <c r="A369" i="26"/>
  <c r="H369" i="26"/>
  <c r="B369" i="26"/>
  <c r="D369" i="26"/>
  <c r="A370" i="26"/>
  <c r="H370" i="26"/>
  <c r="B370" i="26"/>
  <c r="D370" i="26"/>
  <c r="A371" i="26"/>
  <c r="H371" i="26"/>
  <c r="B371" i="26"/>
  <c r="D371" i="26"/>
  <c r="A372" i="26"/>
  <c r="H372" i="26"/>
  <c r="B372" i="26"/>
  <c r="D372" i="26"/>
  <c r="A373" i="26"/>
  <c r="H373" i="26"/>
  <c r="B373" i="26"/>
  <c r="D373" i="26"/>
  <c r="A374" i="26"/>
  <c r="H374" i="26"/>
  <c r="B374" i="26"/>
  <c r="D374" i="26"/>
  <c r="A375" i="26"/>
  <c r="H375" i="26"/>
  <c r="B375" i="26"/>
  <c r="D375" i="26"/>
  <c r="A376" i="26"/>
  <c r="H376" i="26"/>
  <c r="B376" i="26"/>
  <c r="D376" i="26"/>
  <c r="A377" i="26"/>
  <c r="H377" i="26"/>
  <c r="B377" i="26"/>
  <c r="D377" i="26"/>
  <c r="A378" i="26"/>
  <c r="H378" i="26"/>
  <c r="B378" i="26"/>
  <c r="D378" i="26"/>
  <c r="A379" i="26"/>
  <c r="H379" i="26"/>
  <c r="B379" i="26"/>
  <c r="D379" i="26"/>
  <c r="A380" i="26"/>
  <c r="H380" i="26"/>
  <c r="B380" i="26"/>
  <c r="D380" i="26"/>
  <c r="A381" i="26"/>
  <c r="H381" i="26"/>
  <c r="B381" i="26"/>
  <c r="D381" i="26"/>
  <c r="A382" i="26"/>
  <c r="H382" i="26"/>
  <c r="B382" i="26"/>
  <c r="D382" i="26"/>
  <c r="A383" i="26"/>
  <c r="H383" i="26"/>
  <c r="B383" i="26"/>
  <c r="D383" i="26"/>
  <c r="A384" i="26"/>
  <c r="H384" i="26"/>
  <c r="B384" i="26"/>
  <c r="D384" i="26"/>
  <c r="A385" i="26"/>
  <c r="H385" i="26"/>
  <c r="B385" i="26"/>
  <c r="D385" i="26"/>
  <c r="A386" i="26"/>
  <c r="H386" i="26"/>
  <c r="B386" i="26"/>
  <c r="D386" i="26"/>
  <c r="A387" i="26"/>
  <c r="H387" i="26"/>
  <c r="B387" i="26"/>
  <c r="D387" i="26"/>
  <c r="A388" i="26"/>
  <c r="H388" i="26"/>
  <c r="B388" i="26"/>
  <c r="D388" i="26"/>
  <c r="A389" i="26"/>
  <c r="H389" i="26"/>
  <c r="B389" i="26"/>
  <c r="D389" i="26"/>
  <c r="A390" i="26"/>
  <c r="H390" i="26"/>
  <c r="B390" i="26"/>
  <c r="D390" i="26"/>
  <c r="A391" i="26"/>
  <c r="H391" i="26"/>
  <c r="B391" i="26"/>
  <c r="D391" i="26"/>
  <c r="A392" i="26"/>
  <c r="H392" i="26"/>
  <c r="B392" i="26"/>
  <c r="D392" i="26"/>
  <c r="A393" i="26"/>
  <c r="H393" i="26"/>
  <c r="B393" i="26"/>
  <c r="D393" i="26"/>
  <c r="A394" i="26"/>
  <c r="H394" i="26"/>
  <c r="B394" i="26"/>
  <c r="D394" i="26"/>
  <c r="A395" i="26"/>
  <c r="H395" i="26"/>
  <c r="B395" i="26"/>
  <c r="D395" i="26"/>
  <c r="A396" i="26"/>
  <c r="H396" i="26"/>
  <c r="B396" i="26"/>
  <c r="D396" i="26"/>
  <c r="A397" i="26"/>
  <c r="H397" i="26"/>
  <c r="B397" i="26"/>
  <c r="D397" i="26"/>
  <c r="A398" i="26"/>
  <c r="H398" i="26"/>
  <c r="B398" i="26"/>
  <c r="D398" i="26"/>
  <c r="A399" i="26"/>
  <c r="H399" i="26"/>
  <c r="B399" i="26"/>
  <c r="D399" i="26"/>
  <c r="A561" i="26"/>
  <c r="H561" i="26"/>
  <c r="B561" i="26"/>
  <c r="D561" i="26"/>
  <c r="A400" i="26"/>
  <c r="H400" i="26"/>
  <c r="B400" i="26"/>
  <c r="D400" i="26"/>
  <c r="A562" i="26"/>
  <c r="H562" i="26"/>
  <c r="B562" i="26"/>
  <c r="D562" i="26"/>
  <c r="A563" i="26"/>
  <c r="H563" i="26"/>
  <c r="B563" i="26"/>
  <c r="D563" i="26"/>
  <c r="A401" i="26"/>
  <c r="H401" i="26"/>
  <c r="B401" i="26"/>
  <c r="D401" i="26"/>
  <c r="A402" i="26"/>
  <c r="H402" i="26"/>
  <c r="B402" i="26"/>
  <c r="D402" i="26"/>
  <c r="A403" i="26"/>
  <c r="H403" i="26"/>
  <c r="B403" i="26"/>
  <c r="D403" i="26"/>
  <c r="A404" i="26"/>
  <c r="H404" i="26"/>
  <c r="B404" i="26"/>
  <c r="D404" i="26"/>
  <c r="A405" i="26"/>
  <c r="H405" i="26"/>
  <c r="B405" i="26"/>
  <c r="D405" i="26"/>
  <c r="A406" i="26"/>
  <c r="H406" i="26"/>
  <c r="B406" i="26"/>
  <c r="D406" i="26"/>
  <c r="A407" i="26"/>
  <c r="H407" i="26"/>
  <c r="B407" i="26"/>
  <c r="D407" i="26"/>
  <c r="A408" i="26"/>
  <c r="H408" i="26"/>
  <c r="B408" i="26"/>
  <c r="D408" i="26"/>
  <c r="A409" i="26"/>
  <c r="H409" i="26"/>
  <c r="B409" i="26"/>
  <c r="D409" i="26"/>
  <c r="A410" i="26"/>
  <c r="H410" i="26"/>
  <c r="B410" i="26"/>
  <c r="D410" i="26"/>
  <c r="A411" i="26"/>
  <c r="H411" i="26"/>
  <c r="B411" i="26"/>
  <c r="D411" i="26"/>
  <c r="A412" i="26"/>
  <c r="H412" i="26"/>
  <c r="B412" i="26"/>
  <c r="D412" i="26"/>
  <c r="A564" i="26"/>
  <c r="H564" i="26"/>
  <c r="B564" i="26"/>
  <c r="D564" i="26"/>
  <c r="A413" i="26"/>
  <c r="H413" i="26"/>
  <c r="B413" i="26"/>
  <c r="D413" i="26"/>
  <c r="A414" i="26"/>
  <c r="H414" i="26"/>
  <c r="B414" i="26"/>
  <c r="D414" i="26"/>
  <c r="A415" i="26"/>
  <c r="H415" i="26"/>
  <c r="B415" i="26"/>
  <c r="D415" i="26"/>
  <c r="A416" i="26"/>
  <c r="H416" i="26"/>
  <c r="B416" i="26"/>
  <c r="D416" i="26"/>
  <c r="A565" i="26"/>
  <c r="H565" i="26"/>
  <c r="B565" i="26"/>
  <c r="D565" i="26"/>
  <c r="A566" i="26"/>
  <c r="H566" i="26"/>
  <c r="B566" i="26"/>
  <c r="D566" i="26"/>
  <c r="A417" i="26"/>
  <c r="H417" i="26"/>
  <c r="B417" i="26"/>
  <c r="D417" i="26"/>
  <c r="A567" i="26"/>
  <c r="H567" i="26"/>
  <c r="B567" i="26"/>
  <c r="D567" i="26"/>
  <c r="A568" i="26"/>
  <c r="H568" i="26"/>
  <c r="B568" i="26"/>
  <c r="D568" i="26"/>
  <c r="A418" i="26"/>
  <c r="H418" i="26"/>
  <c r="B418" i="26"/>
  <c r="D418" i="26"/>
  <c r="A419" i="26"/>
  <c r="H419" i="26"/>
  <c r="B419" i="26"/>
  <c r="D419" i="26"/>
  <c r="A569" i="26"/>
  <c r="H569" i="26"/>
  <c r="B569" i="26"/>
  <c r="D569" i="26"/>
  <c r="A420" i="26"/>
  <c r="H420" i="26"/>
  <c r="B420" i="26"/>
  <c r="D420" i="26"/>
  <c r="A421" i="26"/>
  <c r="H421" i="26"/>
  <c r="B421" i="26"/>
  <c r="D421" i="26"/>
  <c r="A422" i="26"/>
  <c r="H422" i="26"/>
  <c r="B422" i="26"/>
  <c r="D422" i="26"/>
  <c r="A423" i="26"/>
  <c r="H423" i="26"/>
  <c r="B423" i="26"/>
  <c r="D423" i="26"/>
  <c r="A570" i="26"/>
  <c r="H570" i="26"/>
  <c r="B570" i="26"/>
  <c r="D570" i="26"/>
  <c r="A571" i="26"/>
  <c r="H571" i="26"/>
  <c r="B571" i="26"/>
  <c r="D571" i="26"/>
  <c r="A424" i="26"/>
  <c r="H424" i="26"/>
  <c r="B424" i="26"/>
  <c r="D424" i="26"/>
  <c r="A572" i="26"/>
  <c r="H572" i="26"/>
  <c r="B572" i="26"/>
  <c r="D572" i="26"/>
  <c r="A573" i="26"/>
  <c r="H573" i="26"/>
  <c r="B573" i="26"/>
  <c r="D573" i="26"/>
  <c r="A574" i="26"/>
  <c r="H574" i="26"/>
  <c r="B574" i="26"/>
  <c r="D574" i="26"/>
  <c r="A575" i="26"/>
  <c r="H575" i="26"/>
  <c r="B575" i="26"/>
  <c r="D575" i="26"/>
  <c r="A425" i="26"/>
  <c r="H425" i="26"/>
  <c r="B425" i="26"/>
  <c r="D425" i="26"/>
  <c r="A426" i="26"/>
  <c r="H426" i="26"/>
  <c r="B426" i="26"/>
  <c r="D426" i="26"/>
  <c r="A576" i="26"/>
  <c r="H576" i="26"/>
  <c r="B576" i="26"/>
  <c r="D576" i="26"/>
  <c r="A577" i="26"/>
  <c r="H577" i="26"/>
  <c r="B577" i="26"/>
  <c r="D577" i="26"/>
  <c r="A578" i="26"/>
  <c r="H578" i="26"/>
  <c r="B578" i="26"/>
  <c r="D578" i="26"/>
  <c r="A579" i="26"/>
  <c r="H579" i="26"/>
  <c r="B579" i="26"/>
  <c r="D579" i="26"/>
  <c r="A580" i="26"/>
  <c r="H580" i="26"/>
  <c r="B580" i="26"/>
  <c r="D580" i="26"/>
  <c r="A581" i="26"/>
  <c r="H581" i="26"/>
  <c r="B581" i="26"/>
  <c r="D581" i="26"/>
  <c r="A582" i="26"/>
  <c r="H582" i="26"/>
  <c r="B582" i="26"/>
  <c r="D582" i="26"/>
  <c r="A583" i="26"/>
  <c r="H583" i="26"/>
  <c r="B583" i="26"/>
  <c r="D583" i="26"/>
  <c r="A584" i="26"/>
  <c r="H584" i="26"/>
  <c r="B584" i="26"/>
  <c r="D584" i="26"/>
  <c r="A585" i="26"/>
  <c r="H585" i="26"/>
  <c r="B585" i="26"/>
  <c r="D585" i="26"/>
  <c r="A586" i="26"/>
  <c r="H586" i="26"/>
  <c r="B586" i="26"/>
  <c r="D586" i="26"/>
  <c r="A427" i="26"/>
  <c r="H427" i="26"/>
  <c r="B427" i="26"/>
  <c r="D427" i="26"/>
  <c r="A587" i="26"/>
  <c r="H587" i="26"/>
  <c r="B587" i="26"/>
  <c r="D587" i="26"/>
  <c r="A428" i="26"/>
  <c r="H428" i="26"/>
  <c r="B428" i="26"/>
  <c r="D428" i="26"/>
  <c r="A429" i="26"/>
  <c r="H429" i="26"/>
  <c r="B429" i="26"/>
  <c r="D429" i="26"/>
  <c r="A430" i="26"/>
  <c r="H430" i="26"/>
  <c r="B430" i="26"/>
  <c r="D430" i="26"/>
  <c r="A588" i="26"/>
  <c r="H588" i="26"/>
  <c r="B588" i="26"/>
  <c r="D588" i="26"/>
  <c r="A589" i="26"/>
  <c r="H589" i="26"/>
  <c r="B589" i="26"/>
  <c r="D589" i="26"/>
  <c r="A590" i="26"/>
  <c r="H590" i="26"/>
  <c r="B590" i="26"/>
  <c r="D590" i="26"/>
  <c r="A591" i="26"/>
  <c r="H591" i="26"/>
  <c r="B591" i="26"/>
  <c r="D591" i="26"/>
  <c r="A592" i="26"/>
  <c r="H592" i="26"/>
  <c r="B592" i="26"/>
  <c r="D592" i="26"/>
  <c r="A431" i="26"/>
  <c r="H431" i="26"/>
  <c r="B431" i="26"/>
  <c r="D431" i="26"/>
  <c r="A432" i="26"/>
  <c r="H432" i="26"/>
  <c r="B432" i="26"/>
  <c r="D432" i="26"/>
  <c r="A433" i="26"/>
  <c r="H433" i="26"/>
  <c r="B433" i="26"/>
  <c r="D433" i="26"/>
  <c r="A434" i="26"/>
  <c r="H434" i="26"/>
  <c r="B434" i="26"/>
  <c r="D434" i="26"/>
  <c r="A435" i="26"/>
  <c r="H435" i="26"/>
  <c r="B435" i="26"/>
  <c r="D435" i="26"/>
  <c r="A436" i="26"/>
  <c r="H436" i="26"/>
  <c r="B436" i="26"/>
  <c r="D436" i="26"/>
  <c r="A437" i="26"/>
  <c r="H437" i="26"/>
  <c r="B437" i="26"/>
  <c r="D437" i="26"/>
  <c r="A438" i="26"/>
  <c r="H438" i="26"/>
  <c r="B438" i="26"/>
  <c r="D438" i="26"/>
  <c r="A439" i="26"/>
  <c r="H439" i="26"/>
  <c r="B439" i="26"/>
  <c r="D439" i="26"/>
  <c r="A593" i="26"/>
  <c r="H593" i="26"/>
  <c r="B593" i="26"/>
  <c r="D593" i="26"/>
  <c r="A440" i="26"/>
  <c r="H440" i="26"/>
  <c r="B440" i="26"/>
  <c r="D440" i="26"/>
  <c r="A441" i="26"/>
  <c r="H441" i="26"/>
  <c r="B441" i="26"/>
  <c r="D441" i="26"/>
  <c r="A442" i="26"/>
  <c r="H442" i="26"/>
  <c r="B442" i="26"/>
  <c r="D442" i="26"/>
  <c r="A594" i="26"/>
  <c r="H594" i="26"/>
  <c r="B594" i="26"/>
  <c r="D594" i="26"/>
  <c r="A443" i="26"/>
  <c r="H443" i="26"/>
  <c r="B443" i="26"/>
  <c r="D443" i="26"/>
  <c r="A444" i="26"/>
  <c r="H444" i="26"/>
  <c r="B444" i="26"/>
  <c r="D444" i="26"/>
  <c r="A445" i="26"/>
  <c r="H445" i="26"/>
  <c r="B445" i="26"/>
  <c r="D445" i="26"/>
  <c r="A446" i="26"/>
  <c r="H446" i="26"/>
  <c r="B446" i="26"/>
  <c r="D446" i="26"/>
  <c r="A447" i="26"/>
  <c r="H447" i="26"/>
  <c r="B447" i="26"/>
  <c r="D447" i="26"/>
  <c r="A448" i="26"/>
  <c r="H448" i="26"/>
  <c r="B448" i="26"/>
  <c r="D448" i="26"/>
  <c r="A449" i="26"/>
  <c r="H449" i="26"/>
  <c r="B449" i="26"/>
  <c r="D449" i="26"/>
  <c r="A450" i="26"/>
  <c r="H450" i="26"/>
  <c r="B450" i="26"/>
  <c r="D450" i="26"/>
  <c r="A595" i="26"/>
  <c r="H595" i="26"/>
  <c r="B595" i="26"/>
  <c r="D595" i="26"/>
  <c r="A451" i="26"/>
  <c r="H451" i="26"/>
  <c r="B451" i="26"/>
  <c r="D451" i="26"/>
  <c r="A452" i="26"/>
  <c r="H452" i="26"/>
  <c r="B452" i="26"/>
  <c r="D452" i="26"/>
  <c r="A453" i="26"/>
  <c r="H453" i="26"/>
  <c r="B453" i="26"/>
  <c r="D453" i="26"/>
  <c r="A596" i="26"/>
  <c r="H596" i="26"/>
  <c r="B596" i="26"/>
  <c r="D596" i="26"/>
  <c r="A597" i="26"/>
  <c r="H597" i="26"/>
  <c r="B597" i="26"/>
  <c r="D597" i="26"/>
  <c r="A454" i="26"/>
  <c r="H454" i="26"/>
  <c r="B454" i="26"/>
  <c r="D454" i="26"/>
  <c r="A598" i="26"/>
  <c r="H598" i="26"/>
  <c r="B598" i="26"/>
  <c r="D598" i="26"/>
  <c r="A455" i="26"/>
  <c r="H455" i="26"/>
  <c r="B455" i="26"/>
  <c r="D455" i="26"/>
  <c r="A456" i="26"/>
  <c r="H456" i="26"/>
  <c r="B456" i="26"/>
  <c r="D456" i="26"/>
  <c r="A457" i="26"/>
  <c r="H457" i="26"/>
  <c r="B457" i="26"/>
  <c r="D457" i="26"/>
  <c r="A458" i="26"/>
  <c r="H458" i="26"/>
  <c r="B458" i="26"/>
  <c r="D458" i="26"/>
  <c r="A459" i="26"/>
  <c r="H459" i="26"/>
  <c r="B459" i="26"/>
  <c r="D459" i="26"/>
  <c r="A460" i="26"/>
  <c r="H460" i="26"/>
  <c r="B460" i="26"/>
  <c r="D460" i="26"/>
  <c r="A461" i="26"/>
  <c r="H461" i="26"/>
  <c r="B461" i="26"/>
  <c r="D461" i="26"/>
  <c r="A462" i="26"/>
  <c r="H462" i="26"/>
  <c r="B462" i="26"/>
  <c r="D462" i="26"/>
  <c r="A463" i="26"/>
  <c r="H463" i="26"/>
  <c r="B463" i="26"/>
  <c r="D463" i="26"/>
  <c r="A464" i="26"/>
  <c r="H464" i="26"/>
  <c r="B464" i="26"/>
  <c r="D464" i="26"/>
  <c r="A465" i="26"/>
  <c r="H465" i="26"/>
  <c r="B465" i="26"/>
  <c r="D465" i="26"/>
  <c r="A466" i="26"/>
  <c r="H466" i="26"/>
  <c r="B466" i="26"/>
  <c r="D466" i="26"/>
  <c r="A467" i="26"/>
  <c r="H467" i="26"/>
  <c r="B467" i="26"/>
  <c r="D467" i="26"/>
  <c r="A468" i="26"/>
  <c r="H468" i="26"/>
  <c r="B468" i="26"/>
  <c r="D468" i="26"/>
  <c r="A469" i="26"/>
  <c r="H469" i="26"/>
  <c r="B469" i="26"/>
  <c r="D469" i="26"/>
  <c r="A470" i="26"/>
  <c r="H470" i="26"/>
  <c r="B470" i="26"/>
  <c r="D470" i="26"/>
  <c r="A471" i="26"/>
  <c r="H471" i="26"/>
  <c r="B471" i="26"/>
  <c r="D471" i="26"/>
  <c r="A472" i="26"/>
  <c r="H472" i="26"/>
  <c r="B472" i="26"/>
  <c r="D472" i="26"/>
  <c r="A473" i="26"/>
  <c r="H473" i="26"/>
  <c r="B473" i="26"/>
  <c r="D473" i="26"/>
  <c r="A474" i="26"/>
  <c r="H474" i="26"/>
  <c r="B474" i="26"/>
  <c r="D474" i="26"/>
  <c r="A475" i="26"/>
  <c r="H475" i="26"/>
  <c r="B475" i="26"/>
  <c r="D475" i="26"/>
  <c r="A476" i="26"/>
  <c r="H476" i="26"/>
  <c r="B476" i="26"/>
  <c r="D476" i="26"/>
  <c r="A599" i="26"/>
  <c r="H599" i="26"/>
  <c r="B599" i="26"/>
  <c r="D599" i="26"/>
  <c r="A600" i="26"/>
  <c r="H600" i="26"/>
  <c r="B600" i="26"/>
  <c r="D600" i="26"/>
  <c r="A477" i="26"/>
  <c r="H477" i="26"/>
  <c r="B477" i="26"/>
  <c r="D477" i="26"/>
  <c r="A478" i="26"/>
  <c r="H478" i="26"/>
  <c r="B478" i="26"/>
  <c r="D478" i="26"/>
  <c r="A479" i="26"/>
  <c r="H479" i="26"/>
  <c r="B479" i="26"/>
  <c r="D479" i="26"/>
  <c r="A480" i="26"/>
  <c r="H480" i="26"/>
  <c r="B480" i="26"/>
  <c r="D480" i="26"/>
  <c r="A601" i="26"/>
  <c r="H601" i="26"/>
  <c r="B601" i="26"/>
  <c r="D601" i="26"/>
  <c r="A602" i="26"/>
  <c r="H602" i="26"/>
  <c r="B602" i="26"/>
  <c r="D602" i="26"/>
  <c r="A603" i="26"/>
  <c r="H603" i="26"/>
  <c r="B603" i="26"/>
  <c r="D603" i="26"/>
  <c r="A604" i="26"/>
  <c r="H604" i="26"/>
  <c r="B604" i="26"/>
  <c r="D604" i="26"/>
  <c r="A605" i="26"/>
  <c r="H605" i="26"/>
  <c r="B605" i="26"/>
  <c r="D605" i="26"/>
  <c r="A481" i="26"/>
  <c r="H481" i="26"/>
  <c r="B481" i="26"/>
  <c r="D481" i="26"/>
  <c r="A606" i="26"/>
  <c r="H606" i="26"/>
  <c r="B606" i="26"/>
  <c r="D606" i="26"/>
  <c r="A607" i="26"/>
  <c r="H607" i="26"/>
  <c r="B607" i="26"/>
  <c r="D607" i="26"/>
  <c r="A608" i="26"/>
  <c r="H608" i="26"/>
  <c r="B608" i="26"/>
  <c r="D608" i="26"/>
  <c r="A482" i="26"/>
  <c r="H482" i="26"/>
  <c r="B482" i="26"/>
  <c r="D482" i="26"/>
  <c r="A483" i="26"/>
  <c r="H483" i="26"/>
  <c r="B483" i="26"/>
  <c r="D483" i="26"/>
  <c r="A484" i="26"/>
  <c r="H484" i="26"/>
  <c r="B484" i="26"/>
  <c r="D484" i="26"/>
  <c r="A609" i="26"/>
  <c r="H609" i="26"/>
  <c r="B609" i="26"/>
  <c r="D609" i="26"/>
  <c r="A610" i="26"/>
  <c r="H610" i="26"/>
  <c r="B610" i="26"/>
  <c r="D610" i="26"/>
  <c r="A611" i="26"/>
  <c r="H611" i="26"/>
  <c r="B611" i="26"/>
  <c r="D611" i="26"/>
  <c r="A485" i="26"/>
  <c r="H485" i="26"/>
  <c r="B485" i="26"/>
  <c r="D485" i="26"/>
  <c r="A486" i="26"/>
  <c r="H486" i="26"/>
  <c r="B486" i="26"/>
  <c r="D486" i="26"/>
  <c r="A487" i="26"/>
  <c r="H487" i="26"/>
  <c r="B487" i="26"/>
  <c r="D487" i="26"/>
  <c r="A612" i="26"/>
  <c r="H612" i="26"/>
  <c r="B612" i="26"/>
  <c r="D612" i="26"/>
  <c r="A613" i="26"/>
  <c r="H613" i="26"/>
  <c r="B613" i="26"/>
  <c r="D613" i="26"/>
  <c r="A614" i="26"/>
  <c r="H614" i="26"/>
  <c r="B614" i="26"/>
  <c r="D614" i="26"/>
  <c r="A615" i="26"/>
  <c r="H615" i="26"/>
  <c r="B615" i="26"/>
  <c r="D615" i="26"/>
  <c r="A616" i="26"/>
  <c r="H616" i="26"/>
  <c r="B616" i="26"/>
  <c r="D616" i="26"/>
  <c r="A488" i="26"/>
  <c r="H488" i="26"/>
  <c r="B488" i="26"/>
  <c r="D488" i="26"/>
  <c r="A489" i="26"/>
  <c r="H489" i="26"/>
  <c r="B489" i="26"/>
  <c r="D489" i="26"/>
  <c r="A617" i="26"/>
  <c r="H617" i="26"/>
  <c r="B617" i="26"/>
  <c r="D617" i="26"/>
  <c r="A490" i="26"/>
  <c r="H490" i="26"/>
  <c r="B490" i="26"/>
  <c r="D490" i="26"/>
  <c r="A618" i="26"/>
  <c r="H618" i="26"/>
  <c r="B618" i="26"/>
  <c r="D618" i="26"/>
  <c r="A619" i="26"/>
  <c r="H619" i="26"/>
  <c r="B619" i="26"/>
  <c r="D619" i="26"/>
  <c r="A620" i="26"/>
  <c r="H620" i="26"/>
  <c r="B620" i="26"/>
  <c r="D620" i="26"/>
  <c r="A491" i="26"/>
  <c r="H491" i="26"/>
  <c r="B491" i="26"/>
  <c r="D491" i="26"/>
  <c r="A492" i="26"/>
  <c r="H492" i="26"/>
  <c r="B492" i="26"/>
  <c r="D492" i="26"/>
  <c r="A493" i="26"/>
  <c r="H493" i="26"/>
  <c r="B493" i="26"/>
  <c r="D493" i="26"/>
  <c r="A621" i="26"/>
  <c r="H621" i="26"/>
  <c r="B621" i="26"/>
  <c r="D621" i="26"/>
  <c r="A622" i="26"/>
  <c r="H622" i="26"/>
  <c r="B622" i="26"/>
  <c r="D622" i="26"/>
  <c r="A623" i="26"/>
  <c r="H623" i="26"/>
  <c r="B623" i="26"/>
  <c r="D623" i="26"/>
  <c r="A494" i="26"/>
  <c r="H494" i="26"/>
  <c r="B494" i="26"/>
  <c r="D494" i="26"/>
  <c r="A495" i="26"/>
  <c r="H495" i="26"/>
  <c r="B495" i="26"/>
  <c r="D495" i="26"/>
  <c r="A496" i="26"/>
  <c r="H496" i="26"/>
  <c r="B496" i="26"/>
  <c r="D496" i="26"/>
  <c r="A497" i="26"/>
  <c r="H497" i="26"/>
  <c r="B497" i="26"/>
  <c r="D497" i="26"/>
  <c r="A624" i="26"/>
  <c r="H624" i="26"/>
  <c r="B624" i="26"/>
  <c r="D624" i="26"/>
  <c r="A625" i="26"/>
  <c r="H625" i="26"/>
  <c r="B625" i="26"/>
  <c r="D625" i="26"/>
  <c r="A626" i="26"/>
  <c r="H626" i="26"/>
  <c r="B626" i="26"/>
  <c r="D626" i="26"/>
  <c r="A627" i="26"/>
  <c r="H627" i="26"/>
  <c r="B627" i="26"/>
  <c r="D627" i="26"/>
  <c r="A628" i="26"/>
  <c r="H628" i="26"/>
  <c r="B628" i="26"/>
  <c r="D628" i="26"/>
  <c r="A629" i="26"/>
  <c r="H629" i="26"/>
  <c r="B629" i="26"/>
  <c r="D629" i="26"/>
  <c r="A630" i="26"/>
  <c r="H630" i="26"/>
  <c r="B630" i="26"/>
  <c r="D630" i="26"/>
  <c r="A498" i="26"/>
  <c r="H498" i="26"/>
  <c r="B498" i="26"/>
  <c r="D498" i="26"/>
  <c r="A499" i="26"/>
  <c r="H499" i="26"/>
  <c r="B499" i="26"/>
  <c r="D499" i="26"/>
  <c r="A500" i="26"/>
  <c r="H500" i="26"/>
  <c r="B500" i="26"/>
  <c r="D500" i="26"/>
  <c r="A501" i="26"/>
  <c r="H501" i="26"/>
  <c r="B501" i="26"/>
  <c r="D501" i="26"/>
  <c r="A502" i="26"/>
  <c r="H502" i="26"/>
  <c r="B502" i="26"/>
  <c r="D502" i="26"/>
  <c r="A503" i="26"/>
  <c r="H503" i="26"/>
  <c r="B503" i="26"/>
  <c r="D503" i="26"/>
  <c r="A504" i="26"/>
  <c r="H504" i="26"/>
  <c r="B504" i="26"/>
  <c r="D504" i="26"/>
  <c r="A505" i="26"/>
  <c r="H505" i="26"/>
  <c r="B505" i="26"/>
  <c r="D505" i="26"/>
  <c r="A506" i="26"/>
  <c r="H506" i="26"/>
  <c r="B506" i="26"/>
  <c r="D506" i="26"/>
  <c r="A507" i="26"/>
  <c r="H507" i="26"/>
  <c r="B507" i="26"/>
  <c r="D507" i="26"/>
  <c r="A508" i="26"/>
  <c r="H508" i="26"/>
  <c r="B508" i="26"/>
  <c r="D508" i="26"/>
  <c r="A509" i="26"/>
  <c r="H509" i="26"/>
  <c r="B509" i="26"/>
  <c r="D509" i="26"/>
  <c r="A510" i="26"/>
  <c r="H510" i="26"/>
  <c r="B510" i="26"/>
  <c r="D510" i="26"/>
  <c r="H164" i="26"/>
  <c r="B164" i="26"/>
  <c r="D164" i="26"/>
  <c r="A164" i="26"/>
  <c r="H163" i="26"/>
  <c r="D163" i="26"/>
  <c r="B163" i="26"/>
  <c r="A163" i="26"/>
  <c r="H162" i="26"/>
  <c r="B162" i="26"/>
  <c r="D162" i="26"/>
  <c r="A162" i="26"/>
  <c r="H534" i="26"/>
  <c r="D534" i="26"/>
  <c r="B534" i="26"/>
  <c r="A534" i="26"/>
  <c r="H533" i="26"/>
  <c r="B533" i="26"/>
  <c r="D533" i="26"/>
  <c r="A533" i="26"/>
  <c r="H532" i="26"/>
  <c r="D532" i="26"/>
  <c r="B532" i="26"/>
  <c r="A532" i="26"/>
  <c r="H531" i="26"/>
  <c r="B531" i="26"/>
  <c r="D531" i="26"/>
  <c r="A531" i="26"/>
  <c r="H530" i="26"/>
  <c r="D530" i="26"/>
  <c r="B530" i="26"/>
  <c r="A530" i="26"/>
  <c r="H529" i="26"/>
  <c r="B529" i="26"/>
  <c r="D529" i="26"/>
  <c r="A529" i="26"/>
  <c r="H528" i="26"/>
  <c r="D528" i="26"/>
  <c r="B528" i="26"/>
  <c r="A528" i="26"/>
  <c r="H527" i="26"/>
  <c r="B527" i="26"/>
  <c r="D527" i="26"/>
  <c r="A527" i="26"/>
  <c r="H526" i="26"/>
  <c r="D526" i="26"/>
  <c r="B526" i="26"/>
  <c r="A526" i="26"/>
  <c r="H525" i="26"/>
  <c r="B525" i="26"/>
  <c r="D525" i="26"/>
  <c r="A525" i="26"/>
  <c r="H161" i="26"/>
  <c r="D161" i="26"/>
  <c r="B161" i="26"/>
  <c r="A161" i="26"/>
  <c r="H160" i="26"/>
  <c r="B160" i="26"/>
  <c r="D160" i="26"/>
  <c r="A160" i="26"/>
  <c r="H159" i="26"/>
  <c r="D159" i="26"/>
  <c r="B159" i="26"/>
  <c r="A159" i="26"/>
  <c r="H158" i="26"/>
  <c r="B158" i="26"/>
  <c r="D158" i="26"/>
  <c r="A158" i="26"/>
  <c r="H157" i="26"/>
  <c r="D157" i="26"/>
  <c r="B157" i="26"/>
  <c r="A157" i="26"/>
  <c r="H156" i="26"/>
  <c r="B156" i="26"/>
  <c r="D156" i="26"/>
  <c r="A156" i="26"/>
  <c r="H155" i="26"/>
  <c r="D155" i="26"/>
  <c r="B155" i="26"/>
  <c r="A155" i="26"/>
  <c r="H154" i="26"/>
  <c r="B154" i="26"/>
  <c r="D154" i="26"/>
  <c r="A154" i="26"/>
  <c r="H153" i="26"/>
  <c r="D153" i="26"/>
  <c r="B153" i="26"/>
  <c r="A153" i="26"/>
  <c r="H152" i="26"/>
  <c r="B152" i="26"/>
  <c r="D152" i="26"/>
  <c r="A152" i="26"/>
  <c r="H151" i="26"/>
  <c r="D151" i="26"/>
  <c r="B151" i="26"/>
  <c r="A151" i="26"/>
  <c r="H150" i="26"/>
  <c r="B150" i="26"/>
  <c r="D150" i="26"/>
  <c r="A150" i="26"/>
  <c r="H149" i="26"/>
  <c r="D149" i="26"/>
  <c r="B149" i="26"/>
  <c r="A149" i="26"/>
  <c r="H148" i="26"/>
  <c r="B148" i="26"/>
  <c r="D148" i="26"/>
  <c r="A148" i="26"/>
  <c r="H147" i="26"/>
  <c r="D147" i="26"/>
  <c r="B147" i="26"/>
  <c r="A147" i="26"/>
  <c r="H146" i="26"/>
  <c r="B146" i="26"/>
  <c r="D146" i="26"/>
  <c r="A146" i="26"/>
  <c r="H145" i="26"/>
  <c r="D145" i="26"/>
  <c r="B145" i="26"/>
  <c r="A145" i="26"/>
  <c r="H144" i="26"/>
  <c r="B144" i="26"/>
  <c r="D144" i="26"/>
  <c r="A144" i="26"/>
  <c r="H143" i="26"/>
  <c r="D143" i="26"/>
  <c r="B143" i="26"/>
  <c r="A143" i="26"/>
  <c r="H142" i="26"/>
  <c r="B142" i="26"/>
  <c r="D142" i="26"/>
  <c r="A142" i="26"/>
  <c r="H141" i="26"/>
  <c r="D141" i="26"/>
  <c r="B141" i="26"/>
  <c r="A141" i="26"/>
  <c r="H140" i="26"/>
  <c r="B140" i="26"/>
  <c r="D140" i="26"/>
  <c r="A140" i="26"/>
  <c r="H139" i="26"/>
  <c r="D139" i="26"/>
  <c r="B139" i="26"/>
  <c r="A139" i="26"/>
  <c r="H138" i="26"/>
  <c r="B138" i="26"/>
  <c r="D138" i="26"/>
  <c r="A138" i="26"/>
  <c r="H137" i="26"/>
  <c r="D137" i="26"/>
  <c r="B137" i="26"/>
  <c r="A137" i="26"/>
  <c r="H136" i="26"/>
  <c r="B136" i="26"/>
  <c r="D136" i="26"/>
  <c r="A136" i="26"/>
  <c r="H135" i="26"/>
  <c r="D135" i="26"/>
  <c r="B135" i="26"/>
  <c r="A135" i="26"/>
  <c r="H134" i="26"/>
  <c r="B134" i="26"/>
  <c r="D134" i="26"/>
  <c r="A134" i="26"/>
  <c r="H133" i="26"/>
  <c r="D133" i="26"/>
  <c r="B133" i="26"/>
  <c r="A133" i="26"/>
  <c r="H132" i="26"/>
  <c r="B132" i="26"/>
  <c r="D132" i="26"/>
  <c r="A132" i="26"/>
  <c r="H131" i="26"/>
  <c r="D131" i="26"/>
  <c r="B131" i="26"/>
  <c r="A131" i="26"/>
  <c r="H130" i="26"/>
  <c r="B130" i="26"/>
  <c r="D130" i="26"/>
  <c r="A130" i="26"/>
  <c r="H129" i="26"/>
  <c r="D129" i="26"/>
  <c r="B129" i="26"/>
  <c r="A129" i="26"/>
  <c r="H128" i="26"/>
  <c r="B128" i="26"/>
  <c r="D128" i="26"/>
  <c r="A128" i="26"/>
  <c r="H127" i="26"/>
  <c r="D127" i="26"/>
  <c r="B127" i="26"/>
  <c r="A127" i="26"/>
  <c r="H126" i="26"/>
  <c r="B126" i="26"/>
  <c r="D126" i="26"/>
  <c r="A126" i="26"/>
  <c r="H125" i="26"/>
  <c r="D125" i="26"/>
  <c r="B125" i="26"/>
  <c r="A125" i="26"/>
  <c r="H124" i="26"/>
  <c r="B124" i="26"/>
  <c r="D124" i="26"/>
  <c r="A124" i="26"/>
  <c r="H123" i="26"/>
  <c r="D123" i="26"/>
  <c r="B123" i="26"/>
  <c r="A123" i="26"/>
  <c r="H122" i="26"/>
  <c r="B122" i="26"/>
  <c r="D122" i="26"/>
  <c r="A122" i="26"/>
  <c r="H524" i="26"/>
  <c r="D524" i="26"/>
  <c r="B524" i="26"/>
  <c r="A524" i="26"/>
  <c r="H523" i="26"/>
  <c r="B523" i="26"/>
  <c r="D523" i="26"/>
  <c r="A523" i="26"/>
  <c r="H121" i="26"/>
  <c r="D121" i="26"/>
  <c r="B121" i="26"/>
  <c r="A121" i="26"/>
  <c r="H522" i="26"/>
  <c r="B522" i="26"/>
  <c r="D522" i="26"/>
  <c r="A522" i="26"/>
  <c r="H521" i="26"/>
  <c r="D521" i="26"/>
  <c r="B521" i="26"/>
  <c r="A521" i="26"/>
  <c r="H520" i="26"/>
  <c r="B520" i="26"/>
  <c r="D520" i="26"/>
  <c r="A520" i="26"/>
  <c r="H519" i="26"/>
  <c r="D519" i="26"/>
  <c r="B519" i="26"/>
  <c r="A519" i="26"/>
  <c r="H120" i="26"/>
  <c r="B120" i="26"/>
  <c r="D120" i="26"/>
  <c r="A120" i="26"/>
  <c r="H518" i="26"/>
  <c r="D518" i="26"/>
  <c r="B518" i="26"/>
  <c r="A518" i="26"/>
  <c r="H517" i="26"/>
  <c r="B517" i="26"/>
  <c r="D517" i="26"/>
  <c r="A517" i="26"/>
  <c r="H516" i="26"/>
  <c r="D516" i="26"/>
  <c r="B516" i="26"/>
  <c r="A516" i="26"/>
  <c r="H119" i="26"/>
  <c r="B119" i="26"/>
  <c r="D119" i="26"/>
  <c r="A119" i="26"/>
  <c r="H118" i="26"/>
  <c r="D118" i="26"/>
  <c r="B118" i="26"/>
  <c r="A118" i="26"/>
  <c r="H515" i="26"/>
  <c r="B515" i="26"/>
  <c r="D515" i="26"/>
  <c r="A515" i="26"/>
  <c r="H514" i="26"/>
  <c r="D514" i="26"/>
  <c r="B514" i="26"/>
  <c r="A514" i="26"/>
  <c r="H513" i="26"/>
  <c r="B513" i="26"/>
  <c r="D513" i="26"/>
  <c r="A513" i="26"/>
  <c r="H512" i="26"/>
  <c r="D512" i="26"/>
  <c r="B512" i="26"/>
  <c r="A512" i="26"/>
  <c r="H117" i="26"/>
  <c r="B117" i="26"/>
  <c r="D117" i="26"/>
  <c r="A117" i="26"/>
  <c r="H511" i="26"/>
  <c r="D511" i="26"/>
  <c r="B511" i="26"/>
  <c r="A511" i="26"/>
  <c r="H116" i="26"/>
  <c r="B116" i="26"/>
  <c r="D116" i="26"/>
  <c r="A116" i="26"/>
  <c r="H115" i="26"/>
  <c r="D115" i="26"/>
  <c r="B115" i="26"/>
  <c r="A115" i="26"/>
  <c r="H114" i="26"/>
  <c r="B114" i="26"/>
  <c r="D114" i="26"/>
  <c r="A114" i="26"/>
  <c r="H113" i="26"/>
  <c r="D113" i="26"/>
  <c r="B113" i="26"/>
  <c r="A113" i="26"/>
  <c r="H112" i="26"/>
  <c r="B112" i="26"/>
  <c r="D112" i="26"/>
  <c r="A112" i="26"/>
  <c r="H111" i="26"/>
  <c r="D111" i="26"/>
  <c r="B111" i="26"/>
  <c r="A111" i="26"/>
  <c r="H110" i="26"/>
  <c r="B110" i="26"/>
  <c r="D110" i="26"/>
  <c r="A110" i="26"/>
  <c r="H109" i="26"/>
  <c r="D109" i="26"/>
  <c r="B109" i="26"/>
  <c r="A109" i="26"/>
  <c r="H108" i="26"/>
  <c r="B108" i="26"/>
  <c r="D108" i="26"/>
  <c r="A108" i="26"/>
  <c r="H107" i="26"/>
  <c r="D107" i="26"/>
  <c r="B107" i="26"/>
  <c r="A107" i="26"/>
  <c r="H106" i="26"/>
  <c r="B106" i="26"/>
  <c r="D106" i="26"/>
  <c r="A106" i="26"/>
  <c r="H105" i="26"/>
  <c r="D105" i="26"/>
  <c r="B105" i="26"/>
  <c r="A105" i="26"/>
  <c r="H104" i="26"/>
  <c r="B104" i="26"/>
  <c r="D104" i="26"/>
  <c r="A104" i="26"/>
  <c r="H103" i="26"/>
  <c r="D103" i="26"/>
  <c r="B103" i="26"/>
  <c r="A103" i="26"/>
  <c r="H102" i="26"/>
  <c r="B102" i="26"/>
  <c r="D102" i="26"/>
  <c r="A102" i="26"/>
  <c r="H101" i="26"/>
  <c r="D101" i="26"/>
  <c r="B101" i="26"/>
  <c r="A101" i="26"/>
  <c r="H100" i="26"/>
  <c r="B100" i="26"/>
  <c r="D100" i="26"/>
  <c r="A100" i="26"/>
  <c r="H99" i="26"/>
  <c r="D99" i="26"/>
  <c r="B99" i="26"/>
  <c r="A99" i="26"/>
  <c r="H98" i="26"/>
  <c r="B98" i="26"/>
  <c r="D98" i="26"/>
  <c r="A98" i="26"/>
  <c r="H97" i="26"/>
  <c r="D97" i="26"/>
  <c r="B97" i="26"/>
  <c r="A97" i="26"/>
  <c r="H96" i="26"/>
  <c r="B96" i="26"/>
  <c r="D96" i="26"/>
  <c r="A96" i="26"/>
  <c r="H95" i="26"/>
  <c r="D95" i="26"/>
  <c r="B95" i="26"/>
  <c r="A95" i="26"/>
  <c r="H94" i="26"/>
  <c r="B94" i="26"/>
  <c r="D94" i="26"/>
  <c r="A94" i="26"/>
  <c r="H93" i="26"/>
  <c r="D93" i="26"/>
  <c r="B93" i="26"/>
  <c r="A93" i="26"/>
  <c r="H92" i="26"/>
  <c r="B92" i="26"/>
  <c r="D92" i="26"/>
  <c r="A92" i="26"/>
  <c r="H91" i="26"/>
  <c r="D91" i="26"/>
  <c r="B91" i="26"/>
  <c r="A91" i="26"/>
  <c r="H90" i="26"/>
  <c r="B90" i="26"/>
  <c r="D90" i="26"/>
  <c r="A90" i="26"/>
  <c r="H89" i="26"/>
  <c r="D89" i="26"/>
  <c r="B89" i="26"/>
  <c r="A89" i="26"/>
  <c r="H88" i="26"/>
  <c r="B88" i="26"/>
  <c r="D88" i="26"/>
  <c r="A88" i="26"/>
  <c r="H87" i="26"/>
  <c r="D87" i="26"/>
  <c r="B87" i="26"/>
  <c r="A87" i="26"/>
  <c r="H86" i="26"/>
  <c r="B86" i="26"/>
  <c r="D86" i="26"/>
  <c r="A86" i="26"/>
  <c r="H85" i="26"/>
  <c r="D85" i="26"/>
  <c r="B85" i="26"/>
  <c r="A85" i="26"/>
  <c r="H84" i="26"/>
  <c r="B84" i="26"/>
  <c r="D84" i="26"/>
  <c r="A84" i="26"/>
  <c r="H83" i="26"/>
  <c r="D83" i="26"/>
  <c r="B83" i="26"/>
  <c r="A83" i="26"/>
  <c r="H82" i="26"/>
  <c r="F82" i="26"/>
  <c r="D82" i="26"/>
  <c r="B82" i="26"/>
  <c r="A82" i="26"/>
  <c r="H81" i="26"/>
  <c r="B81" i="26"/>
  <c r="F81" i="26"/>
  <c r="D81" i="26"/>
  <c r="A81" i="26"/>
  <c r="H80" i="26"/>
  <c r="B80" i="26"/>
  <c r="F80" i="26"/>
  <c r="D80" i="26"/>
  <c r="A80" i="26"/>
  <c r="H79" i="26"/>
  <c r="B79" i="26"/>
  <c r="F79" i="26"/>
  <c r="D79" i="26"/>
  <c r="A79" i="26"/>
  <c r="H78" i="26"/>
  <c r="F78" i="26"/>
  <c r="D78" i="26"/>
  <c r="B78" i="26"/>
  <c r="A78" i="26"/>
  <c r="H77" i="26"/>
  <c r="B77" i="26"/>
  <c r="D77" i="26"/>
  <c r="A77" i="26"/>
  <c r="H76" i="26"/>
  <c r="B76" i="26"/>
  <c r="D76" i="26"/>
  <c r="A76" i="26"/>
  <c r="H75" i="26"/>
  <c r="B75" i="26"/>
  <c r="D75" i="26"/>
  <c r="A75" i="26"/>
  <c r="H74" i="26"/>
  <c r="B74" i="26"/>
  <c r="D74" i="26"/>
  <c r="A74" i="26"/>
  <c r="H73" i="26"/>
  <c r="B73" i="26"/>
  <c r="D73" i="26"/>
  <c r="A73" i="26"/>
  <c r="H72" i="26"/>
  <c r="B72" i="26"/>
  <c r="D72" i="26"/>
  <c r="A72" i="26"/>
  <c r="H71" i="26"/>
  <c r="B71" i="26"/>
  <c r="D71" i="26"/>
  <c r="A71" i="26"/>
  <c r="H70" i="26"/>
  <c r="B70" i="26"/>
  <c r="D70" i="26"/>
  <c r="A70" i="26"/>
  <c r="H69" i="26"/>
  <c r="B69" i="26"/>
  <c r="D69" i="26"/>
  <c r="A69" i="26"/>
  <c r="H68" i="26"/>
  <c r="B68" i="26"/>
  <c r="D68" i="26"/>
  <c r="A68" i="26"/>
  <c r="H67" i="26"/>
  <c r="B67" i="26"/>
  <c r="D67" i="26"/>
  <c r="A67" i="26"/>
  <c r="H66" i="26"/>
  <c r="B66" i="26"/>
  <c r="D66" i="26"/>
  <c r="A66" i="26"/>
  <c r="H65" i="26"/>
  <c r="B65" i="26"/>
  <c r="D65" i="26"/>
  <c r="A65" i="26"/>
  <c r="H64" i="26"/>
  <c r="B64" i="26"/>
  <c r="D64" i="26"/>
  <c r="A64" i="26"/>
  <c r="H63" i="26"/>
  <c r="B63" i="26"/>
  <c r="D63" i="26"/>
  <c r="A63" i="26"/>
  <c r="H62" i="26"/>
  <c r="B62" i="26"/>
  <c r="D62" i="26"/>
  <c r="A62" i="26"/>
  <c r="H61" i="26"/>
  <c r="B61" i="26"/>
  <c r="D61" i="26"/>
  <c r="A61" i="26"/>
  <c r="H60" i="26"/>
  <c r="B60" i="26"/>
  <c r="D60" i="26"/>
  <c r="A60" i="26"/>
  <c r="H59" i="26"/>
  <c r="B59" i="26"/>
  <c r="D59" i="26"/>
  <c r="A59" i="26"/>
  <c r="H58" i="26"/>
  <c r="B58" i="26"/>
  <c r="D58" i="26"/>
  <c r="A58" i="26"/>
  <c r="H57" i="26"/>
  <c r="B57" i="26"/>
  <c r="D57" i="26"/>
  <c r="A57" i="26"/>
  <c r="H56" i="26"/>
  <c r="B56" i="26"/>
  <c r="D56" i="26"/>
  <c r="A56" i="26"/>
  <c r="H55" i="26"/>
  <c r="B55" i="26"/>
  <c r="D55" i="26"/>
  <c r="A55" i="26"/>
  <c r="H54" i="26"/>
  <c r="B54" i="26"/>
  <c r="D54" i="26"/>
  <c r="A54" i="26"/>
  <c r="H53" i="26"/>
  <c r="B53" i="26"/>
  <c r="D53" i="26"/>
  <c r="A53" i="26"/>
  <c r="H52" i="26"/>
  <c r="B52" i="26"/>
  <c r="D52" i="26"/>
  <c r="A52" i="26"/>
  <c r="H51" i="26"/>
  <c r="B51" i="26"/>
  <c r="D51" i="26"/>
  <c r="A51" i="26"/>
  <c r="H50" i="26"/>
  <c r="B50" i="26"/>
  <c r="D50" i="26"/>
  <c r="A50" i="26"/>
  <c r="H49" i="26"/>
  <c r="B49" i="26"/>
  <c r="D49" i="26"/>
  <c r="A49" i="26"/>
  <c r="H48" i="26"/>
  <c r="B48" i="26"/>
  <c r="D48" i="26"/>
  <c r="A48" i="26"/>
  <c r="H47" i="26"/>
  <c r="B47" i="26"/>
  <c r="D47" i="26"/>
  <c r="A47" i="26"/>
  <c r="H46" i="26"/>
  <c r="B46" i="26"/>
  <c r="D46" i="26"/>
  <c r="A46" i="26"/>
  <c r="H45" i="26"/>
  <c r="B45" i="26"/>
  <c r="D45" i="26"/>
  <c r="A45" i="26"/>
  <c r="H44" i="26"/>
  <c r="B44" i="26"/>
  <c r="D44" i="26"/>
  <c r="A44" i="26"/>
  <c r="H43" i="26"/>
  <c r="B43" i="26"/>
  <c r="D43" i="26"/>
  <c r="A43" i="26"/>
  <c r="H42" i="26"/>
  <c r="B42" i="26"/>
  <c r="D42" i="26"/>
  <c r="A42" i="26"/>
  <c r="H41" i="26"/>
  <c r="B41" i="26"/>
  <c r="D41" i="26"/>
  <c r="A41" i="26"/>
  <c r="H40" i="26"/>
  <c r="B40" i="26"/>
  <c r="D40" i="26"/>
  <c r="A40" i="26"/>
  <c r="H39" i="26"/>
  <c r="B39" i="26"/>
  <c r="D39" i="26"/>
  <c r="A39" i="26"/>
  <c r="H38" i="26"/>
  <c r="B38" i="26"/>
  <c r="D38" i="26"/>
  <c r="A38" i="26"/>
  <c r="H37" i="26"/>
  <c r="B37" i="26"/>
  <c r="D37" i="26"/>
  <c r="A37" i="26"/>
  <c r="H36" i="26"/>
  <c r="B36" i="26"/>
  <c r="D36" i="26"/>
  <c r="A36" i="26"/>
  <c r="H35" i="26"/>
  <c r="B35" i="26"/>
  <c r="D35" i="26"/>
  <c r="A35" i="26"/>
  <c r="H34" i="26"/>
  <c r="B34" i="26"/>
  <c r="D34" i="26"/>
  <c r="A34" i="26"/>
  <c r="H33" i="26"/>
  <c r="B33" i="26"/>
  <c r="D33" i="26"/>
  <c r="A33" i="26"/>
  <c r="H32" i="26"/>
  <c r="B32" i="26"/>
  <c r="D32" i="26"/>
  <c r="A32" i="26"/>
  <c r="H31" i="26"/>
  <c r="B31" i="26"/>
  <c r="D31" i="26"/>
  <c r="A31" i="26"/>
  <c r="H30" i="26"/>
  <c r="B30" i="26"/>
  <c r="D30" i="26"/>
  <c r="A30" i="26"/>
  <c r="H29" i="26"/>
  <c r="B29" i="26"/>
  <c r="D29" i="26"/>
  <c r="A29" i="26"/>
  <c r="H28" i="26"/>
  <c r="B28" i="26"/>
  <c r="D28" i="26"/>
  <c r="A28" i="26"/>
  <c r="H27" i="26"/>
  <c r="B27" i="26"/>
  <c r="D27" i="26"/>
  <c r="A27" i="26"/>
  <c r="H26" i="26"/>
  <c r="B26" i="26"/>
  <c r="D26" i="26"/>
  <c r="A26" i="26"/>
  <c r="H25" i="26"/>
  <c r="B25" i="26"/>
  <c r="D25" i="26"/>
  <c r="A25" i="26"/>
  <c r="H24" i="26"/>
  <c r="B24" i="26"/>
  <c r="D24" i="26"/>
  <c r="A24" i="26"/>
  <c r="H23" i="26"/>
  <c r="B23" i="26"/>
  <c r="D23" i="26"/>
  <c r="A23" i="26"/>
  <c r="H22" i="26"/>
  <c r="B22" i="26"/>
  <c r="D22" i="26"/>
  <c r="A22" i="26"/>
  <c r="H21" i="26"/>
  <c r="B21" i="26"/>
  <c r="D21" i="26"/>
  <c r="A21" i="26"/>
  <c r="H20" i="26"/>
  <c r="B20" i="26"/>
  <c r="D20" i="26"/>
  <c r="A20" i="26"/>
  <c r="H19" i="26"/>
  <c r="B19" i="26"/>
  <c r="D19" i="26"/>
  <c r="A19" i="26"/>
  <c r="H18" i="26"/>
  <c r="B18" i="26"/>
  <c r="D18" i="26"/>
  <c r="A18" i="26"/>
  <c r="H17" i="26"/>
  <c r="B17" i="26"/>
  <c r="D17" i="26"/>
  <c r="A17" i="26"/>
  <c r="H16" i="26"/>
  <c r="B16" i="26"/>
  <c r="D16" i="26"/>
  <c r="A16" i="26"/>
  <c r="H15" i="26"/>
  <c r="B15" i="26"/>
  <c r="D15" i="26"/>
  <c r="A15" i="26"/>
  <c r="H14" i="26"/>
  <c r="B14" i="26"/>
  <c r="D14" i="26"/>
  <c r="A14" i="26"/>
  <c r="H13" i="26"/>
  <c r="B13" i="26"/>
  <c r="D13" i="26"/>
  <c r="A13" i="26"/>
  <c r="H12" i="26"/>
  <c r="B12" i="26"/>
  <c r="D12" i="26"/>
  <c r="A12" i="26"/>
  <c r="H11" i="26"/>
  <c r="B11" i="26"/>
  <c r="D11" i="26"/>
  <c r="A11" i="26"/>
  <c r="Q737" i="1"/>
  <c r="J738" i="1"/>
  <c r="Q738" i="1"/>
  <c r="Q739" i="1"/>
  <c r="Q776" i="1"/>
  <c r="Q777" i="1"/>
  <c r="Q778" i="1"/>
  <c r="E623" i="22"/>
  <c r="F623" i="22"/>
  <c r="G623" i="22"/>
  <c r="I623" i="22"/>
  <c r="E624" i="22"/>
  <c r="F624" i="22"/>
  <c r="G624" i="22"/>
  <c r="I624" i="22"/>
  <c r="E625" i="22"/>
  <c r="F625" i="22"/>
  <c r="G625" i="22"/>
  <c r="I625" i="22"/>
  <c r="E633" i="22"/>
  <c r="F633" i="22"/>
  <c r="G633" i="22"/>
  <c r="I633" i="22"/>
  <c r="E634" i="22"/>
  <c r="F634" i="22"/>
  <c r="G634" i="22"/>
  <c r="I634" i="22"/>
  <c r="E635" i="22"/>
  <c r="F635" i="22"/>
  <c r="G635" i="22"/>
  <c r="I635" i="22"/>
  <c r="E605" i="22"/>
  <c r="F605" i="22"/>
  <c r="G605" i="22"/>
  <c r="E606" i="22"/>
  <c r="F606" i="22"/>
  <c r="G606" i="22"/>
  <c r="E607" i="22"/>
  <c r="F607" i="22"/>
  <c r="G607" i="22"/>
  <c r="E608" i="22"/>
  <c r="F608" i="22"/>
  <c r="G608" i="22"/>
  <c r="E609" i="22"/>
  <c r="F609" i="22"/>
  <c r="G609" i="22"/>
  <c r="E610" i="22"/>
  <c r="F610" i="22"/>
  <c r="G610" i="22"/>
  <c r="E611" i="22"/>
  <c r="F611" i="22"/>
  <c r="G611" i="22"/>
  <c r="E612" i="22"/>
  <c r="F612" i="22"/>
  <c r="G612" i="22"/>
  <c r="E613" i="22"/>
  <c r="F613" i="22"/>
  <c r="G613" i="22"/>
  <c r="E614" i="22"/>
  <c r="F614" i="22"/>
  <c r="G614" i="22"/>
  <c r="E615" i="22"/>
  <c r="F615" i="22"/>
  <c r="G615" i="22"/>
  <c r="E616" i="22"/>
  <c r="F616" i="22"/>
  <c r="G616" i="22"/>
  <c r="E617" i="22"/>
  <c r="F617" i="22"/>
  <c r="G617" i="22"/>
  <c r="E618" i="22"/>
  <c r="F618" i="22"/>
  <c r="G618" i="22"/>
  <c r="E619" i="22"/>
  <c r="F619" i="22"/>
  <c r="G619" i="22"/>
  <c r="E620" i="22"/>
  <c r="F620" i="22"/>
  <c r="G620" i="22"/>
  <c r="E621" i="22"/>
  <c r="F621" i="22"/>
  <c r="G621" i="22"/>
  <c r="E622" i="22"/>
  <c r="F622" i="22"/>
  <c r="G622" i="22"/>
  <c r="E626" i="22"/>
  <c r="F626" i="22"/>
  <c r="G626" i="22"/>
  <c r="E627" i="22"/>
  <c r="F627" i="22"/>
  <c r="G627" i="22"/>
  <c r="E628" i="22"/>
  <c r="F628" i="22"/>
  <c r="G628" i="22"/>
  <c r="E629" i="22"/>
  <c r="F629" i="22"/>
  <c r="G629" i="22"/>
  <c r="E630" i="22"/>
  <c r="F630" i="22"/>
  <c r="G630" i="22"/>
  <c r="E631" i="22"/>
  <c r="F631" i="22"/>
  <c r="G631" i="22"/>
  <c r="E632" i="22"/>
  <c r="F632" i="22"/>
  <c r="G632" i="22"/>
  <c r="Q623" i="22"/>
  <c r="Q624" i="22"/>
  <c r="Q625" i="22"/>
  <c r="Q633" i="22"/>
  <c r="Q634" i="22"/>
  <c r="Q635" i="22"/>
  <c r="Q733" i="1"/>
  <c r="Q774" i="1"/>
  <c r="J774" i="1"/>
  <c r="Q773" i="1"/>
  <c r="Q772" i="1"/>
  <c r="I2" i="25"/>
  <c r="P55" i="25"/>
  <c r="R55" i="25"/>
  <c r="I3" i="25"/>
  <c r="I4" i="25"/>
  <c r="I5" i="25"/>
  <c r="I6" i="25"/>
  <c r="I12" i="25"/>
  <c r="I13" i="25"/>
  <c r="I14" i="25"/>
  <c r="I7" i="25"/>
  <c r="D11" i="25"/>
  <c r="D12" i="25"/>
  <c r="P626" i="25" s="1"/>
  <c r="R626" i="25" s="1"/>
  <c r="U626" i="25" s="1"/>
  <c r="D9" i="25"/>
  <c r="E9" i="25"/>
  <c r="I9" i="25"/>
  <c r="I10" i="25"/>
  <c r="Z11" i="25"/>
  <c r="D13" i="25"/>
  <c r="D14" i="25"/>
  <c r="C17" i="25"/>
  <c r="T17" i="25"/>
  <c r="Y17" i="25"/>
  <c r="E21" i="25"/>
  <c r="F21" i="25"/>
  <c r="Q21" i="25"/>
  <c r="E22" i="25"/>
  <c r="F22" i="25"/>
  <c r="G22" i="25"/>
  <c r="N22" i="25"/>
  <c r="Q22" i="25"/>
  <c r="E23" i="25"/>
  <c r="F23" i="25"/>
  <c r="G23" i="25"/>
  <c r="N23" i="25"/>
  <c r="Q23" i="25"/>
  <c r="E24" i="25"/>
  <c r="F24" i="25"/>
  <c r="G24" i="25"/>
  <c r="N24" i="25"/>
  <c r="Q24" i="25"/>
  <c r="E25" i="25"/>
  <c r="F25" i="25"/>
  <c r="G25" i="25"/>
  <c r="N25" i="25"/>
  <c r="Q25" i="25"/>
  <c r="E26" i="25"/>
  <c r="F26" i="25"/>
  <c r="G26" i="25"/>
  <c r="N26" i="25"/>
  <c r="Q26" i="25"/>
  <c r="E27" i="25"/>
  <c r="F27" i="25"/>
  <c r="G27" i="25"/>
  <c r="N27" i="25"/>
  <c r="Q27" i="25"/>
  <c r="E28" i="25"/>
  <c r="F28" i="25"/>
  <c r="G28" i="25"/>
  <c r="N28" i="25"/>
  <c r="Q28" i="25"/>
  <c r="E29" i="25"/>
  <c r="F29" i="25"/>
  <c r="Q29" i="25"/>
  <c r="E30" i="25"/>
  <c r="F30" i="25"/>
  <c r="G30" i="25"/>
  <c r="N30" i="25"/>
  <c r="Q30" i="25"/>
  <c r="E31" i="25"/>
  <c r="F31" i="25"/>
  <c r="G31" i="25"/>
  <c r="N31" i="25"/>
  <c r="Q31" i="25"/>
  <c r="E32" i="25"/>
  <c r="F32" i="25"/>
  <c r="G32" i="25"/>
  <c r="N32" i="25"/>
  <c r="Q32" i="25"/>
  <c r="E33" i="25"/>
  <c r="F33" i="25"/>
  <c r="G33" i="25"/>
  <c r="N33" i="25"/>
  <c r="Q33" i="25"/>
  <c r="E34" i="25"/>
  <c r="F34" i="25"/>
  <c r="G34" i="25"/>
  <c r="N34" i="25"/>
  <c r="Q34" i="25"/>
  <c r="E35" i="25"/>
  <c r="F35" i="25"/>
  <c r="G35" i="25"/>
  <c r="N35" i="25"/>
  <c r="Q35" i="25"/>
  <c r="E36" i="25"/>
  <c r="F36" i="25"/>
  <c r="G36" i="25"/>
  <c r="N36" i="25"/>
  <c r="Q36" i="25"/>
  <c r="E37" i="25"/>
  <c r="F37" i="25"/>
  <c r="Q37" i="25"/>
  <c r="E38" i="25"/>
  <c r="F38" i="25"/>
  <c r="G38" i="25"/>
  <c r="N38" i="25"/>
  <c r="Q38" i="25"/>
  <c r="E39" i="25"/>
  <c r="F39" i="25"/>
  <c r="G39" i="25"/>
  <c r="N39" i="25"/>
  <c r="Q39" i="25"/>
  <c r="E40" i="25"/>
  <c r="F40" i="25"/>
  <c r="G40" i="25"/>
  <c r="N40" i="25"/>
  <c r="Q40" i="25"/>
  <c r="E41" i="25"/>
  <c r="F41" i="25"/>
  <c r="G41" i="25"/>
  <c r="N41" i="25"/>
  <c r="Q41" i="25"/>
  <c r="E42" i="25"/>
  <c r="F42" i="25"/>
  <c r="G42" i="25"/>
  <c r="N42" i="25"/>
  <c r="Q42" i="25"/>
  <c r="E43" i="25"/>
  <c r="F43" i="25"/>
  <c r="G43" i="25"/>
  <c r="N43" i="25"/>
  <c r="Q43" i="25"/>
  <c r="E44" i="25"/>
  <c r="F44" i="25"/>
  <c r="G44" i="25"/>
  <c r="N44" i="25"/>
  <c r="Q44" i="25"/>
  <c r="E45" i="25"/>
  <c r="F45" i="25"/>
  <c r="Q45" i="25"/>
  <c r="E46" i="25"/>
  <c r="F46" i="25"/>
  <c r="G46" i="25"/>
  <c r="N46" i="25"/>
  <c r="Q46" i="25"/>
  <c r="E47" i="25"/>
  <c r="F47" i="25"/>
  <c r="G47" i="25"/>
  <c r="N47" i="25"/>
  <c r="Q47" i="25"/>
  <c r="E48" i="25"/>
  <c r="F48" i="25"/>
  <c r="G48" i="25"/>
  <c r="N48" i="25"/>
  <c r="Q48" i="25"/>
  <c r="E49" i="25"/>
  <c r="F49" i="25"/>
  <c r="G49" i="25"/>
  <c r="N49" i="25"/>
  <c r="Q49" i="25"/>
  <c r="E50" i="25"/>
  <c r="F50" i="25"/>
  <c r="G50" i="25"/>
  <c r="N50" i="25"/>
  <c r="Q50" i="25"/>
  <c r="E51" i="25"/>
  <c r="F51" i="25"/>
  <c r="G51" i="25"/>
  <c r="N51" i="25"/>
  <c r="Q51" i="25"/>
  <c r="E52" i="25"/>
  <c r="F52" i="25"/>
  <c r="G52" i="25"/>
  <c r="N52" i="25"/>
  <c r="Q52" i="25"/>
  <c r="E53" i="25"/>
  <c r="F53" i="25"/>
  <c r="Q53" i="25"/>
  <c r="E54" i="25"/>
  <c r="F54" i="25"/>
  <c r="G54" i="25"/>
  <c r="N54" i="25"/>
  <c r="Q54" i="25"/>
  <c r="E55" i="25"/>
  <c r="F55" i="25"/>
  <c r="G55" i="25"/>
  <c r="N55" i="25"/>
  <c r="Q55" i="25"/>
  <c r="E56" i="25"/>
  <c r="F56" i="25"/>
  <c r="G56" i="25"/>
  <c r="N56" i="25"/>
  <c r="Q56" i="25"/>
  <c r="E57" i="25"/>
  <c r="F57" i="25"/>
  <c r="G57" i="25"/>
  <c r="N57" i="25"/>
  <c r="Q57" i="25"/>
  <c r="E58" i="25"/>
  <c r="F58" i="25"/>
  <c r="G58" i="25"/>
  <c r="N58" i="25"/>
  <c r="Q58" i="25"/>
  <c r="E59" i="25"/>
  <c r="F59" i="25"/>
  <c r="G59" i="25"/>
  <c r="N59" i="25"/>
  <c r="Q59" i="25"/>
  <c r="E60" i="25"/>
  <c r="F60" i="25"/>
  <c r="G60" i="25"/>
  <c r="N60" i="25"/>
  <c r="Q60" i="25"/>
  <c r="E61" i="25"/>
  <c r="F61" i="25"/>
  <c r="Q61" i="25"/>
  <c r="E62" i="25"/>
  <c r="F62" i="25"/>
  <c r="G62" i="25"/>
  <c r="N62" i="25"/>
  <c r="Q62" i="25"/>
  <c r="E63" i="25"/>
  <c r="F63" i="25"/>
  <c r="G63" i="25"/>
  <c r="N63" i="25"/>
  <c r="P63" i="25"/>
  <c r="R63" i="25"/>
  <c r="Q63" i="25"/>
  <c r="E64" i="25"/>
  <c r="F64" i="25"/>
  <c r="G64" i="25"/>
  <c r="N64" i="25"/>
  <c r="Q64" i="25"/>
  <c r="E65" i="25"/>
  <c r="F65" i="25"/>
  <c r="G65" i="25"/>
  <c r="N65" i="25"/>
  <c r="Q65" i="25"/>
  <c r="E66" i="25"/>
  <c r="F66" i="25"/>
  <c r="G66" i="25"/>
  <c r="N66" i="25"/>
  <c r="Q66" i="25"/>
  <c r="E67" i="25"/>
  <c r="F67" i="25"/>
  <c r="G67" i="25"/>
  <c r="N67" i="25"/>
  <c r="Q67" i="25"/>
  <c r="E68" i="25"/>
  <c r="F68" i="25"/>
  <c r="G68" i="25"/>
  <c r="N68" i="25"/>
  <c r="Q68" i="25"/>
  <c r="E69" i="25"/>
  <c r="F69" i="25"/>
  <c r="Q69" i="25"/>
  <c r="E70" i="25"/>
  <c r="F70" i="25"/>
  <c r="G70" i="25"/>
  <c r="N70" i="25"/>
  <c r="Q70" i="25"/>
  <c r="E71" i="25"/>
  <c r="F71" i="25"/>
  <c r="G71" i="25"/>
  <c r="N71" i="25"/>
  <c r="Q71" i="25"/>
  <c r="E72" i="25"/>
  <c r="F72" i="25"/>
  <c r="G72" i="25"/>
  <c r="N72" i="25"/>
  <c r="Q72" i="25"/>
  <c r="E73" i="25"/>
  <c r="F73" i="25"/>
  <c r="G73" i="25"/>
  <c r="N73" i="25"/>
  <c r="Q73" i="25"/>
  <c r="E74" i="25"/>
  <c r="F74" i="25"/>
  <c r="G74" i="25"/>
  <c r="N74" i="25"/>
  <c r="Q74" i="25"/>
  <c r="E75" i="25"/>
  <c r="F75" i="25"/>
  <c r="G75" i="25"/>
  <c r="N75" i="25"/>
  <c r="Q75" i="25"/>
  <c r="E76" i="25"/>
  <c r="F76" i="25"/>
  <c r="G76" i="25"/>
  <c r="N76" i="25"/>
  <c r="Q76" i="25"/>
  <c r="E77" i="25"/>
  <c r="F77" i="25"/>
  <c r="Q77" i="25"/>
  <c r="E78" i="25"/>
  <c r="F78" i="25"/>
  <c r="G78" i="25"/>
  <c r="N78" i="25"/>
  <c r="Q78" i="25"/>
  <c r="E79" i="25"/>
  <c r="F79" i="25"/>
  <c r="G79" i="25"/>
  <c r="N79" i="25"/>
  <c r="Q79" i="25"/>
  <c r="E80" i="25"/>
  <c r="F80" i="25"/>
  <c r="G80" i="25"/>
  <c r="N80" i="25"/>
  <c r="Q80" i="25"/>
  <c r="E81" i="25"/>
  <c r="F81" i="25"/>
  <c r="G81" i="25"/>
  <c r="N81" i="25"/>
  <c r="Q81" i="25"/>
  <c r="E82" i="25"/>
  <c r="F82" i="25"/>
  <c r="G82" i="25"/>
  <c r="N82" i="25"/>
  <c r="Q82" i="25"/>
  <c r="E83" i="25"/>
  <c r="F83" i="25"/>
  <c r="G83" i="25"/>
  <c r="N83" i="25"/>
  <c r="Q83" i="25"/>
  <c r="E84" i="25"/>
  <c r="F84" i="25"/>
  <c r="G84" i="25"/>
  <c r="I84" i="25"/>
  <c r="Q84" i="25"/>
  <c r="E85" i="25"/>
  <c r="F85" i="25"/>
  <c r="Q85" i="25"/>
  <c r="E86" i="25"/>
  <c r="F86" i="25"/>
  <c r="G86" i="25"/>
  <c r="I86" i="25"/>
  <c r="Q86" i="25"/>
  <c r="E87" i="25"/>
  <c r="F87" i="25"/>
  <c r="G87" i="25"/>
  <c r="I87" i="25"/>
  <c r="P87" i="25"/>
  <c r="R87" i="25"/>
  <c r="Q87" i="25"/>
  <c r="E88" i="25"/>
  <c r="F88" i="25"/>
  <c r="G88" i="25"/>
  <c r="I88" i="25"/>
  <c r="Q88" i="25"/>
  <c r="E89" i="25"/>
  <c r="F89" i="25"/>
  <c r="Q89" i="25"/>
  <c r="E90" i="25"/>
  <c r="F90" i="25"/>
  <c r="G90" i="25"/>
  <c r="I90" i="25"/>
  <c r="Q90" i="25"/>
  <c r="E91" i="25"/>
  <c r="F91" i="25"/>
  <c r="G91" i="25"/>
  <c r="N91" i="25"/>
  <c r="Q91" i="25"/>
  <c r="E92" i="25"/>
  <c r="F92" i="25"/>
  <c r="G92" i="25"/>
  <c r="I92" i="25"/>
  <c r="Q92" i="25"/>
  <c r="E93" i="25"/>
  <c r="F93" i="25"/>
  <c r="G93" i="25"/>
  <c r="I93" i="25"/>
  <c r="Q93" i="25"/>
  <c r="E94" i="25"/>
  <c r="F94" i="25"/>
  <c r="G94" i="25"/>
  <c r="I94" i="25"/>
  <c r="Q94" i="25"/>
  <c r="E95" i="25"/>
  <c r="F95" i="25"/>
  <c r="G95" i="25"/>
  <c r="I95" i="25"/>
  <c r="Q95" i="25"/>
  <c r="E96" i="25"/>
  <c r="F96" i="25"/>
  <c r="G96" i="25"/>
  <c r="N96" i="25"/>
  <c r="Q96" i="25"/>
  <c r="E97" i="25"/>
  <c r="F97" i="25"/>
  <c r="G97" i="25"/>
  <c r="N97" i="25"/>
  <c r="Q97" i="25"/>
  <c r="E98" i="25"/>
  <c r="F98" i="25"/>
  <c r="G98" i="25"/>
  <c r="N98" i="25"/>
  <c r="Q98" i="25"/>
  <c r="E99" i="25"/>
  <c r="F99" i="25"/>
  <c r="G99" i="25"/>
  <c r="N99" i="25"/>
  <c r="Q99" i="25"/>
  <c r="E100" i="25"/>
  <c r="F100" i="25"/>
  <c r="G100" i="25"/>
  <c r="N100" i="25"/>
  <c r="Q100" i="25"/>
  <c r="E101" i="25"/>
  <c r="F101" i="25"/>
  <c r="G101" i="25"/>
  <c r="N101" i="25"/>
  <c r="Q101" i="25"/>
  <c r="E102" i="25"/>
  <c r="F102" i="25"/>
  <c r="Q102" i="25"/>
  <c r="E103" i="25"/>
  <c r="F103" i="25"/>
  <c r="G103" i="25"/>
  <c r="N103" i="25"/>
  <c r="Q103" i="25"/>
  <c r="E104" i="25"/>
  <c r="F104" i="25"/>
  <c r="G104" i="25"/>
  <c r="N104" i="25"/>
  <c r="Q104" i="25"/>
  <c r="E105" i="25"/>
  <c r="F105" i="25"/>
  <c r="G105" i="25"/>
  <c r="N105" i="25"/>
  <c r="Q105" i="25"/>
  <c r="E106" i="25"/>
  <c r="F106" i="25"/>
  <c r="Q106" i="25"/>
  <c r="E107" i="25"/>
  <c r="F107" i="25"/>
  <c r="G107" i="25"/>
  <c r="N107" i="25"/>
  <c r="Q107" i="25"/>
  <c r="E108" i="25"/>
  <c r="F108" i="25"/>
  <c r="G108" i="25"/>
  <c r="H108" i="25"/>
  <c r="Q108" i="25"/>
  <c r="E109" i="25"/>
  <c r="F109" i="25"/>
  <c r="Q109" i="25"/>
  <c r="E110" i="25"/>
  <c r="F110" i="25"/>
  <c r="Q110" i="25"/>
  <c r="E111" i="25"/>
  <c r="F111" i="25"/>
  <c r="G111" i="25"/>
  <c r="N111" i="25"/>
  <c r="Q111" i="25"/>
  <c r="E112" i="25"/>
  <c r="F112" i="25"/>
  <c r="G112" i="25"/>
  <c r="I112" i="25"/>
  <c r="P112" i="25"/>
  <c r="R112" i="25"/>
  <c r="U112" i="25"/>
  <c r="Q112" i="25"/>
  <c r="E113" i="25"/>
  <c r="F113" i="25"/>
  <c r="G113" i="25"/>
  <c r="I113" i="25"/>
  <c r="Q113" i="25"/>
  <c r="E114" i="25"/>
  <c r="F114" i="25"/>
  <c r="Q114" i="25"/>
  <c r="E115" i="25"/>
  <c r="F115" i="25"/>
  <c r="G115" i="25"/>
  <c r="I115" i="25"/>
  <c r="Q115" i="25"/>
  <c r="E116" i="25"/>
  <c r="F116" i="25"/>
  <c r="G116" i="25"/>
  <c r="N116" i="25"/>
  <c r="Q116" i="25"/>
  <c r="E117" i="25"/>
  <c r="F117" i="25"/>
  <c r="G117" i="25"/>
  <c r="N117" i="25"/>
  <c r="Q117" i="25"/>
  <c r="E118" i="25"/>
  <c r="F118" i="25"/>
  <c r="Q118" i="25"/>
  <c r="E119" i="25"/>
  <c r="F119" i="25"/>
  <c r="G119" i="25"/>
  <c r="N119" i="25"/>
  <c r="Q119" i="25"/>
  <c r="E120" i="25"/>
  <c r="F120" i="25"/>
  <c r="G120" i="25"/>
  <c r="N120" i="25"/>
  <c r="P120" i="25"/>
  <c r="R120" i="25"/>
  <c r="U120" i="25"/>
  <c r="Q120" i="25"/>
  <c r="E121" i="25"/>
  <c r="F121" i="25"/>
  <c r="G121" i="25"/>
  <c r="N121" i="25"/>
  <c r="Q121" i="25"/>
  <c r="E122" i="25"/>
  <c r="F122" i="25"/>
  <c r="Q122" i="25"/>
  <c r="E123" i="25"/>
  <c r="F123" i="25"/>
  <c r="G123" i="25"/>
  <c r="I123" i="25"/>
  <c r="Q123" i="25"/>
  <c r="E124" i="25"/>
  <c r="F124" i="25"/>
  <c r="G124" i="25"/>
  <c r="I124" i="25"/>
  <c r="Q124" i="25"/>
  <c r="E125" i="25"/>
  <c r="F125" i="25"/>
  <c r="G125" i="25"/>
  <c r="I125" i="25"/>
  <c r="Q125" i="25"/>
  <c r="E126" i="25"/>
  <c r="F126" i="25"/>
  <c r="Q126" i="25"/>
  <c r="E127" i="25"/>
  <c r="F127" i="25"/>
  <c r="G127" i="25"/>
  <c r="I127" i="25"/>
  <c r="Q127" i="25"/>
  <c r="E128" i="25"/>
  <c r="F128" i="25"/>
  <c r="G128" i="25"/>
  <c r="I128" i="25"/>
  <c r="Q128" i="25"/>
  <c r="E129" i="25"/>
  <c r="F129" i="25"/>
  <c r="G129" i="25"/>
  <c r="I129" i="25"/>
  <c r="Q129" i="25"/>
  <c r="E130" i="25"/>
  <c r="F130" i="25"/>
  <c r="Q130" i="25"/>
  <c r="E131" i="25"/>
  <c r="F131" i="25"/>
  <c r="G131" i="25"/>
  <c r="I131" i="25"/>
  <c r="Q131" i="25"/>
  <c r="E132" i="25"/>
  <c r="F132" i="25"/>
  <c r="P132" i="25"/>
  <c r="Q132" i="25"/>
  <c r="E133" i="25"/>
  <c r="F133" i="25"/>
  <c r="G133" i="25"/>
  <c r="K133" i="25"/>
  <c r="P133" i="25"/>
  <c r="Q133" i="25"/>
  <c r="E134" i="25"/>
  <c r="F134" i="25"/>
  <c r="Q134" i="25"/>
  <c r="E135" i="25"/>
  <c r="F135" i="25"/>
  <c r="G135" i="25"/>
  <c r="K135" i="25"/>
  <c r="Q135" i="25"/>
  <c r="E136" i="25"/>
  <c r="F136" i="25"/>
  <c r="G136" i="25"/>
  <c r="K136" i="25"/>
  <c r="Q136" i="25"/>
  <c r="E137" i="25"/>
  <c r="F137" i="25"/>
  <c r="G137" i="25"/>
  <c r="K137" i="25"/>
  <c r="Q137" i="25"/>
  <c r="E138" i="25"/>
  <c r="F138" i="25"/>
  <c r="G138" i="25"/>
  <c r="K138" i="25"/>
  <c r="Q138" i="25"/>
  <c r="E139" i="25"/>
  <c r="F139" i="25"/>
  <c r="G139" i="25"/>
  <c r="K139" i="25"/>
  <c r="Q139" i="25"/>
  <c r="E140" i="25"/>
  <c r="F140" i="25"/>
  <c r="G140" i="25"/>
  <c r="K140" i="25"/>
  <c r="Q140" i="25"/>
  <c r="E141" i="25"/>
  <c r="F141" i="25"/>
  <c r="G141" i="25"/>
  <c r="K141" i="25"/>
  <c r="Q141" i="25"/>
  <c r="E142" i="25"/>
  <c r="F142" i="25"/>
  <c r="Q142" i="25"/>
  <c r="E143" i="25"/>
  <c r="F143" i="25"/>
  <c r="G143" i="25"/>
  <c r="K143" i="25"/>
  <c r="Q143" i="25"/>
  <c r="E144" i="25"/>
  <c r="F144" i="25"/>
  <c r="G144" i="25"/>
  <c r="K144" i="25"/>
  <c r="Q144" i="25"/>
  <c r="E145" i="25"/>
  <c r="F145" i="25"/>
  <c r="G145" i="25"/>
  <c r="K145" i="25"/>
  <c r="Q145" i="25"/>
  <c r="E146" i="25"/>
  <c r="F146" i="25"/>
  <c r="G146" i="25"/>
  <c r="K146" i="25"/>
  <c r="Q146" i="25"/>
  <c r="E147" i="25"/>
  <c r="F147" i="25"/>
  <c r="G147" i="25"/>
  <c r="K147" i="25"/>
  <c r="P147" i="25"/>
  <c r="Q147" i="25"/>
  <c r="E148" i="25"/>
  <c r="F148" i="25"/>
  <c r="Q148" i="25"/>
  <c r="E149" i="25"/>
  <c r="F149" i="25"/>
  <c r="Q149" i="25"/>
  <c r="E150" i="25"/>
  <c r="F150" i="25"/>
  <c r="Q150" i="25"/>
  <c r="E151" i="25"/>
  <c r="F151" i="25"/>
  <c r="G151" i="25"/>
  <c r="K151" i="25"/>
  <c r="Q151" i="25"/>
  <c r="E152" i="25"/>
  <c r="F152" i="25"/>
  <c r="Q152" i="25"/>
  <c r="E153" i="25"/>
  <c r="F153" i="25"/>
  <c r="G153" i="25"/>
  <c r="K153" i="25"/>
  <c r="Q153" i="25"/>
  <c r="E154" i="25"/>
  <c r="F154" i="25"/>
  <c r="Q154" i="25"/>
  <c r="E155" i="25"/>
  <c r="F155" i="25"/>
  <c r="G155" i="25"/>
  <c r="K155" i="25"/>
  <c r="Q155" i="25"/>
  <c r="E156" i="25"/>
  <c r="F156" i="25"/>
  <c r="Q156" i="25"/>
  <c r="E157" i="25"/>
  <c r="F157" i="25"/>
  <c r="Q157" i="25"/>
  <c r="E158" i="25"/>
  <c r="F158" i="25"/>
  <c r="G158" i="25"/>
  <c r="K158" i="25"/>
  <c r="Q158" i="25"/>
  <c r="E159" i="25"/>
  <c r="F159" i="25"/>
  <c r="Q159" i="25"/>
  <c r="E160" i="25"/>
  <c r="F160" i="25"/>
  <c r="G160" i="25"/>
  <c r="K160" i="25"/>
  <c r="P160" i="25"/>
  <c r="Q160" i="25"/>
  <c r="E161" i="25"/>
  <c r="F161" i="25"/>
  <c r="Q161" i="25"/>
  <c r="E162" i="25"/>
  <c r="F162" i="25"/>
  <c r="G162" i="25"/>
  <c r="K162" i="25"/>
  <c r="P162" i="25"/>
  <c r="Q162" i="25"/>
  <c r="E163" i="25"/>
  <c r="F163" i="25"/>
  <c r="G163" i="25"/>
  <c r="K163" i="25"/>
  <c r="Q163" i="25"/>
  <c r="E164" i="25"/>
  <c r="F164" i="25"/>
  <c r="G164" i="25"/>
  <c r="K164" i="25"/>
  <c r="P164" i="25"/>
  <c r="Q164" i="25"/>
  <c r="E165" i="25"/>
  <c r="F165" i="25"/>
  <c r="G165" i="25"/>
  <c r="K165" i="25"/>
  <c r="Q165" i="25"/>
  <c r="E166" i="25"/>
  <c r="F166" i="25"/>
  <c r="G166" i="25"/>
  <c r="K166" i="25"/>
  <c r="Q166" i="25"/>
  <c r="E167" i="25"/>
  <c r="F167" i="25"/>
  <c r="G167" i="25"/>
  <c r="K167" i="25"/>
  <c r="Q167" i="25"/>
  <c r="E168" i="25"/>
  <c r="F168" i="25"/>
  <c r="G168" i="25"/>
  <c r="K168" i="25"/>
  <c r="Q168" i="25"/>
  <c r="E169" i="25"/>
  <c r="F169" i="25"/>
  <c r="G169" i="25"/>
  <c r="K169" i="25"/>
  <c r="Q169" i="25"/>
  <c r="E170" i="25"/>
  <c r="F170" i="25"/>
  <c r="G170" i="25"/>
  <c r="K170" i="25"/>
  <c r="Q170" i="25"/>
  <c r="E171" i="25"/>
  <c r="F171" i="25"/>
  <c r="G171" i="25"/>
  <c r="K171" i="25"/>
  <c r="Q171" i="25"/>
  <c r="E172" i="25"/>
  <c r="F172" i="25"/>
  <c r="G172" i="25"/>
  <c r="K172" i="25"/>
  <c r="Q172" i="25"/>
  <c r="E173" i="25"/>
  <c r="F173" i="25"/>
  <c r="G173" i="25"/>
  <c r="K173" i="25"/>
  <c r="Q173" i="25"/>
  <c r="E174" i="25"/>
  <c r="F174" i="25"/>
  <c r="Q174" i="25"/>
  <c r="E175" i="25"/>
  <c r="F175" i="25"/>
  <c r="G175" i="25"/>
  <c r="K175" i="25"/>
  <c r="Q175" i="25"/>
  <c r="E176" i="25"/>
  <c r="F176" i="25"/>
  <c r="G176" i="25"/>
  <c r="K176" i="25"/>
  <c r="Q176" i="25"/>
  <c r="E177" i="25"/>
  <c r="F177" i="25"/>
  <c r="G177" i="25"/>
  <c r="K177" i="25"/>
  <c r="Q177" i="25"/>
  <c r="E178" i="25"/>
  <c r="F178" i="25"/>
  <c r="G178" i="25"/>
  <c r="K178" i="25"/>
  <c r="Q178" i="25"/>
  <c r="E179" i="25"/>
  <c r="F179" i="25"/>
  <c r="G179" i="25"/>
  <c r="K179" i="25"/>
  <c r="Q179" i="25"/>
  <c r="E180" i="25"/>
  <c r="F180" i="25"/>
  <c r="G180" i="25"/>
  <c r="K180" i="25"/>
  <c r="Q180" i="25"/>
  <c r="E181" i="25"/>
  <c r="F181" i="25"/>
  <c r="G181" i="25"/>
  <c r="K181" i="25"/>
  <c r="Q181" i="25"/>
  <c r="E182" i="25"/>
  <c r="F182" i="25"/>
  <c r="Q182" i="25"/>
  <c r="E183" i="25"/>
  <c r="F183" i="25"/>
  <c r="G183" i="25"/>
  <c r="K183" i="25"/>
  <c r="Q183" i="25"/>
  <c r="E184" i="25"/>
  <c r="F184" i="25"/>
  <c r="G184" i="25"/>
  <c r="K184" i="25"/>
  <c r="P184" i="25"/>
  <c r="R184" i="25"/>
  <c r="U184" i="25"/>
  <c r="Q184" i="25"/>
  <c r="E185" i="25"/>
  <c r="F185" i="25"/>
  <c r="G185" i="25"/>
  <c r="K185" i="25"/>
  <c r="Q185" i="25"/>
  <c r="E186" i="25"/>
  <c r="F186" i="25"/>
  <c r="Q186" i="25"/>
  <c r="E187" i="25"/>
  <c r="F187" i="25"/>
  <c r="G187" i="25"/>
  <c r="K187" i="25"/>
  <c r="Q187" i="25"/>
  <c r="E188" i="25"/>
  <c r="F188" i="25"/>
  <c r="G188" i="25"/>
  <c r="K188" i="25"/>
  <c r="Q188" i="25"/>
  <c r="E189" i="25"/>
  <c r="F189" i="25"/>
  <c r="G189" i="25"/>
  <c r="K189" i="25"/>
  <c r="Q189" i="25"/>
  <c r="E190" i="25"/>
  <c r="F190" i="25"/>
  <c r="Q190" i="25"/>
  <c r="E191" i="25"/>
  <c r="F191" i="25"/>
  <c r="G191" i="25"/>
  <c r="I191" i="25"/>
  <c r="Q191" i="25"/>
  <c r="E192" i="25"/>
  <c r="F192" i="25"/>
  <c r="G192" i="25"/>
  <c r="I192" i="25"/>
  <c r="Q192" i="25"/>
  <c r="E193" i="25"/>
  <c r="F193" i="25"/>
  <c r="Q193" i="25"/>
  <c r="E194" i="25"/>
  <c r="F194" i="25"/>
  <c r="G194" i="25"/>
  <c r="K194" i="25"/>
  <c r="Q194" i="25"/>
  <c r="E195" i="25"/>
  <c r="F195" i="25"/>
  <c r="Q195" i="25"/>
  <c r="E196" i="25"/>
  <c r="F196" i="25"/>
  <c r="Q196" i="25"/>
  <c r="E197" i="25"/>
  <c r="F197" i="25"/>
  <c r="G197" i="25"/>
  <c r="I197" i="25"/>
  <c r="Q197" i="25"/>
  <c r="E198" i="25"/>
  <c r="F198" i="25"/>
  <c r="G198" i="25"/>
  <c r="K198" i="25"/>
  <c r="Q198" i="25"/>
  <c r="E199" i="25"/>
  <c r="F199" i="25"/>
  <c r="G199" i="25"/>
  <c r="I199" i="25"/>
  <c r="Q199" i="25"/>
  <c r="E200" i="25"/>
  <c r="F200" i="25"/>
  <c r="G200" i="25"/>
  <c r="I200" i="25"/>
  <c r="P200" i="25"/>
  <c r="Q200" i="25"/>
  <c r="E201" i="25"/>
  <c r="F201" i="25"/>
  <c r="Q201" i="25"/>
  <c r="E202" i="25"/>
  <c r="F202" i="25"/>
  <c r="G202" i="25"/>
  <c r="I202" i="25"/>
  <c r="Q202" i="25"/>
  <c r="E203" i="25"/>
  <c r="F203" i="25"/>
  <c r="G203" i="25"/>
  <c r="I203" i="25"/>
  <c r="Q203" i="25"/>
  <c r="E204" i="25"/>
  <c r="F204" i="25"/>
  <c r="G204" i="25"/>
  <c r="I204" i="25"/>
  <c r="P204" i="25"/>
  <c r="R204" i="25"/>
  <c r="U204" i="25"/>
  <c r="Q204" i="25"/>
  <c r="E205" i="25"/>
  <c r="F205" i="25"/>
  <c r="G205" i="25"/>
  <c r="I205" i="25"/>
  <c r="Q205" i="25"/>
  <c r="E206" i="25"/>
  <c r="F206" i="25"/>
  <c r="Q206" i="25"/>
  <c r="E207" i="25"/>
  <c r="F207" i="25"/>
  <c r="G207" i="25"/>
  <c r="I207" i="25"/>
  <c r="Q207" i="25"/>
  <c r="E208" i="25"/>
  <c r="F208" i="25"/>
  <c r="G208" i="25"/>
  <c r="I208" i="25"/>
  <c r="Q208" i="25"/>
  <c r="E209" i="25"/>
  <c r="F209" i="25"/>
  <c r="G209" i="25"/>
  <c r="K209" i="25"/>
  <c r="Q209" i="25"/>
  <c r="E210" i="25"/>
  <c r="F210" i="25"/>
  <c r="G210" i="25"/>
  <c r="I210" i="25"/>
  <c r="Q210" i="25"/>
  <c r="E211" i="25"/>
  <c r="F211" i="25"/>
  <c r="G211" i="25"/>
  <c r="I211" i="25"/>
  <c r="Q211" i="25"/>
  <c r="E212" i="25"/>
  <c r="F212" i="25"/>
  <c r="G212" i="25"/>
  <c r="I212" i="25"/>
  <c r="Q212" i="25"/>
  <c r="E213" i="25"/>
  <c r="F213" i="25"/>
  <c r="G213" i="25"/>
  <c r="I213" i="25"/>
  <c r="P213" i="25"/>
  <c r="R213" i="25"/>
  <c r="U213" i="25"/>
  <c r="Q213" i="25"/>
  <c r="E214" i="25"/>
  <c r="F214" i="25"/>
  <c r="G214" i="25"/>
  <c r="K214" i="25"/>
  <c r="Q214" i="25"/>
  <c r="E215" i="25"/>
  <c r="F215" i="25"/>
  <c r="G215" i="25"/>
  <c r="K215" i="25"/>
  <c r="Q215" i="25"/>
  <c r="E216" i="25"/>
  <c r="F216" i="25"/>
  <c r="G216" i="25"/>
  <c r="K216" i="25"/>
  <c r="Q216" i="25"/>
  <c r="E217" i="25"/>
  <c r="F217" i="25"/>
  <c r="G217" i="25"/>
  <c r="K217" i="25"/>
  <c r="Q217" i="25"/>
  <c r="E218" i="25"/>
  <c r="F218" i="25"/>
  <c r="G218" i="25"/>
  <c r="K218" i="25"/>
  <c r="Q218" i="25"/>
  <c r="E219" i="25"/>
  <c r="F219" i="25"/>
  <c r="G219" i="25"/>
  <c r="K219" i="25"/>
  <c r="Q219" i="25"/>
  <c r="E220" i="25"/>
  <c r="F220" i="25"/>
  <c r="G220" i="25"/>
  <c r="K220" i="25"/>
  <c r="Q220" i="25"/>
  <c r="E221" i="25"/>
  <c r="F221" i="25"/>
  <c r="G221" i="25"/>
  <c r="K221" i="25"/>
  <c r="P221" i="25"/>
  <c r="R221" i="25"/>
  <c r="U221" i="25"/>
  <c r="Q221" i="25"/>
  <c r="E222" i="25"/>
  <c r="F222" i="25"/>
  <c r="G222" i="25"/>
  <c r="K222" i="25"/>
  <c r="Q222" i="25"/>
  <c r="E223" i="25"/>
  <c r="F223" i="25"/>
  <c r="G223" i="25"/>
  <c r="K223" i="25"/>
  <c r="Q223" i="25"/>
  <c r="E224" i="25"/>
  <c r="F224" i="25"/>
  <c r="G224" i="25"/>
  <c r="K224" i="25"/>
  <c r="Q224" i="25"/>
  <c r="E225" i="25"/>
  <c r="F225" i="25"/>
  <c r="P225" i="25"/>
  <c r="Q225" i="25"/>
  <c r="E226" i="25"/>
  <c r="F226" i="25"/>
  <c r="Q226" i="25"/>
  <c r="E227" i="25"/>
  <c r="F227" i="25"/>
  <c r="G227" i="25"/>
  <c r="K227" i="25"/>
  <c r="Q227" i="25"/>
  <c r="E228" i="25"/>
  <c r="F228" i="25"/>
  <c r="G228" i="25"/>
  <c r="K228" i="25"/>
  <c r="Q228" i="25"/>
  <c r="E229" i="25"/>
  <c r="F229" i="25"/>
  <c r="G229" i="25"/>
  <c r="K229" i="25"/>
  <c r="Q229" i="25"/>
  <c r="E230" i="25"/>
  <c r="F230" i="25"/>
  <c r="G230" i="25"/>
  <c r="K230" i="25"/>
  <c r="Q230" i="25"/>
  <c r="E231" i="25"/>
  <c r="F231" i="25"/>
  <c r="G231" i="25"/>
  <c r="K231" i="25"/>
  <c r="Q231" i="25"/>
  <c r="E232" i="25"/>
  <c r="F232" i="25"/>
  <c r="G232" i="25"/>
  <c r="K232" i="25"/>
  <c r="Q232" i="25"/>
  <c r="E233" i="25"/>
  <c r="F233" i="25"/>
  <c r="Q233" i="25"/>
  <c r="E234" i="25"/>
  <c r="F234" i="25"/>
  <c r="G234" i="25"/>
  <c r="K234" i="25"/>
  <c r="Q234" i="25"/>
  <c r="E235" i="25"/>
  <c r="F235" i="25"/>
  <c r="G235" i="25"/>
  <c r="K235" i="25"/>
  <c r="Q235" i="25"/>
  <c r="E236" i="25"/>
  <c r="F236" i="25"/>
  <c r="G236" i="25"/>
  <c r="K236" i="25"/>
  <c r="Q236" i="25"/>
  <c r="E237" i="25"/>
  <c r="F237" i="25"/>
  <c r="G237" i="25"/>
  <c r="K237" i="25"/>
  <c r="Q237" i="25"/>
  <c r="E238" i="25"/>
  <c r="F238" i="25"/>
  <c r="G238" i="25"/>
  <c r="K238" i="25"/>
  <c r="Q238" i="25"/>
  <c r="E239" i="25"/>
  <c r="F239" i="25"/>
  <c r="G239" i="25"/>
  <c r="K239" i="25"/>
  <c r="Q239" i="25"/>
  <c r="E240" i="25"/>
  <c r="F240" i="25"/>
  <c r="G240" i="25"/>
  <c r="N240" i="25"/>
  <c r="Q240" i="25"/>
  <c r="E241" i="25"/>
  <c r="F241" i="25"/>
  <c r="Q241" i="25"/>
  <c r="E242" i="25"/>
  <c r="F242" i="25"/>
  <c r="G242" i="25"/>
  <c r="K242" i="25"/>
  <c r="Q242" i="25"/>
  <c r="E243" i="25"/>
  <c r="F243" i="25"/>
  <c r="G243" i="25"/>
  <c r="N243" i="25"/>
  <c r="Q243" i="25"/>
  <c r="E244" i="25"/>
  <c r="F244" i="25"/>
  <c r="G244" i="25"/>
  <c r="K244" i="25"/>
  <c r="Q244" i="25"/>
  <c r="E245" i="25"/>
  <c r="F245" i="25"/>
  <c r="G245" i="25"/>
  <c r="K245" i="25"/>
  <c r="Q245" i="25"/>
  <c r="E246" i="25"/>
  <c r="F246" i="25"/>
  <c r="P246" i="25"/>
  <c r="Q246" i="25"/>
  <c r="E247" i="25"/>
  <c r="F247" i="25"/>
  <c r="G247" i="25"/>
  <c r="K247" i="25"/>
  <c r="Q247" i="25"/>
  <c r="E248" i="25"/>
  <c r="F248" i="25"/>
  <c r="G248" i="25"/>
  <c r="K248" i="25"/>
  <c r="Q248" i="25"/>
  <c r="E249" i="25"/>
  <c r="F249" i="25"/>
  <c r="G249" i="25"/>
  <c r="K249" i="25"/>
  <c r="Q249" i="25"/>
  <c r="E250" i="25"/>
  <c r="F250" i="25"/>
  <c r="P250" i="25"/>
  <c r="Q250" i="25"/>
  <c r="E251" i="25"/>
  <c r="F251" i="25"/>
  <c r="G251" i="25"/>
  <c r="K251" i="25"/>
  <c r="Q251" i="25"/>
  <c r="E252" i="25"/>
  <c r="F252" i="25"/>
  <c r="G252" i="25"/>
  <c r="K252" i="25"/>
  <c r="Q252" i="25"/>
  <c r="E253" i="25"/>
  <c r="F253" i="25"/>
  <c r="G253" i="25"/>
  <c r="K253" i="25"/>
  <c r="Q253" i="25"/>
  <c r="E254" i="25"/>
  <c r="F254" i="25"/>
  <c r="G254" i="25"/>
  <c r="K254" i="25"/>
  <c r="Q254" i="25"/>
  <c r="E255" i="25"/>
  <c r="F255" i="25"/>
  <c r="G255" i="25"/>
  <c r="K255" i="25"/>
  <c r="Q255" i="25"/>
  <c r="E256" i="25"/>
  <c r="F256" i="25"/>
  <c r="G256" i="25"/>
  <c r="K256" i="25"/>
  <c r="Q256" i="25"/>
  <c r="E257" i="25"/>
  <c r="F257" i="25"/>
  <c r="G257" i="25"/>
  <c r="K257" i="25"/>
  <c r="Q257" i="25"/>
  <c r="E258" i="25"/>
  <c r="F258" i="25"/>
  <c r="G258" i="25"/>
  <c r="K258" i="25"/>
  <c r="Q258" i="25"/>
  <c r="E259" i="25"/>
  <c r="F259" i="25"/>
  <c r="G259" i="25"/>
  <c r="K259" i="25"/>
  <c r="Q259" i="25"/>
  <c r="E260" i="25"/>
  <c r="F260" i="25"/>
  <c r="G260" i="25"/>
  <c r="K260" i="25"/>
  <c r="Q260" i="25"/>
  <c r="E261" i="25"/>
  <c r="F261" i="25"/>
  <c r="G261" i="25"/>
  <c r="K261" i="25"/>
  <c r="Q261" i="25"/>
  <c r="E262" i="25"/>
  <c r="F262" i="25"/>
  <c r="G262" i="25"/>
  <c r="K262" i="25"/>
  <c r="Q262" i="25"/>
  <c r="E263" i="25"/>
  <c r="F263" i="25"/>
  <c r="G263" i="25"/>
  <c r="K263" i="25"/>
  <c r="Q263" i="25"/>
  <c r="E264" i="25"/>
  <c r="F264" i="25"/>
  <c r="G264" i="25"/>
  <c r="K264" i="25"/>
  <c r="Q264" i="25"/>
  <c r="E265" i="25"/>
  <c r="F265" i="25"/>
  <c r="G265" i="25"/>
  <c r="K265" i="25"/>
  <c r="Q265" i="25"/>
  <c r="E266" i="25"/>
  <c r="F266" i="25"/>
  <c r="G266" i="25"/>
  <c r="K266" i="25"/>
  <c r="Q266" i="25"/>
  <c r="E267" i="25"/>
  <c r="F267" i="25"/>
  <c r="G267" i="25"/>
  <c r="K267" i="25"/>
  <c r="Q267" i="25"/>
  <c r="E268" i="25"/>
  <c r="F268" i="25"/>
  <c r="G268" i="25"/>
  <c r="K268" i="25"/>
  <c r="Q268" i="25"/>
  <c r="E269" i="25"/>
  <c r="F269" i="25"/>
  <c r="G269" i="25"/>
  <c r="K269" i="25"/>
  <c r="Q269" i="25"/>
  <c r="E270" i="25"/>
  <c r="F270" i="25"/>
  <c r="G270" i="25"/>
  <c r="K270" i="25"/>
  <c r="Q270" i="25"/>
  <c r="E271" i="25"/>
  <c r="F271" i="25"/>
  <c r="G271" i="25"/>
  <c r="K271" i="25"/>
  <c r="Q271" i="25"/>
  <c r="E272" i="25"/>
  <c r="F272" i="25"/>
  <c r="G272" i="25"/>
  <c r="K272" i="25"/>
  <c r="Q272" i="25"/>
  <c r="E273" i="25"/>
  <c r="F273" i="25"/>
  <c r="G273" i="25"/>
  <c r="K273" i="25"/>
  <c r="Q273" i="25"/>
  <c r="E274" i="25"/>
  <c r="F274" i="25"/>
  <c r="G274" i="25"/>
  <c r="K274" i="25"/>
  <c r="Q274" i="25"/>
  <c r="E275" i="25"/>
  <c r="F275" i="25"/>
  <c r="G275" i="25"/>
  <c r="K275" i="25"/>
  <c r="Q275" i="25"/>
  <c r="E276" i="25"/>
  <c r="F276" i="25"/>
  <c r="G276" i="25"/>
  <c r="K276" i="25"/>
  <c r="Q276" i="25"/>
  <c r="E277" i="25"/>
  <c r="F277" i="25"/>
  <c r="G277" i="25"/>
  <c r="K277" i="25"/>
  <c r="P277" i="25"/>
  <c r="R277" i="25"/>
  <c r="U277" i="25"/>
  <c r="Q277" i="25"/>
  <c r="E278" i="25"/>
  <c r="F278" i="25"/>
  <c r="G278" i="25"/>
  <c r="K278" i="25"/>
  <c r="Q278" i="25"/>
  <c r="E279" i="25"/>
  <c r="F279" i="25"/>
  <c r="G279" i="25"/>
  <c r="K279" i="25"/>
  <c r="Q279" i="25"/>
  <c r="E280" i="25"/>
  <c r="F280" i="25"/>
  <c r="G280" i="25"/>
  <c r="K280" i="25"/>
  <c r="Q280" i="25"/>
  <c r="E281" i="25"/>
  <c r="F281" i="25"/>
  <c r="G281" i="25"/>
  <c r="K281" i="25"/>
  <c r="Q281" i="25"/>
  <c r="E282" i="25"/>
  <c r="F282" i="25"/>
  <c r="G282" i="25"/>
  <c r="K282" i="25"/>
  <c r="Q282" i="25"/>
  <c r="E283" i="25"/>
  <c r="F283" i="25"/>
  <c r="G283" i="25"/>
  <c r="K283" i="25"/>
  <c r="Q283" i="25"/>
  <c r="E284" i="25"/>
  <c r="F284" i="25"/>
  <c r="G284" i="25"/>
  <c r="K284" i="25"/>
  <c r="Q284" i="25"/>
  <c r="E285" i="25"/>
  <c r="F285" i="25"/>
  <c r="Q285" i="25"/>
  <c r="E286" i="25"/>
  <c r="F286" i="25"/>
  <c r="G286" i="25"/>
  <c r="N286" i="25"/>
  <c r="Q286" i="25"/>
  <c r="E287" i="25"/>
  <c r="F287" i="25"/>
  <c r="G287" i="25"/>
  <c r="N287" i="25"/>
  <c r="Q287" i="25"/>
  <c r="E288" i="25"/>
  <c r="F288" i="25"/>
  <c r="G288" i="25"/>
  <c r="K288" i="25"/>
  <c r="Q288" i="25"/>
  <c r="E289" i="25"/>
  <c r="F289" i="25"/>
  <c r="G289" i="25"/>
  <c r="K289" i="25"/>
  <c r="Q289" i="25"/>
  <c r="E290" i="25"/>
  <c r="F290" i="25"/>
  <c r="G290" i="25"/>
  <c r="K290" i="25"/>
  <c r="Q290" i="25"/>
  <c r="E291" i="25"/>
  <c r="F291" i="25"/>
  <c r="G291" i="25"/>
  <c r="K291" i="25"/>
  <c r="Q291" i="25"/>
  <c r="E292" i="25"/>
  <c r="F292" i="25"/>
  <c r="G292" i="25"/>
  <c r="K292" i="25"/>
  <c r="Q292" i="25"/>
  <c r="E293" i="25"/>
  <c r="F293" i="25"/>
  <c r="G293" i="25"/>
  <c r="K293" i="25"/>
  <c r="P293" i="25"/>
  <c r="R293" i="25"/>
  <c r="U293" i="25"/>
  <c r="Q293" i="25"/>
  <c r="E294" i="25"/>
  <c r="F294" i="25"/>
  <c r="G294" i="25"/>
  <c r="N294" i="25"/>
  <c r="Q294" i="25"/>
  <c r="E295" i="25"/>
  <c r="F295" i="25"/>
  <c r="G295" i="25"/>
  <c r="N295" i="25"/>
  <c r="Q295" i="25"/>
  <c r="E296" i="25"/>
  <c r="F296" i="25"/>
  <c r="G296" i="25"/>
  <c r="K296" i="25"/>
  <c r="Q296" i="25"/>
  <c r="E297" i="25"/>
  <c r="F297" i="25"/>
  <c r="G297" i="25"/>
  <c r="Q297" i="25"/>
  <c r="E298" i="25"/>
  <c r="F298" i="25"/>
  <c r="G298" i="25"/>
  <c r="K298" i="25"/>
  <c r="P298" i="25"/>
  <c r="R298" i="25"/>
  <c r="U298" i="25"/>
  <c r="Q298" i="25"/>
  <c r="E299" i="25"/>
  <c r="F299" i="25"/>
  <c r="G299" i="25"/>
  <c r="K299" i="25"/>
  <c r="Q299" i="25"/>
  <c r="E300" i="25"/>
  <c r="F300" i="25"/>
  <c r="G300" i="25"/>
  <c r="K300" i="25"/>
  <c r="Q300" i="25"/>
  <c r="E301" i="25"/>
  <c r="F301" i="25"/>
  <c r="G301" i="25"/>
  <c r="K301" i="25"/>
  <c r="Q301" i="25"/>
  <c r="E302" i="25"/>
  <c r="F302" i="25"/>
  <c r="G302" i="25"/>
  <c r="K302" i="25"/>
  <c r="Q302" i="25"/>
  <c r="E303" i="25"/>
  <c r="F303" i="25"/>
  <c r="G303" i="25"/>
  <c r="K303" i="25"/>
  <c r="Q303" i="25"/>
  <c r="E304" i="25"/>
  <c r="F304" i="25"/>
  <c r="G304" i="25"/>
  <c r="K304" i="25"/>
  <c r="Q304" i="25"/>
  <c r="E305" i="25"/>
  <c r="F305" i="25"/>
  <c r="G305" i="25"/>
  <c r="N305" i="25"/>
  <c r="Q305" i="25"/>
  <c r="E306" i="25"/>
  <c r="F306" i="25"/>
  <c r="G306" i="25"/>
  <c r="N306" i="25"/>
  <c r="Q306" i="25"/>
  <c r="E307" i="25"/>
  <c r="F307" i="25"/>
  <c r="G307" i="25"/>
  <c r="N307" i="25"/>
  <c r="Q307" i="25"/>
  <c r="E308" i="25"/>
  <c r="F308" i="25"/>
  <c r="Q308" i="25"/>
  <c r="E309" i="25"/>
  <c r="F309" i="25"/>
  <c r="Q309" i="25"/>
  <c r="E310" i="25"/>
  <c r="F310" i="25"/>
  <c r="Q310" i="25"/>
  <c r="E311" i="25"/>
  <c r="F311" i="25"/>
  <c r="Q311" i="25"/>
  <c r="E312" i="25"/>
  <c r="F312" i="25"/>
  <c r="P312" i="25"/>
  <c r="Q312" i="25"/>
  <c r="E313" i="25"/>
  <c r="F313" i="25"/>
  <c r="Q313" i="25"/>
  <c r="E314" i="25"/>
  <c r="F314" i="25"/>
  <c r="Q314" i="25"/>
  <c r="E315" i="25"/>
  <c r="F315" i="25"/>
  <c r="Q315" i="25"/>
  <c r="E316" i="25"/>
  <c r="F316" i="25"/>
  <c r="Q316" i="25"/>
  <c r="E317" i="25"/>
  <c r="F317" i="25"/>
  <c r="Q317" i="25"/>
  <c r="E318" i="25"/>
  <c r="F318" i="25"/>
  <c r="Q318" i="25"/>
  <c r="E319" i="25"/>
  <c r="F319" i="25"/>
  <c r="Q319" i="25"/>
  <c r="E320" i="25"/>
  <c r="F320" i="25"/>
  <c r="Q320" i="25"/>
  <c r="E321" i="25"/>
  <c r="F321" i="25"/>
  <c r="Q321" i="25"/>
  <c r="E322" i="25"/>
  <c r="F322" i="25"/>
  <c r="Q322" i="25"/>
  <c r="E323" i="25"/>
  <c r="F323" i="25"/>
  <c r="Q323" i="25"/>
  <c r="E324" i="25"/>
  <c r="F324" i="25"/>
  <c r="Q324" i="25"/>
  <c r="E325" i="25"/>
  <c r="F325" i="25"/>
  <c r="Q325" i="25"/>
  <c r="E326" i="25"/>
  <c r="F326" i="25"/>
  <c r="Q326" i="25"/>
  <c r="E327" i="25"/>
  <c r="F327" i="25"/>
  <c r="Q327" i="25"/>
  <c r="E328" i="25"/>
  <c r="F328" i="25"/>
  <c r="Q328" i="25"/>
  <c r="E329" i="25"/>
  <c r="F329" i="25"/>
  <c r="Q329" i="25"/>
  <c r="E330" i="25"/>
  <c r="F330" i="25"/>
  <c r="Q330" i="25"/>
  <c r="E331" i="25"/>
  <c r="F331" i="25"/>
  <c r="Q331" i="25"/>
  <c r="E332" i="25"/>
  <c r="F332" i="25"/>
  <c r="Q332" i="25"/>
  <c r="E333" i="25"/>
  <c r="F333" i="25"/>
  <c r="Q333" i="25"/>
  <c r="E334" i="25"/>
  <c r="F334" i="25"/>
  <c r="Q334" i="25"/>
  <c r="E335" i="25"/>
  <c r="F335" i="25"/>
  <c r="Q335" i="25"/>
  <c r="E336" i="25"/>
  <c r="F336" i="25"/>
  <c r="Q336" i="25"/>
  <c r="E337" i="25"/>
  <c r="F337" i="25"/>
  <c r="Q337" i="25"/>
  <c r="E338" i="25"/>
  <c r="F338" i="25"/>
  <c r="Q338" i="25"/>
  <c r="E339" i="25"/>
  <c r="F339" i="25"/>
  <c r="Q339" i="25"/>
  <c r="E340" i="25"/>
  <c r="F340" i="25"/>
  <c r="P340" i="25"/>
  <c r="Q340" i="25"/>
  <c r="E341" i="25"/>
  <c r="F341" i="25"/>
  <c r="Q341" i="25"/>
  <c r="E342" i="25"/>
  <c r="F342" i="25"/>
  <c r="Q342" i="25"/>
  <c r="E343" i="25"/>
  <c r="F343" i="25"/>
  <c r="Q343" i="25"/>
  <c r="E344" i="25"/>
  <c r="F344" i="25"/>
  <c r="Q344" i="25"/>
  <c r="E345" i="25"/>
  <c r="F345" i="25"/>
  <c r="Q345" i="25"/>
  <c r="E346" i="25"/>
  <c r="F346" i="25"/>
  <c r="Q346" i="25"/>
  <c r="E347" i="25"/>
  <c r="F347" i="25"/>
  <c r="Q347" i="25"/>
  <c r="E348" i="25"/>
  <c r="F348" i="25"/>
  <c r="Q348" i="25"/>
  <c r="E349" i="25"/>
  <c r="F349" i="25"/>
  <c r="Q349" i="25"/>
  <c r="E350" i="25"/>
  <c r="F350" i="25"/>
  <c r="Q350" i="25"/>
  <c r="E351" i="25"/>
  <c r="F351" i="25"/>
  <c r="Q351" i="25"/>
  <c r="E352" i="25"/>
  <c r="F352" i="25"/>
  <c r="Q352" i="25"/>
  <c r="E353" i="25"/>
  <c r="F353" i="25"/>
  <c r="Q353" i="25"/>
  <c r="E354" i="25"/>
  <c r="F354" i="25"/>
  <c r="Q354" i="25"/>
  <c r="E355" i="25"/>
  <c r="F355" i="25"/>
  <c r="Q355" i="25"/>
  <c r="E356" i="25"/>
  <c r="F356" i="25"/>
  <c r="Q356" i="25"/>
  <c r="E357" i="25"/>
  <c r="F357" i="25"/>
  <c r="Q357" i="25"/>
  <c r="E358" i="25"/>
  <c r="F358" i="25"/>
  <c r="Q358" i="25"/>
  <c r="E359" i="25"/>
  <c r="F359" i="25"/>
  <c r="Q359" i="25"/>
  <c r="E360" i="25"/>
  <c r="F360" i="25"/>
  <c r="Q360" i="25"/>
  <c r="E361" i="25"/>
  <c r="F361" i="25"/>
  <c r="Q361" i="25"/>
  <c r="E362" i="25"/>
  <c r="F362" i="25"/>
  <c r="Q362" i="25"/>
  <c r="E363" i="25"/>
  <c r="F363" i="25"/>
  <c r="Q363" i="25"/>
  <c r="E364" i="25"/>
  <c r="F364" i="25"/>
  <c r="Q364" i="25"/>
  <c r="E365" i="25"/>
  <c r="F365" i="25"/>
  <c r="Q365" i="25"/>
  <c r="E366" i="25"/>
  <c r="F366" i="25"/>
  <c r="Q366" i="25"/>
  <c r="E367" i="25"/>
  <c r="F367" i="25"/>
  <c r="Q367" i="25"/>
  <c r="E368" i="25"/>
  <c r="F368" i="25"/>
  <c r="Q368" i="25"/>
  <c r="E369" i="25"/>
  <c r="F369" i="25"/>
  <c r="Q369" i="25"/>
  <c r="E370" i="25"/>
  <c r="F370" i="25"/>
  <c r="Q370" i="25"/>
  <c r="E371" i="25"/>
  <c r="F371" i="25"/>
  <c r="Q371" i="25"/>
  <c r="E372" i="25"/>
  <c r="F372" i="25"/>
  <c r="Q372" i="25"/>
  <c r="E373" i="25"/>
  <c r="F373" i="25"/>
  <c r="Q373" i="25"/>
  <c r="E374" i="25"/>
  <c r="F374" i="25"/>
  <c r="Q374" i="25"/>
  <c r="E375" i="25"/>
  <c r="F375" i="25"/>
  <c r="Q375" i="25"/>
  <c r="E376" i="25"/>
  <c r="F376" i="25"/>
  <c r="Q376" i="25"/>
  <c r="E377" i="25"/>
  <c r="F377" i="25"/>
  <c r="Q377" i="25"/>
  <c r="E378" i="25"/>
  <c r="F378" i="25"/>
  <c r="Q378" i="25"/>
  <c r="E379" i="25"/>
  <c r="F379" i="25"/>
  <c r="Q379" i="25"/>
  <c r="E380" i="25"/>
  <c r="F380" i="25"/>
  <c r="Q380" i="25"/>
  <c r="E381" i="25"/>
  <c r="F381" i="25"/>
  <c r="Q381" i="25"/>
  <c r="E382" i="25"/>
  <c r="F382" i="25"/>
  <c r="Q382" i="25"/>
  <c r="E383" i="25"/>
  <c r="F383" i="25"/>
  <c r="Q383" i="25"/>
  <c r="E384" i="25"/>
  <c r="F384" i="25"/>
  <c r="Q384" i="25"/>
  <c r="E385" i="25"/>
  <c r="F385" i="25"/>
  <c r="Q385" i="25"/>
  <c r="E386" i="25"/>
  <c r="F386" i="25"/>
  <c r="Q386" i="25"/>
  <c r="E387" i="25"/>
  <c r="F387" i="25"/>
  <c r="Q387" i="25"/>
  <c r="E388" i="25"/>
  <c r="F388" i="25"/>
  <c r="Q388" i="25"/>
  <c r="E389" i="25"/>
  <c r="F389" i="25"/>
  <c r="Q389" i="25"/>
  <c r="E390" i="25"/>
  <c r="F390" i="25"/>
  <c r="Q390" i="25"/>
  <c r="E391" i="25"/>
  <c r="F391" i="25"/>
  <c r="Q391" i="25"/>
  <c r="E392" i="25"/>
  <c r="F392" i="25"/>
  <c r="Q392" i="25"/>
  <c r="E393" i="25"/>
  <c r="F393" i="25"/>
  <c r="Q393" i="25"/>
  <c r="E394" i="25"/>
  <c r="F394" i="25"/>
  <c r="Q394" i="25"/>
  <c r="E395" i="25"/>
  <c r="F395" i="25"/>
  <c r="Q395" i="25"/>
  <c r="E396" i="25"/>
  <c r="F396" i="25"/>
  <c r="Q396" i="25"/>
  <c r="E397" i="25"/>
  <c r="F397" i="25"/>
  <c r="Q397" i="25"/>
  <c r="E398" i="25"/>
  <c r="F398" i="25"/>
  <c r="Q398" i="25"/>
  <c r="E399" i="25"/>
  <c r="F399" i="25"/>
  <c r="Q399" i="25"/>
  <c r="E400" i="25"/>
  <c r="F400" i="25"/>
  <c r="Q400" i="25"/>
  <c r="E401" i="25"/>
  <c r="F401" i="25"/>
  <c r="Q401" i="25"/>
  <c r="E402" i="25"/>
  <c r="F402" i="25"/>
  <c r="Q402" i="25"/>
  <c r="E403" i="25"/>
  <c r="F403" i="25"/>
  <c r="Q403" i="25"/>
  <c r="E404" i="25"/>
  <c r="F404" i="25"/>
  <c r="Q404" i="25"/>
  <c r="E405" i="25"/>
  <c r="F405" i="25"/>
  <c r="Q405" i="25"/>
  <c r="E406" i="25"/>
  <c r="F406" i="25"/>
  <c r="Q406" i="25"/>
  <c r="E407" i="25"/>
  <c r="F407" i="25"/>
  <c r="Q407" i="25"/>
  <c r="E408" i="25"/>
  <c r="F408" i="25"/>
  <c r="Q408" i="25"/>
  <c r="E409" i="25"/>
  <c r="F409" i="25"/>
  <c r="Q409" i="25"/>
  <c r="E410" i="25"/>
  <c r="F410" i="25"/>
  <c r="Q410" i="25"/>
  <c r="E411" i="25"/>
  <c r="F411" i="25"/>
  <c r="Q411" i="25"/>
  <c r="E412" i="25"/>
  <c r="F412" i="25"/>
  <c r="Q412" i="25"/>
  <c r="E413" i="25"/>
  <c r="F413" i="25"/>
  <c r="Q413" i="25"/>
  <c r="E414" i="25"/>
  <c r="F414" i="25"/>
  <c r="Q414" i="25"/>
  <c r="E415" i="25"/>
  <c r="F415" i="25"/>
  <c r="Q415" i="25"/>
  <c r="E416" i="25"/>
  <c r="F416" i="25"/>
  <c r="Q416" i="25"/>
  <c r="E417" i="25"/>
  <c r="F417" i="25"/>
  <c r="Q417" i="25"/>
  <c r="E418" i="25"/>
  <c r="F418" i="25"/>
  <c r="Q418" i="25"/>
  <c r="E419" i="25"/>
  <c r="F419" i="25"/>
  <c r="Q419" i="25"/>
  <c r="E420" i="25"/>
  <c r="F420" i="25"/>
  <c r="Q420" i="25"/>
  <c r="E421" i="25"/>
  <c r="F421" i="25"/>
  <c r="Q421" i="25"/>
  <c r="E422" i="25"/>
  <c r="F422" i="25"/>
  <c r="Q422" i="25"/>
  <c r="E423" i="25"/>
  <c r="F423" i="25"/>
  <c r="G423" i="25"/>
  <c r="K423" i="25"/>
  <c r="Q423" i="25"/>
  <c r="E424" i="25"/>
  <c r="F424" i="25"/>
  <c r="G424" i="25"/>
  <c r="K424" i="25"/>
  <c r="Q424" i="25"/>
  <c r="E425" i="25"/>
  <c r="F425" i="25"/>
  <c r="Q425" i="25"/>
  <c r="E426" i="25"/>
  <c r="F426" i="25"/>
  <c r="G426" i="25"/>
  <c r="K426" i="25"/>
  <c r="Q426" i="25"/>
  <c r="E427" i="25"/>
  <c r="F427" i="25"/>
  <c r="G427" i="25"/>
  <c r="K427" i="25"/>
  <c r="Q427" i="25"/>
  <c r="E428" i="25"/>
  <c r="F428" i="25"/>
  <c r="G428" i="25"/>
  <c r="K428" i="25"/>
  <c r="Q428" i="25"/>
  <c r="E429" i="25"/>
  <c r="F429" i="25"/>
  <c r="G429" i="25"/>
  <c r="K429" i="25"/>
  <c r="Q429" i="25"/>
  <c r="E430" i="25"/>
  <c r="F430" i="25"/>
  <c r="G430" i="25"/>
  <c r="K430" i="25"/>
  <c r="Q430" i="25"/>
  <c r="E431" i="25"/>
  <c r="F431" i="25"/>
  <c r="G431" i="25"/>
  <c r="K431" i="25"/>
  <c r="Q431" i="25"/>
  <c r="E432" i="25"/>
  <c r="F432" i="25"/>
  <c r="G432" i="25"/>
  <c r="K432" i="25"/>
  <c r="P432" i="25"/>
  <c r="R432" i="25"/>
  <c r="U432" i="25"/>
  <c r="Q432" i="25"/>
  <c r="E433" i="25"/>
  <c r="F433" i="25"/>
  <c r="G433" i="25"/>
  <c r="K433" i="25"/>
  <c r="Q433" i="25"/>
  <c r="E434" i="25"/>
  <c r="F434" i="25"/>
  <c r="G434" i="25"/>
  <c r="K434" i="25"/>
  <c r="Q434" i="25"/>
  <c r="E435" i="25"/>
  <c r="F435" i="25"/>
  <c r="G435" i="25"/>
  <c r="K435" i="25"/>
  <c r="Q435" i="25"/>
  <c r="E436" i="25"/>
  <c r="F436" i="25"/>
  <c r="G436" i="25"/>
  <c r="K436" i="25"/>
  <c r="Q436" i="25"/>
  <c r="E437" i="25"/>
  <c r="F437" i="25"/>
  <c r="G437" i="25"/>
  <c r="K437" i="25"/>
  <c r="Q437" i="25"/>
  <c r="E438" i="25"/>
  <c r="F438" i="25"/>
  <c r="G438" i="25"/>
  <c r="K438" i="25"/>
  <c r="Q438" i="25"/>
  <c r="E439" i="25"/>
  <c r="F439" i="25"/>
  <c r="G439" i="25"/>
  <c r="K439" i="25"/>
  <c r="Q439" i="25"/>
  <c r="E440" i="25"/>
  <c r="F440" i="25"/>
  <c r="Q440" i="25"/>
  <c r="E441" i="25"/>
  <c r="F441" i="25"/>
  <c r="G441" i="25"/>
  <c r="K441" i="25"/>
  <c r="Q441" i="25"/>
  <c r="E442" i="25"/>
  <c r="F442" i="25"/>
  <c r="G442" i="25"/>
  <c r="K442" i="25"/>
  <c r="Q442" i="25"/>
  <c r="E443" i="25"/>
  <c r="F443" i="25"/>
  <c r="G443" i="25"/>
  <c r="K443" i="25"/>
  <c r="Q443" i="25"/>
  <c r="E444" i="25"/>
  <c r="F444" i="25"/>
  <c r="G444" i="25"/>
  <c r="K444" i="25"/>
  <c r="Q444" i="25"/>
  <c r="E445" i="25"/>
  <c r="F445" i="25"/>
  <c r="G445" i="25"/>
  <c r="N445" i="25"/>
  <c r="Q445" i="25"/>
  <c r="E446" i="25"/>
  <c r="F446" i="25"/>
  <c r="Q446" i="25"/>
  <c r="E447" i="25"/>
  <c r="F447" i="25"/>
  <c r="P447" i="25"/>
  <c r="R447" i="25"/>
  <c r="U447" i="25"/>
  <c r="G447" i="25"/>
  <c r="K447" i="25"/>
  <c r="Q447" i="25"/>
  <c r="E448" i="25"/>
  <c r="F448" i="25"/>
  <c r="G448" i="25"/>
  <c r="I448" i="25"/>
  <c r="P448" i="25"/>
  <c r="Q448" i="25"/>
  <c r="E449" i="25"/>
  <c r="F449" i="25"/>
  <c r="P449" i="25"/>
  <c r="Q449" i="25"/>
  <c r="E450" i="25"/>
  <c r="F450" i="25"/>
  <c r="Q450" i="25"/>
  <c r="E451" i="25"/>
  <c r="F451" i="25"/>
  <c r="Q451" i="25"/>
  <c r="E452" i="25"/>
  <c r="F452" i="25"/>
  <c r="Q452" i="25"/>
  <c r="E453" i="25"/>
  <c r="F453" i="25"/>
  <c r="G453" i="25"/>
  <c r="I453" i="25"/>
  <c r="P453" i="25"/>
  <c r="R453" i="25"/>
  <c r="U453" i="25"/>
  <c r="Q453" i="25"/>
  <c r="E454" i="25"/>
  <c r="F454" i="25"/>
  <c r="Q454" i="25"/>
  <c r="E455" i="25"/>
  <c r="F455" i="25"/>
  <c r="G455" i="25"/>
  <c r="K455" i="25"/>
  <c r="Q455" i="25"/>
  <c r="E456" i="25"/>
  <c r="F456" i="25"/>
  <c r="G456" i="25"/>
  <c r="I456" i="25"/>
  <c r="Q456" i="25"/>
  <c r="E457" i="25"/>
  <c r="F457" i="25"/>
  <c r="G457" i="25"/>
  <c r="I457" i="25"/>
  <c r="P457" i="25"/>
  <c r="R457" i="25"/>
  <c r="U457" i="25"/>
  <c r="Q457" i="25"/>
  <c r="E458" i="25"/>
  <c r="F458" i="25"/>
  <c r="G458" i="25"/>
  <c r="Q458" i="25"/>
  <c r="E459" i="25"/>
  <c r="F459" i="25"/>
  <c r="G459" i="25"/>
  <c r="Q459" i="25"/>
  <c r="E460" i="25"/>
  <c r="F460" i="25"/>
  <c r="Q460" i="25"/>
  <c r="E461" i="25"/>
  <c r="F461" i="25"/>
  <c r="P461" i="25"/>
  <c r="R461" i="25"/>
  <c r="U461" i="25"/>
  <c r="G461" i="25"/>
  <c r="I461" i="25"/>
  <c r="Q461" i="25"/>
  <c r="E462" i="25"/>
  <c r="F462" i="25"/>
  <c r="Q462" i="25"/>
  <c r="E463" i="25"/>
  <c r="F463" i="25"/>
  <c r="G463" i="25"/>
  <c r="I463" i="25"/>
  <c r="P463" i="25"/>
  <c r="R463" i="25"/>
  <c r="U463" i="25"/>
  <c r="Q463" i="25"/>
  <c r="E464" i="25"/>
  <c r="F464" i="25"/>
  <c r="G464" i="25"/>
  <c r="I464" i="25"/>
  <c r="P464" i="25"/>
  <c r="Q464" i="25"/>
  <c r="E465" i="25"/>
  <c r="F465" i="25"/>
  <c r="P465" i="25"/>
  <c r="Q465" i="25"/>
  <c r="E466" i="25"/>
  <c r="F466" i="25"/>
  <c r="P466" i="25"/>
  <c r="G466" i="25"/>
  <c r="I466" i="25"/>
  <c r="Q466" i="25"/>
  <c r="E467" i="25"/>
  <c r="F467" i="25"/>
  <c r="P467" i="25"/>
  <c r="Q467" i="25"/>
  <c r="E468" i="25"/>
  <c r="F468" i="25"/>
  <c r="G468" i="25"/>
  <c r="Q468" i="25"/>
  <c r="E469" i="25"/>
  <c r="F469" i="25"/>
  <c r="P469" i="25"/>
  <c r="Q469" i="25"/>
  <c r="E470" i="25"/>
  <c r="F470" i="25"/>
  <c r="P470" i="25"/>
  <c r="G470" i="25"/>
  <c r="I470" i="25"/>
  <c r="Q470" i="25"/>
  <c r="E471" i="25"/>
  <c r="F471" i="25"/>
  <c r="P471" i="25"/>
  <c r="Q471" i="25"/>
  <c r="E472" i="25"/>
  <c r="F472" i="25"/>
  <c r="Q472" i="25"/>
  <c r="E473" i="25"/>
  <c r="F473" i="25"/>
  <c r="P473" i="25"/>
  <c r="Q473" i="25"/>
  <c r="E474" i="25"/>
  <c r="F474" i="25"/>
  <c r="P474" i="25"/>
  <c r="G474" i="25"/>
  <c r="I474" i="25"/>
  <c r="Q474" i="25"/>
  <c r="E475" i="25"/>
  <c r="F475" i="25"/>
  <c r="P475" i="25"/>
  <c r="Q475" i="25"/>
  <c r="E476" i="25"/>
  <c r="F476" i="25"/>
  <c r="P476" i="25"/>
  <c r="G476" i="25"/>
  <c r="K476" i="25"/>
  <c r="Q476" i="25"/>
  <c r="E477" i="25"/>
  <c r="F477" i="25"/>
  <c r="Q477" i="25"/>
  <c r="E478" i="25"/>
  <c r="F478" i="25"/>
  <c r="Q478" i="25"/>
  <c r="E479" i="25"/>
  <c r="F479" i="25"/>
  <c r="Q479" i="25"/>
  <c r="E480" i="25"/>
  <c r="F480" i="25"/>
  <c r="Q480" i="25"/>
  <c r="E481" i="25"/>
  <c r="F481" i="25"/>
  <c r="Q481" i="25"/>
  <c r="E482" i="25"/>
  <c r="F482" i="25"/>
  <c r="G482" i="25"/>
  <c r="I482" i="25"/>
  <c r="Q482" i="25"/>
  <c r="E483" i="25"/>
  <c r="F483" i="25"/>
  <c r="P483" i="25"/>
  <c r="Q483" i="25"/>
  <c r="E484" i="25"/>
  <c r="F484" i="25"/>
  <c r="Q484" i="25"/>
  <c r="E485" i="25"/>
  <c r="F485" i="25"/>
  <c r="G485" i="25"/>
  <c r="I485" i="25"/>
  <c r="P485" i="25"/>
  <c r="Q485" i="25"/>
  <c r="E486" i="25"/>
  <c r="F486" i="25"/>
  <c r="G486" i="25"/>
  <c r="P486" i="25"/>
  <c r="R486" i="25"/>
  <c r="U486" i="25"/>
  <c r="I486" i="25"/>
  <c r="Q486" i="25"/>
  <c r="E487" i="25"/>
  <c r="F487" i="25"/>
  <c r="Q487" i="25"/>
  <c r="E488" i="25"/>
  <c r="F488" i="25"/>
  <c r="Q488" i="25"/>
  <c r="E489" i="25"/>
  <c r="F489" i="25"/>
  <c r="G489" i="25"/>
  <c r="Q489" i="25"/>
  <c r="E490" i="25"/>
  <c r="F490" i="25"/>
  <c r="G490" i="25"/>
  <c r="I490" i="25"/>
  <c r="Q490" i="25"/>
  <c r="E491" i="25"/>
  <c r="F491" i="25"/>
  <c r="Q491" i="25"/>
  <c r="E492" i="25"/>
  <c r="F492" i="25"/>
  <c r="P492" i="25"/>
  <c r="Q492" i="25"/>
  <c r="E493" i="25"/>
  <c r="F493" i="25"/>
  <c r="P493" i="25"/>
  <c r="Q493" i="25"/>
  <c r="E494" i="25"/>
  <c r="F494" i="25"/>
  <c r="G494" i="25"/>
  <c r="I494" i="25"/>
  <c r="Q494" i="25"/>
  <c r="E495" i="25"/>
  <c r="F495" i="25"/>
  <c r="G495" i="25"/>
  <c r="I495" i="25"/>
  <c r="P495" i="25"/>
  <c r="R495" i="25"/>
  <c r="U495" i="25"/>
  <c r="Q495" i="25"/>
  <c r="E496" i="25"/>
  <c r="F496" i="25"/>
  <c r="Q496" i="25"/>
  <c r="E497" i="25"/>
  <c r="F497" i="25"/>
  <c r="G497" i="25"/>
  <c r="I497" i="25"/>
  <c r="Q497" i="25"/>
  <c r="E498" i="25"/>
  <c r="F498" i="25"/>
  <c r="Q498" i="25"/>
  <c r="E499" i="25"/>
  <c r="F499" i="25"/>
  <c r="P499" i="25"/>
  <c r="Q499" i="25"/>
  <c r="E500" i="25"/>
  <c r="F500" i="25"/>
  <c r="P500" i="25"/>
  <c r="Q500" i="25"/>
  <c r="E501" i="25"/>
  <c r="F501" i="25"/>
  <c r="Q501" i="25"/>
  <c r="E502" i="25"/>
  <c r="F502" i="25"/>
  <c r="G502" i="25"/>
  <c r="I502" i="25"/>
  <c r="Q502" i="25"/>
  <c r="E503" i="25"/>
  <c r="F503" i="25"/>
  <c r="Q503" i="25"/>
  <c r="E504" i="25"/>
  <c r="F504" i="25"/>
  <c r="G504" i="25"/>
  <c r="M504" i="25"/>
  <c r="Q504" i="25"/>
  <c r="E505" i="25"/>
  <c r="F505" i="25"/>
  <c r="P505" i="25"/>
  <c r="Q505" i="25"/>
  <c r="E506" i="25"/>
  <c r="F506" i="25"/>
  <c r="Q506" i="25"/>
  <c r="E507" i="25"/>
  <c r="F507" i="25"/>
  <c r="P507" i="25"/>
  <c r="Q507" i="25"/>
  <c r="E508" i="25"/>
  <c r="F508" i="25"/>
  <c r="G508" i="25"/>
  <c r="M508" i="25"/>
  <c r="Q508" i="25"/>
  <c r="E509" i="25"/>
  <c r="F509" i="25"/>
  <c r="Q509" i="25"/>
  <c r="E510" i="25"/>
  <c r="F510" i="25"/>
  <c r="G510" i="25"/>
  <c r="M510" i="25"/>
  <c r="Q510" i="25"/>
  <c r="E511" i="25"/>
  <c r="F511" i="25"/>
  <c r="G511" i="25"/>
  <c r="M511" i="25"/>
  <c r="P511" i="25"/>
  <c r="R511" i="25"/>
  <c r="U511" i="25"/>
  <c r="Q511" i="25"/>
  <c r="E512" i="25"/>
  <c r="F512" i="25"/>
  <c r="Q512" i="25"/>
  <c r="E513" i="25"/>
  <c r="F513" i="25"/>
  <c r="G513" i="25"/>
  <c r="M513" i="25"/>
  <c r="Q513" i="25"/>
  <c r="E514" i="25"/>
  <c r="F514" i="25"/>
  <c r="Q514" i="25"/>
  <c r="E515" i="25"/>
  <c r="F515" i="25"/>
  <c r="P515" i="25"/>
  <c r="Q515" i="25"/>
  <c r="E516" i="25"/>
  <c r="F516" i="25"/>
  <c r="P516" i="25"/>
  <c r="Q516" i="25"/>
  <c r="E517" i="25"/>
  <c r="F517" i="25"/>
  <c r="Q517" i="25"/>
  <c r="E518" i="25"/>
  <c r="F518" i="25"/>
  <c r="G518" i="25"/>
  <c r="M518" i="25"/>
  <c r="Q518" i="25"/>
  <c r="E519" i="25"/>
  <c r="F519" i="25"/>
  <c r="Q519" i="25"/>
  <c r="E520" i="25"/>
  <c r="F520" i="25"/>
  <c r="G520" i="25"/>
  <c r="M520" i="25"/>
  <c r="Q520" i="25"/>
  <c r="E521" i="25"/>
  <c r="F521" i="25"/>
  <c r="P521" i="25"/>
  <c r="Q521" i="25"/>
  <c r="E522" i="25"/>
  <c r="F522" i="25"/>
  <c r="Q522" i="25"/>
  <c r="E523" i="25"/>
  <c r="F523" i="25"/>
  <c r="P523" i="25"/>
  <c r="Q523" i="25"/>
  <c r="E524" i="25"/>
  <c r="F524" i="25"/>
  <c r="G524" i="25"/>
  <c r="M524" i="25"/>
  <c r="Q524" i="25"/>
  <c r="E525" i="25"/>
  <c r="F525" i="25"/>
  <c r="Q525" i="25"/>
  <c r="E526" i="25"/>
  <c r="F526" i="25"/>
  <c r="G526" i="25"/>
  <c r="M526" i="25"/>
  <c r="Q526" i="25"/>
  <c r="E527" i="25"/>
  <c r="F527" i="25"/>
  <c r="G527" i="25"/>
  <c r="M527" i="25"/>
  <c r="P527" i="25"/>
  <c r="R527" i="25"/>
  <c r="U527" i="25"/>
  <c r="Q527" i="25"/>
  <c r="E528" i="25"/>
  <c r="F528" i="25"/>
  <c r="Q528" i="25"/>
  <c r="E529" i="25"/>
  <c r="F529" i="25"/>
  <c r="G529" i="25"/>
  <c r="M529" i="25"/>
  <c r="Q529" i="25"/>
  <c r="E530" i="25"/>
  <c r="F530" i="25"/>
  <c r="Q530" i="25"/>
  <c r="E531" i="25"/>
  <c r="F531" i="25"/>
  <c r="P531" i="25"/>
  <c r="Q531" i="25"/>
  <c r="E532" i="25"/>
  <c r="F532" i="25"/>
  <c r="P532" i="25"/>
  <c r="Q532" i="25"/>
  <c r="E533" i="25"/>
  <c r="F533" i="25"/>
  <c r="Q533" i="25"/>
  <c r="E534" i="25"/>
  <c r="F534" i="25"/>
  <c r="G534" i="25"/>
  <c r="M534" i="25"/>
  <c r="Q534" i="25"/>
  <c r="E535" i="25"/>
  <c r="F535" i="25"/>
  <c r="Q535" i="25"/>
  <c r="E536" i="25"/>
  <c r="F536" i="25"/>
  <c r="G536" i="25"/>
  <c r="M536" i="25"/>
  <c r="Q536" i="25"/>
  <c r="E537" i="25"/>
  <c r="F537" i="25"/>
  <c r="P537" i="25"/>
  <c r="Q537" i="25"/>
  <c r="E538" i="25"/>
  <c r="F538" i="25"/>
  <c r="Q538" i="25"/>
  <c r="E539" i="25"/>
  <c r="F539" i="25"/>
  <c r="P539" i="25"/>
  <c r="Q539" i="25"/>
  <c r="E540" i="25"/>
  <c r="F540" i="25"/>
  <c r="G540" i="25"/>
  <c r="M540" i="25"/>
  <c r="Q540" i="25"/>
  <c r="E541" i="25"/>
  <c r="F541" i="25"/>
  <c r="Q541" i="25"/>
  <c r="E542" i="25"/>
  <c r="F542" i="25"/>
  <c r="G542" i="25"/>
  <c r="M542" i="25"/>
  <c r="Q542" i="25"/>
  <c r="E543" i="25"/>
  <c r="F543" i="25"/>
  <c r="G543" i="25"/>
  <c r="M543" i="25"/>
  <c r="P543" i="25"/>
  <c r="R543" i="25"/>
  <c r="U543" i="25"/>
  <c r="Q543" i="25"/>
  <c r="E544" i="25"/>
  <c r="F544" i="25"/>
  <c r="Q544" i="25"/>
  <c r="E545" i="25"/>
  <c r="F545" i="25"/>
  <c r="G545" i="25"/>
  <c r="M545" i="25"/>
  <c r="Q545" i="25"/>
  <c r="E546" i="25"/>
  <c r="F546" i="25"/>
  <c r="Q546" i="25"/>
  <c r="E547" i="25"/>
  <c r="F547" i="25"/>
  <c r="P547" i="25"/>
  <c r="Q547" i="25"/>
  <c r="E548" i="25"/>
  <c r="F548" i="25"/>
  <c r="P548" i="25"/>
  <c r="Q548" i="25"/>
  <c r="E549" i="25"/>
  <c r="F549" i="25"/>
  <c r="Q549" i="25"/>
  <c r="E550" i="25"/>
  <c r="F550" i="25"/>
  <c r="G550" i="25"/>
  <c r="M550" i="25"/>
  <c r="Q550" i="25"/>
  <c r="E551" i="25"/>
  <c r="F551" i="25"/>
  <c r="Q551" i="25"/>
  <c r="E552" i="25"/>
  <c r="F552" i="25"/>
  <c r="G552" i="25"/>
  <c r="M552" i="25"/>
  <c r="Q552" i="25"/>
  <c r="E553" i="25"/>
  <c r="F553" i="25"/>
  <c r="P553" i="25"/>
  <c r="Q553" i="25"/>
  <c r="E554" i="25"/>
  <c r="F554" i="25"/>
  <c r="Q554" i="25"/>
  <c r="E555" i="25"/>
  <c r="F555" i="25"/>
  <c r="P555" i="25"/>
  <c r="Q555" i="25"/>
  <c r="E556" i="25"/>
  <c r="F556" i="25"/>
  <c r="G556" i="25"/>
  <c r="M556" i="25"/>
  <c r="Q556" i="25"/>
  <c r="E557" i="25"/>
  <c r="F557" i="25"/>
  <c r="Q557" i="25"/>
  <c r="E558" i="25"/>
  <c r="F558" i="25"/>
  <c r="G558" i="25"/>
  <c r="M558" i="25"/>
  <c r="Q558" i="25"/>
  <c r="E559" i="25"/>
  <c r="F559" i="25"/>
  <c r="G559" i="25"/>
  <c r="M559" i="25"/>
  <c r="P559" i="25"/>
  <c r="R559" i="25"/>
  <c r="U559" i="25"/>
  <c r="Q559" i="25"/>
  <c r="E560" i="25"/>
  <c r="F560" i="25"/>
  <c r="Q560" i="25"/>
  <c r="E561" i="25"/>
  <c r="F561" i="25"/>
  <c r="G561" i="25"/>
  <c r="M561" i="25"/>
  <c r="Q561" i="25"/>
  <c r="E562" i="25"/>
  <c r="F562" i="25"/>
  <c r="Q562" i="25"/>
  <c r="E563" i="25"/>
  <c r="F563" i="25"/>
  <c r="P563" i="25"/>
  <c r="Q563" i="25"/>
  <c r="E564" i="25"/>
  <c r="F564" i="25"/>
  <c r="P564" i="25"/>
  <c r="Q564" i="25"/>
  <c r="E565" i="25"/>
  <c r="F565" i="25"/>
  <c r="Q565" i="25"/>
  <c r="E566" i="25"/>
  <c r="F566" i="25"/>
  <c r="G566" i="25"/>
  <c r="M566" i="25"/>
  <c r="Q566" i="25"/>
  <c r="E567" i="25"/>
  <c r="F567" i="25"/>
  <c r="Q567" i="25"/>
  <c r="E568" i="25"/>
  <c r="F568" i="25"/>
  <c r="G568" i="25"/>
  <c r="M568" i="25"/>
  <c r="Q568" i="25"/>
  <c r="E569" i="25"/>
  <c r="F569" i="25"/>
  <c r="P569" i="25"/>
  <c r="Q569" i="25"/>
  <c r="E570" i="25"/>
  <c r="F570" i="25"/>
  <c r="Q570" i="25"/>
  <c r="E571" i="25"/>
  <c r="F571" i="25"/>
  <c r="P571" i="25"/>
  <c r="Q571" i="25"/>
  <c r="E572" i="25"/>
  <c r="F572" i="25"/>
  <c r="G572" i="25"/>
  <c r="I572" i="25"/>
  <c r="Q572" i="25"/>
  <c r="E573" i="25"/>
  <c r="F573" i="25"/>
  <c r="Q573" i="25"/>
  <c r="E574" i="25"/>
  <c r="F574" i="25"/>
  <c r="G574" i="25"/>
  <c r="I574" i="25"/>
  <c r="Q574" i="25"/>
  <c r="E575" i="25"/>
  <c r="F575" i="25"/>
  <c r="G575" i="25"/>
  <c r="M575" i="25"/>
  <c r="P575" i="25"/>
  <c r="R575" i="25"/>
  <c r="U575" i="25"/>
  <c r="Q575" i="25"/>
  <c r="E576" i="25"/>
  <c r="F576" i="25"/>
  <c r="Q576" i="25"/>
  <c r="E577" i="25"/>
  <c r="F577" i="25"/>
  <c r="G577" i="25"/>
  <c r="M577" i="25"/>
  <c r="Q577" i="25"/>
  <c r="E578" i="25"/>
  <c r="F578" i="25"/>
  <c r="Q578" i="25"/>
  <c r="E579" i="25"/>
  <c r="F579" i="25"/>
  <c r="P579" i="25"/>
  <c r="Q579" i="25"/>
  <c r="E580" i="25"/>
  <c r="F580" i="25"/>
  <c r="P580" i="25"/>
  <c r="Q580" i="25"/>
  <c r="E581" i="25"/>
  <c r="F581" i="25"/>
  <c r="Q581" i="25"/>
  <c r="E582" i="25"/>
  <c r="F582" i="25"/>
  <c r="G582" i="25"/>
  <c r="I582" i="25"/>
  <c r="Q582" i="25"/>
  <c r="E583" i="25"/>
  <c r="F583" i="25"/>
  <c r="Q583" i="25"/>
  <c r="E584" i="25"/>
  <c r="F584" i="25"/>
  <c r="G584" i="25"/>
  <c r="I584" i="25"/>
  <c r="Q584" i="25"/>
  <c r="E585" i="25"/>
  <c r="F585" i="25"/>
  <c r="P585" i="25"/>
  <c r="Q585" i="25"/>
  <c r="E586" i="25"/>
  <c r="F586" i="25"/>
  <c r="Q586" i="25"/>
  <c r="E587" i="25"/>
  <c r="F587" i="25"/>
  <c r="P587" i="25"/>
  <c r="Q587" i="25"/>
  <c r="E588" i="25"/>
  <c r="F588" i="25"/>
  <c r="G588" i="25"/>
  <c r="I588" i="25"/>
  <c r="Q588" i="25"/>
  <c r="E589" i="25"/>
  <c r="F589" i="25"/>
  <c r="Q589" i="25"/>
  <c r="E590" i="25"/>
  <c r="F590" i="25"/>
  <c r="G590" i="25"/>
  <c r="I590" i="25"/>
  <c r="Q590" i="25"/>
  <c r="E591" i="25"/>
  <c r="F591" i="25"/>
  <c r="G591" i="25"/>
  <c r="I591" i="25"/>
  <c r="P591" i="25"/>
  <c r="R591" i="25"/>
  <c r="U591" i="25"/>
  <c r="Q591" i="25"/>
  <c r="E592" i="25"/>
  <c r="F592" i="25"/>
  <c r="Q592" i="25"/>
  <c r="E593" i="25"/>
  <c r="F593" i="25"/>
  <c r="G593" i="25"/>
  <c r="I593" i="25"/>
  <c r="Q593" i="25"/>
  <c r="E594" i="25"/>
  <c r="F594" i="25"/>
  <c r="Q594" i="25"/>
  <c r="E595" i="25"/>
  <c r="F595" i="25"/>
  <c r="P595" i="25"/>
  <c r="Q595" i="25"/>
  <c r="E596" i="25"/>
  <c r="F596" i="25"/>
  <c r="P596" i="25"/>
  <c r="Q596" i="25"/>
  <c r="E597" i="25"/>
  <c r="F597" i="25"/>
  <c r="Q597" i="25"/>
  <c r="E598" i="25"/>
  <c r="F598" i="25"/>
  <c r="G598" i="25"/>
  <c r="I598" i="25"/>
  <c r="Q598" i="25"/>
  <c r="E599" i="25"/>
  <c r="F599" i="25"/>
  <c r="Q599" i="25"/>
  <c r="E600" i="25"/>
  <c r="F600" i="25"/>
  <c r="G600" i="25"/>
  <c r="I600" i="25"/>
  <c r="Q600" i="25"/>
  <c r="E601" i="25"/>
  <c r="F601" i="25"/>
  <c r="P601" i="25"/>
  <c r="Q601" i="25"/>
  <c r="E602" i="25"/>
  <c r="F602" i="25"/>
  <c r="Q602" i="25"/>
  <c r="E603" i="25"/>
  <c r="F603" i="25"/>
  <c r="P603" i="25"/>
  <c r="Q603" i="25"/>
  <c r="E604" i="25"/>
  <c r="F604" i="25"/>
  <c r="G604" i="25"/>
  <c r="I604" i="25"/>
  <c r="Q604" i="25"/>
  <c r="E605" i="25"/>
  <c r="F605" i="25"/>
  <c r="Q605" i="25"/>
  <c r="E606" i="25"/>
  <c r="F606" i="25"/>
  <c r="G606" i="25"/>
  <c r="I606" i="25"/>
  <c r="Q606" i="25"/>
  <c r="E607" i="25"/>
  <c r="F607" i="25"/>
  <c r="G607" i="25"/>
  <c r="I607" i="25"/>
  <c r="P607" i="25"/>
  <c r="R607" i="25"/>
  <c r="U607" i="25"/>
  <c r="Q607" i="25"/>
  <c r="E608" i="25"/>
  <c r="F608" i="25"/>
  <c r="Q608" i="25"/>
  <c r="E609" i="25"/>
  <c r="F609" i="25"/>
  <c r="G609" i="25"/>
  <c r="I609" i="25"/>
  <c r="Q609" i="25"/>
  <c r="E610" i="25"/>
  <c r="F610" i="25"/>
  <c r="Q610" i="25"/>
  <c r="E611" i="25"/>
  <c r="F611" i="25"/>
  <c r="P611" i="25"/>
  <c r="Q611" i="25"/>
  <c r="E612" i="25"/>
  <c r="F612" i="25"/>
  <c r="P612" i="25"/>
  <c r="Q612" i="25"/>
  <c r="E613" i="25"/>
  <c r="F613" i="25"/>
  <c r="Q613" i="25"/>
  <c r="E614" i="25"/>
  <c r="F614" i="25"/>
  <c r="G614" i="25"/>
  <c r="I614" i="25"/>
  <c r="Q614" i="25"/>
  <c r="E615" i="25"/>
  <c r="F615" i="25"/>
  <c r="Q615" i="25"/>
  <c r="E616" i="25"/>
  <c r="F616" i="25"/>
  <c r="G616" i="25"/>
  <c r="I616" i="25"/>
  <c r="Q616" i="25"/>
  <c r="E617" i="25"/>
  <c r="F617" i="25"/>
  <c r="P617" i="25"/>
  <c r="Q617" i="25"/>
  <c r="E618" i="25"/>
  <c r="F618" i="25"/>
  <c r="Q618" i="25"/>
  <c r="E619" i="25"/>
  <c r="F619" i="25"/>
  <c r="P619" i="25"/>
  <c r="Q619" i="25"/>
  <c r="E620" i="25"/>
  <c r="F620" i="25"/>
  <c r="G620" i="25"/>
  <c r="I620" i="25"/>
  <c r="Q620" i="25"/>
  <c r="E621" i="25"/>
  <c r="F621" i="25"/>
  <c r="Q621" i="25"/>
  <c r="E622" i="25"/>
  <c r="F622" i="25"/>
  <c r="G622" i="25"/>
  <c r="I622" i="25"/>
  <c r="Q622" i="25"/>
  <c r="E623" i="25"/>
  <c r="F623" i="25"/>
  <c r="G623" i="25"/>
  <c r="I623" i="25"/>
  <c r="P623" i="25"/>
  <c r="R623" i="25"/>
  <c r="U623" i="25"/>
  <c r="Q623" i="25"/>
  <c r="E624" i="25"/>
  <c r="F624" i="25"/>
  <c r="Q624" i="25"/>
  <c r="E625" i="25"/>
  <c r="F625" i="25"/>
  <c r="G625" i="25"/>
  <c r="I625" i="25"/>
  <c r="Q625" i="25"/>
  <c r="E626" i="25"/>
  <c r="F626" i="25"/>
  <c r="G626" i="25"/>
  <c r="I626" i="25"/>
  <c r="Q626" i="25"/>
  <c r="E627" i="25"/>
  <c r="F627" i="25"/>
  <c r="G627" i="25"/>
  <c r="I627" i="25"/>
  <c r="Q627" i="25"/>
  <c r="E628" i="25"/>
  <c r="F628" i="25"/>
  <c r="G628" i="25"/>
  <c r="I628" i="25"/>
  <c r="Q628" i="25"/>
  <c r="E629" i="25"/>
  <c r="F629" i="25"/>
  <c r="G629" i="25"/>
  <c r="I629" i="25"/>
  <c r="Q629" i="25"/>
  <c r="I2" i="22"/>
  <c r="Z5" i="22"/>
  <c r="I3" i="22"/>
  <c r="I4" i="22"/>
  <c r="I5" i="22"/>
  <c r="I6" i="22"/>
  <c r="I12" i="22"/>
  <c r="I13" i="22"/>
  <c r="I14" i="22"/>
  <c r="I7" i="22"/>
  <c r="P611" i="22"/>
  <c r="R611" i="22"/>
  <c r="U611" i="22"/>
  <c r="D9" i="22"/>
  <c r="E9" i="22"/>
  <c r="I9" i="22"/>
  <c r="I10" i="22"/>
  <c r="D11" i="22"/>
  <c r="D15" i="22" s="1"/>
  <c r="C19" i="22" s="1"/>
  <c r="D12" i="22"/>
  <c r="D13" i="22"/>
  <c r="C17" i="22"/>
  <c r="T17" i="22"/>
  <c r="E21" i="22"/>
  <c r="F21" i="22"/>
  <c r="Q21" i="22"/>
  <c r="E22" i="22"/>
  <c r="F22" i="22"/>
  <c r="Q22" i="22"/>
  <c r="E23" i="22"/>
  <c r="F23" i="22"/>
  <c r="Q23" i="22"/>
  <c r="E24" i="22"/>
  <c r="F24" i="22"/>
  <c r="G24" i="22"/>
  <c r="N24" i="22"/>
  <c r="Q24" i="22"/>
  <c r="E25" i="22"/>
  <c r="F25" i="22"/>
  <c r="P25" i="22"/>
  <c r="Q25" i="22"/>
  <c r="E26" i="22"/>
  <c r="F26" i="22"/>
  <c r="G26" i="22"/>
  <c r="N26" i="22"/>
  <c r="Q26" i="22"/>
  <c r="E27" i="22"/>
  <c r="F27" i="22"/>
  <c r="Q27" i="22"/>
  <c r="E28" i="22"/>
  <c r="F28" i="22"/>
  <c r="G28" i="22"/>
  <c r="N28" i="22"/>
  <c r="Q28" i="22"/>
  <c r="E29" i="22"/>
  <c r="F29" i="22"/>
  <c r="G29" i="22"/>
  <c r="N29" i="22"/>
  <c r="Q29" i="22"/>
  <c r="E30" i="22"/>
  <c r="F30" i="22"/>
  <c r="Q30" i="22"/>
  <c r="E31" i="22"/>
  <c r="F31" i="22"/>
  <c r="Q31" i="22"/>
  <c r="E32" i="22"/>
  <c r="F32" i="22"/>
  <c r="G32" i="22"/>
  <c r="N32" i="22"/>
  <c r="Q32" i="22"/>
  <c r="E33" i="22"/>
  <c r="F33" i="22"/>
  <c r="Q33" i="22"/>
  <c r="E34" i="22"/>
  <c r="F34" i="22"/>
  <c r="Q34" i="22"/>
  <c r="E35" i="22"/>
  <c r="F35" i="22"/>
  <c r="Q35" i="22"/>
  <c r="E36" i="22"/>
  <c r="F36" i="22"/>
  <c r="G36" i="22"/>
  <c r="N36" i="22"/>
  <c r="Q36" i="22"/>
  <c r="E37" i="22"/>
  <c r="F37" i="22"/>
  <c r="Q37" i="22"/>
  <c r="E38" i="22"/>
  <c r="F38" i="22"/>
  <c r="Q38" i="22"/>
  <c r="E39" i="22"/>
  <c r="F39" i="22"/>
  <c r="Q39" i="22"/>
  <c r="E40" i="22"/>
  <c r="F40" i="22"/>
  <c r="G40" i="22"/>
  <c r="N40" i="22"/>
  <c r="Q40" i="22"/>
  <c r="E41" i="22"/>
  <c r="F41" i="22"/>
  <c r="Q41" i="22"/>
  <c r="E42" i="22"/>
  <c r="F42" i="22"/>
  <c r="G42" i="22"/>
  <c r="N42" i="22"/>
  <c r="Q42" i="22"/>
  <c r="E43" i="22"/>
  <c r="F43" i="22"/>
  <c r="Q43" i="22"/>
  <c r="E44" i="22"/>
  <c r="F44" i="22"/>
  <c r="G44" i="22"/>
  <c r="N44" i="22"/>
  <c r="Q44" i="22"/>
  <c r="E45" i="22"/>
  <c r="F45" i="22"/>
  <c r="G45" i="22"/>
  <c r="N45" i="22"/>
  <c r="Q45" i="22"/>
  <c r="E46" i="22"/>
  <c r="F46" i="22"/>
  <c r="Q46" i="22"/>
  <c r="E47" i="22"/>
  <c r="F47" i="22"/>
  <c r="G47" i="22"/>
  <c r="N47" i="22"/>
  <c r="Q47" i="22"/>
  <c r="E48" i="22"/>
  <c r="F48" i="22"/>
  <c r="G48" i="22"/>
  <c r="N48" i="22"/>
  <c r="Q48" i="22"/>
  <c r="E49" i="22"/>
  <c r="F49" i="22"/>
  <c r="Q49" i="22"/>
  <c r="E50" i="22"/>
  <c r="F50" i="22"/>
  <c r="G50" i="22"/>
  <c r="N50" i="22"/>
  <c r="Q50" i="22"/>
  <c r="E51" i="22"/>
  <c r="F51" i="22"/>
  <c r="P51" i="22"/>
  <c r="Q51" i="22"/>
  <c r="E52" i="22"/>
  <c r="F52" i="22"/>
  <c r="G52" i="22"/>
  <c r="N52" i="22"/>
  <c r="Q52" i="22"/>
  <c r="E53" i="22"/>
  <c r="F53" i="22"/>
  <c r="Q53" i="22"/>
  <c r="E54" i="22"/>
  <c r="F54" i="22"/>
  <c r="Q54" i="22"/>
  <c r="E55" i="22"/>
  <c r="F55" i="22"/>
  <c r="G55" i="22"/>
  <c r="N55" i="22"/>
  <c r="Q55" i="22"/>
  <c r="E56" i="22"/>
  <c r="F56" i="22"/>
  <c r="G56" i="22"/>
  <c r="N56" i="22"/>
  <c r="Q56" i="22"/>
  <c r="E57" i="22"/>
  <c r="F57" i="22"/>
  <c r="G57" i="22"/>
  <c r="N57" i="22"/>
  <c r="Q57" i="22"/>
  <c r="E58" i="22"/>
  <c r="F58" i="22"/>
  <c r="G58" i="22"/>
  <c r="N58" i="22"/>
  <c r="Q58" i="22"/>
  <c r="E59" i="22"/>
  <c r="F59" i="22"/>
  <c r="Q59" i="22"/>
  <c r="E60" i="22"/>
  <c r="F60" i="22"/>
  <c r="G60" i="22"/>
  <c r="N60" i="22"/>
  <c r="Q60" i="22"/>
  <c r="E61" i="22"/>
  <c r="F61" i="22"/>
  <c r="Q61" i="22"/>
  <c r="E62" i="22"/>
  <c r="F62" i="22"/>
  <c r="Q62" i="22"/>
  <c r="E63" i="22"/>
  <c r="F63" i="22"/>
  <c r="G63" i="22"/>
  <c r="N63" i="22"/>
  <c r="Q63" i="22"/>
  <c r="E64" i="22"/>
  <c r="F64" i="22"/>
  <c r="G64" i="22"/>
  <c r="N64" i="22"/>
  <c r="Q64" i="22"/>
  <c r="E65" i="22"/>
  <c r="F65" i="22"/>
  <c r="G65" i="22"/>
  <c r="N65" i="22"/>
  <c r="Q65" i="22"/>
  <c r="E66" i="22"/>
  <c r="F66" i="22"/>
  <c r="Q66" i="22"/>
  <c r="E67" i="22"/>
  <c r="F67" i="22"/>
  <c r="Q67" i="22"/>
  <c r="E68" i="22"/>
  <c r="F68" i="22"/>
  <c r="G68" i="22"/>
  <c r="N68" i="22"/>
  <c r="Q68" i="22"/>
  <c r="E69" i="22"/>
  <c r="F69" i="22"/>
  <c r="Q69" i="22"/>
  <c r="E70" i="22"/>
  <c r="F70" i="22"/>
  <c r="Q70" i="22"/>
  <c r="E71" i="22"/>
  <c r="F71" i="22"/>
  <c r="G71" i="22"/>
  <c r="N71" i="22"/>
  <c r="Q71" i="22"/>
  <c r="E72" i="22"/>
  <c r="F72" i="22"/>
  <c r="G72" i="22"/>
  <c r="N72" i="22"/>
  <c r="Q72" i="22"/>
  <c r="E73" i="22"/>
  <c r="F73" i="22"/>
  <c r="Q73" i="22"/>
  <c r="E74" i="22"/>
  <c r="F74" i="22"/>
  <c r="G74" i="22"/>
  <c r="N74" i="22"/>
  <c r="Q74" i="22"/>
  <c r="E75" i="22"/>
  <c r="F75" i="22"/>
  <c r="P75" i="22"/>
  <c r="Q75" i="22"/>
  <c r="E76" i="22"/>
  <c r="F76" i="22"/>
  <c r="G76" i="22"/>
  <c r="N76" i="22"/>
  <c r="Q76" i="22"/>
  <c r="E77" i="22"/>
  <c r="F77" i="22"/>
  <c r="Q77" i="22"/>
  <c r="E78" i="22"/>
  <c r="F78" i="22"/>
  <c r="Q78" i="22"/>
  <c r="E79" i="22"/>
  <c r="F79" i="22"/>
  <c r="G79" i="22"/>
  <c r="N79" i="22"/>
  <c r="Q79" i="22"/>
  <c r="E80" i="22"/>
  <c r="F80" i="22"/>
  <c r="G80" i="22"/>
  <c r="N80" i="22"/>
  <c r="Q80" i="22"/>
  <c r="E81" i="22"/>
  <c r="F81" i="22"/>
  <c r="G81" i="22"/>
  <c r="N81" i="22"/>
  <c r="Q81" i="22"/>
  <c r="E82" i="22"/>
  <c r="F82" i="22"/>
  <c r="G82" i="22"/>
  <c r="N82" i="22"/>
  <c r="Q82" i="22"/>
  <c r="E83" i="22"/>
  <c r="F83" i="22"/>
  <c r="P83" i="22"/>
  <c r="Q83" i="22"/>
  <c r="E84" i="22"/>
  <c r="F84" i="22"/>
  <c r="G84" i="22"/>
  <c r="I84" i="22"/>
  <c r="Q84" i="22"/>
  <c r="E85" i="22"/>
  <c r="F85" i="22"/>
  <c r="Q85" i="22"/>
  <c r="E86" i="22"/>
  <c r="F86" i="22"/>
  <c r="Q86" i="22"/>
  <c r="E87" i="22"/>
  <c r="F87" i="22"/>
  <c r="G87" i="22"/>
  <c r="I87" i="22"/>
  <c r="Q87" i="22"/>
  <c r="E88" i="22"/>
  <c r="F88" i="22"/>
  <c r="G88" i="22"/>
  <c r="I88" i="22"/>
  <c r="Q88" i="22"/>
  <c r="E89" i="22"/>
  <c r="F89" i="22"/>
  <c r="G89" i="22"/>
  <c r="I89" i="22"/>
  <c r="Q89" i="22"/>
  <c r="E90" i="22"/>
  <c r="F90" i="22"/>
  <c r="G90" i="22"/>
  <c r="I90" i="22"/>
  <c r="Q90" i="22"/>
  <c r="E91" i="22"/>
  <c r="F91" i="22"/>
  <c r="Q91" i="22"/>
  <c r="E92" i="22"/>
  <c r="F92" i="22"/>
  <c r="G92" i="22"/>
  <c r="I92" i="22"/>
  <c r="Q92" i="22"/>
  <c r="E93" i="22"/>
  <c r="F93" i="22"/>
  <c r="Q93" i="22"/>
  <c r="E94" i="22"/>
  <c r="F94" i="22"/>
  <c r="Q94" i="22"/>
  <c r="E95" i="22"/>
  <c r="F95" i="22"/>
  <c r="G95" i="22"/>
  <c r="I95" i="22"/>
  <c r="Q95" i="22"/>
  <c r="E96" i="22"/>
  <c r="F96" i="22"/>
  <c r="Q96" i="22"/>
  <c r="E97" i="22"/>
  <c r="F97" i="22"/>
  <c r="G97" i="22"/>
  <c r="N97" i="22"/>
  <c r="Q97" i="22"/>
  <c r="E98" i="22"/>
  <c r="F98" i="22"/>
  <c r="G98" i="22"/>
  <c r="N98" i="22"/>
  <c r="Q98" i="22"/>
  <c r="E99" i="22"/>
  <c r="F99" i="22"/>
  <c r="G99" i="22"/>
  <c r="N99" i="22"/>
  <c r="Q99" i="22"/>
  <c r="E100" i="22"/>
  <c r="F100" i="22"/>
  <c r="G100" i="22"/>
  <c r="N100" i="22"/>
  <c r="Q100" i="22"/>
  <c r="E101" i="22"/>
  <c r="F101" i="22"/>
  <c r="G101" i="22"/>
  <c r="N101" i="22"/>
  <c r="Q101" i="22"/>
  <c r="E102" i="22"/>
  <c r="F102" i="22"/>
  <c r="G102" i="22"/>
  <c r="N102" i="22"/>
  <c r="Q102" i="22"/>
  <c r="E103" i="22"/>
  <c r="F103" i="22"/>
  <c r="G103" i="22"/>
  <c r="N103" i="22"/>
  <c r="Q103" i="22"/>
  <c r="E104" i="22"/>
  <c r="F104" i="22"/>
  <c r="G104" i="22"/>
  <c r="N104" i="22"/>
  <c r="Q104" i="22"/>
  <c r="E105" i="22"/>
  <c r="F105" i="22"/>
  <c r="G105" i="22"/>
  <c r="N105" i="22"/>
  <c r="Q105" i="22"/>
  <c r="E106" i="22"/>
  <c r="F106" i="22"/>
  <c r="Q106" i="22"/>
  <c r="E107" i="22"/>
  <c r="F107" i="22"/>
  <c r="G107" i="22"/>
  <c r="N107" i="22"/>
  <c r="Q107" i="22"/>
  <c r="E108" i="22"/>
  <c r="F108" i="22"/>
  <c r="G108" i="22"/>
  <c r="H108" i="22"/>
  <c r="Q108" i="22"/>
  <c r="E109" i="22"/>
  <c r="F109" i="22"/>
  <c r="G109" i="22"/>
  <c r="N109" i="22"/>
  <c r="Q109" i="22"/>
  <c r="E110" i="22"/>
  <c r="F110" i="22"/>
  <c r="Q110" i="22"/>
  <c r="E111" i="22"/>
  <c r="F111" i="22"/>
  <c r="G111" i="22"/>
  <c r="N111" i="22"/>
  <c r="Q111" i="22"/>
  <c r="E112" i="22"/>
  <c r="F112" i="22"/>
  <c r="Q112" i="22"/>
  <c r="E113" i="22"/>
  <c r="F113" i="22"/>
  <c r="G113" i="22"/>
  <c r="I113" i="22"/>
  <c r="Q113" i="22"/>
  <c r="E114" i="22"/>
  <c r="F114" i="22"/>
  <c r="G114" i="22"/>
  <c r="I114" i="22"/>
  <c r="Q114" i="22"/>
  <c r="E115" i="22"/>
  <c r="F115" i="22"/>
  <c r="G115" i="22"/>
  <c r="I115" i="22"/>
  <c r="Q115" i="22"/>
  <c r="E116" i="22"/>
  <c r="F116" i="22"/>
  <c r="G116" i="22"/>
  <c r="N116" i="22"/>
  <c r="Q116" i="22"/>
  <c r="E117" i="22"/>
  <c r="F117" i="22"/>
  <c r="G117" i="22"/>
  <c r="N117" i="22"/>
  <c r="Q117" i="22"/>
  <c r="E118" i="22"/>
  <c r="F118" i="22"/>
  <c r="G118" i="22"/>
  <c r="N118" i="22"/>
  <c r="P118" i="22"/>
  <c r="R118" i="22"/>
  <c r="U118" i="22"/>
  <c r="Q118" i="22"/>
  <c r="E119" i="22"/>
  <c r="F119" i="22"/>
  <c r="G119" i="22"/>
  <c r="N119" i="22"/>
  <c r="Q119" i="22"/>
  <c r="E120" i="22"/>
  <c r="F120" i="22"/>
  <c r="G120" i="22"/>
  <c r="N120" i="22"/>
  <c r="Q120" i="22"/>
  <c r="E121" i="22"/>
  <c r="F121" i="22"/>
  <c r="G121" i="22"/>
  <c r="N121" i="22"/>
  <c r="Q121" i="22"/>
  <c r="E122" i="22"/>
  <c r="F122" i="22"/>
  <c r="P122" i="22"/>
  <c r="G122" i="22"/>
  <c r="I122" i="22"/>
  <c r="Q122" i="22"/>
  <c r="E123" i="22"/>
  <c r="F123" i="22"/>
  <c r="G123" i="22"/>
  <c r="I123" i="22"/>
  <c r="Q123" i="22"/>
  <c r="E124" i="22"/>
  <c r="F124" i="22"/>
  <c r="G124" i="22"/>
  <c r="I124" i="22"/>
  <c r="Q124" i="22"/>
  <c r="E125" i="22"/>
  <c r="F125" i="22"/>
  <c r="G125" i="22"/>
  <c r="I125" i="22"/>
  <c r="Q125" i="22"/>
  <c r="E126" i="22"/>
  <c r="F126" i="22"/>
  <c r="G126" i="22"/>
  <c r="I126" i="22"/>
  <c r="P126" i="22"/>
  <c r="R126" i="22"/>
  <c r="U126" i="22"/>
  <c r="Q126" i="22"/>
  <c r="E127" i="22"/>
  <c r="F127" i="22"/>
  <c r="G127" i="22"/>
  <c r="I127" i="22"/>
  <c r="Q127" i="22"/>
  <c r="E128" i="22"/>
  <c r="F128" i="22"/>
  <c r="Q128" i="22"/>
  <c r="E129" i="22"/>
  <c r="F129" i="22"/>
  <c r="G129" i="22"/>
  <c r="I129" i="22"/>
  <c r="Q129" i="22"/>
  <c r="E130" i="22"/>
  <c r="F130" i="22"/>
  <c r="G130" i="22"/>
  <c r="I130" i="22"/>
  <c r="Q130" i="22"/>
  <c r="E131" i="22"/>
  <c r="F131" i="22"/>
  <c r="G131" i="22"/>
  <c r="I131" i="22"/>
  <c r="Q131" i="22"/>
  <c r="E132" i="22"/>
  <c r="F132" i="22"/>
  <c r="G132" i="22"/>
  <c r="I132" i="22"/>
  <c r="Q132" i="22"/>
  <c r="E133" i="22"/>
  <c r="F133" i="22"/>
  <c r="G133" i="22"/>
  <c r="K133" i="22"/>
  <c r="Q133" i="22"/>
  <c r="E134" i="22"/>
  <c r="F134" i="22"/>
  <c r="Q134" i="22"/>
  <c r="E135" i="22"/>
  <c r="F135" i="22"/>
  <c r="G135" i="22"/>
  <c r="K135" i="22"/>
  <c r="Q135" i="22"/>
  <c r="E136" i="22"/>
  <c r="F136" i="22"/>
  <c r="G136" i="22"/>
  <c r="K136" i="22"/>
  <c r="Q136" i="22"/>
  <c r="E137" i="22"/>
  <c r="F137" i="22"/>
  <c r="G137" i="22"/>
  <c r="K137" i="22"/>
  <c r="Q137" i="22"/>
  <c r="E138" i="22"/>
  <c r="F138" i="22"/>
  <c r="G138" i="22"/>
  <c r="K138" i="22"/>
  <c r="Q138" i="22"/>
  <c r="E139" i="22"/>
  <c r="F139" i="22"/>
  <c r="G139" i="22"/>
  <c r="K139" i="22"/>
  <c r="Q139" i="22"/>
  <c r="E140" i="22"/>
  <c r="F140" i="22"/>
  <c r="G140" i="22"/>
  <c r="K140" i="22"/>
  <c r="Q140" i="22"/>
  <c r="E141" i="22"/>
  <c r="F141" i="22"/>
  <c r="G141" i="22"/>
  <c r="K141" i="22"/>
  <c r="Q141" i="22"/>
  <c r="E142" i="22"/>
  <c r="F142" i="22"/>
  <c r="G142" i="22"/>
  <c r="K142" i="22"/>
  <c r="Q142" i="22"/>
  <c r="E143" i="22"/>
  <c r="F143" i="22"/>
  <c r="G143" i="22"/>
  <c r="K143" i="22"/>
  <c r="Q143" i="22"/>
  <c r="E144" i="22"/>
  <c r="F144" i="22"/>
  <c r="G144" i="22"/>
  <c r="K144" i="22"/>
  <c r="Q144" i="22"/>
  <c r="E145" i="22"/>
  <c r="F145" i="22"/>
  <c r="G145" i="22"/>
  <c r="K145" i="22"/>
  <c r="Q145" i="22"/>
  <c r="E146" i="22"/>
  <c r="F146" i="22"/>
  <c r="G146" i="22"/>
  <c r="K146" i="22"/>
  <c r="Q146" i="22"/>
  <c r="E147" i="22"/>
  <c r="F147" i="22"/>
  <c r="G147" i="22"/>
  <c r="K147" i="22"/>
  <c r="Q147" i="22"/>
  <c r="E148" i="22"/>
  <c r="F148" i="22"/>
  <c r="Q148" i="22"/>
  <c r="E149" i="22"/>
  <c r="F149" i="22"/>
  <c r="G149" i="22"/>
  <c r="K149" i="22"/>
  <c r="Q149" i="22"/>
  <c r="E150" i="22"/>
  <c r="F150" i="22"/>
  <c r="Q150" i="22"/>
  <c r="E151" i="22"/>
  <c r="F151" i="22"/>
  <c r="Q151" i="22"/>
  <c r="E152" i="22"/>
  <c r="F152" i="22"/>
  <c r="Q152" i="22"/>
  <c r="E153" i="22"/>
  <c r="F153" i="22"/>
  <c r="G153" i="22"/>
  <c r="K153" i="22"/>
  <c r="Q153" i="22"/>
  <c r="E154" i="22"/>
  <c r="F154" i="22"/>
  <c r="Q154" i="22"/>
  <c r="E155" i="22"/>
  <c r="F155" i="22"/>
  <c r="G155" i="22"/>
  <c r="K155" i="22"/>
  <c r="Q155" i="22"/>
  <c r="E156" i="22"/>
  <c r="F156" i="22"/>
  <c r="P156" i="22"/>
  <c r="Q156" i="22"/>
  <c r="E157" i="22"/>
  <c r="F157" i="22"/>
  <c r="Q157" i="22"/>
  <c r="E158" i="22"/>
  <c r="F158" i="22"/>
  <c r="Q158" i="22"/>
  <c r="E159" i="22"/>
  <c r="F159" i="22"/>
  <c r="G159" i="22"/>
  <c r="K159" i="22"/>
  <c r="Q159" i="22"/>
  <c r="E160" i="22"/>
  <c r="F160" i="22"/>
  <c r="Q160" i="22"/>
  <c r="E161" i="22"/>
  <c r="F161" i="22"/>
  <c r="Q161" i="22"/>
  <c r="E162" i="22"/>
  <c r="F162" i="22"/>
  <c r="Q162" i="22"/>
  <c r="E163" i="22"/>
  <c r="F163" i="22"/>
  <c r="G163" i="22"/>
  <c r="K163" i="22"/>
  <c r="Q163" i="22"/>
  <c r="E164" i="22"/>
  <c r="F164" i="22"/>
  <c r="G164" i="22"/>
  <c r="K164" i="22"/>
  <c r="Q164" i="22"/>
  <c r="E165" i="22"/>
  <c r="F165" i="22"/>
  <c r="Q165" i="22"/>
  <c r="E166" i="22"/>
  <c r="F166" i="22"/>
  <c r="G166" i="22"/>
  <c r="K166" i="22"/>
  <c r="Q166" i="22"/>
  <c r="E167" i="22"/>
  <c r="F167" i="22"/>
  <c r="Q167" i="22"/>
  <c r="E168" i="22"/>
  <c r="F168" i="22"/>
  <c r="P168" i="22"/>
  <c r="Q168" i="22"/>
  <c r="E169" i="22"/>
  <c r="F169" i="22"/>
  <c r="Q169" i="22"/>
  <c r="E170" i="22"/>
  <c r="F170" i="22"/>
  <c r="G170" i="22"/>
  <c r="K170" i="22"/>
  <c r="Q170" i="22"/>
  <c r="E171" i="22"/>
  <c r="F171" i="22"/>
  <c r="P171" i="22"/>
  <c r="Q171" i="22"/>
  <c r="E172" i="22"/>
  <c r="F172" i="22"/>
  <c r="G172" i="22"/>
  <c r="K172" i="22"/>
  <c r="Q172" i="22"/>
  <c r="E173" i="22"/>
  <c r="F173" i="22"/>
  <c r="G173" i="22"/>
  <c r="K173" i="22"/>
  <c r="Q173" i="22"/>
  <c r="E174" i="22"/>
  <c r="F174" i="22"/>
  <c r="G174" i="22"/>
  <c r="K174" i="22"/>
  <c r="P174" i="22"/>
  <c r="Q174" i="22"/>
  <c r="E175" i="22"/>
  <c r="F175" i="22"/>
  <c r="P175" i="22"/>
  <c r="Q175" i="22"/>
  <c r="E176" i="22"/>
  <c r="F176" i="22"/>
  <c r="P176" i="22"/>
  <c r="Q176" i="22"/>
  <c r="E177" i="22"/>
  <c r="F177" i="22"/>
  <c r="G177" i="22"/>
  <c r="K177" i="22"/>
  <c r="Q177" i="22"/>
  <c r="E178" i="22"/>
  <c r="F178" i="22"/>
  <c r="P178" i="22"/>
  <c r="Q178" i="22"/>
  <c r="E179" i="22"/>
  <c r="F179" i="22"/>
  <c r="G179" i="22"/>
  <c r="K179" i="22"/>
  <c r="Q179" i="22"/>
  <c r="E180" i="22"/>
  <c r="F180" i="22"/>
  <c r="Q180" i="22"/>
  <c r="E181" i="22"/>
  <c r="F181" i="22"/>
  <c r="G181" i="22"/>
  <c r="K181" i="22"/>
  <c r="Q181" i="22"/>
  <c r="E182" i="22"/>
  <c r="F182" i="22"/>
  <c r="G182" i="22"/>
  <c r="K182" i="22"/>
  <c r="Q182" i="22"/>
  <c r="E183" i="22"/>
  <c r="F183" i="22"/>
  <c r="Q183" i="22"/>
  <c r="E184" i="22"/>
  <c r="F184" i="22"/>
  <c r="P184" i="22"/>
  <c r="Q184" i="22"/>
  <c r="E185" i="22"/>
  <c r="F185" i="22"/>
  <c r="Q185" i="22"/>
  <c r="E186" i="22"/>
  <c r="F186" i="22"/>
  <c r="G186" i="22"/>
  <c r="K186" i="22"/>
  <c r="Q186" i="22"/>
  <c r="E187" i="22"/>
  <c r="F187" i="22"/>
  <c r="G187" i="22"/>
  <c r="K187" i="22"/>
  <c r="Q187" i="22"/>
  <c r="E188" i="22"/>
  <c r="F188" i="22"/>
  <c r="Q188" i="22"/>
  <c r="E189" i="22"/>
  <c r="F189" i="22"/>
  <c r="G189" i="22"/>
  <c r="K189" i="22"/>
  <c r="P189" i="22"/>
  <c r="R189" i="22"/>
  <c r="U189" i="22"/>
  <c r="Q189" i="22"/>
  <c r="E190" i="22"/>
  <c r="F190" i="22"/>
  <c r="G190" i="22"/>
  <c r="K190" i="22"/>
  <c r="Q190" i="22"/>
  <c r="E191" i="22"/>
  <c r="F191" i="22"/>
  <c r="P191" i="22"/>
  <c r="R191" i="22"/>
  <c r="U191" i="22"/>
  <c r="G191" i="22"/>
  <c r="I191" i="22"/>
  <c r="Q191" i="22"/>
  <c r="E192" i="22"/>
  <c r="F192" i="22"/>
  <c r="P192" i="22"/>
  <c r="Q192" i="22"/>
  <c r="E193" i="22"/>
  <c r="F193" i="22"/>
  <c r="P193" i="22"/>
  <c r="Q193" i="22"/>
  <c r="E194" i="22"/>
  <c r="F194" i="22"/>
  <c r="P194" i="22"/>
  <c r="Q194" i="22"/>
  <c r="E195" i="22"/>
  <c r="F195" i="22"/>
  <c r="P195" i="22"/>
  <c r="Q195" i="22"/>
  <c r="E196" i="22"/>
  <c r="F196" i="22"/>
  <c r="Q196" i="22"/>
  <c r="E197" i="22"/>
  <c r="F197" i="22"/>
  <c r="Q197" i="22"/>
  <c r="E198" i="22"/>
  <c r="F198" i="22"/>
  <c r="P198" i="22"/>
  <c r="Q198" i="22"/>
  <c r="E199" i="22"/>
  <c r="F199" i="22"/>
  <c r="P199" i="22"/>
  <c r="Q199" i="22"/>
  <c r="E200" i="22"/>
  <c r="F200" i="22"/>
  <c r="P200" i="22"/>
  <c r="Q200" i="22"/>
  <c r="E201" i="22"/>
  <c r="F201" i="22"/>
  <c r="G201" i="22"/>
  <c r="I201" i="22"/>
  <c r="Q201" i="22"/>
  <c r="E202" i="22"/>
  <c r="F202" i="22"/>
  <c r="Q202" i="22"/>
  <c r="E203" i="22"/>
  <c r="F203" i="22"/>
  <c r="P203" i="22"/>
  <c r="Q203" i="22"/>
  <c r="E204" i="22"/>
  <c r="F204" i="22"/>
  <c r="P204" i="22"/>
  <c r="Q204" i="22"/>
  <c r="E205" i="22"/>
  <c r="F205" i="22"/>
  <c r="Q205" i="22"/>
  <c r="E206" i="22"/>
  <c r="F206" i="22"/>
  <c r="G206" i="22"/>
  <c r="I206" i="22"/>
  <c r="Q206" i="22"/>
  <c r="E207" i="22"/>
  <c r="F207" i="22"/>
  <c r="P207" i="22"/>
  <c r="R207" i="22"/>
  <c r="U207" i="22"/>
  <c r="G207" i="22"/>
  <c r="I207" i="22"/>
  <c r="Q207" i="22"/>
  <c r="E208" i="22"/>
  <c r="F208" i="22"/>
  <c r="P208" i="22"/>
  <c r="Q208" i="22"/>
  <c r="E209" i="22"/>
  <c r="F209" i="22"/>
  <c r="P209" i="22"/>
  <c r="Q209" i="22"/>
  <c r="E210" i="22"/>
  <c r="F210" i="22"/>
  <c r="P210" i="22"/>
  <c r="Q210" i="22"/>
  <c r="E211" i="22"/>
  <c r="F211" i="22"/>
  <c r="P211" i="22"/>
  <c r="Q211" i="22"/>
  <c r="E212" i="22"/>
  <c r="F212" i="22"/>
  <c r="P212" i="22"/>
  <c r="Q212" i="22"/>
  <c r="E213" i="22"/>
  <c r="F213" i="22"/>
  <c r="P213" i="22"/>
  <c r="Q213" i="22"/>
  <c r="E214" i="22"/>
  <c r="F214" i="22"/>
  <c r="G214" i="22"/>
  <c r="K214" i="22"/>
  <c r="Q214" i="22"/>
  <c r="E215" i="22"/>
  <c r="F215" i="22"/>
  <c r="P215" i="22"/>
  <c r="Q215" i="22"/>
  <c r="E216" i="22"/>
  <c r="F216" i="22"/>
  <c r="P216" i="22"/>
  <c r="Q216" i="22"/>
  <c r="E217" i="22"/>
  <c r="F217" i="22"/>
  <c r="P217" i="22"/>
  <c r="Q217" i="22"/>
  <c r="E218" i="22"/>
  <c r="F218" i="22"/>
  <c r="P218" i="22"/>
  <c r="Q218" i="22"/>
  <c r="E219" i="22"/>
  <c r="F219" i="22"/>
  <c r="P219" i="22"/>
  <c r="Q219" i="22"/>
  <c r="E220" i="22"/>
  <c r="F220" i="22"/>
  <c r="P220" i="22"/>
  <c r="G220" i="22"/>
  <c r="K220" i="22"/>
  <c r="Q220" i="22"/>
  <c r="E221" i="22"/>
  <c r="F221" i="22"/>
  <c r="P221" i="22"/>
  <c r="Q221" i="22"/>
  <c r="E222" i="22"/>
  <c r="F222" i="22"/>
  <c r="G222" i="22"/>
  <c r="K222" i="22"/>
  <c r="Q222" i="22"/>
  <c r="E223" i="22"/>
  <c r="F223" i="22"/>
  <c r="P223" i="22"/>
  <c r="Q223" i="22"/>
  <c r="E224" i="22"/>
  <c r="F224" i="22"/>
  <c r="P224" i="22"/>
  <c r="Q224" i="22"/>
  <c r="E225" i="22"/>
  <c r="F225" i="22"/>
  <c r="P225" i="22"/>
  <c r="Q225" i="22"/>
  <c r="E226" i="22"/>
  <c r="F226" i="22"/>
  <c r="P226" i="22"/>
  <c r="Q226" i="22"/>
  <c r="E227" i="22"/>
  <c r="F227" i="22"/>
  <c r="G227" i="22"/>
  <c r="K227" i="22"/>
  <c r="Q227" i="22"/>
  <c r="E228" i="22"/>
  <c r="F228" i="22"/>
  <c r="P228" i="22"/>
  <c r="Q228" i="22"/>
  <c r="E229" i="22"/>
  <c r="F229" i="22"/>
  <c r="Q229" i="22"/>
  <c r="E230" i="22"/>
  <c r="F230" i="22"/>
  <c r="P230" i="22"/>
  <c r="Q230" i="22"/>
  <c r="E231" i="22"/>
  <c r="F231" i="22"/>
  <c r="P231" i="22"/>
  <c r="Q231" i="22"/>
  <c r="E232" i="22"/>
  <c r="F232" i="22"/>
  <c r="P232" i="22"/>
  <c r="Q232" i="22"/>
  <c r="E233" i="22"/>
  <c r="F233" i="22"/>
  <c r="P233" i="22"/>
  <c r="Q233" i="22"/>
  <c r="E234" i="22"/>
  <c r="F234" i="22"/>
  <c r="P234" i="22"/>
  <c r="G234" i="22"/>
  <c r="K234" i="22"/>
  <c r="Q234" i="22"/>
  <c r="E235" i="22"/>
  <c r="F235" i="22"/>
  <c r="P235" i="22"/>
  <c r="Q235" i="22"/>
  <c r="E236" i="22"/>
  <c r="F236" i="22"/>
  <c r="G236" i="22"/>
  <c r="K236" i="22"/>
  <c r="Q236" i="22"/>
  <c r="E237" i="22"/>
  <c r="F237" i="22"/>
  <c r="P237" i="22"/>
  <c r="Q237" i="22"/>
  <c r="E238" i="22"/>
  <c r="F238" i="22"/>
  <c r="G238" i="22"/>
  <c r="K238" i="22"/>
  <c r="Q238" i="22"/>
  <c r="E239" i="22"/>
  <c r="F239" i="22"/>
  <c r="P239" i="22"/>
  <c r="Q239" i="22"/>
  <c r="E240" i="22"/>
  <c r="F240" i="22"/>
  <c r="P240" i="22"/>
  <c r="G240" i="22"/>
  <c r="N240" i="22"/>
  <c r="Q240" i="22"/>
  <c r="E241" i="22"/>
  <c r="F241" i="22"/>
  <c r="P241" i="22"/>
  <c r="Q241" i="22"/>
  <c r="E242" i="22"/>
  <c r="F242" i="22"/>
  <c r="G242" i="22"/>
  <c r="K242" i="22"/>
  <c r="P242" i="22"/>
  <c r="Q242" i="22"/>
  <c r="E243" i="22"/>
  <c r="F243" i="22"/>
  <c r="P243" i="22"/>
  <c r="Q243" i="22"/>
  <c r="E244" i="22"/>
  <c r="F244" i="22"/>
  <c r="G244" i="22"/>
  <c r="K244" i="22"/>
  <c r="P244" i="22"/>
  <c r="Q244" i="22"/>
  <c r="E245" i="22"/>
  <c r="F245" i="22"/>
  <c r="P245" i="22"/>
  <c r="Q245" i="22"/>
  <c r="E246" i="22"/>
  <c r="F246" i="22"/>
  <c r="P246" i="22"/>
  <c r="Q246" i="22"/>
  <c r="E247" i="22"/>
  <c r="F247" i="22"/>
  <c r="G247" i="22"/>
  <c r="K247" i="22"/>
  <c r="Q247" i="22"/>
  <c r="E248" i="22"/>
  <c r="F248" i="22"/>
  <c r="P248" i="22"/>
  <c r="Q248" i="22"/>
  <c r="E249" i="22"/>
  <c r="F249" i="22"/>
  <c r="P249" i="22"/>
  <c r="G249" i="22"/>
  <c r="K249" i="22"/>
  <c r="Q249" i="22"/>
  <c r="E250" i="22"/>
  <c r="F250" i="22"/>
  <c r="P250" i="22"/>
  <c r="Q250" i="22"/>
  <c r="E251" i="22"/>
  <c r="F251" i="22"/>
  <c r="P251" i="22"/>
  <c r="Q251" i="22"/>
  <c r="E252" i="22"/>
  <c r="F252" i="22"/>
  <c r="Q252" i="22"/>
  <c r="E253" i="22"/>
  <c r="F253" i="22"/>
  <c r="P253" i="22"/>
  <c r="Q253" i="22"/>
  <c r="E254" i="22"/>
  <c r="F254" i="22"/>
  <c r="Q254" i="22"/>
  <c r="E255" i="22"/>
  <c r="F255" i="22"/>
  <c r="P255" i="22"/>
  <c r="Q255" i="22"/>
  <c r="E256" i="22"/>
  <c r="F256" i="22"/>
  <c r="G256" i="22"/>
  <c r="K256" i="22"/>
  <c r="Q256" i="22"/>
  <c r="E257" i="22"/>
  <c r="F257" i="22"/>
  <c r="P257" i="22"/>
  <c r="Q257" i="22"/>
  <c r="E258" i="22"/>
  <c r="F258" i="22"/>
  <c r="P258" i="22"/>
  <c r="G258" i="22"/>
  <c r="K258" i="22"/>
  <c r="Q258" i="22"/>
  <c r="E259" i="22"/>
  <c r="F259" i="22"/>
  <c r="P259" i="22"/>
  <c r="Q259" i="22"/>
  <c r="E260" i="22"/>
  <c r="F260" i="22"/>
  <c r="G260" i="22"/>
  <c r="K260" i="22"/>
  <c r="Q260" i="22"/>
  <c r="E261" i="22"/>
  <c r="F261" i="22"/>
  <c r="P261" i="22"/>
  <c r="Q261" i="22"/>
  <c r="E262" i="22"/>
  <c r="F262" i="22"/>
  <c r="Q262" i="22"/>
  <c r="E263" i="22"/>
  <c r="F263" i="22"/>
  <c r="P263" i="22"/>
  <c r="Q263" i="22"/>
  <c r="E264" i="22"/>
  <c r="F264" i="22"/>
  <c r="Q264" i="22"/>
  <c r="E265" i="22"/>
  <c r="F265" i="22"/>
  <c r="P265" i="22"/>
  <c r="Q265" i="22"/>
  <c r="E266" i="22"/>
  <c r="F266" i="22"/>
  <c r="G266" i="22"/>
  <c r="K266" i="22"/>
  <c r="P266" i="22"/>
  <c r="Q266" i="22"/>
  <c r="E267" i="22"/>
  <c r="F267" i="22"/>
  <c r="P267" i="22"/>
  <c r="Q267" i="22"/>
  <c r="E268" i="22"/>
  <c r="F268" i="22"/>
  <c r="G268" i="22"/>
  <c r="K268" i="22"/>
  <c r="P268" i="22"/>
  <c r="R268" i="22"/>
  <c r="U268" i="22"/>
  <c r="Q268" i="22"/>
  <c r="E269" i="22"/>
  <c r="F269" i="22"/>
  <c r="P269" i="22"/>
  <c r="Q269" i="22"/>
  <c r="E270" i="22"/>
  <c r="F270" i="22"/>
  <c r="G270" i="22"/>
  <c r="K270" i="22"/>
  <c r="Q270" i="22"/>
  <c r="E271" i="22"/>
  <c r="F271" i="22"/>
  <c r="P271" i="22"/>
  <c r="Q271" i="22"/>
  <c r="E272" i="22"/>
  <c r="F272" i="22"/>
  <c r="Q272" i="22"/>
  <c r="E273" i="22"/>
  <c r="F273" i="22"/>
  <c r="P273" i="22"/>
  <c r="Q273" i="22"/>
  <c r="E274" i="22"/>
  <c r="F274" i="22"/>
  <c r="P274" i="22"/>
  <c r="Q274" i="22"/>
  <c r="E275" i="22"/>
  <c r="F275" i="22"/>
  <c r="P275" i="22"/>
  <c r="Q275" i="22"/>
  <c r="E276" i="22"/>
  <c r="F276" i="22"/>
  <c r="Q276" i="22"/>
  <c r="E277" i="22"/>
  <c r="F277" i="22"/>
  <c r="P277" i="22"/>
  <c r="Q277" i="22"/>
  <c r="E278" i="22"/>
  <c r="F278" i="22"/>
  <c r="G278" i="22"/>
  <c r="K278" i="22"/>
  <c r="P278" i="22"/>
  <c r="R278" i="22"/>
  <c r="U278" i="22"/>
  <c r="Q278" i="22"/>
  <c r="E279" i="22"/>
  <c r="F279" i="22"/>
  <c r="P279" i="22"/>
  <c r="Q279" i="22"/>
  <c r="E280" i="22"/>
  <c r="F280" i="22"/>
  <c r="G280" i="22"/>
  <c r="K280" i="22"/>
  <c r="Q280" i="22"/>
  <c r="E281" i="22"/>
  <c r="F281" i="22"/>
  <c r="P281" i="22"/>
  <c r="Q281" i="22"/>
  <c r="E282" i="22"/>
  <c r="F282" i="22"/>
  <c r="P282" i="22"/>
  <c r="Q282" i="22"/>
  <c r="E283" i="22"/>
  <c r="F283" i="22"/>
  <c r="P283" i="22"/>
  <c r="Q283" i="22"/>
  <c r="E284" i="22"/>
  <c r="F284" i="22"/>
  <c r="Q284" i="22"/>
  <c r="E285" i="22"/>
  <c r="F285" i="22"/>
  <c r="P285" i="22"/>
  <c r="Q285" i="22"/>
  <c r="E286" i="22"/>
  <c r="F286" i="22"/>
  <c r="Q286" i="22"/>
  <c r="E287" i="22"/>
  <c r="F287" i="22"/>
  <c r="P287" i="22"/>
  <c r="Q287" i="22"/>
  <c r="E288" i="22"/>
  <c r="F288" i="22"/>
  <c r="G288" i="22"/>
  <c r="K288" i="22"/>
  <c r="P288" i="22"/>
  <c r="Q288" i="22"/>
  <c r="E289" i="22"/>
  <c r="F289" i="22"/>
  <c r="P289" i="22"/>
  <c r="Q289" i="22"/>
  <c r="E290" i="22"/>
  <c r="F290" i="22"/>
  <c r="P290" i="22"/>
  <c r="G290" i="22"/>
  <c r="K290" i="22"/>
  <c r="Q290" i="22"/>
  <c r="E291" i="22"/>
  <c r="F291" i="22"/>
  <c r="P291" i="22"/>
  <c r="Q291" i="22"/>
  <c r="E292" i="22"/>
  <c r="F292" i="22"/>
  <c r="G292" i="22"/>
  <c r="K292" i="22"/>
  <c r="Q292" i="22"/>
  <c r="E293" i="22"/>
  <c r="F293" i="22"/>
  <c r="P293" i="22"/>
  <c r="Q293" i="22"/>
  <c r="E294" i="22"/>
  <c r="F294" i="22"/>
  <c r="G294" i="22"/>
  <c r="N294" i="22"/>
  <c r="Q294" i="22"/>
  <c r="E295" i="22"/>
  <c r="F295" i="22"/>
  <c r="P295" i="22"/>
  <c r="Q295" i="22"/>
  <c r="E296" i="22"/>
  <c r="F296" i="22"/>
  <c r="Q296" i="22"/>
  <c r="E297" i="22"/>
  <c r="F297" i="22"/>
  <c r="P297" i="22"/>
  <c r="Q297" i="22"/>
  <c r="E298" i="22"/>
  <c r="F298" i="22"/>
  <c r="G298" i="22"/>
  <c r="K298" i="22"/>
  <c r="Q298" i="22"/>
  <c r="E299" i="22"/>
  <c r="F299" i="22"/>
  <c r="P299" i="22"/>
  <c r="G299" i="22"/>
  <c r="K299" i="22"/>
  <c r="Q299" i="22"/>
  <c r="E300" i="22"/>
  <c r="F300" i="22"/>
  <c r="G300" i="22"/>
  <c r="K300" i="22"/>
  <c r="Q300" i="22"/>
  <c r="E301" i="22"/>
  <c r="F301" i="22"/>
  <c r="Q301" i="22"/>
  <c r="E302" i="22"/>
  <c r="F302" i="22"/>
  <c r="G302" i="22"/>
  <c r="K302" i="22"/>
  <c r="Q302" i="22"/>
  <c r="E303" i="22"/>
  <c r="F303" i="22"/>
  <c r="G303" i="22"/>
  <c r="K303" i="22"/>
  <c r="P303" i="22"/>
  <c r="R303" i="22"/>
  <c r="U303" i="22"/>
  <c r="Q303" i="22"/>
  <c r="E304" i="22"/>
  <c r="F304" i="22"/>
  <c r="G304" i="22"/>
  <c r="K304" i="22"/>
  <c r="Q304" i="22"/>
  <c r="E305" i="22"/>
  <c r="F305" i="22"/>
  <c r="G305" i="22"/>
  <c r="N305" i="22"/>
  <c r="P305" i="22"/>
  <c r="Q305" i="22"/>
  <c r="E306" i="22"/>
  <c r="F306" i="22"/>
  <c r="G306" i="22"/>
  <c r="N306" i="22"/>
  <c r="Q306" i="22"/>
  <c r="E307" i="22"/>
  <c r="F307" i="22"/>
  <c r="P307" i="22"/>
  <c r="Q307" i="22"/>
  <c r="E308" i="22"/>
  <c r="F308" i="22"/>
  <c r="G308" i="22"/>
  <c r="N308" i="22"/>
  <c r="Q308" i="22"/>
  <c r="E309" i="22"/>
  <c r="F309" i="22"/>
  <c r="G309" i="22"/>
  <c r="K309" i="22"/>
  <c r="P309" i="22"/>
  <c r="Q309" i="22"/>
  <c r="E310" i="22"/>
  <c r="F310" i="22"/>
  <c r="G310" i="22"/>
  <c r="K310" i="22"/>
  <c r="Q310" i="22"/>
  <c r="E311" i="22"/>
  <c r="F311" i="22"/>
  <c r="Q311" i="22"/>
  <c r="E312" i="22"/>
  <c r="F312" i="22"/>
  <c r="P312" i="22"/>
  <c r="Q312" i="22"/>
  <c r="E313" i="22"/>
  <c r="F313" i="22"/>
  <c r="Q313" i="22"/>
  <c r="E314" i="22"/>
  <c r="F314" i="22"/>
  <c r="Q314" i="22"/>
  <c r="E315" i="22"/>
  <c r="F315" i="22"/>
  <c r="Q315" i="22"/>
  <c r="E316" i="22"/>
  <c r="F316" i="22"/>
  <c r="Q316" i="22"/>
  <c r="E317" i="22"/>
  <c r="F317" i="22"/>
  <c r="Q317" i="22"/>
  <c r="E318" i="22"/>
  <c r="F318" i="22"/>
  <c r="Q318" i="22"/>
  <c r="E319" i="22"/>
  <c r="F319" i="22"/>
  <c r="Q319" i="22"/>
  <c r="E320" i="22"/>
  <c r="F320" i="22"/>
  <c r="Q320" i="22"/>
  <c r="E321" i="22"/>
  <c r="F321" i="22"/>
  <c r="Q321" i="22"/>
  <c r="E322" i="22"/>
  <c r="F322" i="22"/>
  <c r="Q322" i="22"/>
  <c r="E323" i="22"/>
  <c r="F323" i="22"/>
  <c r="Q323" i="22"/>
  <c r="E324" i="22"/>
  <c r="F324" i="22"/>
  <c r="Q324" i="22"/>
  <c r="E325" i="22"/>
  <c r="F325" i="22"/>
  <c r="Q325" i="22"/>
  <c r="E326" i="22"/>
  <c r="F326" i="22"/>
  <c r="Q326" i="22"/>
  <c r="E327" i="22"/>
  <c r="F327" i="22"/>
  <c r="Q327" i="22"/>
  <c r="E328" i="22"/>
  <c r="F328" i="22"/>
  <c r="Q328" i="22"/>
  <c r="E329" i="22"/>
  <c r="F329" i="22"/>
  <c r="Q329" i="22"/>
  <c r="E330" i="22"/>
  <c r="F330" i="22"/>
  <c r="Q330" i="22"/>
  <c r="E331" i="22"/>
  <c r="F331" i="22"/>
  <c r="Q331" i="22"/>
  <c r="E332" i="22"/>
  <c r="F332" i="22"/>
  <c r="Q332" i="22"/>
  <c r="E333" i="22"/>
  <c r="F333" i="22"/>
  <c r="Q333" i="22"/>
  <c r="E334" i="22"/>
  <c r="F334" i="22"/>
  <c r="Q334" i="22"/>
  <c r="E335" i="22"/>
  <c r="F335" i="22"/>
  <c r="Q335" i="22"/>
  <c r="E336" i="22"/>
  <c r="F336" i="22"/>
  <c r="Q336" i="22"/>
  <c r="E337" i="22"/>
  <c r="F337" i="22"/>
  <c r="Q337" i="22"/>
  <c r="E338" i="22"/>
  <c r="F338" i="22"/>
  <c r="Q338" i="22"/>
  <c r="E339" i="22"/>
  <c r="F339" i="22"/>
  <c r="Q339" i="22"/>
  <c r="E340" i="22"/>
  <c r="F340" i="22"/>
  <c r="P340" i="22"/>
  <c r="Q340" i="22"/>
  <c r="E341" i="22"/>
  <c r="F341" i="22"/>
  <c r="G341" i="22"/>
  <c r="K341" i="22"/>
  <c r="Q341" i="22"/>
  <c r="E342" i="22"/>
  <c r="F342" i="22"/>
  <c r="P342" i="22"/>
  <c r="Q342" i="22"/>
  <c r="E343" i="22"/>
  <c r="F343" i="22"/>
  <c r="G343" i="22"/>
  <c r="K343" i="22"/>
  <c r="Q343" i="22"/>
  <c r="E344" i="22"/>
  <c r="F344" i="22"/>
  <c r="G344" i="22"/>
  <c r="K344" i="22"/>
  <c r="Q344" i="22"/>
  <c r="E345" i="22"/>
  <c r="F345" i="22"/>
  <c r="G345" i="22"/>
  <c r="K345" i="22"/>
  <c r="Q345" i="22"/>
  <c r="E346" i="22"/>
  <c r="F346" i="22"/>
  <c r="Q346" i="22"/>
  <c r="E347" i="22"/>
  <c r="F347" i="22"/>
  <c r="G347" i="22"/>
  <c r="K347" i="22"/>
  <c r="Q347" i="22"/>
  <c r="E348" i="22"/>
  <c r="F348" i="22"/>
  <c r="Q348" i="22"/>
  <c r="E349" i="22"/>
  <c r="F349" i="22"/>
  <c r="G349" i="22"/>
  <c r="K349" i="22"/>
  <c r="Q349" i="22"/>
  <c r="E350" i="22"/>
  <c r="F350" i="22"/>
  <c r="P350" i="22"/>
  <c r="G350" i="22"/>
  <c r="Q350" i="22"/>
  <c r="E351" i="22"/>
  <c r="F351" i="22"/>
  <c r="G351" i="22"/>
  <c r="K351" i="22"/>
  <c r="Q351" i="22"/>
  <c r="E352" i="22"/>
  <c r="F352" i="22"/>
  <c r="P352" i="22"/>
  <c r="G352" i="22"/>
  <c r="K352" i="22"/>
  <c r="Q352" i="22"/>
  <c r="E353" i="22"/>
  <c r="F353" i="22"/>
  <c r="G353" i="22"/>
  <c r="K353" i="22"/>
  <c r="Q353" i="22"/>
  <c r="E354" i="22"/>
  <c r="F354" i="22"/>
  <c r="G354" i="22"/>
  <c r="K354" i="22"/>
  <c r="P354" i="22"/>
  <c r="R354" i="22"/>
  <c r="U354" i="22"/>
  <c r="Q354" i="22"/>
  <c r="E355" i="22"/>
  <c r="F355" i="22"/>
  <c r="G355" i="22"/>
  <c r="K355" i="22"/>
  <c r="Q355" i="22"/>
  <c r="E356" i="22"/>
  <c r="F356" i="22"/>
  <c r="G356" i="22"/>
  <c r="K356" i="22"/>
  <c r="P356" i="22"/>
  <c r="Q356" i="22"/>
  <c r="E357" i="22"/>
  <c r="F357" i="22"/>
  <c r="G357" i="22"/>
  <c r="K357" i="22"/>
  <c r="Q357" i="22"/>
  <c r="E358" i="22"/>
  <c r="F358" i="22"/>
  <c r="P358" i="22"/>
  <c r="Q358" i="22"/>
  <c r="E359" i="22"/>
  <c r="F359" i="22"/>
  <c r="G359" i="22"/>
  <c r="K359" i="22"/>
  <c r="Q359" i="22"/>
  <c r="E360" i="22"/>
  <c r="F360" i="22"/>
  <c r="G360" i="22"/>
  <c r="K360" i="22"/>
  <c r="P360" i="22"/>
  <c r="Q360" i="22"/>
  <c r="E361" i="22"/>
  <c r="F361" i="22"/>
  <c r="G361" i="22"/>
  <c r="K361" i="22"/>
  <c r="Q361" i="22"/>
  <c r="E362" i="22"/>
  <c r="F362" i="22"/>
  <c r="Q362" i="22"/>
  <c r="E363" i="22"/>
  <c r="F363" i="22"/>
  <c r="G363" i="22"/>
  <c r="K363" i="22"/>
  <c r="Q363" i="22"/>
  <c r="E364" i="22"/>
  <c r="F364" i="22"/>
  <c r="Q364" i="22"/>
  <c r="E365" i="22"/>
  <c r="F365" i="22"/>
  <c r="G365" i="22"/>
  <c r="K365" i="22"/>
  <c r="Q365" i="22"/>
  <c r="E366" i="22"/>
  <c r="F366" i="22"/>
  <c r="P366" i="22"/>
  <c r="G366" i="22"/>
  <c r="K366" i="22"/>
  <c r="R366" i="22"/>
  <c r="U366" i="22"/>
  <c r="Q366" i="22"/>
  <c r="E367" i="22"/>
  <c r="F367" i="22"/>
  <c r="G367" i="22"/>
  <c r="K367" i="22"/>
  <c r="Q367" i="22"/>
  <c r="E368" i="22"/>
  <c r="F368" i="22"/>
  <c r="P368" i="22"/>
  <c r="G368" i="22"/>
  <c r="K368" i="22"/>
  <c r="Q368" i="22"/>
  <c r="E369" i="22"/>
  <c r="F369" i="22"/>
  <c r="G369" i="22"/>
  <c r="K369" i="22"/>
  <c r="Q369" i="22"/>
  <c r="E370" i="22"/>
  <c r="F370" i="22"/>
  <c r="Q370" i="22"/>
  <c r="E371" i="22"/>
  <c r="F371" i="22"/>
  <c r="G371" i="22"/>
  <c r="K371" i="22"/>
  <c r="Q371" i="22"/>
  <c r="E372" i="22"/>
  <c r="F372" i="22"/>
  <c r="G372" i="22"/>
  <c r="K372" i="22"/>
  <c r="P372" i="22"/>
  <c r="R372" i="22"/>
  <c r="U372" i="22"/>
  <c r="Q372" i="22"/>
  <c r="E373" i="22"/>
  <c r="F373" i="22"/>
  <c r="G373" i="22"/>
  <c r="K373" i="22"/>
  <c r="Q373" i="22"/>
  <c r="E374" i="22"/>
  <c r="F374" i="22"/>
  <c r="Q374" i="22"/>
  <c r="E375" i="22"/>
  <c r="F375" i="22"/>
  <c r="G375" i="22"/>
  <c r="K375" i="22"/>
  <c r="Q375" i="22"/>
  <c r="E376" i="22"/>
  <c r="F376" i="22"/>
  <c r="Q376" i="22"/>
  <c r="E377" i="22"/>
  <c r="F377" i="22"/>
  <c r="G377" i="22"/>
  <c r="K377" i="22"/>
  <c r="Q377" i="22"/>
  <c r="E378" i="22"/>
  <c r="F378" i="22"/>
  <c r="Q378" i="22"/>
  <c r="E379" i="22"/>
  <c r="F379" i="22"/>
  <c r="G379" i="22"/>
  <c r="N379" i="22"/>
  <c r="Q379" i="22"/>
  <c r="E380" i="22"/>
  <c r="F380" i="22"/>
  <c r="Q380" i="22"/>
  <c r="E381" i="22"/>
  <c r="F381" i="22"/>
  <c r="G381" i="22"/>
  <c r="K381" i="22"/>
  <c r="Q381" i="22"/>
  <c r="E382" i="22"/>
  <c r="F382" i="22"/>
  <c r="P382" i="22"/>
  <c r="G382" i="22"/>
  <c r="K382" i="22"/>
  <c r="R382" i="22"/>
  <c r="U382" i="22"/>
  <c r="Q382" i="22"/>
  <c r="E383" i="22"/>
  <c r="F383" i="22"/>
  <c r="G383" i="22"/>
  <c r="K383" i="22"/>
  <c r="Q383" i="22"/>
  <c r="E384" i="22"/>
  <c r="F384" i="22"/>
  <c r="P384" i="22"/>
  <c r="G384" i="22"/>
  <c r="K384" i="22"/>
  <c r="R384" i="22"/>
  <c r="U384" i="22"/>
  <c r="Q384" i="22"/>
  <c r="E385" i="22"/>
  <c r="F385" i="22"/>
  <c r="G385" i="22"/>
  <c r="K385" i="22"/>
  <c r="Q385" i="22"/>
  <c r="E386" i="22"/>
  <c r="F386" i="22"/>
  <c r="G386" i="22"/>
  <c r="K386" i="22"/>
  <c r="P386" i="22"/>
  <c r="R386" i="22"/>
  <c r="U386" i="22"/>
  <c r="Q386" i="22"/>
  <c r="E387" i="22"/>
  <c r="F387" i="22"/>
  <c r="G387" i="22"/>
  <c r="K387" i="22"/>
  <c r="Q387" i="22"/>
  <c r="E388" i="22"/>
  <c r="F388" i="22"/>
  <c r="G388" i="22"/>
  <c r="K388" i="22"/>
  <c r="P388" i="22"/>
  <c r="Q388" i="22"/>
  <c r="E389" i="22"/>
  <c r="F389" i="22"/>
  <c r="G389" i="22"/>
  <c r="K389" i="22"/>
  <c r="Q389" i="22"/>
  <c r="E390" i="22"/>
  <c r="F390" i="22"/>
  <c r="Q390" i="22"/>
  <c r="E391" i="22"/>
  <c r="F391" i="22"/>
  <c r="G391" i="22"/>
  <c r="K391" i="22"/>
  <c r="Q391" i="22"/>
  <c r="E392" i="22"/>
  <c r="F392" i="22"/>
  <c r="G392" i="22"/>
  <c r="K392" i="22"/>
  <c r="Q392" i="22"/>
  <c r="E393" i="22"/>
  <c r="F393" i="22"/>
  <c r="G393" i="22"/>
  <c r="K393" i="22"/>
  <c r="Q393" i="22"/>
  <c r="E394" i="22"/>
  <c r="F394" i="22"/>
  <c r="Q394" i="22"/>
  <c r="E395" i="22"/>
  <c r="F395" i="22"/>
  <c r="G395" i="22"/>
  <c r="K395" i="22"/>
  <c r="Q395" i="22"/>
  <c r="E396" i="22"/>
  <c r="F396" i="22"/>
  <c r="Q396" i="22"/>
  <c r="E397" i="22"/>
  <c r="F397" i="22"/>
  <c r="G397" i="22"/>
  <c r="K397" i="22"/>
  <c r="Q397" i="22"/>
  <c r="E398" i="22"/>
  <c r="F398" i="22"/>
  <c r="G398" i="22"/>
  <c r="K398" i="22"/>
  <c r="P398" i="22"/>
  <c r="Q398" i="22"/>
  <c r="E399" i="22"/>
  <c r="F399" i="22"/>
  <c r="G399" i="22"/>
  <c r="K399" i="22"/>
  <c r="Q399" i="22"/>
  <c r="E400" i="22"/>
  <c r="F400" i="22"/>
  <c r="Q400" i="22"/>
  <c r="E401" i="22"/>
  <c r="F401" i="22"/>
  <c r="G401" i="22"/>
  <c r="K401" i="22"/>
  <c r="Q401" i="22"/>
  <c r="E402" i="22"/>
  <c r="F402" i="22"/>
  <c r="G402" i="22"/>
  <c r="K402" i="22"/>
  <c r="Q402" i="22"/>
  <c r="E403" i="22"/>
  <c r="F403" i="22"/>
  <c r="G403" i="22"/>
  <c r="K403" i="22"/>
  <c r="Q403" i="22"/>
  <c r="E404" i="22"/>
  <c r="F404" i="22"/>
  <c r="Q404" i="22"/>
  <c r="E405" i="22"/>
  <c r="F405" i="22"/>
  <c r="G405" i="22"/>
  <c r="K405" i="22"/>
  <c r="Q405" i="22"/>
  <c r="E406" i="22"/>
  <c r="F406" i="22"/>
  <c r="G406" i="22"/>
  <c r="K406" i="22"/>
  <c r="Q406" i="22"/>
  <c r="E407" i="22"/>
  <c r="F407" i="22"/>
  <c r="G407" i="22"/>
  <c r="K407" i="22"/>
  <c r="Q407" i="22"/>
  <c r="E408" i="22"/>
  <c r="F408" i="22"/>
  <c r="Q408" i="22"/>
  <c r="E409" i="22"/>
  <c r="F409" i="22"/>
  <c r="G409" i="22"/>
  <c r="K409" i="22"/>
  <c r="Q409" i="22"/>
  <c r="E410" i="22"/>
  <c r="F410" i="22"/>
  <c r="G410" i="22"/>
  <c r="K410" i="22"/>
  <c r="P410" i="22"/>
  <c r="R410" i="22"/>
  <c r="U410" i="22"/>
  <c r="Q410" i="22"/>
  <c r="E411" i="22"/>
  <c r="F411" i="22"/>
  <c r="G411" i="22"/>
  <c r="K411" i="22"/>
  <c r="Q411" i="22"/>
  <c r="E412" i="22"/>
  <c r="F412" i="22"/>
  <c r="Q412" i="22"/>
  <c r="E413" i="22"/>
  <c r="F413" i="22"/>
  <c r="G413" i="22"/>
  <c r="K413" i="22"/>
  <c r="Q413" i="22"/>
  <c r="E414" i="22"/>
  <c r="F414" i="22"/>
  <c r="G414" i="22"/>
  <c r="K414" i="22"/>
  <c r="P414" i="22"/>
  <c r="R414" i="22"/>
  <c r="U414" i="22"/>
  <c r="Q414" i="22"/>
  <c r="E415" i="22"/>
  <c r="F415" i="22"/>
  <c r="G415" i="22"/>
  <c r="K415" i="22"/>
  <c r="Q415" i="22"/>
  <c r="E416" i="22"/>
  <c r="F416" i="22"/>
  <c r="Q416" i="22"/>
  <c r="E417" i="22"/>
  <c r="F417" i="22"/>
  <c r="G417" i="22"/>
  <c r="K417" i="22"/>
  <c r="Q417" i="22"/>
  <c r="E418" i="22"/>
  <c r="F418" i="22"/>
  <c r="P418" i="22"/>
  <c r="R418" i="22"/>
  <c r="U418" i="22"/>
  <c r="G418" i="22"/>
  <c r="K418" i="22"/>
  <c r="Q418" i="22"/>
  <c r="E419" i="22"/>
  <c r="F419" i="22"/>
  <c r="G419" i="22"/>
  <c r="K419" i="22"/>
  <c r="Q419" i="22"/>
  <c r="E420" i="22"/>
  <c r="F420" i="22"/>
  <c r="Q420" i="22"/>
  <c r="E421" i="22"/>
  <c r="F421" i="22"/>
  <c r="G421" i="22"/>
  <c r="K421" i="22"/>
  <c r="Q421" i="22"/>
  <c r="E422" i="22"/>
  <c r="F422" i="22"/>
  <c r="P422" i="22"/>
  <c r="Q422" i="22"/>
  <c r="E423" i="22"/>
  <c r="F423" i="22"/>
  <c r="G423" i="22"/>
  <c r="K423" i="22"/>
  <c r="Q423" i="22"/>
  <c r="E424" i="22"/>
  <c r="F424" i="22"/>
  <c r="Q424" i="22"/>
  <c r="E425" i="22"/>
  <c r="F425" i="22"/>
  <c r="G425" i="22"/>
  <c r="K425" i="22"/>
  <c r="Q425" i="22"/>
  <c r="E426" i="22"/>
  <c r="F426" i="22"/>
  <c r="G426" i="22"/>
  <c r="K426" i="22"/>
  <c r="P426" i="22"/>
  <c r="R426" i="22"/>
  <c r="U426" i="22"/>
  <c r="Q426" i="22"/>
  <c r="E427" i="22"/>
  <c r="F427" i="22"/>
  <c r="G427" i="22"/>
  <c r="K427" i="22"/>
  <c r="Q427" i="22"/>
  <c r="E428" i="22"/>
  <c r="F428" i="22"/>
  <c r="Q428" i="22"/>
  <c r="E429" i="22"/>
  <c r="F429" i="22"/>
  <c r="G429" i="22"/>
  <c r="K429" i="22"/>
  <c r="Q429" i="22"/>
  <c r="E430" i="22"/>
  <c r="F430" i="22"/>
  <c r="G430" i="22"/>
  <c r="K430" i="22"/>
  <c r="Q430" i="22"/>
  <c r="E431" i="22"/>
  <c r="F431" i="22"/>
  <c r="G431" i="22"/>
  <c r="K431" i="22"/>
  <c r="Q431" i="22"/>
  <c r="E432" i="22"/>
  <c r="F432" i="22"/>
  <c r="Q432" i="22"/>
  <c r="E433" i="22"/>
  <c r="F433" i="22"/>
  <c r="G433" i="22"/>
  <c r="K433" i="22"/>
  <c r="Q433" i="22"/>
  <c r="E434" i="22"/>
  <c r="F434" i="22"/>
  <c r="P434" i="22"/>
  <c r="Q434" i="22"/>
  <c r="E435" i="22"/>
  <c r="F435" i="22"/>
  <c r="G435" i="22"/>
  <c r="K435" i="22"/>
  <c r="Q435" i="22"/>
  <c r="E436" i="22"/>
  <c r="F436" i="22"/>
  <c r="G436" i="22"/>
  <c r="K436" i="22"/>
  <c r="P436" i="22"/>
  <c r="R436" i="22"/>
  <c r="U436" i="22"/>
  <c r="Q436" i="22"/>
  <c r="E437" i="22"/>
  <c r="F437" i="22"/>
  <c r="G437" i="22"/>
  <c r="K437" i="22"/>
  <c r="Q437" i="22"/>
  <c r="E438" i="22"/>
  <c r="F438" i="22"/>
  <c r="G438" i="22"/>
  <c r="K438" i="22"/>
  <c r="Q438" i="22"/>
  <c r="E439" i="22"/>
  <c r="F439" i="22"/>
  <c r="G439" i="22"/>
  <c r="K439" i="22"/>
  <c r="Q439" i="22"/>
  <c r="E440" i="22"/>
  <c r="F440" i="22"/>
  <c r="P440" i="22"/>
  <c r="Q440" i="22"/>
  <c r="E441" i="22"/>
  <c r="F441" i="22"/>
  <c r="G441" i="22"/>
  <c r="K441" i="22"/>
  <c r="Q441" i="22"/>
  <c r="E442" i="22"/>
  <c r="F442" i="22"/>
  <c r="G442" i="22"/>
  <c r="K442" i="22"/>
  <c r="P442" i="22"/>
  <c r="R442" i="22"/>
  <c r="U442" i="22"/>
  <c r="Q442" i="22"/>
  <c r="E443" i="22"/>
  <c r="F443" i="22"/>
  <c r="G443" i="22"/>
  <c r="K443" i="22"/>
  <c r="Q443" i="22"/>
  <c r="E444" i="22"/>
  <c r="F444" i="22"/>
  <c r="Q444" i="22"/>
  <c r="E445" i="22"/>
  <c r="F445" i="22"/>
  <c r="G445" i="22"/>
  <c r="N445" i="22"/>
  <c r="Q445" i="22"/>
  <c r="E446" i="22"/>
  <c r="F446" i="22"/>
  <c r="G446" i="22"/>
  <c r="I446" i="22"/>
  <c r="Q446" i="22"/>
  <c r="E447" i="22"/>
  <c r="F447" i="22"/>
  <c r="Q447" i="22"/>
  <c r="E448" i="22"/>
  <c r="F448" i="22"/>
  <c r="P448" i="22"/>
  <c r="Q448" i="22"/>
  <c r="E449" i="22"/>
  <c r="F449" i="22"/>
  <c r="P449" i="22"/>
  <c r="Q449" i="22"/>
  <c r="E450" i="22"/>
  <c r="F450" i="22"/>
  <c r="Q450" i="22"/>
  <c r="E451" i="22"/>
  <c r="F451" i="22"/>
  <c r="G451" i="22"/>
  <c r="K451" i="22"/>
  <c r="Q451" i="22"/>
  <c r="E452" i="22"/>
  <c r="F452" i="22"/>
  <c r="G452" i="22"/>
  <c r="I452" i="22"/>
  <c r="Q452" i="22"/>
  <c r="E453" i="22"/>
  <c r="F453" i="22"/>
  <c r="P453" i="22"/>
  <c r="R453" i="22"/>
  <c r="U453" i="22"/>
  <c r="G453" i="22"/>
  <c r="I453" i="22"/>
  <c r="Q453" i="22"/>
  <c r="E454" i="22"/>
  <c r="F454" i="22"/>
  <c r="Q454" i="22"/>
  <c r="E455" i="22"/>
  <c r="F455" i="22"/>
  <c r="Q455" i="22"/>
  <c r="E456" i="22"/>
  <c r="F456" i="22"/>
  <c r="P456" i="22"/>
  <c r="Q456" i="22"/>
  <c r="E457" i="22"/>
  <c r="F457" i="22"/>
  <c r="G457" i="22"/>
  <c r="I457" i="22"/>
  <c r="Q457" i="22"/>
  <c r="E458" i="22"/>
  <c r="F458" i="22"/>
  <c r="Q458" i="22"/>
  <c r="E459" i="22"/>
  <c r="F459" i="22"/>
  <c r="Q459" i="22"/>
  <c r="E460" i="22"/>
  <c r="F460" i="22"/>
  <c r="Q460" i="22"/>
  <c r="E461" i="22"/>
  <c r="F461" i="22"/>
  <c r="Q461" i="22"/>
  <c r="E462" i="22"/>
  <c r="F462" i="22"/>
  <c r="Q462" i="22"/>
  <c r="E463" i="22"/>
  <c r="F463" i="22"/>
  <c r="P463" i="22"/>
  <c r="Q463" i="22"/>
  <c r="E464" i="22"/>
  <c r="F464" i="22"/>
  <c r="P464" i="22"/>
  <c r="Q464" i="22"/>
  <c r="E465" i="22"/>
  <c r="F465" i="22"/>
  <c r="P465" i="22"/>
  <c r="G465" i="22"/>
  <c r="Q465" i="22"/>
  <c r="E466" i="22"/>
  <c r="F466" i="22"/>
  <c r="P466" i="22"/>
  <c r="Q466" i="22"/>
  <c r="E467" i="22"/>
  <c r="F467" i="22"/>
  <c r="P467" i="22"/>
  <c r="G467" i="22"/>
  <c r="I467" i="22"/>
  <c r="Q467" i="22"/>
  <c r="E468" i="22"/>
  <c r="F468" i="22"/>
  <c r="P468" i="22"/>
  <c r="Q468" i="22"/>
  <c r="E469" i="22"/>
  <c r="F469" i="22"/>
  <c r="P469" i="22"/>
  <c r="Q469" i="22"/>
  <c r="E470" i="22"/>
  <c r="F470" i="22"/>
  <c r="P470" i="22"/>
  <c r="Q470" i="22"/>
  <c r="E471" i="22"/>
  <c r="F471" i="22"/>
  <c r="P471" i="22"/>
  <c r="Q471" i="22"/>
  <c r="E472" i="22"/>
  <c r="F472" i="22"/>
  <c r="P472" i="22"/>
  <c r="Q472" i="22"/>
  <c r="E473" i="22"/>
  <c r="F473" i="22"/>
  <c r="Q473" i="22"/>
  <c r="E474" i="22"/>
  <c r="F474" i="22"/>
  <c r="Q474" i="22"/>
  <c r="E475" i="22"/>
  <c r="F475" i="22"/>
  <c r="Q475" i="22"/>
  <c r="E476" i="22"/>
  <c r="F476" i="22"/>
  <c r="G476" i="22"/>
  <c r="K476" i="22"/>
  <c r="Q476" i="22"/>
  <c r="E477" i="22"/>
  <c r="F477" i="22"/>
  <c r="Q477" i="22"/>
  <c r="E478" i="22"/>
  <c r="F478" i="22"/>
  <c r="P478" i="22"/>
  <c r="Q478" i="22"/>
  <c r="E479" i="22"/>
  <c r="F479" i="22"/>
  <c r="P479" i="22"/>
  <c r="Q479" i="22"/>
  <c r="E480" i="22"/>
  <c r="F480" i="22"/>
  <c r="G480" i="22"/>
  <c r="I480" i="22"/>
  <c r="P480" i="22"/>
  <c r="R480" i="22"/>
  <c r="U480" i="22"/>
  <c r="Q480" i="22"/>
  <c r="E481" i="22"/>
  <c r="F481" i="22"/>
  <c r="G481" i="22"/>
  <c r="I481" i="22"/>
  <c r="Q481" i="22"/>
  <c r="E482" i="22"/>
  <c r="F482" i="22"/>
  <c r="G482" i="22"/>
  <c r="I482" i="22"/>
  <c r="Q482" i="22"/>
  <c r="E483" i="22"/>
  <c r="F483" i="22"/>
  <c r="Q483" i="22"/>
  <c r="E484" i="22"/>
  <c r="F484" i="22"/>
  <c r="G484" i="22"/>
  <c r="I484" i="22"/>
  <c r="Q484" i="22"/>
  <c r="E485" i="22"/>
  <c r="F485" i="22"/>
  <c r="P485" i="22"/>
  <c r="Q485" i="22"/>
  <c r="E486" i="22"/>
  <c r="F486" i="22"/>
  <c r="G486" i="22"/>
  <c r="I486" i="22"/>
  <c r="P486" i="22"/>
  <c r="R486" i="22"/>
  <c r="U486" i="22"/>
  <c r="Q486" i="22"/>
  <c r="E487" i="22"/>
  <c r="F487" i="22"/>
  <c r="G487" i="22"/>
  <c r="Q487" i="22"/>
  <c r="E488" i="22"/>
  <c r="F488" i="22"/>
  <c r="Q488" i="22"/>
  <c r="E489" i="22"/>
  <c r="F489" i="22"/>
  <c r="G489" i="22"/>
  <c r="N489" i="22"/>
  <c r="Q489" i="22"/>
  <c r="E490" i="22"/>
  <c r="F490" i="22"/>
  <c r="G490" i="22"/>
  <c r="I490" i="22"/>
  <c r="Q490" i="22"/>
  <c r="E491" i="22"/>
  <c r="F491" i="22"/>
  <c r="Q491" i="22"/>
  <c r="E492" i="22"/>
  <c r="F492" i="22"/>
  <c r="P492" i="22"/>
  <c r="Q492" i="22"/>
  <c r="E493" i="22"/>
  <c r="F493" i="22"/>
  <c r="G493" i="22"/>
  <c r="Q493" i="22"/>
  <c r="E494" i="22"/>
  <c r="F494" i="22"/>
  <c r="Q494" i="22"/>
  <c r="E495" i="22"/>
  <c r="F495" i="22"/>
  <c r="G495" i="22"/>
  <c r="I495" i="22"/>
  <c r="P495" i="22"/>
  <c r="R495" i="22"/>
  <c r="U495" i="22"/>
  <c r="Q495" i="22"/>
  <c r="E496" i="22"/>
  <c r="F496" i="22"/>
  <c r="P496" i="22"/>
  <c r="Q496" i="22"/>
  <c r="E497" i="22"/>
  <c r="F497" i="22"/>
  <c r="G497" i="22"/>
  <c r="I497" i="22"/>
  <c r="P497" i="22"/>
  <c r="R497" i="22"/>
  <c r="U497" i="22"/>
  <c r="Q497" i="22"/>
  <c r="E498" i="22"/>
  <c r="F498" i="22"/>
  <c r="Q498" i="22"/>
  <c r="E499" i="22"/>
  <c r="F499" i="22"/>
  <c r="P499" i="22"/>
  <c r="Q499" i="22"/>
  <c r="E500" i="22"/>
  <c r="F500" i="22"/>
  <c r="P500" i="22"/>
  <c r="Q500" i="22"/>
  <c r="E501" i="22"/>
  <c r="F501" i="22"/>
  <c r="G501" i="22"/>
  <c r="N501" i="22"/>
  <c r="Q501" i="22"/>
  <c r="E502" i="22"/>
  <c r="F502" i="22"/>
  <c r="Q502" i="22"/>
  <c r="E503" i="22"/>
  <c r="F503" i="22"/>
  <c r="P503" i="22"/>
  <c r="G503" i="22"/>
  <c r="R503" i="22"/>
  <c r="U503" i="22"/>
  <c r="Q503" i="22"/>
  <c r="E504" i="22"/>
  <c r="F504" i="22"/>
  <c r="P504" i="22"/>
  <c r="Q504" i="22"/>
  <c r="E505" i="22"/>
  <c r="F505" i="22"/>
  <c r="G505" i="22"/>
  <c r="M505" i="22"/>
  <c r="Q505" i="22"/>
  <c r="E506" i="22"/>
  <c r="F506" i="22"/>
  <c r="Q506" i="22"/>
  <c r="E507" i="22"/>
  <c r="F507" i="22"/>
  <c r="P507" i="22"/>
  <c r="R507" i="22"/>
  <c r="U507" i="22"/>
  <c r="G507" i="22"/>
  <c r="M507" i="22"/>
  <c r="Q507" i="22"/>
  <c r="E508" i="22"/>
  <c r="F508" i="22"/>
  <c r="P508" i="22"/>
  <c r="Q508" i="22"/>
  <c r="E509" i="22"/>
  <c r="F509" i="22"/>
  <c r="G509" i="22"/>
  <c r="M509" i="22"/>
  <c r="Q509" i="22"/>
  <c r="E510" i="22"/>
  <c r="F510" i="22"/>
  <c r="Q510" i="22"/>
  <c r="E511" i="22"/>
  <c r="F511" i="22"/>
  <c r="P511" i="22"/>
  <c r="R511" i="22"/>
  <c r="U511" i="22"/>
  <c r="G511" i="22"/>
  <c r="M511" i="22"/>
  <c r="Q511" i="22"/>
  <c r="E512" i="22"/>
  <c r="F512" i="22"/>
  <c r="P512" i="22"/>
  <c r="Q512" i="22"/>
  <c r="E513" i="22"/>
  <c r="F513" i="22"/>
  <c r="Q513" i="22"/>
  <c r="E514" i="22"/>
  <c r="F514" i="22"/>
  <c r="Q514" i="22"/>
  <c r="E515" i="22"/>
  <c r="F515" i="22"/>
  <c r="G515" i="22"/>
  <c r="M515" i="22"/>
  <c r="P515" i="22"/>
  <c r="R515" i="22"/>
  <c r="U515" i="22"/>
  <c r="Q515" i="22"/>
  <c r="E516" i="22"/>
  <c r="F516" i="22"/>
  <c r="P516" i="22"/>
  <c r="Q516" i="22"/>
  <c r="E517" i="22"/>
  <c r="F517" i="22"/>
  <c r="G517" i="22"/>
  <c r="M517" i="22"/>
  <c r="Q517" i="22"/>
  <c r="E518" i="22"/>
  <c r="F518" i="22"/>
  <c r="Q518" i="22"/>
  <c r="E519" i="22"/>
  <c r="F519" i="22"/>
  <c r="G519" i="22"/>
  <c r="M519" i="22"/>
  <c r="Q519" i="22"/>
  <c r="E520" i="22"/>
  <c r="F520" i="22"/>
  <c r="P520" i="22"/>
  <c r="Q520" i="22"/>
  <c r="E521" i="22"/>
  <c r="F521" i="22"/>
  <c r="G521" i="22"/>
  <c r="M521" i="22"/>
  <c r="Q521" i="22"/>
  <c r="E522" i="22"/>
  <c r="F522" i="22"/>
  <c r="Q522" i="22"/>
  <c r="E523" i="22"/>
  <c r="F523" i="22"/>
  <c r="Q523" i="22"/>
  <c r="E524" i="22"/>
  <c r="F524" i="22"/>
  <c r="P524" i="22"/>
  <c r="Q524" i="22"/>
  <c r="E525" i="22"/>
  <c r="F525" i="22"/>
  <c r="G525" i="22"/>
  <c r="M525" i="22"/>
  <c r="Q525" i="22"/>
  <c r="E526" i="22"/>
  <c r="F526" i="22"/>
  <c r="Q526" i="22"/>
  <c r="E527" i="22"/>
  <c r="F527" i="22"/>
  <c r="Q527" i="22"/>
  <c r="E528" i="22"/>
  <c r="F528" i="22"/>
  <c r="G528" i="22"/>
  <c r="M528" i="22"/>
  <c r="Q528" i="22"/>
  <c r="E529" i="22"/>
  <c r="F529" i="22"/>
  <c r="P529" i="22"/>
  <c r="R529" i="22"/>
  <c r="U529" i="22"/>
  <c r="G529" i="22"/>
  <c r="M529" i="22"/>
  <c r="Q529" i="22"/>
  <c r="E530" i="22"/>
  <c r="F530" i="22"/>
  <c r="Q530" i="22"/>
  <c r="E531" i="22"/>
  <c r="F531" i="22"/>
  <c r="G531" i="22"/>
  <c r="M531" i="22"/>
  <c r="Q531" i="22"/>
  <c r="E532" i="22"/>
  <c r="F532" i="22"/>
  <c r="P532" i="22"/>
  <c r="Q532" i="22"/>
  <c r="E533" i="22"/>
  <c r="F533" i="22"/>
  <c r="G533" i="22"/>
  <c r="M533" i="22"/>
  <c r="Q533" i="22"/>
  <c r="E534" i="22"/>
  <c r="F534" i="22"/>
  <c r="Q534" i="22"/>
  <c r="E535" i="22"/>
  <c r="F535" i="22"/>
  <c r="G535" i="22"/>
  <c r="M535" i="22"/>
  <c r="Q535" i="22"/>
  <c r="E536" i="22"/>
  <c r="F536" i="22"/>
  <c r="P536" i="22"/>
  <c r="Q536" i="22"/>
  <c r="E537" i="22"/>
  <c r="F537" i="22"/>
  <c r="G537" i="22"/>
  <c r="M537" i="22"/>
  <c r="Q537" i="22"/>
  <c r="E538" i="22"/>
  <c r="F538" i="22"/>
  <c r="Q538" i="22"/>
  <c r="E539" i="22"/>
  <c r="F539" i="22"/>
  <c r="G539" i="22"/>
  <c r="M539" i="22"/>
  <c r="P539" i="22"/>
  <c r="R539" i="22"/>
  <c r="U539" i="22"/>
  <c r="Q539" i="22"/>
  <c r="E540" i="22"/>
  <c r="F540" i="22"/>
  <c r="P540" i="22"/>
  <c r="Q540" i="22"/>
  <c r="E541" i="22"/>
  <c r="F541" i="22"/>
  <c r="G541" i="22"/>
  <c r="M541" i="22"/>
  <c r="Q541" i="22"/>
  <c r="E542" i="22"/>
  <c r="F542" i="22"/>
  <c r="Q542" i="22"/>
  <c r="E543" i="22"/>
  <c r="F543" i="22"/>
  <c r="Q543" i="22"/>
  <c r="E544" i="22"/>
  <c r="F544" i="22"/>
  <c r="P544" i="22"/>
  <c r="Q544" i="22"/>
  <c r="E545" i="22"/>
  <c r="F545" i="22"/>
  <c r="P545" i="22"/>
  <c r="Q545" i="22"/>
  <c r="E546" i="22"/>
  <c r="F546" i="22"/>
  <c r="Q546" i="22"/>
  <c r="E547" i="22"/>
  <c r="F547" i="22"/>
  <c r="G547" i="22"/>
  <c r="M547" i="22"/>
  <c r="P547" i="22"/>
  <c r="R547" i="22"/>
  <c r="U547" i="22"/>
  <c r="Q547" i="22"/>
  <c r="E548" i="22"/>
  <c r="F548" i="22"/>
  <c r="P548" i="22"/>
  <c r="Q548" i="22"/>
  <c r="E549" i="22"/>
  <c r="F549" i="22"/>
  <c r="G549" i="22"/>
  <c r="M549" i="22"/>
  <c r="Q549" i="22"/>
  <c r="E550" i="22"/>
  <c r="F550" i="22"/>
  <c r="Q550" i="22"/>
  <c r="E551" i="22"/>
  <c r="F551" i="22"/>
  <c r="P551" i="22"/>
  <c r="R551" i="22"/>
  <c r="U551" i="22"/>
  <c r="G551" i="22"/>
  <c r="M551" i="22"/>
  <c r="Q551" i="22"/>
  <c r="E552" i="22"/>
  <c r="F552" i="22"/>
  <c r="P552" i="22"/>
  <c r="Q552" i="22"/>
  <c r="E553" i="22"/>
  <c r="F553" i="22"/>
  <c r="G553" i="22"/>
  <c r="M553" i="22"/>
  <c r="Q553" i="22"/>
  <c r="E554" i="22"/>
  <c r="F554" i="22"/>
  <c r="Q554" i="22"/>
  <c r="E555" i="22"/>
  <c r="F555" i="22"/>
  <c r="G555" i="22"/>
  <c r="M555" i="22"/>
  <c r="Q555" i="22"/>
  <c r="E556" i="22"/>
  <c r="F556" i="22"/>
  <c r="P556" i="22"/>
  <c r="Q556" i="22"/>
  <c r="E557" i="22"/>
  <c r="F557" i="22"/>
  <c r="G557" i="22"/>
  <c r="M557" i="22"/>
  <c r="Q557" i="22"/>
  <c r="E558" i="22"/>
  <c r="F558" i="22"/>
  <c r="Q558" i="22"/>
  <c r="E559" i="22"/>
  <c r="F559" i="22"/>
  <c r="G559" i="22"/>
  <c r="M559" i="22"/>
  <c r="Q559" i="22"/>
  <c r="E560" i="22"/>
  <c r="F560" i="22"/>
  <c r="P560" i="22"/>
  <c r="Q560" i="22"/>
  <c r="E561" i="22"/>
  <c r="F561" i="22"/>
  <c r="Q561" i="22"/>
  <c r="E562" i="22"/>
  <c r="F562" i="22"/>
  <c r="Q562" i="22"/>
  <c r="E563" i="22"/>
  <c r="F563" i="22"/>
  <c r="P563" i="22"/>
  <c r="Q563" i="22"/>
  <c r="E564" i="22"/>
  <c r="F564" i="22"/>
  <c r="P564" i="22"/>
  <c r="Q564" i="22"/>
  <c r="E565" i="22"/>
  <c r="F565" i="22"/>
  <c r="G565" i="22"/>
  <c r="M565" i="22"/>
  <c r="Q565" i="22"/>
  <c r="E566" i="22"/>
  <c r="F566" i="22"/>
  <c r="Q566" i="22"/>
  <c r="E567" i="22"/>
  <c r="F567" i="22"/>
  <c r="P567" i="22"/>
  <c r="G567" i="22"/>
  <c r="R567" i="22"/>
  <c r="U567" i="22"/>
  <c r="M567" i="22"/>
  <c r="Q567" i="22"/>
  <c r="E568" i="22"/>
  <c r="F568" i="22"/>
  <c r="P568" i="22"/>
  <c r="Q568" i="22"/>
  <c r="E569" i="22"/>
  <c r="F569" i="22"/>
  <c r="G569" i="22"/>
  <c r="M569" i="22"/>
  <c r="Q569" i="22"/>
  <c r="E570" i="22"/>
  <c r="F570" i="22"/>
  <c r="Q570" i="22"/>
  <c r="E571" i="22"/>
  <c r="F571" i="22"/>
  <c r="P571" i="22"/>
  <c r="G571" i="22"/>
  <c r="R571" i="22"/>
  <c r="U571" i="22"/>
  <c r="M571" i="22"/>
  <c r="Q571" i="22"/>
  <c r="E572" i="22"/>
  <c r="F572" i="22"/>
  <c r="P572" i="22"/>
  <c r="Q572" i="22"/>
  <c r="E573" i="22"/>
  <c r="F573" i="22"/>
  <c r="G573" i="22"/>
  <c r="I573" i="22"/>
  <c r="Q573" i="22"/>
  <c r="E574" i="22"/>
  <c r="F574" i="22"/>
  <c r="Q574" i="22"/>
  <c r="E575" i="22"/>
  <c r="F575" i="22"/>
  <c r="P575" i="22"/>
  <c r="Q575" i="22"/>
  <c r="E576" i="22"/>
  <c r="F576" i="22"/>
  <c r="P576" i="22"/>
  <c r="Q576" i="22"/>
  <c r="E577" i="22"/>
  <c r="F577" i="22"/>
  <c r="G577" i="22"/>
  <c r="M577" i="22"/>
  <c r="Q577" i="22"/>
  <c r="E578" i="22"/>
  <c r="F578" i="22"/>
  <c r="Q578" i="22"/>
  <c r="E579" i="22"/>
  <c r="F579" i="22"/>
  <c r="Q579" i="22"/>
  <c r="E580" i="22"/>
  <c r="F580" i="22"/>
  <c r="P580" i="22"/>
  <c r="Q580" i="22"/>
  <c r="E581" i="22"/>
  <c r="F581" i="22"/>
  <c r="G581" i="22"/>
  <c r="I581" i="22"/>
  <c r="Q581" i="22"/>
  <c r="E582" i="22"/>
  <c r="F582" i="22"/>
  <c r="Q582" i="22"/>
  <c r="E583" i="22"/>
  <c r="F583" i="22"/>
  <c r="G583" i="22"/>
  <c r="I583" i="22"/>
  <c r="P583" i="22"/>
  <c r="R583" i="22"/>
  <c r="U583" i="22"/>
  <c r="Q583" i="22"/>
  <c r="E584" i="22"/>
  <c r="F584" i="22"/>
  <c r="P584" i="22"/>
  <c r="Q584" i="22"/>
  <c r="E585" i="22"/>
  <c r="F585" i="22"/>
  <c r="G585" i="22"/>
  <c r="I585" i="22"/>
  <c r="Q585" i="22"/>
  <c r="E586" i="22"/>
  <c r="F586" i="22"/>
  <c r="Q586" i="22"/>
  <c r="E587" i="22"/>
  <c r="F587" i="22"/>
  <c r="G587" i="22"/>
  <c r="I587" i="22"/>
  <c r="Q587" i="22"/>
  <c r="E588" i="22"/>
  <c r="F588" i="22"/>
  <c r="P588" i="22"/>
  <c r="Q588" i="22"/>
  <c r="E589" i="22"/>
  <c r="F589" i="22"/>
  <c r="G589" i="22"/>
  <c r="N589" i="22"/>
  <c r="Q589" i="22"/>
  <c r="E590" i="22"/>
  <c r="F590" i="22"/>
  <c r="Q590" i="22"/>
  <c r="E591" i="22"/>
  <c r="F591" i="22"/>
  <c r="Q591" i="22"/>
  <c r="E592" i="22"/>
  <c r="F592" i="22"/>
  <c r="G592" i="22"/>
  <c r="P592" i="22"/>
  <c r="I592" i="22"/>
  <c r="Q592" i="22"/>
  <c r="E593" i="22"/>
  <c r="F593" i="22"/>
  <c r="P593" i="22"/>
  <c r="R593" i="22"/>
  <c r="U593" i="22"/>
  <c r="G593" i="22"/>
  <c r="I593" i="22"/>
  <c r="Q593" i="22"/>
  <c r="E594" i="22"/>
  <c r="F594" i="22"/>
  <c r="Q594" i="22"/>
  <c r="E595" i="22"/>
  <c r="F595" i="22"/>
  <c r="G595" i="22"/>
  <c r="I595" i="22"/>
  <c r="Q595" i="22"/>
  <c r="E596" i="22"/>
  <c r="F596" i="22"/>
  <c r="P596" i="22"/>
  <c r="Q596" i="22"/>
  <c r="E597" i="22"/>
  <c r="F597" i="22"/>
  <c r="G597" i="22"/>
  <c r="I597" i="22"/>
  <c r="Q597" i="22"/>
  <c r="E598" i="22"/>
  <c r="F598" i="22"/>
  <c r="Q598" i="22"/>
  <c r="E599" i="22"/>
  <c r="F599" i="22"/>
  <c r="G599" i="22"/>
  <c r="I599" i="22"/>
  <c r="P599" i="22"/>
  <c r="R599" i="22"/>
  <c r="U599" i="22"/>
  <c r="Q599" i="22"/>
  <c r="E600" i="22"/>
  <c r="F600" i="22"/>
  <c r="P600" i="22"/>
  <c r="Q600" i="22"/>
  <c r="E601" i="22"/>
  <c r="F601" i="22"/>
  <c r="G601" i="22"/>
  <c r="N601" i="22"/>
  <c r="Q601" i="22"/>
  <c r="E602" i="22"/>
  <c r="F602" i="22"/>
  <c r="Q602" i="22"/>
  <c r="E603" i="22"/>
  <c r="F603" i="22"/>
  <c r="Q603" i="22"/>
  <c r="E604" i="22"/>
  <c r="F604" i="22"/>
  <c r="P604" i="22"/>
  <c r="Q604" i="22"/>
  <c r="I605" i="22"/>
  <c r="Q605" i="22"/>
  <c r="I606" i="22"/>
  <c r="Q606" i="22"/>
  <c r="I607" i="22"/>
  <c r="Q607" i="22"/>
  <c r="I608" i="22"/>
  <c r="Q608" i="22"/>
  <c r="I609" i="22"/>
  <c r="Q609" i="22"/>
  <c r="I610" i="22"/>
  <c r="Q610" i="22"/>
  <c r="I611" i="22"/>
  <c r="Q611" i="22"/>
  <c r="I612" i="22"/>
  <c r="Q612" i="22"/>
  <c r="I613" i="22"/>
  <c r="Q613" i="22"/>
  <c r="I614" i="22"/>
  <c r="Q614" i="22"/>
  <c r="I615" i="22"/>
  <c r="Q615" i="22"/>
  <c r="I616" i="22"/>
  <c r="Q616" i="22"/>
  <c r="I617" i="22"/>
  <c r="Q617" i="22"/>
  <c r="I618" i="22"/>
  <c r="Q618" i="22"/>
  <c r="I619" i="22"/>
  <c r="Q619" i="22"/>
  <c r="I620" i="22"/>
  <c r="Q620" i="22"/>
  <c r="I621" i="22"/>
  <c r="Q621" i="22"/>
  <c r="I622" i="22"/>
  <c r="Q622" i="22"/>
  <c r="I626" i="22"/>
  <c r="Q626" i="22"/>
  <c r="I627" i="22"/>
  <c r="Q627" i="22"/>
  <c r="I628" i="22"/>
  <c r="Q628" i="22"/>
  <c r="I629" i="22"/>
  <c r="Q629" i="22"/>
  <c r="I630" i="22"/>
  <c r="Q630" i="22"/>
  <c r="I631" i="22"/>
  <c r="Q631" i="22"/>
  <c r="I632" i="22"/>
  <c r="Q632" i="22"/>
  <c r="D21" i="19"/>
  <c r="F21" i="19" s="1"/>
  <c r="H21" i="19" s="1"/>
  <c r="D22" i="19"/>
  <c r="F22" i="19" s="1"/>
  <c r="H22" i="19" s="1"/>
  <c r="D23" i="19"/>
  <c r="F23" i="19" s="1"/>
  <c r="H23" i="19" s="1"/>
  <c r="D24" i="19"/>
  <c r="F24" i="19" s="1"/>
  <c r="H24" i="19" s="1"/>
  <c r="D25" i="19"/>
  <c r="F25" i="19" s="1"/>
  <c r="H25" i="19" s="1"/>
  <c r="D26" i="19"/>
  <c r="F26" i="19" s="1"/>
  <c r="H26" i="19" s="1"/>
  <c r="D27" i="19"/>
  <c r="I27" i="19" s="1"/>
  <c r="J27" i="19" s="1"/>
  <c r="D28" i="19"/>
  <c r="D29" i="19"/>
  <c r="F29" i="19" s="1"/>
  <c r="H29" i="19" s="1"/>
  <c r="D30" i="19"/>
  <c r="F30" i="19" s="1"/>
  <c r="H30" i="19" s="1"/>
  <c r="D31" i="19"/>
  <c r="F31" i="19" s="1"/>
  <c r="H31" i="19" s="1"/>
  <c r="D32" i="19"/>
  <c r="F32" i="19" s="1"/>
  <c r="H32" i="19" s="1"/>
  <c r="D33" i="19"/>
  <c r="F33" i="19" s="1"/>
  <c r="H33" i="19" s="1"/>
  <c r="D34" i="19"/>
  <c r="F34" i="19" s="1"/>
  <c r="H34" i="19" s="1"/>
  <c r="D35" i="19"/>
  <c r="F35" i="19" s="1"/>
  <c r="H35" i="19" s="1"/>
  <c r="D36" i="19"/>
  <c r="F36" i="19" s="1"/>
  <c r="H36" i="19" s="1"/>
  <c r="D37" i="19"/>
  <c r="F37" i="19" s="1"/>
  <c r="D38" i="19"/>
  <c r="F38" i="19" s="1"/>
  <c r="H38" i="19" s="1"/>
  <c r="D39" i="19"/>
  <c r="D40" i="19"/>
  <c r="F40" i="19" s="1"/>
  <c r="H40" i="19" s="1"/>
  <c r="D41" i="19"/>
  <c r="I41" i="19" s="1"/>
  <c r="J41" i="19" s="1"/>
  <c r="D42" i="19"/>
  <c r="F42" i="19" s="1"/>
  <c r="H42" i="19" s="1"/>
  <c r="D43" i="19"/>
  <c r="F43" i="19" s="1"/>
  <c r="D44" i="19"/>
  <c r="F44" i="19" s="1"/>
  <c r="H44" i="19" s="1"/>
  <c r="D45" i="19"/>
  <c r="F45" i="19" s="1"/>
  <c r="H45" i="19" s="1"/>
  <c r="D46" i="19"/>
  <c r="F46" i="19" s="1"/>
  <c r="H46" i="19" s="1"/>
  <c r="D47" i="19"/>
  <c r="F47" i="19" s="1"/>
  <c r="D48" i="19"/>
  <c r="F48" i="19" s="1"/>
  <c r="H48" i="19" s="1"/>
  <c r="D49" i="19"/>
  <c r="F49" i="19" s="1"/>
  <c r="D50" i="19"/>
  <c r="F50" i="19" s="1"/>
  <c r="H50" i="19" s="1"/>
  <c r="D51" i="19"/>
  <c r="F51" i="19" s="1"/>
  <c r="D52" i="19"/>
  <c r="D53" i="19"/>
  <c r="F53" i="19" s="1"/>
  <c r="H53" i="19" s="1"/>
  <c r="D54" i="19"/>
  <c r="F54" i="19" s="1"/>
  <c r="H54" i="19" s="1"/>
  <c r="D55" i="19"/>
  <c r="I55" i="19" s="1"/>
  <c r="J55" i="19" s="1"/>
  <c r="D56" i="19"/>
  <c r="F56" i="19" s="1"/>
  <c r="H56" i="19" s="1"/>
  <c r="D57" i="19"/>
  <c r="F57" i="19" s="1"/>
  <c r="D58" i="19"/>
  <c r="F58" i="19" s="1"/>
  <c r="H58" i="19" s="1"/>
  <c r="D59" i="19"/>
  <c r="F59" i="19" s="1"/>
  <c r="H59" i="19" s="1"/>
  <c r="D60" i="19"/>
  <c r="F60" i="19" s="1"/>
  <c r="D61" i="19"/>
  <c r="F61" i="19" s="1"/>
  <c r="D62" i="19"/>
  <c r="F62" i="19" s="1"/>
  <c r="H62" i="19" s="1"/>
  <c r="D63" i="19"/>
  <c r="F63" i="19" s="1"/>
  <c r="H63" i="19" s="1"/>
  <c r="D64" i="19"/>
  <c r="F64" i="19" s="1"/>
  <c r="H64" i="19" s="1"/>
  <c r="D65" i="19"/>
  <c r="D66" i="19"/>
  <c r="F66" i="19" s="1"/>
  <c r="H66" i="19" s="1"/>
  <c r="D67" i="19"/>
  <c r="F67" i="19" s="1"/>
  <c r="H67" i="19" s="1"/>
  <c r="D68" i="19"/>
  <c r="F68" i="19" s="1"/>
  <c r="D69" i="19"/>
  <c r="F69" i="19" s="1"/>
  <c r="H69" i="19" s="1"/>
  <c r="D70" i="19"/>
  <c r="F70" i="19" s="1"/>
  <c r="H70" i="19" s="1"/>
  <c r="D71" i="19"/>
  <c r="D72" i="19"/>
  <c r="D73" i="19"/>
  <c r="F73" i="19" s="1"/>
  <c r="H73" i="19" s="1"/>
  <c r="G29" i="19"/>
  <c r="G4" i="19"/>
  <c r="G5" i="19"/>
  <c r="G6" i="19"/>
  <c r="G7" i="19"/>
  <c r="A13" i="19"/>
  <c r="E15" i="19"/>
  <c r="E13" i="19"/>
  <c r="G15" i="19"/>
  <c r="G12" i="19"/>
  <c r="K12" i="19"/>
  <c r="M15" i="19"/>
  <c r="M13" i="19"/>
  <c r="D16" i="19"/>
  <c r="D15" i="19"/>
  <c r="E16" i="19"/>
  <c r="F16" i="19"/>
  <c r="F15" i="19"/>
  <c r="G16" i="19"/>
  <c r="H16" i="19"/>
  <c r="H15" i="19"/>
  <c r="I16" i="19"/>
  <c r="I15" i="19"/>
  <c r="J16" i="19"/>
  <c r="J15" i="19"/>
  <c r="K16" i="19"/>
  <c r="K15" i="19"/>
  <c r="L16" i="19"/>
  <c r="L15" i="19"/>
  <c r="M16" i="19"/>
  <c r="N16" i="19"/>
  <c r="N15" i="19"/>
  <c r="O16" i="19"/>
  <c r="O15" i="19"/>
  <c r="O12" i="19"/>
  <c r="D17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I32" i="19"/>
  <c r="J32" i="19" s="1"/>
  <c r="E33" i="19"/>
  <c r="E34" i="19"/>
  <c r="E35" i="19"/>
  <c r="E36" i="19"/>
  <c r="E37" i="19"/>
  <c r="E38" i="19"/>
  <c r="E39" i="19"/>
  <c r="E40" i="19"/>
  <c r="I40" i="19"/>
  <c r="J40" i="19" s="1"/>
  <c r="E41" i="19"/>
  <c r="E42" i="19"/>
  <c r="E43" i="19"/>
  <c r="E44" i="19"/>
  <c r="I44" i="19"/>
  <c r="J44" i="19" s="1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I64" i="19"/>
  <c r="J64" i="19" s="1"/>
  <c r="E65" i="19"/>
  <c r="E66" i="19"/>
  <c r="E67" i="19"/>
  <c r="E68" i="19"/>
  <c r="E69" i="19"/>
  <c r="E70" i="19"/>
  <c r="E71" i="19"/>
  <c r="E72" i="19"/>
  <c r="E73" i="19"/>
  <c r="D74" i="19"/>
  <c r="E74" i="19"/>
  <c r="D75" i="19"/>
  <c r="I75" i="19" s="1"/>
  <c r="J75" i="19" s="1"/>
  <c r="E75" i="19"/>
  <c r="D76" i="19"/>
  <c r="F76" i="19" s="1"/>
  <c r="H76" i="19" s="1"/>
  <c r="E76" i="19"/>
  <c r="D77" i="19"/>
  <c r="E77" i="19"/>
  <c r="D78" i="19"/>
  <c r="F78" i="19" s="1"/>
  <c r="H78" i="19" s="1"/>
  <c r="E78" i="19"/>
  <c r="D79" i="19"/>
  <c r="F79" i="19" s="1"/>
  <c r="H79" i="19" s="1"/>
  <c r="E79" i="19"/>
  <c r="D80" i="19"/>
  <c r="F80" i="19" s="1"/>
  <c r="H80" i="19" s="1"/>
  <c r="E80" i="19"/>
  <c r="D81" i="19"/>
  <c r="F81" i="19" s="1"/>
  <c r="H81" i="19" s="1"/>
  <c r="E81" i="19"/>
  <c r="D82" i="19"/>
  <c r="F82" i="19" s="1"/>
  <c r="H82" i="19" s="1"/>
  <c r="E82" i="19"/>
  <c r="D83" i="19"/>
  <c r="I83" i="19" s="1"/>
  <c r="J83" i="19" s="1"/>
  <c r="E83" i="19"/>
  <c r="D84" i="19"/>
  <c r="E84" i="19"/>
  <c r="D85" i="19"/>
  <c r="E85" i="19"/>
  <c r="I85" i="19"/>
  <c r="J85" i="19"/>
  <c r="D86" i="19"/>
  <c r="F86" i="19"/>
  <c r="H86" i="19"/>
  <c r="E86" i="19"/>
  <c r="D87" i="19"/>
  <c r="I87" i="19"/>
  <c r="J87" i="19"/>
  <c r="F87" i="19"/>
  <c r="H87" i="19"/>
  <c r="E87" i="19"/>
  <c r="D88" i="19"/>
  <c r="E88" i="19"/>
  <c r="D89" i="19"/>
  <c r="F89" i="19"/>
  <c r="G89" i="19"/>
  <c r="E89" i="19"/>
  <c r="I89" i="19"/>
  <c r="J89" i="19"/>
  <c r="D90" i="19"/>
  <c r="E90" i="19"/>
  <c r="D91" i="19"/>
  <c r="F91" i="19"/>
  <c r="H91" i="19"/>
  <c r="E91" i="19"/>
  <c r="I91" i="19"/>
  <c r="J91" i="19"/>
  <c r="D92" i="19"/>
  <c r="E92" i="19"/>
  <c r="F92" i="19"/>
  <c r="H92" i="19"/>
  <c r="D93" i="19"/>
  <c r="E93" i="19"/>
  <c r="I93" i="19"/>
  <c r="J93" i="19"/>
  <c r="F93" i="19"/>
  <c r="H93" i="19"/>
  <c r="G93" i="19"/>
  <c r="D94" i="19"/>
  <c r="F94" i="19"/>
  <c r="H94" i="19"/>
  <c r="E94" i="19"/>
  <c r="D95" i="19"/>
  <c r="F95" i="19"/>
  <c r="H95" i="19"/>
  <c r="E95" i="19"/>
  <c r="G95" i="19"/>
  <c r="D96" i="19"/>
  <c r="E96" i="19"/>
  <c r="F96" i="19"/>
  <c r="H96" i="19"/>
  <c r="D97" i="19"/>
  <c r="G97" i="19"/>
  <c r="E97" i="19"/>
  <c r="I97" i="19"/>
  <c r="F97" i="19"/>
  <c r="H97" i="19"/>
  <c r="J97" i="19"/>
  <c r="D98" i="19"/>
  <c r="F98" i="19"/>
  <c r="H98" i="19"/>
  <c r="E98" i="19"/>
  <c r="D99" i="19"/>
  <c r="E99" i="19"/>
  <c r="D100" i="19"/>
  <c r="F100" i="19"/>
  <c r="H100" i="19"/>
  <c r="E100" i="19"/>
  <c r="D101" i="19"/>
  <c r="E101" i="19"/>
  <c r="D102" i="19"/>
  <c r="F102" i="19"/>
  <c r="H102" i="19"/>
  <c r="E102" i="19"/>
  <c r="D103" i="19"/>
  <c r="I103" i="19"/>
  <c r="F103" i="19"/>
  <c r="H103" i="19"/>
  <c r="E103" i="19"/>
  <c r="J103" i="19"/>
  <c r="D104" i="19"/>
  <c r="E104" i="19"/>
  <c r="D105" i="19"/>
  <c r="F105" i="19"/>
  <c r="G105" i="19"/>
  <c r="E105" i="19"/>
  <c r="I105" i="19"/>
  <c r="J105" i="19"/>
  <c r="H105" i="19"/>
  <c r="D106" i="19"/>
  <c r="E106" i="19"/>
  <c r="D107" i="19"/>
  <c r="F107" i="19"/>
  <c r="H107" i="19"/>
  <c r="E107" i="19"/>
  <c r="I107" i="19"/>
  <c r="J107" i="19"/>
  <c r="D108" i="19"/>
  <c r="E108" i="19"/>
  <c r="F108" i="19"/>
  <c r="H108" i="19"/>
  <c r="D109" i="19"/>
  <c r="E109" i="19"/>
  <c r="I109" i="19"/>
  <c r="J109" i="19"/>
  <c r="F109" i="19"/>
  <c r="H109" i="19"/>
  <c r="G109" i="19"/>
  <c r="D110" i="19"/>
  <c r="F110" i="19"/>
  <c r="E110" i="19"/>
  <c r="H110" i="19"/>
  <c r="D111" i="19"/>
  <c r="F111" i="19"/>
  <c r="H111" i="19"/>
  <c r="E111" i="19"/>
  <c r="D112" i="19"/>
  <c r="E112" i="19"/>
  <c r="F112" i="19"/>
  <c r="H112" i="19"/>
  <c r="D113" i="19"/>
  <c r="G113" i="19"/>
  <c r="E113" i="19"/>
  <c r="I113" i="19"/>
  <c r="J113" i="19"/>
  <c r="F113" i="19"/>
  <c r="H113" i="19"/>
  <c r="D114" i="19"/>
  <c r="F114" i="19"/>
  <c r="H114" i="19"/>
  <c r="E114" i="19"/>
  <c r="D115" i="19"/>
  <c r="E115" i="19"/>
  <c r="I115" i="19"/>
  <c r="J115" i="19"/>
  <c r="D116" i="19"/>
  <c r="F116" i="19"/>
  <c r="H116" i="19"/>
  <c r="E116" i="19"/>
  <c r="D117" i="19"/>
  <c r="F117" i="19"/>
  <c r="H117" i="19"/>
  <c r="E117" i="19"/>
  <c r="I117" i="19"/>
  <c r="J117" i="19"/>
  <c r="G117" i="19"/>
  <c r="D118" i="19"/>
  <c r="F118" i="19"/>
  <c r="H118" i="19"/>
  <c r="E118" i="19"/>
  <c r="D119" i="19"/>
  <c r="I119" i="19"/>
  <c r="F119" i="19"/>
  <c r="H119" i="19"/>
  <c r="E119" i="19"/>
  <c r="J119" i="19"/>
  <c r="D120" i="19"/>
  <c r="E120" i="19"/>
  <c r="D121" i="19"/>
  <c r="F121" i="19"/>
  <c r="G121" i="19"/>
  <c r="E121" i="19"/>
  <c r="I121" i="19"/>
  <c r="J121" i="19"/>
  <c r="H121" i="19"/>
  <c r="D122" i="19"/>
  <c r="E122" i="19"/>
  <c r="D123" i="19"/>
  <c r="F123" i="19"/>
  <c r="H123" i="19"/>
  <c r="E123" i="19"/>
  <c r="I123" i="19"/>
  <c r="J123" i="19"/>
  <c r="D124" i="19"/>
  <c r="E124" i="19"/>
  <c r="F124" i="19"/>
  <c r="H124" i="19"/>
  <c r="D125" i="19"/>
  <c r="E125" i="19"/>
  <c r="I125" i="19"/>
  <c r="J125" i="19"/>
  <c r="F125" i="19"/>
  <c r="H125" i="19"/>
  <c r="G125" i="19"/>
  <c r="D126" i="19"/>
  <c r="F126" i="19"/>
  <c r="H126" i="19"/>
  <c r="E126" i="19"/>
  <c r="D127" i="19"/>
  <c r="F127" i="19"/>
  <c r="H127" i="19"/>
  <c r="E127" i="19"/>
  <c r="D128" i="19"/>
  <c r="E128" i="19"/>
  <c r="F128" i="19"/>
  <c r="H128" i="19"/>
  <c r="D129" i="19"/>
  <c r="E129" i="19"/>
  <c r="I129" i="19"/>
  <c r="J129" i="19"/>
  <c r="F129" i="19"/>
  <c r="H129" i="19"/>
  <c r="D130" i="19"/>
  <c r="F130" i="19"/>
  <c r="H130" i="19"/>
  <c r="E130" i="19"/>
  <c r="D131" i="19"/>
  <c r="F131" i="19"/>
  <c r="H131" i="19"/>
  <c r="E131" i="19"/>
  <c r="I131" i="19"/>
  <c r="J131" i="19"/>
  <c r="G131" i="19"/>
  <c r="D132" i="19"/>
  <c r="F132" i="19"/>
  <c r="H132" i="19"/>
  <c r="E132" i="19"/>
  <c r="D133" i="19"/>
  <c r="F133" i="19"/>
  <c r="H133" i="19"/>
  <c r="E133" i="19"/>
  <c r="I133" i="19"/>
  <c r="J133" i="19"/>
  <c r="D134" i="19"/>
  <c r="F134" i="19"/>
  <c r="H134" i="19"/>
  <c r="E134" i="19"/>
  <c r="D135" i="19"/>
  <c r="I135" i="19"/>
  <c r="F135" i="19"/>
  <c r="H135" i="19"/>
  <c r="E135" i="19"/>
  <c r="J135" i="19"/>
  <c r="D136" i="19"/>
  <c r="E136" i="19"/>
  <c r="D137" i="19"/>
  <c r="F137" i="19"/>
  <c r="H137" i="19"/>
  <c r="E137" i="19"/>
  <c r="I137" i="19"/>
  <c r="J137" i="19"/>
  <c r="G137" i="19"/>
  <c r="D138" i="19"/>
  <c r="E138" i="19"/>
  <c r="D139" i="19"/>
  <c r="I139" i="19"/>
  <c r="J139" i="19"/>
  <c r="F139" i="19"/>
  <c r="H139" i="19"/>
  <c r="E139" i="19"/>
  <c r="D140" i="19"/>
  <c r="E140" i="19"/>
  <c r="F140" i="19"/>
  <c r="H140" i="19"/>
  <c r="D141" i="19"/>
  <c r="E141" i="19"/>
  <c r="I141" i="19"/>
  <c r="J141" i="19"/>
  <c r="F141" i="19"/>
  <c r="H141" i="19"/>
  <c r="G141" i="19"/>
  <c r="D142" i="19"/>
  <c r="F142" i="19"/>
  <c r="E142" i="19"/>
  <c r="H142" i="19"/>
  <c r="D143" i="19"/>
  <c r="F143" i="19"/>
  <c r="H143" i="19"/>
  <c r="E143" i="19"/>
  <c r="G143" i="19"/>
  <c r="D144" i="19"/>
  <c r="E144" i="19"/>
  <c r="F144" i="19"/>
  <c r="H144" i="19"/>
  <c r="D145" i="19"/>
  <c r="G145" i="19"/>
  <c r="E145" i="19"/>
  <c r="I145" i="19"/>
  <c r="F145" i="19"/>
  <c r="H145" i="19"/>
  <c r="J145" i="19"/>
  <c r="D146" i="19"/>
  <c r="F146" i="19"/>
  <c r="E146" i="19"/>
  <c r="H146" i="19"/>
  <c r="D147" i="19"/>
  <c r="F147" i="19"/>
  <c r="H147" i="19"/>
  <c r="E147" i="19"/>
  <c r="D148" i="19"/>
  <c r="F148" i="19"/>
  <c r="H148" i="19"/>
  <c r="E148" i="19"/>
  <c r="D149" i="19"/>
  <c r="F149" i="19"/>
  <c r="H149" i="19"/>
  <c r="E149" i="19"/>
  <c r="I149" i="19"/>
  <c r="J149" i="19"/>
  <c r="G149" i="19"/>
  <c r="D150" i="19"/>
  <c r="F150" i="19"/>
  <c r="H150" i="19"/>
  <c r="E150" i="19"/>
  <c r="D151" i="19"/>
  <c r="I151" i="19"/>
  <c r="J151" i="19"/>
  <c r="F151" i="19"/>
  <c r="H151" i="19"/>
  <c r="E151" i="19"/>
  <c r="D152" i="19"/>
  <c r="E152" i="19"/>
  <c r="D153" i="19"/>
  <c r="F153" i="19"/>
  <c r="E153" i="19"/>
  <c r="I153" i="19"/>
  <c r="J153" i="19"/>
  <c r="H153" i="19"/>
  <c r="G153" i="19"/>
  <c r="D154" i="19"/>
  <c r="E154" i="19"/>
  <c r="D155" i="19"/>
  <c r="I155" i="19"/>
  <c r="J155" i="19"/>
  <c r="E155" i="19"/>
  <c r="D156" i="19"/>
  <c r="E156" i="19"/>
  <c r="F156" i="19"/>
  <c r="H156" i="19"/>
  <c r="D157" i="19"/>
  <c r="E157" i="19"/>
  <c r="I157" i="19"/>
  <c r="J157" i="19"/>
  <c r="F157" i="19"/>
  <c r="H157" i="19"/>
  <c r="G157" i="19"/>
  <c r="D158" i="19"/>
  <c r="F158" i="19"/>
  <c r="H158" i="19"/>
  <c r="E158" i="19"/>
  <c r="D159" i="19"/>
  <c r="F159" i="19"/>
  <c r="H159" i="19"/>
  <c r="E159" i="19"/>
  <c r="D160" i="19"/>
  <c r="E160" i="19"/>
  <c r="F160" i="19"/>
  <c r="H160" i="19"/>
  <c r="D161" i="19"/>
  <c r="E161" i="19"/>
  <c r="I161" i="19"/>
  <c r="J161" i="19"/>
  <c r="F161" i="19"/>
  <c r="H161" i="19"/>
  <c r="D162" i="19"/>
  <c r="F162" i="19"/>
  <c r="H162" i="19"/>
  <c r="E162" i="19"/>
  <c r="D163" i="19"/>
  <c r="F163" i="19"/>
  <c r="H163" i="19"/>
  <c r="E163" i="19"/>
  <c r="I163" i="19"/>
  <c r="J163" i="19"/>
  <c r="G163" i="19"/>
  <c r="D164" i="19"/>
  <c r="F164" i="19"/>
  <c r="H164" i="19"/>
  <c r="E164" i="19"/>
  <c r="D165" i="19"/>
  <c r="F165" i="19"/>
  <c r="H165" i="19"/>
  <c r="E165" i="19"/>
  <c r="D166" i="19"/>
  <c r="F166" i="19"/>
  <c r="H166" i="19"/>
  <c r="E166" i="19"/>
  <c r="D167" i="19"/>
  <c r="I167" i="19"/>
  <c r="J167" i="19"/>
  <c r="F167" i="19"/>
  <c r="H167" i="19"/>
  <c r="E167" i="19"/>
  <c r="D168" i="19"/>
  <c r="E168" i="19"/>
  <c r="D169" i="19"/>
  <c r="F169" i="19"/>
  <c r="H169" i="19"/>
  <c r="E169" i="19"/>
  <c r="I169" i="19"/>
  <c r="J169" i="19"/>
  <c r="G169" i="19"/>
  <c r="D170" i="19"/>
  <c r="E170" i="19"/>
  <c r="D171" i="19"/>
  <c r="I171" i="19"/>
  <c r="J171" i="19"/>
  <c r="F171" i="19"/>
  <c r="H171" i="19"/>
  <c r="E171" i="19"/>
  <c r="D172" i="19"/>
  <c r="E172" i="19"/>
  <c r="F172" i="19"/>
  <c r="H172" i="19"/>
  <c r="D173" i="19"/>
  <c r="E173" i="19"/>
  <c r="I173" i="19"/>
  <c r="J173" i="19"/>
  <c r="F173" i="19"/>
  <c r="H173" i="19"/>
  <c r="G173" i="19"/>
  <c r="D174" i="19"/>
  <c r="F174" i="19"/>
  <c r="E174" i="19"/>
  <c r="H174" i="19"/>
  <c r="D175" i="19"/>
  <c r="F175" i="19"/>
  <c r="H175" i="19"/>
  <c r="E175" i="19"/>
  <c r="G175" i="19"/>
  <c r="D176" i="19"/>
  <c r="E176" i="19"/>
  <c r="F176" i="19"/>
  <c r="H176" i="19"/>
  <c r="D177" i="19"/>
  <c r="G177" i="19"/>
  <c r="E177" i="19"/>
  <c r="I177" i="19"/>
  <c r="F177" i="19"/>
  <c r="H177" i="19"/>
  <c r="J177" i="19"/>
  <c r="D178" i="19"/>
  <c r="F178" i="19"/>
  <c r="E178" i="19"/>
  <c r="H178" i="19"/>
  <c r="D179" i="19"/>
  <c r="F179" i="19"/>
  <c r="H179" i="19"/>
  <c r="E179" i="19"/>
  <c r="D180" i="19"/>
  <c r="F180" i="19"/>
  <c r="H180" i="19"/>
  <c r="E180" i="19"/>
  <c r="D181" i="19"/>
  <c r="F181" i="19"/>
  <c r="H181" i="19"/>
  <c r="E181" i="19"/>
  <c r="I181" i="19"/>
  <c r="J181" i="19"/>
  <c r="G181" i="19"/>
  <c r="D182" i="19"/>
  <c r="F182" i="19"/>
  <c r="H182" i="19"/>
  <c r="E182" i="19"/>
  <c r="D183" i="19"/>
  <c r="I183" i="19"/>
  <c r="F183" i="19"/>
  <c r="H183" i="19"/>
  <c r="E183" i="19"/>
  <c r="J183" i="19"/>
  <c r="D184" i="19"/>
  <c r="E184" i="19"/>
  <c r="D185" i="19"/>
  <c r="F185" i="19"/>
  <c r="E185" i="19"/>
  <c r="I185" i="19"/>
  <c r="J185" i="19"/>
  <c r="H185" i="19"/>
  <c r="G185" i="19"/>
  <c r="D186" i="19"/>
  <c r="E186" i="19"/>
  <c r="D187" i="19"/>
  <c r="F187" i="19"/>
  <c r="H187" i="19"/>
  <c r="E187" i="19"/>
  <c r="I187" i="19"/>
  <c r="J187" i="19"/>
  <c r="D188" i="19"/>
  <c r="E188" i="19"/>
  <c r="F188" i="19"/>
  <c r="H188" i="19"/>
  <c r="D189" i="19"/>
  <c r="E189" i="19"/>
  <c r="I189" i="19"/>
  <c r="J189" i="19"/>
  <c r="F189" i="19"/>
  <c r="H189" i="19"/>
  <c r="G189" i="19"/>
  <c r="D190" i="19"/>
  <c r="F190" i="19"/>
  <c r="H190" i="19"/>
  <c r="E190" i="19"/>
  <c r="D191" i="19"/>
  <c r="F191" i="19"/>
  <c r="H191" i="19"/>
  <c r="E191" i="19"/>
  <c r="D192" i="19"/>
  <c r="E192" i="19"/>
  <c r="F192" i="19"/>
  <c r="H192" i="19"/>
  <c r="D193" i="19"/>
  <c r="E193" i="19"/>
  <c r="I193" i="19"/>
  <c r="J193" i="19"/>
  <c r="F193" i="19"/>
  <c r="H193" i="19"/>
  <c r="D194" i="19"/>
  <c r="F194" i="19"/>
  <c r="H194" i="19"/>
  <c r="E194" i="19"/>
  <c r="D195" i="19"/>
  <c r="F195" i="19"/>
  <c r="H195" i="19"/>
  <c r="E195" i="19"/>
  <c r="I195" i="19"/>
  <c r="J195" i="19"/>
  <c r="G195" i="19"/>
  <c r="D196" i="19"/>
  <c r="F196" i="19"/>
  <c r="H196" i="19"/>
  <c r="E196" i="19"/>
  <c r="D197" i="19"/>
  <c r="F197" i="19"/>
  <c r="H197" i="19"/>
  <c r="E197" i="19"/>
  <c r="I197" i="19"/>
  <c r="J197" i="19"/>
  <c r="D198" i="19"/>
  <c r="F198" i="19"/>
  <c r="H198" i="19"/>
  <c r="E198" i="19"/>
  <c r="D199" i="19"/>
  <c r="I199" i="19"/>
  <c r="F199" i="19"/>
  <c r="H199" i="19"/>
  <c r="E199" i="19"/>
  <c r="J199" i="19"/>
  <c r="D200" i="19"/>
  <c r="E200" i="19"/>
  <c r="D201" i="19"/>
  <c r="F201" i="19"/>
  <c r="H201" i="19"/>
  <c r="E201" i="19"/>
  <c r="I201" i="19"/>
  <c r="J201" i="19"/>
  <c r="G201" i="19"/>
  <c r="D202" i="19"/>
  <c r="E202" i="19"/>
  <c r="D203" i="19"/>
  <c r="I203" i="19"/>
  <c r="J203" i="19"/>
  <c r="F203" i="19"/>
  <c r="H203" i="19"/>
  <c r="E203" i="19"/>
  <c r="D204" i="19"/>
  <c r="E204" i="19"/>
  <c r="F204" i="19"/>
  <c r="H204" i="19"/>
  <c r="D205" i="19"/>
  <c r="E205" i="19"/>
  <c r="I205" i="19"/>
  <c r="J205" i="19"/>
  <c r="F205" i="19"/>
  <c r="H205" i="19"/>
  <c r="G205" i="19"/>
  <c r="D206" i="19"/>
  <c r="F206" i="19"/>
  <c r="E206" i="19"/>
  <c r="H206" i="19"/>
  <c r="D207" i="19"/>
  <c r="F207" i="19"/>
  <c r="H207" i="19"/>
  <c r="E207" i="19"/>
  <c r="G207" i="19"/>
  <c r="D208" i="19"/>
  <c r="E208" i="19"/>
  <c r="F208" i="19"/>
  <c r="H208" i="19"/>
  <c r="D209" i="19"/>
  <c r="G209" i="19"/>
  <c r="E209" i="19"/>
  <c r="F209" i="19"/>
  <c r="H209" i="19"/>
  <c r="I209" i="19"/>
  <c r="J209" i="19"/>
  <c r="D210" i="19"/>
  <c r="E210" i="19"/>
  <c r="F210" i="19"/>
  <c r="H210" i="19"/>
  <c r="D211" i="19"/>
  <c r="F211" i="19"/>
  <c r="H211" i="19"/>
  <c r="E211" i="19"/>
  <c r="I211" i="19"/>
  <c r="J211" i="19"/>
  <c r="D212" i="19"/>
  <c r="F212" i="19"/>
  <c r="H212" i="19"/>
  <c r="E212" i="19"/>
  <c r="D213" i="19"/>
  <c r="F213" i="19"/>
  <c r="E213" i="19"/>
  <c r="I213" i="19"/>
  <c r="J213" i="19"/>
  <c r="H213" i="19"/>
  <c r="D214" i="19"/>
  <c r="F214" i="19"/>
  <c r="H214" i="19"/>
  <c r="E214" i="19"/>
  <c r="I214" i="19"/>
  <c r="J214" i="19"/>
  <c r="D215" i="19"/>
  <c r="F215" i="19"/>
  <c r="H215" i="19"/>
  <c r="E215" i="19"/>
  <c r="D216" i="19"/>
  <c r="G216" i="19"/>
  <c r="E216" i="19"/>
  <c r="F216" i="19"/>
  <c r="H216" i="19"/>
  <c r="D217" i="19"/>
  <c r="E217" i="19"/>
  <c r="F217" i="19"/>
  <c r="G217" i="19"/>
  <c r="H217" i="19"/>
  <c r="I217" i="19"/>
  <c r="J217" i="19"/>
  <c r="D218" i="19"/>
  <c r="E218" i="19"/>
  <c r="I218" i="19"/>
  <c r="J218" i="19"/>
  <c r="F218" i="19"/>
  <c r="H218" i="19"/>
  <c r="D219" i="19"/>
  <c r="I219" i="19"/>
  <c r="J219" i="19"/>
  <c r="F219" i="19"/>
  <c r="H219" i="19"/>
  <c r="E219" i="19"/>
  <c r="D220" i="19"/>
  <c r="F220" i="19"/>
  <c r="G220" i="19"/>
  <c r="E220" i="19"/>
  <c r="D221" i="19"/>
  <c r="F221" i="19"/>
  <c r="H221" i="19"/>
  <c r="E221" i="19"/>
  <c r="D222" i="19"/>
  <c r="E222" i="19"/>
  <c r="I222" i="19"/>
  <c r="J222" i="19"/>
  <c r="D223" i="19"/>
  <c r="F223" i="19"/>
  <c r="H223" i="19"/>
  <c r="E223" i="19"/>
  <c r="I223" i="19"/>
  <c r="J223" i="19"/>
  <c r="D224" i="19"/>
  <c r="E224" i="19"/>
  <c r="D225" i="19"/>
  <c r="I225" i="19"/>
  <c r="J225" i="19"/>
  <c r="E225" i="19"/>
  <c r="F225" i="19"/>
  <c r="H225" i="19"/>
  <c r="D226" i="19"/>
  <c r="I226" i="19"/>
  <c r="J226" i="19"/>
  <c r="E226" i="19"/>
  <c r="D227" i="19"/>
  <c r="E227" i="19"/>
  <c r="I227" i="19"/>
  <c r="J227" i="19"/>
  <c r="D228" i="19"/>
  <c r="I228" i="19"/>
  <c r="J228" i="19"/>
  <c r="E228" i="19"/>
  <c r="D229" i="19"/>
  <c r="F229" i="19"/>
  <c r="H229" i="19"/>
  <c r="E229" i="19"/>
  <c r="I229" i="19"/>
  <c r="J229" i="19"/>
  <c r="D230" i="19"/>
  <c r="E230" i="19"/>
  <c r="I230" i="19"/>
  <c r="F230" i="19"/>
  <c r="H230" i="19"/>
  <c r="J230" i="19"/>
  <c r="D231" i="19"/>
  <c r="I231" i="19"/>
  <c r="J231" i="19"/>
  <c r="E231" i="19"/>
  <c r="D232" i="19"/>
  <c r="F232" i="19"/>
  <c r="H232" i="19"/>
  <c r="E232" i="19"/>
  <c r="I232" i="19"/>
  <c r="J232" i="19"/>
  <c r="G232" i="19"/>
  <c r="D233" i="19"/>
  <c r="F233" i="19"/>
  <c r="E233" i="19"/>
  <c r="D234" i="19"/>
  <c r="E234" i="19"/>
  <c r="I234" i="19"/>
  <c r="J234" i="19"/>
  <c r="F234" i="19"/>
  <c r="H234" i="19"/>
  <c r="D235" i="19"/>
  <c r="F235" i="19"/>
  <c r="H235" i="19"/>
  <c r="E235" i="19"/>
  <c r="I235" i="19"/>
  <c r="J235" i="19"/>
  <c r="D236" i="19"/>
  <c r="I236" i="19"/>
  <c r="J236" i="19"/>
  <c r="E236" i="19"/>
  <c r="D237" i="19"/>
  <c r="E237" i="19"/>
  <c r="I237" i="19"/>
  <c r="J237" i="19"/>
  <c r="F237" i="19"/>
  <c r="G237" i="19"/>
  <c r="D238" i="19"/>
  <c r="I238" i="19"/>
  <c r="J238" i="19"/>
  <c r="E238" i="19"/>
  <c r="D239" i="19"/>
  <c r="F239" i="19"/>
  <c r="H239" i="19"/>
  <c r="E239" i="19"/>
  <c r="D240" i="19"/>
  <c r="I240" i="19"/>
  <c r="J240" i="19"/>
  <c r="E240" i="19"/>
  <c r="D241" i="19"/>
  <c r="E241" i="19"/>
  <c r="F241" i="19"/>
  <c r="H241" i="19"/>
  <c r="D242" i="19"/>
  <c r="F242" i="19"/>
  <c r="H242" i="19"/>
  <c r="E242" i="19"/>
  <c r="I242" i="19"/>
  <c r="J242" i="19"/>
  <c r="D243" i="19"/>
  <c r="I243" i="19"/>
  <c r="J243" i="19"/>
  <c r="F243" i="19"/>
  <c r="H243" i="19"/>
  <c r="E243" i="19"/>
  <c r="D244" i="19"/>
  <c r="I244" i="19"/>
  <c r="J244" i="19"/>
  <c r="E244" i="19"/>
  <c r="D245" i="19"/>
  <c r="I245" i="19"/>
  <c r="J245" i="19"/>
  <c r="E245" i="19"/>
  <c r="D246" i="19"/>
  <c r="I246" i="19"/>
  <c r="J246" i="19"/>
  <c r="E246" i="19"/>
  <c r="F246" i="19"/>
  <c r="H246" i="19"/>
  <c r="D247" i="19"/>
  <c r="I247" i="19"/>
  <c r="J247" i="19"/>
  <c r="F247" i="19"/>
  <c r="H247" i="19"/>
  <c r="E247" i="19"/>
  <c r="D248" i="19"/>
  <c r="F248" i="19"/>
  <c r="H248" i="19"/>
  <c r="E248" i="19"/>
  <c r="D249" i="19"/>
  <c r="F249" i="19"/>
  <c r="E249" i="19"/>
  <c r="I249" i="19"/>
  <c r="J249" i="19"/>
  <c r="H249" i="19"/>
  <c r="G249" i="19"/>
  <c r="D250" i="19"/>
  <c r="F250" i="19"/>
  <c r="H250" i="19"/>
  <c r="E250" i="19"/>
  <c r="I250" i="19"/>
  <c r="J250" i="19"/>
  <c r="D251" i="19"/>
  <c r="F251" i="19"/>
  <c r="H251" i="19"/>
  <c r="E251" i="19"/>
  <c r="D252" i="19"/>
  <c r="F252" i="19"/>
  <c r="E252" i="19"/>
  <c r="D253" i="19"/>
  <c r="I253" i="19"/>
  <c r="J253" i="19"/>
  <c r="E253" i="19"/>
  <c r="D254" i="19"/>
  <c r="E254" i="19"/>
  <c r="I254" i="19"/>
  <c r="J254" i="19"/>
  <c r="D255" i="19"/>
  <c r="F255" i="19"/>
  <c r="H255" i="19"/>
  <c r="E255" i="19"/>
  <c r="G255" i="19"/>
  <c r="I255" i="19"/>
  <c r="J255" i="19"/>
  <c r="D256" i="19"/>
  <c r="I256" i="19"/>
  <c r="J256" i="19"/>
  <c r="E256" i="19"/>
  <c r="D257" i="19"/>
  <c r="F257" i="19"/>
  <c r="H257" i="19"/>
  <c r="E257" i="19"/>
  <c r="I257" i="19"/>
  <c r="J257" i="19"/>
  <c r="D258" i="19"/>
  <c r="F258" i="19"/>
  <c r="H258" i="19"/>
  <c r="E258" i="19"/>
  <c r="D259" i="19"/>
  <c r="F259" i="19"/>
  <c r="E259" i="19"/>
  <c r="D260" i="19"/>
  <c r="E260" i="19"/>
  <c r="I260" i="19"/>
  <c r="J260" i="19"/>
  <c r="D261" i="19"/>
  <c r="F261" i="19"/>
  <c r="H261" i="19"/>
  <c r="E261" i="19"/>
  <c r="I261" i="19"/>
  <c r="J261" i="19"/>
  <c r="D262" i="19"/>
  <c r="F262" i="19"/>
  <c r="E262" i="19"/>
  <c r="I262" i="19"/>
  <c r="J262" i="19"/>
  <c r="H262" i="19"/>
  <c r="D263" i="19"/>
  <c r="F263" i="19"/>
  <c r="H263" i="19"/>
  <c r="E263" i="19"/>
  <c r="I263" i="19"/>
  <c r="J263" i="19"/>
  <c r="D264" i="19"/>
  <c r="E264" i="19"/>
  <c r="I264" i="19"/>
  <c r="J264" i="19"/>
  <c r="F264" i="19"/>
  <c r="H264" i="19"/>
  <c r="D265" i="19"/>
  <c r="E265" i="19"/>
  <c r="I265" i="19"/>
  <c r="J265" i="19"/>
  <c r="F265" i="19"/>
  <c r="H265" i="19"/>
  <c r="D266" i="19"/>
  <c r="F266" i="19"/>
  <c r="H266" i="19"/>
  <c r="E266" i="19"/>
  <c r="I266" i="19"/>
  <c r="J266" i="19"/>
  <c r="D267" i="19"/>
  <c r="F267" i="19"/>
  <c r="H267" i="19"/>
  <c r="E267" i="19"/>
  <c r="I267" i="19"/>
  <c r="J267" i="19"/>
  <c r="D268" i="19"/>
  <c r="E268" i="19"/>
  <c r="I268" i="19"/>
  <c r="J268" i="19"/>
  <c r="F268" i="19"/>
  <c r="G268" i="19"/>
  <c r="D269" i="19"/>
  <c r="F269" i="19"/>
  <c r="E269" i="19"/>
  <c r="I269" i="19"/>
  <c r="J269" i="19"/>
  <c r="H269" i="19"/>
  <c r="D270" i="19"/>
  <c r="E270" i="19"/>
  <c r="I270" i="19"/>
  <c r="J270" i="19"/>
  <c r="D271" i="19"/>
  <c r="F271" i="19"/>
  <c r="H271" i="19"/>
  <c r="E271" i="19"/>
  <c r="I271" i="19"/>
  <c r="J271" i="19"/>
  <c r="D272" i="19"/>
  <c r="E272" i="19"/>
  <c r="I272" i="19"/>
  <c r="J272" i="19"/>
  <c r="D273" i="19"/>
  <c r="F273" i="19"/>
  <c r="H273" i="19"/>
  <c r="E273" i="19"/>
  <c r="I273" i="19"/>
  <c r="J273" i="19"/>
  <c r="D274" i="19"/>
  <c r="F274" i="19"/>
  <c r="H274" i="19"/>
  <c r="E274" i="19"/>
  <c r="I274" i="19"/>
  <c r="J274" i="19"/>
  <c r="D275" i="19"/>
  <c r="F275" i="19"/>
  <c r="G275" i="19"/>
  <c r="E275" i="19"/>
  <c r="I275" i="19"/>
  <c r="J275" i="19"/>
  <c r="D276" i="19"/>
  <c r="E276" i="19"/>
  <c r="D277" i="19"/>
  <c r="I277" i="19"/>
  <c r="J277" i="19"/>
  <c r="E277" i="19"/>
  <c r="D278" i="19"/>
  <c r="F278" i="19"/>
  <c r="H278" i="19"/>
  <c r="E278" i="19"/>
  <c r="D279" i="19"/>
  <c r="F279" i="19"/>
  <c r="H279" i="19"/>
  <c r="E279" i="19"/>
  <c r="I279" i="19"/>
  <c r="J279" i="19"/>
  <c r="D280" i="19"/>
  <c r="I280" i="19"/>
  <c r="J280" i="19"/>
  <c r="E280" i="19"/>
  <c r="F280" i="19"/>
  <c r="H280" i="19"/>
  <c r="G280" i="19"/>
  <c r="D281" i="19"/>
  <c r="E281" i="19"/>
  <c r="F281" i="19"/>
  <c r="G281" i="19"/>
  <c r="H281" i="19"/>
  <c r="I281" i="19"/>
  <c r="J281" i="19"/>
  <c r="D282" i="19"/>
  <c r="F282" i="19"/>
  <c r="H282" i="19"/>
  <c r="E282" i="19"/>
  <c r="I282" i="19"/>
  <c r="J282" i="19"/>
  <c r="D283" i="19"/>
  <c r="F283" i="19"/>
  <c r="H283" i="19"/>
  <c r="E283" i="19"/>
  <c r="D284" i="19"/>
  <c r="E284" i="19"/>
  <c r="I284" i="19"/>
  <c r="J284" i="19"/>
  <c r="F284" i="19"/>
  <c r="G284" i="19"/>
  <c r="D285" i="19"/>
  <c r="E285" i="19"/>
  <c r="I285" i="19"/>
  <c r="J285" i="19"/>
  <c r="F285" i="19"/>
  <c r="H285" i="19"/>
  <c r="G285" i="19"/>
  <c r="D286" i="19"/>
  <c r="E286" i="19"/>
  <c r="I286" i="19"/>
  <c r="J286" i="19"/>
  <c r="D287" i="19"/>
  <c r="F287" i="19"/>
  <c r="H287" i="19"/>
  <c r="E287" i="19"/>
  <c r="I287" i="19"/>
  <c r="J287" i="19"/>
  <c r="D288" i="19"/>
  <c r="E288" i="19"/>
  <c r="I288" i="19"/>
  <c r="J288" i="19"/>
  <c r="D289" i="19"/>
  <c r="I289" i="19"/>
  <c r="J289" i="19"/>
  <c r="E289" i="19"/>
  <c r="D290" i="19"/>
  <c r="I290" i="19"/>
  <c r="J290" i="19"/>
  <c r="F290" i="19"/>
  <c r="H290" i="19"/>
  <c r="E290" i="19"/>
  <c r="D291" i="19"/>
  <c r="E291" i="19"/>
  <c r="I291" i="19"/>
  <c r="J291" i="19"/>
  <c r="D292" i="19"/>
  <c r="E292" i="19"/>
  <c r="I292" i="19"/>
  <c r="J292" i="19"/>
  <c r="D293" i="19"/>
  <c r="F293" i="19"/>
  <c r="H293" i="19"/>
  <c r="E293" i="19"/>
  <c r="D294" i="19"/>
  <c r="E294" i="19"/>
  <c r="I294" i="19"/>
  <c r="F294" i="19"/>
  <c r="H294" i="19"/>
  <c r="J294" i="19"/>
  <c r="D295" i="19"/>
  <c r="F295" i="19"/>
  <c r="H295" i="19"/>
  <c r="E295" i="19"/>
  <c r="I295" i="19"/>
  <c r="J295" i="19"/>
  <c r="D296" i="19"/>
  <c r="F296" i="19"/>
  <c r="I296" i="19"/>
  <c r="J296" i="19"/>
  <c r="E296" i="19"/>
  <c r="H296" i="19"/>
  <c r="G296" i="19"/>
  <c r="D297" i="19"/>
  <c r="F297" i="19"/>
  <c r="H297" i="19"/>
  <c r="E297" i="19"/>
  <c r="D298" i="19"/>
  <c r="F298" i="19"/>
  <c r="H298" i="19"/>
  <c r="E298" i="19"/>
  <c r="I298" i="19"/>
  <c r="J298" i="19"/>
  <c r="D299" i="19"/>
  <c r="F299" i="19"/>
  <c r="H299" i="19"/>
  <c r="E299" i="19"/>
  <c r="I299" i="19"/>
  <c r="J299" i="19"/>
  <c r="D300" i="19"/>
  <c r="F300" i="19"/>
  <c r="E300" i="19"/>
  <c r="D301" i="19"/>
  <c r="E301" i="19"/>
  <c r="I301" i="19"/>
  <c r="J301" i="19"/>
  <c r="F301" i="19"/>
  <c r="G301" i="19"/>
  <c r="D302" i="19"/>
  <c r="I302" i="19"/>
  <c r="J302" i="19"/>
  <c r="E302" i="19"/>
  <c r="D303" i="19"/>
  <c r="F303" i="19"/>
  <c r="H303" i="19"/>
  <c r="E303" i="19"/>
  <c r="D304" i="19"/>
  <c r="I304" i="19"/>
  <c r="E304" i="19"/>
  <c r="J304" i="19"/>
  <c r="D305" i="19"/>
  <c r="E305" i="19"/>
  <c r="I305" i="19"/>
  <c r="J305" i="19"/>
  <c r="F305" i="19"/>
  <c r="H305" i="19"/>
  <c r="D306" i="19"/>
  <c r="F306" i="19"/>
  <c r="H306" i="19"/>
  <c r="E306" i="19"/>
  <c r="I306" i="19"/>
  <c r="J306" i="19"/>
  <c r="D307" i="19"/>
  <c r="F307" i="19"/>
  <c r="E307" i="19"/>
  <c r="D308" i="19"/>
  <c r="I308" i="19"/>
  <c r="J308" i="19"/>
  <c r="E308" i="19"/>
  <c r="D309" i="19"/>
  <c r="E309" i="19"/>
  <c r="I309" i="19"/>
  <c r="J309" i="19"/>
  <c r="F309" i="19"/>
  <c r="H309" i="19"/>
  <c r="D310" i="19"/>
  <c r="I310" i="19"/>
  <c r="J310" i="19"/>
  <c r="E310" i="19"/>
  <c r="F310" i="19"/>
  <c r="H310" i="19"/>
  <c r="D311" i="19"/>
  <c r="I311" i="19"/>
  <c r="J311" i="19"/>
  <c r="F311" i="19"/>
  <c r="H311" i="19"/>
  <c r="E311" i="19"/>
  <c r="D312" i="19"/>
  <c r="G312" i="19"/>
  <c r="E312" i="19"/>
  <c r="I312" i="19"/>
  <c r="J312" i="19"/>
  <c r="F312" i="19"/>
  <c r="H312" i="19"/>
  <c r="D313" i="19"/>
  <c r="F313" i="19"/>
  <c r="E313" i="19"/>
  <c r="I313" i="19"/>
  <c r="J313" i="19"/>
  <c r="H313" i="19"/>
  <c r="D314" i="19"/>
  <c r="F314" i="19"/>
  <c r="H314" i="19"/>
  <c r="E314" i="19"/>
  <c r="I314" i="19"/>
  <c r="J314" i="19"/>
  <c r="D315" i="19"/>
  <c r="F315" i="19"/>
  <c r="H315" i="19"/>
  <c r="E315" i="19"/>
  <c r="I315" i="19"/>
  <c r="J315" i="19"/>
  <c r="D316" i="19"/>
  <c r="F316" i="19"/>
  <c r="E316" i="19"/>
  <c r="I316" i="19"/>
  <c r="J316" i="19"/>
  <c r="D317" i="19"/>
  <c r="G317" i="19"/>
  <c r="E317" i="19"/>
  <c r="I317" i="19"/>
  <c r="F317" i="19"/>
  <c r="H317" i="19"/>
  <c r="J317" i="19"/>
  <c r="D318" i="19"/>
  <c r="E318" i="19"/>
  <c r="D319" i="19"/>
  <c r="G319" i="19"/>
  <c r="F319" i="19"/>
  <c r="H319" i="19"/>
  <c r="E319" i="19"/>
  <c r="I319" i="19"/>
  <c r="J319" i="19"/>
  <c r="D320" i="19"/>
  <c r="E320" i="19"/>
  <c r="I320" i="19"/>
  <c r="J320" i="19"/>
  <c r="D321" i="19"/>
  <c r="F321" i="19"/>
  <c r="H321" i="19"/>
  <c r="E321" i="19"/>
  <c r="I321" i="19"/>
  <c r="J321" i="19"/>
  <c r="D322" i="19"/>
  <c r="F322" i="19"/>
  <c r="H322" i="19"/>
  <c r="E322" i="19"/>
  <c r="I322" i="19"/>
  <c r="J322" i="19"/>
  <c r="D323" i="19"/>
  <c r="E323" i="19"/>
  <c r="D324" i="19"/>
  <c r="I324" i="19"/>
  <c r="J324" i="19"/>
  <c r="E324" i="19"/>
  <c r="D325" i="19"/>
  <c r="E325" i="19"/>
  <c r="I325" i="19"/>
  <c r="J325" i="19"/>
  <c r="F325" i="19"/>
  <c r="H325" i="19"/>
  <c r="D326" i="19"/>
  <c r="F326" i="19"/>
  <c r="H326" i="19"/>
  <c r="E326" i="19"/>
  <c r="D327" i="19"/>
  <c r="F327" i="19"/>
  <c r="H327" i="19"/>
  <c r="E327" i="19"/>
  <c r="I327" i="19"/>
  <c r="J327" i="19"/>
  <c r="D328" i="19"/>
  <c r="F328" i="19"/>
  <c r="H328" i="19"/>
  <c r="I328" i="19"/>
  <c r="J328" i="19"/>
  <c r="E328" i="19"/>
  <c r="D329" i="19"/>
  <c r="E329" i="19"/>
  <c r="I329" i="19"/>
  <c r="J329" i="19"/>
  <c r="D330" i="19"/>
  <c r="E330" i="19"/>
  <c r="I330" i="19"/>
  <c r="J330" i="19"/>
  <c r="F330" i="19"/>
  <c r="H330" i="19"/>
  <c r="D331" i="19"/>
  <c r="F331" i="19"/>
  <c r="H331" i="19"/>
  <c r="E331" i="19"/>
  <c r="D332" i="19"/>
  <c r="G332" i="19"/>
  <c r="E332" i="19"/>
  <c r="I332" i="19"/>
  <c r="J332" i="19"/>
  <c r="F332" i="19"/>
  <c r="D333" i="19"/>
  <c r="F333" i="19"/>
  <c r="E333" i="19"/>
  <c r="I333" i="19"/>
  <c r="J333" i="19"/>
  <c r="H333" i="19"/>
  <c r="G333" i="19"/>
  <c r="D334" i="19"/>
  <c r="E334" i="19"/>
  <c r="I334" i="19"/>
  <c r="J334" i="19"/>
  <c r="D335" i="19"/>
  <c r="F335" i="19"/>
  <c r="E335" i="19"/>
  <c r="I335" i="19"/>
  <c r="J335" i="19"/>
  <c r="H335" i="19"/>
  <c r="D336" i="19"/>
  <c r="I336" i="19"/>
  <c r="J336" i="19"/>
  <c r="E336" i="19"/>
  <c r="D337" i="19"/>
  <c r="E337" i="19"/>
  <c r="I337" i="19"/>
  <c r="J337" i="19"/>
  <c r="F337" i="19"/>
  <c r="H337" i="19"/>
  <c r="D338" i="19"/>
  <c r="F338" i="19"/>
  <c r="H338" i="19"/>
  <c r="E338" i="19"/>
  <c r="I338" i="19"/>
  <c r="J338" i="19"/>
  <c r="D339" i="19"/>
  <c r="F339" i="19"/>
  <c r="G339" i="19"/>
  <c r="E339" i="19"/>
  <c r="I339" i="19"/>
  <c r="J339" i="19"/>
  <c r="H339" i="19"/>
  <c r="D340" i="19"/>
  <c r="E340" i="19"/>
  <c r="I340" i="19"/>
  <c r="J340" i="19"/>
  <c r="D341" i="19"/>
  <c r="F341" i="19"/>
  <c r="H341" i="19"/>
  <c r="E341" i="19"/>
  <c r="D342" i="19"/>
  <c r="F342" i="19"/>
  <c r="H342" i="19"/>
  <c r="E342" i="19"/>
  <c r="D343" i="19"/>
  <c r="I343" i="19"/>
  <c r="J343" i="19"/>
  <c r="F343" i="19"/>
  <c r="H343" i="19"/>
  <c r="E343" i="19"/>
  <c r="D344" i="19"/>
  <c r="G344" i="19"/>
  <c r="E344" i="19"/>
  <c r="I344" i="19"/>
  <c r="J344" i="19"/>
  <c r="F344" i="19"/>
  <c r="H344" i="19"/>
  <c r="D345" i="19"/>
  <c r="F345" i="19"/>
  <c r="E345" i="19"/>
  <c r="I345" i="19"/>
  <c r="J345" i="19"/>
  <c r="D346" i="19"/>
  <c r="E346" i="19"/>
  <c r="I346" i="19"/>
  <c r="J346" i="19"/>
  <c r="F346" i="19"/>
  <c r="H346" i="19"/>
  <c r="D347" i="19"/>
  <c r="E347" i="19"/>
  <c r="D348" i="19"/>
  <c r="F348" i="19"/>
  <c r="I348" i="19"/>
  <c r="J348" i="19"/>
  <c r="E348" i="19"/>
  <c r="D349" i="19"/>
  <c r="F349" i="19"/>
  <c r="H349" i="19"/>
  <c r="E349" i="19"/>
  <c r="I349" i="19"/>
  <c r="J349" i="19"/>
  <c r="D350" i="19"/>
  <c r="E350" i="19"/>
  <c r="I350" i="19"/>
  <c r="J350" i="19"/>
  <c r="D351" i="19"/>
  <c r="F351" i="19"/>
  <c r="H351" i="19"/>
  <c r="E351" i="19"/>
  <c r="I351" i="19"/>
  <c r="J351" i="19"/>
  <c r="G351" i="19"/>
  <c r="D352" i="19"/>
  <c r="E352" i="19"/>
  <c r="D353" i="19"/>
  <c r="E353" i="19"/>
  <c r="F353" i="19"/>
  <c r="D354" i="19"/>
  <c r="E354" i="19"/>
  <c r="I354" i="19"/>
  <c r="J354" i="19"/>
  <c r="D355" i="19"/>
  <c r="F355" i="19"/>
  <c r="E355" i="19"/>
  <c r="I355" i="19"/>
  <c r="J355" i="19"/>
  <c r="G355" i="19"/>
  <c r="H355" i="19"/>
  <c r="D356" i="19"/>
  <c r="E356" i="19"/>
  <c r="D357" i="19"/>
  <c r="E357" i="19"/>
  <c r="F357" i="19"/>
  <c r="H357" i="19"/>
  <c r="D358" i="19"/>
  <c r="E358" i="19"/>
  <c r="I358" i="19"/>
  <c r="J358" i="19"/>
  <c r="F358" i="19"/>
  <c r="H358" i="19"/>
  <c r="D359" i="19"/>
  <c r="I359" i="19"/>
  <c r="J359" i="19"/>
  <c r="E359" i="19"/>
  <c r="D360" i="19"/>
  <c r="F360" i="19"/>
  <c r="H360" i="19"/>
  <c r="E360" i="19"/>
  <c r="I360" i="19"/>
  <c r="J360" i="19"/>
  <c r="D361" i="19"/>
  <c r="E361" i="19"/>
  <c r="I361" i="19"/>
  <c r="J361" i="19"/>
  <c r="D362" i="19"/>
  <c r="F362" i="19"/>
  <c r="H362" i="19"/>
  <c r="E362" i="19"/>
  <c r="I362" i="19"/>
  <c r="J362" i="19"/>
  <c r="D363" i="19"/>
  <c r="I363" i="19"/>
  <c r="J363" i="19"/>
  <c r="E363" i="19"/>
  <c r="D364" i="19"/>
  <c r="F364" i="19"/>
  <c r="E364" i="19"/>
  <c r="I364" i="19"/>
  <c r="J364" i="19"/>
  <c r="D365" i="19"/>
  <c r="E365" i="19"/>
  <c r="I365" i="19"/>
  <c r="J365" i="19"/>
  <c r="F365" i="19"/>
  <c r="H365" i="19"/>
  <c r="D366" i="19"/>
  <c r="F366" i="19"/>
  <c r="E366" i="19"/>
  <c r="I366" i="19"/>
  <c r="J366" i="19"/>
  <c r="D367" i="19"/>
  <c r="I367" i="19"/>
  <c r="J367" i="19"/>
  <c r="E367" i="19"/>
  <c r="D368" i="19"/>
  <c r="E368" i="19"/>
  <c r="D369" i="19"/>
  <c r="F369" i="19"/>
  <c r="E369" i="19"/>
  <c r="I369" i="19"/>
  <c r="J369" i="19"/>
  <c r="D370" i="19"/>
  <c r="E370" i="19"/>
  <c r="F370" i="19"/>
  <c r="D371" i="19"/>
  <c r="E371" i="19"/>
  <c r="I371" i="19"/>
  <c r="J371" i="19"/>
  <c r="D372" i="19"/>
  <c r="E372" i="19"/>
  <c r="D373" i="19"/>
  <c r="F373" i="19"/>
  <c r="E373" i="19"/>
  <c r="I373" i="19"/>
  <c r="J373" i="19"/>
  <c r="D374" i="19"/>
  <c r="E374" i="19"/>
  <c r="F374" i="19"/>
  <c r="I374" i="19"/>
  <c r="J374" i="19"/>
  <c r="D375" i="19"/>
  <c r="E375" i="19"/>
  <c r="I375" i="19"/>
  <c r="J375" i="19"/>
  <c r="D376" i="19"/>
  <c r="E376" i="19"/>
  <c r="D377" i="19"/>
  <c r="F377" i="19"/>
  <c r="H377" i="19"/>
  <c r="E377" i="19"/>
  <c r="I377" i="19"/>
  <c r="J377" i="19"/>
  <c r="D378" i="19"/>
  <c r="F378" i="19"/>
  <c r="E378" i="19"/>
  <c r="D379" i="19"/>
  <c r="I379" i="19"/>
  <c r="J379" i="19"/>
  <c r="E379" i="19"/>
  <c r="D380" i="19"/>
  <c r="E380" i="19"/>
  <c r="D381" i="19"/>
  <c r="F381" i="19"/>
  <c r="H381" i="19"/>
  <c r="E381" i="19"/>
  <c r="I381" i="19"/>
  <c r="J381" i="19"/>
  <c r="D382" i="19"/>
  <c r="F382" i="19"/>
  <c r="E382" i="19"/>
  <c r="I382" i="19"/>
  <c r="J382" i="19"/>
  <c r="D383" i="19"/>
  <c r="I383" i="19"/>
  <c r="J383" i="19"/>
  <c r="E383" i="19"/>
  <c r="D384" i="19"/>
  <c r="E384" i="19"/>
  <c r="D385" i="19"/>
  <c r="F385" i="19"/>
  <c r="I385" i="19"/>
  <c r="E385" i="19"/>
  <c r="J385" i="19"/>
  <c r="D386" i="19"/>
  <c r="E386" i="19"/>
  <c r="F386" i="19"/>
  <c r="D387" i="19"/>
  <c r="E387" i="19"/>
  <c r="I387" i="19"/>
  <c r="J387" i="19"/>
  <c r="D388" i="19"/>
  <c r="E388" i="19"/>
  <c r="D389" i="19"/>
  <c r="F389" i="19"/>
  <c r="I389" i="19"/>
  <c r="E389" i="19"/>
  <c r="J389" i="19"/>
  <c r="D390" i="19"/>
  <c r="F390" i="19"/>
  <c r="E390" i="19"/>
  <c r="I390" i="19"/>
  <c r="J390" i="19"/>
  <c r="D391" i="19"/>
  <c r="I391" i="19"/>
  <c r="J391" i="19"/>
  <c r="E391" i="19"/>
  <c r="D392" i="19"/>
  <c r="F392" i="19"/>
  <c r="E392" i="19"/>
  <c r="I392" i="19"/>
  <c r="J392" i="19"/>
  <c r="H392" i="19"/>
  <c r="D393" i="19"/>
  <c r="G393" i="19"/>
  <c r="E393" i="19"/>
  <c r="I393" i="19"/>
  <c r="J393" i="19"/>
  <c r="F393" i="19"/>
  <c r="H393" i="19"/>
  <c r="D394" i="19"/>
  <c r="F394" i="19"/>
  <c r="H394" i="19"/>
  <c r="E394" i="19"/>
  <c r="D395" i="19"/>
  <c r="E395" i="19"/>
  <c r="I395" i="19"/>
  <c r="J395" i="19"/>
  <c r="D396" i="19"/>
  <c r="F396" i="19"/>
  <c r="G396" i="19"/>
  <c r="H396" i="19"/>
  <c r="E396" i="19"/>
  <c r="I396" i="19"/>
  <c r="J396" i="19"/>
  <c r="D397" i="19"/>
  <c r="E397" i="19"/>
  <c r="I397" i="19"/>
  <c r="J397" i="19"/>
  <c r="D398" i="19"/>
  <c r="I398" i="19"/>
  <c r="J398" i="19"/>
  <c r="E398" i="19"/>
  <c r="D399" i="19"/>
  <c r="F399" i="19"/>
  <c r="H399" i="19"/>
  <c r="E399" i="19"/>
  <c r="I399" i="19"/>
  <c r="J399" i="19"/>
  <c r="D400" i="19"/>
  <c r="F400" i="19"/>
  <c r="E400" i="19"/>
  <c r="I400" i="19"/>
  <c r="J400" i="19"/>
  <c r="G400" i="19"/>
  <c r="H400" i="19"/>
  <c r="D401" i="19"/>
  <c r="E401" i="19"/>
  <c r="I401" i="19"/>
  <c r="J401" i="19"/>
  <c r="D402" i="19"/>
  <c r="F402" i="19"/>
  <c r="H402" i="19"/>
  <c r="E402" i="19"/>
  <c r="D403" i="19"/>
  <c r="E403" i="19"/>
  <c r="I403" i="19"/>
  <c r="J403" i="19"/>
  <c r="F403" i="19"/>
  <c r="H403" i="19"/>
  <c r="D404" i="19"/>
  <c r="F404" i="19"/>
  <c r="H404" i="19"/>
  <c r="E404" i="19"/>
  <c r="I404" i="19"/>
  <c r="J404" i="19"/>
  <c r="D405" i="19"/>
  <c r="F405" i="19"/>
  <c r="H405" i="19"/>
  <c r="I405" i="19"/>
  <c r="J405" i="19"/>
  <c r="E405" i="19"/>
  <c r="D406" i="19"/>
  <c r="I406" i="19"/>
  <c r="J406" i="19"/>
  <c r="E406" i="19"/>
  <c r="D407" i="19"/>
  <c r="F407" i="19"/>
  <c r="H407" i="19"/>
  <c r="E407" i="19"/>
  <c r="I407" i="19"/>
  <c r="J407" i="19"/>
  <c r="D408" i="19"/>
  <c r="F408" i="19"/>
  <c r="E408" i="19"/>
  <c r="I408" i="19"/>
  <c r="J408" i="19"/>
  <c r="H408" i="19"/>
  <c r="D409" i="19"/>
  <c r="I409" i="19"/>
  <c r="J409" i="19"/>
  <c r="E409" i="19"/>
  <c r="D410" i="19"/>
  <c r="E410" i="19"/>
  <c r="I410" i="19"/>
  <c r="J410" i="19"/>
  <c r="F410" i="19"/>
  <c r="H410" i="19"/>
  <c r="D411" i="19"/>
  <c r="I411" i="19"/>
  <c r="J411" i="19"/>
  <c r="E411" i="19"/>
  <c r="D412" i="19"/>
  <c r="F412" i="19"/>
  <c r="E412" i="19"/>
  <c r="I412" i="19"/>
  <c r="J412" i="19"/>
  <c r="D413" i="19"/>
  <c r="I413" i="19"/>
  <c r="J413" i="19"/>
  <c r="E413" i="19"/>
  <c r="D414" i="19"/>
  <c r="G414" i="19"/>
  <c r="E414" i="19"/>
  <c r="I414" i="19"/>
  <c r="J414" i="19"/>
  <c r="F414" i="19"/>
  <c r="H414" i="19"/>
  <c r="D415" i="19"/>
  <c r="F415" i="19"/>
  <c r="H415" i="19"/>
  <c r="E415" i="19"/>
  <c r="I415" i="19"/>
  <c r="J415" i="19"/>
  <c r="D416" i="19"/>
  <c r="F416" i="19"/>
  <c r="H416" i="19"/>
  <c r="E416" i="19"/>
  <c r="I416" i="19"/>
  <c r="J416" i="19"/>
  <c r="D417" i="19"/>
  <c r="I417" i="19"/>
  <c r="J417" i="19"/>
  <c r="E417" i="19"/>
  <c r="D418" i="19"/>
  <c r="F418" i="19"/>
  <c r="H418" i="19"/>
  <c r="E418" i="19"/>
  <c r="I418" i="19"/>
  <c r="J418" i="19"/>
  <c r="D419" i="19"/>
  <c r="E419" i="19"/>
  <c r="I419" i="19"/>
  <c r="J419" i="19"/>
  <c r="F419" i="19"/>
  <c r="H419" i="19"/>
  <c r="D420" i="19"/>
  <c r="F420" i="19"/>
  <c r="H420" i="19"/>
  <c r="E420" i="19"/>
  <c r="D421" i="19"/>
  <c r="E421" i="19"/>
  <c r="I421" i="19"/>
  <c r="J421" i="19"/>
  <c r="F421" i="19"/>
  <c r="H421" i="19"/>
  <c r="D422" i="19"/>
  <c r="G422" i="19"/>
  <c r="E422" i="19"/>
  <c r="I422" i="19"/>
  <c r="J422" i="19"/>
  <c r="F422" i="19"/>
  <c r="H422" i="19"/>
  <c r="D423" i="19"/>
  <c r="F423" i="19"/>
  <c r="H423" i="19"/>
  <c r="E423" i="19"/>
  <c r="I423" i="19"/>
  <c r="J423" i="19"/>
  <c r="D424" i="19"/>
  <c r="F424" i="19"/>
  <c r="H424" i="19"/>
  <c r="E424" i="19"/>
  <c r="I424" i="19"/>
  <c r="J424" i="19"/>
  <c r="D425" i="19"/>
  <c r="F425" i="19"/>
  <c r="I425" i="19"/>
  <c r="E425" i="19"/>
  <c r="J425" i="19"/>
  <c r="D426" i="19"/>
  <c r="E426" i="19"/>
  <c r="I426" i="19"/>
  <c r="J426" i="19"/>
  <c r="F426" i="19"/>
  <c r="H426" i="19"/>
  <c r="D427" i="19"/>
  <c r="E427" i="19"/>
  <c r="I427" i="19"/>
  <c r="J427" i="19"/>
  <c r="D428" i="19"/>
  <c r="F428" i="19"/>
  <c r="H428" i="19"/>
  <c r="E428" i="19"/>
  <c r="I428" i="19"/>
  <c r="J428" i="19"/>
  <c r="D429" i="19"/>
  <c r="I429" i="19"/>
  <c r="J429" i="19"/>
  <c r="E429" i="19"/>
  <c r="D430" i="19"/>
  <c r="F430" i="19"/>
  <c r="E430" i="19"/>
  <c r="I430" i="19"/>
  <c r="J430" i="19"/>
  <c r="D431" i="19"/>
  <c r="F431" i="19"/>
  <c r="H431" i="19"/>
  <c r="E431" i="19"/>
  <c r="I431" i="19"/>
  <c r="J431" i="19"/>
  <c r="D432" i="19"/>
  <c r="F432" i="19"/>
  <c r="E432" i="19"/>
  <c r="D433" i="19"/>
  <c r="I433" i="19"/>
  <c r="J433" i="19"/>
  <c r="E433" i="19"/>
  <c r="D434" i="19"/>
  <c r="E434" i="19"/>
  <c r="I434" i="19"/>
  <c r="J434" i="19"/>
  <c r="F434" i="19"/>
  <c r="H434" i="19"/>
  <c r="D435" i="19"/>
  <c r="F435" i="19"/>
  <c r="H435" i="19"/>
  <c r="E435" i="19"/>
  <c r="I435" i="19"/>
  <c r="J435" i="19"/>
  <c r="D436" i="19"/>
  <c r="F436" i="19"/>
  <c r="H436" i="19"/>
  <c r="E436" i="19"/>
  <c r="I436" i="19"/>
  <c r="J436" i="19"/>
  <c r="D437" i="19"/>
  <c r="F437" i="19"/>
  <c r="H437" i="19"/>
  <c r="E437" i="19"/>
  <c r="I437" i="19"/>
  <c r="J437" i="19"/>
  <c r="D438" i="19"/>
  <c r="F438" i="19"/>
  <c r="E438" i="19"/>
  <c r="I438" i="19"/>
  <c r="J438" i="19"/>
  <c r="D439" i="19"/>
  <c r="F439" i="19"/>
  <c r="H439" i="19"/>
  <c r="E439" i="19"/>
  <c r="I439" i="19"/>
  <c r="J439" i="19"/>
  <c r="D440" i="19"/>
  <c r="F440" i="19"/>
  <c r="H440" i="19"/>
  <c r="E440" i="19"/>
  <c r="D441" i="19"/>
  <c r="E441" i="19"/>
  <c r="I441" i="19"/>
  <c r="J441" i="19"/>
  <c r="F441" i="19"/>
  <c r="H441" i="19"/>
  <c r="D442" i="19"/>
  <c r="F442" i="19"/>
  <c r="H442" i="19"/>
  <c r="E442" i="19"/>
  <c r="D443" i="19"/>
  <c r="E443" i="19"/>
  <c r="I443" i="19"/>
  <c r="J443" i="19"/>
  <c r="D444" i="19"/>
  <c r="F444" i="19"/>
  <c r="H444" i="19"/>
  <c r="E444" i="19"/>
  <c r="I444" i="19"/>
  <c r="J444" i="19"/>
  <c r="D445" i="19"/>
  <c r="E445" i="19"/>
  <c r="I445" i="19"/>
  <c r="J445" i="19"/>
  <c r="D446" i="19"/>
  <c r="F446" i="19"/>
  <c r="E446" i="19"/>
  <c r="I446" i="19"/>
  <c r="J446" i="19"/>
  <c r="D447" i="19"/>
  <c r="F447" i="19"/>
  <c r="H447" i="19"/>
  <c r="E447" i="19"/>
  <c r="I447" i="19"/>
  <c r="J447" i="19"/>
  <c r="D448" i="19"/>
  <c r="F448" i="19"/>
  <c r="G448" i="19"/>
  <c r="E448" i="19"/>
  <c r="I448" i="19"/>
  <c r="J448" i="19"/>
  <c r="H448" i="19"/>
  <c r="D449" i="19"/>
  <c r="E449" i="19"/>
  <c r="I449" i="19"/>
  <c r="J449" i="19"/>
  <c r="D450" i="19"/>
  <c r="E450" i="19"/>
  <c r="I450" i="19"/>
  <c r="J450" i="19"/>
  <c r="F450" i="19"/>
  <c r="H450" i="19"/>
  <c r="D451" i="19"/>
  <c r="F451" i="19"/>
  <c r="H451" i="19"/>
  <c r="E451" i="19"/>
  <c r="D452" i="19"/>
  <c r="F452" i="19"/>
  <c r="H452" i="19"/>
  <c r="E452" i="19"/>
  <c r="I452" i="19"/>
  <c r="J452" i="19"/>
  <c r="D453" i="19"/>
  <c r="I453" i="19"/>
  <c r="J453" i="19"/>
  <c r="E453" i="19"/>
  <c r="F453" i="19"/>
  <c r="H453" i="19"/>
  <c r="D454" i="19"/>
  <c r="F454" i="19"/>
  <c r="E454" i="19"/>
  <c r="I454" i="19"/>
  <c r="J454" i="19"/>
  <c r="D455" i="19"/>
  <c r="I455" i="19"/>
  <c r="J455" i="19"/>
  <c r="E455" i="19"/>
  <c r="F455" i="19"/>
  <c r="H455" i="19"/>
  <c r="D456" i="19"/>
  <c r="F456" i="19"/>
  <c r="H456" i="19"/>
  <c r="E456" i="19"/>
  <c r="I456" i="19"/>
  <c r="J456" i="19"/>
  <c r="D457" i="19"/>
  <c r="F457" i="19"/>
  <c r="H457" i="19"/>
  <c r="E457" i="19"/>
  <c r="I457" i="19"/>
  <c r="J457" i="19"/>
  <c r="D458" i="19"/>
  <c r="F458" i="19"/>
  <c r="H458" i="19"/>
  <c r="E458" i="19"/>
  <c r="I458" i="19"/>
  <c r="J458" i="19"/>
  <c r="D459" i="19"/>
  <c r="E459" i="19"/>
  <c r="I459" i="19"/>
  <c r="J459" i="19"/>
  <c r="D460" i="19"/>
  <c r="G460" i="19"/>
  <c r="F460" i="19"/>
  <c r="H460" i="19"/>
  <c r="E460" i="19"/>
  <c r="I460" i="19"/>
  <c r="J460" i="19"/>
  <c r="D461" i="19"/>
  <c r="E461" i="19"/>
  <c r="I461" i="19"/>
  <c r="J461" i="19"/>
  <c r="D462" i="19"/>
  <c r="G462" i="19"/>
  <c r="E462" i="19"/>
  <c r="F462" i="19"/>
  <c r="H462" i="19"/>
  <c r="D463" i="19"/>
  <c r="F463" i="19"/>
  <c r="H463" i="19"/>
  <c r="E463" i="19"/>
  <c r="D464" i="19"/>
  <c r="F464" i="19"/>
  <c r="E464" i="19"/>
  <c r="I464" i="19"/>
  <c r="J464" i="19"/>
  <c r="G464" i="19"/>
  <c r="H464" i="19"/>
  <c r="D465" i="19"/>
  <c r="E465" i="19"/>
  <c r="I465" i="19"/>
  <c r="J465" i="19"/>
  <c r="D466" i="19"/>
  <c r="F466" i="19"/>
  <c r="H466" i="19"/>
  <c r="E466" i="19"/>
  <c r="I466" i="19"/>
  <c r="J466" i="19"/>
  <c r="D467" i="19"/>
  <c r="E467" i="19"/>
  <c r="I467" i="19"/>
  <c r="J467" i="19"/>
  <c r="F467" i="19"/>
  <c r="H467" i="19"/>
  <c r="D468" i="19"/>
  <c r="F468" i="19"/>
  <c r="H468" i="19"/>
  <c r="E468" i="19"/>
  <c r="I468" i="19"/>
  <c r="J468" i="19"/>
  <c r="D469" i="19"/>
  <c r="F469" i="19"/>
  <c r="H469" i="19"/>
  <c r="I469" i="19"/>
  <c r="J469" i="19"/>
  <c r="E469" i="19"/>
  <c r="D470" i="19"/>
  <c r="G470" i="19"/>
  <c r="E470" i="19"/>
  <c r="F470" i="19"/>
  <c r="H470" i="19"/>
  <c r="D471" i="19"/>
  <c r="F471" i="19"/>
  <c r="H471" i="19"/>
  <c r="E471" i="19"/>
  <c r="I471" i="19"/>
  <c r="J471" i="19"/>
  <c r="D472" i="19"/>
  <c r="F472" i="19"/>
  <c r="E472" i="19"/>
  <c r="I472" i="19"/>
  <c r="J472" i="19"/>
  <c r="H472" i="19"/>
  <c r="D473" i="19"/>
  <c r="F473" i="19"/>
  <c r="H473" i="19"/>
  <c r="I473" i="19"/>
  <c r="J473" i="19"/>
  <c r="E473" i="19"/>
  <c r="D474" i="19"/>
  <c r="E474" i="19"/>
  <c r="I474" i="19"/>
  <c r="J474" i="19"/>
  <c r="F474" i="19"/>
  <c r="H474" i="19"/>
  <c r="D475" i="19"/>
  <c r="I475" i="19"/>
  <c r="J475" i="19"/>
  <c r="E475" i="19"/>
  <c r="D476" i="19"/>
  <c r="E476" i="19"/>
  <c r="I476" i="19"/>
  <c r="J476" i="19"/>
  <c r="D477" i="19"/>
  <c r="I477" i="19"/>
  <c r="J477" i="19"/>
  <c r="E477" i="19"/>
  <c r="D478" i="19"/>
  <c r="F478" i="19"/>
  <c r="H478" i="19"/>
  <c r="E478" i="19"/>
  <c r="I478" i="19"/>
  <c r="J478" i="19"/>
  <c r="D479" i="19"/>
  <c r="F479" i="19"/>
  <c r="H479" i="19"/>
  <c r="E479" i="19"/>
  <c r="I479" i="19"/>
  <c r="J479" i="19"/>
  <c r="D480" i="19"/>
  <c r="I480" i="19"/>
  <c r="J480" i="19"/>
  <c r="E480" i="19"/>
  <c r="D481" i="19"/>
  <c r="I481" i="19"/>
  <c r="J481" i="19"/>
  <c r="E481" i="19"/>
  <c r="D482" i="19"/>
  <c r="F482" i="19"/>
  <c r="H482" i="19"/>
  <c r="E482" i="19"/>
  <c r="D483" i="19"/>
  <c r="E483" i="19"/>
  <c r="I483" i="19"/>
  <c r="J483" i="19"/>
  <c r="F483" i="19"/>
  <c r="H483" i="19"/>
  <c r="D484" i="19"/>
  <c r="F484" i="19"/>
  <c r="H484" i="19"/>
  <c r="E484" i="19"/>
  <c r="I484" i="19"/>
  <c r="J484" i="19"/>
  <c r="D485" i="19"/>
  <c r="E485" i="19"/>
  <c r="I485" i="19"/>
  <c r="J485" i="19"/>
  <c r="F485" i="19"/>
  <c r="H485" i="19"/>
  <c r="D486" i="19"/>
  <c r="F486" i="19"/>
  <c r="H486" i="19"/>
  <c r="E486" i="19"/>
  <c r="I486" i="19"/>
  <c r="J486" i="19"/>
  <c r="D487" i="19"/>
  <c r="F487" i="19"/>
  <c r="H487" i="19"/>
  <c r="E487" i="19"/>
  <c r="I487" i="19"/>
  <c r="J487" i="19"/>
  <c r="D488" i="19"/>
  <c r="I488" i="19"/>
  <c r="J488" i="19"/>
  <c r="E488" i="19"/>
  <c r="D489" i="19"/>
  <c r="F489" i="19"/>
  <c r="E489" i="19"/>
  <c r="I489" i="19"/>
  <c r="J489" i="19"/>
  <c r="D490" i="19"/>
  <c r="E490" i="19"/>
  <c r="I490" i="19"/>
  <c r="J490" i="19"/>
  <c r="F490" i="19"/>
  <c r="H490" i="19"/>
  <c r="D491" i="19"/>
  <c r="E491" i="19"/>
  <c r="I491" i="19"/>
  <c r="J491" i="19"/>
  <c r="D492" i="19"/>
  <c r="I492" i="19"/>
  <c r="J492" i="19"/>
  <c r="F492" i="19"/>
  <c r="G492" i="19"/>
  <c r="E492" i="19"/>
  <c r="D493" i="19"/>
  <c r="I493" i="19"/>
  <c r="J493" i="19"/>
  <c r="E493" i="19"/>
  <c r="D494" i="19"/>
  <c r="F494" i="19"/>
  <c r="E494" i="19"/>
  <c r="I494" i="19"/>
  <c r="J494" i="19"/>
  <c r="D495" i="19"/>
  <c r="F495" i="19"/>
  <c r="H495" i="19"/>
  <c r="E495" i="19"/>
  <c r="I495" i="19"/>
  <c r="J495" i="19"/>
  <c r="D496" i="19"/>
  <c r="I496" i="19"/>
  <c r="J496" i="19"/>
  <c r="F496" i="19"/>
  <c r="H496" i="19"/>
  <c r="E496" i="19"/>
  <c r="D497" i="19"/>
  <c r="E497" i="19"/>
  <c r="I497" i="19"/>
  <c r="J497" i="19"/>
  <c r="D498" i="19"/>
  <c r="E498" i="19"/>
  <c r="I498" i="19"/>
  <c r="J498" i="19"/>
  <c r="F498" i="19"/>
  <c r="H498" i="19"/>
  <c r="D499" i="19"/>
  <c r="F499" i="19"/>
  <c r="H499" i="19"/>
  <c r="E499" i="19"/>
  <c r="D500" i="19"/>
  <c r="F500" i="19"/>
  <c r="H500" i="19"/>
  <c r="E500" i="19"/>
  <c r="I500" i="19"/>
  <c r="J500" i="19"/>
  <c r="D501" i="19"/>
  <c r="E501" i="19"/>
  <c r="I501" i="19"/>
  <c r="J501" i="19"/>
  <c r="F501" i="19"/>
  <c r="H501" i="19"/>
  <c r="D502" i="19"/>
  <c r="F502" i="19"/>
  <c r="E502" i="19"/>
  <c r="I502" i="19"/>
  <c r="J502" i="19"/>
  <c r="D503" i="19"/>
  <c r="F503" i="19"/>
  <c r="H503" i="19"/>
  <c r="E503" i="19"/>
  <c r="I503" i="19"/>
  <c r="J503" i="19"/>
  <c r="D504" i="19"/>
  <c r="I504" i="19"/>
  <c r="J504" i="19"/>
  <c r="F504" i="19"/>
  <c r="H504" i="19"/>
  <c r="E504" i="19"/>
  <c r="D505" i="19"/>
  <c r="E505" i="19"/>
  <c r="I505" i="19"/>
  <c r="J505" i="19"/>
  <c r="F505" i="19"/>
  <c r="G505" i="19"/>
  <c r="D506" i="19"/>
  <c r="F506" i="19"/>
  <c r="H506" i="19"/>
  <c r="E506" i="19"/>
  <c r="I506" i="19"/>
  <c r="J506" i="19"/>
  <c r="D507" i="19"/>
  <c r="E507" i="19"/>
  <c r="I507" i="19"/>
  <c r="J507" i="19"/>
  <c r="D508" i="19"/>
  <c r="F508" i="19"/>
  <c r="G508" i="19"/>
  <c r="H508" i="19"/>
  <c r="E508" i="19"/>
  <c r="I508" i="19"/>
  <c r="J508" i="19"/>
  <c r="D509" i="19"/>
  <c r="E509" i="19"/>
  <c r="I509" i="19"/>
  <c r="J509" i="19"/>
  <c r="D510" i="19"/>
  <c r="F510" i="19"/>
  <c r="E510" i="19"/>
  <c r="I510" i="19"/>
  <c r="J510" i="19"/>
  <c r="D511" i="19"/>
  <c r="F511" i="19"/>
  <c r="H511" i="19"/>
  <c r="E511" i="19"/>
  <c r="I511" i="19"/>
  <c r="J511" i="19"/>
  <c r="D512" i="19"/>
  <c r="F512" i="19"/>
  <c r="H512" i="19"/>
  <c r="E512" i="19"/>
  <c r="I512" i="19"/>
  <c r="J512" i="19"/>
  <c r="G512" i="19"/>
  <c r="D513" i="19"/>
  <c r="E513" i="19"/>
  <c r="I513" i="19"/>
  <c r="J513" i="19"/>
  <c r="D514" i="19"/>
  <c r="E514" i="19"/>
  <c r="I514" i="19"/>
  <c r="J514" i="19"/>
  <c r="F514" i="19"/>
  <c r="H514" i="19"/>
  <c r="D515" i="19"/>
  <c r="F515" i="19"/>
  <c r="H515" i="19"/>
  <c r="E515" i="19"/>
  <c r="I515" i="19"/>
  <c r="J515" i="19"/>
  <c r="D516" i="19"/>
  <c r="F516" i="19"/>
  <c r="H516" i="19"/>
  <c r="E516" i="19"/>
  <c r="I516" i="19"/>
  <c r="J516" i="19"/>
  <c r="D517" i="19"/>
  <c r="I517" i="19"/>
  <c r="J517" i="19"/>
  <c r="E517" i="19"/>
  <c r="D518" i="19"/>
  <c r="F518" i="19"/>
  <c r="E518" i="19"/>
  <c r="I518" i="19"/>
  <c r="J518" i="19"/>
  <c r="D519" i="19"/>
  <c r="I519" i="19"/>
  <c r="J519" i="19"/>
  <c r="E519" i="19"/>
  <c r="D520" i="19"/>
  <c r="F520" i="19"/>
  <c r="E520" i="19"/>
  <c r="I520" i="19"/>
  <c r="J520" i="19"/>
  <c r="H520" i="19"/>
  <c r="D521" i="19"/>
  <c r="G521" i="19"/>
  <c r="E521" i="19"/>
  <c r="I521" i="19"/>
  <c r="J521" i="19"/>
  <c r="F521" i="19"/>
  <c r="H521" i="19"/>
  <c r="D522" i="19"/>
  <c r="F522" i="19"/>
  <c r="H522" i="19"/>
  <c r="E522" i="19"/>
  <c r="D523" i="19"/>
  <c r="E523" i="19"/>
  <c r="I523" i="19"/>
  <c r="J523" i="19"/>
  <c r="D524" i="19"/>
  <c r="F524" i="19"/>
  <c r="G524" i="19"/>
  <c r="H524" i="19"/>
  <c r="E524" i="19"/>
  <c r="I524" i="19"/>
  <c r="J524" i="19"/>
  <c r="D525" i="19"/>
  <c r="E525" i="19"/>
  <c r="I525" i="19"/>
  <c r="J525" i="19"/>
  <c r="D526" i="19"/>
  <c r="I526" i="19"/>
  <c r="J526" i="19"/>
  <c r="E526" i="19"/>
  <c r="D527" i="19"/>
  <c r="F527" i="19"/>
  <c r="H527" i="19"/>
  <c r="E527" i="19"/>
  <c r="I527" i="19"/>
  <c r="J527" i="19"/>
  <c r="D528" i="19"/>
  <c r="F528" i="19"/>
  <c r="E528" i="19"/>
  <c r="I528" i="19"/>
  <c r="J528" i="19"/>
  <c r="G528" i="19"/>
  <c r="H528" i="19"/>
  <c r="D529" i="19"/>
  <c r="E529" i="19"/>
  <c r="I529" i="19"/>
  <c r="J529" i="19"/>
  <c r="D530" i="19"/>
  <c r="F530" i="19"/>
  <c r="H530" i="19"/>
  <c r="E530" i="19"/>
  <c r="D531" i="19"/>
  <c r="E531" i="19"/>
  <c r="I531" i="19"/>
  <c r="J531" i="19"/>
  <c r="F531" i="19"/>
  <c r="H531" i="19"/>
  <c r="D532" i="19"/>
  <c r="F532" i="19"/>
  <c r="H532" i="19"/>
  <c r="E532" i="19"/>
  <c r="I532" i="19"/>
  <c r="J532" i="19"/>
  <c r="D533" i="19"/>
  <c r="F533" i="19"/>
  <c r="H533" i="19"/>
  <c r="I533" i="19"/>
  <c r="J533" i="19"/>
  <c r="E533" i="19"/>
  <c r="D534" i="19"/>
  <c r="I534" i="19"/>
  <c r="J534" i="19"/>
  <c r="E534" i="19"/>
  <c r="D535" i="19"/>
  <c r="E535" i="19"/>
  <c r="I535" i="19"/>
  <c r="J535" i="19"/>
  <c r="F535" i="19"/>
  <c r="H535" i="19"/>
  <c r="D536" i="19"/>
  <c r="F536" i="19"/>
  <c r="H536" i="19"/>
  <c r="E536" i="19"/>
  <c r="I536" i="19"/>
  <c r="J536" i="19"/>
  <c r="D11" i="7"/>
  <c r="D12" i="7"/>
  <c r="D9" i="7"/>
  <c r="E9" i="7"/>
  <c r="D13" i="7"/>
  <c r="D5" i="7"/>
  <c r="C17" i="7"/>
  <c r="E21" i="7"/>
  <c r="F21" i="7"/>
  <c r="G21" i="7"/>
  <c r="H21" i="7"/>
  <c r="Q21" i="7"/>
  <c r="S21" i="7"/>
  <c r="E22" i="7"/>
  <c r="F22" i="7"/>
  <c r="Q22" i="7"/>
  <c r="S22" i="7"/>
  <c r="E23" i="7"/>
  <c r="F23" i="7"/>
  <c r="G23" i="7"/>
  <c r="H23" i="7"/>
  <c r="Q23" i="7"/>
  <c r="S23" i="7"/>
  <c r="E24" i="7"/>
  <c r="F24" i="7"/>
  <c r="G24" i="7"/>
  <c r="H24" i="7"/>
  <c r="Q24" i="7"/>
  <c r="S24" i="7"/>
  <c r="E25" i="7"/>
  <c r="F25" i="7"/>
  <c r="G25" i="7"/>
  <c r="H25" i="7"/>
  <c r="Q25" i="7"/>
  <c r="S25" i="7"/>
  <c r="E26" i="7"/>
  <c r="F26" i="7"/>
  <c r="Q26" i="7"/>
  <c r="S26" i="7"/>
  <c r="E27" i="7"/>
  <c r="F27" i="7"/>
  <c r="G27" i="7"/>
  <c r="H27" i="7"/>
  <c r="Q27" i="7"/>
  <c r="S27" i="7"/>
  <c r="E28" i="7"/>
  <c r="F28" i="7"/>
  <c r="G28" i="7"/>
  <c r="H28" i="7"/>
  <c r="Q28" i="7"/>
  <c r="S28" i="7"/>
  <c r="E29" i="7"/>
  <c r="F29" i="7"/>
  <c r="Q29" i="7"/>
  <c r="S29" i="7"/>
  <c r="E30" i="7"/>
  <c r="F30" i="7"/>
  <c r="G30" i="7"/>
  <c r="H30" i="7"/>
  <c r="Q30" i="7"/>
  <c r="S30" i="7"/>
  <c r="E31" i="7"/>
  <c r="F31" i="7"/>
  <c r="Q31" i="7"/>
  <c r="S31" i="7"/>
  <c r="E32" i="7"/>
  <c r="F32" i="7"/>
  <c r="G32" i="7"/>
  <c r="H32" i="7"/>
  <c r="Q32" i="7"/>
  <c r="S32" i="7"/>
  <c r="E33" i="7"/>
  <c r="F33" i="7"/>
  <c r="Q33" i="7"/>
  <c r="S33" i="7"/>
  <c r="E34" i="7"/>
  <c r="F34" i="7"/>
  <c r="G34" i="7"/>
  <c r="H34" i="7"/>
  <c r="Q34" i="7"/>
  <c r="S34" i="7"/>
  <c r="E35" i="7"/>
  <c r="F35" i="7"/>
  <c r="Q35" i="7"/>
  <c r="S35" i="7"/>
  <c r="E36" i="7"/>
  <c r="F36" i="7"/>
  <c r="Q36" i="7"/>
  <c r="S36" i="7"/>
  <c r="E37" i="7"/>
  <c r="F37" i="7"/>
  <c r="Q37" i="7"/>
  <c r="S37" i="7"/>
  <c r="E38" i="7"/>
  <c r="F38" i="7"/>
  <c r="G38" i="7"/>
  <c r="H38" i="7"/>
  <c r="Q38" i="7"/>
  <c r="S38" i="7"/>
  <c r="E39" i="7"/>
  <c r="F39" i="7"/>
  <c r="Q39" i="7"/>
  <c r="S39" i="7"/>
  <c r="E40" i="7"/>
  <c r="F40" i="7"/>
  <c r="G40" i="7"/>
  <c r="H40" i="7"/>
  <c r="Q40" i="7"/>
  <c r="S40" i="7"/>
  <c r="E41" i="7"/>
  <c r="F41" i="7"/>
  <c r="Q41" i="7"/>
  <c r="S41" i="7"/>
  <c r="E42" i="7"/>
  <c r="F42" i="7"/>
  <c r="G42" i="7"/>
  <c r="H42" i="7"/>
  <c r="Q42" i="7"/>
  <c r="S42" i="7"/>
  <c r="E43" i="7"/>
  <c r="F43" i="7"/>
  <c r="Q43" i="7"/>
  <c r="S43" i="7"/>
  <c r="E44" i="7"/>
  <c r="F44" i="7"/>
  <c r="G44" i="7"/>
  <c r="I44" i="7"/>
  <c r="Q44" i="7"/>
  <c r="S44" i="7"/>
  <c r="E45" i="7"/>
  <c r="F45" i="7"/>
  <c r="Q45" i="7"/>
  <c r="S45" i="7"/>
  <c r="E46" i="7"/>
  <c r="F46" i="7"/>
  <c r="G46" i="7"/>
  <c r="I46" i="7"/>
  <c r="Q46" i="7"/>
  <c r="S46" i="7"/>
  <c r="E47" i="7"/>
  <c r="F47" i="7"/>
  <c r="Q47" i="7"/>
  <c r="S47" i="7"/>
  <c r="E48" i="7"/>
  <c r="F48" i="7"/>
  <c r="G48" i="7"/>
  <c r="I48" i="7"/>
  <c r="Q48" i="7"/>
  <c r="S48" i="7"/>
  <c r="E49" i="7"/>
  <c r="F49" i="7"/>
  <c r="Q49" i="7"/>
  <c r="S49" i="7"/>
  <c r="E50" i="7"/>
  <c r="F50" i="7"/>
  <c r="G50" i="7"/>
  <c r="I50" i="7"/>
  <c r="Q50" i="7"/>
  <c r="S50" i="7"/>
  <c r="E51" i="7"/>
  <c r="F51" i="7"/>
  <c r="Q51" i="7"/>
  <c r="S51" i="7"/>
  <c r="E52" i="7"/>
  <c r="F52" i="7"/>
  <c r="Q52" i="7"/>
  <c r="S52" i="7"/>
  <c r="E53" i="7"/>
  <c r="F53" i="7"/>
  <c r="Q53" i="7"/>
  <c r="S53" i="7"/>
  <c r="E54" i="7"/>
  <c r="F54" i="7"/>
  <c r="G54" i="7"/>
  <c r="I54" i="7"/>
  <c r="Q54" i="7"/>
  <c r="S54" i="7"/>
  <c r="E55" i="7"/>
  <c r="F55" i="7"/>
  <c r="Q55" i="7"/>
  <c r="S55" i="7"/>
  <c r="E56" i="7"/>
  <c r="F56" i="7"/>
  <c r="G56" i="7"/>
  <c r="I56" i="7"/>
  <c r="Q56" i="7"/>
  <c r="S56" i="7"/>
  <c r="E57" i="7"/>
  <c r="F57" i="7"/>
  <c r="Q57" i="7"/>
  <c r="S57" i="7"/>
  <c r="E58" i="7"/>
  <c r="F58" i="7"/>
  <c r="G58" i="7"/>
  <c r="J58" i="7"/>
  <c r="Q58" i="7"/>
  <c r="S58" i="7"/>
  <c r="E59" i="7"/>
  <c r="F59" i="7"/>
  <c r="Q59" i="7"/>
  <c r="S59" i="7"/>
  <c r="E60" i="7"/>
  <c r="F60" i="7"/>
  <c r="G60" i="7"/>
  <c r="J60" i="7"/>
  <c r="Q60" i="7"/>
  <c r="S60" i="7"/>
  <c r="E61" i="7"/>
  <c r="F61" i="7"/>
  <c r="Q61" i="7"/>
  <c r="S61" i="7"/>
  <c r="E62" i="7"/>
  <c r="F62" i="7"/>
  <c r="G62" i="7"/>
  <c r="K62" i="7"/>
  <c r="Q62" i="7"/>
  <c r="S62" i="7"/>
  <c r="E63" i="7"/>
  <c r="F63" i="7"/>
  <c r="Q63" i="7"/>
  <c r="S63" i="7"/>
  <c r="E64" i="7"/>
  <c r="F64" i="7"/>
  <c r="G64" i="7"/>
  <c r="K64" i="7"/>
  <c r="Q64" i="7"/>
  <c r="S64" i="7"/>
  <c r="E65" i="7"/>
  <c r="F65" i="7"/>
  <c r="Q65" i="7"/>
  <c r="S65" i="7"/>
  <c r="E66" i="7"/>
  <c r="F66" i="7"/>
  <c r="G66" i="7"/>
  <c r="K66" i="7"/>
  <c r="Q66" i="7"/>
  <c r="S66" i="7"/>
  <c r="E67" i="7"/>
  <c r="F67" i="7"/>
  <c r="Q67" i="7"/>
  <c r="S67" i="7"/>
  <c r="E68" i="7"/>
  <c r="F68" i="7"/>
  <c r="Q68" i="7"/>
  <c r="S68" i="7"/>
  <c r="E69" i="7"/>
  <c r="F69" i="7"/>
  <c r="Q69" i="7"/>
  <c r="S69" i="7"/>
  <c r="E70" i="7"/>
  <c r="F70" i="7"/>
  <c r="G70" i="7"/>
  <c r="L70" i="7"/>
  <c r="Q70" i="7"/>
  <c r="S70" i="7"/>
  <c r="E71" i="7"/>
  <c r="F71" i="7"/>
  <c r="Q71" i="7"/>
  <c r="S71" i="7"/>
  <c r="E72" i="7"/>
  <c r="F72" i="7"/>
  <c r="G72" i="7"/>
  <c r="L72" i="7"/>
  <c r="Q72" i="7"/>
  <c r="S72" i="7"/>
  <c r="E73" i="7"/>
  <c r="F73" i="7"/>
  <c r="Q73" i="7"/>
  <c r="S73" i="7"/>
  <c r="D11" i="20"/>
  <c r="P171" i="20" s="1"/>
  <c r="R171" i="20" s="1"/>
  <c r="U171" i="20" s="1"/>
  <c r="D12" i="20"/>
  <c r="D9" i="20"/>
  <c r="E9" i="20"/>
  <c r="D13" i="20"/>
  <c r="C17" i="20"/>
  <c r="T17" i="20"/>
  <c r="E21" i="20"/>
  <c r="F21" i="20"/>
  <c r="Q21" i="20"/>
  <c r="E22" i="20"/>
  <c r="F22" i="20"/>
  <c r="Q22" i="20"/>
  <c r="E23" i="20"/>
  <c r="F23" i="20"/>
  <c r="Q23" i="20"/>
  <c r="E24" i="20"/>
  <c r="F24" i="20"/>
  <c r="Q24" i="20"/>
  <c r="E25" i="20"/>
  <c r="F25" i="20"/>
  <c r="Q25" i="20"/>
  <c r="E26" i="20"/>
  <c r="F26" i="20"/>
  <c r="Q26" i="20"/>
  <c r="E27" i="20"/>
  <c r="F27" i="20"/>
  <c r="Q27" i="20"/>
  <c r="E28" i="20"/>
  <c r="F28" i="20"/>
  <c r="Q28" i="20"/>
  <c r="E29" i="20"/>
  <c r="F29" i="20"/>
  <c r="Q29" i="20"/>
  <c r="E30" i="20"/>
  <c r="F30" i="20"/>
  <c r="Q30" i="20"/>
  <c r="E31" i="20"/>
  <c r="F31" i="20"/>
  <c r="Q31" i="20"/>
  <c r="E32" i="20"/>
  <c r="F32" i="20"/>
  <c r="Q32" i="20"/>
  <c r="E33" i="20"/>
  <c r="F33" i="20"/>
  <c r="Q33" i="20"/>
  <c r="E34" i="20"/>
  <c r="F34" i="20"/>
  <c r="Q34" i="20"/>
  <c r="E35" i="20"/>
  <c r="F35" i="20"/>
  <c r="Q35" i="20"/>
  <c r="E36" i="20"/>
  <c r="F36" i="20"/>
  <c r="Q36" i="20"/>
  <c r="E37" i="20"/>
  <c r="F37" i="20"/>
  <c r="Q37" i="20"/>
  <c r="E38" i="20"/>
  <c r="F38" i="20"/>
  <c r="Q38" i="20"/>
  <c r="E39" i="20"/>
  <c r="F39" i="20"/>
  <c r="Q39" i="20"/>
  <c r="E40" i="20"/>
  <c r="F40" i="20"/>
  <c r="Q40" i="20"/>
  <c r="E41" i="20"/>
  <c r="F41" i="20"/>
  <c r="Q41" i="20"/>
  <c r="E42" i="20"/>
  <c r="F42" i="20"/>
  <c r="G42" i="20"/>
  <c r="Q42" i="20"/>
  <c r="E43" i="20"/>
  <c r="F43" i="20"/>
  <c r="Q43" i="20"/>
  <c r="E44" i="20"/>
  <c r="F44" i="20"/>
  <c r="Q44" i="20"/>
  <c r="E45" i="20"/>
  <c r="F45" i="20"/>
  <c r="Q45" i="20"/>
  <c r="E46" i="20"/>
  <c r="F46" i="20"/>
  <c r="G46" i="20"/>
  <c r="Q46" i="20"/>
  <c r="E47" i="20"/>
  <c r="F47" i="20"/>
  <c r="G47" i="20"/>
  <c r="N47" i="20"/>
  <c r="Q47" i="20"/>
  <c r="E48" i="20"/>
  <c r="F48" i="20"/>
  <c r="Q48" i="20"/>
  <c r="E49" i="20"/>
  <c r="F49" i="20"/>
  <c r="Q49" i="20"/>
  <c r="E50" i="20"/>
  <c r="F50" i="20"/>
  <c r="G50" i="20"/>
  <c r="Q50" i="20"/>
  <c r="E51" i="20"/>
  <c r="F51" i="20"/>
  <c r="G51" i="20"/>
  <c r="N51" i="20"/>
  <c r="Q51" i="20"/>
  <c r="E52" i="20"/>
  <c r="F52" i="20"/>
  <c r="Q52" i="20"/>
  <c r="E53" i="20"/>
  <c r="F53" i="20"/>
  <c r="Q53" i="20"/>
  <c r="E54" i="20"/>
  <c r="F54" i="20"/>
  <c r="G54" i="20"/>
  <c r="Q54" i="20"/>
  <c r="E55" i="20"/>
  <c r="F55" i="20"/>
  <c r="G55" i="20"/>
  <c r="N55" i="20"/>
  <c r="Q55" i="20"/>
  <c r="E56" i="20"/>
  <c r="F56" i="20"/>
  <c r="Q56" i="20"/>
  <c r="E57" i="20"/>
  <c r="F57" i="20"/>
  <c r="Q57" i="20"/>
  <c r="E58" i="20"/>
  <c r="F58" i="20"/>
  <c r="G58" i="20"/>
  <c r="Q58" i="20"/>
  <c r="E59" i="20"/>
  <c r="F59" i="20"/>
  <c r="Q59" i="20"/>
  <c r="E60" i="20"/>
  <c r="F60" i="20"/>
  <c r="Q60" i="20"/>
  <c r="E61" i="20"/>
  <c r="F61" i="20"/>
  <c r="Q61" i="20"/>
  <c r="E62" i="20"/>
  <c r="F62" i="20"/>
  <c r="G62" i="20"/>
  <c r="Q62" i="20"/>
  <c r="E63" i="20"/>
  <c r="F63" i="20"/>
  <c r="G63" i="20"/>
  <c r="Q63" i="20"/>
  <c r="E64" i="20"/>
  <c r="F64" i="20"/>
  <c r="Q64" i="20"/>
  <c r="E65" i="20"/>
  <c r="F65" i="20"/>
  <c r="Q65" i="20"/>
  <c r="E66" i="20"/>
  <c r="F66" i="20"/>
  <c r="G66" i="20"/>
  <c r="Q66" i="20"/>
  <c r="E67" i="20"/>
  <c r="F67" i="20"/>
  <c r="G67" i="20"/>
  <c r="Q67" i="20"/>
  <c r="E68" i="20"/>
  <c r="F68" i="20"/>
  <c r="Q68" i="20"/>
  <c r="E69" i="20"/>
  <c r="F69" i="20"/>
  <c r="Q69" i="20"/>
  <c r="E70" i="20"/>
  <c r="F70" i="20"/>
  <c r="G70" i="20"/>
  <c r="Q70" i="20"/>
  <c r="E71" i="20"/>
  <c r="F71" i="20"/>
  <c r="G71" i="20"/>
  <c r="N71" i="20"/>
  <c r="Q71" i="20"/>
  <c r="E72" i="20"/>
  <c r="F72" i="20"/>
  <c r="Q72" i="20"/>
  <c r="E73" i="20"/>
  <c r="F73" i="20"/>
  <c r="Q73" i="20"/>
  <c r="E74" i="20"/>
  <c r="F74" i="20"/>
  <c r="G74" i="20"/>
  <c r="Q74" i="20"/>
  <c r="E75" i="20"/>
  <c r="F75" i="20"/>
  <c r="G75" i="20"/>
  <c r="N75" i="20"/>
  <c r="Q75" i="20"/>
  <c r="E76" i="20"/>
  <c r="F76" i="20"/>
  <c r="Q76" i="20"/>
  <c r="E77" i="20"/>
  <c r="F77" i="20"/>
  <c r="Q77" i="20"/>
  <c r="E78" i="20"/>
  <c r="F78" i="20"/>
  <c r="G78" i="20"/>
  <c r="Q78" i="20"/>
  <c r="E79" i="20"/>
  <c r="F79" i="20"/>
  <c r="G79" i="20"/>
  <c r="Q79" i="20"/>
  <c r="E80" i="20"/>
  <c r="F80" i="20"/>
  <c r="Q80" i="20"/>
  <c r="E81" i="20"/>
  <c r="F81" i="20"/>
  <c r="Q81" i="20"/>
  <c r="E82" i="20"/>
  <c r="F82" i="20"/>
  <c r="G82" i="20"/>
  <c r="Q82" i="20"/>
  <c r="E83" i="20"/>
  <c r="F83" i="20"/>
  <c r="G83" i="20"/>
  <c r="N83" i="20"/>
  <c r="Q83" i="20"/>
  <c r="E84" i="20"/>
  <c r="F84" i="20"/>
  <c r="Q84" i="20"/>
  <c r="E85" i="20"/>
  <c r="F85" i="20"/>
  <c r="Q85" i="20"/>
  <c r="E86" i="20"/>
  <c r="F86" i="20"/>
  <c r="G86" i="20"/>
  <c r="Q86" i="20"/>
  <c r="E87" i="20"/>
  <c r="F87" i="20"/>
  <c r="G87" i="20"/>
  <c r="I87" i="20"/>
  <c r="Q87" i="20"/>
  <c r="E88" i="20"/>
  <c r="F88" i="20"/>
  <c r="Q88" i="20"/>
  <c r="E89" i="20"/>
  <c r="F89" i="20"/>
  <c r="Q89" i="20"/>
  <c r="E90" i="20"/>
  <c r="F90" i="20"/>
  <c r="G90" i="20"/>
  <c r="Q90" i="20"/>
  <c r="E91" i="20"/>
  <c r="F91" i="20"/>
  <c r="G91" i="20"/>
  <c r="N91" i="20"/>
  <c r="Q91" i="20"/>
  <c r="E92" i="20"/>
  <c r="F92" i="20"/>
  <c r="Q92" i="20"/>
  <c r="E93" i="20"/>
  <c r="F93" i="20"/>
  <c r="Q93" i="20"/>
  <c r="E94" i="20"/>
  <c r="F94" i="20"/>
  <c r="G94" i="20"/>
  <c r="Q94" i="20"/>
  <c r="E95" i="20"/>
  <c r="F95" i="20"/>
  <c r="G95" i="20"/>
  <c r="I95" i="20"/>
  <c r="Q95" i="20"/>
  <c r="E96" i="20"/>
  <c r="F96" i="20"/>
  <c r="G96" i="20"/>
  <c r="Q96" i="20"/>
  <c r="E97" i="20"/>
  <c r="F97" i="20"/>
  <c r="Q97" i="20"/>
  <c r="E98" i="20"/>
  <c r="F98" i="20"/>
  <c r="G98" i="20"/>
  <c r="Q98" i="20"/>
  <c r="E99" i="20"/>
  <c r="F99" i="20"/>
  <c r="G99" i="20"/>
  <c r="N99" i="20"/>
  <c r="Q99" i="20"/>
  <c r="E100" i="20"/>
  <c r="F100" i="20"/>
  <c r="G100" i="20"/>
  <c r="Q100" i="20"/>
  <c r="E101" i="20"/>
  <c r="F101" i="20"/>
  <c r="G101" i="20"/>
  <c r="N101" i="20"/>
  <c r="Q101" i="20"/>
  <c r="E102" i="20"/>
  <c r="F102" i="20"/>
  <c r="G102" i="20"/>
  <c r="Q102" i="20"/>
  <c r="E103" i="20"/>
  <c r="F103" i="20"/>
  <c r="G103" i="20"/>
  <c r="N103" i="20"/>
  <c r="Q103" i="20"/>
  <c r="E104" i="20"/>
  <c r="F104" i="20"/>
  <c r="G104" i="20"/>
  <c r="Q104" i="20"/>
  <c r="E105" i="20"/>
  <c r="F105" i="20"/>
  <c r="Q105" i="20"/>
  <c r="E106" i="20"/>
  <c r="F106" i="20"/>
  <c r="G106" i="20"/>
  <c r="Q106" i="20"/>
  <c r="E107" i="20"/>
  <c r="F107" i="20"/>
  <c r="G107" i="20"/>
  <c r="N107" i="20"/>
  <c r="Q107" i="20"/>
  <c r="E108" i="20"/>
  <c r="F108" i="20"/>
  <c r="G108" i="20"/>
  <c r="Q108" i="20"/>
  <c r="E109" i="20"/>
  <c r="F109" i="20"/>
  <c r="G109" i="20"/>
  <c r="N109" i="20"/>
  <c r="Q109" i="20"/>
  <c r="E110" i="20"/>
  <c r="F110" i="20"/>
  <c r="G110" i="20"/>
  <c r="Q110" i="20"/>
  <c r="E111" i="20"/>
  <c r="F111" i="20"/>
  <c r="G111" i="20"/>
  <c r="N111" i="20"/>
  <c r="Q111" i="20"/>
  <c r="E112" i="20"/>
  <c r="F112" i="20"/>
  <c r="G112" i="20"/>
  <c r="Q112" i="20"/>
  <c r="E113" i="20"/>
  <c r="F113" i="20"/>
  <c r="G113" i="20"/>
  <c r="I113" i="20"/>
  <c r="Q113" i="20"/>
  <c r="E114" i="20"/>
  <c r="F114" i="20"/>
  <c r="G114" i="20"/>
  <c r="Q114" i="20"/>
  <c r="E115" i="20"/>
  <c r="F115" i="20"/>
  <c r="G115" i="20"/>
  <c r="I115" i="20"/>
  <c r="Q115" i="20"/>
  <c r="E116" i="20"/>
  <c r="F116" i="20"/>
  <c r="G116" i="20"/>
  <c r="Q116" i="20"/>
  <c r="E117" i="20"/>
  <c r="F117" i="20"/>
  <c r="G117" i="20"/>
  <c r="N117" i="20"/>
  <c r="Q117" i="20"/>
  <c r="E118" i="20"/>
  <c r="F118" i="20"/>
  <c r="G118" i="20"/>
  <c r="Q118" i="20"/>
  <c r="E119" i="20"/>
  <c r="F119" i="20"/>
  <c r="G119" i="20"/>
  <c r="N119" i="20"/>
  <c r="Q119" i="20"/>
  <c r="E120" i="20"/>
  <c r="F120" i="20"/>
  <c r="G120" i="20"/>
  <c r="Q120" i="20"/>
  <c r="E121" i="20"/>
  <c r="F121" i="20"/>
  <c r="Q121" i="20"/>
  <c r="E122" i="20"/>
  <c r="F122" i="20"/>
  <c r="G122" i="20"/>
  <c r="Q122" i="20"/>
  <c r="E123" i="20"/>
  <c r="F123" i="20"/>
  <c r="G123" i="20"/>
  <c r="I123" i="20"/>
  <c r="Q123" i="20"/>
  <c r="E124" i="20"/>
  <c r="F124" i="20"/>
  <c r="G124" i="20"/>
  <c r="Q124" i="20"/>
  <c r="E125" i="20"/>
  <c r="F125" i="20"/>
  <c r="G125" i="20"/>
  <c r="I125" i="20"/>
  <c r="Q125" i="20"/>
  <c r="E126" i="20"/>
  <c r="F126" i="20"/>
  <c r="G126" i="20"/>
  <c r="Q126" i="20"/>
  <c r="E127" i="20"/>
  <c r="F127" i="20"/>
  <c r="G127" i="20"/>
  <c r="I127" i="20"/>
  <c r="Q127" i="20"/>
  <c r="E128" i="20"/>
  <c r="F128" i="20"/>
  <c r="G128" i="20"/>
  <c r="Q128" i="20"/>
  <c r="E129" i="20"/>
  <c r="F129" i="20"/>
  <c r="Q129" i="20"/>
  <c r="E130" i="20"/>
  <c r="F130" i="20"/>
  <c r="G130" i="20"/>
  <c r="Q130" i="20"/>
  <c r="E131" i="20"/>
  <c r="F131" i="20"/>
  <c r="G131" i="20"/>
  <c r="I131" i="20"/>
  <c r="Q131" i="20"/>
  <c r="E132" i="20"/>
  <c r="F132" i="20"/>
  <c r="G132" i="20"/>
  <c r="Q132" i="20"/>
  <c r="E133" i="20"/>
  <c r="F133" i="20"/>
  <c r="G133" i="20"/>
  <c r="K133" i="20"/>
  <c r="Q133" i="20"/>
  <c r="E134" i="20"/>
  <c r="F134" i="20"/>
  <c r="G134" i="20"/>
  <c r="Q134" i="20"/>
  <c r="E135" i="20"/>
  <c r="F135" i="20"/>
  <c r="G135" i="20"/>
  <c r="K135" i="20"/>
  <c r="Q135" i="20"/>
  <c r="E136" i="20"/>
  <c r="F136" i="20"/>
  <c r="G136" i="20"/>
  <c r="Q136" i="20"/>
  <c r="E137" i="20"/>
  <c r="F137" i="20"/>
  <c r="G137" i="20"/>
  <c r="Q137" i="20"/>
  <c r="E138" i="20"/>
  <c r="F138" i="20"/>
  <c r="Q138" i="20"/>
  <c r="E139" i="20"/>
  <c r="F139" i="20"/>
  <c r="G139" i="20"/>
  <c r="Q139" i="20"/>
  <c r="E140" i="20"/>
  <c r="F140" i="20"/>
  <c r="G140" i="20"/>
  <c r="Q140" i="20"/>
  <c r="E141" i="20"/>
  <c r="F141" i="20"/>
  <c r="G141" i="20"/>
  <c r="Q141" i="20"/>
  <c r="E142" i="20"/>
  <c r="F142" i="20"/>
  <c r="Q142" i="20"/>
  <c r="E143" i="20"/>
  <c r="F143" i="20"/>
  <c r="G143" i="20"/>
  <c r="Q143" i="20"/>
  <c r="E144" i="20"/>
  <c r="F144" i="20"/>
  <c r="G144" i="20"/>
  <c r="Q144" i="20"/>
  <c r="E145" i="20"/>
  <c r="F145" i="20"/>
  <c r="G145" i="20"/>
  <c r="Q145" i="20"/>
  <c r="E146" i="20"/>
  <c r="F146" i="20"/>
  <c r="Q146" i="20"/>
  <c r="E147" i="20"/>
  <c r="F147" i="20"/>
  <c r="Q147" i="20"/>
  <c r="E148" i="20"/>
  <c r="F148" i="20"/>
  <c r="G148" i="20"/>
  <c r="K148" i="20"/>
  <c r="Q148" i="20"/>
  <c r="E149" i="20"/>
  <c r="F149" i="20"/>
  <c r="Q149" i="20"/>
  <c r="E150" i="20"/>
  <c r="F150" i="20"/>
  <c r="G150" i="20"/>
  <c r="Q150" i="20"/>
  <c r="E151" i="20"/>
  <c r="F151" i="20"/>
  <c r="Q151" i="20"/>
  <c r="E152" i="20"/>
  <c r="F152" i="20"/>
  <c r="G152" i="20"/>
  <c r="Q152" i="20"/>
  <c r="E153" i="20"/>
  <c r="F153" i="20"/>
  <c r="Q153" i="20"/>
  <c r="E154" i="20"/>
  <c r="F154" i="20"/>
  <c r="G154" i="20"/>
  <c r="Q154" i="20"/>
  <c r="E155" i="20"/>
  <c r="F155" i="20"/>
  <c r="Q155" i="20"/>
  <c r="E156" i="20"/>
  <c r="F156" i="20"/>
  <c r="Q156" i="20"/>
  <c r="E157" i="20"/>
  <c r="F157" i="20"/>
  <c r="G157" i="20"/>
  <c r="K157" i="20"/>
  <c r="Q157" i="20"/>
  <c r="E158" i="20"/>
  <c r="F158" i="20"/>
  <c r="G158" i="20"/>
  <c r="Q158" i="20"/>
  <c r="E159" i="20"/>
  <c r="F159" i="20"/>
  <c r="Q159" i="20"/>
  <c r="E160" i="20"/>
  <c r="F160" i="20"/>
  <c r="G160" i="20"/>
  <c r="Q160" i="20"/>
  <c r="E161" i="20"/>
  <c r="F161" i="20"/>
  <c r="G161" i="20"/>
  <c r="K161" i="20"/>
  <c r="Q161" i="20"/>
  <c r="E162" i="20"/>
  <c r="F162" i="20"/>
  <c r="Q162" i="20"/>
  <c r="E163" i="20"/>
  <c r="F163" i="20"/>
  <c r="Q163" i="20"/>
  <c r="E164" i="20"/>
  <c r="F164" i="20"/>
  <c r="Q164" i="20"/>
  <c r="E165" i="20"/>
  <c r="F165" i="20"/>
  <c r="Q165" i="20"/>
  <c r="E166" i="20"/>
  <c r="F166" i="20"/>
  <c r="Q166" i="20"/>
  <c r="E167" i="20"/>
  <c r="F167" i="20"/>
  <c r="G167" i="20"/>
  <c r="Q167" i="20"/>
  <c r="E168" i="20"/>
  <c r="F168" i="20"/>
  <c r="Q168" i="20"/>
  <c r="E169" i="20"/>
  <c r="F169" i="20"/>
  <c r="Q169" i="20"/>
  <c r="E170" i="20"/>
  <c r="F170" i="20"/>
  <c r="Q170" i="20"/>
  <c r="E171" i="20"/>
  <c r="F171" i="20"/>
  <c r="G171" i="20"/>
  <c r="Q171" i="20"/>
  <c r="E172" i="20"/>
  <c r="F172" i="20"/>
  <c r="Q172" i="20"/>
  <c r="E173" i="20"/>
  <c r="F173" i="20"/>
  <c r="Q173" i="20"/>
  <c r="E174" i="20"/>
  <c r="F174" i="20"/>
  <c r="Q174" i="20"/>
  <c r="E175" i="20"/>
  <c r="F175" i="20"/>
  <c r="Q175" i="20"/>
  <c r="E176" i="20"/>
  <c r="F176" i="20"/>
  <c r="G176" i="20"/>
  <c r="Q176" i="20"/>
  <c r="E177" i="20"/>
  <c r="F177" i="20"/>
  <c r="G177" i="20"/>
  <c r="Q177" i="20"/>
  <c r="E178" i="20"/>
  <c r="F178" i="20"/>
  <c r="Q178" i="20"/>
  <c r="E179" i="20"/>
  <c r="F179" i="20"/>
  <c r="Q179" i="20"/>
  <c r="E180" i="20"/>
  <c r="F180" i="20"/>
  <c r="Q180" i="20"/>
  <c r="E181" i="20"/>
  <c r="F181" i="20"/>
  <c r="Q181" i="20"/>
  <c r="E182" i="20"/>
  <c r="F182" i="20"/>
  <c r="G182" i="20"/>
  <c r="Q182" i="20"/>
  <c r="E183" i="20"/>
  <c r="F183" i="20"/>
  <c r="Q183" i="20"/>
  <c r="E184" i="20"/>
  <c r="F184" i="20"/>
  <c r="Q184" i="20"/>
  <c r="E185" i="20"/>
  <c r="F185" i="20"/>
  <c r="Q185" i="20"/>
  <c r="E186" i="20"/>
  <c r="F186" i="20"/>
  <c r="G186" i="20"/>
  <c r="Q186" i="20"/>
  <c r="E187" i="20"/>
  <c r="F187" i="20"/>
  <c r="Q187" i="20"/>
  <c r="E188" i="20"/>
  <c r="F188" i="20"/>
  <c r="Q188" i="20"/>
  <c r="E189" i="20"/>
  <c r="F189" i="20"/>
  <c r="Q189" i="20"/>
  <c r="E190" i="20"/>
  <c r="F190" i="20"/>
  <c r="G190" i="20"/>
  <c r="Q190" i="20"/>
  <c r="E191" i="20"/>
  <c r="F191" i="20"/>
  <c r="Q191" i="20"/>
  <c r="E192" i="20"/>
  <c r="F192" i="20"/>
  <c r="Q192" i="20"/>
  <c r="E193" i="20"/>
  <c r="F193" i="20"/>
  <c r="Q193" i="20"/>
  <c r="E194" i="20"/>
  <c r="F194" i="20"/>
  <c r="G194" i="20"/>
  <c r="K194" i="20"/>
  <c r="Q194" i="20"/>
  <c r="E195" i="20"/>
  <c r="F195" i="20"/>
  <c r="G195" i="20"/>
  <c r="I195" i="20"/>
  <c r="Q195" i="20"/>
  <c r="E196" i="20"/>
  <c r="F196" i="20"/>
  <c r="G196" i="20"/>
  <c r="Q196" i="20"/>
  <c r="E197" i="20"/>
  <c r="F197" i="20"/>
  <c r="Q197" i="20"/>
  <c r="E198" i="20"/>
  <c r="F198" i="20"/>
  <c r="G198" i="20"/>
  <c r="Q198" i="20"/>
  <c r="E199" i="20"/>
  <c r="F199" i="20"/>
  <c r="Q199" i="20"/>
  <c r="E200" i="20"/>
  <c r="F200" i="20"/>
  <c r="Q200" i="20"/>
  <c r="E201" i="20"/>
  <c r="F201" i="20"/>
  <c r="Q201" i="20"/>
  <c r="E202" i="20"/>
  <c r="F202" i="20"/>
  <c r="G202" i="20"/>
  <c r="Q202" i="20"/>
  <c r="E203" i="20"/>
  <c r="F203" i="20"/>
  <c r="Q203" i="20"/>
  <c r="E204" i="20"/>
  <c r="F204" i="20"/>
  <c r="Q204" i="20"/>
  <c r="E205" i="20"/>
  <c r="F205" i="20"/>
  <c r="Q205" i="20"/>
  <c r="E206" i="20"/>
  <c r="F206" i="20"/>
  <c r="G206" i="20"/>
  <c r="I206" i="20"/>
  <c r="Q206" i="20"/>
  <c r="E207" i="20"/>
  <c r="F207" i="20"/>
  <c r="Q207" i="20"/>
  <c r="E208" i="20"/>
  <c r="F208" i="20"/>
  <c r="Q208" i="20"/>
  <c r="E209" i="20"/>
  <c r="F209" i="20"/>
  <c r="Q209" i="20"/>
  <c r="E210" i="20"/>
  <c r="F210" i="20"/>
  <c r="G210" i="20"/>
  <c r="Q210" i="20"/>
  <c r="E211" i="20"/>
  <c r="F211" i="20"/>
  <c r="Q211" i="20"/>
  <c r="E212" i="20"/>
  <c r="F212" i="20"/>
  <c r="Q212" i="20"/>
  <c r="E213" i="20"/>
  <c r="F213" i="20"/>
  <c r="Q213" i="20"/>
  <c r="E214" i="20"/>
  <c r="F214" i="20"/>
  <c r="G214" i="20"/>
  <c r="Q214" i="20"/>
  <c r="E215" i="20"/>
  <c r="F215" i="20"/>
  <c r="Q215" i="20"/>
  <c r="E216" i="20"/>
  <c r="F216" i="20"/>
  <c r="Q216" i="20"/>
  <c r="E217" i="20"/>
  <c r="F217" i="20"/>
  <c r="Q217" i="20"/>
  <c r="E218" i="20"/>
  <c r="F218" i="20"/>
  <c r="G218" i="20"/>
  <c r="Q218" i="20"/>
  <c r="E219" i="20"/>
  <c r="F219" i="20"/>
  <c r="Q219" i="20"/>
  <c r="E220" i="20"/>
  <c r="F220" i="20"/>
  <c r="Q220" i="20"/>
  <c r="E221" i="20"/>
  <c r="F221" i="20"/>
  <c r="Q221" i="20"/>
  <c r="E222" i="20"/>
  <c r="F222" i="20"/>
  <c r="G222" i="20"/>
  <c r="Q222" i="20"/>
  <c r="E223" i="20"/>
  <c r="F223" i="20"/>
  <c r="Q223" i="20"/>
  <c r="E224" i="20"/>
  <c r="F224" i="20"/>
  <c r="Q224" i="20"/>
  <c r="E225" i="20"/>
  <c r="F225" i="20"/>
  <c r="Q225" i="20"/>
  <c r="E226" i="20"/>
  <c r="F226" i="20"/>
  <c r="Q226" i="20"/>
  <c r="E227" i="20"/>
  <c r="F227" i="20"/>
  <c r="G227" i="20"/>
  <c r="Q227" i="20"/>
  <c r="E228" i="20"/>
  <c r="F228" i="20"/>
  <c r="Q228" i="20"/>
  <c r="E229" i="20"/>
  <c r="F229" i="20"/>
  <c r="Q229" i="20"/>
  <c r="E230" i="20"/>
  <c r="F230" i="20"/>
  <c r="Q230" i="20"/>
  <c r="E231" i="20"/>
  <c r="F231" i="20"/>
  <c r="G231" i="20"/>
  <c r="Q231" i="20"/>
  <c r="E232" i="20"/>
  <c r="F232" i="20"/>
  <c r="Q232" i="20"/>
  <c r="E233" i="20"/>
  <c r="F233" i="20"/>
  <c r="Q233" i="20"/>
  <c r="E234" i="20"/>
  <c r="F234" i="20"/>
  <c r="G234" i="20"/>
  <c r="K234" i="20"/>
  <c r="Q234" i="20"/>
  <c r="E235" i="20"/>
  <c r="F235" i="20"/>
  <c r="Q235" i="20"/>
  <c r="E236" i="20"/>
  <c r="F236" i="20"/>
  <c r="G236" i="20"/>
  <c r="K236" i="20"/>
  <c r="Q236" i="20"/>
  <c r="E237" i="20"/>
  <c r="F237" i="20"/>
  <c r="Q237" i="20"/>
  <c r="E238" i="20"/>
  <c r="F238" i="20"/>
  <c r="G238" i="20"/>
  <c r="K238" i="20"/>
  <c r="Q238" i="20"/>
  <c r="E239" i="20"/>
  <c r="F239" i="20"/>
  <c r="Q239" i="20"/>
  <c r="E240" i="20"/>
  <c r="F240" i="20"/>
  <c r="G240" i="20"/>
  <c r="N240" i="20"/>
  <c r="Q240" i="20"/>
  <c r="E241" i="20"/>
  <c r="F241" i="20"/>
  <c r="Q241" i="20"/>
  <c r="E242" i="20"/>
  <c r="F242" i="20"/>
  <c r="G242" i="20"/>
  <c r="K242" i="20"/>
  <c r="Q242" i="20"/>
  <c r="E243" i="20"/>
  <c r="F243" i="20"/>
  <c r="Q243" i="20"/>
  <c r="E244" i="20"/>
  <c r="F244" i="20"/>
  <c r="G244" i="20"/>
  <c r="K244" i="20"/>
  <c r="Q244" i="20"/>
  <c r="E245" i="20"/>
  <c r="F245" i="20"/>
  <c r="Q245" i="20"/>
  <c r="E246" i="20"/>
  <c r="F246" i="20"/>
  <c r="Q246" i="20"/>
  <c r="E247" i="20"/>
  <c r="F247" i="20"/>
  <c r="Q247" i="20"/>
  <c r="E248" i="20"/>
  <c r="F248" i="20"/>
  <c r="Q248" i="20"/>
  <c r="E249" i="20"/>
  <c r="F249" i="20"/>
  <c r="G249" i="20"/>
  <c r="K249" i="20"/>
  <c r="Q249" i="20"/>
  <c r="E250" i="20"/>
  <c r="F250" i="20"/>
  <c r="Q250" i="20"/>
  <c r="E251" i="20"/>
  <c r="F251" i="20"/>
  <c r="G251" i="20"/>
  <c r="K251" i="20"/>
  <c r="Q251" i="20"/>
  <c r="E252" i="20"/>
  <c r="F252" i="20"/>
  <c r="Q252" i="20"/>
  <c r="E253" i="20"/>
  <c r="F253" i="20"/>
  <c r="G253" i="20"/>
  <c r="K253" i="20"/>
  <c r="Q253" i="20"/>
  <c r="E254" i="20"/>
  <c r="F254" i="20"/>
  <c r="G254" i="20"/>
  <c r="K254" i="20"/>
  <c r="Q254" i="20"/>
  <c r="E255" i="20"/>
  <c r="F255" i="20"/>
  <c r="G255" i="20"/>
  <c r="K255" i="20"/>
  <c r="Q255" i="20"/>
  <c r="E256" i="20"/>
  <c r="F256" i="20"/>
  <c r="Q256" i="20"/>
  <c r="E257" i="20"/>
  <c r="F257" i="20"/>
  <c r="G257" i="20"/>
  <c r="K257" i="20"/>
  <c r="Q257" i="20"/>
  <c r="E258" i="20"/>
  <c r="F258" i="20"/>
  <c r="G258" i="20"/>
  <c r="K258" i="20"/>
  <c r="Q258" i="20"/>
  <c r="E259" i="20"/>
  <c r="F259" i="20"/>
  <c r="Q259" i="20"/>
  <c r="E260" i="20"/>
  <c r="F260" i="20"/>
  <c r="Q260" i="20"/>
  <c r="E261" i="20"/>
  <c r="F261" i="20"/>
  <c r="G261" i="20"/>
  <c r="K261" i="20"/>
  <c r="Q261" i="20"/>
  <c r="E262" i="20"/>
  <c r="F262" i="20"/>
  <c r="G262" i="20"/>
  <c r="K262" i="20"/>
  <c r="Q262" i="20"/>
  <c r="E263" i="20"/>
  <c r="F263" i="20"/>
  <c r="G263" i="20"/>
  <c r="K263" i="20"/>
  <c r="Q263" i="20"/>
  <c r="E264" i="20"/>
  <c r="F264" i="20"/>
  <c r="Q264" i="20"/>
  <c r="E265" i="20"/>
  <c r="F265" i="20"/>
  <c r="Q265" i="20"/>
  <c r="E266" i="20"/>
  <c r="F266" i="20"/>
  <c r="G266" i="20"/>
  <c r="K266" i="20"/>
  <c r="Q266" i="20"/>
  <c r="E267" i="20"/>
  <c r="F267" i="20"/>
  <c r="G267" i="20"/>
  <c r="K267" i="20"/>
  <c r="Q267" i="20"/>
  <c r="E268" i="20"/>
  <c r="F268" i="20"/>
  <c r="Q268" i="20"/>
  <c r="E269" i="20"/>
  <c r="F269" i="20"/>
  <c r="G269" i="20"/>
  <c r="K269" i="20"/>
  <c r="Q269" i="20"/>
  <c r="E270" i="20"/>
  <c r="F270" i="20"/>
  <c r="G270" i="20"/>
  <c r="K270" i="20"/>
  <c r="Q270" i="20"/>
  <c r="E271" i="20"/>
  <c r="F271" i="20"/>
  <c r="Q271" i="20"/>
  <c r="E272" i="20"/>
  <c r="F272" i="20"/>
  <c r="Q272" i="20"/>
  <c r="E273" i="20"/>
  <c r="F273" i="20"/>
  <c r="G273" i="20"/>
  <c r="K273" i="20"/>
  <c r="Q273" i="20"/>
  <c r="E274" i="20"/>
  <c r="F274" i="20"/>
  <c r="G274" i="20"/>
  <c r="K274" i="20"/>
  <c r="Q274" i="20"/>
  <c r="E275" i="20"/>
  <c r="F275" i="20"/>
  <c r="G275" i="20"/>
  <c r="K275" i="20"/>
  <c r="Q275" i="20"/>
  <c r="E276" i="20"/>
  <c r="F276" i="20"/>
  <c r="Q276" i="20"/>
  <c r="E277" i="20"/>
  <c r="F277" i="20"/>
  <c r="Q277" i="20"/>
  <c r="E278" i="20"/>
  <c r="F278" i="20"/>
  <c r="G278" i="20"/>
  <c r="K278" i="20"/>
  <c r="Q278" i="20"/>
  <c r="E279" i="20"/>
  <c r="F279" i="20"/>
  <c r="G279" i="20"/>
  <c r="K279" i="20"/>
  <c r="Q279" i="20"/>
  <c r="E280" i="20"/>
  <c r="F280" i="20"/>
  <c r="Q280" i="20"/>
  <c r="E281" i="20"/>
  <c r="F281" i="20"/>
  <c r="Q281" i="20"/>
  <c r="E282" i="20"/>
  <c r="F282" i="20"/>
  <c r="G282" i="20"/>
  <c r="K282" i="20"/>
  <c r="Q282" i="20"/>
  <c r="E283" i="20"/>
  <c r="F283" i="20"/>
  <c r="Q283" i="20"/>
  <c r="E284" i="20"/>
  <c r="F284" i="20"/>
  <c r="Q284" i="20"/>
  <c r="E285" i="20"/>
  <c r="F285" i="20"/>
  <c r="Q285" i="20"/>
  <c r="E286" i="20"/>
  <c r="F286" i="20"/>
  <c r="G286" i="20"/>
  <c r="Q286" i="20"/>
  <c r="E287" i="20"/>
  <c r="F287" i="20"/>
  <c r="G287" i="20"/>
  <c r="Q287" i="20"/>
  <c r="E288" i="20"/>
  <c r="F288" i="20"/>
  <c r="Q288" i="20"/>
  <c r="E289" i="20"/>
  <c r="F289" i="20"/>
  <c r="Q289" i="20"/>
  <c r="E290" i="20"/>
  <c r="F290" i="20"/>
  <c r="G290" i="20"/>
  <c r="K290" i="20"/>
  <c r="Q290" i="20"/>
  <c r="E291" i="20"/>
  <c r="F291" i="20"/>
  <c r="Q291" i="20"/>
  <c r="E292" i="20"/>
  <c r="F292" i="20"/>
  <c r="Q292" i="20"/>
  <c r="E293" i="20"/>
  <c r="F293" i="20"/>
  <c r="Q293" i="20"/>
  <c r="E294" i="20"/>
  <c r="F294" i="20"/>
  <c r="G294" i="20"/>
  <c r="Q294" i="20"/>
  <c r="E295" i="20"/>
  <c r="F295" i="20"/>
  <c r="G295" i="20"/>
  <c r="N295" i="20"/>
  <c r="Q295" i="20"/>
  <c r="E296" i="20"/>
  <c r="F296" i="20"/>
  <c r="Q296" i="20"/>
  <c r="E297" i="20"/>
  <c r="F297" i="20"/>
  <c r="G297" i="20"/>
  <c r="Q297" i="20"/>
  <c r="E298" i="20"/>
  <c r="F298" i="20"/>
  <c r="Q298" i="20"/>
  <c r="E299" i="20"/>
  <c r="F299" i="20"/>
  <c r="G299" i="20"/>
  <c r="Q299" i="20"/>
  <c r="E300" i="20"/>
  <c r="F300" i="20"/>
  <c r="Q300" i="20"/>
  <c r="E301" i="20"/>
  <c r="F301" i="20"/>
  <c r="Q301" i="20"/>
  <c r="E302" i="20"/>
  <c r="F302" i="20"/>
  <c r="Q302" i="20"/>
  <c r="E303" i="20"/>
  <c r="F303" i="20"/>
  <c r="G303" i="20"/>
  <c r="K303" i="20"/>
  <c r="Q303" i="20"/>
  <c r="E304" i="20"/>
  <c r="F304" i="20"/>
  <c r="Q304" i="20"/>
  <c r="E305" i="20"/>
  <c r="F305" i="20"/>
  <c r="Q305" i="20"/>
  <c r="E306" i="20"/>
  <c r="F306" i="20"/>
  <c r="Q306" i="20"/>
  <c r="E307" i="20"/>
  <c r="F307" i="20"/>
  <c r="G307" i="20"/>
  <c r="Q307" i="20"/>
  <c r="E308" i="20"/>
  <c r="F308" i="20"/>
  <c r="Q308" i="20"/>
  <c r="E309" i="20"/>
  <c r="F309" i="20"/>
  <c r="Q309" i="20"/>
  <c r="E310" i="20"/>
  <c r="F310" i="20"/>
  <c r="Q310" i="20"/>
  <c r="E311" i="20"/>
  <c r="F311" i="20"/>
  <c r="G311" i="20"/>
  <c r="K311" i="20"/>
  <c r="Q311" i="20"/>
  <c r="E312" i="20"/>
  <c r="F312" i="20"/>
  <c r="Q312" i="20"/>
  <c r="E313" i="20"/>
  <c r="F313" i="20"/>
  <c r="Q313" i="20"/>
  <c r="E314" i="20"/>
  <c r="F314" i="20"/>
  <c r="Q314" i="20"/>
  <c r="E315" i="20"/>
  <c r="F315" i="20"/>
  <c r="Q315" i="20"/>
  <c r="E316" i="20"/>
  <c r="F316" i="20"/>
  <c r="G316" i="20"/>
  <c r="Q316" i="20"/>
  <c r="E317" i="20"/>
  <c r="F317" i="20"/>
  <c r="Q317" i="20"/>
  <c r="E318" i="20"/>
  <c r="F318" i="20"/>
  <c r="Q318" i="20"/>
  <c r="E319" i="20"/>
  <c r="F319" i="20"/>
  <c r="G319" i="20"/>
  <c r="Q319" i="20"/>
  <c r="E320" i="20"/>
  <c r="F320" i="20"/>
  <c r="G320" i="20"/>
  <c r="Q320" i="20"/>
  <c r="E321" i="20"/>
  <c r="F321" i="20"/>
  <c r="Q321" i="20"/>
  <c r="E322" i="20"/>
  <c r="F322" i="20"/>
  <c r="Q322" i="20"/>
  <c r="E323" i="20"/>
  <c r="F323" i="20"/>
  <c r="Q323" i="20"/>
  <c r="E324" i="20"/>
  <c r="F324" i="20"/>
  <c r="G324" i="20"/>
  <c r="Q324" i="20"/>
  <c r="E325" i="20"/>
  <c r="F325" i="20"/>
  <c r="Q325" i="20"/>
  <c r="E326" i="20"/>
  <c r="F326" i="20"/>
  <c r="Q326" i="20"/>
  <c r="E327" i="20"/>
  <c r="F327" i="20"/>
  <c r="G327" i="20"/>
  <c r="Q327" i="20"/>
  <c r="E328" i="20"/>
  <c r="F328" i="20"/>
  <c r="G328" i="20"/>
  <c r="Q328" i="20"/>
  <c r="E329" i="20"/>
  <c r="F329" i="20"/>
  <c r="Q329" i="20"/>
  <c r="E330" i="20"/>
  <c r="F330" i="20"/>
  <c r="Q330" i="20"/>
  <c r="E331" i="20"/>
  <c r="F331" i="20"/>
  <c r="Q331" i="20"/>
  <c r="E332" i="20"/>
  <c r="F332" i="20"/>
  <c r="G332" i="20"/>
  <c r="Q332" i="20"/>
  <c r="E333" i="20"/>
  <c r="F333" i="20"/>
  <c r="Q333" i="20"/>
  <c r="E334" i="20"/>
  <c r="F334" i="20"/>
  <c r="Q334" i="20"/>
  <c r="E335" i="20"/>
  <c r="F335" i="20"/>
  <c r="G335" i="20"/>
  <c r="Q335" i="20"/>
  <c r="E336" i="20"/>
  <c r="F336" i="20"/>
  <c r="G336" i="20"/>
  <c r="Q336" i="20"/>
  <c r="E337" i="20"/>
  <c r="F337" i="20"/>
  <c r="Q337" i="20"/>
  <c r="E338" i="20"/>
  <c r="F338" i="20"/>
  <c r="Q338" i="20"/>
  <c r="E339" i="20"/>
  <c r="F339" i="20"/>
  <c r="Q339" i="20"/>
  <c r="E340" i="20"/>
  <c r="F340" i="20"/>
  <c r="Q340" i="20"/>
  <c r="E341" i="20"/>
  <c r="F341" i="20"/>
  <c r="G341" i="20"/>
  <c r="Q341" i="20"/>
  <c r="E342" i="20"/>
  <c r="F342" i="20"/>
  <c r="Q342" i="20"/>
  <c r="E343" i="20"/>
  <c r="F343" i="20"/>
  <c r="Q343" i="20"/>
  <c r="E344" i="20"/>
  <c r="F344" i="20"/>
  <c r="Q344" i="20"/>
  <c r="E345" i="20"/>
  <c r="F345" i="20"/>
  <c r="G345" i="20"/>
  <c r="Q345" i="20"/>
  <c r="E346" i="20"/>
  <c r="F346" i="20"/>
  <c r="Q346" i="20"/>
  <c r="E347" i="20"/>
  <c r="F347" i="20"/>
  <c r="Q347" i="20"/>
  <c r="E348" i="20"/>
  <c r="F348" i="20"/>
  <c r="Q348" i="20"/>
  <c r="E349" i="20"/>
  <c r="F349" i="20"/>
  <c r="G349" i="20"/>
  <c r="Q349" i="20"/>
  <c r="E350" i="20"/>
  <c r="F350" i="20"/>
  <c r="Q350" i="20"/>
  <c r="E351" i="20"/>
  <c r="F351" i="20"/>
  <c r="Q351" i="20"/>
  <c r="E352" i="20"/>
  <c r="F352" i="20"/>
  <c r="Q352" i="20"/>
  <c r="E353" i="20"/>
  <c r="F353" i="20"/>
  <c r="G353" i="20"/>
  <c r="Q353" i="20"/>
  <c r="E354" i="20"/>
  <c r="F354" i="20"/>
  <c r="Q354" i="20"/>
  <c r="E355" i="20"/>
  <c r="F355" i="20"/>
  <c r="Q355" i="20"/>
  <c r="E356" i="20"/>
  <c r="F356" i="20"/>
  <c r="Q356" i="20"/>
  <c r="E357" i="20"/>
  <c r="F357" i="20"/>
  <c r="G357" i="20"/>
  <c r="Q357" i="20"/>
  <c r="E358" i="20"/>
  <c r="F358" i="20"/>
  <c r="Q358" i="20"/>
  <c r="E359" i="20"/>
  <c r="F359" i="20"/>
  <c r="Q359" i="20"/>
  <c r="E360" i="20"/>
  <c r="F360" i="20"/>
  <c r="Q360" i="20"/>
  <c r="E361" i="20"/>
  <c r="F361" i="20"/>
  <c r="G361" i="20"/>
  <c r="Q361" i="20"/>
  <c r="E362" i="20"/>
  <c r="F362" i="20"/>
  <c r="Q362" i="20"/>
  <c r="E363" i="20"/>
  <c r="F363" i="20"/>
  <c r="Q363" i="20"/>
  <c r="E364" i="20"/>
  <c r="F364" i="20"/>
  <c r="Q364" i="20"/>
  <c r="E365" i="20"/>
  <c r="F365" i="20"/>
  <c r="G365" i="20"/>
  <c r="Q365" i="20"/>
  <c r="E366" i="20"/>
  <c r="F366" i="20"/>
  <c r="Q366" i="20"/>
  <c r="E367" i="20"/>
  <c r="F367" i="20"/>
  <c r="Q367" i="20"/>
  <c r="E368" i="20"/>
  <c r="F368" i="20"/>
  <c r="Q368" i="20"/>
  <c r="E369" i="20"/>
  <c r="F369" i="20"/>
  <c r="G369" i="20"/>
  <c r="Q369" i="20"/>
  <c r="E370" i="20"/>
  <c r="F370" i="20"/>
  <c r="Q370" i="20"/>
  <c r="E371" i="20"/>
  <c r="F371" i="20"/>
  <c r="Q371" i="20"/>
  <c r="E372" i="20"/>
  <c r="F372" i="20"/>
  <c r="Q372" i="20"/>
  <c r="E373" i="20"/>
  <c r="F373" i="20"/>
  <c r="G373" i="20"/>
  <c r="Q373" i="20"/>
  <c r="E374" i="20"/>
  <c r="F374" i="20"/>
  <c r="Q374" i="20"/>
  <c r="E375" i="20"/>
  <c r="F375" i="20"/>
  <c r="Q375" i="20"/>
  <c r="E376" i="20"/>
  <c r="F376" i="20"/>
  <c r="Q376" i="20"/>
  <c r="E377" i="20"/>
  <c r="F377" i="20"/>
  <c r="G377" i="20"/>
  <c r="Q377" i="20"/>
  <c r="E378" i="20"/>
  <c r="F378" i="20"/>
  <c r="Q378" i="20"/>
  <c r="E379" i="20"/>
  <c r="F379" i="20"/>
  <c r="Q379" i="20"/>
  <c r="E380" i="20"/>
  <c r="F380" i="20"/>
  <c r="Q380" i="20"/>
  <c r="E381" i="20"/>
  <c r="F381" i="20"/>
  <c r="G381" i="20"/>
  <c r="Q381" i="20"/>
  <c r="E382" i="20"/>
  <c r="F382" i="20"/>
  <c r="Q382" i="20"/>
  <c r="E383" i="20"/>
  <c r="F383" i="20"/>
  <c r="Q383" i="20"/>
  <c r="E384" i="20"/>
  <c r="F384" i="20"/>
  <c r="Q384" i="20"/>
  <c r="E385" i="20"/>
  <c r="F385" i="20"/>
  <c r="G385" i="20"/>
  <c r="Q385" i="20"/>
  <c r="E386" i="20"/>
  <c r="F386" i="20"/>
  <c r="Q386" i="20"/>
  <c r="E387" i="20"/>
  <c r="F387" i="20"/>
  <c r="Q387" i="20"/>
  <c r="E388" i="20"/>
  <c r="F388" i="20"/>
  <c r="Q388" i="20"/>
  <c r="E389" i="20"/>
  <c r="F389" i="20"/>
  <c r="G389" i="20"/>
  <c r="Q389" i="20"/>
  <c r="E390" i="20"/>
  <c r="F390" i="20"/>
  <c r="Q390" i="20"/>
  <c r="E391" i="20"/>
  <c r="F391" i="20"/>
  <c r="Q391" i="20"/>
  <c r="E392" i="20"/>
  <c r="F392" i="20"/>
  <c r="Q392" i="20"/>
  <c r="E393" i="20"/>
  <c r="F393" i="20"/>
  <c r="G393" i="20"/>
  <c r="Q393" i="20"/>
  <c r="E394" i="20"/>
  <c r="F394" i="20"/>
  <c r="Q394" i="20"/>
  <c r="E395" i="20"/>
  <c r="F395" i="20"/>
  <c r="Q395" i="20"/>
  <c r="E396" i="20"/>
  <c r="F396" i="20"/>
  <c r="Q396" i="20"/>
  <c r="E397" i="20"/>
  <c r="F397" i="20"/>
  <c r="G397" i="20"/>
  <c r="Q397" i="20"/>
  <c r="E398" i="20"/>
  <c r="F398" i="20"/>
  <c r="Q398" i="20"/>
  <c r="E399" i="20"/>
  <c r="F399" i="20"/>
  <c r="Q399" i="20"/>
  <c r="E400" i="20"/>
  <c r="F400" i="20"/>
  <c r="Q400" i="20"/>
  <c r="E401" i="20"/>
  <c r="F401" i="20"/>
  <c r="G401" i="20"/>
  <c r="Q401" i="20"/>
  <c r="E402" i="20"/>
  <c r="F402" i="20"/>
  <c r="Q402" i="20"/>
  <c r="E403" i="20"/>
  <c r="F403" i="20"/>
  <c r="Q403" i="20"/>
  <c r="E404" i="20"/>
  <c r="F404" i="20"/>
  <c r="Q404" i="20"/>
  <c r="E405" i="20"/>
  <c r="F405" i="20"/>
  <c r="G405" i="20"/>
  <c r="Q405" i="20"/>
  <c r="E406" i="20"/>
  <c r="F406" i="20"/>
  <c r="Q406" i="20"/>
  <c r="E407" i="20"/>
  <c r="F407" i="20"/>
  <c r="Q407" i="20"/>
  <c r="E408" i="20"/>
  <c r="F408" i="20"/>
  <c r="Q408" i="20"/>
  <c r="E409" i="20"/>
  <c r="F409" i="20"/>
  <c r="G409" i="20"/>
  <c r="Q409" i="20"/>
  <c r="E410" i="20"/>
  <c r="F410" i="20"/>
  <c r="Q410" i="20"/>
  <c r="E411" i="20"/>
  <c r="F411" i="20"/>
  <c r="Q411" i="20"/>
  <c r="E412" i="20"/>
  <c r="F412" i="20"/>
  <c r="Q412" i="20"/>
  <c r="E413" i="20"/>
  <c r="F413" i="20"/>
  <c r="G413" i="20"/>
  <c r="Q413" i="20"/>
  <c r="E414" i="20"/>
  <c r="F414" i="20"/>
  <c r="Q414" i="20"/>
  <c r="E415" i="20"/>
  <c r="F415" i="20"/>
  <c r="Q415" i="20"/>
  <c r="E416" i="20"/>
  <c r="F416" i="20"/>
  <c r="Q416" i="20"/>
  <c r="E417" i="20"/>
  <c r="F417" i="20"/>
  <c r="G417" i="20"/>
  <c r="Q417" i="20"/>
  <c r="E418" i="20"/>
  <c r="F418" i="20"/>
  <c r="Q418" i="20"/>
  <c r="E419" i="20"/>
  <c r="F419" i="20"/>
  <c r="Q419" i="20"/>
  <c r="E420" i="20"/>
  <c r="F420" i="20"/>
  <c r="Q420" i="20"/>
  <c r="E421" i="20"/>
  <c r="F421" i="20"/>
  <c r="G421" i="20"/>
  <c r="Q421" i="20"/>
  <c r="E422" i="20"/>
  <c r="F422" i="20"/>
  <c r="Q422" i="20"/>
  <c r="E423" i="20"/>
  <c r="F423" i="20"/>
  <c r="Q423" i="20"/>
  <c r="E424" i="20"/>
  <c r="F424" i="20"/>
  <c r="Q424" i="20"/>
  <c r="E425" i="20"/>
  <c r="F425" i="20"/>
  <c r="G425" i="20"/>
  <c r="Q425" i="20"/>
  <c r="E426" i="20"/>
  <c r="F426" i="20"/>
  <c r="Q426" i="20"/>
  <c r="E427" i="20"/>
  <c r="F427" i="20"/>
  <c r="Q427" i="20"/>
  <c r="E428" i="20"/>
  <c r="F428" i="20"/>
  <c r="Q428" i="20"/>
  <c r="E429" i="20"/>
  <c r="F429" i="20"/>
  <c r="G429" i="20"/>
  <c r="Q429" i="20"/>
  <c r="E430" i="20"/>
  <c r="F430" i="20"/>
  <c r="Q430" i="20"/>
  <c r="E431" i="20"/>
  <c r="F431" i="20"/>
  <c r="Q431" i="20"/>
  <c r="E432" i="20"/>
  <c r="F432" i="20"/>
  <c r="Q432" i="20"/>
  <c r="E433" i="20"/>
  <c r="F433" i="20"/>
  <c r="G433" i="20"/>
  <c r="Q433" i="20"/>
  <c r="E434" i="20"/>
  <c r="F434" i="20"/>
  <c r="Q434" i="20"/>
  <c r="E435" i="20"/>
  <c r="F435" i="20"/>
  <c r="Q435" i="20"/>
  <c r="E436" i="20"/>
  <c r="F436" i="20"/>
  <c r="Q436" i="20"/>
  <c r="E437" i="20"/>
  <c r="F437" i="20"/>
  <c r="G437" i="20"/>
  <c r="Q437" i="20"/>
  <c r="E438" i="20"/>
  <c r="F438" i="20"/>
  <c r="Q438" i="20"/>
  <c r="E439" i="20"/>
  <c r="F439" i="20"/>
  <c r="Q439" i="20"/>
  <c r="E440" i="20"/>
  <c r="F440" i="20"/>
  <c r="Q440" i="20"/>
  <c r="E441" i="20"/>
  <c r="F441" i="20"/>
  <c r="G441" i="20"/>
  <c r="I441" i="20"/>
  <c r="Q441" i="20"/>
  <c r="E442" i="20"/>
  <c r="F442" i="20"/>
  <c r="Q442" i="20"/>
  <c r="E443" i="20"/>
  <c r="F443" i="20"/>
  <c r="Q443" i="20"/>
  <c r="E444" i="20"/>
  <c r="F444" i="20"/>
  <c r="Q444" i="20"/>
  <c r="E445" i="20"/>
  <c r="F445" i="20"/>
  <c r="G445" i="20"/>
  <c r="Q445" i="20"/>
  <c r="E446" i="20"/>
  <c r="F446" i="20"/>
  <c r="Q446" i="20"/>
  <c r="E447" i="20"/>
  <c r="F447" i="20"/>
  <c r="Q447" i="20"/>
  <c r="E448" i="20"/>
  <c r="F448" i="20"/>
  <c r="G448" i="20"/>
  <c r="Q448" i="20"/>
  <c r="E449" i="20"/>
  <c r="F449" i="20"/>
  <c r="G449" i="20"/>
  <c r="Q449" i="20"/>
  <c r="E450" i="20"/>
  <c r="F450" i="20"/>
  <c r="Q450" i="20"/>
  <c r="E451" i="20"/>
  <c r="F451" i="20"/>
  <c r="Q451" i="20"/>
  <c r="E452" i="20"/>
  <c r="F452" i="20"/>
  <c r="Q452" i="20"/>
  <c r="E453" i="20"/>
  <c r="F453" i="20"/>
  <c r="G453" i="20"/>
  <c r="Q453" i="20"/>
  <c r="E454" i="20"/>
  <c r="F454" i="20"/>
  <c r="Q454" i="20"/>
  <c r="E455" i="20"/>
  <c r="F455" i="20"/>
  <c r="Q455" i="20"/>
  <c r="E456" i="20"/>
  <c r="F456" i="20"/>
  <c r="Q456" i="20"/>
  <c r="E457" i="20"/>
  <c r="F457" i="20"/>
  <c r="G457" i="20"/>
  <c r="Q457" i="20"/>
  <c r="E458" i="20"/>
  <c r="F458" i="20"/>
  <c r="Q458" i="20"/>
  <c r="E459" i="20"/>
  <c r="F459" i="20"/>
  <c r="G459" i="20"/>
  <c r="I459" i="20"/>
  <c r="Q459" i="20"/>
  <c r="E460" i="20"/>
  <c r="F460" i="20"/>
  <c r="Q460" i="20"/>
  <c r="E461" i="20"/>
  <c r="F461" i="20"/>
  <c r="G461" i="20"/>
  <c r="Q461" i="20"/>
  <c r="E462" i="20"/>
  <c r="F462" i="20"/>
  <c r="Q462" i="20"/>
  <c r="E463" i="20"/>
  <c r="F463" i="20"/>
  <c r="Q463" i="20"/>
  <c r="E464" i="20"/>
  <c r="F464" i="20"/>
  <c r="Q464" i="20"/>
  <c r="E465" i="20"/>
  <c r="F465" i="20"/>
  <c r="G465" i="20"/>
  <c r="Q465" i="20"/>
  <c r="E466" i="20"/>
  <c r="F466" i="20"/>
  <c r="Q466" i="20"/>
  <c r="E467" i="20"/>
  <c r="F467" i="20"/>
  <c r="Q467" i="20"/>
  <c r="E468" i="20"/>
  <c r="F468" i="20"/>
  <c r="Q468" i="20"/>
  <c r="E469" i="20"/>
  <c r="F469" i="20"/>
  <c r="G469" i="20"/>
  <c r="Q469" i="20"/>
  <c r="E470" i="20"/>
  <c r="F470" i="20"/>
  <c r="Q470" i="20"/>
  <c r="E471" i="20"/>
  <c r="F471" i="20"/>
  <c r="Q471" i="20"/>
  <c r="E472" i="20"/>
  <c r="F472" i="20"/>
  <c r="Q472" i="20"/>
  <c r="E473" i="20"/>
  <c r="F473" i="20"/>
  <c r="Q473" i="20"/>
  <c r="E474" i="20"/>
  <c r="F474" i="20"/>
  <c r="G474" i="20"/>
  <c r="I474" i="20"/>
  <c r="Q474" i="20"/>
  <c r="E475" i="20"/>
  <c r="F475" i="20"/>
  <c r="Q475" i="20"/>
  <c r="E476" i="20"/>
  <c r="F476" i="20"/>
  <c r="Q476" i="20"/>
  <c r="E477" i="20"/>
  <c r="F477" i="20"/>
  <c r="Q477" i="20"/>
  <c r="E478" i="20"/>
  <c r="F478" i="20"/>
  <c r="Q478" i="20"/>
  <c r="E479" i="20"/>
  <c r="F479" i="20"/>
  <c r="G479" i="20"/>
  <c r="Q479" i="20"/>
  <c r="E480" i="20"/>
  <c r="F480" i="20"/>
  <c r="Q480" i="20"/>
  <c r="E481" i="20"/>
  <c r="F481" i="20"/>
  <c r="Q481" i="20"/>
  <c r="E482" i="20"/>
  <c r="F482" i="20"/>
  <c r="Q482" i="20"/>
  <c r="E483" i="20"/>
  <c r="F483" i="20"/>
  <c r="G483" i="20"/>
  <c r="Q483" i="20"/>
  <c r="E484" i="20"/>
  <c r="F484" i="20"/>
  <c r="Q484" i="20"/>
  <c r="E485" i="20"/>
  <c r="F485" i="20"/>
  <c r="Q485" i="20"/>
  <c r="E486" i="20"/>
  <c r="F486" i="20"/>
  <c r="Q486" i="20"/>
  <c r="E487" i="20"/>
  <c r="F487" i="20"/>
  <c r="G487" i="20"/>
  <c r="Q487" i="20"/>
  <c r="E488" i="20"/>
  <c r="F488" i="20"/>
  <c r="Q488" i="20"/>
  <c r="E489" i="20"/>
  <c r="F489" i="20"/>
  <c r="Q489" i="20"/>
  <c r="E490" i="20"/>
  <c r="F490" i="20"/>
  <c r="Q490" i="20"/>
  <c r="E491" i="20"/>
  <c r="F491" i="20"/>
  <c r="G491" i="20"/>
  <c r="I491" i="20"/>
  <c r="Q491" i="20"/>
  <c r="E492" i="20"/>
  <c r="F492" i="20"/>
  <c r="Q492" i="20"/>
  <c r="E493" i="20"/>
  <c r="F493" i="20"/>
  <c r="Q493" i="20"/>
  <c r="E494" i="20"/>
  <c r="F494" i="20"/>
  <c r="Q494" i="20"/>
  <c r="E495" i="20"/>
  <c r="F495" i="20"/>
  <c r="G495" i="20"/>
  <c r="Q495" i="20"/>
  <c r="E496" i="20"/>
  <c r="F496" i="20"/>
  <c r="Q496" i="20"/>
  <c r="E497" i="20"/>
  <c r="F497" i="20"/>
  <c r="Q497" i="20"/>
  <c r="E498" i="20"/>
  <c r="F498" i="20"/>
  <c r="Q498" i="20"/>
  <c r="E499" i="20"/>
  <c r="F499" i="20"/>
  <c r="G499" i="20"/>
  <c r="Q499" i="20"/>
  <c r="E500" i="20"/>
  <c r="F500" i="20"/>
  <c r="Q500" i="20"/>
  <c r="E501" i="20"/>
  <c r="F501" i="20"/>
  <c r="Q501" i="20"/>
  <c r="E502" i="20"/>
  <c r="F502" i="20"/>
  <c r="Q502" i="20"/>
  <c r="E503" i="20"/>
  <c r="F503" i="20"/>
  <c r="G503" i="20"/>
  <c r="Q503" i="20"/>
  <c r="E504" i="20"/>
  <c r="F504" i="20"/>
  <c r="Q504" i="20"/>
  <c r="E505" i="20"/>
  <c r="F505" i="20"/>
  <c r="Q505" i="20"/>
  <c r="E506" i="20"/>
  <c r="F506" i="20"/>
  <c r="Q506" i="20"/>
  <c r="E507" i="20"/>
  <c r="F507" i="20"/>
  <c r="G507" i="20"/>
  <c r="Q507" i="20"/>
  <c r="E508" i="20"/>
  <c r="F508" i="20"/>
  <c r="Q508" i="20"/>
  <c r="E509" i="20"/>
  <c r="F509" i="20"/>
  <c r="Q509" i="20"/>
  <c r="E510" i="20"/>
  <c r="F510" i="20"/>
  <c r="Q510" i="20"/>
  <c r="E511" i="20"/>
  <c r="F511" i="20"/>
  <c r="G511" i="20"/>
  <c r="Q511" i="20"/>
  <c r="E512" i="20"/>
  <c r="F512" i="20"/>
  <c r="Q512" i="20"/>
  <c r="E513" i="20"/>
  <c r="F513" i="20"/>
  <c r="Q513" i="20"/>
  <c r="E514" i="20"/>
  <c r="F514" i="20"/>
  <c r="Q514" i="20"/>
  <c r="E515" i="20"/>
  <c r="F515" i="20"/>
  <c r="G515" i="20"/>
  <c r="Q515" i="20"/>
  <c r="E516" i="20"/>
  <c r="F516" i="20"/>
  <c r="Q516" i="20"/>
  <c r="E517" i="20"/>
  <c r="F517" i="20"/>
  <c r="Q517" i="20"/>
  <c r="E518" i="20"/>
  <c r="F518" i="20"/>
  <c r="Q518" i="20"/>
  <c r="E519" i="20"/>
  <c r="F519" i="20"/>
  <c r="G519" i="20"/>
  <c r="Q519" i="20"/>
  <c r="E520" i="20"/>
  <c r="F520" i="20"/>
  <c r="Q520" i="20"/>
  <c r="E521" i="20"/>
  <c r="F521" i="20"/>
  <c r="Q521" i="20"/>
  <c r="E522" i="20"/>
  <c r="F522" i="20"/>
  <c r="Q522" i="20"/>
  <c r="E523" i="20"/>
  <c r="F523" i="20"/>
  <c r="G523" i="20"/>
  <c r="Q523" i="20"/>
  <c r="E524" i="20"/>
  <c r="F524" i="20"/>
  <c r="Q524" i="20"/>
  <c r="E525" i="20"/>
  <c r="F525" i="20"/>
  <c r="Q525" i="20"/>
  <c r="E526" i="20"/>
  <c r="F526" i="20"/>
  <c r="Q526" i="20"/>
  <c r="E527" i="20"/>
  <c r="F527" i="20"/>
  <c r="G527" i="20"/>
  <c r="Q527" i="20"/>
  <c r="E528" i="20"/>
  <c r="F528" i="20"/>
  <c r="Q528" i="20"/>
  <c r="E529" i="20"/>
  <c r="F529" i="20"/>
  <c r="Q529" i="20"/>
  <c r="E530" i="20"/>
  <c r="F530" i="20"/>
  <c r="Q530" i="20"/>
  <c r="E531" i="20"/>
  <c r="F531" i="20"/>
  <c r="G531" i="20"/>
  <c r="Q531" i="20"/>
  <c r="E532" i="20"/>
  <c r="F532" i="20"/>
  <c r="Q532" i="20"/>
  <c r="E533" i="20"/>
  <c r="F533" i="20"/>
  <c r="Q533" i="20"/>
  <c r="E534" i="20"/>
  <c r="F534" i="20"/>
  <c r="Q534" i="20"/>
  <c r="E535" i="20"/>
  <c r="F535" i="20"/>
  <c r="G535" i="20"/>
  <c r="Q535" i="20"/>
  <c r="E536" i="20"/>
  <c r="F536" i="20"/>
  <c r="Q536" i="20"/>
  <c r="E537" i="20"/>
  <c r="F537" i="20"/>
  <c r="Q537" i="20"/>
  <c r="E538" i="20"/>
  <c r="F538" i="20"/>
  <c r="Q538" i="20"/>
  <c r="E539" i="20"/>
  <c r="F539" i="20"/>
  <c r="G539" i="20"/>
  <c r="Q539" i="20"/>
  <c r="E540" i="20"/>
  <c r="F540" i="20"/>
  <c r="Q540" i="20"/>
  <c r="E541" i="20"/>
  <c r="F541" i="20"/>
  <c r="Q541" i="20"/>
  <c r="E542" i="20"/>
  <c r="F542" i="20"/>
  <c r="Q542" i="20"/>
  <c r="E543" i="20"/>
  <c r="F543" i="20"/>
  <c r="G543" i="20"/>
  <c r="Q543" i="20"/>
  <c r="E544" i="20"/>
  <c r="F544" i="20"/>
  <c r="Q544" i="20"/>
  <c r="E545" i="20"/>
  <c r="F545" i="20"/>
  <c r="Q545" i="20"/>
  <c r="E546" i="20"/>
  <c r="F546" i="20"/>
  <c r="Q546" i="20"/>
  <c r="E547" i="20"/>
  <c r="F547" i="20"/>
  <c r="G547" i="20"/>
  <c r="Q547" i="20"/>
  <c r="E548" i="20"/>
  <c r="F548" i="20"/>
  <c r="Q548" i="20"/>
  <c r="E549" i="20"/>
  <c r="F549" i="20"/>
  <c r="Q549" i="20"/>
  <c r="E550" i="20"/>
  <c r="F550" i="20"/>
  <c r="Q550" i="20"/>
  <c r="E551" i="20"/>
  <c r="F551" i="20"/>
  <c r="G551" i="20"/>
  <c r="Q551" i="20"/>
  <c r="E552" i="20"/>
  <c r="F552" i="20"/>
  <c r="Q552" i="20"/>
  <c r="E553" i="20"/>
  <c r="F553" i="20"/>
  <c r="Q553" i="20"/>
  <c r="E554" i="20"/>
  <c r="F554" i="20"/>
  <c r="Q554" i="20"/>
  <c r="E555" i="20"/>
  <c r="F555" i="20"/>
  <c r="G555" i="20"/>
  <c r="Q555" i="20"/>
  <c r="E556" i="20"/>
  <c r="F556" i="20"/>
  <c r="Q556" i="20"/>
  <c r="E557" i="20"/>
  <c r="F557" i="20"/>
  <c r="Q557" i="20"/>
  <c r="E558" i="20"/>
  <c r="F558" i="20"/>
  <c r="Q558" i="20"/>
  <c r="E559" i="20"/>
  <c r="F559" i="20"/>
  <c r="G559" i="20"/>
  <c r="Q559" i="20"/>
  <c r="E560" i="20"/>
  <c r="F560" i="20"/>
  <c r="Q560" i="20"/>
  <c r="E561" i="20"/>
  <c r="F561" i="20"/>
  <c r="Q561" i="20"/>
  <c r="E562" i="20"/>
  <c r="F562" i="20"/>
  <c r="Q562" i="20"/>
  <c r="E563" i="20"/>
  <c r="F563" i="20"/>
  <c r="Q563" i="20"/>
  <c r="E564" i="20"/>
  <c r="F564" i="20"/>
  <c r="Q564" i="20"/>
  <c r="E565" i="20"/>
  <c r="F565" i="20"/>
  <c r="Q565" i="20"/>
  <c r="E566" i="20"/>
  <c r="F566" i="20"/>
  <c r="Q566" i="20"/>
  <c r="E567" i="20"/>
  <c r="F567" i="20"/>
  <c r="Q567" i="20"/>
  <c r="E568" i="20"/>
  <c r="F568" i="20"/>
  <c r="Q568" i="20"/>
  <c r="E569" i="20"/>
  <c r="F569" i="20"/>
  <c r="Q569" i="20"/>
  <c r="E570" i="20"/>
  <c r="F570" i="20"/>
  <c r="Q570" i="20"/>
  <c r="E571" i="20"/>
  <c r="F571" i="20"/>
  <c r="Q571" i="20"/>
  <c r="E572" i="20"/>
  <c r="F572" i="20"/>
  <c r="Q572" i="20"/>
  <c r="E573" i="20"/>
  <c r="F573" i="20"/>
  <c r="Q573" i="20"/>
  <c r="E574" i="20"/>
  <c r="F574" i="20"/>
  <c r="Q574" i="20"/>
  <c r="E575" i="20"/>
  <c r="F575" i="20"/>
  <c r="Q575" i="20"/>
  <c r="E576" i="20"/>
  <c r="F576" i="20"/>
  <c r="Q576" i="20"/>
  <c r="E577" i="20"/>
  <c r="F577" i="20"/>
  <c r="Q577" i="20"/>
  <c r="E578" i="20"/>
  <c r="F578" i="20"/>
  <c r="Q578" i="20"/>
  <c r="E579" i="20"/>
  <c r="F579" i="20"/>
  <c r="Q579" i="20"/>
  <c r="E580" i="20"/>
  <c r="F580" i="20"/>
  <c r="Q580" i="20"/>
  <c r="E581" i="20"/>
  <c r="F581" i="20"/>
  <c r="Q581" i="20"/>
  <c r="E582" i="20"/>
  <c r="F582" i="20"/>
  <c r="Q582" i="20"/>
  <c r="E583" i="20"/>
  <c r="F583" i="20"/>
  <c r="Q583" i="20"/>
  <c r="E584" i="20"/>
  <c r="F584" i="20"/>
  <c r="Q584" i="20"/>
  <c r="E585" i="20"/>
  <c r="F585" i="20"/>
  <c r="Q585" i="20"/>
  <c r="E586" i="20"/>
  <c r="F586" i="20"/>
  <c r="Q586" i="20"/>
  <c r="E587" i="20"/>
  <c r="F587" i="20"/>
  <c r="Q587" i="20"/>
  <c r="E588" i="20"/>
  <c r="F588" i="20"/>
  <c r="Q588" i="20"/>
  <c r="E589" i="20"/>
  <c r="F589" i="20"/>
  <c r="Q589" i="20"/>
  <c r="E590" i="20"/>
  <c r="F590" i="20"/>
  <c r="Q590" i="20"/>
  <c r="E591" i="20"/>
  <c r="F591" i="20"/>
  <c r="Q591" i="20"/>
  <c r="E592" i="20"/>
  <c r="F592" i="20"/>
  <c r="Q592" i="20"/>
  <c r="E593" i="20"/>
  <c r="F593" i="20"/>
  <c r="Q593" i="20"/>
  <c r="E594" i="20"/>
  <c r="F594" i="20"/>
  <c r="Q594" i="20"/>
  <c r="E595" i="20"/>
  <c r="F595" i="20"/>
  <c r="Q595" i="20"/>
  <c r="E596" i="20"/>
  <c r="F596" i="20"/>
  <c r="Q596" i="20"/>
  <c r="E597" i="20"/>
  <c r="F597" i="20"/>
  <c r="Q597" i="20"/>
  <c r="E598" i="20"/>
  <c r="F598" i="20"/>
  <c r="Q598" i="20"/>
  <c r="E599" i="20"/>
  <c r="F599" i="20"/>
  <c r="Q599" i="20"/>
  <c r="E600" i="20"/>
  <c r="F600" i="20"/>
  <c r="Q600" i="20"/>
  <c r="E601" i="20"/>
  <c r="F601" i="20"/>
  <c r="Q601" i="20"/>
  <c r="E602" i="20"/>
  <c r="F602" i="20"/>
  <c r="Q602" i="20"/>
  <c r="E603" i="20"/>
  <c r="F603" i="20"/>
  <c r="Q603" i="20"/>
  <c r="E604" i="20"/>
  <c r="F604" i="20"/>
  <c r="Q604" i="20"/>
  <c r="E605" i="20"/>
  <c r="F605" i="20"/>
  <c r="Q605" i="20"/>
  <c r="E606" i="20"/>
  <c r="F606" i="20"/>
  <c r="Q606" i="20"/>
  <c r="E607" i="20"/>
  <c r="F607" i="20"/>
  <c r="Q607" i="20"/>
  <c r="E608" i="20"/>
  <c r="F608" i="20"/>
  <c r="Q608" i="20"/>
  <c r="E609" i="20"/>
  <c r="F609" i="20"/>
  <c r="Q609" i="20"/>
  <c r="E610" i="20"/>
  <c r="F610" i="20"/>
  <c r="Q610" i="20"/>
  <c r="E611" i="20"/>
  <c r="F611" i="20"/>
  <c r="Q611" i="20"/>
  <c r="E612" i="20"/>
  <c r="F612" i="20"/>
  <c r="Q612" i="20"/>
  <c r="E613" i="20"/>
  <c r="F613" i="20"/>
  <c r="Q613" i="20"/>
  <c r="E614" i="20"/>
  <c r="F614" i="20"/>
  <c r="Q614" i="20"/>
  <c r="E615" i="20"/>
  <c r="F615" i="20"/>
  <c r="Q615" i="20"/>
  <c r="E616" i="20"/>
  <c r="F616" i="20"/>
  <c r="Q616" i="20"/>
  <c r="E617" i="20"/>
  <c r="F617" i="20"/>
  <c r="Q617" i="20"/>
  <c r="D11" i="5"/>
  <c r="Q31" i="5"/>
  <c r="D12" i="5"/>
  <c r="D13" i="5"/>
  <c r="C15" i="5"/>
  <c r="C18" i="5"/>
  <c r="C19" i="5"/>
  <c r="E21" i="5"/>
  <c r="F21" i="5"/>
  <c r="G21" i="5"/>
  <c r="R21" i="5"/>
  <c r="E22" i="5"/>
  <c r="F22" i="5"/>
  <c r="G22" i="5"/>
  <c r="N22" i="5"/>
  <c r="R22" i="5"/>
  <c r="E23" i="5"/>
  <c r="F23" i="5"/>
  <c r="G23" i="5"/>
  <c r="N23" i="5"/>
  <c r="R23" i="5"/>
  <c r="E24" i="5"/>
  <c r="F24" i="5"/>
  <c r="G24" i="5"/>
  <c r="M24" i="5"/>
  <c r="R24" i="5"/>
  <c r="E25" i="5"/>
  <c r="F25" i="5"/>
  <c r="R25" i="5"/>
  <c r="E26" i="5"/>
  <c r="F26" i="5"/>
  <c r="R26" i="5"/>
  <c r="E27" i="5"/>
  <c r="F27" i="5"/>
  <c r="G27" i="5"/>
  <c r="M27" i="5"/>
  <c r="R27" i="5"/>
  <c r="E28" i="5"/>
  <c r="F28" i="5"/>
  <c r="G28" i="5"/>
  <c r="M28" i="5"/>
  <c r="R28" i="5"/>
  <c r="E29" i="5"/>
  <c r="F29" i="5"/>
  <c r="G29" i="5"/>
  <c r="M29" i="5"/>
  <c r="R29" i="5"/>
  <c r="E30" i="5"/>
  <c r="F30" i="5"/>
  <c r="R30" i="5"/>
  <c r="E31" i="5"/>
  <c r="F31" i="5"/>
  <c r="G31" i="5"/>
  <c r="M31" i="5"/>
  <c r="R31" i="5"/>
  <c r="E32" i="5"/>
  <c r="F32" i="5"/>
  <c r="G32" i="5"/>
  <c r="M32" i="5"/>
  <c r="R32" i="5"/>
  <c r="E33" i="5"/>
  <c r="F33" i="5"/>
  <c r="G33" i="5"/>
  <c r="M33" i="5"/>
  <c r="R33" i="5"/>
  <c r="E34" i="5"/>
  <c r="F34" i="5"/>
  <c r="R34" i="5"/>
  <c r="E35" i="5"/>
  <c r="F35" i="5"/>
  <c r="G35" i="5"/>
  <c r="M35" i="5"/>
  <c r="R35" i="5"/>
  <c r="E36" i="5"/>
  <c r="F36" i="5"/>
  <c r="G36" i="5"/>
  <c r="M36" i="5"/>
  <c r="R36" i="5"/>
  <c r="E37" i="5"/>
  <c r="F37" i="5"/>
  <c r="G37" i="5"/>
  <c r="M37" i="5"/>
  <c r="R37" i="5"/>
  <c r="E38" i="5"/>
  <c r="F38" i="5"/>
  <c r="R38" i="5"/>
  <c r="E39" i="5"/>
  <c r="F39" i="5"/>
  <c r="G39" i="5"/>
  <c r="M39" i="5"/>
  <c r="Q39" i="5"/>
  <c r="R39" i="5"/>
  <c r="E40" i="5"/>
  <c r="F40" i="5"/>
  <c r="G40" i="5"/>
  <c r="M40" i="5"/>
  <c r="R40" i="5"/>
  <c r="E41" i="5"/>
  <c r="F41" i="5"/>
  <c r="R41" i="5"/>
  <c r="E42" i="5"/>
  <c r="F42" i="5"/>
  <c r="R42" i="5"/>
  <c r="E43" i="5"/>
  <c r="F43" i="5"/>
  <c r="G43" i="5"/>
  <c r="M43" i="5"/>
  <c r="R43" i="5"/>
  <c r="E44" i="5"/>
  <c r="F44" i="5"/>
  <c r="G44" i="5"/>
  <c r="M44" i="5"/>
  <c r="R44" i="5"/>
  <c r="E45" i="5"/>
  <c r="F45" i="5"/>
  <c r="G45" i="5"/>
  <c r="M45" i="5"/>
  <c r="R45" i="5"/>
  <c r="E46" i="5"/>
  <c r="F46" i="5"/>
  <c r="R46" i="5"/>
  <c r="E47" i="5"/>
  <c r="F47" i="5"/>
  <c r="R47" i="5"/>
  <c r="E48" i="5"/>
  <c r="F48" i="5"/>
  <c r="G48" i="5"/>
  <c r="N48" i="5"/>
  <c r="R48" i="5"/>
  <c r="E49" i="5"/>
  <c r="F49" i="5"/>
  <c r="R49" i="5"/>
  <c r="E50" i="5"/>
  <c r="F50" i="5"/>
  <c r="R50" i="5"/>
  <c r="E51" i="5"/>
  <c r="F51" i="5"/>
  <c r="G51" i="5"/>
  <c r="N51" i="5"/>
  <c r="R51" i="5"/>
  <c r="E52" i="5"/>
  <c r="F52" i="5"/>
  <c r="G52" i="5"/>
  <c r="M52" i="5"/>
  <c r="R52" i="5"/>
  <c r="E53" i="5"/>
  <c r="F53" i="5"/>
  <c r="G53" i="5"/>
  <c r="N53" i="5"/>
  <c r="R53" i="5"/>
  <c r="E54" i="5"/>
  <c r="F54" i="5"/>
  <c r="R54" i="5"/>
  <c r="E55" i="5"/>
  <c r="F55" i="5"/>
  <c r="R55" i="5"/>
  <c r="E56" i="5"/>
  <c r="F56" i="5"/>
  <c r="G56" i="5"/>
  <c r="N56" i="5"/>
  <c r="R56" i="5"/>
  <c r="E57" i="5"/>
  <c r="F57" i="5"/>
  <c r="R57" i="5"/>
  <c r="E58" i="5"/>
  <c r="F58" i="5"/>
  <c r="R58" i="5"/>
  <c r="E59" i="5"/>
  <c r="F59" i="5"/>
  <c r="G59" i="5"/>
  <c r="M59" i="5"/>
  <c r="R59" i="5"/>
  <c r="E60" i="5"/>
  <c r="F60" i="5"/>
  <c r="G60" i="5"/>
  <c r="N60" i="5"/>
  <c r="R60" i="5"/>
  <c r="E61" i="5"/>
  <c r="F61" i="5"/>
  <c r="G61" i="5"/>
  <c r="M61" i="5"/>
  <c r="R61" i="5"/>
  <c r="E62" i="5"/>
  <c r="F62" i="5"/>
  <c r="R62" i="5"/>
  <c r="E63" i="5"/>
  <c r="F63" i="5"/>
  <c r="R63" i="5"/>
  <c r="E64" i="5"/>
  <c r="F64" i="5"/>
  <c r="G64" i="5"/>
  <c r="M64" i="5"/>
  <c r="R64" i="5"/>
  <c r="E65" i="5"/>
  <c r="F65" i="5"/>
  <c r="G65" i="5"/>
  <c r="M65" i="5"/>
  <c r="R65" i="5"/>
  <c r="E66" i="5"/>
  <c r="F66" i="5"/>
  <c r="R66" i="5"/>
  <c r="E67" i="5"/>
  <c r="F67" i="5"/>
  <c r="G67" i="5"/>
  <c r="M67" i="5"/>
  <c r="R67" i="5"/>
  <c r="E68" i="5"/>
  <c r="F68" i="5"/>
  <c r="G68" i="5"/>
  <c r="M68" i="5"/>
  <c r="R68" i="5"/>
  <c r="E69" i="5"/>
  <c r="F69" i="5"/>
  <c r="G69" i="5"/>
  <c r="M69" i="5"/>
  <c r="R69" i="5"/>
  <c r="E70" i="5"/>
  <c r="F70" i="5"/>
  <c r="R70" i="5"/>
  <c r="E71" i="5"/>
  <c r="F71" i="5"/>
  <c r="G71" i="5"/>
  <c r="N71" i="5"/>
  <c r="Q71" i="5"/>
  <c r="T71" i="5"/>
  <c r="R71" i="5"/>
  <c r="E72" i="5"/>
  <c r="F72" i="5"/>
  <c r="G72" i="5"/>
  <c r="M72" i="5"/>
  <c r="R72" i="5"/>
  <c r="E73" i="5"/>
  <c r="F73" i="5"/>
  <c r="R73" i="5"/>
  <c r="E74" i="5"/>
  <c r="F74" i="5"/>
  <c r="R74" i="5"/>
  <c r="E75" i="5"/>
  <c r="F75" i="5"/>
  <c r="G75" i="5"/>
  <c r="M75" i="5"/>
  <c r="R75" i="5"/>
  <c r="E76" i="5"/>
  <c r="F76" i="5"/>
  <c r="G76" i="5"/>
  <c r="N76" i="5"/>
  <c r="R76" i="5"/>
  <c r="E77" i="5"/>
  <c r="F77" i="5"/>
  <c r="G77" i="5"/>
  <c r="M77" i="5"/>
  <c r="R77" i="5"/>
  <c r="E78" i="5"/>
  <c r="F78" i="5"/>
  <c r="R78" i="5"/>
  <c r="E79" i="5"/>
  <c r="F79" i="5"/>
  <c r="G79" i="5"/>
  <c r="M79" i="5"/>
  <c r="R79" i="5"/>
  <c r="E80" i="5"/>
  <c r="F80" i="5"/>
  <c r="G80" i="5"/>
  <c r="M80" i="5"/>
  <c r="R80" i="5"/>
  <c r="E81" i="5"/>
  <c r="F81" i="5"/>
  <c r="G81" i="5"/>
  <c r="N81" i="5"/>
  <c r="Q81" i="5"/>
  <c r="T81" i="5"/>
  <c r="R81" i="5"/>
  <c r="E82" i="5"/>
  <c r="F82" i="5"/>
  <c r="R82" i="5"/>
  <c r="E83" i="5"/>
  <c r="F83" i="5"/>
  <c r="G83" i="5"/>
  <c r="N83" i="5"/>
  <c r="R83" i="5"/>
  <c r="E84" i="5"/>
  <c r="F84" i="5"/>
  <c r="G84" i="5"/>
  <c r="M84" i="5"/>
  <c r="R84" i="5"/>
  <c r="E85" i="5"/>
  <c r="F85" i="5"/>
  <c r="G85" i="5"/>
  <c r="N85" i="5"/>
  <c r="R85" i="5"/>
  <c r="E86" i="5"/>
  <c r="F86" i="5"/>
  <c r="R86" i="5"/>
  <c r="E87" i="5"/>
  <c r="F87" i="5"/>
  <c r="G87" i="5"/>
  <c r="N87" i="5"/>
  <c r="R87" i="5"/>
  <c r="E88" i="5"/>
  <c r="F88" i="5"/>
  <c r="G88" i="5"/>
  <c r="M88" i="5"/>
  <c r="R88" i="5"/>
  <c r="E89" i="5"/>
  <c r="F89" i="5"/>
  <c r="G89" i="5"/>
  <c r="N89" i="5"/>
  <c r="R89" i="5"/>
  <c r="E90" i="5"/>
  <c r="F90" i="5"/>
  <c r="R90" i="5"/>
  <c r="E91" i="5"/>
  <c r="F91" i="5"/>
  <c r="G91" i="5"/>
  <c r="N91" i="5"/>
  <c r="R91" i="5"/>
  <c r="E92" i="5"/>
  <c r="F92" i="5"/>
  <c r="G92" i="5"/>
  <c r="N92" i="5"/>
  <c r="R92" i="5"/>
  <c r="E93" i="5"/>
  <c r="F93" i="5"/>
  <c r="G93" i="5"/>
  <c r="N93" i="5"/>
  <c r="R93" i="5"/>
  <c r="E94" i="5"/>
  <c r="F94" i="5"/>
  <c r="G94" i="5"/>
  <c r="N94" i="5"/>
  <c r="R94" i="5"/>
  <c r="E95" i="5"/>
  <c r="F95" i="5"/>
  <c r="G95" i="5"/>
  <c r="N95" i="5"/>
  <c r="R95" i="5"/>
  <c r="E96" i="5"/>
  <c r="F96" i="5"/>
  <c r="R96" i="5"/>
  <c r="E97" i="5"/>
  <c r="F97" i="5"/>
  <c r="G97" i="5"/>
  <c r="N97" i="5"/>
  <c r="R97" i="5"/>
  <c r="E98" i="5"/>
  <c r="F98" i="5"/>
  <c r="G98" i="5"/>
  <c r="N98" i="5"/>
  <c r="R98" i="5"/>
  <c r="E99" i="5"/>
  <c r="F99" i="5"/>
  <c r="G99" i="5"/>
  <c r="I99" i="5"/>
  <c r="R99" i="5"/>
  <c r="E100" i="5"/>
  <c r="F100" i="5"/>
  <c r="Q100" i="5"/>
  <c r="R100" i="5"/>
  <c r="E101" i="5"/>
  <c r="F101" i="5"/>
  <c r="G101" i="5"/>
  <c r="I101" i="5"/>
  <c r="R101" i="5"/>
  <c r="E102" i="5"/>
  <c r="F102" i="5"/>
  <c r="G102" i="5"/>
  <c r="I102" i="5"/>
  <c r="Q102" i="5"/>
  <c r="T102" i="5"/>
  <c r="R102" i="5"/>
  <c r="E103" i="5"/>
  <c r="F103" i="5"/>
  <c r="G103" i="5"/>
  <c r="I103" i="5"/>
  <c r="Q103" i="5"/>
  <c r="T103" i="5"/>
  <c r="R103" i="5"/>
  <c r="E104" i="5"/>
  <c r="F104" i="5"/>
  <c r="R104" i="5"/>
  <c r="E105" i="5"/>
  <c r="F105" i="5"/>
  <c r="G105" i="5"/>
  <c r="I105" i="5"/>
  <c r="R105" i="5"/>
  <c r="E106" i="5"/>
  <c r="F106" i="5"/>
  <c r="G106" i="5"/>
  <c r="I106" i="5"/>
  <c r="R106" i="5"/>
  <c r="E107" i="5"/>
  <c r="F107" i="5"/>
  <c r="G107" i="5"/>
  <c r="I107" i="5"/>
  <c r="Q107" i="5"/>
  <c r="T107" i="5"/>
  <c r="R107" i="5"/>
  <c r="E108" i="5"/>
  <c r="F108" i="5"/>
  <c r="Q108" i="5"/>
  <c r="T108" i="5"/>
  <c r="G108" i="5"/>
  <c r="I108" i="5"/>
  <c r="R108" i="5"/>
  <c r="E109" i="5"/>
  <c r="F109" i="5"/>
  <c r="G109" i="5"/>
  <c r="I109" i="5"/>
  <c r="R109" i="5"/>
  <c r="D11" i="4"/>
  <c r="Q115" i="4"/>
  <c r="D12" i="4"/>
  <c r="D13" i="4"/>
  <c r="C18" i="4"/>
  <c r="E21" i="4"/>
  <c r="F21" i="4"/>
  <c r="G21" i="4"/>
  <c r="K21" i="4"/>
  <c r="R21" i="4"/>
  <c r="E22" i="4"/>
  <c r="F22" i="4"/>
  <c r="G22" i="4"/>
  <c r="K22" i="4"/>
  <c r="R22" i="4"/>
  <c r="E23" i="4"/>
  <c r="F23" i="4"/>
  <c r="G23" i="4"/>
  <c r="O23" i="4"/>
  <c r="R23" i="4"/>
  <c r="E24" i="4"/>
  <c r="F24" i="4"/>
  <c r="G24" i="4"/>
  <c r="O24" i="4"/>
  <c r="R24" i="4"/>
  <c r="E25" i="4"/>
  <c r="F25" i="4"/>
  <c r="G25" i="4"/>
  <c r="O25" i="4"/>
  <c r="R25" i="4"/>
  <c r="E26" i="4"/>
  <c r="F26" i="4"/>
  <c r="G26" i="4"/>
  <c r="O26" i="4"/>
  <c r="R26" i="4"/>
  <c r="E27" i="4"/>
  <c r="F27" i="4"/>
  <c r="G27" i="4"/>
  <c r="K27" i="4"/>
  <c r="R27" i="4"/>
  <c r="E28" i="4"/>
  <c r="F28" i="4"/>
  <c r="G28" i="4"/>
  <c r="K28" i="4"/>
  <c r="R28" i="4"/>
  <c r="E29" i="4"/>
  <c r="F29" i="4"/>
  <c r="G29" i="4"/>
  <c r="K29" i="4"/>
  <c r="R29" i="4"/>
  <c r="E30" i="4"/>
  <c r="F30" i="4"/>
  <c r="G30" i="4"/>
  <c r="K30" i="4"/>
  <c r="R30" i="4"/>
  <c r="E31" i="4"/>
  <c r="F31" i="4"/>
  <c r="G31" i="4"/>
  <c r="K31" i="4"/>
  <c r="R31" i="4"/>
  <c r="E32" i="4"/>
  <c r="F32" i="4"/>
  <c r="G32" i="4"/>
  <c r="K32" i="4"/>
  <c r="R32" i="4"/>
  <c r="E33" i="4"/>
  <c r="F33" i="4"/>
  <c r="G33" i="4"/>
  <c r="K33" i="4"/>
  <c r="R33" i="4"/>
  <c r="E34" i="4"/>
  <c r="F34" i="4"/>
  <c r="G34" i="4"/>
  <c r="K34" i="4"/>
  <c r="R34" i="4"/>
  <c r="E35" i="4"/>
  <c r="F35" i="4"/>
  <c r="G35" i="4"/>
  <c r="K35" i="4"/>
  <c r="R35" i="4"/>
  <c r="E36" i="4"/>
  <c r="F36" i="4"/>
  <c r="G36" i="4"/>
  <c r="K36" i="4"/>
  <c r="R36" i="4"/>
  <c r="E37" i="4"/>
  <c r="F37" i="4"/>
  <c r="G37" i="4"/>
  <c r="K37" i="4"/>
  <c r="R37" i="4"/>
  <c r="E38" i="4"/>
  <c r="F38" i="4"/>
  <c r="G38" i="4"/>
  <c r="K38" i="4"/>
  <c r="R38" i="4"/>
  <c r="E39" i="4"/>
  <c r="F39" i="4"/>
  <c r="G39" i="4"/>
  <c r="K39" i="4"/>
  <c r="R39" i="4"/>
  <c r="E40" i="4"/>
  <c r="F40" i="4"/>
  <c r="G40" i="4"/>
  <c r="K40" i="4"/>
  <c r="R40" i="4"/>
  <c r="E41" i="4"/>
  <c r="F41" i="4"/>
  <c r="G41" i="4"/>
  <c r="K41" i="4"/>
  <c r="R41" i="4"/>
  <c r="E42" i="4"/>
  <c r="F42" i="4"/>
  <c r="G42" i="4"/>
  <c r="K42" i="4"/>
  <c r="R42" i="4"/>
  <c r="E43" i="4"/>
  <c r="F43" i="4"/>
  <c r="G43" i="4"/>
  <c r="K43" i="4"/>
  <c r="R43" i="4"/>
  <c r="E44" i="4"/>
  <c r="F44" i="4"/>
  <c r="G44" i="4"/>
  <c r="K44" i="4"/>
  <c r="R44" i="4"/>
  <c r="E45" i="4"/>
  <c r="F45" i="4"/>
  <c r="G45" i="4"/>
  <c r="K45" i="4"/>
  <c r="R45" i="4"/>
  <c r="E46" i="4"/>
  <c r="F46" i="4"/>
  <c r="G46" i="4"/>
  <c r="K46" i="4"/>
  <c r="R46" i="4"/>
  <c r="E47" i="4"/>
  <c r="F47" i="4"/>
  <c r="G47" i="4"/>
  <c r="K47" i="4"/>
  <c r="R47" i="4"/>
  <c r="E48" i="4"/>
  <c r="F48" i="4"/>
  <c r="G48" i="4"/>
  <c r="K48" i="4"/>
  <c r="R48" i="4"/>
  <c r="E49" i="4"/>
  <c r="F49" i="4"/>
  <c r="G49" i="4"/>
  <c r="K49" i="4"/>
  <c r="R49" i="4"/>
  <c r="E50" i="4"/>
  <c r="F50" i="4"/>
  <c r="G50" i="4"/>
  <c r="K50" i="4"/>
  <c r="R50" i="4"/>
  <c r="E51" i="4"/>
  <c r="F51" i="4"/>
  <c r="G51" i="4"/>
  <c r="K51" i="4"/>
  <c r="R51" i="4"/>
  <c r="E52" i="4"/>
  <c r="F52" i="4"/>
  <c r="G52" i="4"/>
  <c r="K52" i="4"/>
  <c r="R52" i="4"/>
  <c r="E53" i="4"/>
  <c r="F53" i="4"/>
  <c r="G53" i="4"/>
  <c r="K53" i="4"/>
  <c r="R53" i="4"/>
  <c r="E54" i="4"/>
  <c r="F54" i="4"/>
  <c r="G54" i="4"/>
  <c r="K54" i="4"/>
  <c r="R54" i="4"/>
  <c r="E55" i="4"/>
  <c r="F55" i="4"/>
  <c r="G55" i="4"/>
  <c r="K55" i="4"/>
  <c r="R55" i="4"/>
  <c r="E56" i="4"/>
  <c r="F56" i="4"/>
  <c r="G56" i="4"/>
  <c r="K56" i="4"/>
  <c r="R56" i="4"/>
  <c r="E57" i="4"/>
  <c r="F57" i="4"/>
  <c r="G57" i="4"/>
  <c r="K57" i="4"/>
  <c r="R57" i="4"/>
  <c r="E58" i="4"/>
  <c r="F58" i="4"/>
  <c r="G58" i="4"/>
  <c r="K58" i="4"/>
  <c r="R58" i="4"/>
  <c r="E59" i="4"/>
  <c r="F59" i="4"/>
  <c r="G59" i="4"/>
  <c r="K59" i="4"/>
  <c r="R59" i="4"/>
  <c r="E60" i="4"/>
  <c r="F60" i="4"/>
  <c r="G60" i="4"/>
  <c r="K60" i="4"/>
  <c r="R60" i="4"/>
  <c r="E61" i="4"/>
  <c r="F61" i="4"/>
  <c r="G61" i="4"/>
  <c r="K61" i="4"/>
  <c r="R61" i="4"/>
  <c r="E62" i="4"/>
  <c r="F62" i="4"/>
  <c r="G62" i="4"/>
  <c r="K62" i="4"/>
  <c r="R62" i="4"/>
  <c r="E63" i="4"/>
  <c r="F63" i="4"/>
  <c r="G63" i="4"/>
  <c r="K63" i="4"/>
  <c r="R63" i="4"/>
  <c r="E64" i="4"/>
  <c r="F64" i="4"/>
  <c r="G64" i="4"/>
  <c r="K64" i="4"/>
  <c r="R64" i="4"/>
  <c r="E65" i="4"/>
  <c r="F65" i="4"/>
  <c r="G65" i="4"/>
  <c r="K65" i="4"/>
  <c r="R65" i="4"/>
  <c r="E66" i="4"/>
  <c r="F66" i="4"/>
  <c r="G66" i="4"/>
  <c r="K66" i="4"/>
  <c r="R66" i="4"/>
  <c r="E67" i="4"/>
  <c r="F67" i="4"/>
  <c r="G67" i="4"/>
  <c r="K67" i="4"/>
  <c r="R67" i="4"/>
  <c r="E68" i="4"/>
  <c r="F68" i="4"/>
  <c r="G68" i="4"/>
  <c r="K68" i="4"/>
  <c r="R68" i="4"/>
  <c r="E69" i="4"/>
  <c r="F69" i="4"/>
  <c r="G69" i="4"/>
  <c r="K69" i="4"/>
  <c r="R69" i="4"/>
  <c r="E70" i="4"/>
  <c r="F70" i="4"/>
  <c r="G70" i="4"/>
  <c r="K70" i="4"/>
  <c r="R70" i="4"/>
  <c r="E71" i="4"/>
  <c r="F71" i="4"/>
  <c r="G71" i="4"/>
  <c r="K71" i="4"/>
  <c r="R71" i="4"/>
  <c r="E72" i="4"/>
  <c r="F72" i="4"/>
  <c r="G72" i="4"/>
  <c r="K72" i="4"/>
  <c r="R72" i="4"/>
  <c r="E73" i="4"/>
  <c r="F73" i="4"/>
  <c r="G73" i="4"/>
  <c r="K73" i="4"/>
  <c r="R73" i="4"/>
  <c r="E74" i="4"/>
  <c r="F74" i="4"/>
  <c r="G74" i="4"/>
  <c r="K74" i="4"/>
  <c r="R74" i="4"/>
  <c r="E75" i="4"/>
  <c r="F75" i="4"/>
  <c r="G75" i="4"/>
  <c r="K75" i="4"/>
  <c r="R75" i="4"/>
  <c r="E76" i="4"/>
  <c r="F76" i="4"/>
  <c r="G76" i="4"/>
  <c r="K76" i="4"/>
  <c r="R76" i="4"/>
  <c r="E77" i="4"/>
  <c r="F77" i="4"/>
  <c r="G77" i="4"/>
  <c r="K77" i="4"/>
  <c r="R77" i="4"/>
  <c r="E78" i="4"/>
  <c r="F78" i="4"/>
  <c r="G78" i="4"/>
  <c r="K78" i="4"/>
  <c r="R78" i="4"/>
  <c r="E79" i="4"/>
  <c r="F79" i="4"/>
  <c r="G79" i="4"/>
  <c r="K79" i="4"/>
  <c r="R79" i="4"/>
  <c r="E80" i="4"/>
  <c r="F80" i="4"/>
  <c r="G80" i="4"/>
  <c r="K80" i="4"/>
  <c r="R80" i="4"/>
  <c r="E81" i="4"/>
  <c r="F81" i="4"/>
  <c r="G81" i="4"/>
  <c r="R81" i="4"/>
  <c r="E82" i="4"/>
  <c r="F82" i="4"/>
  <c r="G82" i="4"/>
  <c r="K82" i="4"/>
  <c r="R82" i="4"/>
  <c r="E83" i="4"/>
  <c r="F83" i="4"/>
  <c r="G83" i="4"/>
  <c r="K83" i="4"/>
  <c r="R83" i="4"/>
  <c r="E84" i="4"/>
  <c r="F84" i="4"/>
  <c r="G84" i="4"/>
  <c r="K84" i="4"/>
  <c r="R84" i="4"/>
  <c r="E85" i="4"/>
  <c r="F85" i="4"/>
  <c r="G85" i="4"/>
  <c r="O85" i="4"/>
  <c r="R85" i="4"/>
  <c r="E86" i="4"/>
  <c r="F86" i="4"/>
  <c r="G86" i="4"/>
  <c r="K86" i="4"/>
  <c r="R86" i="4"/>
  <c r="E87" i="4"/>
  <c r="F87" i="4"/>
  <c r="G87" i="4"/>
  <c r="K87" i="4"/>
  <c r="R87" i="4"/>
  <c r="E88" i="4"/>
  <c r="F88" i="4"/>
  <c r="G88" i="4"/>
  <c r="K88" i="4"/>
  <c r="R88" i="4"/>
  <c r="E89" i="4"/>
  <c r="F89" i="4"/>
  <c r="G89" i="4"/>
  <c r="I89" i="4"/>
  <c r="R89" i="4"/>
  <c r="E90" i="4"/>
  <c r="F90" i="4"/>
  <c r="G90" i="4"/>
  <c r="J90" i="4"/>
  <c r="R90" i="4"/>
  <c r="E91" i="4"/>
  <c r="F91" i="4"/>
  <c r="G91" i="4"/>
  <c r="L91" i="4"/>
  <c r="R91" i="4"/>
  <c r="E92" i="4"/>
  <c r="F92" i="4"/>
  <c r="G92" i="4"/>
  <c r="L92" i="4"/>
  <c r="R92" i="4"/>
  <c r="E93" i="4"/>
  <c r="F93" i="4"/>
  <c r="G93" i="4"/>
  <c r="L93" i="4"/>
  <c r="R93" i="4"/>
  <c r="E94" i="4"/>
  <c r="F94" i="4"/>
  <c r="G94" i="4"/>
  <c r="I94" i="4"/>
  <c r="R94" i="4"/>
  <c r="E95" i="4"/>
  <c r="F95" i="4"/>
  <c r="G95" i="4"/>
  <c r="I95" i="4"/>
  <c r="R95" i="4"/>
  <c r="E96" i="4"/>
  <c r="F96" i="4"/>
  <c r="G96" i="4"/>
  <c r="I96" i="4"/>
  <c r="R96" i="4"/>
  <c r="E97" i="4"/>
  <c r="F97" i="4"/>
  <c r="G97" i="4"/>
  <c r="I97" i="4"/>
  <c r="R97" i="4"/>
  <c r="E98" i="4"/>
  <c r="F98" i="4"/>
  <c r="G98" i="4"/>
  <c r="I98" i="4"/>
  <c r="R98" i="4"/>
  <c r="E99" i="4"/>
  <c r="F99" i="4"/>
  <c r="G99" i="4"/>
  <c r="I99" i="4"/>
  <c r="R99" i="4"/>
  <c r="E100" i="4"/>
  <c r="F100" i="4"/>
  <c r="G100" i="4"/>
  <c r="I100" i="4"/>
  <c r="R100" i="4"/>
  <c r="E101" i="4"/>
  <c r="F101" i="4"/>
  <c r="G101" i="4"/>
  <c r="I101" i="4"/>
  <c r="R101" i="4"/>
  <c r="E102" i="4"/>
  <c r="F102" i="4"/>
  <c r="G102" i="4"/>
  <c r="I102" i="4"/>
  <c r="R102" i="4"/>
  <c r="E103" i="4"/>
  <c r="F103" i="4"/>
  <c r="G103" i="4"/>
  <c r="I103" i="4"/>
  <c r="R103" i="4"/>
  <c r="E104" i="4"/>
  <c r="F104" i="4"/>
  <c r="G104" i="4"/>
  <c r="K104" i="4"/>
  <c r="R104" i="4"/>
  <c r="E105" i="4"/>
  <c r="F105" i="4"/>
  <c r="G105" i="4"/>
  <c r="I105" i="4"/>
  <c r="R105" i="4"/>
  <c r="E106" i="4"/>
  <c r="F106" i="4"/>
  <c r="G106" i="4"/>
  <c r="I106" i="4"/>
  <c r="R106" i="4"/>
  <c r="E107" i="4"/>
  <c r="F107" i="4"/>
  <c r="G107" i="4"/>
  <c r="I107" i="4"/>
  <c r="R107" i="4"/>
  <c r="E108" i="4"/>
  <c r="F108" i="4"/>
  <c r="G108" i="4"/>
  <c r="I108" i="4"/>
  <c r="R108" i="4"/>
  <c r="E109" i="4"/>
  <c r="F109" i="4"/>
  <c r="G109" i="4"/>
  <c r="I109" i="4"/>
  <c r="R109" i="4"/>
  <c r="E110" i="4"/>
  <c r="F110" i="4"/>
  <c r="G110" i="4"/>
  <c r="I110" i="4"/>
  <c r="R110" i="4"/>
  <c r="E111" i="4"/>
  <c r="F111" i="4"/>
  <c r="G111" i="4"/>
  <c r="O111" i="4"/>
  <c r="R111" i="4"/>
  <c r="E112" i="4"/>
  <c r="F112" i="4"/>
  <c r="G112" i="4"/>
  <c r="O112" i="4"/>
  <c r="R112" i="4"/>
  <c r="E113" i="4"/>
  <c r="F113" i="4"/>
  <c r="G113" i="4"/>
  <c r="L113" i="4"/>
  <c r="R113" i="4"/>
  <c r="E114" i="4"/>
  <c r="F114" i="4"/>
  <c r="G114" i="4"/>
  <c r="O114" i="4"/>
  <c r="R114" i="4"/>
  <c r="E115" i="4"/>
  <c r="F115" i="4"/>
  <c r="G115" i="4"/>
  <c r="O115" i="4"/>
  <c r="R115" i="4"/>
  <c r="E116" i="4"/>
  <c r="F116" i="4"/>
  <c r="R116" i="4"/>
  <c r="E117" i="4"/>
  <c r="F117" i="4"/>
  <c r="G117" i="4"/>
  <c r="O117" i="4"/>
  <c r="R117" i="4"/>
  <c r="E118" i="4"/>
  <c r="F118" i="4"/>
  <c r="G118" i="4"/>
  <c r="O118" i="4"/>
  <c r="R118" i="4"/>
  <c r="E119" i="4"/>
  <c r="F119" i="4"/>
  <c r="G119" i="4"/>
  <c r="M119" i="4"/>
  <c r="R119" i="4"/>
  <c r="E120" i="4"/>
  <c r="F120" i="4"/>
  <c r="G120" i="4"/>
  <c r="M120" i="4"/>
  <c r="R120" i="4"/>
  <c r="E121" i="4"/>
  <c r="F121" i="4"/>
  <c r="G121" i="4"/>
  <c r="M121" i="4"/>
  <c r="R121" i="4"/>
  <c r="E122" i="4"/>
  <c r="F122" i="4"/>
  <c r="G122" i="4"/>
  <c r="M122" i="4"/>
  <c r="R122" i="4"/>
  <c r="E123" i="4"/>
  <c r="F123" i="4"/>
  <c r="G123" i="4"/>
  <c r="M123" i="4"/>
  <c r="R123" i="4"/>
  <c r="E124" i="4"/>
  <c r="F124" i="4"/>
  <c r="R124" i="4"/>
  <c r="E125" i="4"/>
  <c r="F125" i="4"/>
  <c r="G125" i="4"/>
  <c r="M125" i="4"/>
  <c r="R125" i="4"/>
  <c r="E126" i="4"/>
  <c r="F126" i="4"/>
  <c r="G126" i="4"/>
  <c r="M126" i="4"/>
  <c r="R126" i="4"/>
  <c r="E127" i="4"/>
  <c r="F127" i="4"/>
  <c r="G127" i="4"/>
  <c r="M127" i="4"/>
  <c r="R127" i="4"/>
  <c r="E128" i="4"/>
  <c r="F128" i="4"/>
  <c r="R128" i="4"/>
  <c r="E129" i="4"/>
  <c r="F129" i="4"/>
  <c r="G129" i="4"/>
  <c r="M129" i="4"/>
  <c r="R129" i="4"/>
  <c r="E130" i="4"/>
  <c r="F130" i="4"/>
  <c r="G130" i="4"/>
  <c r="M130" i="4"/>
  <c r="R130" i="4"/>
  <c r="E131" i="4"/>
  <c r="F131" i="4"/>
  <c r="G131" i="4"/>
  <c r="M131" i="4"/>
  <c r="R131" i="4"/>
  <c r="E132" i="4"/>
  <c r="F132" i="4"/>
  <c r="G132" i="4"/>
  <c r="M132" i="4"/>
  <c r="R132" i="4"/>
  <c r="E133" i="4"/>
  <c r="F133" i="4"/>
  <c r="G133" i="4"/>
  <c r="M133" i="4"/>
  <c r="R133" i="4"/>
  <c r="E134" i="4"/>
  <c r="F134" i="4"/>
  <c r="G134" i="4"/>
  <c r="M134" i="4"/>
  <c r="R134" i="4"/>
  <c r="E135" i="4"/>
  <c r="F135" i="4"/>
  <c r="G135" i="4"/>
  <c r="M135" i="4"/>
  <c r="R135" i="4"/>
  <c r="E136" i="4"/>
  <c r="F136" i="4"/>
  <c r="G136" i="4"/>
  <c r="M136" i="4"/>
  <c r="R136" i="4"/>
  <c r="E137" i="4"/>
  <c r="F137" i="4"/>
  <c r="G137" i="4"/>
  <c r="M137" i="4"/>
  <c r="R137" i="4"/>
  <c r="E138" i="4"/>
  <c r="F138" i="4"/>
  <c r="G138" i="4"/>
  <c r="M138" i="4"/>
  <c r="R138" i="4"/>
  <c r="E139" i="4"/>
  <c r="F139" i="4"/>
  <c r="G139" i="4"/>
  <c r="M139" i="4"/>
  <c r="R139" i="4"/>
  <c r="E140" i="4"/>
  <c r="F140" i="4"/>
  <c r="G140" i="4"/>
  <c r="M140" i="4"/>
  <c r="Q140" i="4"/>
  <c r="R140" i="4"/>
  <c r="E141" i="4"/>
  <c r="F141" i="4"/>
  <c r="G141" i="4"/>
  <c r="M141" i="4"/>
  <c r="R141" i="4"/>
  <c r="E142" i="4"/>
  <c r="F142" i="4"/>
  <c r="G142" i="4"/>
  <c r="M142" i="4"/>
  <c r="R142" i="4"/>
  <c r="E143" i="4"/>
  <c r="F143" i="4"/>
  <c r="G143" i="4"/>
  <c r="M143" i="4"/>
  <c r="R143" i="4"/>
  <c r="E144" i="4"/>
  <c r="F144" i="4"/>
  <c r="G144" i="4"/>
  <c r="M144" i="4"/>
  <c r="R144" i="4"/>
  <c r="E145" i="4"/>
  <c r="F145" i="4"/>
  <c r="G145" i="4"/>
  <c r="M145" i="4"/>
  <c r="R145" i="4"/>
  <c r="E146" i="4"/>
  <c r="F146" i="4"/>
  <c r="G146" i="4"/>
  <c r="M146" i="4"/>
  <c r="R146" i="4"/>
  <c r="E147" i="4"/>
  <c r="F147" i="4"/>
  <c r="G147" i="4"/>
  <c r="M147" i="4"/>
  <c r="R147" i="4"/>
  <c r="E148" i="4"/>
  <c r="F148" i="4"/>
  <c r="G148" i="4"/>
  <c r="M148" i="4"/>
  <c r="Q148" i="4"/>
  <c r="R148" i="4"/>
  <c r="E149" i="4"/>
  <c r="F149" i="4"/>
  <c r="G149" i="4"/>
  <c r="M149" i="4"/>
  <c r="R149" i="4"/>
  <c r="E150" i="4"/>
  <c r="F150" i="4"/>
  <c r="G150" i="4"/>
  <c r="M150" i="4"/>
  <c r="R150" i="4"/>
  <c r="E151" i="4"/>
  <c r="F151" i="4"/>
  <c r="G151" i="4"/>
  <c r="M151" i="4"/>
  <c r="R151" i="4"/>
  <c r="E152" i="4"/>
  <c r="F152" i="4"/>
  <c r="G152" i="4"/>
  <c r="M152" i="4"/>
  <c r="R152" i="4"/>
  <c r="E153" i="4"/>
  <c r="F153" i="4"/>
  <c r="G153" i="4"/>
  <c r="M153" i="4"/>
  <c r="R153" i="4"/>
  <c r="E154" i="4"/>
  <c r="F154" i="4"/>
  <c r="G154" i="4"/>
  <c r="M154" i="4"/>
  <c r="R154" i="4"/>
  <c r="E155" i="4"/>
  <c r="F155" i="4"/>
  <c r="G155" i="4"/>
  <c r="M155" i="4"/>
  <c r="R155" i="4"/>
  <c r="E156" i="4"/>
  <c r="F156" i="4"/>
  <c r="R156" i="4"/>
  <c r="E157" i="4"/>
  <c r="F157" i="4"/>
  <c r="G157" i="4"/>
  <c r="M157" i="4"/>
  <c r="R157" i="4"/>
  <c r="E158" i="4"/>
  <c r="F158" i="4"/>
  <c r="G158" i="4"/>
  <c r="M158" i="4"/>
  <c r="R158" i="4"/>
  <c r="E159" i="4"/>
  <c r="F159" i="4"/>
  <c r="G159" i="4"/>
  <c r="M159" i="4"/>
  <c r="R159" i="4"/>
  <c r="E160" i="4"/>
  <c r="F160" i="4"/>
  <c r="R160" i="4"/>
  <c r="E161" i="4"/>
  <c r="F161" i="4"/>
  <c r="G161" i="4"/>
  <c r="M161" i="4"/>
  <c r="R161" i="4"/>
  <c r="E162" i="4"/>
  <c r="F162" i="4"/>
  <c r="G162" i="4"/>
  <c r="M162" i="4"/>
  <c r="R162" i="4"/>
  <c r="E163" i="4"/>
  <c r="F163" i="4"/>
  <c r="G163" i="4"/>
  <c r="M163" i="4"/>
  <c r="R163" i="4"/>
  <c r="E164" i="4"/>
  <c r="F164" i="4"/>
  <c r="Q164" i="4"/>
  <c r="R164" i="4"/>
  <c r="E165" i="4"/>
  <c r="F165" i="4"/>
  <c r="G165" i="4"/>
  <c r="M165" i="4"/>
  <c r="R165" i="4"/>
  <c r="E166" i="4"/>
  <c r="F166" i="4"/>
  <c r="G166" i="4"/>
  <c r="M166" i="4"/>
  <c r="R166" i="4"/>
  <c r="E167" i="4"/>
  <c r="F167" i="4"/>
  <c r="G167" i="4"/>
  <c r="M167" i="4"/>
  <c r="R167" i="4"/>
  <c r="E168" i="4"/>
  <c r="F168" i="4"/>
  <c r="G168" i="4"/>
  <c r="N168" i="4"/>
  <c r="R168" i="4"/>
  <c r="E169" i="4"/>
  <c r="F169" i="4"/>
  <c r="G169" i="4"/>
  <c r="N169" i="4"/>
  <c r="R169" i="4"/>
  <c r="E170" i="4"/>
  <c r="F170" i="4"/>
  <c r="G170" i="4"/>
  <c r="N170" i="4"/>
  <c r="R170" i="4"/>
  <c r="E171" i="4"/>
  <c r="F171" i="4"/>
  <c r="G171" i="4"/>
  <c r="N171" i="4"/>
  <c r="R171" i="4"/>
  <c r="E172" i="4"/>
  <c r="F172" i="4"/>
  <c r="G172" i="4"/>
  <c r="N172" i="4"/>
  <c r="R172" i="4"/>
  <c r="E173" i="4"/>
  <c r="F173" i="4"/>
  <c r="G173" i="4"/>
  <c r="N173" i="4"/>
  <c r="R173" i="4"/>
  <c r="E174" i="4"/>
  <c r="F174" i="4"/>
  <c r="G174" i="4"/>
  <c r="N174" i="4"/>
  <c r="R174" i="4"/>
  <c r="E175" i="4"/>
  <c r="F175" i="4"/>
  <c r="G175" i="4"/>
  <c r="N175" i="4"/>
  <c r="R175" i="4"/>
  <c r="E176" i="4"/>
  <c r="F176" i="4"/>
  <c r="G176" i="4"/>
  <c r="N176" i="4"/>
  <c r="Q176" i="4"/>
  <c r="R176" i="4"/>
  <c r="E177" i="4"/>
  <c r="F177" i="4"/>
  <c r="G177" i="4"/>
  <c r="N177" i="4"/>
  <c r="R177" i="4"/>
  <c r="E178" i="4"/>
  <c r="F178" i="4"/>
  <c r="G178" i="4"/>
  <c r="N178" i="4"/>
  <c r="R178" i="4"/>
  <c r="E179" i="4"/>
  <c r="F179" i="4"/>
  <c r="G179" i="4"/>
  <c r="N179" i="4"/>
  <c r="R179" i="4"/>
  <c r="E180" i="4"/>
  <c r="F180" i="4"/>
  <c r="G180" i="4"/>
  <c r="N180" i="4"/>
  <c r="Q180" i="4"/>
  <c r="R180" i="4"/>
  <c r="E181" i="4"/>
  <c r="F181" i="4"/>
  <c r="G181" i="4"/>
  <c r="N181" i="4"/>
  <c r="R181" i="4"/>
  <c r="E182" i="4"/>
  <c r="F182" i="4"/>
  <c r="G182" i="4"/>
  <c r="N182" i="4"/>
  <c r="R182" i="4"/>
  <c r="E183" i="4"/>
  <c r="F183" i="4"/>
  <c r="G183" i="4"/>
  <c r="N183" i="4"/>
  <c r="R183" i="4"/>
  <c r="E184" i="4"/>
  <c r="F184" i="4"/>
  <c r="G184" i="4"/>
  <c r="N184" i="4"/>
  <c r="R184" i="4"/>
  <c r="E185" i="4"/>
  <c r="F185" i="4"/>
  <c r="G185" i="4"/>
  <c r="N185" i="4"/>
  <c r="R185" i="4"/>
  <c r="E186" i="4"/>
  <c r="F186" i="4"/>
  <c r="G186" i="4"/>
  <c r="N186" i="4"/>
  <c r="R186" i="4"/>
  <c r="E187" i="4"/>
  <c r="F187" i="4"/>
  <c r="G187" i="4"/>
  <c r="N187" i="4"/>
  <c r="R187" i="4"/>
  <c r="E188" i="4"/>
  <c r="F188" i="4"/>
  <c r="R188" i="4"/>
  <c r="E189" i="4"/>
  <c r="F189" i="4"/>
  <c r="G189" i="4"/>
  <c r="N189" i="4"/>
  <c r="R189" i="4"/>
  <c r="E190" i="4"/>
  <c r="F190" i="4"/>
  <c r="G190" i="4"/>
  <c r="N190" i="4"/>
  <c r="R190" i="4"/>
  <c r="E191" i="4"/>
  <c r="F191" i="4"/>
  <c r="G191" i="4"/>
  <c r="N191" i="4"/>
  <c r="R191" i="4"/>
  <c r="E192" i="4"/>
  <c r="F192" i="4"/>
  <c r="R192" i="4"/>
  <c r="E193" i="4"/>
  <c r="F193" i="4"/>
  <c r="G193" i="4"/>
  <c r="N193" i="4"/>
  <c r="R193" i="4"/>
  <c r="E194" i="4"/>
  <c r="F194" i="4"/>
  <c r="G194" i="4"/>
  <c r="R194" i="4"/>
  <c r="E195" i="4"/>
  <c r="F195" i="4"/>
  <c r="G195" i="4"/>
  <c r="R195" i="4"/>
  <c r="E196" i="4"/>
  <c r="F196" i="4"/>
  <c r="G196" i="4"/>
  <c r="R196" i="4"/>
  <c r="E197" i="4"/>
  <c r="F197" i="4"/>
  <c r="G197" i="4"/>
  <c r="R197" i="4"/>
  <c r="E198" i="4"/>
  <c r="F198" i="4"/>
  <c r="G198" i="4"/>
  <c r="R198" i="4"/>
  <c r="E199" i="4"/>
  <c r="F199" i="4"/>
  <c r="G199" i="4"/>
  <c r="R199" i="4"/>
  <c r="E200" i="4"/>
  <c r="F200" i="4"/>
  <c r="G200" i="4"/>
  <c r="R200" i="4"/>
  <c r="E201" i="4"/>
  <c r="F201" i="4"/>
  <c r="G201" i="4"/>
  <c r="R201" i="4"/>
  <c r="E202" i="4"/>
  <c r="F202" i="4"/>
  <c r="G202" i="4"/>
  <c r="R202" i="4"/>
  <c r="E203" i="4"/>
  <c r="F203" i="4"/>
  <c r="G203" i="4"/>
  <c r="R203" i="4"/>
  <c r="E204" i="4"/>
  <c r="F204" i="4"/>
  <c r="G204" i="4"/>
  <c r="R204" i="4"/>
  <c r="D21" i="18"/>
  <c r="D22" i="18"/>
  <c r="F22" i="18" s="1"/>
  <c r="H22" i="18" s="1"/>
  <c r="D23" i="18"/>
  <c r="F23" i="18" s="1"/>
  <c r="H23" i="18" s="1"/>
  <c r="D24" i="18"/>
  <c r="I24" i="18" s="1"/>
  <c r="J24" i="18" s="1"/>
  <c r="D25" i="18"/>
  <c r="F25" i="18" s="1"/>
  <c r="H25" i="18" s="1"/>
  <c r="D26" i="18"/>
  <c r="D27" i="18"/>
  <c r="F27" i="18" s="1"/>
  <c r="D28" i="18"/>
  <c r="F28" i="18" s="1"/>
  <c r="G28" i="18" s="1"/>
  <c r="D29" i="18"/>
  <c r="F29" i="18" s="1"/>
  <c r="H29" i="18" s="1"/>
  <c r="D30" i="18"/>
  <c r="F30" i="18" s="1"/>
  <c r="H30" i="18" s="1"/>
  <c r="D31" i="18"/>
  <c r="F31" i="18" s="1"/>
  <c r="H31" i="18" s="1"/>
  <c r="D32" i="18"/>
  <c r="F32" i="18" s="1"/>
  <c r="H32" i="18" s="1"/>
  <c r="D33" i="18"/>
  <c r="F33" i="18" s="1"/>
  <c r="H33" i="18" s="1"/>
  <c r="D34" i="18"/>
  <c r="F34" i="18" s="1"/>
  <c r="H34" i="18" s="1"/>
  <c r="D35" i="18"/>
  <c r="F35" i="18" s="1"/>
  <c r="D36" i="18"/>
  <c r="F36" i="18" s="1"/>
  <c r="D37" i="18"/>
  <c r="F37" i="18" s="1"/>
  <c r="H37" i="18" s="1"/>
  <c r="D38" i="18"/>
  <c r="F38" i="18" s="1"/>
  <c r="H38" i="18" s="1"/>
  <c r="D39" i="18"/>
  <c r="D40" i="18"/>
  <c r="I40" i="18" s="1"/>
  <c r="J40" i="18" s="1"/>
  <c r="D41" i="18"/>
  <c r="D42" i="18"/>
  <c r="D43" i="18"/>
  <c r="F43" i="18" s="1"/>
  <c r="D44" i="18"/>
  <c r="D45" i="18"/>
  <c r="D46" i="18"/>
  <c r="F46" i="18" s="1"/>
  <c r="H46" i="18" s="1"/>
  <c r="D47" i="18"/>
  <c r="D48" i="18"/>
  <c r="I48" i="18" s="1"/>
  <c r="J48" i="18" s="1"/>
  <c r="D49" i="18"/>
  <c r="F49" i="18" s="1"/>
  <c r="H49" i="18" s="1"/>
  <c r="D50" i="18"/>
  <c r="I50" i="18" s="1"/>
  <c r="J50" i="18" s="1"/>
  <c r="D51" i="18"/>
  <c r="F51" i="18" s="1"/>
  <c r="D52" i="18"/>
  <c r="F52" i="18" s="1"/>
  <c r="D53" i="18"/>
  <c r="D54" i="18"/>
  <c r="D55" i="18"/>
  <c r="F55" i="18" s="1"/>
  <c r="H55" i="18" s="1"/>
  <c r="D56" i="18"/>
  <c r="I56" i="18" s="1"/>
  <c r="J56" i="18" s="1"/>
  <c r="D57" i="18"/>
  <c r="D58" i="18"/>
  <c r="D59" i="18"/>
  <c r="F59" i="18" s="1"/>
  <c r="D60" i="18"/>
  <c r="D61" i="18"/>
  <c r="F61" i="18" s="1"/>
  <c r="H61" i="18" s="1"/>
  <c r="D62" i="18"/>
  <c r="F62" i="18" s="1"/>
  <c r="H62" i="18" s="1"/>
  <c r="D63" i="18"/>
  <c r="F63" i="18" s="1"/>
  <c r="H63" i="18" s="1"/>
  <c r="D64" i="18"/>
  <c r="F64" i="18" s="1"/>
  <c r="H64" i="18" s="1"/>
  <c r="D65" i="18"/>
  <c r="F65" i="18" s="1"/>
  <c r="H65" i="18" s="1"/>
  <c r="D66" i="18"/>
  <c r="D67" i="18"/>
  <c r="F67" i="18" s="1"/>
  <c r="D68" i="18"/>
  <c r="F68" i="18" s="1"/>
  <c r="D69" i="18"/>
  <c r="F69" i="18" s="1"/>
  <c r="H69" i="18" s="1"/>
  <c r="D70" i="18"/>
  <c r="F70" i="18" s="1"/>
  <c r="H70" i="18" s="1"/>
  <c r="D71" i="18"/>
  <c r="F71" i="18" s="1"/>
  <c r="H71" i="18" s="1"/>
  <c r="D72" i="18"/>
  <c r="I72" i="18" s="1"/>
  <c r="J72" i="18" s="1"/>
  <c r="D73" i="18"/>
  <c r="G4" i="18"/>
  <c r="G5" i="18"/>
  <c r="G6" i="18"/>
  <c r="G7" i="18"/>
  <c r="A13" i="18"/>
  <c r="F15" i="18"/>
  <c r="F12" i="18"/>
  <c r="I15" i="18"/>
  <c r="I13" i="18"/>
  <c r="K15" i="18"/>
  <c r="K13" i="18"/>
  <c r="M15" i="18"/>
  <c r="M13" i="18"/>
  <c r="D16" i="18"/>
  <c r="D15" i="18"/>
  <c r="E16" i="18"/>
  <c r="E15" i="18"/>
  <c r="E13" i="18"/>
  <c r="F16" i="18"/>
  <c r="G16" i="18"/>
  <c r="G15" i="18"/>
  <c r="H16" i="18"/>
  <c r="H15" i="18"/>
  <c r="I16" i="18"/>
  <c r="J16" i="18"/>
  <c r="J15" i="18"/>
  <c r="J12" i="18"/>
  <c r="K16" i="18"/>
  <c r="L16" i="18"/>
  <c r="L15" i="18"/>
  <c r="M16" i="18"/>
  <c r="N16" i="18"/>
  <c r="N15" i="18"/>
  <c r="N12" i="18"/>
  <c r="O16" i="18"/>
  <c r="O15" i="18"/>
  <c r="D17" i="18"/>
  <c r="E21" i="18"/>
  <c r="E22" i="18"/>
  <c r="E23" i="18"/>
  <c r="E24" i="18"/>
  <c r="E25" i="18"/>
  <c r="E26" i="18"/>
  <c r="E27" i="18"/>
  <c r="I27" i="18"/>
  <c r="J27" i="18" s="1"/>
  <c r="E28" i="18"/>
  <c r="E29" i="18"/>
  <c r="E30" i="18"/>
  <c r="E31" i="18"/>
  <c r="E32" i="18"/>
  <c r="E33" i="18"/>
  <c r="E34" i="18"/>
  <c r="E35" i="18"/>
  <c r="I35" i="18"/>
  <c r="J35" i="18" s="1"/>
  <c r="E36" i="18"/>
  <c r="E37" i="18"/>
  <c r="E38" i="18"/>
  <c r="E39" i="18"/>
  <c r="E40" i="18"/>
  <c r="E41" i="18"/>
  <c r="E42" i="18"/>
  <c r="E43" i="18"/>
  <c r="I43" i="18"/>
  <c r="J43" i="18" s="1"/>
  <c r="E44" i="18"/>
  <c r="E45" i="18"/>
  <c r="E46" i="18"/>
  <c r="E47" i="18"/>
  <c r="E48" i="18"/>
  <c r="E49" i="18"/>
  <c r="E50" i="18"/>
  <c r="E51" i="18"/>
  <c r="I51" i="18"/>
  <c r="J51" i="18" s="1"/>
  <c r="E52" i="18"/>
  <c r="E53" i="18"/>
  <c r="E54" i="18"/>
  <c r="E55" i="18"/>
  <c r="E56" i="18"/>
  <c r="E57" i="18"/>
  <c r="E58" i="18"/>
  <c r="E59" i="18"/>
  <c r="I59" i="18"/>
  <c r="J59" i="18" s="1"/>
  <c r="E60" i="18"/>
  <c r="E61" i="18"/>
  <c r="I61" i="18"/>
  <c r="J61" i="18" s="1"/>
  <c r="E62" i="18"/>
  <c r="E63" i="18"/>
  <c r="E64" i="18"/>
  <c r="E65" i="18"/>
  <c r="E66" i="18"/>
  <c r="E67" i="18"/>
  <c r="I67" i="18"/>
  <c r="J67" i="18" s="1"/>
  <c r="E68" i="18"/>
  <c r="E69" i="18"/>
  <c r="I69" i="18"/>
  <c r="J69" i="18" s="1"/>
  <c r="E70" i="18"/>
  <c r="E71" i="18"/>
  <c r="E72" i="18"/>
  <c r="E73" i="18"/>
  <c r="D74" i="18"/>
  <c r="F74" i="18" s="1"/>
  <c r="H74" i="18" s="1"/>
  <c r="E74" i="18"/>
  <c r="D75" i="18"/>
  <c r="I75" i="18" s="1"/>
  <c r="J75" i="18" s="1"/>
  <c r="E75" i="18"/>
  <c r="D76" i="18"/>
  <c r="F76" i="18" s="1"/>
  <c r="H76" i="18" s="1"/>
  <c r="E76" i="18"/>
  <c r="D77" i="18"/>
  <c r="I77" i="18" s="1"/>
  <c r="J77" i="18" s="1"/>
  <c r="E77" i="18"/>
  <c r="D78" i="18"/>
  <c r="E78" i="18"/>
  <c r="D79" i="18"/>
  <c r="I79" i="18" s="1"/>
  <c r="J79" i="18" s="1"/>
  <c r="E79" i="18"/>
  <c r="D80" i="18"/>
  <c r="E80" i="18"/>
  <c r="D81" i="18"/>
  <c r="I81" i="18" s="1"/>
  <c r="J81" i="18" s="1"/>
  <c r="E81" i="18"/>
  <c r="D82" i="18"/>
  <c r="E82" i="18"/>
  <c r="D83" i="18"/>
  <c r="I83" i="18" s="1"/>
  <c r="J83" i="18" s="1"/>
  <c r="E83" i="18"/>
  <c r="D84" i="18"/>
  <c r="F84" i="18" s="1"/>
  <c r="H84" i="18" s="1"/>
  <c r="E84" i="18"/>
  <c r="D85" i="18"/>
  <c r="E85" i="18"/>
  <c r="I85" i="18"/>
  <c r="J85" i="18"/>
  <c r="F85" i="18"/>
  <c r="G85" i="18"/>
  <c r="D86" i="18"/>
  <c r="F86" i="18"/>
  <c r="H86" i="18"/>
  <c r="E86" i="18"/>
  <c r="D87" i="18"/>
  <c r="I87" i="18"/>
  <c r="J87" i="18"/>
  <c r="E87" i="18"/>
  <c r="D88" i="18"/>
  <c r="F88" i="18"/>
  <c r="H88" i="18"/>
  <c r="E88" i="18"/>
  <c r="I88" i="18"/>
  <c r="J88" i="18"/>
  <c r="D89" i="18"/>
  <c r="E89" i="18"/>
  <c r="I89" i="18"/>
  <c r="J89" i="18"/>
  <c r="F89" i="18"/>
  <c r="G89" i="18"/>
  <c r="D90" i="18"/>
  <c r="F90" i="18"/>
  <c r="H90" i="18"/>
  <c r="E90" i="18"/>
  <c r="D91" i="18"/>
  <c r="I91" i="18"/>
  <c r="J91" i="18"/>
  <c r="E91" i="18"/>
  <c r="D92" i="18"/>
  <c r="F92" i="18"/>
  <c r="H92" i="18"/>
  <c r="E92" i="18"/>
  <c r="I92" i="18"/>
  <c r="J92" i="18"/>
  <c r="D93" i="18"/>
  <c r="E93" i="18"/>
  <c r="I93" i="18"/>
  <c r="J93" i="18"/>
  <c r="F93" i="18"/>
  <c r="G93" i="18"/>
  <c r="D94" i="18"/>
  <c r="F94" i="18"/>
  <c r="H94" i="18"/>
  <c r="E94" i="18"/>
  <c r="D95" i="18"/>
  <c r="I95" i="18"/>
  <c r="J95" i="18"/>
  <c r="E95" i="18"/>
  <c r="D96" i="18"/>
  <c r="F96" i="18"/>
  <c r="H96" i="18"/>
  <c r="E96" i="18"/>
  <c r="I96" i="18"/>
  <c r="J96" i="18"/>
  <c r="D97" i="18"/>
  <c r="E97" i="18"/>
  <c r="I97" i="18"/>
  <c r="J97" i="18"/>
  <c r="F97" i="18"/>
  <c r="G97" i="18"/>
  <c r="D98" i="18"/>
  <c r="F98" i="18"/>
  <c r="H98" i="18"/>
  <c r="E98" i="18"/>
  <c r="D99" i="18"/>
  <c r="I99" i="18"/>
  <c r="J99" i="18"/>
  <c r="E99" i="18"/>
  <c r="D100" i="18"/>
  <c r="F100" i="18"/>
  <c r="H100" i="18"/>
  <c r="E100" i="18"/>
  <c r="I100" i="18"/>
  <c r="J100" i="18"/>
  <c r="D101" i="18"/>
  <c r="E101" i="18"/>
  <c r="I101" i="18"/>
  <c r="J101" i="18"/>
  <c r="F101" i="18"/>
  <c r="G101" i="18"/>
  <c r="D102" i="18"/>
  <c r="F102" i="18"/>
  <c r="H102" i="18"/>
  <c r="E102" i="18"/>
  <c r="D103" i="18"/>
  <c r="I103" i="18"/>
  <c r="J103" i="18"/>
  <c r="E103" i="18"/>
  <c r="D104" i="18"/>
  <c r="F104" i="18"/>
  <c r="H104" i="18"/>
  <c r="E104" i="18"/>
  <c r="I104" i="18"/>
  <c r="J104" i="18"/>
  <c r="D105" i="18"/>
  <c r="E105" i="18"/>
  <c r="I105" i="18"/>
  <c r="J105" i="18"/>
  <c r="F105" i="18"/>
  <c r="G105" i="18"/>
  <c r="D106" i="18"/>
  <c r="F106" i="18"/>
  <c r="H106" i="18"/>
  <c r="E106" i="18"/>
  <c r="D107" i="18"/>
  <c r="I107" i="18"/>
  <c r="J107" i="18"/>
  <c r="E107" i="18"/>
  <c r="D108" i="18"/>
  <c r="F108" i="18"/>
  <c r="H108" i="18"/>
  <c r="E108" i="18"/>
  <c r="I108" i="18"/>
  <c r="J108" i="18"/>
  <c r="D109" i="18"/>
  <c r="E109" i="18"/>
  <c r="I109" i="18"/>
  <c r="J109" i="18"/>
  <c r="F109" i="18"/>
  <c r="G109" i="18"/>
  <c r="D110" i="18"/>
  <c r="F110" i="18"/>
  <c r="H110" i="18"/>
  <c r="E110" i="18"/>
  <c r="D111" i="18"/>
  <c r="I111" i="18"/>
  <c r="J111" i="18"/>
  <c r="E111" i="18"/>
  <c r="D112" i="18"/>
  <c r="F112" i="18"/>
  <c r="H112" i="18"/>
  <c r="E112" i="18"/>
  <c r="I112" i="18"/>
  <c r="J112" i="18"/>
  <c r="D113" i="18"/>
  <c r="E113" i="18"/>
  <c r="I113" i="18"/>
  <c r="J113" i="18"/>
  <c r="F113" i="18"/>
  <c r="G113" i="18"/>
  <c r="D114" i="18"/>
  <c r="F114" i="18"/>
  <c r="H114" i="18"/>
  <c r="E114" i="18"/>
  <c r="D115" i="18"/>
  <c r="I115" i="18"/>
  <c r="J115" i="18"/>
  <c r="E115" i="18"/>
  <c r="D116" i="18"/>
  <c r="F116" i="18"/>
  <c r="H116" i="18"/>
  <c r="E116" i="18"/>
  <c r="I116" i="18"/>
  <c r="J116" i="18"/>
  <c r="D117" i="18"/>
  <c r="E117" i="18"/>
  <c r="I117" i="18"/>
  <c r="J117" i="18"/>
  <c r="F117" i="18"/>
  <c r="G117" i="18"/>
  <c r="D118" i="18"/>
  <c r="F118" i="18"/>
  <c r="H118" i="18"/>
  <c r="E118" i="18"/>
  <c r="D119" i="18"/>
  <c r="I119" i="18"/>
  <c r="J119" i="18"/>
  <c r="E119" i="18"/>
  <c r="D120" i="18"/>
  <c r="F120" i="18"/>
  <c r="H120" i="18"/>
  <c r="E120" i="18"/>
  <c r="I120" i="18"/>
  <c r="J120" i="18"/>
  <c r="D121" i="18"/>
  <c r="E121" i="18"/>
  <c r="I121" i="18"/>
  <c r="J121" i="18"/>
  <c r="F121" i="18"/>
  <c r="G121" i="18"/>
  <c r="D122" i="18"/>
  <c r="F122" i="18"/>
  <c r="H122" i="18"/>
  <c r="E122" i="18"/>
  <c r="D123" i="18"/>
  <c r="I123" i="18"/>
  <c r="J123" i="18"/>
  <c r="E123" i="18"/>
  <c r="D124" i="18"/>
  <c r="F124" i="18"/>
  <c r="H124" i="18"/>
  <c r="E124" i="18"/>
  <c r="I124" i="18"/>
  <c r="J124" i="18"/>
  <c r="D125" i="18"/>
  <c r="E125" i="18"/>
  <c r="I125" i="18"/>
  <c r="J125" i="18"/>
  <c r="F125" i="18"/>
  <c r="G125" i="18"/>
  <c r="D126" i="18"/>
  <c r="F126" i="18"/>
  <c r="H126" i="18"/>
  <c r="E126" i="18"/>
  <c r="D127" i="18"/>
  <c r="I127" i="18"/>
  <c r="J127" i="18"/>
  <c r="E127" i="18"/>
  <c r="D128" i="18"/>
  <c r="F128" i="18"/>
  <c r="H128" i="18"/>
  <c r="E128" i="18"/>
  <c r="I128" i="18"/>
  <c r="J128" i="18"/>
  <c r="D129" i="18"/>
  <c r="E129" i="18"/>
  <c r="I129" i="18"/>
  <c r="J129" i="18"/>
  <c r="F129" i="18"/>
  <c r="G129" i="18"/>
  <c r="D130" i="18"/>
  <c r="F130" i="18"/>
  <c r="H130" i="18"/>
  <c r="E130" i="18"/>
  <c r="D131" i="18"/>
  <c r="I131" i="18"/>
  <c r="J131" i="18"/>
  <c r="E131" i="18"/>
  <c r="D132" i="18"/>
  <c r="F132" i="18"/>
  <c r="H132" i="18"/>
  <c r="E132" i="18"/>
  <c r="I132" i="18"/>
  <c r="J132" i="18"/>
  <c r="D133" i="18"/>
  <c r="E133" i="18"/>
  <c r="I133" i="18"/>
  <c r="J133" i="18"/>
  <c r="F133" i="18"/>
  <c r="G133" i="18"/>
  <c r="D134" i="18"/>
  <c r="F134" i="18"/>
  <c r="H134" i="18"/>
  <c r="E134" i="18"/>
  <c r="D135" i="18"/>
  <c r="I135" i="18"/>
  <c r="J135" i="18"/>
  <c r="E135" i="18"/>
  <c r="D136" i="18"/>
  <c r="F136" i="18"/>
  <c r="H136" i="18"/>
  <c r="E136" i="18"/>
  <c r="I136" i="18"/>
  <c r="J136" i="18"/>
  <c r="D137" i="18"/>
  <c r="E137" i="18"/>
  <c r="I137" i="18"/>
  <c r="J137" i="18"/>
  <c r="F137" i="18"/>
  <c r="G137" i="18"/>
  <c r="D138" i="18"/>
  <c r="F138" i="18"/>
  <c r="H138" i="18"/>
  <c r="E138" i="18"/>
  <c r="D139" i="18"/>
  <c r="I139" i="18"/>
  <c r="J139" i="18"/>
  <c r="E139" i="18"/>
  <c r="D140" i="18"/>
  <c r="F140" i="18"/>
  <c r="H140" i="18"/>
  <c r="E140" i="18"/>
  <c r="I140" i="18"/>
  <c r="J140" i="18"/>
  <c r="D141" i="18"/>
  <c r="E141" i="18"/>
  <c r="I141" i="18"/>
  <c r="J141" i="18"/>
  <c r="F141" i="18"/>
  <c r="G141" i="18"/>
  <c r="D142" i="18"/>
  <c r="F142" i="18"/>
  <c r="H142" i="18"/>
  <c r="E142" i="18"/>
  <c r="D143" i="18"/>
  <c r="I143" i="18"/>
  <c r="J143" i="18"/>
  <c r="E143" i="18"/>
  <c r="D144" i="18"/>
  <c r="F144" i="18"/>
  <c r="H144" i="18"/>
  <c r="E144" i="18"/>
  <c r="I144" i="18"/>
  <c r="J144" i="18"/>
  <c r="D145" i="18"/>
  <c r="E145" i="18"/>
  <c r="I145" i="18"/>
  <c r="J145" i="18"/>
  <c r="F145" i="18"/>
  <c r="G145" i="18"/>
  <c r="D146" i="18"/>
  <c r="F146" i="18"/>
  <c r="H146" i="18"/>
  <c r="E146" i="18"/>
  <c r="D147" i="18"/>
  <c r="I147" i="18"/>
  <c r="J147" i="18"/>
  <c r="E147" i="18"/>
  <c r="D148" i="18"/>
  <c r="F148" i="18"/>
  <c r="H148" i="18"/>
  <c r="E148" i="18"/>
  <c r="I148" i="18"/>
  <c r="J148" i="18"/>
  <c r="D149" i="18"/>
  <c r="E149" i="18"/>
  <c r="I149" i="18"/>
  <c r="J149" i="18"/>
  <c r="F149" i="18"/>
  <c r="G149" i="18"/>
  <c r="D150" i="18"/>
  <c r="F150" i="18"/>
  <c r="H150" i="18"/>
  <c r="E150" i="18"/>
  <c r="D151" i="18"/>
  <c r="I151" i="18"/>
  <c r="J151" i="18"/>
  <c r="E151" i="18"/>
  <c r="D152" i="18"/>
  <c r="F152" i="18"/>
  <c r="H152" i="18"/>
  <c r="E152" i="18"/>
  <c r="I152" i="18"/>
  <c r="J152" i="18"/>
  <c r="D153" i="18"/>
  <c r="E153" i="18"/>
  <c r="I153" i="18"/>
  <c r="J153" i="18"/>
  <c r="F153" i="18"/>
  <c r="G153" i="18"/>
  <c r="D154" i="18"/>
  <c r="F154" i="18"/>
  <c r="H154" i="18"/>
  <c r="E154" i="18"/>
  <c r="D155" i="18"/>
  <c r="I155" i="18"/>
  <c r="J155" i="18"/>
  <c r="E155" i="18"/>
  <c r="D156" i="18"/>
  <c r="F156" i="18"/>
  <c r="H156" i="18"/>
  <c r="E156" i="18"/>
  <c r="I156" i="18"/>
  <c r="J156" i="18"/>
  <c r="D157" i="18"/>
  <c r="E157" i="18"/>
  <c r="I157" i="18"/>
  <c r="J157" i="18"/>
  <c r="F157" i="18"/>
  <c r="G157" i="18"/>
  <c r="D158" i="18"/>
  <c r="F158" i="18"/>
  <c r="H158" i="18"/>
  <c r="E158" i="18"/>
  <c r="D159" i="18"/>
  <c r="I159" i="18"/>
  <c r="J159" i="18"/>
  <c r="E159" i="18"/>
  <c r="D160" i="18"/>
  <c r="F160" i="18"/>
  <c r="H160" i="18"/>
  <c r="E160" i="18"/>
  <c r="I160" i="18"/>
  <c r="J160" i="18"/>
  <c r="D161" i="18"/>
  <c r="E161" i="18"/>
  <c r="I161" i="18"/>
  <c r="J161" i="18"/>
  <c r="F161" i="18"/>
  <c r="G161" i="18"/>
  <c r="D162" i="18"/>
  <c r="F162" i="18"/>
  <c r="H162" i="18"/>
  <c r="E162" i="18"/>
  <c r="D163" i="18"/>
  <c r="I163" i="18"/>
  <c r="J163" i="18"/>
  <c r="E163" i="18"/>
  <c r="D164" i="18"/>
  <c r="F164" i="18"/>
  <c r="H164" i="18"/>
  <c r="E164" i="18"/>
  <c r="I164" i="18"/>
  <c r="J164" i="18"/>
  <c r="D165" i="18"/>
  <c r="E165" i="18"/>
  <c r="I165" i="18"/>
  <c r="J165" i="18"/>
  <c r="F165" i="18"/>
  <c r="G165" i="18"/>
  <c r="D166" i="18"/>
  <c r="F166" i="18"/>
  <c r="H166" i="18"/>
  <c r="E166" i="18"/>
  <c r="D167" i="18"/>
  <c r="I167" i="18"/>
  <c r="J167" i="18"/>
  <c r="E167" i="18"/>
  <c r="D168" i="18"/>
  <c r="F168" i="18"/>
  <c r="H168" i="18"/>
  <c r="E168" i="18"/>
  <c r="I168" i="18"/>
  <c r="J168" i="18"/>
  <c r="D169" i="18"/>
  <c r="E169" i="18"/>
  <c r="I169" i="18"/>
  <c r="J169" i="18"/>
  <c r="F169" i="18"/>
  <c r="G169" i="18"/>
  <c r="D170" i="18"/>
  <c r="F170" i="18"/>
  <c r="H170" i="18"/>
  <c r="E170" i="18"/>
  <c r="D171" i="18"/>
  <c r="I171" i="18"/>
  <c r="J171" i="18"/>
  <c r="E171" i="18"/>
  <c r="D172" i="18"/>
  <c r="F172" i="18"/>
  <c r="H172" i="18"/>
  <c r="E172" i="18"/>
  <c r="I172" i="18"/>
  <c r="J172" i="18"/>
  <c r="D173" i="18"/>
  <c r="E173" i="18"/>
  <c r="F173" i="18"/>
  <c r="G173" i="18"/>
  <c r="D174" i="18"/>
  <c r="E174" i="18"/>
  <c r="D175" i="18"/>
  <c r="I175" i="18"/>
  <c r="J175" i="18"/>
  <c r="E175" i="18"/>
  <c r="D176" i="18"/>
  <c r="F176" i="18"/>
  <c r="E176" i="18"/>
  <c r="I176" i="18"/>
  <c r="J176" i="18"/>
  <c r="D177" i="18"/>
  <c r="G177" i="18"/>
  <c r="E177" i="18"/>
  <c r="F177" i="18"/>
  <c r="D178" i="18"/>
  <c r="E178" i="18"/>
  <c r="D179" i="18"/>
  <c r="I179" i="18"/>
  <c r="J179" i="18"/>
  <c r="E179" i="18"/>
  <c r="D180" i="18"/>
  <c r="I180" i="18"/>
  <c r="J180" i="18"/>
  <c r="E180" i="18"/>
  <c r="F180" i="18"/>
  <c r="D181" i="18"/>
  <c r="F181" i="18"/>
  <c r="E181" i="18"/>
  <c r="G181" i="18"/>
  <c r="D182" i="18"/>
  <c r="E182" i="18"/>
  <c r="D183" i="18"/>
  <c r="I183" i="18"/>
  <c r="J183" i="18"/>
  <c r="E183" i="18"/>
  <c r="D184" i="18"/>
  <c r="F184" i="18"/>
  <c r="I184" i="18"/>
  <c r="J184" i="18"/>
  <c r="E184" i="18"/>
  <c r="D185" i="18"/>
  <c r="E185" i="18"/>
  <c r="F185" i="18"/>
  <c r="D186" i="18"/>
  <c r="E186" i="18"/>
  <c r="D187" i="18"/>
  <c r="E187" i="18"/>
  <c r="D188" i="18"/>
  <c r="F188" i="18"/>
  <c r="E188" i="18"/>
  <c r="D189" i="18"/>
  <c r="E189" i="18"/>
  <c r="F189" i="18"/>
  <c r="G189" i="18"/>
  <c r="D190" i="18"/>
  <c r="E190" i="18"/>
  <c r="D191" i="18"/>
  <c r="E191" i="18"/>
  <c r="D192" i="18"/>
  <c r="I192" i="18"/>
  <c r="J192" i="18"/>
  <c r="E192" i="18"/>
  <c r="F192" i="18"/>
  <c r="D193" i="18"/>
  <c r="F193" i="18"/>
  <c r="G193" i="18"/>
  <c r="E193" i="18"/>
  <c r="D194" i="18"/>
  <c r="E194" i="18"/>
  <c r="D195" i="18"/>
  <c r="I195" i="18"/>
  <c r="J195" i="18"/>
  <c r="E195" i="18"/>
  <c r="D196" i="18"/>
  <c r="F196" i="18"/>
  <c r="I196" i="18"/>
  <c r="J196" i="18"/>
  <c r="E196" i="18"/>
  <c r="D197" i="18"/>
  <c r="F197" i="18"/>
  <c r="E197" i="18"/>
  <c r="D198" i="18"/>
  <c r="E198" i="18"/>
  <c r="D199" i="18"/>
  <c r="E199" i="18"/>
  <c r="I199" i="18"/>
  <c r="J199" i="18"/>
  <c r="D200" i="18"/>
  <c r="I200" i="18"/>
  <c r="J200" i="18"/>
  <c r="E200" i="18"/>
  <c r="F200" i="18"/>
  <c r="D201" i="18"/>
  <c r="F201" i="18"/>
  <c r="E201" i="18"/>
  <c r="D202" i="18"/>
  <c r="E202" i="18"/>
  <c r="D203" i="18"/>
  <c r="J203" i="18"/>
  <c r="E203" i="18"/>
  <c r="I203" i="18"/>
  <c r="D204" i="18"/>
  <c r="F204" i="18"/>
  <c r="E204" i="18"/>
  <c r="D205" i="18"/>
  <c r="E205" i="18"/>
  <c r="F205" i="18"/>
  <c r="G205" i="18"/>
  <c r="D206" i="18"/>
  <c r="E206" i="18"/>
  <c r="D207" i="18"/>
  <c r="E207" i="18"/>
  <c r="I207" i="18"/>
  <c r="J207" i="18"/>
  <c r="D208" i="18"/>
  <c r="I208" i="18"/>
  <c r="J208" i="18"/>
  <c r="E208" i="18"/>
  <c r="F208" i="18"/>
  <c r="D209" i="18"/>
  <c r="E209" i="18"/>
  <c r="F209" i="18"/>
  <c r="G209" i="18"/>
  <c r="D210" i="18"/>
  <c r="E210" i="18"/>
  <c r="D211" i="18"/>
  <c r="I211" i="18"/>
  <c r="J211" i="18"/>
  <c r="E211" i="18"/>
  <c r="D212" i="18"/>
  <c r="I212" i="18"/>
  <c r="J212" i="18"/>
  <c r="E212" i="18"/>
  <c r="F212" i="18"/>
  <c r="D213" i="18"/>
  <c r="F213" i="18"/>
  <c r="E213" i="18"/>
  <c r="G213" i="18"/>
  <c r="D214" i="18"/>
  <c r="E214" i="18"/>
  <c r="D215" i="18"/>
  <c r="I215" i="18"/>
  <c r="J215" i="18"/>
  <c r="E215" i="18"/>
  <c r="D216" i="18"/>
  <c r="E216" i="18"/>
  <c r="I216" i="18"/>
  <c r="J216" i="18"/>
  <c r="F216" i="18"/>
  <c r="D217" i="18"/>
  <c r="E217" i="18"/>
  <c r="F217" i="18"/>
  <c r="D218" i="18"/>
  <c r="E218" i="18"/>
  <c r="D219" i="18"/>
  <c r="E219" i="18"/>
  <c r="D220" i="18"/>
  <c r="E220" i="18"/>
  <c r="I220" i="18"/>
  <c r="J220" i="18"/>
  <c r="F220" i="18"/>
  <c r="D221" i="18"/>
  <c r="E221" i="18"/>
  <c r="F221" i="18"/>
  <c r="G221" i="18"/>
  <c r="D222" i="18"/>
  <c r="E222" i="18"/>
  <c r="D223" i="18"/>
  <c r="I223" i="18"/>
  <c r="J223" i="18"/>
  <c r="E223" i="18"/>
  <c r="D224" i="18"/>
  <c r="F224" i="18"/>
  <c r="I224" i="18"/>
  <c r="J224" i="18"/>
  <c r="E224" i="18"/>
  <c r="D225" i="18"/>
  <c r="E225" i="18"/>
  <c r="F225" i="18"/>
  <c r="D226" i="18"/>
  <c r="E226" i="18"/>
  <c r="D227" i="18"/>
  <c r="I227" i="18"/>
  <c r="J227" i="18"/>
  <c r="E227" i="18"/>
  <c r="D228" i="18"/>
  <c r="I228" i="18"/>
  <c r="J228" i="18"/>
  <c r="E228" i="18"/>
  <c r="F228" i="18"/>
  <c r="D229" i="18"/>
  <c r="F229" i="18"/>
  <c r="E229" i="18"/>
  <c r="G229" i="18"/>
  <c r="D230" i="18"/>
  <c r="E230" i="18"/>
  <c r="D231" i="18"/>
  <c r="I231" i="18"/>
  <c r="J231" i="18"/>
  <c r="E231" i="18"/>
  <c r="D232" i="18"/>
  <c r="F232" i="18"/>
  <c r="E232" i="18"/>
  <c r="I232" i="18"/>
  <c r="J232" i="18"/>
  <c r="D233" i="18"/>
  <c r="E233" i="18"/>
  <c r="F233" i="18"/>
  <c r="D234" i="18"/>
  <c r="E234" i="18"/>
  <c r="D235" i="18"/>
  <c r="E235" i="18"/>
  <c r="I235" i="18"/>
  <c r="J235" i="18"/>
  <c r="D236" i="18"/>
  <c r="E236" i="18"/>
  <c r="I236" i="18"/>
  <c r="J236" i="18"/>
  <c r="F236" i="18"/>
  <c r="D237" i="18"/>
  <c r="E237" i="18"/>
  <c r="F237" i="18"/>
  <c r="G237" i="18"/>
  <c r="D238" i="18"/>
  <c r="E238" i="18"/>
  <c r="D239" i="18"/>
  <c r="I239" i="18"/>
  <c r="J239" i="18"/>
  <c r="E239" i="18"/>
  <c r="D240" i="18"/>
  <c r="F240" i="18"/>
  <c r="E240" i="18"/>
  <c r="I240" i="18"/>
  <c r="J240" i="18"/>
  <c r="D241" i="18"/>
  <c r="E241" i="18"/>
  <c r="F241" i="18"/>
  <c r="D242" i="18"/>
  <c r="E242" i="18"/>
  <c r="D243" i="18"/>
  <c r="I243" i="18"/>
  <c r="J243" i="18"/>
  <c r="E243" i="18"/>
  <c r="D244" i="18"/>
  <c r="I244" i="18"/>
  <c r="J244" i="18"/>
  <c r="E244" i="18"/>
  <c r="F244" i="18"/>
  <c r="D245" i="18"/>
  <c r="F245" i="18"/>
  <c r="E245" i="18"/>
  <c r="G245" i="18"/>
  <c r="D246" i="18"/>
  <c r="E246" i="18"/>
  <c r="D247" i="18"/>
  <c r="E247" i="18"/>
  <c r="I247" i="18"/>
  <c r="J247" i="18"/>
  <c r="D248" i="18"/>
  <c r="E248" i="18"/>
  <c r="I248" i="18"/>
  <c r="J248" i="18"/>
  <c r="F248" i="18"/>
  <c r="D249" i="18"/>
  <c r="E249" i="18"/>
  <c r="F249" i="18"/>
  <c r="D250" i="18"/>
  <c r="E250" i="18"/>
  <c r="D251" i="18"/>
  <c r="E251" i="18"/>
  <c r="I251" i="18"/>
  <c r="J251" i="18"/>
  <c r="D252" i="18"/>
  <c r="E252" i="18"/>
  <c r="I252" i="18"/>
  <c r="J252" i="18"/>
  <c r="F252" i="18"/>
  <c r="D253" i="18"/>
  <c r="E253" i="18"/>
  <c r="F253" i="18"/>
  <c r="G253" i="18"/>
  <c r="D254" i="18"/>
  <c r="E254" i="18"/>
  <c r="D255" i="18"/>
  <c r="I255" i="18"/>
  <c r="J255" i="18"/>
  <c r="E255" i="18"/>
  <c r="D256" i="18"/>
  <c r="F256" i="18"/>
  <c r="E256" i="18"/>
  <c r="I256" i="18"/>
  <c r="J256" i="18"/>
  <c r="D257" i="18"/>
  <c r="E257" i="18"/>
  <c r="F257" i="18"/>
  <c r="D258" i="18"/>
  <c r="E258" i="18"/>
  <c r="D259" i="18"/>
  <c r="I259" i="18"/>
  <c r="J259" i="18"/>
  <c r="E259" i="18"/>
  <c r="D260" i="18"/>
  <c r="I260" i="18"/>
  <c r="J260" i="18"/>
  <c r="E260" i="18"/>
  <c r="F260" i="18"/>
  <c r="D261" i="18"/>
  <c r="F261" i="18"/>
  <c r="E261" i="18"/>
  <c r="G261" i="18"/>
  <c r="D262" i="18"/>
  <c r="E262" i="18"/>
  <c r="D263" i="18"/>
  <c r="E263" i="18"/>
  <c r="I263" i="18"/>
  <c r="J263" i="18"/>
  <c r="D264" i="18"/>
  <c r="E264" i="18"/>
  <c r="I264" i="18"/>
  <c r="J264" i="18"/>
  <c r="F264" i="18"/>
  <c r="D265" i="18"/>
  <c r="E265" i="18"/>
  <c r="F265" i="18"/>
  <c r="D266" i="18"/>
  <c r="E266" i="18"/>
  <c r="D267" i="18"/>
  <c r="E267" i="18"/>
  <c r="I267" i="18"/>
  <c r="J267" i="18"/>
  <c r="D268" i="18"/>
  <c r="E268" i="18"/>
  <c r="I268" i="18"/>
  <c r="J268" i="18"/>
  <c r="F268" i="18"/>
  <c r="D269" i="18"/>
  <c r="E269" i="18"/>
  <c r="F269" i="18"/>
  <c r="G269" i="18"/>
  <c r="D270" i="18"/>
  <c r="E270" i="18"/>
  <c r="D271" i="18"/>
  <c r="I271" i="18"/>
  <c r="J271" i="18"/>
  <c r="E271" i="18"/>
  <c r="D272" i="18"/>
  <c r="E272" i="18"/>
  <c r="I272" i="18"/>
  <c r="J272" i="18"/>
  <c r="F272" i="18"/>
  <c r="D273" i="18"/>
  <c r="E273" i="18"/>
  <c r="F273" i="18"/>
  <c r="D274" i="18"/>
  <c r="E274" i="18"/>
  <c r="D275" i="18"/>
  <c r="I275" i="18"/>
  <c r="J275" i="18"/>
  <c r="E275" i="18"/>
  <c r="D276" i="18"/>
  <c r="I276" i="18"/>
  <c r="J276" i="18"/>
  <c r="E276" i="18"/>
  <c r="F276" i="18"/>
  <c r="D277" i="18"/>
  <c r="F277" i="18"/>
  <c r="E277" i="18"/>
  <c r="G277" i="18"/>
  <c r="D278" i="18"/>
  <c r="E278" i="18"/>
  <c r="D279" i="18"/>
  <c r="I279" i="18"/>
  <c r="J279" i="18"/>
  <c r="E279" i="18"/>
  <c r="D280" i="18"/>
  <c r="E280" i="18"/>
  <c r="I280" i="18"/>
  <c r="J280" i="18"/>
  <c r="F280" i="18"/>
  <c r="D281" i="18"/>
  <c r="E281" i="18"/>
  <c r="F281" i="18"/>
  <c r="D282" i="18"/>
  <c r="E282" i="18"/>
  <c r="D283" i="18"/>
  <c r="E283" i="18"/>
  <c r="D284" i="18"/>
  <c r="E284" i="18"/>
  <c r="I284" i="18"/>
  <c r="J284" i="18"/>
  <c r="F284" i="18"/>
  <c r="D285" i="18"/>
  <c r="E285" i="18"/>
  <c r="F285" i="18"/>
  <c r="G285" i="18"/>
  <c r="D286" i="18"/>
  <c r="E286" i="18"/>
  <c r="D287" i="18"/>
  <c r="I287" i="18"/>
  <c r="J287" i="18"/>
  <c r="E287" i="18"/>
  <c r="D288" i="18"/>
  <c r="F288" i="18"/>
  <c r="I288" i="18"/>
  <c r="J288" i="18"/>
  <c r="E288" i="18"/>
  <c r="D289" i="18"/>
  <c r="E289" i="18"/>
  <c r="F289" i="18"/>
  <c r="D290" i="18"/>
  <c r="E290" i="18"/>
  <c r="D291" i="18"/>
  <c r="I291" i="18"/>
  <c r="J291" i="18"/>
  <c r="E291" i="18"/>
  <c r="D292" i="18"/>
  <c r="I292" i="18"/>
  <c r="J292" i="18"/>
  <c r="E292" i="18"/>
  <c r="F292" i="18"/>
  <c r="D293" i="18"/>
  <c r="F293" i="18"/>
  <c r="E293" i="18"/>
  <c r="G293" i="18"/>
  <c r="D294" i="18"/>
  <c r="E294" i="18"/>
  <c r="D295" i="18"/>
  <c r="I295" i="18"/>
  <c r="J295" i="18"/>
  <c r="E295" i="18"/>
  <c r="D296" i="18"/>
  <c r="F296" i="18"/>
  <c r="E296" i="18"/>
  <c r="I296" i="18"/>
  <c r="J296" i="18"/>
  <c r="D297" i="18"/>
  <c r="E297" i="18"/>
  <c r="F297" i="18"/>
  <c r="D298" i="18"/>
  <c r="E298" i="18"/>
  <c r="D299" i="18"/>
  <c r="E299" i="18"/>
  <c r="I299" i="18"/>
  <c r="J299" i="18"/>
  <c r="D300" i="18"/>
  <c r="E300" i="18"/>
  <c r="I300" i="18"/>
  <c r="J300" i="18"/>
  <c r="F300" i="18"/>
  <c r="D301" i="18"/>
  <c r="E301" i="18"/>
  <c r="F301" i="18"/>
  <c r="G301" i="18"/>
  <c r="D302" i="18"/>
  <c r="E302" i="18"/>
  <c r="D303" i="18"/>
  <c r="I303" i="18"/>
  <c r="J303" i="18"/>
  <c r="E303" i="18"/>
  <c r="D304" i="18"/>
  <c r="F304" i="18"/>
  <c r="E304" i="18"/>
  <c r="I304" i="18"/>
  <c r="J304" i="18"/>
  <c r="D305" i="18"/>
  <c r="E305" i="18"/>
  <c r="F305" i="18"/>
  <c r="D306" i="18"/>
  <c r="E306" i="18"/>
  <c r="D307" i="18"/>
  <c r="I307" i="18"/>
  <c r="J307" i="18"/>
  <c r="E307" i="18"/>
  <c r="D308" i="18"/>
  <c r="I308" i="18"/>
  <c r="J308" i="18"/>
  <c r="E308" i="18"/>
  <c r="F308" i="18"/>
  <c r="D309" i="18"/>
  <c r="F309" i="18"/>
  <c r="E309" i="18"/>
  <c r="G309" i="18"/>
  <c r="D310" i="18"/>
  <c r="E310" i="18"/>
  <c r="D311" i="18"/>
  <c r="E311" i="18"/>
  <c r="I311" i="18"/>
  <c r="J311" i="18"/>
  <c r="D312" i="18"/>
  <c r="E312" i="18"/>
  <c r="I312" i="18"/>
  <c r="J312" i="18"/>
  <c r="F312" i="18"/>
  <c r="D313" i="18"/>
  <c r="E313" i="18"/>
  <c r="F313" i="18"/>
  <c r="D314" i="18"/>
  <c r="E314" i="18"/>
  <c r="D315" i="18"/>
  <c r="E315" i="18"/>
  <c r="I315" i="18"/>
  <c r="J315" i="18"/>
  <c r="D316" i="18"/>
  <c r="E316" i="18"/>
  <c r="I316" i="18"/>
  <c r="J316" i="18"/>
  <c r="F316" i="18"/>
  <c r="D317" i="18"/>
  <c r="E317" i="18"/>
  <c r="F317" i="18"/>
  <c r="G317" i="18"/>
  <c r="D318" i="18"/>
  <c r="E318" i="18"/>
  <c r="D319" i="18"/>
  <c r="I319" i="18"/>
  <c r="J319" i="18"/>
  <c r="E319" i="18"/>
  <c r="D320" i="18"/>
  <c r="E320" i="18"/>
  <c r="I320" i="18"/>
  <c r="J320" i="18"/>
  <c r="F320" i="18"/>
  <c r="D321" i="18"/>
  <c r="E321" i="18"/>
  <c r="F321" i="18"/>
  <c r="D322" i="18"/>
  <c r="E322" i="18"/>
  <c r="D323" i="18"/>
  <c r="I323" i="18"/>
  <c r="J323" i="18"/>
  <c r="E323" i="18"/>
  <c r="D324" i="18"/>
  <c r="I324" i="18"/>
  <c r="J324" i="18"/>
  <c r="E324" i="18"/>
  <c r="F324" i="18"/>
  <c r="D325" i="18"/>
  <c r="F325" i="18"/>
  <c r="E325" i="18"/>
  <c r="G325" i="18"/>
  <c r="D326" i="18"/>
  <c r="E326" i="18"/>
  <c r="D327" i="18"/>
  <c r="I327" i="18"/>
  <c r="J327" i="18"/>
  <c r="E327" i="18"/>
  <c r="D328" i="18"/>
  <c r="E328" i="18"/>
  <c r="I328" i="18"/>
  <c r="J328" i="18"/>
  <c r="F328" i="18"/>
  <c r="D329" i="18"/>
  <c r="E329" i="18"/>
  <c r="F329" i="18"/>
  <c r="D330" i="18"/>
  <c r="E330" i="18"/>
  <c r="D331" i="18"/>
  <c r="E331" i="18"/>
  <c r="D332" i="18"/>
  <c r="E332" i="18"/>
  <c r="I332" i="18"/>
  <c r="J332" i="18"/>
  <c r="F332" i="18"/>
  <c r="D333" i="18"/>
  <c r="E333" i="18"/>
  <c r="F333" i="18"/>
  <c r="G333" i="18"/>
  <c r="D334" i="18"/>
  <c r="E334" i="18"/>
  <c r="D335" i="18"/>
  <c r="I335" i="18"/>
  <c r="J335" i="18"/>
  <c r="E335" i="18"/>
  <c r="D336" i="18"/>
  <c r="F336" i="18"/>
  <c r="I336" i="18"/>
  <c r="J336" i="18"/>
  <c r="E336" i="18"/>
  <c r="D337" i="18"/>
  <c r="E337" i="18"/>
  <c r="F337" i="18"/>
  <c r="D338" i="18"/>
  <c r="E338" i="18"/>
  <c r="D339" i="18"/>
  <c r="I339" i="18"/>
  <c r="J339" i="18"/>
  <c r="E339" i="18"/>
  <c r="D340" i="18"/>
  <c r="I340" i="18"/>
  <c r="J340" i="18"/>
  <c r="E340" i="18"/>
  <c r="F340" i="18"/>
  <c r="D341" i="18"/>
  <c r="F341" i="18"/>
  <c r="E341" i="18"/>
  <c r="G341" i="18"/>
  <c r="D342" i="18"/>
  <c r="E342" i="18"/>
  <c r="D343" i="18"/>
  <c r="I343" i="18"/>
  <c r="J343" i="18"/>
  <c r="E343" i="18"/>
  <c r="D344" i="18"/>
  <c r="F344" i="18"/>
  <c r="E344" i="18"/>
  <c r="I344" i="18"/>
  <c r="J344" i="18"/>
  <c r="D345" i="18"/>
  <c r="E345" i="18"/>
  <c r="F345" i="18"/>
  <c r="D346" i="18"/>
  <c r="E346" i="18"/>
  <c r="D347" i="18"/>
  <c r="E347" i="18"/>
  <c r="I347" i="18"/>
  <c r="J347" i="18"/>
  <c r="D348" i="18"/>
  <c r="E348" i="18"/>
  <c r="I348" i="18"/>
  <c r="J348" i="18"/>
  <c r="F348" i="18"/>
  <c r="D349" i="18"/>
  <c r="E349" i="18"/>
  <c r="F349" i="18"/>
  <c r="G349" i="18"/>
  <c r="D350" i="18"/>
  <c r="E350" i="18"/>
  <c r="D351" i="18"/>
  <c r="I351" i="18"/>
  <c r="J351" i="18"/>
  <c r="E351" i="18"/>
  <c r="D352" i="18"/>
  <c r="I352" i="18"/>
  <c r="J352" i="18"/>
  <c r="E352" i="18"/>
  <c r="F352" i="18"/>
  <c r="H352" i="18"/>
  <c r="D353" i="18"/>
  <c r="E353" i="18"/>
  <c r="I353" i="18"/>
  <c r="J353" i="18"/>
  <c r="F353" i="18"/>
  <c r="D354" i="18"/>
  <c r="I354" i="18"/>
  <c r="J354" i="18"/>
  <c r="E354" i="18"/>
  <c r="D355" i="18"/>
  <c r="E355" i="18"/>
  <c r="D356" i="18"/>
  <c r="F356" i="18"/>
  <c r="H356" i="18"/>
  <c r="E356" i="18"/>
  <c r="D357" i="18"/>
  <c r="I357" i="18"/>
  <c r="J357" i="18"/>
  <c r="E357" i="18"/>
  <c r="D358" i="18"/>
  <c r="E358" i="18"/>
  <c r="I358" i="18"/>
  <c r="J358" i="18"/>
  <c r="D359" i="18"/>
  <c r="E359" i="18"/>
  <c r="D360" i="18"/>
  <c r="I360" i="18"/>
  <c r="E360" i="18"/>
  <c r="F360" i="18"/>
  <c r="H360" i="18"/>
  <c r="J360" i="18"/>
  <c r="D361" i="18"/>
  <c r="F361" i="18"/>
  <c r="E361" i="18"/>
  <c r="I361" i="18"/>
  <c r="J361" i="18"/>
  <c r="D362" i="18"/>
  <c r="I362" i="18"/>
  <c r="J362" i="18"/>
  <c r="E362" i="18"/>
  <c r="D363" i="18"/>
  <c r="E363" i="18"/>
  <c r="D364" i="18"/>
  <c r="F364" i="18"/>
  <c r="E364" i="18"/>
  <c r="H364" i="18"/>
  <c r="D365" i="18"/>
  <c r="F365" i="18"/>
  <c r="E365" i="18"/>
  <c r="D366" i="18"/>
  <c r="E366" i="18"/>
  <c r="I366" i="18"/>
  <c r="J366" i="18"/>
  <c r="D367" i="18"/>
  <c r="E367" i="18"/>
  <c r="D368" i="18"/>
  <c r="I368" i="18"/>
  <c r="E368" i="18"/>
  <c r="F368" i="18"/>
  <c r="H368" i="18"/>
  <c r="J368" i="18"/>
  <c r="D369" i="18"/>
  <c r="E369" i="18"/>
  <c r="I369" i="18"/>
  <c r="J369" i="18"/>
  <c r="F369" i="18"/>
  <c r="D370" i="18"/>
  <c r="E370" i="18"/>
  <c r="I370" i="18"/>
  <c r="J370" i="18"/>
  <c r="D371" i="18"/>
  <c r="E371" i="18"/>
  <c r="D372" i="18"/>
  <c r="F372" i="18"/>
  <c r="H372" i="18"/>
  <c r="E372" i="18"/>
  <c r="I372" i="18"/>
  <c r="J372" i="18"/>
  <c r="D373" i="18"/>
  <c r="E373" i="18"/>
  <c r="I373" i="18"/>
  <c r="J373" i="18"/>
  <c r="F373" i="18"/>
  <c r="D374" i="18"/>
  <c r="E374" i="18"/>
  <c r="I374" i="18"/>
  <c r="J374" i="18"/>
  <c r="D375" i="18"/>
  <c r="E375" i="18"/>
  <c r="D376" i="18"/>
  <c r="I376" i="18"/>
  <c r="J376" i="18"/>
  <c r="E376" i="18"/>
  <c r="F376" i="18"/>
  <c r="H376" i="18"/>
  <c r="D377" i="18"/>
  <c r="F377" i="18"/>
  <c r="E377" i="18"/>
  <c r="I377" i="18"/>
  <c r="J377" i="18"/>
  <c r="D378" i="18"/>
  <c r="I378" i="18"/>
  <c r="J378" i="18"/>
  <c r="E378" i="18"/>
  <c r="D379" i="18"/>
  <c r="E379" i="18"/>
  <c r="D380" i="18"/>
  <c r="F380" i="18"/>
  <c r="H380" i="18"/>
  <c r="E380" i="18"/>
  <c r="D381" i="18"/>
  <c r="I381" i="18"/>
  <c r="J381" i="18"/>
  <c r="E381" i="18"/>
  <c r="D382" i="18"/>
  <c r="E382" i="18"/>
  <c r="I382" i="18"/>
  <c r="J382" i="18"/>
  <c r="D383" i="18"/>
  <c r="E383" i="18"/>
  <c r="D384" i="18"/>
  <c r="I384" i="18"/>
  <c r="E384" i="18"/>
  <c r="F384" i="18"/>
  <c r="H384" i="18"/>
  <c r="J384" i="18"/>
  <c r="D385" i="18"/>
  <c r="E385" i="18"/>
  <c r="F385" i="18"/>
  <c r="I385" i="18"/>
  <c r="J385" i="18"/>
  <c r="D386" i="18"/>
  <c r="E386" i="18"/>
  <c r="I386" i="18"/>
  <c r="J386" i="18"/>
  <c r="D387" i="18"/>
  <c r="E387" i="18"/>
  <c r="D388" i="18"/>
  <c r="F388" i="18"/>
  <c r="E388" i="18"/>
  <c r="I388" i="18"/>
  <c r="J388" i="18"/>
  <c r="H388" i="18"/>
  <c r="D389" i="18"/>
  <c r="E389" i="18"/>
  <c r="I389" i="18"/>
  <c r="J389" i="18"/>
  <c r="F389" i="18"/>
  <c r="D390" i="18"/>
  <c r="E390" i="18"/>
  <c r="I390" i="18"/>
  <c r="J390" i="18"/>
  <c r="D391" i="18"/>
  <c r="E391" i="18"/>
  <c r="D392" i="18"/>
  <c r="I392" i="18"/>
  <c r="J392" i="18"/>
  <c r="E392" i="18"/>
  <c r="F392" i="18"/>
  <c r="H392" i="18"/>
  <c r="D393" i="18"/>
  <c r="F393" i="18"/>
  <c r="E393" i="18"/>
  <c r="I393" i="18"/>
  <c r="J393" i="18"/>
  <c r="D394" i="18"/>
  <c r="E394" i="18"/>
  <c r="I394" i="18"/>
  <c r="J394" i="18"/>
  <c r="D395" i="18"/>
  <c r="E395" i="18"/>
  <c r="D396" i="18"/>
  <c r="I396" i="18"/>
  <c r="J396" i="18"/>
  <c r="E396" i="18"/>
  <c r="D397" i="18"/>
  <c r="E397" i="18"/>
  <c r="I397" i="18"/>
  <c r="J397" i="18"/>
  <c r="F397" i="18"/>
  <c r="H397" i="18"/>
  <c r="D398" i="18"/>
  <c r="F398" i="18"/>
  <c r="H398" i="18"/>
  <c r="E398" i="18"/>
  <c r="I398" i="18"/>
  <c r="J398" i="18"/>
  <c r="D399" i="18"/>
  <c r="F399" i="18"/>
  <c r="H399" i="18"/>
  <c r="E399" i="18"/>
  <c r="I399" i="18"/>
  <c r="J399" i="18"/>
  <c r="D400" i="18"/>
  <c r="E400" i="18"/>
  <c r="D401" i="18"/>
  <c r="E401" i="18"/>
  <c r="F401" i="18"/>
  <c r="H401" i="18"/>
  <c r="I401" i="18"/>
  <c r="J401" i="18"/>
  <c r="D402" i="18"/>
  <c r="E402" i="18"/>
  <c r="F402" i="18"/>
  <c r="H402" i="18"/>
  <c r="I402" i="18"/>
  <c r="J402" i="18"/>
  <c r="D403" i="18"/>
  <c r="F403" i="18"/>
  <c r="H403" i="18"/>
  <c r="E403" i="18"/>
  <c r="I403" i="18"/>
  <c r="J403" i="18"/>
  <c r="D404" i="18"/>
  <c r="E404" i="18"/>
  <c r="I404" i="18"/>
  <c r="J404" i="18"/>
  <c r="F404" i="18"/>
  <c r="H404" i="18"/>
  <c r="D405" i="18"/>
  <c r="E405" i="18"/>
  <c r="I405" i="18"/>
  <c r="J405" i="18"/>
  <c r="F405" i="18"/>
  <c r="H405" i="18"/>
  <c r="D406" i="18"/>
  <c r="F406" i="18"/>
  <c r="H406" i="18"/>
  <c r="E406" i="18"/>
  <c r="I406" i="18"/>
  <c r="J406" i="18"/>
  <c r="D407" i="18"/>
  <c r="F407" i="18"/>
  <c r="H407" i="18"/>
  <c r="E407" i="18"/>
  <c r="I407" i="18"/>
  <c r="J407" i="18"/>
  <c r="D408" i="18"/>
  <c r="I408" i="18"/>
  <c r="J408" i="18"/>
  <c r="E408" i="18"/>
  <c r="F408" i="18"/>
  <c r="H408" i="18"/>
  <c r="G408" i="18"/>
  <c r="D409" i="18"/>
  <c r="E409" i="18"/>
  <c r="F409" i="18"/>
  <c r="H409" i="18"/>
  <c r="I409" i="18"/>
  <c r="J409" i="18"/>
  <c r="D410" i="18"/>
  <c r="E410" i="18"/>
  <c r="I410" i="18"/>
  <c r="J410" i="18"/>
  <c r="D411" i="18"/>
  <c r="E411" i="18"/>
  <c r="D412" i="18"/>
  <c r="E412" i="18"/>
  <c r="I412" i="18"/>
  <c r="J412" i="18"/>
  <c r="D413" i="18"/>
  <c r="F413" i="18"/>
  <c r="G413" i="18"/>
  <c r="E413" i="18"/>
  <c r="I413" i="18"/>
  <c r="J413" i="18"/>
  <c r="D414" i="18"/>
  <c r="F414" i="18"/>
  <c r="H414" i="18"/>
  <c r="E414" i="18"/>
  <c r="D415" i="18"/>
  <c r="E415" i="18"/>
  <c r="D416" i="18"/>
  <c r="I416" i="18"/>
  <c r="E416" i="18"/>
  <c r="J416" i="18"/>
  <c r="D417" i="18"/>
  <c r="E417" i="18"/>
  <c r="I417" i="18"/>
  <c r="F417" i="18"/>
  <c r="H417" i="18"/>
  <c r="J417" i="18"/>
  <c r="D418" i="18"/>
  <c r="F418" i="18"/>
  <c r="E418" i="18"/>
  <c r="I418" i="18"/>
  <c r="H418" i="18"/>
  <c r="J418" i="18"/>
  <c r="D419" i="18"/>
  <c r="F419" i="18"/>
  <c r="H419" i="18"/>
  <c r="E419" i="18"/>
  <c r="I419" i="18"/>
  <c r="J419" i="18"/>
  <c r="D420" i="18"/>
  <c r="F420" i="18"/>
  <c r="E420" i="18"/>
  <c r="I420" i="18"/>
  <c r="J420" i="18"/>
  <c r="H420" i="18"/>
  <c r="D421" i="18"/>
  <c r="F421" i="18"/>
  <c r="G421" i="18"/>
  <c r="E421" i="18"/>
  <c r="I421" i="18"/>
  <c r="J421" i="18"/>
  <c r="H421" i="18"/>
  <c r="D422" i="18"/>
  <c r="F422" i="18"/>
  <c r="H422" i="18"/>
  <c r="E422" i="18"/>
  <c r="D423" i="18"/>
  <c r="F423" i="18"/>
  <c r="H423" i="18"/>
  <c r="E423" i="18"/>
  <c r="D424" i="18"/>
  <c r="E424" i="18"/>
  <c r="F424" i="18"/>
  <c r="H424" i="18"/>
  <c r="D425" i="18"/>
  <c r="F425" i="18"/>
  <c r="E425" i="18"/>
  <c r="I425" i="18"/>
  <c r="J425" i="18"/>
  <c r="H425" i="18"/>
  <c r="D426" i="18"/>
  <c r="E426" i="18"/>
  <c r="I426" i="18"/>
  <c r="J426" i="18"/>
  <c r="D427" i="18"/>
  <c r="F427" i="18"/>
  <c r="G427" i="18"/>
  <c r="E427" i="18"/>
  <c r="I427" i="18"/>
  <c r="J427" i="18"/>
  <c r="D428" i="18"/>
  <c r="E428" i="18"/>
  <c r="I428" i="18"/>
  <c r="J428" i="18"/>
  <c r="D429" i="18"/>
  <c r="G429" i="18"/>
  <c r="E429" i="18"/>
  <c r="F429" i="18"/>
  <c r="H429" i="18"/>
  <c r="D430" i="18"/>
  <c r="F430" i="18"/>
  <c r="H430" i="18"/>
  <c r="E430" i="18"/>
  <c r="I430" i="18"/>
  <c r="J430" i="18"/>
  <c r="D431" i="18"/>
  <c r="F431" i="18"/>
  <c r="G431" i="18"/>
  <c r="E431" i="18"/>
  <c r="I431" i="18"/>
  <c r="J431" i="18"/>
  <c r="D432" i="18"/>
  <c r="E432" i="18"/>
  <c r="D433" i="18"/>
  <c r="F433" i="18"/>
  <c r="H433" i="18"/>
  <c r="E433" i="18"/>
  <c r="D434" i="18"/>
  <c r="E434" i="18"/>
  <c r="F434" i="18"/>
  <c r="H434" i="18"/>
  <c r="I434" i="18"/>
  <c r="J434" i="18"/>
  <c r="D435" i="18"/>
  <c r="F435" i="18"/>
  <c r="H435" i="18"/>
  <c r="E435" i="18"/>
  <c r="I435" i="18"/>
  <c r="J435" i="18"/>
  <c r="D436" i="18"/>
  <c r="F436" i="18"/>
  <c r="H436" i="18"/>
  <c r="I436" i="18"/>
  <c r="J436" i="18"/>
  <c r="E436" i="18"/>
  <c r="D437" i="18"/>
  <c r="G437" i="18"/>
  <c r="E437" i="18"/>
  <c r="F437" i="18"/>
  <c r="H437" i="18"/>
  <c r="D438" i="18"/>
  <c r="E438" i="18"/>
  <c r="I438" i="18"/>
  <c r="J438" i="18"/>
  <c r="F438" i="18"/>
  <c r="H438" i="18"/>
  <c r="D439" i="18"/>
  <c r="F439" i="18"/>
  <c r="H439" i="18"/>
  <c r="E439" i="18"/>
  <c r="I439" i="18"/>
  <c r="J439" i="18"/>
  <c r="D440" i="18"/>
  <c r="F440" i="18"/>
  <c r="H440" i="18"/>
  <c r="E440" i="18"/>
  <c r="D441" i="18"/>
  <c r="E441" i="18"/>
  <c r="I441" i="18"/>
  <c r="J441" i="18"/>
  <c r="F441" i="18"/>
  <c r="H441" i="18"/>
  <c r="D442" i="18"/>
  <c r="I442" i="18"/>
  <c r="J442" i="18"/>
  <c r="E442" i="18"/>
  <c r="D443" i="18"/>
  <c r="F443" i="18"/>
  <c r="H443" i="18"/>
  <c r="E443" i="18"/>
  <c r="D444" i="18"/>
  <c r="I444" i="18"/>
  <c r="J444" i="18"/>
  <c r="E444" i="18"/>
  <c r="D445" i="18"/>
  <c r="F445" i="18"/>
  <c r="H445" i="18"/>
  <c r="E445" i="18"/>
  <c r="I445" i="18"/>
  <c r="J445" i="18"/>
  <c r="D446" i="18"/>
  <c r="F446" i="18"/>
  <c r="H446" i="18"/>
  <c r="E446" i="18"/>
  <c r="D447" i="18"/>
  <c r="E447" i="18"/>
  <c r="I447" i="18"/>
  <c r="J447" i="18"/>
  <c r="D448" i="18"/>
  <c r="I448" i="18"/>
  <c r="J448" i="18"/>
  <c r="E448" i="18"/>
  <c r="D449" i="18"/>
  <c r="F449" i="18"/>
  <c r="H449" i="18"/>
  <c r="E449" i="18"/>
  <c r="I449" i="18"/>
  <c r="J449" i="18"/>
  <c r="D450" i="18"/>
  <c r="E450" i="18"/>
  <c r="I450" i="18"/>
  <c r="F450" i="18"/>
  <c r="H450" i="18"/>
  <c r="J450" i="18"/>
  <c r="D451" i="18"/>
  <c r="F451" i="18"/>
  <c r="H451" i="18"/>
  <c r="E451" i="18"/>
  <c r="I451" i="18"/>
  <c r="J451" i="18"/>
  <c r="D452" i="18"/>
  <c r="I452" i="18"/>
  <c r="J452" i="18"/>
  <c r="E452" i="18"/>
  <c r="F452" i="18"/>
  <c r="H452" i="18"/>
  <c r="D453" i="18"/>
  <c r="E453" i="18"/>
  <c r="D454" i="18"/>
  <c r="E454" i="18"/>
  <c r="I454" i="18"/>
  <c r="J454" i="18"/>
  <c r="F454" i="18"/>
  <c r="H454" i="18"/>
  <c r="D455" i="18"/>
  <c r="F455" i="18"/>
  <c r="H455" i="18"/>
  <c r="E455" i="18"/>
  <c r="I455" i="18"/>
  <c r="J455" i="18"/>
  <c r="D456" i="18"/>
  <c r="F456" i="18"/>
  <c r="E456" i="18"/>
  <c r="I456" i="18"/>
  <c r="J456" i="18"/>
  <c r="H456" i="18"/>
  <c r="G456" i="18"/>
  <c r="D457" i="18"/>
  <c r="E457" i="18"/>
  <c r="I457" i="18"/>
  <c r="F457" i="18"/>
  <c r="H457" i="18"/>
  <c r="J457" i="18"/>
  <c r="D458" i="18"/>
  <c r="E458" i="18"/>
  <c r="D459" i="18"/>
  <c r="F459" i="18"/>
  <c r="H459" i="18"/>
  <c r="E459" i="18"/>
  <c r="D460" i="18"/>
  <c r="I460" i="18"/>
  <c r="J460" i="18"/>
  <c r="E460" i="18"/>
  <c r="D461" i="18"/>
  <c r="F461" i="18"/>
  <c r="H461" i="18"/>
  <c r="E461" i="18"/>
  <c r="D462" i="18"/>
  <c r="F462" i="18"/>
  <c r="E462" i="18"/>
  <c r="I462" i="18"/>
  <c r="J462" i="18"/>
  <c r="D463" i="18"/>
  <c r="G463" i="18"/>
  <c r="E463" i="18"/>
  <c r="F463" i="18"/>
  <c r="H463" i="18"/>
  <c r="D464" i="18"/>
  <c r="G464" i="18"/>
  <c r="E464" i="18"/>
  <c r="I464" i="18"/>
  <c r="F464" i="18"/>
  <c r="H464" i="18"/>
  <c r="J464" i="18"/>
  <c r="D465" i="18"/>
  <c r="F465" i="18"/>
  <c r="H465" i="18"/>
  <c r="E465" i="18"/>
  <c r="D466" i="18"/>
  <c r="I466" i="18"/>
  <c r="J466" i="18"/>
  <c r="F466" i="18"/>
  <c r="E466" i="18"/>
  <c r="D467" i="18"/>
  <c r="F467" i="18"/>
  <c r="H467" i="18"/>
  <c r="E467" i="18"/>
  <c r="D468" i="18"/>
  <c r="G468" i="18"/>
  <c r="E468" i="18"/>
  <c r="F468" i="18"/>
  <c r="H468" i="18"/>
  <c r="I468" i="18"/>
  <c r="J468" i="18"/>
  <c r="D469" i="18"/>
  <c r="F469" i="18"/>
  <c r="H469" i="18"/>
  <c r="E469" i="18"/>
  <c r="D470" i="18"/>
  <c r="F470" i="18"/>
  <c r="E470" i="18"/>
  <c r="I470" i="18"/>
  <c r="J470" i="18"/>
  <c r="D471" i="18"/>
  <c r="E471" i="18"/>
  <c r="F471" i="18"/>
  <c r="H471" i="18"/>
  <c r="D472" i="18"/>
  <c r="I472" i="18"/>
  <c r="J472" i="18"/>
  <c r="E472" i="18"/>
  <c r="F472" i="18"/>
  <c r="H472" i="18"/>
  <c r="G472" i="18"/>
  <c r="D473" i="18"/>
  <c r="F473" i="18"/>
  <c r="H473" i="18"/>
  <c r="E473" i="18"/>
  <c r="D474" i="18"/>
  <c r="F474" i="18"/>
  <c r="E474" i="18"/>
  <c r="I474" i="18"/>
  <c r="J474" i="18"/>
  <c r="D475" i="18"/>
  <c r="F475" i="18"/>
  <c r="H475" i="18"/>
  <c r="G475" i="18"/>
  <c r="E475" i="18"/>
  <c r="D476" i="18"/>
  <c r="F476" i="18"/>
  <c r="H476" i="18"/>
  <c r="E476" i="18"/>
  <c r="I476" i="18"/>
  <c r="J476" i="18"/>
  <c r="D477" i="18"/>
  <c r="F477" i="18"/>
  <c r="H477" i="18"/>
  <c r="E477" i="18"/>
  <c r="D478" i="18"/>
  <c r="F478" i="18"/>
  <c r="E478" i="18"/>
  <c r="D479" i="18"/>
  <c r="E479" i="18"/>
  <c r="D480" i="18"/>
  <c r="I480" i="18"/>
  <c r="J480" i="18"/>
  <c r="E480" i="18"/>
  <c r="F480" i="18"/>
  <c r="G480" i="18"/>
  <c r="H480" i="18"/>
  <c r="D481" i="18"/>
  <c r="F481" i="18"/>
  <c r="H481" i="18"/>
  <c r="E481" i="18"/>
  <c r="D482" i="18"/>
  <c r="F482" i="18"/>
  <c r="E482" i="18"/>
  <c r="I482" i="18"/>
  <c r="J482" i="18"/>
  <c r="D483" i="18"/>
  <c r="F483" i="18"/>
  <c r="H483" i="18"/>
  <c r="E483" i="18"/>
  <c r="D484" i="18"/>
  <c r="G484" i="18"/>
  <c r="E484" i="18"/>
  <c r="I484" i="18"/>
  <c r="J484" i="18"/>
  <c r="F484" i="18"/>
  <c r="H484" i="18"/>
  <c r="D485" i="18"/>
  <c r="F485" i="18"/>
  <c r="H485" i="18"/>
  <c r="E485" i="18"/>
  <c r="D486" i="18"/>
  <c r="F486" i="18"/>
  <c r="E486" i="18"/>
  <c r="I486" i="18"/>
  <c r="J486" i="18"/>
  <c r="D487" i="18"/>
  <c r="E487" i="18"/>
  <c r="F487" i="18"/>
  <c r="H487" i="18"/>
  <c r="D488" i="18"/>
  <c r="F488" i="18"/>
  <c r="H488" i="18"/>
  <c r="E488" i="18"/>
  <c r="D489" i="18"/>
  <c r="F489" i="18"/>
  <c r="H489" i="18"/>
  <c r="E489" i="18"/>
  <c r="D490" i="18"/>
  <c r="F490" i="18"/>
  <c r="E490" i="18"/>
  <c r="I490" i="18"/>
  <c r="J490" i="18"/>
  <c r="D491" i="18"/>
  <c r="F491" i="18"/>
  <c r="G491" i="18"/>
  <c r="E491" i="18"/>
  <c r="H491" i="18"/>
  <c r="D492" i="18"/>
  <c r="F492" i="18"/>
  <c r="E492" i="18"/>
  <c r="I492" i="18"/>
  <c r="J492" i="18"/>
  <c r="H492" i="18"/>
  <c r="G492" i="18"/>
  <c r="D493" i="18"/>
  <c r="F493" i="18"/>
  <c r="H493" i="18"/>
  <c r="E493" i="18"/>
  <c r="D494" i="18"/>
  <c r="F494" i="18"/>
  <c r="E494" i="18"/>
  <c r="D495" i="18"/>
  <c r="F495" i="18"/>
  <c r="E495" i="18"/>
  <c r="D496" i="18"/>
  <c r="I496" i="18"/>
  <c r="J496" i="18"/>
  <c r="E496" i="18"/>
  <c r="D497" i="18"/>
  <c r="F497" i="18"/>
  <c r="H497" i="18"/>
  <c r="E497" i="18"/>
  <c r="D498" i="18"/>
  <c r="F498" i="18"/>
  <c r="E498" i="18"/>
  <c r="I498" i="18"/>
  <c r="J498" i="18"/>
  <c r="D499" i="18"/>
  <c r="E499" i="18"/>
  <c r="F499" i="18"/>
  <c r="H499" i="18"/>
  <c r="D500" i="18"/>
  <c r="E500" i="18"/>
  <c r="I500" i="18"/>
  <c r="J500" i="18"/>
  <c r="F500" i="18"/>
  <c r="H500" i="18"/>
  <c r="D501" i="18"/>
  <c r="F501" i="18"/>
  <c r="H501" i="18"/>
  <c r="E501" i="18"/>
  <c r="D502" i="18"/>
  <c r="F502" i="18"/>
  <c r="E502" i="18"/>
  <c r="I502" i="18"/>
  <c r="J502" i="18"/>
  <c r="D503" i="18"/>
  <c r="G503" i="18"/>
  <c r="E503" i="18"/>
  <c r="F503" i="18"/>
  <c r="H503" i="18"/>
  <c r="D504" i="18"/>
  <c r="F504" i="18"/>
  <c r="H504" i="18"/>
  <c r="E504" i="18"/>
  <c r="I504" i="18"/>
  <c r="J504" i="18"/>
  <c r="D505" i="18"/>
  <c r="F505" i="18"/>
  <c r="H505" i="18"/>
  <c r="E505" i="18"/>
  <c r="D506" i="18"/>
  <c r="F506" i="18"/>
  <c r="E506" i="18"/>
  <c r="I506" i="18"/>
  <c r="J506" i="18"/>
  <c r="D507" i="18"/>
  <c r="F507" i="18"/>
  <c r="E507" i="18"/>
  <c r="H507" i="18"/>
  <c r="D508" i="18"/>
  <c r="F508" i="18"/>
  <c r="E508" i="18"/>
  <c r="H508" i="18"/>
  <c r="G508" i="18"/>
  <c r="I508" i="18"/>
  <c r="J508" i="18"/>
  <c r="D509" i="18"/>
  <c r="F509" i="18"/>
  <c r="H509" i="18"/>
  <c r="E509" i="18"/>
  <c r="D510" i="18"/>
  <c r="F510" i="18"/>
  <c r="E510" i="18"/>
  <c r="I510" i="18"/>
  <c r="J510" i="18"/>
  <c r="D511" i="18"/>
  <c r="G511" i="18"/>
  <c r="E511" i="18"/>
  <c r="F511" i="18"/>
  <c r="H511" i="18"/>
  <c r="D512" i="18"/>
  <c r="I512" i="18"/>
  <c r="E512" i="18"/>
  <c r="J512" i="18"/>
  <c r="D513" i="18"/>
  <c r="F513" i="18"/>
  <c r="H513" i="18"/>
  <c r="E513" i="18"/>
  <c r="D514" i="18"/>
  <c r="I514" i="18"/>
  <c r="J514" i="18"/>
  <c r="E514" i="18"/>
  <c r="D515" i="18"/>
  <c r="E515" i="18"/>
  <c r="F515" i="18"/>
  <c r="H515" i="18"/>
  <c r="D516" i="18"/>
  <c r="E516" i="18"/>
  <c r="F516" i="18"/>
  <c r="H516" i="18"/>
  <c r="I516" i="18"/>
  <c r="J516" i="18"/>
  <c r="D517" i="18"/>
  <c r="F517" i="18"/>
  <c r="H517" i="18"/>
  <c r="E517" i="18"/>
  <c r="D518" i="18"/>
  <c r="F518" i="18"/>
  <c r="E518" i="18"/>
  <c r="I518" i="18"/>
  <c r="J518" i="18"/>
  <c r="D519" i="18"/>
  <c r="G519" i="18"/>
  <c r="E519" i="18"/>
  <c r="F519" i="18"/>
  <c r="H519" i="18"/>
  <c r="D520" i="18"/>
  <c r="E520" i="18"/>
  <c r="I520" i="18"/>
  <c r="J520" i="18"/>
  <c r="F520" i="18"/>
  <c r="H520" i="18"/>
  <c r="D521" i="18"/>
  <c r="F521" i="18"/>
  <c r="H521" i="18"/>
  <c r="E521" i="18"/>
  <c r="D522" i="18"/>
  <c r="F522" i="18"/>
  <c r="E522" i="18"/>
  <c r="I522" i="18"/>
  <c r="J522" i="18"/>
  <c r="D523" i="18"/>
  <c r="F523" i="18"/>
  <c r="H523" i="18"/>
  <c r="E523" i="18"/>
  <c r="D524" i="18"/>
  <c r="F524" i="18"/>
  <c r="H524" i="18"/>
  <c r="E524" i="18"/>
  <c r="I524" i="18"/>
  <c r="J524" i="18"/>
  <c r="D525" i="18"/>
  <c r="F525" i="18"/>
  <c r="H525" i="18"/>
  <c r="E525" i="18"/>
  <c r="D526" i="18"/>
  <c r="F526" i="18"/>
  <c r="E526" i="18"/>
  <c r="I526" i="18"/>
  <c r="J526" i="18"/>
  <c r="D527" i="18"/>
  <c r="G527" i="18"/>
  <c r="E527" i="18"/>
  <c r="F527" i="18"/>
  <c r="H527" i="18"/>
  <c r="D528" i="18"/>
  <c r="I528" i="18"/>
  <c r="E528" i="18"/>
  <c r="F528" i="18"/>
  <c r="H528" i="18"/>
  <c r="J528" i="18"/>
  <c r="D529" i="18"/>
  <c r="F529" i="18"/>
  <c r="H529" i="18"/>
  <c r="E529" i="18"/>
  <c r="D530" i="18"/>
  <c r="I530" i="18"/>
  <c r="J530" i="18"/>
  <c r="F530" i="18"/>
  <c r="E530" i="18"/>
  <c r="D531" i="18"/>
  <c r="F531" i="18"/>
  <c r="H531" i="18"/>
  <c r="E531" i="18"/>
  <c r="D532" i="18"/>
  <c r="G532" i="18"/>
  <c r="E532" i="18"/>
  <c r="F532" i="18"/>
  <c r="H532" i="18"/>
  <c r="I532" i="18"/>
  <c r="J532" i="18"/>
  <c r="D533" i="18"/>
  <c r="F533" i="18"/>
  <c r="H533" i="18"/>
  <c r="E533" i="18"/>
  <c r="D534" i="18"/>
  <c r="F534" i="18"/>
  <c r="E534" i="18"/>
  <c r="I534" i="18"/>
  <c r="J534" i="18"/>
  <c r="D535" i="18"/>
  <c r="E535" i="18"/>
  <c r="F535" i="18"/>
  <c r="H535" i="18"/>
  <c r="D536" i="18"/>
  <c r="I536" i="18"/>
  <c r="J536" i="18"/>
  <c r="E536" i="18"/>
  <c r="F536" i="18"/>
  <c r="H536" i="18"/>
  <c r="G536" i="18"/>
  <c r="G4" i="17"/>
  <c r="G5" i="17"/>
  <c r="G6" i="17"/>
  <c r="G7" i="17"/>
  <c r="A13" i="17"/>
  <c r="D16" i="17"/>
  <c r="D15" i="17"/>
  <c r="E16" i="17"/>
  <c r="E15" i="17"/>
  <c r="F16" i="17"/>
  <c r="F15" i="17"/>
  <c r="G16" i="17"/>
  <c r="G15" i="17"/>
  <c r="H16" i="17"/>
  <c r="H15" i="17"/>
  <c r="I16" i="17"/>
  <c r="I15" i="17"/>
  <c r="J16" i="17"/>
  <c r="J15" i="17"/>
  <c r="K16" i="17"/>
  <c r="K15" i="17"/>
  <c r="L16" i="17"/>
  <c r="L15" i="17"/>
  <c r="M16" i="17"/>
  <c r="M15" i="17"/>
  <c r="N16" i="17"/>
  <c r="N15" i="17"/>
  <c r="O16" i="17"/>
  <c r="O15" i="17"/>
  <c r="D17" i="17"/>
  <c r="D21" i="17"/>
  <c r="F21" i="17" s="1"/>
  <c r="H21" i="17" s="1"/>
  <c r="E21" i="17"/>
  <c r="D22" i="17"/>
  <c r="E22" i="17"/>
  <c r="D23" i="17"/>
  <c r="E23" i="17"/>
  <c r="D24" i="17"/>
  <c r="F24" i="17" s="1"/>
  <c r="E24" i="17"/>
  <c r="D25" i="17"/>
  <c r="I25" i="17" s="1"/>
  <c r="J25" i="17" s="1"/>
  <c r="E25" i="17"/>
  <c r="D26" i="17"/>
  <c r="F26" i="17" s="1"/>
  <c r="H26" i="17" s="1"/>
  <c r="E26" i="17"/>
  <c r="D27" i="17"/>
  <c r="E27" i="17"/>
  <c r="D28" i="17"/>
  <c r="F28" i="17" s="1"/>
  <c r="H28" i="17" s="1"/>
  <c r="E28" i="17"/>
  <c r="D29" i="17"/>
  <c r="E29" i="17"/>
  <c r="D30" i="17"/>
  <c r="F30" i="17" s="1"/>
  <c r="E30" i="17"/>
  <c r="D31" i="17"/>
  <c r="I31" i="17" s="1"/>
  <c r="J31" i="17" s="1"/>
  <c r="E31" i="17"/>
  <c r="D32" i="17"/>
  <c r="E32" i="17"/>
  <c r="D33" i="17"/>
  <c r="E33" i="17"/>
  <c r="D34" i="17"/>
  <c r="F34" i="17" s="1"/>
  <c r="H34" i="17" s="1"/>
  <c r="E34" i="17"/>
  <c r="D35" i="17"/>
  <c r="E35" i="17"/>
  <c r="D36" i="17"/>
  <c r="F36" i="17" s="1"/>
  <c r="H36" i="17" s="1"/>
  <c r="E36" i="17"/>
  <c r="D37" i="17"/>
  <c r="I37" i="17" s="1"/>
  <c r="J37" i="17" s="1"/>
  <c r="E37" i="17"/>
  <c r="D38" i="17"/>
  <c r="F38" i="17" s="1"/>
  <c r="H38" i="17" s="1"/>
  <c r="E38" i="17"/>
  <c r="D39" i="17"/>
  <c r="F39" i="17" s="1"/>
  <c r="H39" i="17" s="1"/>
  <c r="E39" i="17"/>
  <c r="D40" i="17"/>
  <c r="I40" i="17" s="1"/>
  <c r="J40" i="17" s="1"/>
  <c r="E40" i="17"/>
  <c r="D41" i="17"/>
  <c r="F41" i="17" s="1"/>
  <c r="H41" i="17" s="1"/>
  <c r="E41" i="17"/>
  <c r="D42" i="17"/>
  <c r="F42" i="17" s="1"/>
  <c r="H42" i="17" s="1"/>
  <c r="E42" i="17"/>
  <c r="D43" i="17"/>
  <c r="I43" i="17" s="1"/>
  <c r="J43" i="17" s="1"/>
  <c r="E43" i="17"/>
  <c r="D44" i="17"/>
  <c r="F44" i="17" s="1"/>
  <c r="H44" i="17" s="1"/>
  <c r="E44" i="17"/>
  <c r="D45" i="17"/>
  <c r="I45" i="17" s="1"/>
  <c r="J45" i="17" s="1"/>
  <c r="E45" i="17"/>
  <c r="D46" i="17"/>
  <c r="F46" i="17" s="1"/>
  <c r="H46" i="17" s="1"/>
  <c r="E46" i="17"/>
  <c r="D47" i="17"/>
  <c r="I47" i="17" s="1"/>
  <c r="J47" i="17" s="1"/>
  <c r="E47" i="17"/>
  <c r="D48" i="17"/>
  <c r="F48" i="17" s="1"/>
  <c r="E48" i="17"/>
  <c r="D49" i="17"/>
  <c r="F49" i="17" s="1"/>
  <c r="E49" i="17"/>
  <c r="D50" i="17"/>
  <c r="F50" i="17" s="1"/>
  <c r="E50" i="17"/>
  <c r="D51" i="17"/>
  <c r="I51" i="17" s="1"/>
  <c r="J51" i="17" s="1"/>
  <c r="E51" i="17"/>
  <c r="D52" i="17"/>
  <c r="F52" i="17" s="1"/>
  <c r="H52" i="17" s="1"/>
  <c r="E52" i="17"/>
  <c r="D53" i="17"/>
  <c r="F53" i="17" s="1"/>
  <c r="H53" i="17" s="1"/>
  <c r="E53" i="17"/>
  <c r="D54" i="17"/>
  <c r="F54" i="17" s="1"/>
  <c r="E54" i="17"/>
  <c r="D55" i="17"/>
  <c r="F55" i="17" s="1"/>
  <c r="E55" i="17"/>
  <c r="D56" i="17"/>
  <c r="F56" i="17" s="1"/>
  <c r="E56" i="17"/>
  <c r="D57" i="17"/>
  <c r="E57" i="17"/>
  <c r="D58" i="17"/>
  <c r="F58" i="17" s="1"/>
  <c r="H58" i="17" s="1"/>
  <c r="E58" i="17"/>
  <c r="D59" i="17"/>
  <c r="E59" i="17"/>
  <c r="D60" i="17"/>
  <c r="F60" i="17" s="1"/>
  <c r="H60" i="17" s="1"/>
  <c r="E60" i="17"/>
  <c r="D61" i="17"/>
  <c r="F61" i="17" s="1"/>
  <c r="H61" i="17" s="1"/>
  <c r="E61" i="17"/>
  <c r="D62" i="17"/>
  <c r="F62" i="17" s="1"/>
  <c r="H62" i="17" s="1"/>
  <c r="E62" i="17"/>
  <c r="D63" i="17"/>
  <c r="E63" i="17"/>
  <c r="D64" i="17"/>
  <c r="F64" i="17" s="1"/>
  <c r="E64" i="17"/>
  <c r="D65" i="17"/>
  <c r="F65" i="17" s="1"/>
  <c r="E65" i="17"/>
  <c r="D66" i="17"/>
  <c r="F66" i="17" s="1"/>
  <c r="H66" i="17" s="1"/>
  <c r="E66" i="17"/>
  <c r="D67" i="17"/>
  <c r="I67" i="17" s="1"/>
  <c r="J67" i="17" s="1"/>
  <c r="E67" i="17"/>
  <c r="D68" i="17"/>
  <c r="F68" i="17" s="1"/>
  <c r="H68" i="17" s="1"/>
  <c r="E68" i="17"/>
  <c r="D69" i="17"/>
  <c r="E69" i="17"/>
  <c r="D70" i="17"/>
  <c r="E70" i="17"/>
  <c r="D71" i="17"/>
  <c r="I71" i="17" s="1"/>
  <c r="J71" i="17" s="1"/>
  <c r="E71" i="17"/>
  <c r="D72" i="17"/>
  <c r="F72" i="17" s="1"/>
  <c r="E72" i="17"/>
  <c r="D73" i="17"/>
  <c r="E73" i="17"/>
  <c r="D74" i="17"/>
  <c r="F74" i="17" s="1"/>
  <c r="H74" i="17" s="1"/>
  <c r="E74" i="17"/>
  <c r="D75" i="17"/>
  <c r="E75" i="17"/>
  <c r="D76" i="17"/>
  <c r="F76" i="17" s="1"/>
  <c r="H76" i="17" s="1"/>
  <c r="E76" i="17"/>
  <c r="D77" i="17"/>
  <c r="I77" i="17" s="1"/>
  <c r="J77" i="17" s="1"/>
  <c r="E77" i="17"/>
  <c r="D78" i="17"/>
  <c r="F78" i="17" s="1"/>
  <c r="E78" i="17"/>
  <c r="D79" i="17"/>
  <c r="F79" i="17" s="1"/>
  <c r="H79" i="17" s="1"/>
  <c r="E79" i="17"/>
  <c r="D80" i="17"/>
  <c r="F80" i="17" s="1"/>
  <c r="E80" i="17"/>
  <c r="D81" i="17"/>
  <c r="F81" i="17" s="1"/>
  <c r="H81" i="17" s="1"/>
  <c r="E81" i="17"/>
  <c r="D82" i="17"/>
  <c r="F82" i="17" s="1"/>
  <c r="E82" i="17"/>
  <c r="D83" i="17"/>
  <c r="I83" i="17" s="1"/>
  <c r="J83" i="17" s="1"/>
  <c r="E83" i="17"/>
  <c r="D84" i="17"/>
  <c r="F84" i="17" s="1"/>
  <c r="H84" i="17" s="1"/>
  <c r="E84" i="17"/>
  <c r="D85" i="17"/>
  <c r="G85" i="17"/>
  <c r="E85" i="17"/>
  <c r="I85" i="17"/>
  <c r="J85" i="17"/>
  <c r="F85" i="17"/>
  <c r="H85" i="17"/>
  <c r="D86" i="17"/>
  <c r="F86" i="17"/>
  <c r="H86" i="17"/>
  <c r="E86" i="17"/>
  <c r="D87" i="17"/>
  <c r="F87" i="17"/>
  <c r="E87" i="17"/>
  <c r="D88" i="17"/>
  <c r="G88" i="17"/>
  <c r="E88" i="17"/>
  <c r="F88" i="17"/>
  <c r="H88" i="17"/>
  <c r="D89" i="17"/>
  <c r="G89" i="17"/>
  <c r="E89" i="17"/>
  <c r="I89" i="17"/>
  <c r="J89" i="17"/>
  <c r="F89" i="17"/>
  <c r="H89" i="17"/>
  <c r="D90" i="17"/>
  <c r="F90" i="17"/>
  <c r="H90" i="17"/>
  <c r="E90" i="17"/>
  <c r="D91" i="17"/>
  <c r="F91" i="17"/>
  <c r="E91" i="17"/>
  <c r="I91" i="17"/>
  <c r="J91" i="17"/>
  <c r="D92" i="17"/>
  <c r="G92" i="17"/>
  <c r="E92" i="17"/>
  <c r="F92" i="17"/>
  <c r="H92" i="17"/>
  <c r="D93" i="17"/>
  <c r="F93" i="17"/>
  <c r="E93" i="17"/>
  <c r="I93" i="17"/>
  <c r="J93" i="17"/>
  <c r="D94" i="17"/>
  <c r="F94" i="17"/>
  <c r="H94" i="17"/>
  <c r="E94" i="17"/>
  <c r="D95" i="17"/>
  <c r="F95" i="17"/>
  <c r="E95" i="17"/>
  <c r="I95" i="17"/>
  <c r="J95" i="17"/>
  <c r="D96" i="17"/>
  <c r="F96" i="17"/>
  <c r="E96" i="17"/>
  <c r="D97" i="17"/>
  <c r="F97" i="17"/>
  <c r="E97" i="17"/>
  <c r="I97" i="17"/>
  <c r="J97" i="17"/>
  <c r="D98" i="17"/>
  <c r="F98" i="17"/>
  <c r="H98" i="17"/>
  <c r="E98" i="17"/>
  <c r="D99" i="17"/>
  <c r="F99" i="17"/>
  <c r="E99" i="17"/>
  <c r="I99" i="17"/>
  <c r="J99" i="17"/>
  <c r="D100" i="17"/>
  <c r="F100" i="17"/>
  <c r="H100" i="17"/>
  <c r="E100" i="17"/>
  <c r="D101" i="17"/>
  <c r="G101" i="17"/>
  <c r="E101" i="17"/>
  <c r="F101" i="17"/>
  <c r="H101" i="17"/>
  <c r="D102" i="17"/>
  <c r="F102" i="17"/>
  <c r="H102" i="17"/>
  <c r="E102" i="17"/>
  <c r="D103" i="17"/>
  <c r="I103" i="17"/>
  <c r="J103" i="17"/>
  <c r="E103" i="17"/>
  <c r="D104" i="17"/>
  <c r="G104" i="17"/>
  <c r="E104" i="17"/>
  <c r="F104" i="17"/>
  <c r="H104" i="17"/>
  <c r="D105" i="17"/>
  <c r="G105" i="17"/>
  <c r="E105" i="17"/>
  <c r="F105" i="17"/>
  <c r="H105" i="17"/>
  <c r="I105" i="17"/>
  <c r="J105" i="17"/>
  <c r="D106" i="17"/>
  <c r="F106" i="17"/>
  <c r="H106" i="17"/>
  <c r="E106" i="17"/>
  <c r="D107" i="17"/>
  <c r="F107" i="17"/>
  <c r="E107" i="17"/>
  <c r="I107" i="17"/>
  <c r="J107" i="17"/>
  <c r="D108" i="17"/>
  <c r="G108" i="17"/>
  <c r="E108" i="17"/>
  <c r="F108" i="17"/>
  <c r="H108" i="17"/>
  <c r="D109" i="17"/>
  <c r="E109" i="17"/>
  <c r="I109" i="17"/>
  <c r="J109" i="17"/>
  <c r="D110" i="17"/>
  <c r="F110" i="17"/>
  <c r="H110" i="17"/>
  <c r="E110" i="17"/>
  <c r="D111" i="17"/>
  <c r="F111" i="17"/>
  <c r="E111" i="17"/>
  <c r="I111" i="17"/>
  <c r="J111" i="17"/>
  <c r="D112" i="17"/>
  <c r="F112" i="17"/>
  <c r="E112" i="17"/>
  <c r="D113" i="17"/>
  <c r="F113" i="17"/>
  <c r="H113" i="17"/>
  <c r="E113" i="17"/>
  <c r="I113" i="17"/>
  <c r="J113" i="17"/>
  <c r="D114" i="17"/>
  <c r="F114" i="17"/>
  <c r="H114" i="17"/>
  <c r="E114" i="17"/>
  <c r="D115" i="17"/>
  <c r="F115" i="17"/>
  <c r="E115" i="17"/>
  <c r="I115" i="17"/>
  <c r="J115" i="17"/>
  <c r="D116" i="17"/>
  <c r="E116" i="17"/>
  <c r="D117" i="17"/>
  <c r="G117" i="17"/>
  <c r="E117" i="17"/>
  <c r="F117" i="17"/>
  <c r="H117" i="17"/>
  <c r="D118" i="17"/>
  <c r="F118" i="17"/>
  <c r="H118" i="17"/>
  <c r="E118" i="17"/>
  <c r="D119" i="17"/>
  <c r="F119" i="17"/>
  <c r="E119" i="17"/>
  <c r="D120" i="17"/>
  <c r="G120" i="17"/>
  <c r="E120" i="17"/>
  <c r="F120" i="17"/>
  <c r="H120" i="17"/>
  <c r="D121" i="17"/>
  <c r="G121" i="17"/>
  <c r="E121" i="17"/>
  <c r="I121" i="17"/>
  <c r="J121" i="17"/>
  <c r="F121" i="17"/>
  <c r="H121" i="17"/>
  <c r="D122" i="17"/>
  <c r="F122" i="17"/>
  <c r="H122" i="17"/>
  <c r="E122" i="17"/>
  <c r="D123" i="17"/>
  <c r="F123" i="17"/>
  <c r="E123" i="17"/>
  <c r="I123" i="17"/>
  <c r="J123" i="17"/>
  <c r="D124" i="17"/>
  <c r="G124" i="17"/>
  <c r="E124" i="17"/>
  <c r="F124" i="17"/>
  <c r="H124" i="17"/>
  <c r="D125" i="17"/>
  <c r="F125" i="17"/>
  <c r="E125" i="17"/>
  <c r="I125" i="17"/>
  <c r="J125" i="17"/>
  <c r="D126" i="17"/>
  <c r="F126" i="17"/>
  <c r="H126" i="17"/>
  <c r="E126" i="17"/>
  <c r="D127" i="17"/>
  <c r="F127" i="17"/>
  <c r="E127" i="17"/>
  <c r="I127" i="17"/>
  <c r="J127" i="17"/>
  <c r="D128" i="17"/>
  <c r="F128" i="17"/>
  <c r="E128" i="17"/>
  <c r="D129" i="17"/>
  <c r="F129" i="17"/>
  <c r="H129" i="17"/>
  <c r="E129" i="17"/>
  <c r="D130" i="17"/>
  <c r="G130" i="17"/>
  <c r="E130" i="17"/>
  <c r="F130" i="17"/>
  <c r="H130" i="17"/>
  <c r="D131" i="17"/>
  <c r="G131" i="17"/>
  <c r="E131" i="17"/>
  <c r="F131" i="17"/>
  <c r="H131" i="17"/>
  <c r="D132" i="17"/>
  <c r="F132" i="17"/>
  <c r="E132" i="17"/>
  <c r="D133" i="17"/>
  <c r="E133" i="17"/>
  <c r="D134" i="17"/>
  <c r="G134" i="17"/>
  <c r="E134" i="17"/>
  <c r="F134" i="17"/>
  <c r="H134" i="17"/>
  <c r="D135" i="17"/>
  <c r="G135" i="17"/>
  <c r="E135" i="17"/>
  <c r="F135" i="17"/>
  <c r="H135" i="17"/>
  <c r="D136" i="17"/>
  <c r="F136" i="17"/>
  <c r="E136" i="17"/>
  <c r="D137" i="17"/>
  <c r="F137" i="17"/>
  <c r="H137" i="17"/>
  <c r="E137" i="17"/>
  <c r="D138" i="17"/>
  <c r="G138" i="17"/>
  <c r="E138" i="17"/>
  <c r="F138" i="17"/>
  <c r="H138" i="17"/>
  <c r="D139" i="17"/>
  <c r="G139" i="17"/>
  <c r="E139" i="17"/>
  <c r="F139" i="17"/>
  <c r="H139" i="17"/>
  <c r="D140" i="17"/>
  <c r="F140" i="17"/>
  <c r="E140" i="17"/>
  <c r="D141" i="17"/>
  <c r="E141" i="17"/>
  <c r="D142" i="17"/>
  <c r="G142" i="17"/>
  <c r="E142" i="17"/>
  <c r="F142" i="17"/>
  <c r="H142" i="17"/>
  <c r="D143" i="17"/>
  <c r="G143" i="17"/>
  <c r="E143" i="17"/>
  <c r="F143" i="17"/>
  <c r="H143" i="17"/>
  <c r="D144" i="17"/>
  <c r="F144" i="17"/>
  <c r="E144" i="17"/>
  <c r="D145" i="17"/>
  <c r="F145" i="17"/>
  <c r="H145" i="17"/>
  <c r="E145" i="17"/>
  <c r="D146" i="17"/>
  <c r="G146" i="17"/>
  <c r="E146" i="17"/>
  <c r="F146" i="17"/>
  <c r="H146" i="17"/>
  <c r="D147" i="17"/>
  <c r="G147" i="17"/>
  <c r="E147" i="17"/>
  <c r="F147" i="17"/>
  <c r="H147" i="17"/>
  <c r="D148" i="17"/>
  <c r="F148" i="17"/>
  <c r="E148" i="17"/>
  <c r="D149" i="17"/>
  <c r="E149" i="17"/>
  <c r="D150" i="17"/>
  <c r="G150" i="17"/>
  <c r="E150" i="17"/>
  <c r="F150" i="17"/>
  <c r="H150" i="17"/>
  <c r="D151" i="17"/>
  <c r="G151" i="17"/>
  <c r="E151" i="17"/>
  <c r="F151" i="17"/>
  <c r="H151" i="17"/>
  <c r="D152" i="17"/>
  <c r="F152" i="17"/>
  <c r="E152" i="17"/>
  <c r="D153" i="17"/>
  <c r="F153" i="17"/>
  <c r="H153" i="17"/>
  <c r="E153" i="17"/>
  <c r="D154" i="17"/>
  <c r="G154" i="17"/>
  <c r="E154" i="17"/>
  <c r="F154" i="17"/>
  <c r="H154" i="17"/>
  <c r="D155" i="17"/>
  <c r="G155" i="17"/>
  <c r="E155" i="17"/>
  <c r="F155" i="17"/>
  <c r="H155" i="17"/>
  <c r="D156" i="17"/>
  <c r="F156" i="17"/>
  <c r="E156" i="17"/>
  <c r="D157" i="17"/>
  <c r="E157" i="17"/>
  <c r="D158" i="17"/>
  <c r="G158" i="17"/>
  <c r="E158" i="17"/>
  <c r="F158" i="17"/>
  <c r="H158" i="17"/>
  <c r="D159" i="17"/>
  <c r="G159" i="17"/>
  <c r="E159" i="17"/>
  <c r="F159" i="17"/>
  <c r="H159" i="17"/>
  <c r="D160" i="17"/>
  <c r="F160" i="17"/>
  <c r="E160" i="17"/>
  <c r="D161" i="17"/>
  <c r="F161" i="17"/>
  <c r="H161" i="17"/>
  <c r="E161" i="17"/>
  <c r="D162" i="17"/>
  <c r="G162" i="17"/>
  <c r="E162" i="17"/>
  <c r="F162" i="17"/>
  <c r="H162" i="17"/>
  <c r="D163" i="17"/>
  <c r="G163" i="17"/>
  <c r="E163" i="17"/>
  <c r="F163" i="17"/>
  <c r="H163" i="17"/>
  <c r="D164" i="17"/>
  <c r="F164" i="17"/>
  <c r="E164" i="17"/>
  <c r="D165" i="17"/>
  <c r="E165" i="17"/>
  <c r="D166" i="17"/>
  <c r="G166" i="17"/>
  <c r="E166" i="17"/>
  <c r="F166" i="17"/>
  <c r="H166" i="17"/>
  <c r="D167" i="17"/>
  <c r="G167" i="17"/>
  <c r="E167" i="17"/>
  <c r="F167" i="17"/>
  <c r="H167" i="17"/>
  <c r="D168" i="17"/>
  <c r="F168" i="17"/>
  <c r="E168" i="17"/>
  <c r="D169" i="17"/>
  <c r="F169" i="17"/>
  <c r="H169" i="17"/>
  <c r="E169" i="17"/>
  <c r="D170" i="17"/>
  <c r="G170" i="17"/>
  <c r="E170" i="17"/>
  <c r="F170" i="17"/>
  <c r="H170" i="17"/>
  <c r="D171" i="17"/>
  <c r="G171" i="17"/>
  <c r="E171" i="17"/>
  <c r="F171" i="17"/>
  <c r="H171" i="17"/>
  <c r="D172" i="17"/>
  <c r="F172" i="17"/>
  <c r="E172" i="17"/>
  <c r="D173" i="17"/>
  <c r="E173" i="17"/>
  <c r="D174" i="17"/>
  <c r="G174" i="17"/>
  <c r="E174" i="17"/>
  <c r="F174" i="17"/>
  <c r="H174" i="17"/>
  <c r="D175" i="17"/>
  <c r="G175" i="17"/>
  <c r="E175" i="17"/>
  <c r="F175" i="17"/>
  <c r="H175" i="17"/>
  <c r="D176" i="17"/>
  <c r="F176" i="17"/>
  <c r="E176" i="17"/>
  <c r="D177" i="17"/>
  <c r="F177" i="17"/>
  <c r="H177" i="17"/>
  <c r="E177" i="17"/>
  <c r="D178" i="17"/>
  <c r="G178" i="17"/>
  <c r="E178" i="17"/>
  <c r="F178" i="17"/>
  <c r="H178" i="17"/>
  <c r="D179" i="17"/>
  <c r="G179" i="17"/>
  <c r="E179" i="17"/>
  <c r="F179" i="17"/>
  <c r="H179" i="17"/>
  <c r="D180" i="17"/>
  <c r="F180" i="17"/>
  <c r="E180" i="17"/>
  <c r="D181" i="17"/>
  <c r="E181" i="17"/>
  <c r="D182" i="17"/>
  <c r="G182" i="17"/>
  <c r="E182" i="17"/>
  <c r="F182" i="17"/>
  <c r="H182" i="17"/>
  <c r="D183" i="17"/>
  <c r="G183" i="17"/>
  <c r="E183" i="17"/>
  <c r="F183" i="17"/>
  <c r="H183" i="17"/>
  <c r="D184" i="17"/>
  <c r="F184" i="17"/>
  <c r="E184" i="17"/>
  <c r="D185" i="17"/>
  <c r="F185" i="17"/>
  <c r="H185" i="17"/>
  <c r="E185" i="17"/>
  <c r="D186" i="17"/>
  <c r="G186" i="17"/>
  <c r="E186" i="17"/>
  <c r="F186" i="17"/>
  <c r="H186" i="17"/>
  <c r="D187" i="17"/>
  <c r="G187" i="17"/>
  <c r="E187" i="17"/>
  <c r="F187" i="17"/>
  <c r="H187" i="17"/>
  <c r="D188" i="17"/>
  <c r="F188" i="17"/>
  <c r="E188" i="17"/>
  <c r="D189" i="17"/>
  <c r="E189" i="17"/>
  <c r="D190" i="17"/>
  <c r="G190" i="17"/>
  <c r="E190" i="17"/>
  <c r="F190" i="17"/>
  <c r="H190" i="17"/>
  <c r="D191" i="17"/>
  <c r="G191" i="17"/>
  <c r="E191" i="17"/>
  <c r="F191" i="17"/>
  <c r="H191" i="17"/>
  <c r="D192" i="17"/>
  <c r="F192" i="17"/>
  <c r="E192" i="17"/>
  <c r="D193" i="17"/>
  <c r="F193" i="17"/>
  <c r="H193" i="17"/>
  <c r="E193" i="17"/>
  <c r="D194" i="17"/>
  <c r="G194" i="17"/>
  <c r="E194" i="17"/>
  <c r="F194" i="17"/>
  <c r="H194" i="17"/>
  <c r="D195" i="17"/>
  <c r="G195" i="17"/>
  <c r="E195" i="17"/>
  <c r="F195" i="17"/>
  <c r="H195" i="17"/>
  <c r="D196" i="17"/>
  <c r="F196" i="17"/>
  <c r="E196" i="17"/>
  <c r="D197" i="17"/>
  <c r="E197" i="17"/>
  <c r="D198" i="17"/>
  <c r="G198" i="17"/>
  <c r="E198" i="17"/>
  <c r="F198" i="17"/>
  <c r="H198" i="17"/>
  <c r="D199" i="17"/>
  <c r="G199" i="17"/>
  <c r="E199" i="17"/>
  <c r="F199" i="17"/>
  <c r="H199" i="17"/>
  <c r="D200" i="17"/>
  <c r="F200" i="17"/>
  <c r="E200" i="17"/>
  <c r="D201" i="17"/>
  <c r="F201" i="17"/>
  <c r="H201" i="17"/>
  <c r="E201" i="17"/>
  <c r="D202" i="17"/>
  <c r="G202" i="17"/>
  <c r="E202" i="17"/>
  <c r="F202" i="17"/>
  <c r="H202" i="17"/>
  <c r="D203" i="17"/>
  <c r="G203" i="17"/>
  <c r="E203" i="17"/>
  <c r="F203" i="17"/>
  <c r="H203" i="17"/>
  <c r="D204" i="17"/>
  <c r="F204" i="17"/>
  <c r="E204" i="17"/>
  <c r="D205" i="17"/>
  <c r="E205" i="17"/>
  <c r="D206" i="17"/>
  <c r="G206" i="17"/>
  <c r="E206" i="17"/>
  <c r="F206" i="17"/>
  <c r="H206" i="17"/>
  <c r="D207" i="17"/>
  <c r="G207" i="17"/>
  <c r="E207" i="17"/>
  <c r="F207" i="17"/>
  <c r="H207" i="17"/>
  <c r="D208" i="17"/>
  <c r="F208" i="17"/>
  <c r="E208" i="17"/>
  <c r="D209" i="17"/>
  <c r="F209" i="17"/>
  <c r="H209" i="17"/>
  <c r="E209" i="17"/>
  <c r="D210" i="17"/>
  <c r="G210" i="17"/>
  <c r="E210" i="17"/>
  <c r="F210" i="17"/>
  <c r="H210" i="17"/>
  <c r="D211" i="17"/>
  <c r="G211" i="17"/>
  <c r="E211" i="17"/>
  <c r="F211" i="17"/>
  <c r="H211" i="17"/>
  <c r="D212" i="17"/>
  <c r="F212" i="17"/>
  <c r="E212" i="17"/>
  <c r="D213" i="17"/>
  <c r="E213" i="17"/>
  <c r="D214" i="17"/>
  <c r="G214" i="17"/>
  <c r="E214" i="17"/>
  <c r="F214" i="17"/>
  <c r="H214" i="17"/>
  <c r="D215" i="17"/>
  <c r="G215" i="17"/>
  <c r="E215" i="17"/>
  <c r="F215" i="17"/>
  <c r="H215" i="17"/>
  <c r="D216" i="17"/>
  <c r="F216" i="17"/>
  <c r="E216" i="17"/>
  <c r="D217" i="17"/>
  <c r="F217" i="17"/>
  <c r="H217" i="17"/>
  <c r="E217" i="17"/>
  <c r="D218" i="17"/>
  <c r="G218" i="17"/>
  <c r="E218" i="17"/>
  <c r="F218" i="17"/>
  <c r="H218" i="17"/>
  <c r="D219" i="17"/>
  <c r="G219" i="17"/>
  <c r="E219" i="17"/>
  <c r="F219" i="17"/>
  <c r="H219" i="17"/>
  <c r="D220" i="17"/>
  <c r="F220" i="17"/>
  <c r="E220" i="17"/>
  <c r="D221" i="17"/>
  <c r="E221" i="17"/>
  <c r="D222" i="17"/>
  <c r="G222" i="17"/>
  <c r="E222" i="17"/>
  <c r="F222" i="17"/>
  <c r="H222" i="17"/>
  <c r="D223" i="17"/>
  <c r="G223" i="17"/>
  <c r="E223" i="17"/>
  <c r="F223" i="17"/>
  <c r="H223" i="17"/>
  <c r="D224" i="17"/>
  <c r="F224" i="17"/>
  <c r="E224" i="17"/>
  <c r="D225" i="17"/>
  <c r="F225" i="17"/>
  <c r="H225" i="17"/>
  <c r="E225" i="17"/>
  <c r="D226" i="17"/>
  <c r="G226" i="17"/>
  <c r="E226" i="17"/>
  <c r="F226" i="17"/>
  <c r="H226" i="17"/>
  <c r="D227" i="17"/>
  <c r="G227" i="17"/>
  <c r="E227" i="17"/>
  <c r="F227" i="17"/>
  <c r="H227" i="17"/>
  <c r="D228" i="17"/>
  <c r="F228" i="17"/>
  <c r="E228" i="17"/>
  <c r="D229" i="17"/>
  <c r="E229" i="17"/>
  <c r="D230" i="17"/>
  <c r="G230" i="17"/>
  <c r="E230" i="17"/>
  <c r="F230" i="17"/>
  <c r="H230" i="17"/>
  <c r="D231" i="17"/>
  <c r="G231" i="17"/>
  <c r="E231" i="17"/>
  <c r="F231" i="17"/>
  <c r="H231" i="17"/>
  <c r="D232" i="17"/>
  <c r="F232" i="17"/>
  <c r="E232" i="17"/>
  <c r="D233" i="17"/>
  <c r="F233" i="17"/>
  <c r="H233" i="17"/>
  <c r="E233" i="17"/>
  <c r="D234" i="17"/>
  <c r="G234" i="17"/>
  <c r="E234" i="17"/>
  <c r="F234" i="17"/>
  <c r="H234" i="17"/>
  <c r="D235" i="17"/>
  <c r="G235" i="17"/>
  <c r="E235" i="17"/>
  <c r="F235" i="17"/>
  <c r="H235" i="17"/>
  <c r="D236" i="17"/>
  <c r="F236" i="17"/>
  <c r="E236" i="17"/>
  <c r="D237" i="17"/>
  <c r="E237" i="17"/>
  <c r="D238" i="17"/>
  <c r="G238" i="17"/>
  <c r="E238" i="17"/>
  <c r="F238" i="17"/>
  <c r="H238" i="17"/>
  <c r="D239" i="17"/>
  <c r="G239" i="17"/>
  <c r="E239" i="17"/>
  <c r="F239" i="17"/>
  <c r="H239" i="17"/>
  <c r="D240" i="17"/>
  <c r="F240" i="17"/>
  <c r="E240" i="17"/>
  <c r="D241" i="17"/>
  <c r="F241" i="17"/>
  <c r="H241" i="17"/>
  <c r="E241" i="17"/>
  <c r="D242" i="17"/>
  <c r="G242" i="17"/>
  <c r="E242" i="17"/>
  <c r="F242" i="17"/>
  <c r="H242" i="17"/>
  <c r="D243" i="17"/>
  <c r="G243" i="17"/>
  <c r="E243" i="17"/>
  <c r="F243" i="17"/>
  <c r="H243" i="17"/>
  <c r="D244" i="17"/>
  <c r="F244" i="17"/>
  <c r="E244" i="17"/>
  <c r="D245" i="17"/>
  <c r="E245" i="17"/>
  <c r="D246" i="17"/>
  <c r="G246" i="17"/>
  <c r="E246" i="17"/>
  <c r="F246" i="17"/>
  <c r="H246" i="17"/>
  <c r="D247" i="17"/>
  <c r="G247" i="17"/>
  <c r="E247" i="17"/>
  <c r="F247" i="17"/>
  <c r="H247" i="17"/>
  <c r="D248" i="17"/>
  <c r="F248" i="17"/>
  <c r="E248" i="17"/>
  <c r="D249" i="17"/>
  <c r="F249" i="17"/>
  <c r="H249" i="17"/>
  <c r="E249" i="17"/>
  <c r="D250" i="17"/>
  <c r="G250" i="17"/>
  <c r="E250" i="17"/>
  <c r="F250" i="17"/>
  <c r="H250" i="17"/>
  <c r="D251" i="17"/>
  <c r="G251" i="17"/>
  <c r="E251" i="17"/>
  <c r="F251" i="17"/>
  <c r="H251" i="17"/>
  <c r="D252" i="17"/>
  <c r="F252" i="17"/>
  <c r="E252" i="17"/>
  <c r="D253" i="17"/>
  <c r="E253" i="17"/>
  <c r="D254" i="17"/>
  <c r="G254" i="17"/>
  <c r="E254" i="17"/>
  <c r="F254" i="17"/>
  <c r="H254" i="17"/>
  <c r="D255" i="17"/>
  <c r="G255" i="17"/>
  <c r="E255" i="17"/>
  <c r="F255" i="17"/>
  <c r="H255" i="17"/>
  <c r="D256" i="17"/>
  <c r="F256" i="17"/>
  <c r="E256" i="17"/>
  <c r="D257" i="17"/>
  <c r="F257" i="17"/>
  <c r="H257" i="17"/>
  <c r="E257" i="17"/>
  <c r="D258" i="17"/>
  <c r="G258" i="17"/>
  <c r="E258" i="17"/>
  <c r="F258" i="17"/>
  <c r="H258" i="17"/>
  <c r="D259" i="17"/>
  <c r="G259" i="17"/>
  <c r="E259" i="17"/>
  <c r="F259" i="17"/>
  <c r="H259" i="17"/>
  <c r="D260" i="17"/>
  <c r="F260" i="17"/>
  <c r="E260" i="17"/>
  <c r="D261" i="17"/>
  <c r="E261" i="17"/>
  <c r="D262" i="17"/>
  <c r="G262" i="17"/>
  <c r="E262" i="17"/>
  <c r="F262" i="17"/>
  <c r="H262" i="17"/>
  <c r="D263" i="17"/>
  <c r="G263" i="17"/>
  <c r="E263" i="17"/>
  <c r="F263" i="17"/>
  <c r="H263" i="17"/>
  <c r="D264" i="17"/>
  <c r="F264" i="17"/>
  <c r="E264" i="17"/>
  <c r="D265" i="17"/>
  <c r="F265" i="17"/>
  <c r="H265" i="17"/>
  <c r="E265" i="17"/>
  <c r="D266" i="17"/>
  <c r="G266" i="17"/>
  <c r="E266" i="17"/>
  <c r="F266" i="17"/>
  <c r="H266" i="17"/>
  <c r="D267" i="17"/>
  <c r="G267" i="17"/>
  <c r="E267" i="17"/>
  <c r="F267" i="17"/>
  <c r="H267" i="17"/>
  <c r="D268" i="17"/>
  <c r="F268" i="17"/>
  <c r="E268" i="17"/>
  <c r="D269" i="17"/>
  <c r="E269" i="17"/>
  <c r="D270" i="17"/>
  <c r="G270" i="17"/>
  <c r="E270" i="17"/>
  <c r="F270" i="17"/>
  <c r="H270" i="17"/>
  <c r="D271" i="17"/>
  <c r="G271" i="17"/>
  <c r="E271" i="17"/>
  <c r="F271" i="17"/>
  <c r="H271" i="17"/>
  <c r="D272" i="17"/>
  <c r="F272" i="17"/>
  <c r="E272" i="17"/>
  <c r="D273" i="17"/>
  <c r="F273" i="17"/>
  <c r="H273" i="17"/>
  <c r="E273" i="17"/>
  <c r="D274" i="17"/>
  <c r="G274" i="17"/>
  <c r="E274" i="17"/>
  <c r="F274" i="17"/>
  <c r="H274" i="17"/>
  <c r="D275" i="17"/>
  <c r="G275" i="17"/>
  <c r="E275" i="17"/>
  <c r="F275" i="17"/>
  <c r="H275" i="17"/>
  <c r="D276" i="17"/>
  <c r="F276" i="17"/>
  <c r="E276" i="17"/>
  <c r="D277" i="17"/>
  <c r="E277" i="17"/>
  <c r="D278" i="17"/>
  <c r="G278" i="17"/>
  <c r="E278" i="17"/>
  <c r="F278" i="17"/>
  <c r="H278" i="17"/>
  <c r="D279" i="17"/>
  <c r="G279" i="17"/>
  <c r="E279" i="17"/>
  <c r="F279" i="17"/>
  <c r="H279" i="17"/>
  <c r="D280" i="17"/>
  <c r="F280" i="17"/>
  <c r="E280" i="17"/>
  <c r="D281" i="17"/>
  <c r="F281" i="17"/>
  <c r="H281" i="17"/>
  <c r="E281" i="17"/>
  <c r="D282" i="17"/>
  <c r="G282" i="17"/>
  <c r="E282" i="17"/>
  <c r="F282" i="17"/>
  <c r="H282" i="17"/>
  <c r="D283" i="17"/>
  <c r="G283" i="17"/>
  <c r="E283" i="17"/>
  <c r="F283" i="17"/>
  <c r="H283" i="17"/>
  <c r="D284" i="17"/>
  <c r="F284" i="17"/>
  <c r="E284" i="17"/>
  <c r="D285" i="17"/>
  <c r="E285" i="17"/>
  <c r="D286" i="17"/>
  <c r="G286" i="17"/>
  <c r="E286" i="17"/>
  <c r="F286" i="17"/>
  <c r="H286" i="17"/>
  <c r="D287" i="17"/>
  <c r="G287" i="17"/>
  <c r="E287" i="17"/>
  <c r="F287" i="17"/>
  <c r="H287" i="17"/>
  <c r="D288" i="17"/>
  <c r="F288" i="17"/>
  <c r="E288" i="17"/>
  <c r="D289" i="17"/>
  <c r="F289" i="17"/>
  <c r="H289" i="17"/>
  <c r="E289" i="17"/>
  <c r="D290" i="17"/>
  <c r="G290" i="17"/>
  <c r="E290" i="17"/>
  <c r="F290" i="17"/>
  <c r="H290" i="17"/>
  <c r="D291" i="17"/>
  <c r="G291" i="17"/>
  <c r="E291" i="17"/>
  <c r="F291" i="17"/>
  <c r="H291" i="17"/>
  <c r="D292" i="17"/>
  <c r="F292" i="17"/>
  <c r="E292" i="17"/>
  <c r="D293" i="17"/>
  <c r="E293" i="17"/>
  <c r="D294" i="17"/>
  <c r="G294" i="17"/>
  <c r="E294" i="17"/>
  <c r="F294" i="17"/>
  <c r="H294" i="17"/>
  <c r="D295" i="17"/>
  <c r="G295" i="17"/>
  <c r="E295" i="17"/>
  <c r="F295" i="17"/>
  <c r="H295" i="17"/>
  <c r="D296" i="17"/>
  <c r="F296" i="17"/>
  <c r="E296" i="17"/>
  <c r="D297" i="17"/>
  <c r="F297" i="17"/>
  <c r="H297" i="17"/>
  <c r="E297" i="17"/>
  <c r="D298" i="17"/>
  <c r="G298" i="17"/>
  <c r="E298" i="17"/>
  <c r="F298" i="17"/>
  <c r="H298" i="17"/>
  <c r="D299" i="17"/>
  <c r="G299" i="17"/>
  <c r="E299" i="17"/>
  <c r="F299" i="17"/>
  <c r="H299" i="17"/>
  <c r="D300" i="17"/>
  <c r="F300" i="17"/>
  <c r="E300" i="17"/>
  <c r="D301" i="17"/>
  <c r="E301" i="17"/>
  <c r="D302" i="17"/>
  <c r="G302" i="17"/>
  <c r="E302" i="17"/>
  <c r="F302" i="17"/>
  <c r="H302" i="17"/>
  <c r="D303" i="17"/>
  <c r="G303" i="17"/>
  <c r="E303" i="17"/>
  <c r="F303" i="17"/>
  <c r="H303" i="17"/>
  <c r="D304" i="17"/>
  <c r="F304" i="17"/>
  <c r="E304" i="17"/>
  <c r="D305" i="17"/>
  <c r="F305" i="17"/>
  <c r="H305" i="17"/>
  <c r="E305" i="17"/>
  <c r="D306" i="17"/>
  <c r="G306" i="17"/>
  <c r="E306" i="17"/>
  <c r="F306" i="17"/>
  <c r="H306" i="17"/>
  <c r="D307" i="17"/>
  <c r="G307" i="17"/>
  <c r="E307" i="17"/>
  <c r="F307" i="17"/>
  <c r="H307" i="17"/>
  <c r="D308" i="17"/>
  <c r="F308" i="17"/>
  <c r="E308" i="17"/>
  <c r="D309" i="17"/>
  <c r="E309" i="17"/>
  <c r="D310" i="17"/>
  <c r="G310" i="17"/>
  <c r="E310" i="17"/>
  <c r="F310" i="17"/>
  <c r="H310" i="17"/>
  <c r="D311" i="17"/>
  <c r="G311" i="17"/>
  <c r="E311" i="17"/>
  <c r="F311" i="17"/>
  <c r="H311" i="17"/>
  <c r="D312" i="17"/>
  <c r="F312" i="17"/>
  <c r="E312" i="17"/>
  <c r="D313" i="17"/>
  <c r="F313" i="17"/>
  <c r="H313" i="17"/>
  <c r="E313" i="17"/>
  <c r="D314" i="17"/>
  <c r="G314" i="17"/>
  <c r="E314" i="17"/>
  <c r="F314" i="17"/>
  <c r="H314" i="17"/>
  <c r="D315" i="17"/>
  <c r="G315" i="17"/>
  <c r="E315" i="17"/>
  <c r="F315" i="17"/>
  <c r="H315" i="17"/>
  <c r="D316" i="17"/>
  <c r="F316" i="17"/>
  <c r="E316" i="17"/>
  <c r="D317" i="17"/>
  <c r="E317" i="17"/>
  <c r="D318" i="17"/>
  <c r="G318" i="17"/>
  <c r="E318" i="17"/>
  <c r="F318" i="17"/>
  <c r="H318" i="17"/>
  <c r="D319" i="17"/>
  <c r="G319" i="17"/>
  <c r="E319" i="17"/>
  <c r="F319" i="17"/>
  <c r="H319" i="17"/>
  <c r="D320" i="17"/>
  <c r="F320" i="17"/>
  <c r="E320" i="17"/>
  <c r="D321" i="17"/>
  <c r="F321" i="17"/>
  <c r="H321" i="17"/>
  <c r="E321" i="17"/>
  <c r="D322" i="17"/>
  <c r="G322" i="17"/>
  <c r="E322" i="17"/>
  <c r="F322" i="17"/>
  <c r="H322" i="17"/>
  <c r="D323" i="17"/>
  <c r="G323" i="17"/>
  <c r="E323" i="17"/>
  <c r="F323" i="17"/>
  <c r="H323" i="17"/>
  <c r="D324" i="17"/>
  <c r="F324" i="17"/>
  <c r="E324" i="17"/>
  <c r="D325" i="17"/>
  <c r="E325" i="17"/>
  <c r="D326" i="17"/>
  <c r="G326" i="17"/>
  <c r="E326" i="17"/>
  <c r="F326" i="17"/>
  <c r="H326" i="17"/>
  <c r="D327" i="17"/>
  <c r="G327" i="17"/>
  <c r="E327" i="17"/>
  <c r="F327" i="17"/>
  <c r="H327" i="17"/>
  <c r="D328" i="17"/>
  <c r="F328" i="17"/>
  <c r="E328" i="17"/>
  <c r="D329" i="17"/>
  <c r="F329" i="17"/>
  <c r="H329" i="17"/>
  <c r="E329" i="17"/>
  <c r="D330" i="17"/>
  <c r="G330" i="17"/>
  <c r="E330" i="17"/>
  <c r="F330" i="17"/>
  <c r="H330" i="17"/>
  <c r="D331" i="17"/>
  <c r="G331" i="17"/>
  <c r="E331" i="17"/>
  <c r="F331" i="17"/>
  <c r="H331" i="17"/>
  <c r="D332" i="17"/>
  <c r="F332" i="17"/>
  <c r="E332" i="17"/>
  <c r="D333" i="17"/>
  <c r="E333" i="17"/>
  <c r="D334" i="17"/>
  <c r="G334" i="17"/>
  <c r="E334" i="17"/>
  <c r="F334" i="17"/>
  <c r="H334" i="17"/>
  <c r="D335" i="17"/>
  <c r="G335" i="17"/>
  <c r="E335" i="17"/>
  <c r="F335" i="17"/>
  <c r="H335" i="17"/>
  <c r="D336" i="17"/>
  <c r="F336" i="17"/>
  <c r="E336" i="17"/>
  <c r="D337" i="17"/>
  <c r="F337" i="17"/>
  <c r="H337" i="17"/>
  <c r="E337" i="17"/>
  <c r="D338" i="17"/>
  <c r="G338" i="17"/>
  <c r="E338" i="17"/>
  <c r="F338" i="17"/>
  <c r="H338" i="17"/>
  <c r="D339" i="17"/>
  <c r="G339" i="17"/>
  <c r="E339" i="17"/>
  <c r="F339" i="17"/>
  <c r="H339" i="17"/>
  <c r="D340" i="17"/>
  <c r="F340" i="17"/>
  <c r="E340" i="17"/>
  <c r="D341" i="17"/>
  <c r="E341" i="17"/>
  <c r="D342" i="17"/>
  <c r="G342" i="17"/>
  <c r="E342" i="17"/>
  <c r="F342" i="17"/>
  <c r="H342" i="17"/>
  <c r="D343" i="17"/>
  <c r="G343" i="17"/>
  <c r="E343" i="17"/>
  <c r="F343" i="17"/>
  <c r="H343" i="17"/>
  <c r="D344" i="17"/>
  <c r="F344" i="17"/>
  <c r="E344" i="17"/>
  <c r="D345" i="17"/>
  <c r="F345" i="17"/>
  <c r="H345" i="17"/>
  <c r="E345" i="17"/>
  <c r="D346" i="17"/>
  <c r="G346" i="17"/>
  <c r="E346" i="17"/>
  <c r="F346" i="17"/>
  <c r="H346" i="17"/>
  <c r="D347" i="17"/>
  <c r="G347" i="17"/>
  <c r="E347" i="17"/>
  <c r="F347" i="17"/>
  <c r="H347" i="17"/>
  <c r="D348" i="17"/>
  <c r="F348" i="17"/>
  <c r="E348" i="17"/>
  <c r="D349" i="17"/>
  <c r="E349" i="17"/>
  <c r="D350" i="17"/>
  <c r="G350" i="17"/>
  <c r="E350" i="17"/>
  <c r="F350" i="17"/>
  <c r="H350" i="17"/>
  <c r="D351" i="17"/>
  <c r="G351" i="17"/>
  <c r="E351" i="17"/>
  <c r="F351" i="17"/>
  <c r="H351" i="17"/>
  <c r="D352" i="17"/>
  <c r="F352" i="17"/>
  <c r="E352" i="17"/>
  <c r="D353" i="17"/>
  <c r="F353" i="17"/>
  <c r="H353" i="17"/>
  <c r="E353" i="17"/>
  <c r="D354" i="17"/>
  <c r="G354" i="17"/>
  <c r="E354" i="17"/>
  <c r="F354" i="17"/>
  <c r="H354" i="17"/>
  <c r="D355" i="17"/>
  <c r="G355" i="17"/>
  <c r="E355" i="17"/>
  <c r="F355" i="17"/>
  <c r="H355" i="17"/>
  <c r="D356" i="17"/>
  <c r="F356" i="17"/>
  <c r="E356" i="17"/>
  <c r="D357" i="17"/>
  <c r="E357" i="17"/>
  <c r="D358" i="17"/>
  <c r="G358" i="17"/>
  <c r="E358" i="17"/>
  <c r="F358" i="17"/>
  <c r="H358" i="17"/>
  <c r="D359" i="17"/>
  <c r="G359" i="17"/>
  <c r="E359" i="17"/>
  <c r="F359" i="17"/>
  <c r="H359" i="17"/>
  <c r="D360" i="17"/>
  <c r="F360" i="17"/>
  <c r="E360" i="17"/>
  <c r="D361" i="17"/>
  <c r="F361" i="17"/>
  <c r="H361" i="17"/>
  <c r="E361" i="17"/>
  <c r="D362" i="17"/>
  <c r="G362" i="17"/>
  <c r="E362" i="17"/>
  <c r="F362" i="17"/>
  <c r="H362" i="17"/>
  <c r="D363" i="17"/>
  <c r="G363" i="17"/>
  <c r="E363" i="17"/>
  <c r="F363" i="17"/>
  <c r="H363" i="17"/>
  <c r="D364" i="17"/>
  <c r="F364" i="17"/>
  <c r="E364" i="17"/>
  <c r="D365" i="17"/>
  <c r="E365" i="17"/>
  <c r="D366" i="17"/>
  <c r="G366" i="17"/>
  <c r="E366" i="17"/>
  <c r="F366" i="17"/>
  <c r="H366" i="17"/>
  <c r="D367" i="17"/>
  <c r="G367" i="17"/>
  <c r="E367" i="17"/>
  <c r="F367" i="17"/>
  <c r="H367" i="17"/>
  <c r="D368" i="17"/>
  <c r="F368" i="17"/>
  <c r="E368" i="17"/>
  <c r="D369" i="17"/>
  <c r="F369" i="17"/>
  <c r="H369" i="17"/>
  <c r="E369" i="17"/>
  <c r="D370" i="17"/>
  <c r="G370" i="17"/>
  <c r="E370" i="17"/>
  <c r="F370" i="17"/>
  <c r="H370" i="17"/>
  <c r="D371" i="17"/>
  <c r="G371" i="17"/>
  <c r="E371" i="17"/>
  <c r="F371" i="17"/>
  <c r="H371" i="17"/>
  <c r="D372" i="17"/>
  <c r="F372" i="17"/>
  <c r="E372" i="17"/>
  <c r="D373" i="17"/>
  <c r="E373" i="17"/>
  <c r="D374" i="17"/>
  <c r="G374" i="17"/>
  <c r="E374" i="17"/>
  <c r="F374" i="17"/>
  <c r="H374" i="17"/>
  <c r="D375" i="17"/>
  <c r="G375" i="17"/>
  <c r="E375" i="17"/>
  <c r="F375" i="17"/>
  <c r="H375" i="17"/>
  <c r="D376" i="17"/>
  <c r="F376" i="17"/>
  <c r="E376" i="17"/>
  <c r="D377" i="17"/>
  <c r="F377" i="17"/>
  <c r="H377" i="17"/>
  <c r="E377" i="17"/>
  <c r="D378" i="17"/>
  <c r="G378" i="17"/>
  <c r="E378" i="17"/>
  <c r="F378" i="17"/>
  <c r="H378" i="17"/>
  <c r="D379" i="17"/>
  <c r="G379" i="17"/>
  <c r="E379" i="17"/>
  <c r="F379" i="17"/>
  <c r="H379" i="17"/>
  <c r="D380" i="17"/>
  <c r="F380" i="17"/>
  <c r="E380" i="17"/>
  <c r="D381" i="17"/>
  <c r="E381" i="17"/>
  <c r="D382" i="17"/>
  <c r="G382" i="17"/>
  <c r="E382" i="17"/>
  <c r="F382" i="17"/>
  <c r="H382" i="17"/>
  <c r="D383" i="17"/>
  <c r="G383" i="17"/>
  <c r="E383" i="17"/>
  <c r="F383" i="17"/>
  <c r="H383" i="17"/>
  <c r="D384" i="17"/>
  <c r="F384" i="17"/>
  <c r="E384" i="17"/>
  <c r="D385" i="17"/>
  <c r="F385" i="17"/>
  <c r="H385" i="17"/>
  <c r="E385" i="17"/>
  <c r="D386" i="17"/>
  <c r="G386" i="17"/>
  <c r="E386" i="17"/>
  <c r="F386" i="17"/>
  <c r="H386" i="17"/>
  <c r="D387" i="17"/>
  <c r="G387" i="17"/>
  <c r="E387" i="17"/>
  <c r="F387" i="17"/>
  <c r="H387" i="17"/>
  <c r="D388" i="17"/>
  <c r="F388" i="17"/>
  <c r="E388" i="17"/>
  <c r="D389" i="17"/>
  <c r="E389" i="17"/>
  <c r="D390" i="17"/>
  <c r="G390" i="17"/>
  <c r="E390" i="17"/>
  <c r="F390" i="17"/>
  <c r="H390" i="17"/>
  <c r="D391" i="17"/>
  <c r="G391" i="17"/>
  <c r="E391" i="17"/>
  <c r="F391" i="17"/>
  <c r="H391" i="17"/>
  <c r="D392" i="17"/>
  <c r="F392" i="17"/>
  <c r="E392" i="17"/>
  <c r="D393" i="17"/>
  <c r="F393" i="17"/>
  <c r="H393" i="17"/>
  <c r="E393" i="17"/>
  <c r="D394" i="17"/>
  <c r="G394" i="17"/>
  <c r="E394" i="17"/>
  <c r="F394" i="17"/>
  <c r="H394" i="17"/>
  <c r="D395" i="17"/>
  <c r="G395" i="17"/>
  <c r="E395" i="17"/>
  <c r="F395" i="17"/>
  <c r="H395" i="17"/>
  <c r="D396" i="17"/>
  <c r="F396" i="17"/>
  <c r="E396" i="17"/>
  <c r="D397" i="17"/>
  <c r="E397" i="17"/>
  <c r="D398" i="17"/>
  <c r="G398" i="17"/>
  <c r="E398" i="17"/>
  <c r="F398" i="17"/>
  <c r="H398" i="17"/>
  <c r="D399" i="17"/>
  <c r="G399" i="17"/>
  <c r="E399" i="17"/>
  <c r="F399" i="17"/>
  <c r="H399" i="17"/>
  <c r="D400" i="17"/>
  <c r="F400" i="17"/>
  <c r="E400" i="17"/>
  <c r="D401" i="17"/>
  <c r="F401" i="17"/>
  <c r="H401" i="17"/>
  <c r="E401" i="17"/>
  <c r="D402" i="17"/>
  <c r="G402" i="17"/>
  <c r="E402" i="17"/>
  <c r="F402" i="17"/>
  <c r="H402" i="17"/>
  <c r="D403" i="17"/>
  <c r="E403" i="17"/>
  <c r="F403" i="17"/>
  <c r="H403" i="17"/>
  <c r="D404" i="17"/>
  <c r="E404" i="17"/>
  <c r="F404" i="17"/>
  <c r="H404" i="17"/>
  <c r="D405" i="17"/>
  <c r="E405" i="17"/>
  <c r="F405" i="17"/>
  <c r="H405" i="17"/>
  <c r="D406" i="17"/>
  <c r="E406" i="17"/>
  <c r="F406" i="17"/>
  <c r="H406" i="17"/>
  <c r="D407" i="17"/>
  <c r="E407" i="17"/>
  <c r="F407" i="17"/>
  <c r="H407" i="17"/>
  <c r="D408" i="17"/>
  <c r="E408" i="17"/>
  <c r="F408" i="17"/>
  <c r="H408" i="17"/>
  <c r="D409" i="17"/>
  <c r="E409" i="17"/>
  <c r="F409" i="17"/>
  <c r="H409" i="17"/>
  <c r="D410" i="17"/>
  <c r="E410" i="17"/>
  <c r="F410" i="17"/>
  <c r="H410" i="17"/>
  <c r="D411" i="17"/>
  <c r="E411" i="17"/>
  <c r="F411" i="17"/>
  <c r="H411" i="17"/>
  <c r="D412" i="17"/>
  <c r="E412" i="17"/>
  <c r="F412" i="17"/>
  <c r="H412" i="17"/>
  <c r="D413" i="17"/>
  <c r="E413" i="17"/>
  <c r="F413" i="17"/>
  <c r="H413" i="17"/>
  <c r="D414" i="17"/>
  <c r="E414" i="17"/>
  <c r="F414" i="17"/>
  <c r="H414" i="17"/>
  <c r="D415" i="17"/>
  <c r="E415" i="17"/>
  <c r="F415" i="17"/>
  <c r="H415" i="17"/>
  <c r="D416" i="17"/>
  <c r="E416" i="17"/>
  <c r="F416" i="17"/>
  <c r="H416" i="17"/>
  <c r="D417" i="17"/>
  <c r="E417" i="17"/>
  <c r="F417" i="17"/>
  <c r="H417" i="17"/>
  <c r="D418" i="17"/>
  <c r="E418" i="17"/>
  <c r="F418" i="17"/>
  <c r="H418" i="17"/>
  <c r="D419" i="17"/>
  <c r="E419" i="17"/>
  <c r="F419" i="17"/>
  <c r="H419" i="17"/>
  <c r="D420" i="17"/>
  <c r="E420" i="17"/>
  <c r="F420" i="17"/>
  <c r="H420" i="17"/>
  <c r="D421" i="17"/>
  <c r="F421" i="17"/>
  <c r="E421" i="17"/>
  <c r="I421" i="17"/>
  <c r="J421" i="17"/>
  <c r="D422" i="17"/>
  <c r="E422" i="17"/>
  <c r="D423" i="17"/>
  <c r="G423" i="17"/>
  <c r="F423" i="17"/>
  <c r="H423" i="17"/>
  <c r="E423" i="17"/>
  <c r="I423" i="17"/>
  <c r="J423" i="17"/>
  <c r="D424" i="17"/>
  <c r="G424" i="17"/>
  <c r="E424" i="17"/>
  <c r="F424" i="17"/>
  <c r="H424" i="17"/>
  <c r="D425" i="17"/>
  <c r="F425" i="17"/>
  <c r="E425" i="17"/>
  <c r="I425" i="17"/>
  <c r="J425" i="17"/>
  <c r="D426" i="17"/>
  <c r="E426" i="17"/>
  <c r="D427" i="17"/>
  <c r="F427" i="17"/>
  <c r="H427" i="17"/>
  <c r="E427" i="17"/>
  <c r="I427" i="17"/>
  <c r="J427" i="17"/>
  <c r="D428" i="17"/>
  <c r="E428" i="17"/>
  <c r="F428" i="17"/>
  <c r="H428" i="17"/>
  <c r="D429" i="17"/>
  <c r="E429" i="17"/>
  <c r="I429" i="17"/>
  <c r="J429" i="17"/>
  <c r="F429" i="17"/>
  <c r="H429" i="17"/>
  <c r="G429" i="17"/>
  <c r="D430" i="17"/>
  <c r="E430" i="17"/>
  <c r="D431" i="17"/>
  <c r="G431" i="17"/>
  <c r="F431" i="17"/>
  <c r="H431" i="17"/>
  <c r="E431" i="17"/>
  <c r="I431" i="17"/>
  <c r="J431" i="17"/>
  <c r="D432" i="17"/>
  <c r="G432" i="17"/>
  <c r="E432" i="17"/>
  <c r="F432" i="17"/>
  <c r="H432" i="17"/>
  <c r="D433" i="17"/>
  <c r="F433" i="17"/>
  <c r="E433" i="17"/>
  <c r="I433" i="17"/>
  <c r="J433" i="17"/>
  <c r="D434" i="17"/>
  <c r="E434" i="17"/>
  <c r="D435" i="17"/>
  <c r="F435" i="17"/>
  <c r="H435" i="17"/>
  <c r="E435" i="17"/>
  <c r="I435" i="17"/>
  <c r="J435" i="17"/>
  <c r="D436" i="17"/>
  <c r="E436" i="17"/>
  <c r="F436" i="17"/>
  <c r="H436" i="17"/>
  <c r="D437" i="17"/>
  <c r="E437" i="17"/>
  <c r="I437" i="17"/>
  <c r="J437" i="17"/>
  <c r="F437" i="17"/>
  <c r="H437" i="17"/>
  <c r="G437" i="17"/>
  <c r="D438" i="17"/>
  <c r="E438" i="17"/>
  <c r="D439" i="17"/>
  <c r="G439" i="17"/>
  <c r="F439" i="17"/>
  <c r="H439" i="17"/>
  <c r="E439" i="17"/>
  <c r="I439" i="17"/>
  <c r="J439" i="17"/>
  <c r="D440" i="17"/>
  <c r="G440" i="17"/>
  <c r="E440" i="17"/>
  <c r="F440" i="17"/>
  <c r="H440" i="17"/>
  <c r="D441" i="17"/>
  <c r="F441" i="17"/>
  <c r="E441" i="17"/>
  <c r="I441" i="17"/>
  <c r="J441" i="17"/>
  <c r="D442" i="17"/>
  <c r="E442" i="17"/>
  <c r="D443" i="17"/>
  <c r="F443" i="17"/>
  <c r="H443" i="17"/>
  <c r="E443" i="17"/>
  <c r="I443" i="17"/>
  <c r="J443" i="17"/>
  <c r="D444" i="17"/>
  <c r="E444" i="17"/>
  <c r="F444" i="17"/>
  <c r="H444" i="17"/>
  <c r="D445" i="17"/>
  <c r="F445" i="17"/>
  <c r="H445" i="17"/>
  <c r="E445" i="17"/>
  <c r="I445" i="17"/>
  <c r="J445" i="17"/>
  <c r="D446" i="17"/>
  <c r="E446" i="17"/>
  <c r="D447" i="17"/>
  <c r="G447" i="17"/>
  <c r="F447" i="17"/>
  <c r="H447" i="17"/>
  <c r="E447" i="17"/>
  <c r="I447" i="17"/>
  <c r="J447" i="17"/>
  <c r="D448" i="17"/>
  <c r="G448" i="17"/>
  <c r="E448" i="17"/>
  <c r="F448" i="17"/>
  <c r="H448" i="17"/>
  <c r="D449" i="17"/>
  <c r="E449" i="17"/>
  <c r="I449" i="17"/>
  <c r="J449" i="17"/>
  <c r="D450" i="17"/>
  <c r="E450" i="17"/>
  <c r="D451" i="17"/>
  <c r="F451" i="17"/>
  <c r="H451" i="17"/>
  <c r="E451" i="17"/>
  <c r="I451" i="17"/>
  <c r="J451" i="17"/>
  <c r="D452" i="17"/>
  <c r="E452" i="17"/>
  <c r="F452" i="17"/>
  <c r="H452" i="17"/>
  <c r="D453" i="17"/>
  <c r="F453" i="17"/>
  <c r="H453" i="17"/>
  <c r="E453" i="17"/>
  <c r="I453" i="17"/>
  <c r="J453" i="17"/>
  <c r="D454" i="17"/>
  <c r="E454" i="17"/>
  <c r="D455" i="17"/>
  <c r="F455" i="17"/>
  <c r="E455" i="17"/>
  <c r="I455" i="17"/>
  <c r="J455" i="17"/>
  <c r="D456" i="17"/>
  <c r="G456" i="17"/>
  <c r="E456" i="17"/>
  <c r="F456" i="17"/>
  <c r="H456" i="17"/>
  <c r="D457" i="17"/>
  <c r="E457" i="17"/>
  <c r="I457" i="17"/>
  <c r="J457" i="17"/>
  <c r="D458" i="17"/>
  <c r="E458" i="17"/>
  <c r="D459" i="17"/>
  <c r="F459" i="17"/>
  <c r="H459" i="17"/>
  <c r="E459" i="17"/>
  <c r="D460" i="17"/>
  <c r="E460" i="17"/>
  <c r="F460" i="17"/>
  <c r="H460" i="17"/>
  <c r="D461" i="17"/>
  <c r="F461" i="17"/>
  <c r="H461" i="17"/>
  <c r="E461" i="17"/>
  <c r="I461" i="17"/>
  <c r="J461" i="17"/>
  <c r="G461" i="17"/>
  <c r="D462" i="17"/>
  <c r="E462" i="17"/>
  <c r="D463" i="17"/>
  <c r="F463" i="17"/>
  <c r="H463" i="17"/>
  <c r="E463" i="17"/>
  <c r="I463" i="17"/>
  <c r="J463" i="17"/>
  <c r="D464" i="17"/>
  <c r="G464" i="17"/>
  <c r="E464" i="17"/>
  <c r="F464" i="17"/>
  <c r="H464" i="17"/>
  <c r="D465" i="17"/>
  <c r="E465" i="17"/>
  <c r="I465" i="17"/>
  <c r="J465" i="17"/>
  <c r="D466" i="17"/>
  <c r="E466" i="17"/>
  <c r="D467" i="17"/>
  <c r="F467" i="17"/>
  <c r="H467" i="17"/>
  <c r="E467" i="17"/>
  <c r="D468" i="17"/>
  <c r="E468" i="17"/>
  <c r="F468" i="17"/>
  <c r="H468" i="17"/>
  <c r="D469" i="17"/>
  <c r="F469" i="17"/>
  <c r="H469" i="17"/>
  <c r="E469" i="17"/>
  <c r="I469" i="17"/>
  <c r="J469" i="17"/>
  <c r="G469" i="17"/>
  <c r="D470" i="17"/>
  <c r="E470" i="17"/>
  <c r="F470" i="17"/>
  <c r="H470" i="17"/>
  <c r="D471" i="17"/>
  <c r="F471" i="17"/>
  <c r="E471" i="17"/>
  <c r="D472" i="17"/>
  <c r="E472" i="17"/>
  <c r="F472" i="17"/>
  <c r="H472" i="17"/>
  <c r="D473" i="17"/>
  <c r="E473" i="17"/>
  <c r="F473" i="17"/>
  <c r="I473" i="17"/>
  <c r="J473" i="17"/>
  <c r="D474" i="17"/>
  <c r="E474" i="17"/>
  <c r="F474" i="17"/>
  <c r="H474" i="17"/>
  <c r="D475" i="17"/>
  <c r="E475" i="17"/>
  <c r="I475" i="17"/>
  <c r="J475" i="17"/>
  <c r="D476" i="17"/>
  <c r="F476" i="17"/>
  <c r="H476" i="17"/>
  <c r="E476" i="17"/>
  <c r="D477" i="17"/>
  <c r="E477" i="17"/>
  <c r="D478" i="17"/>
  <c r="F478" i="17"/>
  <c r="H478" i="17"/>
  <c r="E478" i="17"/>
  <c r="D479" i="17"/>
  <c r="F479" i="17"/>
  <c r="H479" i="17"/>
  <c r="E479" i="17"/>
  <c r="I479" i="17"/>
  <c r="J479" i="17"/>
  <c r="D480" i="17"/>
  <c r="E480" i="17"/>
  <c r="D481" i="17"/>
  <c r="F481" i="17"/>
  <c r="E481" i="17"/>
  <c r="I481" i="17"/>
  <c r="J481" i="17"/>
  <c r="D482" i="17"/>
  <c r="E482" i="17"/>
  <c r="D483" i="17"/>
  <c r="F483" i="17"/>
  <c r="H483" i="17"/>
  <c r="E483" i="17"/>
  <c r="I483" i="17"/>
  <c r="J483" i="17"/>
  <c r="D484" i="17"/>
  <c r="E484" i="17"/>
  <c r="F484" i="17"/>
  <c r="H484" i="17"/>
  <c r="D485" i="17"/>
  <c r="F485" i="17"/>
  <c r="H485" i="17"/>
  <c r="E485" i="17"/>
  <c r="I485" i="17"/>
  <c r="J485" i="17"/>
  <c r="D486" i="17"/>
  <c r="E486" i="17"/>
  <c r="F486" i="17"/>
  <c r="H486" i="17"/>
  <c r="D487" i="17"/>
  <c r="F487" i="17"/>
  <c r="E487" i="17"/>
  <c r="D488" i="17"/>
  <c r="E488" i="17"/>
  <c r="F488" i="17"/>
  <c r="H488" i="17"/>
  <c r="D489" i="17"/>
  <c r="E489" i="17"/>
  <c r="F489" i="17"/>
  <c r="I489" i="17"/>
  <c r="J489" i="17"/>
  <c r="D490" i="17"/>
  <c r="E490" i="17"/>
  <c r="F490" i="17"/>
  <c r="H490" i="17"/>
  <c r="D491" i="17"/>
  <c r="E491" i="17"/>
  <c r="I491" i="17"/>
  <c r="J491" i="17"/>
  <c r="D492" i="17"/>
  <c r="F492" i="17"/>
  <c r="H492" i="17"/>
  <c r="E492" i="17"/>
  <c r="D493" i="17"/>
  <c r="E493" i="17"/>
  <c r="D494" i="17"/>
  <c r="F494" i="17"/>
  <c r="H494" i="17"/>
  <c r="E494" i="17"/>
  <c r="D495" i="17"/>
  <c r="F495" i="17"/>
  <c r="H495" i="17"/>
  <c r="E495" i="17"/>
  <c r="I495" i="17"/>
  <c r="J495" i="17"/>
  <c r="D496" i="17"/>
  <c r="E496" i="17"/>
  <c r="D497" i="17"/>
  <c r="F497" i="17"/>
  <c r="E497" i="17"/>
  <c r="I497" i="17"/>
  <c r="J497" i="17"/>
  <c r="D498" i="17"/>
  <c r="E498" i="17"/>
  <c r="D499" i="17"/>
  <c r="F499" i="17"/>
  <c r="H499" i="17"/>
  <c r="E499" i="17"/>
  <c r="D500" i="17"/>
  <c r="E500" i="17"/>
  <c r="F500" i="17"/>
  <c r="H500" i="17"/>
  <c r="D501" i="17"/>
  <c r="F501" i="17"/>
  <c r="H501" i="17"/>
  <c r="E501" i="17"/>
  <c r="I501" i="17"/>
  <c r="J501" i="17"/>
  <c r="G501" i="17"/>
  <c r="D502" i="17"/>
  <c r="E502" i="17"/>
  <c r="F502" i="17"/>
  <c r="H502" i="17"/>
  <c r="D503" i="17"/>
  <c r="F503" i="17"/>
  <c r="E503" i="17"/>
  <c r="D504" i="17"/>
  <c r="E504" i="17"/>
  <c r="F504" i="17"/>
  <c r="H504" i="17"/>
  <c r="D505" i="17"/>
  <c r="E505" i="17"/>
  <c r="F505" i="17"/>
  <c r="I505" i="17"/>
  <c r="J505" i="17"/>
  <c r="D506" i="17"/>
  <c r="E506" i="17"/>
  <c r="F506" i="17"/>
  <c r="H506" i="17"/>
  <c r="D507" i="17"/>
  <c r="E507" i="17"/>
  <c r="I507" i="17"/>
  <c r="J507" i="17"/>
  <c r="D508" i="17"/>
  <c r="F508" i="17"/>
  <c r="H508" i="17"/>
  <c r="E508" i="17"/>
  <c r="D509" i="17"/>
  <c r="F509" i="17"/>
  <c r="H509" i="17"/>
  <c r="E509" i="17"/>
  <c r="D510" i="17"/>
  <c r="F510" i="17"/>
  <c r="H510" i="17"/>
  <c r="E510" i="17"/>
  <c r="D511" i="17"/>
  <c r="F511" i="17"/>
  <c r="H511" i="17"/>
  <c r="E511" i="17"/>
  <c r="I511" i="17"/>
  <c r="J511" i="17"/>
  <c r="D512" i="17"/>
  <c r="E512" i="17"/>
  <c r="D513" i="17"/>
  <c r="F513" i="17"/>
  <c r="E513" i="17"/>
  <c r="I513" i="17"/>
  <c r="J513" i="17"/>
  <c r="D514" i="17"/>
  <c r="E514" i="17"/>
  <c r="D515" i="17"/>
  <c r="F515" i="17"/>
  <c r="H515" i="17"/>
  <c r="E515" i="17"/>
  <c r="I515" i="17"/>
  <c r="J515" i="17"/>
  <c r="D516" i="17"/>
  <c r="E516" i="17"/>
  <c r="F516" i="17"/>
  <c r="H516" i="17"/>
  <c r="D517" i="17"/>
  <c r="F517" i="17"/>
  <c r="H517" i="17"/>
  <c r="E517" i="17"/>
  <c r="I517" i="17"/>
  <c r="J517" i="17"/>
  <c r="D518" i="17"/>
  <c r="E518" i="17"/>
  <c r="F518" i="17"/>
  <c r="H518" i="17"/>
  <c r="D519" i="17"/>
  <c r="F519" i="17"/>
  <c r="H519" i="17"/>
  <c r="E519" i="17"/>
  <c r="D520" i="17"/>
  <c r="E520" i="17"/>
  <c r="F520" i="17"/>
  <c r="H520" i="17"/>
  <c r="D521" i="17"/>
  <c r="E521" i="17"/>
  <c r="F521" i="17"/>
  <c r="I521" i="17"/>
  <c r="J521" i="17"/>
  <c r="D522" i="17"/>
  <c r="E522" i="17"/>
  <c r="F522" i="17"/>
  <c r="H522" i="17"/>
  <c r="D523" i="17"/>
  <c r="F523" i="17"/>
  <c r="G523" i="17"/>
  <c r="H523" i="17"/>
  <c r="E523" i="17"/>
  <c r="I523" i="17"/>
  <c r="J523" i="17"/>
  <c r="D524" i="17"/>
  <c r="F524" i="17"/>
  <c r="H524" i="17"/>
  <c r="E524" i="17"/>
  <c r="D525" i="17"/>
  <c r="F525" i="17"/>
  <c r="H525" i="17"/>
  <c r="E525" i="17"/>
  <c r="D526" i="17"/>
  <c r="F526" i="17"/>
  <c r="H526" i="17"/>
  <c r="E526" i="17"/>
  <c r="D527" i="17"/>
  <c r="F527" i="17"/>
  <c r="H527" i="17"/>
  <c r="E527" i="17"/>
  <c r="I527" i="17"/>
  <c r="J527" i="17"/>
  <c r="D528" i="17"/>
  <c r="E528" i="17"/>
  <c r="D529" i="17"/>
  <c r="F529" i="17"/>
  <c r="E529" i="17"/>
  <c r="I529" i="17"/>
  <c r="J529" i="17"/>
  <c r="D530" i="17"/>
  <c r="E530" i="17"/>
  <c r="D531" i="17"/>
  <c r="F531" i="17"/>
  <c r="H531" i="17"/>
  <c r="E531" i="17"/>
  <c r="I531" i="17"/>
  <c r="J531" i="17"/>
  <c r="D532" i="17"/>
  <c r="E532" i="17"/>
  <c r="F532" i="17"/>
  <c r="H532" i="17"/>
  <c r="D533" i="17"/>
  <c r="E533" i="17"/>
  <c r="I533" i="17"/>
  <c r="J533" i="17"/>
  <c r="F533" i="17"/>
  <c r="H533" i="17"/>
  <c r="G533" i="17"/>
  <c r="D534" i="17"/>
  <c r="E534" i="17"/>
  <c r="F534" i="17"/>
  <c r="H534" i="17"/>
  <c r="D535" i="17"/>
  <c r="G535" i="17"/>
  <c r="F535" i="17"/>
  <c r="H535" i="17"/>
  <c r="E535" i="17"/>
  <c r="D536" i="17"/>
  <c r="E536" i="17"/>
  <c r="F536" i="17"/>
  <c r="H536" i="17"/>
  <c r="G4" i="16"/>
  <c r="G5" i="16"/>
  <c r="G6" i="16"/>
  <c r="G7" i="16"/>
  <c r="A13" i="16"/>
  <c r="K15" i="16"/>
  <c r="K12" i="16"/>
  <c r="D16" i="16"/>
  <c r="D15" i="16"/>
  <c r="E16" i="16"/>
  <c r="E15" i="16"/>
  <c r="E13" i="16"/>
  <c r="F16" i="16"/>
  <c r="F15" i="16"/>
  <c r="F12" i="16"/>
  <c r="G16" i="16"/>
  <c r="G15" i="16"/>
  <c r="G12" i="16"/>
  <c r="H16" i="16"/>
  <c r="H15" i="16"/>
  <c r="I16" i="16"/>
  <c r="I15" i="16"/>
  <c r="I13" i="16"/>
  <c r="J16" i="16"/>
  <c r="J15" i="16"/>
  <c r="K16" i="16"/>
  <c r="L16" i="16"/>
  <c r="L15" i="16"/>
  <c r="L12" i="16"/>
  <c r="M16" i="16"/>
  <c r="M15" i="16"/>
  <c r="M13" i="16"/>
  <c r="N16" i="16"/>
  <c r="N15" i="16"/>
  <c r="O16" i="16"/>
  <c r="O15" i="16"/>
  <c r="D17" i="16"/>
  <c r="D21" i="16"/>
  <c r="F21" i="16" s="1"/>
  <c r="H21" i="16" s="1"/>
  <c r="E21" i="16"/>
  <c r="D22" i="16"/>
  <c r="I22" i="16" s="1"/>
  <c r="J22" i="16" s="1"/>
  <c r="E22" i="16"/>
  <c r="D23" i="16"/>
  <c r="I23" i="16" s="1"/>
  <c r="J23" i="16" s="1"/>
  <c r="E23" i="16"/>
  <c r="D24" i="16"/>
  <c r="F24" i="16" s="1"/>
  <c r="E24" i="16"/>
  <c r="D25" i="16"/>
  <c r="F25" i="16" s="1"/>
  <c r="E25" i="16"/>
  <c r="D26" i="16"/>
  <c r="I26" i="16" s="1"/>
  <c r="J26" i="16" s="1"/>
  <c r="E26" i="16"/>
  <c r="D27" i="16"/>
  <c r="F27" i="16" s="1"/>
  <c r="H27" i="16" s="1"/>
  <c r="E27" i="16"/>
  <c r="D28" i="16"/>
  <c r="I28" i="16" s="1"/>
  <c r="J28" i="16" s="1"/>
  <c r="E28" i="16"/>
  <c r="D29" i="16"/>
  <c r="F29" i="16" s="1"/>
  <c r="E29" i="16"/>
  <c r="D30" i="16"/>
  <c r="F30" i="16" s="1"/>
  <c r="E30" i="16"/>
  <c r="D31" i="16"/>
  <c r="I31" i="16" s="1"/>
  <c r="J31" i="16" s="1"/>
  <c r="E31" i="16"/>
  <c r="D32" i="16"/>
  <c r="I32" i="16" s="1"/>
  <c r="J32" i="16" s="1"/>
  <c r="E32" i="16"/>
  <c r="D33" i="16"/>
  <c r="I33" i="16" s="1"/>
  <c r="J33" i="16" s="1"/>
  <c r="E33" i="16"/>
  <c r="D34" i="16"/>
  <c r="I34" i="16" s="1"/>
  <c r="J34" i="16" s="1"/>
  <c r="E34" i="16"/>
  <c r="D35" i="16"/>
  <c r="I35" i="16" s="1"/>
  <c r="J35" i="16" s="1"/>
  <c r="E35" i="16"/>
  <c r="D36" i="16"/>
  <c r="E36" i="16"/>
  <c r="D37" i="16"/>
  <c r="F37" i="16" s="1"/>
  <c r="E37" i="16"/>
  <c r="D38" i="16"/>
  <c r="I38" i="16" s="1"/>
  <c r="J38" i="16" s="1"/>
  <c r="E38" i="16"/>
  <c r="D39" i="16"/>
  <c r="F39" i="16" s="1"/>
  <c r="H39" i="16" s="1"/>
  <c r="E39" i="16"/>
  <c r="D40" i="16"/>
  <c r="F40" i="16" s="1"/>
  <c r="H40" i="16" s="1"/>
  <c r="E40" i="16"/>
  <c r="D41" i="16"/>
  <c r="F41" i="16" s="1"/>
  <c r="H41" i="16" s="1"/>
  <c r="E41" i="16"/>
  <c r="D42" i="16"/>
  <c r="I42" i="16" s="1"/>
  <c r="J42" i="16" s="1"/>
  <c r="E42" i="16"/>
  <c r="D43" i="16"/>
  <c r="E43" i="16"/>
  <c r="D44" i="16"/>
  <c r="I44" i="16" s="1"/>
  <c r="J44" i="16" s="1"/>
  <c r="E44" i="16"/>
  <c r="D45" i="16"/>
  <c r="F45" i="16" s="1"/>
  <c r="E45" i="16"/>
  <c r="D46" i="16"/>
  <c r="I46" i="16" s="1"/>
  <c r="J46" i="16" s="1"/>
  <c r="E46" i="16"/>
  <c r="D47" i="16"/>
  <c r="E47" i="16"/>
  <c r="D48" i="16"/>
  <c r="F48" i="16" s="1"/>
  <c r="H48" i="16" s="1"/>
  <c r="E48" i="16"/>
  <c r="D49" i="16"/>
  <c r="I49" i="16" s="1"/>
  <c r="J49" i="16" s="1"/>
  <c r="E49" i="16"/>
  <c r="D50" i="16"/>
  <c r="F50" i="16" s="1"/>
  <c r="E50" i="16"/>
  <c r="D51" i="16"/>
  <c r="I51" i="16" s="1"/>
  <c r="J51" i="16" s="1"/>
  <c r="E51" i="16"/>
  <c r="D52" i="16"/>
  <c r="F52" i="16" s="1"/>
  <c r="H52" i="16" s="1"/>
  <c r="E52" i="16"/>
  <c r="D53" i="16"/>
  <c r="E53" i="16"/>
  <c r="D54" i="16"/>
  <c r="I54" i="16" s="1"/>
  <c r="J54" i="16" s="1"/>
  <c r="E54" i="16"/>
  <c r="D55" i="16"/>
  <c r="I55" i="16" s="1"/>
  <c r="J55" i="16" s="1"/>
  <c r="E55" i="16"/>
  <c r="D56" i="16"/>
  <c r="E56" i="16"/>
  <c r="D57" i="16"/>
  <c r="E57" i="16"/>
  <c r="D58" i="16"/>
  <c r="I58" i="16" s="1"/>
  <c r="J58" i="16" s="1"/>
  <c r="E58" i="16"/>
  <c r="D59" i="16"/>
  <c r="F59" i="16" s="1"/>
  <c r="H59" i="16" s="1"/>
  <c r="E59" i="16"/>
  <c r="D60" i="16"/>
  <c r="I60" i="16" s="1"/>
  <c r="J60" i="16" s="1"/>
  <c r="E60" i="16"/>
  <c r="D61" i="16"/>
  <c r="F61" i="16" s="1"/>
  <c r="E61" i="16"/>
  <c r="D62" i="16"/>
  <c r="I62" i="16" s="1"/>
  <c r="J62" i="16" s="1"/>
  <c r="E62" i="16"/>
  <c r="D63" i="16"/>
  <c r="I63" i="16" s="1"/>
  <c r="J63" i="16" s="1"/>
  <c r="E63" i="16"/>
  <c r="D64" i="16"/>
  <c r="F64" i="16" s="1"/>
  <c r="H64" i="16" s="1"/>
  <c r="E64" i="16"/>
  <c r="D65" i="16"/>
  <c r="F65" i="16" s="1"/>
  <c r="H65" i="16" s="1"/>
  <c r="E65" i="16"/>
  <c r="D66" i="16"/>
  <c r="F66" i="16" s="1"/>
  <c r="E66" i="16"/>
  <c r="D67" i="16"/>
  <c r="E67" i="16"/>
  <c r="D68" i="16"/>
  <c r="I68" i="16" s="1"/>
  <c r="J68" i="16" s="1"/>
  <c r="E68" i="16"/>
  <c r="D69" i="16"/>
  <c r="F69" i="16" s="1"/>
  <c r="H69" i="16" s="1"/>
  <c r="E69" i="16"/>
  <c r="D70" i="16"/>
  <c r="E70" i="16"/>
  <c r="D71" i="16"/>
  <c r="I71" i="16" s="1"/>
  <c r="J71" i="16" s="1"/>
  <c r="E71" i="16"/>
  <c r="D72" i="16"/>
  <c r="E72" i="16"/>
  <c r="D73" i="16"/>
  <c r="E73" i="16"/>
  <c r="D74" i="16"/>
  <c r="F74" i="16" s="1"/>
  <c r="H74" i="16" s="1"/>
  <c r="E74" i="16"/>
  <c r="D75" i="16"/>
  <c r="E75" i="16"/>
  <c r="D76" i="16"/>
  <c r="F76" i="16" s="1"/>
  <c r="E76" i="16"/>
  <c r="D77" i="16"/>
  <c r="F77" i="16" s="1"/>
  <c r="H77" i="16" s="1"/>
  <c r="E77" i="16"/>
  <c r="D78" i="16"/>
  <c r="I78" i="16" s="1"/>
  <c r="J78" i="16" s="1"/>
  <c r="E78" i="16"/>
  <c r="D79" i="16"/>
  <c r="I79" i="16" s="1"/>
  <c r="J79" i="16" s="1"/>
  <c r="E79" i="16"/>
  <c r="D80" i="16"/>
  <c r="F80" i="16" s="1"/>
  <c r="H80" i="16" s="1"/>
  <c r="E80" i="16"/>
  <c r="D81" i="16"/>
  <c r="F81" i="16" s="1"/>
  <c r="E81" i="16"/>
  <c r="D82" i="16"/>
  <c r="I82" i="16" s="1"/>
  <c r="J82" i="16" s="1"/>
  <c r="E82" i="16"/>
  <c r="D83" i="16"/>
  <c r="I83" i="16" s="1"/>
  <c r="J83" i="16" s="1"/>
  <c r="E83" i="16"/>
  <c r="D84" i="16"/>
  <c r="F84" i="16" s="1"/>
  <c r="E84" i="16"/>
  <c r="D85" i="16"/>
  <c r="F85" i="16"/>
  <c r="H85" i="16"/>
  <c r="E85" i="16"/>
  <c r="I85" i="16"/>
  <c r="J85" i="16"/>
  <c r="D86" i="16"/>
  <c r="I86" i="16"/>
  <c r="J86" i="16"/>
  <c r="E86" i="16"/>
  <c r="D87" i="16"/>
  <c r="I87" i="16"/>
  <c r="J87" i="16"/>
  <c r="E87" i="16"/>
  <c r="D88" i="16"/>
  <c r="G88" i="16"/>
  <c r="E88" i="16"/>
  <c r="F88" i="16"/>
  <c r="I88" i="16"/>
  <c r="J88" i="16"/>
  <c r="D89" i="16"/>
  <c r="F89" i="16"/>
  <c r="H89" i="16"/>
  <c r="E89" i="16"/>
  <c r="D90" i="16"/>
  <c r="I90" i="16"/>
  <c r="J90" i="16"/>
  <c r="E90" i="16"/>
  <c r="D91" i="16"/>
  <c r="I91" i="16"/>
  <c r="J91" i="16"/>
  <c r="E91" i="16"/>
  <c r="F91" i="16"/>
  <c r="G91" i="16"/>
  <c r="H91" i="16"/>
  <c r="D92" i="16"/>
  <c r="E92" i="16"/>
  <c r="I92" i="16"/>
  <c r="J92" i="16"/>
  <c r="F92" i="16"/>
  <c r="G92" i="16"/>
  <c r="D93" i="16"/>
  <c r="F93" i="16"/>
  <c r="H93" i="16"/>
  <c r="E93" i="16"/>
  <c r="I93" i="16"/>
  <c r="J93" i="16"/>
  <c r="D94" i="16"/>
  <c r="E94" i="16"/>
  <c r="I94" i="16"/>
  <c r="J94" i="16"/>
  <c r="D95" i="16"/>
  <c r="E95" i="16"/>
  <c r="I95" i="16"/>
  <c r="J95" i="16"/>
  <c r="F95" i="16"/>
  <c r="H95" i="16"/>
  <c r="G95" i="16"/>
  <c r="D96" i="16"/>
  <c r="F96" i="16"/>
  <c r="E96" i="16"/>
  <c r="G96" i="16"/>
  <c r="D97" i="16"/>
  <c r="I97" i="16"/>
  <c r="J97" i="16"/>
  <c r="E97" i="16"/>
  <c r="D98" i="16"/>
  <c r="E98" i="16"/>
  <c r="D99" i="16"/>
  <c r="F99" i="16"/>
  <c r="H99" i="16"/>
  <c r="E99" i="16"/>
  <c r="D100" i="16"/>
  <c r="E100" i="16"/>
  <c r="I100" i="16"/>
  <c r="J100" i="16"/>
  <c r="D101" i="16"/>
  <c r="F101" i="16"/>
  <c r="H101" i="16"/>
  <c r="E101" i="16"/>
  <c r="I101" i="16"/>
  <c r="J101" i="16"/>
  <c r="D102" i="16"/>
  <c r="E102" i="16"/>
  <c r="I102" i="16"/>
  <c r="J102" i="16"/>
  <c r="D103" i="16"/>
  <c r="I103" i="16"/>
  <c r="J103" i="16"/>
  <c r="E103" i="16"/>
  <c r="F103" i="16"/>
  <c r="H103" i="16"/>
  <c r="D104" i="16"/>
  <c r="E104" i="16"/>
  <c r="I104" i="16"/>
  <c r="J104" i="16"/>
  <c r="F104" i="16"/>
  <c r="D105" i="16"/>
  <c r="F105" i="16"/>
  <c r="H105" i="16"/>
  <c r="E105" i="16"/>
  <c r="I105" i="16"/>
  <c r="J105" i="16"/>
  <c r="D106" i="16"/>
  <c r="I106" i="16"/>
  <c r="J106" i="16"/>
  <c r="E106" i="16"/>
  <c r="D107" i="16"/>
  <c r="F107" i="16"/>
  <c r="H107" i="16"/>
  <c r="E107" i="16"/>
  <c r="D108" i="16"/>
  <c r="E108" i="16"/>
  <c r="I108" i="16"/>
  <c r="F108" i="16"/>
  <c r="G108" i="16"/>
  <c r="J108" i="16"/>
  <c r="D109" i="16"/>
  <c r="F109" i="16"/>
  <c r="H109" i="16"/>
  <c r="E109" i="16"/>
  <c r="I109" i="16"/>
  <c r="J109" i="16"/>
  <c r="D110" i="16"/>
  <c r="I110" i="16"/>
  <c r="J110" i="16"/>
  <c r="E110" i="16"/>
  <c r="D111" i="16"/>
  <c r="F111" i="16"/>
  <c r="I111" i="16"/>
  <c r="J111" i="16"/>
  <c r="E111" i="16"/>
  <c r="H111" i="16"/>
  <c r="G111" i="16"/>
  <c r="D112" i="16"/>
  <c r="F112" i="16"/>
  <c r="E112" i="16"/>
  <c r="I112" i="16"/>
  <c r="J112" i="16"/>
  <c r="D113" i="16"/>
  <c r="F113" i="16"/>
  <c r="H113" i="16"/>
  <c r="E113" i="16"/>
  <c r="I113" i="16"/>
  <c r="J113" i="16"/>
  <c r="D114" i="16"/>
  <c r="E114" i="16"/>
  <c r="D115" i="16"/>
  <c r="F115" i="16"/>
  <c r="H115" i="16"/>
  <c r="E115" i="16"/>
  <c r="D116" i="16"/>
  <c r="F116" i="16"/>
  <c r="E116" i="16"/>
  <c r="I116" i="16"/>
  <c r="J116" i="16"/>
  <c r="D117" i="16"/>
  <c r="F117" i="16"/>
  <c r="H117" i="16"/>
  <c r="E117" i="16"/>
  <c r="I117" i="16"/>
  <c r="J117" i="16"/>
  <c r="D118" i="16"/>
  <c r="I118" i="16"/>
  <c r="J118" i="16"/>
  <c r="E118" i="16"/>
  <c r="D119" i="16"/>
  <c r="I119" i="16"/>
  <c r="J119" i="16"/>
  <c r="E119" i="16"/>
  <c r="F119" i="16"/>
  <c r="H119" i="16"/>
  <c r="D120" i="16"/>
  <c r="E120" i="16"/>
  <c r="I120" i="16"/>
  <c r="J120" i="16"/>
  <c r="F120" i="16"/>
  <c r="G120" i="16"/>
  <c r="D121" i="16"/>
  <c r="F121" i="16"/>
  <c r="H121" i="16"/>
  <c r="E121" i="16"/>
  <c r="D122" i="16"/>
  <c r="I122" i="16"/>
  <c r="J122" i="16"/>
  <c r="E122" i="16"/>
  <c r="D123" i="16"/>
  <c r="F123" i="16"/>
  <c r="E123" i="16"/>
  <c r="I123" i="16"/>
  <c r="J123" i="16"/>
  <c r="D124" i="16"/>
  <c r="F124" i="16"/>
  <c r="E124" i="16"/>
  <c r="I124" i="16"/>
  <c r="J124" i="16"/>
  <c r="D125" i="16"/>
  <c r="F125" i="16"/>
  <c r="H125" i="16"/>
  <c r="E125" i="16"/>
  <c r="D126" i="16"/>
  <c r="E126" i="16"/>
  <c r="I126" i="16"/>
  <c r="J126" i="16"/>
  <c r="D127" i="16"/>
  <c r="E127" i="16"/>
  <c r="I127" i="16"/>
  <c r="J127" i="16"/>
  <c r="F127" i="16"/>
  <c r="H127" i="16"/>
  <c r="G127" i="16"/>
  <c r="D128" i="16"/>
  <c r="F128" i="16"/>
  <c r="E128" i="16"/>
  <c r="I128" i="16"/>
  <c r="J128" i="16"/>
  <c r="D129" i="16"/>
  <c r="F129" i="16"/>
  <c r="H129" i="16"/>
  <c r="E129" i="16"/>
  <c r="I129" i="16"/>
  <c r="J129" i="16"/>
  <c r="D130" i="16"/>
  <c r="E130" i="16"/>
  <c r="I130" i="16"/>
  <c r="J130" i="16"/>
  <c r="D131" i="16"/>
  <c r="I131" i="16"/>
  <c r="J131" i="16"/>
  <c r="E131" i="16"/>
  <c r="D132" i="16"/>
  <c r="F132" i="16"/>
  <c r="E132" i="16"/>
  <c r="I132" i="16"/>
  <c r="J132" i="16"/>
  <c r="D133" i="16"/>
  <c r="F133" i="16"/>
  <c r="H133" i="16"/>
  <c r="E133" i="16"/>
  <c r="I133" i="16"/>
  <c r="J133" i="16"/>
  <c r="D134" i="16"/>
  <c r="I134" i="16"/>
  <c r="J134" i="16"/>
  <c r="E134" i="16"/>
  <c r="D135" i="16"/>
  <c r="I135" i="16"/>
  <c r="J135" i="16"/>
  <c r="E135" i="16"/>
  <c r="D136" i="16"/>
  <c r="E136" i="16"/>
  <c r="I136" i="16"/>
  <c r="J136" i="16"/>
  <c r="F136" i="16"/>
  <c r="G136" i="16"/>
  <c r="D137" i="16"/>
  <c r="F137" i="16"/>
  <c r="H137" i="16"/>
  <c r="E137" i="16"/>
  <c r="I137" i="16"/>
  <c r="J137" i="16"/>
  <c r="D138" i="16"/>
  <c r="E138" i="16"/>
  <c r="I138" i="16"/>
  <c r="J138" i="16"/>
  <c r="D139" i="16"/>
  <c r="I139" i="16"/>
  <c r="J139" i="16"/>
  <c r="E139" i="16"/>
  <c r="F139" i="16"/>
  <c r="H139" i="16"/>
  <c r="G139" i="16"/>
  <c r="D140" i="16"/>
  <c r="G140" i="16"/>
  <c r="E140" i="16"/>
  <c r="F140" i="16"/>
  <c r="D141" i="16"/>
  <c r="F141" i="16"/>
  <c r="H141" i="16"/>
  <c r="E141" i="16"/>
  <c r="I141" i="16"/>
  <c r="J141" i="16"/>
  <c r="D142" i="16"/>
  <c r="E142" i="16"/>
  <c r="I142" i="16"/>
  <c r="J142" i="16"/>
  <c r="D143" i="16"/>
  <c r="F143" i="16"/>
  <c r="H143" i="16"/>
  <c r="E143" i="16"/>
  <c r="I143" i="16"/>
  <c r="J143" i="16"/>
  <c r="D144" i="16"/>
  <c r="F144" i="16"/>
  <c r="G144" i="16"/>
  <c r="E144" i="16"/>
  <c r="I144" i="16"/>
  <c r="J144" i="16"/>
  <c r="D145" i="16"/>
  <c r="F145" i="16"/>
  <c r="H145" i="16"/>
  <c r="E145" i="16"/>
  <c r="I145" i="16"/>
  <c r="J145" i="16"/>
  <c r="D146" i="16"/>
  <c r="I146" i="16"/>
  <c r="J146" i="16"/>
  <c r="E146" i="16"/>
  <c r="D147" i="16"/>
  <c r="G147" i="16"/>
  <c r="E147" i="16"/>
  <c r="I147" i="16"/>
  <c r="J147" i="16"/>
  <c r="F147" i="16"/>
  <c r="H147" i="16"/>
  <c r="D148" i="16"/>
  <c r="G148" i="16"/>
  <c r="E148" i="16"/>
  <c r="F148" i="16"/>
  <c r="I148" i="16"/>
  <c r="J148" i="16"/>
  <c r="D149" i="16"/>
  <c r="F149" i="16"/>
  <c r="H149" i="16"/>
  <c r="E149" i="16"/>
  <c r="I149" i="16"/>
  <c r="J149" i="16"/>
  <c r="D150" i="16"/>
  <c r="I150" i="16"/>
  <c r="J150" i="16"/>
  <c r="E150" i="16"/>
  <c r="D151" i="16"/>
  <c r="I151" i="16"/>
  <c r="J151" i="16"/>
  <c r="E151" i="16"/>
  <c r="F151" i="16"/>
  <c r="H151" i="16"/>
  <c r="D152" i="16"/>
  <c r="E152" i="16"/>
  <c r="I152" i="16"/>
  <c r="J152" i="16"/>
  <c r="F152" i="16"/>
  <c r="G152" i="16"/>
  <c r="D153" i="16"/>
  <c r="F153" i="16"/>
  <c r="H153" i="16"/>
  <c r="E153" i="16"/>
  <c r="D154" i="16"/>
  <c r="I154" i="16"/>
  <c r="J154" i="16"/>
  <c r="E154" i="16"/>
  <c r="D155" i="16"/>
  <c r="F155" i="16"/>
  <c r="E155" i="16"/>
  <c r="I155" i="16"/>
  <c r="J155" i="16"/>
  <c r="D156" i="16"/>
  <c r="F156" i="16"/>
  <c r="E156" i="16"/>
  <c r="I156" i="16"/>
  <c r="J156" i="16"/>
  <c r="D157" i="16"/>
  <c r="F157" i="16"/>
  <c r="H157" i="16"/>
  <c r="E157" i="16"/>
  <c r="D158" i="16"/>
  <c r="E158" i="16"/>
  <c r="I158" i="16"/>
  <c r="J158" i="16"/>
  <c r="D159" i="16"/>
  <c r="E159" i="16"/>
  <c r="I159" i="16"/>
  <c r="J159" i="16"/>
  <c r="F159" i="16"/>
  <c r="H159" i="16"/>
  <c r="G159" i="16"/>
  <c r="D160" i="16"/>
  <c r="F160" i="16"/>
  <c r="E160" i="16"/>
  <c r="I160" i="16"/>
  <c r="J160" i="16"/>
  <c r="D161" i="16"/>
  <c r="F161" i="16"/>
  <c r="H161" i="16"/>
  <c r="E161" i="16"/>
  <c r="I161" i="16"/>
  <c r="J161" i="16"/>
  <c r="D162" i="16"/>
  <c r="E162" i="16"/>
  <c r="I162" i="16"/>
  <c r="J162" i="16"/>
  <c r="D163" i="16"/>
  <c r="I163" i="16"/>
  <c r="J163" i="16"/>
  <c r="E163" i="16"/>
  <c r="D164" i="16"/>
  <c r="F164" i="16"/>
  <c r="E164" i="16"/>
  <c r="I164" i="16"/>
  <c r="J164" i="16"/>
  <c r="D165" i="16"/>
  <c r="F165" i="16"/>
  <c r="H165" i="16"/>
  <c r="E165" i="16"/>
  <c r="I165" i="16"/>
  <c r="J165" i="16"/>
  <c r="D166" i="16"/>
  <c r="I166" i="16"/>
  <c r="J166" i="16"/>
  <c r="E166" i="16"/>
  <c r="D167" i="16"/>
  <c r="I167" i="16"/>
  <c r="J167" i="16"/>
  <c r="E167" i="16"/>
  <c r="D168" i="16"/>
  <c r="E168" i="16"/>
  <c r="I168" i="16"/>
  <c r="J168" i="16"/>
  <c r="F168" i="16"/>
  <c r="G168" i="16"/>
  <c r="D169" i="16"/>
  <c r="F169" i="16"/>
  <c r="H169" i="16"/>
  <c r="E169" i="16"/>
  <c r="I169" i="16"/>
  <c r="J169" i="16"/>
  <c r="D170" i="16"/>
  <c r="E170" i="16"/>
  <c r="I170" i="16"/>
  <c r="J170" i="16"/>
  <c r="D171" i="16"/>
  <c r="F171" i="16"/>
  <c r="I171" i="16"/>
  <c r="J171" i="16"/>
  <c r="E171" i="16"/>
  <c r="D172" i="16"/>
  <c r="G172" i="16"/>
  <c r="E172" i="16"/>
  <c r="F172" i="16"/>
  <c r="D173" i="16"/>
  <c r="F173" i="16"/>
  <c r="H173" i="16"/>
  <c r="E173" i="16"/>
  <c r="I173" i="16"/>
  <c r="J173" i="16"/>
  <c r="D174" i="16"/>
  <c r="E174" i="16"/>
  <c r="I174" i="16"/>
  <c r="J174" i="16"/>
  <c r="D175" i="16"/>
  <c r="F175" i="16"/>
  <c r="H175" i="16"/>
  <c r="E175" i="16"/>
  <c r="I175" i="16"/>
  <c r="J175" i="16"/>
  <c r="D176" i="16"/>
  <c r="F176" i="16"/>
  <c r="G176" i="16"/>
  <c r="E176" i="16"/>
  <c r="I176" i="16"/>
  <c r="J176" i="16"/>
  <c r="D177" i="16"/>
  <c r="F177" i="16"/>
  <c r="H177" i="16"/>
  <c r="E177" i="16"/>
  <c r="I177" i="16"/>
  <c r="J177" i="16"/>
  <c r="D178" i="16"/>
  <c r="I178" i="16"/>
  <c r="J178" i="16"/>
  <c r="E178" i="16"/>
  <c r="D179" i="16"/>
  <c r="G179" i="16"/>
  <c r="E179" i="16"/>
  <c r="I179" i="16"/>
  <c r="J179" i="16"/>
  <c r="F179" i="16"/>
  <c r="H179" i="16"/>
  <c r="D180" i="16"/>
  <c r="G180" i="16"/>
  <c r="E180" i="16"/>
  <c r="F180" i="16"/>
  <c r="I180" i="16"/>
  <c r="J180" i="16"/>
  <c r="D181" i="16"/>
  <c r="F181" i="16"/>
  <c r="H181" i="16"/>
  <c r="E181" i="16"/>
  <c r="I181" i="16"/>
  <c r="J181" i="16"/>
  <c r="D182" i="16"/>
  <c r="I182" i="16"/>
  <c r="J182" i="16"/>
  <c r="E182" i="16"/>
  <c r="D183" i="16"/>
  <c r="I183" i="16"/>
  <c r="J183" i="16"/>
  <c r="E183" i="16"/>
  <c r="F183" i="16"/>
  <c r="H183" i="16"/>
  <c r="D184" i="16"/>
  <c r="E184" i="16"/>
  <c r="I184" i="16"/>
  <c r="J184" i="16"/>
  <c r="F184" i="16"/>
  <c r="G184" i="16"/>
  <c r="D185" i="16"/>
  <c r="F185" i="16"/>
  <c r="H185" i="16"/>
  <c r="E185" i="16"/>
  <c r="D186" i="16"/>
  <c r="I186" i="16"/>
  <c r="J186" i="16"/>
  <c r="E186" i="16"/>
  <c r="D187" i="16"/>
  <c r="F187" i="16"/>
  <c r="E187" i="16"/>
  <c r="I187" i="16"/>
  <c r="J187" i="16"/>
  <c r="D188" i="16"/>
  <c r="F188" i="16"/>
  <c r="E188" i="16"/>
  <c r="I188" i="16"/>
  <c r="J188" i="16"/>
  <c r="D189" i="16"/>
  <c r="F189" i="16"/>
  <c r="H189" i="16"/>
  <c r="E189" i="16"/>
  <c r="D190" i="16"/>
  <c r="E190" i="16"/>
  <c r="I190" i="16"/>
  <c r="J190" i="16"/>
  <c r="D191" i="16"/>
  <c r="E191" i="16"/>
  <c r="I191" i="16"/>
  <c r="J191" i="16"/>
  <c r="F191" i="16"/>
  <c r="H191" i="16"/>
  <c r="G191" i="16"/>
  <c r="D192" i="16"/>
  <c r="F192" i="16"/>
  <c r="E192" i="16"/>
  <c r="I192" i="16"/>
  <c r="J192" i="16"/>
  <c r="D193" i="16"/>
  <c r="F193" i="16"/>
  <c r="H193" i="16"/>
  <c r="E193" i="16"/>
  <c r="I193" i="16"/>
  <c r="J193" i="16"/>
  <c r="D194" i="16"/>
  <c r="E194" i="16"/>
  <c r="I194" i="16"/>
  <c r="J194" i="16"/>
  <c r="D195" i="16"/>
  <c r="I195" i="16"/>
  <c r="J195" i="16"/>
  <c r="E195" i="16"/>
  <c r="D196" i="16"/>
  <c r="F196" i="16"/>
  <c r="E196" i="16"/>
  <c r="I196" i="16"/>
  <c r="J196" i="16"/>
  <c r="D197" i="16"/>
  <c r="F197" i="16"/>
  <c r="H197" i="16"/>
  <c r="E197" i="16"/>
  <c r="I197" i="16"/>
  <c r="J197" i="16"/>
  <c r="D198" i="16"/>
  <c r="I198" i="16"/>
  <c r="J198" i="16"/>
  <c r="E198" i="16"/>
  <c r="D199" i="16"/>
  <c r="I199" i="16"/>
  <c r="J199" i="16"/>
  <c r="E199" i="16"/>
  <c r="D200" i="16"/>
  <c r="E200" i="16"/>
  <c r="I200" i="16"/>
  <c r="J200" i="16"/>
  <c r="F200" i="16"/>
  <c r="G200" i="16"/>
  <c r="D201" i="16"/>
  <c r="F201" i="16"/>
  <c r="H201" i="16"/>
  <c r="E201" i="16"/>
  <c r="I201" i="16"/>
  <c r="J201" i="16"/>
  <c r="D202" i="16"/>
  <c r="E202" i="16"/>
  <c r="I202" i="16"/>
  <c r="J202" i="16"/>
  <c r="D203" i="16"/>
  <c r="F203" i="16"/>
  <c r="I203" i="16"/>
  <c r="J203" i="16"/>
  <c r="E203" i="16"/>
  <c r="D204" i="16"/>
  <c r="G204" i="16"/>
  <c r="E204" i="16"/>
  <c r="F204" i="16"/>
  <c r="D205" i="16"/>
  <c r="F205" i="16"/>
  <c r="H205" i="16"/>
  <c r="E205" i="16"/>
  <c r="I205" i="16"/>
  <c r="J205" i="16"/>
  <c r="D206" i="16"/>
  <c r="E206" i="16"/>
  <c r="I206" i="16"/>
  <c r="J206" i="16"/>
  <c r="D207" i="16"/>
  <c r="F207" i="16"/>
  <c r="H207" i="16"/>
  <c r="E207" i="16"/>
  <c r="I207" i="16"/>
  <c r="J207" i="16"/>
  <c r="D208" i="16"/>
  <c r="F208" i="16"/>
  <c r="G208" i="16"/>
  <c r="E208" i="16"/>
  <c r="I208" i="16"/>
  <c r="J208" i="16"/>
  <c r="D209" i="16"/>
  <c r="F209" i="16"/>
  <c r="H209" i="16"/>
  <c r="E209" i="16"/>
  <c r="I209" i="16"/>
  <c r="J209" i="16"/>
  <c r="D210" i="16"/>
  <c r="I210" i="16"/>
  <c r="J210" i="16"/>
  <c r="E210" i="16"/>
  <c r="D211" i="16"/>
  <c r="G211" i="16"/>
  <c r="E211" i="16"/>
  <c r="I211" i="16"/>
  <c r="J211" i="16"/>
  <c r="F211" i="16"/>
  <c r="H211" i="16"/>
  <c r="D212" i="16"/>
  <c r="G212" i="16"/>
  <c r="E212" i="16"/>
  <c r="F212" i="16"/>
  <c r="I212" i="16"/>
  <c r="J212" i="16"/>
  <c r="D213" i="16"/>
  <c r="F213" i="16"/>
  <c r="H213" i="16"/>
  <c r="E213" i="16"/>
  <c r="I213" i="16"/>
  <c r="J213" i="16"/>
  <c r="D214" i="16"/>
  <c r="I214" i="16"/>
  <c r="J214" i="16"/>
  <c r="E214" i="16"/>
  <c r="D215" i="16"/>
  <c r="I215" i="16"/>
  <c r="J215" i="16"/>
  <c r="E215" i="16"/>
  <c r="F215" i="16"/>
  <c r="H215" i="16"/>
  <c r="D216" i="16"/>
  <c r="E216" i="16"/>
  <c r="I216" i="16"/>
  <c r="J216" i="16"/>
  <c r="F216" i="16"/>
  <c r="G216" i="16"/>
  <c r="D217" i="16"/>
  <c r="F217" i="16"/>
  <c r="H217" i="16"/>
  <c r="E217" i="16"/>
  <c r="D218" i="16"/>
  <c r="I218" i="16"/>
  <c r="J218" i="16"/>
  <c r="E218" i="16"/>
  <c r="D219" i="16"/>
  <c r="F219" i="16"/>
  <c r="E219" i="16"/>
  <c r="I219" i="16"/>
  <c r="J219" i="16"/>
  <c r="D220" i="16"/>
  <c r="F220" i="16"/>
  <c r="G220" i="16"/>
  <c r="E220" i="16"/>
  <c r="I220" i="16"/>
  <c r="J220" i="16"/>
  <c r="D221" i="16"/>
  <c r="F221" i="16"/>
  <c r="H221" i="16"/>
  <c r="E221" i="16"/>
  <c r="D222" i="16"/>
  <c r="E222" i="16"/>
  <c r="I222" i="16"/>
  <c r="J222" i="16"/>
  <c r="D223" i="16"/>
  <c r="E223" i="16"/>
  <c r="I223" i="16"/>
  <c r="J223" i="16"/>
  <c r="F223" i="16"/>
  <c r="H223" i="16"/>
  <c r="G223" i="16"/>
  <c r="D224" i="16"/>
  <c r="F224" i="16"/>
  <c r="E224" i="16"/>
  <c r="I224" i="16"/>
  <c r="J224" i="16"/>
  <c r="D225" i="16"/>
  <c r="F225" i="16"/>
  <c r="H225" i="16"/>
  <c r="E225" i="16"/>
  <c r="I225" i="16"/>
  <c r="J225" i="16"/>
  <c r="D226" i="16"/>
  <c r="E226" i="16"/>
  <c r="I226" i="16"/>
  <c r="J226" i="16"/>
  <c r="D227" i="16"/>
  <c r="I227" i="16"/>
  <c r="J227" i="16"/>
  <c r="E227" i="16"/>
  <c r="D228" i="16"/>
  <c r="F228" i="16"/>
  <c r="E228" i="16"/>
  <c r="I228" i="16"/>
  <c r="J228" i="16"/>
  <c r="D229" i="16"/>
  <c r="F229" i="16"/>
  <c r="H229" i="16"/>
  <c r="E229" i="16"/>
  <c r="I229" i="16"/>
  <c r="J229" i="16"/>
  <c r="D230" i="16"/>
  <c r="I230" i="16"/>
  <c r="J230" i="16"/>
  <c r="E230" i="16"/>
  <c r="D231" i="16"/>
  <c r="I231" i="16"/>
  <c r="J231" i="16"/>
  <c r="E231" i="16"/>
  <c r="D232" i="16"/>
  <c r="E232" i="16"/>
  <c r="I232" i="16"/>
  <c r="J232" i="16"/>
  <c r="F232" i="16"/>
  <c r="G232" i="16"/>
  <c r="D233" i="16"/>
  <c r="F233" i="16"/>
  <c r="H233" i="16"/>
  <c r="E233" i="16"/>
  <c r="I233" i="16"/>
  <c r="J233" i="16"/>
  <c r="D234" i="16"/>
  <c r="E234" i="16"/>
  <c r="I234" i="16"/>
  <c r="J234" i="16"/>
  <c r="D235" i="16"/>
  <c r="F235" i="16"/>
  <c r="I235" i="16"/>
  <c r="J235" i="16"/>
  <c r="E235" i="16"/>
  <c r="D236" i="16"/>
  <c r="F236" i="16"/>
  <c r="E236" i="16"/>
  <c r="D237" i="16"/>
  <c r="F237" i="16"/>
  <c r="H237" i="16"/>
  <c r="E237" i="16"/>
  <c r="I237" i="16"/>
  <c r="J237" i="16"/>
  <c r="D238" i="16"/>
  <c r="E238" i="16"/>
  <c r="I238" i="16"/>
  <c r="J238" i="16"/>
  <c r="D239" i="16"/>
  <c r="F239" i="16"/>
  <c r="H239" i="16"/>
  <c r="E239" i="16"/>
  <c r="I239" i="16"/>
  <c r="J239" i="16"/>
  <c r="D240" i="16"/>
  <c r="F240" i="16"/>
  <c r="G240" i="16"/>
  <c r="E240" i="16"/>
  <c r="I240" i="16"/>
  <c r="J240" i="16"/>
  <c r="D241" i="16"/>
  <c r="F241" i="16"/>
  <c r="H241" i="16"/>
  <c r="E241" i="16"/>
  <c r="I241" i="16"/>
  <c r="J241" i="16"/>
  <c r="D242" i="16"/>
  <c r="I242" i="16"/>
  <c r="J242" i="16"/>
  <c r="E242" i="16"/>
  <c r="D243" i="16"/>
  <c r="G243" i="16"/>
  <c r="I243" i="16"/>
  <c r="J243" i="16"/>
  <c r="E243" i="16"/>
  <c r="F243" i="16"/>
  <c r="H243" i="16"/>
  <c r="D244" i="16"/>
  <c r="G244" i="16"/>
  <c r="E244" i="16"/>
  <c r="F244" i="16"/>
  <c r="I244" i="16"/>
  <c r="J244" i="16"/>
  <c r="D245" i="16"/>
  <c r="F245" i="16"/>
  <c r="H245" i="16"/>
  <c r="E245" i="16"/>
  <c r="I245" i="16"/>
  <c r="J245" i="16"/>
  <c r="D246" i="16"/>
  <c r="I246" i="16"/>
  <c r="J246" i="16"/>
  <c r="E246" i="16"/>
  <c r="D247" i="16"/>
  <c r="I247" i="16"/>
  <c r="J247" i="16"/>
  <c r="E247" i="16"/>
  <c r="F247" i="16"/>
  <c r="H247" i="16"/>
  <c r="D248" i="16"/>
  <c r="E248" i="16"/>
  <c r="I248" i="16"/>
  <c r="J248" i="16"/>
  <c r="F248" i="16"/>
  <c r="G248" i="16"/>
  <c r="D249" i="16"/>
  <c r="F249" i="16"/>
  <c r="H249" i="16"/>
  <c r="E249" i="16"/>
  <c r="D250" i="16"/>
  <c r="I250" i="16"/>
  <c r="J250" i="16"/>
  <c r="E250" i="16"/>
  <c r="D251" i="16"/>
  <c r="E251" i="16"/>
  <c r="I251" i="16"/>
  <c r="J251" i="16"/>
  <c r="F251" i="16"/>
  <c r="H251" i="16"/>
  <c r="G251" i="16"/>
  <c r="D252" i="16"/>
  <c r="F252" i="16"/>
  <c r="G252" i="16"/>
  <c r="E252" i="16"/>
  <c r="I252" i="16"/>
  <c r="J252" i="16"/>
  <c r="D253" i="16"/>
  <c r="F253" i="16"/>
  <c r="H253" i="16"/>
  <c r="E253" i="16"/>
  <c r="D254" i="16"/>
  <c r="E254" i="16"/>
  <c r="I254" i="16"/>
  <c r="J254" i="16"/>
  <c r="D255" i="16"/>
  <c r="E255" i="16"/>
  <c r="I255" i="16"/>
  <c r="J255" i="16"/>
  <c r="F255" i="16"/>
  <c r="G255" i="16"/>
  <c r="D256" i="16"/>
  <c r="F256" i="16"/>
  <c r="E256" i="16"/>
  <c r="D257" i="16"/>
  <c r="F257" i="16"/>
  <c r="H257" i="16"/>
  <c r="E257" i="16"/>
  <c r="I257" i="16"/>
  <c r="J257" i="16"/>
  <c r="D258" i="16"/>
  <c r="I258" i="16"/>
  <c r="J258" i="16"/>
  <c r="E258" i="16"/>
  <c r="D259" i="16"/>
  <c r="I259" i="16"/>
  <c r="J259" i="16"/>
  <c r="E259" i="16"/>
  <c r="D260" i="16"/>
  <c r="F260" i="16"/>
  <c r="E260" i="16"/>
  <c r="I260" i="16"/>
  <c r="J260" i="16"/>
  <c r="D261" i="16"/>
  <c r="F261" i="16"/>
  <c r="H261" i="16"/>
  <c r="E261" i="16"/>
  <c r="I261" i="16"/>
  <c r="J261" i="16"/>
  <c r="D262" i="16"/>
  <c r="I262" i="16"/>
  <c r="J262" i="16"/>
  <c r="E262" i="16"/>
  <c r="D263" i="16"/>
  <c r="I263" i="16"/>
  <c r="J263" i="16"/>
  <c r="E263" i="16"/>
  <c r="D264" i="16"/>
  <c r="E264" i="16"/>
  <c r="I264" i="16"/>
  <c r="J264" i="16"/>
  <c r="F264" i="16"/>
  <c r="G264" i="16"/>
  <c r="D265" i="16"/>
  <c r="F265" i="16"/>
  <c r="H265" i="16"/>
  <c r="E265" i="16"/>
  <c r="I265" i="16"/>
  <c r="J265" i="16"/>
  <c r="D266" i="16"/>
  <c r="E266" i="16"/>
  <c r="I266" i="16"/>
  <c r="J266" i="16"/>
  <c r="D267" i="16"/>
  <c r="I267" i="16"/>
  <c r="J267" i="16"/>
  <c r="E267" i="16"/>
  <c r="F267" i="16"/>
  <c r="H267" i="16"/>
  <c r="G267" i="16"/>
  <c r="D268" i="16"/>
  <c r="F268" i="16"/>
  <c r="E268" i="16"/>
  <c r="D269" i="16"/>
  <c r="F269" i="16"/>
  <c r="H269" i="16"/>
  <c r="E269" i="16"/>
  <c r="I269" i="16"/>
  <c r="J269" i="16"/>
  <c r="D270" i="16"/>
  <c r="E270" i="16"/>
  <c r="I270" i="16"/>
  <c r="J270" i="16"/>
  <c r="D271" i="16"/>
  <c r="F271" i="16"/>
  <c r="H271" i="16"/>
  <c r="E271" i="16"/>
  <c r="I271" i="16"/>
  <c r="J271" i="16"/>
  <c r="D272" i="16"/>
  <c r="F272" i="16"/>
  <c r="G272" i="16"/>
  <c r="E272" i="16"/>
  <c r="I272" i="16"/>
  <c r="J272" i="16"/>
  <c r="D273" i="16"/>
  <c r="F273" i="16"/>
  <c r="H273" i="16"/>
  <c r="E273" i="16"/>
  <c r="I273" i="16"/>
  <c r="J273" i="16"/>
  <c r="D274" i="16"/>
  <c r="I274" i="16"/>
  <c r="J274" i="16"/>
  <c r="E274" i="16"/>
  <c r="D275" i="16"/>
  <c r="F275" i="16"/>
  <c r="H275" i="16"/>
  <c r="I275" i="16"/>
  <c r="J275" i="16"/>
  <c r="E275" i="16"/>
  <c r="D276" i="16"/>
  <c r="G276" i="16"/>
  <c r="E276" i="16"/>
  <c r="F276" i="16"/>
  <c r="I276" i="16"/>
  <c r="J276" i="16"/>
  <c r="D277" i="16"/>
  <c r="F277" i="16"/>
  <c r="H277" i="16"/>
  <c r="E277" i="16"/>
  <c r="I277" i="16"/>
  <c r="J277" i="16"/>
  <c r="D278" i="16"/>
  <c r="I278" i="16"/>
  <c r="J278" i="16"/>
  <c r="E278" i="16"/>
  <c r="D279" i="16"/>
  <c r="I279" i="16"/>
  <c r="J279" i="16"/>
  <c r="E279" i="16"/>
  <c r="F279" i="16"/>
  <c r="H279" i="16"/>
  <c r="D280" i="16"/>
  <c r="E280" i="16"/>
  <c r="I280" i="16"/>
  <c r="J280" i="16"/>
  <c r="F280" i="16"/>
  <c r="G280" i="16"/>
  <c r="D281" i="16"/>
  <c r="F281" i="16"/>
  <c r="H281" i="16"/>
  <c r="E281" i="16"/>
  <c r="I281" i="16"/>
  <c r="J281" i="16"/>
  <c r="D282" i="16"/>
  <c r="I282" i="16"/>
  <c r="J282" i="16"/>
  <c r="E282" i="16"/>
  <c r="D283" i="16"/>
  <c r="F283" i="16"/>
  <c r="E283" i="16"/>
  <c r="I283" i="16"/>
  <c r="J283" i="16"/>
  <c r="D284" i="16"/>
  <c r="F284" i="16"/>
  <c r="G284" i="16"/>
  <c r="E284" i="16"/>
  <c r="I284" i="16"/>
  <c r="J284" i="16"/>
  <c r="D285" i="16"/>
  <c r="F285" i="16"/>
  <c r="H285" i="16"/>
  <c r="E285" i="16"/>
  <c r="D286" i="16"/>
  <c r="E286" i="16"/>
  <c r="I286" i="16"/>
  <c r="J286" i="16"/>
  <c r="D287" i="16"/>
  <c r="E287" i="16"/>
  <c r="I287" i="16"/>
  <c r="J287" i="16"/>
  <c r="F287" i="16"/>
  <c r="G287" i="16"/>
  <c r="D288" i="16"/>
  <c r="F288" i="16"/>
  <c r="E288" i="16"/>
  <c r="I288" i="16"/>
  <c r="J288" i="16"/>
  <c r="D289" i="16"/>
  <c r="F289" i="16"/>
  <c r="H289" i="16"/>
  <c r="E289" i="16"/>
  <c r="I289" i="16"/>
  <c r="J289" i="16"/>
  <c r="D290" i="16"/>
  <c r="I290" i="16"/>
  <c r="J290" i="16"/>
  <c r="E290" i="16"/>
  <c r="D291" i="16"/>
  <c r="I291" i="16"/>
  <c r="J291" i="16"/>
  <c r="E291" i="16"/>
  <c r="F291" i="16"/>
  <c r="H291" i="16"/>
  <c r="D292" i="16"/>
  <c r="F292" i="16"/>
  <c r="E292" i="16"/>
  <c r="I292" i="16"/>
  <c r="J292" i="16"/>
  <c r="D293" i="16"/>
  <c r="F293" i="16"/>
  <c r="H293" i="16"/>
  <c r="E293" i="16"/>
  <c r="I293" i="16"/>
  <c r="J293" i="16"/>
  <c r="D294" i="16"/>
  <c r="I294" i="16"/>
  <c r="J294" i="16"/>
  <c r="E294" i="16"/>
  <c r="D295" i="16"/>
  <c r="I295" i="16"/>
  <c r="J295" i="16"/>
  <c r="E295" i="16"/>
  <c r="D296" i="16"/>
  <c r="E296" i="16"/>
  <c r="I296" i="16"/>
  <c r="J296" i="16"/>
  <c r="F296" i="16"/>
  <c r="G296" i="16"/>
  <c r="D297" i="16"/>
  <c r="F297" i="16"/>
  <c r="H297" i="16"/>
  <c r="E297" i="16"/>
  <c r="I297" i="16"/>
  <c r="J297" i="16"/>
  <c r="D298" i="16"/>
  <c r="E298" i="16"/>
  <c r="I298" i="16"/>
  <c r="J298" i="16"/>
  <c r="D299" i="16"/>
  <c r="I299" i="16"/>
  <c r="J299" i="16"/>
  <c r="E299" i="16"/>
  <c r="F299" i="16"/>
  <c r="H299" i="16"/>
  <c r="G299" i="16"/>
  <c r="D300" i="16"/>
  <c r="F300" i="16"/>
  <c r="E300" i="16"/>
  <c r="D301" i="16"/>
  <c r="F301" i="16"/>
  <c r="H301" i="16"/>
  <c r="E301" i="16"/>
  <c r="I301" i="16"/>
  <c r="J301" i="16"/>
  <c r="D302" i="16"/>
  <c r="E302" i="16"/>
  <c r="I302" i="16"/>
  <c r="J302" i="16"/>
  <c r="D303" i="16"/>
  <c r="F303" i="16"/>
  <c r="H303" i="16"/>
  <c r="E303" i="16"/>
  <c r="I303" i="16"/>
  <c r="J303" i="16"/>
  <c r="D304" i="16"/>
  <c r="F304" i="16"/>
  <c r="G304" i="16"/>
  <c r="E304" i="16"/>
  <c r="I304" i="16"/>
  <c r="J304" i="16"/>
  <c r="D305" i="16"/>
  <c r="F305" i="16"/>
  <c r="H305" i="16"/>
  <c r="E305" i="16"/>
  <c r="I305" i="16"/>
  <c r="J305" i="16"/>
  <c r="D306" i="16"/>
  <c r="I306" i="16"/>
  <c r="J306" i="16"/>
  <c r="E306" i="16"/>
  <c r="D307" i="16"/>
  <c r="F307" i="16"/>
  <c r="H307" i="16"/>
  <c r="I307" i="16"/>
  <c r="J307" i="16"/>
  <c r="E307" i="16"/>
  <c r="D308" i="16"/>
  <c r="G308" i="16"/>
  <c r="E308" i="16"/>
  <c r="F308" i="16"/>
  <c r="I308" i="16"/>
  <c r="J308" i="16"/>
  <c r="D309" i="16"/>
  <c r="F309" i="16"/>
  <c r="H309" i="16"/>
  <c r="E309" i="16"/>
  <c r="I309" i="16"/>
  <c r="J309" i="16"/>
  <c r="D310" i="16"/>
  <c r="I310" i="16"/>
  <c r="J310" i="16"/>
  <c r="E310" i="16"/>
  <c r="D311" i="16"/>
  <c r="I311" i="16"/>
  <c r="J311" i="16"/>
  <c r="E311" i="16"/>
  <c r="F311" i="16"/>
  <c r="H311" i="16"/>
  <c r="D312" i="16"/>
  <c r="F312" i="16"/>
  <c r="E312" i="16"/>
  <c r="I312" i="16"/>
  <c r="J312" i="16"/>
  <c r="D313" i="16"/>
  <c r="E313" i="16"/>
  <c r="I313" i="16"/>
  <c r="J313" i="16"/>
  <c r="F313" i="16"/>
  <c r="G313" i="16"/>
  <c r="D314" i="16"/>
  <c r="I314" i="16"/>
  <c r="J314" i="16"/>
  <c r="E314" i="16"/>
  <c r="F314" i="16"/>
  <c r="H314" i="16"/>
  <c r="D315" i="16"/>
  <c r="I315" i="16"/>
  <c r="J315" i="16"/>
  <c r="E315" i="16"/>
  <c r="D316" i="16"/>
  <c r="I316" i="16"/>
  <c r="J316" i="16"/>
  <c r="E316" i="16"/>
  <c r="F316" i="16"/>
  <c r="H316" i="16"/>
  <c r="G316" i="16"/>
  <c r="D317" i="16"/>
  <c r="F317" i="16"/>
  <c r="H317" i="16"/>
  <c r="E317" i="16"/>
  <c r="I317" i="16"/>
  <c r="J317" i="16"/>
  <c r="D318" i="16"/>
  <c r="F318" i="16"/>
  <c r="H318" i="16"/>
  <c r="I318" i="16"/>
  <c r="J318" i="16"/>
  <c r="E318" i="16"/>
  <c r="D319" i="16"/>
  <c r="I319" i="16"/>
  <c r="J319" i="16"/>
  <c r="E319" i="16"/>
  <c r="F319" i="16"/>
  <c r="H319" i="16"/>
  <c r="D320" i="16"/>
  <c r="F320" i="16"/>
  <c r="E320" i="16"/>
  <c r="I320" i="16"/>
  <c r="J320" i="16"/>
  <c r="D321" i="16"/>
  <c r="E321" i="16"/>
  <c r="I321" i="16"/>
  <c r="J321" i="16"/>
  <c r="F321" i="16"/>
  <c r="G321" i="16"/>
  <c r="D322" i="16"/>
  <c r="I322" i="16"/>
  <c r="J322" i="16"/>
  <c r="E322" i="16"/>
  <c r="F322" i="16"/>
  <c r="H322" i="16"/>
  <c r="D323" i="16"/>
  <c r="I323" i="16"/>
  <c r="J323" i="16"/>
  <c r="E323" i="16"/>
  <c r="D324" i="16"/>
  <c r="I324" i="16"/>
  <c r="J324" i="16"/>
  <c r="E324" i="16"/>
  <c r="F324" i="16"/>
  <c r="H324" i="16"/>
  <c r="G324" i="16"/>
  <c r="D325" i="16"/>
  <c r="F325" i="16"/>
  <c r="H325" i="16"/>
  <c r="E325" i="16"/>
  <c r="I325" i="16"/>
  <c r="J325" i="16"/>
  <c r="D326" i="16"/>
  <c r="F326" i="16"/>
  <c r="H326" i="16"/>
  <c r="I326" i="16"/>
  <c r="J326" i="16"/>
  <c r="E326" i="16"/>
  <c r="D327" i="16"/>
  <c r="I327" i="16"/>
  <c r="J327" i="16"/>
  <c r="E327" i="16"/>
  <c r="F327" i="16"/>
  <c r="H327" i="16"/>
  <c r="D328" i="16"/>
  <c r="F328" i="16"/>
  <c r="E328" i="16"/>
  <c r="I328" i="16"/>
  <c r="J328" i="16"/>
  <c r="D329" i="16"/>
  <c r="E329" i="16"/>
  <c r="I329" i="16"/>
  <c r="J329" i="16"/>
  <c r="F329" i="16"/>
  <c r="G329" i="16"/>
  <c r="D330" i="16"/>
  <c r="I330" i="16"/>
  <c r="J330" i="16"/>
  <c r="E330" i="16"/>
  <c r="F330" i="16"/>
  <c r="H330" i="16"/>
  <c r="D331" i="16"/>
  <c r="I331" i="16"/>
  <c r="J331" i="16"/>
  <c r="E331" i="16"/>
  <c r="D332" i="16"/>
  <c r="I332" i="16"/>
  <c r="J332" i="16"/>
  <c r="E332" i="16"/>
  <c r="F332" i="16"/>
  <c r="H332" i="16"/>
  <c r="G332" i="16"/>
  <c r="D333" i="16"/>
  <c r="F333" i="16"/>
  <c r="H333" i="16"/>
  <c r="E333" i="16"/>
  <c r="I333" i="16"/>
  <c r="J333" i="16"/>
  <c r="D334" i="16"/>
  <c r="F334" i="16"/>
  <c r="H334" i="16"/>
  <c r="I334" i="16"/>
  <c r="J334" i="16"/>
  <c r="E334" i="16"/>
  <c r="D335" i="16"/>
  <c r="I335" i="16"/>
  <c r="J335" i="16"/>
  <c r="E335" i="16"/>
  <c r="F335" i="16"/>
  <c r="H335" i="16"/>
  <c r="D336" i="16"/>
  <c r="F336" i="16"/>
  <c r="E336" i="16"/>
  <c r="I336" i="16"/>
  <c r="J336" i="16"/>
  <c r="D337" i="16"/>
  <c r="E337" i="16"/>
  <c r="I337" i="16"/>
  <c r="J337" i="16"/>
  <c r="F337" i="16"/>
  <c r="G337" i="16"/>
  <c r="D338" i="16"/>
  <c r="I338" i="16"/>
  <c r="J338" i="16"/>
  <c r="E338" i="16"/>
  <c r="F338" i="16"/>
  <c r="H338" i="16"/>
  <c r="D339" i="16"/>
  <c r="I339" i="16"/>
  <c r="J339" i="16"/>
  <c r="E339" i="16"/>
  <c r="D340" i="16"/>
  <c r="I340" i="16"/>
  <c r="J340" i="16"/>
  <c r="E340" i="16"/>
  <c r="F340" i="16"/>
  <c r="H340" i="16"/>
  <c r="G340" i="16"/>
  <c r="D341" i="16"/>
  <c r="F341" i="16"/>
  <c r="H341" i="16"/>
  <c r="E341" i="16"/>
  <c r="I341" i="16"/>
  <c r="J341" i="16"/>
  <c r="D342" i="16"/>
  <c r="F342" i="16"/>
  <c r="H342" i="16"/>
  <c r="I342" i="16"/>
  <c r="J342" i="16"/>
  <c r="E342" i="16"/>
  <c r="D343" i="16"/>
  <c r="I343" i="16"/>
  <c r="J343" i="16"/>
  <c r="E343" i="16"/>
  <c r="F343" i="16"/>
  <c r="H343" i="16"/>
  <c r="D344" i="16"/>
  <c r="F344" i="16"/>
  <c r="E344" i="16"/>
  <c r="I344" i="16"/>
  <c r="J344" i="16"/>
  <c r="D345" i="16"/>
  <c r="E345" i="16"/>
  <c r="I345" i="16"/>
  <c r="J345" i="16"/>
  <c r="F345" i="16"/>
  <c r="G345" i="16"/>
  <c r="D346" i="16"/>
  <c r="I346" i="16"/>
  <c r="J346" i="16"/>
  <c r="E346" i="16"/>
  <c r="F346" i="16"/>
  <c r="H346" i="16"/>
  <c r="D347" i="16"/>
  <c r="I347" i="16"/>
  <c r="J347" i="16"/>
  <c r="E347" i="16"/>
  <c r="D348" i="16"/>
  <c r="I348" i="16"/>
  <c r="J348" i="16"/>
  <c r="E348" i="16"/>
  <c r="F348" i="16"/>
  <c r="H348" i="16"/>
  <c r="G348" i="16"/>
  <c r="D349" i="16"/>
  <c r="F349" i="16"/>
  <c r="H349" i="16"/>
  <c r="E349" i="16"/>
  <c r="I349" i="16"/>
  <c r="J349" i="16"/>
  <c r="D350" i="16"/>
  <c r="F350" i="16"/>
  <c r="H350" i="16"/>
  <c r="I350" i="16"/>
  <c r="J350" i="16"/>
  <c r="E350" i="16"/>
  <c r="D351" i="16"/>
  <c r="I351" i="16"/>
  <c r="J351" i="16"/>
  <c r="E351" i="16"/>
  <c r="F351" i="16"/>
  <c r="H351" i="16"/>
  <c r="D352" i="16"/>
  <c r="F352" i="16"/>
  <c r="E352" i="16"/>
  <c r="I352" i="16"/>
  <c r="J352" i="16"/>
  <c r="D353" i="16"/>
  <c r="E353" i="16"/>
  <c r="I353" i="16"/>
  <c r="J353" i="16"/>
  <c r="F353" i="16"/>
  <c r="G353" i="16"/>
  <c r="D354" i="16"/>
  <c r="I354" i="16"/>
  <c r="J354" i="16"/>
  <c r="E354" i="16"/>
  <c r="F354" i="16"/>
  <c r="H354" i="16"/>
  <c r="D355" i="16"/>
  <c r="I355" i="16"/>
  <c r="J355" i="16"/>
  <c r="E355" i="16"/>
  <c r="D356" i="16"/>
  <c r="F356" i="16"/>
  <c r="I356" i="16"/>
  <c r="J356" i="16"/>
  <c r="E356" i="16"/>
  <c r="D357" i="16"/>
  <c r="F357" i="16"/>
  <c r="H357" i="16"/>
  <c r="E357" i="16"/>
  <c r="I357" i="16"/>
  <c r="J357" i="16"/>
  <c r="D358" i="16"/>
  <c r="F358" i="16"/>
  <c r="H358" i="16"/>
  <c r="I358" i="16"/>
  <c r="J358" i="16"/>
  <c r="E358" i="16"/>
  <c r="D359" i="16"/>
  <c r="I359" i="16"/>
  <c r="J359" i="16"/>
  <c r="E359" i="16"/>
  <c r="F359" i="16"/>
  <c r="H359" i="16"/>
  <c r="D360" i="16"/>
  <c r="F360" i="16"/>
  <c r="E360" i="16"/>
  <c r="I360" i="16"/>
  <c r="J360" i="16"/>
  <c r="D361" i="16"/>
  <c r="E361" i="16"/>
  <c r="I361" i="16"/>
  <c r="J361" i="16"/>
  <c r="F361" i="16"/>
  <c r="G361" i="16"/>
  <c r="D362" i="16"/>
  <c r="I362" i="16"/>
  <c r="J362" i="16"/>
  <c r="E362" i="16"/>
  <c r="F362" i="16"/>
  <c r="H362" i="16"/>
  <c r="D363" i="16"/>
  <c r="I363" i="16"/>
  <c r="J363" i="16"/>
  <c r="E363" i="16"/>
  <c r="D364" i="16"/>
  <c r="F364" i="16"/>
  <c r="I364" i="16"/>
  <c r="J364" i="16"/>
  <c r="E364" i="16"/>
  <c r="D365" i="16"/>
  <c r="F365" i="16"/>
  <c r="H365" i="16"/>
  <c r="E365" i="16"/>
  <c r="I365" i="16"/>
  <c r="J365" i="16"/>
  <c r="D366" i="16"/>
  <c r="G366" i="16"/>
  <c r="I366" i="16"/>
  <c r="J366" i="16"/>
  <c r="E366" i="16"/>
  <c r="F366" i="16"/>
  <c r="H366" i="16"/>
  <c r="D367" i="16"/>
  <c r="I367" i="16"/>
  <c r="J367" i="16"/>
  <c r="E367" i="16"/>
  <c r="F367" i="16"/>
  <c r="H367" i="16"/>
  <c r="D368" i="16"/>
  <c r="F368" i="16"/>
  <c r="E368" i="16"/>
  <c r="I368" i="16"/>
  <c r="J368" i="16"/>
  <c r="D369" i="16"/>
  <c r="E369" i="16"/>
  <c r="I369" i="16"/>
  <c r="J369" i="16"/>
  <c r="F369" i="16"/>
  <c r="G369" i="16"/>
  <c r="D370" i="16"/>
  <c r="I370" i="16"/>
  <c r="J370" i="16"/>
  <c r="E370" i="16"/>
  <c r="D371" i="16"/>
  <c r="I371" i="16"/>
  <c r="J371" i="16"/>
  <c r="E371" i="16"/>
  <c r="D372" i="16"/>
  <c r="F372" i="16"/>
  <c r="I372" i="16"/>
  <c r="J372" i="16"/>
  <c r="E372" i="16"/>
  <c r="D373" i="16"/>
  <c r="F373" i="16"/>
  <c r="H373" i="16"/>
  <c r="E373" i="16"/>
  <c r="I373" i="16"/>
  <c r="J373" i="16"/>
  <c r="D374" i="16"/>
  <c r="G374" i="16"/>
  <c r="I374" i="16"/>
  <c r="J374" i="16"/>
  <c r="E374" i="16"/>
  <c r="F374" i="16"/>
  <c r="H374" i="16"/>
  <c r="D375" i="16"/>
  <c r="I375" i="16"/>
  <c r="J375" i="16"/>
  <c r="E375" i="16"/>
  <c r="F375" i="16"/>
  <c r="H375" i="16"/>
  <c r="D376" i="16"/>
  <c r="E376" i="16"/>
  <c r="I376" i="16"/>
  <c r="J376" i="16"/>
  <c r="F376" i="16"/>
  <c r="H376" i="16"/>
  <c r="G376" i="16"/>
  <c r="D377" i="16"/>
  <c r="E377" i="16"/>
  <c r="I377" i="16"/>
  <c r="J377" i="16"/>
  <c r="F377" i="16"/>
  <c r="G377" i="16"/>
  <c r="D378" i="16"/>
  <c r="I378" i="16"/>
  <c r="J378" i="16"/>
  <c r="E378" i="16"/>
  <c r="D379" i="16"/>
  <c r="I379" i="16"/>
  <c r="J379" i="16"/>
  <c r="E379" i="16"/>
  <c r="D380" i="16"/>
  <c r="I380" i="16"/>
  <c r="J380" i="16"/>
  <c r="E380" i="16"/>
  <c r="F380" i="16"/>
  <c r="H380" i="16"/>
  <c r="G380" i="16"/>
  <c r="D381" i="16"/>
  <c r="F381" i="16"/>
  <c r="H381" i="16"/>
  <c r="E381" i="16"/>
  <c r="I381" i="16"/>
  <c r="J381" i="16"/>
  <c r="D382" i="16"/>
  <c r="G382" i="16"/>
  <c r="I382" i="16"/>
  <c r="J382" i="16"/>
  <c r="E382" i="16"/>
  <c r="F382" i="16"/>
  <c r="H382" i="16"/>
  <c r="D383" i="16"/>
  <c r="I383" i="16"/>
  <c r="J383" i="16"/>
  <c r="E383" i="16"/>
  <c r="F383" i="16"/>
  <c r="H383" i="16"/>
  <c r="D384" i="16"/>
  <c r="F384" i="16"/>
  <c r="E384" i="16"/>
  <c r="I384" i="16"/>
  <c r="J384" i="16"/>
  <c r="D385" i="16"/>
  <c r="E385" i="16"/>
  <c r="I385" i="16"/>
  <c r="J385" i="16"/>
  <c r="F385" i="16"/>
  <c r="G385" i="16"/>
  <c r="D386" i="16"/>
  <c r="I386" i="16"/>
  <c r="J386" i="16"/>
  <c r="E386" i="16"/>
  <c r="D387" i="16"/>
  <c r="I387" i="16"/>
  <c r="J387" i="16"/>
  <c r="E387" i="16"/>
  <c r="D388" i="16"/>
  <c r="I388" i="16"/>
  <c r="J388" i="16"/>
  <c r="E388" i="16"/>
  <c r="F388" i="16"/>
  <c r="H388" i="16"/>
  <c r="G388" i="16"/>
  <c r="D389" i="16"/>
  <c r="F389" i="16"/>
  <c r="H389" i="16"/>
  <c r="E389" i="16"/>
  <c r="I389" i="16"/>
  <c r="J389" i="16"/>
  <c r="D390" i="16"/>
  <c r="G390" i="16"/>
  <c r="I390" i="16"/>
  <c r="J390" i="16"/>
  <c r="E390" i="16"/>
  <c r="F390" i="16"/>
  <c r="H390" i="16"/>
  <c r="D391" i="16"/>
  <c r="I391" i="16"/>
  <c r="J391" i="16"/>
  <c r="E391" i="16"/>
  <c r="F391" i="16"/>
  <c r="H391" i="16"/>
  <c r="D392" i="16"/>
  <c r="F392" i="16"/>
  <c r="E392" i="16"/>
  <c r="I392" i="16"/>
  <c r="J392" i="16"/>
  <c r="D393" i="16"/>
  <c r="E393" i="16"/>
  <c r="I393" i="16"/>
  <c r="J393" i="16"/>
  <c r="F393" i="16"/>
  <c r="G393" i="16"/>
  <c r="D394" i="16"/>
  <c r="I394" i="16"/>
  <c r="J394" i="16"/>
  <c r="E394" i="16"/>
  <c r="F394" i="16"/>
  <c r="H394" i="16"/>
  <c r="D395" i="16"/>
  <c r="I395" i="16"/>
  <c r="J395" i="16"/>
  <c r="E395" i="16"/>
  <c r="D396" i="16"/>
  <c r="I396" i="16"/>
  <c r="J396" i="16"/>
  <c r="E396" i="16"/>
  <c r="F396" i="16"/>
  <c r="H396" i="16"/>
  <c r="G396" i="16"/>
  <c r="D397" i="16"/>
  <c r="F397" i="16"/>
  <c r="H397" i="16"/>
  <c r="E397" i="16"/>
  <c r="I397" i="16"/>
  <c r="J397" i="16"/>
  <c r="D398" i="16"/>
  <c r="F398" i="16"/>
  <c r="H398" i="16"/>
  <c r="I398" i="16"/>
  <c r="J398" i="16"/>
  <c r="E398" i="16"/>
  <c r="D399" i="16"/>
  <c r="I399" i="16"/>
  <c r="J399" i="16"/>
  <c r="E399" i="16"/>
  <c r="F399" i="16"/>
  <c r="H399" i="16"/>
  <c r="D400" i="16"/>
  <c r="F400" i="16"/>
  <c r="E400" i="16"/>
  <c r="I400" i="16"/>
  <c r="J400" i="16"/>
  <c r="D401" i="16"/>
  <c r="E401" i="16"/>
  <c r="I401" i="16"/>
  <c r="J401" i="16"/>
  <c r="F401" i="16"/>
  <c r="G401" i="16"/>
  <c r="D402" i="16"/>
  <c r="I402" i="16"/>
  <c r="J402" i="16"/>
  <c r="E402" i="16"/>
  <c r="D403" i="16"/>
  <c r="I403" i="16"/>
  <c r="J403" i="16"/>
  <c r="E403" i="16"/>
  <c r="D404" i="16"/>
  <c r="I404" i="16"/>
  <c r="J404" i="16"/>
  <c r="E404" i="16"/>
  <c r="F404" i="16"/>
  <c r="H404" i="16"/>
  <c r="G404" i="16"/>
  <c r="D405" i="16"/>
  <c r="F405" i="16"/>
  <c r="H405" i="16"/>
  <c r="E405" i="16"/>
  <c r="I405" i="16"/>
  <c r="J405" i="16"/>
  <c r="D406" i="16"/>
  <c r="F406" i="16"/>
  <c r="H406" i="16"/>
  <c r="I406" i="16"/>
  <c r="J406" i="16"/>
  <c r="E406" i="16"/>
  <c r="D407" i="16"/>
  <c r="I407" i="16"/>
  <c r="J407" i="16"/>
  <c r="E407" i="16"/>
  <c r="F407" i="16"/>
  <c r="H407" i="16"/>
  <c r="D408" i="16"/>
  <c r="F408" i="16"/>
  <c r="E408" i="16"/>
  <c r="I408" i="16"/>
  <c r="J408" i="16"/>
  <c r="D409" i="16"/>
  <c r="E409" i="16"/>
  <c r="I409" i="16"/>
  <c r="J409" i="16"/>
  <c r="F409" i="16"/>
  <c r="G409" i="16"/>
  <c r="D410" i="16"/>
  <c r="I410" i="16"/>
  <c r="J410" i="16"/>
  <c r="E410" i="16"/>
  <c r="D411" i="16"/>
  <c r="I411" i="16"/>
  <c r="J411" i="16"/>
  <c r="E411" i="16"/>
  <c r="D412" i="16"/>
  <c r="I412" i="16"/>
  <c r="J412" i="16"/>
  <c r="E412" i="16"/>
  <c r="F412" i="16"/>
  <c r="H412" i="16"/>
  <c r="G412" i="16"/>
  <c r="D413" i="16"/>
  <c r="F413" i="16"/>
  <c r="H413" i="16"/>
  <c r="E413" i="16"/>
  <c r="I413" i="16"/>
  <c r="J413" i="16"/>
  <c r="D414" i="16"/>
  <c r="G414" i="16"/>
  <c r="I414" i="16"/>
  <c r="J414" i="16"/>
  <c r="E414" i="16"/>
  <c r="F414" i="16"/>
  <c r="H414" i="16"/>
  <c r="D415" i="16"/>
  <c r="I415" i="16"/>
  <c r="J415" i="16"/>
  <c r="E415" i="16"/>
  <c r="F415" i="16"/>
  <c r="H415" i="16"/>
  <c r="D416" i="16"/>
  <c r="F416" i="16"/>
  <c r="E416" i="16"/>
  <c r="I416" i="16"/>
  <c r="J416" i="16"/>
  <c r="D417" i="16"/>
  <c r="E417" i="16"/>
  <c r="I417" i="16"/>
  <c r="J417" i="16"/>
  <c r="F417" i="16"/>
  <c r="G417" i="16"/>
  <c r="D418" i="16"/>
  <c r="I418" i="16"/>
  <c r="J418" i="16"/>
  <c r="E418" i="16"/>
  <c r="D419" i="16"/>
  <c r="I419" i="16"/>
  <c r="J419" i="16"/>
  <c r="E419" i="16"/>
  <c r="D420" i="16"/>
  <c r="I420" i="16"/>
  <c r="J420" i="16"/>
  <c r="E420" i="16"/>
  <c r="F420" i="16"/>
  <c r="H420" i="16"/>
  <c r="G420" i="16"/>
  <c r="D421" i="16"/>
  <c r="F421" i="16"/>
  <c r="E421" i="16"/>
  <c r="D422" i="16"/>
  <c r="F422" i="16"/>
  <c r="H422" i="16"/>
  <c r="E422" i="16"/>
  <c r="I422" i="16"/>
  <c r="J422" i="16"/>
  <c r="D423" i="16"/>
  <c r="E423" i="16"/>
  <c r="I423" i="16"/>
  <c r="J423" i="16"/>
  <c r="D424" i="16"/>
  <c r="F424" i="16"/>
  <c r="H424" i="16"/>
  <c r="E424" i="16"/>
  <c r="I424" i="16"/>
  <c r="J424" i="16"/>
  <c r="D425" i="16"/>
  <c r="F425" i="16"/>
  <c r="G425" i="16"/>
  <c r="E425" i="16"/>
  <c r="I425" i="16"/>
  <c r="J425" i="16"/>
  <c r="D426" i="16"/>
  <c r="F426" i="16"/>
  <c r="H426" i="16"/>
  <c r="E426" i="16"/>
  <c r="I426" i="16"/>
  <c r="J426" i="16"/>
  <c r="D427" i="16"/>
  <c r="I427" i="16"/>
  <c r="J427" i="16"/>
  <c r="E427" i="16"/>
  <c r="D428" i="16"/>
  <c r="F428" i="16"/>
  <c r="H428" i="16"/>
  <c r="I428" i="16"/>
  <c r="J428" i="16"/>
  <c r="E428" i="16"/>
  <c r="D429" i="16"/>
  <c r="G429" i="16"/>
  <c r="E429" i="16"/>
  <c r="F429" i="16"/>
  <c r="I429" i="16"/>
  <c r="J429" i="16"/>
  <c r="D430" i="16"/>
  <c r="F430" i="16"/>
  <c r="H430" i="16"/>
  <c r="E430" i="16"/>
  <c r="I430" i="16"/>
  <c r="J430" i="16"/>
  <c r="D431" i="16"/>
  <c r="I431" i="16"/>
  <c r="J431" i="16"/>
  <c r="E431" i="16"/>
  <c r="D432" i="16"/>
  <c r="I432" i="16"/>
  <c r="J432" i="16"/>
  <c r="E432" i="16"/>
  <c r="F432" i="16"/>
  <c r="H432" i="16"/>
  <c r="D433" i="16"/>
  <c r="E433" i="16"/>
  <c r="I433" i="16"/>
  <c r="J433" i="16"/>
  <c r="F433" i="16"/>
  <c r="G433" i="16"/>
  <c r="D434" i="16"/>
  <c r="F434" i="16"/>
  <c r="H434" i="16"/>
  <c r="E434" i="16"/>
  <c r="I434" i="16"/>
  <c r="J434" i="16"/>
  <c r="D435" i="16"/>
  <c r="I435" i="16"/>
  <c r="J435" i="16"/>
  <c r="E435" i="16"/>
  <c r="D436" i="16"/>
  <c r="F436" i="16"/>
  <c r="E436" i="16"/>
  <c r="I436" i="16"/>
  <c r="J436" i="16"/>
  <c r="D437" i="16"/>
  <c r="F437" i="16"/>
  <c r="G437" i="16"/>
  <c r="E437" i="16"/>
  <c r="I437" i="16"/>
  <c r="J437" i="16"/>
  <c r="D438" i="16"/>
  <c r="F438" i="16"/>
  <c r="H438" i="16"/>
  <c r="E438" i="16"/>
  <c r="D439" i="16"/>
  <c r="E439" i="16"/>
  <c r="I439" i="16"/>
  <c r="J439" i="16"/>
  <c r="D440" i="16"/>
  <c r="E440" i="16"/>
  <c r="I440" i="16"/>
  <c r="J440" i="16"/>
  <c r="F440" i="16"/>
  <c r="G440" i="16"/>
  <c r="D441" i="16"/>
  <c r="F441" i="16"/>
  <c r="E441" i="16"/>
  <c r="I441" i="16"/>
  <c r="J441" i="16"/>
  <c r="D442" i="16"/>
  <c r="F442" i="16"/>
  <c r="H442" i="16"/>
  <c r="E442" i="16"/>
  <c r="I442" i="16"/>
  <c r="J442" i="16"/>
  <c r="D443" i="16"/>
  <c r="I443" i="16"/>
  <c r="J443" i="16"/>
  <c r="E443" i="16"/>
  <c r="D444" i="16"/>
  <c r="I444" i="16"/>
  <c r="J444" i="16"/>
  <c r="E444" i="16"/>
  <c r="F444" i="16"/>
  <c r="H444" i="16"/>
  <c r="D445" i="16"/>
  <c r="F445" i="16"/>
  <c r="E445" i="16"/>
  <c r="I445" i="16"/>
  <c r="J445" i="16"/>
  <c r="D446" i="16"/>
  <c r="F446" i="16"/>
  <c r="H446" i="16"/>
  <c r="E446" i="16"/>
  <c r="I446" i="16"/>
  <c r="J446" i="16"/>
  <c r="D447" i="16"/>
  <c r="I447" i="16"/>
  <c r="J447" i="16"/>
  <c r="E447" i="16"/>
  <c r="D448" i="16"/>
  <c r="I448" i="16"/>
  <c r="J448" i="16"/>
  <c r="E448" i="16"/>
  <c r="D449" i="16"/>
  <c r="E449" i="16"/>
  <c r="I449" i="16"/>
  <c r="J449" i="16"/>
  <c r="F449" i="16"/>
  <c r="G449" i="16"/>
  <c r="D450" i="16"/>
  <c r="F450" i="16"/>
  <c r="H450" i="16"/>
  <c r="E450" i="16"/>
  <c r="I450" i="16"/>
  <c r="J450" i="16"/>
  <c r="D451" i="16"/>
  <c r="E451" i="16"/>
  <c r="I451" i="16"/>
  <c r="J451" i="16"/>
  <c r="D452" i="16"/>
  <c r="F452" i="16"/>
  <c r="I452" i="16"/>
  <c r="J452" i="16"/>
  <c r="E452" i="16"/>
  <c r="D453" i="16"/>
  <c r="F453" i="16"/>
  <c r="E453" i="16"/>
  <c r="D454" i="16"/>
  <c r="F454" i="16"/>
  <c r="H454" i="16"/>
  <c r="E454" i="16"/>
  <c r="I454" i="16"/>
  <c r="J454" i="16"/>
  <c r="D455" i="16"/>
  <c r="E455" i="16"/>
  <c r="I455" i="16"/>
  <c r="J455" i="16"/>
  <c r="D456" i="16"/>
  <c r="F456" i="16"/>
  <c r="H456" i="16"/>
  <c r="E456" i="16"/>
  <c r="I456" i="16"/>
  <c r="J456" i="16"/>
  <c r="D457" i="16"/>
  <c r="F457" i="16"/>
  <c r="G457" i="16"/>
  <c r="E457" i="16"/>
  <c r="I457" i="16"/>
  <c r="J457" i="16"/>
  <c r="D458" i="16"/>
  <c r="F458" i="16"/>
  <c r="H458" i="16"/>
  <c r="E458" i="16"/>
  <c r="I458" i="16"/>
  <c r="J458" i="16"/>
  <c r="D459" i="16"/>
  <c r="I459" i="16"/>
  <c r="J459" i="16"/>
  <c r="E459" i="16"/>
  <c r="D460" i="16"/>
  <c r="F460" i="16"/>
  <c r="H460" i="16"/>
  <c r="I460" i="16"/>
  <c r="J460" i="16"/>
  <c r="E460" i="16"/>
  <c r="D461" i="16"/>
  <c r="G461" i="16"/>
  <c r="E461" i="16"/>
  <c r="F461" i="16"/>
  <c r="I461" i="16"/>
  <c r="J461" i="16"/>
  <c r="D462" i="16"/>
  <c r="F462" i="16"/>
  <c r="H462" i="16"/>
  <c r="E462" i="16"/>
  <c r="I462" i="16"/>
  <c r="J462" i="16"/>
  <c r="D463" i="16"/>
  <c r="I463" i="16"/>
  <c r="J463" i="16"/>
  <c r="E463" i="16"/>
  <c r="D464" i="16"/>
  <c r="I464" i="16"/>
  <c r="J464" i="16"/>
  <c r="E464" i="16"/>
  <c r="F464" i="16"/>
  <c r="H464" i="16"/>
  <c r="D465" i="16"/>
  <c r="E465" i="16"/>
  <c r="I465" i="16"/>
  <c r="J465" i="16"/>
  <c r="F465" i="16"/>
  <c r="G465" i="16"/>
  <c r="D466" i="16"/>
  <c r="F466" i="16"/>
  <c r="H466" i="16"/>
  <c r="E466" i="16"/>
  <c r="I466" i="16"/>
  <c r="J466" i="16"/>
  <c r="D467" i="16"/>
  <c r="I467" i="16"/>
  <c r="J467" i="16"/>
  <c r="E467" i="16"/>
  <c r="D468" i="16"/>
  <c r="E468" i="16"/>
  <c r="I468" i="16"/>
  <c r="J468" i="16"/>
  <c r="F468" i="16"/>
  <c r="H468" i="16"/>
  <c r="G468" i="16"/>
  <c r="D469" i="16"/>
  <c r="F469" i="16"/>
  <c r="G469" i="16"/>
  <c r="E469" i="16"/>
  <c r="I469" i="16"/>
  <c r="J469" i="16"/>
  <c r="D470" i="16"/>
  <c r="F470" i="16"/>
  <c r="H470" i="16"/>
  <c r="E470" i="16"/>
  <c r="D471" i="16"/>
  <c r="E471" i="16"/>
  <c r="I471" i="16"/>
  <c r="J471" i="16"/>
  <c r="D472" i="16"/>
  <c r="E472" i="16"/>
  <c r="I472" i="16"/>
  <c r="J472" i="16"/>
  <c r="F472" i="16"/>
  <c r="D473" i="16"/>
  <c r="F473" i="16"/>
  <c r="E473" i="16"/>
  <c r="I473" i="16"/>
  <c r="J473" i="16"/>
  <c r="D474" i="16"/>
  <c r="F474" i="16"/>
  <c r="H474" i="16"/>
  <c r="E474" i="16"/>
  <c r="I474" i="16"/>
  <c r="J474" i="16"/>
  <c r="D475" i="16"/>
  <c r="I475" i="16"/>
  <c r="J475" i="16"/>
  <c r="E475" i="16"/>
  <c r="D476" i="16"/>
  <c r="I476" i="16"/>
  <c r="J476" i="16"/>
  <c r="E476" i="16"/>
  <c r="F476" i="16"/>
  <c r="H476" i="16"/>
  <c r="D477" i="16"/>
  <c r="F477" i="16"/>
  <c r="E477" i="16"/>
  <c r="I477" i="16"/>
  <c r="J477" i="16"/>
  <c r="D478" i="16"/>
  <c r="F478" i="16"/>
  <c r="H478" i="16"/>
  <c r="E478" i="16"/>
  <c r="D479" i="16"/>
  <c r="I479" i="16"/>
  <c r="J479" i="16"/>
  <c r="E479" i="16"/>
  <c r="D480" i="16"/>
  <c r="I480" i="16"/>
  <c r="J480" i="16"/>
  <c r="E480" i="16"/>
  <c r="D481" i="16"/>
  <c r="E481" i="16"/>
  <c r="I481" i="16"/>
  <c r="J481" i="16"/>
  <c r="F481" i="16"/>
  <c r="G481" i="16"/>
  <c r="D482" i="16"/>
  <c r="F482" i="16"/>
  <c r="H482" i="16"/>
  <c r="E482" i="16"/>
  <c r="I482" i="16"/>
  <c r="J482" i="16"/>
  <c r="D483" i="16"/>
  <c r="E483" i="16"/>
  <c r="I483" i="16"/>
  <c r="J483" i="16"/>
  <c r="D484" i="16"/>
  <c r="I484" i="16"/>
  <c r="J484" i="16"/>
  <c r="E484" i="16"/>
  <c r="F484" i="16"/>
  <c r="H484" i="16"/>
  <c r="G484" i="16"/>
  <c r="D485" i="16"/>
  <c r="E485" i="16"/>
  <c r="D486" i="16"/>
  <c r="F486" i="16"/>
  <c r="H486" i="16"/>
  <c r="E486" i="16"/>
  <c r="I486" i="16"/>
  <c r="J486" i="16"/>
  <c r="D487" i="16"/>
  <c r="E487" i="16"/>
  <c r="I487" i="16"/>
  <c r="J487" i="16"/>
  <c r="D488" i="16"/>
  <c r="E488" i="16"/>
  <c r="D489" i="16"/>
  <c r="F489" i="16"/>
  <c r="G489" i="16"/>
  <c r="E489" i="16"/>
  <c r="I489" i="16"/>
  <c r="J489" i="16"/>
  <c r="D490" i="16"/>
  <c r="F490" i="16"/>
  <c r="H490" i="16"/>
  <c r="E490" i="16"/>
  <c r="I490" i="16"/>
  <c r="J490" i="16"/>
  <c r="D491" i="16"/>
  <c r="I491" i="16"/>
  <c r="J491" i="16"/>
  <c r="E491" i="16"/>
  <c r="D492" i="16"/>
  <c r="F492" i="16"/>
  <c r="H492" i="16"/>
  <c r="I492" i="16"/>
  <c r="J492" i="16"/>
  <c r="E492" i="16"/>
  <c r="D493" i="16"/>
  <c r="E493" i="16"/>
  <c r="F493" i="16"/>
  <c r="I493" i="16"/>
  <c r="J493" i="16"/>
  <c r="D494" i="16"/>
  <c r="F494" i="16"/>
  <c r="H494" i="16"/>
  <c r="E494" i="16"/>
  <c r="I494" i="16"/>
  <c r="J494" i="16"/>
  <c r="D495" i="16"/>
  <c r="I495" i="16"/>
  <c r="J495" i="16"/>
  <c r="E495" i="16"/>
  <c r="D496" i="16"/>
  <c r="I496" i="16"/>
  <c r="J496" i="16"/>
  <c r="E496" i="16"/>
  <c r="F496" i="16"/>
  <c r="H496" i="16"/>
  <c r="D497" i="16"/>
  <c r="E497" i="16"/>
  <c r="I497" i="16"/>
  <c r="J497" i="16"/>
  <c r="F497" i="16"/>
  <c r="G497" i="16"/>
  <c r="D498" i="16"/>
  <c r="F498" i="16"/>
  <c r="H498" i="16"/>
  <c r="E498" i="16"/>
  <c r="I498" i="16"/>
  <c r="J498" i="16"/>
  <c r="D499" i="16"/>
  <c r="I499" i="16"/>
  <c r="J499" i="16"/>
  <c r="E499" i="16"/>
  <c r="D500" i="16"/>
  <c r="F500" i="16"/>
  <c r="G500" i="16"/>
  <c r="E500" i="16"/>
  <c r="I500" i="16"/>
  <c r="J500" i="16"/>
  <c r="H500" i="16"/>
  <c r="D501" i="16"/>
  <c r="F501" i="16"/>
  <c r="G501" i="16"/>
  <c r="E501" i="16"/>
  <c r="I501" i="16"/>
  <c r="J501" i="16"/>
  <c r="D502" i="16"/>
  <c r="E502" i="16"/>
  <c r="D503" i="16"/>
  <c r="E503" i="16"/>
  <c r="I503" i="16"/>
  <c r="J503" i="16"/>
  <c r="D504" i="16"/>
  <c r="E504" i="16"/>
  <c r="I504" i="16"/>
  <c r="J504" i="16"/>
  <c r="F504" i="16"/>
  <c r="H504" i="16"/>
  <c r="G504" i="16"/>
  <c r="D505" i="16"/>
  <c r="F505" i="16"/>
  <c r="E505" i="16"/>
  <c r="I505" i="16"/>
  <c r="J505" i="16"/>
  <c r="D506" i="16"/>
  <c r="F506" i="16"/>
  <c r="H506" i="16"/>
  <c r="E506" i="16"/>
  <c r="I506" i="16"/>
  <c r="J506" i="16"/>
  <c r="D507" i="16"/>
  <c r="E507" i="16"/>
  <c r="I507" i="16"/>
  <c r="J507" i="16"/>
  <c r="D508" i="16"/>
  <c r="I508" i="16"/>
  <c r="J508" i="16"/>
  <c r="E508" i="16"/>
  <c r="F508" i="16"/>
  <c r="H508" i="16"/>
  <c r="D509" i="16"/>
  <c r="E509" i="16"/>
  <c r="I509" i="16"/>
  <c r="J509" i="16"/>
  <c r="D510" i="16"/>
  <c r="F510" i="16"/>
  <c r="H510" i="16"/>
  <c r="E510" i="16"/>
  <c r="I510" i="16"/>
  <c r="J510" i="16"/>
  <c r="D511" i="16"/>
  <c r="I511" i="16"/>
  <c r="J511" i="16"/>
  <c r="E511" i="16"/>
  <c r="D512" i="16"/>
  <c r="E512" i="16"/>
  <c r="D513" i="16"/>
  <c r="E513" i="16"/>
  <c r="I513" i="16"/>
  <c r="J513" i="16"/>
  <c r="F513" i="16"/>
  <c r="G513" i="16"/>
  <c r="D514" i="16"/>
  <c r="F514" i="16"/>
  <c r="H514" i="16"/>
  <c r="E514" i="16"/>
  <c r="I514" i="16"/>
  <c r="J514" i="16"/>
  <c r="D515" i="16"/>
  <c r="E515" i="16"/>
  <c r="I515" i="16"/>
  <c r="J515" i="16"/>
  <c r="D516" i="16"/>
  <c r="F516" i="16"/>
  <c r="I516" i="16"/>
  <c r="J516" i="16"/>
  <c r="E516" i="16"/>
  <c r="D517" i="16"/>
  <c r="E517" i="16"/>
  <c r="F517" i="16"/>
  <c r="D518" i="16"/>
  <c r="F518" i="16"/>
  <c r="H518" i="16"/>
  <c r="E518" i="16"/>
  <c r="I518" i="16"/>
  <c r="J518" i="16"/>
  <c r="D519" i="16"/>
  <c r="E519" i="16"/>
  <c r="I519" i="16"/>
  <c r="J519" i="16"/>
  <c r="D520" i="16"/>
  <c r="E520" i="16"/>
  <c r="D521" i="16"/>
  <c r="F521" i="16"/>
  <c r="E521" i="16"/>
  <c r="I521" i="16"/>
  <c r="J521" i="16"/>
  <c r="D522" i="16"/>
  <c r="F522" i="16"/>
  <c r="H522" i="16"/>
  <c r="E522" i="16"/>
  <c r="I522" i="16"/>
  <c r="J522" i="16"/>
  <c r="D523" i="16"/>
  <c r="I523" i="16"/>
  <c r="J523" i="16"/>
  <c r="E523" i="16"/>
  <c r="D524" i="16"/>
  <c r="F524" i="16"/>
  <c r="H524" i="16"/>
  <c r="E524" i="16"/>
  <c r="I524" i="16"/>
  <c r="J524" i="16"/>
  <c r="D525" i="16"/>
  <c r="E525" i="16"/>
  <c r="I525" i="16"/>
  <c r="J525" i="16"/>
  <c r="F525" i="16"/>
  <c r="D526" i="16"/>
  <c r="F526" i="16"/>
  <c r="H526" i="16"/>
  <c r="E526" i="16"/>
  <c r="I526" i="16"/>
  <c r="J526" i="16"/>
  <c r="D527" i="16"/>
  <c r="I527" i="16"/>
  <c r="J527" i="16"/>
  <c r="E527" i="16"/>
  <c r="D528" i="16"/>
  <c r="I528" i="16"/>
  <c r="J528" i="16"/>
  <c r="E528" i="16"/>
  <c r="F528" i="16"/>
  <c r="G528" i="16"/>
  <c r="H528" i="16"/>
  <c r="D529" i="16"/>
  <c r="E529" i="16"/>
  <c r="I529" i="16"/>
  <c r="J529" i="16"/>
  <c r="F529" i="16"/>
  <c r="G529" i="16"/>
  <c r="D530" i="16"/>
  <c r="F530" i="16"/>
  <c r="H530" i="16"/>
  <c r="E530" i="16"/>
  <c r="D531" i="16"/>
  <c r="I531" i="16"/>
  <c r="J531" i="16"/>
  <c r="E531" i="16"/>
  <c r="D532" i="16"/>
  <c r="E532" i="16"/>
  <c r="I532" i="16"/>
  <c r="J532" i="16"/>
  <c r="F532" i="16"/>
  <c r="H532" i="16"/>
  <c r="G532" i="16"/>
  <c r="D533" i="16"/>
  <c r="F533" i="16"/>
  <c r="E533" i="16"/>
  <c r="G533" i="16"/>
  <c r="I533" i="16"/>
  <c r="J533" i="16"/>
  <c r="D534" i="16"/>
  <c r="I534" i="16"/>
  <c r="J534" i="16"/>
  <c r="F534" i="16"/>
  <c r="H534" i="16"/>
  <c r="E534" i="16"/>
  <c r="D535" i="16"/>
  <c r="E535" i="16"/>
  <c r="I535" i="16"/>
  <c r="J535" i="16"/>
  <c r="D536" i="16"/>
  <c r="E536" i="16"/>
  <c r="I536" i="16"/>
  <c r="J536" i="16"/>
  <c r="F536" i="16"/>
  <c r="H536" i="16"/>
  <c r="G536" i="16"/>
  <c r="G4" i="15"/>
  <c r="G5" i="15"/>
  <c r="G6" i="15"/>
  <c r="G7" i="15"/>
  <c r="A13" i="15"/>
  <c r="D16" i="15"/>
  <c r="D15" i="15"/>
  <c r="E16" i="15"/>
  <c r="E15" i="15"/>
  <c r="F16" i="15"/>
  <c r="F15" i="15"/>
  <c r="G16" i="15"/>
  <c r="G15" i="15"/>
  <c r="H16" i="15"/>
  <c r="H15" i="15"/>
  <c r="H13" i="15"/>
  <c r="I16" i="15"/>
  <c r="I15" i="15"/>
  <c r="J16" i="15"/>
  <c r="J15" i="15"/>
  <c r="K16" i="15"/>
  <c r="K15" i="15"/>
  <c r="L16" i="15"/>
  <c r="L15" i="15"/>
  <c r="L13" i="15"/>
  <c r="M16" i="15"/>
  <c r="M15" i="15"/>
  <c r="N16" i="15"/>
  <c r="N15" i="15"/>
  <c r="O16" i="15"/>
  <c r="O15" i="15"/>
  <c r="D17" i="15"/>
  <c r="D21" i="15"/>
  <c r="F21" i="15" s="1"/>
  <c r="H21" i="15" s="1"/>
  <c r="E21" i="15"/>
  <c r="D22" i="15"/>
  <c r="I22" i="15" s="1"/>
  <c r="J22" i="15" s="1"/>
  <c r="E22" i="15"/>
  <c r="D23" i="15"/>
  <c r="I23" i="15" s="1"/>
  <c r="J23" i="15" s="1"/>
  <c r="E23" i="15"/>
  <c r="D24" i="15"/>
  <c r="F24" i="15" s="1"/>
  <c r="H24" i="15" s="1"/>
  <c r="E24" i="15"/>
  <c r="D25" i="15"/>
  <c r="F25" i="15" s="1"/>
  <c r="H25" i="15" s="1"/>
  <c r="E25" i="15"/>
  <c r="D26" i="15"/>
  <c r="I26" i="15" s="1"/>
  <c r="J26" i="15" s="1"/>
  <c r="E26" i="15"/>
  <c r="D27" i="15"/>
  <c r="E27" i="15"/>
  <c r="D28" i="15"/>
  <c r="F28" i="15" s="1"/>
  <c r="H28" i="15" s="1"/>
  <c r="E28" i="15"/>
  <c r="D29" i="15"/>
  <c r="F29" i="15" s="1"/>
  <c r="E29" i="15"/>
  <c r="D30" i="15"/>
  <c r="I30" i="15" s="1"/>
  <c r="J30" i="15" s="1"/>
  <c r="E30" i="15"/>
  <c r="D31" i="15"/>
  <c r="E31" i="15"/>
  <c r="D32" i="15"/>
  <c r="F32" i="15" s="1"/>
  <c r="H32" i="15" s="1"/>
  <c r="E32" i="15"/>
  <c r="D33" i="15"/>
  <c r="E33" i="15"/>
  <c r="D34" i="15"/>
  <c r="E34" i="15"/>
  <c r="D35" i="15"/>
  <c r="E35" i="15"/>
  <c r="D36" i="15"/>
  <c r="F36" i="15" s="1"/>
  <c r="H36" i="15" s="1"/>
  <c r="E36" i="15"/>
  <c r="D37" i="15"/>
  <c r="E37" i="15"/>
  <c r="D38" i="15"/>
  <c r="I38" i="15" s="1"/>
  <c r="J38" i="15" s="1"/>
  <c r="E38" i="15"/>
  <c r="D39" i="15"/>
  <c r="E39" i="15"/>
  <c r="D40" i="15"/>
  <c r="E40" i="15"/>
  <c r="D41" i="15"/>
  <c r="F41" i="15" s="1"/>
  <c r="E41" i="15"/>
  <c r="D42" i="15"/>
  <c r="I42" i="15" s="1"/>
  <c r="J42" i="15" s="1"/>
  <c r="E42" i="15"/>
  <c r="D43" i="15"/>
  <c r="F43" i="15" s="1"/>
  <c r="E43" i="15"/>
  <c r="D44" i="15"/>
  <c r="I44" i="15" s="1"/>
  <c r="J44" i="15" s="1"/>
  <c r="E44" i="15"/>
  <c r="D45" i="15"/>
  <c r="I45" i="15" s="1"/>
  <c r="J45" i="15" s="1"/>
  <c r="E45" i="15"/>
  <c r="D46" i="15"/>
  <c r="E46" i="15"/>
  <c r="D47" i="15"/>
  <c r="I47" i="15" s="1"/>
  <c r="J47" i="15"/>
  <c r="E47" i="15"/>
  <c r="D48" i="15"/>
  <c r="I48" i="15" s="1"/>
  <c r="J48" i="15" s="1"/>
  <c r="E48" i="15"/>
  <c r="D49" i="15"/>
  <c r="E49" i="15"/>
  <c r="D50" i="15"/>
  <c r="I50" i="15" s="1"/>
  <c r="J50" i="15" s="1"/>
  <c r="E50" i="15"/>
  <c r="D51" i="15"/>
  <c r="F51" i="15" s="1"/>
  <c r="H51" i="15" s="1"/>
  <c r="E51" i="15"/>
  <c r="D52" i="15"/>
  <c r="F52" i="15" s="1"/>
  <c r="E52" i="15"/>
  <c r="D53" i="15"/>
  <c r="E53" i="15"/>
  <c r="D54" i="15"/>
  <c r="F54" i="15" s="1"/>
  <c r="E54" i="15"/>
  <c r="D55" i="15"/>
  <c r="F55" i="15" s="1"/>
  <c r="E55" i="15"/>
  <c r="D56" i="15"/>
  <c r="F56" i="15" s="1"/>
  <c r="G56" i="15" s="1"/>
  <c r="E56" i="15"/>
  <c r="D57" i="15"/>
  <c r="E57" i="15"/>
  <c r="D58" i="15"/>
  <c r="I58" i="15" s="1"/>
  <c r="J58" i="15" s="1"/>
  <c r="E58" i="15"/>
  <c r="D59" i="15"/>
  <c r="F59" i="15" s="1"/>
  <c r="E59" i="15"/>
  <c r="D60" i="15"/>
  <c r="F60" i="15" s="1"/>
  <c r="H60" i="15" s="1"/>
  <c r="E60" i="15"/>
  <c r="D61" i="15"/>
  <c r="F61" i="15" s="1"/>
  <c r="H61" i="15" s="1"/>
  <c r="E61" i="15"/>
  <c r="D62" i="15"/>
  <c r="E62" i="15"/>
  <c r="D63" i="15"/>
  <c r="I63" i="15" s="1"/>
  <c r="J63" i="15" s="1"/>
  <c r="E63" i="15"/>
  <c r="D64" i="15"/>
  <c r="I64" i="15" s="1"/>
  <c r="J64" i="15" s="1"/>
  <c r="E64" i="15"/>
  <c r="D65" i="15"/>
  <c r="E65" i="15"/>
  <c r="D66" i="15"/>
  <c r="F66" i="15" s="1"/>
  <c r="H66" i="15" s="1"/>
  <c r="E66" i="15"/>
  <c r="D67" i="15"/>
  <c r="F67" i="15" s="1"/>
  <c r="H67" i="15" s="1"/>
  <c r="E67" i="15"/>
  <c r="D68" i="15"/>
  <c r="F68" i="15" s="1"/>
  <c r="H68" i="15" s="1"/>
  <c r="E68" i="15"/>
  <c r="D69" i="15"/>
  <c r="E69" i="15"/>
  <c r="D70" i="15"/>
  <c r="I70" i="15" s="1"/>
  <c r="J70" i="15" s="1"/>
  <c r="E70" i="15"/>
  <c r="D71" i="15"/>
  <c r="I71" i="15" s="1"/>
  <c r="J71" i="15" s="1"/>
  <c r="E71" i="15"/>
  <c r="D72" i="15"/>
  <c r="F72" i="15" s="1"/>
  <c r="E72" i="15"/>
  <c r="D73" i="15"/>
  <c r="E73" i="15"/>
  <c r="D74" i="15"/>
  <c r="I74" i="15" s="1"/>
  <c r="J74" i="15" s="1"/>
  <c r="E74" i="15"/>
  <c r="D75" i="15"/>
  <c r="F75" i="15" s="1"/>
  <c r="H75" i="15" s="1"/>
  <c r="E75" i="15"/>
  <c r="D76" i="15"/>
  <c r="I76" i="15" s="1"/>
  <c r="J76" i="15" s="1"/>
  <c r="E76" i="15"/>
  <c r="D77" i="15"/>
  <c r="I77" i="15" s="1"/>
  <c r="J77" i="15" s="1"/>
  <c r="E77" i="15"/>
  <c r="D78" i="15"/>
  <c r="I78" i="15" s="1"/>
  <c r="J78" i="15" s="1"/>
  <c r="E78" i="15"/>
  <c r="D79" i="15"/>
  <c r="F79" i="15" s="1"/>
  <c r="E79" i="15"/>
  <c r="D80" i="15"/>
  <c r="F80" i="15" s="1"/>
  <c r="H80" i="15" s="1"/>
  <c r="E80" i="15"/>
  <c r="D81" i="15"/>
  <c r="E81" i="15"/>
  <c r="D82" i="15"/>
  <c r="F82" i="15" s="1"/>
  <c r="H82" i="15" s="1"/>
  <c r="E82" i="15"/>
  <c r="D83" i="15"/>
  <c r="E83" i="15"/>
  <c r="D84" i="15"/>
  <c r="I84" i="15" s="1"/>
  <c r="J84" i="15" s="1"/>
  <c r="E84" i="15"/>
  <c r="D85" i="15"/>
  <c r="I85" i="15"/>
  <c r="E85" i="15"/>
  <c r="F85" i="15"/>
  <c r="H85" i="15"/>
  <c r="J85" i="15"/>
  <c r="D86" i="15"/>
  <c r="F86" i="15"/>
  <c r="H86" i="15"/>
  <c r="E86" i="15"/>
  <c r="D87" i="15"/>
  <c r="F87" i="15"/>
  <c r="E87" i="15"/>
  <c r="I87" i="15"/>
  <c r="J87" i="15"/>
  <c r="H87" i="15"/>
  <c r="D88" i="15"/>
  <c r="I88" i="15"/>
  <c r="J88" i="15"/>
  <c r="E88" i="15"/>
  <c r="D89" i="15"/>
  <c r="E89" i="15"/>
  <c r="I89" i="15"/>
  <c r="F89" i="15"/>
  <c r="H89" i="15"/>
  <c r="J89" i="15"/>
  <c r="D90" i="15"/>
  <c r="E90" i="15"/>
  <c r="I90" i="15"/>
  <c r="J90" i="15"/>
  <c r="D91" i="15"/>
  <c r="E91" i="15"/>
  <c r="D92" i="15"/>
  <c r="I92" i="15"/>
  <c r="J92" i="15"/>
  <c r="E92" i="15"/>
  <c r="D93" i="15"/>
  <c r="F93" i="15"/>
  <c r="H93" i="15"/>
  <c r="E93" i="15"/>
  <c r="I93" i="15"/>
  <c r="J93" i="15"/>
  <c r="D94" i="15"/>
  <c r="F94" i="15"/>
  <c r="H94" i="15"/>
  <c r="E94" i="15"/>
  <c r="D95" i="15"/>
  <c r="F95" i="15"/>
  <c r="G95" i="15"/>
  <c r="E95" i="15"/>
  <c r="H95" i="15"/>
  <c r="D96" i="15"/>
  <c r="E96" i="15"/>
  <c r="I96" i="15"/>
  <c r="J96" i="15"/>
  <c r="D97" i="15"/>
  <c r="E97" i="15"/>
  <c r="I97" i="15"/>
  <c r="J97" i="15"/>
  <c r="F97" i="15"/>
  <c r="H97" i="15"/>
  <c r="D98" i="15"/>
  <c r="F98" i="15"/>
  <c r="E98" i="15"/>
  <c r="I98" i="15"/>
  <c r="J98" i="15"/>
  <c r="H98" i="15"/>
  <c r="D99" i="15"/>
  <c r="F99" i="15"/>
  <c r="H99" i="15"/>
  <c r="E99" i="15"/>
  <c r="I99" i="15"/>
  <c r="J99" i="15"/>
  <c r="D100" i="15"/>
  <c r="F100" i="15"/>
  <c r="H100" i="15"/>
  <c r="E100" i="15"/>
  <c r="I100" i="15"/>
  <c r="J100" i="15"/>
  <c r="D101" i="15"/>
  <c r="E101" i="15"/>
  <c r="I101" i="15"/>
  <c r="J101" i="15"/>
  <c r="F101" i="15"/>
  <c r="G101" i="15"/>
  <c r="H101" i="15"/>
  <c r="D102" i="15"/>
  <c r="F102" i="15"/>
  <c r="H102" i="15"/>
  <c r="E102" i="15"/>
  <c r="D103" i="15"/>
  <c r="F103" i="15"/>
  <c r="H103" i="15"/>
  <c r="E103" i="15"/>
  <c r="D104" i="15"/>
  <c r="E104" i="15"/>
  <c r="I104" i="15"/>
  <c r="J104" i="15"/>
  <c r="F104" i="15"/>
  <c r="G104" i="15"/>
  <c r="D105" i="15"/>
  <c r="E105" i="15"/>
  <c r="F105" i="15"/>
  <c r="H105" i="15"/>
  <c r="I105" i="15"/>
  <c r="J105" i="15"/>
  <c r="D106" i="15"/>
  <c r="E106" i="15"/>
  <c r="I106" i="15"/>
  <c r="J106" i="15"/>
  <c r="D107" i="15"/>
  <c r="F107" i="15"/>
  <c r="H107" i="15"/>
  <c r="E107" i="15"/>
  <c r="I107" i="15"/>
  <c r="J107" i="15"/>
  <c r="G107" i="15"/>
  <c r="D108" i="15"/>
  <c r="I108" i="15"/>
  <c r="J108" i="15"/>
  <c r="E108" i="15"/>
  <c r="D109" i="15"/>
  <c r="F109" i="15"/>
  <c r="H109" i="15"/>
  <c r="E109" i="15"/>
  <c r="I109" i="15"/>
  <c r="J109" i="15"/>
  <c r="D110" i="15"/>
  <c r="F110" i="15"/>
  <c r="H110" i="15"/>
  <c r="E110" i="15"/>
  <c r="I110" i="15"/>
  <c r="J110" i="15"/>
  <c r="D111" i="15"/>
  <c r="I111" i="15"/>
  <c r="J111" i="15"/>
  <c r="E111" i="15"/>
  <c r="D112" i="15"/>
  <c r="I112" i="15"/>
  <c r="J112" i="15"/>
  <c r="E112" i="15"/>
  <c r="D113" i="15"/>
  <c r="E113" i="15"/>
  <c r="I113" i="15"/>
  <c r="J113" i="15"/>
  <c r="F113" i="15"/>
  <c r="H113" i="15"/>
  <c r="D114" i="15"/>
  <c r="I114" i="15"/>
  <c r="J114" i="15"/>
  <c r="E114" i="15"/>
  <c r="D115" i="15"/>
  <c r="F115" i="15"/>
  <c r="H115" i="15"/>
  <c r="E115" i="15"/>
  <c r="D116" i="15"/>
  <c r="F116" i="15"/>
  <c r="H116" i="15"/>
  <c r="E116" i="15"/>
  <c r="I116" i="15"/>
  <c r="J116" i="15"/>
  <c r="D117" i="15"/>
  <c r="G117" i="15"/>
  <c r="E117" i="15"/>
  <c r="I117" i="15"/>
  <c r="J117" i="15"/>
  <c r="F117" i="15"/>
  <c r="H117" i="15"/>
  <c r="D118" i="15"/>
  <c r="F118" i="15"/>
  <c r="H118" i="15"/>
  <c r="E118" i="15"/>
  <c r="I118" i="15"/>
  <c r="J118" i="15"/>
  <c r="D119" i="15"/>
  <c r="I119" i="15"/>
  <c r="J119" i="15"/>
  <c r="F119" i="15"/>
  <c r="E119" i="15"/>
  <c r="H119" i="15"/>
  <c r="D120" i="15"/>
  <c r="I120" i="15"/>
  <c r="J120" i="15"/>
  <c r="E120" i="15"/>
  <c r="F120" i="15"/>
  <c r="G120" i="15"/>
  <c r="D121" i="15"/>
  <c r="F121" i="15"/>
  <c r="H121" i="15"/>
  <c r="E121" i="15"/>
  <c r="D122" i="15"/>
  <c r="E122" i="15"/>
  <c r="I122" i="15"/>
  <c r="J122" i="15"/>
  <c r="D123" i="15"/>
  <c r="F123" i="15"/>
  <c r="H123" i="15"/>
  <c r="E123" i="15"/>
  <c r="I123" i="15"/>
  <c r="J123" i="15"/>
  <c r="G123" i="15"/>
  <c r="D124" i="15"/>
  <c r="E124" i="15"/>
  <c r="D125" i="15"/>
  <c r="E125" i="15"/>
  <c r="I125" i="15"/>
  <c r="J125" i="15"/>
  <c r="F125" i="15"/>
  <c r="H125" i="15"/>
  <c r="D126" i="15"/>
  <c r="F126" i="15"/>
  <c r="H126" i="15"/>
  <c r="E126" i="15"/>
  <c r="I126" i="15"/>
  <c r="J126" i="15"/>
  <c r="D127" i="15"/>
  <c r="E127" i="15"/>
  <c r="I127" i="15"/>
  <c r="J127" i="15"/>
  <c r="D128" i="15"/>
  <c r="E128" i="15"/>
  <c r="I128" i="15"/>
  <c r="J128" i="15"/>
  <c r="D129" i="15"/>
  <c r="F129" i="15"/>
  <c r="E129" i="15"/>
  <c r="H129" i="15"/>
  <c r="I129" i="15"/>
  <c r="J129" i="15"/>
  <c r="D130" i="15"/>
  <c r="E130" i="15"/>
  <c r="I130" i="15"/>
  <c r="J130" i="15"/>
  <c r="F130" i="15"/>
  <c r="H130" i="15"/>
  <c r="D131" i="15"/>
  <c r="F131" i="15"/>
  <c r="H131" i="15"/>
  <c r="E131" i="15"/>
  <c r="I131" i="15"/>
  <c r="J131" i="15"/>
  <c r="D132" i="15"/>
  <c r="E132" i="15"/>
  <c r="I132" i="15"/>
  <c r="J132" i="15"/>
  <c r="F132" i="15"/>
  <c r="H132" i="15"/>
  <c r="D133" i="15"/>
  <c r="F133" i="15"/>
  <c r="E133" i="15"/>
  <c r="I133" i="15"/>
  <c r="J133" i="15"/>
  <c r="H133" i="15"/>
  <c r="D134" i="15"/>
  <c r="E134" i="15"/>
  <c r="I134" i="15"/>
  <c r="J134" i="15"/>
  <c r="F134" i="15"/>
  <c r="H134" i="15"/>
  <c r="D135" i="15"/>
  <c r="F135" i="15"/>
  <c r="H135" i="15"/>
  <c r="E135" i="15"/>
  <c r="D136" i="15"/>
  <c r="F136" i="15"/>
  <c r="E136" i="15"/>
  <c r="I136" i="15"/>
  <c r="J136" i="15"/>
  <c r="D137" i="15"/>
  <c r="I137" i="15"/>
  <c r="J137" i="15"/>
  <c r="E137" i="15"/>
  <c r="F137" i="15"/>
  <c r="H137" i="15"/>
  <c r="D138" i="15"/>
  <c r="E138" i="15"/>
  <c r="I138" i="15"/>
  <c r="J138" i="15"/>
  <c r="D139" i="15"/>
  <c r="F139" i="15"/>
  <c r="E139" i="15"/>
  <c r="I139" i="15"/>
  <c r="J139" i="15"/>
  <c r="H139" i="15"/>
  <c r="D140" i="15"/>
  <c r="I140" i="15"/>
  <c r="J140" i="15"/>
  <c r="E140" i="15"/>
  <c r="D141" i="15"/>
  <c r="F141" i="15"/>
  <c r="E141" i="15"/>
  <c r="I141" i="15"/>
  <c r="J141" i="15"/>
  <c r="H141" i="15"/>
  <c r="D142" i="15"/>
  <c r="F142" i="15"/>
  <c r="H142" i="15"/>
  <c r="E142" i="15"/>
  <c r="I142" i="15"/>
  <c r="J142" i="15"/>
  <c r="D143" i="15"/>
  <c r="F143" i="15"/>
  <c r="H143" i="15"/>
  <c r="E143" i="15"/>
  <c r="I143" i="15"/>
  <c r="J143" i="15"/>
  <c r="D144" i="15"/>
  <c r="E144" i="15"/>
  <c r="D145" i="15"/>
  <c r="I145" i="15"/>
  <c r="J145" i="15"/>
  <c r="E145" i="15"/>
  <c r="F145" i="15"/>
  <c r="H145" i="15"/>
  <c r="D146" i="15"/>
  <c r="F146" i="15"/>
  <c r="H146" i="15"/>
  <c r="E146" i="15"/>
  <c r="I146" i="15"/>
  <c r="J146" i="15"/>
  <c r="D147" i="15"/>
  <c r="F147" i="15"/>
  <c r="H147" i="15"/>
  <c r="E147" i="15"/>
  <c r="I147" i="15"/>
  <c r="J147" i="15"/>
  <c r="D148" i="15"/>
  <c r="I148" i="15"/>
  <c r="J148" i="15"/>
  <c r="E148" i="15"/>
  <c r="F148" i="15"/>
  <c r="H148" i="15"/>
  <c r="D149" i="15"/>
  <c r="G149" i="15"/>
  <c r="E149" i="15"/>
  <c r="F149" i="15"/>
  <c r="H149" i="15"/>
  <c r="D150" i="15"/>
  <c r="F150" i="15"/>
  <c r="H150" i="15"/>
  <c r="E150" i="15"/>
  <c r="D151" i="15"/>
  <c r="F151" i="15"/>
  <c r="E151" i="15"/>
  <c r="I151" i="15"/>
  <c r="J151" i="15"/>
  <c r="H151" i="15"/>
  <c r="D152" i="15"/>
  <c r="I152" i="15"/>
  <c r="J152" i="15"/>
  <c r="E152" i="15"/>
  <c r="D153" i="15"/>
  <c r="E153" i="15"/>
  <c r="I153" i="15"/>
  <c r="F153" i="15"/>
  <c r="H153" i="15"/>
  <c r="J153" i="15"/>
  <c r="D154" i="15"/>
  <c r="E154" i="15"/>
  <c r="I154" i="15"/>
  <c r="J154" i="15"/>
  <c r="D155" i="15"/>
  <c r="E155" i="15"/>
  <c r="D156" i="15"/>
  <c r="I156" i="15"/>
  <c r="J156" i="15"/>
  <c r="E156" i="15"/>
  <c r="D157" i="15"/>
  <c r="F157" i="15"/>
  <c r="H157" i="15"/>
  <c r="E157" i="15"/>
  <c r="I157" i="15"/>
  <c r="J157" i="15"/>
  <c r="D158" i="15"/>
  <c r="F158" i="15"/>
  <c r="H158" i="15"/>
  <c r="E158" i="15"/>
  <c r="D159" i="15"/>
  <c r="F159" i="15"/>
  <c r="E159" i="15"/>
  <c r="I159" i="15"/>
  <c r="J159" i="15"/>
  <c r="D160" i="15"/>
  <c r="F160" i="15"/>
  <c r="H160" i="15"/>
  <c r="E160" i="15"/>
  <c r="D161" i="15"/>
  <c r="E161" i="15"/>
  <c r="D162" i="15"/>
  <c r="F162" i="15"/>
  <c r="H162" i="15"/>
  <c r="E162" i="15"/>
  <c r="I162" i="15"/>
  <c r="J162" i="15"/>
  <c r="D163" i="15"/>
  <c r="E163" i="15"/>
  <c r="I163" i="15"/>
  <c r="J163" i="15"/>
  <c r="F163" i="15"/>
  <c r="D164" i="15"/>
  <c r="F164" i="15"/>
  <c r="H164" i="15"/>
  <c r="E164" i="15"/>
  <c r="D165" i="15"/>
  <c r="E165" i="15"/>
  <c r="I165" i="15"/>
  <c r="J165" i="15"/>
  <c r="D166" i="15"/>
  <c r="E166" i="15"/>
  <c r="I166" i="15"/>
  <c r="J166" i="15"/>
  <c r="F166" i="15"/>
  <c r="H166" i="15"/>
  <c r="D167" i="15"/>
  <c r="E167" i="15"/>
  <c r="F167" i="15"/>
  <c r="I167" i="15"/>
  <c r="J167" i="15"/>
  <c r="D168" i="15"/>
  <c r="F168" i="15"/>
  <c r="H168" i="15"/>
  <c r="E168" i="15"/>
  <c r="D169" i="15"/>
  <c r="E169" i="15"/>
  <c r="I169" i="15"/>
  <c r="J169" i="15"/>
  <c r="D170" i="15"/>
  <c r="F170" i="15"/>
  <c r="H170" i="15"/>
  <c r="E170" i="15"/>
  <c r="D171" i="15"/>
  <c r="E171" i="15"/>
  <c r="D172" i="15"/>
  <c r="F172" i="15"/>
  <c r="H172" i="15"/>
  <c r="E172" i="15"/>
  <c r="D173" i="15"/>
  <c r="E173" i="15"/>
  <c r="D174" i="15"/>
  <c r="F174" i="15"/>
  <c r="H174" i="15"/>
  <c r="E174" i="15"/>
  <c r="D175" i="15"/>
  <c r="F175" i="15"/>
  <c r="E175" i="15"/>
  <c r="I175" i="15"/>
  <c r="J175" i="15"/>
  <c r="D176" i="15"/>
  <c r="F176" i="15"/>
  <c r="H176" i="15"/>
  <c r="E176" i="15"/>
  <c r="D177" i="15"/>
  <c r="E177" i="15"/>
  <c r="D178" i="15"/>
  <c r="F178" i="15"/>
  <c r="H178" i="15"/>
  <c r="E178" i="15"/>
  <c r="I178" i="15"/>
  <c r="J178" i="15"/>
  <c r="D179" i="15"/>
  <c r="E179" i="15"/>
  <c r="I179" i="15"/>
  <c r="J179" i="15"/>
  <c r="F179" i="15"/>
  <c r="D180" i="15"/>
  <c r="F180" i="15"/>
  <c r="H180" i="15"/>
  <c r="E180" i="15"/>
  <c r="D181" i="15"/>
  <c r="E181" i="15"/>
  <c r="I181" i="15"/>
  <c r="J181" i="15"/>
  <c r="D182" i="15"/>
  <c r="E182" i="15"/>
  <c r="I182" i="15"/>
  <c r="J182" i="15"/>
  <c r="F182" i="15"/>
  <c r="H182" i="15"/>
  <c r="D183" i="15"/>
  <c r="E183" i="15"/>
  <c r="F183" i="15"/>
  <c r="I183" i="15"/>
  <c r="J183" i="15"/>
  <c r="D184" i="15"/>
  <c r="F184" i="15"/>
  <c r="H184" i="15"/>
  <c r="E184" i="15"/>
  <c r="D185" i="15"/>
  <c r="E185" i="15"/>
  <c r="I185" i="15"/>
  <c r="J185" i="15"/>
  <c r="D186" i="15"/>
  <c r="F186" i="15"/>
  <c r="H186" i="15"/>
  <c r="E186" i="15"/>
  <c r="D187" i="15"/>
  <c r="F187" i="15"/>
  <c r="E187" i="15"/>
  <c r="D188" i="15"/>
  <c r="F188" i="15"/>
  <c r="H188" i="15"/>
  <c r="E188" i="15"/>
  <c r="D189" i="15"/>
  <c r="E189" i="15"/>
  <c r="D190" i="15"/>
  <c r="F190" i="15"/>
  <c r="H190" i="15"/>
  <c r="E190" i="15"/>
  <c r="D191" i="15"/>
  <c r="F191" i="15"/>
  <c r="E191" i="15"/>
  <c r="I191" i="15"/>
  <c r="J191" i="15"/>
  <c r="D192" i="15"/>
  <c r="F192" i="15"/>
  <c r="H192" i="15"/>
  <c r="E192" i="15"/>
  <c r="D193" i="15"/>
  <c r="E193" i="15"/>
  <c r="D194" i="15"/>
  <c r="F194" i="15"/>
  <c r="H194" i="15"/>
  <c r="E194" i="15"/>
  <c r="I194" i="15"/>
  <c r="J194" i="15"/>
  <c r="D195" i="15"/>
  <c r="E195" i="15"/>
  <c r="I195" i="15"/>
  <c r="J195" i="15"/>
  <c r="F195" i="15"/>
  <c r="D196" i="15"/>
  <c r="F196" i="15"/>
  <c r="H196" i="15"/>
  <c r="E196" i="15"/>
  <c r="D197" i="15"/>
  <c r="E197" i="15"/>
  <c r="I197" i="15"/>
  <c r="J197" i="15"/>
  <c r="D198" i="15"/>
  <c r="E198" i="15"/>
  <c r="I198" i="15"/>
  <c r="J198" i="15"/>
  <c r="F198" i="15"/>
  <c r="H198" i="15"/>
  <c r="D199" i="15"/>
  <c r="E199" i="15"/>
  <c r="F199" i="15"/>
  <c r="I199" i="15"/>
  <c r="J199" i="15"/>
  <c r="D200" i="15"/>
  <c r="F200" i="15"/>
  <c r="H200" i="15"/>
  <c r="E200" i="15"/>
  <c r="D201" i="15"/>
  <c r="E201" i="15"/>
  <c r="I201" i="15"/>
  <c r="J201" i="15"/>
  <c r="D202" i="15"/>
  <c r="F202" i="15"/>
  <c r="H202" i="15"/>
  <c r="E202" i="15"/>
  <c r="D203" i="15"/>
  <c r="E203" i="15"/>
  <c r="D204" i="15"/>
  <c r="F204" i="15"/>
  <c r="H204" i="15"/>
  <c r="E204" i="15"/>
  <c r="D205" i="15"/>
  <c r="E205" i="15"/>
  <c r="D206" i="15"/>
  <c r="F206" i="15"/>
  <c r="H206" i="15"/>
  <c r="E206" i="15"/>
  <c r="D207" i="15"/>
  <c r="F207" i="15"/>
  <c r="E207" i="15"/>
  <c r="I207" i="15"/>
  <c r="J207" i="15"/>
  <c r="D208" i="15"/>
  <c r="F208" i="15"/>
  <c r="H208" i="15"/>
  <c r="E208" i="15"/>
  <c r="D209" i="15"/>
  <c r="E209" i="15"/>
  <c r="D210" i="15"/>
  <c r="F210" i="15"/>
  <c r="H210" i="15"/>
  <c r="E210" i="15"/>
  <c r="I210" i="15"/>
  <c r="J210" i="15"/>
  <c r="D211" i="15"/>
  <c r="G211" i="15"/>
  <c r="E211" i="15"/>
  <c r="I211" i="15"/>
  <c r="J211" i="15"/>
  <c r="F211" i="15"/>
  <c r="D212" i="15"/>
  <c r="F212" i="15"/>
  <c r="H212" i="15"/>
  <c r="E212" i="15"/>
  <c r="D213" i="15"/>
  <c r="E213" i="15"/>
  <c r="I213" i="15"/>
  <c r="J213" i="15"/>
  <c r="D214" i="15"/>
  <c r="F214" i="15"/>
  <c r="H214" i="15"/>
  <c r="E214" i="15"/>
  <c r="I214" i="15"/>
  <c r="J214" i="15"/>
  <c r="D215" i="15"/>
  <c r="G215" i="15"/>
  <c r="E215" i="15"/>
  <c r="I215" i="15"/>
  <c r="J215" i="15"/>
  <c r="F215" i="15"/>
  <c r="D216" i="15"/>
  <c r="F216" i="15"/>
  <c r="H216" i="15"/>
  <c r="E216" i="15"/>
  <c r="D217" i="15"/>
  <c r="E217" i="15"/>
  <c r="I217" i="15"/>
  <c r="J217" i="15"/>
  <c r="D218" i="15"/>
  <c r="E218" i="15"/>
  <c r="I218" i="15"/>
  <c r="J218" i="15"/>
  <c r="F218" i="15"/>
  <c r="H218" i="15"/>
  <c r="D219" i="15"/>
  <c r="G219" i="15"/>
  <c r="E219" i="15"/>
  <c r="I219" i="15"/>
  <c r="J219" i="15"/>
  <c r="F219" i="15"/>
  <c r="D220" i="15"/>
  <c r="F220" i="15"/>
  <c r="H220" i="15"/>
  <c r="E220" i="15"/>
  <c r="D221" i="15"/>
  <c r="E221" i="15"/>
  <c r="I221" i="15"/>
  <c r="J221" i="15"/>
  <c r="D222" i="15"/>
  <c r="E222" i="15"/>
  <c r="I222" i="15"/>
  <c r="J222" i="15"/>
  <c r="F222" i="15"/>
  <c r="H222" i="15"/>
  <c r="D223" i="15"/>
  <c r="G223" i="15"/>
  <c r="E223" i="15"/>
  <c r="I223" i="15"/>
  <c r="J223" i="15"/>
  <c r="F223" i="15"/>
  <c r="D224" i="15"/>
  <c r="F224" i="15"/>
  <c r="H224" i="15"/>
  <c r="E224" i="15"/>
  <c r="D225" i="15"/>
  <c r="E225" i="15"/>
  <c r="I225" i="15"/>
  <c r="J225" i="15"/>
  <c r="D226" i="15"/>
  <c r="F226" i="15"/>
  <c r="H226" i="15"/>
  <c r="E226" i="15"/>
  <c r="I226" i="15"/>
  <c r="J226" i="15"/>
  <c r="D227" i="15"/>
  <c r="G227" i="15"/>
  <c r="E227" i="15"/>
  <c r="I227" i="15"/>
  <c r="J227" i="15"/>
  <c r="F227" i="15"/>
  <c r="D228" i="15"/>
  <c r="F228" i="15"/>
  <c r="H228" i="15"/>
  <c r="E228" i="15"/>
  <c r="D229" i="15"/>
  <c r="E229" i="15"/>
  <c r="I229" i="15"/>
  <c r="J229" i="15"/>
  <c r="D230" i="15"/>
  <c r="E230" i="15"/>
  <c r="I230" i="15"/>
  <c r="J230" i="15"/>
  <c r="F230" i="15"/>
  <c r="H230" i="15"/>
  <c r="D231" i="15"/>
  <c r="G231" i="15"/>
  <c r="E231" i="15"/>
  <c r="I231" i="15"/>
  <c r="J231" i="15"/>
  <c r="F231" i="15"/>
  <c r="D232" i="15"/>
  <c r="F232" i="15"/>
  <c r="H232" i="15"/>
  <c r="E232" i="15"/>
  <c r="D233" i="15"/>
  <c r="E233" i="15"/>
  <c r="I233" i="15"/>
  <c r="J233" i="15"/>
  <c r="D234" i="15"/>
  <c r="F234" i="15"/>
  <c r="H234" i="15"/>
  <c r="E234" i="15"/>
  <c r="I234" i="15"/>
  <c r="J234" i="15"/>
  <c r="D235" i="15"/>
  <c r="I235" i="15"/>
  <c r="J235" i="15"/>
  <c r="E235" i="15"/>
  <c r="F235" i="15"/>
  <c r="H235" i="15"/>
  <c r="D236" i="15"/>
  <c r="E236" i="15"/>
  <c r="I236" i="15"/>
  <c r="J236" i="15"/>
  <c r="F236" i="15"/>
  <c r="H236" i="15"/>
  <c r="D237" i="15"/>
  <c r="F237" i="15"/>
  <c r="H237" i="15"/>
  <c r="I237" i="15"/>
  <c r="J237" i="15"/>
  <c r="E237" i="15"/>
  <c r="D238" i="15"/>
  <c r="F238" i="15"/>
  <c r="H238" i="15"/>
  <c r="E238" i="15"/>
  <c r="I238" i="15"/>
  <c r="J238" i="15"/>
  <c r="D239" i="15"/>
  <c r="I239" i="15"/>
  <c r="J239" i="15"/>
  <c r="E239" i="15"/>
  <c r="F239" i="15"/>
  <c r="H239" i="15"/>
  <c r="D240" i="15"/>
  <c r="E240" i="15"/>
  <c r="I240" i="15"/>
  <c r="J240" i="15"/>
  <c r="F240" i="15"/>
  <c r="H240" i="15"/>
  <c r="D241" i="15"/>
  <c r="F241" i="15"/>
  <c r="H241" i="15"/>
  <c r="I241" i="15"/>
  <c r="J241" i="15"/>
  <c r="E241" i="15"/>
  <c r="D242" i="15"/>
  <c r="F242" i="15"/>
  <c r="H242" i="15"/>
  <c r="E242" i="15"/>
  <c r="I242" i="15"/>
  <c r="J242" i="15"/>
  <c r="D243" i="15"/>
  <c r="I243" i="15"/>
  <c r="J243" i="15"/>
  <c r="E243" i="15"/>
  <c r="F243" i="15"/>
  <c r="H243" i="15"/>
  <c r="D244" i="15"/>
  <c r="E244" i="15"/>
  <c r="I244" i="15"/>
  <c r="J244" i="15"/>
  <c r="F244" i="15"/>
  <c r="H244" i="15"/>
  <c r="D245" i="15"/>
  <c r="F245" i="15"/>
  <c r="H245" i="15"/>
  <c r="I245" i="15"/>
  <c r="J245" i="15"/>
  <c r="E245" i="15"/>
  <c r="D246" i="15"/>
  <c r="F246" i="15"/>
  <c r="H246" i="15"/>
  <c r="E246" i="15"/>
  <c r="I246" i="15"/>
  <c r="J246" i="15"/>
  <c r="D247" i="15"/>
  <c r="I247" i="15"/>
  <c r="J247" i="15"/>
  <c r="E247" i="15"/>
  <c r="F247" i="15"/>
  <c r="H247" i="15"/>
  <c r="D248" i="15"/>
  <c r="E248" i="15"/>
  <c r="I248" i="15"/>
  <c r="J248" i="15"/>
  <c r="F248" i="15"/>
  <c r="H248" i="15"/>
  <c r="D249" i="15"/>
  <c r="F249" i="15"/>
  <c r="H249" i="15"/>
  <c r="I249" i="15"/>
  <c r="J249" i="15"/>
  <c r="E249" i="15"/>
  <c r="D250" i="15"/>
  <c r="F250" i="15"/>
  <c r="H250" i="15"/>
  <c r="E250" i="15"/>
  <c r="I250" i="15"/>
  <c r="J250" i="15"/>
  <c r="D251" i="15"/>
  <c r="I251" i="15"/>
  <c r="J251" i="15"/>
  <c r="E251" i="15"/>
  <c r="F251" i="15"/>
  <c r="H251" i="15"/>
  <c r="D252" i="15"/>
  <c r="E252" i="15"/>
  <c r="I252" i="15"/>
  <c r="J252" i="15"/>
  <c r="F252" i="15"/>
  <c r="H252" i="15"/>
  <c r="D253" i="15"/>
  <c r="F253" i="15"/>
  <c r="H253" i="15"/>
  <c r="I253" i="15"/>
  <c r="J253" i="15"/>
  <c r="E253" i="15"/>
  <c r="D254" i="15"/>
  <c r="F254" i="15"/>
  <c r="H254" i="15"/>
  <c r="E254" i="15"/>
  <c r="I254" i="15"/>
  <c r="J254" i="15"/>
  <c r="D255" i="15"/>
  <c r="I255" i="15"/>
  <c r="J255" i="15"/>
  <c r="E255" i="15"/>
  <c r="F255" i="15"/>
  <c r="H255" i="15"/>
  <c r="D256" i="15"/>
  <c r="E256" i="15"/>
  <c r="I256" i="15"/>
  <c r="J256" i="15"/>
  <c r="F256" i="15"/>
  <c r="H256" i="15"/>
  <c r="D257" i="15"/>
  <c r="F257" i="15"/>
  <c r="H257" i="15"/>
  <c r="I257" i="15"/>
  <c r="J257" i="15"/>
  <c r="E257" i="15"/>
  <c r="D258" i="15"/>
  <c r="F258" i="15"/>
  <c r="H258" i="15"/>
  <c r="E258" i="15"/>
  <c r="I258" i="15"/>
  <c r="J258" i="15"/>
  <c r="D259" i="15"/>
  <c r="I259" i="15"/>
  <c r="J259" i="15"/>
  <c r="E259" i="15"/>
  <c r="F259" i="15"/>
  <c r="H259" i="15"/>
  <c r="D260" i="15"/>
  <c r="E260" i="15"/>
  <c r="I260" i="15"/>
  <c r="J260" i="15"/>
  <c r="F260" i="15"/>
  <c r="H260" i="15"/>
  <c r="D261" i="15"/>
  <c r="F261" i="15"/>
  <c r="H261" i="15"/>
  <c r="I261" i="15"/>
  <c r="J261" i="15"/>
  <c r="E261" i="15"/>
  <c r="D262" i="15"/>
  <c r="F262" i="15"/>
  <c r="H262" i="15"/>
  <c r="E262" i="15"/>
  <c r="I262" i="15"/>
  <c r="J262" i="15"/>
  <c r="D263" i="15"/>
  <c r="I263" i="15"/>
  <c r="J263" i="15"/>
  <c r="E263" i="15"/>
  <c r="F263" i="15"/>
  <c r="H263" i="15"/>
  <c r="D264" i="15"/>
  <c r="E264" i="15"/>
  <c r="I264" i="15"/>
  <c r="J264" i="15"/>
  <c r="F264" i="15"/>
  <c r="H264" i="15"/>
  <c r="D265" i="15"/>
  <c r="F265" i="15"/>
  <c r="H265" i="15"/>
  <c r="I265" i="15"/>
  <c r="J265" i="15"/>
  <c r="E265" i="15"/>
  <c r="D266" i="15"/>
  <c r="F266" i="15"/>
  <c r="H266" i="15"/>
  <c r="E266" i="15"/>
  <c r="I266" i="15"/>
  <c r="J266" i="15"/>
  <c r="D267" i="15"/>
  <c r="I267" i="15"/>
  <c r="J267" i="15"/>
  <c r="E267" i="15"/>
  <c r="F267" i="15"/>
  <c r="H267" i="15"/>
  <c r="D268" i="15"/>
  <c r="E268" i="15"/>
  <c r="I268" i="15"/>
  <c r="J268" i="15"/>
  <c r="F268" i="15"/>
  <c r="H268" i="15"/>
  <c r="D269" i="15"/>
  <c r="F269" i="15"/>
  <c r="H269" i="15"/>
  <c r="I269" i="15"/>
  <c r="J269" i="15"/>
  <c r="E269" i="15"/>
  <c r="D270" i="15"/>
  <c r="F270" i="15"/>
  <c r="H270" i="15"/>
  <c r="E270" i="15"/>
  <c r="I270" i="15"/>
  <c r="J270" i="15"/>
  <c r="D271" i="15"/>
  <c r="I271" i="15"/>
  <c r="J271" i="15"/>
  <c r="E271" i="15"/>
  <c r="F271" i="15"/>
  <c r="H271" i="15"/>
  <c r="D272" i="15"/>
  <c r="E272" i="15"/>
  <c r="I272" i="15"/>
  <c r="J272" i="15"/>
  <c r="F272" i="15"/>
  <c r="H272" i="15"/>
  <c r="D273" i="15"/>
  <c r="F273" i="15"/>
  <c r="H273" i="15"/>
  <c r="I273" i="15"/>
  <c r="J273" i="15"/>
  <c r="E273" i="15"/>
  <c r="D274" i="15"/>
  <c r="F274" i="15"/>
  <c r="H274" i="15"/>
  <c r="E274" i="15"/>
  <c r="I274" i="15"/>
  <c r="J274" i="15"/>
  <c r="D275" i="15"/>
  <c r="I275" i="15"/>
  <c r="J275" i="15"/>
  <c r="E275" i="15"/>
  <c r="F275" i="15"/>
  <c r="H275" i="15"/>
  <c r="D276" i="15"/>
  <c r="E276" i="15"/>
  <c r="I276" i="15"/>
  <c r="J276" i="15"/>
  <c r="F276" i="15"/>
  <c r="H276" i="15"/>
  <c r="D277" i="15"/>
  <c r="F277" i="15"/>
  <c r="H277" i="15"/>
  <c r="I277" i="15"/>
  <c r="J277" i="15"/>
  <c r="E277" i="15"/>
  <c r="D278" i="15"/>
  <c r="F278" i="15"/>
  <c r="H278" i="15"/>
  <c r="E278" i="15"/>
  <c r="I278" i="15"/>
  <c r="J278" i="15"/>
  <c r="D279" i="15"/>
  <c r="I279" i="15"/>
  <c r="J279" i="15"/>
  <c r="E279" i="15"/>
  <c r="F279" i="15"/>
  <c r="H279" i="15"/>
  <c r="D280" i="15"/>
  <c r="E280" i="15"/>
  <c r="I280" i="15"/>
  <c r="J280" i="15"/>
  <c r="F280" i="15"/>
  <c r="H280" i="15"/>
  <c r="D281" i="15"/>
  <c r="F281" i="15"/>
  <c r="H281" i="15"/>
  <c r="I281" i="15"/>
  <c r="J281" i="15"/>
  <c r="E281" i="15"/>
  <c r="D282" i="15"/>
  <c r="F282" i="15"/>
  <c r="H282" i="15"/>
  <c r="E282" i="15"/>
  <c r="I282" i="15"/>
  <c r="J282" i="15"/>
  <c r="D283" i="15"/>
  <c r="I283" i="15"/>
  <c r="J283" i="15"/>
  <c r="E283" i="15"/>
  <c r="F283" i="15"/>
  <c r="H283" i="15"/>
  <c r="D284" i="15"/>
  <c r="E284" i="15"/>
  <c r="I284" i="15"/>
  <c r="J284" i="15"/>
  <c r="F284" i="15"/>
  <c r="H284" i="15"/>
  <c r="D285" i="15"/>
  <c r="F285" i="15"/>
  <c r="H285" i="15"/>
  <c r="I285" i="15"/>
  <c r="J285" i="15"/>
  <c r="E285" i="15"/>
  <c r="D286" i="15"/>
  <c r="F286" i="15"/>
  <c r="H286" i="15"/>
  <c r="E286" i="15"/>
  <c r="I286" i="15"/>
  <c r="J286" i="15"/>
  <c r="D287" i="15"/>
  <c r="I287" i="15"/>
  <c r="J287" i="15"/>
  <c r="E287" i="15"/>
  <c r="F287" i="15"/>
  <c r="H287" i="15"/>
  <c r="D288" i="15"/>
  <c r="E288" i="15"/>
  <c r="I288" i="15"/>
  <c r="J288" i="15"/>
  <c r="F288" i="15"/>
  <c r="H288" i="15"/>
  <c r="D289" i="15"/>
  <c r="F289" i="15"/>
  <c r="H289" i="15"/>
  <c r="I289" i="15"/>
  <c r="J289" i="15"/>
  <c r="E289" i="15"/>
  <c r="D290" i="15"/>
  <c r="F290" i="15"/>
  <c r="H290" i="15"/>
  <c r="E290" i="15"/>
  <c r="I290" i="15"/>
  <c r="J290" i="15"/>
  <c r="D291" i="15"/>
  <c r="I291" i="15"/>
  <c r="J291" i="15"/>
  <c r="E291" i="15"/>
  <c r="F291" i="15"/>
  <c r="H291" i="15"/>
  <c r="D292" i="15"/>
  <c r="E292" i="15"/>
  <c r="I292" i="15"/>
  <c r="J292" i="15"/>
  <c r="F292" i="15"/>
  <c r="H292" i="15"/>
  <c r="D293" i="15"/>
  <c r="F293" i="15"/>
  <c r="H293" i="15"/>
  <c r="I293" i="15"/>
  <c r="J293" i="15"/>
  <c r="E293" i="15"/>
  <c r="D294" i="15"/>
  <c r="F294" i="15"/>
  <c r="H294" i="15"/>
  <c r="E294" i="15"/>
  <c r="I294" i="15"/>
  <c r="J294" i="15"/>
  <c r="D295" i="15"/>
  <c r="I295" i="15"/>
  <c r="J295" i="15"/>
  <c r="E295" i="15"/>
  <c r="F295" i="15"/>
  <c r="H295" i="15"/>
  <c r="D296" i="15"/>
  <c r="E296" i="15"/>
  <c r="I296" i="15"/>
  <c r="J296" i="15"/>
  <c r="F296" i="15"/>
  <c r="H296" i="15"/>
  <c r="D297" i="15"/>
  <c r="F297" i="15"/>
  <c r="H297" i="15"/>
  <c r="I297" i="15"/>
  <c r="J297" i="15"/>
  <c r="E297" i="15"/>
  <c r="D298" i="15"/>
  <c r="F298" i="15"/>
  <c r="H298" i="15"/>
  <c r="E298" i="15"/>
  <c r="I298" i="15"/>
  <c r="J298" i="15"/>
  <c r="D299" i="15"/>
  <c r="I299" i="15"/>
  <c r="J299" i="15"/>
  <c r="E299" i="15"/>
  <c r="F299" i="15"/>
  <c r="H299" i="15"/>
  <c r="D300" i="15"/>
  <c r="E300" i="15"/>
  <c r="I300" i="15"/>
  <c r="J300" i="15"/>
  <c r="F300" i="15"/>
  <c r="H300" i="15"/>
  <c r="D301" i="15"/>
  <c r="F301" i="15"/>
  <c r="H301" i="15"/>
  <c r="I301" i="15"/>
  <c r="J301" i="15"/>
  <c r="E301" i="15"/>
  <c r="D302" i="15"/>
  <c r="F302" i="15"/>
  <c r="H302" i="15"/>
  <c r="E302" i="15"/>
  <c r="I302" i="15"/>
  <c r="J302" i="15"/>
  <c r="D303" i="15"/>
  <c r="I303" i="15"/>
  <c r="J303" i="15"/>
  <c r="E303" i="15"/>
  <c r="F303" i="15"/>
  <c r="H303" i="15"/>
  <c r="D304" i="15"/>
  <c r="E304" i="15"/>
  <c r="I304" i="15"/>
  <c r="J304" i="15"/>
  <c r="F304" i="15"/>
  <c r="H304" i="15"/>
  <c r="D305" i="15"/>
  <c r="F305" i="15"/>
  <c r="H305" i="15"/>
  <c r="I305" i="15"/>
  <c r="J305" i="15"/>
  <c r="E305" i="15"/>
  <c r="D306" i="15"/>
  <c r="F306" i="15"/>
  <c r="H306" i="15"/>
  <c r="E306" i="15"/>
  <c r="I306" i="15"/>
  <c r="J306" i="15"/>
  <c r="D307" i="15"/>
  <c r="I307" i="15"/>
  <c r="J307" i="15"/>
  <c r="E307" i="15"/>
  <c r="F307" i="15"/>
  <c r="H307" i="15"/>
  <c r="D308" i="15"/>
  <c r="E308" i="15"/>
  <c r="I308" i="15"/>
  <c r="J308" i="15"/>
  <c r="F308" i="15"/>
  <c r="H308" i="15"/>
  <c r="D309" i="15"/>
  <c r="F309" i="15"/>
  <c r="H309" i="15"/>
  <c r="I309" i="15"/>
  <c r="J309" i="15"/>
  <c r="E309" i="15"/>
  <c r="D310" i="15"/>
  <c r="F310" i="15"/>
  <c r="H310" i="15"/>
  <c r="E310" i="15"/>
  <c r="I310" i="15"/>
  <c r="J310" i="15"/>
  <c r="D311" i="15"/>
  <c r="I311" i="15"/>
  <c r="J311" i="15"/>
  <c r="E311" i="15"/>
  <c r="F311" i="15"/>
  <c r="H311" i="15"/>
  <c r="D312" i="15"/>
  <c r="E312" i="15"/>
  <c r="I312" i="15"/>
  <c r="J312" i="15"/>
  <c r="F312" i="15"/>
  <c r="H312" i="15"/>
  <c r="D313" i="15"/>
  <c r="F313" i="15"/>
  <c r="H313" i="15"/>
  <c r="I313" i="15"/>
  <c r="J313" i="15"/>
  <c r="E313" i="15"/>
  <c r="D314" i="15"/>
  <c r="F314" i="15"/>
  <c r="H314" i="15"/>
  <c r="E314" i="15"/>
  <c r="I314" i="15"/>
  <c r="J314" i="15"/>
  <c r="D315" i="15"/>
  <c r="I315" i="15"/>
  <c r="J315" i="15"/>
  <c r="E315" i="15"/>
  <c r="F315" i="15"/>
  <c r="H315" i="15"/>
  <c r="D316" i="15"/>
  <c r="E316" i="15"/>
  <c r="I316" i="15"/>
  <c r="J316" i="15"/>
  <c r="F316" i="15"/>
  <c r="H316" i="15"/>
  <c r="D317" i="15"/>
  <c r="F317" i="15"/>
  <c r="H317" i="15"/>
  <c r="I317" i="15"/>
  <c r="J317" i="15"/>
  <c r="E317" i="15"/>
  <c r="D318" i="15"/>
  <c r="F318" i="15"/>
  <c r="H318" i="15"/>
  <c r="E318" i="15"/>
  <c r="I318" i="15"/>
  <c r="J318" i="15"/>
  <c r="D319" i="15"/>
  <c r="I319" i="15"/>
  <c r="J319" i="15"/>
  <c r="E319" i="15"/>
  <c r="F319" i="15"/>
  <c r="H319" i="15"/>
  <c r="D320" i="15"/>
  <c r="E320" i="15"/>
  <c r="I320" i="15"/>
  <c r="J320" i="15"/>
  <c r="F320" i="15"/>
  <c r="H320" i="15"/>
  <c r="D321" i="15"/>
  <c r="F321" i="15"/>
  <c r="H321" i="15"/>
  <c r="I321" i="15"/>
  <c r="J321" i="15"/>
  <c r="E321" i="15"/>
  <c r="D322" i="15"/>
  <c r="F322" i="15"/>
  <c r="H322" i="15"/>
  <c r="E322" i="15"/>
  <c r="I322" i="15"/>
  <c r="J322" i="15"/>
  <c r="D323" i="15"/>
  <c r="I323" i="15"/>
  <c r="J323" i="15"/>
  <c r="E323" i="15"/>
  <c r="F323" i="15"/>
  <c r="H323" i="15"/>
  <c r="D324" i="15"/>
  <c r="E324" i="15"/>
  <c r="I324" i="15"/>
  <c r="J324" i="15"/>
  <c r="F324" i="15"/>
  <c r="H324" i="15"/>
  <c r="D325" i="15"/>
  <c r="F325" i="15"/>
  <c r="H325" i="15"/>
  <c r="I325" i="15"/>
  <c r="J325" i="15"/>
  <c r="E325" i="15"/>
  <c r="D326" i="15"/>
  <c r="F326" i="15"/>
  <c r="H326" i="15"/>
  <c r="E326" i="15"/>
  <c r="I326" i="15"/>
  <c r="J326" i="15"/>
  <c r="D327" i="15"/>
  <c r="I327" i="15"/>
  <c r="J327" i="15"/>
  <c r="E327" i="15"/>
  <c r="F327" i="15"/>
  <c r="H327" i="15"/>
  <c r="D328" i="15"/>
  <c r="E328" i="15"/>
  <c r="I328" i="15"/>
  <c r="J328" i="15"/>
  <c r="F328" i="15"/>
  <c r="H328" i="15"/>
  <c r="D329" i="15"/>
  <c r="F329" i="15"/>
  <c r="H329" i="15"/>
  <c r="I329" i="15"/>
  <c r="J329" i="15"/>
  <c r="E329" i="15"/>
  <c r="D330" i="15"/>
  <c r="F330" i="15"/>
  <c r="H330" i="15"/>
  <c r="E330" i="15"/>
  <c r="I330" i="15"/>
  <c r="J330" i="15"/>
  <c r="D331" i="15"/>
  <c r="I331" i="15"/>
  <c r="J331" i="15"/>
  <c r="E331" i="15"/>
  <c r="F331" i="15"/>
  <c r="H331" i="15"/>
  <c r="D332" i="15"/>
  <c r="E332" i="15"/>
  <c r="I332" i="15"/>
  <c r="J332" i="15"/>
  <c r="F332" i="15"/>
  <c r="H332" i="15"/>
  <c r="D333" i="15"/>
  <c r="F333" i="15"/>
  <c r="H333" i="15"/>
  <c r="I333" i="15"/>
  <c r="J333" i="15"/>
  <c r="E333" i="15"/>
  <c r="D334" i="15"/>
  <c r="F334" i="15"/>
  <c r="H334" i="15"/>
  <c r="E334" i="15"/>
  <c r="I334" i="15"/>
  <c r="J334" i="15"/>
  <c r="D335" i="15"/>
  <c r="I335" i="15"/>
  <c r="J335" i="15"/>
  <c r="E335" i="15"/>
  <c r="F335" i="15"/>
  <c r="H335" i="15"/>
  <c r="D336" i="15"/>
  <c r="E336" i="15"/>
  <c r="I336" i="15"/>
  <c r="J336" i="15"/>
  <c r="F336" i="15"/>
  <c r="H336" i="15"/>
  <c r="D337" i="15"/>
  <c r="F337" i="15"/>
  <c r="H337" i="15"/>
  <c r="I337" i="15"/>
  <c r="J337" i="15"/>
  <c r="E337" i="15"/>
  <c r="D338" i="15"/>
  <c r="F338" i="15"/>
  <c r="H338" i="15"/>
  <c r="E338" i="15"/>
  <c r="I338" i="15"/>
  <c r="J338" i="15"/>
  <c r="D339" i="15"/>
  <c r="I339" i="15"/>
  <c r="J339" i="15"/>
  <c r="E339" i="15"/>
  <c r="F339" i="15"/>
  <c r="H339" i="15"/>
  <c r="D340" i="15"/>
  <c r="E340" i="15"/>
  <c r="I340" i="15"/>
  <c r="J340" i="15"/>
  <c r="F340" i="15"/>
  <c r="H340" i="15"/>
  <c r="D341" i="15"/>
  <c r="F341" i="15"/>
  <c r="H341" i="15"/>
  <c r="I341" i="15"/>
  <c r="J341" i="15"/>
  <c r="E341" i="15"/>
  <c r="D342" i="15"/>
  <c r="F342" i="15"/>
  <c r="H342" i="15"/>
  <c r="E342" i="15"/>
  <c r="I342" i="15"/>
  <c r="J342" i="15"/>
  <c r="D343" i="15"/>
  <c r="I343" i="15"/>
  <c r="J343" i="15"/>
  <c r="E343" i="15"/>
  <c r="F343" i="15"/>
  <c r="H343" i="15"/>
  <c r="D344" i="15"/>
  <c r="E344" i="15"/>
  <c r="I344" i="15"/>
  <c r="J344" i="15"/>
  <c r="F344" i="15"/>
  <c r="H344" i="15"/>
  <c r="D345" i="15"/>
  <c r="F345" i="15"/>
  <c r="H345" i="15"/>
  <c r="I345" i="15"/>
  <c r="J345" i="15"/>
  <c r="E345" i="15"/>
  <c r="D346" i="15"/>
  <c r="F346" i="15"/>
  <c r="H346" i="15"/>
  <c r="E346" i="15"/>
  <c r="I346" i="15"/>
  <c r="J346" i="15"/>
  <c r="D347" i="15"/>
  <c r="I347" i="15"/>
  <c r="J347" i="15"/>
  <c r="E347" i="15"/>
  <c r="F347" i="15"/>
  <c r="H347" i="15"/>
  <c r="D348" i="15"/>
  <c r="E348" i="15"/>
  <c r="I348" i="15"/>
  <c r="J348" i="15"/>
  <c r="F348" i="15"/>
  <c r="H348" i="15"/>
  <c r="D349" i="15"/>
  <c r="F349" i="15"/>
  <c r="H349" i="15"/>
  <c r="I349" i="15"/>
  <c r="J349" i="15"/>
  <c r="E349" i="15"/>
  <c r="D350" i="15"/>
  <c r="F350" i="15"/>
  <c r="H350" i="15"/>
  <c r="E350" i="15"/>
  <c r="I350" i="15"/>
  <c r="J350" i="15"/>
  <c r="D351" i="15"/>
  <c r="I351" i="15"/>
  <c r="J351" i="15"/>
  <c r="E351" i="15"/>
  <c r="F351" i="15"/>
  <c r="H351" i="15"/>
  <c r="D352" i="15"/>
  <c r="E352" i="15"/>
  <c r="I352" i="15"/>
  <c r="J352" i="15"/>
  <c r="F352" i="15"/>
  <c r="H352" i="15"/>
  <c r="D353" i="15"/>
  <c r="F353" i="15"/>
  <c r="H353" i="15"/>
  <c r="I353" i="15"/>
  <c r="J353" i="15"/>
  <c r="E353" i="15"/>
  <c r="D354" i="15"/>
  <c r="F354" i="15"/>
  <c r="H354" i="15"/>
  <c r="E354" i="15"/>
  <c r="I354" i="15"/>
  <c r="J354" i="15"/>
  <c r="D355" i="15"/>
  <c r="I355" i="15"/>
  <c r="J355" i="15"/>
  <c r="E355" i="15"/>
  <c r="F355" i="15"/>
  <c r="H355" i="15"/>
  <c r="D356" i="15"/>
  <c r="E356" i="15"/>
  <c r="I356" i="15"/>
  <c r="J356" i="15"/>
  <c r="F356" i="15"/>
  <c r="H356" i="15"/>
  <c r="D357" i="15"/>
  <c r="F357" i="15"/>
  <c r="H357" i="15"/>
  <c r="I357" i="15"/>
  <c r="J357" i="15"/>
  <c r="E357" i="15"/>
  <c r="D358" i="15"/>
  <c r="F358" i="15"/>
  <c r="H358" i="15"/>
  <c r="E358" i="15"/>
  <c r="I358" i="15"/>
  <c r="J358" i="15"/>
  <c r="D359" i="15"/>
  <c r="I359" i="15"/>
  <c r="J359" i="15"/>
  <c r="E359" i="15"/>
  <c r="F359" i="15"/>
  <c r="H359" i="15"/>
  <c r="D360" i="15"/>
  <c r="E360" i="15"/>
  <c r="I360" i="15"/>
  <c r="J360" i="15"/>
  <c r="F360" i="15"/>
  <c r="H360" i="15"/>
  <c r="D361" i="15"/>
  <c r="F361" i="15"/>
  <c r="H361" i="15"/>
  <c r="I361" i="15"/>
  <c r="J361" i="15"/>
  <c r="E361" i="15"/>
  <c r="D362" i="15"/>
  <c r="F362" i="15"/>
  <c r="H362" i="15"/>
  <c r="E362" i="15"/>
  <c r="I362" i="15"/>
  <c r="J362" i="15"/>
  <c r="D363" i="15"/>
  <c r="I363" i="15"/>
  <c r="J363" i="15"/>
  <c r="E363" i="15"/>
  <c r="F363" i="15"/>
  <c r="H363" i="15"/>
  <c r="D364" i="15"/>
  <c r="E364" i="15"/>
  <c r="I364" i="15"/>
  <c r="J364" i="15"/>
  <c r="F364" i="15"/>
  <c r="H364" i="15"/>
  <c r="D365" i="15"/>
  <c r="F365" i="15"/>
  <c r="H365" i="15"/>
  <c r="I365" i="15"/>
  <c r="J365" i="15"/>
  <c r="E365" i="15"/>
  <c r="D366" i="15"/>
  <c r="F366" i="15"/>
  <c r="H366" i="15"/>
  <c r="E366" i="15"/>
  <c r="I366" i="15"/>
  <c r="J366" i="15"/>
  <c r="D367" i="15"/>
  <c r="I367" i="15"/>
  <c r="J367" i="15"/>
  <c r="E367" i="15"/>
  <c r="F367" i="15"/>
  <c r="H367" i="15"/>
  <c r="D368" i="15"/>
  <c r="F368" i="15"/>
  <c r="E368" i="15"/>
  <c r="I368" i="15"/>
  <c r="J368" i="15"/>
  <c r="D369" i="15"/>
  <c r="F369" i="15"/>
  <c r="H369" i="15"/>
  <c r="E369" i="15"/>
  <c r="D370" i="15"/>
  <c r="I370" i="15"/>
  <c r="J370" i="15"/>
  <c r="E370" i="15"/>
  <c r="D371" i="15"/>
  <c r="F371" i="15"/>
  <c r="H371" i="15"/>
  <c r="I371" i="15"/>
  <c r="J371" i="15"/>
  <c r="E371" i="15"/>
  <c r="D372" i="15"/>
  <c r="F372" i="15"/>
  <c r="E372" i="15"/>
  <c r="D373" i="15"/>
  <c r="F373" i="15"/>
  <c r="H373" i="15"/>
  <c r="E373" i="15"/>
  <c r="D374" i="15"/>
  <c r="I374" i="15"/>
  <c r="J374" i="15"/>
  <c r="E374" i="15"/>
  <c r="D375" i="15"/>
  <c r="I375" i="15"/>
  <c r="J375" i="15"/>
  <c r="E375" i="15"/>
  <c r="F375" i="15"/>
  <c r="H375" i="15"/>
  <c r="D376" i="15"/>
  <c r="F376" i="15"/>
  <c r="E376" i="15"/>
  <c r="I376" i="15"/>
  <c r="J376" i="15"/>
  <c r="D377" i="15"/>
  <c r="F377" i="15"/>
  <c r="H377" i="15"/>
  <c r="E377" i="15"/>
  <c r="D378" i="15"/>
  <c r="I378" i="15"/>
  <c r="J378" i="15"/>
  <c r="E378" i="15"/>
  <c r="D379" i="15"/>
  <c r="F379" i="15"/>
  <c r="H379" i="15"/>
  <c r="I379" i="15"/>
  <c r="J379" i="15"/>
  <c r="E379" i="15"/>
  <c r="D380" i="15"/>
  <c r="F380" i="15"/>
  <c r="E380" i="15"/>
  <c r="D381" i="15"/>
  <c r="F381" i="15"/>
  <c r="H381" i="15"/>
  <c r="E381" i="15"/>
  <c r="D382" i="15"/>
  <c r="I382" i="15"/>
  <c r="J382" i="15"/>
  <c r="E382" i="15"/>
  <c r="D383" i="15"/>
  <c r="I383" i="15"/>
  <c r="J383" i="15"/>
  <c r="E383" i="15"/>
  <c r="F383" i="15"/>
  <c r="H383" i="15"/>
  <c r="D384" i="15"/>
  <c r="F384" i="15"/>
  <c r="E384" i="15"/>
  <c r="I384" i="15"/>
  <c r="J384" i="15"/>
  <c r="D385" i="15"/>
  <c r="F385" i="15"/>
  <c r="H385" i="15"/>
  <c r="E385" i="15"/>
  <c r="D386" i="15"/>
  <c r="I386" i="15"/>
  <c r="J386" i="15"/>
  <c r="E386" i="15"/>
  <c r="D387" i="15"/>
  <c r="F387" i="15"/>
  <c r="H387" i="15"/>
  <c r="I387" i="15"/>
  <c r="J387" i="15"/>
  <c r="E387" i="15"/>
  <c r="D388" i="15"/>
  <c r="F388" i="15"/>
  <c r="E388" i="15"/>
  <c r="D389" i="15"/>
  <c r="F389" i="15"/>
  <c r="H389" i="15"/>
  <c r="E389" i="15"/>
  <c r="D390" i="15"/>
  <c r="I390" i="15"/>
  <c r="J390" i="15"/>
  <c r="E390" i="15"/>
  <c r="D391" i="15"/>
  <c r="I391" i="15"/>
  <c r="J391" i="15"/>
  <c r="E391" i="15"/>
  <c r="F391" i="15"/>
  <c r="H391" i="15"/>
  <c r="D392" i="15"/>
  <c r="F392" i="15"/>
  <c r="E392" i="15"/>
  <c r="I392" i="15"/>
  <c r="J392" i="15"/>
  <c r="D393" i="15"/>
  <c r="F393" i="15"/>
  <c r="H393" i="15"/>
  <c r="E393" i="15"/>
  <c r="D394" i="15"/>
  <c r="I394" i="15"/>
  <c r="J394" i="15"/>
  <c r="E394" i="15"/>
  <c r="D395" i="15"/>
  <c r="F395" i="15"/>
  <c r="H395" i="15"/>
  <c r="I395" i="15"/>
  <c r="J395" i="15"/>
  <c r="E395" i="15"/>
  <c r="D396" i="15"/>
  <c r="F396" i="15"/>
  <c r="E396" i="15"/>
  <c r="D397" i="15"/>
  <c r="F397" i="15"/>
  <c r="H397" i="15"/>
  <c r="E397" i="15"/>
  <c r="D398" i="15"/>
  <c r="I398" i="15"/>
  <c r="J398" i="15"/>
  <c r="E398" i="15"/>
  <c r="D399" i="15"/>
  <c r="I399" i="15"/>
  <c r="J399" i="15"/>
  <c r="E399" i="15"/>
  <c r="F399" i="15"/>
  <c r="H399" i="15"/>
  <c r="D400" i="15"/>
  <c r="F400" i="15"/>
  <c r="E400" i="15"/>
  <c r="I400" i="15"/>
  <c r="J400" i="15"/>
  <c r="D401" i="15"/>
  <c r="F401" i="15"/>
  <c r="H401" i="15"/>
  <c r="E401" i="15"/>
  <c r="D402" i="15"/>
  <c r="I402" i="15"/>
  <c r="J402" i="15"/>
  <c r="E402" i="15"/>
  <c r="D403" i="15"/>
  <c r="F403" i="15"/>
  <c r="H403" i="15"/>
  <c r="I403" i="15"/>
  <c r="J403" i="15"/>
  <c r="E403" i="15"/>
  <c r="D404" i="15"/>
  <c r="F404" i="15"/>
  <c r="E404" i="15"/>
  <c r="D405" i="15"/>
  <c r="F405" i="15"/>
  <c r="H405" i="15"/>
  <c r="E405" i="15"/>
  <c r="D406" i="15"/>
  <c r="I406" i="15"/>
  <c r="J406" i="15"/>
  <c r="E406" i="15"/>
  <c r="D407" i="15"/>
  <c r="I407" i="15"/>
  <c r="J407" i="15"/>
  <c r="E407" i="15"/>
  <c r="F407" i="15"/>
  <c r="H407" i="15"/>
  <c r="D408" i="15"/>
  <c r="F408" i="15"/>
  <c r="E408" i="15"/>
  <c r="I408" i="15"/>
  <c r="J408" i="15"/>
  <c r="D409" i="15"/>
  <c r="F409" i="15"/>
  <c r="H409" i="15"/>
  <c r="E409" i="15"/>
  <c r="D410" i="15"/>
  <c r="I410" i="15"/>
  <c r="J410" i="15"/>
  <c r="E410" i="15"/>
  <c r="D411" i="15"/>
  <c r="F411" i="15"/>
  <c r="H411" i="15"/>
  <c r="I411" i="15"/>
  <c r="J411" i="15"/>
  <c r="E411" i="15"/>
  <c r="D412" i="15"/>
  <c r="F412" i="15"/>
  <c r="E412" i="15"/>
  <c r="D413" i="15"/>
  <c r="F413" i="15"/>
  <c r="H413" i="15"/>
  <c r="E413" i="15"/>
  <c r="D414" i="15"/>
  <c r="I414" i="15"/>
  <c r="J414" i="15"/>
  <c r="E414" i="15"/>
  <c r="D415" i="15"/>
  <c r="I415" i="15"/>
  <c r="J415" i="15"/>
  <c r="E415" i="15"/>
  <c r="F415" i="15"/>
  <c r="H415" i="15"/>
  <c r="D416" i="15"/>
  <c r="F416" i="15"/>
  <c r="E416" i="15"/>
  <c r="I416" i="15"/>
  <c r="J416" i="15"/>
  <c r="D417" i="15"/>
  <c r="F417" i="15"/>
  <c r="H417" i="15"/>
  <c r="E417" i="15"/>
  <c r="D418" i="15"/>
  <c r="I418" i="15"/>
  <c r="J418" i="15"/>
  <c r="E418" i="15"/>
  <c r="D419" i="15"/>
  <c r="F419" i="15"/>
  <c r="H419" i="15"/>
  <c r="I419" i="15"/>
  <c r="J419" i="15"/>
  <c r="E419" i="15"/>
  <c r="D420" i="15"/>
  <c r="F420" i="15"/>
  <c r="E420" i="15"/>
  <c r="D421" i="15"/>
  <c r="F421" i="15"/>
  <c r="H421" i="15"/>
  <c r="E421" i="15"/>
  <c r="D422" i="15"/>
  <c r="I422" i="15"/>
  <c r="J422" i="15"/>
  <c r="E422" i="15"/>
  <c r="D423" i="15"/>
  <c r="I423" i="15"/>
  <c r="J423" i="15"/>
  <c r="E423" i="15"/>
  <c r="F423" i="15"/>
  <c r="H423" i="15"/>
  <c r="D424" i="15"/>
  <c r="F424" i="15"/>
  <c r="E424" i="15"/>
  <c r="I424" i="15"/>
  <c r="J424" i="15"/>
  <c r="D425" i="15"/>
  <c r="F425" i="15"/>
  <c r="H425" i="15"/>
  <c r="E425" i="15"/>
  <c r="D426" i="15"/>
  <c r="I426" i="15"/>
  <c r="J426" i="15"/>
  <c r="E426" i="15"/>
  <c r="D427" i="15"/>
  <c r="F427" i="15"/>
  <c r="H427" i="15"/>
  <c r="I427" i="15"/>
  <c r="J427" i="15"/>
  <c r="E427" i="15"/>
  <c r="D428" i="15"/>
  <c r="F428" i="15"/>
  <c r="E428" i="15"/>
  <c r="D429" i="15"/>
  <c r="F429" i="15"/>
  <c r="H429" i="15"/>
  <c r="E429" i="15"/>
  <c r="D430" i="15"/>
  <c r="I430" i="15"/>
  <c r="J430" i="15"/>
  <c r="E430" i="15"/>
  <c r="D431" i="15"/>
  <c r="I431" i="15"/>
  <c r="J431" i="15"/>
  <c r="E431" i="15"/>
  <c r="F431" i="15"/>
  <c r="H431" i="15"/>
  <c r="D432" i="15"/>
  <c r="F432" i="15"/>
  <c r="E432" i="15"/>
  <c r="I432" i="15"/>
  <c r="J432" i="15"/>
  <c r="D433" i="15"/>
  <c r="F433" i="15"/>
  <c r="H433" i="15"/>
  <c r="E433" i="15"/>
  <c r="D434" i="15"/>
  <c r="I434" i="15"/>
  <c r="J434" i="15"/>
  <c r="E434" i="15"/>
  <c r="D435" i="15"/>
  <c r="F435" i="15"/>
  <c r="H435" i="15"/>
  <c r="I435" i="15"/>
  <c r="J435" i="15"/>
  <c r="E435" i="15"/>
  <c r="D436" i="15"/>
  <c r="F436" i="15"/>
  <c r="E436" i="15"/>
  <c r="D437" i="15"/>
  <c r="F437" i="15"/>
  <c r="H437" i="15"/>
  <c r="E437" i="15"/>
  <c r="D438" i="15"/>
  <c r="I438" i="15"/>
  <c r="J438" i="15"/>
  <c r="E438" i="15"/>
  <c r="D439" i="15"/>
  <c r="I439" i="15"/>
  <c r="J439" i="15"/>
  <c r="E439" i="15"/>
  <c r="F439" i="15"/>
  <c r="H439" i="15"/>
  <c r="D440" i="15"/>
  <c r="F440" i="15"/>
  <c r="E440" i="15"/>
  <c r="I440" i="15"/>
  <c r="J440" i="15"/>
  <c r="D441" i="15"/>
  <c r="F441" i="15"/>
  <c r="H441" i="15"/>
  <c r="E441" i="15"/>
  <c r="D442" i="15"/>
  <c r="I442" i="15"/>
  <c r="J442" i="15"/>
  <c r="E442" i="15"/>
  <c r="D443" i="15"/>
  <c r="F443" i="15"/>
  <c r="H443" i="15"/>
  <c r="I443" i="15"/>
  <c r="J443" i="15"/>
  <c r="E443" i="15"/>
  <c r="D444" i="15"/>
  <c r="F444" i="15"/>
  <c r="E444" i="15"/>
  <c r="D445" i="15"/>
  <c r="F445" i="15"/>
  <c r="H445" i="15"/>
  <c r="E445" i="15"/>
  <c r="D446" i="15"/>
  <c r="I446" i="15"/>
  <c r="J446" i="15"/>
  <c r="E446" i="15"/>
  <c r="D447" i="15"/>
  <c r="I447" i="15"/>
  <c r="J447" i="15"/>
  <c r="E447" i="15"/>
  <c r="F447" i="15"/>
  <c r="H447" i="15"/>
  <c r="D448" i="15"/>
  <c r="F448" i="15"/>
  <c r="E448" i="15"/>
  <c r="I448" i="15"/>
  <c r="J448" i="15"/>
  <c r="D449" i="15"/>
  <c r="F449" i="15"/>
  <c r="H449" i="15"/>
  <c r="E449" i="15"/>
  <c r="D450" i="15"/>
  <c r="I450" i="15"/>
  <c r="J450" i="15"/>
  <c r="E450" i="15"/>
  <c r="D451" i="15"/>
  <c r="F451" i="15"/>
  <c r="H451" i="15"/>
  <c r="I451" i="15"/>
  <c r="J451" i="15"/>
  <c r="E451" i="15"/>
  <c r="D452" i="15"/>
  <c r="F452" i="15"/>
  <c r="E452" i="15"/>
  <c r="D453" i="15"/>
  <c r="F453" i="15"/>
  <c r="H453" i="15"/>
  <c r="E453" i="15"/>
  <c r="D454" i="15"/>
  <c r="I454" i="15"/>
  <c r="J454" i="15"/>
  <c r="E454" i="15"/>
  <c r="D455" i="15"/>
  <c r="I455" i="15"/>
  <c r="J455" i="15"/>
  <c r="E455" i="15"/>
  <c r="F455" i="15"/>
  <c r="H455" i="15"/>
  <c r="D456" i="15"/>
  <c r="F456" i="15"/>
  <c r="E456" i="15"/>
  <c r="I456" i="15"/>
  <c r="J456" i="15"/>
  <c r="D457" i="15"/>
  <c r="F457" i="15"/>
  <c r="H457" i="15"/>
  <c r="E457" i="15"/>
  <c r="D458" i="15"/>
  <c r="I458" i="15"/>
  <c r="J458" i="15"/>
  <c r="E458" i="15"/>
  <c r="D459" i="15"/>
  <c r="F459" i="15"/>
  <c r="H459" i="15"/>
  <c r="I459" i="15"/>
  <c r="J459" i="15"/>
  <c r="E459" i="15"/>
  <c r="D460" i="15"/>
  <c r="F460" i="15"/>
  <c r="E460" i="15"/>
  <c r="D461" i="15"/>
  <c r="F461" i="15"/>
  <c r="H461" i="15"/>
  <c r="E461" i="15"/>
  <c r="D462" i="15"/>
  <c r="I462" i="15"/>
  <c r="J462" i="15"/>
  <c r="E462" i="15"/>
  <c r="D463" i="15"/>
  <c r="I463" i="15"/>
  <c r="J463" i="15"/>
  <c r="E463" i="15"/>
  <c r="F463" i="15"/>
  <c r="H463" i="15"/>
  <c r="D464" i="15"/>
  <c r="F464" i="15"/>
  <c r="E464" i="15"/>
  <c r="I464" i="15"/>
  <c r="J464" i="15"/>
  <c r="D465" i="15"/>
  <c r="F465" i="15"/>
  <c r="H465" i="15"/>
  <c r="E465" i="15"/>
  <c r="D466" i="15"/>
  <c r="I466" i="15"/>
  <c r="J466" i="15"/>
  <c r="E466" i="15"/>
  <c r="D467" i="15"/>
  <c r="F467" i="15"/>
  <c r="H467" i="15"/>
  <c r="I467" i="15"/>
  <c r="J467" i="15"/>
  <c r="E467" i="15"/>
  <c r="D468" i="15"/>
  <c r="F468" i="15"/>
  <c r="E468" i="15"/>
  <c r="D469" i="15"/>
  <c r="F469" i="15"/>
  <c r="H469" i="15"/>
  <c r="E469" i="15"/>
  <c r="D470" i="15"/>
  <c r="I470" i="15"/>
  <c r="J470" i="15"/>
  <c r="E470" i="15"/>
  <c r="D471" i="15"/>
  <c r="I471" i="15"/>
  <c r="J471" i="15"/>
  <c r="E471" i="15"/>
  <c r="F471" i="15"/>
  <c r="H471" i="15"/>
  <c r="D472" i="15"/>
  <c r="F472" i="15"/>
  <c r="E472" i="15"/>
  <c r="I472" i="15"/>
  <c r="J472" i="15"/>
  <c r="D473" i="15"/>
  <c r="F473" i="15"/>
  <c r="H473" i="15"/>
  <c r="E473" i="15"/>
  <c r="D474" i="15"/>
  <c r="I474" i="15"/>
  <c r="J474" i="15"/>
  <c r="E474" i="15"/>
  <c r="D475" i="15"/>
  <c r="F475" i="15"/>
  <c r="H475" i="15"/>
  <c r="I475" i="15"/>
  <c r="J475" i="15"/>
  <c r="E475" i="15"/>
  <c r="D476" i="15"/>
  <c r="F476" i="15"/>
  <c r="E476" i="15"/>
  <c r="D477" i="15"/>
  <c r="F477" i="15"/>
  <c r="H477" i="15"/>
  <c r="E477" i="15"/>
  <c r="D478" i="15"/>
  <c r="I478" i="15"/>
  <c r="J478" i="15"/>
  <c r="E478" i="15"/>
  <c r="D479" i="15"/>
  <c r="I479" i="15"/>
  <c r="J479" i="15"/>
  <c r="E479" i="15"/>
  <c r="F479" i="15"/>
  <c r="H479" i="15"/>
  <c r="D480" i="15"/>
  <c r="F480" i="15"/>
  <c r="E480" i="15"/>
  <c r="I480" i="15"/>
  <c r="J480" i="15"/>
  <c r="D481" i="15"/>
  <c r="F481" i="15"/>
  <c r="H481" i="15"/>
  <c r="E481" i="15"/>
  <c r="D482" i="15"/>
  <c r="I482" i="15"/>
  <c r="J482" i="15"/>
  <c r="E482" i="15"/>
  <c r="D483" i="15"/>
  <c r="F483" i="15"/>
  <c r="H483" i="15"/>
  <c r="I483" i="15"/>
  <c r="J483" i="15"/>
  <c r="E483" i="15"/>
  <c r="D484" i="15"/>
  <c r="F484" i="15"/>
  <c r="E484" i="15"/>
  <c r="D485" i="15"/>
  <c r="F485" i="15"/>
  <c r="H485" i="15"/>
  <c r="E485" i="15"/>
  <c r="D486" i="15"/>
  <c r="I486" i="15"/>
  <c r="J486" i="15"/>
  <c r="E486" i="15"/>
  <c r="D487" i="15"/>
  <c r="I487" i="15"/>
  <c r="J487" i="15"/>
  <c r="E487" i="15"/>
  <c r="F487" i="15"/>
  <c r="H487" i="15"/>
  <c r="D488" i="15"/>
  <c r="F488" i="15"/>
  <c r="E488" i="15"/>
  <c r="I488" i="15"/>
  <c r="J488" i="15"/>
  <c r="D489" i="15"/>
  <c r="F489" i="15"/>
  <c r="H489" i="15"/>
  <c r="E489" i="15"/>
  <c r="D490" i="15"/>
  <c r="I490" i="15"/>
  <c r="J490" i="15"/>
  <c r="E490" i="15"/>
  <c r="D491" i="15"/>
  <c r="F491" i="15"/>
  <c r="H491" i="15"/>
  <c r="I491" i="15"/>
  <c r="J491" i="15"/>
  <c r="E491" i="15"/>
  <c r="D492" i="15"/>
  <c r="F492" i="15"/>
  <c r="E492" i="15"/>
  <c r="D493" i="15"/>
  <c r="F493" i="15"/>
  <c r="H493" i="15"/>
  <c r="E493" i="15"/>
  <c r="D494" i="15"/>
  <c r="I494" i="15"/>
  <c r="J494" i="15"/>
  <c r="E494" i="15"/>
  <c r="D495" i="15"/>
  <c r="I495" i="15"/>
  <c r="J495" i="15"/>
  <c r="E495" i="15"/>
  <c r="F495" i="15"/>
  <c r="H495" i="15"/>
  <c r="D496" i="15"/>
  <c r="F496" i="15"/>
  <c r="E496" i="15"/>
  <c r="I496" i="15"/>
  <c r="J496" i="15"/>
  <c r="D497" i="15"/>
  <c r="F497" i="15"/>
  <c r="H497" i="15"/>
  <c r="E497" i="15"/>
  <c r="D498" i="15"/>
  <c r="I498" i="15"/>
  <c r="J498" i="15"/>
  <c r="E498" i="15"/>
  <c r="D499" i="15"/>
  <c r="F499" i="15"/>
  <c r="H499" i="15"/>
  <c r="I499" i="15"/>
  <c r="J499" i="15"/>
  <c r="E499" i="15"/>
  <c r="D500" i="15"/>
  <c r="F500" i="15"/>
  <c r="E500" i="15"/>
  <c r="D501" i="15"/>
  <c r="F501" i="15"/>
  <c r="H501" i="15"/>
  <c r="E501" i="15"/>
  <c r="D502" i="15"/>
  <c r="I502" i="15"/>
  <c r="J502" i="15"/>
  <c r="E502" i="15"/>
  <c r="D503" i="15"/>
  <c r="I503" i="15"/>
  <c r="J503" i="15"/>
  <c r="E503" i="15"/>
  <c r="F503" i="15"/>
  <c r="H503" i="15"/>
  <c r="D504" i="15"/>
  <c r="F504" i="15"/>
  <c r="E504" i="15"/>
  <c r="I504" i="15"/>
  <c r="J504" i="15"/>
  <c r="D505" i="15"/>
  <c r="F505" i="15"/>
  <c r="H505" i="15"/>
  <c r="E505" i="15"/>
  <c r="D506" i="15"/>
  <c r="I506" i="15"/>
  <c r="J506" i="15"/>
  <c r="E506" i="15"/>
  <c r="D507" i="15"/>
  <c r="F507" i="15"/>
  <c r="H507" i="15"/>
  <c r="I507" i="15"/>
  <c r="J507" i="15"/>
  <c r="E507" i="15"/>
  <c r="D508" i="15"/>
  <c r="F508" i="15"/>
  <c r="E508" i="15"/>
  <c r="D509" i="15"/>
  <c r="F509" i="15"/>
  <c r="H509" i="15"/>
  <c r="E509" i="15"/>
  <c r="D510" i="15"/>
  <c r="I510" i="15"/>
  <c r="J510" i="15"/>
  <c r="E510" i="15"/>
  <c r="D511" i="15"/>
  <c r="I511" i="15"/>
  <c r="J511" i="15"/>
  <c r="E511" i="15"/>
  <c r="F511" i="15"/>
  <c r="H511" i="15"/>
  <c r="D512" i="15"/>
  <c r="F512" i="15"/>
  <c r="E512" i="15"/>
  <c r="I512" i="15"/>
  <c r="J512" i="15"/>
  <c r="D513" i="15"/>
  <c r="F513" i="15"/>
  <c r="H513" i="15"/>
  <c r="E513" i="15"/>
  <c r="D514" i="15"/>
  <c r="I514" i="15"/>
  <c r="J514" i="15"/>
  <c r="E514" i="15"/>
  <c r="D515" i="15"/>
  <c r="F515" i="15"/>
  <c r="H515" i="15"/>
  <c r="I515" i="15"/>
  <c r="J515" i="15"/>
  <c r="E515" i="15"/>
  <c r="D516" i="15"/>
  <c r="F516" i="15"/>
  <c r="E516" i="15"/>
  <c r="D517" i="15"/>
  <c r="F517" i="15"/>
  <c r="H517" i="15"/>
  <c r="E517" i="15"/>
  <c r="D518" i="15"/>
  <c r="I518" i="15"/>
  <c r="J518" i="15"/>
  <c r="E518" i="15"/>
  <c r="D519" i="15"/>
  <c r="I519" i="15"/>
  <c r="J519" i="15"/>
  <c r="E519" i="15"/>
  <c r="F519" i="15"/>
  <c r="H519" i="15"/>
  <c r="D520" i="15"/>
  <c r="F520" i="15"/>
  <c r="E520" i="15"/>
  <c r="I520" i="15"/>
  <c r="J520" i="15"/>
  <c r="D521" i="15"/>
  <c r="F521" i="15"/>
  <c r="H521" i="15"/>
  <c r="E521" i="15"/>
  <c r="D522" i="15"/>
  <c r="I522" i="15"/>
  <c r="J522" i="15"/>
  <c r="E522" i="15"/>
  <c r="D523" i="15"/>
  <c r="F523" i="15"/>
  <c r="H523" i="15"/>
  <c r="I523" i="15"/>
  <c r="J523" i="15"/>
  <c r="E523" i="15"/>
  <c r="D524" i="15"/>
  <c r="F524" i="15"/>
  <c r="E524" i="15"/>
  <c r="D525" i="15"/>
  <c r="F525" i="15"/>
  <c r="H525" i="15"/>
  <c r="E525" i="15"/>
  <c r="D526" i="15"/>
  <c r="I526" i="15"/>
  <c r="J526" i="15"/>
  <c r="E526" i="15"/>
  <c r="D527" i="15"/>
  <c r="I527" i="15"/>
  <c r="J527" i="15"/>
  <c r="E527" i="15"/>
  <c r="F527" i="15"/>
  <c r="H527" i="15"/>
  <c r="D528" i="15"/>
  <c r="F528" i="15"/>
  <c r="E528" i="15"/>
  <c r="I528" i="15"/>
  <c r="J528" i="15"/>
  <c r="D529" i="15"/>
  <c r="F529" i="15"/>
  <c r="H529" i="15"/>
  <c r="E529" i="15"/>
  <c r="D530" i="15"/>
  <c r="I530" i="15"/>
  <c r="J530" i="15"/>
  <c r="E530" i="15"/>
  <c r="D531" i="15"/>
  <c r="F531" i="15"/>
  <c r="H531" i="15"/>
  <c r="I531" i="15"/>
  <c r="J531" i="15"/>
  <c r="E531" i="15"/>
  <c r="D532" i="15"/>
  <c r="F532" i="15"/>
  <c r="E532" i="15"/>
  <c r="D533" i="15"/>
  <c r="F533" i="15"/>
  <c r="H533" i="15"/>
  <c r="E533" i="15"/>
  <c r="D534" i="15"/>
  <c r="I534" i="15"/>
  <c r="J534" i="15"/>
  <c r="E534" i="15"/>
  <c r="D535" i="15"/>
  <c r="F535" i="15"/>
  <c r="H535" i="15"/>
  <c r="I535" i="15"/>
  <c r="J535" i="15"/>
  <c r="E535" i="15"/>
  <c r="D536" i="15"/>
  <c r="F536" i="15"/>
  <c r="E536" i="15"/>
  <c r="I536" i="15"/>
  <c r="J536" i="15"/>
  <c r="G4" i="14"/>
  <c r="G5" i="14"/>
  <c r="G6" i="14"/>
  <c r="G7" i="14"/>
  <c r="A13" i="14"/>
  <c r="D16" i="14"/>
  <c r="D15" i="14"/>
  <c r="E16" i="14"/>
  <c r="E15" i="14"/>
  <c r="F16" i="14"/>
  <c r="F15" i="14"/>
  <c r="G16" i="14"/>
  <c r="G15" i="14"/>
  <c r="H16" i="14"/>
  <c r="H15" i="14"/>
  <c r="I16" i="14"/>
  <c r="I15" i="14"/>
  <c r="J16" i="14"/>
  <c r="J15" i="14"/>
  <c r="K16" i="14"/>
  <c r="K15" i="14"/>
  <c r="L16" i="14"/>
  <c r="L15" i="14"/>
  <c r="M16" i="14"/>
  <c r="M15" i="14"/>
  <c r="N16" i="14"/>
  <c r="N15" i="14"/>
  <c r="O16" i="14"/>
  <c r="O15" i="14"/>
  <c r="D17" i="14"/>
  <c r="D21" i="14"/>
  <c r="F21" i="14" s="1"/>
  <c r="H21" i="14" s="1"/>
  <c r="E21" i="14"/>
  <c r="D22" i="14"/>
  <c r="I22" i="14" s="1"/>
  <c r="J22" i="14" s="1"/>
  <c r="E22" i="14"/>
  <c r="D23" i="14"/>
  <c r="E23" i="14"/>
  <c r="D24" i="14"/>
  <c r="F24" i="14" s="1"/>
  <c r="H24" i="14" s="1"/>
  <c r="E24" i="14"/>
  <c r="D25" i="14"/>
  <c r="I25" i="14" s="1"/>
  <c r="J25" i="14" s="1"/>
  <c r="E25" i="14"/>
  <c r="D26" i="14"/>
  <c r="E26" i="14"/>
  <c r="D27" i="14"/>
  <c r="I27" i="14" s="1"/>
  <c r="J27" i="14" s="1"/>
  <c r="E27" i="14"/>
  <c r="D28" i="14"/>
  <c r="F28" i="14" s="1"/>
  <c r="H28" i="14" s="1"/>
  <c r="E28" i="14"/>
  <c r="D29" i="14"/>
  <c r="E29" i="14"/>
  <c r="D30" i="14"/>
  <c r="F30" i="14" s="1"/>
  <c r="H30" i="14" s="1"/>
  <c r="E30" i="14"/>
  <c r="D31" i="14"/>
  <c r="I31" i="14" s="1"/>
  <c r="J31" i="14" s="1"/>
  <c r="E31" i="14"/>
  <c r="D32" i="14"/>
  <c r="F32" i="14" s="1"/>
  <c r="H32" i="14" s="1"/>
  <c r="E32" i="14"/>
  <c r="D33" i="14"/>
  <c r="I33" i="14" s="1"/>
  <c r="J33" i="14" s="1"/>
  <c r="E33" i="14"/>
  <c r="D34" i="14"/>
  <c r="E34" i="14"/>
  <c r="D35" i="14"/>
  <c r="I35" i="14" s="1"/>
  <c r="J35" i="14" s="1"/>
  <c r="E35" i="14"/>
  <c r="D36" i="14"/>
  <c r="F36" i="14" s="1"/>
  <c r="E36" i="14"/>
  <c r="D37" i="14"/>
  <c r="E37" i="14"/>
  <c r="D38" i="14"/>
  <c r="E38" i="14"/>
  <c r="D39" i="14"/>
  <c r="I39" i="14" s="1"/>
  <c r="J39" i="14" s="1"/>
  <c r="E39" i="14"/>
  <c r="D40" i="14"/>
  <c r="I40" i="14" s="1"/>
  <c r="J40" i="14" s="1"/>
  <c r="E40" i="14"/>
  <c r="D41" i="14"/>
  <c r="F41" i="14" s="1"/>
  <c r="G41" i="14" s="1"/>
  <c r="E41" i="14"/>
  <c r="D42" i="14"/>
  <c r="F42" i="14" s="1"/>
  <c r="H42" i="14" s="1"/>
  <c r="E42" i="14"/>
  <c r="D43" i="14"/>
  <c r="I43" i="14" s="1"/>
  <c r="J43" i="14" s="1"/>
  <c r="E43" i="14"/>
  <c r="D44" i="14"/>
  <c r="I44" i="14" s="1"/>
  <c r="J44" i="14" s="1"/>
  <c r="E44" i="14"/>
  <c r="D45" i="14"/>
  <c r="I45" i="14" s="1"/>
  <c r="J45" i="14" s="1"/>
  <c r="E45" i="14"/>
  <c r="D46" i="14"/>
  <c r="F46" i="14" s="1"/>
  <c r="H46" i="14" s="1"/>
  <c r="E46" i="14"/>
  <c r="D47" i="14"/>
  <c r="E47" i="14"/>
  <c r="D48" i="14"/>
  <c r="I48" i="14" s="1"/>
  <c r="J48" i="14" s="1"/>
  <c r="E48" i="14"/>
  <c r="D49" i="14"/>
  <c r="I49" i="14" s="1"/>
  <c r="J49" i="14" s="1"/>
  <c r="E49" i="14"/>
  <c r="D50" i="14"/>
  <c r="I50" i="14" s="1"/>
  <c r="J50" i="14" s="1"/>
  <c r="E50" i="14"/>
  <c r="D51" i="14"/>
  <c r="I51" i="14" s="1"/>
  <c r="J51" i="14" s="1"/>
  <c r="E51" i="14"/>
  <c r="D52" i="14"/>
  <c r="E52" i="14"/>
  <c r="D53" i="14"/>
  <c r="E53" i="14"/>
  <c r="D54" i="14"/>
  <c r="I54" i="14" s="1"/>
  <c r="J54" i="14" s="1"/>
  <c r="E54" i="14"/>
  <c r="D55" i="14"/>
  <c r="I55" i="14" s="1"/>
  <c r="J55" i="14" s="1"/>
  <c r="E55" i="14"/>
  <c r="D56" i="14"/>
  <c r="I56" i="14" s="1"/>
  <c r="J56" i="14" s="1"/>
  <c r="E56" i="14"/>
  <c r="D57" i="14"/>
  <c r="E57" i="14"/>
  <c r="D58" i="14"/>
  <c r="E58" i="14"/>
  <c r="D59" i="14"/>
  <c r="I59" i="14" s="1"/>
  <c r="J59" i="14" s="1"/>
  <c r="E59" i="14"/>
  <c r="D60" i="14"/>
  <c r="E60" i="14"/>
  <c r="D61" i="14"/>
  <c r="F61" i="14" s="1"/>
  <c r="E61" i="14"/>
  <c r="D62" i="14"/>
  <c r="F62" i="14" s="1"/>
  <c r="E62" i="14"/>
  <c r="D63" i="14"/>
  <c r="E63" i="14"/>
  <c r="D64" i="14"/>
  <c r="F64" i="14" s="1"/>
  <c r="E64" i="14"/>
  <c r="D65" i="14"/>
  <c r="I65" i="14" s="1"/>
  <c r="J65" i="14" s="1"/>
  <c r="E65" i="14"/>
  <c r="D66" i="14"/>
  <c r="E66" i="14"/>
  <c r="D67" i="14"/>
  <c r="I67" i="14" s="1"/>
  <c r="J67" i="14" s="1"/>
  <c r="E67" i="14"/>
  <c r="D68" i="14"/>
  <c r="F68" i="14" s="1"/>
  <c r="H68" i="14" s="1"/>
  <c r="E68" i="14"/>
  <c r="D69" i="14"/>
  <c r="E69" i="14"/>
  <c r="D70" i="14"/>
  <c r="F70" i="14" s="1"/>
  <c r="H70" i="14" s="1"/>
  <c r="E70" i="14"/>
  <c r="D71" i="14"/>
  <c r="I71" i="14" s="1"/>
  <c r="J71" i="14" s="1"/>
  <c r="E71" i="14"/>
  <c r="D72" i="14"/>
  <c r="I72" i="14" s="1"/>
  <c r="J72" i="14" s="1"/>
  <c r="E72" i="14"/>
  <c r="D73" i="14"/>
  <c r="E73" i="14"/>
  <c r="D74" i="14"/>
  <c r="F74" i="14" s="1"/>
  <c r="H74" i="14" s="1"/>
  <c r="E74" i="14"/>
  <c r="D75" i="14"/>
  <c r="I75" i="14" s="1"/>
  <c r="J75" i="14" s="1"/>
  <c r="E75" i="14"/>
  <c r="D76" i="14"/>
  <c r="E76" i="14"/>
  <c r="D77" i="14"/>
  <c r="F77" i="14" s="1"/>
  <c r="H77" i="14" s="1"/>
  <c r="E77" i="14"/>
  <c r="D78" i="14"/>
  <c r="F78" i="14" s="1"/>
  <c r="H78" i="14" s="1"/>
  <c r="E78" i="14"/>
  <c r="D79" i="14"/>
  <c r="I79" i="14" s="1"/>
  <c r="J79" i="14" s="1"/>
  <c r="E79" i="14"/>
  <c r="D80" i="14"/>
  <c r="F80" i="14" s="1"/>
  <c r="H80" i="14" s="1"/>
  <c r="E80" i="14"/>
  <c r="D81" i="14"/>
  <c r="F81" i="14" s="1"/>
  <c r="E81" i="14"/>
  <c r="D82" i="14"/>
  <c r="F82" i="14" s="1"/>
  <c r="E82" i="14"/>
  <c r="D83" i="14"/>
  <c r="I83" i="14" s="1"/>
  <c r="J83" i="14" s="1"/>
  <c r="E83" i="14"/>
  <c r="D84" i="14"/>
  <c r="F84" i="14" s="1"/>
  <c r="H84" i="14" s="1"/>
  <c r="E84" i="14"/>
  <c r="D85" i="14"/>
  <c r="E85" i="14"/>
  <c r="I85" i="14"/>
  <c r="J85" i="14"/>
  <c r="D86" i="14"/>
  <c r="I86" i="14"/>
  <c r="J86" i="14"/>
  <c r="E86" i="14"/>
  <c r="D87" i="14"/>
  <c r="E87" i="14"/>
  <c r="I87" i="14"/>
  <c r="J87" i="14"/>
  <c r="D88" i="14"/>
  <c r="E88" i="14"/>
  <c r="I88" i="14"/>
  <c r="J88" i="14"/>
  <c r="F88" i="14"/>
  <c r="H88" i="14"/>
  <c r="D89" i="14"/>
  <c r="E89" i="14"/>
  <c r="I89" i="14"/>
  <c r="J89" i="14"/>
  <c r="D90" i="14"/>
  <c r="F90" i="14"/>
  <c r="H90" i="14"/>
  <c r="E90" i="14"/>
  <c r="I90" i="14"/>
  <c r="J90" i="14"/>
  <c r="D91" i="14"/>
  <c r="I91" i="14"/>
  <c r="J91" i="14"/>
  <c r="E91" i="14"/>
  <c r="D92" i="14"/>
  <c r="G92" i="14"/>
  <c r="I92" i="14"/>
  <c r="J92" i="14"/>
  <c r="E92" i="14"/>
  <c r="F92" i="14"/>
  <c r="H92" i="14"/>
  <c r="D93" i="14"/>
  <c r="E93" i="14"/>
  <c r="I93" i="14"/>
  <c r="J93" i="14"/>
  <c r="F93" i="14"/>
  <c r="D94" i="14"/>
  <c r="F94" i="14"/>
  <c r="H94" i="14"/>
  <c r="E94" i="14"/>
  <c r="I94" i="14"/>
  <c r="J94" i="14"/>
  <c r="D95" i="14"/>
  <c r="I95" i="14"/>
  <c r="J95" i="14"/>
  <c r="E95" i="14"/>
  <c r="D96" i="14"/>
  <c r="F96" i="14"/>
  <c r="H96" i="14"/>
  <c r="E96" i="14"/>
  <c r="D97" i="14"/>
  <c r="E97" i="14"/>
  <c r="I97" i="14"/>
  <c r="J97" i="14"/>
  <c r="F97" i="14"/>
  <c r="G97" i="14"/>
  <c r="D98" i="14"/>
  <c r="F98" i="14"/>
  <c r="H98" i="14"/>
  <c r="E98" i="14"/>
  <c r="I98" i="14"/>
  <c r="J98" i="14"/>
  <c r="D99" i="14"/>
  <c r="E99" i="14"/>
  <c r="I99" i="14"/>
  <c r="J99" i="14"/>
  <c r="D100" i="14"/>
  <c r="F100" i="14"/>
  <c r="E100" i="14"/>
  <c r="I100" i="14"/>
  <c r="J100" i="14"/>
  <c r="D101" i="14"/>
  <c r="I101" i="14"/>
  <c r="J101" i="14"/>
  <c r="E101" i="14"/>
  <c r="D102" i="14"/>
  <c r="F102" i="14"/>
  <c r="H102" i="14"/>
  <c r="E102" i="14"/>
  <c r="I102" i="14"/>
  <c r="J102" i="14"/>
  <c r="D103" i="14"/>
  <c r="E103" i="14"/>
  <c r="D104" i="14"/>
  <c r="E104" i="14"/>
  <c r="I104" i="14"/>
  <c r="J104" i="14"/>
  <c r="F104" i="14"/>
  <c r="H104" i="14"/>
  <c r="D105" i="14"/>
  <c r="F105" i="14"/>
  <c r="G105" i="14"/>
  <c r="E105" i="14"/>
  <c r="I105" i="14"/>
  <c r="J105" i="14"/>
  <c r="D106" i="14"/>
  <c r="F106" i="14"/>
  <c r="H106" i="14"/>
  <c r="E106" i="14"/>
  <c r="I106" i="14"/>
  <c r="J106" i="14"/>
  <c r="D107" i="14"/>
  <c r="I107" i="14"/>
  <c r="J107" i="14"/>
  <c r="E107" i="14"/>
  <c r="D108" i="14"/>
  <c r="F108" i="14"/>
  <c r="H108" i="14"/>
  <c r="I108" i="14"/>
  <c r="J108" i="14"/>
  <c r="E108" i="14"/>
  <c r="D109" i="14"/>
  <c r="G109" i="14"/>
  <c r="E109" i="14"/>
  <c r="F109" i="14"/>
  <c r="I109" i="14"/>
  <c r="J109" i="14"/>
  <c r="D110" i="14"/>
  <c r="F110" i="14"/>
  <c r="H110" i="14"/>
  <c r="E110" i="14"/>
  <c r="D111" i="14"/>
  <c r="I111" i="14"/>
  <c r="J111" i="14"/>
  <c r="E111" i="14"/>
  <c r="D112" i="14"/>
  <c r="I112" i="14"/>
  <c r="J112" i="14"/>
  <c r="E112" i="14"/>
  <c r="F112" i="14"/>
  <c r="H112" i="14"/>
  <c r="G112" i="14"/>
  <c r="D113" i="14"/>
  <c r="E113" i="14"/>
  <c r="I113" i="14"/>
  <c r="J113" i="14"/>
  <c r="F113" i="14"/>
  <c r="G113" i="14"/>
  <c r="D114" i="14"/>
  <c r="F114" i="14"/>
  <c r="H114" i="14"/>
  <c r="E114" i="14"/>
  <c r="I114" i="14"/>
  <c r="J114" i="14"/>
  <c r="D115" i="14"/>
  <c r="E115" i="14"/>
  <c r="I115" i="14"/>
  <c r="J115" i="14"/>
  <c r="D116" i="14"/>
  <c r="F116" i="14"/>
  <c r="G116" i="14"/>
  <c r="E116" i="14"/>
  <c r="I116" i="14"/>
  <c r="J116" i="14"/>
  <c r="H116" i="14"/>
  <c r="D117" i="14"/>
  <c r="E117" i="14"/>
  <c r="I117" i="14"/>
  <c r="J117" i="14"/>
  <c r="D118" i="14"/>
  <c r="E118" i="14"/>
  <c r="D119" i="14"/>
  <c r="E119" i="14"/>
  <c r="D120" i="14"/>
  <c r="G120" i="14"/>
  <c r="E120" i="14"/>
  <c r="I120" i="14"/>
  <c r="J120" i="14"/>
  <c r="F120" i="14"/>
  <c r="H120" i="14"/>
  <c r="D121" i="14"/>
  <c r="E121" i="14"/>
  <c r="I121" i="14"/>
  <c r="J121" i="14"/>
  <c r="D122" i="14"/>
  <c r="F122" i="14"/>
  <c r="H122" i="14"/>
  <c r="E122" i="14"/>
  <c r="I122" i="14"/>
  <c r="J122" i="14"/>
  <c r="D123" i="14"/>
  <c r="E123" i="14"/>
  <c r="I123" i="14"/>
  <c r="J123" i="14"/>
  <c r="D124" i="14"/>
  <c r="G124" i="14"/>
  <c r="I124" i="14"/>
  <c r="J124" i="14"/>
  <c r="E124" i="14"/>
  <c r="F124" i="14"/>
  <c r="H124" i="14"/>
  <c r="D125" i="14"/>
  <c r="E125" i="14"/>
  <c r="D126" i="14"/>
  <c r="F126" i="14"/>
  <c r="H126" i="14"/>
  <c r="E126" i="14"/>
  <c r="D127" i="14"/>
  <c r="I127" i="14"/>
  <c r="J127" i="14"/>
  <c r="E127" i="14"/>
  <c r="D128" i="14"/>
  <c r="E128" i="14"/>
  <c r="D129" i="14"/>
  <c r="F129" i="14"/>
  <c r="I129" i="14"/>
  <c r="J129" i="14"/>
  <c r="E129" i="14"/>
  <c r="D130" i="14"/>
  <c r="F130" i="14"/>
  <c r="H130" i="14"/>
  <c r="J130" i="14"/>
  <c r="E130" i="14"/>
  <c r="I130" i="14"/>
  <c r="D131" i="14"/>
  <c r="F131" i="14"/>
  <c r="H131" i="14"/>
  <c r="E131" i="14"/>
  <c r="I131" i="14"/>
  <c r="J131" i="14"/>
  <c r="D132" i="14"/>
  <c r="I132" i="14"/>
  <c r="J132" i="14"/>
  <c r="E132" i="14"/>
  <c r="F132" i="14"/>
  <c r="H132" i="14"/>
  <c r="G132" i="14"/>
  <c r="D133" i="14"/>
  <c r="E133" i="14"/>
  <c r="I133" i="14"/>
  <c r="J133" i="14"/>
  <c r="F133" i="14"/>
  <c r="H133" i="14"/>
  <c r="G133" i="14"/>
  <c r="D134" i="14"/>
  <c r="E134" i="14"/>
  <c r="I134" i="14"/>
  <c r="J134" i="14"/>
  <c r="F134" i="14"/>
  <c r="H134" i="14"/>
  <c r="G134" i="14"/>
  <c r="D135" i="14"/>
  <c r="G135" i="14"/>
  <c r="I135" i="14"/>
  <c r="J135" i="14"/>
  <c r="E135" i="14"/>
  <c r="F135" i="14"/>
  <c r="H135" i="14"/>
  <c r="D136" i="14"/>
  <c r="E136" i="14"/>
  <c r="D137" i="14"/>
  <c r="I137" i="14"/>
  <c r="J137" i="14"/>
  <c r="E137" i="14"/>
  <c r="F137" i="14"/>
  <c r="H137" i="14"/>
  <c r="G137" i="14"/>
  <c r="D138" i="14"/>
  <c r="E138" i="14"/>
  <c r="F138" i="14"/>
  <c r="H138" i="14"/>
  <c r="D139" i="14"/>
  <c r="F139" i="14"/>
  <c r="H139" i="14"/>
  <c r="E139" i="14"/>
  <c r="I139" i="14"/>
  <c r="J139" i="14"/>
  <c r="D140" i="14"/>
  <c r="I140" i="14"/>
  <c r="J140" i="14"/>
  <c r="E140" i="14"/>
  <c r="F140" i="14"/>
  <c r="H140" i="14"/>
  <c r="D141" i="14"/>
  <c r="F141" i="14"/>
  <c r="G141" i="14"/>
  <c r="E141" i="14"/>
  <c r="I141" i="14"/>
  <c r="J141" i="14"/>
  <c r="H141" i="14"/>
  <c r="D142" i="14"/>
  <c r="E142" i="14"/>
  <c r="I142" i="14"/>
  <c r="J142" i="14"/>
  <c r="F142" i="14"/>
  <c r="H142" i="14"/>
  <c r="D143" i="14"/>
  <c r="G143" i="14"/>
  <c r="I143" i="14"/>
  <c r="J143" i="14"/>
  <c r="E143" i="14"/>
  <c r="F143" i="14"/>
  <c r="H143" i="14"/>
  <c r="D144" i="14"/>
  <c r="E144" i="14"/>
  <c r="D145" i="14"/>
  <c r="F145" i="14"/>
  <c r="E145" i="14"/>
  <c r="I145" i="14"/>
  <c r="J145" i="14"/>
  <c r="D146" i="14"/>
  <c r="E146" i="14"/>
  <c r="I146" i="14"/>
  <c r="J146" i="14"/>
  <c r="F146" i="14"/>
  <c r="H146" i="14"/>
  <c r="D147" i="14"/>
  <c r="F147" i="14"/>
  <c r="E147" i="14"/>
  <c r="I147" i="14"/>
  <c r="J147" i="14"/>
  <c r="H147" i="14"/>
  <c r="D148" i="14"/>
  <c r="I148" i="14"/>
  <c r="J148" i="14"/>
  <c r="E148" i="14"/>
  <c r="F148" i="14"/>
  <c r="H148" i="14"/>
  <c r="G148" i="14"/>
  <c r="D149" i="14"/>
  <c r="F149" i="14"/>
  <c r="G149" i="14"/>
  <c r="J149" i="14"/>
  <c r="E149" i="14"/>
  <c r="I149" i="14"/>
  <c r="D150" i="14"/>
  <c r="F150" i="14"/>
  <c r="H150" i="14"/>
  <c r="E150" i="14"/>
  <c r="D151" i="14"/>
  <c r="G151" i="14"/>
  <c r="I151" i="14"/>
  <c r="J151" i="14"/>
  <c r="E151" i="14"/>
  <c r="F151" i="14"/>
  <c r="H151" i="14"/>
  <c r="D152" i="14"/>
  <c r="E152" i="14"/>
  <c r="D153" i="14"/>
  <c r="E153" i="14"/>
  <c r="I153" i="14"/>
  <c r="J153" i="14"/>
  <c r="F153" i="14"/>
  <c r="H153" i="14"/>
  <c r="G153" i="14"/>
  <c r="D154" i="14"/>
  <c r="E154" i="14"/>
  <c r="D155" i="14"/>
  <c r="I155" i="14"/>
  <c r="J155" i="14"/>
  <c r="E155" i="14"/>
  <c r="D156" i="14"/>
  <c r="I156" i="14"/>
  <c r="J156" i="14"/>
  <c r="E156" i="14"/>
  <c r="F156" i="14"/>
  <c r="H156" i="14"/>
  <c r="D157" i="14"/>
  <c r="F157" i="14"/>
  <c r="H157" i="14"/>
  <c r="J157" i="14"/>
  <c r="E157" i="14"/>
  <c r="I157" i="14"/>
  <c r="G157" i="14"/>
  <c r="D158" i="14"/>
  <c r="F158" i="14"/>
  <c r="E158" i="14"/>
  <c r="D159" i="14"/>
  <c r="I159" i="14"/>
  <c r="J159" i="14"/>
  <c r="E159" i="14"/>
  <c r="F159" i="14"/>
  <c r="H159" i="14"/>
  <c r="D160" i="14"/>
  <c r="F160" i="14"/>
  <c r="I160" i="14"/>
  <c r="J160" i="14"/>
  <c r="E160" i="14"/>
  <c r="H160" i="14"/>
  <c r="G160" i="14"/>
  <c r="D161" i="14"/>
  <c r="I161" i="14"/>
  <c r="J161" i="14"/>
  <c r="E161" i="14"/>
  <c r="F161" i="14"/>
  <c r="H161" i="14"/>
  <c r="G161" i="14"/>
  <c r="D162" i="14"/>
  <c r="F162" i="14"/>
  <c r="H162" i="14"/>
  <c r="J162" i="14"/>
  <c r="E162" i="14"/>
  <c r="I162" i="14"/>
  <c r="D163" i="14"/>
  <c r="F163" i="14"/>
  <c r="H163" i="14"/>
  <c r="I163" i="14"/>
  <c r="J163" i="14"/>
  <c r="E163" i="14"/>
  <c r="D164" i="14"/>
  <c r="I164" i="14"/>
  <c r="J164" i="14"/>
  <c r="E164" i="14"/>
  <c r="F164" i="14"/>
  <c r="H164" i="14"/>
  <c r="D165" i="14"/>
  <c r="F165" i="14"/>
  <c r="H165" i="14"/>
  <c r="J165" i="14"/>
  <c r="E165" i="14"/>
  <c r="I165" i="14"/>
  <c r="G165" i="14"/>
  <c r="D166" i="14"/>
  <c r="E166" i="14"/>
  <c r="D167" i="14"/>
  <c r="I167" i="14"/>
  <c r="J167" i="14"/>
  <c r="E167" i="14"/>
  <c r="D168" i="14"/>
  <c r="F168" i="14"/>
  <c r="E168" i="14"/>
  <c r="H168" i="14"/>
  <c r="D169" i="14"/>
  <c r="I169" i="14"/>
  <c r="J169" i="14"/>
  <c r="E169" i="14"/>
  <c r="F169" i="14"/>
  <c r="H169" i="14"/>
  <c r="G169" i="14"/>
  <c r="D170" i="14"/>
  <c r="E170" i="14"/>
  <c r="I170" i="14"/>
  <c r="J170" i="14"/>
  <c r="F170" i="14"/>
  <c r="H170" i="14"/>
  <c r="D171" i="14"/>
  <c r="E171" i="14"/>
  <c r="I171" i="14"/>
  <c r="J171" i="14"/>
  <c r="F171" i="14"/>
  <c r="H171" i="14"/>
  <c r="D172" i="14"/>
  <c r="I172" i="14"/>
  <c r="J172" i="14"/>
  <c r="E172" i="14"/>
  <c r="F172" i="14"/>
  <c r="H172" i="14"/>
  <c r="G172" i="14"/>
  <c r="D173" i="14"/>
  <c r="F173" i="14"/>
  <c r="E173" i="14"/>
  <c r="I173" i="14"/>
  <c r="J173" i="14"/>
  <c r="H173" i="14"/>
  <c r="G173" i="14"/>
  <c r="D174" i="14"/>
  <c r="G174" i="14"/>
  <c r="E174" i="14"/>
  <c r="I174" i="14"/>
  <c r="J174" i="14"/>
  <c r="F174" i="14"/>
  <c r="H174" i="14"/>
  <c r="D175" i="14"/>
  <c r="F175" i="14"/>
  <c r="H175" i="14"/>
  <c r="I175" i="14"/>
  <c r="J175" i="14"/>
  <c r="E175" i="14"/>
  <c r="D176" i="14"/>
  <c r="F176" i="14"/>
  <c r="H176" i="14"/>
  <c r="E176" i="14"/>
  <c r="D177" i="14"/>
  <c r="F177" i="14"/>
  <c r="H177" i="14"/>
  <c r="E177" i="14"/>
  <c r="I177" i="14"/>
  <c r="J177" i="14"/>
  <c r="D178" i="14"/>
  <c r="F178" i="14"/>
  <c r="H178" i="14"/>
  <c r="J178" i="14"/>
  <c r="E178" i="14"/>
  <c r="I178" i="14"/>
  <c r="D179" i="14"/>
  <c r="F179" i="14"/>
  <c r="H179" i="14"/>
  <c r="I179" i="14"/>
  <c r="J179" i="14"/>
  <c r="E179" i="14"/>
  <c r="D180" i="14"/>
  <c r="I180" i="14"/>
  <c r="J180" i="14"/>
  <c r="E180" i="14"/>
  <c r="F180" i="14"/>
  <c r="H180" i="14"/>
  <c r="D181" i="14"/>
  <c r="J181" i="14"/>
  <c r="E181" i="14"/>
  <c r="I181" i="14"/>
  <c r="F181" i="14"/>
  <c r="H181" i="14"/>
  <c r="G181" i="14"/>
  <c r="D182" i="14"/>
  <c r="G182" i="14"/>
  <c r="E182" i="14"/>
  <c r="F182" i="14"/>
  <c r="H182" i="14"/>
  <c r="D183" i="14"/>
  <c r="E183" i="14"/>
  <c r="I183" i="14"/>
  <c r="J183" i="14"/>
  <c r="F183" i="14"/>
  <c r="H183" i="14"/>
  <c r="D184" i="14"/>
  <c r="F184" i="14"/>
  <c r="I184" i="14"/>
  <c r="J184" i="14"/>
  <c r="E184" i="14"/>
  <c r="D185" i="14"/>
  <c r="F185" i="14"/>
  <c r="E185" i="14"/>
  <c r="I185" i="14"/>
  <c r="J185" i="14"/>
  <c r="H185" i="14"/>
  <c r="G185" i="14"/>
  <c r="D186" i="14"/>
  <c r="F186" i="14"/>
  <c r="H186" i="14"/>
  <c r="E186" i="14"/>
  <c r="D187" i="14"/>
  <c r="E187" i="14"/>
  <c r="I187" i="14"/>
  <c r="J187" i="14"/>
  <c r="F187" i="14"/>
  <c r="H187" i="14"/>
  <c r="D188" i="14"/>
  <c r="I188" i="14"/>
  <c r="J188" i="14"/>
  <c r="E188" i="14"/>
  <c r="F188" i="14"/>
  <c r="H188" i="14"/>
  <c r="G188" i="14"/>
  <c r="D189" i="14"/>
  <c r="E189" i="14"/>
  <c r="I189" i="14"/>
  <c r="J189" i="14"/>
  <c r="F189" i="14"/>
  <c r="H189" i="14"/>
  <c r="G189" i="14"/>
  <c r="D190" i="14"/>
  <c r="F190" i="14"/>
  <c r="H190" i="14"/>
  <c r="E190" i="14"/>
  <c r="D191" i="14"/>
  <c r="E191" i="14"/>
  <c r="I191" i="14"/>
  <c r="J191" i="14"/>
  <c r="F191" i="14"/>
  <c r="H191" i="14"/>
  <c r="D192" i="14"/>
  <c r="I192" i="14"/>
  <c r="J192" i="14"/>
  <c r="E192" i="14"/>
  <c r="F192" i="14"/>
  <c r="H192" i="14"/>
  <c r="G192" i="14"/>
  <c r="D193" i="14"/>
  <c r="F193" i="14"/>
  <c r="H193" i="14"/>
  <c r="E193" i="14"/>
  <c r="I193" i="14"/>
  <c r="J193" i="14"/>
  <c r="D194" i="14"/>
  <c r="F194" i="14"/>
  <c r="H194" i="14"/>
  <c r="J194" i="14"/>
  <c r="E194" i="14"/>
  <c r="I194" i="14"/>
  <c r="D195" i="14"/>
  <c r="I195" i="14"/>
  <c r="J195" i="14"/>
  <c r="E195" i="14"/>
  <c r="D196" i="14"/>
  <c r="E196" i="14"/>
  <c r="D197" i="14"/>
  <c r="I197" i="14"/>
  <c r="J197" i="14"/>
  <c r="E197" i="14"/>
  <c r="F197" i="14"/>
  <c r="H197" i="14"/>
  <c r="G197" i="14"/>
  <c r="D198" i="14"/>
  <c r="F198" i="14"/>
  <c r="H198" i="14"/>
  <c r="J198" i="14"/>
  <c r="E198" i="14"/>
  <c r="I198" i="14"/>
  <c r="D199" i="14"/>
  <c r="I199" i="14"/>
  <c r="J199" i="14"/>
  <c r="E199" i="14"/>
  <c r="D200" i="14"/>
  <c r="E200" i="14"/>
  <c r="D201" i="14"/>
  <c r="F201" i="14"/>
  <c r="H201" i="14"/>
  <c r="I201" i="14"/>
  <c r="J201" i="14"/>
  <c r="E201" i="14"/>
  <c r="D202" i="14"/>
  <c r="G202" i="14"/>
  <c r="E202" i="14"/>
  <c r="I202" i="14"/>
  <c r="J202" i="14"/>
  <c r="F202" i="14"/>
  <c r="H202" i="14"/>
  <c r="D203" i="14"/>
  <c r="F203" i="14"/>
  <c r="H203" i="14"/>
  <c r="I203" i="14"/>
  <c r="J203" i="14"/>
  <c r="E203" i="14"/>
  <c r="D204" i="14"/>
  <c r="I204" i="14"/>
  <c r="J204" i="14"/>
  <c r="E204" i="14"/>
  <c r="D205" i="14"/>
  <c r="I205" i="14"/>
  <c r="J205" i="14"/>
  <c r="E205" i="14"/>
  <c r="F205" i="14"/>
  <c r="H205" i="14"/>
  <c r="G205" i="14"/>
  <c r="D206" i="14"/>
  <c r="G206" i="14"/>
  <c r="E206" i="14"/>
  <c r="I206" i="14"/>
  <c r="J206" i="14"/>
  <c r="F206" i="14"/>
  <c r="H206" i="14"/>
  <c r="D207" i="14"/>
  <c r="F207" i="14"/>
  <c r="H207" i="14"/>
  <c r="I207" i="14"/>
  <c r="J207" i="14"/>
  <c r="E207" i="14"/>
  <c r="D208" i="14"/>
  <c r="I208" i="14"/>
  <c r="J208" i="14"/>
  <c r="E208" i="14"/>
  <c r="D209" i="14"/>
  <c r="F209" i="14"/>
  <c r="I209" i="14"/>
  <c r="J209" i="14"/>
  <c r="E209" i="14"/>
  <c r="H209" i="14"/>
  <c r="G209" i="14"/>
  <c r="D210" i="14"/>
  <c r="E210" i="14"/>
  <c r="F210" i="14"/>
  <c r="H210" i="14"/>
  <c r="D211" i="14"/>
  <c r="E211" i="14"/>
  <c r="I211" i="14"/>
  <c r="J211" i="14"/>
  <c r="F211" i="14"/>
  <c r="H211" i="14"/>
  <c r="D212" i="14"/>
  <c r="F212" i="14"/>
  <c r="I212" i="14"/>
  <c r="J212" i="14"/>
  <c r="E212" i="14"/>
  <c r="D213" i="14"/>
  <c r="E213" i="14"/>
  <c r="I213" i="14"/>
  <c r="J213" i="14"/>
  <c r="F213" i="14"/>
  <c r="H213" i="14"/>
  <c r="G213" i="14"/>
  <c r="D214" i="14"/>
  <c r="E214" i="14"/>
  <c r="F214" i="14"/>
  <c r="H214" i="14"/>
  <c r="D215" i="14"/>
  <c r="E215" i="14"/>
  <c r="I215" i="14"/>
  <c r="J215" i="14"/>
  <c r="F215" i="14"/>
  <c r="H215" i="14"/>
  <c r="D216" i="14"/>
  <c r="F216" i="14"/>
  <c r="I216" i="14"/>
  <c r="J216" i="14"/>
  <c r="E216" i="14"/>
  <c r="D217" i="14"/>
  <c r="F217" i="14"/>
  <c r="H217" i="14"/>
  <c r="E217" i="14"/>
  <c r="I217" i="14"/>
  <c r="J217" i="14"/>
  <c r="G217" i="14"/>
  <c r="D218" i="14"/>
  <c r="F218" i="14"/>
  <c r="E218" i="14"/>
  <c r="D219" i="14"/>
  <c r="E219" i="14"/>
  <c r="I219" i="14"/>
  <c r="J219" i="14"/>
  <c r="F219" i="14"/>
  <c r="H219" i="14"/>
  <c r="D220" i="14"/>
  <c r="F220" i="14"/>
  <c r="I220" i="14"/>
  <c r="J220" i="14"/>
  <c r="E220" i="14"/>
  <c r="D221" i="14"/>
  <c r="E221" i="14"/>
  <c r="I221" i="14"/>
  <c r="J221" i="14"/>
  <c r="F221" i="14"/>
  <c r="H221" i="14"/>
  <c r="G221" i="14"/>
  <c r="D222" i="14"/>
  <c r="F222" i="14"/>
  <c r="E222" i="14"/>
  <c r="D223" i="14"/>
  <c r="E223" i="14"/>
  <c r="I223" i="14"/>
  <c r="J223" i="14"/>
  <c r="F223" i="14"/>
  <c r="H223" i="14"/>
  <c r="D224" i="14"/>
  <c r="F224" i="14"/>
  <c r="I224" i="14"/>
  <c r="J224" i="14"/>
  <c r="E224" i="14"/>
  <c r="D225" i="14"/>
  <c r="F225" i="14"/>
  <c r="G225" i="14"/>
  <c r="E225" i="14"/>
  <c r="I225" i="14"/>
  <c r="J225" i="14"/>
  <c r="H225" i="14"/>
  <c r="D226" i="14"/>
  <c r="F226" i="14"/>
  <c r="J226" i="14"/>
  <c r="E226" i="14"/>
  <c r="I226" i="14"/>
  <c r="D227" i="14"/>
  <c r="I227" i="14"/>
  <c r="J227" i="14"/>
  <c r="E227" i="14"/>
  <c r="D228" i="14"/>
  <c r="G228" i="14"/>
  <c r="E228" i="14"/>
  <c r="F228" i="14"/>
  <c r="H228" i="14"/>
  <c r="D229" i="14"/>
  <c r="I229" i="14"/>
  <c r="J229" i="14"/>
  <c r="E229" i="14"/>
  <c r="F229" i="14"/>
  <c r="H229" i="14"/>
  <c r="G229" i="14"/>
  <c r="D230" i="14"/>
  <c r="J230" i="14"/>
  <c r="E230" i="14"/>
  <c r="I230" i="14"/>
  <c r="D231" i="14"/>
  <c r="I231" i="14"/>
  <c r="J231" i="14"/>
  <c r="E231" i="14"/>
  <c r="D232" i="14"/>
  <c r="F232" i="14"/>
  <c r="H232" i="14"/>
  <c r="E232" i="14"/>
  <c r="D233" i="14"/>
  <c r="I233" i="14"/>
  <c r="J233" i="14"/>
  <c r="E233" i="14"/>
  <c r="F233" i="14"/>
  <c r="H233" i="14"/>
  <c r="G233" i="14"/>
  <c r="D234" i="14"/>
  <c r="F234" i="14"/>
  <c r="J234" i="14"/>
  <c r="E234" i="14"/>
  <c r="I234" i="14"/>
  <c r="D235" i="14"/>
  <c r="I235" i="14"/>
  <c r="J235" i="14"/>
  <c r="E235" i="14"/>
  <c r="D236" i="14"/>
  <c r="F236" i="14"/>
  <c r="H236" i="14"/>
  <c r="E236" i="14"/>
  <c r="D237" i="14"/>
  <c r="F237" i="14"/>
  <c r="G237" i="14"/>
  <c r="I237" i="14"/>
  <c r="J237" i="14"/>
  <c r="E237" i="14"/>
  <c r="H237" i="14"/>
  <c r="D238" i="14"/>
  <c r="E238" i="14"/>
  <c r="I238" i="14"/>
  <c r="J238" i="14"/>
  <c r="F238" i="14"/>
  <c r="H238" i="14"/>
  <c r="D239" i="14"/>
  <c r="F239" i="14"/>
  <c r="H239" i="14"/>
  <c r="I239" i="14"/>
  <c r="J239" i="14"/>
  <c r="E239" i="14"/>
  <c r="D240" i="14"/>
  <c r="G240" i="14"/>
  <c r="E240" i="14"/>
  <c r="F240" i="14"/>
  <c r="H240" i="14"/>
  <c r="D241" i="14"/>
  <c r="F241" i="14"/>
  <c r="H241" i="14"/>
  <c r="I241" i="14"/>
  <c r="J241" i="14"/>
  <c r="E241" i="14"/>
  <c r="G241" i="14"/>
  <c r="D242" i="14"/>
  <c r="E242" i="14"/>
  <c r="F242" i="14"/>
  <c r="H242" i="14"/>
  <c r="D243" i="14"/>
  <c r="E243" i="14"/>
  <c r="I243" i="14"/>
  <c r="J243" i="14"/>
  <c r="F243" i="14"/>
  <c r="H243" i="14"/>
  <c r="D244" i="14"/>
  <c r="F244" i="14"/>
  <c r="I244" i="14"/>
  <c r="J244" i="14"/>
  <c r="E244" i="14"/>
  <c r="D245" i="14"/>
  <c r="E245" i="14"/>
  <c r="I245" i="14"/>
  <c r="J245" i="14"/>
  <c r="F245" i="14"/>
  <c r="H245" i="14"/>
  <c r="G245" i="14"/>
  <c r="D246" i="14"/>
  <c r="E246" i="14"/>
  <c r="F246" i="14"/>
  <c r="H246" i="14"/>
  <c r="D247" i="14"/>
  <c r="E247" i="14"/>
  <c r="I247" i="14"/>
  <c r="J247" i="14"/>
  <c r="F247" i="14"/>
  <c r="H247" i="14"/>
  <c r="D248" i="14"/>
  <c r="F248" i="14"/>
  <c r="I248" i="14"/>
  <c r="J248" i="14"/>
  <c r="E248" i="14"/>
  <c r="D249" i="14"/>
  <c r="E249" i="14"/>
  <c r="I249" i="14"/>
  <c r="J249" i="14"/>
  <c r="F249" i="14"/>
  <c r="H249" i="14"/>
  <c r="G249" i="14"/>
  <c r="D250" i="14"/>
  <c r="E250" i="14"/>
  <c r="F250" i="14"/>
  <c r="H250" i="14"/>
  <c r="D251" i="14"/>
  <c r="E251" i="14"/>
  <c r="I251" i="14"/>
  <c r="J251" i="14"/>
  <c r="F251" i="14"/>
  <c r="H251" i="14"/>
  <c r="D252" i="14"/>
  <c r="F252" i="14"/>
  <c r="I252" i="14"/>
  <c r="J252" i="14"/>
  <c r="E252" i="14"/>
  <c r="D253" i="14"/>
  <c r="E253" i="14"/>
  <c r="I253" i="14"/>
  <c r="J253" i="14"/>
  <c r="F253" i="14"/>
  <c r="H253" i="14"/>
  <c r="G253" i="14"/>
  <c r="D254" i="14"/>
  <c r="E254" i="14"/>
  <c r="F254" i="14"/>
  <c r="H254" i="14"/>
  <c r="D255" i="14"/>
  <c r="E255" i="14"/>
  <c r="I255" i="14"/>
  <c r="J255" i="14"/>
  <c r="F255" i="14"/>
  <c r="H255" i="14"/>
  <c r="D256" i="14"/>
  <c r="F256" i="14"/>
  <c r="I256" i="14"/>
  <c r="J256" i="14"/>
  <c r="E256" i="14"/>
  <c r="D257" i="14"/>
  <c r="E257" i="14"/>
  <c r="I257" i="14"/>
  <c r="J257" i="14"/>
  <c r="F257" i="14"/>
  <c r="H257" i="14"/>
  <c r="G257" i="14"/>
  <c r="D258" i="14"/>
  <c r="E258" i="14"/>
  <c r="F258" i="14"/>
  <c r="H258" i="14"/>
  <c r="D259" i="14"/>
  <c r="E259" i="14"/>
  <c r="I259" i="14"/>
  <c r="J259" i="14"/>
  <c r="F259" i="14"/>
  <c r="H259" i="14"/>
  <c r="D260" i="14"/>
  <c r="F260" i="14"/>
  <c r="I260" i="14"/>
  <c r="J260" i="14"/>
  <c r="E260" i="14"/>
  <c r="D261" i="14"/>
  <c r="F261" i="14"/>
  <c r="E261" i="14"/>
  <c r="I261" i="14"/>
  <c r="J261" i="14"/>
  <c r="H261" i="14"/>
  <c r="G261" i="14"/>
  <c r="D262" i="14"/>
  <c r="F262" i="14"/>
  <c r="E262" i="14"/>
  <c r="D263" i="14"/>
  <c r="E263" i="14"/>
  <c r="I263" i="14"/>
  <c r="J263" i="14"/>
  <c r="F263" i="14"/>
  <c r="H263" i="14"/>
  <c r="D264" i="14"/>
  <c r="I264" i="14"/>
  <c r="J264" i="14"/>
  <c r="E264" i="14"/>
  <c r="F264" i="14"/>
  <c r="H264" i="14"/>
  <c r="G264" i="14"/>
  <c r="D265" i="14"/>
  <c r="E265" i="14"/>
  <c r="I265" i="14"/>
  <c r="J265" i="14"/>
  <c r="F265" i="14"/>
  <c r="H265" i="14"/>
  <c r="G265" i="14"/>
  <c r="D266" i="14"/>
  <c r="F266" i="14"/>
  <c r="E266" i="14"/>
  <c r="D267" i="14"/>
  <c r="E267" i="14"/>
  <c r="I267" i="14"/>
  <c r="J267" i="14"/>
  <c r="F267" i="14"/>
  <c r="H267" i="14"/>
  <c r="D268" i="14"/>
  <c r="I268" i="14"/>
  <c r="J268" i="14"/>
  <c r="E268" i="14"/>
  <c r="F268" i="14"/>
  <c r="H268" i="14"/>
  <c r="G268" i="14"/>
  <c r="D269" i="14"/>
  <c r="F269" i="14"/>
  <c r="G269" i="14"/>
  <c r="E269" i="14"/>
  <c r="I269" i="14"/>
  <c r="J269" i="14"/>
  <c r="H269" i="14"/>
  <c r="D270" i="14"/>
  <c r="F270" i="14"/>
  <c r="J270" i="14"/>
  <c r="E270" i="14"/>
  <c r="I270" i="14"/>
  <c r="D271" i="14"/>
  <c r="I271" i="14"/>
  <c r="J271" i="14"/>
  <c r="E271" i="14"/>
  <c r="D272" i="14"/>
  <c r="E272" i="14"/>
  <c r="D273" i="14"/>
  <c r="F273" i="14"/>
  <c r="G273" i="14"/>
  <c r="I273" i="14"/>
  <c r="J273" i="14"/>
  <c r="E273" i="14"/>
  <c r="H273" i="14"/>
  <c r="D274" i="14"/>
  <c r="G274" i="14"/>
  <c r="E274" i="14"/>
  <c r="I274" i="14"/>
  <c r="J274" i="14"/>
  <c r="F274" i="14"/>
  <c r="H274" i="14"/>
  <c r="D275" i="14"/>
  <c r="F275" i="14"/>
  <c r="H275" i="14"/>
  <c r="I275" i="14"/>
  <c r="J275" i="14"/>
  <c r="E275" i="14"/>
  <c r="D276" i="14"/>
  <c r="I276" i="14"/>
  <c r="J276" i="14"/>
  <c r="E276" i="14"/>
  <c r="D277" i="14"/>
  <c r="I277" i="14"/>
  <c r="J277" i="14"/>
  <c r="E277" i="14"/>
  <c r="F277" i="14"/>
  <c r="H277" i="14"/>
  <c r="G277" i="14"/>
  <c r="D278" i="14"/>
  <c r="G278" i="14"/>
  <c r="E278" i="14"/>
  <c r="I278" i="14"/>
  <c r="J278" i="14"/>
  <c r="F278" i="14"/>
  <c r="H278" i="14"/>
  <c r="D279" i="14"/>
  <c r="F279" i="14"/>
  <c r="H279" i="14"/>
  <c r="I279" i="14"/>
  <c r="J279" i="14"/>
  <c r="E279" i="14"/>
  <c r="D280" i="14"/>
  <c r="I280" i="14"/>
  <c r="J280" i="14"/>
  <c r="E280" i="14"/>
  <c r="D281" i="14"/>
  <c r="F281" i="14"/>
  <c r="I281" i="14"/>
  <c r="J281" i="14"/>
  <c r="E281" i="14"/>
  <c r="H281" i="14"/>
  <c r="G281" i="14"/>
  <c r="D282" i="14"/>
  <c r="E282" i="14"/>
  <c r="F282" i="14"/>
  <c r="H282" i="14"/>
  <c r="D283" i="14"/>
  <c r="E283" i="14"/>
  <c r="I283" i="14"/>
  <c r="J283" i="14"/>
  <c r="F283" i="14"/>
  <c r="H283" i="14"/>
  <c r="D284" i="14"/>
  <c r="I284" i="14"/>
  <c r="J284" i="14"/>
  <c r="E284" i="14"/>
  <c r="F284" i="14"/>
  <c r="H284" i="14"/>
  <c r="G284" i="14"/>
  <c r="D285" i="14"/>
  <c r="E285" i="14"/>
  <c r="I285" i="14"/>
  <c r="J285" i="14"/>
  <c r="F285" i="14"/>
  <c r="H285" i="14"/>
  <c r="G285" i="14"/>
  <c r="D286" i="14"/>
  <c r="E286" i="14"/>
  <c r="F286" i="14"/>
  <c r="H286" i="14"/>
  <c r="D287" i="14"/>
  <c r="E287" i="14"/>
  <c r="I287" i="14"/>
  <c r="J287" i="14"/>
  <c r="F287" i="14"/>
  <c r="H287" i="14"/>
  <c r="D288" i="14"/>
  <c r="F288" i="14"/>
  <c r="I288" i="14"/>
  <c r="J288" i="14"/>
  <c r="E288" i="14"/>
  <c r="D289" i="14"/>
  <c r="E289" i="14"/>
  <c r="I289" i="14"/>
  <c r="J289" i="14"/>
  <c r="F289" i="14"/>
  <c r="H289" i="14"/>
  <c r="G289" i="14"/>
  <c r="D290" i="14"/>
  <c r="G290" i="14"/>
  <c r="E290" i="14"/>
  <c r="F290" i="14"/>
  <c r="H290" i="14"/>
  <c r="D291" i="14"/>
  <c r="E291" i="14"/>
  <c r="I291" i="14"/>
  <c r="J291" i="14"/>
  <c r="F291" i="14"/>
  <c r="H291" i="14"/>
  <c r="D292" i="14"/>
  <c r="F292" i="14"/>
  <c r="I292" i="14"/>
  <c r="J292" i="14"/>
  <c r="E292" i="14"/>
  <c r="D293" i="14"/>
  <c r="E293" i="14"/>
  <c r="I293" i="14"/>
  <c r="J293" i="14"/>
  <c r="F293" i="14"/>
  <c r="H293" i="14"/>
  <c r="G293" i="14"/>
  <c r="D294" i="14"/>
  <c r="G294" i="14"/>
  <c r="E294" i="14"/>
  <c r="F294" i="14"/>
  <c r="H294" i="14"/>
  <c r="D295" i="14"/>
  <c r="E295" i="14"/>
  <c r="I295" i="14"/>
  <c r="J295" i="14"/>
  <c r="F295" i="14"/>
  <c r="H295" i="14"/>
  <c r="D296" i="14"/>
  <c r="F296" i="14"/>
  <c r="I296" i="14"/>
  <c r="J296" i="14"/>
  <c r="E296" i="14"/>
  <c r="D297" i="14"/>
  <c r="F297" i="14"/>
  <c r="H297" i="14"/>
  <c r="E297" i="14"/>
  <c r="I297" i="14"/>
  <c r="J297" i="14"/>
  <c r="G297" i="14"/>
  <c r="D298" i="14"/>
  <c r="F298" i="14"/>
  <c r="E298" i="14"/>
  <c r="D299" i="14"/>
  <c r="E299" i="14"/>
  <c r="I299" i="14"/>
  <c r="J299" i="14"/>
  <c r="F299" i="14"/>
  <c r="H299" i="14"/>
  <c r="D300" i="14"/>
  <c r="F300" i="14"/>
  <c r="I300" i="14"/>
  <c r="J300" i="14"/>
  <c r="E300" i="14"/>
  <c r="D301" i="14"/>
  <c r="E301" i="14"/>
  <c r="I301" i="14"/>
  <c r="J301" i="14"/>
  <c r="F301" i="14"/>
  <c r="H301" i="14"/>
  <c r="G301" i="14"/>
  <c r="D302" i="14"/>
  <c r="F302" i="14"/>
  <c r="E302" i="14"/>
  <c r="D303" i="14"/>
  <c r="E303" i="14"/>
  <c r="I303" i="14"/>
  <c r="J303" i="14"/>
  <c r="F303" i="14"/>
  <c r="H303" i="14"/>
  <c r="D304" i="14"/>
  <c r="F304" i="14"/>
  <c r="I304" i="14"/>
  <c r="J304" i="14"/>
  <c r="E304" i="14"/>
  <c r="D305" i="14"/>
  <c r="F305" i="14"/>
  <c r="H305" i="14"/>
  <c r="E305" i="14"/>
  <c r="I305" i="14"/>
  <c r="J305" i="14"/>
  <c r="D306" i="14"/>
  <c r="J306" i="14"/>
  <c r="E306" i="14"/>
  <c r="I306" i="14"/>
  <c r="D307" i="14"/>
  <c r="I307" i="14"/>
  <c r="J307" i="14"/>
  <c r="E307" i="14"/>
  <c r="D308" i="14"/>
  <c r="F308" i="14"/>
  <c r="H308" i="14"/>
  <c r="E308" i="14"/>
  <c r="D309" i="14"/>
  <c r="I309" i="14"/>
  <c r="J309" i="14"/>
  <c r="E309" i="14"/>
  <c r="F309" i="14"/>
  <c r="H309" i="14"/>
  <c r="G309" i="14"/>
  <c r="D310" i="14"/>
  <c r="F310" i="14"/>
  <c r="J310" i="14"/>
  <c r="E310" i="14"/>
  <c r="I310" i="14"/>
  <c r="D311" i="14"/>
  <c r="I311" i="14"/>
  <c r="J311" i="14"/>
  <c r="E311" i="14"/>
  <c r="D312" i="14"/>
  <c r="F312" i="14"/>
  <c r="H312" i="14"/>
  <c r="E312" i="14"/>
  <c r="D313" i="14"/>
  <c r="E313" i="14"/>
  <c r="I313" i="14"/>
  <c r="J313" i="14"/>
  <c r="D314" i="14"/>
  <c r="F314" i="14"/>
  <c r="H314" i="14"/>
  <c r="E314" i="14"/>
  <c r="I314" i="14"/>
  <c r="J314" i="14"/>
  <c r="D315" i="14"/>
  <c r="I315" i="14"/>
  <c r="J315" i="14"/>
  <c r="E315" i="14"/>
  <c r="D316" i="14"/>
  <c r="G316" i="14"/>
  <c r="E316" i="14"/>
  <c r="F316" i="14"/>
  <c r="H316" i="14"/>
  <c r="D317" i="14"/>
  <c r="G317" i="14"/>
  <c r="E317" i="14"/>
  <c r="I317" i="14"/>
  <c r="J317" i="14"/>
  <c r="F317" i="14"/>
  <c r="D318" i="14"/>
  <c r="F318" i="14"/>
  <c r="H318" i="14"/>
  <c r="E318" i="14"/>
  <c r="I318" i="14"/>
  <c r="J318" i="14"/>
  <c r="D319" i="14"/>
  <c r="I319" i="14"/>
  <c r="J319" i="14"/>
  <c r="E319" i="14"/>
  <c r="D320" i="14"/>
  <c r="F320" i="14"/>
  <c r="I320" i="14"/>
  <c r="J320" i="14"/>
  <c r="E320" i="14"/>
  <c r="D321" i="14"/>
  <c r="E321" i="14"/>
  <c r="F321" i="14"/>
  <c r="I321" i="14"/>
  <c r="J321" i="14"/>
  <c r="D322" i="14"/>
  <c r="F322" i="14"/>
  <c r="H322" i="14"/>
  <c r="E322" i="14"/>
  <c r="D323" i="14"/>
  <c r="E323" i="14"/>
  <c r="D324" i="14"/>
  <c r="F324" i="14"/>
  <c r="H324" i="14"/>
  <c r="E324" i="14"/>
  <c r="I324" i="14"/>
  <c r="J324" i="14"/>
  <c r="D325" i="14"/>
  <c r="F325" i="14"/>
  <c r="E325" i="14"/>
  <c r="I325" i="14"/>
  <c r="J325" i="14"/>
  <c r="D326" i="14"/>
  <c r="F326" i="14"/>
  <c r="H326" i="14"/>
  <c r="E326" i="14"/>
  <c r="I326" i="14"/>
  <c r="J326" i="14"/>
  <c r="D327" i="14"/>
  <c r="E327" i="14"/>
  <c r="D328" i="14"/>
  <c r="G328" i="14"/>
  <c r="E328" i="14"/>
  <c r="I328" i="14"/>
  <c r="J328" i="14"/>
  <c r="F328" i="14"/>
  <c r="H328" i="14"/>
  <c r="D329" i="14"/>
  <c r="F329" i="14"/>
  <c r="E329" i="14"/>
  <c r="I329" i="14"/>
  <c r="J329" i="14"/>
  <c r="D330" i="14"/>
  <c r="F330" i="14"/>
  <c r="H330" i="14"/>
  <c r="E330" i="14"/>
  <c r="I330" i="14"/>
  <c r="J330" i="14"/>
  <c r="D331" i="14"/>
  <c r="E331" i="14"/>
  <c r="D332" i="14"/>
  <c r="F332" i="14"/>
  <c r="H332" i="14"/>
  <c r="E332" i="14"/>
  <c r="I332" i="14"/>
  <c r="J332" i="14"/>
  <c r="D333" i="14"/>
  <c r="F333" i="14"/>
  <c r="E333" i="14"/>
  <c r="I333" i="14"/>
  <c r="J333" i="14"/>
  <c r="D334" i="14"/>
  <c r="F334" i="14"/>
  <c r="H334" i="14"/>
  <c r="E334" i="14"/>
  <c r="I334" i="14"/>
  <c r="J334" i="14"/>
  <c r="D335" i="14"/>
  <c r="E335" i="14"/>
  <c r="D336" i="14"/>
  <c r="G336" i="14"/>
  <c r="E336" i="14"/>
  <c r="I336" i="14"/>
  <c r="J336" i="14"/>
  <c r="F336" i="14"/>
  <c r="H336" i="14"/>
  <c r="D337" i="14"/>
  <c r="F337" i="14"/>
  <c r="E337" i="14"/>
  <c r="I337" i="14"/>
  <c r="J337" i="14"/>
  <c r="D338" i="14"/>
  <c r="F338" i="14"/>
  <c r="H338" i="14"/>
  <c r="E338" i="14"/>
  <c r="D339" i="14"/>
  <c r="E339" i="14"/>
  <c r="D340" i="14"/>
  <c r="F340" i="14"/>
  <c r="I340" i="14"/>
  <c r="J340" i="14"/>
  <c r="E340" i="14"/>
  <c r="D341" i="14"/>
  <c r="E341" i="14"/>
  <c r="F341" i="14"/>
  <c r="I341" i="14"/>
  <c r="J341" i="14"/>
  <c r="D342" i="14"/>
  <c r="F342" i="14"/>
  <c r="H342" i="14"/>
  <c r="E342" i="14"/>
  <c r="I342" i="14"/>
  <c r="J342" i="14"/>
  <c r="D343" i="14"/>
  <c r="E343" i="14"/>
  <c r="D344" i="14"/>
  <c r="I344" i="14"/>
  <c r="J344" i="14"/>
  <c r="E344" i="14"/>
  <c r="F344" i="14"/>
  <c r="H344" i="14"/>
  <c r="G344" i="14"/>
  <c r="D345" i="14"/>
  <c r="E345" i="14"/>
  <c r="F345" i="14"/>
  <c r="I345" i="14"/>
  <c r="J345" i="14"/>
  <c r="D346" i="14"/>
  <c r="I346" i="14"/>
  <c r="J346" i="14"/>
  <c r="F346" i="14"/>
  <c r="H346" i="14"/>
  <c r="E346" i="14"/>
  <c r="D347" i="14"/>
  <c r="E347" i="14"/>
  <c r="D348" i="14"/>
  <c r="F348" i="14"/>
  <c r="I348" i="14"/>
  <c r="J348" i="14"/>
  <c r="E348" i="14"/>
  <c r="D349" i="14"/>
  <c r="E349" i="14"/>
  <c r="F349" i="14"/>
  <c r="I349" i="14"/>
  <c r="J349" i="14"/>
  <c r="D350" i="14"/>
  <c r="I350" i="14"/>
  <c r="J350" i="14"/>
  <c r="E350" i="14"/>
  <c r="D351" i="14"/>
  <c r="E351" i="14"/>
  <c r="D352" i="14"/>
  <c r="G352" i="14"/>
  <c r="E352" i="14"/>
  <c r="I352" i="14"/>
  <c r="J352" i="14"/>
  <c r="F352" i="14"/>
  <c r="H352" i="14"/>
  <c r="D353" i="14"/>
  <c r="F353" i="14"/>
  <c r="E353" i="14"/>
  <c r="I353" i="14"/>
  <c r="J353" i="14"/>
  <c r="D354" i="14"/>
  <c r="I354" i="14"/>
  <c r="J354" i="14"/>
  <c r="E354" i="14"/>
  <c r="D355" i="14"/>
  <c r="E355" i="14"/>
  <c r="D356" i="14"/>
  <c r="F356" i="14"/>
  <c r="I356" i="14"/>
  <c r="J356" i="14"/>
  <c r="E356" i="14"/>
  <c r="D357" i="14"/>
  <c r="E357" i="14"/>
  <c r="F357" i="14"/>
  <c r="D358" i="14"/>
  <c r="E358" i="14"/>
  <c r="I358" i="14"/>
  <c r="J358" i="14"/>
  <c r="D359" i="14"/>
  <c r="E359" i="14"/>
  <c r="D360" i="14"/>
  <c r="F360" i="14"/>
  <c r="I360" i="14"/>
  <c r="J360" i="14"/>
  <c r="E360" i="14"/>
  <c r="D361" i="14"/>
  <c r="E361" i="14"/>
  <c r="F361" i="14"/>
  <c r="I361" i="14"/>
  <c r="J361" i="14"/>
  <c r="D362" i="14"/>
  <c r="E362" i="14"/>
  <c r="I362" i="14"/>
  <c r="J362" i="14"/>
  <c r="D363" i="14"/>
  <c r="E363" i="14"/>
  <c r="D364" i="14"/>
  <c r="G364" i="14"/>
  <c r="E364" i="14"/>
  <c r="I364" i="14"/>
  <c r="J364" i="14"/>
  <c r="F364" i="14"/>
  <c r="H364" i="14"/>
  <c r="D365" i="14"/>
  <c r="F365" i="14"/>
  <c r="E365" i="14"/>
  <c r="D366" i="14"/>
  <c r="I366" i="14"/>
  <c r="J366" i="14"/>
  <c r="E366" i="14"/>
  <c r="D367" i="14"/>
  <c r="E367" i="14"/>
  <c r="D368" i="14"/>
  <c r="G368" i="14"/>
  <c r="E368" i="14"/>
  <c r="I368" i="14"/>
  <c r="J368" i="14"/>
  <c r="F368" i="14"/>
  <c r="H368" i="14"/>
  <c r="D369" i="14"/>
  <c r="F369" i="14"/>
  <c r="E369" i="14"/>
  <c r="I369" i="14"/>
  <c r="J369" i="14"/>
  <c r="D370" i="14"/>
  <c r="I370" i="14"/>
  <c r="J370" i="14"/>
  <c r="E370" i="14"/>
  <c r="D371" i="14"/>
  <c r="E371" i="14"/>
  <c r="D372" i="14"/>
  <c r="F372" i="14"/>
  <c r="I372" i="14"/>
  <c r="J372" i="14"/>
  <c r="E372" i="14"/>
  <c r="D373" i="14"/>
  <c r="E373" i="14"/>
  <c r="F373" i="14"/>
  <c r="D374" i="14"/>
  <c r="I374" i="14"/>
  <c r="J374" i="14"/>
  <c r="E374" i="14"/>
  <c r="D375" i="14"/>
  <c r="F375" i="14"/>
  <c r="H375" i="14"/>
  <c r="E375" i="14"/>
  <c r="I375" i="14"/>
  <c r="J375" i="14"/>
  <c r="D376" i="14"/>
  <c r="G376" i="14"/>
  <c r="E376" i="14"/>
  <c r="I376" i="14"/>
  <c r="J376" i="14"/>
  <c r="F376" i="14"/>
  <c r="H376" i="14"/>
  <c r="D377" i="14"/>
  <c r="F377" i="14"/>
  <c r="H377" i="14"/>
  <c r="E377" i="14"/>
  <c r="I377" i="14"/>
  <c r="J377" i="14"/>
  <c r="D378" i="14"/>
  <c r="E378" i="14"/>
  <c r="I378" i="14"/>
  <c r="J378" i="14"/>
  <c r="D379" i="14"/>
  <c r="F379" i="14"/>
  <c r="G379" i="14"/>
  <c r="H379" i="14"/>
  <c r="E379" i="14"/>
  <c r="I379" i="14"/>
  <c r="J379" i="14"/>
  <c r="D380" i="14"/>
  <c r="E380" i="14"/>
  <c r="I380" i="14"/>
  <c r="J380" i="14"/>
  <c r="D381" i="14"/>
  <c r="I381" i="14"/>
  <c r="J381" i="14"/>
  <c r="E381" i="14"/>
  <c r="D382" i="14"/>
  <c r="I382" i="14"/>
  <c r="J382" i="14"/>
  <c r="E382" i="14"/>
  <c r="D383" i="14"/>
  <c r="F383" i="14"/>
  <c r="G383" i="14"/>
  <c r="E383" i="14"/>
  <c r="I383" i="14"/>
  <c r="J383" i="14"/>
  <c r="H383" i="14"/>
  <c r="D384" i="14"/>
  <c r="E384" i="14"/>
  <c r="I384" i="14"/>
  <c r="J384" i="14"/>
  <c r="D385" i="14"/>
  <c r="F385" i="14"/>
  <c r="H385" i="14"/>
  <c r="E385" i="14"/>
  <c r="D386" i="14"/>
  <c r="E386" i="14"/>
  <c r="I386" i="14"/>
  <c r="J386" i="14"/>
  <c r="F386" i="14"/>
  <c r="H386" i="14"/>
  <c r="D387" i="14"/>
  <c r="F387" i="14"/>
  <c r="H387" i="14"/>
  <c r="E387" i="14"/>
  <c r="I387" i="14"/>
  <c r="J387" i="14"/>
  <c r="D388" i="14"/>
  <c r="I388" i="14"/>
  <c r="J388" i="14"/>
  <c r="E388" i="14"/>
  <c r="F388" i="14"/>
  <c r="H388" i="14"/>
  <c r="D389" i="14"/>
  <c r="I389" i="14"/>
  <c r="J389" i="14"/>
  <c r="E389" i="14"/>
  <c r="D390" i="14"/>
  <c r="F390" i="14"/>
  <c r="H390" i="14"/>
  <c r="E390" i="14"/>
  <c r="I390" i="14"/>
  <c r="J390" i="14"/>
  <c r="D391" i="14"/>
  <c r="F391" i="14"/>
  <c r="H391" i="14"/>
  <c r="E391" i="14"/>
  <c r="I391" i="14"/>
  <c r="J391" i="14"/>
  <c r="D392" i="14"/>
  <c r="I392" i="14"/>
  <c r="J392" i="14"/>
  <c r="E392" i="14"/>
  <c r="D393" i="14"/>
  <c r="E393" i="14"/>
  <c r="I393" i="14"/>
  <c r="J393" i="14"/>
  <c r="F393" i="14"/>
  <c r="H393" i="14"/>
  <c r="D394" i="14"/>
  <c r="I394" i="14"/>
  <c r="J394" i="14"/>
  <c r="E394" i="14"/>
  <c r="D395" i="14"/>
  <c r="F395" i="14"/>
  <c r="E395" i="14"/>
  <c r="I395" i="14"/>
  <c r="J395" i="14"/>
  <c r="D396" i="14"/>
  <c r="I396" i="14"/>
  <c r="J396" i="14"/>
  <c r="E396" i="14"/>
  <c r="D397" i="14"/>
  <c r="F397" i="14"/>
  <c r="H397" i="14"/>
  <c r="E397" i="14"/>
  <c r="I397" i="14"/>
  <c r="J397" i="14"/>
  <c r="D398" i="14"/>
  <c r="I398" i="14"/>
  <c r="J398" i="14"/>
  <c r="F398" i="14"/>
  <c r="H398" i="14"/>
  <c r="E398" i="14"/>
  <c r="D399" i="14"/>
  <c r="F399" i="14"/>
  <c r="H399" i="14"/>
  <c r="E399" i="14"/>
  <c r="I399" i="14"/>
  <c r="J399" i="14"/>
  <c r="D400" i="14"/>
  <c r="I400" i="14"/>
  <c r="J400" i="14"/>
  <c r="E400" i="14"/>
  <c r="D401" i="14"/>
  <c r="I401" i="14"/>
  <c r="J401" i="14"/>
  <c r="E401" i="14"/>
  <c r="D402" i="14"/>
  <c r="E402" i="14"/>
  <c r="I402" i="14"/>
  <c r="J402" i="14"/>
  <c r="F402" i="14"/>
  <c r="H402" i="14"/>
  <c r="D403" i="14"/>
  <c r="F403" i="14"/>
  <c r="H403" i="14"/>
  <c r="E403" i="14"/>
  <c r="I403" i="14"/>
  <c r="J403" i="14"/>
  <c r="D404" i="14"/>
  <c r="F404" i="14"/>
  <c r="H404" i="14"/>
  <c r="E404" i="14"/>
  <c r="I404" i="14"/>
  <c r="J404" i="14"/>
  <c r="D405" i="14"/>
  <c r="F405" i="14"/>
  <c r="H405" i="14"/>
  <c r="E405" i="14"/>
  <c r="I405" i="14"/>
  <c r="J405" i="14"/>
  <c r="D406" i="14"/>
  <c r="F406" i="14"/>
  <c r="H406" i="14"/>
  <c r="E406" i="14"/>
  <c r="I406" i="14"/>
  <c r="J406" i="14"/>
  <c r="D407" i="14"/>
  <c r="F407" i="14"/>
  <c r="H407" i="14"/>
  <c r="E407" i="14"/>
  <c r="I407" i="14"/>
  <c r="J407" i="14"/>
  <c r="D408" i="14"/>
  <c r="F408" i="14"/>
  <c r="I408" i="14"/>
  <c r="J408" i="14"/>
  <c r="E408" i="14"/>
  <c r="D409" i="14"/>
  <c r="E409" i="14"/>
  <c r="I409" i="14"/>
  <c r="J409" i="14"/>
  <c r="F409" i="14"/>
  <c r="H409" i="14"/>
  <c r="D410" i="14"/>
  <c r="E410" i="14"/>
  <c r="I410" i="14"/>
  <c r="J410" i="14"/>
  <c r="D411" i="14"/>
  <c r="F411" i="14"/>
  <c r="E411" i="14"/>
  <c r="D412" i="14"/>
  <c r="I412" i="14"/>
  <c r="J412" i="14"/>
  <c r="E412" i="14"/>
  <c r="D413" i="14"/>
  <c r="F413" i="14"/>
  <c r="E413" i="14"/>
  <c r="I413" i="14"/>
  <c r="J413" i="14"/>
  <c r="D414" i="14"/>
  <c r="F414" i="14"/>
  <c r="H414" i="14"/>
  <c r="E414" i="14"/>
  <c r="I414" i="14"/>
  <c r="J414" i="14"/>
  <c r="D415" i="14"/>
  <c r="F415" i="14"/>
  <c r="H415" i="14"/>
  <c r="E415" i="14"/>
  <c r="D416" i="14"/>
  <c r="I416" i="14"/>
  <c r="J416" i="14"/>
  <c r="E416" i="14"/>
  <c r="D417" i="14"/>
  <c r="E417" i="14"/>
  <c r="I417" i="14"/>
  <c r="J417" i="14"/>
  <c r="F417" i="14"/>
  <c r="H417" i="14"/>
  <c r="D418" i="14"/>
  <c r="F418" i="14"/>
  <c r="H418" i="14"/>
  <c r="E418" i="14"/>
  <c r="I418" i="14"/>
  <c r="J418" i="14"/>
  <c r="D419" i="14"/>
  <c r="F419" i="14"/>
  <c r="H419" i="14"/>
  <c r="E419" i="14"/>
  <c r="I419" i="14"/>
  <c r="J419" i="14"/>
  <c r="D420" i="14"/>
  <c r="F420" i="14"/>
  <c r="H420" i="14"/>
  <c r="E420" i="14"/>
  <c r="I420" i="14"/>
  <c r="J420" i="14"/>
  <c r="D421" i="14"/>
  <c r="F421" i="14"/>
  <c r="E421" i="14"/>
  <c r="I421" i="14"/>
  <c r="J421" i="14"/>
  <c r="D422" i="14"/>
  <c r="F422" i="14"/>
  <c r="H422" i="14"/>
  <c r="E422" i="14"/>
  <c r="I422" i="14"/>
  <c r="J422" i="14"/>
  <c r="D423" i="14"/>
  <c r="F423" i="14"/>
  <c r="H423" i="14"/>
  <c r="E423" i="14"/>
  <c r="D424" i="14"/>
  <c r="E424" i="14"/>
  <c r="I424" i="14"/>
  <c r="J424" i="14"/>
  <c r="F424" i="14"/>
  <c r="H424" i="14"/>
  <c r="D425" i="14"/>
  <c r="F425" i="14"/>
  <c r="H425" i="14"/>
  <c r="E425" i="14"/>
  <c r="D426" i="14"/>
  <c r="E426" i="14"/>
  <c r="I426" i="14"/>
  <c r="J426" i="14"/>
  <c r="D427" i="14"/>
  <c r="F427" i="14"/>
  <c r="H427" i="14"/>
  <c r="E427" i="14"/>
  <c r="I427" i="14"/>
  <c r="J427" i="14"/>
  <c r="D428" i="14"/>
  <c r="E428" i="14"/>
  <c r="I428" i="14"/>
  <c r="J428" i="14"/>
  <c r="D429" i="14"/>
  <c r="F429" i="14"/>
  <c r="E429" i="14"/>
  <c r="I429" i="14"/>
  <c r="J429" i="14"/>
  <c r="D430" i="14"/>
  <c r="F430" i="14"/>
  <c r="H430" i="14"/>
  <c r="E430" i="14"/>
  <c r="I430" i="14"/>
  <c r="J430" i="14"/>
  <c r="D431" i="14"/>
  <c r="F431" i="14"/>
  <c r="H431" i="14"/>
  <c r="E431" i="14"/>
  <c r="I431" i="14"/>
  <c r="J431" i="14"/>
  <c r="G431" i="14"/>
  <c r="D432" i="14"/>
  <c r="E432" i="14"/>
  <c r="I432" i="14"/>
  <c r="J432" i="14"/>
  <c r="D433" i="14"/>
  <c r="E433" i="14"/>
  <c r="I433" i="14"/>
  <c r="J433" i="14"/>
  <c r="F433" i="14"/>
  <c r="H433" i="14"/>
  <c r="D434" i="14"/>
  <c r="F434" i="14"/>
  <c r="H434" i="14"/>
  <c r="E434" i="14"/>
  <c r="I434" i="14"/>
  <c r="J434" i="14"/>
  <c r="D435" i="14"/>
  <c r="F435" i="14"/>
  <c r="H435" i="14"/>
  <c r="E435" i="14"/>
  <c r="I435" i="14"/>
  <c r="J435" i="14"/>
  <c r="D436" i="14"/>
  <c r="F436" i="14"/>
  <c r="H436" i="14"/>
  <c r="E436" i="14"/>
  <c r="D437" i="14"/>
  <c r="E437" i="14"/>
  <c r="I437" i="14"/>
  <c r="J437" i="14"/>
  <c r="F437" i="14"/>
  <c r="H437" i="14"/>
  <c r="G437" i="14"/>
  <c r="D438" i="14"/>
  <c r="I438" i="14"/>
  <c r="J438" i="14"/>
  <c r="E438" i="14"/>
  <c r="D439" i="14"/>
  <c r="F439" i="14"/>
  <c r="H439" i="14"/>
  <c r="E439" i="14"/>
  <c r="I439" i="14"/>
  <c r="J439" i="14"/>
  <c r="D440" i="14"/>
  <c r="G440" i="14"/>
  <c r="E440" i="14"/>
  <c r="I440" i="14"/>
  <c r="J440" i="14"/>
  <c r="F440" i="14"/>
  <c r="H440" i="14"/>
  <c r="D441" i="14"/>
  <c r="F441" i="14"/>
  <c r="H441" i="14"/>
  <c r="E441" i="14"/>
  <c r="I441" i="14"/>
  <c r="J441" i="14"/>
  <c r="D442" i="14"/>
  <c r="E442" i="14"/>
  <c r="I442" i="14"/>
  <c r="J442" i="14"/>
  <c r="D443" i="14"/>
  <c r="G443" i="14"/>
  <c r="F443" i="14"/>
  <c r="H443" i="14"/>
  <c r="E443" i="14"/>
  <c r="I443" i="14"/>
  <c r="J443" i="14"/>
  <c r="D444" i="14"/>
  <c r="E444" i="14"/>
  <c r="I444" i="14"/>
  <c r="J444" i="14"/>
  <c r="D445" i="14"/>
  <c r="E445" i="14"/>
  <c r="D446" i="14"/>
  <c r="F446" i="14"/>
  <c r="H446" i="14"/>
  <c r="E446" i="14"/>
  <c r="D447" i="14"/>
  <c r="F447" i="14"/>
  <c r="E447" i="14"/>
  <c r="I447" i="14"/>
  <c r="J447" i="14"/>
  <c r="G447" i="14"/>
  <c r="H447" i="14"/>
  <c r="D448" i="14"/>
  <c r="E448" i="14"/>
  <c r="I448" i="14"/>
  <c r="J448" i="14"/>
  <c r="D449" i="14"/>
  <c r="F449" i="14"/>
  <c r="H449" i="14"/>
  <c r="E449" i="14"/>
  <c r="D450" i="14"/>
  <c r="E450" i="14"/>
  <c r="I450" i="14"/>
  <c r="J450" i="14"/>
  <c r="F450" i="14"/>
  <c r="H450" i="14"/>
  <c r="D451" i="14"/>
  <c r="F451" i="14"/>
  <c r="H451" i="14"/>
  <c r="E451" i="14"/>
  <c r="I451" i="14"/>
  <c r="J451" i="14"/>
  <c r="D452" i="14"/>
  <c r="F452" i="14"/>
  <c r="H452" i="14"/>
  <c r="I452" i="14"/>
  <c r="J452" i="14"/>
  <c r="E452" i="14"/>
  <c r="D453" i="14"/>
  <c r="E453" i="14"/>
  <c r="D454" i="14"/>
  <c r="F454" i="14"/>
  <c r="H454" i="14"/>
  <c r="E454" i="14"/>
  <c r="I454" i="14"/>
  <c r="J454" i="14"/>
  <c r="D455" i="14"/>
  <c r="F455" i="14"/>
  <c r="E455" i="14"/>
  <c r="I455" i="14"/>
  <c r="J455" i="14"/>
  <c r="H455" i="14"/>
  <c r="D456" i="14"/>
  <c r="F456" i="14"/>
  <c r="H456" i="14"/>
  <c r="E456" i="14"/>
  <c r="D457" i="14"/>
  <c r="E457" i="14"/>
  <c r="I457" i="14"/>
  <c r="J457" i="14"/>
  <c r="F457" i="14"/>
  <c r="H457" i="14"/>
  <c r="D458" i="14"/>
  <c r="I458" i="14"/>
  <c r="J458" i="14"/>
  <c r="E458" i="14"/>
  <c r="D459" i="14"/>
  <c r="E459" i="14"/>
  <c r="I459" i="14"/>
  <c r="J459" i="14"/>
  <c r="D460" i="14"/>
  <c r="I460" i="14"/>
  <c r="J460" i="14"/>
  <c r="E460" i="14"/>
  <c r="D461" i="14"/>
  <c r="F461" i="14"/>
  <c r="H461" i="14"/>
  <c r="E461" i="14"/>
  <c r="I461" i="14"/>
  <c r="J461" i="14"/>
  <c r="D462" i="14"/>
  <c r="F462" i="14"/>
  <c r="H462" i="14"/>
  <c r="E462" i="14"/>
  <c r="I462" i="14"/>
  <c r="J462" i="14"/>
  <c r="D463" i="14"/>
  <c r="E463" i="14"/>
  <c r="I463" i="14"/>
  <c r="J463" i="14"/>
  <c r="D464" i="14"/>
  <c r="I464" i="14"/>
  <c r="J464" i="14"/>
  <c r="E464" i="14"/>
  <c r="D465" i="14"/>
  <c r="F465" i="14"/>
  <c r="H465" i="14"/>
  <c r="E465" i="14"/>
  <c r="D466" i="14"/>
  <c r="E466" i="14"/>
  <c r="I466" i="14"/>
  <c r="J466" i="14"/>
  <c r="F466" i="14"/>
  <c r="H466" i="14"/>
  <c r="D467" i="14"/>
  <c r="F467" i="14"/>
  <c r="H467" i="14"/>
  <c r="E467" i="14"/>
  <c r="I467" i="14"/>
  <c r="J467" i="14"/>
  <c r="D468" i="14"/>
  <c r="F468" i="14"/>
  <c r="H468" i="14"/>
  <c r="E468" i="14"/>
  <c r="I468" i="14"/>
  <c r="J468" i="14"/>
  <c r="D469" i="14"/>
  <c r="F469" i="14"/>
  <c r="H469" i="14"/>
  <c r="E469" i="14"/>
  <c r="I469" i="14"/>
  <c r="J469" i="14"/>
  <c r="D470" i="14"/>
  <c r="E470" i="14"/>
  <c r="F470" i="14"/>
  <c r="H470" i="14"/>
  <c r="D471" i="14"/>
  <c r="F471" i="14"/>
  <c r="E471" i="14"/>
  <c r="D472" i="14"/>
  <c r="F472" i="14"/>
  <c r="H472" i="14"/>
  <c r="E472" i="14"/>
  <c r="I472" i="14"/>
  <c r="J472" i="14"/>
  <c r="D473" i="14"/>
  <c r="F473" i="14"/>
  <c r="H473" i="14"/>
  <c r="E473" i="14"/>
  <c r="D474" i="14"/>
  <c r="F474" i="14"/>
  <c r="E474" i="14"/>
  <c r="I474" i="14"/>
  <c r="J474" i="14"/>
  <c r="D475" i="14"/>
  <c r="E475" i="14"/>
  <c r="D476" i="14"/>
  <c r="F476" i="14"/>
  <c r="H476" i="14"/>
  <c r="E476" i="14"/>
  <c r="I476" i="14"/>
  <c r="J476" i="14"/>
  <c r="D477" i="14"/>
  <c r="F477" i="14"/>
  <c r="H477" i="14"/>
  <c r="E477" i="14"/>
  <c r="D478" i="14"/>
  <c r="F478" i="14"/>
  <c r="E478" i="14"/>
  <c r="D479" i="14"/>
  <c r="G479" i="14"/>
  <c r="E479" i="14"/>
  <c r="F479" i="14"/>
  <c r="H479" i="14"/>
  <c r="D480" i="14"/>
  <c r="G480" i="14"/>
  <c r="E480" i="14"/>
  <c r="I480" i="14"/>
  <c r="J480" i="14"/>
  <c r="F480" i="14"/>
  <c r="H480" i="14"/>
  <c r="D481" i="14"/>
  <c r="F481" i="14"/>
  <c r="H481" i="14"/>
  <c r="E481" i="14"/>
  <c r="D482" i="14"/>
  <c r="F482" i="14"/>
  <c r="E482" i="14"/>
  <c r="I482" i="14"/>
  <c r="J482" i="14"/>
  <c r="D483" i="14"/>
  <c r="E483" i="14"/>
  <c r="F483" i="14"/>
  <c r="G483" i="14"/>
  <c r="D484" i="14"/>
  <c r="G484" i="14"/>
  <c r="E484" i="14"/>
  <c r="I484" i="14"/>
  <c r="J484" i="14"/>
  <c r="F484" i="14"/>
  <c r="H484" i="14"/>
  <c r="D485" i="14"/>
  <c r="F485" i="14"/>
  <c r="H485" i="14"/>
  <c r="E485" i="14"/>
  <c r="D486" i="14"/>
  <c r="F486" i="14"/>
  <c r="E486" i="14"/>
  <c r="I486" i="14"/>
  <c r="J486" i="14"/>
  <c r="D487" i="14"/>
  <c r="F487" i="14"/>
  <c r="E487" i="14"/>
  <c r="D488" i="14"/>
  <c r="I488" i="14"/>
  <c r="J488" i="14"/>
  <c r="E488" i="14"/>
  <c r="D489" i="14"/>
  <c r="F489" i="14"/>
  <c r="H489" i="14"/>
  <c r="E489" i="14"/>
  <c r="D490" i="14"/>
  <c r="F490" i="14"/>
  <c r="E490" i="14"/>
  <c r="I490" i="14"/>
  <c r="J490" i="14"/>
  <c r="D491" i="14"/>
  <c r="F491" i="14"/>
  <c r="H491" i="14"/>
  <c r="E491" i="14"/>
  <c r="D492" i="14"/>
  <c r="F492" i="14"/>
  <c r="H492" i="14"/>
  <c r="E492" i="14"/>
  <c r="D493" i="14"/>
  <c r="F493" i="14"/>
  <c r="H493" i="14"/>
  <c r="E493" i="14"/>
  <c r="D494" i="14"/>
  <c r="I494" i="14"/>
  <c r="J494" i="14"/>
  <c r="E494" i="14"/>
  <c r="D495" i="14"/>
  <c r="G495" i="14"/>
  <c r="E495" i="14"/>
  <c r="F495" i="14"/>
  <c r="H495" i="14"/>
  <c r="D496" i="14"/>
  <c r="E496" i="14"/>
  <c r="F496" i="14"/>
  <c r="H496" i="14"/>
  <c r="I496" i="14"/>
  <c r="J496" i="14"/>
  <c r="D497" i="14"/>
  <c r="F497" i="14"/>
  <c r="H497" i="14"/>
  <c r="E497" i="14"/>
  <c r="D498" i="14"/>
  <c r="F498" i="14"/>
  <c r="E498" i="14"/>
  <c r="I498" i="14"/>
  <c r="J498" i="14"/>
  <c r="D499" i="14"/>
  <c r="E499" i="14"/>
  <c r="F499" i="14"/>
  <c r="G499" i="14"/>
  <c r="D500" i="14"/>
  <c r="G500" i="14"/>
  <c r="E500" i="14"/>
  <c r="I500" i="14"/>
  <c r="J500" i="14"/>
  <c r="F500" i="14"/>
  <c r="H500" i="14"/>
  <c r="D501" i="14"/>
  <c r="F501" i="14"/>
  <c r="H501" i="14"/>
  <c r="E501" i="14"/>
  <c r="D502" i="14"/>
  <c r="F502" i="14"/>
  <c r="E502" i="14"/>
  <c r="I502" i="14"/>
  <c r="J502" i="14"/>
  <c r="D503" i="14"/>
  <c r="F503" i="14"/>
  <c r="E503" i="14"/>
  <c r="D504" i="14"/>
  <c r="F504" i="14"/>
  <c r="E504" i="14"/>
  <c r="D505" i="14"/>
  <c r="F505" i="14"/>
  <c r="H505" i="14"/>
  <c r="E505" i="14"/>
  <c r="D506" i="14"/>
  <c r="F506" i="14"/>
  <c r="E506" i="14"/>
  <c r="I506" i="14"/>
  <c r="J506" i="14"/>
  <c r="D507" i="14"/>
  <c r="E507" i="14"/>
  <c r="D508" i="14"/>
  <c r="F508" i="14"/>
  <c r="H508" i="14"/>
  <c r="E508" i="14"/>
  <c r="I508" i="14"/>
  <c r="J508" i="14"/>
  <c r="D509" i="14"/>
  <c r="F509" i="14"/>
  <c r="H509" i="14"/>
  <c r="E509" i="14"/>
  <c r="D510" i="14"/>
  <c r="F510" i="14"/>
  <c r="E510" i="14"/>
  <c r="D511" i="14"/>
  <c r="G511" i="14"/>
  <c r="E511" i="14"/>
  <c r="F511" i="14"/>
  <c r="H511" i="14"/>
  <c r="D512" i="14"/>
  <c r="G512" i="14"/>
  <c r="E512" i="14"/>
  <c r="I512" i="14"/>
  <c r="J512" i="14"/>
  <c r="F512" i="14"/>
  <c r="H512" i="14"/>
  <c r="D513" i="14"/>
  <c r="F513" i="14"/>
  <c r="H513" i="14"/>
  <c r="E513" i="14"/>
  <c r="D514" i="14"/>
  <c r="F514" i="14"/>
  <c r="E514" i="14"/>
  <c r="I514" i="14"/>
  <c r="J514" i="14"/>
  <c r="D515" i="14"/>
  <c r="E515" i="14"/>
  <c r="F515" i="14"/>
  <c r="G515" i="14"/>
  <c r="D516" i="14"/>
  <c r="E516" i="14"/>
  <c r="F516" i="14"/>
  <c r="H516" i="14"/>
  <c r="I516" i="14"/>
  <c r="J516" i="14"/>
  <c r="D517" i="14"/>
  <c r="F517" i="14"/>
  <c r="H517" i="14"/>
  <c r="E517" i="14"/>
  <c r="D518" i="14"/>
  <c r="F518" i="14"/>
  <c r="E518" i="14"/>
  <c r="I518" i="14"/>
  <c r="J518" i="14"/>
  <c r="D519" i="14"/>
  <c r="F519" i="14"/>
  <c r="E519" i="14"/>
  <c r="D520" i="14"/>
  <c r="E520" i="14"/>
  <c r="D521" i="14"/>
  <c r="F521" i="14"/>
  <c r="H521" i="14"/>
  <c r="E521" i="14"/>
  <c r="D522" i="14"/>
  <c r="F522" i="14"/>
  <c r="E522" i="14"/>
  <c r="I522" i="14"/>
  <c r="J522" i="14"/>
  <c r="D523" i="14"/>
  <c r="F523" i="14"/>
  <c r="H523" i="14"/>
  <c r="E523" i="14"/>
  <c r="D524" i="14"/>
  <c r="F524" i="14"/>
  <c r="H524" i="14"/>
  <c r="E524" i="14"/>
  <c r="D525" i="14"/>
  <c r="F525" i="14"/>
  <c r="H525" i="14"/>
  <c r="E525" i="14"/>
  <c r="D526" i="14"/>
  <c r="I526" i="14"/>
  <c r="J526" i="14"/>
  <c r="E526" i="14"/>
  <c r="D527" i="14"/>
  <c r="G527" i="14"/>
  <c r="E527" i="14"/>
  <c r="F527" i="14"/>
  <c r="H527" i="14"/>
  <c r="D528" i="14"/>
  <c r="G528" i="14"/>
  <c r="E528" i="14"/>
  <c r="I528" i="14"/>
  <c r="J528" i="14"/>
  <c r="F528" i="14"/>
  <c r="H528" i="14"/>
  <c r="D529" i="14"/>
  <c r="F529" i="14"/>
  <c r="H529" i="14"/>
  <c r="E529" i="14"/>
  <c r="D530" i="14"/>
  <c r="F530" i="14"/>
  <c r="E530" i="14"/>
  <c r="I530" i="14"/>
  <c r="J530" i="14"/>
  <c r="D531" i="14"/>
  <c r="E531" i="14"/>
  <c r="F531" i="14"/>
  <c r="G531" i="14"/>
  <c r="D532" i="14"/>
  <c r="G532" i="14"/>
  <c r="E532" i="14"/>
  <c r="I532" i="14"/>
  <c r="J532" i="14"/>
  <c r="F532" i="14"/>
  <c r="H532" i="14"/>
  <c r="D533" i="14"/>
  <c r="F533" i="14"/>
  <c r="H533" i="14"/>
  <c r="E533" i="14"/>
  <c r="D534" i="14"/>
  <c r="F534" i="14"/>
  <c r="E534" i="14"/>
  <c r="I534" i="14"/>
  <c r="J534" i="14"/>
  <c r="D535" i="14"/>
  <c r="F535" i="14"/>
  <c r="E535" i="14"/>
  <c r="D536" i="14"/>
  <c r="F536" i="14"/>
  <c r="E536" i="14"/>
  <c r="D53" i="13"/>
  <c r="D54" i="13"/>
  <c r="F54" i="13" s="1"/>
  <c r="H54" i="13" s="1"/>
  <c r="D55" i="13"/>
  <c r="F55" i="13" s="1"/>
  <c r="D56" i="13"/>
  <c r="I56" i="13" s="1"/>
  <c r="J56" i="13" s="1"/>
  <c r="D57" i="13"/>
  <c r="D58" i="13"/>
  <c r="F58" i="13" s="1"/>
  <c r="D59" i="13"/>
  <c r="D60" i="13"/>
  <c r="I60" i="13" s="1"/>
  <c r="J60" i="13" s="1"/>
  <c r="D61" i="13"/>
  <c r="D62" i="13"/>
  <c r="F62" i="13" s="1"/>
  <c r="D63" i="13"/>
  <c r="F63" i="13" s="1"/>
  <c r="D64" i="13"/>
  <c r="D65" i="13"/>
  <c r="I65" i="13" s="1"/>
  <c r="J65" i="13" s="1"/>
  <c r="D66" i="13"/>
  <c r="D67" i="13"/>
  <c r="F67" i="13" s="1"/>
  <c r="D68" i="13"/>
  <c r="D69" i="13"/>
  <c r="D70" i="13"/>
  <c r="F70" i="13" s="1"/>
  <c r="D71" i="13"/>
  <c r="F71" i="13" s="1"/>
  <c r="D72" i="13"/>
  <c r="D73" i="13"/>
  <c r="I73" i="13" s="1"/>
  <c r="J73" i="13" s="1"/>
  <c r="D74" i="13"/>
  <c r="F74" i="13" s="1"/>
  <c r="G74" i="13" s="1"/>
  <c r="D75" i="13"/>
  <c r="D76" i="13"/>
  <c r="I76" i="13" s="1"/>
  <c r="J76" i="13" s="1"/>
  <c r="D77" i="13"/>
  <c r="D78" i="13"/>
  <c r="F78" i="13" s="1"/>
  <c r="H78" i="13" s="1"/>
  <c r="D79" i="13"/>
  <c r="D80" i="13"/>
  <c r="I80" i="13" s="1"/>
  <c r="J80" i="13" s="1"/>
  <c r="D81" i="13"/>
  <c r="F81" i="13" s="1"/>
  <c r="H81" i="13" s="1"/>
  <c r="D82" i="13"/>
  <c r="F82" i="13" s="1"/>
  <c r="H82" i="13" s="1"/>
  <c r="D83" i="13"/>
  <c r="F83" i="13" s="1"/>
  <c r="D84" i="13"/>
  <c r="G4" i="13"/>
  <c r="G5" i="13"/>
  <c r="G6" i="13"/>
  <c r="G7" i="13"/>
  <c r="A13" i="13"/>
  <c r="D16" i="13"/>
  <c r="D15" i="13"/>
  <c r="E16" i="13"/>
  <c r="E15" i="13"/>
  <c r="F16" i="13"/>
  <c r="F15" i="13"/>
  <c r="G16" i="13"/>
  <c r="G15" i="13"/>
  <c r="H16" i="13"/>
  <c r="H15" i="13"/>
  <c r="I16" i="13"/>
  <c r="I15" i="13"/>
  <c r="J16" i="13"/>
  <c r="J15" i="13"/>
  <c r="K16" i="13"/>
  <c r="K15" i="13"/>
  <c r="L16" i="13"/>
  <c r="L15" i="13"/>
  <c r="M16" i="13"/>
  <c r="M15" i="13"/>
  <c r="N16" i="13"/>
  <c r="N15" i="13"/>
  <c r="O16" i="13"/>
  <c r="O15" i="13"/>
  <c r="D17" i="13"/>
  <c r="D21" i="13"/>
  <c r="E21" i="13"/>
  <c r="D22" i="13"/>
  <c r="F22" i="13" s="1"/>
  <c r="E22" i="13"/>
  <c r="D23" i="13"/>
  <c r="F23" i="13" s="1"/>
  <c r="H23" i="13" s="1"/>
  <c r="E23" i="13"/>
  <c r="D24" i="13"/>
  <c r="F24" i="13" s="1"/>
  <c r="E24" i="13"/>
  <c r="D25" i="13"/>
  <c r="F25" i="13" s="1"/>
  <c r="H25" i="13" s="1"/>
  <c r="E25" i="13"/>
  <c r="D26" i="13"/>
  <c r="E26" i="13"/>
  <c r="D27" i="13"/>
  <c r="E27" i="13"/>
  <c r="D28" i="13"/>
  <c r="E28" i="13"/>
  <c r="D29" i="13"/>
  <c r="F29" i="13" s="1"/>
  <c r="E29" i="13"/>
  <c r="D30" i="13"/>
  <c r="E30" i="13"/>
  <c r="D31" i="13"/>
  <c r="E31" i="13"/>
  <c r="D32" i="13"/>
  <c r="F32" i="13" s="1"/>
  <c r="E32" i="13"/>
  <c r="D33" i="13"/>
  <c r="I33" i="13" s="1"/>
  <c r="J33" i="13" s="1"/>
  <c r="E33" i="13"/>
  <c r="D34" i="13"/>
  <c r="E34" i="13"/>
  <c r="D35" i="13"/>
  <c r="F35" i="13" s="1"/>
  <c r="E35" i="13"/>
  <c r="D36" i="13"/>
  <c r="F36" i="13" s="1"/>
  <c r="G36" i="13" s="1"/>
  <c r="E36" i="13"/>
  <c r="D37" i="13"/>
  <c r="F37" i="13" s="1"/>
  <c r="E37" i="13"/>
  <c r="D38" i="13"/>
  <c r="F38" i="13" s="1"/>
  <c r="E38" i="13"/>
  <c r="D39" i="13"/>
  <c r="I39" i="13" s="1"/>
  <c r="J39" i="13" s="1"/>
  <c r="E39" i="13"/>
  <c r="D40" i="13"/>
  <c r="I40" i="13" s="1"/>
  <c r="J40" i="13" s="1"/>
  <c r="E40" i="13"/>
  <c r="D41" i="13"/>
  <c r="F41" i="13" s="1"/>
  <c r="E41" i="13"/>
  <c r="D42" i="13"/>
  <c r="F42" i="13" s="1"/>
  <c r="E42" i="13"/>
  <c r="D43" i="13"/>
  <c r="I43" i="13" s="1"/>
  <c r="J43" i="13" s="1"/>
  <c r="E43" i="13"/>
  <c r="D44" i="13"/>
  <c r="F44" i="13" s="1"/>
  <c r="E44" i="13"/>
  <c r="D45" i="13"/>
  <c r="F45" i="13" s="1"/>
  <c r="E45" i="13"/>
  <c r="D46" i="13"/>
  <c r="E46" i="13"/>
  <c r="D47" i="13"/>
  <c r="E47" i="13"/>
  <c r="D48" i="13"/>
  <c r="F48" i="13" s="1"/>
  <c r="H48" i="13" s="1"/>
  <c r="E48" i="13"/>
  <c r="D49" i="13"/>
  <c r="F49" i="13" s="1"/>
  <c r="E49" i="13"/>
  <c r="D50" i="13"/>
  <c r="E50" i="13"/>
  <c r="D51" i="13"/>
  <c r="F51" i="13" s="1"/>
  <c r="E51" i="13"/>
  <c r="D52" i="13"/>
  <c r="F52" i="13" s="1"/>
  <c r="E52" i="13"/>
  <c r="E53" i="13"/>
  <c r="E54" i="13"/>
  <c r="I54" i="13"/>
  <c r="J54" i="13" s="1"/>
  <c r="E55" i="13"/>
  <c r="E56" i="13"/>
  <c r="E57" i="13"/>
  <c r="E58" i="13"/>
  <c r="I58" i="13"/>
  <c r="J58" i="13" s="1"/>
  <c r="E59" i="13"/>
  <c r="E60" i="13"/>
  <c r="E61" i="13"/>
  <c r="E62" i="13"/>
  <c r="I62" i="13"/>
  <c r="J62" i="13" s="1"/>
  <c r="E63" i="13"/>
  <c r="E64" i="13"/>
  <c r="E65" i="13"/>
  <c r="E66" i="13"/>
  <c r="E67" i="13"/>
  <c r="E68" i="13"/>
  <c r="E69" i="13"/>
  <c r="E70" i="13"/>
  <c r="I70" i="13"/>
  <c r="J70" i="13" s="1"/>
  <c r="E71" i="13"/>
  <c r="I71" i="13"/>
  <c r="J71" i="13" s="1"/>
  <c r="E72" i="13"/>
  <c r="E73" i="13"/>
  <c r="E74" i="13"/>
  <c r="E75" i="13"/>
  <c r="E76" i="13"/>
  <c r="E77" i="13"/>
  <c r="E78" i="13"/>
  <c r="I78" i="13"/>
  <c r="J78" i="13" s="1"/>
  <c r="E79" i="13"/>
  <c r="E80" i="13"/>
  <c r="E81" i="13"/>
  <c r="E82" i="13"/>
  <c r="E83" i="13"/>
  <c r="E84" i="13"/>
  <c r="D85" i="13"/>
  <c r="F85" i="13"/>
  <c r="E85" i="13"/>
  <c r="I85" i="13"/>
  <c r="J85" i="13"/>
  <c r="D86" i="13"/>
  <c r="F86" i="13"/>
  <c r="E86" i="13"/>
  <c r="I86" i="13"/>
  <c r="J86" i="13"/>
  <c r="D87" i="13"/>
  <c r="F87" i="13"/>
  <c r="E87" i="13"/>
  <c r="I87" i="13"/>
  <c r="J87" i="13"/>
  <c r="D88" i="13"/>
  <c r="I88" i="13"/>
  <c r="J88" i="13"/>
  <c r="E88" i="13"/>
  <c r="D89" i="13"/>
  <c r="F89" i="13"/>
  <c r="E89" i="13"/>
  <c r="I89" i="13"/>
  <c r="J89" i="13"/>
  <c r="D90" i="13"/>
  <c r="F90" i="13"/>
  <c r="E90" i="13"/>
  <c r="I90" i="13"/>
  <c r="J90" i="13"/>
  <c r="D91" i="13"/>
  <c r="F91" i="13"/>
  <c r="E91" i="13"/>
  <c r="I91" i="13"/>
  <c r="J91" i="13"/>
  <c r="D92" i="13"/>
  <c r="F92" i="13"/>
  <c r="E92" i="13"/>
  <c r="D93" i="13"/>
  <c r="F93" i="13"/>
  <c r="E93" i="13"/>
  <c r="I93" i="13"/>
  <c r="J93" i="13"/>
  <c r="D94" i="13"/>
  <c r="F94" i="13"/>
  <c r="E94" i="13"/>
  <c r="I94" i="13"/>
  <c r="J94" i="13"/>
  <c r="D95" i="13"/>
  <c r="F95" i="13"/>
  <c r="E95" i="13"/>
  <c r="I95" i="13"/>
  <c r="J95" i="13"/>
  <c r="D96" i="13"/>
  <c r="I96" i="13"/>
  <c r="J96" i="13"/>
  <c r="E96" i="13"/>
  <c r="D97" i="13"/>
  <c r="F97" i="13"/>
  <c r="E97" i="13"/>
  <c r="I97" i="13"/>
  <c r="J97" i="13"/>
  <c r="D98" i="13"/>
  <c r="F98" i="13"/>
  <c r="E98" i="13"/>
  <c r="I98" i="13"/>
  <c r="J98" i="13"/>
  <c r="D99" i="13"/>
  <c r="F99" i="13"/>
  <c r="E99" i="13"/>
  <c r="I99" i="13"/>
  <c r="J99" i="13"/>
  <c r="D100" i="13"/>
  <c r="F100" i="13"/>
  <c r="E100" i="13"/>
  <c r="D101" i="13"/>
  <c r="F101" i="13"/>
  <c r="E101" i="13"/>
  <c r="I101" i="13"/>
  <c r="J101" i="13"/>
  <c r="D102" i="13"/>
  <c r="F102" i="13"/>
  <c r="E102" i="13"/>
  <c r="I102" i="13"/>
  <c r="J102" i="13"/>
  <c r="D103" i="13"/>
  <c r="F103" i="13"/>
  <c r="E103" i="13"/>
  <c r="I103" i="13"/>
  <c r="J103" i="13"/>
  <c r="D104" i="13"/>
  <c r="I104" i="13"/>
  <c r="J104" i="13"/>
  <c r="E104" i="13"/>
  <c r="D105" i="13"/>
  <c r="F105" i="13"/>
  <c r="E105" i="13"/>
  <c r="I105" i="13"/>
  <c r="J105" i="13"/>
  <c r="D106" i="13"/>
  <c r="F106" i="13"/>
  <c r="E106" i="13"/>
  <c r="I106" i="13"/>
  <c r="J106" i="13"/>
  <c r="D107" i="13"/>
  <c r="F107" i="13"/>
  <c r="E107" i="13"/>
  <c r="I107" i="13"/>
  <c r="J107" i="13"/>
  <c r="D108" i="13"/>
  <c r="F108" i="13"/>
  <c r="E108" i="13"/>
  <c r="D109" i="13"/>
  <c r="F109" i="13"/>
  <c r="E109" i="13"/>
  <c r="I109" i="13"/>
  <c r="J109" i="13"/>
  <c r="D110" i="13"/>
  <c r="F110" i="13"/>
  <c r="E110" i="13"/>
  <c r="I110" i="13"/>
  <c r="J110" i="13"/>
  <c r="D111" i="13"/>
  <c r="F111" i="13"/>
  <c r="E111" i="13"/>
  <c r="I111" i="13"/>
  <c r="J111" i="13"/>
  <c r="D112" i="13"/>
  <c r="I112" i="13"/>
  <c r="J112" i="13"/>
  <c r="E112" i="13"/>
  <c r="D113" i="13"/>
  <c r="F113" i="13"/>
  <c r="E113" i="13"/>
  <c r="I113" i="13"/>
  <c r="J113" i="13"/>
  <c r="D114" i="13"/>
  <c r="F114" i="13"/>
  <c r="E114" i="13"/>
  <c r="I114" i="13"/>
  <c r="J114" i="13"/>
  <c r="D115" i="13"/>
  <c r="F115" i="13"/>
  <c r="E115" i="13"/>
  <c r="I115" i="13"/>
  <c r="J115" i="13"/>
  <c r="D116" i="13"/>
  <c r="F116" i="13"/>
  <c r="E116" i="13"/>
  <c r="D117" i="13"/>
  <c r="F117" i="13"/>
  <c r="E117" i="13"/>
  <c r="I117" i="13"/>
  <c r="J117" i="13"/>
  <c r="D118" i="13"/>
  <c r="F118" i="13"/>
  <c r="E118" i="13"/>
  <c r="I118" i="13"/>
  <c r="J118" i="13"/>
  <c r="D119" i="13"/>
  <c r="F119" i="13"/>
  <c r="E119" i="13"/>
  <c r="I119" i="13"/>
  <c r="J119" i="13"/>
  <c r="D120" i="13"/>
  <c r="I120" i="13"/>
  <c r="J120" i="13"/>
  <c r="E120" i="13"/>
  <c r="D121" i="13"/>
  <c r="F121" i="13"/>
  <c r="E121" i="13"/>
  <c r="I121" i="13"/>
  <c r="J121" i="13"/>
  <c r="D122" i="13"/>
  <c r="F122" i="13"/>
  <c r="E122" i="13"/>
  <c r="I122" i="13"/>
  <c r="J122" i="13"/>
  <c r="D123" i="13"/>
  <c r="F123" i="13"/>
  <c r="E123" i="13"/>
  <c r="I123" i="13"/>
  <c r="J123" i="13"/>
  <c r="D124" i="13"/>
  <c r="F124" i="13"/>
  <c r="E124" i="13"/>
  <c r="D125" i="13"/>
  <c r="F125" i="13"/>
  <c r="E125" i="13"/>
  <c r="I125" i="13"/>
  <c r="J125" i="13"/>
  <c r="D126" i="13"/>
  <c r="F126" i="13"/>
  <c r="E126" i="13"/>
  <c r="I126" i="13"/>
  <c r="J126" i="13"/>
  <c r="D127" i="13"/>
  <c r="F127" i="13"/>
  <c r="E127" i="13"/>
  <c r="I127" i="13"/>
  <c r="J127" i="13"/>
  <c r="D128" i="13"/>
  <c r="I128" i="13"/>
  <c r="J128" i="13"/>
  <c r="E128" i="13"/>
  <c r="D129" i="13"/>
  <c r="F129" i="13"/>
  <c r="E129" i="13"/>
  <c r="I129" i="13"/>
  <c r="J129" i="13"/>
  <c r="D130" i="13"/>
  <c r="F130" i="13"/>
  <c r="E130" i="13"/>
  <c r="I130" i="13"/>
  <c r="J130" i="13"/>
  <c r="D131" i="13"/>
  <c r="F131" i="13"/>
  <c r="E131" i="13"/>
  <c r="I131" i="13"/>
  <c r="J131" i="13"/>
  <c r="D132" i="13"/>
  <c r="F132" i="13"/>
  <c r="E132" i="13"/>
  <c r="D133" i="13"/>
  <c r="F133" i="13"/>
  <c r="E133" i="13"/>
  <c r="I133" i="13"/>
  <c r="J133" i="13"/>
  <c r="D134" i="13"/>
  <c r="F134" i="13"/>
  <c r="E134" i="13"/>
  <c r="I134" i="13"/>
  <c r="J134" i="13"/>
  <c r="D135" i="13"/>
  <c r="F135" i="13"/>
  <c r="E135" i="13"/>
  <c r="I135" i="13"/>
  <c r="J135" i="13"/>
  <c r="D136" i="13"/>
  <c r="I136" i="13"/>
  <c r="J136" i="13"/>
  <c r="E136" i="13"/>
  <c r="D137" i="13"/>
  <c r="F137" i="13"/>
  <c r="E137" i="13"/>
  <c r="I137" i="13"/>
  <c r="J137" i="13"/>
  <c r="D138" i="13"/>
  <c r="F138" i="13"/>
  <c r="E138" i="13"/>
  <c r="I138" i="13"/>
  <c r="J138" i="13"/>
  <c r="D139" i="13"/>
  <c r="F139" i="13"/>
  <c r="E139" i="13"/>
  <c r="I139" i="13"/>
  <c r="J139" i="13"/>
  <c r="D140" i="13"/>
  <c r="F140" i="13"/>
  <c r="E140" i="13"/>
  <c r="D141" i="13"/>
  <c r="F141" i="13"/>
  <c r="E141" i="13"/>
  <c r="I141" i="13"/>
  <c r="J141" i="13"/>
  <c r="D142" i="13"/>
  <c r="F142" i="13"/>
  <c r="E142" i="13"/>
  <c r="I142" i="13"/>
  <c r="J142" i="13"/>
  <c r="D143" i="13"/>
  <c r="F143" i="13"/>
  <c r="E143" i="13"/>
  <c r="I143" i="13"/>
  <c r="J143" i="13"/>
  <c r="D144" i="13"/>
  <c r="I144" i="13"/>
  <c r="J144" i="13"/>
  <c r="E144" i="13"/>
  <c r="D145" i="13"/>
  <c r="F145" i="13"/>
  <c r="E145" i="13"/>
  <c r="I145" i="13"/>
  <c r="J145" i="13"/>
  <c r="D146" i="13"/>
  <c r="F146" i="13"/>
  <c r="E146" i="13"/>
  <c r="I146" i="13"/>
  <c r="J146" i="13"/>
  <c r="D147" i="13"/>
  <c r="F147" i="13"/>
  <c r="E147" i="13"/>
  <c r="I147" i="13"/>
  <c r="J147" i="13"/>
  <c r="D148" i="13"/>
  <c r="F148" i="13"/>
  <c r="E148" i="13"/>
  <c r="D149" i="13"/>
  <c r="F149" i="13"/>
  <c r="E149" i="13"/>
  <c r="I149" i="13"/>
  <c r="J149" i="13"/>
  <c r="D150" i="13"/>
  <c r="F150" i="13"/>
  <c r="E150" i="13"/>
  <c r="I150" i="13"/>
  <c r="J150" i="13"/>
  <c r="D151" i="13"/>
  <c r="F151" i="13"/>
  <c r="E151" i="13"/>
  <c r="I151" i="13"/>
  <c r="J151" i="13"/>
  <c r="D152" i="13"/>
  <c r="I152" i="13"/>
  <c r="J152" i="13"/>
  <c r="E152" i="13"/>
  <c r="D153" i="13"/>
  <c r="F153" i="13"/>
  <c r="E153" i="13"/>
  <c r="I153" i="13"/>
  <c r="J153" i="13"/>
  <c r="D154" i="13"/>
  <c r="F154" i="13"/>
  <c r="E154" i="13"/>
  <c r="I154" i="13"/>
  <c r="J154" i="13"/>
  <c r="D155" i="13"/>
  <c r="F155" i="13"/>
  <c r="E155" i="13"/>
  <c r="I155" i="13"/>
  <c r="J155" i="13"/>
  <c r="D156" i="13"/>
  <c r="F156" i="13"/>
  <c r="E156" i="13"/>
  <c r="D157" i="13"/>
  <c r="F157" i="13"/>
  <c r="E157" i="13"/>
  <c r="I157" i="13"/>
  <c r="J157" i="13"/>
  <c r="D158" i="13"/>
  <c r="F158" i="13"/>
  <c r="E158" i="13"/>
  <c r="I158" i="13"/>
  <c r="J158" i="13"/>
  <c r="D159" i="13"/>
  <c r="F159" i="13"/>
  <c r="E159" i="13"/>
  <c r="I159" i="13"/>
  <c r="J159" i="13"/>
  <c r="D160" i="13"/>
  <c r="I160" i="13"/>
  <c r="J160" i="13"/>
  <c r="E160" i="13"/>
  <c r="D161" i="13"/>
  <c r="F161" i="13"/>
  <c r="E161" i="13"/>
  <c r="I161" i="13"/>
  <c r="J161" i="13"/>
  <c r="D162" i="13"/>
  <c r="F162" i="13"/>
  <c r="E162" i="13"/>
  <c r="I162" i="13"/>
  <c r="J162" i="13"/>
  <c r="D163" i="13"/>
  <c r="F163" i="13"/>
  <c r="E163" i="13"/>
  <c r="I163" i="13"/>
  <c r="J163" i="13"/>
  <c r="D164" i="13"/>
  <c r="F164" i="13"/>
  <c r="E164" i="13"/>
  <c r="D165" i="13"/>
  <c r="F165" i="13"/>
  <c r="E165" i="13"/>
  <c r="I165" i="13"/>
  <c r="J165" i="13"/>
  <c r="D166" i="13"/>
  <c r="F166" i="13"/>
  <c r="E166" i="13"/>
  <c r="I166" i="13"/>
  <c r="J166" i="13"/>
  <c r="D167" i="13"/>
  <c r="F167" i="13"/>
  <c r="E167" i="13"/>
  <c r="I167" i="13"/>
  <c r="J167" i="13"/>
  <c r="D168" i="13"/>
  <c r="I168" i="13"/>
  <c r="J168" i="13"/>
  <c r="E168" i="13"/>
  <c r="D169" i="13"/>
  <c r="F169" i="13"/>
  <c r="E169" i="13"/>
  <c r="I169" i="13"/>
  <c r="J169" i="13"/>
  <c r="D170" i="13"/>
  <c r="F170" i="13"/>
  <c r="E170" i="13"/>
  <c r="I170" i="13"/>
  <c r="J170" i="13"/>
  <c r="D171" i="13"/>
  <c r="F171" i="13"/>
  <c r="E171" i="13"/>
  <c r="I171" i="13"/>
  <c r="J171" i="13"/>
  <c r="D172" i="13"/>
  <c r="F172" i="13"/>
  <c r="E172" i="13"/>
  <c r="D173" i="13"/>
  <c r="F173" i="13"/>
  <c r="E173" i="13"/>
  <c r="I173" i="13"/>
  <c r="J173" i="13"/>
  <c r="D174" i="13"/>
  <c r="F174" i="13"/>
  <c r="E174" i="13"/>
  <c r="I174" i="13"/>
  <c r="J174" i="13"/>
  <c r="D175" i="13"/>
  <c r="F175" i="13"/>
  <c r="E175" i="13"/>
  <c r="I175" i="13"/>
  <c r="J175" i="13"/>
  <c r="D176" i="13"/>
  <c r="I176" i="13"/>
  <c r="J176" i="13"/>
  <c r="E176" i="13"/>
  <c r="D177" i="13"/>
  <c r="F177" i="13"/>
  <c r="E177" i="13"/>
  <c r="I177" i="13"/>
  <c r="J177" i="13"/>
  <c r="D178" i="13"/>
  <c r="F178" i="13"/>
  <c r="E178" i="13"/>
  <c r="I178" i="13"/>
  <c r="J178" i="13"/>
  <c r="D179" i="13"/>
  <c r="F179" i="13"/>
  <c r="E179" i="13"/>
  <c r="I179" i="13"/>
  <c r="J179" i="13"/>
  <c r="D180" i="13"/>
  <c r="F180" i="13"/>
  <c r="E180" i="13"/>
  <c r="D181" i="13"/>
  <c r="F181" i="13"/>
  <c r="E181" i="13"/>
  <c r="I181" i="13"/>
  <c r="J181" i="13"/>
  <c r="D182" i="13"/>
  <c r="F182" i="13"/>
  <c r="E182" i="13"/>
  <c r="I182" i="13"/>
  <c r="J182" i="13"/>
  <c r="D183" i="13"/>
  <c r="F183" i="13"/>
  <c r="E183" i="13"/>
  <c r="I183" i="13"/>
  <c r="J183" i="13"/>
  <c r="D184" i="13"/>
  <c r="I184" i="13"/>
  <c r="J184" i="13"/>
  <c r="E184" i="13"/>
  <c r="D185" i="13"/>
  <c r="F185" i="13"/>
  <c r="E185" i="13"/>
  <c r="I185" i="13"/>
  <c r="J185" i="13"/>
  <c r="D186" i="13"/>
  <c r="F186" i="13"/>
  <c r="E186" i="13"/>
  <c r="I186" i="13"/>
  <c r="J186" i="13"/>
  <c r="D187" i="13"/>
  <c r="F187" i="13"/>
  <c r="E187" i="13"/>
  <c r="I187" i="13"/>
  <c r="J187" i="13"/>
  <c r="D188" i="13"/>
  <c r="E188" i="13"/>
  <c r="D189" i="13"/>
  <c r="F189" i="13"/>
  <c r="E189" i="13"/>
  <c r="I189" i="13"/>
  <c r="J189" i="13"/>
  <c r="D190" i="13"/>
  <c r="F190" i="13"/>
  <c r="E190" i="13"/>
  <c r="I190" i="13"/>
  <c r="J190" i="13"/>
  <c r="D191" i="13"/>
  <c r="F191" i="13"/>
  <c r="E191" i="13"/>
  <c r="I191" i="13"/>
  <c r="J191" i="13"/>
  <c r="D192" i="13"/>
  <c r="E192" i="13"/>
  <c r="D193" i="13"/>
  <c r="F193" i="13"/>
  <c r="E193" i="13"/>
  <c r="I193" i="13"/>
  <c r="J193" i="13"/>
  <c r="D194" i="13"/>
  <c r="F194" i="13"/>
  <c r="E194" i="13"/>
  <c r="I194" i="13"/>
  <c r="J194" i="13"/>
  <c r="D195" i="13"/>
  <c r="F195" i="13"/>
  <c r="E195" i="13"/>
  <c r="I195" i="13"/>
  <c r="J195" i="13"/>
  <c r="D196" i="13"/>
  <c r="E196" i="13"/>
  <c r="D197" i="13"/>
  <c r="F197" i="13"/>
  <c r="E197" i="13"/>
  <c r="I197" i="13"/>
  <c r="J197" i="13"/>
  <c r="D198" i="13"/>
  <c r="F198" i="13"/>
  <c r="E198" i="13"/>
  <c r="I198" i="13"/>
  <c r="J198" i="13"/>
  <c r="D199" i="13"/>
  <c r="F199" i="13"/>
  <c r="E199" i="13"/>
  <c r="I199" i="13"/>
  <c r="J199" i="13"/>
  <c r="D200" i="13"/>
  <c r="E200" i="13"/>
  <c r="D201" i="13"/>
  <c r="F201" i="13"/>
  <c r="E201" i="13"/>
  <c r="I201" i="13"/>
  <c r="J201" i="13"/>
  <c r="D202" i="13"/>
  <c r="F202" i="13"/>
  <c r="E202" i="13"/>
  <c r="I202" i="13"/>
  <c r="J202" i="13"/>
  <c r="D203" i="13"/>
  <c r="F203" i="13"/>
  <c r="E203" i="13"/>
  <c r="I203" i="13"/>
  <c r="J203" i="13"/>
  <c r="D204" i="13"/>
  <c r="F204" i="13"/>
  <c r="E204" i="13"/>
  <c r="D205" i="13"/>
  <c r="F205" i="13"/>
  <c r="E205" i="13"/>
  <c r="I205" i="13"/>
  <c r="J205" i="13"/>
  <c r="D206" i="13"/>
  <c r="F206" i="13"/>
  <c r="E206" i="13"/>
  <c r="I206" i="13"/>
  <c r="J206" i="13"/>
  <c r="D207" i="13"/>
  <c r="F207" i="13"/>
  <c r="E207" i="13"/>
  <c r="I207" i="13"/>
  <c r="J207" i="13"/>
  <c r="D208" i="13"/>
  <c r="E208" i="13"/>
  <c r="D209" i="13"/>
  <c r="F209" i="13"/>
  <c r="E209" i="13"/>
  <c r="I209" i="13"/>
  <c r="J209" i="13"/>
  <c r="D210" i="13"/>
  <c r="F210" i="13"/>
  <c r="E210" i="13"/>
  <c r="I210" i="13"/>
  <c r="J210" i="13"/>
  <c r="D211" i="13"/>
  <c r="F211" i="13"/>
  <c r="E211" i="13"/>
  <c r="D212" i="13"/>
  <c r="F212" i="13"/>
  <c r="E212" i="13"/>
  <c r="I212" i="13"/>
  <c r="J212" i="13"/>
  <c r="D213" i="13"/>
  <c r="F213" i="13"/>
  <c r="E213" i="13"/>
  <c r="I213" i="13"/>
  <c r="J213" i="13"/>
  <c r="D214" i="13"/>
  <c r="F214" i="13"/>
  <c r="E214" i="13"/>
  <c r="I214" i="13"/>
  <c r="J214" i="13"/>
  <c r="D215" i="13"/>
  <c r="F215" i="13"/>
  <c r="E215" i="13"/>
  <c r="I215" i="13"/>
  <c r="J215" i="13"/>
  <c r="D216" i="13"/>
  <c r="E216" i="13"/>
  <c r="D217" i="13"/>
  <c r="F217" i="13"/>
  <c r="E217" i="13"/>
  <c r="I217" i="13"/>
  <c r="J217" i="13"/>
  <c r="D218" i="13"/>
  <c r="F218" i="13"/>
  <c r="E218" i="13"/>
  <c r="I218" i="13"/>
  <c r="J218" i="13"/>
  <c r="D219" i="13"/>
  <c r="F219" i="13"/>
  <c r="E219" i="13"/>
  <c r="I219" i="13"/>
  <c r="J219" i="13"/>
  <c r="D220" i="13"/>
  <c r="F220" i="13"/>
  <c r="E220" i="13"/>
  <c r="D221" i="13"/>
  <c r="F221" i="13"/>
  <c r="E221" i="13"/>
  <c r="I221" i="13"/>
  <c r="J221" i="13"/>
  <c r="D222" i="13"/>
  <c r="F222" i="13"/>
  <c r="E222" i="13"/>
  <c r="I222" i="13"/>
  <c r="J222" i="13"/>
  <c r="D223" i="13"/>
  <c r="F223" i="13"/>
  <c r="E223" i="13"/>
  <c r="I223" i="13"/>
  <c r="J223" i="13"/>
  <c r="D224" i="13"/>
  <c r="E224" i="13"/>
  <c r="D225" i="13"/>
  <c r="F225" i="13"/>
  <c r="E225" i="13"/>
  <c r="I225" i="13"/>
  <c r="J225" i="13"/>
  <c r="D226" i="13"/>
  <c r="F226" i="13"/>
  <c r="E226" i="13"/>
  <c r="I226" i="13"/>
  <c r="J226" i="13"/>
  <c r="D227" i="13"/>
  <c r="F227" i="13"/>
  <c r="E227" i="13"/>
  <c r="D228" i="13"/>
  <c r="F228" i="13"/>
  <c r="E228" i="13"/>
  <c r="I228" i="13"/>
  <c r="J228" i="13"/>
  <c r="D229" i="13"/>
  <c r="F229" i="13"/>
  <c r="E229" i="13"/>
  <c r="I229" i="13"/>
  <c r="J229" i="13"/>
  <c r="D230" i="13"/>
  <c r="F230" i="13"/>
  <c r="E230" i="13"/>
  <c r="I230" i="13"/>
  <c r="J230" i="13"/>
  <c r="D231" i="13"/>
  <c r="F231" i="13"/>
  <c r="E231" i="13"/>
  <c r="I231" i="13"/>
  <c r="J231" i="13"/>
  <c r="D232" i="13"/>
  <c r="E232" i="13"/>
  <c r="D233" i="13"/>
  <c r="F233" i="13"/>
  <c r="E233" i="13"/>
  <c r="I233" i="13"/>
  <c r="J233" i="13"/>
  <c r="D234" i="13"/>
  <c r="F234" i="13"/>
  <c r="E234" i="13"/>
  <c r="I234" i="13"/>
  <c r="J234" i="13"/>
  <c r="D235" i="13"/>
  <c r="F235" i="13"/>
  <c r="E235" i="13"/>
  <c r="I235" i="13"/>
  <c r="J235" i="13"/>
  <c r="D236" i="13"/>
  <c r="E236" i="13"/>
  <c r="D237" i="13"/>
  <c r="F237" i="13"/>
  <c r="H237" i="13"/>
  <c r="E237" i="13"/>
  <c r="D238" i="13"/>
  <c r="F238" i="13"/>
  <c r="H238" i="13"/>
  <c r="E238" i="13"/>
  <c r="D239" i="13"/>
  <c r="F239" i="13"/>
  <c r="E239" i="13"/>
  <c r="I239" i="13"/>
  <c r="J239" i="13"/>
  <c r="D240" i="13"/>
  <c r="E240" i="13"/>
  <c r="F240" i="13"/>
  <c r="H240" i="13"/>
  <c r="D241" i="13"/>
  <c r="E241" i="13"/>
  <c r="I241" i="13"/>
  <c r="F241" i="13"/>
  <c r="H241" i="13"/>
  <c r="J241" i="13"/>
  <c r="D242" i="13"/>
  <c r="F242" i="13"/>
  <c r="H242" i="13"/>
  <c r="E242" i="13"/>
  <c r="D243" i="13"/>
  <c r="F243" i="13"/>
  <c r="E243" i="13"/>
  <c r="I243" i="13"/>
  <c r="J243" i="13"/>
  <c r="D244" i="13"/>
  <c r="G244" i="13"/>
  <c r="E244" i="13"/>
  <c r="F244" i="13"/>
  <c r="H244" i="13"/>
  <c r="D245" i="13"/>
  <c r="E245" i="13"/>
  <c r="I245" i="13"/>
  <c r="J245" i="13"/>
  <c r="F245" i="13"/>
  <c r="H245" i="13"/>
  <c r="G245" i="13"/>
  <c r="D246" i="13"/>
  <c r="F246" i="13"/>
  <c r="H246" i="13"/>
  <c r="E246" i="13"/>
  <c r="D247" i="13"/>
  <c r="F247" i="13"/>
  <c r="E247" i="13"/>
  <c r="I247" i="13"/>
  <c r="J247" i="13"/>
  <c r="D248" i="13"/>
  <c r="F248" i="13"/>
  <c r="H248" i="13"/>
  <c r="G248" i="13"/>
  <c r="E248" i="13"/>
  <c r="D249" i="13"/>
  <c r="F249" i="13"/>
  <c r="H249" i="13"/>
  <c r="E249" i="13"/>
  <c r="D250" i="13"/>
  <c r="F250" i="13"/>
  <c r="H250" i="13"/>
  <c r="E250" i="13"/>
  <c r="D251" i="13"/>
  <c r="F251" i="13"/>
  <c r="E251" i="13"/>
  <c r="I251" i="13"/>
  <c r="J251" i="13"/>
  <c r="D252" i="13"/>
  <c r="E252" i="13"/>
  <c r="D253" i="13"/>
  <c r="E253" i="13"/>
  <c r="I253" i="13"/>
  <c r="J253" i="13"/>
  <c r="F253" i="13"/>
  <c r="G253" i="13"/>
  <c r="H253" i="13"/>
  <c r="D254" i="13"/>
  <c r="F254" i="13"/>
  <c r="H254" i="13"/>
  <c r="E254" i="13"/>
  <c r="D255" i="13"/>
  <c r="E255" i="13"/>
  <c r="D256" i="13"/>
  <c r="E256" i="13"/>
  <c r="F256" i="13"/>
  <c r="H256" i="13"/>
  <c r="D257" i="13"/>
  <c r="G257" i="13"/>
  <c r="E257" i="13"/>
  <c r="F257" i="13"/>
  <c r="H257" i="13"/>
  <c r="I257" i="13"/>
  <c r="J257" i="13"/>
  <c r="D258" i="13"/>
  <c r="F258" i="13"/>
  <c r="H258" i="13"/>
  <c r="E258" i="13"/>
  <c r="D259" i="13"/>
  <c r="F259" i="13"/>
  <c r="E259" i="13"/>
  <c r="I259" i="13"/>
  <c r="J259" i="13"/>
  <c r="D260" i="13"/>
  <c r="E260" i="13"/>
  <c r="F260" i="13"/>
  <c r="G260" i="13"/>
  <c r="D261" i="13"/>
  <c r="E261" i="13"/>
  <c r="I261" i="13"/>
  <c r="J261" i="13"/>
  <c r="D262" i="13"/>
  <c r="F262" i="13"/>
  <c r="H262" i="13"/>
  <c r="E262" i="13"/>
  <c r="D263" i="13"/>
  <c r="F263" i="13"/>
  <c r="E263" i="13"/>
  <c r="I263" i="13"/>
  <c r="J263" i="13"/>
  <c r="D264" i="13"/>
  <c r="F264" i="13"/>
  <c r="H264" i="13"/>
  <c r="E264" i="13"/>
  <c r="D265" i="13"/>
  <c r="E265" i="13"/>
  <c r="D266" i="13"/>
  <c r="F266" i="13"/>
  <c r="H266" i="13"/>
  <c r="E266" i="13"/>
  <c r="D267" i="13"/>
  <c r="F267" i="13"/>
  <c r="E267" i="13"/>
  <c r="I267" i="13"/>
  <c r="J267" i="13"/>
  <c r="D268" i="13"/>
  <c r="F268" i="13"/>
  <c r="H268" i="13"/>
  <c r="E268" i="13"/>
  <c r="D269" i="13"/>
  <c r="E269" i="13"/>
  <c r="D270" i="13"/>
  <c r="F270" i="13"/>
  <c r="H270" i="13"/>
  <c r="E270" i="13"/>
  <c r="D271" i="13"/>
  <c r="I271" i="13"/>
  <c r="J271" i="13"/>
  <c r="E271" i="13"/>
  <c r="D272" i="13"/>
  <c r="F272" i="13"/>
  <c r="H272" i="13"/>
  <c r="E272" i="13"/>
  <c r="D273" i="13"/>
  <c r="G273" i="13"/>
  <c r="E273" i="13"/>
  <c r="I273" i="13"/>
  <c r="F273" i="13"/>
  <c r="H273" i="13"/>
  <c r="J273" i="13"/>
  <c r="D274" i="13"/>
  <c r="F274" i="13"/>
  <c r="H274" i="13"/>
  <c r="E274" i="13"/>
  <c r="D275" i="13"/>
  <c r="F275" i="13"/>
  <c r="E275" i="13"/>
  <c r="D276" i="13"/>
  <c r="E276" i="13"/>
  <c r="F276" i="13"/>
  <c r="H276" i="13"/>
  <c r="D277" i="13"/>
  <c r="E277" i="13"/>
  <c r="F277" i="13"/>
  <c r="H277" i="13"/>
  <c r="G277" i="13"/>
  <c r="I277" i="13"/>
  <c r="J277" i="13"/>
  <c r="D278" i="13"/>
  <c r="F278" i="13"/>
  <c r="H278" i="13"/>
  <c r="E278" i="13"/>
  <c r="D279" i="13"/>
  <c r="F279" i="13"/>
  <c r="E279" i="13"/>
  <c r="I279" i="13"/>
  <c r="J279" i="13"/>
  <c r="D280" i="13"/>
  <c r="F280" i="13"/>
  <c r="H280" i="13"/>
  <c r="G280" i="13"/>
  <c r="E280" i="13"/>
  <c r="D281" i="13"/>
  <c r="F281" i="13"/>
  <c r="E281" i="13"/>
  <c r="I281" i="13"/>
  <c r="J281" i="13"/>
  <c r="H281" i="13"/>
  <c r="D282" i="13"/>
  <c r="F282" i="13"/>
  <c r="H282" i="13"/>
  <c r="E282" i="13"/>
  <c r="D283" i="13"/>
  <c r="F283" i="13"/>
  <c r="E283" i="13"/>
  <c r="D284" i="13"/>
  <c r="F284" i="13"/>
  <c r="H284" i="13"/>
  <c r="E284" i="13"/>
  <c r="D285" i="13"/>
  <c r="I285" i="13"/>
  <c r="J285" i="13"/>
  <c r="E285" i="13"/>
  <c r="D286" i="13"/>
  <c r="F286" i="13"/>
  <c r="H286" i="13"/>
  <c r="E286" i="13"/>
  <c r="D287" i="13"/>
  <c r="F287" i="13"/>
  <c r="E287" i="13"/>
  <c r="I287" i="13"/>
  <c r="J287" i="13"/>
  <c r="D288" i="13"/>
  <c r="E288" i="13"/>
  <c r="F288" i="13"/>
  <c r="H288" i="13"/>
  <c r="D289" i="13"/>
  <c r="E289" i="13"/>
  <c r="I289" i="13"/>
  <c r="J289" i="13"/>
  <c r="F289" i="13"/>
  <c r="H289" i="13"/>
  <c r="D290" i="13"/>
  <c r="F290" i="13"/>
  <c r="H290" i="13"/>
  <c r="E290" i="13"/>
  <c r="D291" i="13"/>
  <c r="F291" i="13"/>
  <c r="E291" i="13"/>
  <c r="I291" i="13"/>
  <c r="J291" i="13"/>
  <c r="D292" i="13"/>
  <c r="G292" i="13"/>
  <c r="E292" i="13"/>
  <c r="F292" i="13"/>
  <c r="H292" i="13"/>
  <c r="D293" i="13"/>
  <c r="E293" i="13"/>
  <c r="I293" i="13"/>
  <c r="J293" i="13"/>
  <c r="D294" i="13"/>
  <c r="F294" i="13"/>
  <c r="H294" i="13"/>
  <c r="E294" i="13"/>
  <c r="D295" i="13"/>
  <c r="F295" i="13"/>
  <c r="E295" i="13"/>
  <c r="I295" i="13"/>
  <c r="J295" i="13"/>
  <c r="D296" i="13"/>
  <c r="F296" i="13"/>
  <c r="G296" i="13"/>
  <c r="E296" i="13"/>
  <c r="H296" i="13"/>
  <c r="D297" i="13"/>
  <c r="F297" i="13"/>
  <c r="E297" i="13"/>
  <c r="I297" i="13"/>
  <c r="J297" i="13"/>
  <c r="H297" i="13"/>
  <c r="G297" i="13"/>
  <c r="D298" i="13"/>
  <c r="F298" i="13"/>
  <c r="H298" i="13"/>
  <c r="E298" i="13"/>
  <c r="D299" i="13"/>
  <c r="F299" i="13"/>
  <c r="E299" i="13"/>
  <c r="I299" i="13"/>
  <c r="J299" i="13"/>
  <c r="D300" i="13"/>
  <c r="F300" i="13"/>
  <c r="E300" i="13"/>
  <c r="D301" i="13"/>
  <c r="I301" i="13"/>
  <c r="E301" i="13"/>
  <c r="J301" i="13"/>
  <c r="D302" i="13"/>
  <c r="F302" i="13"/>
  <c r="H302" i="13"/>
  <c r="E302" i="13"/>
  <c r="D303" i="13"/>
  <c r="F303" i="13"/>
  <c r="E303" i="13"/>
  <c r="I303" i="13"/>
  <c r="J303" i="13"/>
  <c r="D304" i="13"/>
  <c r="E304" i="13"/>
  <c r="F304" i="13"/>
  <c r="H304" i="13"/>
  <c r="D305" i="13"/>
  <c r="E305" i="13"/>
  <c r="I305" i="13"/>
  <c r="J305" i="13"/>
  <c r="F305" i="13"/>
  <c r="H305" i="13"/>
  <c r="D306" i="13"/>
  <c r="F306" i="13"/>
  <c r="H306" i="13"/>
  <c r="E306" i="13"/>
  <c r="D307" i="13"/>
  <c r="F307" i="13"/>
  <c r="E307" i="13"/>
  <c r="I307" i="13"/>
  <c r="J307" i="13"/>
  <c r="D308" i="13"/>
  <c r="G308" i="13"/>
  <c r="E308" i="13"/>
  <c r="F308" i="13"/>
  <c r="H308" i="13"/>
  <c r="D309" i="13"/>
  <c r="G309" i="13"/>
  <c r="E309" i="13"/>
  <c r="I309" i="13"/>
  <c r="J309" i="13"/>
  <c r="F309" i="13"/>
  <c r="H309" i="13"/>
  <c r="D310" i="13"/>
  <c r="F310" i="13"/>
  <c r="H310" i="13"/>
  <c r="E310" i="13"/>
  <c r="D311" i="13"/>
  <c r="F311" i="13"/>
  <c r="E311" i="13"/>
  <c r="I311" i="13"/>
  <c r="J311" i="13"/>
  <c r="D312" i="13"/>
  <c r="F312" i="13"/>
  <c r="E312" i="13"/>
  <c r="H312" i="13"/>
  <c r="D313" i="13"/>
  <c r="F313" i="13"/>
  <c r="H313" i="13"/>
  <c r="E313" i="13"/>
  <c r="I313" i="13"/>
  <c r="J313" i="13"/>
  <c r="D314" i="13"/>
  <c r="F314" i="13"/>
  <c r="H314" i="13"/>
  <c r="E314" i="13"/>
  <c r="D315" i="13"/>
  <c r="F315" i="13"/>
  <c r="E315" i="13"/>
  <c r="I315" i="13"/>
  <c r="J315" i="13"/>
  <c r="D316" i="13"/>
  <c r="E316" i="13"/>
  <c r="F316" i="13"/>
  <c r="G316" i="13"/>
  <c r="D317" i="13"/>
  <c r="I317" i="13"/>
  <c r="E317" i="13"/>
  <c r="F317" i="13"/>
  <c r="H317" i="13"/>
  <c r="J317" i="13"/>
  <c r="D318" i="13"/>
  <c r="F318" i="13"/>
  <c r="H318" i="13"/>
  <c r="E318" i="13"/>
  <c r="D319" i="13"/>
  <c r="I319" i="13"/>
  <c r="J319" i="13"/>
  <c r="F319" i="13"/>
  <c r="E319" i="13"/>
  <c r="D320" i="13"/>
  <c r="E320" i="13"/>
  <c r="D321" i="13"/>
  <c r="G321" i="13"/>
  <c r="E321" i="13"/>
  <c r="F321" i="13"/>
  <c r="H321" i="13"/>
  <c r="I321" i="13"/>
  <c r="J321" i="13"/>
  <c r="D322" i="13"/>
  <c r="F322" i="13"/>
  <c r="H322" i="13"/>
  <c r="E322" i="13"/>
  <c r="D323" i="13"/>
  <c r="F323" i="13"/>
  <c r="E323" i="13"/>
  <c r="I323" i="13"/>
  <c r="J323" i="13"/>
  <c r="D324" i="13"/>
  <c r="E324" i="13"/>
  <c r="F324" i="13"/>
  <c r="H324" i="13"/>
  <c r="D325" i="13"/>
  <c r="E325" i="13"/>
  <c r="I325" i="13"/>
  <c r="J325" i="13"/>
  <c r="F325" i="13"/>
  <c r="H325" i="13"/>
  <c r="D326" i="13"/>
  <c r="F326" i="13"/>
  <c r="H326" i="13"/>
  <c r="E326" i="13"/>
  <c r="D327" i="13"/>
  <c r="F327" i="13"/>
  <c r="E327" i="13"/>
  <c r="I327" i="13"/>
  <c r="J327" i="13"/>
  <c r="D328" i="13"/>
  <c r="F328" i="13"/>
  <c r="H328" i="13"/>
  <c r="G328" i="13"/>
  <c r="E328" i="13"/>
  <c r="D329" i="13"/>
  <c r="F329" i="13"/>
  <c r="H329" i="13"/>
  <c r="E329" i="13"/>
  <c r="I329" i="13"/>
  <c r="J329" i="13"/>
  <c r="D330" i="13"/>
  <c r="F330" i="13"/>
  <c r="H330" i="13"/>
  <c r="E330" i="13"/>
  <c r="D331" i="13"/>
  <c r="F331" i="13"/>
  <c r="E331" i="13"/>
  <c r="D332" i="13"/>
  <c r="G332" i="13"/>
  <c r="E332" i="13"/>
  <c r="F332" i="13"/>
  <c r="H332" i="13"/>
  <c r="D333" i="13"/>
  <c r="E333" i="13"/>
  <c r="I333" i="13"/>
  <c r="J333" i="13"/>
  <c r="F333" i="13"/>
  <c r="G333" i="13"/>
  <c r="H333" i="13"/>
  <c r="D334" i="13"/>
  <c r="F334" i="13"/>
  <c r="H334" i="13"/>
  <c r="E334" i="13"/>
  <c r="D335" i="13"/>
  <c r="I335" i="13"/>
  <c r="J335" i="13"/>
  <c r="F335" i="13"/>
  <c r="E335" i="13"/>
  <c r="D336" i="13"/>
  <c r="F336" i="13"/>
  <c r="H336" i="13"/>
  <c r="E336" i="13"/>
  <c r="D337" i="13"/>
  <c r="G337" i="13"/>
  <c r="E337" i="13"/>
  <c r="F337" i="13"/>
  <c r="H337" i="13"/>
  <c r="I337" i="13"/>
  <c r="J337" i="13"/>
  <c r="D338" i="13"/>
  <c r="F338" i="13"/>
  <c r="H338" i="13"/>
  <c r="E338" i="13"/>
  <c r="D339" i="13"/>
  <c r="F339" i="13"/>
  <c r="E339" i="13"/>
  <c r="D340" i="13"/>
  <c r="E340" i="13"/>
  <c r="F340" i="13"/>
  <c r="H340" i="13"/>
  <c r="D341" i="13"/>
  <c r="F341" i="13"/>
  <c r="E341" i="13"/>
  <c r="D342" i="13"/>
  <c r="F342" i="13"/>
  <c r="H342" i="13"/>
  <c r="E342" i="13"/>
  <c r="D343" i="13"/>
  <c r="F343" i="13"/>
  <c r="E343" i="13"/>
  <c r="I343" i="13"/>
  <c r="J343" i="13"/>
  <c r="D344" i="13"/>
  <c r="F344" i="13"/>
  <c r="H344" i="13"/>
  <c r="G344" i="13"/>
  <c r="E344" i="13"/>
  <c r="D345" i="13"/>
  <c r="F345" i="13"/>
  <c r="E345" i="13"/>
  <c r="I345" i="13"/>
  <c r="J345" i="13"/>
  <c r="H345" i="13"/>
  <c r="D346" i="13"/>
  <c r="F346" i="13"/>
  <c r="H346" i="13"/>
  <c r="E346" i="13"/>
  <c r="D347" i="13"/>
  <c r="F347" i="13"/>
  <c r="E347" i="13"/>
  <c r="D348" i="13"/>
  <c r="F348" i="13"/>
  <c r="E348" i="13"/>
  <c r="D349" i="13"/>
  <c r="I349" i="13"/>
  <c r="J349" i="13"/>
  <c r="E349" i="13"/>
  <c r="D350" i="13"/>
  <c r="F350" i="13"/>
  <c r="H350" i="13"/>
  <c r="E350" i="13"/>
  <c r="D351" i="13"/>
  <c r="F351" i="13"/>
  <c r="E351" i="13"/>
  <c r="I351" i="13"/>
  <c r="J351" i="13"/>
  <c r="D352" i="13"/>
  <c r="E352" i="13"/>
  <c r="F352" i="13"/>
  <c r="H352" i="13"/>
  <c r="D353" i="13"/>
  <c r="E353" i="13"/>
  <c r="I353" i="13"/>
  <c r="J353" i="13"/>
  <c r="F353" i="13"/>
  <c r="H353" i="13"/>
  <c r="D354" i="13"/>
  <c r="F354" i="13"/>
  <c r="H354" i="13"/>
  <c r="E354" i="13"/>
  <c r="D355" i="13"/>
  <c r="F355" i="13"/>
  <c r="E355" i="13"/>
  <c r="I355" i="13"/>
  <c r="J355" i="13"/>
  <c r="D356" i="13"/>
  <c r="G356" i="13"/>
  <c r="E356" i="13"/>
  <c r="F356" i="13"/>
  <c r="H356" i="13"/>
  <c r="D357" i="13"/>
  <c r="F357" i="13"/>
  <c r="H357" i="13"/>
  <c r="E357" i="13"/>
  <c r="I357" i="13"/>
  <c r="J357" i="13"/>
  <c r="D358" i="13"/>
  <c r="F358" i="13"/>
  <c r="H358" i="13"/>
  <c r="E358" i="13"/>
  <c r="D359" i="13"/>
  <c r="F359" i="13"/>
  <c r="E359" i="13"/>
  <c r="I359" i="13"/>
  <c r="J359" i="13"/>
  <c r="D360" i="13"/>
  <c r="F360" i="13"/>
  <c r="G360" i="13"/>
  <c r="E360" i="13"/>
  <c r="H360" i="13"/>
  <c r="D361" i="13"/>
  <c r="F361" i="13"/>
  <c r="E361" i="13"/>
  <c r="I361" i="13"/>
  <c r="J361" i="13"/>
  <c r="H361" i="13"/>
  <c r="G361" i="13"/>
  <c r="D362" i="13"/>
  <c r="F362" i="13"/>
  <c r="H362" i="13"/>
  <c r="E362" i="13"/>
  <c r="D363" i="13"/>
  <c r="F363" i="13"/>
  <c r="E363" i="13"/>
  <c r="I363" i="13"/>
  <c r="J363" i="13"/>
  <c r="D364" i="13"/>
  <c r="F364" i="13"/>
  <c r="E364" i="13"/>
  <c r="D365" i="13"/>
  <c r="E365" i="13"/>
  <c r="D366" i="13"/>
  <c r="F366" i="13"/>
  <c r="H366" i="13"/>
  <c r="E366" i="13"/>
  <c r="D367" i="13"/>
  <c r="I367" i="13"/>
  <c r="J367" i="13"/>
  <c r="E367" i="13"/>
  <c r="D368" i="13"/>
  <c r="E368" i="13"/>
  <c r="F368" i="13"/>
  <c r="H368" i="13"/>
  <c r="D369" i="13"/>
  <c r="E369" i="13"/>
  <c r="I369" i="13"/>
  <c r="J369" i="13"/>
  <c r="F369" i="13"/>
  <c r="H369" i="13"/>
  <c r="D370" i="13"/>
  <c r="F370" i="13"/>
  <c r="H370" i="13"/>
  <c r="E370" i="13"/>
  <c r="D371" i="13"/>
  <c r="F371" i="13"/>
  <c r="E371" i="13"/>
  <c r="I371" i="13"/>
  <c r="J371" i="13"/>
  <c r="D372" i="13"/>
  <c r="G372" i="13"/>
  <c r="E372" i="13"/>
  <c r="F372" i="13"/>
  <c r="H372" i="13"/>
  <c r="D373" i="13"/>
  <c r="G373" i="13"/>
  <c r="E373" i="13"/>
  <c r="I373" i="13"/>
  <c r="J373" i="13"/>
  <c r="F373" i="13"/>
  <c r="H373" i="13"/>
  <c r="D374" i="13"/>
  <c r="F374" i="13"/>
  <c r="H374" i="13"/>
  <c r="E374" i="13"/>
  <c r="D375" i="13"/>
  <c r="F375" i="13"/>
  <c r="E375" i="13"/>
  <c r="I375" i="13"/>
  <c r="J375" i="13"/>
  <c r="D376" i="13"/>
  <c r="F376" i="13"/>
  <c r="H376" i="13"/>
  <c r="E376" i="13"/>
  <c r="D377" i="13"/>
  <c r="F377" i="13"/>
  <c r="H377" i="13"/>
  <c r="E377" i="13"/>
  <c r="G377" i="13"/>
  <c r="I377" i="13"/>
  <c r="J377" i="13"/>
  <c r="D378" i="13"/>
  <c r="F378" i="13"/>
  <c r="H378" i="13"/>
  <c r="E378" i="13"/>
  <c r="D379" i="13"/>
  <c r="F379" i="13"/>
  <c r="E379" i="13"/>
  <c r="I379" i="13"/>
  <c r="J379" i="13"/>
  <c r="D380" i="13"/>
  <c r="E380" i="13"/>
  <c r="F380" i="13"/>
  <c r="G380" i="13"/>
  <c r="D381" i="13"/>
  <c r="I381" i="13"/>
  <c r="E381" i="13"/>
  <c r="F381" i="13"/>
  <c r="G381" i="13"/>
  <c r="J381" i="13"/>
  <c r="D382" i="13"/>
  <c r="F382" i="13"/>
  <c r="H382" i="13"/>
  <c r="E382" i="13"/>
  <c r="D383" i="13"/>
  <c r="I383" i="13"/>
  <c r="J383" i="13"/>
  <c r="E383" i="13"/>
  <c r="D384" i="13"/>
  <c r="F384" i="13"/>
  <c r="H384" i="13"/>
  <c r="E384" i="13"/>
  <c r="D385" i="13"/>
  <c r="G385" i="13"/>
  <c r="E385" i="13"/>
  <c r="F385" i="13"/>
  <c r="H385" i="13"/>
  <c r="I385" i="13"/>
  <c r="J385" i="13"/>
  <c r="D386" i="13"/>
  <c r="F386" i="13"/>
  <c r="H386" i="13"/>
  <c r="E386" i="13"/>
  <c r="D387" i="13"/>
  <c r="F387" i="13"/>
  <c r="E387" i="13"/>
  <c r="I387" i="13"/>
  <c r="J387" i="13"/>
  <c r="D388" i="13"/>
  <c r="E388" i="13"/>
  <c r="F388" i="13"/>
  <c r="H388" i="13"/>
  <c r="D389" i="13"/>
  <c r="E389" i="13"/>
  <c r="I389" i="13"/>
  <c r="J389" i="13"/>
  <c r="F389" i="13"/>
  <c r="H389" i="13"/>
  <c r="D390" i="13"/>
  <c r="F390" i="13"/>
  <c r="H390" i="13"/>
  <c r="E390" i="13"/>
  <c r="D391" i="13"/>
  <c r="F391" i="13"/>
  <c r="E391" i="13"/>
  <c r="I391" i="13"/>
  <c r="J391" i="13"/>
  <c r="D392" i="13"/>
  <c r="F392" i="13"/>
  <c r="H392" i="13"/>
  <c r="E392" i="13"/>
  <c r="D393" i="13"/>
  <c r="F393" i="13"/>
  <c r="H393" i="13"/>
  <c r="E393" i="13"/>
  <c r="I393" i="13"/>
  <c r="J393" i="13"/>
  <c r="D394" i="13"/>
  <c r="F394" i="13"/>
  <c r="H394" i="13"/>
  <c r="E394" i="13"/>
  <c r="D395" i="13"/>
  <c r="F395" i="13"/>
  <c r="E395" i="13"/>
  <c r="D396" i="13"/>
  <c r="G396" i="13"/>
  <c r="E396" i="13"/>
  <c r="F396" i="13"/>
  <c r="H396" i="13"/>
  <c r="D397" i="13"/>
  <c r="I397" i="13"/>
  <c r="E397" i="13"/>
  <c r="F397" i="13"/>
  <c r="H397" i="13"/>
  <c r="J397" i="13"/>
  <c r="D398" i="13"/>
  <c r="F398" i="13"/>
  <c r="H398" i="13"/>
  <c r="E398" i="13"/>
  <c r="D399" i="13"/>
  <c r="I399" i="13"/>
  <c r="J399" i="13"/>
  <c r="F399" i="13"/>
  <c r="E399" i="13"/>
  <c r="D400" i="13"/>
  <c r="F400" i="13"/>
  <c r="H400" i="13"/>
  <c r="E400" i="13"/>
  <c r="D401" i="13"/>
  <c r="G401" i="13"/>
  <c r="E401" i="13"/>
  <c r="F401" i="13"/>
  <c r="H401" i="13"/>
  <c r="I401" i="13"/>
  <c r="J401" i="13"/>
  <c r="D402" i="13"/>
  <c r="F402" i="13"/>
  <c r="H402" i="13"/>
  <c r="E402" i="13"/>
  <c r="D403" i="13"/>
  <c r="F403" i="13"/>
  <c r="E403" i="13"/>
  <c r="D404" i="13"/>
  <c r="E404" i="13"/>
  <c r="F404" i="13"/>
  <c r="H404" i="13"/>
  <c r="D405" i="13"/>
  <c r="F405" i="13"/>
  <c r="E405" i="13"/>
  <c r="D406" i="13"/>
  <c r="F406" i="13"/>
  <c r="H406" i="13"/>
  <c r="E406" i="13"/>
  <c r="D407" i="13"/>
  <c r="F407" i="13"/>
  <c r="E407" i="13"/>
  <c r="I407" i="13"/>
  <c r="J407" i="13"/>
  <c r="D408" i="13"/>
  <c r="F408" i="13"/>
  <c r="H408" i="13"/>
  <c r="G408" i="13"/>
  <c r="E408" i="13"/>
  <c r="D409" i="13"/>
  <c r="F409" i="13"/>
  <c r="E409" i="13"/>
  <c r="I409" i="13"/>
  <c r="J409" i="13"/>
  <c r="H409" i="13"/>
  <c r="D410" i="13"/>
  <c r="F410" i="13"/>
  <c r="H410" i="13"/>
  <c r="E410" i="13"/>
  <c r="D411" i="13"/>
  <c r="F411" i="13"/>
  <c r="E411" i="13"/>
  <c r="D412" i="13"/>
  <c r="F412" i="13"/>
  <c r="H412" i="13"/>
  <c r="E412" i="13"/>
  <c r="D413" i="13"/>
  <c r="I413" i="13"/>
  <c r="J413" i="13"/>
  <c r="E413" i="13"/>
  <c r="D414" i="13"/>
  <c r="F414" i="13"/>
  <c r="H414" i="13"/>
  <c r="E414" i="13"/>
  <c r="D415" i="13"/>
  <c r="F415" i="13"/>
  <c r="E415" i="13"/>
  <c r="I415" i="13"/>
  <c r="J415" i="13"/>
  <c r="D416" i="13"/>
  <c r="E416" i="13"/>
  <c r="F416" i="13"/>
  <c r="H416" i="13"/>
  <c r="D417" i="13"/>
  <c r="E417" i="13"/>
  <c r="I417" i="13"/>
  <c r="J417" i="13"/>
  <c r="F417" i="13"/>
  <c r="H417" i="13"/>
  <c r="D418" i="13"/>
  <c r="F418" i="13"/>
  <c r="H418" i="13"/>
  <c r="E418" i="13"/>
  <c r="D419" i="13"/>
  <c r="F419" i="13"/>
  <c r="E419" i="13"/>
  <c r="I419" i="13"/>
  <c r="J419" i="13"/>
  <c r="D420" i="13"/>
  <c r="G420" i="13"/>
  <c r="E420" i="13"/>
  <c r="F420" i="13"/>
  <c r="H420" i="13"/>
  <c r="D421" i="13"/>
  <c r="E421" i="13"/>
  <c r="D422" i="13"/>
  <c r="F422" i="13"/>
  <c r="H422" i="13"/>
  <c r="E422" i="13"/>
  <c r="D423" i="13"/>
  <c r="F423" i="13"/>
  <c r="E423" i="13"/>
  <c r="I423" i="13"/>
  <c r="J423" i="13"/>
  <c r="D424" i="13"/>
  <c r="F424" i="13"/>
  <c r="G424" i="13"/>
  <c r="E424" i="13"/>
  <c r="H424" i="13"/>
  <c r="D425" i="13"/>
  <c r="E425" i="13"/>
  <c r="F425" i="13"/>
  <c r="H425" i="13"/>
  <c r="I425" i="13"/>
  <c r="J425" i="13"/>
  <c r="D426" i="13"/>
  <c r="F426" i="13"/>
  <c r="H426" i="13"/>
  <c r="E426" i="13"/>
  <c r="D427" i="13"/>
  <c r="F427" i="13"/>
  <c r="E427" i="13"/>
  <c r="I427" i="13"/>
  <c r="J427" i="13"/>
  <c r="D428" i="13"/>
  <c r="E428" i="13"/>
  <c r="F428" i="13"/>
  <c r="G428" i="13"/>
  <c r="D429" i="13"/>
  <c r="G429" i="13"/>
  <c r="E429" i="13"/>
  <c r="I429" i="13"/>
  <c r="J429" i="13"/>
  <c r="F429" i="13"/>
  <c r="H429" i="13"/>
  <c r="D430" i="13"/>
  <c r="F430" i="13"/>
  <c r="H430" i="13"/>
  <c r="E430" i="13"/>
  <c r="D431" i="13"/>
  <c r="F431" i="13"/>
  <c r="E431" i="13"/>
  <c r="I431" i="13"/>
  <c r="J431" i="13"/>
  <c r="D432" i="13"/>
  <c r="F432" i="13"/>
  <c r="E432" i="13"/>
  <c r="D433" i="13"/>
  <c r="F433" i="13"/>
  <c r="E433" i="13"/>
  <c r="D434" i="13"/>
  <c r="F434" i="13"/>
  <c r="H434" i="13"/>
  <c r="E434" i="13"/>
  <c r="D435" i="13"/>
  <c r="F435" i="13"/>
  <c r="E435" i="13"/>
  <c r="I435" i="13"/>
  <c r="J435" i="13"/>
  <c r="D436" i="13"/>
  <c r="E436" i="13"/>
  <c r="D437" i="13"/>
  <c r="F437" i="13"/>
  <c r="H437" i="13"/>
  <c r="E437" i="13"/>
  <c r="I437" i="13"/>
  <c r="J437" i="13"/>
  <c r="D438" i="13"/>
  <c r="F438" i="13"/>
  <c r="H438" i="13"/>
  <c r="E438" i="13"/>
  <c r="D439" i="13"/>
  <c r="F439" i="13"/>
  <c r="E439" i="13"/>
  <c r="D440" i="13"/>
  <c r="G440" i="13"/>
  <c r="E440" i="13"/>
  <c r="F440" i="13"/>
  <c r="H440" i="13"/>
  <c r="D441" i="13"/>
  <c r="G441" i="13"/>
  <c r="E441" i="13"/>
  <c r="I441" i="13"/>
  <c r="J441" i="13"/>
  <c r="F441" i="13"/>
  <c r="H441" i="13"/>
  <c r="D442" i="13"/>
  <c r="F442" i="13"/>
  <c r="H442" i="13"/>
  <c r="E442" i="13"/>
  <c r="D443" i="13"/>
  <c r="F443" i="13"/>
  <c r="E443" i="13"/>
  <c r="I443" i="13"/>
  <c r="J443" i="13"/>
  <c r="D444" i="13"/>
  <c r="E444" i="13"/>
  <c r="F444" i="13"/>
  <c r="G444" i="13"/>
  <c r="D445" i="13"/>
  <c r="E445" i="13"/>
  <c r="F445" i="13"/>
  <c r="H445" i="13"/>
  <c r="I445" i="13"/>
  <c r="J445" i="13"/>
  <c r="D446" i="13"/>
  <c r="F446" i="13"/>
  <c r="H446" i="13"/>
  <c r="E446" i="13"/>
  <c r="D447" i="13"/>
  <c r="F447" i="13"/>
  <c r="E447" i="13"/>
  <c r="I447" i="13"/>
  <c r="J447" i="13"/>
  <c r="D448" i="13"/>
  <c r="F448" i="13"/>
  <c r="E448" i="13"/>
  <c r="D449" i="13"/>
  <c r="E449" i="13"/>
  <c r="I449" i="13"/>
  <c r="J449" i="13"/>
  <c r="D450" i="13"/>
  <c r="F450" i="13"/>
  <c r="H450" i="13"/>
  <c r="E450" i="13"/>
  <c r="D451" i="13"/>
  <c r="F451" i="13"/>
  <c r="E451" i="13"/>
  <c r="I451" i="13"/>
  <c r="J451" i="13"/>
  <c r="D452" i="13"/>
  <c r="F452" i="13"/>
  <c r="H452" i="13"/>
  <c r="E452" i="13"/>
  <c r="D453" i="13"/>
  <c r="F453" i="13"/>
  <c r="E453" i="13"/>
  <c r="D454" i="13"/>
  <c r="F454" i="13"/>
  <c r="H454" i="13"/>
  <c r="E454" i="13"/>
  <c r="D455" i="13"/>
  <c r="I455" i="13"/>
  <c r="J455" i="13"/>
  <c r="E455" i="13"/>
  <c r="D456" i="13"/>
  <c r="G456" i="13"/>
  <c r="E456" i="13"/>
  <c r="F456" i="13"/>
  <c r="H456" i="13"/>
  <c r="D457" i="13"/>
  <c r="G457" i="13"/>
  <c r="E457" i="13"/>
  <c r="F457" i="13"/>
  <c r="H457" i="13"/>
  <c r="I457" i="13"/>
  <c r="J457" i="13"/>
  <c r="D458" i="13"/>
  <c r="F458" i="13"/>
  <c r="H458" i="13"/>
  <c r="E458" i="13"/>
  <c r="D459" i="13"/>
  <c r="F459" i="13"/>
  <c r="E459" i="13"/>
  <c r="I459" i="13"/>
  <c r="J459" i="13"/>
  <c r="D460" i="13"/>
  <c r="E460" i="13"/>
  <c r="F460" i="13"/>
  <c r="G460" i="13"/>
  <c r="D461" i="13"/>
  <c r="G461" i="13"/>
  <c r="E461" i="13"/>
  <c r="I461" i="13"/>
  <c r="J461" i="13"/>
  <c r="F461" i="13"/>
  <c r="H461" i="13"/>
  <c r="D462" i="13"/>
  <c r="F462" i="13"/>
  <c r="H462" i="13"/>
  <c r="E462" i="13"/>
  <c r="D463" i="13"/>
  <c r="F463" i="13"/>
  <c r="E463" i="13"/>
  <c r="I463" i="13"/>
  <c r="J463" i="13"/>
  <c r="D464" i="13"/>
  <c r="F464" i="13"/>
  <c r="E464" i="13"/>
  <c r="D465" i="13"/>
  <c r="F465" i="13"/>
  <c r="E465" i="13"/>
  <c r="D466" i="13"/>
  <c r="F466" i="13"/>
  <c r="H466" i="13"/>
  <c r="E466" i="13"/>
  <c r="D467" i="13"/>
  <c r="F467" i="13"/>
  <c r="E467" i="13"/>
  <c r="I467" i="13"/>
  <c r="J467" i="13"/>
  <c r="D468" i="13"/>
  <c r="E468" i="13"/>
  <c r="D469" i="13"/>
  <c r="F469" i="13"/>
  <c r="H469" i="13"/>
  <c r="E469" i="13"/>
  <c r="D470" i="13"/>
  <c r="F470" i="13"/>
  <c r="H470" i="13"/>
  <c r="E470" i="13"/>
  <c r="D471" i="13"/>
  <c r="F471" i="13"/>
  <c r="E471" i="13"/>
  <c r="D472" i="13"/>
  <c r="G472" i="13"/>
  <c r="E472" i="13"/>
  <c r="F472" i="13"/>
  <c r="H472" i="13"/>
  <c r="D473" i="13"/>
  <c r="G473" i="13"/>
  <c r="E473" i="13"/>
  <c r="I473" i="13"/>
  <c r="J473" i="13"/>
  <c r="F473" i="13"/>
  <c r="H473" i="13"/>
  <c r="D474" i="13"/>
  <c r="F474" i="13"/>
  <c r="H474" i="13"/>
  <c r="E474" i="13"/>
  <c r="D475" i="13"/>
  <c r="F475" i="13"/>
  <c r="E475" i="13"/>
  <c r="I475" i="13"/>
  <c r="J475" i="13"/>
  <c r="D476" i="13"/>
  <c r="E476" i="13"/>
  <c r="F476" i="13"/>
  <c r="G476" i="13"/>
  <c r="D477" i="13"/>
  <c r="E477" i="13"/>
  <c r="F477" i="13"/>
  <c r="H477" i="13"/>
  <c r="I477" i="13"/>
  <c r="J477" i="13"/>
  <c r="D478" i="13"/>
  <c r="F478" i="13"/>
  <c r="H478" i="13"/>
  <c r="E478" i="13"/>
  <c r="D479" i="13"/>
  <c r="F479" i="13"/>
  <c r="E479" i="13"/>
  <c r="I479" i="13"/>
  <c r="J479" i="13"/>
  <c r="D480" i="13"/>
  <c r="F480" i="13"/>
  <c r="E480" i="13"/>
  <c r="D481" i="13"/>
  <c r="E481" i="13"/>
  <c r="I481" i="13"/>
  <c r="J481" i="13"/>
  <c r="D482" i="13"/>
  <c r="F482" i="13"/>
  <c r="H482" i="13"/>
  <c r="E482" i="13"/>
  <c r="D483" i="13"/>
  <c r="F483" i="13"/>
  <c r="E483" i="13"/>
  <c r="I483" i="13"/>
  <c r="J483" i="13"/>
  <c r="D484" i="13"/>
  <c r="F484" i="13"/>
  <c r="H484" i="13"/>
  <c r="E484" i="13"/>
  <c r="D485" i="13"/>
  <c r="F485" i="13"/>
  <c r="H485" i="13"/>
  <c r="E485" i="13"/>
  <c r="D486" i="13"/>
  <c r="F486" i="13"/>
  <c r="H486" i="13"/>
  <c r="E486" i="13"/>
  <c r="D487" i="13"/>
  <c r="I487" i="13"/>
  <c r="J487" i="13"/>
  <c r="E487" i="13"/>
  <c r="D488" i="13"/>
  <c r="G488" i="13"/>
  <c r="E488" i="13"/>
  <c r="F488" i="13"/>
  <c r="H488" i="13"/>
  <c r="D489" i="13"/>
  <c r="G489" i="13"/>
  <c r="E489" i="13"/>
  <c r="F489" i="13"/>
  <c r="H489" i="13"/>
  <c r="I489" i="13"/>
  <c r="J489" i="13"/>
  <c r="D490" i="13"/>
  <c r="F490" i="13"/>
  <c r="H490" i="13"/>
  <c r="E490" i="13"/>
  <c r="D491" i="13"/>
  <c r="F491" i="13"/>
  <c r="E491" i="13"/>
  <c r="I491" i="13"/>
  <c r="J491" i="13"/>
  <c r="D492" i="13"/>
  <c r="E492" i="13"/>
  <c r="F492" i="13"/>
  <c r="G492" i="13"/>
  <c r="D493" i="13"/>
  <c r="G493" i="13"/>
  <c r="E493" i="13"/>
  <c r="I493" i="13"/>
  <c r="J493" i="13"/>
  <c r="F493" i="13"/>
  <c r="H493" i="13"/>
  <c r="D494" i="13"/>
  <c r="F494" i="13"/>
  <c r="H494" i="13"/>
  <c r="E494" i="13"/>
  <c r="D495" i="13"/>
  <c r="F495" i="13"/>
  <c r="E495" i="13"/>
  <c r="I495" i="13"/>
  <c r="J495" i="13"/>
  <c r="D496" i="13"/>
  <c r="F496" i="13"/>
  <c r="E496" i="13"/>
  <c r="D497" i="13"/>
  <c r="F497" i="13"/>
  <c r="E497" i="13"/>
  <c r="I497" i="13"/>
  <c r="J497" i="13"/>
  <c r="D498" i="13"/>
  <c r="F498" i="13"/>
  <c r="H498" i="13"/>
  <c r="E498" i="13"/>
  <c r="D499" i="13"/>
  <c r="F499" i="13"/>
  <c r="E499" i="13"/>
  <c r="I499" i="13"/>
  <c r="J499" i="13"/>
  <c r="D500" i="13"/>
  <c r="E500" i="13"/>
  <c r="D501" i="13"/>
  <c r="F501" i="13"/>
  <c r="H501" i="13"/>
  <c r="E501" i="13"/>
  <c r="D502" i="13"/>
  <c r="F502" i="13"/>
  <c r="H502" i="13"/>
  <c r="E502" i="13"/>
  <c r="D503" i="13"/>
  <c r="F503" i="13"/>
  <c r="E503" i="13"/>
  <c r="D504" i="13"/>
  <c r="G504" i="13"/>
  <c r="E504" i="13"/>
  <c r="F504" i="13"/>
  <c r="H504" i="13"/>
  <c r="D505" i="13"/>
  <c r="G505" i="13"/>
  <c r="E505" i="13"/>
  <c r="I505" i="13"/>
  <c r="J505" i="13"/>
  <c r="F505" i="13"/>
  <c r="H505" i="13"/>
  <c r="D506" i="13"/>
  <c r="F506" i="13"/>
  <c r="H506" i="13"/>
  <c r="E506" i="13"/>
  <c r="D507" i="13"/>
  <c r="F507" i="13"/>
  <c r="E507" i="13"/>
  <c r="I507" i="13"/>
  <c r="J507" i="13"/>
  <c r="D508" i="13"/>
  <c r="E508" i="13"/>
  <c r="F508" i="13"/>
  <c r="G508" i="13"/>
  <c r="D509" i="13"/>
  <c r="E509" i="13"/>
  <c r="F509" i="13"/>
  <c r="H509" i="13"/>
  <c r="I509" i="13"/>
  <c r="J509" i="13"/>
  <c r="D510" i="13"/>
  <c r="F510" i="13"/>
  <c r="H510" i="13"/>
  <c r="E510" i="13"/>
  <c r="D511" i="13"/>
  <c r="F511" i="13"/>
  <c r="E511" i="13"/>
  <c r="I511" i="13"/>
  <c r="J511" i="13"/>
  <c r="D512" i="13"/>
  <c r="F512" i="13"/>
  <c r="E512" i="13"/>
  <c r="D513" i="13"/>
  <c r="E513" i="13"/>
  <c r="I513" i="13"/>
  <c r="J513" i="13"/>
  <c r="D514" i="13"/>
  <c r="F514" i="13"/>
  <c r="H514" i="13"/>
  <c r="E514" i="13"/>
  <c r="D515" i="13"/>
  <c r="F515" i="13"/>
  <c r="E515" i="13"/>
  <c r="I515" i="13"/>
  <c r="J515" i="13"/>
  <c r="D516" i="13"/>
  <c r="F516" i="13"/>
  <c r="H516" i="13"/>
  <c r="E516" i="13"/>
  <c r="D517" i="13"/>
  <c r="F517" i="13"/>
  <c r="H517" i="13"/>
  <c r="E517" i="13"/>
  <c r="I517" i="13"/>
  <c r="J517" i="13"/>
  <c r="D518" i="13"/>
  <c r="F518" i="13"/>
  <c r="H518" i="13"/>
  <c r="E518" i="13"/>
  <c r="D519" i="13"/>
  <c r="I519" i="13"/>
  <c r="J519" i="13"/>
  <c r="E519" i="13"/>
  <c r="D520" i="13"/>
  <c r="G520" i="13"/>
  <c r="E520" i="13"/>
  <c r="F520" i="13"/>
  <c r="H520" i="13"/>
  <c r="D521" i="13"/>
  <c r="G521" i="13"/>
  <c r="E521" i="13"/>
  <c r="F521" i="13"/>
  <c r="H521" i="13"/>
  <c r="I521" i="13"/>
  <c r="J521" i="13"/>
  <c r="D522" i="13"/>
  <c r="F522" i="13"/>
  <c r="H522" i="13"/>
  <c r="E522" i="13"/>
  <c r="D523" i="13"/>
  <c r="F523" i="13"/>
  <c r="E523" i="13"/>
  <c r="I523" i="13"/>
  <c r="J523" i="13"/>
  <c r="D524" i="13"/>
  <c r="E524" i="13"/>
  <c r="F524" i="13"/>
  <c r="G524" i="13"/>
  <c r="D525" i="13"/>
  <c r="G525" i="13"/>
  <c r="E525" i="13"/>
  <c r="I525" i="13"/>
  <c r="J525" i="13"/>
  <c r="F525" i="13"/>
  <c r="H525" i="13"/>
  <c r="D526" i="13"/>
  <c r="F526" i="13"/>
  <c r="H526" i="13"/>
  <c r="E526" i="13"/>
  <c r="D527" i="13"/>
  <c r="F527" i="13"/>
  <c r="E527" i="13"/>
  <c r="I527" i="13"/>
  <c r="J527" i="13"/>
  <c r="D528" i="13"/>
  <c r="F528" i="13"/>
  <c r="E528" i="13"/>
  <c r="D529" i="13"/>
  <c r="F529" i="13"/>
  <c r="E529" i="13"/>
  <c r="D530" i="13"/>
  <c r="F530" i="13"/>
  <c r="H530" i="13"/>
  <c r="E530" i="13"/>
  <c r="D531" i="13"/>
  <c r="F531" i="13"/>
  <c r="E531" i="13"/>
  <c r="I531" i="13"/>
  <c r="J531" i="13"/>
  <c r="D532" i="13"/>
  <c r="E532" i="13"/>
  <c r="D533" i="13"/>
  <c r="F533" i="13"/>
  <c r="H533" i="13"/>
  <c r="E533" i="13"/>
  <c r="D534" i="13"/>
  <c r="F534" i="13"/>
  <c r="H534" i="13"/>
  <c r="E534" i="13"/>
  <c r="D535" i="13"/>
  <c r="F535" i="13"/>
  <c r="E535" i="13"/>
  <c r="D536" i="13"/>
  <c r="G536" i="13"/>
  <c r="E536" i="13"/>
  <c r="F536" i="13"/>
  <c r="H536" i="13"/>
  <c r="D21" i="12"/>
  <c r="F21" i="12" s="1"/>
  <c r="H21" i="12" s="1"/>
  <c r="D22" i="12"/>
  <c r="I22" i="12" s="1"/>
  <c r="J22" i="12" s="1"/>
  <c r="D23" i="12"/>
  <c r="D24" i="12"/>
  <c r="F24" i="12" s="1"/>
  <c r="D25" i="12"/>
  <c r="D26" i="12"/>
  <c r="F26" i="12" s="1"/>
  <c r="H26" i="12" s="1"/>
  <c r="D27" i="12"/>
  <c r="F27" i="12" s="1"/>
  <c r="D28" i="12"/>
  <c r="F28" i="12" s="1"/>
  <c r="G28" i="12" s="1"/>
  <c r="D29" i="12"/>
  <c r="F29" i="12" s="1"/>
  <c r="G29" i="12" s="1"/>
  <c r="D30" i="12"/>
  <c r="F30" i="12" s="1"/>
  <c r="H30" i="12" s="1"/>
  <c r="D31" i="12"/>
  <c r="F31" i="12" s="1"/>
  <c r="D32" i="12"/>
  <c r="F32" i="12" s="1"/>
  <c r="G32" i="12" s="1"/>
  <c r="D33" i="12"/>
  <c r="F33" i="12" s="1"/>
  <c r="H33" i="12" s="1"/>
  <c r="D34" i="12"/>
  <c r="D35" i="12"/>
  <c r="I35" i="12" s="1"/>
  <c r="J35" i="12" s="1"/>
  <c r="D36" i="12"/>
  <c r="F36" i="12" s="1"/>
  <c r="D37" i="12"/>
  <c r="D38" i="12"/>
  <c r="I38" i="12" s="1"/>
  <c r="J38" i="12" s="1"/>
  <c r="D39" i="12"/>
  <c r="D40" i="12"/>
  <c r="D41" i="12"/>
  <c r="F41" i="12" s="1"/>
  <c r="G41" i="12" s="1"/>
  <c r="D42" i="12"/>
  <c r="F42" i="12" s="1"/>
  <c r="H42" i="12" s="1"/>
  <c r="D43" i="12"/>
  <c r="I43" i="12" s="1"/>
  <c r="J43" i="12" s="1"/>
  <c r="D44" i="12"/>
  <c r="F44" i="12" s="1"/>
  <c r="D45" i="12"/>
  <c r="D46" i="12"/>
  <c r="F46" i="12" s="1"/>
  <c r="H46" i="12" s="1"/>
  <c r="D47" i="12"/>
  <c r="D48" i="12"/>
  <c r="F48" i="12" s="1"/>
  <c r="G48" i="12" s="1"/>
  <c r="D49" i="12"/>
  <c r="F49" i="12" s="1"/>
  <c r="D50" i="12"/>
  <c r="D51" i="12"/>
  <c r="I51" i="12" s="1"/>
  <c r="J51" i="12" s="1"/>
  <c r="D52" i="12"/>
  <c r="F52" i="12" s="1"/>
  <c r="H52" i="12" s="1"/>
  <c r="D53" i="12"/>
  <c r="F53" i="12" s="1"/>
  <c r="H53" i="12" s="1"/>
  <c r="D54" i="12"/>
  <c r="F54" i="12" s="1"/>
  <c r="H54" i="12" s="1"/>
  <c r="D55" i="12"/>
  <c r="F55" i="12" s="1"/>
  <c r="D56" i="12"/>
  <c r="F56" i="12" s="1"/>
  <c r="H56" i="12" s="1"/>
  <c r="D57" i="12"/>
  <c r="I57" i="12" s="1"/>
  <c r="J57" i="12" s="1"/>
  <c r="D58" i="12"/>
  <c r="F58" i="12" s="1"/>
  <c r="G58" i="12" s="1"/>
  <c r="D59" i="12"/>
  <c r="I59" i="12" s="1"/>
  <c r="J59" i="12" s="1"/>
  <c r="D60" i="12"/>
  <c r="D61" i="12"/>
  <c r="D62" i="12"/>
  <c r="F62" i="12" s="1"/>
  <c r="H62" i="12" s="1"/>
  <c r="D63" i="12"/>
  <c r="D64" i="12"/>
  <c r="F64" i="12" s="1"/>
  <c r="H64" i="12" s="1"/>
  <c r="D65" i="12"/>
  <c r="I65" i="12" s="1"/>
  <c r="J65" i="12" s="1"/>
  <c r="D66" i="12"/>
  <c r="F66" i="12" s="1"/>
  <c r="H66" i="12" s="1"/>
  <c r="D67" i="12"/>
  <c r="I67" i="12" s="1"/>
  <c r="J67" i="12" s="1"/>
  <c r="D68" i="12"/>
  <c r="F68" i="12" s="1"/>
  <c r="H68" i="12" s="1"/>
  <c r="D69" i="12"/>
  <c r="D70" i="12"/>
  <c r="F70" i="12" s="1"/>
  <c r="G70" i="12" s="1"/>
  <c r="D71" i="12"/>
  <c r="D72" i="12"/>
  <c r="F72" i="12" s="1"/>
  <c r="D73" i="12"/>
  <c r="F73" i="12" s="1"/>
  <c r="D74" i="12"/>
  <c r="D75" i="12"/>
  <c r="I75" i="12" s="1"/>
  <c r="J75" i="12" s="1"/>
  <c r="D76" i="12"/>
  <c r="D77" i="12"/>
  <c r="D78" i="12"/>
  <c r="F78" i="12" s="1"/>
  <c r="H78" i="12" s="1"/>
  <c r="D79" i="12"/>
  <c r="F79" i="12" s="1"/>
  <c r="G79" i="12" s="1"/>
  <c r="D80" i="12"/>
  <c r="F80" i="12" s="1"/>
  <c r="D81" i="12"/>
  <c r="F81" i="12" s="1"/>
  <c r="H81" i="12" s="1"/>
  <c r="D82" i="12"/>
  <c r="F82" i="12" s="1"/>
  <c r="D83" i="12"/>
  <c r="I83" i="12" s="1"/>
  <c r="J83" i="12" s="1"/>
  <c r="D84" i="12"/>
  <c r="F84" i="12" s="1"/>
  <c r="H84" i="12" s="1"/>
  <c r="H29" i="12"/>
  <c r="G4" i="12"/>
  <c r="G5" i="12"/>
  <c r="G6" i="12"/>
  <c r="G7" i="12"/>
  <c r="A13" i="12"/>
  <c r="D16" i="12"/>
  <c r="D15" i="12"/>
  <c r="E16" i="12"/>
  <c r="E15" i="12"/>
  <c r="F16" i="12"/>
  <c r="F15" i="12"/>
  <c r="G16" i="12"/>
  <c r="G15" i="12"/>
  <c r="H16" i="12"/>
  <c r="H15" i="12"/>
  <c r="I16" i="12"/>
  <c r="I15" i="12"/>
  <c r="J16" i="12"/>
  <c r="J15" i="12"/>
  <c r="K16" i="12"/>
  <c r="K15" i="12"/>
  <c r="L16" i="12"/>
  <c r="L15" i="12"/>
  <c r="M16" i="12"/>
  <c r="M15" i="12"/>
  <c r="N16" i="12"/>
  <c r="N15" i="12"/>
  <c r="O16" i="12"/>
  <c r="O15" i="12"/>
  <c r="D17" i="12"/>
  <c r="E21" i="12"/>
  <c r="E22" i="12"/>
  <c r="E23" i="12"/>
  <c r="I23" i="12"/>
  <c r="J23" i="12" s="1"/>
  <c r="E24" i="12"/>
  <c r="I24" i="12"/>
  <c r="J24" i="12" s="1"/>
  <c r="E25" i="12"/>
  <c r="E26" i="12"/>
  <c r="E27" i="12"/>
  <c r="E28" i="12"/>
  <c r="E29" i="12"/>
  <c r="E30" i="12"/>
  <c r="E31" i="12"/>
  <c r="I31" i="12"/>
  <c r="J31" i="12" s="1"/>
  <c r="E32" i="12"/>
  <c r="E33" i="12"/>
  <c r="E34" i="12"/>
  <c r="E35" i="12"/>
  <c r="E36" i="12"/>
  <c r="I36" i="12"/>
  <c r="J36" i="12" s="1"/>
  <c r="E37" i="12"/>
  <c r="E38" i="12"/>
  <c r="E39" i="12"/>
  <c r="E40" i="12"/>
  <c r="E41" i="12"/>
  <c r="E42" i="12"/>
  <c r="E43" i="12"/>
  <c r="E44" i="12"/>
  <c r="I44" i="12"/>
  <c r="J44" i="12" s="1"/>
  <c r="E45" i="12"/>
  <c r="E46" i="12"/>
  <c r="E47" i="12"/>
  <c r="E48" i="12"/>
  <c r="E49" i="12"/>
  <c r="E50" i="12"/>
  <c r="E51" i="12"/>
  <c r="E52" i="12"/>
  <c r="E53" i="12"/>
  <c r="E54" i="12"/>
  <c r="E55" i="12"/>
  <c r="I55" i="12"/>
  <c r="J55" i="12" s="1"/>
  <c r="E56" i="12"/>
  <c r="E57" i="12"/>
  <c r="E58" i="12"/>
  <c r="E59" i="12"/>
  <c r="E60" i="12"/>
  <c r="E61" i="12"/>
  <c r="E62" i="12"/>
  <c r="I62" i="12"/>
  <c r="J62" i="12" s="1"/>
  <c r="E63" i="12"/>
  <c r="E64" i="12"/>
  <c r="E65" i="12"/>
  <c r="E66" i="12"/>
  <c r="I66" i="12"/>
  <c r="J66" i="12" s="1"/>
  <c r="E67" i="12"/>
  <c r="E68" i="12"/>
  <c r="I68" i="12"/>
  <c r="J68" i="12" s="1"/>
  <c r="E69" i="12"/>
  <c r="E70" i="12"/>
  <c r="E71" i="12"/>
  <c r="E72" i="12"/>
  <c r="I72" i="12"/>
  <c r="J72" i="12" s="1"/>
  <c r="E73" i="12"/>
  <c r="E74" i="12"/>
  <c r="E75" i="12"/>
  <c r="E76" i="12"/>
  <c r="E77" i="12"/>
  <c r="E78" i="12"/>
  <c r="E79" i="12"/>
  <c r="I79" i="12"/>
  <c r="J79" i="12" s="1"/>
  <c r="E80" i="12"/>
  <c r="I80" i="12"/>
  <c r="J80" i="12" s="1"/>
  <c r="E81" i="12"/>
  <c r="E82" i="12"/>
  <c r="E83" i="12"/>
  <c r="E84" i="12"/>
  <c r="I84" i="12"/>
  <c r="J84" i="12" s="1"/>
  <c r="D85" i="12"/>
  <c r="F85" i="12"/>
  <c r="H85" i="12"/>
  <c r="E85" i="12"/>
  <c r="D86" i="12"/>
  <c r="F86" i="12"/>
  <c r="H86" i="12"/>
  <c r="E86" i="12"/>
  <c r="D87" i="12"/>
  <c r="F87" i="12"/>
  <c r="H87" i="12"/>
  <c r="E87" i="12"/>
  <c r="D88" i="12"/>
  <c r="F88" i="12"/>
  <c r="H88" i="12"/>
  <c r="E88" i="12"/>
  <c r="D89" i="12"/>
  <c r="F89" i="12"/>
  <c r="H89" i="12"/>
  <c r="E89" i="12"/>
  <c r="D90" i="12"/>
  <c r="F90" i="12"/>
  <c r="H90" i="12"/>
  <c r="E90" i="12"/>
  <c r="D91" i="12"/>
  <c r="F91" i="12"/>
  <c r="H91" i="12"/>
  <c r="E91" i="12"/>
  <c r="D92" i="12"/>
  <c r="F92" i="12"/>
  <c r="H92" i="12"/>
  <c r="E92" i="12"/>
  <c r="D93" i="12"/>
  <c r="F93" i="12"/>
  <c r="H93" i="12"/>
  <c r="E93" i="12"/>
  <c r="D94" i="12"/>
  <c r="F94" i="12"/>
  <c r="H94" i="12"/>
  <c r="E94" i="12"/>
  <c r="D95" i="12"/>
  <c r="F95" i="12"/>
  <c r="H95" i="12"/>
  <c r="E95" i="12"/>
  <c r="D96" i="12"/>
  <c r="E96" i="12"/>
  <c r="D97" i="12"/>
  <c r="E97" i="12"/>
  <c r="D98" i="12"/>
  <c r="E98" i="12"/>
  <c r="D99" i="12"/>
  <c r="E99" i="12"/>
  <c r="D100" i="12"/>
  <c r="E100" i="12"/>
  <c r="D101" i="12"/>
  <c r="E101" i="12"/>
  <c r="D102" i="12"/>
  <c r="E102" i="12"/>
  <c r="D103" i="12"/>
  <c r="E103" i="12"/>
  <c r="D104" i="12"/>
  <c r="E104" i="12"/>
  <c r="D105" i="12"/>
  <c r="E105" i="12"/>
  <c r="D106" i="12"/>
  <c r="E106" i="12"/>
  <c r="D107" i="12"/>
  <c r="E107" i="12"/>
  <c r="D108" i="12"/>
  <c r="E108" i="12"/>
  <c r="D109" i="12"/>
  <c r="E109" i="12"/>
  <c r="D110" i="12"/>
  <c r="E110" i="12"/>
  <c r="D111" i="12"/>
  <c r="E111" i="12"/>
  <c r="D112" i="12"/>
  <c r="E112" i="12"/>
  <c r="D113" i="12"/>
  <c r="E113" i="12"/>
  <c r="D114" i="12"/>
  <c r="E114" i="12"/>
  <c r="D115" i="12"/>
  <c r="E115" i="12"/>
  <c r="D116" i="12"/>
  <c r="E116" i="12"/>
  <c r="D117" i="12"/>
  <c r="E117" i="12"/>
  <c r="D118" i="12"/>
  <c r="E118" i="12"/>
  <c r="D119" i="12"/>
  <c r="E119" i="12"/>
  <c r="D120" i="12"/>
  <c r="E120" i="12"/>
  <c r="D121" i="12"/>
  <c r="E121" i="12"/>
  <c r="D122" i="12"/>
  <c r="E122" i="12"/>
  <c r="D123" i="12"/>
  <c r="E123" i="12"/>
  <c r="F123" i="12"/>
  <c r="H123" i="12"/>
  <c r="D124" i="12"/>
  <c r="E124" i="12"/>
  <c r="F124" i="12"/>
  <c r="H124" i="12"/>
  <c r="D125" i="12"/>
  <c r="E125" i="12"/>
  <c r="D126" i="12"/>
  <c r="E126" i="12"/>
  <c r="D127" i="12"/>
  <c r="E127" i="12"/>
  <c r="F127" i="12"/>
  <c r="H127" i="12"/>
  <c r="D128" i="12"/>
  <c r="E128" i="12"/>
  <c r="F128" i="12"/>
  <c r="H128" i="12"/>
  <c r="D129" i="12"/>
  <c r="E129" i="12"/>
  <c r="D130" i="12"/>
  <c r="E130" i="12"/>
  <c r="D131" i="12"/>
  <c r="E131" i="12"/>
  <c r="F131" i="12"/>
  <c r="H131" i="12"/>
  <c r="D132" i="12"/>
  <c r="E132" i="12"/>
  <c r="F132" i="12"/>
  <c r="H132" i="12"/>
  <c r="D133" i="12"/>
  <c r="E133" i="12"/>
  <c r="D134" i="12"/>
  <c r="E134" i="12"/>
  <c r="D135" i="12"/>
  <c r="E135" i="12"/>
  <c r="F135" i="12"/>
  <c r="H135" i="12"/>
  <c r="D136" i="12"/>
  <c r="E136" i="12"/>
  <c r="F136" i="12"/>
  <c r="H136" i="12"/>
  <c r="D137" i="12"/>
  <c r="E137" i="12"/>
  <c r="D138" i="12"/>
  <c r="E138" i="12"/>
  <c r="D139" i="12"/>
  <c r="E139" i="12"/>
  <c r="F139" i="12"/>
  <c r="H139" i="12"/>
  <c r="D140" i="12"/>
  <c r="E140" i="12"/>
  <c r="F140" i="12"/>
  <c r="H140" i="12"/>
  <c r="D141" i="12"/>
  <c r="E141" i="12"/>
  <c r="D142" i="12"/>
  <c r="E142" i="12"/>
  <c r="D143" i="12"/>
  <c r="E143" i="12"/>
  <c r="F143" i="12"/>
  <c r="H143" i="12"/>
  <c r="D144" i="12"/>
  <c r="E144" i="12"/>
  <c r="F144" i="12"/>
  <c r="H144" i="12"/>
  <c r="D145" i="12"/>
  <c r="E145" i="12"/>
  <c r="D146" i="12"/>
  <c r="E146" i="12"/>
  <c r="D147" i="12"/>
  <c r="E147" i="12"/>
  <c r="F147" i="12"/>
  <c r="H147" i="12"/>
  <c r="D148" i="12"/>
  <c r="E148" i="12"/>
  <c r="F148" i="12"/>
  <c r="H148" i="12"/>
  <c r="D149" i="12"/>
  <c r="E149" i="12"/>
  <c r="D150" i="12"/>
  <c r="E150" i="12"/>
  <c r="D151" i="12"/>
  <c r="E151" i="12"/>
  <c r="F151" i="12"/>
  <c r="H151" i="12"/>
  <c r="D152" i="12"/>
  <c r="E152" i="12"/>
  <c r="F152" i="12"/>
  <c r="H152" i="12"/>
  <c r="D153" i="12"/>
  <c r="E153" i="12"/>
  <c r="D154" i="12"/>
  <c r="E154" i="12"/>
  <c r="D155" i="12"/>
  <c r="E155" i="12"/>
  <c r="F155" i="12"/>
  <c r="H155" i="12"/>
  <c r="D156" i="12"/>
  <c r="E156" i="12"/>
  <c r="F156" i="12"/>
  <c r="H156" i="12"/>
  <c r="D157" i="12"/>
  <c r="E157" i="12"/>
  <c r="D158" i="12"/>
  <c r="E158" i="12"/>
  <c r="D159" i="12"/>
  <c r="E159" i="12"/>
  <c r="F159" i="12"/>
  <c r="H159" i="12"/>
  <c r="D160" i="12"/>
  <c r="E160" i="12"/>
  <c r="F160" i="12"/>
  <c r="H160" i="12"/>
  <c r="D161" i="12"/>
  <c r="E161" i="12"/>
  <c r="D162" i="12"/>
  <c r="E162" i="12"/>
  <c r="D163" i="12"/>
  <c r="E163" i="12"/>
  <c r="F163" i="12"/>
  <c r="H163" i="12"/>
  <c r="D164" i="12"/>
  <c r="E164" i="12"/>
  <c r="F164" i="12"/>
  <c r="H164" i="12"/>
  <c r="D165" i="12"/>
  <c r="E165" i="12"/>
  <c r="D166" i="12"/>
  <c r="E166" i="12"/>
  <c r="D167" i="12"/>
  <c r="E167" i="12"/>
  <c r="F167" i="12"/>
  <c r="H167" i="12"/>
  <c r="D168" i="12"/>
  <c r="E168" i="12"/>
  <c r="F168" i="12"/>
  <c r="H168" i="12"/>
  <c r="D169" i="12"/>
  <c r="E169" i="12"/>
  <c r="D170" i="12"/>
  <c r="E170" i="12"/>
  <c r="D171" i="12"/>
  <c r="E171" i="12"/>
  <c r="F171" i="12"/>
  <c r="H171" i="12"/>
  <c r="D172" i="12"/>
  <c r="E172" i="12"/>
  <c r="F172" i="12"/>
  <c r="H172" i="12"/>
  <c r="D173" i="12"/>
  <c r="E173" i="12"/>
  <c r="D174" i="12"/>
  <c r="E174" i="12"/>
  <c r="D175" i="12"/>
  <c r="E175" i="12"/>
  <c r="F175" i="12"/>
  <c r="H175" i="12"/>
  <c r="D176" i="12"/>
  <c r="E176" i="12"/>
  <c r="F176" i="12"/>
  <c r="H176" i="12"/>
  <c r="D177" i="12"/>
  <c r="E177" i="12"/>
  <c r="D178" i="12"/>
  <c r="E178" i="12"/>
  <c r="D179" i="12"/>
  <c r="E179" i="12"/>
  <c r="F179" i="12"/>
  <c r="H179" i="12"/>
  <c r="D180" i="12"/>
  <c r="E180" i="12"/>
  <c r="F180" i="12"/>
  <c r="H180" i="12"/>
  <c r="D181" i="12"/>
  <c r="E181" i="12"/>
  <c r="D182" i="12"/>
  <c r="E182" i="12"/>
  <c r="I182" i="12"/>
  <c r="J182" i="12"/>
  <c r="D183" i="12"/>
  <c r="F183" i="12"/>
  <c r="H183" i="12"/>
  <c r="E183" i="12"/>
  <c r="D184" i="12"/>
  <c r="E184" i="12"/>
  <c r="I184" i="12"/>
  <c r="J184" i="12"/>
  <c r="D185" i="12"/>
  <c r="F185" i="12"/>
  <c r="H185" i="12"/>
  <c r="E185" i="12"/>
  <c r="D186" i="12"/>
  <c r="E186" i="12"/>
  <c r="I186" i="12"/>
  <c r="J186" i="12"/>
  <c r="D187" i="12"/>
  <c r="F187" i="12"/>
  <c r="H187" i="12"/>
  <c r="E187" i="12"/>
  <c r="D188" i="12"/>
  <c r="E188" i="12"/>
  <c r="I188" i="12"/>
  <c r="J188" i="12"/>
  <c r="D189" i="12"/>
  <c r="F189" i="12"/>
  <c r="H189" i="12"/>
  <c r="E189" i="12"/>
  <c r="D190" i="12"/>
  <c r="E190" i="12"/>
  <c r="I190" i="12"/>
  <c r="J190" i="12"/>
  <c r="D191" i="12"/>
  <c r="F191" i="12"/>
  <c r="H191" i="12"/>
  <c r="E191" i="12"/>
  <c r="D192" i="12"/>
  <c r="E192" i="12"/>
  <c r="I192" i="12"/>
  <c r="J192" i="12"/>
  <c r="D193" i="12"/>
  <c r="F193" i="12"/>
  <c r="H193" i="12"/>
  <c r="E193" i="12"/>
  <c r="D194" i="12"/>
  <c r="E194" i="12"/>
  <c r="I194" i="12"/>
  <c r="J194" i="12"/>
  <c r="D195" i="12"/>
  <c r="F195" i="12"/>
  <c r="H195" i="12"/>
  <c r="E195" i="12"/>
  <c r="D196" i="12"/>
  <c r="E196" i="12"/>
  <c r="I196" i="12"/>
  <c r="J196" i="12"/>
  <c r="D197" i="12"/>
  <c r="F197" i="12"/>
  <c r="H197" i="12"/>
  <c r="E197" i="12"/>
  <c r="D198" i="12"/>
  <c r="E198" i="12"/>
  <c r="I198" i="12"/>
  <c r="J198" i="12"/>
  <c r="D199" i="12"/>
  <c r="F199" i="12"/>
  <c r="H199" i="12"/>
  <c r="E199" i="12"/>
  <c r="D200" i="12"/>
  <c r="E200" i="12"/>
  <c r="I200" i="12"/>
  <c r="J200" i="12"/>
  <c r="D201" i="12"/>
  <c r="F201" i="12"/>
  <c r="H201" i="12"/>
  <c r="E201" i="12"/>
  <c r="D202" i="12"/>
  <c r="G202" i="12"/>
  <c r="E202" i="12"/>
  <c r="F202" i="12"/>
  <c r="H202" i="12"/>
  <c r="D203" i="12"/>
  <c r="F203" i="12"/>
  <c r="I203" i="12"/>
  <c r="J203" i="12"/>
  <c r="E203" i="12"/>
  <c r="D204" i="12"/>
  <c r="E204" i="12"/>
  <c r="I204" i="12"/>
  <c r="J204" i="12"/>
  <c r="F204" i="12"/>
  <c r="H204" i="12"/>
  <c r="G204" i="12"/>
  <c r="D205" i="12"/>
  <c r="G205" i="12"/>
  <c r="E205" i="12"/>
  <c r="I205" i="12"/>
  <c r="J205" i="12"/>
  <c r="F205" i="12"/>
  <c r="H205" i="12"/>
  <c r="D206" i="12"/>
  <c r="I206" i="12"/>
  <c r="J206" i="12"/>
  <c r="E206" i="12"/>
  <c r="D207" i="12"/>
  <c r="F207" i="12"/>
  <c r="I207" i="12"/>
  <c r="J207" i="12"/>
  <c r="E207" i="12"/>
  <c r="D208" i="12"/>
  <c r="F208" i="12"/>
  <c r="E208" i="12"/>
  <c r="I208" i="12"/>
  <c r="J208" i="12"/>
  <c r="D209" i="12"/>
  <c r="F209" i="12"/>
  <c r="H209" i="12"/>
  <c r="E209" i="12"/>
  <c r="I209" i="12"/>
  <c r="J209" i="12"/>
  <c r="D210" i="12"/>
  <c r="G210" i="12"/>
  <c r="E210" i="12"/>
  <c r="F210" i="12"/>
  <c r="H210" i="12"/>
  <c r="D211" i="12"/>
  <c r="I211" i="12"/>
  <c r="J211" i="12"/>
  <c r="E211" i="12"/>
  <c r="F211" i="12"/>
  <c r="H211" i="12"/>
  <c r="G211" i="12"/>
  <c r="D212" i="12"/>
  <c r="E212" i="12"/>
  <c r="I212" i="12"/>
  <c r="J212" i="12"/>
  <c r="F212" i="12"/>
  <c r="H212" i="12"/>
  <c r="G212" i="12"/>
  <c r="D213" i="12"/>
  <c r="G213" i="12"/>
  <c r="E213" i="12"/>
  <c r="I213" i="12"/>
  <c r="J213" i="12"/>
  <c r="F213" i="12"/>
  <c r="H213" i="12"/>
  <c r="D214" i="12"/>
  <c r="I214" i="12"/>
  <c r="J214" i="12"/>
  <c r="E214" i="12"/>
  <c r="D215" i="12"/>
  <c r="F215" i="12"/>
  <c r="I215" i="12"/>
  <c r="J215" i="12"/>
  <c r="E215" i="12"/>
  <c r="D216" i="12"/>
  <c r="F216" i="12"/>
  <c r="E216" i="12"/>
  <c r="I216" i="12"/>
  <c r="J216" i="12"/>
  <c r="D217" i="12"/>
  <c r="F217" i="12"/>
  <c r="H217" i="12"/>
  <c r="E217" i="12"/>
  <c r="I217" i="12"/>
  <c r="J217" i="12"/>
  <c r="D218" i="12"/>
  <c r="G218" i="12"/>
  <c r="E218" i="12"/>
  <c r="F218" i="12"/>
  <c r="H218" i="12"/>
  <c r="D219" i="12"/>
  <c r="I219" i="12"/>
  <c r="J219" i="12"/>
  <c r="E219" i="12"/>
  <c r="F219" i="12"/>
  <c r="H219" i="12"/>
  <c r="G219" i="12"/>
  <c r="D220" i="12"/>
  <c r="E220" i="12"/>
  <c r="I220" i="12"/>
  <c r="J220" i="12"/>
  <c r="F220" i="12"/>
  <c r="H220" i="12"/>
  <c r="G220" i="12"/>
  <c r="D221" i="12"/>
  <c r="G221" i="12"/>
  <c r="E221" i="12"/>
  <c r="I221" i="12"/>
  <c r="J221" i="12"/>
  <c r="F221" i="12"/>
  <c r="H221" i="12"/>
  <c r="D222" i="12"/>
  <c r="I222" i="12"/>
  <c r="J222" i="12"/>
  <c r="E222" i="12"/>
  <c r="D223" i="12"/>
  <c r="F223" i="12"/>
  <c r="I223" i="12"/>
  <c r="J223" i="12"/>
  <c r="E223" i="12"/>
  <c r="D224" i="12"/>
  <c r="F224" i="12"/>
  <c r="E224" i="12"/>
  <c r="I224" i="12"/>
  <c r="J224" i="12"/>
  <c r="D225" i="12"/>
  <c r="F225" i="12"/>
  <c r="H225" i="12"/>
  <c r="E225" i="12"/>
  <c r="I225" i="12"/>
  <c r="J225" i="12"/>
  <c r="D226" i="12"/>
  <c r="G226" i="12"/>
  <c r="E226" i="12"/>
  <c r="F226" i="12"/>
  <c r="H226" i="12"/>
  <c r="D227" i="12"/>
  <c r="I227" i="12"/>
  <c r="J227" i="12"/>
  <c r="E227" i="12"/>
  <c r="F227" i="12"/>
  <c r="H227" i="12"/>
  <c r="G227" i="12"/>
  <c r="D228" i="12"/>
  <c r="E228" i="12"/>
  <c r="I228" i="12"/>
  <c r="J228" i="12"/>
  <c r="F228" i="12"/>
  <c r="H228" i="12"/>
  <c r="G228" i="12"/>
  <c r="D229" i="12"/>
  <c r="G229" i="12"/>
  <c r="E229" i="12"/>
  <c r="I229" i="12"/>
  <c r="J229" i="12"/>
  <c r="F229" i="12"/>
  <c r="H229" i="12"/>
  <c r="D230" i="12"/>
  <c r="I230" i="12"/>
  <c r="J230" i="12"/>
  <c r="E230" i="12"/>
  <c r="D231" i="12"/>
  <c r="F231" i="12"/>
  <c r="I231" i="12"/>
  <c r="J231" i="12"/>
  <c r="E231" i="12"/>
  <c r="D232" i="12"/>
  <c r="F232" i="12"/>
  <c r="E232" i="12"/>
  <c r="I232" i="12"/>
  <c r="J232" i="12"/>
  <c r="D233" i="12"/>
  <c r="F233" i="12"/>
  <c r="H233" i="12"/>
  <c r="E233" i="12"/>
  <c r="I233" i="12"/>
  <c r="J233" i="12"/>
  <c r="D234" i="12"/>
  <c r="G234" i="12"/>
  <c r="E234" i="12"/>
  <c r="F234" i="12"/>
  <c r="H234" i="12"/>
  <c r="D235" i="12"/>
  <c r="I235" i="12"/>
  <c r="J235" i="12"/>
  <c r="E235" i="12"/>
  <c r="F235" i="12"/>
  <c r="H235" i="12"/>
  <c r="G235" i="12"/>
  <c r="D236" i="12"/>
  <c r="E236" i="12"/>
  <c r="I236" i="12"/>
  <c r="J236" i="12"/>
  <c r="F236" i="12"/>
  <c r="H236" i="12"/>
  <c r="D237" i="12"/>
  <c r="E237" i="12"/>
  <c r="I237" i="12"/>
  <c r="J237" i="12"/>
  <c r="D238" i="12"/>
  <c r="E238" i="12"/>
  <c r="D239" i="12"/>
  <c r="F239" i="12"/>
  <c r="E239" i="12"/>
  <c r="I239" i="12"/>
  <c r="J239" i="12"/>
  <c r="D240" i="12"/>
  <c r="F240" i="12"/>
  <c r="H240" i="12"/>
  <c r="E240" i="12"/>
  <c r="D241" i="12"/>
  <c r="E241" i="12"/>
  <c r="I241" i="12"/>
  <c r="J241" i="12"/>
  <c r="D242" i="12"/>
  <c r="E242" i="12"/>
  <c r="D243" i="12"/>
  <c r="G243" i="12"/>
  <c r="E243" i="12"/>
  <c r="I243" i="12"/>
  <c r="J243" i="12"/>
  <c r="F243" i="12"/>
  <c r="H243" i="12"/>
  <c r="D244" i="12"/>
  <c r="F244" i="12"/>
  <c r="H244" i="12"/>
  <c r="E244" i="12"/>
  <c r="D245" i="12"/>
  <c r="E245" i="12"/>
  <c r="I245" i="12"/>
  <c r="J245" i="12"/>
  <c r="D246" i="12"/>
  <c r="E246" i="12"/>
  <c r="D247" i="12"/>
  <c r="G247" i="12"/>
  <c r="E247" i="12"/>
  <c r="F247" i="12"/>
  <c r="H247" i="12"/>
  <c r="D248" i="12"/>
  <c r="E248" i="12"/>
  <c r="I248" i="12"/>
  <c r="J248" i="12"/>
  <c r="F248" i="12"/>
  <c r="H248" i="12"/>
  <c r="D249" i="12"/>
  <c r="I249" i="12"/>
  <c r="J249" i="12"/>
  <c r="E249" i="12"/>
  <c r="D250" i="12"/>
  <c r="E250" i="12"/>
  <c r="D251" i="12"/>
  <c r="F251" i="12"/>
  <c r="I251" i="12"/>
  <c r="J251" i="12"/>
  <c r="E251" i="12"/>
  <c r="D252" i="12"/>
  <c r="E252" i="12"/>
  <c r="I252" i="12"/>
  <c r="J252" i="12"/>
  <c r="F252" i="12"/>
  <c r="H252" i="12"/>
  <c r="D253" i="12"/>
  <c r="E253" i="12"/>
  <c r="I253" i="12"/>
  <c r="J253" i="12"/>
  <c r="D254" i="12"/>
  <c r="E254" i="12"/>
  <c r="D255" i="12"/>
  <c r="E255" i="12"/>
  <c r="I255" i="12"/>
  <c r="J255" i="12"/>
  <c r="F255" i="12"/>
  <c r="H255" i="12"/>
  <c r="G255" i="12"/>
  <c r="D256" i="12"/>
  <c r="F256" i="12"/>
  <c r="H256" i="12"/>
  <c r="E256" i="12"/>
  <c r="I256" i="12"/>
  <c r="J256" i="12"/>
  <c r="D257" i="12"/>
  <c r="E257" i="12"/>
  <c r="I257" i="12"/>
  <c r="J257" i="12"/>
  <c r="D258" i="12"/>
  <c r="E258" i="12"/>
  <c r="D259" i="12"/>
  <c r="F259" i="12"/>
  <c r="H259" i="12"/>
  <c r="E259" i="12"/>
  <c r="I259" i="12"/>
  <c r="J259" i="12"/>
  <c r="D260" i="12"/>
  <c r="F260" i="12"/>
  <c r="H260" i="12"/>
  <c r="E260" i="12"/>
  <c r="I260" i="12"/>
  <c r="J260" i="12"/>
  <c r="D261" i="12"/>
  <c r="E261" i="12"/>
  <c r="I261" i="12"/>
  <c r="J261" i="12"/>
  <c r="D262" i="12"/>
  <c r="E262" i="12"/>
  <c r="D263" i="12"/>
  <c r="I263" i="12"/>
  <c r="J263" i="12"/>
  <c r="E263" i="12"/>
  <c r="D264" i="12"/>
  <c r="E264" i="12"/>
  <c r="I264" i="12"/>
  <c r="J264" i="12"/>
  <c r="F264" i="12"/>
  <c r="H264" i="12"/>
  <c r="D265" i="12"/>
  <c r="I265" i="12"/>
  <c r="J265" i="12"/>
  <c r="E265" i="12"/>
  <c r="D266" i="12"/>
  <c r="E266" i="12"/>
  <c r="D267" i="12"/>
  <c r="F267" i="12"/>
  <c r="I267" i="12"/>
  <c r="J267" i="12"/>
  <c r="E267" i="12"/>
  <c r="D268" i="12"/>
  <c r="E268" i="12"/>
  <c r="I268" i="12"/>
  <c r="J268" i="12"/>
  <c r="F268" i="12"/>
  <c r="H268" i="12"/>
  <c r="D269" i="12"/>
  <c r="E269" i="12"/>
  <c r="I269" i="12"/>
  <c r="J269" i="12"/>
  <c r="D270" i="12"/>
  <c r="E270" i="12"/>
  <c r="D271" i="12"/>
  <c r="F271" i="12"/>
  <c r="E271" i="12"/>
  <c r="I271" i="12"/>
  <c r="J271" i="12"/>
  <c r="D272" i="12"/>
  <c r="F272" i="12"/>
  <c r="H272" i="12"/>
  <c r="E272" i="12"/>
  <c r="D273" i="12"/>
  <c r="E273" i="12"/>
  <c r="I273" i="12"/>
  <c r="J273" i="12"/>
  <c r="D274" i="12"/>
  <c r="E274" i="12"/>
  <c r="D275" i="12"/>
  <c r="E275" i="12"/>
  <c r="I275" i="12"/>
  <c r="J275" i="12"/>
  <c r="D276" i="12"/>
  <c r="F276" i="12"/>
  <c r="H276" i="12"/>
  <c r="E276" i="12"/>
  <c r="D277" i="12"/>
  <c r="E277" i="12"/>
  <c r="I277" i="12"/>
  <c r="J277" i="12"/>
  <c r="D278" i="12"/>
  <c r="E278" i="12"/>
  <c r="D279" i="12"/>
  <c r="G279" i="12"/>
  <c r="E279" i="12"/>
  <c r="F279" i="12"/>
  <c r="H279" i="12"/>
  <c r="D280" i="12"/>
  <c r="E280" i="12"/>
  <c r="I280" i="12"/>
  <c r="J280" i="12"/>
  <c r="F280" i="12"/>
  <c r="H280" i="12"/>
  <c r="D281" i="12"/>
  <c r="I281" i="12"/>
  <c r="J281" i="12"/>
  <c r="E281" i="12"/>
  <c r="D282" i="12"/>
  <c r="E282" i="12"/>
  <c r="D283" i="12"/>
  <c r="F283" i="12"/>
  <c r="I283" i="12"/>
  <c r="J283" i="12"/>
  <c r="E283" i="12"/>
  <c r="D284" i="12"/>
  <c r="E284" i="12"/>
  <c r="I284" i="12"/>
  <c r="J284" i="12"/>
  <c r="F284" i="12"/>
  <c r="H284" i="12"/>
  <c r="D285" i="12"/>
  <c r="E285" i="12"/>
  <c r="I285" i="12"/>
  <c r="J285" i="12"/>
  <c r="D286" i="12"/>
  <c r="E286" i="12"/>
  <c r="D287" i="12"/>
  <c r="E287" i="12"/>
  <c r="I287" i="12"/>
  <c r="J287" i="12"/>
  <c r="F287" i="12"/>
  <c r="H287" i="12"/>
  <c r="G287" i="12"/>
  <c r="D288" i="12"/>
  <c r="F288" i="12"/>
  <c r="H288" i="12"/>
  <c r="E288" i="12"/>
  <c r="I288" i="12"/>
  <c r="J288" i="12"/>
  <c r="D289" i="12"/>
  <c r="E289" i="12"/>
  <c r="I289" i="12"/>
  <c r="J289" i="12"/>
  <c r="D290" i="12"/>
  <c r="E290" i="12"/>
  <c r="D291" i="12"/>
  <c r="F291" i="12"/>
  <c r="H291" i="12"/>
  <c r="E291" i="12"/>
  <c r="I291" i="12"/>
  <c r="J291" i="12"/>
  <c r="D292" i="12"/>
  <c r="F292" i="12"/>
  <c r="H292" i="12"/>
  <c r="E292" i="12"/>
  <c r="I292" i="12"/>
  <c r="J292" i="12"/>
  <c r="D293" i="12"/>
  <c r="E293" i="12"/>
  <c r="I293" i="12"/>
  <c r="J293" i="12"/>
  <c r="D294" i="12"/>
  <c r="E294" i="12"/>
  <c r="D295" i="12"/>
  <c r="I295" i="12"/>
  <c r="J295" i="12"/>
  <c r="E295" i="12"/>
  <c r="D296" i="12"/>
  <c r="E296" i="12"/>
  <c r="I296" i="12"/>
  <c r="J296" i="12"/>
  <c r="F296" i="12"/>
  <c r="H296" i="12"/>
  <c r="D297" i="12"/>
  <c r="I297" i="12"/>
  <c r="J297" i="12"/>
  <c r="E297" i="12"/>
  <c r="D298" i="12"/>
  <c r="E298" i="12"/>
  <c r="D299" i="12"/>
  <c r="I299" i="12"/>
  <c r="J299" i="12"/>
  <c r="E299" i="12"/>
  <c r="F299" i="12"/>
  <c r="H299" i="12"/>
  <c r="G299" i="12"/>
  <c r="D300" i="12"/>
  <c r="E300" i="12"/>
  <c r="I300" i="12"/>
  <c r="J300" i="12"/>
  <c r="F300" i="12"/>
  <c r="H300" i="12"/>
  <c r="D301" i="12"/>
  <c r="E301" i="12"/>
  <c r="I301" i="12"/>
  <c r="J301" i="12"/>
  <c r="D302" i="12"/>
  <c r="E302" i="12"/>
  <c r="D303" i="12"/>
  <c r="F303" i="12"/>
  <c r="E303" i="12"/>
  <c r="I303" i="12"/>
  <c r="J303" i="12"/>
  <c r="D304" i="12"/>
  <c r="F304" i="12"/>
  <c r="H304" i="12"/>
  <c r="E304" i="12"/>
  <c r="I304" i="12"/>
  <c r="J304" i="12"/>
  <c r="D305" i="12"/>
  <c r="E305" i="12"/>
  <c r="I305" i="12"/>
  <c r="J305" i="12"/>
  <c r="D306" i="12"/>
  <c r="E306" i="12"/>
  <c r="D307" i="12"/>
  <c r="E307" i="12"/>
  <c r="I307" i="12"/>
  <c r="J307" i="12"/>
  <c r="D308" i="12"/>
  <c r="F308" i="12"/>
  <c r="H308" i="12"/>
  <c r="E308" i="12"/>
  <c r="D309" i="12"/>
  <c r="E309" i="12"/>
  <c r="I309" i="12"/>
  <c r="J309" i="12"/>
  <c r="D310" i="12"/>
  <c r="E310" i="12"/>
  <c r="D311" i="12"/>
  <c r="G311" i="12"/>
  <c r="E311" i="12"/>
  <c r="F311" i="12"/>
  <c r="H311" i="12"/>
  <c r="D312" i="12"/>
  <c r="E312" i="12"/>
  <c r="I312" i="12"/>
  <c r="J312" i="12"/>
  <c r="F312" i="12"/>
  <c r="H312" i="12"/>
  <c r="D313" i="12"/>
  <c r="I313" i="12"/>
  <c r="J313" i="12"/>
  <c r="E313" i="12"/>
  <c r="D314" i="12"/>
  <c r="E314" i="12"/>
  <c r="D315" i="12"/>
  <c r="F315" i="12"/>
  <c r="I315" i="12"/>
  <c r="J315" i="12"/>
  <c r="E315" i="12"/>
  <c r="D316" i="12"/>
  <c r="E316" i="12"/>
  <c r="I316" i="12"/>
  <c r="J316" i="12"/>
  <c r="F316" i="12"/>
  <c r="H316" i="12"/>
  <c r="D317" i="12"/>
  <c r="E317" i="12"/>
  <c r="I317" i="12"/>
  <c r="J317" i="12"/>
  <c r="D318" i="12"/>
  <c r="E318" i="12"/>
  <c r="D319" i="12"/>
  <c r="F319" i="12"/>
  <c r="E319" i="12"/>
  <c r="I319" i="12"/>
  <c r="J319" i="12"/>
  <c r="D320" i="12"/>
  <c r="F320" i="12"/>
  <c r="H320" i="12"/>
  <c r="E320" i="12"/>
  <c r="I320" i="12"/>
  <c r="J320" i="12"/>
  <c r="D321" i="12"/>
  <c r="E321" i="12"/>
  <c r="I321" i="12"/>
  <c r="J321" i="12"/>
  <c r="D322" i="12"/>
  <c r="E322" i="12"/>
  <c r="D323" i="12"/>
  <c r="F323" i="12"/>
  <c r="H323" i="12"/>
  <c r="E323" i="12"/>
  <c r="I323" i="12"/>
  <c r="J323" i="12"/>
  <c r="D324" i="12"/>
  <c r="F324" i="12"/>
  <c r="H324" i="12"/>
  <c r="E324" i="12"/>
  <c r="I324" i="12"/>
  <c r="J324" i="12"/>
  <c r="D325" i="12"/>
  <c r="E325" i="12"/>
  <c r="I325" i="12"/>
  <c r="J325" i="12"/>
  <c r="D326" i="12"/>
  <c r="E326" i="12"/>
  <c r="D327" i="12"/>
  <c r="I327" i="12"/>
  <c r="J327" i="12"/>
  <c r="E327" i="12"/>
  <c r="D328" i="12"/>
  <c r="E328" i="12"/>
  <c r="I328" i="12"/>
  <c r="J328" i="12"/>
  <c r="F328" i="12"/>
  <c r="H328" i="12"/>
  <c r="D329" i="12"/>
  <c r="I329" i="12"/>
  <c r="J329" i="12"/>
  <c r="E329" i="12"/>
  <c r="D330" i="12"/>
  <c r="E330" i="12"/>
  <c r="D331" i="12"/>
  <c r="F331" i="12"/>
  <c r="I331" i="12"/>
  <c r="J331" i="12"/>
  <c r="E331" i="12"/>
  <c r="D332" i="12"/>
  <c r="E332" i="12"/>
  <c r="I332" i="12"/>
  <c r="J332" i="12"/>
  <c r="F332" i="12"/>
  <c r="H332" i="12"/>
  <c r="D333" i="12"/>
  <c r="E333" i="12"/>
  <c r="I333" i="12"/>
  <c r="J333" i="12"/>
  <c r="D334" i="12"/>
  <c r="E334" i="12"/>
  <c r="D335" i="12"/>
  <c r="F335" i="12"/>
  <c r="E335" i="12"/>
  <c r="I335" i="12"/>
  <c r="J335" i="12"/>
  <c r="D336" i="12"/>
  <c r="F336" i="12"/>
  <c r="H336" i="12"/>
  <c r="E336" i="12"/>
  <c r="D337" i="12"/>
  <c r="E337" i="12"/>
  <c r="I337" i="12"/>
  <c r="J337" i="12"/>
  <c r="D338" i="12"/>
  <c r="E338" i="12"/>
  <c r="D339" i="12"/>
  <c r="E339" i="12"/>
  <c r="I339" i="12"/>
  <c r="J339" i="12"/>
  <c r="D340" i="12"/>
  <c r="F340" i="12"/>
  <c r="H340" i="12"/>
  <c r="E340" i="12"/>
  <c r="D341" i="12"/>
  <c r="E341" i="12"/>
  <c r="I341" i="12"/>
  <c r="J341" i="12"/>
  <c r="D342" i="12"/>
  <c r="E342" i="12"/>
  <c r="D343" i="12"/>
  <c r="G343" i="12"/>
  <c r="E343" i="12"/>
  <c r="F343" i="12"/>
  <c r="H343" i="12"/>
  <c r="D344" i="12"/>
  <c r="E344" i="12"/>
  <c r="I344" i="12"/>
  <c r="J344" i="12"/>
  <c r="F344" i="12"/>
  <c r="H344" i="12"/>
  <c r="D345" i="12"/>
  <c r="I345" i="12"/>
  <c r="J345" i="12"/>
  <c r="E345" i="12"/>
  <c r="D346" i="12"/>
  <c r="E346" i="12"/>
  <c r="D347" i="12"/>
  <c r="F347" i="12"/>
  <c r="I347" i="12"/>
  <c r="J347" i="12"/>
  <c r="E347" i="12"/>
  <c r="D348" i="12"/>
  <c r="E348" i="12"/>
  <c r="I348" i="12"/>
  <c r="J348" i="12"/>
  <c r="F348" i="12"/>
  <c r="H348" i="12"/>
  <c r="D349" i="12"/>
  <c r="E349" i="12"/>
  <c r="I349" i="12"/>
  <c r="J349" i="12"/>
  <c r="D350" i="12"/>
  <c r="E350" i="12"/>
  <c r="D351" i="12"/>
  <c r="F351" i="12"/>
  <c r="E351" i="12"/>
  <c r="I351" i="12"/>
  <c r="J351" i="12"/>
  <c r="D352" i="12"/>
  <c r="F352" i="12"/>
  <c r="H352" i="12"/>
  <c r="E352" i="12"/>
  <c r="I352" i="12"/>
  <c r="J352" i="12"/>
  <c r="D353" i="12"/>
  <c r="E353" i="12"/>
  <c r="I353" i="12"/>
  <c r="J353" i="12"/>
  <c r="D354" i="12"/>
  <c r="E354" i="12"/>
  <c r="D355" i="12"/>
  <c r="F355" i="12"/>
  <c r="H355" i="12"/>
  <c r="E355" i="12"/>
  <c r="I355" i="12"/>
  <c r="J355" i="12"/>
  <c r="D356" i="12"/>
  <c r="F356" i="12"/>
  <c r="H356" i="12"/>
  <c r="E356" i="12"/>
  <c r="I356" i="12"/>
  <c r="J356" i="12"/>
  <c r="D357" i="12"/>
  <c r="E357" i="12"/>
  <c r="I357" i="12"/>
  <c r="J357" i="12"/>
  <c r="D358" i="12"/>
  <c r="E358" i="12"/>
  <c r="D359" i="12"/>
  <c r="I359" i="12"/>
  <c r="J359" i="12"/>
  <c r="E359" i="12"/>
  <c r="D360" i="12"/>
  <c r="E360" i="12"/>
  <c r="I360" i="12"/>
  <c r="J360" i="12"/>
  <c r="F360" i="12"/>
  <c r="H360" i="12"/>
  <c r="D361" i="12"/>
  <c r="I361" i="12"/>
  <c r="J361" i="12"/>
  <c r="E361" i="12"/>
  <c r="D362" i="12"/>
  <c r="E362" i="12"/>
  <c r="D363" i="12"/>
  <c r="F363" i="12"/>
  <c r="I363" i="12"/>
  <c r="J363" i="12"/>
  <c r="E363" i="12"/>
  <c r="D364" i="12"/>
  <c r="E364" i="12"/>
  <c r="I364" i="12"/>
  <c r="J364" i="12"/>
  <c r="F364" i="12"/>
  <c r="H364" i="12"/>
  <c r="D365" i="12"/>
  <c r="E365" i="12"/>
  <c r="I365" i="12"/>
  <c r="J365" i="12"/>
  <c r="D366" i="12"/>
  <c r="E366" i="12"/>
  <c r="D367" i="12"/>
  <c r="F367" i="12"/>
  <c r="E367" i="12"/>
  <c r="I367" i="12"/>
  <c r="J367" i="12"/>
  <c r="D368" i="12"/>
  <c r="F368" i="12"/>
  <c r="H368" i="12"/>
  <c r="E368" i="12"/>
  <c r="D369" i="12"/>
  <c r="E369" i="12"/>
  <c r="I369" i="12"/>
  <c r="J369" i="12"/>
  <c r="D370" i="12"/>
  <c r="E370" i="12"/>
  <c r="D371" i="12"/>
  <c r="E371" i="12"/>
  <c r="I371" i="12"/>
  <c r="J371" i="12"/>
  <c r="D372" i="12"/>
  <c r="F372" i="12"/>
  <c r="H372" i="12"/>
  <c r="E372" i="12"/>
  <c r="D373" i="12"/>
  <c r="E373" i="12"/>
  <c r="I373" i="12"/>
  <c r="J373" i="12"/>
  <c r="D374" i="12"/>
  <c r="E374" i="12"/>
  <c r="D375" i="12"/>
  <c r="F375" i="12"/>
  <c r="H375" i="12"/>
  <c r="E375" i="12"/>
  <c r="D376" i="12"/>
  <c r="E376" i="12"/>
  <c r="I376" i="12"/>
  <c r="J376" i="12"/>
  <c r="F376" i="12"/>
  <c r="H376" i="12"/>
  <c r="D377" i="12"/>
  <c r="I377" i="12"/>
  <c r="J377" i="12"/>
  <c r="E377" i="12"/>
  <c r="D378" i="12"/>
  <c r="E378" i="12"/>
  <c r="D379" i="12"/>
  <c r="F379" i="12"/>
  <c r="I379" i="12"/>
  <c r="J379" i="12"/>
  <c r="E379" i="12"/>
  <c r="D380" i="12"/>
  <c r="E380" i="12"/>
  <c r="I380" i="12"/>
  <c r="J380" i="12"/>
  <c r="F380" i="12"/>
  <c r="H380" i="12"/>
  <c r="D381" i="12"/>
  <c r="E381" i="12"/>
  <c r="I381" i="12"/>
  <c r="J381" i="12"/>
  <c r="D382" i="12"/>
  <c r="E382" i="12"/>
  <c r="D383" i="12"/>
  <c r="E383" i="12"/>
  <c r="I383" i="12"/>
  <c r="J383" i="12"/>
  <c r="F383" i="12"/>
  <c r="H383" i="12"/>
  <c r="G383" i="12"/>
  <c r="D384" i="12"/>
  <c r="F384" i="12"/>
  <c r="H384" i="12"/>
  <c r="E384" i="12"/>
  <c r="I384" i="12"/>
  <c r="J384" i="12"/>
  <c r="D385" i="12"/>
  <c r="E385" i="12"/>
  <c r="I385" i="12"/>
  <c r="J385" i="12"/>
  <c r="D386" i="12"/>
  <c r="E386" i="12"/>
  <c r="D387" i="12"/>
  <c r="F387" i="12"/>
  <c r="H387" i="12"/>
  <c r="E387" i="12"/>
  <c r="I387" i="12"/>
  <c r="J387" i="12"/>
  <c r="D388" i="12"/>
  <c r="F388" i="12"/>
  <c r="H388" i="12"/>
  <c r="E388" i="12"/>
  <c r="I388" i="12"/>
  <c r="J388" i="12"/>
  <c r="D389" i="12"/>
  <c r="E389" i="12"/>
  <c r="I389" i="12"/>
  <c r="J389" i="12"/>
  <c r="D390" i="12"/>
  <c r="E390" i="12"/>
  <c r="D391" i="12"/>
  <c r="I391" i="12"/>
  <c r="J391" i="12"/>
  <c r="E391" i="12"/>
  <c r="D392" i="12"/>
  <c r="E392" i="12"/>
  <c r="I392" i="12"/>
  <c r="J392" i="12"/>
  <c r="F392" i="12"/>
  <c r="H392" i="12"/>
  <c r="D393" i="12"/>
  <c r="I393" i="12"/>
  <c r="J393" i="12"/>
  <c r="E393" i="12"/>
  <c r="D394" i="12"/>
  <c r="E394" i="12"/>
  <c r="D395" i="12"/>
  <c r="F395" i="12"/>
  <c r="I395" i="12"/>
  <c r="J395" i="12"/>
  <c r="E395" i="12"/>
  <c r="D396" i="12"/>
  <c r="E396" i="12"/>
  <c r="I396" i="12"/>
  <c r="J396" i="12"/>
  <c r="F396" i="12"/>
  <c r="H396" i="12"/>
  <c r="D397" i="12"/>
  <c r="E397" i="12"/>
  <c r="I397" i="12"/>
  <c r="J397" i="12"/>
  <c r="D398" i="12"/>
  <c r="E398" i="12"/>
  <c r="D399" i="12"/>
  <c r="F399" i="12"/>
  <c r="E399" i="12"/>
  <c r="I399" i="12"/>
  <c r="J399" i="12"/>
  <c r="D400" i="12"/>
  <c r="F400" i="12"/>
  <c r="H400" i="12"/>
  <c r="E400" i="12"/>
  <c r="I400" i="12"/>
  <c r="J400" i="12"/>
  <c r="D401" i="12"/>
  <c r="E401" i="12"/>
  <c r="I401" i="12"/>
  <c r="J401" i="12"/>
  <c r="D402" i="12"/>
  <c r="E402" i="12"/>
  <c r="D403" i="12"/>
  <c r="E403" i="12"/>
  <c r="I403" i="12"/>
  <c r="J403" i="12"/>
  <c r="D404" i="12"/>
  <c r="F404" i="12"/>
  <c r="H404" i="12"/>
  <c r="E404" i="12"/>
  <c r="D405" i="12"/>
  <c r="E405" i="12"/>
  <c r="I405" i="12"/>
  <c r="J405" i="12"/>
  <c r="D406" i="12"/>
  <c r="E406" i="12"/>
  <c r="D407" i="12"/>
  <c r="G407" i="12"/>
  <c r="E407" i="12"/>
  <c r="F407" i="12"/>
  <c r="H407" i="12"/>
  <c r="D408" i="12"/>
  <c r="E408" i="12"/>
  <c r="I408" i="12"/>
  <c r="J408" i="12"/>
  <c r="F408" i="12"/>
  <c r="H408" i="12"/>
  <c r="D409" i="12"/>
  <c r="I409" i="12"/>
  <c r="J409" i="12"/>
  <c r="E409" i="12"/>
  <c r="D410" i="12"/>
  <c r="E410" i="12"/>
  <c r="D411" i="12"/>
  <c r="I411" i="12"/>
  <c r="J411" i="12"/>
  <c r="E411" i="12"/>
  <c r="F411" i="12"/>
  <c r="H411" i="12"/>
  <c r="G411" i="12"/>
  <c r="D412" i="12"/>
  <c r="E412" i="12"/>
  <c r="I412" i="12"/>
  <c r="J412" i="12"/>
  <c r="F412" i="12"/>
  <c r="H412" i="12"/>
  <c r="D413" i="12"/>
  <c r="E413" i="12"/>
  <c r="I413" i="12"/>
  <c r="J413" i="12"/>
  <c r="D414" i="12"/>
  <c r="E414" i="12"/>
  <c r="D415" i="12"/>
  <c r="E415" i="12"/>
  <c r="I415" i="12"/>
  <c r="J415" i="12"/>
  <c r="F415" i="12"/>
  <c r="H415" i="12"/>
  <c r="G415" i="12"/>
  <c r="D416" i="12"/>
  <c r="F416" i="12"/>
  <c r="H416" i="12"/>
  <c r="E416" i="12"/>
  <c r="I416" i="12"/>
  <c r="J416" i="12"/>
  <c r="D417" i="12"/>
  <c r="E417" i="12"/>
  <c r="I417" i="12"/>
  <c r="J417" i="12"/>
  <c r="D418" i="12"/>
  <c r="E418" i="12"/>
  <c r="D419" i="12"/>
  <c r="F419" i="12"/>
  <c r="H419" i="12"/>
  <c r="E419" i="12"/>
  <c r="I419" i="12"/>
  <c r="J419" i="12"/>
  <c r="D420" i="12"/>
  <c r="F420" i="12"/>
  <c r="H420" i="12"/>
  <c r="E420" i="12"/>
  <c r="I420" i="12"/>
  <c r="J420" i="12"/>
  <c r="D421" i="12"/>
  <c r="E421" i="12"/>
  <c r="I421" i="12"/>
  <c r="J421" i="12"/>
  <c r="D422" i="12"/>
  <c r="E422" i="12"/>
  <c r="D423" i="12"/>
  <c r="I423" i="12"/>
  <c r="J423" i="12"/>
  <c r="E423" i="12"/>
  <c r="D424" i="12"/>
  <c r="E424" i="12"/>
  <c r="I424" i="12"/>
  <c r="J424" i="12"/>
  <c r="F424" i="12"/>
  <c r="H424" i="12"/>
  <c r="D425" i="12"/>
  <c r="I425" i="12"/>
  <c r="J425" i="12"/>
  <c r="E425" i="12"/>
  <c r="D426" i="12"/>
  <c r="E426" i="12"/>
  <c r="D427" i="12"/>
  <c r="F427" i="12"/>
  <c r="I427" i="12"/>
  <c r="J427" i="12"/>
  <c r="E427" i="12"/>
  <c r="D428" i="12"/>
  <c r="E428" i="12"/>
  <c r="I428" i="12"/>
  <c r="J428" i="12"/>
  <c r="F428" i="12"/>
  <c r="H428" i="12"/>
  <c r="D429" i="12"/>
  <c r="E429" i="12"/>
  <c r="I429" i="12"/>
  <c r="J429" i="12"/>
  <c r="D430" i="12"/>
  <c r="E430" i="12"/>
  <c r="D431" i="12"/>
  <c r="F431" i="12"/>
  <c r="E431" i="12"/>
  <c r="I431" i="12"/>
  <c r="J431" i="12"/>
  <c r="D432" i="12"/>
  <c r="F432" i="12"/>
  <c r="H432" i="12"/>
  <c r="E432" i="12"/>
  <c r="D433" i="12"/>
  <c r="E433" i="12"/>
  <c r="I433" i="12"/>
  <c r="J433" i="12"/>
  <c r="D434" i="12"/>
  <c r="E434" i="12"/>
  <c r="D435" i="12"/>
  <c r="G435" i="12"/>
  <c r="E435" i="12"/>
  <c r="I435" i="12"/>
  <c r="J435" i="12"/>
  <c r="F435" i="12"/>
  <c r="H435" i="12"/>
  <c r="D436" i="12"/>
  <c r="F436" i="12"/>
  <c r="H436" i="12"/>
  <c r="E436" i="12"/>
  <c r="I436" i="12"/>
  <c r="J436" i="12"/>
  <c r="D437" i="12"/>
  <c r="E437" i="12"/>
  <c r="I437" i="12"/>
  <c r="J437" i="12"/>
  <c r="D438" i="12"/>
  <c r="E438" i="12"/>
  <c r="D439" i="12"/>
  <c r="F439" i="12"/>
  <c r="H439" i="12"/>
  <c r="E439" i="12"/>
  <c r="D440" i="12"/>
  <c r="E440" i="12"/>
  <c r="I440" i="12"/>
  <c r="J440" i="12"/>
  <c r="F440" i="12"/>
  <c r="H440" i="12"/>
  <c r="D441" i="12"/>
  <c r="I441" i="12"/>
  <c r="J441" i="12"/>
  <c r="E441" i="12"/>
  <c r="D442" i="12"/>
  <c r="E442" i="12"/>
  <c r="D443" i="12"/>
  <c r="I443" i="12"/>
  <c r="J443" i="12"/>
  <c r="E443" i="12"/>
  <c r="F443" i="12"/>
  <c r="H443" i="12"/>
  <c r="G443" i="12"/>
  <c r="D444" i="12"/>
  <c r="E444" i="12"/>
  <c r="I444" i="12"/>
  <c r="J444" i="12"/>
  <c r="F444" i="12"/>
  <c r="H444" i="12"/>
  <c r="D445" i="12"/>
  <c r="E445" i="12"/>
  <c r="I445" i="12"/>
  <c r="J445" i="12"/>
  <c r="D446" i="12"/>
  <c r="E446" i="12"/>
  <c r="D447" i="12"/>
  <c r="F447" i="12"/>
  <c r="E447" i="12"/>
  <c r="I447" i="12"/>
  <c r="J447" i="12"/>
  <c r="D448" i="12"/>
  <c r="F448" i="12"/>
  <c r="H448" i="12"/>
  <c r="E448" i="12"/>
  <c r="I448" i="12"/>
  <c r="J448" i="12"/>
  <c r="D449" i="12"/>
  <c r="E449" i="12"/>
  <c r="I449" i="12"/>
  <c r="J449" i="12"/>
  <c r="D450" i="12"/>
  <c r="E450" i="12"/>
  <c r="D451" i="12"/>
  <c r="F451" i="12"/>
  <c r="H451" i="12"/>
  <c r="E451" i="12"/>
  <c r="I451" i="12"/>
  <c r="J451" i="12"/>
  <c r="D452" i="12"/>
  <c r="F452" i="12"/>
  <c r="H452" i="12"/>
  <c r="E452" i="12"/>
  <c r="I452" i="12"/>
  <c r="J452" i="12"/>
  <c r="D453" i="12"/>
  <c r="E453" i="12"/>
  <c r="I453" i="12"/>
  <c r="J453" i="12"/>
  <c r="D454" i="12"/>
  <c r="E454" i="12"/>
  <c r="D455" i="12"/>
  <c r="I455" i="12"/>
  <c r="J455" i="12"/>
  <c r="E455" i="12"/>
  <c r="D456" i="12"/>
  <c r="E456" i="12"/>
  <c r="I456" i="12"/>
  <c r="J456" i="12"/>
  <c r="F456" i="12"/>
  <c r="H456" i="12"/>
  <c r="D457" i="12"/>
  <c r="I457" i="12"/>
  <c r="J457" i="12"/>
  <c r="E457" i="12"/>
  <c r="D458" i="12"/>
  <c r="E458" i="12"/>
  <c r="D459" i="12"/>
  <c r="F459" i="12"/>
  <c r="I459" i="12"/>
  <c r="J459" i="12"/>
  <c r="E459" i="12"/>
  <c r="D460" i="12"/>
  <c r="E460" i="12"/>
  <c r="I460" i="12"/>
  <c r="J460" i="12"/>
  <c r="F460" i="12"/>
  <c r="H460" i="12"/>
  <c r="D461" i="12"/>
  <c r="E461" i="12"/>
  <c r="I461" i="12"/>
  <c r="J461" i="12"/>
  <c r="D462" i="12"/>
  <c r="E462" i="12"/>
  <c r="D463" i="12"/>
  <c r="F463" i="12"/>
  <c r="E463" i="12"/>
  <c r="I463" i="12"/>
  <c r="J463" i="12"/>
  <c r="D464" i="12"/>
  <c r="F464" i="12"/>
  <c r="H464" i="12"/>
  <c r="E464" i="12"/>
  <c r="D465" i="12"/>
  <c r="E465" i="12"/>
  <c r="I465" i="12"/>
  <c r="J465" i="12"/>
  <c r="D466" i="12"/>
  <c r="E466" i="12"/>
  <c r="D467" i="12"/>
  <c r="G467" i="12"/>
  <c r="E467" i="12"/>
  <c r="I467" i="12"/>
  <c r="J467" i="12"/>
  <c r="F467" i="12"/>
  <c r="H467" i="12"/>
  <c r="D468" i="12"/>
  <c r="F468" i="12"/>
  <c r="H468" i="12"/>
  <c r="E468" i="12"/>
  <c r="I468" i="12"/>
  <c r="J468" i="12"/>
  <c r="D469" i="12"/>
  <c r="E469" i="12"/>
  <c r="I469" i="12"/>
  <c r="J469" i="12"/>
  <c r="D470" i="12"/>
  <c r="E470" i="12"/>
  <c r="D471" i="12"/>
  <c r="F471" i="12"/>
  <c r="H471" i="12"/>
  <c r="E471" i="12"/>
  <c r="D472" i="12"/>
  <c r="E472" i="12"/>
  <c r="I472" i="12"/>
  <c r="J472" i="12"/>
  <c r="F472" i="12"/>
  <c r="H472" i="12"/>
  <c r="D473" i="12"/>
  <c r="I473" i="12"/>
  <c r="J473" i="12"/>
  <c r="E473" i="12"/>
  <c r="D474" i="12"/>
  <c r="E474" i="12"/>
  <c r="D475" i="12"/>
  <c r="F475" i="12"/>
  <c r="I475" i="12"/>
  <c r="J475" i="12"/>
  <c r="E475" i="12"/>
  <c r="D476" i="12"/>
  <c r="E476" i="12"/>
  <c r="I476" i="12"/>
  <c r="J476" i="12"/>
  <c r="F476" i="12"/>
  <c r="H476" i="12"/>
  <c r="D477" i="12"/>
  <c r="E477" i="12"/>
  <c r="I477" i="12"/>
  <c r="J477" i="12"/>
  <c r="D478" i="12"/>
  <c r="E478" i="12"/>
  <c r="D479" i="12"/>
  <c r="F479" i="12"/>
  <c r="E479" i="12"/>
  <c r="I479" i="12"/>
  <c r="J479" i="12"/>
  <c r="D480" i="12"/>
  <c r="F480" i="12"/>
  <c r="H480" i="12"/>
  <c r="E480" i="12"/>
  <c r="I480" i="12"/>
  <c r="J480" i="12"/>
  <c r="D481" i="12"/>
  <c r="E481" i="12"/>
  <c r="I481" i="12"/>
  <c r="J481" i="12"/>
  <c r="D482" i="12"/>
  <c r="E482" i="12"/>
  <c r="D483" i="12"/>
  <c r="F483" i="12"/>
  <c r="H483" i="12"/>
  <c r="E483" i="12"/>
  <c r="I483" i="12"/>
  <c r="J483" i="12"/>
  <c r="D484" i="12"/>
  <c r="F484" i="12"/>
  <c r="H484" i="12"/>
  <c r="E484" i="12"/>
  <c r="I484" i="12"/>
  <c r="J484" i="12"/>
  <c r="D485" i="12"/>
  <c r="E485" i="12"/>
  <c r="I485" i="12"/>
  <c r="J485" i="12"/>
  <c r="D486" i="12"/>
  <c r="E486" i="12"/>
  <c r="D487" i="12"/>
  <c r="I487" i="12"/>
  <c r="J487" i="12"/>
  <c r="E487" i="12"/>
  <c r="D488" i="12"/>
  <c r="E488" i="12"/>
  <c r="I488" i="12"/>
  <c r="J488" i="12"/>
  <c r="F488" i="12"/>
  <c r="H488" i="12"/>
  <c r="D489" i="12"/>
  <c r="I489" i="12"/>
  <c r="J489" i="12"/>
  <c r="E489" i="12"/>
  <c r="D490" i="12"/>
  <c r="E490" i="12"/>
  <c r="D491" i="12"/>
  <c r="F491" i="12"/>
  <c r="I491" i="12"/>
  <c r="J491" i="12"/>
  <c r="E491" i="12"/>
  <c r="D492" i="12"/>
  <c r="E492" i="12"/>
  <c r="I492" i="12"/>
  <c r="J492" i="12"/>
  <c r="F492" i="12"/>
  <c r="H492" i="12"/>
  <c r="D493" i="12"/>
  <c r="E493" i="12"/>
  <c r="I493" i="12"/>
  <c r="J493" i="12"/>
  <c r="D494" i="12"/>
  <c r="E494" i="12"/>
  <c r="D495" i="12"/>
  <c r="F495" i="12"/>
  <c r="E495" i="12"/>
  <c r="I495" i="12"/>
  <c r="J495" i="12"/>
  <c r="D496" i="12"/>
  <c r="F496" i="12"/>
  <c r="H496" i="12"/>
  <c r="E496" i="12"/>
  <c r="D497" i="12"/>
  <c r="E497" i="12"/>
  <c r="I497" i="12"/>
  <c r="J497" i="12"/>
  <c r="D498" i="12"/>
  <c r="E498" i="12"/>
  <c r="D499" i="12"/>
  <c r="G499" i="12"/>
  <c r="E499" i="12"/>
  <c r="I499" i="12"/>
  <c r="J499" i="12"/>
  <c r="F499" i="12"/>
  <c r="H499" i="12"/>
  <c r="D500" i="12"/>
  <c r="F500" i="12"/>
  <c r="H500" i="12"/>
  <c r="E500" i="12"/>
  <c r="D501" i="12"/>
  <c r="E501" i="12"/>
  <c r="I501" i="12"/>
  <c r="J501" i="12"/>
  <c r="D502" i="12"/>
  <c r="E502" i="12"/>
  <c r="D503" i="12"/>
  <c r="G503" i="12"/>
  <c r="E503" i="12"/>
  <c r="F503" i="12"/>
  <c r="H503" i="12"/>
  <c r="D504" i="12"/>
  <c r="E504" i="12"/>
  <c r="I504" i="12"/>
  <c r="J504" i="12"/>
  <c r="F504" i="12"/>
  <c r="H504" i="12"/>
  <c r="D505" i="12"/>
  <c r="I505" i="12"/>
  <c r="J505" i="12"/>
  <c r="E505" i="12"/>
  <c r="D506" i="12"/>
  <c r="E506" i="12"/>
  <c r="D507" i="12"/>
  <c r="I507" i="12"/>
  <c r="J507" i="12"/>
  <c r="E507" i="12"/>
  <c r="F507" i="12"/>
  <c r="H507" i="12"/>
  <c r="G507" i="12"/>
  <c r="D508" i="12"/>
  <c r="E508" i="12"/>
  <c r="I508" i="12"/>
  <c r="J508" i="12"/>
  <c r="F508" i="12"/>
  <c r="H508" i="12"/>
  <c r="D509" i="12"/>
  <c r="E509" i="12"/>
  <c r="I509" i="12"/>
  <c r="J509" i="12"/>
  <c r="D510" i="12"/>
  <c r="E510" i="12"/>
  <c r="D511" i="12"/>
  <c r="F511" i="12"/>
  <c r="E511" i="12"/>
  <c r="I511" i="12"/>
  <c r="J511" i="12"/>
  <c r="D512" i="12"/>
  <c r="F512" i="12"/>
  <c r="H512" i="12"/>
  <c r="E512" i="12"/>
  <c r="I512" i="12"/>
  <c r="J512" i="12"/>
  <c r="D513" i="12"/>
  <c r="E513" i="12"/>
  <c r="I513" i="12"/>
  <c r="J513" i="12"/>
  <c r="D514" i="12"/>
  <c r="E514" i="12"/>
  <c r="D515" i="12"/>
  <c r="F515" i="12"/>
  <c r="H515" i="12"/>
  <c r="E515" i="12"/>
  <c r="I515" i="12"/>
  <c r="J515" i="12"/>
  <c r="D516" i="12"/>
  <c r="F516" i="12"/>
  <c r="H516" i="12"/>
  <c r="E516" i="12"/>
  <c r="I516" i="12"/>
  <c r="J516" i="12"/>
  <c r="D517" i="12"/>
  <c r="E517" i="12"/>
  <c r="I517" i="12"/>
  <c r="J517" i="12"/>
  <c r="D518" i="12"/>
  <c r="E518" i="12"/>
  <c r="D519" i="12"/>
  <c r="I519" i="12"/>
  <c r="J519" i="12"/>
  <c r="E519" i="12"/>
  <c r="D520" i="12"/>
  <c r="E520" i="12"/>
  <c r="I520" i="12"/>
  <c r="J520" i="12"/>
  <c r="F520" i="12"/>
  <c r="H520" i="12"/>
  <c r="D521" i="12"/>
  <c r="I521" i="12"/>
  <c r="J521" i="12"/>
  <c r="E521" i="12"/>
  <c r="D522" i="12"/>
  <c r="E522" i="12"/>
  <c r="D523" i="12"/>
  <c r="F523" i="12"/>
  <c r="I523" i="12"/>
  <c r="J523" i="12"/>
  <c r="E523" i="12"/>
  <c r="D524" i="12"/>
  <c r="E524" i="12"/>
  <c r="I524" i="12"/>
  <c r="J524" i="12"/>
  <c r="F524" i="12"/>
  <c r="H524" i="12"/>
  <c r="D525" i="12"/>
  <c r="E525" i="12"/>
  <c r="I525" i="12"/>
  <c r="J525" i="12"/>
  <c r="D526" i="12"/>
  <c r="E526" i="12"/>
  <c r="D527" i="12"/>
  <c r="F527" i="12"/>
  <c r="E527" i="12"/>
  <c r="I527" i="12"/>
  <c r="J527" i="12"/>
  <c r="D528" i="12"/>
  <c r="F528" i="12"/>
  <c r="H528" i="12"/>
  <c r="E528" i="12"/>
  <c r="I528" i="12"/>
  <c r="J528" i="12"/>
  <c r="D529" i="12"/>
  <c r="E529" i="12"/>
  <c r="I529" i="12"/>
  <c r="J529" i="12"/>
  <c r="D530" i="12"/>
  <c r="E530" i="12"/>
  <c r="D531" i="12"/>
  <c r="E531" i="12"/>
  <c r="I531" i="12"/>
  <c r="J531" i="12"/>
  <c r="D532" i="12"/>
  <c r="F532" i="12"/>
  <c r="H532" i="12"/>
  <c r="E532" i="12"/>
  <c r="D533" i="12"/>
  <c r="E533" i="12"/>
  <c r="I533" i="12"/>
  <c r="J533" i="12"/>
  <c r="D534" i="12"/>
  <c r="E534" i="12"/>
  <c r="D535" i="12"/>
  <c r="G535" i="12"/>
  <c r="E535" i="12"/>
  <c r="F535" i="12"/>
  <c r="H535" i="12"/>
  <c r="D536" i="12"/>
  <c r="E536" i="12"/>
  <c r="I536" i="12"/>
  <c r="J536" i="12"/>
  <c r="F536" i="12"/>
  <c r="H536" i="12"/>
  <c r="A9" i="6"/>
  <c r="C9" i="6" s="1"/>
  <c r="D21" i="6"/>
  <c r="K21" i="6" s="1"/>
  <c r="G4" i="6"/>
  <c r="G5" i="6"/>
  <c r="G6" i="6"/>
  <c r="G7" i="6"/>
  <c r="B10" i="6"/>
  <c r="C16" i="6"/>
  <c r="C15" i="6"/>
  <c r="D16" i="6"/>
  <c r="D15" i="6"/>
  <c r="E16" i="6"/>
  <c r="E15" i="6"/>
  <c r="F16" i="6"/>
  <c r="F15" i="6"/>
  <c r="G16" i="6"/>
  <c r="G15" i="6"/>
  <c r="H16" i="6"/>
  <c r="H15" i="6"/>
  <c r="I16" i="6"/>
  <c r="I15" i="6"/>
  <c r="J16" i="6"/>
  <c r="J15" i="6"/>
  <c r="K16" i="6"/>
  <c r="K15" i="6"/>
  <c r="L16" i="6"/>
  <c r="L15" i="6"/>
  <c r="M16" i="6"/>
  <c r="M15" i="6"/>
  <c r="N16" i="6"/>
  <c r="N15" i="6"/>
  <c r="O16" i="6"/>
  <c r="O15" i="6"/>
  <c r="P16" i="6"/>
  <c r="P15" i="6"/>
  <c r="Q16" i="6"/>
  <c r="Q15" i="6"/>
  <c r="E21" i="6"/>
  <c r="D22" i="6"/>
  <c r="E22" i="6"/>
  <c r="K22" i="6"/>
  <c r="H22" i="6"/>
  <c r="D23" i="6"/>
  <c r="L23" i="6"/>
  <c r="E23" i="6"/>
  <c r="D24" i="6"/>
  <c r="H24" i="6"/>
  <c r="E24" i="6"/>
  <c r="L24" i="6"/>
  <c r="F24" i="6"/>
  <c r="I24" i="6"/>
  <c r="J24" i="6"/>
  <c r="D25" i="6"/>
  <c r="J25" i="6"/>
  <c r="E25" i="6"/>
  <c r="G25" i="6"/>
  <c r="K25" i="6"/>
  <c r="L25" i="6"/>
  <c r="D26" i="6"/>
  <c r="H26" i="6"/>
  <c r="E26" i="6"/>
  <c r="L26" i="6"/>
  <c r="D27" i="6"/>
  <c r="F27" i="6"/>
  <c r="E27" i="6"/>
  <c r="H27" i="6"/>
  <c r="D28" i="6"/>
  <c r="F28" i="6"/>
  <c r="E28" i="6"/>
  <c r="K28" i="6"/>
  <c r="H28" i="6"/>
  <c r="I28" i="6"/>
  <c r="D29" i="6"/>
  <c r="F29" i="6"/>
  <c r="E29" i="6"/>
  <c r="L29" i="6"/>
  <c r="G29" i="6"/>
  <c r="H29" i="6"/>
  <c r="D30" i="6"/>
  <c r="F30" i="6"/>
  <c r="E30" i="6"/>
  <c r="G30" i="6"/>
  <c r="H30" i="6"/>
  <c r="L30" i="6"/>
  <c r="D31" i="6"/>
  <c r="L31" i="6"/>
  <c r="E31" i="6"/>
  <c r="F31" i="6"/>
  <c r="H31" i="6"/>
  <c r="D32" i="6"/>
  <c r="H32" i="6"/>
  <c r="E32" i="6"/>
  <c r="L32" i="6"/>
  <c r="G32" i="6"/>
  <c r="D33" i="6"/>
  <c r="H33" i="6"/>
  <c r="E33" i="6"/>
  <c r="L33" i="6"/>
  <c r="I33" i="6"/>
  <c r="J33" i="6"/>
  <c r="D34" i="6"/>
  <c r="F34" i="6"/>
  <c r="E34" i="6"/>
  <c r="K34" i="6"/>
  <c r="H34" i="6"/>
  <c r="L34" i="6"/>
  <c r="D35" i="6"/>
  <c r="J35" i="6"/>
  <c r="E35" i="6"/>
  <c r="F35" i="6"/>
  <c r="D36" i="6"/>
  <c r="F36" i="6"/>
  <c r="E36" i="6"/>
  <c r="G36" i="6"/>
  <c r="D37" i="6"/>
  <c r="F37" i="6"/>
  <c r="E37" i="6"/>
  <c r="L37" i="6"/>
  <c r="H37" i="6"/>
  <c r="I37" i="6"/>
  <c r="J37" i="6"/>
  <c r="D38" i="6"/>
  <c r="H38" i="6"/>
  <c r="F38" i="6"/>
  <c r="E38" i="6"/>
  <c r="G38" i="6"/>
  <c r="D39" i="6"/>
  <c r="L39" i="6"/>
  <c r="E39" i="6"/>
  <c r="F39" i="6"/>
  <c r="H39" i="6"/>
  <c r="D40" i="6"/>
  <c r="K40" i="6"/>
  <c r="E40" i="6"/>
  <c r="G40" i="6"/>
  <c r="H40" i="6"/>
  <c r="D41" i="6"/>
  <c r="H41" i="6"/>
  <c r="E41" i="6"/>
  <c r="L41" i="6"/>
  <c r="I41" i="6"/>
  <c r="J41" i="6"/>
  <c r="D42" i="6"/>
  <c r="H42" i="6"/>
  <c r="F42" i="6"/>
  <c r="E42" i="6"/>
  <c r="K42" i="6"/>
  <c r="L42" i="6"/>
  <c r="D43" i="6"/>
  <c r="J43" i="6"/>
  <c r="E43" i="6"/>
  <c r="F43" i="6"/>
  <c r="D44" i="6"/>
  <c r="F44" i="6"/>
  <c r="E44" i="6"/>
  <c r="L44" i="6"/>
  <c r="G44" i="6"/>
  <c r="D45" i="6"/>
  <c r="F45" i="6"/>
  <c r="E45" i="6"/>
  <c r="L45" i="6"/>
  <c r="H45" i="6"/>
  <c r="I45" i="6"/>
  <c r="J45" i="6"/>
  <c r="D46" i="6"/>
  <c r="H46" i="6"/>
  <c r="F46" i="6"/>
  <c r="E46" i="6"/>
  <c r="G46" i="6"/>
  <c r="D47" i="6"/>
  <c r="L47" i="6"/>
  <c r="E47" i="6"/>
  <c r="F47" i="6"/>
  <c r="H47" i="6"/>
  <c r="D48" i="6"/>
  <c r="K48" i="6"/>
  <c r="E48" i="6"/>
  <c r="L48" i="6"/>
  <c r="G48" i="6"/>
  <c r="H48" i="6"/>
  <c r="D49" i="6"/>
  <c r="H49" i="6"/>
  <c r="E49" i="6"/>
  <c r="L49" i="6"/>
  <c r="I49" i="6"/>
  <c r="J49" i="6"/>
  <c r="D50" i="6"/>
  <c r="F50" i="6"/>
  <c r="E50" i="6"/>
  <c r="K50" i="6"/>
  <c r="H50" i="6"/>
  <c r="L50" i="6"/>
  <c r="D51" i="6"/>
  <c r="J51" i="6"/>
  <c r="E51" i="6"/>
  <c r="F51" i="6"/>
  <c r="D52" i="6"/>
  <c r="F52" i="6"/>
  <c r="E52" i="6"/>
  <c r="G52" i="6"/>
  <c r="D53" i="6"/>
  <c r="F53" i="6"/>
  <c r="E53" i="6"/>
  <c r="L53" i="6"/>
  <c r="H53" i="6"/>
  <c r="I53" i="6"/>
  <c r="J53" i="6"/>
  <c r="D54" i="6"/>
  <c r="H54" i="6"/>
  <c r="F54" i="6"/>
  <c r="E54" i="6"/>
  <c r="G54" i="6"/>
  <c r="D55" i="6"/>
  <c r="L55" i="6"/>
  <c r="E55" i="6"/>
  <c r="F55" i="6"/>
  <c r="H55" i="6"/>
  <c r="D56" i="6"/>
  <c r="K56" i="6"/>
  <c r="E56" i="6"/>
  <c r="L56" i="6"/>
  <c r="G56" i="6"/>
  <c r="H56" i="6"/>
  <c r="D57" i="6"/>
  <c r="H57" i="6"/>
  <c r="E57" i="6"/>
  <c r="L57" i="6"/>
  <c r="I57" i="6"/>
  <c r="J57" i="6"/>
  <c r="D58" i="6"/>
  <c r="F58" i="6"/>
  <c r="E58" i="6"/>
  <c r="K58" i="6"/>
  <c r="H58" i="6"/>
  <c r="L58" i="6"/>
  <c r="D59" i="6"/>
  <c r="J59" i="6"/>
  <c r="E59" i="6"/>
  <c r="F59" i="6"/>
  <c r="D60" i="6"/>
  <c r="F60" i="6"/>
  <c r="E60" i="6"/>
  <c r="L60" i="6"/>
  <c r="G60" i="6"/>
  <c r="D61" i="6"/>
  <c r="F61" i="6"/>
  <c r="E61" i="6"/>
  <c r="L61" i="6"/>
  <c r="H61" i="6"/>
  <c r="I61" i="6"/>
  <c r="J61" i="6"/>
  <c r="D62" i="6"/>
  <c r="H62" i="6"/>
  <c r="F62" i="6"/>
  <c r="E62" i="6"/>
  <c r="G62" i="6"/>
  <c r="D63" i="6"/>
  <c r="L63" i="6"/>
  <c r="E63" i="6"/>
  <c r="F63" i="6"/>
  <c r="H63" i="6"/>
  <c r="D64" i="6"/>
  <c r="K64" i="6"/>
  <c r="E64" i="6"/>
  <c r="L64" i="6"/>
  <c r="G64" i="6"/>
  <c r="H64" i="6"/>
  <c r="D65" i="6"/>
  <c r="H65" i="6"/>
  <c r="E65" i="6"/>
  <c r="L65" i="6"/>
  <c r="I65" i="6"/>
  <c r="J65" i="6"/>
  <c r="D66" i="6"/>
  <c r="F66" i="6"/>
  <c r="E66" i="6"/>
  <c r="K66" i="6"/>
  <c r="H66" i="6"/>
  <c r="L66" i="6"/>
  <c r="D67" i="6"/>
  <c r="J67" i="6"/>
  <c r="E67" i="6"/>
  <c r="F67" i="6"/>
  <c r="D68" i="6"/>
  <c r="F68" i="6"/>
  <c r="E68" i="6"/>
  <c r="G68" i="6"/>
  <c r="D69" i="6"/>
  <c r="F69" i="6"/>
  <c r="E69" i="6"/>
  <c r="L69" i="6"/>
  <c r="H69" i="6"/>
  <c r="I69" i="6"/>
  <c r="J69" i="6"/>
  <c r="D70" i="6"/>
  <c r="H70" i="6"/>
  <c r="F70" i="6"/>
  <c r="E70" i="6"/>
  <c r="G70" i="6"/>
  <c r="D71" i="6"/>
  <c r="L71" i="6"/>
  <c r="E71" i="6"/>
  <c r="F71" i="6"/>
  <c r="H71" i="6"/>
  <c r="D72" i="6"/>
  <c r="K72" i="6"/>
  <c r="E72" i="6"/>
  <c r="L72" i="6"/>
  <c r="G72" i="6"/>
  <c r="H72" i="6"/>
  <c r="D73" i="6"/>
  <c r="H73" i="6"/>
  <c r="E73" i="6"/>
  <c r="L73" i="6"/>
  <c r="I73" i="6"/>
  <c r="J73" i="6"/>
  <c r="D74" i="6"/>
  <c r="F74" i="6"/>
  <c r="E74" i="6"/>
  <c r="K74" i="6"/>
  <c r="H74" i="6"/>
  <c r="L74" i="6"/>
  <c r="D75" i="6"/>
  <c r="J75" i="6"/>
  <c r="E75" i="6"/>
  <c r="F75" i="6"/>
  <c r="D76" i="6"/>
  <c r="F76" i="6"/>
  <c r="E76" i="6"/>
  <c r="L76" i="6"/>
  <c r="G76" i="6"/>
  <c r="D77" i="6"/>
  <c r="F77" i="6"/>
  <c r="E77" i="6"/>
  <c r="L77" i="6"/>
  <c r="H77" i="6"/>
  <c r="I77" i="6"/>
  <c r="J77" i="6"/>
  <c r="D78" i="6"/>
  <c r="H78" i="6"/>
  <c r="F78" i="6"/>
  <c r="E78" i="6"/>
  <c r="G78" i="6"/>
  <c r="D79" i="6"/>
  <c r="L79" i="6"/>
  <c r="E79" i="6"/>
  <c r="F79" i="6"/>
  <c r="H79" i="6"/>
  <c r="D80" i="6"/>
  <c r="K80" i="6"/>
  <c r="E80" i="6"/>
  <c r="L80" i="6"/>
  <c r="G80" i="6"/>
  <c r="H80" i="6"/>
  <c r="D81" i="6"/>
  <c r="H81" i="6"/>
  <c r="E81" i="6"/>
  <c r="L81" i="6"/>
  <c r="I81" i="6"/>
  <c r="J81" i="6"/>
  <c r="D82" i="6"/>
  <c r="F82" i="6"/>
  <c r="E82" i="6"/>
  <c r="K82" i="6"/>
  <c r="H82" i="6"/>
  <c r="L82" i="6"/>
  <c r="D83" i="6"/>
  <c r="J83" i="6"/>
  <c r="E83" i="6"/>
  <c r="F83" i="6"/>
  <c r="D84" i="6"/>
  <c r="F84" i="6"/>
  <c r="E84" i="6"/>
  <c r="G84" i="6"/>
  <c r="D85" i="6"/>
  <c r="F85" i="6"/>
  <c r="E85" i="6"/>
  <c r="L85" i="6"/>
  <c r="H85" i="6"/>
  <c r="I85" i="6"/>
  <c r="J85" i="6"/>
  <c r="D86" i="6"/>
  <c r="H86" i="6"/>
  <c r="F86" i="6"/>
  <c r="E86" i="6"/>
  <c r="G86" i="6"/>
  <c r="D87" i="6"/>
  <c r="L87" i="6"/>
  <c r="E87" i="6"/>
  <c r="F87" i="6"/>
  <c r="H87" i="6"/>
  <c r="D88" i="6"/>
  <c r="K88" i="6"/>
  <c r="E88" i="6"/>
  <c r="L88" i="6"/>
  <c r="G88" i="6"/>
  <c r="H88" i="6"/>
  <c r="D89" i="6"/>
  <c r="H89" i="6"/>
  <c r="E89" i="6"/>
  <c r="L89" i="6"/>
  <c r="I89" i="6"/>
  <c r="J89" i="6"/>
  <c r="D90" i="6"/>
  <c r="F90" i="6"/>
  <c r="E90" i="6"/>
  <c r="K90" i="6"/>
  <c r="H90" i="6"/>
  <c r="L90" i="6"/>
  <c r="D91" i="6"/>
  <c r="J91" i="6"/>
  <c r="E91" i="6"/>
  <c r="F91" i="6"/>
  <c r="D92" i="6"/>
  <c r="F92" i="6"/>
  <c r="E92" i="6"/>
  <c r="G92" i="6"/>
  <c r="D93" i="6"/>
  <c r="F93" i="6"/>
  <c r="E93" i="6"/>
  <c r="L93" i="6"/>
  <c r="H93" i="6"/>
  <c r="I93" i="6"/>
  <c r="J93" i="6"/>
  <c r="D94" i="6"/>
  <c r="H94" i="6"/>
  <c r="F94" i="6"/>
  <c r="E94" i="6"/>
  <c r="G94" i="6"/>
  <c r="D95" i="6"/>
  <c r="L95" i="6"/>
  <c r="E95" i="6"/>
  <c r="F95" i="6"/>
  <c r="H95" i="6"/>
  <c r="D96" i="6"/>
  <c r="K96" i="6"/>
  <c r="E96" i="6"/>
  <c r="L96" i="6"/>
  <c r="G96" i="6"/>
  <c r="H96" i="6"/>
  <c r="D97" i="6"/>
  <c r="H97" i="6"/>
  <c r="E97" i="6"/>
  <c r="L97" i="6"/>
  <c r="I97" i="6"/>
  <c r="J97" i="6"/>
  <c r="D98" i="6"/>
  <c r="F98" i="6"/>
  <c r="E98" i="6"/>
  <c r="K98" i="6"/>
  <c r="H98" i="6"/>
  <c r="L98" i="6"/>
  <c r="D99" i="6"/>
  <c r="J99" i="6"/>
  <c r="E99" i="6"/>
  <c r="F99" i="6"/>
  <c r="D100" i="6"/>
  <c r="F100" i="6"/>
  <c r="E100" i="6"/>
  <c r="G100" i="6"/>
  <c r="D101" i="6"/>
  <c r="F101" i="6"/>
  <c r="E101" i="6"/>
  <c r="L101" i="6"/>
  <c r="H101" i="6"/>
  <c r="I101" i="6"/>
  <c r="J101" i="6"/>
  <c r="D102" i="6"/>
  <c r="F102" i="6"/>
  <c r="E102" i="6"/>
  <c r="G102" i="6"/>
  <c r="H102" i="6"/>
  <c r="D103" i="6"/>
  <c r="L103" i="6"/>
  <c r="E103" i="6"/>
  <c r="F103" i="6"/>
  <c r="H103" i="6"/>
  <c r="D104" i="6"/>
  <c r="K104" i="6"/>
  <c r="E104" i="6"/>
  <c r="G104" i="6"/>
  <c r="H104" i="6"/>
  <c r="D105" i="6"/>
  <c r="H105" i="6"/>
  <c r="E105" i="6"/>
  <c r="L105" i="6"/>
  <c r="I105" i="6"/>
  <c r="J105" i="6"/>
  <c r="D106" i="6"/>
  <c r="H106" i="6"/>
  <c r="F106" i="6"/>
  <c r="E106" i="6"/>
  <c r="K106" i="6"/>
  <c r="L106" i="6"/>
  <c r="D107" i="6"/>
  <c r="J107" i="6"/>
  <c r="E107" i="6"/>
  <c r="F107" i="6"/>
  <c r="D108" i="6"/>
  <c r="F108" i="6"/>
  <c r="E108" i="6"/>
  <c r="L108" i="6"/>
  <c r="G108" i="6"/>
  <c r="D109" i="6"/>
  <c r="F109" i="6"/>
  <c r="E109" i="6"/>
  <c r="L109" i="6"/>
  <c r="H109" i="6"/>
  <c r="I109" i="6"/>
  <c r="J109" i="6"/>
  <c r="D110" i="6"/>
  <c r="F110" i="6"/>
  <c r="E110" i="6"/>
  <c r="G110" i="6"/>
  <c r="H110" i="6"/>
  <c r="D111" i="6"/>
  <c r="L111" i="6"/>
  <c r="E111" i="6"/>
  <c r="F111" i="6"/>
  <c r="H111" i="6"/>
  <c r="D112" i="6"/>
  <c r="K112" i="6"/>
  <c r="E112" i="6"/>
  <c r="G112" i="6"/>
  <c r="H112" i="6"/>
  <c r="D113" i="6"/>
  <c r="H113" i="6"/>
  <c r="E113" i="6"/>
  <c r="L113" i="6"/>
  <c r="I113" i="6"/>
  <c r="J113" i="6"/>
  <c r="D114" i="6"/>
  <c r="H114" i="6"/>
  <c r="F114" i="6"/>
  <c r="E114" i="6"/>
  <c r="K114" i="6"/>
  <c r="L114" i="6"/>
  <c r="D115" i="6"/>
  <c r="J115" i="6"/>
  <c r="E115" i="6"/>
  <c r="F115" i="6"/>
  <c r="D116" i="6"/>
  <c r="F116" i="6"/>
  <c r="E116" i="6"/>
  <c r="L116" i="6"/>
  <c r="G116" i="6"/>
  <c r="D117" i="6"/>
  <c r="F117" i="6"/>
  <c r="E117" i="6"/>
  <c r="L117" i="6"/>
  <c r="H117" i="6"/>
  <c r="I117" i="6"/>
  <c r="J117" i="6"/>
  <c r="D118" i="6"/>
  <c r="F118" i="6"/>
  <c r="E118" i="6"/>
  <c r="G118" i="6"/>
  <c r="H118" i="6"/>
  <c r="D119" i="6"/>
  <c r="L119" i="6"/>
  <c r="E119" i="6"/>
  <c r="F119" i="6"/>
  <c r="H119" i="6"/>
  <c r="D120" i="6"/>
  <c r="K120" i="6"/>
  <c r="E120" i="6"/>
  <c r="G120" i="6"/>
  <c r="H120" i="6"/>
  <c r="D121" i="6"/>
  <c r="H121" i="6"/>
  <c r="E121" i="6"/>
  <c r="L121" i="6"/>
  <c r="I121" i="6"/>
  <c r="J121" i="6"/>
  <c r="D122" i="6"/>
  <c r="H122" i="6"/>
  <c r="F122" i="6"/>
  <c r="E122" i="6"/>
  <c r="K122" i="6"/>
  <c r="L122" i="6"/>
  <c r="D123" i="6"/>
  <c r="J123" i="6"/>
  <c r="E123" i="6"/>
  <c r="F123" i="6"/>
  <c r="D124" i="6"/>
  <c r="F124" i="6"/>
  <c r="E124" i="6"/>
  <c r="L124" i="6"/>
  <c r="G124" i="6"/>
  <c r="D125" i="6"/>
  <c r="F125" i="6"/>
  <c r="E125" i="6"/>
  <c r="L125" i="6"/>
  <c r="H125" i="6"/>
  <c r="I125" i="6"/>
  <c r="J125" i="6"/>
  <c r="D126" i="6"/>
  <c r="H126" i="6"/>
  <c r="F126" i="6"/>
  <c r="E126" i="6"/>
  <c r="G126" i="6"/>
  <c r="D127" i="6"/>
  <c r="L127" i="6"/>
  <c r="E127" i="6"/>
  <c r="F127" i="6"/>
  <c r="H127" i="6"/>
  <c r="D128" i="6"/>
  <c r="K128" i="6"/>
  <c r="E128" i="6"/>
  <c r="L128" i="6"/>
  <c r="G128" i="6"/>
  <c r="H128" i="6"/>
  <c r="D129" i="6"/>
  <c r="H129" i="6"/>
  <c r="E129" i="6"/>
  <c r="L129" i="6"/>
  <c r="I129" i="6"/>
  <c r="J129" i="6"/>
  <c r="D130" i="6"/>
  <c r="F130" i="6"/>
  <c r="E130" i="6"/>
  <c r="K130" i="6"/>
  <c r="H130" i="6"/>
  <c r="L130" i="6"/>
  <c r="D131" i="6"/>
  <c r="J131" i="6"/>
  <c r="E131" i="6"/>
  <c r="F131" i="6"/>
  <c r="D132" i="6"/>
  <c r="E132" i="6"/>
  <c r="G132" i="6"/>
  <c r="D133" i="6"/>
  <c r="F133" i="6"/>
  <c r="E133" i="6"/>
  <c r="L133" i="6"/>
  <c r="H133" i="6"/>
  <c r="I133" i="6"/>
  <c r="J133" i="6"/>
  <c r="D134" i="6"/>
  <c r="H134" i="6"/>
  <c r="F134" i="6"/>
  <c r="E134" i="6"/>
  <c r="D135" i="6"/>
  <c r="L135" i="6"/>
  <c r="E135" i="6"/>
  <c r="F135" i="6"/>
  <c r="H135" i="6"/>
  <c r="D136" i="6"/>
  <c r="H136" i="6"/>
  <c r="E136" i="6"/>
  <c r="G136" i="6"/>
  <c r="D137" i="6"/>
  <c r="H137" i="6"/>
  <c r="E137" i="6"/>
  <c r="L137" i="6"/>
  <c r="I137" i="6"/>
  <c r="J137" i="6"/>
  <c r="D138" i="6"/>
  <c r="H138" i="6"/>
  <c r="F138" i="6"/>
  <c r="E138" i="6"/>
  <c r="L138" i="6"/>
  <c r="D139" i="6"/>
  <c r="J139" i="6"/>
  <c r="E139" i="6"/>
  <c r="F139" i="6"/>
  <c r="D140" i="6"/>
  <c r="E140" i="6"/>
  <c r="L140" i="6"/>
  <c r="G140" i="6"/>
  <c r="H140" i="6"/>
  <c r="D141" i="6"/>
  <c r="F141" i="6"/>
  <c r="E141" i="6"/>
  <c r="L141" i="6"/>
  <c r="H141" i="6"/>
  <c r="I141" i="6"/>
  <c r="J141" i="6"/>
  <c r="D142" i="6"/>
  <c r="F142" i="6"/>
  <c r="E142" i="6"/>
  <c r="H142" i="6"/>
  <c r="L142" i="6"/>
  <c r="D143" i="6"/>
  <c r="L143" i="6"/>
  <c r="E143" i="6"/>
  <c r="F143" i="6"/>
  <c r="H143" i="6"/>
  <c r="D144" i="6"/>
  <c r="E144" i="6"/>
  <c r="G144" i="6"/>
  <c r="H144" i="6"/>
  <c r="D145" i="6"/>
  <c r="H145" i="6"/>
  <c r="E145" i="6"/>
  <c r="L145" i="6"/>
  <c r="I145" i="6"/>
  <c r="J145" i="6"/>
  <c r="D146" i="6"/>
  <c r="H146" i="6"/>
  <c r="F146" i="6"/>
  <c r="E146" i="6"/>
  <c r="L146" i="6"/>
  <c r="D147" i="6"/>
  <c r="J147" i="6"/>
  <c r="E147" i="6"/>
  <c r="F147" i="6"/>
  <c r="D148" i="6"/>
  <c r="H148" i="6"/>
  <c r="E148" i="6"/>
  <c r="G148" i="6"/>
  <c r="D149" i="6"/>
  <c r="F149" i="6"/>
  <c r="E149" i="6"/>
  <c r="L149" i="6"/>
  <c r="H149" i="6"/>
  <c r="I149" i="6"/>
  <c r="J149" i="6"/>
  <c r="D150" i="6"/>
  <c r="F150" i="6"/>
  <c r="E150" i="6"/>
  <c r="L150" i="6"/>
  <c r="H150" i="6"/>
  <c r="D151" i="6"/>
  <c r="L151" i="6"/>
  <c r="E151" i="6"/>
  <c r="F151" i="6"/>
  <c r="H151" i="6"/>
  <c r="D152" i="6"/>
  <c r="H152" i="6"/>
  <c r="E152" i="6"/>
  <c r="G152" i="6"/>
  <c r="D153" i="6"/>
  <c r="H153" i="6"/>
  <c r="E153" i="6"/>
  <c r="L153" i="6"/>
  <c r="I153" i="6"/>
  <c r="J153" i="6"/>
  <c r="D154" i="6"/>
  <c r="H154" i="6"/>
  <c r="F154" i="6"/>
  <c r="E154" i="6"/>
  <c r="L154" i="6"/>
  <c r="D155" i="6"/>
  <c r="J155" i="6"/>
  <c r="E155" i="6"/>
  <c r="F155" i="6"/>
  <c r="D156" i="6"/>
  <c r="E156" i="6"/>
  <c r="L156" i="6"/>
  <c r="G156" i="6"/>
  <c r="H156" i="6"/>
  <c r="D157" i="6"/>
  <c r="F157" i="6"/>
  <c r="E157" i="6"/>
  <c r="L157" i="6"/>
  <c r="H157" i="6"/>
  <c r="I157" i="6"/>
  <c r="J157" i="6"/>
  <c r="D158" i="6"/>
  <c r="F158" i="6"/>
  <c r="E158" i="6"/>
  <c r="H158" i="6"/>
  <c r="D159" i="6"/>
  <c r="L159" i="6"/>
  <c r="E159" i="6"/>
  <c r="F159" i="6"/>
  <c r="H159" i="6"/>
  <c r="D160" i="6"/>
  <c r="E160" i="6"/>
  <c r="G160" i="6"/>
  <c r="H160" i="6"/>
  <c r="D161" i="6"/>
  <c r="H161" i="6"/>
  <c r="E161" i="6"/>
  <c r="L161" i="6"/>
  <c r="I161" i="6"/>
  <c r="J161" i="6"/>
  <c r="D162" i="6"/>
  <c r="H162" i="6"/>
  <c r="F162" i="6"/>
  <c r="E162" i="6"/>
  <c r="L162" i="6"/>
  <c r="D163" i="6"/>
  <c r="J163" i="6"/>
  <c r="E163" i="6"/>
  <c r="F163" i="6"/>
  <c r="D164" i="6"/>
  <c r="H164" i="6"/>
  <c r="E164" i="6"/>
  <c r="L164" i="6"/>
  <c r="G164" i="6"/>
  <c r="D165" i="6"/>
  <c r="F165" i="6"/>
  <c r="E165" i="6"/>
  <c r="L165" i="6"/>
  <c r="H165" i="6"/>
  <c r="I165" i="6"/>
  <c r="J165" i="6"/>
  <c r="D166" i="6"/>
  <c r="F166" i="6"/>
  <c r="E166" i="6"/>
  <c r="H166" i="6"/>
  <c r="L166" i="6"/>
  <c r="D167" i="6"/>
  <c r="L167" i="6"/>
  <c r="E167" i="6"/>
  <c r="F167" i="6"/>
  <c r="H167" i="6"/>
  <c r="D168" i="6"/>
  <c r="E168" i="6"/>
  <c r="G168" i="6"/>
  <c r="D169" i="6"/>
  <c r="H169" i="6"/>
  <c r="E169" i="6"/>
  <c r="L169" i="6"/>
  <c r="I169" i="6"/>
  <c r="J169" i="6"/>
  <c r="D170" i="6"/>
  <c r="H170" i="6"/>
  <c r="F170" i="6"/>
  <c r="E170" i="6"/>
  <c r="L170" i="6"/>
  <c r="D171" i="6"/>
  <c r="J171" i="6"/>
  <c r="E171" i="6"/>
  <c r="F171" i="6"/>
  <c r="D172" i="6"/>
  <c r="E172" i="6"/>
  <c r="L172" i="6"/>
  <c r="G172" i="6"/>
  <c r="H172" i="6"/>
  <c r="D173" i="6"/>
  <c r="F173" i="6"/>
  <c r="E173" i="6"/>
  <c r="L173" i="6"/>
  <c r="H173" i="6"/>
  <c r="I173" i="6"/>
  <c r="J173" i="6"/>
  <c r="D174" i="6"/>
  <c r="H174" i="6"/>
  <c r="F174" i="6"/>
  <c r="E174" i="6"/>
  <c r="K174" i="6"/>
  <c r="G174" i="6"/>
  <c r="D175" i="6"/>
  <c r="L175" i="6"/>
  <c r="E175" i="6"/>
  <c r="F175" i="6"/>
  <c r="H175" i="6"/>
  <c r="D176" i="6"/>
  <c r="F176" i="6"/>
  <c r="E176" i="6"/>
  <c r="G176" i="6"/>
  <c r="D177" i="6"/>
  <c r="H177" i="6"/>
  <c r="E177" i="6"/>
  <c r="L177" i="6"/>
  <c r="I177" i="6"/>
  <c r="J177" i="6"/>
  <c r="D178" i="6"/>
  <c r="F178" i="6"/>
  <c r="E178" i="6"/>
  <c r="H178" i="6"/>
  <c r="L178" i="6"/>
  <c r="D179" i="6"/>
  <c r="E179" i="6"/>
  <c r="D180" i="6"/>
  <c r="H180" i="6"/>
  <c r="F180" i="6"/>
  <c r="E180" i="6"/>
  <c r="G180" i="6"/>
  <c r="D181" i="6"/>
  <c r="F181" i="6"/>
  <c r="E181" i="6"/>
  <c r="L181" i="6"/>
  <c r="H181" i="6"/>
  <c r="I181" i="6"/>
  <c r="J181" i="6"/>
  <c r="D182" i="6"/>
  <c r="H182" i="6"/>
  <c r="F182" i="6"/>
  <c r="E182" i="6"/>
  <c r="K182" i="6"/>
  <c r="D183" i="6"/>
  <c r="L183" i="6"/>
  <c r="E183" i="6"/>
  <c r="F183" i="6"/>
  <c r="H183" i="6"/>
  <c r="D184" i="6"/>
  <c r="E184" i="6"/>
  <c r="G184" i="6"/>
  <c r="H184" i="6"/>
  <c r="K184" i="6"/>
  <c r="D185" i="6"/>
  <c r="H185" i="6"/>
  <c r="E185" i="6"/>
  <c r="L185" i="6"/>
  <c r="I185" i="6"/>
  <c r="J185" i="6"/>
  <c r="D186" i="6"/>
  <c r="H186" i="6"/>
  <c r="F186" i="6"/>
  <c r="E186" i="6"/>
  <c r="L186" i="6"/>
  <c r="D187" i="6"/>
  <c r="F187" i="6"/>
  <c r="E187" i="6"/>
  <c r="D188" i="6"/>
  <c r="K188" i="6"/>
  <c r="F188" i="6"/>
  <c r="E188" i="6"/>
  <c r="G188" i="6"/>
  <c r="H188" i="6"/>
  <c r="D189" i="6"/>
  <c r="F189" i="6"/>
  <c r="E189" i="6"/>
  <c r="L189" i="6"/>
  <c r="H189" i="6"/>
  <c r="I189" i="6"/>
  <c r="J189" i="6"/>
  <c r="D190" i="6"/>
  <c r="F190" i="6"/>
  <c r="E190" i="6"/>
  <c r="K190" i="6"/>
  <c r="H190" i="6"/>
  <c r="D191" i="6"/>
  <c r="L191" i="6"/>
  <c r="E191" i="6"/>
  <c r="F191" i="6"/>
  <c r="H191" i="6"/>
  <c r="D192" i="6"/>
  <c r="H192" i="6"/>
  <c r="E192" i="6"/>
  <c r="G192" i="6"/>
  <c r="K192" i="6"/>
  <c r="D193" i="6"/>
  <c r="H193" i="6"/>
  <c r="E193" i="6"/>
  <c r="L193" i="6"/>
  <c r="I193" i="6"/>
  <c r="J193" i="6"/>
  <c r="D194" i="6"/>
  <c r="H194" i="6"/>
  <c r="F194" i="6"/>
  <c r="E194" i="6"/>
  <c r="L194" i="6"/>
  <c r="D195" i="6"/>
  <c r="E195" i="6"/>
  <c r="F195" i="6"/>
  <c r="D196" i="6"/>
  <c r="K196" i="6"/>
  <c r="E196" i="6"/>
  <c r="G196" i="6"/>
  <c r="H196" i="6"/>
  <c r="D197" i="6"/>
  <c r="F197" i="6"/>
  <c r="E197" i="6"/>
  <c r="L197" i="6"/>
  <c r="H197" i="6"/>
  <c r="I197" i="6"/>
  <c r="J197" i="6"/>
  <c r="D198" i="6"/>
  <c r="F198" i="6"/>
  <c r="E198" i="6"/>
  <c r="K198" i="6"/>
  <c r="G198" i="6"/>
  <c r="H198" i="6"/>
  <c r="L198" i="6"/>
  <c r="D199" i="6"/>
  <c r="L199" i="6"/>
  <c r="E199" i="6"/>
  <c r="F199" i="6"/>
  <c r="H199" i="6"/>
  <c r="D200" i="6"/>
  <c r="E200" i="6"/>
  <c r="G200" i="6"/>
  <c r="H200" i="6"/>
  <c r="D201" i="6"/>
  <c r="H201" i="6"/>
  <c r="E201" i="6"/>
  <c r="L201" i="6"/>
  <c r="I201" i="6"/>
  <c r="J201" i="6"/>
  <c r="D202" i="6"/>
  <c r="F202" i="6"/>
  <c r="E202" i="6"/>
  <c r="K202" i="6"/>
  <c r="G202" i="6"/>
  <c r="H202" i="6"/>
  <c r="L202" i="6"/>
  <c r="D203" i="6"/>
  <c r="E203" i="6"/>
  <c r="F203" i="6"/>
  <c r="H203" i="6"/>
  <c r="D204" i="6"/>
  <c r="L204" i="6"/>
  <c r="F204" i="6"/>
  <c r="E204" i="6"/>
  <c r="G204" i="6"/>
  <c r="H204" i="6"/>
  <c r="K204" i="6"/>
  <c r="D205" i="6"/>
  <c r="F205" i="6"/>
  <c r="E205" i="6"/>
  <c r="L205" i="6"/>
  <c r="H205" i="6"/>
  <c r="I205" i="6"/>
  <c r="J205" i="6"/>
  <c r="D206" i="6"/>
  <c r="H206" i="6"/>
  <c r="F206" i="6"/>
  <c r="E206" i="6"/>
  <c r="K206" i="6"/>
  <c r="G206" i="6"/>
  <c r="D207" i="6"/>
  <c r="H207" i="6"/>
  <c r="E207" i="6"/>
  <c r="F207" i="6"/>
  <c r="D208" i="6"/>
  <c r="F208" i="6"/>
  <c r="E208" i="6"/>
  <c r="L208" i="6"/>
  <c r="G208" i="6"/>
  <c r="D209" i="6"/>
  <c r="H209" i="6"/>
  <c r="E209" i="6"/>
  <c r="L209" i="6"/>
  <c r="I209" i="6"/>
  <c r="J209" i="6"/>
  <c r="D210" i="6"/>
  <c r="F210" i="6"/>
  <c r="E210" i="6"/>
  <c r="K210" i="6"/>
  <c r="G210" i="6"/>
  <c r="H210" i="6"/>
  <c r="L210" i="6"/>
  <c r="D211" i="6"/>
  <c r="F211" i="6"/>
  <c r="E211" i="6"/>
  <c r="D212" i="6"/>
  <c r="L212" i="6"/>
  <c r="F212" i="6"/>
  <c r="E212" i="6"/>
  <c r="G212" i="6"/>
  <c r="H212" i="6"/>
  <c r="K212" i="6"/>
  <c r="D213" i="6"/>
  <c r="F213" i="6"/>
  <c r="E213" i="6"/>
  <c r="L213" i="6"/>
  <c r="H213" i="6"/>
  <c r="I213" i="6"/>
  <c r="J213" i="6"/>
  <c r="D214" i="6"/>
  <c r="H214" i="6"/>
  <c r="F214" i="6"/>
  <c r="E214" i="6"/>
  <c r="K214" i="6"/>
  <c r="G214" i="6"/>
  <c r="L214" i="6"/>
  <c r="D215" i="6"/>
  <c r="E215" i="6"/>
  <c r="D216" i="6"/>
  <c r="F216" i="6"/>
  <c r="E216" i="6"/>
  <c r="G216" i="6"/>
  <c r="H216" i="6"/>
  <c r="D217" i="6"/>
  <c r="H217" i="6"/>
  <c r="E217" i="6"/>
  <c r="L217" i="6"/>
  <c r="I217" i="6"/>
  <c r="J217" i="6"/>
  <c r="D218" i="6"/>
  <c r="F218" i="6"/>
  <c r="E218" i="6"/>
  <c r="K218" i="6"/>
  <c r="G218" i="6"/>
  <c r="H218" i="6"/>
  <c r="L218" i="6"/>
  <c r="D219" i="6"/>
  <c r="E219" i="6"/>
  <c r="F219" i="6"/>
  <c r="H219" i="6"/>
  <c r="D220" i="6"/>
  <c r="L220" i="6"/>
  <c r="F220" i="6"/>
  <c r="E220" i="6"/>
  <c r="G220" i="6"/>
  <c r="H220" i="6"/>
  <c r="K220" i="6"/>
  <c r="D221" i="6"/>
  <c r="F221" i="6"/>
  <c r="E221" i="6"/>
  <c r="L221" i="6"/>
  <c r="H221" i="6"/>
  <c r="I221" i="6"/>
  <c r="J221" i="6"/>
  <c r="D222" i="6"/>
  <c r="H222" i="6"/>
  <c r="F222" i="6"/>
  <c r="E222" i="6"/>
  <c r="K222" i="6"/>
  <c r="G222" i="6"/>
  <c r="L222" i="6"/>
  <c r="D223" i="6"/>
  <c r="F223" i="6"/>
  <c r="E223" i="6"/>
  <c r="D224" i="6"/>
  <c r="H224" i="6"/>
  <c r="E224" i="6"/>
  <c r="G224" i="6"/>
  <c r="D225" i="6"/>
  <c r="I225" i="6"/>
  <c r="E225" i="6"/>
  <c r="L225" i="6"/>
  <c r="J225" i="6"/>
  <c r="D226" i="6"/>
  <c r="F226" i="6"/>
  <c r="E226" i="6"/>
  <c r="K226" i="6"/>
  <c r="G226" i="6"/>
  <c r="H226" i="6"/>
  <c r="L226" i="6"/>
  <c r="D227" i="6"/>
  <c r="I227" i="6"/>
  <c r="E227" i="6"/>
  <c r="L227" i="6"/>
  <c r="F227" i="6"/>
  <c r="H227" i="6"/>
  <c r="J227" i="6"/>
  <c r="D228" i="6"/>
  <c r="L228" i="6"/>
  <c r="F228" i="6"/>
  <c r="E228" i="6"/>
  <c r="G228" i="6"/>
  <c r="H228" i="6"/>
  <c r="K228" i="6"/>
  <c r="D229" i="6"/>
  <c r="F229" i="6"/>
  <c r="E229" i="6"/>
  <c r="L229" i="6"/>
  <c r="H229" i="6"/>
  <c r="J229" i="6"/>
  <c r="D230" i="6"/>
  <c r="H230" i="6"/>
  <c r="F230" i="6"/>
  <c r="E230" i="6"/>
  <c r="G230" i="6"/>
  <c r="K230" i="6"/>
  <c r="L230" i="6"/>
  <c r="D231" i="6"/>
  <c r="I231" i="6"/>
  <c r="E231" i="6"/>
  <c r="L231" i="6"/>
  <c r="F231" i="6"/>
  <c r="H231" i="6"/>
  <c r="J231" i="6"/>
  <c r="D232" i="6"/>
  <c r="F232" i="6"/>
  <c r="E232" i="6"/>
  <c r="G232" i="6"/>
  <c r="H232" i="6"/>
  <c r="K232" i="6"/>
  <c r="D233" i="6"/>
  <c r="F233" i="6"/>
  <c r="E233" i="6"/>
  <c r="L233" i="6"/>
  <c r="H233" i="6"/>
  <c r="J233" i="6"/>
  <c r="D234" i="6"/>
  <c r="F234" i="6"/>
  <c r="E234" i="6"/>
  <c r="L234" i="6"/>
  <c r="G234" i="6"/>
  <c r="H234" i="6"/>
  <c r="K234" i="6"/>
  <c r="D235" i="6"/>
  <c r="I235" i="6"/>
  <c r="E235" i="6"/>
  <c r="L235" i="6"/>
  <c r="D236" i="6"/>
  <c r="L236" i="6"/>
  <c r="E236" i="6"/>
  <c r="G236" i="6"/>
  <c r="D237" i="6"/>
  <c r="F237" i="6"/>
  <c r="E237" i="6"/>
  <c r="L237" i="6"/>
  <c r="I237" i="6"/>
  <c r="J237" i="6"/>
  <c r="D238" i="6"/>
  <c r="H238" i="6"/>
  <c r="F238" i="6"/>
  <c r="E238" i="6"/>
  <c r="L238" i="6"/>
  <c r="G238" i="6"/>
  <c r="K238" i="6"/>
  <c r="D239" i="6"/>
  <c r="I239" i="6"/>
  <c r="E239" i="6"/>
  <c r="L239" i="6"/>
  <c r="D240" i="6"/>
  <c r="H240" i="6"/>
  <c r="E240" i="6"/>
  <c r="G240" i="6"/>
  <c r="D241" i="6"/>
  <c r="F241" i="6"/>
  <c r="E241" i="6"/>
  <c r="L241" i="6"/>
  <c r="I241" i="6"/>
  <c r="J241" i="6"/>
  <c r="D242" i="6"/>
  <c r="F242" i="6"/>
  <c r="E242" i="6"/>
  <c r="K242" i="6"/>
  <c r="G242" i="6"/>
  <c r="H242" i="6"/>
  <c r="L242" i="6"/>
  <c r="D243" i="6"/>
  <c r="I243" i="6"/>
  <c r="E243" i="6"/>
  <c r="J243" i="6"/>
  <c r="D244" i="6"/>
  <c r="L244" i="6"/>
  <c r="F244" i="6"/>
  <c r="E244" i="6"/>
  <c r="G244" i="6"/>
  <c r="H244" i="6"/>
  <c r="K244" i="6"/>
  <c r="D245" i="6"/>
  <c r="F245" i="6"/>
  <c r="E245" i="6"/>
  <c r="L245" i="6"/>
  <c r="H245" i="6"/>
  <c r="I245" i="6"/>
  <c r="J245" i="6"/>
  <c r="D246" i="6"/>
  <c r="H246" i="6"/>
  <c r="F246" i="6"/>
  <c r="E246" i="6"/>
  <c r="K246" i="6"/>
  <c r="G246" i="6"/>
  <c r="L246" i="6"/>
  <c r="D247" i="6"/>
  <c r="I247" i="6"/>
  <c r="E247" i="6"/>
  <c r="H247" i="6"/>
  <c r="J247" i="6"/>
  <c r="D248" i="6"/>
  <c r="F248" i="6"/>
  <c r="E248" i="6"/>
  <c r="L248" i="6"/>
  <c r="G248" i="6"/>
  <c r="H248" i="6"/>
  <c r="K248" i="6"/>
  <c r="D249" i="6"/>
  <c r="F249" i="6"/>
  <c r="E249" i="6"/>
  <c r="L249" i="6"/>
  <c r="H249" i="6"/>
  <c r="I249" i="6"/>
  <c r="J249" i="6"/>
  <c r="D250" i="6"/>
  <c r="F250" i="6"/>
  <c r="E250" i="6"/>
  <c r="G250" i="6"/>
  <c r="H250" i="6"/>
  <c r="K250" i="6"/>
  <c r="L250" i="6"/>
  <c r="D251" i="6"/>
  <c r="I251" i="6"/>
  <c r="E251" i="6"/>
  <c r="H251" i="6"/>
  <c r="D252" i="6"/>
  <c r="L252" i="6"/>
  <c r="E252" i="6"/>
  <c r="G252" i="6"/>
  <c r="D253" i="6"/>
  <c r="F253" i="6"/>
  <c r="E253" i="6"/>
  <c r="D254" i="6"/>
  <c r="H254" i="6"/>
  <c r="F254" i="6"/>
  <c r="E254" i="6"/>
  <c r="K254" i="6"/>
  <c r="D255" i="6"/>
  <c r="I255" i="6"/>
  <c r="E255" i="6"/>
  <c r="H255" i="6"/>
  <c r="D256" i="6"/>
  <c r="F256" i="6"/>
  <c r="E256" i="6"/>
  <c r="G256" i="6"/>
  <c r="D257" i="6"/>
  <c r="F257" i="6"/>
  <c r="E257" i="6"/>
  <c r="D258" i="6"/>
  <c r="F258" i="6"/>
  <c r="E258" i="6"/>
  <c r="K258" i="6"/>
  <c r="H258" i="6"/>
  <c r="D259" i="6"/>
  <c r="I259" i="6"/>
  <c r="E259" i="6"/>
  <c r="L259" i="6"/>
  <c r="F259" i="6"/>
  <c r="J259" i="6"/>
  <c r="D260" i="6"/>
  <c r="L260" i="6"/>
  <c r="F260" i="6"/>
  <c r="E260" i="6"/>
  <c r="G260" i="6"/>
  <c r="K260" i="6"/>
  <c r="D261" i="6"/>
  <c r="F261" i="6"/>
  <c r="E261" i="6"/>
  <c r="L261" i="6"/>
  <c r="H261" i="6"/>
  <c r="I261" i="6"/>
  <c r="J261" i="6"/>
  <c r="D262" i="6"/>
  <c r="H262" i="6"/>
  <c r="F262" i="6"/>
  <c r="E262" i="6"/>
  <c r="G262" i="6"/>
  <c r="K262" i="6"/>
  <c r="L262" i="6"/>
  <c r="D263" i="6"/>
  <c r="I263" i="6"/>
  <c r="E263" i="6"/>
  <c r="L263" i="6"/>
  <c r="F263" i="6"/>
  <c r="J263" i="6"/>
  <c r="D264" i="6"/>
  <c r="H264" i="6"/>
  <c r="F264" i="6"/>
  <c r="E264" i="6"/>
  <c r="G264" i="6"/>
  <c r="K264" i="6"/>
  <c r="D265" i="6"/>
  <c r="F265" i="6"/>
  <c r="E265" i="6"/>
  <c r="L265" i="6"/>
  <c r="H265" i="6"/>
  <c r="I265" i="6"/>
  <c r="J265" i="6"/>
  <c r="D266" i="6"/>
  <c r="F266" i="6"/>
  <c r="E266" i="6"/>
  <c r="G266" i="6"/>
  <c r="H266" i="6"/>
  <c r="K266" i="6"/>
  <c r="L266" i="6"/>
  <c r="D267" i="6"/>
  <c r="I267" i="6"/>
  <c r="E267" i="6"/>
  <c r="L267" i="6"/>
  <c r="H267" i="6"/>
  <c r="J267" i="6"/>
  <c r="D268" i="6"/>
  <c r="L268" i="6"/>
  <c r="E268" i="6"/>
  <c r="G268" i="6"/>
  <c r="H268" i="6"/>
  <c r="D269" i="6"/>
  <c r="F269" i="6"/>
  <c r="E269" i="6"/>
  <c r="D270" i="6"/>
  <c r="H270" i="6"/>
  <c r="F270" i="6"/>
  <c r="E270" i="6"/>
  <c r="G270" i="6"/>
  <c r="D271" i="6"/>
  <c r="I271" i="6"/>
  <c r="E271" i="6"/>
  <c r="L271" i="6"/>
  <c r="H271" i="6"/>
  <c r="J271" i="6"/>
  <c r="D272" i="6"/>
  <c r="F272" i="6"/>
  <c r="E272" i="6"/>
  <c r="G272" i="6"/>
  <c r="H272" i="6"/>
  <c r="D273" i="6"/>
  <c r="F273" i="6"/>
  <c r="E273" i="6"/>
  <c r="D274" i="6"/>
  <c r="F274" i="6"/>
  <c r="E274" i="6"/>
  <c r="G274" i="6"/>
  <c r="H274" i="6"/>
  <c r="D275" i="6"/>
  <c r="I275" i="6"/>
  <c r="E275" i="6"/>
  <c r="F275" i="6"/>
  <c r="H275" i="6"/>
  <c r="J275" i="6"/>
  <c r="D276" i="6"/>
  <c r="L276" i="6"/>
  <c r="F276" i="6"/>
  <c r="E276" i="6"/>
  <c r="G276" i="6"/>
  <c r="K276" i="6"/>
  <c r="D277" i="6"/>
  <c r="F277" i="6"/>
  <c r="E277" i="6"/>
  <c r="L277" i="6"/>
  <c r="J277" i="6"/>
  <c r="D278" i="6"/>
  <c r="H278" i="6"/>
  <c r="F278" i="6"/>
  <c r="E278" i="6"/>
  <c r="K278" i="6"/>
  <c r="G278" i="6"/>
  <c r="D279" i="6"/>
  <c r="I279" i="6"/>
  <c r="E279" i="6"/>
  <c r="F279" i="6"/>
  <c r="H279" i="6"/>
  <c r="J279" i="6"/>
  <c r="D280" i="6"/>
  <c r="H280" i="6"/>
  <c r="F280" i="6"/>
  <c r="E280" i="6"/>
  <c r="L280" i="6"/>
  <c r="G280" i="6"/>
  <c r="K280" i="6"/>
  <c r="D281" i="6"/>
  <c r="F281" i="6"/>
  <c r="E281" i="6"/>
  <c r="L281" i="6"/>
  <c r="J281" i="6"/>
  <c r="D282" i="6"/>
  <c r="F282" i="6"/>
  <c r="E282" i="6"/>
  <c r="K282" i="6"/>
  <c r="G282" i="6"/>
  <c r="H282" i="6"/>
  <c r="D283" i="6"/>
  <c r="I283" i="6"/>
  <c r="E283" i="6"/>
  <c r="D284" i="6"/>
  <c r="L284" i="6"/>
  <c r="F284" i="6"/>
  <c r="E284" i="6"/>
  <c r="G284" i="6"/>
  <c r="H284" i="6"/>
  <c r="K284" i="6"/>
  <c r="D285" i="6"/>
  <c r="F285" i="6"/>
  <c r="E285" i="6"/>
  <c r="I285" i="6"/>
  <c r="D286" i="6"/>
  <c r="H286" i="6"/>
  <c r="F286" i="6"/>
  <c r="E286" i="6"/>
  <c r="G286" i="6"/>
  <c r="D287" i="6"/>
  <c r="I287" i="6"/>
  <c r="E287" i="6"/>
  <c r="D288" i="6"/>
  <c r="F288" i="6"/>
  <c r="E288" i="6"/>
  <c r="L288" i="6"/>
  <c r="G288" i="6"/>
  <c r="H288" i="6"/>
  <c r="K288" i="6"/>
  <c r="D289" i="6"/>
  <c r="F289" i="6"/>
  <c r="E289" i="6"/>
  <c r="I289" i="6"/>
  <c r="D290" i="6"/>
  <c r="F290" i="6"/>
  <c r="E290" i="6"/>
  <c r="G290" i="6"/>
  <c r="H290" i="6"/>
  <c r="L290" i="6"/>
  <c r="D291" i="6"/>
  <c r="I291" i="6"/>
  <c r="E291" i="6"/>
  <c r="L291" i="6"/>
  <c r="F291" i="6"/>
  <c r="H291" i="6"/>
  <c r="J291" i="6"/>
  <c r="D292" i="6"/>
  <c r="L292" i="6"/>
  <c r="F292" i="6"/>
  <c r="E292" i="6"/>
  <c r="G292" i="6"/>
  <c r="H292" i="6"/>
  <c r="K292" i="6"/>
  <c r="D293" i="6"/>
  <c r="F293" i="6"/>
  <c r="E293" i="6"/>
  <c r="L293" i="6"/>
  <c r="H293" i="6"/>
  <c r="J293" i="6"/>
  <c r="D294" i="6"/>
  <c r="H294" i="6"/>
  <c r="F294" i="6"/>
  <c r="E294" i="6"/>
  <c r="G294" i="6"/>
  <c r="K294" i="6"/>
  <c r="L294" i="6"/>
  <c r="D295" i="6"/>
  <c r="I295" i="6"/>
  <c r="E295" i="6"/>
  <c r="L295" i="6"/>
  <c r="F295" i="6"/>
  <c r="H295" i="6"/>
  <c r="J295" i="6"/>
  <c r="D296" i="6"/>
  <c r="F296" i="6"/>
  <c r="E296" i="6"/>
  <c r="G296" i="6"/>
  <c r="H296" i="6"/>
  <c r="K296" i="6"/>
  <c r="D297" i="6"/>
  <c r="F297" i="6"/>
  <c r="E297" i="6"/>
  <c r="L297" i="6"/>
  <c r="H297" i="6"/>
  <c r="J297" i="6"/>
  <c r="D298" i="6"/>
  <c r="H298" i="6"/>
  <c r="F298" i="6"/>
  <c r="E298" i="6"/>
  <c r="G298" i="6"/>
  <c r="K298" i="6"/>
  <c r="L298" i="6"/>
  <c r="D299" i="6"/>
  <c r="E299" i="6"/>
  <c r="L299" i="6"/>
  <c r="F299" i="6"/>
  <c r="H299" i="6"/>
  <c r="I299" i="6"/>
  <c r="J299" i="6"/>
  <c r="D300" i="6"/>
  <c r="H300" i="6"/>
  <c r="E300" i="6"/>
  <c r="G300" i="6"/>
  <c r="D301" i="6"/>
  <c r="J301" i="6"/>
  <c r="E301" i="6"/>
  <c r="L301" i="6"/>
  <c r="F301" i="6"/>
  <c r="H301" i="6"/>
  <c r="I301" i="6"/>
  <c r="D302" i="6"/>
  <c r="F302" i="6"/>
  <c r="E302" i="6"/>
  <c r="K302" i="6"/>
  <c r="H302" i="6"/>
  <c r="D303" i="6"/>
  <c r="H303" i="6"/>
  <c r="E303" i="6"/>
  <c r="L303" i="6"/>
  <c r="F303" i="6"/>
  <c r="I303" i="6"/>
  <c r="J303" i="6"/>
  <c r="D304" i="6"/>
  <c r="F304" i="6"/>
  <c r="E304" i="6"/>
  <c r="K304" i="6"/>
  <c r="G304" i="6"/>
  <c r="H304" i="6"/>
  <c r="L304" i="6"/>
  <c r="D305" i="6"/>
  <c r="F305" i="6"/>
  <c r="E305" i="6"/>
  <c r="L305" i="6"/>
  <c r="I305" i="6"/>
  <c r="D306" i="6"/>
  <c r="F306" i="6"/>
  <c r="E306" i="6"/>
  <c r="G306" i="6"/>
  <c r="L306" i="6"/>
  <c r="D307" i="6"/>
  <c r="E307" i="6"/>
  <c r="L307" i="6"/>
  <c r="F307" i="6"/>
  <c r="H307" i="6"/>
  <c r="I307" i="6"/>
  <c r="J307" i="6"/>
  <c r="D308" i="6"/>
  <c r="H308" i="6"/>
  <c r="E308" i="6"/>
  <c r="G308" i="6"/>
  <c r="D309" i="6"/>
  <c r="H309" i="6"/>
  <c r="E309" i="6"/>
  <c r="L309" i="6"/>
  <c r="F309" i="6"/>
  <c r="I309" i="6"/>
  <c r="D310" i="6"/>
  <c r="F310" i="6"/>
  <c r="E310" i="6"/>
  <c r="K310" i="6"/>
  <c r="H310" i="6"/>
  <c r="D311" i="6"/>
  <c r="H311" i="6"/>
  <c r="E311" i="6"/>
  <c r="L311" i="6"/>
  <c r="F311" i="6"/>
  <c r="I311" i="6"/>
  <c r="J311" i="6"/>
  <c r="D312" i="6"/>
  <c r="F312" i="6"/>
  <c r="E312" i="6"/>
  <c r="K312" i="6"/>
  <c r="G312" i="6"/>
  <c r="H312" i="6"/>
  <c r="L312" i="6"/>
  <c r="D313" i="6"/>
  <c r="F313" i="6"/>
  <c r="E313" i="6"/>
  <c r="L313" i="6"/>
  <c r="H313" i="6"/>
  <c r="I313" i="6"/>
  <c r="D314" i="6"/>
  <c r="F314" i="6"/>
  <c r="E314" i="6"/>
  <c r="G314" i="6"/>
  <c r="L314" i="6"/>
  <c r="D315" i="6"/>
  <c r="E315" i="6"/>
  <c r="L315" i="6"/>
  <c r="F315" i="6"/>
  <c r="H315" i="6"/>
  <c r="I315" i="6"/>
  <c r="J315" i="6"/>
  <c r="D316" i="6"/>
  <c r="H316" i="6"/>
  <c r="E316" i="6"/>
  <c r="G316" i="6"/>
  <c r="D317" i="6"/>
  <c r="H317" i="6"/>
  <c r="E317" i="6"/>
  <c r="L317" i="6"/>
  <c r="F317" i="6"/>
  <c r="I317" i="6"/>
  <c r="D318" i="6"/>
  <c r="F318" i="6"/>
  <c r="E318" i="6"/>
  <c r="K318" i="6"/>
  <c r="H318" i="6"/>
  <c r="D319" i="6"/>
  <c r="H319" i="6"/>
  <c r="E319" i="6"/>
  <c r="L319" i="6"/>
  <c r="F319" i="6"/>
  <c r="I319" i="6"/>
  <c r="J319" i="6"/>
  <c r="D320" i="6"/>
  <c r="F320" i="6"/>
  <c r="E320" i="6"/>
  <c r="K320" i="6"/>
  <c r="G320" i="6"/>
  <c r="H320" i="6"/>
  <c r="L320" i="6"/>
  <c r="D321" i="6"/>
  <c r="F321" i="6"/>
  <c r="E321" i="6"/>
  <c r="L321" i="6"/>
  <c r="H321" i="6"/>
  <c r="I321" i="6"/>
  <c r="D322" i="6"/>
  <c r="F322" i="6"/>
  <c r="E322" i="6"/>
  <c r="G322" i="6"/>
  <c r="L322" i="6"/>
  <c r="D323" i="6"/>
  <c r="E323" i="6"/>
  <c r="L323" i="6"/>
  <c r="F323" i="6"/>
  <c r="H323" i="6"/>
  <c r="I323" i="6"/>
  <c r="J323" i="6"/>
  <c r="D324" i="6"/>
  <c r="H324" i="6"/>
  <c r="E324" i="6"/>
  <c r="G324" i="6"/>
  <c r="D325" i="6"/>
  <c r="H325" i="6"/>
  <c r="E325" i="6"/>
  <c r="L325" i="6"/>
  <c r="F325" i="6"/>
  <c r="I325" i="6"/>
  <c r="D326" i="6"/>
  <c r="F326" i="6"/>
  <c r="E326" i="6"/>
  <c r="K326" i="6"/>
  <c r="H326" i="6"/>
  <c r="D327" i="6"/>
  <c r="H327" i="6"/>
  <c r="E327" i="6"/>
  <c r="L327" i="6"/>
  <c r="F327" i="6"/>
  <c r="I327" i="6"/>
  <c r="J327" i="6"/>
  <c r="D328" i="6"/>
  <c r="F328" i="6"/>
  <c r="E328" i="6"/>
  <c r="K328" i="6"/>
  <c r="G328" i="6"/>
  <c r="H328" i="6"/>
  <c r="L328" i="6"/>
  <c r="D329" i="6"/>
  <c r="F329" i="6"/>
  <c r="E329" i="6"/>
  <c r="L329" i="6"/>
  <c r="H329" i="6"/>
  <c r="I329" i="6"/>
  <c r="D330" i="6"/>
  <c r="F330" i="6"/>
  <c r="E330" i="6"/>
  <c r="G330" i="6"/>
  <c r="L330" i="6"/>
  <c r="D331" i="6"/>
  <c r="E331" i="6"/>
  <c r="L331" i="6"/>
  <c r="F331" i="6"/>
  <c r="H331" i="6"/>
  <c r="I331" i="6"/>
  <c r="J331" i="6"/>
  <c r="D332" i="6"/>
  <c r="H332" i="6"/>
  <c r="E332" i="6"/>
  <c r="G332" i="6"/>
  <c r="D333" i="6"/>
  <c r="H333" i="6"/>
  <c r="E333" i="6"/>
  <c r="L333" i="6"/>
  <c r="F333" i="6"/>
  <c r="I333" i="6"/>
  <c r="D334" i="6"/>
  <c r="F334" i="6"/>
  <c r="E334" i="6"/>
  <c r="K334" i="6"/>
  <c r="H334" i="6"/>
  <c r="D335" i="6"/>
  <c r="H335" i="6"/>
  <c r="E335" i="6"/>
  <c r="L335" i="6"/>
  <c r="F335" i="6"/>
  <c r="I335" i="6"/>
  <c r="J335" i="6"/>
  <c r="D336" i="6"/>
  <c r="F336" i="6"/>
  <c r="E336" i="6"/>
  <c r="K336" i="6"/>
  <c r="G336" i="6"/>
  <c r="H336" i="6"/>
  <c r="L336" i="6"/>
  <c r="D337" i="6"/>
  <c r="F337" i="6"/>
  <c r="E337" i="6"/>
  <c r="L337" i="6"/>
  <c r="H337" i="6"/>
  <c r="I337" i="6"/>
  <c r="D338" i="6"/>
  <c r="F338" i="6"/>
  <c r="E338" i="6"/>
  <c r="G338" i="6"/>
  <c r="L338" i="6"/>
  <c r="D339" i="6"/>
  <c r="H339" i="6"/>
  <c r="E339" i="6"/>
  <c r="L339" i="6"/>
  <c r="F339" i="6"/>
  <c r="I339" i="6"/>
  <c r="J339" i="6"/>
  <c r="D340" i="6"/>
  <c r="H340" i="6"/>
  <c r="E340" i="6"/>
  <c r="G340" i="6"/>
  <c r="D341" i="6"/>
  <c r="H341" i="6"/>
  <c r="E341" i="6"/>
  <c r="L341" i="6"/>
  <c r="F341" i="6"/>
  <c r="I341" i="6"/>
  <c r="D342" i="6"/>
  <c r="F342" i="6"/>
  <c r="E342" i="6"/>
  <c r="K342" i="6"/>
  <c r="H342" i="6"/>
  <c r="D343" i="6"/>
  <c r="H343" i="6"/>
  <c r="E343" i="6"/>
  <c r="L343" i="6"/>
  <c r="F343" i="6"/>
  <c r="I343" i="6"/>
  <c r="J343" i="6"/>
  <c r="D344" i="6"/>
  <c r="F344" i="6"/>
  <c r="E344" i="6"/>
  <c r="K344" i="6"/>
  <c r="G344" i="6"/>
  <c r="H344" i="6"/>
  <c r="L344" i="6"/>
  <c r="D345" i="6"/>
  <c r="F345" i="6"/>
  <c r="E345" i="6"/>
  <c r="L345" i="6"/>
  <c r="H345" i="6"/>
  <c r="I345" i="6"/>
  <c r="D346" i="6"/>
  <c r="F346" i="6"/>
  <c r="E346" i="6"/>
  <c r="G346" i="6"/>
  <c r="L346" i="6"/>
  <c r="D347" i="6"/>
  <c r="E347" i="6"/>
  <c r="L347" i="6"/>
  <c r="F347" i="6"/>
  <c r="H347" i="6"/>
  <c r="I347" i="6"/>
  <c r="J347" i="6"/>
  <c r="D348" i="6"/>
  <c r="H348" i="6"/>
  <c r="E348" i="6"/>
  <c r="G348" i="6"/>
  <c r="D349" i="6"/>
  <c r="H349" i="6"/>
  <c r="E349" i="6"/>
  <c r="L349" i="6"/>
  <c r="F349" i="6"/>
  <c r="I349" i="6"/>
  <c r="D350" i="6"/>
  <c r="F350" i="6"/>
  <c r="E350" i="6"/>
  <c r="K350" i="6"/>
  <c r="H350" i="6"/>
  <c r="D351" i="6"/>
  <c r="H351" i="6"/>
  <c r="E351" i="6"/>
  <c r="L351" i="6"/>
  <c r="F351" i="6"/>
  <c r="I351" i="6"/>
  <c r="J351" i="6"/>
  <c r="D352" i="6"/>
  <c r="F352" i="6"/>
  <c r="E352" i="6"/>
  <c r="K352" i="6"/>
  <c r="G352" i="6"/>
  <c r="H352" i="6"/>
  <c r="L352" i="6"/>
  <c r="D353" i="6"/>
  <c r="F353" i="6"/>
  <c r="E353" i="6"/>
  <c r="L353" i="6"/>
  <c r="H353" i="6"/>
  <c r="I353" i="6"/>
  <c r="D354" i="6"/>
  <c r="F354" i="6"/>
  <c r="E354" i="6"/>
  <c r="G354" i="6"/>
  <c r="L354" i="6"/>
  <c r="D355" i="6"/>
  <c r="E355" i="6"/>
  <c r="L355" i="6"/>
  <c r="F355" i="6"/>
  <c r="H355" i="6"/>
  <c r="I355" i="6"/>
  <c r="J355" i="6"/>
  <c r="D356" i="6"/>
  <c r="H356" i="6"/>
  <c r="E356" i="6"/>
  <c r="G356" i="6"/>
  <c r="D357" i="6"/>
  <c r="H357" i="6"/>
  <c r="E357" i="6"/>
  <c r="L357" i="6"/>
  <c r="F357" i="6"/>
  <c r="I357" i="6"/>
  <c r="D358" i="6"/>
  <c r="F358" i="6"/>
  <c r="E358" i="6"/>
  <c r="K358" i="6"/>
  <c r="H358" i="6"/>
  <c r="D359" i="6"/>
  <c r="E359" i="6"/>
  <c r="L359" i="6"/>
  <c r="F359" i="6"/>
  <c r="H359" i="6"/>
  <c r="I359" i="6"/>
  <c r="J359" i="6"/>
  <c r="D360" i="6"/>
  <c r="F360" i="6"/>
  <c r="E360" i="6"/>
  <c r="K360" i="6"/>
  <c r="G360" i="6"/>
  <c r="H360" i="6"/>
  <c r="L360" i="6"/>
  <c r="D361" i="6"/>
  <c r="F361" i="6"/>
  <c r="E361" i="6"/>
  <c r="L361" i="6"/>
  <c r="H361" i="6"/>
  <c r="I361" i="6"/>
  <c r="D362" i="6"/>
  <c r="F362" i="6"/>
  <c r="E362" i="6"/>
  <c r="G362" i="6"/>
  <c r="L362" i="6"/>
  <c r="D363" i="6"/>
  <c r="H363" i="6"/>
  <c r="E363" i="6"/>
  <c r="L363" i="6"/>
  <c r="F363" i="6"/>
  <c r="I363" i="6"/>
  <c r="J363" i="6"/>
  <c r="D364" i="6"/>
  <c r="H364" i="6"/>
  <c r="E364" i="6"/>
  <c r="G364" i="6"/>
  <c r="D365" i="6"/>
  <c r="H365" i="6"/>
  <c r="E365" i="6"/>
  <c r="L365" i="6"/>
  <c r="F365" i="6"/>
  <c r="I365" i="6"/>
  <c r="D366" i="6"/>
  <c r="F366" i="6"/>
  <c r="E366" i="6"/>
  <c r="K366" i="6"/>
  <c r="H366" i="6"/>
  <c r="D367" i="6"/>
  <c r="E367" i="6"/>
  <c r="L367" i="6"/>
  <c r="F367" i="6"/>
  <c r="H367" i="6"/>
  <c r="I367" i="6"/>
  <c r="J367" i="6"/>
  <c r="D368" i="6"/>
  <c r="F368" i="6"/>
  <c r="E368" i="6"/>
  <c r="K368" i="6"/>
  <c r="G368" i="6"/>
  <c r="H368" i="6"/>
  <c r="L368" i="6"/>
  <c r="D369" i="6"/>
  <c r="F369" i="6"/>
  <c r="E369" i="6"/>
  <c r="L369" i="6"/>
  <c r="H369" i="6"/>
  <c r="I369" i="6"/>
  <c r="D370" i="6"/>
  <c r="F370" i="6"/>
  <c r="E370" i="6"/>
  <c r="G370" i="6"/>
  <c r="L370" i="6"/>
  <c r="D371" i="6"/>
  <c r="H371" i="6"/>
  <c r="E371" i="6"/>
  <c r="L371" i="6"/>
  <c r="F371" i="6"/>
  <c r="I371" i="6"/>
  <c r="J371" i="6"/>
  <c r="D372" i="6"/>
  <c r="H372" i="6"/>
  <c r="E372" i="6"/>
  <c r="G372" i="6"/>
  <c r="D373" i="6"/>
  <c r="H373" i="6"/>
  <c r="E373" i="6"/>
  <c r="L373" i="6"/>
  <c r="F373" i="6"/>
  <c r="I373" i="6"/>
  <c r="D374" i="6"/>
  <c r="F374" i="6"/>
  <c r="E374" i="6"/>
  <c r="K374" i="6"/>
  <c r="H374" i="6"/>
  <c r="D375" i="6"/>
  <c r="H375" i="6"/>
  <c r="E375" i="6"/>
  <c r="L375" i="6"/>
  <c r="F375" i="6"/>
  <c r="I375" i="6"/>
  <c r="J375" i="6"/>
  <c r="D376" i="6"/>
  <c r="F376" i="6"/>
  <c r="E376" i="6"/>
  <c r="K376" i="6"/>
  <c r="G376" i="6"/>
  <c r="H376" i="6"/>
  <c r="L376" i="6"/>
  <c r="D377" i="6"/>
  <c r="F377" i="6"/>
  <c r="E377" i="6"/>
  <c r="L377" i="6"/>
  <c r="H377" i="6"/>
  <c r="I377" i="6"/>
  <c r="D378" i="6"/>
  <c r="F378" i="6"/>
  <c r="E378" i="6"/>
  <c r="G378" i="6"/>
  <c r="L378" i="6"/>
  <c r="D379" i="6"/>
  <c r="E379" i="6"/>
  <c r="L379" i="6"/>
  <c r="F379" i="6"/>
  <c r="H379" i="6"/>
  <c r="I379" i="6"/>
  <c r="J379" i="6"/>
  <c r="D380" i="6"/>
  <c r="H380" i="6"/>
  <c r="E380" i="6"/>
  <c r="G380" i="6"/>
  <c r="D381" i="6"/>
  <c r="H381" i="6"/>
  <c r="E381" i="6"/>
  <c r="L381" i="6"/>
  <c r="F381" i="6"/>
  <c r="I381" i="6"/>
  <c r="D382" i="6"/>
  <c r="F382" i="6"/>
  <c r="E382" i="6"/>
  <c r="K382" i="6"/>
  <c r="H382" i="6"/>
  <c r="D383" i="6"/>
  <c r="H383" i="6"/>
  <c r="E383" i="6"/>
  <c r="L383" i="6"/>
  <c r="F383" i="6"/>
  <c r="I383" i="6"/>
  <c r="J383" i="6"/>
  <c r="D384" i="6"/>
  <c r="F384" i="6"/>
  <c r="E384" i="6"/>
  <c r="K384" i="6"/>
  <c r="G384" i="6"/>
  <c r="H384" i="6"/>
  <c r="L384" i="6"/>
  <c r="D385" i="6"/>
  <c r="F385" i="6"/>
  <c r="E385" i="6"/>
  <c r="L385" i="6"/>
  <c r="H385" i="6"/>
  <c r="I385" i="6"/>
  <c r="D386" i="6"/>
  <c r="F386" i="6"/>
  <c r="E386" i="6"/>
  <c r="G386" i="6"/>
  <c r="L386" i="6"/>
  <c r="D387" i="6"/>
  <c r="E387" i="6"/>
  <c r="L387" i="6"/>
  <c r="F387" i="6"/>
  <c r="H387" i="6"/>
  <c r="I387" i="6"/>
  <c r="J387" i="6"/>
  <c r="D388" i="6"/>
  <c r="H388" i="6"/>
  <c r="E388" i="6"/>
  <c r="G388" i="6"/>
  <c r="D389" i="6"/>
  <c r="H389" i="6"/>
  <c r="E389" i="6"/>
  <c r="L389" i="6"/>
  <c r="F389" i="6"/>
  <c r="I389" i="6"/>
  <c r="D390" i="6"/>
  <c r="F390" i="6"/>
  <c r="E390" i="6"/>
  <c r="K390" i="6"/>
  <c r="H390" i="6"/>
  <c r="D391" i="6"/>
  <c r="H391" i="6"/>
  <c r="E391" i="6"/>
  <c r="L391" i="6"/>
  <c r="F391" i="6"/>
  <c r="I391" i="6"/>
  <c r="J391" i="6"/>
  <c r="D392" i="6"/>
  <c r="F392" i="6"/>
  <c r="E392" i="6"/>
  <c r="K392" i="6"/>
  <c r="G392" i="6"/>
  <c r="H392" i="6"/>
  <c r="L392" i="6"/>
  <c r="D393" i="6"/>
  <c r="F393" i="6"/>
  <c r="E393" i="6"/>
  <c r="L393" i="6"/>
  <c r="H393" i="6"/>
  <c r="I393" i="6"/>
  <c r="D394" i="6"/>
  <c r="F394" i="6"/>
  <c r="E394" i="6"/>
  <c r="G394" i="6"/>
  <c r="L394" i="6"/>
  <c r="D395" i="6"/>
  <c r="E395" i="6"/>
  <c r="L395" i="6"/>
  <c r="F395" i="6"/>
  <c r="H395" i="6"/>
  <c r="I395" i="6"/>
  <c r="J395" i="6"/>
  <c r="D396" i="6"/>
  <c r="H396" i="6"/>
  <c r="E396" i="6"/>
  <c r="G396" i="6"/>
  <c r="D397" i="6"/>
  <c r="H397" i="6"/>
  <c r="E397" i="6"/>
  <c r="L397" i="6"/>
  <c r="F397" i="6"/>
  <c r="I397" i="6"/>
  <c r="D398" i="6"/>
  <c r="F398" i="6"/>
  <c r="E398" i="6"/>
  <c r="K398" i="6"/>
  <c r="H398" i="6"/>
  <c r="D399" i="6"/>
  <c r="H399" i="6"/>
  <c r="E399" i="6"/>
  <c r="L399" i="6"/>
  <c r="F399" i="6"/>
  <c r="I399" i="6"/>
  <c r="J399" i="6"/>
  <c r="D400" i="6"/>
  <c r="F400" i="6"/>
  <c r="E400" i="6"/>
  <c r="K400" i="6"/>
  <c r="G400" i="6"/>
  <c r="H400" i="6"/>
  <c r="L400" i="6"/>
  <c r="D401" i="6"/>
  <c r="F401" i="6"/>
  <c r="E401" i="6"/>
  <c r="L401" i="6"/>
  <c r="H401" i="6"/>
  <c r="I401" i="6"/>
  <c r="D402" i="6"/>
  <c r="F402" i="6"/>
  <c r="E402" i="6"/>
  <c r="G402" i="6"/>
  <c r="L402" i="6"/>
  <c r="D403" i="6"/>
  <c r="E403" i="6"/>
  <c r="L403" i="6"/>
  <c r="F403" i="6"/>
  <c r="H403" i="6"/>
  <c r="I403" i="6"/>
  <c r="J403" i="6"/>
  <c r="D404" i="6"/>
  <c r="H404" i="6"/>
  <c r="E404" i="6"/>
  <c r="G404" i="6"/>
  <c r="D405" i="6"/>
  <c r="H405" i="6"/>
  <c r="E405" i="6"/>
  <c r="L405" i="6"/>
  <c r="F405" i="6"/>
  <c r="I405" i="6"/>
  <c r="D406" i="6"/>
  <c r="F406" i="6"/>
  <c r="E406" i="6"/>
  <c r="K406" i="6"/>
  <c r="H406" i="6"/>
  <c r="D407" i="6"/>
  <c r="H407" i="6"/>
  <c r="E407" i="6"/>
  <c r="L407" i="6"/>
  <c r="F407" i="6"/>
  <c r="I407" i="6"/>
  <c r="J407" i="6"/>
  <c r="D408" i="6"/>
  <c r="F408" i="6"/>
  <c r="E408" i="6"/>
  <c r="K408" i="6"/>
  <c r="G408" i="6"/>
  <c r="H408" i="6"/>
  <c r="L408" i="6"/>
  <c r="D409" i="6"/>
  <c r="F409" i="6"/>
  <c r="E409" i="6"/>
  <c r="L409" i="6"/>
  <c r="H409" i="6"/>
  <c r="I409" i="6"/>
  <c r="D410" i="6"/>
  <c r="F410" i="6"/>
  <c r="E410" i="6"/>
  <c r="G410" i="6"/>
  <c r="L410" i="6"/>
  <c r="D411" i="6"/>
  <c r="E411" i="6"/>
  <c r="L411" i="6"/>
  <c r="F411" i="6"/>
  <c r="H411" i="6"/>
  <c r="I411" i="6"/>
  <c r="J411" i="6"/>
  <c r="D412" i="6"/>
  <c r="H412" i="6"/>
  <c r="E412" i="6"/>
  <c r="G412" i="6"/>
  <c r="D413" i="6"/>
  <c r="H413" i="6"/>
  <c r="E413" i="6"/>
  <c r="L413" i="6"/>
  <c r="F413" i="6"/>
  <c r="I413" i="6"/>
  <c r="D414" i="6"/>
  <c r="F414" i="6"/>
  <c r="E414" i="6"/>
  <c r="K414" i="6"/>
  <c r="H414" i="6"/>
  <c r="D415" i="6"/>
  <c r="H415" i="6"/>
  <c r="E415" i="6"/>
  <c r="L415" i="6"/>
  <c r="F415" i="6"/>
  <c r="I415" i="6"/>
  <c r="J415" i="6"/>
  <c r="D416" i="6"/>
  <c r="F416" i="6"/>
  <c r="E416" i="6"/>
  <c r="K416" i="6"/>
  <c r="G416" i="6"/>
  <c r="H416" i="6"/>
  <c r="L416" i="6"/>
  <c r="D417" i="6"/>
  <c r="F417" i="6"/>
  <c r="E417" i="6"/>
  <c r="L417" i="6"/>
  <c r="H417" i="6"/>
  <c r="I417" i="6"/>
  <c r="D418" i="6"/>
  <c r="F418" i="6"/>
  <c r="E418" i="6"/>
  <c r="G418" i="6"/>
  <c r="L418" i="6"/>
  <c r="D419" i="6"/>
  <c r="E419" i="6"/>
  <c r="L419" i="6"/>
  <c r="F419" i="6"/>
  <c r="H419" i="6"/>
  <c r="I419" i="6"/>
  <c r="J419" i="6"/>
  <c r="D420" i="6"/>
  <c r="H420" i="6"/>
  <c r="E420" i="6"/>
  <c r="G420" i="6"/>
  <c r="D421" i="6"/>
  <c r="H421" i="6"/>
  <c r="E421" i="6"/>
  <c r="L421" i="6"/>
  <c r="F421" i="6"/>
  <c r="I421" i="6"/>
  <c r="D422" i="6"/>
  <c r="F422" i="6"/>
  <c r="E422" i="6"/>
  <c r="K422" i="6"/>
  <c r="H422" i="6"/>
  <c r="D423" i="6"/>
  <c r="H423" i="6"/>
  <c r="E423" i="6"/>
  <c r="L423" i="6"/>
  <c r="F423" i="6"/>
  <c r="I423" i="6"/>
  <c r="J423" i="6"/>
  <c r="D424" i="6"/>
  <c r="F424" i="6"/>
  <c r="E424" i="6"/>
  <c r="K424" i="6"/>
  <c r="G424" i="6"/>
  <c r="H424" i="6"/>
  <c r="L424" i="6"/>
  <c r="D425" i="6"/>
  <c r="F425" i="6"/>
  <c r="E425" i="6"/>
  <c r="L425" i="6"/>
  <c r="H425" i="6"/>
  <c r="I425" i="6"/>
  <c r="D426" i="6"/>
  <c r="F426" i="6"/>
  <c r="E426" i="6"/>
  <c r="G426" i="6"/>
  <c r="L426" i="6"/>
  <c r="D427" i="6"/>
  <c r="E427" i="6"/>
  <c r="L427" i="6"/>
  <c r="F427" i="6"/>
  <c r="H427" i="6"/>
  <c r="I427" i="6"/>
  <c r="J427" i="6"/>
  <c r="D428" i="6"/>
  <c r="H428" i="6"/>
  <c r="E428" i="6"/>
  <c r="G428" i="6"/>
  <c r="D429" i="6"/>
  <c r="H429" i="6"/>
  <c r="E429" i="6"/>
  <c r="L429" i="6"/>
  <c r="F429" i="6"/>
  <c r="I429" i="6"/>
  <c r="D430" i="6"/>
  <c r="F430" i="6"/>
  <c r="E430" i="6"/>
  <c r="K430" i="6"/>
  <c r="H430" i="6"/>
  <c r="D431" i="6"/>
  <c r="H431" i="6"/>
  <c r="E431" i="6"/>
  <c r="L431" i="6"/>
  <c r="F431" i="6"/>
  <c r="I431" i="6"/>
  <c r="J431" i="6"/>
  <c r="D432" i="6"/>
  <c r="F432" i="6"/>
  <c r="E432" i="6"/>
  <c r="K432" i="6"/>
  <c r="G432" i="6"/>
  <c r="H432" i="6"/>
  <c r="L432" i="6"/>
  <c r="D433" i="6"/>
  <c r="F433" i="6"/>
  <c r="E433" i="6"/>
  <c r="L433" i="6"/>
  <c r="H433" i="6"/>
  <c r="I433" i="6"/>
  <c r="D434" i="6"/>
  <c r="F434" i="6"/>
  <c r="E434" i="6"/>
  <c r="G434" i="6"/>
  <c r="L434" i="6"/>
  <c r="D435" i="6"/>
  <c r="E435" i="6"/>
  <c r="L435" i="6"/>
  <c r="F435" i="6"/>
  <c r="H435" i="6"/>
  <c r="I435" i="6"/>
  <c r="J435" i="6"/>
  <c r="D436" i="6"/>
  <c r="H436" i="6"/>
  <c r="E436" i="6"/>
  <c r="G436" i="6"/>
  <c r="D437" i="6"/>
  <c r="H437" i="6"/>
  <c r="E437" i="6"/>
  <c r="L437" i="6"/>
  <c r="F437" i="6"/>
  <c r="I437" i="6"/>
  <c r="D438" i="6"/>
  <c r="F438" i="6"/>
  <c r="E438" i="6"/>
  <c r="K438" i="6"/>
  <c r="H438" i="6"/>
  <c r="D439" i="6"/>
  <c r="H439" i="6"/>
  <c r="E439" i="6"/>
  <c r="L439" i="6"/>
  <c r="F439" i="6"/>
  <c r="I439" i="6"/>
  <c r="J439" i="6"/>
  <c r="D440" i="6"/>
  <c r="F440" i="6"/>
  <c r="E440" i="6"/>
  <c r="K440" i="6"/>
  <c r="G440" i="6"/>
  <c r="H440" i="6"/>
  <c r="L440" i="6"/>
  <c r="D441" i="6"/>
  <c r="F441" i="6"/>
  <c r="E441" i="6"/>
  <c r="L441" i="6"/>
  <c r="H441" i="6"/>
  <c r="I441" i="6"/>
  <c r="D442" i="6"/>
  <c r="F442" i="6"/>
  <c r="E442" i="6"/>
  <c r="G442" i="6"/>
  <c r="L442" i="6"/>
  <c r="D443" i="6"/>
  <c r="E443" i="6"/>
  <c r="L443" i="6"/>
  <c r="F443" i="6"/>
  <c r="H443" i="6"/>
  <c r="I443" i="6"/>
  <c r="J443" i="6"/>
  <c r="D444" i="6"/>
  <c r="H444" i="6"/>
  <c r="E444" i="6"/>
  <c r="G444" i="6"/>
  <c r="D445" i="6"/>
  <c r="H445" i="6"/>
  <c r="E445" i="6"/>
  <c r="L445" i="6"/>
  <c r="F445" i="6"/>
  <c r="I445" i="6"/>
  <c r="D446" i="6"/>
  <c r="F446" i="6"/>
  <c r="E446" i="6"/>
  <c r="K446" i="6"/>
  <c r="H446" i="6"/>
  <c r="D447" i="6"/>
  <c r="E447" i="6"/>
  <c r="L447" i="6"/>
  <c r="F447" i="6"/>
  <c r="H447" i="6"/>
  <c r="I447" i="6"/>
  <c r="J447" i="6"/>
  <c r="D448" i="6"/>
  <c r="F448" i="6"/>
  <c r="E448" i="6"/>
  <c r="K448" i="6"/>
  <c r="G448" i="6"/>
  <c r="H448" i="6"/>
  <c r="L448" i="6"/>
  <c r="D449" i="6"/>
  <c r="F449" i="6"/>
  <c r="E449" i="6"/>
  <c r="L449" i="6"/>
  <c r="H449" i="6"/>
  <c r="I449" i="6"/>
  <c r="D450" i="6"/>
  <c r="F450" i="6"/>
  <c r="E450" i="6"/>
  <c r="G450" i="6"/>
  <c r="L450" i="6"/>
  <c r="D451" i="6"/>
  <c r="H451" i="6"/>
  <c r="E451" i="6"/>
  <c r="L451" i="6"/>
  <c r="F451" i="6"/>
  <c r="I451" i="6"/>
  <c r="J451" i="6"/>
  <c r="D452" i="6"/>
  <c r="H452" i="6"/>
  <c r="E452" i="6"/>
  <c r="G452" i="6"/>
  <c r="D453" i="6"/>
  <c r="H453" i="6"/>
  <c r="E453" i="6"/>
  <c r="L453" i="6"/>
  <c r="F453" i="6"/>
  <c r="I453" i="6"/>
  <c r="D454" i="6"/>
  <c r="F454" i="6"/>
  <c r="E454" i="6"/>
  <c r="K454" i="6"/>
  <c r="H454" i="6"/>
  <c r="D455" i="6"/>
  <c r="H455" i="6"/>
  <c r="E455" i="6"/>
  <c r="L455" i="6"/>
  <c r="F455" i="6"/>
  <c r="I455" i="6"/>
  <c r="J455" i="6"/>
  <c r="D456" i="6"/>
  <c r="F456" i="6"/>
  <c r="E456" i="6"/>
  <c r="K456" i="6"/>
  <c r="G456" i="6"/>
  <c r="H456" i="6"/>
  <c r="L456" i="6"/>
  <c r="D457" i="6"/>
  <c r="F457" i="6"/>
  <c r="E457" i="6"/>
  <c r="L457" i="6"/>
  <c r="H457" i="6"/>
  <c r="I457" i="6"/>
  <c r="D458" i="6"/>
  <c r="F458" i="6"/>
  <c r="E458" i="6"/>
  <c r="G458" i="6"/>
  <c r="L458" i="6"/>
  <c r="D459" i="6"/>
  <c r="E459" i="6"/>
  <c r="L459" i="6"/>
  <c r="F459" i="6"/>
  <c r="H459" i="6"/>
  <c r="I459" i="6"/>
  <c r="J459" i="6"/>
  <c r="D460" i="6"/>
  <c r="H460" i="6"/>
  <c r="E460" i="6"/>
  <c r="G460" i="6"/>
  <c r="D461" i="6"/>
  <c r="H461" i="6"/>
  <c r="E461" i="6"/>
  <c r="L461" i="6"/>
  <c r="F461" i="6"/>
  <c r="I461" i="6"/>
  <c r="D462" i="6"/>
  <c r="F462" i="6"/>
  <c r="E462" i="6"/>
  <c r="K462" i="6"/>
  <c r="H462" i="6"/>
  <c r="D463" i="6"/>
  <c r="H463" i="6"/>
  <c r="E463" i="6"/>
  <c r="L463" i="6"/>
  <c r="F463" i="6"/>
  <c r="I463" i="6"/>
  <c r="J463" i="6"/>
  <c r="D464" i="6"/>
  <c r="F464" i="6"/>
  <c r="E464" i="6"/>
  <c r="K464" i="6"/>
  <c r="G464" i="6"/>
  <c r="H464" i="6"/>
  <c r="L464" i="6"/>
  <c r="D465" i="6"/>
  <c r="J465" i="6"/>
  <c r="E465" i="6"/>
  <c r="L465" i="6"/>
  <c r="F465" i="6"/>
  <c r="H465" i="6"/>
  <c r="I465" i="6"/>
  <c r="D466" i="6"/>
  <c r="F466" i="6"/>
  <c r="E466" i="6"/>
  <c r="G466" i="6"/>
  <c r="L466" i="6"/>
  <c r="D467" i="6"/>
  <c r="H467" i="6"/>
  <c r="E467" i="6"/>
  <c r="L467" i="6"/>
  <c r="F467" i="6"/>
  <c r="I467" i="6"/>
  <c r="J467" i="6"/>
  <c r="D468" i="6"/>
  <c r="H468" i="6"/>
  <c r="E468" i="6"/>
  <c r="G468" i="6"/>
  <c r="D469" i="6"/>
  <c r="H469" i="6"/>
  <c r="E469" i="6"/>
  <c r="L469" i="6"/>
  <c r="F469" i="6"/>
  <c r="I469" i="6"/>
  <c r="D470" i="6"/>
  <c r="F470" i="6"/>
  <c r="E470" i="6"/>
  <c r="K470" i="6"/>
  <c r="H470" i="6"/>
  <c r="D471" i="6"/>
  <c r="E471" i="6"/>
  <c r="L471" i="6"/>
  <c r="F471" i="6"/>
  <c r="H471" i="6"/>
  <c r="I471" i="6"/>
  <c r="J471" i="6"/>
  <c r="D472" i="6"/>
  <c r="F472" i="6"/>
  <c r="E472" i="6"/>
  <c r="K472" i="6"/>
  <c r="G472" i="6"/>
  <c r="H472" i="6"/>
  <c r="L472" i="6"/>
  <c r="D473" i="6"/>
  <c r="J473" i="6"/>
  <c r="E473" i="6"/>
  <c r="L473" i="6"/>
  <c r="F473" i="6"/>
  <c r="H473" i="6"/>
  <c r="I473" i="6"/>
  <c r="D474" i="6"/>
  <c r="F474" i="6"/>
  <c r="E474" i="6"/>
  <c r="G474" i="6"/>
  <c r="L474" i="6"/>
  <c r="D475" i="6"/>
  <c r="H475" i="6"/>
  <c r="E475" i="6"/>
  <c r="L475" i="6"/>
  <c r="F475" i="6"/>
  <c r="I475" i="6"/>
  <c r="J475" i="6"/>
  <c r="D476" i="6"/>
  <c r="H476" i="6"/>
  <c r="E476" i="6"/>
  <c r="G476" i="6"/>
  <c r="D477" i="6"/>
  <c r="H477" i="6"/>
  <c r="E477" i="6"/>
  <c r="L477" i="6"/>
  <c r="F477" i="6"/>
  <c r="D478" i="6"/>
  <c r="F478" i="6"/>
  <c r="E478" i="6"/>
  <c r="K478" i="6"/>
  <c r="H478" i="6"/>
  <c r="D479" i="6"/>
  <c r="E479" i="6"/>
  <c r="L479" i="6"/>
  <c r="F479" i="6"/>
  <c r="H479" i="6"/>
  <c r="I479" i="6"/>
  <c r="J479" i="6"/>
  <c r="D480" i="6"/>
  <c r="F480" i="6"/>
  <c r="E480" i="6"/>
  <c r="K480" i="6"/>
  <c r="G480" i="6"/>
  <c r="H480" i="6"/>
  <c r="L480" i="6"/>
  <c r="D481" i="6"/>
  <c r="J481" i="6"/>
  <c r="E481" i="6"/>
  <c r="L481" i="6"/>
  <c r="F481" i="6"/>
  <c r="H481" i="6"/>
  <c r="I481" i="6"/>
  <c r="D482" i="6"/>
  <c r="F482" i="6"/>
  <c r="E482" i="6"/>
  <c r="G482" i="6"/>
  <c r="L482" i="6"/>
  <c r="D483" i="6"/>
  <c r="H483" i="6"/>
  <c r="E483" i="6"/>
  <c r="L483" i="6"/>
  <c r="F483" i="6"/>
  <c r="I483" i="6"/>
  <c r="J483" i="6"/>
  <c r="D484" i="6"/>
  <c r="H484" i="6"/>
  <c r="E484" i="6"/>
  <c r="G484" i="6"/>
  <c r="D485" i="6"/>
  <c r="H485" i="6"/>
  <c r="E485" i="6"/>
  <c r="L485" i="6"/>
  <c r="F485" i="6"/>
  <c r="D486" i="6"/>
  <c r="F486" i="6"/>
  <c r="E486" i="6"/>
  <c r="K486" i="6"/>
  <c r="H486" i="6"/>
  <c r="D487" i="6"/>
  <c r="H487" i="6"/>
  <c r="E487" i="6"/>
  <c r="L487" i="6"/>
  <c r="F487" i="6"/>
  <c r="I487" i="6"/>
  <c r="J487" i="6"/>
  <c r="D488" i="6"/>
  <c r="F488" i="6"/>
  <c r="E488" i="6"/>
  <c r="K488" i="6"/>
  <c r="G488" i="6"/>
  <c r="H488" i="6"/>
  <c r="L488" i="6"/>
  <c r="D489" i="6"/>
  <c r="J489" i="6"/>
  <c r="E489" i="6"/>
  <c r="L489" i="6"/>
  <c r="F489" i="6"/>
  <c r="H489" i="6"/>
  <c r="I489" i="6"/>
  <c r="D490" i="6"/>
  <c r="F490" i="6"/>
  <c r="E490" i="6"/>
  <c r="G490" i="6"/>
  <c r="L490" i="6"/>
  <c r="D491" i="6"/>
  <c r="H491" i="6"/>
  <c r="E491" i="6"/>
  <c r="L491" i="6"/>
  <c r="F491" i="6"/>
  <c r="I491" i="6"/>
  <c r="J491" i="6"/>
  <c r="D492" i="6"/>
  <c r="H492" i="6"/>
  <c r="E492" i="6"/>
  <c r="G492" i="6"/>
  <c r="D493" i="6"/>
  <c r="H493" i="6"/>
  <c r="E493" i="6"/>
  <c r="L493" i="6"/>
  <c r="F493" i="6"/>
  <c r="D494" i="6"/>
  <c r="F494" i="6"/>
  <c r="E494" i="6"/>
  <c r="K494" i="6"/>
  <c r="H494" i="6"/>
  <c r="D495" i="6"/>
  <c r="E495" i="6"/>
  <c r="L495" i="6"/>
  <c r="F495" i="6"/>
  <c r="H495" i="6"/>
  <c r="I495" i="6"/>
  <c r="J495" i="6"/>
  <c r="D496" i="6"/>
  <c r="F496" i="6"/>
  <c r="E496" i="6"/>
  <c r="K496" i="6"/>
  <c r="G496" i="6"/>
  <c r="H496" i="6"/>
  <c r="L496" i="6"/>
  <c r="D497" i="6"/>
  <c r="J497" i="6"/>
  <c r="E497" i="6"/>
  <c r="L497" i="6"/>
  <c r="F497" i="6"/>
  <c r="H497" i="6"/>
  <c r="I497" i="6"/>
  <c r="D498" i="6"/>
  <c r="F498" i="6"/>
  <c r="E498" i="6"/>
  <c r="G498" i="6"/>
  <c r="L498" i="6"/>
  <c r="D499" i="6"/>
  <c r="H499" i="6"/>
  <c r="E499" i="6"/>
  <c r="L499" i="6"/>
  <c r="F499" i="6"/>
  <c r="I499" i="6"/>
  <c r="J499" i="6"/>
  <c r="D500" i="6"/>
  <c r="H500" i="6"/>
  <c r="E500" i="6"/>
  <c r="G500" i="6"/>
  <c r="D501" i="6"/>
  <c r="H501" i="6"/>
  <c r="E501" i="6"/>
  <c r="L501" i="6"/>
  <c r="F501" i="6"/>
  <c r="D502" i="6"/>
  <c r="F502" i="6"/>
  <c r="E502" i="6"/>
  <c r="K502" i="6"/>
  <c r="H502" i="6"/>
  <c r="D503" i="6"/>
  <c r="E503" i="6"/>
  <c r="L503" i="6"/>
  <c r="F503" i="6"/>
  <c r="H503" i="6"/>
  <c r="I503" i="6"/>
  <c r="J503" i="6"/>
  <c r="D504" i="6"/>
  <c r="F504" i="6"/>
  <c r="E504" i="6"/>
  <c r="K504" i="6"/>
  <c r="G504" i="6"/>
  <c r="H504" i="6"/>
  <c r="L504" i="6"/>
  <c r="D505" i="6"/>
  <c r="J505" i="6"/>
  <c r="E505" i="6"/>
  <c r="L505" i="6"/>
  <c r="F505" i="6"/>
  <c r="H505" i="6"/>
  <c r="I505" i="6"/>
  <c r="D506" i="6"/>
  <c r="F506" i="6"/>
  <c r="E506" i="6"/>
  <c r="G506" i="6"/>
  <c r="L506" i="6"/>
  <c r="D507" i="6"/>
  <c r="H507" i="6"/>
  <c r="E507" i="6"/>
  <c r="L507" i="6"/>
  <c r="F507" i="6"/>
  <c r="I507" i="6"/>
  <c r="J507" i="6"/>
  <c r="D508" i="6"/>
  <c r="H508" i="6"/>
  <c r="E508" i="6"/>
  <c r="G508" i="6"/>
  <c r="D509" i="6"/>
  <c r="H509" i="6"/>
  <c r="E509" i="6"/>
  <c r="L509" i="6"/>
  <c r="F509" i="6"/>
  <c r="D510" i="6"/>
  <c r="F510" i="6"/>
  <c r="E510" i="6"/>
  <c r="K510" i="6"/>
  <c r="H510" i="6"/>
  <c r="D511" i="6"/>
  <c r="E511" i="6"/>
  <c r="L511" i="6"/>
  <c r="F511" i="6"/>
  <c r="H511" i="6"/>
  <c r="I511" i="6"/>
  <c r="J511" i="6"/>
  <c r="D512" i="6"/>
  <c r="F512" i="6"/>
  <c r="E512" i="6"/>
  <c r="K512" i="6"/>
  <c r="G512" i="6"/>
  <c r="H512" i="6"/>
  <c r="L512" i="6"/>
  <c r="D513" i="6"/>
  <c r="J513" i="6"/>
  <c r="E513" i="6"/>
  <c r="L513" i="6"/>
  <c r="F513" i="6"/>
  <c r="H513" i="6"/>
  <c r="I513" i="6"/>
  <c r="D514" i="6"/>
  <c r="F514" i="6"/>
  <c r="E514" i="6"/>
  <c r="G514" i="6"/>
  <c r="L514" i="6"/>
  <c r="D515" i="6"/>
  <c r="E515" i="6"/>
  <c r="L515" i="6"/>
  <c r="F515" i="6"/>
  <c r="H515" i="6"/>
  <c r="I515" i="6"/>
  <c r="J515" i="6"/>
  <c r="D516" i="6"/>
  <c r="H516" i="6"/>
  <c r="E516" i="6"/>
  <c r="G516" i="6"/>
  <c r="D517" i="6"/>
  <c r="H517" i="6"/>
  <c r="E517" i="6"/>
  <c r="L517" i="6"/>
  <c r="F517" i="6"/>
  <c r="D518" i="6"/>
  <c r="F518" i="6"/>
  <c r="E518" i="6"/>
  <c r="K518" i="6"/>
  <c r="H518" i="6"/>
  <c r="D519" i="6"/>
  <c r="H519" i="6"/>
  <c r="E519" i="6"/>
  <c r="L519" i="6"/>
  <c r="F519" i="6"/>
  <c r="I519" i="6"/>
  <c r="J519" i="6"/>
  <c r="D520" i="6"/>
  <c r="F520" i="6"/>
  <c r="E520" i="6"/>
  <c r="K520" i="6"/>
  <c r="G520" i="6"/>
  <c r="H520" i="6"/>
  <c r="L520" i="6"/>
  <c r="D521" i="6"/>
  <c r="J521" i="6"/>
  <c r="E521" i="6"/>
  <c r="L521" i="6"/>
  <c r="F521" i="6"/>
  <c r="H521" i="6"/>
  <c r="I521" i="6"/>
  <c r="D522" i="6"/>
  <c r="F522" i="6"/>
  <c r="E522" i="6"/>
  <c r="G522" i="6"/>
  <c r="L522" i="6"/>
  <c r="D523" i="6"/>
  <c r="E523" i="6"/>
  <c r="L523" i="6"/>
  <c r="F523" i="6"/>
  <c r="H523" i="6"/>
  <c r="I523" i="6"/>
  <c r="J523" i="6"/>
  <c r="D524" i="6"/>
  <c r="H524" i="6"/>
  <c r="E524" i="6"/>
  <c r="G524" i="6"/>
  <c r="D525" i="6"/>
  <c r="H525" i="6"/>
  <c r="E525" i="6"/>
  <c r="L525" i="6"/>
  <c r="F525" i="6"/>
  <c r="D526" i="6"/>
  <c r="F526" i="6"/>
  <c r="E526" i="6"/>
  <c r="K526" i="6"/>
  <c r="H526" i="6"/>
  <c r="D527" i="6"/>
  <c r="H527" i="6"/>
  <c r="E527" i="6"/>
  <c r="L527" i="6"/>
  <c r="F527" i="6"/>
  <c r="I527" i="6"/>
  <c r="J527" i="6"/>
  <c r="C17" i="1"/>
  <c r="S17" i="1"/>
  <c r="Q21" i="1"/>
  <c r="Q22" i="1"/>
  <c r="Q23" i="1"/>
  <c r="Q24" i="1"/>
  <c r="Q25" i="1"/>
  <c r="Q26" i="1"/>
  <c r="Q27" i="1"/>
  <c r="Q28" i="1"/>
  <c r="Q29" i="1"/>
  <c r="I30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9" i="1"/>
  <c r="Q134" i="1"/>
  <c r="Q135" i="1"/>
  <c r="Q139" i="1"/>
  <c r="Q144" i="1"/>
  <c r="I147" i="1"/>
  <c r="Q147" i="1"/>
  <c r="Q148" i="1"/>
  <c r="I149" i="1"/>
  <c r="Q149" i="1"/>
  <c r="Q150" i="1"/>
  <c r="Q151" i="1"/>
  <c r="Q152" i="1"/>
  <c r="Q153" i="1"/>
  <c r="Q154" i="1"/>
  <c r="Q155" i="1"/>
  <c r="Q156" i="1"/>
  <c r="I157" i="1"/>
  <c r="Q157" i="1"/>
  <c r="Q158" i="1"/>
  <c r="I159" i="1"/>
  <c r="Q159" i="1"/>
  <c r="Q160" i="1"/>
  <c r="Q161" i="1"/>
  <c r="I162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9" i="1"/>
  <c r="Q230" i="1"/>
  <c r="Q231" i="1"/>
  <c r="Q232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2" i="1"/>
  <c r="Q253" i="1"/>
  <c r="I254" i="1"/>
  <c r="Q254" i="1"/>
  <c r="Q255" i="1"/>
  <c r="I256" i="1"/>
  <c r="Q256" i="1"/>
  <c r="Q257" i="1"/>
  <c r="Q258" i="1"/>
  <c r="Q259" i="1"/>
  <c r="Q260" i="1"/>
  <c r="I261" i="1"/>
  <c r="Q261" i="1"/>
  <c r="Q262" i="1"/>
  <c r="Q263" i="1"/>
  <c r="I264" i="1"/>
  <c r="Q264" i="1"/>
  <c r="Q265" i="1"/>
  <c r="Q266" i="1"/>
  <c r="Q267" i="1"/>
  <c r="I268" i="1"/>
  <c r="Q268" i="1"/>
  <c r="Q269" i="1"/>
  <c r="Q270" i="1"/>
  <c r="Q271" i="1"/>
  <c r="Q272" i="1"/>
  <c r="Q273" i="1"/>
  <c r="Q274" i="1"/>
  <c r="I275" i="1"/>
  <c r="Q275" i="1"/>
  <c r="Q276" i="1"/>
  <c r="Q277" i="1"/>
  <c r="Q278" i="1"/>
  <c r="I279" i="1"/>
  <c r="Q279" i="1"/>
  <c r="Q280" i="1"/>
  <c r="Q281" i="1"/>
  <c r="Q286" i="1"/>
  <c r="Q287" i="1"/>
  <c r="Q288" i="1"/>
  <c r="Q289" i="1"/>
  <c r="Q290" i="1"/>
  <c r="Q292" i="1"/>
  <c r="Q293" i="1"/>
  <c r="Q294" i="1"/>
  <c r="Q295" i="1"/>
  <c r="Q296" i="1"/>
  <c r="I299" i="1"/>
  <c r="Q299" i="1"/>
  <c r="Q302" i="1"/>
  <c r="I303" i="1"/>
  <c r="Q303" i="1"/>
  <c r="Q304" i="1"/>
  <c r="Q305" i="1"/>
  <c r="I306" i="1"/>
  <c r="Q306" i="1"/>
  <c r="Q307" i="1"/>
  <c r="Q308" i="1"/>
  <c r="Q309" i="1"/>
  <c r="Q310" i="1"/>
  <c r="Q311" i="1"/>
  <c r="Q312" i="1"/>
  <c r="Q313" i="1"/>
  <c r="I314" i="1"/>
  <c r="Q314" i="1"/>
  <c r="Q315" i="1"/>
  <c r="Q316" i="1"/>
  <c r="Q317" i="1"/>
  <c r="Q318" i="1"/>
  <c r="Q319" i="1"/>
  <c r="Q320" i="1"/>
  <c r="Q321" i="1"/>
  <c r="I322" i="1"/>
  <c r="Q322" i="1"/>
  <c r="I323" i="1"/>
  <c r="Q323" i="1"/>
  <c r="Q324" i="1"/>
  <c r="Q325" i="1"/>
  <c r="Q326" i="1"/>
  <c r="Q327" i="1"/>
  <c r="Q328" i="1"/>
  <c r="Q329" i="1"/>
  <c r="Q330" i="1"/>
  <c r="I331" i="1"/>
  <c r="Q331" i="1"/>
  <c r="Q332" i="1"/>
  <c r="Q333" i="1"/>
  <c r="Q334" i="1"/>
  <c r="Q335" i="1"/>
  <c r="Q336" i="1"/>
  <c r="Q337" i="1"/>
  <c r="I338" i="1"/>
  <c r="Q338" i="1"/>
  <c r="I339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I351" i="1"/>
  <c r="Q351" i="1"/>
  <c r="Q352" i="1"/>
  <c r="Q353" i="1"/>
  <c r="I355" i="1"/>
  <c r="Q355" i="1"/>
  <c r="Q356" i="1"/>
  <c r="J357" i="1"/>
  <c r="Q357" i="1"/>
  <c r="Q359" i="1"/>
  <c r="Q361" i="1"/>
  <c r="J363" i="1"/>
  <c r="Q363" i="1"/>
  <c r="Q366" i="1"/>
  <c r="Q368" i="1"/>
  <c r="Q369" i="1"/>
  <c r="Q370" i="1"/>
  <c r="I371" i="1"/>
  <c r="Q371" i="1"/>
  <c r="Q372" i="1"/>
  <c r="Q373" i="1"/>
  <c r="Q374" i="1"/>
  <c r="Q375" i="1"/>
  <c r="Q376" i="1"/>
  <c r="I377" i="1"/>
  <c r="Q377" i="1"/>
  <c r="Q378" i="1"/>
  <c r="I379" i="1"/>
  <c r="Q379" i="1"/>
  <c r="Q380" i="1"/>
  <c r="Q381" i="1"/>
  <c r="Q382" i="1"/>
  <c r="Q384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3" i="1"/>
  <c r="Q406" i="1"/>
  <c r="Q407" i="1"/>
  <c r="Q408" i="1"/>
  <c r="Q409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I460" i="1"/>
  <c r="Q460" i="1"/>
  <c r="Q461" i="1"/>
  <c r="Q462" i="1"/>
  <c r="Q463" i="1"/>
  <c r="I464" i="1"/>
  <c r="Q464" i="1"/>
  <c r="Q465" i="1"/>
  <c r="I466" i="1"/>
  <c r="Q466" i="1"/>
  <c r="I467" i="1"/>
  <c r="Q467" i="1"/>
  <c r="I468" i="1"/>
  <c r="Q468" i="1"/>
  <c r="I469" i="1"/>
  <c r="Q469" i="1"/>
  <c r="I470" i="1"/>
  <c r="Q470" i="1"/>
  <c r="Q471" i="1"/>
  <c r="Q472" i="1"/>
  <c r="I473" i="1"/>
  <c r="Q473" i="1"/>
  <c r="I476" i="1"/>
  <c r="Q476" i="1"/>
  <c r="Q478" i="1"/>
  <c r="I481" i="1"/>
  <c r="Q481" i="1"/>
  <c r="I482" i="1"/>
  <c r="Q482" i="1"/>
  <c r="I483" i="1"/>
  <c r="Q483" i="1"/>
  <c r="Q484" i="1"/>
  <c r="Q485" i="1"/>
  <c r="I486" i="1"/>
  <c r="Q486" i="1"/>
  <c r="Q487" i="1"/>
  <c r="Q488" i="1"/>
  <c r="Q489" i="1"/>
  <c r="Q490" i="1"/>
  <c r="I491" i="1"/>
  <c r="Q491" i="1"/>
  <c r="Q492" i="1"/>
  <c r="J494" i="1"/>
  <c r="Q494" i="1"/>
  <c r="Q495" i="1"/>
  <c r="J496" i="1"/>
  <c r="Q496" i="1"/>
  <c r="J497" i="1"/>
  <c r="Q497" i="1"/>
  <c r="Q498" i="1"/>
  <c r="J499" i="1"/>
  <c r="Q499" i="1"/>
  <c r="Q500" i="1"/>
  <c r="Q501" i="1"/>
  <c r="Q502" i="1"/>
  <c r="Q503" i="1"/>
  <c r="Q504" i="1"/>
  <c r="J505" i="1"/>
  <c r="Q505" i="1"/>
  <c r="J506" i="1"/>
  <c r="Q506" i="1"/>
  <c r="Q507" i="1"/>
  <c r="J508" i="1"/>
  <c r="Q508" i="1"/>
  <c r="Q509" i="1"/>
  <c r="J510" i="1"/>
  <c r="Q510" i="1"/>
  <c r="J511" i="1"/>
  <c r="Q511" i="1"/>
  <c r="Q514" i="1"/>
  <c r="Q517" i="1"/>
  <c r="Q518" i="1"/>
  <c r="Q519" i="1"/>
  <c r="Q520" i="1"/>
  <c r="Q521" i="1"/>
  <c r="Q522" i="1"/>
  <c r="J523" i="1"/>
  <c r="Q523" i="1"/>
  <c r="Q526" i="1"/>
  <c r="J527" i="1"/>
  <c r="Q527" i="1"/>
  <c r="Q529" i="1"/>
  <c r="Q531" i="1"/>
  <c r="Q534" i="1"/>
  <c r="Q535" i="1"/>
  <c r="K536" i="1"/>
  <c r="Q536" i="1"/>
  <c r="Q538" i="1"/>
  <c r="J540" i="1"/>
  <c r="Q540" i="1"/>
  <c r="Q541" i="1"/>
  <c r="J544" i="1"/>
  <c r="Q544" i="1"/>
  <c r="J546" i="1"/>
  <c r="Q546" i="1"/>
  <c r="K552" i="1"/>
  <c r="Q552" i="1"/>
  <c r="Q554" i="1"/>
  <c r="Q555" i="1"/>
  <c r="Q556" i="1"/>
  <c r="J560" i="1"/>
  <c r="Q560" i="1"/>
  <c r="Q562" i="1"/>
  <c r="K564" i="1"/>
  <c r="Q564" i="1"/>
  <c r="K565" i="1"/>
  <c r="Q565" i="1"/>
  <c r="K566" i="1"/>
  <c r="Q566" i="1"/>
  <c r="Q567" i="1"/>
  <c r="Q568" i="1"/>
  <c r="Q569" i="1"/>
  <c r="J570" i="1"/>
  <c r="Q570" i="1"/>
  <c r="Q571" i="1"/>
  <c r="Q572" i="1"/>
  <c r="Q573" i="1"/>
  <c r="K575" i="1"/>
  <c r="Q575" i="1"/>
  <c r="Q576" i="1"/>
  <c r="Q577" i="1"/>
  <c r="Q579" i="1"/>
  <c r="K580" i="1"/>
  <c r="Q580" i="1"/>
  <c r="Q581" i="1"/>
  <c r="J582" i="1"/>
  <c r="Q582" i="1"/>
  <c r="Q583" i="1"/>
  <c r="Q584" i="1"/>
  <c r="Q585" i="1"/>
  <c r="Q586" i="1"/>
  <c r="K587" i="1"/>
  <c r="Q587" i="1"/>
  <c r="K588" i="1"/>
  <c r="Q588" i="1"/>
  <c r="Q589" i="1"/>
  <c r="K590" i="1"/>
  <c r="Q590" i="1"/>
  <c r="Q591" i="1"/>
  <c r="Q592" i="1"/>
  <c r="K593" i="1"/>
  <c r="Q593" i="1"/>
  <c r="K594" i="1"/>
  <c r="Q594" i="1"/>
  <c r="K595" i="1"/>
  <c r="Q595" i="1"/>
  <c r="Q596" i="1"/>
  <c r="K597" i="1"/>
  <c r="Q597" i="1"/>
  <c r="K598" i="1"/>
  <c r="Q598" i="1"/>
  <c r="Q599" i="1"/>
  <c r="Q600" i="1"/>
  <c r="K601" i="1"/>
  <c r="Q601" i="1"/>
  <c r="K602" i="1"/>
  <c r="Q602" i="1"/>
  <c r="Q603" i="1"/>
  <c r="Q604" i="1"/>
  <c r="Q605" i="1"/>
  <c r="K606" i="1"/>
  <c r="Q606" i="1"/>
  <c r="Q607" i="1"/>
  <c r="K608" i="1"/>
  <c r="Q608" i="1"/>
  <c r="K609" i="1"/>
  <c r="Q609" i="1"/>
  <c r="K610" i="1"/>
  <c r="Q610" i="1"/>
  <c r="Q611" i="1"/>
  <c r="Q612" i="1"/>
  <c r="Q613" i="1"/>
  <c r="Q614" i="1"/>
  <c r="Q615" i="1"/>
  <c r="K616" i="1"/>
  <c r="Q616" i="1"/>
  <c r="Q617" i="1"/>
  <c r="Q618" i="1"/>
  <c r="Q619" i="1"/>
  <c r="K620" i="1"/>
  <c r="Q620" i="1"/>
  <c r="K621" i="1"/>
  <c r="Q621" i="1"/>
  <c r="Q622" i="1"/>
  <c r="Q623" i="1"/>
  <c r="K624" i="1"/>
  <c r="Q624" i="1"/>
  <c r="Q625" i="1"/>
  <c r="K626" i="1"/>
  <c r="Q626" i="1"/>
  <c r="Q627" i="1"/>
  <c r="K628" i="1"/>
  <c r="Q628" i="1"/>
  <c r="Q629" i="1"/>
  <c r="Q630" i="1"/>
  <c r="Q631" i="1"/>
  <c r="K632" i="1"/>
  <c r="Q632" i="1"/>
  <c r="Q633" i="1"/>
  <c r="K634" i="1"/>
  <c r="Q634" i="1"/>
  <c r="K635" i="1"/>
  <c r="Q635" i="1"/>
  <c r="Q636" i="1"/>
  <c r="K637" i="1"/>
  <c r="Q637" i="1"/>
  <c r="Q639" i="1"/>
  <c r="K640" i="1"/>
  <c r="Q640" i="1"/>
  <c r="K641" i="1"/>
  <c r="Q641" i="1"/>
  <c r="Q642" i="1"/>
  <c r="K643" i="1"/>
  <c r="Q643" i="1"/>
  <c r="Q644" i="1"/>
  <c r="Q645" i="1"/>
  <c r="K646" i="1"/>
  <c r="Q646" i="1"/>
  <c r="Q647" i="1"/>
  <c r="K648" i="1"/>
  <c r="Q648" i="1"/>
  <c r="K649" i="1"/>
  <c r="Q649" i="1"/>
  <c r="Q650" i="1"/>
  <c r="Q651" i="1"/>
  <c r="Q652" i="1"/>
  <c r="Q653" i="1"/>
  <c r="K654" i="1"/>
  <c r="Q654" i="1"/>
  <c r="Q655" i="1"/>
  <c r="Q656" i="1"/>
  <c r="Q657" i="1"/>
  <c r="J658" i="1"/>
  <c r="Q658" i="1"/>
  <c r="Q659" i="1"/>
  <c r="Q660" i="1"/>
  <c r="Q661" i="1"/>
  <c r="K662" i="1"/>
  <c r="Q662" i="1"/>
  <c r="Q663" i="1"/>
  <c r="K664" i="1"/>
  <c r="Q664" i="1"/>
  <c r="K665" i="1"/>
  <c r="Q665" i="1"/>
  <c r="K667" i="1"/>
  <c r="Q667" i="1"/>
  <c r="Q668" i="1"/>
  <c r="Q670" i="1"/>
  <c r="K671" i="1"/>
  <c r="Q671" i="1"/>
  <c r="Q672" i="1"/>
  <c r="Q674" i="1"/>
  <c r="Q675" i="1"/>
  <c r="J676" i="1"/>
  <c r="Q676" i="1"/>
  <c r="Q677" i="1"/>
  <c r="J678" i="1"/>
  <c r="Q678" i="1"/>
  <c r="Q679" i="1"/>
  <c r="J680" i="1"/>
  <c r="Q680" i="1"/>
  <c r="Q681" i="1"/>
  <c r="J682" i="1"/>
  <c r="Q682" i="1"/>
  <c r="Q683" i="1"/>
  <c r="Q684" i="1"/>
  <c r="Q685" i="1"/>
  <c r="Q686" i="1"/>
  <c r="Q687" i="1"/>
  <c r="J688" i="1"/>
  <c r="Q688" i="1"/>
  <c r="Q689" i="1"/>
  <c r="J690" i="1"/>
  <c r="Q690" i="1"/>
  <c r="Q691" i="1"/>
  <c r="Q692" i="1"/>
  <c r="Q693" i="1"/>
  <c r="K694" i="1"/>
  <c r="Q694" i="1"/>
  <c r="Q695" i="1"/>
  <c r="Q696" i="1"/>
  <c r="Q697" i="1"/>
  <c r="K700" i="1"/>
  <c r="Q700" i="1"/>
  <c r="Q701" i="1"/>
  <c r="Q702" i="1"/>
  <c r="Q703" i="1"/>
  <c r="Q709" i="1"/>
  <c r="Q715" i="1"/>
  <c r="K716" i="1"/>
  <c r="Q716" i="1"/>
  <c r="Q717" i="1"/>
  <c r="Q721" i="1"/>
  <c r="K722" i="1"/>
  <c r="Q722" i="1"/>
  <c r="Q723" i="1"/>
  <c r="Q729" i="1"/>
  <c r="Q730" i="1"/>
  <c r="K743" i="1"/>
  <c r="Q743" i="1"/>
  <c r="Q744" i="1"/>
  <c r="Q745" i="1"/>
  <c r="K746" i="1"/>
  <c r="Q746" i="1"/>
  <c r="Q754" i="1"/>
  <c r="K755" i="1"/>
  <c r="Q755" i="1"/>
  <c r="Q756" i="1"/>
  <c r="Q766" i="1"/>
  <c r="Q767" i="1"/>
  <c r="Q771" i="1"/>
  <c r="Q775" i="1"/>
  <c r="K744" i="1"/>
  <c r="P744" i="1"/>
  <c r="R744" i="1" s="1"/>
  <c r="T744" i="1" s="1"/>
  <c r="K727" i="1"/>
  <c r="P727" i="1"/>
  <c r="R727" i="1" s="1"/>
  <c r="T727" i="1" s="1"/>
  <c r="P693" i="1"/>
  <c r="K689" i="1"/>
  <c r="P689" i="1"/>
  <c r="R689" i="1" s="1"/>
  <c r="T689" i="1" s="1"/>
  <c r="J675" i="1"/>
  <c r="P675" i="1"/>
  <c r="R675" i="1" s="1"/>
  <c r="T675" i="1" s="1"/>
  <c r="K661" i="1"/>
  <c r="P661" i="1"/>
  <c r="J776" i="1"/>
  <c r="P776" i="1"/>
  <c r="R776" i="1" s="1"/>
  <c r="T776" i="1" s="1"/>
  <c r="K748" i="1"/>
  <c r="P748" i="1"/>
  <c r="P697" i="1"/>
  <c r="R697" i="1" s="1"/>
  <c r="T697" i="1" s="1"/>
  <c r="K669" i="1"/>
  <c r="P669" i="1"/>
  <c r="P803" i="1"/>
  <c r="R803" i="1" s="1"/>
  <c r="T803" i="1" s="1"/>
  <c r="K803" i="1"/>
  <c r="K789" i="1"/>
  <c r="P789" i="1"/>
  <c r="R789" i="1" s="1"/>
  <c r="T789" i="1" s="1"/>
  <c r="K752" i="1"/>
  <c r="P752" i="1"/>
  <c r="R752" i="1" s="1"/>
  <c r="T752" i="1" s="1"/>
  <c r="K736" i="1"/>
  <c r="P736" i="1"/>
  <c r="R736" i="1" s="1"/>
  <c r="T736" i="1" s="1"/>
  <c r="P701" i="1"/>
  <c r="K673" i="1"/>
  <c r="P673" i="1"/>
  <c r="R673" i="1" s="1"/>
  <c r="T673" i="1" s="1"/>
  <c r="K655" i="1"/>
  <c r="P655" i="1"/>
  <c r="R655" i="1" s="1"/>
  <c r="T655" i="1" s="1"/>
  <c r="K804" i="1"/>
  <c r="P804" i="1"/>
  <c r="R804" i="1" s="1"/>
  <c r="T804" i="1" s="1"/>
  <c r="K740" i="1"/>
  <c r="P740" i="1"/>
  <c r="R740" i="1" s="1"/>
  <c r="T740" i="1" s="1"/>
  <c r="K723" i="1"/>
  <c r="P723" i="1"/>
  <c r="R723" i="1" s="1"/>
  <c r="T723" i="1" s="1"/>
  <c r="K685" i="1"/>
  <c r="J681" i="1"/>
  <c r="P681" i="1"/>
  <c r="R681" i="1" s="1"/>
  <c r="T681" i="1" s="1"/>
  <c r="K769" i="1"/>
  <c r="P769" i="1"/>
  <c r="P793" i="1"/>
  <c r="R793" i="1" s="1"/>
  <c r="T793" i="1" s="1"/>
  <c r="K800" i="1"/>
  <c r="P784" i="1"/>
  <c r="R784" i="1" s="1"/>
  <c r="T784" i="1" s="1"/>
  <c r="P713" i="1"/>
  <c r="R713" i="1" s="1"/>
  <c r="T713" i="1" s="1"/>
  <c r="Q12" i="6"/>
  <c r="M12" i="6"/>
  <c r="I12" i="6"/>
  <c r="E12" i="6"/>
  <c r="N12" i="6"/>
  <c r="J12" i="6"/>
  <c r="F12" i="6"/>
  <c r="O12" i="6"/>
  <c r="K12" i="6"/>
  <c r="G12" i="6"/>
  <c r="C12" i="6"/>
  <c r="P12" i="6"/>
  <c r="L13" i="6"/>
  <c r="L12" i="6"/>
  <c r="H12" i="6"/>
  <c r="D12" i="6"/>
  <c r="I181" i="12"/>
  <c r="J181" i="12"/>
  <c r="I177" i="12"/>
  <c r="J177" i="12"/>
  <c r="I173" i="12"/>
  <c r="J173" i="12"/>
  <c r="I169" i="12"/>
  <c r="J169" i="12"/>
  <c r="I165" i="12"/>
  <c r="J165" i="12"/>
  <c r="I161" i="12"/>
  <c r="J161" i="12"/>
  <c r="I157" i="12"/>
  <c r="J157" i="12"/>
  <c r="I153" i="12"/>
  <c r="J153" i="12"/>
  <c r="I149" i="12"/>
  <c r="J149" i="12"/>
  <c r="I145" i="12"/>
  <c r="J145" i="12"/>
  <c r="I141" i="12"/>
  <c r="J141" i="12"/>
  <c r="I137" i="12"/>
  <c r="J137" i="12"/>
  <c r="I133" i="12"/>
  <c r="J133" i="12"/>
  <c r="I129" i="12"/>
  <c r="J129" i="12"/>
  <c r="I125" i="12"/>
  <c r="J125" i="12"/>
  <c r="I121" i="12"/>
  <c r="J121" i="12"/>
  <c r="F120" i="12"/>
  <c r="H120" i="12"/>
  <c r="I120" i="12"/>
  <c r="J120" i="12"/>
  <c r="G120" i="12"/>
  <c r="F116" i="12"/>
  <c r="H116" i="12"/>
  <c r="I116" i="12"/>
  <c r="J116" i="12"/>
  <c r="F112" i="12"/>
  <c r="H112" i="12"/>
  <c r="I112" i="12"/>
  <c r="J112" i="12"/>
  <c r="F108" i="12"/>
  <c r="G108" i="12"/>
  <c r="H108" i="12"/>
  <c r="I108" i="12"/>
  <c r="J108" i="12"/>
  <c r="F104" i="12"/>
  <c r="H104" i="12"/>
  <c r="I104" i="12"/>
  <c r="J104" i="12"/>
  <c r="G104" i="12"/>
  <c r="F100" i="12"/>
  <c r="H100" i="12"/>
  <c r="I100" i="12"/>
  <c r="J100" i="12"/>
  <c r="F96" i="12"/>
  <c r="H96" i="12"/>
  <c r="I96" i="12"/>
  <c r="J96" i="12"/>
  <c r="O13" i="12"/>
  <c r="O12" i="12"/>
  <c r="K13" i="12"/>
  <c r="K12" i="12"/>
  <c r="G13" i="12"/>
  <c r="G12" i="12"/>
  <c r="H527" i="13"/>
  <c r="G527" i="13"/>
  <c r="H511" i="13"/>
  <c r="G511" i="13"/>
  <c r="H495" i="13"/>
  <c r="G495" i="13"/>
  <c r="H479" i="13"/>
  <c r="G479" i="13"/>
  <c r="H463" i="13"/>
  <c r="G463" i="13"/>
  <c r="H447" i="13"/>
  <c r="G447" i="13"/>
  <c r="H431" i="13"/>
  <c r="G431" i="13"/>
  <c r="H415" i="13"/>
  <c r="G415" i="13"/>
  <c r="H399" i="13"/>
  <c r="G399" i="13"/>
  <c r="H351" i="13"/>
  <c r="G351" i="13"/>
  <c r="H335" i="13"/>
  <c r="G335" i="13"/>
  <c r="H319" i="13"/>
  <c r="G319" i="13"/>
  <c r="H303" i="13"/>
  <c r="G303" i="13"/>
  <c r="H287" i="13"/>
  <c r="G287" i="13"/>
  <c r="H239" i="13"/>
  <c r="G239" i="13"/>
  <c r="H234" i="13"/>
  <c r="G234" i="13"/>
  <c r="H230" i="13"/>
  <c r="G230" i="13"/>
  <c r="H226" i="13"/>
  <c r="G226" i="13"/>
  <c r="H222" i="13"/>
  <c r="G222" i="13"/>
  <c r="H218" i="13"/>
  <c r="G218" i="13"/>
  <c r="H214" i="13"/>
  <c r="G214" i="13"/>
  <c r="H210" i="13"/>
  <c r="G210" i="13"/>
  <c r="H206" i="13"/>
  <c r="G206" i="13"/>
  <c r="H202" i="13"/>
  <c r="G202" i="13"/>
  <c r="H198" i="13"/>
  <c r="G198" i="13"/>
  <c r="H194" i="13"/>
  <c r="G194" i="13"/>
  <c r="H190" i="13"/>
  <c r="G190" i="13"/>
  <c r="H186" i="13"/>
  <c r="G186" i="13"/>
  <c r="H182" i="13"/>
  <c r="G182" i="13"/>
  <c r="H178" i="13"/>
  <c r="G178" i="13"/>
  <c r="H174" i="13"/>
  <c r="G174" i="13"/>
  <c r="H170" i="13"/>
  <c r="G170" i="13"/>
  <c r="H166" i="13"/>
  <c r="G166" i="13"/>
  <c r="H162" i="13"/>
  <c r="G162" i="13"/>
  <c r="H158" i="13"/>
  <c r="G158" i="13"/>
  <c r="H154" i="13"/>
  <c r="G154" i="13"/>
  <c r="H150" i="13"/>
  <c r="G150" i="13"/>
  <c r="H146" i="13"/>
  <c r="G146" i="13"/>
  <c r="H142" i="13"/>
  <c r="G142" i="13"/>
  <c r="H138" i="13"/>
  <c r="G138" i="13"/>
  <c r="H134" i="13"/>
  <c r="G134" i="13"/>
  <c r="H130" i="13"/>
  <c r="G130" i="13"/>
  <c r="H126" i="13"/>
  <c r="G126" i="13"/>
  <c r="H122" i="13"/>
  <c r="G122" i="13"/>
  <c r="H118" i="13"/>
  <c r="G118" i="13"/>
  <c r="H114" i="13"/>
  <c r="G114" i="13"/>
  <c r="H110" i="13"/>
  <c r="G110" i="13"/>
  <c r="H106" i="13"/>
  <c r="G106" i="13"/>
  <c r="H102" i="13"/>
  <c r="G102" i="13"/>
  <c r="H98" i="13"/>
  <c r="G98" i="13"/>
  <c r="H94" i="13"/>
  <c r="G94" i="13"/>
  <c r="H90" i="13"/>
  <c r="G90" i="13"/>
  <c r="H86" i="13"/>
  <c r="G86" i="13"/>
  <c r="L13" i="13"/>
  <c r="L12" i="13"/>
  <c r="H13" i="13"/>
  <c r="H12" i="13"/>
  <c r="D12" i="13"/>
  <c r="D13" i="13"/>
  <c r="H534" i="14"/>
  <c r="G534" i="14"/>
  <c r="H518" i="14"/>
  <c r="G518" i="14"/>
  <c r="H502" i="14"/>
  <c r="G502" i="14"/>
  <c r="H486" i="14"/>
  <c r="G486" i="14"/>
  <c r="I178" i="12"/>
  <c r="J178" i="12"/>
  <c r="I174" i="12"/>
  <c r="J174" i="12"/>
  <c r="I170" i="12"/>
  <c r="J170" i="12"/>
  <c r="I166" i="12"/>
  <c r="J166" i="12"/>
  <c r="I162" i="12"/>
  <c r="J162" i="12"/>
  <c r="I158" i="12"/>
  <c r="J158" i="12"/>
  <c r="I154" i="12"/>
  <c r="J154" i="12"/>
  <c r="I150" i="12"/>
  <c r="J150" i="12"/>
  <c r="I146" i="12"/>
  <c r="J146" i="12"/>
  <c r="I142" i="12"/>
  <c r="J142" i="12"/>
  <c r="I138" i="12"/>
  <c r="J138" i="12"/>
  <c r="I134" i="12"/>
  <c r="J134" i="12"/>
  <c r="I130" i="12"/>
  <c r="J130" i="12"/>
  <c r="I126" i="12"/>
  <c r="J126" i="12"/>
  <c r="I122" i="12"/>
  <c r="J122" i="12"/>
  <c r="F119" i="12"/>
  <c r="H119" i="12"/>
  <c r="I119" i="12"/>
  <c r="J119" i="12"/>
  <c r="F115" i="12"/>
  <c r="G115" i="12"/>
  <c r="H115" i="12"/>
  <c r="I115" i="12"/>
  <c r="J115" i="12"/>
  <c r="F111" i="12"/>
  <c r="H111" i="12"/>
  <c r="I111" i="12"/>
  <c r="J111" i="12"/>
  <c r="F107" i="12"/>
  <c r="H107" i="12"/>
  <c r="I107" i="12"/>
  <c r="J107" i="12"/>
  <c r="F103" i="12"/>
  <c r="H103" i="12"/>
  <c r="I103" i="12"/>
  <c r="J103" i="12"/>
  <c r="F99" i="12"/>
  <c r="G99" i="12"/>
  <c r="H99" i="12"/>
  <c r="I99" i="12"/>
  <c r="J99" i="12"/>
  <c r="L12" i="12"/>
  <c r="L13" i="12"/>
  <c r="H12" i="12"/>
  <c r="H13" i="12"/>
  <c r="D12" i="12"/>
  <c r="D13" i="12"/>
  <c r="H531" i="13"/>
  <c r="G531" i="13"/>
  <c r="H515" i="13"/>
  <c r="G515" i="13"/>
  <c r="H499" i="13"/>
  <c r="G499" i="13"/>
  <c r="H483" i="13"/>
  <c r="G483" i="13"/>
  <c r="H467" i="13"/>
  <c r="G467" i="13"/>
  <c r="H451" i="13"/>
  <c r="G451" i="13"/>
  <c r="H435" i="13"/>
  <c r="G435" i="13"/>
  <c r="H419" i="13"/>
  <c r="G419" i="13"/>
  <c r="H403" i="13"/>
  <c r="G403" i="13"/>
  <c r="H387" i="13"/>
  <c r="G387" i="13"/>
  <c r="H371" i="13"/>
  <c r="G371" i="13"/>
  <c r="H355" i="13"/>
  <c r="G355" i="13"/>
  <c r="H339" i="13"/>
  <c r="G339" i="13"/>
  <c r="H323" i="13"/>
  <c r="G323" i="13"/>
  <c r="H307" i="13"/>
  <c r="G307" i="13"/>
  <c r="H291" i="13"/>
  <c r="G291" i="13"/>
  <c r="H275" i="13"/>
  <c r="G275" i="13"/>
  <c r="H259" i="13"/>
  <c r="G259" i="13"/>
  <c r="H243" i="13"/>
  <c r="G243" i="13"/>
  <c r="H233" i="13"/>
  <c r="G233" i="13"/>
  <c r="H229" i="13"/>
  <c r="G229" i="13"/>
  <c r="H225" i="13"/>
  <c r="G225" i="13"/>
  <c r="H221" i="13"/>
  <c r="G221" i="13"/>
  <c r="H217" i="13"/>
  <c r="G217" i="13"/>
  <c r="H213" i="13"/>
  <c r="G213" i="13"/>
  <c r="H209" i="13"/>
  <c r="G209" i="13"/>
  <c r="H205" i="13"/>
  <c r="G205" i="13"/>
  <c r="H201" i="13"/>
  <c r="G201" i="13"/>
  <c r="H197" i="13"/>
  <c r="G197" i="13"/>
  <c r="H193" i="13"/>
  <c r="G193" i="13"/>
  <c r="H189" i="13"/>
  <c r="G189" i="13"/>
  <c r="H185" i="13"/>
  <c r="G185" i="13"/>
  <c r="H181" i="13"/>
  <c r="G181" i="13"/>
  <c r="H177" i="13"/>
  <c r="G177" i="13"/>
  <c r="H173" i="13"/>
  <c r="G173" i="13"/>
  <c r="H169" i="13"/>
  <c r="G169" i="13"/>
  <c r="H165" i="13"/>
  <c r="G165" i="13"/>
  <c r="H161" i="13"/>
  <c r="G161" i="13"/>
  <c r="H157" i="13"/>
  <c r="G157" i="13"/>
  <c r="H153" i="13"/>
  <c r="G153" i="13"/>
  <c r="H149" i="13"/>
  <c r="G149" i="13"/>
  <c r="H145" i="13"/>
  <c r="G145" i="13"/>
  <c r="H141" i="13"/>
  <c r="G141" i="13"/>
  <c r="H137" i="13"/>
  <c r="G137" i="13"/>
  <c r="H133" i="13"/>
  <c r="G133" i="13"/>
  <c r="H129" i="13"/>
  <c r="G129" i="13"/>
  <c r="H125" i="13"/>
  <c r="G125" i="13"/>
  <c r="H121" i="13"/>
  <c r="G121" i="13"/>
  <c r="H117" i="13"/>
  <c r="G117" i="13"/>
  <c r="H113" i="13"/>
  <c r="G113" i="13"/>
  <c r="H109" i="13"/>
  <c r="G109" i="13"/>
  <c r="H105" i="13"/>
  <c r="G105" i="13"/>
  <c r="H101" i="13"/>
  <c r="G101" i="13"/>
  <c r="H97" i="13"/>
  <c r="G97" i="13"/>
  <c r="H93" i="13"/>
  <c r="G93" i="13"/>
  <c r="H89" i="13"/>
  <c r="G89" i="13"/>
  <c r="H85" i="13"/>
  <c r="G85" i="13"/>
  <c r="M13" i="13"/>
  <c r="M12" i="13"/>
  <c r="I13" i="13"/>
  <c r="I12" i="13"/>
  <c r="E13" i="13"/>
  <c r="E12" i="13"/>
  <c r="G55" i="13"/>
  <c r="H55" i="13"/>
  <c r="H522" i="14"/>
  <c r="G522" i="14"/>
  <c r="H506" i="14"/>
  <c r="G506" i="14"/>
  <c r="H490" i="14"/>
  <c r="G490" i="14"/>
  <c r="H474" i="14"/>
  <c r="G474" i="14"/>
  <c r="I30" i="6"/>
  <c r="I26" i="6"/>
  <c r="K24" i="6"/>
  <c r="G24" i="6"/>
  <c r="J23" i="6"/>
  <c r="I22" i="6"/>
  <c r="G21" i="6"/>
  <c r="G536" i="12"/>
  <c r="I534" i="12"/>
  <c r="J534" i="12"/>
  <c r="F533" i="12"/>
  <c r="H533" i="12"/>
  <c r="G532" i="12"/>
  <c r="I530" i="12"/>
  <c r="J530" i="12"/>
  <c r="F529" i="12"/>
  <c r="H529" i="12"/>
  <c r="G528" i="12"/>
  <c r="I526" i="12"/>
  <c r="J526" i="12"/>
  <c r="F525" i="12"/>
  <c r="H525" i="12"/>
  <c r="G524" i="12"/>
  <c r="I522" i="12"/>
  <c r="J522" i="12"/>
  <c r="F521" i="12"/>
  <c r="H521" i="12"/>
  <c r="G520" i="12"/>
  <c r="I518" i="12"/>
  <c r="J518" i="12"/>
  <c r="F517" i="12"/>
  <c r="H517" i="12"/>
  <c r="G516" i="12"/>
  <c r="I514" i="12"/>
  <c r="J514" i="12"/>
  <c r="F513" i="12"/>
  <c r="H513" i="12"/>
  <c r="G512" i="12"/>
  <c r="I510" i="12"/>
  <c r="J510" i="12"/>
  <c r="F509" i="12"/>
  <c r="H509" i="12"/>
  <c r="G508" i="12"/>
  <c r="I506" i="12"/>
  <c r="J506" i="12"/>
  <c r="F505" i="12"/>
  <c r="H505" i="12"/>
  <c r="G504" i="12"/>
  <c r="I502" i="12"/>
  <c r="J502" i="12"/>
  <c r="F501" i="12"/>
  <c r="H501" i="12"/>
  <c r="G500" i="12"/>
  <c r="I498" i="12"/>
  <c r="J498" i="12"/>
  <c r="F497" i="12"/>
  <c r="H497" i="12"/>
  <c r="G496" i="12"/>
  <c r="I494" i="12"/>
  <c r="J494" i="12"/>
  <c r="F493" i="12"/>
  <c r="H493" i="12"/>
  <c r="G492" i="12"/>
  <c r="I490" i="12"/>
  <c r="J490" i="12"/>
  <c r="F489" i="12"/>
  <c r="H489" i="12"/>
  <c r="G488" i="12"/>
  <c r="I486" i="12"/>
  <c r="J486" i="12"/>
  <c r="F485" i="12"/>
  <c r="H485" i="12"/>
  <c r="G484" i="12"/>
  <c r="I482" i="12"/>
  <c r="J482" i="12"/>
  <c r="F481" i="12"/>
  <c r="H481" i="12"/>
  <c r="G480" i="12"/>
  <c r="I478" i="12"/>
  <c r="J478" i="12"/>
  <c r="F477" i="12"/>
  <c r="H477" i="12"/>
  <c r="G476" i="12"/>
  <c r="I474" i="12"/>
  <c r="J474" i="12"/>
  <c r="F473" i="12"/>
  <c r="H473" i="12"/>
  <c r="G472" i="12"/>
  <c r="I470" i="12"/>
  <c r="J470" i="12"/>
  <c r="F469" i="12"/>
  <c r="H469" i="12"/>
  <c r="G468" i="12"/>
  <c r="I466" i="12"/>
  <c r="J466" i="12"/>
  <c r="F465" i="12"/>
  <c r="H465" i="12"/>
  <c r="G464" i="12"/>
  <c r="I462" i="12"/>
  <c r="J462" i="12"/>
  <c r="F461" i="12"/>
  <c r="H461" i="12"/>
  <c r="G460" i="12"/>
  <c r="I458" i="12"/>
  <c r="J458" i="12"/>
  <c r="F457" i="12"/>
  <c r="H457" i="12"/>
  <c r="G456" i="12"/>
  <c r="I454" i="12"/>
  <c r="J454" i="12"/>
  <c r="F453" i="12"/>
  <c r="H453" i="12"/>
  <c r="G452" i="12"/>
  <c r="I450" i="12"/>
  <c r="J450" i="12"/>
  <c r="F449" i="12"/>
  <c r="H449" i="12"/>
  <c r="G448" i="12"/>
  <c r="I446" i="12"/>
  <c r="J446" i="12"/>
  <c r="F445" i="12"/>
  <c r="H445" i="12"/>
  <c r="G444" i="12"/>
  <c r="I442" i="12"/>
  <c r="J442" i="12"/>
  <c r="F441" i="12"/>
  <c r="H441" i="12"/>
  <c r="G440" i="12"/>
  <c r="I438" i="12"/>
  <c r="J438" i="12"/>
  <c r="F437" i="12"/>
  <c r="H437" i="12"/>
  <c r="G436" i="12"/>
  <c r="I434" i="12"/>
  <c r="J434" i="12"/>
  <c r="F433" i="12"/>
  <c r="H433" i="12"/>
  <c r="G432" i="12"/>
  <c r="I430" i="12"/>
  <c r="J430" i="12"/>
  <c r="F429" i="12"/>
  <c r="H429" i="12"/>
  <c r="G428" i="12"/>
  <c r="I426" i="12"/>
  <c r="J426" i="12"/>
  <c r="F425" i="12"/>
  <c r="H425" i="12"/>
  <c r="G424" i="12"/>
  <c r="I422" i="12"/>
  <c r="J422" i="12"/>
  <c r="F421" i="12"/>
  <c r="H421" i="12"/>
  <c r="G420" i="12"/>
  <c r="I418" i="12"/>
  <c r="J418" i="12"/>
  <c r="F417" i="12"/>
  <c r="H417" i="12"/>
  <c r="G416" i="12"/>
  <c r="I414" i="12"/>
  <c r="J414" i="12"/>
  <c r="F413" i="12"/>
  <c r="H413" i="12"/>
  <c r="G412" i="12"/>
  <c r="I410" i="12"/>
  <c r="J410" i="12"/>
  <c r="F409" i="12"/>
  <c r="H409" i="12"/>
  <c r="G408" i="12"/>
  <c r="I406" i="12"/>
  <c r="J406" i="12"/>
  <c r="F405" i="12"/>
  <c r="H405" i="12"/>
  <c r="G404" i="12"/>
  <c r="I402" i="12"/>
  <c r="J402" i="12"/>
  <c r="F401" i="12"/>
  <c r="H401" i="12"/>
  <c r="G400" i="12"/>
  <c r="I398" i="12"/>
  <c r="J398" i="12"/>
  <c r="F397" i="12"/>
  <c r="H397" i="12"/>
  <c r="G396" i="12"/>
  <c r="I394" i="12"/>
  <c r="J394" i="12"/>
  <c r="F393" i="12"/>
  <c r="H393" i="12"/>
  <c r="G392" i="12"/>
  <c r="I390" i="12"/>
  <c r="J390" i="12"/>
  <c r="F389" i="12"/>
  <c r="H389" i="12"/>
  <c r="G388" i="12"/>
  <c r="I386" i="12"/>
  <c r="J386" i="12"/>
  <c r="F385" i="12"/>
  <c r="H385" i="12"/>
  <c r="G384" i="12"/>
  <c r="I382" i="12"/>
  <c r="J382" i="12"/>
  <c r="F381" i="12"/>
  <c r="H381" i="12"/>
  <c r="G380" i="12"/>
  <c r="I378" i="12"/>
  <c r="J378" i="12"/>
  <c r="F377" i="12"/>
  <c r="H377" i="12"/>
  <c r="G376" i="12"/>
  <c r="I374" i="12"/>
  <c r="J374" i="12"/>
  <c r="F373" i="12"/>
  <c r="H373" i="12"/>
  <c r="G372" i="12"/>
  <c r="I370" i="12"/>
  <c r="J370" i="12"/>
  <c r="F369" i="12"/>
  <c r="H369" i="12"/>
  <c r="G368" i="12"/>
  <c r="I366" i="12"/>
  <c r="J366" i="12"/>
  <c r="F365" i="12"/>
  <c r="H365" i="12"/>
  <c r="G364" i="12"/>
  <c r="I362" i="12"/>
  <c r="J362" i="12"/>
  <c r="F361" i="12"/>
  <c r="H361" i="12"/>
  <c r="G360" i="12"/>
  <c r="I358" i="12"/>
  <c r="J358" i="12"/>
  <c r="F357" i="12"/>
  <c r="H357" i="12"/>
  <c r="G356" i="12"/>
  <c r="I354" i="12"/>
  <c r="J354" i="12"/>
  <c r="F353" i="12"/>
  <c r="H353" i="12"/>
  <c r="G352" i="12"/>
  <c r="I350" i="12"/>
  <c r="J350" i="12"/>
  <c r="F349" i="12"/>
  <c r="H349" i="12"/>
  <c r="G348" i="12"/>
  <c r="I346" i="12"/>
  <c r="J346" i="12"/>
  <c r="F345" i="12"/>
  <c r="H345" i="12"/>
  <c r="G344" i="12"/>
  <c r="I342" i="12"/>
  <c r="J342" i="12"/>
  <c r="F341" i="12"/>
  <c r="H341" i="12"/>
  <c r="G340" i="12"/>
  <c r="I338" i="12"/>
  <c r="J338" i="12"/>
  <c r="F337" i="12"/>
  <c r="H337" i="12"/>
  <c r="G336" i="12"/>
  <c r="I334" i="12"/>
  <c r="J334" i="12"/>
  <c r="F333" i="12"/>
  <c r="H333" i="12"/>
  <c r="G332" i="12"/>
  <c r="I330" i="12"/>
  <c r="J330" i="12"/>
  <c r="F329" i="12"/>
  <c r="H329" i="12"/>
  <c r="G328" i="12"/>
  <c r="I326" i="12"/>
  <c r="J326" i="12"/>
  <c r="F325" i="12"/>
  <c r="H325" i="12"/>
  <c r="G324" i="12"/>
  <c r="I322" i="12"/>
  <c r="J322" i="12"/>
  <c r="F321" i="12"/>
  <c r="H321" i="12"/>
  <c r="G320" i="12"/>
  <c r="I318" i="12"/>
  <c r="J318" i="12"/>
  <c r="F317" i="12"/>
  <c r="H317" i="12"/>
  <c r="G316" i="12"/>
  <c r="I314" i="12"/>
  <c r="J314" i="12"/>
  <c r="F313" i="12"/>
  <c r="H313" i="12"/>
  <c r="G312" i="12"/>
  <c r="I310" i="12"/>
  <c r="J310" i="12"/>
  <c r="F309" i="12"/>
  <c r="H309" i="12"/>
  <c r="G308" i="12"/>
  <c r="I306" i="12"/>
  <c r="J306" i="12"/>
  <c r="F305" i="12"/>
  <c r="H305" i="12"/>
  <c r="G304" i="12"/>
  <c r="I302" i="12"/>
  <c r="J302" i="12"/>
  <c r="F301" i="12"/>
  <c r="H301" i="12"/>
  <c r="G300" i="12"/>
  <c r="I298" i="12"/>
  <c r="J298" i="12"/>
  <c r="F297" i="12"/>
  <c r="H297" i="12"/>
  <c r="G296" i="12"/>
  <c r="I294" i="12"/>
  <c r="J294" i="12"/>
  <c r="F293" i="12"/>
  <c r="H293" i="12"/>
  <c r="G292" i="12"/>
  <c r="I290" i="12"/>
  <c r="J290" i="12"/>
  <c r="F289" i="12"/>
  <c r="H289" i="12"/>
  <c r="G288" i="12"/>
  <c r="I286" i="12"/>
  <c r="J286" i="12"/>
  <c r="F285" i="12"/>
  <c r="H285" i="12"/>
  <c r="G284" i="12"/>
  <c r="I282" i="12"/>
  <c r="J282" i="12"/>
  <c r="F281" i="12"/>
  <c r="H281" i="12"/>
  <c r="G280" i="12"/>
  <c r="I278" i="12"/>
  <c r="J278" i="12"/>
  <c r="F277" i="12"/>
  <c r="H277" i="12"/>
  <c r="G276" i="12"/>
  <c r="I274" i="12"/>
  <c r="J274" i="12"/>
  <c r="F273" i="12"/>
  <c r="H273" i="12"/>
  <c r="G272" i="12"/>
  <c r="I270" i="12"/>
  <c r="J270" i="12"/>
  <c r="F269" i="12"/>
  <c r="H269" i="12"/>
  <c r="G268" i="12"/>
  <c r="I266" i="12"/>
  <c r="J266" i="12"/>
  <c r="F265" i="12"/>
  <c r="H265" i="12"/>
  <c r="G264" i="12"/>
  <c r="I262" i="12"/>
  <c r="J262" i="12"/>
  <c r="F261" i="12"/>
  <c r="H261" i="12"/>
  <c r="G260" i="12"/>
  <c r="I258" i="12"/>
  <c r="J258" i="12"/>
  <c r="F257" i="12"/>
  <c r="H257" i="12"/>
  <c r="G256" i="12"/>
  <c r="I254" i="12"/>
  <c r="J254" i="12"/>
  <c r="F253" i="12"/>
  <c r="H253" i="12"/>
  <c r="G252" i="12"/>
  <c r="I250" i="12"/>
  <c r="J250" i="12"/>
  <c r="F249" i="12"/>
  <c r="H249" i="12"/>
  <c r="G248" i="12"/>
  <c r="I246" i="12"/>
  <c r="J246" i="12"/>
  <c r="F245" i="12"/>
  <c r="H245" i="12"/>
  <c r="G244" i="12"/>
  <c r="I242" i="12"/>
  <c r="J242" i="12"/>
  <c r="F241" i="12"/>
  <c r="H241" i="12"/>
  <c r="G240" i="12"/>
  <c r="I238" i="12"/>
  <c r="J238" i="12"/>
  <c r="F237" i="12"/>
  <c r="H237" i="12"/>
  <c r="G236" i="12"/>
  <c r="I179" i="12"/>
  <c r="J179" i="12"/>
  <c r="G179" i="12"/>
  <c r="I175" i="12"/>
  <c r="J175" i="12"/>
  <c r="G175" i="12"/>
  <c r="I171" i="12"/>
  <c r="J171" i="12"/>
  <c r="G171" i="12"/>
  <c r="I167" i="12"/>
  <c r="J167" i="12"/>
  <c r="G167" i="12"/>
  <c r="I163" i="12"/>
  <c r="J163" i="12"/>
  <c r="G163" i="12"/>
  <c r="I159" i="12"/>
  <c r="J159" i="12"/>
  <c r="G159" i="12"/>
  <c r="I155" i="12"/>
  <c r="J155" i="12"/>
  <c r="G155" i="12"/>
  <c r="I151" i="12"/>
  <c r="J151" i="12"/>
  <c r="G151" i="12"/>
  <c r="I147" i="12"/>
  <c r="J147" i="12"/>
  <c r="G147" i="12"/>
  <c r="I143" i="12"/>
  <c r="J143" i="12"/>
  <c r="G143" i="12"/>
  <c r="I139" i="12"/>
  <c r="J139" i="12"/>
  <c r="G139" i="12"/>
  <c r="I135" i="12"/>
  <c r="J135" i="12"/>
  <c r="G135" i="12"/>
  <c r="I131" i="12"/>
  <c r="J131" i="12"/>
  <c r="G131" i="12"/>
  <c r="I127" i="12"/>
  <c r="J127" i="12"/>
  <c r="G127" i="12"/>
  <c r="I123" i="12"/>
  <c r="J123" i="12"/>
  <c r="G123" i="12"/>
  <c r="F118" i="12"/>
  <c r="H118" i="12"/>
  <c r="I118" i="12"/>
  <c r="J118" i="12"/>
  <c r="G118" i="12"/>
  <c r="F114" i="12"/>
  <c r="H114" i="12"/>
  <c r="I114" i="12"/>
  <c r="J114" i="12"/>
  <c r="F110" i="12"/>
  <c r="H110" i="12"/>
  <c r="I110" i="12"/>
  <c r="J110" i="12"/>
  <c r="G110" i="12"/>
  <c r="F106" i="12"/>
  <c r="H106" i="12"/>
  <c r="I106" i="12"/>
  <c r="J106" i="12"/>
  <c r="F102" i="12"/>
  <c r="G102" i="12"/>
  <c r="H102" i="12"/>
  <c r="I102" i="12"/>
  <c r="J102" i="12"/>
  <c r="F98" i="12"/>
  <c r="H98" i="12"/>
  <c r="I98" i="12"/>
  <c r="J98" i="12"/>
  <c r="G98" i="12"/>
  <c r="M13" i="12"/>
  <c r="M12" i="12"/>
  <c r="I13" i="12"/>
  <c r="I12" i="12"/>
  <c r="E13" i="12"/>
  <c r="E12" i="12"/>
  <c r="H535" i="13"/>
  <c r="G535" i="13"/>
  <c r="H503" i="13"/>
  <c r="G503" i="13"/>
  <c r="H471" i="13"/>
  <c r="G471" i="13"/>
  <c r="H439" i="13"/>
  <c r="G439" i="13"/>
  <c r="H423" i="13"/>
  <c r="G423" i="13"/>
  <c r="H407" i="13"/>
  <c r="G407" i="13"/>
  <c r="H391" i="13"/>
  <c r="G391" i="13"/>
  <c r="H375" i="13"/>
  <c r="G375" i="13"/>
  <c r="H359" i="13"/>
  <c r="G359" i="13"/>
  <c r="H343" i="13"/>
  <c r="G343" i="13"/>
  <c r="H327" i="13"/>
  <c r="G327" i="13"/>
  <c r="H311" i="13"/>
  <c r="G311" i="13"/>
  <c r="H295" i="13"/>
  <c r="G295" i="13"/>
  <c r="H279" i="13"/>
  <c r="G279" i="13"/>
  <c r="H263" i="13"/>
  <c r="G263" i="13"/>
  <c r="H247" i="13"/>
  <c r="G247" i="13"/>
  <c r="H228" i="13"/>
  <c r="G228" i="13"/>
  <c r="H220" i="13"/>
  <c r="G220" i="13"/>
  <c r="H212" i="13"/>
  <c r="G212" i="13"/>
  <c r="H204" i="13"/>
  <c r="G204" i="13"/>
  <c r="H180" i="13"/>
  <c r="G180" i="13"/>
  <c r="H172" i="13"/>
  <c r="G172" i="13"/>
  <c r="H164" i="13"/>
  <c r="G164" i="13"/>
  <c r="H156" i="13"/>
  <c r="G156" i="13"/>
  <c r="H148" i="13"/>
  <c r="G148" i="13"/>
  <c r="H140" i="13"/>
  <c r="G140" i="13"/>
  <c r="H132" i="13"/>
  <c r="G132" i="13"/>
  <c r="H124" i="13"/>
  <c r="G124" i="13"/>
  <c r="H116" i="13"/>
  <c r="G116" i="13"/>
  <c r="H108" i="13"/>
  <c r="G108" i="13"/>
  <c r="H100" i="13"/>
  <c r="G100" i="13"/>
  <c r="H92" i="13"/>
  <c r="G92" i="13"/>
  <c r="N13" i="13"/>
  <c r="N12" i="13"/>
  <c r="J13" i="13"/>
  <c r="J12" i="13"/>
  <c r="F13" i="13"/>
  <c r="F12" i="13"/>
  <c r="H510" i="14"/>
  <c r="G510" i="14"/>
  <c r="H478" i="14"/>
  <c r="G478" i="14"/>
  <c r="K527" i="6"/>
  <c r="G527" i="6"/>
  <c r="I526" i="6"/>
  <c r="K525" i="6"/>
  <c r="G525" i="6"/>
  <c r="I524" i="6"/>
  <c r="K523" i="6"/>
  <c r="G523" i="6"/>
  <c r="I522" i="6"/>
  <c r="K521" i="6"/>
  <c r="G521" i="6"/>
  <c r="I520" i="6"/>
  <c r="K519" i="6"/>
  <c r="G519" i="6"/>
  <c r="I518" i="6"/>
  <c r="K517" i="6"/>
  <c r="G517" i="6"/>
  <c r="I516" i="6"/>
  <c r="K515" i="6"/>
  <c r="G515" i="6"/>
  <c r="I514" i="6"/>
  <c r="K513" i="6"/>
  <c r="G513" i="6"/>
  <c r="I512" i="6"/>
  <c r="K511" i="6"/>
  <c r="G511" i="6"/>
  <c r="I510" i="6"/>
  <c r="K509" i="6"/>
  <c r="G509" i="6"/>
  <c r="I508" i="6"/>
  <c r="K507" i="6"/>
  <c r="G507" i="6"/>
  <c r="I506" i="6"/>
  <c r="K505" i="6"/>
  <c r="G505" i="6"/>
  <c r="I504" i="6"/>
  <c r="K503" i="6"/>
  <c r="G503" i="6"/>
  <c r="I502" i="6"/>
  <c r="K501" i="6"/>
  <c r="G501" i="6"/>
  <c r="I500" i="6"/>
  <c r="K499" i="6"/>
  <c r="G499" i="6"/>
  <c r="I498" i="6"/>
  <c r="K497" i="6"/>
  <c r="G497" i="6"/>
  <c r="I496" i="6"/>
  <c r="K495" i="6"/>
  <c r="G495" i="6"/>
  <c r="I494" i="6"/>
  <c r="K493" i="6"/>
  <c r="G493" i="6"/>
  <c r="I492" i="6"/>
  <c r="K491" i="6"/>
  <c r="G491" i="6"/>
  <c r="I490" i="6"/>
  <c r="K489" i="6"/>
  <c r="G489" i="6"/>
  <c r="I488" i="6"/>
  <c r="K487" i="6"/>
  <c r="G487" i="6"/>
  <c r="I486" i="6"/>
  <c r="K485" i="6"/>
  <c r="G485" i="6"/>
  <c r="I484" i="6"/>
  <c r="K483" i="6"/>
  <c r="G483" i="6"/>
  <c r="I482" i="6"/>
  <c r="K481" i="6"/>
  <c r="G481" i="6"/>
  <c r="I480" i="6"/>
  <c r="K479" i="6"/>
  <c r="G479" i="6"/>
  <c r="I478" i="6"/>
  <c r="K477" i="6"/>
  <c r="G477" i="6"/>
  <c r="I476" i="6"/>
  <c r="K475" i="6"/>
  <c r="G475" i="6"/>
  <c r="I474" i="6"/>
  <c r="K473" i="6"/>
  <c r="G473" i="6"/>
  <c r="I472" i="6"/>
  <c r="K471" i="6"/>
  <c r="G471" i="6"/>
  <c r="I470" i="6"/>
  <c r="K469" i="6"/>
  <c r="G469" i="6"/>
  <c r="I468" i="6"/>
  <c r="K467" i="6"/>
  <c r="G467" i="6"/>
  <c r="I466" i="6"/>
  <c r="K465" i="6"/>
  <c r="G465" i="6"/>
  <c r="I464" i="6"/>
  <c r="K463" i="6"/>
  <c r="G463" i="6"/>
  <c r="I462" i="6"/>
  <c r="K461" i="6"/>
  <c r="G461" i="6"/>
  <c r="I460" i="6"/>
  <c r="K459" i="6"/>
  <c r="G459" i="6"/>
  <c r="I458" i="6"/>
  <c r="K457" i="6"/>
  <c r="G457" i="6"/>
  <c r="I456" i="6"/>
  <c r="K455" i="6"/>
  <c r="G455" i="6"/>
  <c r="I454" i="6"/>
  <c r="K453" i="6"/>
  <c r="G453" i="6"/>
  <c r="I452" i="6"/>
  <c r="K451" i="6"/>
  <c r="G451" i="6"/>
  <c r="I450" i="6"/>
  <c r="K449" i="6"/>
  <c r="G449" i="6"/>
  <c r="I448" i="6"/>
  <c r="K447" i="6"/>
  <c r="G447" i="6"/>
  <c r="I446" i="6"/>
  <c r="K445" i="6"/>
  <c r="G445" i="6"/>
  <c r="I444" i="6"/>
  <c r="K443" i="6"/>
  <c r="G443" i="6"/>
  <c r="I442" i="6"/>
  <c r="K441" i="6"/>
  <c r="G441" i="6"/>
  <c r="I440" i="6"/>
  <c r="K439" i="6"/>
  <c r="G439" i="6"/>
  <c r="I438" i="6"/>
  <c r="K437" i="6"/>
  <c r="G437" i="6"/>
  <c r="I436" i="6"/>
  <c r="K435" i="6"/>
  <c r="G435" i="6"/>
  <c r="I434" i="6"/>
  <c r="K433" i="6"/>
  <c r="G433" i="6"/>
  <c r="I432" i="6"/>
  <c r="K431" i="6"/>
  <c r="G431" i="6"/>
  <c r="I430" i="6"/>
  <c r="K429" i="6"/>
  <c r="G429" i="6"/>
  <c r="I428" i="6"/>
  <c r="K427" i="6"/>
  <c r="G427" i="6"/>
  <c r="I426" i="6"/>
  <c r="K425" i="6"/>
  <c r="G425" i="6"/>
  <c r="I424" i="6"/>
  <c r="K423" i="6"/>
  <c r="G423" i="6"/>
  <c r="I422" i="6"/>
  <c r="K421" i="6"/>
  <c r="G421" i="6"/>
  <c r="I420" i="6"/>
  <c r="K419" i="6"/>
  <c r="G419" i="6"/>
  <c r="I418" i="6"/>
  <c r="K417" i="6"/>
  <c r="G417" i="6"/>
  <c r="I416" i="6"/>
  <c r="K415" i="6"/>
  <c r="G415" i="6"/>
  <c r="I414" i="6"/>
  <c r="K413" i="6"/>
  <c r="G413" i="6"/>
  <c r="I412" i="6"/>
  <c r="K411" i="6"/>
  <c r="G411" i="6"/>
  <c r="I410" i="6"/>
  <c r="K409" i="6"/>
  <c r="G409" i="6"/>
  <c r="I408" i="6"/>
  <c r="K407" i="6"/>
  <c r="G407" i="6"/>
  <c r="I406" i="6"/>
  <c r="K405" i="6"/>
  <c r="G405" i="6"/>
  <c r="I404" i="6"/>
  <c r="K403" i="6"/>
  <c r="G403" i="6"/>
  <c r="I402" i="6"/>
  <c r="K401" i="6"/>
  <c r="G401" i="6"/>
  <c r="I400" i="6"/>
  <c r="K399" i="6"/>
  <c r="G399" i="6"/>
  <c r="I398" i="6"/>
  <c r="K397" i="6"/>
  <c r="G397" i="6"/>
  <c r="I396" i="6"/>
  <c r="K395" i="6"/>
  <c r="G395" i="6"/>
  <c r="I394" i="6"/>
  <c r="K393" i="6"/>
  <c r="G393" i="6"/>
  <c r="I392" i="6"/>
  <c r="K391" i="6"/>
  <c r="G391" i="6"/>
  <c r="I390" i="6"/>
  <c r="K389" i="6"/>
  <c r="G389" i="6"/>
  <c r="I388" i="6"/>
  <c r="K387" i="6"/>
  <c r="G387" i="6"/>
  <c r="I386" i="6"/>
  <c r="K385" i="6"/>
  <c r="G385" i="6"/>
  <c r="I384" i="6"/>
  <c r="K383" i="6"/>
  <c r="G383" i="6"/>
  <c r="I382" i="6"/>
  <c r="K381" i="6"/>
  <c r="G381" i="6"/>
  <c r="I380" i="6"/>
  <c r="K379" i="6"/>
  <c r="G379" i="6"/>
  <c r="I378" i="6"/>
  <c r="K377" i="6"/>
  <c r="G377" i="6"/>
  <c r="I376" i="6"/>
  <c r="K375" i="6"/>
  <c r="G375" i="6"/>
  <c r="I374" i="6"/>
  <c r="K373" i="6"/>
  <c r="G373" i="6"/>
  <c r="I372" i="6"/>
  <c r="K371" i="6"/>
  <c r="G371" i="6"/>
  <c r="I370" i="6"/>
  <c r="K369" i="6"/>
  <c r="G369" i="6"/>
  <c r="I368" i="6"/>
  <c r="K367" i="6"/>
  <c r="G367" i="6"/>
  <c r="I366" i="6"/>
  <c r="K365" i="6"/>
  <c r="G365" i="6"/>
  <c r="I364" i="6"/>
  <c r="K363" i="6"/>
  <c r="G363" i="6"/>
  <c r="I362" i="6"/>
  <c r="K361" i="6"/>
  <c r="G361" i="6"/>
  <c r="I360" i="6"/>
  <c r="K359" i="6"/>
  <c r="G359" i="6"/>
  <c r="I358" i="6"/>
  <c r="K357" i="6"/>
  <c r="G357" i="6"/>
  <c r="I356" i="6"/>
  <c r="K355" i="6"/>
  <c r="G355" i="6"/>
  <c r="I354" i="6"/>
  <c r="K353" i="6"/>
  <c r="G353" i="6"/>
  <c r="I352" i="6"/>
  <c r="K351" i="6"/>
  <c r="G351" i="6"/>
  <c r="I350" i="6"/>
  <c r="K349" i="6"/>
  <c r="G349" i="6"/>
  <c r="I348" i="6"/>
  <c r="K347" i="6"/>
  <c r="G347" i="6"/>
  <c r="I346" i="6"/>
  <c r="K345" i="6"/>
  <c r="G345" i="6"/>
  <c r="I344" i="6"/>
  <c r="K343" i="6"/>
  <c r="G343" i="6"/>
  <c r="I342" i="6"/>
  <c r="K341" i="6"/>
  <c r="G341" i="6"/>
  <c r="I340" i="6"/>
  <c r="K339" i="6"/>
  <c r="G339" i="6"/>
  <c r="I338" i="6"/>
  <c r="K337" i="6"/>
  <c r="G337" i="6"/>
  <c r="I336" i="6"/>
  <c r="K335" i="6"/>
  <c r="G335" i="6"/>
  <c r="I334" i="6"/>
  <c r="K333" i="6"/>
  <c r="G333" i="6"/>
  <c r="I332" i="6"/>
  <c r="K331" i="6"/>
  <c r="G331" i="6"/>
  <c r="I330" i="6"/>
  <c r="K329" i="6"/>
  <c r="G329" i="6"/>
  <c r="I328" i="6"/>
  <c r="K327" i="6"/>
  <c r="G327" i="6"/>
  <c r="I326" i="6"/>
  <c r="K325" i="6"/>
  <c r="G325" i="6"/>
  <c r="I324" i="6"/>
  <c r="K323" i="6"/>
  <c r="G323" i="6"/>
  <c r="I322" i="6"/>
  <c r="K321" i="6"/>
  <c r="G321" i="6"/>
  <c r="I320" i="6"/>
  <c r="K319" i="6"/>
  <c r="G319" i="6"/>
  <c r="I318" i="6"/>
  <c r="K317" i="6"/>
  <c r="G317" i="6"/>
  <c r="I316" i="6"/>
  <c r="K315" i="6"/>
  <c r="G315" i="6"/>
  <c r="I314" i="6"/>
  <c r="K313" i="6"/>
  <c r="G313" i="6"/>
  <c r="I312" i="6"/>
  <c r="K311" i="6"/>
  <c r="G311" i="6"/>
  <c r="I310" i="6"/>
  <c r="K309" i="6"/>
  <c r="G309" i="6"/>
  <c r="I308" i="6"/>
  <c r="K307" i="6"/>
  <c r="G307" i="6"/>
  <c r="I306" i="6"/>
  <c r="K305" i="6"/>
  <c r="G305" i="6"/>
  <c r="I304" i="6"/>
  <c r="K303" i="6"/>
  <c r="G303" i="6"/>
  <c r="I302" i="6"/>
  <c r="K301" i="6"/>
  <c r="G301" i="6"/>
  <c r="I300" i="6"/>
  <c r="K299" i="6"/>
  <c r="G299" i="6"/>
  <c r="I298" i="6"/>
  <c r="K297" i="6"/>
  <c r="G297" i="6"/>
  <c r="I296" i="6"/>
  <c r="K295" i="6"/>
  <c r="G295" i="6"/>
  <c r="I294" i="6"/>
  <c r="K293" i="6"/>
  <c r="G293" i="6"/>
  <c r="I292" i="6"/>
  <c r="K291" i="6"/>
  <c r="G291" i="6"/>
  <c r="I290" i="6"/>
  <c r="K289" i="6"/>
  <c r="G289" i="6"/>
  <c r="I288" i="6"/>
  <c r="K287" i="6"/>
  <c r="G287" i="6"/>
  <c r="I286" i="6"/>
  <c r="K285" i="6"/>
  <c r="G285" i="6"/>
  <c r="I284" i="6"/>
  <c r="K283" i="6"/>
  <c r="G283" i="6"/>
  <c r="I282" i="6"/>
  <c r="K281" i="6"/>
  <c r="G281" i="6"/>
  <c r="I280" i="6"/>
  <c r="K279" i="6"/>
  <c r="G279" i="6"/>
  <c r="I278" i="6"/>
  <c r="K277" i="6"/>
  <c r="G277" i="6"/>
  <c r="I276" i="6"/>
  <c r="K275" i="6"/>
  <c r="G275" i="6"/>
  <c r="I274" i="6"/>
  <c r="K273" i="6"/>
  <c r="G273" i="6"/>
  <c r="I272" i="6"/>
  <c r="K271" i="6"/>
  <c r="G271" i="6"/>
  <c r="I270" i="6"/>
  <c r="K269" i="6"/>
  <c r="G269" i="6"/>
  <c r="I268" i="6"/>
  <c r="K267" i="6"/>
  <c r="G267" i="6"/>
  <c r="I266" i="6"/>
  <c r="K265" i="6"/>
  <c r="G265" i="6"/>
  <c r="I264" i="6"/>
  <c r="K263" i="6"/>
  <c r="G263" i="6"/>
  <c r="I262" i="6"/>
  <c r="K261" i="6"/>
  <c r="G261" i="6"/>
  <c r="I260" i="6"/>
  <c r="K259" i="6"/>
  <c r="G259" i="6"/>
  <c r="I258" i="6"/>
  <c r="K257" i="6"/>
  <c r="G257" i="6"/>
  <c r="I256" i="6"/>
  <c r="K255" i="6"/>
  <c r="G255" i="6"/>
  <c r="I254" i="6"/>
  <c r="K253" i="6"/>
  <c r="G253" i="6"/>
  <c r="I252" i="6"/>
  <c r="K251" i="6"/>
  <c r="G251" i="6"/>
  <c r="I250" i="6"/>
  <c r="K249" i="6"/>
  <c r="G249" i="6"/>
  <c r="I248" i="6"/>
  <c r="K247" i="6"/>
  <c r="G247" i="6"/>
  <c r="I246" i="6"/>
  <c r="K245" i="6"/>
  <c r="G245" i="6"/>
  <c r="I244" i="6"/>
  <c r="K243" i="6"/>
  <c r="G243" i="6"/>
  <c r="I242" i="6"/>
  <c r="K241" i="6"/>
  <c r="G241" i="6"/>
  <c r="I240" i="6"/>
  <c r="K239" i="6"/>
  <c r="G239" i="6"/>
  <c r="I238" i="6"/>
  <c r="K237" i="6"/>
  <c r="G237" i="6"/>
  <c r="I236" i="6"/>
  <c r="K235" i="6"/>
  <c r="G235" i="6"/>
  <c r="I234" i="6"/>
  <c r="K233" i="6"/>
  <c r="G233" i="6"/>
  <c r="I232" i="6"/>
  <c r="K231" i="6"/>
  <c r="G231" i="6"/>
  <c r="I230" i="6"/>
  <c r="K229" i="6"/>
  <c r="G229" i="6"/>
  <c r="I228" i="6"/>
  <c r="K227" i="6"/>
  <c r="G227" i="6"/>
  <c r="I226" i="6"/>
  <c r="K225" i="6"/>
  <c r="G225" i="6"/>
  <c r="I224" i="6"/>
  <c r="K223" i="6"/>
  <c r="G223" i="6"/>
  <c r="I222" i="6"/>
  <c r="K221" i="6"/>
  <c r="G221" i="6"/>
  <c r="I220" i="6"/>
  <c r="K219" i="6"/>
  <c r="G219" i="6"/>
  <c r="I218" i="6"/>
  <c r="K217" i="6"/>
  <c r="G217" i="6"/>
  <c r="I216" i="6"/>
  <c r="K215" i="6"/>
  <c r="G215" i="6"/>
  <c r="I214" i="6"/>
  <c r="K213" i="6"/>
  <c r="G213" i="6"/>
  <c r="I212" i="6"/>
  <c r="K211" i="6"/>
  <c r="G211" i="6"/>
  <c r="I210" i="6"/>
  <c r="K209" i="6"/>
  <c r="G209" i="6"/>
  <c r="I208" i="6"/>
  <c r="K207" i="6"/>
  <c r="G207" i="6"/>
  <c r="I206" i="6"/>
  <c r="K205" i="6"/>
  <c r="G205" i="6"/>
  <c r="I204" i="6"/>
  <c r="K203" i="6"/>
  <c r="G203" i="6"/>
  <c r="I202" i="6"/>
  <c r="K201" i="6"/>
  <c r="G201" i="6"/>
  <c r="I200" i="6"/>
  <c r="K199" i="6"/>
  <c r="G199" i="6"/>
  <c r="I198" i="6"/>
  <c r="K197" i="6"/>
  <c r="G197" i="6"/>
  <c r="I196" i="6"/>
  <c r="K195" i="6"/>
  <c r="G195" i="6"/>
  <c r="I194" i="6"/>
  <c r="K193" i="6"/>
  <c r="G193" i="6"/>
  <c r="I192" i="6"/>
  <c r="K191" i="6"/>
  <c r="G191" i="6"/>
  <c r="I190" i="6"/>
  <c r="K189" i="6"/>
  <c r="G189" i="6"/>
  <c r="I188" i="6"/>
  <c r="K187" i="6"/>
  <c r="G187" i="6"/>
  <c r="I186" i="6"/>
  <c r="K185" i="6"/>
  <c r="G185" i="6"/>
  <c r="I184" i="6"/>
  <c r="K183" i="6"/>
  <c r="G183" i="6"/>
  <c r="I182" i="6"/>
  <c r="K181" i="6"/>
  <c r="G181" i="6"/>
  <c r="I180" i="6"/>
  <c r="K179" i="6"/>
  <c r="G179" i="6"/>
  <c r="I178" i="6"/>
  <c r="K177" i="6"/>
  <c r="G177" i="6"/>
  <c r="I176" i="6"/>
  <c r="K175" i="6"/>
  <c r="G175" i="6"/>
  <c r="I174" i="6"/>
  <c r="K173" i="6"/>
  <c r="G173" i="6"/>
  <c r="I172" i="6"/>
  <c r="K171" i="6"/>
  <c r="G171" i="6"/>
  <c r="I170" i="6"/>
  <c r="K169" i="6"/>
  <c r="G169" i="6"/>
  <c r="I168" i="6"/>
  <c r="K167" i="6"/>
  <c r="G167" i="6"/>
  <c r="I166" i="6"/>
  <c r="K165" i="6"/>
  <c r="G165" i="6"/>
  <c r="I164" i="6"/>
  <c r="K163" i="6"/>
  <c r="G163" i="6"/>
  <c r="I162" i="6"/>
  <c r="K161" i="6"/>
  <c r="G161" i="6"/>
  <c r="I160" i="6"/>
  <c r="K159" i="6"/>
  <c r="G159" i="6"/>
  <c r="I158" i="6"/>
  <c r="K157" i="6"/>
  <c r="G157" i="6"/>
  <c r="I156" i="6"/>
  <c r="K155" i="6"/>
  <c r="G155" i="6"/>
  <c r="I154" i="6"/>
  <c r="K153" i="6"/>
  <c r="G153" i="6"/>
  <c r="I152" i="6"/>
  <c r="K151" i="6"/>
  <c r="G151" i="6"/>
  <c r="I150" i="6"/>
  <c r="K149" i="6"/>
  <c r="G149" i="6"/>
  <c r="I148" i="6"/>
  <c r="K147" i="6"/>
  <c r="G147" i="6"/>
  <c r="I146" i="6"/>
  <c r="K145" i="6"/>
  <c r="G145" i="6"/>
  <c r="I144" i="6"/>
  <c r="K143" i="6"/>
  <c r="G143" i="6"/>
  <c r="I142" i="6"/>
  <c r="K141" i="6"/>
  <c r="G141" i="6"/>
  <c r="I140" i="6"/>
  <c r="K139" i="6"/>
  <c r="G139" i="6"/>
  <c r="I138" i="6"/>
  <c r="K137" i="6"/>
  <c r="G137" i="6"/>
  <c r="I136" i="6"/>
  <c r="K135" i="6"/>
  <c r="G135" i="6"/>
  <c r="I134" i="6"/>
  <c r="K133" i="6"/>
  <c r="G133" i="6"/>
  <c r="I132" i="6"/>
  <c r="K131" i="6"/>
  <c r="G131" i="6"/>
  <c r="I130" i="6"/>
  <c r="K129" i="6"/>
  <c r="G129" i="6"/>
  <c r="I128" i="6"/>
  <c r="K127" i="6"/>
  <c r="G127" i="6"/>
  <c r="I126" i="6"/>
  <c r="K125" i="6"/>
  <c r="G125" i="6"/>
  <c r="I124" i="6"/>
  <c r="K123" i="6"/>
  <c r="G123" i="6"/>
  <c r="I122" i="6"/>
  <c r="K121" i="6"/>
  <c r="G121" i="6"/>
  <c r="I120" i="6"/>
  <c r="K119" i="6"/>
  <c r="G119" i="6"/>
  <c r="I118" i="6"/>
  <c r="K117" i="6"/>
  <c r="G117" i="6"/>
  <c r="I116" i="6"/>
  <c r="K115" i="6"/>
  <c r="G115" i="6"/>
  <c r="I114" i="6"/>
  <c r="K113" i="6"/>
  <c r="G113" i="6"/>
  <c r="I112" i="6"/>
  <c r="K111" i="6"/>
  <c r="G111" i="6"/>
  <c r="I110" i="6"/>
  <c r="K109" i="6"/>
  <c r="G109" i="6"/>
  <c r="I108" i="6"/>
  <c r="K107" i="6"/>
  <c r="G107" i="6"/>
  <c r="I106" i="6"/>
  <c r="K105" i="6"/>
  <c r="G105" i="6"/>
  <c r="I104" i="6"/>
  <c r="K103" i="6"/>
  <c r="G103" i="6"/>
  <c r="I102" i="6"/>
  <c r="K101" i="6"/>
  <c r="G101" i="6"/>
  <c r="I100" i="6"/>
  <c r="K99" i="6"/>
  <c r="G99" i="6"/>
  <c r="I98" i="6"/>
  <c r="K97" i="6"/>
  <c r="G97" i="6"/>
  <c r="I96" i="6"/>
  <c r="K95" i="6"/>
  <c r="G95" i="6"/>
  <c r="I94" i="6"/>
  <c r="K93" i="6"/>
  <c r="G93" i="6"/>
  <c r="I92" i="6"/>
  <c r="K91" i="6"/>
  <c r="G91" i="6"/>
  <c r="I90" i="6"/>
  <c r="K89" i="6"/>
  <c r="G89" i="6"/>
  <c r="I88" i="6"/>
  <c r="K87" i="6"/>
  <c r="G87" i="6"/>
  <c r="I86" i="6"/>
  <c r="K85" i="6"/>
  <c r="G85" i="6"/>
  <c r="I84" i="6"/>
  <c r="K83" i="6"/>
  <c r="G83" i="6"/>
  <c r="I82" i="6"/>
  <c r="K81" i="6"/>
  <c r="G81" i="6"/>
  <c r="I80" i="6"/>
  <c r="K79" i="6"/>
  <c r="G79" i="6"/>
  <c r="I78" i="6"/>
  <c r="K77" i="6"/>
  <c r="G77" i="6"/>
  <c r="I76" i="6"/>
  <c r="K75" i="6"/>
  <c r="G75" i="6"/>
  <c r="I74" i="6"/>
  <c r="K73" i="6"/>
  <c r="G73" i="6"/>
  <c r="I72" i="6"/>
  <c r="K71" i="6"/>
  <c r="G71" i="6"/>
  <c r="I70" i="6"/>
  <c r="K69" i="6"/>
  <c r="G69" i="6"/>
  <c r="I68" i="6"/>
  <c r="K67" i="6"/>
  <c r="G67" i="6"/>
  <c r="I66" i="6"/>
  <c r="K65" i="6"/>
  <c r="G65" i="6"/>
  <c r="I64" i="6"/>
  <c r="K63" i="6"/>
  <c r="G63" i="6"/>
  <c r="I62" i="6"/>
  <c r="K61" i="6"/>
  <c r="G61" i="6"/>
  <c r="I60" i="6"/>
  <c r="K59" i="6"/>
  <c r="G59" i="6"/>
  <c r="I58" i="6"/>
  <c r="K57" i="6"/>
  <c r="G57" i="6"/>
  <c r="I56" i="6"/>
  <c r="K55" i="6"/>
  <c r="G55" i="6"/>
  <c r="I54" i="6"/>
  <c r="K53" i="6"/>
  <c r="G53" i="6"/>
  <c r="I52" i="6"/>
  <c r="K51" i="6"/>
  <c r="G51" i="6"/>
  <c r="I50" i="6"/>
  <c r="K49" i="6"/>
  <c r="G49" i="6"/>
  <c r="I48" i="6"/>
  <c r="K47" i="6"/>
  <c r="G47" i="6"/>
  <c r="I46" i="6"/>
  <c r="K45" i="6"/>
  <c r="G45" i="6"/>
  <c r="I44" i="6"/>
  <c r="K43" i="6"/>
  <c r="G43" i="6"/>
  <c r="I42" i="6"/>
  <c r="K41" i="6"/>
  <c r="G41" i="6"/>
  <c r="I40" i="6"/>
  <c r="K39" i="6"/>
  <c r="G39" i="6"/>
  <c r="I38" i="6"/>
  <c r="K37" i="6"/>
  <c r="G37" i="6"/>
  <c r="I36" i="6"/>
  <c r="K35" i="6"/>
  <c r="G35" i="6"/>
  <c r="I34" i="6"/>
  <c r="K33" i="6"/>
  <c r="G33" i="6"/>
  <c r="I32" i="6"/>
  <c r="K31" i="6"/>
  <c r="G31" i="6"/>
  <c r="J30" i="6"/>
  <c r="I29" i="6"/>
  <c r="K27" i="6"/>
  <c r="G27" i="6"/>
  <c r="J26" i="6"/>
  <c r="F26" i="6"/>
  <c r="K23" i="6"/>
  <c r="G23" i="6"/>
  <c r="J22" i="6"/>
  <c r="F22" i="6"/>
  <c r="F534" i="12"/>
  <c r="H534" i="12"/>
  <c r="F530" i="12"/>
  <c r="H530" i="12"/>
  <c r="F526" i="12"/>
  <c r="H526" i="12"/>
  <c r="F522" i="12"/>
  <c r="H522" i="12"/>
  <c r="F518" i="12"/>
  <c r="H518" i="12"/>
  <c r="F514" i="12"/>
  <c r="H514" i="12"/>
  <c r="F510" i="12"/>
  <c r="H510" i="12"/>
  <c r="F506" i="12"/>
  <c r="H506" i="12"/>
  <c r="F502" i="12"/>
  <c r="H502" i="12"/>
  <c r="F498" i="12"/>
  <c r="H498" i="12"/>
  <c r="F494" i="12"/>
  <c r="H494" i="12"/>
  <c r="F490" i="12"/>
  <c r="H490" i="12"/>
  <c r="F486" i="12"/>
  <c r="H486" i="12"/>
  <c r="F482" i="12"/>
  <c r="H482" i="12"/>
  <c r="F478" i="12"/>
  <c r="H478" i="12"/>
  <c r="F474" i="12"/>
  <c r="H474" i="12"/>
  <c r="F470" i="12"/>
  <c r="H470" i="12"/>
  <c r="F466" i="12"/>
  <c r="H466" i="12"/>
  <c r="F462" i="12"/>
  <c r="H462" i="12"/>
  <c r="F458" i="12"/>
  <c r="H458" i="12"/>
  <c r="F454" i="12"/>
  <c r="H454" i="12"/>
  <c r="F450" i="12"/>
  <c r="H450" i="12"/>
  <c r="F446" i="12"/>
  <c r="H446" i="12"/>
  <c r="F442" i="12"/>
  <c r="H442" i="12"/>
  <c r="F438" i="12"/>
  <c r="H438" i="12"/>
  <c r="F434" i="12"/>
  <c r="H434" i="12"/>
  <c r="F430" i="12"/>
  <c r="H430" i="12"/>
  <c r="F426" i="12"/>
  <c r="H426" i="12"/>
  <c r="F422" i="12"/>
  <c r="H422" i="12"/>
  <c r="F418" i="12"/>
  <c r="H418" i="12"/>
  <c r="F414" i="12"/>
  <c r="H414" i="12"/>
  <c r="F410" i="12"/>
  <c r="H410" i="12"/>
  <c r="F406" i="12"/>
  <c r="H406" i="12"/>
  <c r="F402" i="12"/>
  <c r="H402" i="12"/>
  <c r="F398" i="12"/>
  <c r="H398" i="12"/>
  <c r="F394" i="12"/>
  <c r="H394" i="12"/>
  <c r="F390" i="12"/>
  <c r="H390" i="12"/>
  <c r="F386" i="12"/>
  <c r="H386" i="12"/>
  <c r="F382" i="12"/>
  <c r="H382" i="12"/>
  <c r="F378" i="12"/>
  <c r="H378" i="12"/>
  <c r="F374" i="12"/>
  <c r="H374" i="12"/>
  <c r="F370" i="12"/>
  <c r="H370" i="12"/>
  <c r="F366" i="12"/>
  <c r="H366" i="12"/>
  <c r="F362" i="12"/>
  <c r="H362" i="12"/>
  <c r="F358" i="12"/>
  <c r="H358" i="12"/>
  <c r="F354" i="12"/>
  <c r="H354" i="12"/>
  <c r="F350" i="12"/>
  <c r="H350" i="12"/>
  <c r="F346" i="12"/>
  <c r="H346" i="12"/>
  <c r="F342" i="12"/>
  <c r="H342" i="12"/>
  <c r="F338" i="12"/>
  <c r="H338" i="12"/>
  <c r="F334" i="12"/>
  <c r="H334" i="12"/>
  <c r="F330" i="12"/>
  <c r="H330" i="12"/>
  <c r="F326" i="12"/>
  <c r="H326" i="12"/>
  <c r="F322" i="12"/>
  <c r="H322" i="12"/>
  <c r="F318" i="12"/>
  <c r="H318" i="12"/>
  <c r="F314" i="12"/>
  <c r="H314" i="12"/>
  <c r="F310" i="12"/>
  <c r="H310" i="12"/>
  <c r="F306" i="12"/>
  <c r="H306" i="12"/>
  <c r="F302" i="12"/>
  <c r="H302" i="12"/>
  <c r="F298" i="12"/>
  <c r="H298" i="12"/>
  <c r="F294" i="12"/>
  <c r="H294" i="12"/>
  <c r="F290" i="12"/>
  <c r="H290" i="12"/>
  <c r="F286" i="12"/>
  <c r="H286" i="12"/>
  <c r="F282" i="12"/>
  <c r="H282" i="12"/>
  <c r="F278" i="12"/>
  <c r="H278" i="12"/>
  <c r="F274" i="12"/>
  <c r="H274" i="12"/>
  <c r="F270" i="12"/>
  <c r="H270" i="12"/>
  <c r="F266" i="12"/>
  <c r="H266" i="12"/>
  <c r="F262" i="12"/>
  <c r="H262" i="12"/>
  <c r="F258" i="12"/>
  <c r="H258" i="12"/>
  <c r="F254" i="12"/>
  <c r="H254" i="12"/>
  <c r="F250" i="12"/>
  <c r="H250" i="12"/>
  <c r="F246" i="12"/>
  <c r="H246" i="12"/>
  <c r="F242" i="12"/>
  <c r="H242" i="12"/>
  <c r="F238" i="12"/>
  <c r="H238" i="12"/>
  <c r="F181" i="12"/>
  <c r="H181" i="12"/>
  <c r="F177" i="12"/>
  <c r="H177" i="12"/>
  <c r="F173" i="12"/>
  <c r="H173" i="12"/>
  <c r="F169" i="12"/>
  <c r="H169" i="12"/>
  <c r="F165" i="12"/>
  <c r="H165" i="12"/>
  <c r="F161" i="12"/>
  <c r="H161" i="12"/>
  <c r="F157" i="12"/>
  <c r="H157" i="12"/>
  <c r="F153" i="12"/>
  <c r="H153" i="12"/>
  <c r="F149" i="12"/>
  <c r="H149" i="12"/>
  <c r="F145" i="12"/>
  <c r="H145" i="12"/>
  <c r="F141" i="12"/>
  <c r="H141" i="12"/>
  <c r="F137" i="12"/>
  <c r="H137" i="12"/>
  <c r="F133" i="12"/>
  <c r="H133" i="12"/>
  <c r="F129" i="12"/>
  <c r="H129" i="12"/>
  <c r="F125" i="12"/>
  <c r="H125" i="12"/>
  <c r="F121" i="12"/>
  <c r="H121" i="12"/>
  <c r="I180" i="12"/>
  <c r="J180" i="12"/>
  <c r="G180" i="12"/>
  <c r="I176" i="12"/>
  <c r="J176" i="12"/>
  <c r="G176" i="12"/>
  <c r="I172" i="12"/>
  <c r="J172" i="12"/>
  <c r="G172" i="12"/>
  <c r="I168" i="12"/>
  <c r="J168" i="12"/>
  <c r="G168" i="12"/>
  <c r="I164" i="12"/>
  <c r="J164" i="12"/>
  <c r="G164" i="12"/>
  <c r="I160" i="12"/>
  <c r="J160" i="12"/>
  <c r="G160" i="12"/>
  <c r="I156" i="12"/>
  <c r="J156" i="12"/>
  <c r="G156" i="12"/>
  <c r="I152" i="12"/>
  <c r="J152" i="12"/>
  <c r="G152" i="12"/>
  <c r="I148" i="12"/>
  <c r="J148" i="12"/>
  <c r="G148" i="12"/>
  <c r="I144" i="12"/>
  <c r="J144" i="12"/>
  <c r="G144" i="12"/>
  <c r="I140" i="12"/>
  <c r="J140" i="12"/>
  <c r="G140" i="12"/>
  <c r="I136" i="12"/>
  <c r="J136" i="12"/>
  <c r="G136" i="12"/>
  <c r="I132" i="12"/>
  <c r="J132" i="12"/>
  <c r="G132" i="12"/>
  <c r="I128" i="12"/>
  <c r="J128" i="12"/>
  <c r="G128" i="12"/>
  <c r="I124" i="12"/>
  <c r="J124" i="12"/>
  <c r="G124" i="12"/>
  <c r="F117" i="12"/>
  <c r="G117" i="12"/>
  <c r="H117" i="12"/>
  <c r="I117" i="12"/>
  <c r="J117" i="12"/>
  <c r="F113" i="12"/>
  <c r="H113" i="12"/>
  <c r="I113" i="12"/>
  <c r="J113" i="12"/>
  <c r="G113" i="12"/>
  <c r="F109" i="12"/>
  <c r="G109" i="12"/>
  <c r="H109" i="12"/>
  <c r="I109" i="12"/>
  <c r="J109" i="12"/>
  <c r="F105" i="12"/>
  <c r="G105" i="12"/>
  <c r="I105" i="12"/>
  <c r="J105" i="12"/>
  <c r="F101" i="12"/>
  <c r="H101" i="12"/>
  <c r="I101" i="12"/>
  <c r="J101" i="12"/>
  <c r="F97" i="12"/>
  <c r="H97" i="12"/>
  <c r="I97" i="12"/>
  <c r="J97" i="12"/>
  <c r="N13" i="12"/>
  <c r="N12" i="12"/>
  <c r="J13" i="12"/>
  <c r="J12" i="12"/>
  <c r="F13" i="12"/>
  <c r="F12" i="12"/>
  <c r="H523" i="13"/>
  <c r="G523" i="13"/>
  <c r="H507" i="13"/>
  <c r="G507" i="13"/>
  <c r="H491" i="13"/>
  <c r="G491" i="13"/>
  <c r="H475" i="13"/>
  <c r="G475" i="13"/>
  <c r="H459" i="13"/>
  <c r="G459" i="13"/>
  <c r="H443" i="13"/>
  <c r="G443" i="13"/>
  <c r="H427" i="13"/>
  <c r="G427" i="13"/>
  <c r="H411" i="13"/>
  <c r="G411" i="13"/>
  <c r="H395" i="13"/>
  <c r="G395" i="13"/>
  <c r="H379" i="13"/>
  <c r="G379" i="13"/>
  <c r="H363" i="13"/>
  <c r="G363" i="13"/>
  <c r="H347" i="13"/>
  <c r="G347" i="13"/>
  <c r="H331" i="13"/>
  <c r="G331" i="13"/>
  <c r="H315" i="13"/>
  <c r="G315" i="13"/>
  <c r="H299" i="13"/>
  <c r="G299" i="13"/>
  <c r="H283" i="13"/>
  <c r="G283" i="13"/>
  <c r="H267" i="13"/>
  <c r="G267" i="13"/>
  <c r="H251" i="13"/>
  <c r="G251" i="13"/>
  <c r="H235" i="13"/>
  <c r="G235" i="13"/>
  <c r="H231" i="13"/>
  <c r="G231" i="13"/>
  <c r="H227" i="13"/>
  <c r="G227" i="13"/>
  <c r="H223" i="13"/>
  <c r="G223" i="13"/>
  <c r="H219" i="13"/>
  <c r="G219" i="13"/>
  <c r="H215" i="13"/>
  <c r="G215" i="13"/>
  <c r="H211" i="13"/>
  <c r="G211" i="13"/>
  <c r="H207" i="13"/>
  <c r="G207" i="13"/>
  <c r="H203" i="13"/>
  <c r="G203" i="13"/>
  <c r="H199" i="13"/>
  <c r="G199" i="13"/>
  <c r="H195" i="13"/>
  <c r="G195" i="13"/>
  <c r="H191" i="13"/>
  <c r="G191" i="13"/>
  <c r="H187" i="13"/>
  <c r="G187" i="13"/>
  <c r="H183" i="13"/>
  <c r="G183" i="13"/>
  <c r="H179" i="13"/>
  <c r="G179" i="13"/>
  <c r="H175" i="13"/>
  <c r="G175" i="13"/>
  <c r="H171" i="13"/>
  <c r="G171" i="13"/>
  <c r="H167" i="13"/>
  <c r="G167" i="13"/>
  <c r="H163" i="13"/>
  <c r="G163" i="13"/>
  <c r="H159" i="13"/>
  <c r="G159" i="13"/>
  <c r="H155" i="13"/>
  <c r="G155" i="13"/>
  <c r="H151" i="13"/>
  <c r="G151" i="13"/>
  <c r="H147" i="13"/>
  <c r="G147" i="13"/>
  <c r="H143" i="13"/>
  <c r="G143" i="13"/>
  <c r="H139" i="13"/>
  <c r="G139" i="13"/>
  <c r="H135" i="13"/>
  <c r="G135" i="13"/>
  <c r="H131" i="13"/>
  <c r="G131" i="13"/>
  <c r="H127" i="13"/>
  <c r="G127" i="13"/>
  <c r="H123" i="13"/>
  <c r="G123" i="13"/>
  <c r="H119" i="13"/>
  <c r="G119" i="13"/>
  <c r="H115" i="13"/>
  <c r="G115" i="13"/>
  <c r="H111" i="13"/>
  <c r="G111" i="13"/>
  <c r="H107" i="13"/>
  <c r="G107" i="13"/>
  <c r="H103" i="13"/>
  <c r="G103" i="13"/>
  <c r="H99" i="13"/>
  <c r="G99" i="13"/>
  <c r="H95" i="13"/>
  <c r="G95" i="13"/>
  <c r="H91" i="13"/>
  <c r="G91" i="13"/>
  <c r="H87" i="13"/>
  <c r="G87" i="13"/>
  <c r="O12" i="13"/>
  <c r="O13" i="13"/>
  <c r="K12" i="13"/>
  <c r="K13" i="13"/>
  <c r="G12" i="13"/>
  <c r="G13" i="13"/>
  <c r="H530" i="14"/>
  <c r="G530" i="14"/>
  <c r="H514" i="14"/>
  <c r="G514" i="14"/>
  <c r="H498" i="14"/>
  <c r="G498" i="14"/>
  <c r="H482" i="14"/>
  <c r="G482" i="14"/>
  <c r="J526" i="6"/>
  <c r="J524" i="6"/>
  <c r="J522" i="6"/>
  <c r="J520" i="6"/>
  <c r="J518" i="6"/>
  <c r="J516" i="6"/>
  <c r="J514" i="6"/>
  <c r="J512" i="6"/>
  <c r="J510" i="6"/>
  <c r="J508" i="6"/>
  <c r="J506" i="6"/>
  <c r="J504" i="6"/>
  <c r="J502" i="6"/>
  <c r="J500" i="6"/>
  <c r="J498" i="6"/>
  <c r="J496" i="6"/>
  <c r="J494" i="6"/>
  <c r="J492" i="6"/>
  <c r="J490" i="6"/>
  <c r="J488" i="6"/>
  <c r="J486" i="6"/>
  <c r="J484" i="6"/>
  <c r="J482" i="6"/>
  <c r="J480" i="6"/>
  <c r="J478" i="6"/>
  <c r="J476" i="6"/>
  <c r="J474" i="6"/>
  <c r="J472" i="6"/>
  <c r="J470" i="6"/>
  <c r="J468" i="6"/>
  <c r="J466" i="6"/>
  <c r="J464" i="6"/>
  <c r="J462" i="6"/>
  <c r="J460" i="6"/>
  <c r="J458" i="6"/>
  <c r="J456" i="6"/>
  <c r="J454" i="6"/>
  <c r="J452" i="6"/>
  <c r="J450" i="6"/>
  <c r="J448" i="6"/>
  <c r="J446" i="6"/>
  <c r="J444" i="6"/>
  <c r="J442" i="6"/>
  <c r="J440" i="6"/>
  <c r="J438" i="6"/>
  <c r="J436" i="6"/>
  <c r="J434" i="6"/>
  <c r="J432" i="6"/>
  <c r="J430" i="6"/>
  <c r="J428" i="6"/>
  <c r="J426" i="6"/>
  <c r="J424" i="6"/>
  <c r="J422" i="6"/>
  <c r="J420" i="6"/>
  <c r="J418" i="6"/>
  <c r="J416" i="6"/>
  <c r="J414" i="6"/>
  <c r="J412" i="6"/>
  <c r="J410" i="6"/>
  <c r="J408" i="6"/>
  <c r="J406" i="6"/>
  <c r="J404" i="6"/>
  <c r="J402" i="6"/>
  <c r="J400" i="6"/>
  <c r="J398" i="6"/>
  <c r="J396" i="6"/>
  <c r="J394" i="6"/>
  <c r="J392" i="6"/>
  <c r="J390" i="6"/>
  <c r="J388" i="6"/>
  <c r="J386" i="6"/>
  <c r="J384" i="6"/>
  <c r="J382" i="6"/>
  <c r="J380" i="6"/>
  <c r="J378" i="6"/>
  <c r="J376" i="6"/>
  <c r="J374" i="6"/>
  <c r="J372" i="6"/>
  <c r="J370" i="6"/>
  <c r="J368" i="6"/>
  <c r="J366" i="6"/>
  <c r="J364" i="6"/>
  <c r="J362" i="6"/>
  <c r="J360" i="6"/>
  <c r="J358" i="6"/>
  <c r="J356" i="6"/>
  <c r="J354" i="6"/>
  <c r="J352" i="6"/>
  <c r="J350" i="6"/>
  <c r="J348" i="6"/>
  <c r="J346" i="6"/>
  <c r="J344" i="6"/>
  <c r="J342" i="6"/>
  <c r="J340" i="6"/>
  <c r="J338" i="6"/>
  <c r="J336" i="6"/>
  <c r="J334" i="6"/>
  <c r="J332" i="6"/>
  <c r="J330" i="6"/>
  <c r="J328" i="6"/>
  <c r="J326" i="6"/>
  <c r="J324" i="6"/>
  <c r="J322" i="6"/>
  <c r="J320" i="6"/>
  <c r="J318" i="6"/>
  <c r="J316" i="6"/>
  <c r="J314" i="6"/>
  <c r="J312" i="6"/>
  <c r="J310" i="6"/>
  <c r="J308" i="6"/>
  <c r="J306" i="6"/>
  <c r="J304" i="6"/>
  <c r="J302" i="6"/>
  <c r="J300" i="6"/>
  <c r="J298" i="6"/>
  <c r="J296" i="6"/>
  <c r="J294" i="6"/>
  <c r="J292" i="6"/>
  <c r="J290" i="6"/>
  <c r="J288" i="6"/>
  <c r="J286" i="6"/>
  <c r="J284" i="6"/>
  <c r="J282" i="6"/>
  <c r="J280" i="6"/>
  <c r="J278" i="6"/>
  <c r="J276" i="6"/>
  <c r="J274" i="6"/>
  <c r="J272" i="6"/>
  <c r="J270" i="6"/>
  <c r="J268" i="6"/>
  <c r="J266" i="6"/>
  <c r="J264" i="6"/>
  <c r="J262" i="6"/>
  <c r="J260" i="6"/>
  <c r="J258" i="6"/>
  <c r="J256" i="6"/>
  <c r="J254" i="6"/>
  <c r="J252" i="6"/>
  <c r="J250" i="6"/>
  <c r="J248" i="6"/>
  <c r="J246" i="6"/>
  <c r="J244" i="6"/>
  <c r="J242" i="6"/>
  <c r="J240" i="6"/>
  <c r="J238" i="6"/>
  <c r="J236" i="6"/>
  <c r="J234" i="6"/>
  <c r="J232" i="6"/>
  <c r="J230" i="6"/>
  <c r="J228" i="6"/>
  <c r="J226" i="6"/>
  <c r="J224" i="6"/>
  <c r="J222" i="6"/>
  <c r="J220" i="6"/>
  <c r="J218" i="6"/>
  <c r="J216" i="6"/>
  <c r="J214" i="6"/>
  <c r="J212" i="6"/>
  <c r="J210" i="6"/>
  <c r="J208" i="6"/>
  <c r="J206" i="6"/>
  <c r="J204" i="6"/>
  <c r="J202" i="6"/>
  <c r="J200" i="6"/>
  <c r="J198" i="6"/>
  <c r="J196" i="6"/>
  <c r="J194" i="6"/>
  <c r="J192" i="6"/>
  <c r="J190" i="6"/>
  <c r="J188" i="6"/>
  <c r="J186" i="6"/>
  <c r="J184" i="6"/>
  <c r="J182" i="6"/>
  <c r="J180" i="6"/>
  <c r="J178" i="6"/>
  <c r="J176" i="6"/>
  <c r="J174" i="6"/>
  <c r="J172" i="6"/>
  <c r="J170" i="6"/>
  <c r="J168" i="6"/>
  <c r="J166" i="6"/>
  <c r="J164" i="6"/>
  <c r="J162" i="6"/>
  <c r="J160" i="6"/>
  <c r="J158" i="6"/>
  <c r="J156" i="6"/>
  <c r="J154" i="6"/>
  <c r="J152" i="6"/>
  <c r="J150" i="6"/>
  <c r="J148" i="6"/>
  <c r="J146" i="6"/>
  <c r="J144" i="6"/>
  <c r="J142" i="6"/>
  <c r="J140" i="6"/>
  <c r="J138" i="6"/>
  <c r="J136" i="6"/>
  <c r="J134" i="6"/>
  <c r="J132" i="6"/>
  <c r="J130" i="6"/>
  <c r="J128" i="6"/>
  <c r="J126" i="6"/>
  <c r="J124" i="6"/>
  <c r="J122" i="6"/>
  <c r="J120" i="6"/>
  <c r="J118" i="6"/>
  <c r="J116" i="6"/>
  <c r="J114" i="6"/>
  <c r="J112" i="6"/>
  <c r="J110" i="6"/>
  <c r="J108" i="6"/>
  <c r="J106" i="6"/>
  <c r="J104" i="6"/>
  <c r="J102" i="6"/>
  <c r="J100" i="6"/>
  <c r="J98" i="6"/>
  <c r="J96" i="6"/>
  <c r="J94" i="6"/>
  <c r="J92" i="6"/>
  <c r="J90" i="6"/>
  <c r="J88" i="6"/>
  <c r="J86" i="6"/>
  <c r="J84" i="6"/>
  <c r="J82" i="6"/>
  <c r="J80" i="6"/>
  <c r="J78" i="6"/>
  <c r="J76" i="6"/>
  <c r="J74" i="6"/>
  <c r="J72" i="6"/>
  <c r="J70" i="6"/>
  <c r="J68" i="6"/>
  <c r="J66" i="6"/>
  <c r="J64" i="6"/>
  <c r="J62" i="6"/>
  <c r="J60" i="6"/>
  <c r="J58" i="6"/>
  <c r="J56" i="6"/>
  <c r="J54" i="6"/>
  <c r="J52" i="6"/>
  <c r="J50" i="6"/>
  <c r="J48" i="6"/>
  <c r="J46" i="6"/>
  <c r="J44" i="6"/>
  <c r="J42" i="6"/>
  <c r="J40" i="6"/>
  <c r="J38" i="6"/>
  <c r="J36" i="6"/>
  <c r="J34" i="6"/>
  <c r="J32" i="6"/>
  <c r="K30" i="6"/>
  <c r="J29" i="6"/>
  <c r="I201" i="12"/>
  <c r="J201" i="12"/>
  <c r="G201" i="12"/>
  <c r="F200" i="12"/>
  <c r="H200" i="12"/>
  <c r="I199" i="12"/>
  <c r="J199" i="12"/>
  <c r="G199" i="12"/>
  <c r="F198" i="12"/>
  <c r="H198" i="12"/>
  <c r="I197" i="12"/>
  <c r="J197" i="12"/>
  <c r="G197" i="12"/>
  <c r="F196" i="12"/>
  <c r="H196" i="12"/>
  <c r="I195" i="12"/>
  <c r="J195" i="12"/>
  <c r="G195" i="12"/>
  <c r="F194" i="12"/>
  <c r="H194" i="12"/>
  <c r="I193" i="12"/>
  <c r="J193" i="12"/>
  <c r="G193" i="12"/>
  <c r="F192" i="12"/>
  <c r="H192" i="12"/>
  <c r="I191" i="12"/>
  <c r="J191" i="12"/>
  <c r="G191" i="12"/>
  <c r="F190" i="12"/>
  <c r="H190" i="12"/>
  <c r="I189" i="12"/>
  <c r="J189" i="12"/>
  <c r="G189" i="12"/>
  <c r="F188" i="12"/>
  <c r="H188" i="12"/>
  <c r="I187" i="12"/>
  <c r="J187" i="12"/>
  <c r="G187" i="12"/>
  <c r="F186" i="12"/>
  <c r="H186" i="12"/>
  <c r="I185" i="12"/>
  <c r="J185" i="12"/>
  <c r="G185" i="12"/>
  <c r="F184" i="12"/>
  <c r="H184" i="12"/>
  <c r="I183" i="12"/>
  <c r="J183" i="12"/>
  <c r="G183" i="12"/>
  <c r="F182" i="12"/>
  <c r="H182" i="12"/>
  <c r="F178" i="12"/>
  <c r="H178" i="12"/>
  <c r="F174" i="12"/>
  <c r="H174" i="12"/>
  <c r="F170" i="12"/>
  <c r="H170" i="12"/>
  <c r="F166" i="12"/>
  <c r="H166" i="12"/>
  <c r="F162" i="12"/>
  <c r="H162" i="12"/>
  <c r="F158" i="12"/>
  <c r="H158" i="12"/>
  <c r="F154" i="12"/>
  <c r="H154" i="12"/>
  <c r="F150" i="12"/>
  <c r="H150" i="12"/>
  <c r="F146" i="12"/>
  <c r="H146" i="12"/>
  <c r="F142" i="12"/>
  <c r="H142" i="12"/>
  <c r="F138" i="12"/>
  <c r="H138" i="12"/>
  <c r="F134" i="12"/>
  <c r="H134" i="12"/>
  <c r="F130" i="12"/>
  <c r="H130" i="12"/>
  <c r="F126" i="12"/>
  <c r="H126" i="12"/>
  <c r="F122" i="12"/>
  <c r="H122" i="12"/>
  <c r="I371" i="14"/>
  <c r="J371" i="14"/>
  <c r="F371" i="14"/>
  <c r="G369" i="14"/>
  <c r="H369" i="14"/>
  <c r="I363" i="14"/>
  <c r="J363" i="14"/>
  <c r="F363" i="14"/>
  <c r="G361" i="14"/>
  <c r="H361" i="14"/>
  <c r="I355" i="14"/>
  <c r="J355" i="14"/>
  <c r="F355" i="14"/>
  <c r="G353" i="14"/>
  <c r="H353" i="14"/>
  <c r="I339" i="14"/>
  <c r="J339" i="14"/>
  <c r="F339" i="14"/>
  <c r="H339" i="14"/>
  <c r="G337" i="14"/>
  <c r="H337" i="14"/>
  <c r="I323" i="14"/>
  <c r="J323" i="14"/>
  <c r="F323" i="14"/>
  <c r="H323" i="14"/>
  <c r="G321" i="14"/>
  <c r="H321" i="14"/>
  <c r="N13" i="14"/>
  <c r="N12" i="14"/>
  <c r="J13" i="14"/>
  <c r="J12" i="14"/>
  <c r="F13" i="14"/>
  <c r="F12" i="14"/>
  <c r="G95" i="12"/>
  <c r="G94" i="12"/>
  <c r="G93" i="12"/>
  <c r="G92" i="12"/>
  <c r="G91" i="12"/>
  <c r="G90" i="12"/>
  <c r="G89" i="12"/>
  <c r="G88" i="12"/>
  <c r="G87" i="12"/>
  <c r="G86" i="12"/>
  <c r="G85" i="12"/>
  <c r="I536" i="13"/>
  <c r="J536" i="13"/>
  <c r="G534" i="13"/>
  <c r="I532" i="13"/>
  <c r="J532" i="13"/>
  <c r="G530" i="13"/>
  <c r="I528" i="13"/>
  <c r="J528" i="13"/>
  <c r="G526" i="13"/>
  <c r="I524" i="13"/>
  <c r="J524" i="13"/>
  <c r="G522" i="13"/>
  <c r="I520" i="13"/>
  <c r="J520" i="13"/>
  <c r="G518" i="13"/>
  <c r="I516" i="13"/>
  <c r="J516" i="13"/>
  <c r="G514" i="13"/>
  <c r="I512" i="13"/>
  <c r="J512" i="13"/>
  <c r="G510" i="13"/>
  <c r="I508" i="13"/>
  <c r="J508" i="13"/>
  <c r="G506" i="13"/>
  <c r="I504" i="13"/>
  <c r="J504" i="13"/>
  <c r="G502" i="13"/>
  <c r="I500" i="13"/>
  <c r="J500" i="13"/>
  <c r="G498" i="13"/>
  <c r="I496" i="13"/>
  <c r="J496" i="13"/>
  <c r="G494" i="13"/>
  <c r="I492" i="13"/>
  <c r="J492" i="13"/>
  <c r="G490" i="13"/>
  <c r="I488" i="13"/>
  <c r="J488" i="13"/>
  <c r="G486" i="13"/>
  <c r="I484" i="13"/>
  <c r="J484" i="13"/>
  <c r="G482" i="13"/>
  <c r="I480" i="13"/>
  <c r="J480" i="13"/>
  <c r="G478" i="13"/>
  <c r="I476" i="13"/>
  <c r="J476" i="13"/>
  <c r="G474" i="13"/>
  <c r="I472" i="13"/>
  <c r="J472" i="13"/>
  <c r="G470" i="13"/>
  <c r="I468" i="13"/>
  <c r="J468" i="13"/>
  <c r="G466" i="13"/>
  <c r="I464" i="13"/>
  <c r="J464" i="13"/>
  <c r="G462" i="13"/>
  <c r="I460" i="13"/>
  <c r="J460" i="13"/>
  <c r="G458" i="13"/>
  <c r="I456" i="13"/>
  <c r="J456" i="13"/>
  <c r="G454" i="13"/>
  <c r="I452" i="13"/>
  <c r="J452" i="13"/>
  <c r="G450" i="13"/>
  <c r="I448" i="13"/>
  <c r="J448" i="13"/>
  <c r="G446" i="13"/>
  <c r="I444" i="13"/>
  <c r="J444" i="13"/>
  <c r="G442" i="13"/>
  <c r="I440" i="13"/>
  <c r="J440" i="13"/>
  <c r="G438" i="13"/>
  <c r="I436" i="13"/>
  <c r="J436" i="13"/>
  <c r="G434" i="13"/>
  <c r="I432" i="13"/>
  <c r="J432" i="13"/>
  <c r="G430" i="13"/>
  <c r="I428" i="13"/>
  <c r="J428" i="13"/>
  <c r="G426" i="13"/>
  <c r="I424" i="13"/>
  <c r="J424" i="13"/>
  <c r="G422" i="13"/>
  <c r="I420" i="13"/>
  <c r="J420" i="13"/>
  <c r="G418" i="13"/>
  <c r="I416" i="13"/>
  <c r="J416" i="13"/>
  <c r="G414" i="13"/>
  <c r="I412" i="13"/>
  <c r="J412" i="13"/>
  <c r="G410" i="13"/>
  <c r="I408" i="13"/>
  <c r="J408" i="13"/>
  <c r="G406" i="13"/>
  <c r="I404" i="13"/>
  <c r="J404" i="13"/>
  <c r="G402" i="13"/>
  <c r="I400" i="13"/>
  <c r="J400" i="13"/>
  <c r="G398" i="13"/>
  <c r="I396" i="13"/>
  <c r="J396" i="13"/>
  <c r="G394" i="13"/>
  <c r="I392" i="13"/>
  <c r="J392" i="13"/>
  <c r="G390" i="13"/>
  <c r="I388" i="13"/>
  <c r="J388" i="13"/>
  <c r="G386" i="13"/>
  <c r="I384" i="13"/>
  <c r="J384" i="13"/>
  <c r="G382" i="13"/>
  <c r="I380" i="13"/>
  <c r="J380" i="13"/>
  <c r="G378" i="13"/>
  <c r="I376" i="13"/>
  <c r="J376" i="13"/>
  <c r="G374" i="13"/>
  <c r="I372" i="13"/>
  <c r="J372" i="13"/>
  <c r="G370" i="13"/>
  <c r="I368" i="13"/>
  <c r="J368" i="13"/>
  <c r="G366" i="13"/>
  <c r="I364" i="13"/>
  <c r="J364" i="13"/>
  <c r="G362" i="13"/>
  <c r="I360" i="13"/>
  <c r="J360" i="13"/>
  <c r="G358" i="13"/>
  <c r="I356" i="13"/>
  <c r="J356" i="13"/>
  <c r="G354" i="13"/>
  <c r="I352" i="13"/>
  <c r="J352" i="13"/>
  <c r="G350" i="13"/>
  <c r="I348" i="13"/>
  <c r="J348" i="13"/>
  <c r="G346" i="13"/>
  <c r="I344" i="13"/>
  <c r="J344" i="13"/>
  <c r="G342" i="13"/>
  <c r="I340" i="13"/>
  <c r="J340" i="13"/>
  <c r="G338" i="13"/>
  <c r="I336" i="13"/>
  <c r="J336" i="13"/>
  <c r="G334" i="13"/>
  <c r="I332" i="13"/>
  <c r="J332" i="13"/>
  <c r="G330" i="13"/>
  <c r="I328" i="13"/>
  <c r="J328" i="13"/>
  <c r="G326" i="13"/>
  <c r="I324" i="13"/>
  <c r="J324" i="13"/>
  <c r="G322" i="13"/>
  <c r="I320" i="13"/>
  <c r="J320" i="13"/>
  <c r="G318" i="13"/>
  <c r="I316" i="13"/>
  <c r="J316" i="13"/>
  <c r="G314" i="13"/>
  <c r="I312" i="13"/>
  <c r="J312" i="13"/>
  <c r="G310" i="13"/>
  <c r="I308" i="13"/>
  <c r="J308" i="13"/>
  <c r="G306" i="13"/>
  <c r="I304" i="13"/>
  <c r="J304" i="13"/>
  <c r="G302" i="13"/>
  <c r="I300" i="13"/>
  <c r="J300" i="13"/>
  <c r="G298" i="13"/>
  <c r="I296" i="13"/>
  <c r="J296" i="13"/>
  <c r="G294" i="13"/>
  <c r="I292" i="13"/>
  <c r="J292" i="13"/>
  <c r="G290" i="13"/>
  <c r="I288" i="13"/>
  <c r="J288" i="13"/>
  <c r="G286" i="13"/>
  <c r="I284" i="13"/>
  <c r="J284" i="13"/>
  <c r="G282" i="13"/>
  <c r="I280" i="13"/>
  <c r="J280" i="13"/>
  <c r="G278" i="13"/>
  <c r="I276" i="13"/>
  <c r="J276" i="13"/>
  <c r="G274" i="13"/>
  <c r="I272" i="13"/>
  <c r="J272" i="13"/>
  <c r="G270" i="13"/>
  <c r="I268" i="13"/>
  <c r="J268" i="13"/>
  <c r="G266" i="13"/>
  <c r="I264" i="13"/>
  <c r="J264" i="13"/>
  <c r="G262" i="13"/>
  <c r="I260" i="13"/>
  <c r="J260" i="13"/>
  <c r="G258" i="13"/>
  <c r="I256" i="13"/>
  <c r="J256" i="13"/>
  <c r="G254" i="13"/>
  <c r="I252" i="13"/>
  <c r="J252" i="13"/>
  <c r="G250" i="13"/>
  <c r="I248" i="13"/>
  <c r="J248" i="13"/>
  <c r="G246" i="13"/>
  <c r="I244" i="13"/>
  <c r="J244" i="13"/>
  <c r="G242" i="13"/>
  <c r="I240" i="13"/>
  <c r="J240" i="13"/>
  <c r="G238" i="13"/>
  <c r="I236" i="13"/>
  <c r="J236" i="13"/>
  <c r="I50" i="13"/>
  <c r="J50" i="13" s="1"/>
  <c r="I38" i="13"/>
  <c r="J38" i="13" s="1"/>
  <c r="I22" i="13"/>
  <c r="J22" i="13" s="1"/>
  <c r="G78" i="13"/>
  <c r="G54" i="13"/>
  <c r="I535" i="14"/>
  <c r="J535" i="14"/>
  <c r="G533" i="14"/>
  <c r="I531" i="14"/>
  <c r="J531" i="14"/>
  <c r="G529" i="14"/>
  <c r="I527" i="14"/>
  <c r="J527" i="14"/>
  <c r="G525" i="14"/>
  <c r="I523" i="14"/>
  <c r="J523" i="14"/>
  <c r="G521" i="14"/>
  <c r="I519" i="14"/>
  <c r="J519" i="14"/>
  <c r="G517" i="14"/>
  <c r="I515" i="14"/>
  <c r="J515" i="14"/>
  <c r="G513" i="14"/>
  <c r="I511" i="14"/>
  <c r="J511" i="14"/>
  <c r="G509" i="14"/>
  <c r="I507" i="14"/>
  <c r="J507" i="14"/>
  <c r="G505" i="14"/>
  <c r="I503" i="14"/>
  <c r="J503" i="14"/>
  <c r="G501" i="14"/>
  <c r="I499" i="14"/>
  <c r="J499" i="14"/>
  <c r="G497" i="14"/>
  <c r="I495" i="14"/>
  <c r="J495" i="14"/>
  <c r="G493" i="14"/>
  <c r="I491" i="14"/>
  <c r="J491" i="14"/>
  <c r="G489" i="14"/>
  <c r="I487" i="14"/>
  <c r="J487" i="14"/>
  <c r="G485" i="14"/>
  <c r="I483" i="14"/>
  <c r="J483" i="14"/>
  <c r="G481" i="14"/>
  <c r="I479" i="14"/>
  <c r="J479" i="14"/>
  <c r="G477" i="14"/>
  <c r="I475" i="14"/>
  <c r="J475" i="14"/>
  <c r="G473" i="14"/>
  <c r="I471" i="14"/>
  <c r="J471" i="14"/>
  <c r="I470" i="14"/>
  <c r="J470" i="14"/>
  <c r="G470" i="14"/>
  <c r="G465" i="14"/>
  <c r="F464" i="14"/>
  <c r="G455" i="14"/>
  <c r="G454" i="14"/>
  <c r="G449" i="14"/>
  <c r="F448" i="14"/>
  <c r="G439" i="14"/>
  <c r="G433" i="14"/>
  <c r="F432" i="14"/>
  <c r="G423" i="14"/>
  <c r="G422" i="14"/>
  <c r="G417" i="14"/>
  <c r="F416" i="14"/>
  <c r="G407" i="14"/>
  <c r="G406" i="14"/>
  <c r="F400" i="14"/>
  <c r="G391" i="14"/>
  <c r="G390" i="14"/>
  <c r="G385" i="14"/>
  <c r="F384" i="14"/>
  <c r="G375" i="14"/>
  <c r="F370" i="14"/>
  <c r="G370" i="14"/>
  <c r="H370" i="14"/>
  <c r="F362" i="14"/>
  <c r="H362" i="14"/>
  <c r="G362" i="14"/>
  <c r="F354" i="14"/>
  <c r="H354" i="14"/>
  <c r="I343" i="14"/>
  <c r="J343" i="14"/>
  <c r="F343" i="14"/>
  <c r="H343" i="14"/>
  <c r="G341" i="14"/>
  <c r="H341" i="14"/>
  <c r="I327" i="14"/>
  <c r="J327" i="14"/>
  <c r="F327" i="14"/>
  <c r="H327" i="14"/>
  <c r="G325" i="14"/>
  <c r="H325" i="14"/>
  <c r="O13" i="14"/>
  <c r="O12" i="14"/>
  <c r="K13" i="14"/>
  <c r="K12" i="14"/>
  <c r="G13" i="14"/>
  <c r="G12" i="14"/>
  <c r="I33" i="12"/>
  <c r="J33" i="12" s="1"/>
  <c r="I21" i="12"/>
  <c r="J21" i="12" s="1"/>
  <c r="G373" i="14"/>
  <c r="H373" i="14"/>
  <c r="I367" i="14"/>
  <c r="J367" i="14"/>
  <c r="F367" i="14"/>
  <c r="H367" i="14"/>
  <c r="G365" i="14"/>
  <c r="H365" i="14"/>
  <c r="I359" i="14"/>
  <c r="J359" i="14"/>
  <c r="F359" i="14"/>
  <c r="H359" i="14"/>
  <c r="G357" i="14"/>
  <c r="H357" i="14"/>
  <c r="I351" i="14"/>
  <c r="J351" i="14"/>
  <c r="F351" i="14"/>
  <c r="H351" i="14"/>
  <c r="I347" i="14"/>
  <c r="J347" i="14"/>
  <c r="F347" i="14"/>
  <c r="H347" i="14"/>
  <c r="G345" i="14"/>
  <c r="H345" i="14"/>
  <c r="I331" i="14"/>
  <c r="J331" i="14"/>
  <c r="F331" i="14"/>
  <c r="H331" i="14"/>
  <c r="G329" i="14"/>
  <c r="H329" i="14"/>
  <c r="L13" i="14"/>
  <c r="L12" i="14"/>
  <c r="H13" i="14"/>
  <c r="H12" i="14"/>
  <c r="D13" i="14"/>
  <c r="D12" i="14"/>
  <c r="N12" i="15"/>
  <c r="N13" i="15"/>
  <c r="J12" i="15"/>
  <c r="J13" i="15"/>
  <c r="F12" i="15"/>
  <c r="F13" i="15"/>
  <c r="I95" i="12"/>
  <c r="J95" i="12"/>
  <c r="I94" i="12"/>
  <c r="J94" i="12"/>
  <c r="I93" i="12"/>
  <c r="J93" i="12"/>
  <c r="I92" i="12"/>
  <c r="J92" i="12"/>
  <c r="I91" i="12"/>
  <c r="J91" i="12"/>
  <c r="I90" i="12"/>
  <c r="J90" i="12"/>
  <c r="I89" i="12"/>
  <c r="J89" i="12"/>
  <c r="I88" i="12"/>
  <c r="J88" i="12"/>
  <c r="I87" i="12"/>
  <c r="J87" i="12"/>
  <c r="I86" i="12"/>
  <c r="J86" i="12"/>
  <c r="I85" i="12"/>
  <c r="J85" i="12"/>
  <c r="I534" i="13"/>
  <c r="J534" i="13"/>
  <c r="I530" i="13"/>
  <c r="J530" i="13"/>
  <c r="I526" i="13"/>
  <c r="J526" i="13"/>
  <c r="I522" i="13"/>
  <c r="J522" i="13"/>
  <c r="I518" i="13"/>
  <c r="J518" i="13"/>
  <c r="I514" i="13"/>
  <c r="J514" i="13"/>
  <c r="I510" i="13"/>
  <c r="J510" i="13"/>
  <c r="I506" i="13"/>
  <c r="J506" i="13"/>
  <c r="I502" i="13"/>
  <c r="J502" i="13"/>
  <c r="I498" i="13"/>
  <c r="J498" i="13"/>
  <c r="I494" i="13"/>
  <c r="J494" i="13"/>
  <c r="I490" i="13"/>
  <c r="J490" i="13"/>
  <c r="I486" i="13"/>
  <c r="J486" i="13"/>
  <c r="I482" i="13"/>
  <c r="J482" i="13"/>
  <c r="I478" i="13"/>
  <c r="J478" i="13"/>
  <c r="I474" i="13"/>
  <c r="J474" i="13"/>
  <c r="I470" i="13"/>
  <c r="J470" i="13"/>
  <c r="I466" i="13"/>
  <c r="J466" i="13"/>
  <c r="I462" i="13"/>
  <c r="J462" i="13"/>
  <c r="I458" i="13"/>
  <c r="J458" i="13"/>
  <c r="I454" i="13"/>
  <c r="J454" i="13"/>
  <c r="I450" i="13"/>
  <c r="J450" i="13"/>
  <c r="I446" i="13"/>
  <c r="J446" i="13"/>
  <c r="I442" i="13"/>
  <c r="J442" i="13"/>
  <c r="I438" i="13"/>
  <c r="J438" i="13"/>
  <c r="I434" i="13"/>
  <c r="J434" i="13"/>
  <c r="I430" i="13"/>
  <c r="J430" i="13"/>
  <c r="I426" i="13"/>
  <c r="J426" i="13"/>
  <c r="I422" i="13"/>
  <c r="J422" i="13"/>
  <c r="I418" i="13"/>
  <c r="J418" i="13"/>
  <c r="I414" i="13"/>
  <c r="J414" i="13"/>
  <c r="I410" i="13"/>
  <c r="J410" i="13"/>
  <c r="I406" i="13"/>
  <c r="J406" i="13"/>
  <c r="I402" i="13"/>
  <c r="J402" i="13"/>
  <c r="I398" i="13"/>
  <c r="J398" i="13"/>
  <c r="I394" i="13"/>
  <c r="J394" i="13"/>
  <c r="I390" i="13"/>
  <c r="J390" i="13"/>
  <c r="I386" i="13"/>
  <c r="J386" i="13"/>
  <c r="I382" i="13"/>
  <c r="J382" i="13"/>
  <c r="I378" i="13"/>
  <c r="J378" i="13"/>
  <c r="I374" i="13"/>
  <c r="J374" i="13"/>
  <c r="I370" i="13"/>
  <c r="J370" i="13"/>
  <c r="I366" i="13"/>
  <c r="J366" i="13"/>
  <c r="I362" i="13"/>
  <c r="J362" i="13"/>
  <c r="I358" i="13"/>
  <c r="J358" i="13"/>
  <c r="I354" i="13"/>
  <c r="J354" i="13"/>
  <c r="I350" i="13"/>
  <c r="J350" i="13"/>
  <c r="I346" i="13"/>
  <c r="J346" i="13"/>
  <c r="I342" i="13"/>
  <c r="J342" i="13"/>
  <c r="I338" i="13"/>
  <c r="J338" i="13"/>
  <c r="I334" i="13"/>
  <c r="J334" i="13"/>
  <c r="I330" i="13"/>
  <c r="J330" i="13"/>
  <c r="I326" i="13"/>
  <c r="J326" i="13"/>
  <c r="I322" i="13"/>
  <c r="J322" i="13"/>
  <c r="I318" i="13"/>
  <c r="J318" i="13"/>
  <c r="I314" i="13"/>
  <c r="J314" i="13"/>
  <c r="I310" i="13"/>
  <c r="J310" i="13"/>
  <c r="I306" i="13"/>
  <c r="J306" i="13"/>
  <c r="I302" i="13"/>
  <c r="J302" i="13"/>
  <c r="I298" i="13"/>
  <c r="J298" i="13"/>
  <c r="I294" i="13"/>
  <c r="J294" i="13"/>
  <c r="I290" i="13"/>
  <c r="J290" i="13"/>
  <c r="I286" i="13"/>
  <c r="J286" i="13"/>
  <c r="I282" i="13"/>
  <c r="J282" i="13"/>
  <c r="I278" i="13"/>
  <c r="J278" i="13"/>
  <c r="I274" i="13"/>
  <c r="J274" i="13"/>
  <c r="I270" i="13"/>
  <c r="J270" i="13"/>
  <c r="I266" i="13"/>
  <c r="J266" i="13"/>
  <c r="I262" i="13"/>
  <c r="J262" i="13"/>
  <c r="I258" i="13"/>
  <c r="J258" i="13"/>
  <c r="I254" i="13"/>
  <c r="J254" i="13"/>
  <c r="I250" i="13"/>
  <c r="J250" i="13"/>
  <c r="I246" i="13"/>
  <c r="J246" i="13"/>
  <c r="I242" i="13"/>
  <c r="J242" i="13"/>
  <c r="I238" i="13"/>
  <c r="J238" i="13"/>
  <c r="I52" i="13"/>
  <c r="J52" i="13" s="1"/>
  <c r="F65" i="13"/>
  <c r="H65" i="13" s="1"/>
  <c r="I533" i="14"/>
  <c r="J533" i="14"/>
  <c r="I529" i="14"/>
  <c r="J529" i="14"/>
  <c r="I525" i="14"/>
  <c r="J525" i="14"/>
  <c r="I521" i="14"/>
  <c r="J521" i="14"/>
  <c r="I517" i="14"/>
  <c r="J517" i="14"/>
  <c r="I513" i="14"/>
  <c r="J513" i="14"/>
  <c r="I509" i="14"/>
  <c r="J509" i="14"/>
  <c r="I505" i="14"/>
  <c r="J505" i="14"/>
  <c r="I501" i="14"/>
  <c r="J501" i="14"/>
  <c r="I497" i="14"/>
  <c r="J497" i="14"/>
  <c r="I493" i="14"/>
  <c r="J493" i="14"/>
  <c r="I489" i="14"/>
  <c r="J489" i="14"/>
  <c r="I485" i="14"/>
  <c r="J485" i="14"/>
  <c r="I481" i="14"/>
  <c r="J481" i="14"/>
  <c r="I477" i="14"/>
  <c r="J477" i="14"/>
  <c r="I473" i="14"/>
  <c r="J473" i="14"/>
  <c r="G468" i="14"/>
  <c r="G462" i="14"/>
  <c r="G457" i="14"/>
  <c r="G452" i="14"/>
  <c r="G446" i="14"/>
  <c r="G441" i="14"/>
  <c r="G436" i="14"/>
  <c r="G430" i="14"/>
  <c r="G425" i="14"/>
  <c r="G420" i="14"/>
  <c r="G414" i="14"/>
  <c r="G409" i="14"/>
  <c r="G404" i="14"/>
  <c r="G398" i="14"/>
  <c r="G393" i="14"/>
  <c r="G388" i="14"/>
  <c r="G377" i="14"/>
  <c r="I338" i="14"/>
  <c r="J338" i="14"/>
  <c r="I322" i="14"/>
  <c r="J322" i="14"/>
  <c r="F366" i="14"/>
  <c r="H366" i="14"/>
  <c r="G366" i="14"/>
  <c r="F358" i="14"/>
  <c r="H358" i="14"/>
  <c r="F350" i="14"/>
  <c r="G350" i="14"/>
  <c r="H350" i="14"/>
  <c r="G349" i="14"/>
  <c r="H349" i="14"/>
  <c r="I335" i="14"/>
  <c r="J335" i="14"/>
  <c r="F335" i="14"/>
  <c r="H335" i="14"/>
  <c r="G333" i="14"/>
  <c r="H333" i="14"/>
  <c r="M12" i="14"/>
  <c r="M13" i="14"/>
  <c r="I12" i="14"/>
  <c r="I13" i="14"/>
  <c r="E12" i="14"/>
  <c r="E13" i="14"/>
  <c r="O12" i="15"/>
  <c r="O13" i="15"/>
  <c r="K12" i="15"/>
  <c r="K13" i="15"/>
  <c r="G12" i="15"/>
  <c r="G13" i="15"/>
  <c r="G467" i="14"/>
  <c r="G466" i="14"/>
  <c r="F460" i="14"/>
  <c r="H460" i="14"/>
  <c r="F458" i="14"/>
  <c r="H458" i="14"/>
  <c r="G451" i="14"/>
  <c r="G450" i="14"/>
  <c r="F444" i="14"/>
  <c r="H444" i="14"/>
  <c r="F442" i="14"/>
  <c r="H442" i="14"/>
  <c r="G435" i="14"/>
  <c r="G434" i="14"/>
  <c r="F428" i="14"/>
  <c r="H428" i="14"/>
  <c r="F426" i="14"/>
  <c r="H426" i="14"/>
  <c r="G419" i="14"/>
  <c r="G418" i="14"/>
  <c r="F412" i="14"/>
  <c r="H412" i="14"/>
  <c r="F410" i="14"/>
  <c r="H410" i="14"/>
  <c r="G403" i="14"/>
  <c r="G402" i="14"/>
  <c r="F396" i="14"/>
  <c r="H396" i="14"/>
  <c r="F394" i="14"/>
  <c r="H394" i="14"/>
  <c r="G387" i="14"/>
  <c r="G386" i="14"/>
  <c r="F380" i="14"/>
  <c r="H380" i="14"/>
  <c r="F378" i="14"/>
  <c r="H378" i="14"/>
  <c r="I373" i="14"/>
  <c r="J373" i="14"/>
  <c r="I365" i="14"/>
  <c r="J365" i="14"/>
  <c r="I357" i="14"/>
  <c r="J357" i="14"/>
  <c r="M12" i="15"/>
  <c r="M13" i="15"/>
  <c r="I12" i="15"/>
  <c r="I13" i="15"/>
  <c r="E12" i="15"/>
  <c r="E13" i="15"/>
  <c r="O13" i="16"/>
  <c r="O12" i="16"/>
  <c r="G346" i="14"/>
  <c r="G342" i="14"/>
  <c r="G338" i="14"/>
  <c r="G334" i="14"/>
  <c r="G330" i="14"/>
  <c r="G326" i="14"/>
  <c r="G322" i="14"/>
  <c r="F319" i="14"/>
  <c r="H319" i="14"/>
  <c r="G318" i="14"/>
  <c r="H317" i="14"/>
  <c r="F315" i="14"/>
  <c r="H315" i="14"/>
  <c r="G314" i="14"/>
  <c r="F127" i="14"/>
  <c r="H127" i="14"/>
  <c r="G126" i="14"/>
  <c r="F123" i="14"/>
  <c r="H123" i="14"/>
  <c r="G122" i="14"/>
  <c r="F119" i="14"/>
  <c r="H119" i="14"/>
  <c r="F115" i="14"/>
  <c r="H115" i="14"/>
  <c r="G114" i="14"/>
  <c r="H113" i="14"/>
  <c r="F111" i="14"/>
  <c r="H111" i="14"/>
  <c r="G110" i="14"/>
  <c r="H109" i="14"/>
  <c r="F107" i="14"/>
  <c r="H107" i="14"/>
  <c r="G106" i="14"/>
  <c r="H105" i="14"/>
  <c r="F103" i="14"/>
  <c r="H103" i="14"/>
  <c r="G102" i="14"/>
  <c r="F99" i="14"/>
  <c r="H99" i="14"/>
  <c r="G98" i="14"/>
  <c r="H97" i="14"/>
  <c r="F95" i="14"/>
  <c r="H95" i="14"/>
  <c r="G94" i="14"/>
  <c r="H93" i="14"/>
  <c r="F91" i="14"/>
  <c r="H91" i="14"/>
  <c r="G90" i="14"/>
  <c r="F87" i="14"/>
  <c r="H87" i="14"/>
  <c r="F79" i="14"/>
  <c r="H79" i="14" s="1"/>
  <c r="G46" i="14"/>
  <c r="F43" i="14"/>
  <c r="G43" i="14" s="1"/>
  <c r="H41" i="14"/>
  <c r="H536" i="15"/>
  <c r="F534" i="15"/>
  <c r="G533" i="15"/>
  <c r="H532" i="15"/>
  <c r="F530" i="15"/>
  <c r="G529" i="15"/>
  <c r="H528" i="15"/>
  <c r="F526" i="15"/>
  <c r="G525" i="15"/>
  <c r="H524" i="15"/>
  <c r="F522" i="15"/>
  <c r="G521" i="15"/>
  <c r="H520" i="15"/>
  <c r="F518" i="15"/>
  <c r="G517" i="15"/>
  <c r="H516" i="15"/>
  <c r="F514" i="15"/>
  <c r="G513" i="15"/>
  <c r="H512" i="15"/>
  <c r="F510" i="15"/>
  <c r="G509" i="15"/>
  <c r="H508" i="15"/>
  <c r="F506" i="15"/>
  <c r="G505" i="15"/>
  <c r="H504" i="15"/>
  <c r="F502" i="15"/>
  <c r="G501" i="15"/>
  <c r="H500" i="15"/>
  <c r="F498" i="15"/>
  <c r="G497" i="15"/>
  <c r="H496" i="15"/>
  <c r="F494" i="15"/>
  <c r="G493" i="15"/>
  <c r="H492" i="15"/>
  <c r="F490" i="15"/>
  <c r="G489" i="15"/>
  <c r="H488" i="15"/>
  <c r="F486" i="15"/>
  <c r="G485" i="15"/>
  <c r="H484" i="15"/>
  <c r="F482" i="15"/>
  <c r="G481" i="15"/>
  <c r="H480" i="15"/>
  <c r="F478" i="15"/>
  <c r="G477" i="15"/>
  <c r="H476" i="15"/>
  <c r="F474" i="15"/>
  <c r="G473" i="15"/>
  <c r="H472" i="15"/>
  <c r="F470" i="15"/>
  <c r="G469" i="15"/>
  <c r="H468" i="15"/>
  <c r="F466" i="15"/>
  <c r="G465" i="15"/>
  <c r="H464" i="15"/>
  <c r="F462" i="15"/>
  <c r="G461" i="15"/>
  <c r="H460" i="15"/>
  <c r="F458" i="15"/>
  <c r="G457" i="15"/>
  <c r="H456" i="15"/>
  <c r="F454" i="15"/>
  <c r="G453" i="15"/>
  <c r="H452" i="15"/>
  <c r="F450" i="15"/>
  <c r="G449" i="15"/>
  <c r="H448" i="15"/>
  <c r="F446" i="15"/>
  <c r="G445" i="15"/>
  <c r="H444" i="15"/>
  <c r="F442" i="15"/>
  <c r="G441" i="15"/>
  <c r="H440" i="15"/>
  <c r="F438" i="15"/>
  <c r="G437" i="15"/>
  <c r="H436" i="15"/>
  <c r="F434" i="15"/>
  <c r="G433" i="15"/>
  <c r="H432" i="15"/>
  <c r="F430" i="15"/>
  <c r="G429" i="15"/>
  <c r="H428" i="15"/>
  <c r="F426" i="15"/>
  <c r="G425" i="15"/>
  <c r="H424" i="15"/>
  <c r="F422" i="15"/>
  <c r="G421" i="15"/>
  <c r="H420" i="15"/>
  <c r="F418" i="15"/>
  <c r="G417" i="15"/>
  <c r="H416" i="15"/>
  <c r="F414" i="15"/>
  <c r="G413" i="15"/>
  <c r="H412" i="15"/>
  <c r="F410" i="15"/>
  <c r="G409" i="15"/>
  <c r="H408" i="15"/>
  <c r="F406" i="15"/>
  <c r="G405" i="15"/>
  <c r="H404" i="15"/>
  <c r="F402" i="15"/>
  <c r="G401" i="15"/>
  <c r="H400" i="15"/>
  <c r="F398" i="15"/>
  <c r="G397" i="15"/>
  <c r="H396" i="15"/>
  <c r="F394" i="15"/>
  <c r="G393" i="15"/>
  <c r="H392" i="15"/>
  <c r="F390" i="15"/>
  <c r="G389" i="15"/>
  <c r="H388" i="15"/>
  <c r="F386" i="15"/>
  <c r="G385" i="15"/>
  <c r="H384" i="15"/>
  <c r="F382" i="15"/>
  <c r="G381" i="15"/>
  <c r="H380" i="15"/>
  <c r="F378" i="15"/>
  <c r="G377" i="15"/>
  <c r="H376" i="15"/>
  <c r="F374" i="15"/>
  <c r="G373" i="15"/>
  <c r="H372" i="15"/>
  <c r="F370" i="15"/>
  <c r="G369" i="15"/>
  <c r="H368" i="15"/>
  <c r="F233" i="15"/>
  <c r="G232" i="15"/>
  <c r="H231" i="15"/>
  <c r="F229" i="15"/>
  <c r="G228" i="15"/>
  <c r="H227" i="15"/>
  <c r="F225" i="15"/>
  <c r="G224" i="15"/>
  <c r="H223" i="15"/>
  <c r="F221" i="15"/>
  <c r="G220" i="15"/>
  <c r="H219" i="15"/>
  <c r="F217" i="15"/>
  <c r="G216" i="15"/>
  <c r="H215" i="15"/>
  <c r="F213" i="15"/>
  <c r="G212" i="15"/>
  <c r="H211" i="15"/>
  <c r="F209" i="15"/>
  <c r="G208" i="15"/>
  <c r="H207" i="15"/>
  <c r="F205" i="15"/>
  <c r="G204" i="15"/>
  <c r="F201" i="15"/>
  <c r="G200" i="15"/>
  <c r="H199" i="15"/>
  <c r="F197" i="15"/>
  <c r="G196" i="15"/>
  <c r="H195" i="15"/>
  <c r="F193" i="15"/>
  <c r="G192" i="15"/>
  <c r="H191" i="15"/>
  <c r="F189" i="15"/>
  <c r="G188" i="15"/>
  <c r="H187" i="15"/>
  <c r="F185" i="15"/>
  <c r="G184" i="15"/>
  <c r="H183" i="15"/>
  <c r="F181" i="15"/>
  <c r="G180" i="15"/>
  <c r="H179" i="15"/>
  <c r="F177" i="15"/>
  <c r="G176" i="15"/>
  <c r="H175" i="15"/>
  <c r="F173" i="15"/>
  <c r="G172" i="15"/>
  <c r="F169" i="15"/>
  <c r="G168" i="15"/>
  <c r="H167" i="15"/>
  <c r="F165" i="15"/>
  <c r="G164" i="15"/>
  <c r="H163" i="15"/>
  <c r="F161" i="15"/>
  <c r="G160" i="15"/>
  <c r="H159" i="15"/>
  <c r="G151" i="15"/>
  <c r="G150" i="15"/>
  <c r="G145" i="15"/>
  <c r="F144" i="15"/>
  <c r="H136" i="15"/>
  <c r="G135" i="15"/>
  <c r="G134" i="15"/>
  <c r="G129" i="15"/>
  <c r="F128" i="15"/>
  <c r="H120" i="15"/>
  <c r="G119" i="15"/>
  <c r="G118" i="15"/>
  <c r="G113" i="15"/>
  <c r="F112" i="15"/>
  <c r="H104" i="15"/>
  <c r="G103" i="15"/>
  <c r="G102" i="15"/>
  <c r="G97" i="15"/>
  <c r="F96" i="15"/>
  <c r="G87" i="15"/>
  <c r="G86" i="15"/>
  <c r="H72" i="15"/>
  <c r="L12" i="15"/>
  <c r="H13" i="16"/>
  <c r="H12" i="16"/>
  <c r="D12" i="16"/>
  <c r="D13" i="16"/>
  <c r="G319" i="14"/>
  <c r="G315" i="14"/>
  <c r="G127" i="14"/>
  <c r="G123" i="14"/>
  <c r="G119" i="14"/>
  <c r="G115" i="14"/>
  <c r="G111" i="14"/>
  <c r="G107" i="14"/>
  <c r="G103" i="14"/>
  <c r="G99" i="14"/>
  <c r="G95" i="14"/>
  <c r="G91" i="14"/>
  <c r="G87" i="14"/>
  <c r="H29" i="15"/>
  <c r="F23" i="15"/>
  <c r="H23" i="15" s="1"/>
  <c r="G535" i="15"/>
  <c r="I533" i="15"/>
  <c r="J533" i="15"/>
  <c r="G531" i="15"/>
  <c r="I529" i="15"/>
  <c r="J529" i="15"/>
  <c r="G527" i="15"/>
  <c r="I525" i="15"/>
  <c r="J525" i="15"/>
  <c r="G523" i="15"/>
  <c r="I521" i="15"/>
  <c r="J521" i="15"/>
  <c r="G519" i="15"/>
  <c r="I517" i="15"/>
  <c r="J517" i="15"/>
  <c r="G515" i="15"/>
  <c r="I513" i="15"/>
  <c r="J513" i="15"/>
  <c r="G511" i="15"/>
  <c r="I509" i="15"/>
  <c r="J509" i="15"/>
  <c r="G507" i="15"/>
  <c r="I505" i="15"/>
  <c r="J505" i="15"/>
  <c r="G503" i="15"/>
  <c r="I501" i="15"/>
  <c r="J501" i="15"/>
  <c r="G499" i="15"/>
  <c r="I497" i="15"/>
  <c r="J497" i="15"/>
  <c r="G495" i="15"/>
  <c r="I493" i="15"/>
  <c r="J493" i="15"/>
  <c r="G491" i="15"/>
  <c r="I489" i="15"/>
  <c r="J489" i="15"/>
  <c r="G487" i="15"/>
  <c r="I485" i="15"/>
  <c r="J485" i="15"/>
  <c r="G483" i="15"/>
  <c r="I481" i="15"/>
  <c r="J481" i="15"/>
  <c r="G479" i="15"/>
  <c r="I477" i="15"/>
  <c r="J477" i="15"/>
  <c r="G475" i="15"/>
  <c r="I473" i="15"/>
  <c r="J473" i="15"/>
  <c r="G471" i="15"/>
  <c r="I469" i="15"/>
  <c r="J469" i="15"/>
  <c r="G467" i="15"/>
  <c r="I465" i="15"/>
  <c r="J465" i="15"/>
  <c r="G463" i="15"/>
  <c r="I461" i="15"/>
  <c r="J461" i="15"/>
  <c r="G459" i="15"/>
  <c r="I457" i="15"/>
  <c r="J457" i="15"/>
  <c r="G455" i="15"/>
  <c r="I453" i="15"/>
  <c r="J453" i="15"/>
  <c r="G451" i="15"/>
  <c r="I449" i="15"/>
  <c r="J449" i="15"/>
  <c r="G447" i="15"/>
  <c r="I445" i="15"/>
  <c r="J445" i="15"/>
  <c r="G443" i="15"/>
  <c r="I441" i="15"/>
  <c r="J441" i="15"/>
  <c r="G439" i="15"/>
  <c r="I437" i="15"/>
  <c r="J437" i="15"/>
  <c r="G435" i="15"/>
  <c r="I433" i="15"/>
  <c r="J433" i="15"/>
  <c r="G431" i="15"/>
  <c r="I429" i="15"/>
  <c r="J429" i="15"/>
  <c r="G427" i="15"/>
  <c r="I425" i="15"/>
  <c r="J425" i="15"/>
  <c r="G423" i="15"/>
  <c r="I421" i="15"/>
  <c r="J421" i="15"/>
  <c r="G419" i="15"/>
  <c r="I417" i="15"/>
  <c r="J417" i="15"/>
  <c r="G415" i="15"/>
  <c r="I413" i="15"/>
  <c r="J413" i="15"/>
  <c r="G411" i="15"/>
  <c r="I409" i="15"/>
  <c r="J409" i="15"/>
  <c r="G407" i="15"/>
  <c r="I405" i="15"/>
  <c r="J405" i="15"/>
  <c r="G403" i="15"/>
  <c r="I401" i="15"/>
  <c r="J401" i="15"/>
  <c r="G399" i="15"/>
  <c r="I397" i="15"/>
  <c r="J397" i="15"/>
  <c r="G395" i="15"/>
  <c r="I393" i="15"/>
  <c r="J393" i="15"/>
  <c r="G391" i="15"/>
  <c r="I389" i="15"/>
  <c r="J389" i="15"/>
  <c r="G387" i="15"/>
  <c r="I385" i="15"/>
  <c r="J385" i="15"/>
  <c r="G383" i="15"/>
  <c r="I381" i="15"/>
  <c r="J381" i="15"/>
  <c r="G379" i="15"/>
  <c r="I377" i="15"/>
  <c r="J377" i="15"/>
  <c r="G375" i="15"/>
  <c r="I373" i="15"/>
  <c r="J373" i="15"/>
  <c r="G371" i="15"/>
  <c r="I369" i="15"/>
  <c r="J369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I232" i="15"/>
  <c r="J232" i="15"/>
  <c r="G230" i="15"/>
  <c r="I228" i="15"/>
  <c r="J228" i="15"/>
  <c r="G226" i="15"/>
  <c r="I224" i="15"/>
  <c r="J224" i="15"/>
  <c r="G222" i="15"/>
  <c r="I220" i="15"/>
  <c r="J220" i="15"/>
  <c r="G218" i="15"/>
  <c r="I216" i="15"/>
  <c r="J216" i="15"/>
  <c r="G214" i="15"/>
  <c r="I212" i="15"/>
  <c r="J212" i="15"/>
  <c r="G210" i="15"/>
  <c r="I208" i="15"/>
  <c r="J208" i="15"/>
  <c r="G206" i="15"/>
  <c r="I204" i="15"/>
  <c r="J204" i="15"/>
  <c r="G202" i="15"/>
  <c r="I200" i="15"/>
  <c r="J200" i="15"/>
  <c r="G198" i="15"/>
  <c r="I196" i="15"/>
  <c r="J196" i="15"/>
  <c r="G194" i="15"/>
  <c r="I192" i="15"/>
  <c r="J192" i="15"/>
  <c r="G190" i="15"/>
  <c r="I188" i="15"/>
  <c r="J188" i="15"/>
  <c r="G186" i="15"/>
  <c r="I184" i="15"/>
  <c r="J184" i="15"/>
  <c r="G182" i="15"/>
  <c r="I180" i="15"/>
  <c r="J180" i="15"/>
  <c r="G178" i="15"/>
  <c r="I176" i="15"/>
  <c r="J176" i="15"/>
  <c r="G174" i="15"/>
  <c r="I172" i="15"/>
  <c r="J172" i="15"/>
  <c r="G170" i="15"/>
  <c r="I168" i="15"/>
  <c r="J168" i="15"/>
  <c r="G166" i="15"/>
  <c r="I164" i="15"/>
  <c r="J164" i="15"/>
  <c r="G162" i="15"/>
  <c r="I160" i="15"/>
  <c r="J160" i="15"/>
  <c r="G158" i="15"/>
  <c r="G153" i="15"/>
  <c r="G148" i="15"/>
  <c r="G142" i="15"/>
  <c r="G137" i="15"/>
  <c r="G132" i="15"/>
  <c r="G126" i="15"/>
  <c r="G121" i="15"/>
  <c r="G116" i="15"/>
  <c r="G110" i="15"/>
  <c r="G105" i="15"/>
  <c r="G100" i="15"/>
  <c r="G94" i="15"/>
  <c r="G89" i="15"/>
  <c r="H12" i="15"/>
  <c r="D13" i="15"/>
  <c r="D12" i="15"/>
  <c r="N12" i="16"/>
  <c r="N13" i="16"/>
  <c r="J12" i="16"/>
  <c r="J13" i="16"/>
  <c r="G157" i="15"/>
  <c r="F156" i="15"/>
  <c r="H156" i="15"/>
  <c r="F154" i="15"/>
  <c r="H154" i="15"/>
  <c r="G147" i="15"/>
  <c r="G146" i="15"/>
  <c r="G141" i="15"/>
  <c r="F140" i="15"/>
  <c r="H140" i="15"/>
  <c r="F138" i="15"/>
  <c r="H138" i="15"/>
  <c r="G131" i="15"/>
  <c r="G130" i="15"/>
  <c r="G125" i="15"/>
  <c r="F124" i="15"/>
  <c r="H124" i="15"/>
  <c r="F122" i="15"/>
  <c r="H122" i="15"/>
  <c r="G115" i="15"/>
  <c r="G109" i="15"/>
  <c r="F108" i="15"/>
  <c r="H108" i="15"/>
  <c r="F106" i="15"/>
  <c r="H106" i="15"/>
  <c r="G99" i="15"/>
  <c r="G98" i="15"/>
  <c r="G93" i="15"/>
  <c r="F92" i="15"/>
  <c r="H92" i="15"/>
  <c r="F90" i="15"/>
  <c r="H90" i="15"/>
  <c r="G82" i="15"/>
  <c r="G67" i="15"/>
  <c r="G66" i="15"/>
  <c r="F58" i="15"/>
  <c r="H58" i="15" s="1"/>
  <c r="G51" i="15"/>
  <c r="G36" i="15"/>
  <c r="I534" i="17"/>
  <c r="J534" i="17"/>
  <c r="G534" i="17"/>
  <c r="G532" i="17"/>
  <c r="I532" i="17"/>
  <c r="J532" i="17"/>
  <c r="I518" i="17"/>
  <c r="J518" i="17"/>
  <c r="G518" i="17"/>
  <c r="G516" i="17"/>
  <c r="I516" i="17"/>
  <c r="J516" i="17"/>
  <c r="I502" i="17"/>
  <c r="J502" i="17"/>
  <c r="G502" i="17"/>
  <c r="G500" i="17"/>
  <c r="I500" i="17"/>
  <c r="J500" i="17"/>
  <c r="I486" i="17"/>
  <c r="J486" i="17"/>
  <c r="G486" i="17"/>
  <c r="G484" i="17"/>
  <c r="I484" i="17"/>
  <c r="J484" i="17"/>
  <c r="I470" i="17"/>
  <c r="J470" i="17"/>
  <c r="G470" i="17"/>
  <c r="G468" i="17"/>
  <c r="I468" i="17"/>
  <c r="J468" i="17"/>
  <c r="F458" i="17"/>
  <c r="G458" i="17"/>
  <c r="H458" i="17"/>
  <c r="I458" i="17"/>
  <c r="J458" i="17"/>
  <c r="F450" i="17"/>
  <c r="H450" i="17"/>
  <c r="I450" i="17"/>
  <c r="J450" i="17"/>
  <c r="F442" i="17"/>
  <c r="G442" i="17"/>
  <c r="H442" i="17"/>
  <c r="I442" i="17"/>
  <c r="J442" i="17"/>
  <c r="F434" i="17"/>
  <c r="H434" i="17"/>
  <c r="I434" i="17"/>
  <c r="J434" i="17"/>
  <c r="F426" i="17"/>
  <c r="H426" i="17"/>
  <c r="I426" i="17"/>
  <c r="J426" i="17"/>
  <c r="G426" i="17"/>
  <c r="H119" i="17"/>
  <c r="G119" i="17"/>
  <c r="H87" i="17"/>
  <c r="G87" i="17"/>
  <c r="L13" i="17"/>
  <c r="L12" i="17"/>
  <c r="H13" i="17"/>
  <c r="H12" i="17"/>
  <c r="D13" i="17"/>
  <c r="D12" i="17"/>
  <c r="H534" i="18"/>
  <c r="G534" i="18"/>
  <c r="H518" i="18"/>
  <c r="G518" i="18"/>
  <c r="H502" i="18"/>
  <c r="G502" i="18"/>
  <c r="H486" i="18"/>
  <c r="G486" i="18"/>
  <c r="H470" i="18"/>
  <c r="G470" i="18"/>
  <c r="F535" i="16"/>
  <c r="H535" i="16"/>
  <c r="G534" i="16"/>
  <c r="H533" i="16"/>
  <c r="F531" i="16"/>
  <c r="H531" i="16"/>
  <c r="G530" i="16"/>
  <c r="H529" i="16"/>
  <c r="F527" i="16"/>
  <c r="H527" i="16"/>
  <c r="G526" i="16"/>
  <c r="H525" i="16"/>
  <c r="F523" i="16"/>
  <c r="G523" i="16"/>
  <c r="G522" i="16"/>
  <c r="H521" i="16"/>
  <c r="F519" i="16"/>
  <c r="H519" i="16"/>
  <c r="G518" i="16"/>
  <c r="H517" i="16"/>
  <c r="F515" i="16"/>
  <c r="G515" i="16"/>
  <c r="G514" i="16"/>
  <c r="H513" i="16"/>
  <c r="F511" i="16"/>
  <c r="H511" i="16"/>
  <c r="G510" i="16"/>
  <c r="F507" i="16"/>
  <c r="G507" i="16"/>
  <c r="G506" i="16"/>
  <c r="H505" i="16"/>
  <c r="F503" i="16"/>
  <c r="H503" i="16"/>
  <c r="H501" i="16"/>
  <c r="F499" i="16"/>
  <c r="H499" i="16"/>
  <c r="G498" i="16"/>
  <c r="H497" i="16"/>
  <c r="F495" i="16"/>
  <c r="H495" i="16"/>
  <c r="G494" i="16"/>
  <c r="H493" i="16"/>
  <c r="F491" i="16"/>
  <c r="G491" i="16"/>
  <c r="G490" i="16"/>
  <c r="H489" i="16"/>
  <c r="F487" i="16"/>
  <c r="H487" i="16"/>
  <c r="G486" i="16"/>
  <c r="F483" i="16"/>
  <c r="G483" i="16"/>
  <c r="G482" i="16"/>
  <c r="H481" i="16"/>
  <c r="F479" i="16"/>
  <c r="H479" i="16"/>
  <c r="G478" i="16"/>
  <c r="H477" i="16"/>
  <c r="F475" i="16"/>
  <c r="G475" i="16"/>
  <c r="G474" i="16"/>
  <c r="H473" i="16"/>
  <c r="F471" i="16"/>
  <c r="H471" i="16"/>
  <c r="G470" i="16"/>
  <c r="H469" i="16"/>
  <c r="F467" i="16"/>
  <c r="H467" i="16"/>
  <c r="G466" i="16"/>
  <c r="H465" i="16"/>
  <c r="F463" i="16"/>
  <c r="H463" i="16"/>
  <c r="G462" i="16"/>
  <c r="H461" i="16"/>
  <c r="F459" i="16"/>
  <c r="G459" i="16"/>
  <c r="G458" i="16"/>
  <c r="H457" i="16"/>
  <c r="F455" i="16"/>
  <c r="H455" i="16"/>
  <c r="G454" i="16"/>
  <c r="H453" i="16"/>
  <c r="F451" i="16"/>
  <c r="G451" i="16"/>
  <c r="G450" i="16"/>
  <c r="H449" i="16"/>
  <c r="F447" i="16"/>
  <c r="H447" i="16"/>
  <c r="G446" i="16"/>
  <c r="H445" i="16"/>
  <c r="F443" i="16"/>
  <c r="G443" i="16"/>
  <c r="G442" i="16"/>
  <c r="H441" i="16"/>
  <c r="F439" i="16"/>
  <c r="H439" i="16"/>
  <c r="G438" i="16"/>
  <c r="H437" i="16"/>
  <c r="F435" i="16"/>
  <c r="H435" i="16"/>
  <c r="G434" i="16"/>
  <c r="H433" i="16"/>
  <c r="F431" i="16"/>
  <c r="H431" i="16"/>
  <c r="G430" i="16"/>
  <c r="H429" i="16"/>
  <c r="F427" i="16"/>
  <c r="G427" i="16"/>
  <c r="G426" i="16"/>
  <c r="H425" i="16"/>
  <c r="F423" i="16"/>
  <c r="H423" i="16"/>
  <c r="G422" i="16"/>
  <c r="H421" i="16"/>
  <c r="F310" i="16"/>
  <c r="G310" i="16"/>
  <c r="G309" i="16"/>
  <c r="H308" i="16"/>
  <c r="F306" i="16"/>
  <c r="H306" i="16"/>
  <c r="G305" i="16"/>
  <c r="H304" i="16"/>
  <c r="F302" i="16"/>
  <c r="G302" i="16"/>
  <c r="G301" i="16"/>
  <c r="H300" i="16"/>
  <c r="F298" i="16"/>
  <c r="H298" i="16"/>
  <c r="G297" i="16"/>
  <c r="H296" i="16"/>
  <c r="F294" i="16"/>
  <c r="H294" i="16"/>
  <c r="G293" i="16"/>
  <c r="H292" i="16"/>
  <c r="F290" i="16"/>
  <c r="H290" i="16"/>
  <c r="G289" i="16"/>
  <c r="H288" i="16"/>
  <c r="F286" i="16"/>
  <c r="G286" i="16"/>
  <c r="G285" i="16"/>
  <c r="H284" i="16"/>
  <c r="F282" i="16"/>
  <c r="H282" i="16"/>
  <c r="G281" i="16"/>
  <c r="H280" i="16"/>
  <c r="F278" i="16"/>
  <c r="G278" i="16"/>
  <c r="G277" i="16"/>
  <c r="H276" i="16"/>
  <c r="F274" i="16"/>
  <c r="H274" i="16"/>
  <c r="G273" i="16"/>
  <c r="H272" i="16"/>
  <c r="F270" i="16"/>
  <c r="G270" i="16"/>
  <c r="G269" i="16"/>
  <c r="H268" i="16"/>
  <c r="F266" i="16"/>
  <c r="H266" i="16"/>
  <c r="G265" i="16"/>
  <c r="H264" i="16"/>
  <c r="F262" i="16"/>
  <c r="H262" i="16"/>
  <c r="G261" i="16"/>
  <c r="H260" i="16"/>
  <c r="F258" i="16"/>
  <c r="H258" i="16"/>
  <c r="G257" i="16"/>
  <c r="H256" i="16"/>
  <c r="F254" i="16"/>
  <c r="G254" i="16"/>
  <c r="G253" i="16"/>
  <c r="H252" i="16"/>
  <c r="F250" i="16"/>
  <c r="H250" i="16"/>
  <c r="G249" i="16"/>
  <c r="H248" i="16"/>
  <c r="F246" i="16"/>
  <c r="G246" i="16"/>
  <c r="G245" i="16"/>
  <c r="H244" i="16"/>
  <c r="F242" i="16"/>
  <c r="H242" i="16"/>
  <c r="G241" i="16"/>
  <c r="H240" i="16"/>
  <c r="F238" i="16"/>
  <c r="G238" i="16"/>
  <c r="G237" i="16"/>
  <c r="H236" i="16"/>
  <c r="F234" i="16"/>
  <c r="H234" i="16"/>
  <c r="G233" i="16"/>
  <c r="H232" i="16"/>
  <c r="F230" i="16"/>
  <c r="H230" i="16"/>
  <c r="G229" i="16"/>
  <c r="H228" i="16"/>
  <c r="F226" i="16"/>
  <c r="H226" i="16"/>
  <c r="G225" i="16"/>
  <c r="H224" i="16"/>
  <c r="F222" i="16"/>
  <c r="G222" i="16"/>
  <c r="G221" i="16"/>
  <c r="H220" i="16"/>
  <c r="F218" i="16"/>
  <c r="H218" i="16"/>
  <c r="G217" i="16"/>
  <c r="H216" i="16"/>
  <c r="F214" i="16"/>
  <c r="G214" i="16"/>
  <c r="G213" i="16"/>
  <c r="H212" i="16"/>
  <c r="F210" i="16"/>
  <c r="H210" i="16"/>
  <c r="G209" i="16"/>
  <c r="H208" i="16"/>
  <c r="F206" i="16"/>
  <c r="G206" i="16"/>
  <c r="G205" i="16"/>
  <c r="H204" i="16"/>
  <c r="F202" i="16"/>
  <c r="H202" i="16"/>
  <c r="G201" i="16"/>
  <c r="H200" i="16"/>
  <c r="F198" i="16"/>
  <c r="H198" i="16"/>
  <c r="G197" i="16"/>
  <c r="H196" i="16"/>
  <c r="F194" i="16"/>
  <c r="H194" i="16"/>
  <c r="G193" i="16"/>
  <c r="H192" i="16"/>
  <c r="F190" i="16"/>
  <c r="G190" i="16"/>
  <c r="G189" i="16"/>
  <c r="H188" i="16"/>
  <c r="F186" i="16"/>
  <c r="H186" i="16"/>
  <c r="G185" i="16"/>
  <c r="H184" i="16"/>
  <c r="F182" i="16"/>
  <c r="G182" i="16"/>
  <c r="G181" i="16"/>
  <c r="H180" i="16"/>
  <c r="F178" i="16"/>
  <c r="H178" i="16"/>
  <c r="G177" i="16"/>
  <c r="H176" i="16"/>
  <c r="F174" i="16"/>
  <c r="G174" i="16"/>
  <c r="G173" i="16"/>
  <c r="H172" i="16"/>
  <c r="F170" i="16"/>
  <c r="H170" i="16"/>
  <c r="G169" i="16"/>
  <c r="H168" i="16"/>
  <c r="F166" i="16"/>
  <c r="H166" i="16"/>
  <c r="G165" i="16"/>
  <c r="H164" i="16"/>
  <c r="F162" i="16"/>
  <c r="H162" i="16"/>
  <c r="G161" i="16"/>
  <c r="H160" i="16"/>
  <c r="F158" i="16"/>
  <c r="G158" i="16"/>
  <c r="G157" i="16"/>
  <c r="H156" i="16"/>
  <c r="F154" i="16"/>
  <c r="H154" i="16"/>
  <c r="G153" i="16"/>
  <c r="H152" i="16"/>
  <c r="F150" i="16"/>
  <c r="G150" i="16"/>
  <c r="G149" i="16"/>
  <c r="H148" i="16"/>
  <c r="F146" i="16"/>
  <c r="H146" i="16"/>
  <c r="G145" i="16"/>
  <c r="H144" i="16"/>
  <c r="F142" i="16"/>
  <c r="G142" i="16"/>
  <c r="G141" i="16"/>
  <c r="H140" i="16"/>
  <c r="F138" i="16"/>
  <c r="H138" i="16"/>
  <c r="G137" i="16"/>
  <c r="H136" i="16"/>
  <c r="F134" i="16"/>
  <c r="H134" i="16"/>
  <c r="G133" i="16"/>
  <c r="H132" i="16"/>
  <c r="F130" i="16"/>
  <c r="H130" i="16"/>
  <c r="G129" i="16"/>
  <c r="H128" i="16"/>
  <c r="F126" i="16"/>
  <c r="G126" i="16"/>
  <c r="G125" i="16"/>
  <c r="H124" i="16"/>
  <c r="F122" i="16"/>
  <c r="H122" i="16"/>
  <c r="G121" i="16"/>
  <c r="H120" i="16"/>
  <c r="F118" i="16"/>
  <c r="G118" i="16"/>
  <c r="G117" i="16"/>
  <c r="H116" i="16"/>
  <c r="F114" i="16"/>
  <c r="H114" i="16"/>
  <c r="G113" i="16"/>
  <c r="H112" i="16"/>
  <c r="F110" i="16"/>
  <c r="G110" i="16"/>
  <c r="G109" i="16"/>
  <c r="H108" i="16"/>
  <c r="F106" i="16"/>
  <c r="H106" i="16"/>
  <c r="G105" i="16"/>
  <c r="H104" i="16"/>
  <c r="F102" i="16"/>
  <c r="H102" i="16"/>
  <c r="G101" i="16"/>
  <c r="F98" i="16"/>
  <c r="H98" i="16"/>
  <c r="H96" i="16"/>
  <c r="F94" i="16"/>
  <c r="G94" i="16"/>
  <c r="G93" i="16"/>
  <c r="H92" i="16"/>
  <c r="F90" i="16"/>
  <c r="H90" i="16"/>
  <c r="G89" i="16"/>
  <c r="H88" i="16"/>
  <c r="F86" i="16"/>
  <c r="G86" i="16"/>
  <c r="G85" i="16"/>
  <c r="H84" i="16"/>
  <c r="G77" i="16"/>
  <c r="H76" i="16"/>
  <c r="F54" i="16"/>
  <c r="G54" i="16" s="1"/>
  <c r="F32" i="16"/>
  <c r="G32" i="16" s="1"/>
  <c r="H24" i="16"/>
  <c r="K13" i="16"/>
  <c r="F13" i="16"/>
  <c r="M12" i="16"/>
  <c r="G527" i="17"/>
  <c r="G511" i="17"/>
  <c r="G495" i="17"/>
  <c r="G479" i="17"/>
  <c r="I530" i="17"/>
  <c r="J530" i="17"/>
  <c r="I528" i="17"/>
  <c r="J528" i="17"/>
  <c r="I514" i="17"/>
  <c r="J514" i="17"/>
  <c r="I512" i="17"/>
  <c r="J512" i="17"/>
  <c r="I498" i="17"/>
  <c r="J498" i="17"/>
  <c r="I496" i="17"/>
  <c r="J496" i="17"/>
  <c r="I482" i="17"/>
  <c r="J482" i="17"/>
  <c r="I480" i="17"/>
  <c r="J480" i="17"/>
  <c r="I466" i="17"/>
  <c r="J466" i="17"/>
  <c r="H123" i="17"/>
  <c r="G123" i="17"/>
  <c r="H107" i="17"/>
  <c r="G107" i="17"/>
  <c r="H91" i="17"/>
  <c r="G91" i="17"/>
  <c r="M12" i="17"/>
  <c r="M13" i="17"/>
  <c r="I12" i="17"/>
  <c r="I13" i="17"/>
  <c r="E12" i="17"/>
  <c r="E13" i="17"/>
  <c r="H522" i="18"/>
  <c r="G522" i="18"/>
  <c r="H506" i="18"/>
  <c r="G506" i="18"/>
  <c r="H490" i="18"/>
  <c r="G490" i="18"/>
  <c r="H474" i="18"/>
  <c r="G474" i="18"/>
  <c r="G535" i="16"/>
  <c r="G527" i="16"/>
  <c r="G519" i="16"/>
  <c r="G511" i="16"/>
  <c r="G503" i="16"/>
  <c r="G495" i="16"/>
  <c r="G487" i="16"/>
  <c r="G479" i="16"/>
  <c r="G471" i="16"/>
  <c r="G463" i="16"/>
  <c r="G455" i="16"/>
  <c r="G447" i="16"/>
  <c r="G439" i="16"/>
  <c r="G431" i="16"/>
  <c r="G423" i="16"/>
  <c r="G306" i="16"/>
  <c r="G298" i="16"/>
  <c r="G290" i="16"/>
  <c r="G282" i="16"/>
  <c r="G274" i="16"/>
  <c r="G266" i="16"/>
  <c r="G258" i="16"/>
  <c r="G250" i="16"/>
  <c r="G242" i="16"/>
  <c r="G234" i="16"/>
  <c r="G226" i="16"/>
  <c r="G218" i="16"/>
  <c r="G210" i="16"/>
  <c r="G202" i="16"/>
  <c r="G194" i="16"/>
  <c r="G186" i="16"/>
  <c r="G178" i="16"/>
  <c r="G170" i="16"/>
  <c r="G162" i="16"/>
  <c r="G154" i="16"/>
  <c r="G146" i="16"/>
  <c r="G138" i="16"/>
  <c r="G130" i="16"/>
  <c r="G122" i="16"/>
  <c r="G114" i="16"/>
  <c r="G106" i="16"/>
  <c r="G98" i="16"/>
  <c r="G90" i="16"/>
  <c r="L13" i="16"/>
  <c r="G13" i="16"/>
  <c r="I12" i="16"/>
  <c r="I526" i="17"/>
  <c r="J526" i="17"/>
  <c r="G526" i="17"/>
  <c r="G524" i="17"/>
  <c r="I524" i="17"/>
  <c r="J524" i="17"/>
  <c r="I510" i="17"/>
  <c r="J510" i="17"/>
  <c r="G510" i="17"/>
  <c r="G508" i="17"/>
  <c r="I508" i="17"/>
  <c r="J508" i="17"/>
  <c r="I494" i="17"/>
  <c r="J494" i="17"/>
  <c r="G494" i="17"/>
  <c r="G492" i="17"/>
  <c r="I492" i="17"/>
  <c r="J492" i="17"/>
  <c r="I478" i="17"/>
  <c r="J478" i="17"/>
  <c r="G478" i="17"/>
  <c r="G476" i="17"/>
  <c r="I476" i="17"/>
  <c r="J476" i="17"/>
  <c r="F462" i="17"/>
  <c r="H462" i="17"/>
  <c r="I462" i="17"/>
  <c r="J462" i="17"/>
  <c r="F454" i="17"/>
  <c r="G454" i="17"/>
  <c r="H454" i="17"/>
  <c r="I454" i="17"/>
  <c r="J454" i="17"/>
  <c r="F446" i="17"/>
  <c r="H446" i="17"/>
  <c r="I446" i="17"/>
  <c r="J446" i="17"/>
  <c r="G446" i="17"/>
  <c r="F438" i="17"/>
  <c r="G438" i="17"/>
  <c r="H438" i="17"/>
  <c r="I438" i="17"/>
  <c r="J438" i="17"/>
  <c r="F430" i="17"/>
  <c r="H430" i="17"/>
  <c r="I430" i="17"/>
  <c r="J430" i="17"/>
  <c r="F422" i="17"/>
  <c r="G422" i="17"/>
  <c r="H422" i="17"/>
  <c r="I422" i="17"/>
  <c r="J422" i="17"/>
  <c r="H127" i="17"/>
  <c r="G127" i="17"/>
  <c r="H111" i="17"/>
  <c r="G111" i="17"/>
  <c r="H95" i="17"/>
  <c r="G95" i="17"/>
  <c r="G79" i="17"/>
  <c r="N13" i="17"/>
  <c r="N12" i="17"/>
  <c r="J13" i="17"/>
  <c r="J12" i="17"/>
  <c r="F13" i="17"/>
  <c r="F12" i="17"/>
  <c r="H526" i="18"/>
  <c r="G526" i="18"/>
  <c r="H510" i="18"/>
  <c r="G510" i="18"/>
  <c r="H494" i="18"/>
  <c r="G494" i="18"/>
  <c r="H478" i="18"/>
  <c r="G478" i="18"/>
  <c r="H462" i="18"/>
  <c r="G462" i="18"/>
  <c r="E12" i="16"/>
  <c r="G536" i="17"/>
  <c r="I536" i="17"/>
  <c r="J536" i="17"/>
  <c r="I522" i="17"/>
  <c r="J522" i="17"/>
  <c r="G522" i="17"/>
  <c r="G520" i="17"/>
  <c r="I520" i="17"/>
  <c r="J520" i="17"/>
  <c r="I506" i="17"/>
  <c r="J506" i="17"/>
  <c r="G506" i="17"/>
  <c r="G504" i="17"/>
  <c r="I504" i="17"/>
  <c r="J504" i="17"/>
  <c r="I490" i="17"/>
  <c r="J490" i="17"/>
  <c r="G490" i="17"/>
  <c r="G488" i="17"/>
  <c r="I488" i="17"/>
  <c r="J488" i="17"/>
  <c r="I474" i="17"/>
  <c r="J474" i="17"/>
  <c r="G474" i="17"/>
  <c r="G472" i="17"/>
  <c r="I472" i="17"/>
  <c r="J472" i="17"/>
  <c r="H115" i="17"/>
  <c r="G115" i="17"/>
  <c r="H99" i="17"/>
  <c r="G99" i="17"/>
  <c r="O13" i="17"/>
  <c r="O12" i="17"/>
  <c r="K13" i="17"/>
  <c r="K12" i="17"/>
  <c r="G13" i="17"/>
  <c r="G12" i="17"/>
  <c r="H530" i="18"/>
  <c r="G530" i="18"/>
  <c r="H498" i="18"/>
  <c r="G498" i="18"/>
  <c r="H482" i="18"/>
  <c r="G482" i="18"/>
  <c r="H466" i="18"/>
  <c r="G466" i="18"/>
  <c r="F28" i="16"/>
  <c r="H28" i="16" s="1"/>
  <c r="I535" i="17"/>
  <c r="J535" i="17"/>
  <c r="G531" i="17"/>
  <c r="F530" i="17"/>
  <c r="H530" i="17"/>
  <c r="F528" i="17"/>
  <c r="H528" i="17"/>
  <c r="I519" i="17"/>
  <c r="J519" i="17"/>
  <c r="G515" i="17"/>
  <c r="F514" i="17"/>
  <c r="H514" i="17"/>
  <c r="F512" i="17"/>
  <c r="H512" i="17"/>
  <c r="I503" i="17"/>
  <c r="J503" i="17"/>
  <c r="G499" i="17"/>
  <c r="F498" i="17"/>
  <c r="H498" i="17"/>
  <c r="F496" i="17"/>
  <c r="H496" i="17"/>
  <c r="I487" i="17"/>
  <c r="J487" i="17"/>
  <c r="G483" i="17"/>
  <c r="F482" i="17"/>
  <c r="H482" i="17"/>
  <c r="F480" i="17"/>
  <c r="H480" i="17"/>
  <c r="I471" i="17"/>
  <c r="J471" i="17"/>
  <c r="G467" i="17"/>
  <c r="F466" i="17"/>
  <c r="H466" i="17"/>
  <c r="G460" i="17"/>
  <c r="G459" i="17"/>
  <c r="G452" i="17"/>
  <c r="G451" i="17"/>
  <c r="G444" i="17"/>
  <c r="G443" i="17"/>
  <c r="G436" i="17"/>
  <c r="G435" i="17"/>
  <c r="G428" i="17"/>
  <c r="G427" i="17"/>
  <c r="G420" i="17"/>
  <c r="G419" i="17"/>
  <c r="G418" i="17"/>
  <c r="G417" i="17"/>
  <c r="G416" i="17"/>
  <c r="G415" i="17"/>
  <c r="G414" i="17"/>
  <c r="G413" i="17"/>
  <c r="G412" i="17"/>
  <c r="G411" i="17"/>
  <c r="G410" i="17"/>
  <c r="G409" i="17"/>
  <c r="G408" i="17"/>
  <c r="G407" i="17"/>
  <c r="G406" i="17"/>
  <c r="G405" i="17"/>
  <c r="G404" i="17"/>
  <c r="G403" i="17"/>
  <c r="F390" i="18"/>
  <c r="H390" i="18"/>
  <c r="F382" i="18"/>
  <c r="G382" i="18"/>
  <c r="H382" i="18"/>
  <c r="F374" i="18"/>
  <c r="H374" i="18"/>
  <c r="G374" i="18"/>
  <c r="F366" i="18"/>
  <c r="H366" i="18"/>
  <c r="F358" i="18"/>
  <c r="G358" i="18"/>
  <c r="H358" i="18"/>
  <c r="H67" i="18"/>
  <c r="G67" i="18"/>
  <c r="H59" i="18"/>
  <c r="G59" i="18"/>
  <c r="H51" i="18"/>
  <c r="G51" i="18"/>
  <c r="H43" i="18"/>
  <c r="G43" i="18"/>
  <c r="H35" i="18"/>
  <c r="G35" i="18"/>
  <c r="H27" i="18"/>
  <c r="G27" i="18"/>
  <c r="G612" i="20"/>
  <c r="G610" i="20"/>
  <c r="G603" i="20"/>
  <c r="G596" i="20"/>
  <c r="G594" i="20"/>
  <c r="G587" i="20"/>
  <c r="G580" i="20"/>
  <c r="G578" i="20"/>
  <c r="G571" i="20"/>
  <c r="G564" i="20"/>
  <c r="G562" i="20"/>
  <c r="M555" i="20"/>
  <c r="G548" i="20"/>
  <c r="G546" i="20"/>
  <c r="M539" i="20"/>
  <c r="G532" i="20"/>
  <c r="G530" i="20"/>
  <c r="M523" i="20"/>
  <c r="G516" i="20"/>
  <c r="G514" i="20"/>
  <c r="M507" i="20"/>
  <c r="G500" i="20"/>
  <c r="G498" i="20"/>
  <c r="G493" i="20"/>
  <c r="I483" i="20"/>
  <c r="I479" i="20"/>
  <c r="G472" i="20"/>
  <c r="K469" i="20"/>
  <c r="G456" i="20"/>
  <c r="G442" i="20"/>
  <c r="K437" i="20"/>
  <c r="K421" i="20"/>
  <c r="K405" i="20"/>
  <c r="K389" i="20"/>
  <c r="K373" i="20"/>
  <c r="K357" i="20"/>
  <c r="K341" i="20"/>
  <c r="G334" i="20"/>
  <c r="K332" i="20"/>
  <c r="G330" i="20"/>
  <c r="K328" i="20"/>
  <c r="G318" i="20"/>
  <c r="N316" i="20"/>
  <c r="G314" i="20"/>
  <c r="G302" i="20"/>
  <c r="N286" i="20"/>
  <c r="G208" i="20"/>
  <c r="G200" i="20"/>
  <c r="K198" i="20"/>
  <c r="G192" i="20"/>
  <c r="K190" i="20"/>
  <c r="K182" i="20"/>
  <c r="K171" i="20"/>
  <c r="K167" i="20"/>
  <c r="I464" i="17"/>
  <c r="J464" i="17"/>
  <c r="I460" i="17"/>
  <c r="J460" i="17"/>
  <c r="I456" i="17"/>
  <c r="J456" i="17"/>
  <c r="I452" i="17"/>
  <c r="J452" i="17"/>
  <c r="I448" i="17"/>
  <c r="J448" i="17"/>
  <c r="I444" i="17"/>
  <c r="J444" i="17"/>
  <c r="I440" i="17"/>
  <c r="J440" i="17"/>
  <c r="I436" i="17"/>
  <c r="J436" i="17"/>
  <c r="I432" i="17"/>
  <c r="J432" i="17"/>
  <c r="I428" i="17"/>
  <c r="J428" i="17"/>
  <c r="I424" i="17"/>
  <c r="J424" i="17"/>
  <c r="I420" i="17"/>
  <c r="J420" i="17"/>
  <c r="I419" i="17"/>
  <c r="J419" i="17"/>
  <c r="I418" i="17"/>
  <c r="J418" i="17"/>
  <c r="I417" i="17"/>
  <c r="J417" i="17"/>
  <c r="I416" i="17"/>
  <c r="J416" i="17"/>
  <c r="I415" i="17"/>
  <c r="J415" i="17"/>
  <c r="I414" i="17"/>
  <c r="J414" i="17"/>
  <c r="I413" i="17"/>
  <c r="J413" i="17"/>
  <c r="I412" i="17"/>
  <c r="J412" i="17"/>
  <c r="I411" i="17"/>
  <c r="J411" i="17"/>
  <c r="I410" i="17"/>
  <c r="J410" i="17"/>
  <c r="I409" i="17"/>
  <c r="J409" i="17"/>
  <c r="I408" i="17"/>
  <c r="J408" i="17"/>
  <c r="I407" i="17"/>
  <c r="J407" i="17"/>
  <c r="I406" i="17"/>
  <c r="J406" i="17"/>
  <c r="I405" i="17"/>
  <c r="J405" i="17"/>
  <c r="I404" i="17"/>
  <c r="J404" i="17"/>
  <c r="I403" i="17"/>
  <c r="J403" i="17"/>
  <c r="I402" i="17"/>
  <c r="J402" i="17"/>
  <c r="I401" i="17"/>
  <c r="J401" i="17"/>
  <c r="I400" i="17"/>
  <c r="J400" i="17"/>
  <c r="I399" i="17"/>
  <c r="J399" i="17"/>
  <c r="I398" i="17"/>
  <c r="J398" i="17"/>
  <c r="I397" i="17"/>
  <c r="J397" i="17"/>
  <c r="I396" i="17"/>
  <c r="J396" i="17"/>
  <c r="I395" i="17"/>
  <c r="J395" i="17"/>
  <c r="I394" i="17"/>
  <c r="J394" i="17"/>
  <c r="I393" i="17"/>
  <c r="J393" i="17"/>
  <c r="I392" i="17"/>
  <c r="J392" i="17"/>
  <c r="I391" i="17"/>
  <c r="J391" i="17"/>
  <c r="I390" i="17"/>
  <c r="J390" i="17"/>
  <c r="I389" i="17"/>
  <c r="J389" i="17"/>
  <c r="I388" i="17"/>
  <c r="J388" i="17"/>
  <c r="I387" i="17"/>
  <c r="J387" i="17"/>
  <c r="I386" i="17"/>
  <c r="J386" i="17"/>
  <c r="I385" i="17"/>
  <c r="J385" i="17"/>
  <c r="I384" i="17"/>
  <c r="J384" i="17"/>
  <c r="I383" i="17"/>
  <c r="J383" i="17"/>
  <c r="I382" i="17"/>
  <c r="J382" i="17"/>
  <c r="I381" i="17"/>
  <c r="J381" i="17"/>
  <c r="I380" i="17"/>
  <c r="J380" i="17"/>
  <c r="I379" i="17"/>
  <c r="J379" i="17"/>
  <c r="I378" i="17"/>
  <c r="J378" i="17"/>
  <c r="I377" i="17"/>
  <c r="J377" i="17"/>
  <c r="I376" i="17"/>
  <c r="J376" i="17"/>
  <c r="I375" i="17"/>
  <c r="J375" i="17"/>
  <c r="I374" i="17"/>
  <c r="J374" i="17"/>
  <c r="I373" i="17"/>
  <c r="J373" i="17"/>
  <c r="I372" i="17"/>
  <c r="J372" i="17"/>
  <c r="I371" i="17"/>
  <c r="J371" i="17"/>
  <c r="I370" i="17"/>
  <c r="J370" i="17"/>
  <c r="I369" i="17"/>
  <c r="J369" i="17"/>
  <c r="I368" i="17"/>
  <c r="J368" i="17"/>
  <c r="I367" i="17"/>
  <c r="J367" i="17"/>
  <c r="I366" i="17"/>
  <c r="J366" i="17"/>
  <c r="I365" i="17"/>
  <c r="J365" i="17"/>
  <c r="I364" i="17"/>
  <c r="J364" i="17"/>
  <c r="I363" i="17"/>
  <c r="J363" i="17"/>
  <c r="I362" i="17"/>
  <c r="J362" i="17"/>
  <c r="I361" i="17"/>
  <c r="J361" i="17"/>
  <c r="I360" i="17"/>
  <c r="J360" i="17"/>
  <c r="I359" i="17"/>
  <c r="J359" i="17"/>
  <c r="I358" i="17"/>
  <c r="J358" i="17"/>
  <c r="I357" i="17"/>
  <c r="J357" i="17"/>
  <c r="I356" i="17"/>
  <c r="J356" i="17"/>
  <c r="I355" i="17"/>
  <c r="J355" i="17"/>
  <c r="I354" i="17"/>
  <c r="J354" i="17"/>
  <c r="I353" i="17"/>
  <c r="J353" i="17"/>
  <c r="I352" i="17"/>
  <c r="J352" i="17"/>
  <c r="I351" i="17"/>
  <c r="J351" i="17"/>
  <c r="I350" i="17"/>
  <c r="J350" i="17"/>
  <c r="I349" i="17"/>
  <c r="J349" i="17"/>
  <c r="I348" i="17"/>
  <c r="J348" i="17"/>
  <c r="I347" i="17"/>
  <c r="J347" i="17"/>
  <c r="I346" i="17"/>
  <c r="J346" i="17"/>
  <c r="I345" i="17"/>
  <c r="J345" i="17"/>
  <c r="I344" i="17"/>
  <c r="J344" i="17"/>
  <c r="I343" i="17"/>
  <c r="J343" i="17"/>
  <c r="I342" i="17"/>
  <c r="J342" i="17"/>
  <c r="I341" i="17"/>
  <c r="J341" i="17"/>
  <c r="I340" i="17"/>
  <c r="J340" i="17"/>
  <c r="I339" i="17"/>
  <c r="J339" i="17"/>
  <c r="I338" i="17"/>
  <c r="J338" i="17"/>
  <c r="I337" i="17"/>
  <c r="J337" i="17"/>
  <c r="I336" i="17"/>
  <c r="J336" i="17"/>
  <c r="I335" i="17"/>
  <c r="J335" i="17"/>
  <c r="I334" i="17"/>
  <c r="J334" i="17"/>
  <c r="I333" i="17"/>
  <c r="J333" i="17"/>
  <c r="I332" i="17"/>
  <c r="J332" i="17"/>
  <c r="I331" i="17"/>
  <c r="J331" i="17"/>
  <c r="I330" i="17"/>
  <c r="J330" i="17"/>
  <c r="I329" i="17"/>
  <c r="J329" i="17"/>
  <c r="I328" i="17"/>
  <c r="J328" i="17"/>
  <c r="I327" i="17"/>
  <c r="J327" i="17"/>
  <c r="I326" i="17"/>
  <c r="J326" i="17"/>
  <c r="I325" i="17"/>
  <c r="J325" i="17"/>
  <c r="I324" i="17"/>
  <c r="J324" i="17"/>
  <c r="I323" i="17"/>
  <c r="J323" i="17"/>
  <c r="I322" i="17"/>
  <c r="J322" i="17"/>
  <c r="I321" i="17"/>
  <c r="J321" i="17"/>
  <c r="I320" i="17"/>
  <c r="J320" i="17"/>
  <c r="I319" i="17"/>
  <c r="J319" i="17"/>
  <c r="I318" i="17"/>
  <c r="J318" i="17"/>
  <c r="I317" i="17"/>
  <c r="J317" i="17"/>
  <c r="I316" i="17"/>
  <c r="J316" i="17"/>
  <c r="I315" i="17"/>
  <c r="J315" i="17"/>
  <c r="I314" i="17"/>
  <c r="J314" i="17"/>
  <c r="I313" i="17"/>
  <c r="J313" i="17"/>
  <c r="I312" i="17"/>
  <c r="J312" i="17"/>
  <c r="I311" i="17"/>
  <c r="J311" i="17"/>
  <c r="I310" i="17"/>
  <c r="J310" i="17"/>
  <c r="I309" i="17"/>
  <c r="J309" i="17"/>
  <c r="I308" i="17"/>
  <c r="J308" i="17"/>
  <c r="I307" i="17"/>
  <c r="J307" i="17"/>
  <c r="I306" i="17"/>
  <c r="J306" i="17"/>
  <c r="I305" i="17"/>
  <c r="J305" i="17"/>
  <c r="I304" i="17"/>
  <c r="J304" i="17"/>
  <c r="I303" i="17"/>
  <c r="J303" i="17"/>
  <c r="I302" i="17"/>
  <c r="J302" i="17"/>
  <c r="I301" i="17"/>
  <c r="J301" i="17"/>
  <c r="I300" i="17"/>
  <c r="J300" i="17"/>
  <c r="I299" i="17"/>
  <c r="J299" i="17"/>
  <c r="I298" i="17"/>
  <c r="J298" i="17"/>
  <c r="I297" i="17"/>
  <c r="J297" i="17"/>
  <c r="I296" i="17"/>
  <c r="J296" i="17"/>
  <c r="I295" i="17"/>
  <c r="J295" i="17"/>
  <c r="I294" i="17"/>
  <c r="J294" i="17"/>
  <c r="I293" i="17"/>
  <c r="J293" i="17"/>
  <c r="I292" i="17"/>
  <c r="J292" i="17"/>
  <c r="I291" i="17"/>
  <c r="J291" i="17"/>
  <c r="I290" i="17"/>
  <c r="J290" i="17"/>
  <c r="I289" i="17"/>
  <c r="J289" i="17"/>
  <c r="I288" i="17"/>
  <c r="J288" i="17"/>
  <c r="I287" i="17"/>
  <c r="J287" i="17"/>
  <c r="I286" i="17"/>
  <c r="J286" i="17"/>
  <c r="I285" i="17"/>
  <c r="J285" i="17"/>
  <c r="I284" i="17"/>
  <c r="J284" i="17"/>
  <c r="I283" i="17"/>
  <c r="J283" i="17"/>
  <c r="I282" i="17"/>
  <c r="J282" i="17"/>
  <c r="I281" i="17"/>
  <c r="J281" i="17"/>
  <c r="I280" i="17"/>
  <c r="J280" i="17"/>
  <c r="I279" i="17"/>
  <c r="J279" i="17"/>
  <c r="I278" i="17"/>
  <c r="J278" i="17"/>
  <c r="I277" i="17"/>
  <c r="J277" i="17"/>
  <c r="I276" i="17"/>
  <c r="J276" i="17"/>
  <c r="I275" i="17"/>
  <c r="J275" i="17"/>
  <c r="I274" i="17"/>
  <c r="J274" i="17"/>
  <c r="I273" i="17"/>
  <c r="J273" i="17"/>
  <c r="I272" i="17"/>
  <c r="J272" i="17"/>
  <c r="I271" i="17"/>
  <c r="J271" i="17"/>
  <c r="I270" i="17"/>
  <c r="J270" i="17"/>
  <c r="I269" i="17"/>
  <c r="J269" i="17"/>
  <c r="I268" i="17"/>
  <c r="J268" i="17"/>
  <c r="I267" i="17"/>
  <c r="J267" i="17"/>
  <c r="I266" i="17"/>
  <c r="J266" i="17"/>
  <c r="I265" i="17"/>
  <c r="J265" i="17"/>
  <c r="I264" i="17"/>
  <c r="J264" i="17"/>
  <c r="I263" i="17"/>
  <c r="J263" i="17"/>
  <c r="I262" i="17"/>
  <c r="J262" i="17"/>
  <c r="I261" i="17"/>
  <c r="J261" i="17"/>
  <c r="I260" i="17"/>
  <c r="J260" i="17"/>
  <c r="I259" i="17"/>
  <c r="J259" i="17"/>
  <c r="I258" i="17"/>
  <c r="J258" i="17"/>
  <c r="I257" i="17"/>
  <c r="J257" i="17"/>
  <c r="I256" i="17"/>
  <c r="J256" i="17"/>
  <c r="I255" i="17"/>
  <c r="J255" i="17"/>
  <c r="I254" i="17"/>
  <c r="J254" i="17"/>
  <c r="I253" i="17"/>
  <c r="J253" i="17"/>
  <c r="I252" i="17"/>
  <c r="J252" i="17"/>
  <c r="I251" i="17"/>
  <c r="J251" i="17"/>
  <c r="I250" i="17"/>
  <c r="J250" i="17"/>
  <c r="I249" i="17"/>
  <c r="J249" i="17"/>
  <c r="I248" i="17"/>
  <c r="J248" i="17"/>
  <c r="I247" i="17"/>
  <c r="J247" i="17"/>
  <c r="I246" i="17"/>
  <c r="J246" i="17"/>
  <c r="I245" i="17"/>
  <c r="J245" i="17"/>
  <c r="I244" i="17"/>
  <c r="J244" i="17"/>
  <c r="I243" i="17"/>
  <c r="J243" i="17"/>
  <c r="I242" i="17"/>
  <c r="J242" i="17"/>
  <c r="I241" i="17"/>
  <c r="J241" i="17"/>
  <c r="I240" i="17"/>
  <c r="J240" i="17"/>
  <c r="I239" i="17"/>
  <c r="J239" i="17"/>
  <c r="I238" i="17"/>
  <c r="J238" i="17"/>
  <c r="I237" i="17"/>
  <c r="J237" i="17"/>
  <c r="I236" i="17"/>
  <c r="J236" i="17"/>
  <c r="I235" i="17"/>
  <c r="J235" i="17"/>
  <c r="I234" i="17"/>
  <c r="J234" i="17"/>
  <c r="I233" i="17"/>
  <c r="J233" i="17"/>
  <c r="I232" i="17"/>
  <c r="J232" i="17"/>
  <c r="I231" i="17"/>
  <c r="J231" i="17"/>
  <c r="I230" i="17"/>
  <c r="J230" i="17"/>
  <c r="I229" i="17"/>
  <c r="J229" i="17"/>
  <c r="I228" i="17"/>
  <c r="J228" i="17"/>
  <c r="I227" i="17"/>
  <c r="J227" i="17"/>
  <c r="I226" i="17"/>
  <c r="J226" i="17"/>
  <c r="I225" i="17"/>
  <c r="J225" i="17"/>
  <c r="I224" i="17"/>
  <c r="J224" i="17"/>
  <c r="I223" i="17"/>
  <c r="J223" i="17"/>
  <c r="I222" i="17"/>
  <c r="J222" i="17"/>
  <c r="I221" i="17"/>
  <c r="J221" i="17"/>
  <c r="I220" i="17"/>
  <c r="J220" i="17"/>
  <c r="I219" i="17"/>
  <c r="J219" i="17"/>
  <c r="I218" i="17"/>
  <c r="J218" i="17"/>
  <c r="I217" i="17"/>
  <c r="J217" i="17"/>
  <c r="I216" i="17"/>
  <c r="J216" i="17"/>
  <c r="I215" i="17"/>
  <c r="J215" i="17"/>
  <c r="I214" i="17"/>
  <c r="J214" i="17"/>
  <c r="I213" i="17"/>
  <c r="J213" i="17"/>
  <c r="I212" i="17"/>
  <c r="J212" i="17"/>
  <c r="I211" i="17"/>
  <c r="J211" i="17"/>
  <c r="I210" i="17"/>
  <c r="J210" i="17"/>
  <c r="I209" i="17"/>
  <c r="J209" i="17"/>
  <c r="I208" i="17"/>
  <c r="J208" i="17"/>
  <c r="I207" i="17"/>
  <c r="J207" i="17"/>
  <c r="I206" i="17"/>
  <c r="J206" i="17"/>
  <c r="I205" i="17"/>
  <c r="J205" i="17"/>
  <c r="I204" i="17"/>
  <c r="J204" i="17"/>
  <c r="I203" i="17"/>
  <c r="J203" i="17"/>
  <c r="I202" i="17"/>
  <c r="J202" i="17"/>
  <c r="I201" i="17"/>
  <c r="J201" i="17"/>
  <c r="I200" i="17"/>
  <c r="J200" i="17"/>
  <c r="I199" i="17"/>
  <c r="J199" i="17"/>
  <c r="I198" i="17"/>
  <c r="J198" i="17"/>
  <c r="I197" i="17"/>
  <c r="J197" i="17"/>
  <c r="I196" i="17"/>
  <c r="J196" i="17"/>
  <c r="I195" i="17"/>
  <c r="J195" i="17"/>
  <c r="I194" i="17"/>
  <c r="J194" i="17"/>
  <c r="I193" i="17"/>
  <c r="J193" i="17"/>
  <c r="I192" i="17"/>
  <c r="J192" i="17"/>
  <c r="I191" i="17"/>
  <c r="J191" i="17"/>
  <c r="I190" i="17"/>
  <c r="J190" i="17"/>
  <c r="I189" i="17"/>
  <c r="J189" i="17"/>
  <c r="I188" i="17"/>
  <c r="J188" i="17"/>
  <c r="I187" i="17"/>
  <c r="J187" i="17"/>
  <c r="I186" i="17"/>
  <c r="J186" i="17"/>
  <c r="I185" i="17"/>
  <c r="J185" i="17"/>
  <c r="I184" i="17"/>
  <c r="J184" i="17"/>
  <c r="I183" i="17"/>
  <c r="J183" i="17"/>
  <c r="I182" i="17"/>
  <c r="J182" i="17"/>
  <c r="I181" i="17"/>
  <c r="J181" i="17"/>
  <c r="I180" i="17"/>
  <c r="J180" i="17"/>
  <c r="I179" i="17"/>
  <c r="J179" i="17"/>
  <c r="I178" i="17"/>
  <c r="J178" i="17"/>
  <c r="I177" i="17"/>
  <c r="J177" i="17"/>
  <c r="I176" i="17"/>
  <c r="J176" i="17"/>
  <c r="I175" i="17"/>
  <c r="J175" i="17"/>
  <c r="I174" i="17"/>
  <c r="J174" i="17"/>
  <c r="I173" i="17"/>
  <c r="J173" i="17"/>
  <c r="I172" i="17"/>
  <c r="J172" i="17"/>
  <c r="I171" i="17"/>
  <c r="J171" i="17"/>
  <c r="I170" i="17"/>
  <c r="J170" i="17"/>
  <c r="I169" i="17"/>
  <c r="J169" i="17"/>
  <c r="I168" i="17"/>
  <c r="J168" i="17"/>
  <c r="I167" i="17"/>
  <c r="J167" i="17"/>
  <c r="I166" i="17"/>
  <c r="J166" i="17"/>
  <c r="I165" i="17"/>
  <c r="J165" i="17"/>
  <c r="I164" i="17"/>
  <c r="J164" i="17"/>
  <c r="I163" i="17"/>
  <c r="J163" i="17"/>
  <c r="I162" i="17"/>
  <c r="J162" i="17"/>
  <c r="I161" i="17"/>
  <c r="J161" i="17"/>
  <c r="I160" i="17"/>
  <c r="J160" i="17"/>
  <c r="I159" i="17"/>
  <c r="J159" i="17"/>
  <c r="I158" i="17"/>
  <c r="J158" i="17"/>
  <c r="I157" i="17"/>
  <c r="J157" i="17"/>
  <c r="I156" i="17"/>
  <c r="J156" i="17"/>
  <c r="I155" i="17"/>
  <c r="J155" i="17"/>
  <c r="I154" i="17"/>
  <c r="J154" i="17"/>
  <c r="I153" i="17"/>
  <c r="J153" i="17"/>
  <c r="I152" i="17"/>
  <c r="J152" i="17"/>
  <c r="I151" i="17"/>
  <c r="J151" i="17"/>
  <c r="I150" i="17"/>
  <c r="J150" i="17"/>
  <c r="I149" i="17"/>
  <c r="J149" i="17"/>
  <c r="I148" i="17"/>
  <c r="J148" i="17"/>
  <c r="I147" i="17"/>
  <c r="J147" i="17"/>
  <c r="I146" i="17"/>
  <c r="J146" i="17"/>
  <c r="I145" i="17"/>
  <c r="J145" i="17"/>
  <c r="I144" i="17"/>
  <c r="J144" i="17"/>
  <c r="I143" i="17"/>
  <c r="J143" i="17"/>
  <c r="I142" i="17"/>
  <c r="J142" i="17"/>
  <c r="I141" i="17"/>
  <c r="J141" i="17"/>
  <c r="I140" i="17"/>
  <c r="J140" i="17"/>
  <c r="I139" i="17"/>
  <c r="J139" i="17"/>
  <c r="I138" i="17"/>
  <c r="J138" i="17"/>
  <c r="I137" i="17"/>
  <c r="J137" i="17"/>
  <c r="I136" i="17"/>
  <c r="J136" i="17"/>
  <c r="I135" i="17"/>
  <c r="J135" i="17"/>
  <c r="I134" i="17"/>
  <c r="J134" i="17"/>
  <c r="I133" i="17"/>
  <c r="J133" i="17"/>
  <c r="I132" i="17"/>
  <c r="J132" i="17"/>
  <c r="I131" i="17"/>
  <c r="J131" i="17"/>
  <c r="I130" i="17"/>
  <c r="J130" i="17"/>
  <c r="I129" i="17"/>
  <c r="J129" i="17"/>
  <c r="I128" i="17"/>
  <c r="J128" i="17"/>
  <c r="G126" i="17"/>
  <c r="I124" i="17"/>
  <c r="J124" i="17"/>
  <c r="G122" i="17"/>
  <c r="I120" i="17"/>
  <c r="J120" i="17"/>
  <c r="G118" i="17"/>
  <c r="I116" i="17"/>
  <c r="J116" i="17"/>
  <c r="G114" i="17"/>
  <c r="I112" i="17"/>
  <c r="J112" i="17"/>
  <c r="G110" i="17"/>
  <c r="I108" i="17"/>
  <c r="J108" i="17"/>
  <c r="G106" i="17"/>
  <c r="I104" i="17"/>
  <c r="J104" i="17"/>
  <c r="G102" i="17"/>
  <c r="I100" i="17"/>
  <c r="J100" i="17"/>
  <c r="G98" i="17"/>
  <c r="I96" i="17"/>
  <c r="J96" i="17"/>
  <c r="G94" i="17"/>
  <c r="I92" i="17"/>
  <c r="J92" i="17"/>
  <c r="G90" i="17"/>
  <c r="I88" i="17"/>
  <c r="J88" i="17"/>
  <c r="G86" i="17"/>
  <c r="I80" i="17"/>
  <c r="J80" i="17" s="1"/>
  <c r="I76" i="17"/>
  <c r="J76" i="17" s="1"/>
  <c r="G74" i="17"/>
  <c r="I72" i="17"/>
  <c r="J72" i="17" s="1"/>
  <c r="I68" i="17"/>
  <c r="J68" i="17" s="1"/>
  <c r="G66" i="17"/>
  <c r="I64" i="17"/>
  <c r="J64" i="17" s="1"/>
  <c r="I56" i="17"/>
  <c r="J56" i="17" s="1"/>
  <c r="I52" i="17"/>
  <c r="J52" i="17" s="1"/>
  <c r="G46" i="17"/>
  <c r="G42" i="17"/>
  <c r="G38" i="17"/>
  <c r="G34" i="17"/>
  <c r="I32" i="17"/>
  <c r="J32" i="17" s="1"/>
  <c r="I28" i="17"/>
  <c r="J28" i="17" s="1"/>
  <c r="I24" i="17"/>
  <c r="J24" i="17" s="1"/>
  <c r="I535" i="18"/>
  <c r="J535" i="18"/>
  <c r="G533" i="18"/>
  <c r="I531" i="18"/>
  <c r="J531" i="18"/>
  <c r="G529" i="18"/>
  <c r="I527" i="18"/>
  <c r="J527" i="18"/>
  <c r="G525" i="18"/>
  <c r="I523" i="18"/>
  <c r="J523" i="18"/>
  <c r="G521" i="18"/>
  <c r="I519" i="18"/>
  <c r="J519" i="18"/>
  <c r="G517" i="18"/>
  <c r="I515" i="18"/>
  <c r="J515" i="18"/>
  <c r="G513" i="18"/>
  <c r="I511" i="18"/>
  <c r="J511" i="18"/>
  <c r="G509" i="18"/>
  <c r="I507" i="18"/>
  <c r="J507" i="18"/>
  <c r="G505" i="18"/>
  <c r="I503" i="18"/>
  <c r="J503" i="18"/>
  <c r="G501" i="18"/>
  <c r="I499" i="18"/>
  <c r="J499" i="18"/>
  <c r="G497" i="18"/>
  <c r="I495" i="18"/>
  <c r="J495" i="18"/>
  <c r="G493" i="18"/>
  <c r="I491" i="18"/>
  <c r="J491" i="18"/>
  <c r="G489" i="18"/>
  <c r="I487" i="18"/>
  <c r="J487" i="18"/>
  <c r="G485" i="18"/>
  <c r="I483" i="18"/>
  <c r="J483" i="18"/>
  <c r="G481" i="18"/>
  <c r="I479" i="18"/>
  <c r="J479" i="18"/>
  <c r="G477" i="18"/>
  <c r="I475" i="18"/>
  <c r="J475" i="18"/>
  <c r="G473" i="18"/>
  <c r="I471" i="18"/>
  <c r="J471" i="18"/>
  <c r="G469" i="18"/>
  <c r="I467" i="18"/>
  <c r="J467" i="18"/>
  <c r="G465" i="18"/>
  <c r="I463" i="18"/>
  <c r="J463" i="18"/>
  <c r="G461" i="18"/>
  <c r="G455" i="18"/>
  <c r="G454" i="18"/>
  <c r="G449" i="18"/>
  <c r="F448" i="18"/>
  <c r="G439" i="18"/>
  <c r="G438" i="18"/>
  <c r="G433" i="18"/>
  <c r="F432" i="18"/>
  <c r="G423" i="18"/>
  <c r="G422" i="18"/>
  <c r="G417" i="18"/>
  <c r="F416" i="18"/>
  <c r="G407" i="18"/>
  <c r="G406" i="18"/>
  <c r="G401" i="18"/>
  <c r="F400" i="18"/>
  <c r="G388" i="18"/>
  <c r="G380" i="18"/>
  <c r="G372" i="18"/>
  <c r="G364" i="18"/>
  <c r="G356" i="18"/>
  <c r="I395" i="18"/>
  <c r="J395" i="18"/>
  <c r="F395" i="18"/>
  <c r="H395" i="18"/>
  <c r="G393" i="18"/>
  <c r="H393" i="18"/>
  <c r="I387" i="18"/>
  <c r="J387" i="18"/>
  <c r="F387" i="18"/>
  <c r="H387" i="18"/>
  <c r="G385" i="18"/>
  <c r="H385" i="18"/>
  <c r="I379" i="18"/>
  <c r="J379" i="18"/>
  <c r="F379" i="18"/>
  <c r="G379" i="18"/>
  <c r="G377" i="18"/>
  <c r="H377" i="18"/>
  <c r="I371" i="18"/>
  <c r="J371" i="18"/>
  <c r="F371" i="18"/>
  <c r="H371" i="18"/>
  <c r="G369" i="18"/>
  <c r="H369" i="18"/>
  <c r="I363" i="18"/>
  <c r="J363" i="18"/>
  <c r="F363" i="18"/>
  <c r="H363" i="18"/>
  <c r="G361" i="18"/>
  <c r="H361" i="18"/>
  <c r="I355" i="18"/>
  <c r="J355" i="18"/>
  <c r="F355" i="18"/>
  <c r="H355" i="18"/>
  <c r="G353" i="18"/>
  <c r="H353" i="18"/>
  <c r="F350" i="18"/>
  <c r="H350" i="18"/>
  <c r="I350" i="18"/>
  <c r="J350" i="18"/>
  <c r="H348" i="18"/>
  <c r="G348" i="18"/>
  <c r="F346" i="18"/>
  <c r="H346" i="18"/>
  <c r="I346" i="18"/>
  <c r="J346" i="18"/>
  <c r="H344" i="18"/>
  <c r="G344" i="18"/>
  <c r="F342" i="18"/>
  <c r="H342" i="18"/>
  <c r="I342" i="18"/>
  <c r="J342" i="18"/>
  <c r="H340" i="18"/>
  <c r="G340" i="18"/>
  <c r="F338" i="18"/>
  <c r="H338" i="18"/>
  <c r="I338" i="18"/>
  <c r="J338" i="18"/>
  <c r="H336" i="18"/>
  <c r="G336" i="18"/>
  <c r="F334" i="18"/>
  <c r="H334" i="18"/>
  <c r="I334" i="18"/>
  <c r="J334" i="18"/>
  <c r="G334" i="18"/>
  <c r="H332" i="18"/>
  <c r="G332" i="18"/>
  <c r="F330" i="18"/>
  <c r="H330" i="18"/>
  <c r="I330" i="18"/>
  <c r="J330" i="18"/>
  <c r="H328" i="18"/>
  <c r="G328" i="18"/>
  <c r="F326" i="18"/>
  <c r="H326" i="18"/>
  <c r="I326" i="18"/>
  <c r="J326" i="18"/>
  <c r="G326" i="18"/>
  <c r="H324" i="18"/>
  <c r="G324" i="18"/>
  <c r="F322" i="18"/>
  <c r="H322" i="18"/>
  <c r="I322" i="18"/>
  <c r="J322" i="18"/>
  <c r="H320" i="18"/>
  <c r="G320" i="18"/>
  <c r="F318" i="18"/>
  <c r="H318" i="18"/>
  <c r="I318" i="18"/>
  <c r="J318" i="18"/>
  <c r="G318" i="18"/>
  <c r="H316" i="18"/>
  <c r="G316" i="18"/>
  <c r="F314" i="18"/>
  <c r="H314" i="18"/>
  <c r="I314" i="18"/>
  <c r="J314" i="18"/>
  <c r="H312" i="18"/>
  <c r="G312" i="18"/>
  <c r="F310" i="18"/>
  <c r="H310" i="18"/>
  <c r="I310" i="18"/>
  <c r="J310" i="18"/>
  <c r="H308" i="18"/>
  <c r="G308" i="18"/>
  <c r="F306" i="18"/>
  <c r="H306" i="18"/>
  <c r="I306" i="18"/>
  <c r="J306" i="18"/>
  <c r="H304" i="18"/>
  <c r="G304" i="18"/>
  <c r="F302" i="18"/>
  <c r="H302" i="18"/>
  <c r="I302" i="18"/>
  <c r="J302" i="18"/>
  <c r="H300" i="18"/>
  <c r="G300" i="18"/>
  <c r="F298" i="18"/>
  <c r="H298" i="18"/>
  <c r="I298" i="18"/>
  <c r="J298" i="18"/>
  <c r="G298" i="18"/>
  <c r="H296" i="18"/>
  <c r="G296" i="18"/>
  <c r="F294" i="18"/>
  <c r="H294" i="18"/>
  <c r="I294" i="18"/>
  <c r="J294" i="18"/>
  <c r="H292" i="18"/>
  <c r="G292" i="18"/>
  <c r="F290" i="18"/>
  <c r="G290" i="18"/>
  <c r="H290" i="18"/>
  <c r="I290" i="18"/>
  <c r="J290" i="18"/>
  <c r="H288" i="18"/>
  <c r="G288" i="18"/>
  <c r="F286" i="18"/>
  <c r="H286" i="18"/>
  <c r="I286" i="18"/>
  <c r="J286" i="18"/>
  <c r="G286" i="18"/>
  <c r="H284" i="18"/>
  <c r="G284" i="18"/>
  <c r="F282" i="18"/>
  <c r="G282" i="18"/>
  <c r="H282" i="18"/>
  <c r="I282" i="18"/>
  <c r="J282" i="18"/>
  <c r="H280" i="18"/>
  <c r="G280" i="18"/>
  <c r="F278" i="18"/>
  <c r="H278" i="18"/>
  <c r="I278" i="18"/>
  <c r="J278" i="18"/>
  <c r="H276" i="18"/>
  <c r="G276" i="18"/>
  <c r="F274" i="18"/>
  <c r="H274" i="18"/>
  <c r="I274" i="18"/>
  <c r="J274" i="18"/>
  <c r="H272" i="18"/>
  <c r="G272" i="18"/>
  <c r="F270" i="18"/>
  <c r="H270" i="18"/>
  <c r="I270" i="18"/>
  <c r="J270" i="18"/>
  <c r="G270" i="18"/>
  <c r="H268" i="18"/>
  <c r="G268" i="18"/>
  <c r="F266" i="18"/>
  <c r="H266" i="18"/>
  <c r="I266" i="18"/>
  <c r="J266" i="18"/>
  <c r="H264" i="18"/>
  <c r="G264" i="18"/>
  <c r="F262" i="18"/>
  <c r="H262" i="18"/>
  <c r="I262" i="18"/>
  <c r="J262" i="18"/>
  <c r="H260" i="18"/>
  <c r="G260" i="18"/>
  <c r="F258" i="18"/>
  <c r="G258" i="18"/>
  <c r="H258" i="18"/>
  <c r="I258" i="18"/>
  <c r="J258" i="18"/>
  <c r="H256" i="18"/>
  <c r="G256" i="18"/>
  <c r="F254" i="18"/>
  <c r="H254" i="18"/>
  <c r="I254" i="18"/>
  <c r="J254" i="18"/>
  <c r="G254" i="18"/>
  <c r="H252" i="18"/>
  <c r="G252" i="18"/>
  <c r="F250" i="18"/>
  <c r="G250" i="18"/>
  <c r="H250" i="18"/>
  <c r="I250" i="18"/>
  <c r="J250" i="18"/>
  <c r="H248" i="18"/>
  <c r="G248" i="18"/>
  <c r="F246" i="18"/>
  <c r="H246" i="18"/>
  <c r="I246" i="18"/>
  <c r="J246" i="18"/>
  <c r="H244" i="18"/>
  <c r="G244" i="18"/>
  <c r="F242" i="18"/>
  <c r="G242" i="18"/>
  <c r="H242" i="18"/>
  <c r="I242" i="18"/>
  <c r="J242" i="18"/>
  <c r="H240" i="18"/>
  <c r="G240" i="18"/>
  <c r="F238" i="18"/>
  <c r="H238" i="18"/>
  <c r="I238" i="18"/>
  <c r="J238" i="18"/>
  <c r="G238" i="18"/>
  <c r="H236" i="18"/>
  <c r="G236" i="18"/>
  <c r="F234" i="18"/>
  <c r="H234" i="18"/>
  <c r="I234" i="18"/>
  <c r="J234" i="18"/>
  <c r="H232" i="18"/>
  <c r="G232" i="18"/>
  <c r="F230" i="18"/>
  <c r="H230" i="18"/>
  <c r="I230" i="18"/>
  <c r="J230" i="18"/>
  <c r="H228" i="18"/>
  <c r="G228" i="18"/>
  <c r="F226" i="18"/>
  <c r="H226" i="18"/>
  <c r="I226" i="18"/>
  <c r="J226" i="18"/>
  <c r="H224" i="18"/>
  <c r="G224" i="18"/>
  <c r="F222" i="18"/>
  <c r="G222" i="18"/>
  <c r="H222" i="18"/>
  <c r="I222" i="18"/>
  <c r="J222" i="18"/>
  <c r="H220" i="18"/>
  <c r="G220" i="18"/>
  <c r="F218" i="18"/>
  <c r="H218" i="18"/>
  <c r="I218" i="18"/>
  <c r="J218" i="18"/>
  <c r="H216" i="18"/>
  <c r="G216" i="18"/>
  <c r="F214" i="18"/>
  <c r="H214" i="18"/>
  <c r="I214" i="18"/>
  <c r="J214" i="18"/>
  <c r="H212" i="18"/>
  <c r="G212" i="18"/>
  <c r="F210" i="18"/>
  <c r="G210" i="18"/>
  <c r="H210" i="18"/>
  <c r="I210" i="18"/>
  <c r="J210" i="18"/>
  <c r="H208" i="18"/>
  <c r="G208" i="18"/>
  <c r="F206" i="18"/>
  <c r="H206" i="18"/>
  <c r="I206" i="18"/>
  <c r="J206" i="18"/>
  <c r="H204" i="18"/>
  <c r="G204" i="18"/>
  <c r="F202" i="18"/>
  <c r="H202" i="18"/>
  <c r="I202" i="18"/>
  <c r="J202" i="18"/>
  <c r="H200" i="18"/>
  <c r="G200" i="18"/>
  <c r="F198" i="18"/>
  <c r="H198" i="18"/>
  <c r="I198" i="18"/>
  <c r="J198" i="18"/>
  <c r="H196" i="18"/>
  <c r="G196" i="18"/>
  <c r="F194" i="18"/>
  <c r="G194" i="18"/>
  <c r="H194" i="18"/>
  <c r="I194" i="18"/>
  <c r="J194" i="18"/>
  <c r="H192" i="18"/>
  <c r="G192" i="18"/>
  <c r="F190" i="18"/>
  <c r="H190" i="18"/>
  <c r="I190" i="18"/>
  <c r="J190" i="18"/>
  <c r="H188" i="18"/>
  <c r="G188" i="18"/>
  <c r="F186" i="18"/>
  <c r="H186" i="18"/>
  <c r="I186" i="18"/>
  <c r="J186" i="18"/>
  <c r="H184" i="18"/>
  <c r="G184" i="18"/>
  <c r="F182" i="18"/>
  <c r="H182" i="18"/>
  <c r="I182" i="18"/>
  <c r="J182" i="18"/>
  <c r="H180" i="18"/>
  <c r="G180" i="18"/>
  <c r="F178" i="18"/>
  <c r="G178" i="18"/>
  <c r="H178" i="18"/>
  <c r="I178" i="18"/>
  <c r="J178" i="18"/>
  <c r="H176" i="18"/>
  <c r="G176" i="18"/>
  <c r="F174" i="18"/>
  <c r="H174" i="18"/>
  <c r="I174" i="18"/>
  <c r="J174" i="18"/>
  <c r="N204" i="4"/>
  <c r="I204" i="4"/>
  <c r="N202" i="4"/>
  <c r="I202" i="4"/>
  <c r="N200" i="4"/>
  <c r="I200" i="4"/>
  <c r="N198" i="4"/>
  <c r="I198" i="4"/>
  <c r="N196" i="4"/>
  <c r="I196" i="4"/>
  <c r="N194" i="4"/>
  <c r="I194" i="4"/>
  <c r="G616" i="20"/>
  <c r="G614" i="20"/>
  <c r="G607" i="20"/>
  <c r="G600" i="20"/>
  <c r="G598" i="20"/>
  <c r="G591" i="20"/>
  <c r="G584" i="20"/>
  <c r="G582" i="20"/>
  <c r="G575" i="20"/>
  <c r="G568" i="20"/>
  <c r="G566" i="20"/>
  <c r="M559" i="20"/>
  <c r="G552" i="20"/>
  <c r="G550" i="20"/>
  <c r="M543" i="20"/>
  <c r="G536" i="20"/>
  <c r="G534" i="20"/>
  <c r="M527" i="20"/>
  <c r="G520" i="20"/>
  <c r="G518" i="20"/>
  <c r="M511" i="20"/>
  <c r="G504" i="20"/>
  <c r="G502" i="20"/>
  <c r="I495" i="20"/>
  <c r="I487" i="20"/>
  <c r="G468" i="20"/>
  <c r="I465" i="20"/>
  <c r="G458" i="20"/>
  <c r="G439" i="20"/>
  <c r="K433" i="20"/>
  <c r="G423" i="20"/>
  <c r="K417" i="20"/>
  <c r="G407" i="20"/>
  <c r="K401" i="20"/>
  <c r="G391" i="20"/>
  <c r="K385" i="20"/>
  <c r="G375" i="20"/>
  <c r="K369" i="20"/>
  <c r="G359" i="20"/>
  <c r="K353" i="20"/>
  <c r="G343" i="20"/>
  <c r="G308" i="20"/>
  <c r="K299" i="20"/>
  <c r="N294" i="20"/>
  <c r="G204" i="20"/>
  <c r="I202" i="20"/>
  <c r="G181" i="20"/>
  <c r="G179" i="20"/>
  <c r="K177" i="20"/>
  <c r="F394" i="18"/>
  <c r="H394" i="18"/>
  <c r="F386" i="18"/>
  <c r="H386" i="18"/>
  <c r="F378" i="18"/>
  <c r="H378" i="18"/>
  <c r="F370" i="18"/>
  <c r="H370" i="18"/>
  <c r="F362" i="18"/>
  <c r="G362" i="18"/>
  <c r="H362" i="18"/>
  <c r="F354" i="18"/>
  <c r="H354" i="18"/>
  <c r="G611" i="20"/>
  <c r="G604" i="20"/>
  <c r="G602" i="20"/>
  <c r="G595" i="20"/>
  <c r="G588" i="20"/>
  <c r="G586" i="20"/>
  <c r="G579" i="20"/>
  <c r="G572" i="20"/>
  <c r="G570" i="20"/>
  <c r="G563" i="20"/>
  <c r="G556" i="20"/>
  <c r="G554" i="20"/>
  <c r="M547" i="20"/>
  <c r="G540" i="20"/>
  <c r="G538" i="20"/>
  <c r="M531" i="20"/>
  <c r="G524" i="20"/>
  <c r="G522" i="20"/>
  <c r="M515" i="20"/>
  <c r="G508" i="20"/>
  <c r="G506" i="20"/>
  <c r="M499" i="20"/>
  <c r="G492" i="20"/>
  <c r="G484" i="20"/>
  <c r="G482" i="20"/>
  <c r="G476" i="20"/>
  <c r="G473" i="20"/>
  <c r="G471" i="20"/>
  <c r="G464" i="20"/>
  <c r="G455" i="20"/>
  <c r="G443" i="20"/>
  <c r="K429" i="20"/>
  <c r="K413" i="20"/>
  <c r="K397" i="20"/>
  <c r="K381" i="20"/>
  <c r="K365" i="20"/>
  <c r="K349" i="20"/>
  <c r="G338" i="20"/>
  <c r="K336" i="20"/>
  <c r="G326" i="20"/>
  <c r="I324" i="20"/>
  <c r="G322" i="20"/>
  <c r="I320" i="20"/>
  <c r="G310" i="20"/>
  <c r="G304" i="20"/>
  <c r="G292" i="20"/>
  <c r="G284" i="20"/>
  <c r="K186" i="20"/>
  <c r="G172" i="20"/>
  <c r="G170" i="20"/>
  <c r="G168" i="20"/>
  <c r="G166" i="20"/>
  <c r="I126" i="17"/>
  <c r="J126" i="17"/>
  <c r="I122" i="17"/>
  <c r="J122" i="17"/>
  <c r="I118" i="17"/>
  <c r="J118" i="17"/>
  <c r="I114" i="17"/>
  <c r="J114" i="17"/>
  <c r="I110" i="17"/>
  <c r="J110" i="17"/>
  <c r="I106" i="17"/>
  <c r="J106" i="17"/>
  <c r="I102" i="17"/>
  <c r="J102" i="17"/>
  <c r="I98" i="17"/>
  <c r="J98" i="17"/>
  <c r="I94" i="17"/>
  <c r="J94" i="17"/>
  <c r="I90" i="17"/>
  <c r="J90" i="17"/>
  <c r="I86" i="17"/>
  <c r="J86" i="17"/>
  <c r="I78" i="17"/>
  <c r="J78" i="17" s="1"/>
  <c r="I74" i="17"/>
  <c r="J74" i="17" s="1"/>
  <c r="I66" i="17"/>
  <c r="J66" i="17" s="1"/>
  <c r="I58" i="17"/>
  <c r="J58" i="17" s="1"/>
  <c r="I54" i="17"/>
  <c r="J54" i="17" s="1"/>
  <c r="I50" i="17"/>
  <c r="J50" i="17" s="1"/>
  <c r="I46" i="17"/>
  <c r="J46" i="17" s="1"/>
  <c r="I42" i="17"/>
  <c r="J42" i="17" s="1"/>
  <c r="I38" i="17"/>
  <c r="J38" i="17" s="1"/>
  <c r="I34" i="17"/>
  <c r="J34" i="17" s="1"/>
  <c r="I30" i="17"/>
  <c r="J30" i="17" s="1"/>
  <c r="I533" i="18"/>
  <c r="J533" i="18"/>
  <c r="I529" i="18"/>
  <c r="J529" i="18"/>
  <c r="I525" i="18"/>
  <c r="J525" i="18"/>
  <c r="I521" i="18"/>
  <c r="J521" i="18"/>
  <c r="I517" i="18"/>
  <c r="J517" i="18"/>
  <c r="I513" i="18"/>
  <c r="J513" i="18"/>
  <c r="I509" i="18"/>
  <c r="J509" i="18"/>
  <c r="I505" i="18"/>
  <c r="J505" i="18"/>
  <c r="I501" i="18"/>
  <c r="J501" i="18"/>
  <c r="I497" i="18"/>
  <c r="J497" i="18"/>
  <c r="I493" i="18"/>
  <c r="J493" i="18"/>
  <c r="I489" i="18"/>
  <c r="J489" i="18"/>
  <c r="I485" i="18"/>
  <c r="J485" i="18"/>
  <c r="I481" i="18"/>
  <c r="J481" i="18"/>
  <c r="I477" i="18"/>
  <c r="J477" i="18"/>
  <c r="I473" i="18"/>
  <c r="J473" i="18"/>
  <c r="I469" i="18"/>
  <c r="J469" i="18"/>
  <c r="I465" i="18"/>
  <c r="J465" i="18"/>
  <c r="I461" i="18"/>
  <c r="J461" i="18"/>
  <c r="G457" i="18"/>
  <c r="G452" i="18"/>
  <c r="G446" i="18"/>
  <c r="G441" i="18"/>
  <c r="G436" i="18"/>
  <c r="G430" i="18"/>
  <c r="G425" i="18"/>
  <c r="G420" i="18"/>
  <c r="G414" i="18"/>
  <c r="G409" i="18"/>
  <c r="G404" i="18"/>
  <c r="G398" i="18"/>
  <c r="G392" i="18"/>
  <c r="G384" i="18"/>
  <c r="G376" i="18"/>
  <c r="G368" i="18"/>
  <c r="G360" i="18"/>
  <c r="G352" i="18"/>
  <c r="I391" i="18"/>
  <c r="J391" i="18"/>
  <c r="F391" i="18"/>
  <c r="G389" i="18"/>
  <c r="H389" i="18"/>
  <c r="I383" i="18"/>
  <c r="J383" i="18"/>
  <c r="F383" i="18"/>
  <c r="I375" i="18"/>
  <c r="J375" i="18"/>
  <c r="F375" i="18"/>
  <c r="G373" i="18"/>
  <c r="H373" i="18"/>
  <c r="I367" i="18"/>
  <c r="J367" i="18"/>
  <c r="F367" i="18"/>
  <c r="G365" i="18"/>
  <c r="H365" i="18"/>
  <c r="I359" i="18"/>
  <c r="J359" i="18"/>
  <c r="F359" i="18"/>
  <c r="L13" i="18"/>
  <c r="L12" i="18"/>
  <c r="H13" i="18"/>
  <c r="H12" i="18"/>
  <c r="D12" i="18"/>
  <c r="D13" i="18"/>
  <c r="N203" i="4"/>
  <c r="I203" i="4"/>
  <c r="N201" i="4"/>
  <c r="I201" i="4"/>
  <c r="N199" i="4"/>
  <c r="I199" i="4"/>
  <c r="N197" i="4"/>
  <c r="I197" i="4"/>
  <c r="N195" i="4"/>
  <c r="I195" i="4"/>
  <c r="D16" i="4"/>
  <c r="D18" i="4"/>
  <c r="G116" i="4"/>
  <c r="L116" i="4"/>
  <c r="K81" i="4"/>
  <c r="G90" i="5"/>
  <c r="N90" i="5"/>
  <c r="Q90" i="5"/>
  <c r="G86" i="5"/>
  <c r="M86" i="5"/>
  <c r="Q86" i="5"/>
  <c r="T86" i="5"/>
  <c r="G82" i="5"/>
  <c r="M82" i="5"/>
  <c r="Q82" i="5"/>
  <c r="G78" i="5"/>
  <c r="N78" i="5"/>
  <c r="Q78" i="5"/>
  <c r="T78" i="5"/>
  <c r="G74" i="5"/>
  <c r="M74" i="5"/>
  <c r="Q74" i="5"/>
  <c r="G70" i="5"/>
  <c r="M70" i="5"/>
  <c r="Q70" i="5"/>
  <c r="T70" i="5"/>
  <c r="G66" i="5"/>
  <c r="M66" i="5"/>
  <c r="Q66" i="5"/>
  <c r="G62" i="5"/>
  <c r="M62" i="5"/>
  <c r="Q62" i="5"/>
  <c r="T62" i="5"/>
  <c r="G58" i="5"/>
  <c r="N58" i="5"/>
  <c r="Q58" i="5"/>
  <c r="G54" i="5"/>
  <c r="M54" i="5"/>
  <c r="Q54" i="5"/>
  <c r="T54" i="5"/>
  <c r="G50" i="5"/>
  <c r="M50" i="5"/>
  <c r="Q50" i="5"/>
  <c r="G46" i="5"/>
  <c r="N46" i="5"/>
  <c r="Q46" i="5"/>
  <c r="T46" i="5"/>
  <c r="G42" i="5"/>
  <c r="M42" i="5"/>
  <c r="Q42" i="5"/>
  <c r="G38" i="5"/>
  <c r="M38" i="5"/>
  <c r="Q38" i="5"/>
  <c r="T38" i="5"/>
  <c r="G34" i="5"/>
  <c r="M34" i="5"/>
  <c r="Q34" i="5"/>
  <c r="G30" i="5"/>
  <c r="M30" i="5"/>
  <c r="Q30" i="5"/>
  <c r="T30" i="5"/>
  <c r="G26" i="5"/>
  <c r="M26" i="5"/>
  <c r="Q26" i="5"/>
  <c r="N21" i="5"/>
  <c r="G615" i="20"/>
  <c r="G608" i="20"/>
  <c r="G606" i="20"/>
  <c r="G599" i="20"/>
  <c r="G592" i="20"/>
  <c r="G590" i="20"/>
  <c r="G583" i="20"/>
  <c r="G576" i="20"/>
  <c r="G574" i="20"/>
  <c r="G567" i="20"/>
  <c r="G560" i="20"/>
  <c r="G558" i="20"/>
  <c r="M551" i="20"/>
  <c r="G544" i="20"/>
  <c r="G542" i="20"/>
  <c r="M535" i="20"/>
  <c r="G528" i="20"/>
  <c r="G526" i="20"/>
  <c r="M519" i="20"/>
  <c r="G512" i="20"/>
  <c r="G510" i="20"/>
  <c r="M503" i="20"/>
  <c r="G496" i="20"/>
  <c r="G488" i="20"/>
  <c r="G466" i="20"/>
  <c r="G460" i="20"/>
  <c r="I457" i="20"/>
  <c r="G451" i="20"/>
  <c r="I449" i="20"/>
  <c r="I445" i="20"/>
  <c r="G440" i="20"/>
  <c r="G431" i="20"/>
  <c r="K425" i="20"/>
  <c r="G415" i="20"/>
  <c r="K409" i="20"/>
  <c r="G399" i="20"/>
  <c r="K393" i="20"/>
  <c r="G383" i="20"/>
  <c r="K377" i="20"/>
  <c r="G367" i="20"/>
  <c r="K361" i="20"/>
  <c r="G351" i="20"/>
  <c r="K345" i="20"/>
  <c r="N307" i="20"/>
  <c r="G300" i="20"/>
  <c r="G296" i="20"/>
  <c r="G288" i="20"/>
  <c r="F460" i="18"/>
  <c r="H460" i="18"/>
  <c r="F458" i="18"/>
  <c r="H458" i="18"/>
  <c r="G451" i="18"/>
  <c r="G450" i="18"/>
  <c r="F444" i="18"/>
  <c r="H444" i="18"/>
  <c r="F442" i="18"/>
  <c r="H442" i="18"/>
  <c r="G435" i="18"/>
  <c r="G434" i="18"/>
  <c r="F428" i="18"/>
  <c r="H428" i="18"/>
  <c r="F426" i="18"/>
  <c r="H426" i="18"/>
  <c r="G419" i="18"/>
  <c r="G418" i="18"/>
  <c r="F412" i="18"/>
  <c r="H412" i="18"/>
  <c r="F410" i="18"/>
  <c r="H410" i="18"/>
  <c r="G403" i="18"/>
  <c r="G402" i="18"/>
  <c r="F396" i="18"/>
  <c r="H396" i="18"/>
  <c r="G395" i="18"/>
  <c r="G387" i="18"/>
  <c r="G371" i="18"/>
  <c r="G363" i="18"/>
  <c r="G355" i="18"/>
  <c r="I349" i="18"/>
  <c r="J349" i="18"/>
  <c r="I345" i="18"/>
  <c r="J345" i="18"/>
  <c r="I341" i="18"/>
  <c r="J341" i="18"/>
  <c r="I337" i="18"/>
  <c r="J337" i="18"/>
  <c r="I333" i="18"/>
  <c r="J333" i="18"/>
  <c r="I329" i="18"/>
  <c r="J329" i="18"/>
  <c r="I325" i="18"/>
  <c r="J325" i="18"/>
  <c r="I321" i="18"/>
  <c r="J321" i="18"/>
  <c r="I317" i="18"/>
  <c r="J317" i="18"/>
  <c r="I313" i="18"/>
  <c r="J313" i="18"/>
  <c r="I309" i="18"/>
  <c r="J309" i="18"/>
  <c r="I305" i="18"/>
  <c r="J305" i="18"/>
  <c r="I301" i="18"/>
  <c r="J301" i="18"/>
  <c r="I297" i="18"/>
  <c r="J297" i="18"/>
  <c r="I293" i="18"/>
  <c r="J293" i="18"/>
  <c r="I289" i="18"/>
  <c r="J289" i="18"/>
  <c r="I285" i="18"/>
  <c r="J285" i="18"/>
  <c r="I281" i="18"/>
  <c r="J281" i="18"/>
  <c r="I277" i="18"/>
  <c r="J277" i="18"/>
  <c r="I273" i="18"/>
  <c r="J273" i="18"/>
  <c r="I269" i="18"/>
  <c r="J269" i="18"/>
  <c r="I265" i="18"/>
  <c r="J265" i="18"/>
  <c r="I261" i="18"/>
  <c r="J261" i="18"/>
  <c r="I257" i="18"/>
  <c r="J257" i="18"/>
  <c r="I253" i="18"/>
  <c r="J253" i="18"/>
  <c r="I249" i="18"/>
  <c r="J249" i="18"/>
  <c r="I245" i="18"/>
  <c r="J245" i="18"/>
  <c r="I241" i="18"/>
  <c r="J241" i="18"/>
  <c r="I237" i="18"/>
  <c r="J237" i="18"/>
  <c r="I233" i="18"/>
  <c r="J233" i="18"/>
  <c r="I229" i="18"/>
  <c r="J229" i="18"/>
  <c r="I225" i="18"/>
  <c r="J225" i="18"/>
  <c r="I221" i="18"/>
  <c r="J221" i="18"/>
  <c r="I217" i="18"/>
  <c r="J217" i="18"/>
  <c r="I213" i="18"/>
  <c r="J213" i="18"/>
  <c r="I209" i="18"/>
  <c r="J209" i="18"/>
  <c r="I205" i="18"/>
  <c r="J205" i="18"/>
  <c r="I201" i="18"/>
  <c r="J201" i="18"/>
  <c r="I197" i="18"/>
  <c r="J197" i="18"/>
  <c r="I193" i="18"/>
  <c r="J193" i="18"/>
  <c r="I189" i="18"/>
  <c r="J189" i="18"/>
  <c r="I185" i="18"/>
  <c r="J185" i="18"/>
  <c r="I181" i="18"/>
  <c r="J181" i="18"/>
  <c r="I177" i="18"/>
  <c r="J177" i="18"/>
  <c r="I173" i="18"/>
  <c r="J173" i="18"/>
  <c r="Q21" i="4"/>
  <c r="S21" i="4"/>
  <c r="T39" i="5"/>
  <c r="T31" i="5"/>
  <c r="Q21" i="5"/>
  <c r="T21" i="5"/>
  <c r="G276" i="20"/>
  <c r="G272" i="20"/>
  <c r="G268" i="20"/>
  <c r="G264" i="20"/>
  <c r="G260" i="20"/>
  <c r="G256" i="20"/>
  <c r="G252" i="20"/>
  <c r="K154" i="20"/>
  <c r="G153" i="20"/>
  <c r="K150" i="20"/>
  <c r="G149" i="20"/>
  <c r="G146" i="20"/>
  <c r="K141" i="20"/>
  <c r="G138" i="20"/>
  <c r="G92" i="20"/>
  <c r="G85" i="20"/>
  <c r="N82" i="20"/>
  <c r="G76" i="20"/>
  <c r="G69" i="20"/>
  <c r="N66" i="20"/>
  <c r="G60" i="20"/>
  <c r="G53" i="20"/>
  <c r="N50" i="20"/>
  <c r="G44" i="20"/>
  <c r="G37" i="20"/>
  <c r="G33" i="20"/>
  <c r="G29" i="20"/>
  <c r="G25" i="20"/>
  <c r="D16" i="20"/>
  <c r="D19" i="20" s="1"/>
  <c r="G21" i="20"/>
  <c r="P71" i="7"/>
  <c r="R71" i="7" s="1"/>
  <c r="G71" i="7"/>
  <c r="L71" i="7"/>
  <c r="P63" i="7"/>
  <c r="G63" i="7"/>
  <c r="K63" i="7"/>
  <c r="P55" i="7"/>
  <c r="R55" i="7" s="1"/>
  <c r="G55" i="7"/>
  <c r="I55" i="7"/>
  <c r="P47" i="7"/>
  <c r="G47" i="7"/>
  <c r="I47" i="7"/>
  <c r="P39" i="7"/>
  <c r="R39" i="7" s="1"/>
  <c r="G39" i="7"/>
  <c r="H39" i="7"/>
  <c r="P31" i="7"/>
  <c r="R31" i="7" s="1"/>
  <c r="G31" i="7"/>
  <c r="H31" i="7"/>
  <c r="G22" i="7"/>
  <c r="P22" i="7"/>
  <c r="F351" i="18"/>
  <c r="H349" i="18"/>
  <c r="F347" i="18"/>
  <c r="H345" i="18"/>
  <c r="F343" i="18"/>
  <c r="H341" i="18"/>
  <c r="F339" i="18"/>
  <c r="H337" i="18"/>
  <c r="F335" i="18"/>
  <c r="H333" i="18"/>
  <c r="F331" i="18"/>
  <c r="H329" i="18"/>
  <c r="F327" i="18"/>
  <c r="H325" i="18"/>
  <c r="F323" i="18"/>
  <c r="H321" i="18"/>
  <c r="F319" i="18"/>
  <c r="H317" i="18"/>
  <c r="F315" i="18"/>
  <c r="H313" i="18"/>
  <c r="F311" i="18"/>
  <c r="H309" i="18"/>
  <c r="F307" i="18"/>
  <c r="H305" i="18"/>
  <c r="F303" i="18"/>
  <c r="H301" i="18"/>
  <c r="F299" i="18"/>
  <c r="H297" i="18"/>
  <c r="F295" i="18"/>
  <c r="H293" i="18"/>
  <c r="F291" i="18"/>
  <c r="H289" i="18"/>
  <c r="F287" i="18"/>
  <c r="H285" i="18"/>
  <c r="F283" i="18"/>
  <c r="H281" i="18"/>
  <c r="F279" i="18"/>
  <c r="H277" i="18"/>
  <c r="F275" i="18"/>
  <c r="H273" i="18"/>
  <c r="F271" i="18"/>
  <c r="H269" i="18"/>
  <c r="F267" i="18"/>
  <c r="H265" i="18"/>
  <c r="F263" i="18"/>
  <c r="H261" i="18"/>
  <c r="F259" i="18"/>
  <c r="H257" i="18"/>
  <c r="F255" i="18"/>
  <c r="H253" i="18"/>
  <c r="F251" i="18"/>
  <c r="H249" i="18"/>
  <c r="F247" i="18"/>
  <c r="H245" i="18"/>
  <c r="F243" i="18"/>
  <c r="H241" i="18"/>
  <c r="F239" i="18"/>
  <c r="H237" i="18"/>
  <c r="F235" i="18"/>
  <c r="H233" i="18"/>
  <c r="F231" i="18"/>
  <c r="H229" i="18"/>
  <c r="F227" i="18"/>
  <c r="H225" i="18"/>
  <c r="F223" i="18"/>
  <c r="H221" i="18"/>
  <c r="F219" i="18"/>
  <c r="H217" i="18"/>
  <c r="F215" i="18"/>
  <c r="H213" i="18"/>
  <c r="F211" i="18"/>
  <c r="H209" i="18"/>
  <c r="F207" i="18"/>
  <c r="H205" i="18"/>
  <c r="F203" i="18"/>
  <c r="H201" i="18"/>
  <c r="F199" i="18"/>
  <c r="H197" i="18"/>
  <c r="F195" i="18"/>
  <c r="H193" i="18"/>
  <c r="F191" i="18"/>
  <c r="H189" i="18"/>
  <c r="F187" i="18"/>
  <c r="H185" i="18"/>
  <c r="F183" i="18"/>
  <c r="H181" i="18"/>
  <c r="F179" i="18"/>
  <c r="H177" i="18"/>
  <c r="F175" i="18"/>
  <c r="H173" i="18"/>
  <c r="F171" i="18"/>
  <c r="G170" i="18"/>
  <c r="H169" i="18"/>
  <c r="F167" i="18"/>
  <c r="G166" i="18"/>
  <c r="H165" i="18"/>
  <c r="F163" i="18"/>
  <c r="G162" i="18"/>
  <c r="H161" i="18"/>
  <c r="F159" i="18"/>
  <c r="G158" i="18"/>
  <c r="H157" i="18"/>
  <c r="F155" i="18"/>
  <c r="G154" i="18"/>
  <c r="H153" i="18"/>
  <c r="F151" i="18"/>
  <c r="G150" i="18"/>
  <c r="H149" i="18"/>
  <c r="F147" i="18"/>
  <c r="G146" i="18"/>
  <c r="H145" i="18"/>
  <c r="F143" i="18"/>
  <c r="G142" i="18"/>
  <c r="H141" i="18"/>
  <c r="F139" i="18"/>
  <c r="G138" i="18"/>
  <c r="H137" i="18"/>
  <c r="F135" i="18"/>
  <c r="G134" i="18"/>
  <c r="H133" i="18"/>
  <c r="F131" i="18"/>
  <c r="G130" i="18"/>
  <c r="H129" i="18"/>
  <c r="F127" i="18"/>
  <c r="G126" i="18"/>
  <c r="H125" i="18"/>
  <c r="F123" i="18"/>
  <c r="G122" i="18"/>
  <c r="H121" i="18"/>
  <c r="F119" i="18"/>
  <c r="G118" i="18"/>
  <c r="H117" i="18"/>
  <c r="F115" i="18"/>
  <c r="G114" i="18"/>
  <c r="H113" i="18"/>
  <c r="F111" i="18"/>
  <c r="G110" i="18"/>
  <c r="H109" i="18"/>
  <c r="F107" i="18"/>
  <c r="G106" i="18"/>
  <c r="H105" i="18"/>
  <c r="F103" i="18"/>
  <c r="G102" i="18"/>
  <c r="H101" i="18"/>
  <c r="F99" i="18"/>
  <c r="G98" i="18"/>
  <c r="H97" i="18"/>
  <c r="F95" i="18"/>
  <c r="G94" i="18"/>
  <c r="H93" i="18"/>
  <c r="F91" i="18"/>
  <c r="G90" i="18"/>
  <c r="H89" i="18"/>
  <c r="F87" i="18"/>
  <c r="G86" i="18"/>
  <c r="H85" i="18"/>
  <c r="N13" i="18"/>
  <c r="J13" i="18"/>
  <c r="F13" i="18"/>
  <c r="G46" i="18"/>
  <c r="H68" i="18"/>
  <c r="H52" i="18"/>
  <c r="H36" i="18"/>
  <c r="H28" i="18"/>
  <c r="Q204" i="4"/>
  <c r="Q203" i="4"/>
  <c r="Q202" i="4"/>
  <c r="Q201" i="4"/>
  <c r="Q200" i="4"/>
  <c r="Q199" i="4"/>
  <c r="Q198" i="4"/>
  <c r="Q197" i="4"/>
  <c r="Q196" i="4"/>
  <c r="Q195" i="4"/>
  <c r="Q194" i="4"/>
  <c r="Q193" i="4"/>
  <c r="Q189" i="4"/>
  <c r="Q185" i="4"/>
  <c r="Q181" i="4"/>
  <c r="Q177" i="4"/>
  <c r="Q173" i="4"/>
  <c r="Q169" i="4"/>
  <c r="Q165" i="4"/>
  <c r="Q161" i="4"/>
  <c r="Q157" i="4"/>
  <c r="Q153" i="4"/>
  <c r="Q149" i="4"/>
  <c r="Q145" i="4"/>
  <c r="Q141" i="4"/>
  <c r="Q137" i="4"/>
  <c r="Q133" i="4"/>
  <c r="Q129" i="4"/>
  <c r="Q125" i="4"/>
  <c r="Q121" i="4"/>
  <c r="Q117" i="4"/>
  <c r="Q116" i="4"/>
  <c r="S116" i="4"/>
  <c r="Q92" i="5"/>
  <c r="T92" i="5"/>
  <c r="Q88" i="5"/>
  <c r="T88" i="5"/>
  <c r="Q84" i="5"/>
  <c r="T84" i="5"/>
  <c r="Q80" i="5"/>
  <c r="T80" i="5"/>
  <c r="Q76" i="5"/>
  <c r="T76" i="5"/>
  <c r="Q72" i="5"/>
  <c r="T72" i="5"/>
  <c r="Q68" i="5"/>
  <c r="T68" i="5"/>
  <c r="Q64" i="5"/>
  <c r="T64" i="5"/>
  <c r="Q60" i="5"/>
  <c r="T60" i="5"/>
  <c r="Q56" i="5"/>
  <c r="T56" i="5"/>
  <c r="Q52" i="5"/>
  <c r="T52" i="5"/>
  <c r="Q48" i="5"/>
  <c r="T48" i="5"/>
  <c r="Q44" i="5"/>
  <c r="T44" i="5"/>
  <c r="Q40" i="5"/>
  <c r="T40" i="5"/>
  <c r="Q36" i="5"/>
  <c r="T36" i="5"/>
  <c r="Q32" i="5"/>
  <c r="T32" i="5"/>
  <c r="Q28" i="5"/>
  <c r="T28" i="5"/>
  <c r="Q24" i="5"/>
  <c r="T24" i="5"/>
  <c r="Q23" i="5"/>
  <c r="T23" i="5"/>
  <c r="Q22" i="5"/>
  <c r="T22" i="5"/>
  <c r="G490" i="20"/>
  <c r="G486" i="20"/>
  <c r="G480" i="20"/>
  <c r="G447" i="20"/>
  <c r="G434" i="20"/>
  <c r="G426" i="20"/>
  <c r="G418" i="20"/>
  <c r="G410" i="20"/>
  <c r="G402" i="20"/>
  <c r="G394" i="20"/>
  <c r="G386" i="20"/>
  <c r="G378" i="20"/>
  <c r="G370" i="20"/>
  <c r="G362" i="20"/>
  <c r="G354" i="20"/>
  <c r="G346" i="20"/>
  <c r="G333" i="20"/>
  <c r="G325" i="20"/>
  <c r="G317" i="20"/>
  <c r="G305" i="20"/>
  <c r="G289" i="20"/>
  <c r="G281" i="20"/>
  <c r="G188" i="20"/>
  <c r="G184" i="20"/>
  <c r="G462" i="20"/>
  <c r="G435" i="20"/>
  <c r="G427" i="20"/>
  <c r="G419" i="20"/>
  <c r="G411" i="20"/>
  <c r="G403" i="20"/>
  <c r="G395" i="20"/>
  <c r="G387" i="20"/>
  <c r="G379" i="20"/>
  <c r="G371" i="20"/>
  <c r="G363" i="20"/>
  <c r="G355" i="20"/>
  <c r="G347" i="20"/>
  <c r="G306" i="20"/>
  <c r="G298" i="20"/>
  <c r="G247" i="20"/>
  <c r="G245" i="20"/>
  <c r="G243" i="20"/>
  <c r="G241" i="20"/>
  <c r="G239" i="20"/>
  <c r="G237" i="20"/>
  <c r="G235" i="20"/>
  <c r="G207" i="20"/>
  <c r="G199" i="20"/>
  <c r="G197" i="20"/>
  <c r="G163" i="20"/>
  <c r="G159" i="20"/>
  <c r="K143" i="20"/>
  <c r="K140" i="20"/>
  <c r="K134" i="20"/>
  <c r="I130" i="20"/>
  <c r="I126" i="20"/>
  <c r="I122" i="20"/>
  <c r="N118" i="20"/>
  <c r="I114" i="20"/>
  <c r="N110" i="20"/>
  <c r="N106" i="20"/>
  <c r="N102" i="20"/>
  <c r="N98" i="20"/>
  <c r="I94" i="20"/>
  <c r="G88" i="20"/>
  <c r="G81" i="20"/>
  <c r="N78" i="20"/>
  <c r="G72" i="20"/>
  <c r="G65" i="20"/>
  <c r="N62" i="20"/>
  <c r="G56" i="20"/>
  <c r="G49" i="20"/>
  <c r="N46" i="20"/>
  <c r="G40" i="20"/>
  <c r="G36" i="20"/>
  <c r="G32" i="20"/>
  <c r="G28" i="20"/>
  <c r="P24" i="20"/>
  <c r="V24" i="20" s="1"/>
  <c r="G24" i="20"/>
  <c r="G69" i="7"/>
  <c r="L69" i="7"/>
  <c r="P69" i="7"/>
  <c r="G61" i="7"/>
  <c r="K61" i="7"/>
  <c r="P61" i="7"/>
  <c r="R61" i="7" s="1"/>
  <c r="G53" i="7"/>
  <c r="I53" i="7"/>
  <c r="P53" i="7"/>
  <c r="R53" i="7" s="1"/>
  <c r="G45" i="7"/>
  <c r="I45" i="7"/>
  <c r="P45" i="7"/>
  <c r="G37" i="7"/>
  <c r="H37" i="7"/>
  <c r="P37" i="7"/>
  <c r="R37" i="7" s="1"/>
  <c r="G29" i="7"/>
  <c r="H29" i="7"/>
  <c r="P29" i="7"/>
  <c r="M12" i="18"/>
  <c r="I12" i="18"/>
  <c r="E12" i="18"/>
  <c r="I68" i="18"/>
  <c r="J68" i="18" s="1"/>
  <c r="I64" i="18"/>
  <c r="J64" i="18" s="1"/>
  <c r="I60" i="18"/>
  <c r="J60" i="18"/>
  <c r="I52" i="18"/>
  <c r="J52" i="18" s="1"/>
  <c r="I44" i="18"/>
  <c r="J44" i="18" s="1"/>
  <c r="I36" i="18"/>
  <c r="J36" i="18" s="1"/>
  <c r="I28" i="18"/>
  <c r="J28" i="18" s="1"/>
  <c r="G280" i="20"/>
  <c r="G232" i="20"/>
  <c r="G230" i="20"/>
  <c r="G228" i="20"/>
  <c r="G226" i="20"/>
  <c r="G224" i="20"/>
  <c r="G220" i="20"/>
  <c r="G216" i="20"/>
  <c r="G212" i="20"/>
  <c r="G174" i="20"/>
  <c r="G155" i="20"/>
  <c r="K152" i="20"/>
  <c r="G151" i="20"/>
  <c r="G147" i="20"/>
  <c r="K145" i="20"/>
  <c r="G142" i="20"/>
  <c r="K137" i="20"/>
  <c r="G93" i="20"/>
  <c r="I90" i="20"/>
  <c r="G84" i="20"/>
  <c r="G77" i="20"/>
  <c r="N74" i="20"/>
  <c r="G68" i="20"/>
  <c r="G61" i="20"/>
  <c r="N58" i="20"/>
  <c r="G52" i="20"/>
  <c r="G45" i="20"/>
  <c r="N42" i="20"/>
  <c r="G39" i="20"/>
  <c r="G35" i="20"/>
  <c r="G31" i="20"/>
  <c r="G27" i="20"/>
  <c r="G23" i="20"/>
  <c r="G67" i="7"/>
  <c r="L67" i="7"/>
  <c r="P67" i="7"/>
  <c r="R67" i="7" s="1"/>
  <c r="G59" i="7"/>
  <c r="J59" i="7"/>
  <c r="P59" i="7"/>
  <c r="R59" i="7" s="1"/>
  <c r="G51" i="7"/>
  <c r="I51" i="7"/>
  <c r="P51" i="7"/>
  <c r="R51" i="7" s="1"/>
  <c r="G43" i="7"/>
  <c r="I43" i="7"/>
  <c r="P43" i="7"/>
  <c r="G35" i="7"/>
  <c r="H35" i="7"/>
  <c r="P35" i="7"/>
  <c r="R35" i="7" s="1"/>
  <c r="G172" i="18"/>
  <c r="I170" i="18"/>
  <c r="J170" i="18"/>
  <c r="G168" i="18"/>
  <c r="I166" i="18"/>
  <c r="J166" i="18"/>
  <c r="G164" i="18"/>
  <c r="I162" i="18"/>
  <c r="J162" i="18"/>
  <c r="G160" i="18"/>
  <c r="I158" i="18"/>
  <c r="J158" i="18"/>
  <c r="G156" i="18"/>
  <c r="I154" i="18"/>
  <c r="J154" i="18"/>
  <c r="G152" i="18"/>
  <c r="I150" i="18"/>
  <c r="J150" i="18"/>
  <c r="G148" i="18"/>
  <c r="I146" i="18"/>
  <c r="J146" i="18"/>
  <c r="G144" i="18"/>
  <c r="I142" i="18"/>
  <c r="J142" i="18"/>
  <c r="G140" i="18"/>
  <c r="I138" i="18"/>
  <c r="J138" i="18"/>
  <c r="G136" i="18"/>
  <c r="I134" i="18"/>
  <c r="J134" i="18"/>
  <c r="G132" i="18"/>
  <c r="I130" i="18"/>
  <c r="J130" i="18"/>
  <c r="G128" i="18"/>
  <c r="I126" i="18"/>
  <c r="J126" i="18"/>
  <c r="G124" i="18"/>
  <c r="I122" i="18"/>
  <c r="J122" i="18"/>
  <c r="G120" i="18"/>
  <c r="I118" i="18"/>
  <c r="J118" i="18"/>
  <c r="G116" i="18"/>
  <c r="I114" i="18"/>
  <c r="J114" i="18"/>
  <c r="G112" i="18"/>
  <c r="I110" i="18"/>
  <c r="J110" i="18"/>
  <c r="G108" i="18"/>
  <c r="I106" i="18"/>
  <c r="J106" i="18"/>
  <c r="G104" i="18"/>
  <c r="I102" i="18"/>
  <c r="J102" i="18"/>
  <c r="G100" i="18"/>
  <c r="I98" i="18"/>
  <c r="J98" i="18"/>
  <c r="G96" i="18"/>
  <c r="I94" i="18"/>
  <c r="J94" i="18"/>
  <c r="G92" i="18"/>
  <c r="I90" i="18"/>
  <c r="J90" i="18"/>
  <c r="G88" i="18"/>
  <c r="I86" i="18"/>
  <c r="J86" i="18"/>
  <c r="Q191" i="4"/>
  <c r="Q187" i="4"/>
  <c r="Q183" i="4"/>
  <c r="Q179" i="4"/>
  <c r="Q175" i="4"/>
  <c r="Q171" i="4"/>
  <c r="Q167" i="4"/>
  <c r="Q163" i="4"/>
  <c r="Q159" i="4"/>
  <c r="Q155" i="4"/>
  <c r="Q151" i="4"/>
  <c r="Q147" i="4"/>
  <c r="Q143" i="4"/>
  <c r="Q139" i="4"/>
  <c r="Q135" i="4"/>
  <c r="Q131" i="4"/>
  <c r="Q127" i="4"/>
  <c r="Q123" i="4"/>
  <c r="Q119" i="4"/>
  <c r="Q114" i="4"/>
  <c r="Q113" i="4"/>
  <c r="S113" i="4"/>
  <c r="Q112" i="4"/>
  <c r="S112" i="4"/>
  <c r="G617" i="20"/>
  <c r="G613" i="20"/>
  <c r="G609" i="20"/>
  <c r="G605" i="20"/>
  <c r="G601" i="20"/>
  <c r="G597" i="20"/>
  <c r="G593" i="20"/>
  <c r="G589" i="20"/>
  <c r="G585" i="20"/>
  <c r="G581" i="20"/>
  <c r="G577" i="20"/>
  <c r="G573" i="20"/>
  <c r="G569" i="20"/>
  <c r="G565" i="20"/>
  <c r="G561" i="20"/>
  <c r="G557" i="20"/>
  <c r="G553" i="20"/>
  <c r="G549" i="20"/>
  <c r="G545" i="20"/>
  <c r="G541" i="20"/>
  <c r="G537" i="20"/>
  <c r="G533" i="20"/>
  <c r="G529" i="20"/>
  <c r="G525" i="20"/>
  <c r="G521" i="20"/>
  <c r="G517" i="20"/>
  <c r="G513" i="20"/>
  <c r="G509" i="20"/>
  <c r="G505" i="20"/>
  <c r="G501" i="20"/>
  <c r="G497" i="20"/>
  <c r="G489" i="20"/>
  <c r="G481" i="20"/>
  <c r="G477" i="20"/>
  <c r="G475" i="20"/>
  <c r="G452" i="20"/>
  <c r="G450" i="20"/>
  <c r="K448" i="20"/>
  <c r="G446" i="20"/>
  <c r="G438" i="20"/>
  <c r="G430" i="20"/>
  <c r="G422" i="20"/>
  <c r="G414" i="20"/>
  <c r="G406" i="20"/>
  <c r="G398" i="20"/>
  <c r="G390" i="20"/>
  <c r="G382" i="20"/>
  <c r="G374" i="20"/>
  <c r="G366" i="20"/>
  <c r="G358" i="20"/>
  <c r="G350" i="20"/>
  <c r="G342" i="20"/>
  <c r="G337" i="20"/>
  <c r="K335" i="20"/>
  <c r="G329" i="20"/>
  <c r="K327" i="20"/>
  <c r="G321" i="20"/>
  <c r="K319" i="20"/>
  <c r="G313" i="20"/>
  <c r="G309" i="20"/>
  <c r="G301" i="20"/>
  <c r="K196" i="20"/>
  <c r="G173" i="20"/>
  <c r="G169" i="20"/>
  <c r="G165" i="20"/>
  <c r="G164" i="20"/>
  <c r="K160" i="20"/>
  <c r="G203" i="20"/>
  <c r="G191" i="20"/>
  <c r="G189" i="20"/>
  <c r="G187" i="20"/>
  <c r="G185" i="20"/>
  <c r="G183" i="20"/>
  <c r="K144" i="20"/>
  <c r="K139" i="20"/>
  <c r="K136" i="20"/>
  <c r="I132" i="20"/>
  <c r="I128" i="20"/>
  <c r="I124" i="20"/>
  <c r="N120" i="20"/>
  <c r="N116" i="20"/>
  <c r="I112" i="20"/>
  <c r="H108" i="20"/>
  <c r="N104" i="20"/>
  <c r="N100" i="20"/>
  <c r="N96" i="20"/>
  <c r="G89" i="20"/>
  <c r="I86" i="20"/>
  <c r="G80" i="20"/>
  <c r="G73" i="20"/>
  <c r="N70" i="20"/>
  <c r="G64" i="20"/>
  <c r="G57" i="20"/>
  <c r="N54" i="20"/>
  <c r="G48" i="20"/>
  <c r="G41" i="20"/>
  <c r="G38" i="20"/>
  <c r="G34" i="20"/>
  <c r="G30" i="20"/>
  <c r="G26" i="20"/>
  <c r="G22" i="20"/>
  <c r="P73" i="7"/>
  <c r="R73" i="7" s="1"/>
  <c r="G73" i="7"/>
  <c r="L73" i="7"/>
  <c r="P65" i="7"/>
  <c r="R65" i="7" s="1"/>
  <c r="G65" i="7"/>
  <c r="P57" i="7"/>
  <c r="R57" i="7" s="1"/>
  <c r="G57" i="7"/>
  <c r="J57" i="7"/>
  <c r="P49" i="7"/>
  <c r="R49" i="7" s="1"/>
  <c r="G49" i="7"/>
  <c r="P41" i="7"/>
  <c r="R41" i="7" s="1"/>
  <c r="G41" i="7"/>
  <c r="H41" i="7"/>
  <c r="P33" i="7"/>
  <c r="R33" i="7" s="1"/>
  <c r="G33" i="7"/>
  <c r="P26" i="7"/>
  <c r="R26" i="7" s="1"/>
  <c r="G26" i="7"/>
  <c r="H26" i="7"/>
  <c r="G61" i="18"/>
  <c r="G37" i="18"/>
  <c r="G33" i="18"/>
  <c r="G29" i="18"/>
  <c r="Q190" i="4"/>
  <c r="Q186" i="4"/>
  <c r="Q182" i="4"/>
  <c r="Q178" i="4"/>
  <c r="Q174" i="4"/>
  <c r="Q170" i="4"/>
  <c r="Q166" i="4"/>
  <c r="Q162" i="4"/>
  <c r="Q158" i="4"/>
  <c r="Q154" i="4"/>
  <c r="Q150" i="4"/>
  <c r="Q146" i="4"/>
  <c r="Q142" i="4"/>
  <c r="Q138" i="4"/>
  <c r="Q134" i="4"/>
  <c r="Q130" i="4"/>
  <c r="Q126" i="4"/>
  <c r="Q122" i="4"/>
  <c r="Q118" i="4"/>
  <c r="Q111" i="4"/>
  <c r="Q110" i="4"/>
  <c r="S110" i="4"/>
  <c r="Q109" i="4"/>
  <c r="S109" i="4"/>
  <c r="Q108" i="4"/>
  <c r="S108" i="4"/>
  <c r="Q107" i="4"/>
  <c r="S107" i="4"/>
  <c r="Q106" i="4"/>
  <c r="S106" i="4"/>
  <c r="Q105" i="4"/>
  <c r="S105" i="4"/>
  <c r="Q104" i="4"/>
  <c r="S104" i="4"/>
  <c r="Q103" i="4"/>
  <c r="S103" i="4"/>
  <c r="Q102" i="4"/>
  <c r="S102" i="4"/>
  <c r="Q101" i="4"/>
  <c r="S101" i="4"/>
  <c r="Q100" i="4"/>
  <c r="S100" i="4"/>
  <c r="Q99" i="4"/>
  <c r="S99" i="4"/>
  <c r="Q98" i="4"/>
  <c r="S98" i="4"/>
  <c r="Q97" i="4"/>
  <c r="S97" i="4"/>
  <c r="Q96" i="4"/>
  <c r="S96" i="4"/>
  <c r="Q95" i="4"/>
  <c r="S95" i="4"/>
  <c r="Q94" i="4"/>
  <c r="S94" i="4"/>
  <c r="Q93" i="4"/>
  <c r="S93" i="4"/>
  <c r="Q92" i="4"/>
  <c r="S92" i="4"/>
  <c r="Q91" i="4"/>
  <c r="S91" i="4"/>
  <c r="Q90" i="4"/>
  <c r="S90" i="4"/>
  <c r="Q89" i="4"/>
  <c r="S89" i="4"/>
  <c r="Q88" i="4"/>
  <c r="S88" i="4"/>
  <c r="Q87" i="4"/>
  <c r="S87" i="4"/>
  <c r="Q86" i="4"/>
  <c r="S86" i="4"/>
  <c r="Q85" i="4"/>
  <c r="S85" i="4"/>
  <c r="Q84" i="4"/>
  <c r="S84" i="4"/>
  <c r="Q83" i="4"/>
  <c r="S83" i="4"/>
  <c r="Q82" i="4"/>
  <c r="S82" i="4"/>
  <c r="Q81" i="4"/>
  <c r="S81" i="4"/>
  <c r="Q80" i="4"/>
  <c r="S80" i="4"/>
  <c r="Q79" i="4"/>
  <c r="S79" i="4"/>
  <c r="Q78" i="4"/>
  <c r="S78" i="4"/>
  <c r="Q77" i="4"/>
  <c r="S77" i="4"/>
  <c r="Q76" i="4"/>
  <c r="S76" i="4"/>
  <c r="Q75" i="4"/>
  <c r="S75" i="4"/>
  <c r="Q74" i="4"/>
  <c r="S74" i="4"/>
  <c r="Q73" i="4"/>
  <c r="S73" i="4"/>
  <c r="Q72" i="4"/>
  <c r="S72" i="4"/>
  <c r="Q71" i="4"/>
  <c r="S71" i="4"/>
  <c r="Q70" i="4"/>
  <c r="S70" i="4"/>
  <c r="Q69" i="4"/>
  <c r="S69" i="4"/>
  <c r="Q68" i="4"/>
  <c r="S68" i="4"/>
  <c r="Q67" i="4"/>
  <c r="S67" i="4"/>
  <c r="Q66" i="4"/>
  <c r="S66" i="4"/>
  <c r="Q65" i="4"/>
  <c r="S65" i="4"/>
  <c r="Q64" i="4"/>
  <c r="S64" i="4"/>
  <c r="Q63" i="4"/>
  <c r="S63" i="4"/>
  <c r="Q62" i="4"/>
  <c r="S62" i="4"/>
  <c r="Q61" i="4"/>
  <c r="S61" i="4"/>
  <c r="Q60" i="4"/>
  <c r="S60" i="4"/>
  <c r="Q59" i="4"/>
  <c r="S59" i="4"/>
  <c r="Q58" i="4"/>
  <c r="S58" i="4"/>
  <c r="Q57" i="4"/>
  <c r="S57" i="4"/>
  <c r="Q56" i="4"/>
  <c r="S56" i="4"/>
  <c r="Q55" i="4"/>
  <c r="S55" i="4"/>
  <c r="Q54" i="4"/>
  <c r="S54" i="4"/>
  <c r="Q53" i="4"/>
  <c r="S53" i="4"/>
  <c r="Q52" i="4"/>
  <c r="S52" i="4"/>
  <c r="Q51" i="4"/>
  <c r="S51" i="4"/>
  <c r="Q50" i="4"/>
  <c r="S50" i="4"/>
  <c r="Q49" i="4"/>
  <c r="S49" i="4"/>
  <c r="Q48" i="4"/>
  <c r="S48" i="4"/>
  <c r="Q47" i="4"/>
  <c r="S47" i="4"/>
  <c r="Q46" i="4"/>
  <c r="S46" i="4"/>
  <c r="Q45" i="4"/>
  <c r="S45" i="4"/>
  <c r="Q44" i="4"/>
  <c r="S44" i="4"/>
  <c r="Q43" i="4"/>
  <c r="S43" i="4"/>
  <c r="Q42" i="4"/>
  <c r="S42" i="4"/>
  <c r="Q41" i="4"/>
  <c r="S41" i="4"/>
  <c r="Q40" i="4"/>
  <c r="S40" i="4"/>
  <c r="Q39" i="4"/>
  <c r="S39" i="4"/>
  <c r="Q38" i="4"/>
  <c r="S38" i="4"/>
  <c r="Q37" i="4"/>
  <c r="S37" i="4"/>
  <c r="Q36" i="4"/>
  <c r="S36" i="4"/>
  <c r="Q35" i="4"/>
  <c r="S35" i="4"/>
  <c r="Q34" i="4"/>
  <c r="S34" i="4"/>
  <c r="Q33" i="4"/>
  <c r="S33" i="4"/>
  <c r="Q32" i="4"/>
  <c r="S32" i="4"/>
  <c r="Q31" i="4"/>
  <c r="S31" i="4"/>
  <c r="Q30" i="4"/>
  <c r="S30" i="4"/>
  <c r="Q29" i="4"/>
  <c r="S29" i="4"/>
  <c r="Q28" i="4"/>
  <c r="S28" i="4"/>
  <c r="Q27" i="4"/>
  <c r="S27" i="4"/>
  <c r="Q26" i="4"/>
  <c r="S26" i="4"/>
  <c r="Q25" i="4"/>
  <c r="S25" i="4"/>
  <c r="Q24" i="4"/>
  <c r="S24" i="4"/>
  <c r="Q23" i="4"/>
  <c r="S23" i="4"/>
  <c r="Q22" i="4"/>
  <c r="S22" i="4"/>
  <c r="G494" i="20"/>
  <c r="G485" i="20"/>
  <c r="G463" i="20"/>
  <c r="G444" i="20"/>
  <c r="G436" i="20"/>
  <c r="G428" i="20"/>
  <c r="G420" i="20"/>
  <c r="G412" i="20"/>
  <c r="G404" i="20"/>
  <c r="G396" i="20"/>
  <c r="G388" i="20"/>
  <c r="G380" i="20"/>
  <c r="G372" i="20"/>
  <c r="G364" i="20"/>
  <c r="G356" i="20"/>
  <c r="G348" i="20"/>
  <c r="G339" i="20"/>
  <c r="G331" i="20"/>
  <c r="G323" i="20"/>
  <c r="G315" i="20"/>
  <c r="G291" i="20"/>
  <c r="G283" i="20"/>
  <c r="K231" i="20"/>
  <c r="K227" i="20"/>
  <c r="G223" i="20"/>
  <c r="K222" i="20"/>
  <c r="G221" i="20"/>
  <c r="G219" i="20"/>
  <c r="K218" i="20"/>
  <c r="G217" i="20"/>
  <c r="G215" i="20"/>
  <c r="K214" i="20"/>
  <c r="G213" i="20"/>
  <c r="G211" i="20"/>
  <c r="I210" i="20"/>
  <c r="G209" i="20"/>
  <c r="G201" i="20"/>
  <c r="G180" i="20"/>
  <c r="G178" i="20"/>
  <c r="K176" i="20"/>
  <c r="G175" i="20"/>
  <c r="V8" i="7"/>
  <c r="V10" i="7"/>
  <c r="V12" i="7"/>
  <c r="D15" i="7"/>
  <c r="C19" i="7" s="1"/>
  <c r="V16" i="7"/>
  <c r="V19" i="7"/>
  <c r="V21" i="7"/>
  <c r="V25" i="7"/>
  <c r="I384" i="19"/>
  <c r="J384" i="19"/>
  <c r="F384" i="19"/>
  <c r="G382" i="19"/>
  <c r="H382" i="19"/>
  <c r="I376" i="19"/>
  <c r="J376" i="19"/>
  <c r="F376" i="19"/>
  <c r="G374" i="19"/>
  <c r="H374" i="19"/>
  <c r="I368" i="19"/>
  <c r="J368" i="19"/>
  <c r="F368" i="19"/>
  <c r="G366" i="19"/>
  <c r="H366" i="19"/>
  <c r="G364" i="19"/>
  <c r="H364" i="19"/>
  <c r="F363" i="19"/>
  <c r="H363" i="19"/>
  <c r="G363" i="19"/>
  <c r="I353" i="19"/>
  <c r="J353" i="19"/>
  <c r="F350" i="19"/>
  <c r="H350" i="19"/>
  <c r="G348" i="19"/>
  <c r="H348" i="19"/>
  <c r="I341" i="19"/>
  <c r="J341" i="19"/>
  <c r="P236" i="20"/>
  <c r="V18" i="7"/>
  <c r="D16" i="7"/>
  <c r="D19" i="7" s="1"/>
  <c r="V14" i="7"/>
  <c r="P21" i="7"/>
  <c r="R21" i="7" s="1"/>
  <c r="V11" i="7"/>
  <c r="V4" i="7"/>
  <c r="G536" i="19"/>
  <c r="G535" i="19"/>
  <c r="G530" i="19"/>
  <c r="F529" i="19"/>
  <c r="G520" i="19"/>
  <c r="G514" i="19"/>
  <c r="F513" i="19"/>
  <c r="G504" i="19"/>
  <c r="G503" i="19"/>
  <c r="G498" i="19"/>
  <c r="F497" i="19"/>
  <c r="G487" i="19"/>
  <c r="G482" i="19"/>
  <c r="F481" i="19"/>
  <c r="G472" i="19"/>
  <c r="G471" i="19"/>
  <c r="G466" i="19"/>
  <c r="F465" i="19"/>
  <c r="G456" i="19"/>
  <c r="G455" i="19"/>
  <c r="G450" i="19"/>
  <c r="F449" i="19"/>
  <c r="G440" i="19"/>
  <c r="G439" i="19"/>
  <c r="G434" i="19"/>
  <c r="F433" i="19"/>
  <c r="G424" i="19"/>
  <c r="G423" i="19"/>
  <c r="G418" i="19"/>
  <c r="F417" i="19"/>
  <c r="G408" i="19"/>
  <c r="G407" i="19"/>
  <c r="G402" i="19"/>
  <c r="F401" i="19"/>
  <c r="G392" i="19"/>
  <c r="G365" i="19"/>
  <c r="G349" i="19"/>
  <c r="F383" i="19"/>
  <c r="H383" i="19"/>
  <c r="F375" i="19"/>
  <c r="H375" i="19"/>
  <c r="G375" i="19"/>
  <c r="F367" i="19"/>
  <c r="H367" i="19"/>
  <c r="F354" i="19"/>
  <c r="H354" i="19"/>
  <c r="H353" i="19"/>
  <c r="G353" i="19"/>
  <c r="I352" i="19"/>
  <c r="J352" i="19"/>
  <c r="F352" i="19"/>
  <c r="H352" i="19"/>
  <c r="F347" i="19"/>
  <c r="H347" i="19"/>
  <c r="L493" i="22"/>
  <c r="I493" i="22"/>
  <c r="I388" i="19"/>
  <c r="J388" i="19"/>
  <c r="F388" i="19"/>
  <c r="H388" i="19"/>
  <c r="G386" i="19"/>
  <c r="H386" i="19"/>
  <c r="I380" i="19"/>
  <c r="J380" i="19"/>
  <c r="F380" i="19"/>
  <c r="H380" i="19"/>
  <c r="G378" i="19"/>
  <c r="H378" i="19"/>
  <c r="I372" i="19"/>
  <c r="J372" i="19"/>
  <c r="F372" i="19"/>
  <c r="H372" i="19"/>
  <c r="G370" i="19"/>
  <c r="H370" i="19"/>
  <c r="F359" i="19"/>
  <c r="H359" i="19"/>
  <c r="G359" i="19"/>
  <c r="I356" i="19"/>
  <c r="J356" i="19"/>
  <c r="F356" i="19"/>
  <c r="H356" i="19"/>
  <c r="P25" i="7"/>
  <c r="R25" i="7" s="1"/>
  <c r="V9" i="7"/>
  <c r="V6" i="7"/>
  <c r="V2" i="7"/>
  <c r="G533" i="19"/>
  <c r="G527" i="19"/>
  <c r="G522" i="19"/>
  <c r="G511" i="19"/>
  <c r="G506" i="19"/>
  <c r="G501" i="19"/>
  <c r="G495" i="19"/>
  <c r="G490" i="19"/>
  <c r="G485" i="19"/>
  <c r="G479" i="19"/>
  <c r="G474" i="19"/>
  <c r="G469" i="19"/>
  <c r="G463" i="19"/>
  <c r="G458" i="19"/>
  <c r="G453" i="19"/>
  <c r="G447" i="19"/>
  <c r="G442" i="19"/>
  <c r="G437" i="19"/>
  <c r="G431" i="19"/>
  <c r="G426" i="19"/>
  <c r="G421" i="19"/>
  <c r="G415" i="19"/>
  <c r="G410" i="19"/>
  <c r="G405" i="19"/>
  <c r="G399" i="19"/>
  <c r="G394" i="19"/>
  <c r="F387" i="19"/>
  <c r="H387" i="19"/>
  <c r="F379" i="19"/>
  <c r="H379" i="19"/>
  <c r="G379" i="19"/>
  <c r="F371" i="19"/>
  <c r="H371" i="19"/>
  <c r="G532" i="19"/>
  <c r="G531" i="19"/>
  <c r="F525" i="19"/>
  <c r="H525" i="19"/>
  <c r="F523" i="19"/>
  <c r="H523" i="19"/>
  <c r="G516" i="19"/>
  <c r="G515" i="19"/>
  <c r="F509" i="19"/>
  <c r="G509" i="19"/>
  <c r="F507" i="19"/>
  <c r="G507" i="19"/>
  <c r="H507" i="19"/>
  <c r="G500" i="19"/>
  <c r="G499" i="19"/>
  <c r="F493" i="19"/>
  <c r="H493" i="19"/>
  <c r="F491" i="19"/>
  <c r="H491" i="19"/>
  <c r="G484" i="19"/>
  <c r="G483" i="19"/>
  <c r="F477" i="19"/>
  <c r="H477" i="19"/>
  <c r="F475" i="19"/>
  <c r="G475" i="19"/>
  <c r="G468" i="19"/>
  <c r="G467" i="19"/>
  <c r="F461" i="19"/>
  <c r="H461" i="19"/>
  <c r="F459" i="19"/>
  <c r="H459" i="19"/>
  <c r="G452" i="19"/>
  <c r="G451" i="19"/>
  <c r="F445" i="19"/>
  <c r="H445" i="19"/>
  <c r="F443" i="19"/>
  <c r="G443" i="19"/>
  <c r="H443" i="19"/>
  <c r="G436" i="19"/>
  <c r="G435" i="19"/>
  <c r="F429" i="19"/>
  <c r="H429" i="19"/>
  <c r="F427" i="19"/>
  <c r="H427" i="19"/>
  <c r="G420" i="19"/>
  <c r="G419" i="19"/>
  <c r="F413" i="19"/>
  <c r="H413" i="19"/>
  <c r="F411" i="19"/>
  <c r="G411" i="19"/>
  <c r="G404" i="19"/>
  <c r="G403" i="19"/>
  <c r="F397" i="19"/>
  <c r="H397" i="19"/>
  <c r="F395" i="19"/>
  <c r="H395" i="19"/>
  <c r="I386" i="19"/>
  <c r="J386" i="19"/>
  <c r="I378" i="19"/>
  <c r="J378" i="19"/>
  <c r="I370" i="19"/>
  <c r="J370" i="19"/>
  <c r="I357" i="19"/>
  <c r="J357" i="19"/>
  <c r="I347" i="19"/>
  <c r="J347" i="19"/>
  <c r="I206" i="19"/>
  <c r="J206" i="19"/>
  <c r="G206" i="19"/>
  <c r="G204" i="19"/>
  <c r="I204" i="19"/>
  <c r="J204" i="19"/>
  <c r="I190" i="19"/>
  <c r="J190" i="19"/>
  <c r="G190" i="19"/>
  <c r="G188" i="19"/>
  <c r="I188" i="19"/>
  <c r="J188" i="19"/>
  <c r="I174" i="19"/>
  <c r="J174" i="19"/>
  <c r="G174" i="19"/>
  <c r="G172" i="19"/>
  <c r="I172" i="19"/>
  <c r="J172" i="19"/>
  <c r="I158" i="19"/>
  <c r="J158" i="19"/>
  <c r="G158" i="19"/>
  <c r="G156" i="19"/>
  <c r="I156" i="19"/>
  <c r="J156" i="19"/>
  <c r="I142" i="19"/>
  <c r="J142" i="19"/>
  <c r="G142" i="19"/>
  <c r="G140" i="19"/>
  <c r="I140" i="19"/>
  <c r="J140" i="19"/>
  <c r="I126" i="19"/>
  <c r="J126" i="19"/>
  <c r="G126" i="19"/>
  <c r="G124" i="19"/>
  <c r="I124" i="19"/>
  <c r="J124" i="19"/>
  <c r="I110" i="19"/>
  <c r="J110" i="19"/>
  <c r="G110" i="19"/>
  <c r="G108" i="19"/>
  <c r="I108" i="19"/>
  <c r="J108" i="19"/>
  <c r="I94" i="19"/>
  <c r="J94" i="19"/>
  <c r="G94" i="19"/>
  <c r="G92" i="19"/>
  <c r="I92" i="19"/>
  <c r="J92" i="19"/>
  <c r="I78" i="19"/>
  <c r="J78" i="19" s="1"/>
  <c r="G78" i="19"/>
  <c r="I73" i="19"/>
  <c r="J73" i="19" s="1"/>
  <c r="I69" i="19"/>
  <c r="J69" i="19" s="1"/>
  <c r="I65" i="19"/>
  <c r="J65" i="19" s="1"/>
  <c r="I57" i="19"/>
  <c r="J57" i="19" s="1"/>
  <c r="I49" i="19"/>
  <c r="J49" i="19" s="1"/>
  <c r="I25" i="19"/>
  <c r="J25" i="19" s="1"/>
  <c r="L13" i="19"/>
  <c r="L12" i="19"/>
  <c r="H13" i="19"/>
  <c r="H12" i="19"/>
  <c r="D13" i="19"/>
  <c r="D12" i="19"/>
  <c r="G598" i="22"/>
  <c r="I598" i="22"/>
  <c r="P598" i="22"/>
  <c r="R598" i="22"/>
  <c r="U598" i="22"/>
  <c r="G582" i="22"/>
  <c r="I582" i="22"/>
  <c r="P582" i="22"/>
  <c r="G566" i="22"/>
  <c r="M566" i="22"/>
  <c r="P566" i="22"/>
  <c r="R566" i="22"/>
  <c r="U566" i="22"/>
  <c r="G550" i="22"/>
  <c r="M550" i="22"/>
  <c r="P550" i="22"/>
  <c r="G534" i="22"/>
  <c r="M534" i="22"/>
  <c r="P534" i="22"/>
  <c r="R534" i="22"/>
  <c r="U534" i="22"/>
  <c r="G518" i="22"/>
  <c r="M518" i="22"/>
  <c r="P518" i="22"/>
  <c r="G502" i="22"/>
  <c r="I502" i="22"/>
  <c r="P502" i="22"/>
  <c r="R502" i="22"/>
  <c r="U502" i="22"/>
  <c r="G491" i="22"/>
  <c r="I491" i="22"/>
  <c r="P491" i="22"/>
  <c r="G488" i="22"/>
  <c r="I488" i="22"/>
  <c r="P488" i="22"/>
  <c r="R488" i="22"/>
  <c r="U488" i="22"/>
  <c r="G450" i="22"/>
  <c r="I450" i="22"/>
  <c r="P450" i="22"/>
  <c r="G196" i="22"/>
  <c r="K196" i="22"/>
  <c r="P196" i="22"/>
  <c r="R196" i="22"/>
  <c r="U196" i="22"/>
  <c r="G362" i="19"/>
  <c r="G357" i="19"/>
  <c r="G346" i="19"/>
  <c r="G341" i="19"/>
  <c r="F340" i="19"/>
  <c r="H340" i="19"/>
  <c r="H332" i="19"/>
  <c r="G331" i="19"/>
  <c r="G330" i="19"/>
  <c r="G325" i="19"/>
  <c r="F324" i="19"/>
  <c r="H324" i="19"/>
  <c r="H316" i="19"/>
  <c r="G315" i="19"/>
  <c r="G314" i="19"/>
  <c r="G309" i="19"/>
  <c r="F308" i="19"/>
  <c r="H308" i="19"/>
  <c r="H300" i="19"/>
  <c r="G299" i="19"/>
  <c r="G298" i="19"/>
  <c r="G293" i="19"/>
  <c r="F292" i="19"/>
  <c r="G292" i="19"/>
  <c r="H292" i="19"/>
  <c r="H284" i="19"/>
  <c r="G283" i="19"/>
  <c r="G282" i="19"/>
  <c r="F276" i="19"/>
  <c r="H276" i="19"/>
  <c r="H268" i="19"/>
  <c r="G267" i="19"/>
  <c r="G266" i="19"/>
  <c r="G261" i="19"/>
  <c r="F260" i="19"/>
  <c r="H260" i="19"/>
  <c r="H252" i="19"/>
  <c r="G251" i="19"/>
  <c r="G250" i="19"/>
  <c r="F244" i="19"/>
  <c r="H244" i="19"/>
  <c r="G235" i="19"/>
  <c r="G234" i="19"/>
  <c r="G229" i="19"/>
  <c r="F228" i="19"/>
  <c r="G228" i="19"/>
  <c r="H228" i="19"/>
  <c r="H220" i="19"/>
  <c r="G219" i="19"/>
  <c r="G218" i="19"/>
  <c r="G199" i="19"/>
  <c r="G183" i="19"/>
  <c r="G167" i="19"/>
  <c r="G151" i="19"/>
  <c r="G135" i="19"/>
  <c r="G119" i="19"/>
  <c r="G103" i="19"/>
  <c r="G87" i="19"/>
  <c r="M12" i="19"/>
  <c r="E12" i="19"/>
  <c r="G604" i="22"/>
  <c r="I604" i="22"/>
  <c r="R592" i="22"/>
  <c r="U592" i="22"/>
  <c r="P589" i="22"/>
  <c r="R589" i="22"/>
  <c r="U589" i="22"/>
  <c r="G588" i="22"/>
  <c r="I588" i="22"/>
  <c r="P573" i="22"/>
  <c r="R573" i="22"/>
  <c r="U573" i="22"/>
  <c r="G572" i="22"/>
  <c r="I572" i="22"/>
  <c r="P557" i="22"/>
  <c r="R557" i="22"/>
  <c r="U557" i="22"/>
  <c r="G556" i="22"/>
  <c r="M556" i="22"/>
  <c r="P541" i="22"/>
  <c r="R541" i="22"/>
  <c r="U541" i="22"/>
  <c r="G540" i="22"/>
  <c r="M540" i="22"/>
  <c r="P525" i="22"/>
  <c r="R525" i="22"/>
  <c r="U525" i="22"/>
  <c r="G524" i="22"/>
  <c r="M524" i="22"/>
  <c r="P509" i="22"/>
  <c r="R509" i="22"/>
  <c r="U509" i="22"/>
  <c r="G508" i="22"/>
  <c r="M508" i="22"/>
  <c r="P493" i="22"/>
  <c r="R493" i="22"/>
  <c r="U493" i="22"/>
  <c r="G485" i="22"/>
  <c r="I485" i="22"/>
  <c r="R288" i="22"/>
  <c r="U288" i="22"/>
  <c r="R249" i="22"/>
  <c r="U249" i="22"/>
  <c r="R242" i="22"/>
  <c r="U242" i="22"/>
  <c r="R234" i="22"/>
  <c r="U234" i="22"/>
  <c r="R220" i="22"/>
  <c r="U220" i="22"/>
  <c r="R174" i="22"/>
  <c r="U174" i="22"/>
  <c r="I202" i="19"/>
  <c r="J202" i="19"/>
  <c r="I200" i="19"/>
  <c r="J200" i="19"/>
  <c r="I186" i="19"/>
  <c r="J186" i="19"/>
  <c r="I184" i="19"/>
  <c r="J184" i="19"/>
  <c r="I170" i="19"/>
  <c r="J170" i="19"/>
  <c r="I168" i="19"/>
  <c r="J168" i="19"/>
  <c r="I154" i="19"/>
  <c r="J154" i="19"/>
  <c r="I152" i="19"/>
  <c r="J152" i="19"/>
  <c r="I138" i="19"/>
  <c r="J138" i="19"/>
  <c r="I136" i="19"/>
  <c r="J136" i="19"/>
  <c r="I122" i="19"/>
  <c r="J122" i="19"/>
  <c r="I120" i="19"/>
  <c r="J120" i="19"/>
  <c r="I106" i="19"/>
  <c r="J106" i="19"/>
  <c r="I104" i="19"/>
  <c r="J104" i="19"/>
  <c r="I90" i="19"/>
  <c r="J90" i="19"/>
  <c r="I88" i="19"/>
  <c r="J88" i="19"/>
  <c r="I74" i="19"/>
  <c r="J74" i="19" s="1"/>
  <c r="G602" i="22"/>
  <c r="I602" i="22"/>
  <c r="P602" i="22"/>
  <c r="G586" i="22"/>
  <c r="I586" i="22"/>
  <c r="P586" i="22"/>
  <c r="R586" i="22"/>
  <c r="U586" i="22"/>
  <c r="G570" i="22"/>
  <c r="M570" i="22"/>
  <c r="P570" i="22"/>
  <c r="G554" i="22"/>
  <c r="M554" i="22"/>
  <c r="P554" i="22"/>
  <c r="R554" i="22"/>
  <c r="U554" i="22"/>
  <c r="G538" i="22"/>
  <c r="M538" i="22"/>
  <c r="P538" i="22"/>
  <c r="G522" i="22"/>
  <c r="M522" i="22"/>
  <c r="P522" i="22"/>
  <c r="R522" i="22"/>
  <c r="U522" i="22"/>
  <c r="G506" i="22"/>
  <c r="M506" i="22"/>
  <c r="P506" i="22"/>
  <c r="N487" i="22"/>
  <c r="I487" i="22"/>
  <c r="G483" i="22"/>
  <c r="I483" i="22"/>
  <c r="P483" i="22"/>
  <c r="P475" i="22"/>
  <c r="G475" i="22"/>
  <c r="I475" i="22"/>
  <c r="G462" i="22"/>
  <c r="I462" i="22"/>
  <c r="P462" i="22"/>
  <c r="G460" i="22"/>
  <c r="R460" i="22"/>
  <c r="U460" i="22"/>
  <c r="P460" i="22"/>
  <c r="G458" i="22"/>
  <c r="P458" i="22"/>
  <c r="G339" i="22"/>
  <c r="K339" i="22"/>
  <c r="P339" i="22"/>
  <c r="R339" i="22"/>
  <c r="U339" i="22"/>
  <c r="G337" i="22"/>
  <c r="K337" i="22"/>
  <c r="P337" i="22"/>
  <c r="G335" i="22"/>
  <c r="K335" i="22"/>
  <c r="P335" i="22"/>
  <c r="R335" i="22"/>
  <c r="U335" i="22"/>
  <c r="G333" i="22"/>
  <c r="K333" i="22"/>
  <c r="P333" i="22"/>
  <c r="G331" i="22"/>
  <c r="K331" i="22"/>
  <c r="P331" i="22"/>
  <c r="R331" i="22"/>
  <c r="U331" i="22"/>
  <c r="G329" i="22"/>
  <c r="K329" i="22"/>
  <c r="P329" i="22"/>
  <c r="G327" i="22"/>
  <c r="K327" i="22"/>
  <c r="P327" i="22"/>
  <c r="R327" i="22"/>
  <c r="U327" i="22"/>
  <c r="G325" i="22"/>
  <c r="I325" i="22"/>
  <c r="P325" i="22"/>
  <c r="G323" i="22"/>
  <c r="I323" i="22"/>
  <c r="P323" i="22"/>
  <c r="R323" i="22"/>
  <c r="U323" i="22"/>
  <c r="G321" i="22"/>
  <c r="I321" i="22"/>
  <c r="P321" i="22"/>
  <c r="G319" i="22"/>
  <c r="K319" i="22"/>
  <c r="P319" i="22"/>
  <c r="R319" i="22"/>
  <c r="U319" i="22"/>
  <c r="G317" i="22"/>
  <c r="N317" i="22"/>
  <c r="P317" i="22"/>
  <c r="G315" i="22"/>
  <c r="N315" i="22"/>
  <c r="P315" i="22"/>
  <c r="R315" i="22"/>
  <c r="U315" i="22"/>
  <c r="G313" i="22"/>
  <c r="K313" i="22"/>
  <c r="P313" i="22"/>
  <c r="G340" i="19"/>
  <c r="G308" i="19"/>
  <c r="G260" i="19"/>
  <c r="G244" i="19"/>
  <c r="I38" i="19"/>
  <c r="J38" i="19" s="1"/>
  <c r="G212" i="19"/>
  <c r="I212" i="19"/>
  <c r="J212" i="19"/>
  <c r="I198" i="19"/>
  <c r="J198" i="19"/>
  <c r="G198" i="19"/>
  <c r="G196" i="19"/>
  <c r="I196" i="19"/>
  <c r="J196" i="19"/>
  <c r="I182" i="19"/>
  <c r="J182" i="19"/>
  <c r="G182" i="19"/>
  <c r="G180" i="19"/>
  <c r="I180" i="19"/>
  <c r="J180" i="19"/>
  <c r="I166" i="19"/>
  <c r="J166" i="19"/>
  <c r="G166" i="19"/>
  <c r="G164" i="19"/>
  <c r="I164" i="19"/>
  <c r="J164" i="19"/>
  <c r="I150" i="19"/>
  <c r="J150" i="19"/>
  <c r="G150" i="19"/>
  <c r="G148" i="19"/>
  <c r="I148" i="19"/>
  <c r="J148" i="19"/>
  <c r="I134" i="19"/>
  <c r="J134" i="19"/>
  <c r="G134" i="19"/>
  <c r="G132" i="19"/>
  <c r="I132" i="19"/>
  <c r="J132" i="19"/>
  <c r="I118" i="19"/>
  <c r="J118" i="19"/>
  <c r="G118" i="19"/>
  <c r="G116" i="19"/>
  <c r="I116" i="19"/>
  <c r="J116" i="19"/>
  <c r="I102" i="19"/>
  <c r="J102" i="19"/>
  <c r="G102" i="19"/>
  <c r="G100" i="19"/>
  <c r="I100" i="19"/>
  <c r="J100" i="19"/>
  <c r="I86" i="19"/>
  <c r="J86" i="19"/>
  <c r="G86" i="19"/>
  <c r="I71" i="19"/>
  <c r="J71" i="19" s="1"/>
  <c r="I63" i="19"/>
  <c r="J63" i="19" s="1"/>
  <c r="I47" i="19"/>
  <c r="J47" i="19" s="1"/>
  <c r="I39" i="19"/>
  <c r="J39" i="19" s="1"/>
  <c r="I31" i="19"/>
  <c r="J31" i="19" s="1"/>
  <c r="I23" i="19"/>
  <c r="J23" i="19" s="1"/>
  <c r="N12" i="19"/>
  <c r="N13" i="19"/>
  <c r="J12" i="19"/>
  <c r="J13" i="19"/>
  <c r="F12" i="19"/>
  <c r="F13" i="19"/>
  <c r="G58" i="19"/>
  <c r="G26" i="19"/>
  <c r="G590" i="22"/>
  <c r="I590" i="22"/>
  <c r="P590" i="22"/>
  <c r="R590" i="22"/>
  <c r="U590" i="22"/>
  <c r="G574" i="22"/>
  <c r="I574" i="22"/>
  <c r="P574" i="22"/>
  <c r="R574" i="22"/>
  <c r="U574" i="22"/>
  <c r="G558" i="22"/>
  <c r="M558" i="22"/>
  <c r="P558" i="22"/>
  <c r="G542" i="22"/>
  <c r="M542" i="22"/>
  <c r="P542" i="22"/>
  <c r="G526" i="22"/>
  <c r="M526" i="22"/>
  <c r="P526" i="22"/>
  <c r="R526" i="22"/>
  <c r="U526" i="22"/>
  <c r="G510" i="22"/>
  <c r="M510" i="22"/>
  <c r="P510" i="22"/>
  <c r="R510" i="22"/>
  <c r="U510" i="22"/>
  <c r="G494" i="22"/>
  <c r="I494" i="22"/>
  <c r="P494" i="22"/>
  <c r="R494" i="22"/>
  <c r="U494" i="22"/>
  <c r="P474" i="22"/>
  <c r="G474" i="22"/>
  <c r="I474" i="22"/>
  <c r="G205" i="22"/>
  <c r="I205" i="22"/>
  <c r="P205" i="22"/>
  <c r="R205" i="22"/>
  <c r="U205" i="22"/>
  <c r="G197" i="22"/>
  <c r="I197" i="22"/>
  <c r="P197" i="22"/>
  <c r="R197" i="22"/>
  <c r="U197" i="22"/>
  <c r="G338" i="19"/>
  <c r="G322" i="19"/>
  <c r="G306" i="19"/>
  <c r="G290" i="19"/>
  <c r="G274" i="19"/>
  <c r="G258" i="19"/>
  <c r="G242" i="19"/>
  <c r="K13" i="19"/>
  <c r="P597" i="22"/>
  <c r="R597" i="22"/>
  <c r="U597" i="22"/>
  <c r="G596" i="22"/>
  <c r="I596" i="22"/>
  <c r="P581" i="22"/>
  <c r="R581" i="22"/>
  <c r="U581" i="22"/>
  <c r="G580" i="22"/>
  <c r="M580" i="22"/>
  <c r="P565" i="22"/>
  <c r="R565" i="22"/>
  <c r="U565" i="22"/>
  <c r="G564" i="22"/>
  <c r="M564" i="22"/>
  <c r="P549" i="22"/>
  <c r="R549" i="22"/>
  <c r="U549" i="22"/>
  <c r="G548" i="22"/>
  <c r="M548" i="22"/>
  <c r="P533" i="22"/>
  <c r="R533" i="22"/>
  <c r="U533" i="22"/>
  <c r="G532" i="22"/>
  <c r="M532" i="22"/>
  <c r="P517" i="22"/>
  <c r="R517" i="22"/>
  <c r="U517" i="22"/>
  <c r="G516" i="22"/>
  <c r="M516" i="22"/>
  <c r="P501" i="22"/>
  <c r="R501" i="22"/>
  <c r="U501" i="22"/>
  <c r="G500" i="22"/>
  <c r="I500" i="22"/>
  <c r="P490" i="22"/>
  <c r="R490" i="22"/>
  <c r="U490" i="22"/>
  <c r="I489" i="22"/>
  <c r="G479" i="22"/>
  <c r="I479" i="22"/>
  <c r="I210" i="19"/>
  <c r="J210" i="19"/>
  <c r="G210" i="19"/>
  <c r="G208" i="19"/>
  <c r="I208" i="19"/>
  <c r="J208" i="19"/>
  <c r="I194" i="19"/>
  <c r="J194" i="19"/>
  <c r="G194" i="19"/>
  <c r="G192" i="19"/>
  <c r="I192" i="19"/>
  <c r="J192" i="19"/>
  <c r="I178" i="19"/>
  <c r="J178" i="19"/>
  <c r="G178" i="19"/>
  <c r="G176" i="19"/>
  <c r="I176" i="19"/>
  <c r="J176" i="19"/>
  <c r="I162" i="19"/>
  <c r="J162" i="19"/>
  <c r="G162" i="19"/>
  <c r="G160" i="19"/>
  <c r="I160" i="19"/>
  <c r="J160" i="19"/>
  <c r="I146" i="19"/>
  <c r="J146" i="19"/>
  <c r="G146" i="19"/>
  <c r="G144" i="19"/>
  <c r="I144" i="19"/>
  <c r="J144" i="19"/>
  <c r="I130" i="19"/>
  <c r="J130" i="19"/>
  <c r="G130" i="19"/>
  <c r="G128" i="19"/>
  <c r="I128" i="19"/>
  <c r="J128" i="19"/>
  <c r="I114" i="19"/>
  <c r="J114" i="19"/>
  <c r="G114" i="19"/>
  <c r="G112" i="19"/>
  <c r="I112" i="19"/>
  <c r="J112" i="19"/>
  <c r="I98" i="19"/>
  <c r="J98" i="19"/>
  <c r="G98" i="19"/>
  <c r="G96" i="19"/>
  <c r="I96" i="19"/>
  <c r="J96" i="19"/>
  <c r="I82" i="19"/>
  <c r="J82" i="19" s="1"/>
  <c r="G82" i="19"/>
  <c r="G594" i="22"/>
  <c r="I594" i="22"/>
  <c r="P594" i="22"/>
  <c r="R594" i="22"/>
  <c r="U594" i="22"/>
  <c r="G578" i="22"/>
  <c r="M578" i="22"/>
  <c r="P578" i="22"/>
  <c r="R578" i="22"/>
  <c r="U578" i="22"/>
  <c r="G562" i="22"/>
  <c r="M562" i="22"/>
  <c r="P562" i="22"/>
  <c r="R562" i="22"/>
  <c r="U562" i="22"/>
  <c r="G546" i="22"/>
  <c r="M546" i="22"/>
  <c r="P546" i="22"/>
  <c r="R546" i="22"/>
  <c r="U546" i="22"/>
  <c r="G530" i="22"/>
  <c r="M530" i="22"/>
  <c r="P530" i="22"/>
  <c r="R530" i="22"/>
  <c r="U530" i="22"/>
  <c r="G514" i="22"/>
  <c r="M514" i="22"/>
  <c r="P514" i="22"/>
  <c r="R514" i="22"/>
  <c r="U514" i="22"/>
  <c r="G498" i="22"/>
  <c r="I498" i="22"/>
  <c r="P498" i="22"/>
  <c r="G477" i="22"/>
  <c r="I477" i="22"/>
  <c r="P477" i="22"/>
  <c r="P473" i="22"/>
  <c r="G473" i="22"/>
  <c r="I473" i="22"/>
  <c r="G461" i="22"/>
  <c r="I461" i="22"/>
  <c r="P461" i="22"/>
  <c r="G459" i="22"/>
  <c r="P459" i="22"/>
  <c r="R459" i="22"/>
  <c r="U459" i="22"/>
  <c r="G338" i="22"/>
  <c r="K338" i="22"/>
  <c r="P338" i="22"/>
  <c r="R338" i="22"/>
  <c r="U338" i="22"/>
  <c r="G336" i="22"/>
  <c r="K336" i="22"/>
  <c r="P336" i="22"/>
  <c r="R336" i="22"/>
  <c r="U336" i="22"/>
  <c r="G334" i="22"/>
  <c r="K334" i="22"/>
  <c r="P334" i="22"/>
  <c r="G332" i="22"/>
  <c r="K332" i="22"/>
  <c r="P332" i="22"/>
  <c r="G330" i="22"/>
  <c r="K330" i="22"/>
  <c r="P330" i="22"/>
  <c r="R330" i="22"/>
  <c r="U330" i="22"/>
  <c r="G328" i="22"/>
  <c r="K328" i="22"/>
  <c r="P328" i="22"/>
  <c r="R328" i="22"/>
  <c r="U328" i="22"/>
  <c r="G326" i="22"/>
  <c r="K326" i="22"/>
  <c r="P326" i="22"/>
  <c r="R326" i="22"/>
  <c r="U326" i="22"/>
  <c r="G324" i="22"/>
  <c r="I324" i="22"/>
  <c r="P324" i="22"/>
  <c r="R324" i="22"/>
  <c r="U324" i="22"/>
  <c r="G322" i="22"/>
  <c r="I322" i="22"/>
  <c r="P322" i="22"/>
  <c r="R322" i="22"/>
  <c r="U322" i="22"/>
  <c r="G320" i="22"/>
  <c r="I320" i="22"/>
  <c r="P320" i="22"/>
  <c r="R320" i="22"/>
  <c r="U320" i="22"/>
  <c r="G318" i="22"/>
  <c r="N318" i="22"/>
  <c r="P318" i="22"/>
  <c r="G316" i="22"/>
  <c r="N316" i="22"/>
  <c r="P316" i="22"/>
  <c r="G314" i="22"/>
  <c r="K314" i="22"/>
  <c r="P314" i="22"/>
  <c r="R314" i="22"/>
  <c r="U314" i="22"/>
  <c r="G202" i="22"/>
  <c r="I202" i="22"/>
  <c r="P202" i="22"/>
  <c r="R202" i="22"/>
  <c r="U202" i="22"/>
  <c r="G358" i="19"/>
  <c r="G343" i="19"/>
  <c r="G342" i="19"/>
  <c r="G337" i="19"/>
  <c r="F336" i="19"/>
  <c r="H336" i="19"/>
  <c r="F334" i="19"/>
  <c r="H334" i="19"/>
  <c r="G327" i="19"/>
  <c r="G326" i="19"/>
  <c r="G321" i="19"/>
  <c r="F320" i="19"/>
  <c r="H320" i="19"/>
  <c r="F318" i="19"/>
  <c r="H318" i="19"/>
  <c r="G311" i="19"/>
  <c r="G310" i="19"/>
  <c r="G305" i="19"/>
  <c r="F304" i="19"/>
  <c r="H304" i="19"/>
  <c r="F302" i="19"/>
  <c r="H302" i="19"/>
  <c r="G295" i="19"/>
  <c r="G294" i="19"/>
  <c r="F288" i="19"/>
  <c r="H288" i="19"/>
  <c r="F286" i="19"/>
  <c r="H286" i="19"/>
  <c r="G279" i="19"/>
  <c r="G278" i="19"/>
  <c r="G273" i="19"/>
  <c r="F272" i="19"/>
  <c r="H272" i="19"/>
  <c r="F270" i="19"/>
  <c r="H270" i="19"/>
  <c r="G263" i="19"/>
  <c r="G262" i="19"/>
  <c r="G257" i="19"/>
  <c r="F256" i="19"/>
  <c r="H256" i="19"/>
  <c r="F254" i="19"/>
  <c r="H254" i="19"/>
  <c r="G247" i="19"/>
  <c r="G246" i="19"/>
  <c r="G241" i="19"/>
  <c r="F240" i="19"/>
  <c r="H240" i="19"/>
  <c r="F238" i="19"/>
  <c r="H238" i="19"/>
  <c r="G230" i="19"/>
  <c r="G225" i="19"/>
  <c r="F224" i="19"/>
  <c r="H224" i="19"/>
  <c r="F222" i="19"/>
  <c r="H222" i="19"/>
  <c r="G215" i="19"/>
  <c r="G214" i="19"/>
  <c r="I207" i="19"/>
  <c r="J207" i="19"/>
  <c r="G203" i="19"/>
  <c r="F202" i="19"/>
  <c r="H202" i="19"/>
  <c r="F200" i="19"/>
  <c r="H200" i="19"/>
  <c r="I191" i="19"/>
  <c r="J191" i="19"/>
  <c r="G187" i="19"/>
  <c r="F186" i="19"/>
  <c r="H186" i="19"/>
  <c r="F184" i="19"/>
  <c r="H184" i="19"/>
  <c r="I175" i="19"/>
  <c r="J175" i="19"/>
  <c r="G171" i="19"/>
  <c r="F170" i="19"/>
  <c r="H170" i="19"/>
  <c r="F168" i="19"/>
  <c r="H168" i="19"/>
  <c r="I159" i="19"/>
  <c r="J159" i="19"/>
  <c r="F154" i="19"/>
  <c r="H154" i="19"/>
  <c r="F152" i="19"/>
  <c r="H152" i="19"/>
  <c r="I143" i="19"/>
  <c r="J143" i="19"/>
  <c r="G139" i="19"/>
  <c r="F138" i="19"/>
  <c r="H138" i="19"/>
  <c r="F136" i="19"/>
  <c r="H136" i="19"/>
  <c r="I127" i="19"/>
  <c r="J127" i="19"/>
  <c r="G123" i="19"/>
  <c r="F122" i="19"/>
  <c r="H122" i="19"/>
  <c r="F120" i="19"/>
  <c r="H120" i="19"/>
  <c r="I111" i="19"/>
  <c r="J111" i="19"/>
  <c r="G107" i="19"/>
  <c r="F106" i="19"/>
  <c r="H106" i="19"/>
  <c r="F104" i="19"/>
  <c r="H104" i="19"/>
  <c r="I95" i="19"/>
  <c r="J95" i="19"/>
  <c r="G91" i="19"/>
  <c r="F90" i="19"/>
  <c r="H90" i="19"/>
  <c r="F88" i="19"/>
  <c r="H88" i="19"/>
  <c r="I79" i="19"/>
  <c r="J79" i="19" s="1"/>
  <c r="F74" i="19"/>
  <c r="G74" i="19" s="1"/>
  <c r="R604" i="22"/>
  <c r="U604" i="22"/>
  <c r="P601" i="22"/>
  <c r="R601" i="22"/>
  <c r="U601" i="22"/>
  <c r="G600" i="22"/>
  <c r="I600" i="22"/>
  <c r="R588" i="22"/>
  <c r="U588" i="22"/>
  <c r="P585" i="22"/>
  <c r="R585" i="22"/>
  <c r="U585" i="22"/>
  <c r="G584" i="22"/>
  <c r="I584" i="22"/>
  <c r="R572" i="22"/>
  <c r="U572" i="22"/>
  <c r="P569" i="22"/>
  <c r="R569" i="22"/>
  <c r="U569" i="22"/>
  <c r="G568" i="22"/>
  <c r="M568" i="22"/>
  <c r="R556" i="22"/>
  <c r="U556" i="22"/>
  <c r="P553" i="22"/>
  <c r="R553" i="22"/>
  <c r="U553" i="22"/>
  <c r="G552" i="22"/>
  <c r="M552" i="22"/>
  <c r="R540" i="22"/>
  <c r="U540" i="22"/>
  <c r="P537" i="22"/>
  <c r="R537" i="22"/>
  <c r="U537" i="22"/>
  <c r="G536" i="22"/>
  <c r="M536" i="22"/>
  <c r="R524" i="22"/>
  <c r="U524" i="22"/>
  <c r="P521" i="22"/>
  <c r="R521" i="22"/>
  <c r="U521" i="22"/>
  <c r="G520" i="22"/>
  <c r="M520" i="22"/>
  <c r="P505" i="22"/>
  <c r="R505" i="22"/>
  <c r="U505" i="22"/>
  <c r="G504" i="22"/>
  <c r="M504" i="22"/>
  <c r="P482" i="22"/>
  <c r="R482" i="22"/>
  <c r="U482" i="22"/>
  <c r="R290" i="22"/>
  <c r="U290" i="22"/>
  <c r="R266" i="22"/>
  <c r="U266" i="22"/>
  <c r="R258" i="22"/>
  <c r="U258" i="22"/>
  <c r="R244" i="22"/>
  <c r="U244" i="22"/>
  <c r="P165" i="22"/>
  <c r="G165" i="22"/>
  <c r="K165" i="22"/>
  <c r="P162" i="22"/>
  <c r="G162" i="22"/>
  <c r="K162" i="22"/>
  <c r="P150" i="22"/>
  <c r="G150" i="22"/>
  <c r="K150" i="22"/>
  <c r="G93" i="22"/>
  <c r="I93" i="22"/>
  <c r="P93" i="22"/>
  <c r="P85" i="22"/>
  <c r="R85" i="22"/>
  <c r="G85" i="22"/>
  <c r="I85" i="22"/>
  <c r="G77" i="22"/>
  <c r="N77" i="22"/>
  <c r="P77" i="22"/>
  <c r="P69" i="22"/>
  <c r="R69" i="22"/>
  <c r="G69" i="22"/>
  <c r="N69" i="22"/>
  <c r="G61" i="22"/>
  <c r="N61" i="22"/>
  <c r="P61" i="22"/>
  <c r="P53" i="22"/>
  <c r="R53" i="22"/>
  <c r="G53" i="22"/>
  <c r="N53" i="22"/>
  <c r="G30" i="22"/>
  <c r="N30" i="22"/>
  <c r="P30" i="22"/>
  <c r="R30" i="22"/>
  <c r="G27" i="22"/>
  <c r="N27" i="22"/>
  <c r="P27" i="22"/>
  <c r="P605" i="25"/>
  <c r="R605" i="25"/>
  <c r="U605" i="25"/>
  <c r="G605" i="25"/>
  <c r="I605" i="25"/>
  <c r="G597" i="25"/>
  <c r="I597" i="25"/>
  <c r="P597" i="25"/>
  <c r="G586" i="25"/>
  <c r="I586" i="25"/>
  <c r="P586" i="25"/>
  <c r="G578" i="25"/>
  <c r="M578" i="25"/>
  <c r="P578" i="25"/>
  <c r="P541" i="25"/>
  <c r="R541" i="25"/>
  <c r="U541" i="25"/>
  <c r="G541" i="25"/>
  <c r="M541" i="25"/>
  <c r="G533" i="25"/>
  <c r="M533" i="25"/>
  <c r="P533" i="25"/>
  <c r="G522" i="25"/>
  <c r="M522" i="25"/>
  <c r="P522" i="25"/>
  <c r="G514" i="25"/>
  <c r="M514" i="25"/>
  <c r="P514" i="25"/>
  <c r="G472" i="22"/>
  <c r="I472" i="22"/>
  <c r="G471" i="22"/>
  <c r="I471" i="22"/>
  <c r="G470" i="22"/>
  <c r="I470" i="22"/>
  <c r="G469" i="22"/>
  <c r="I469" i="22"/>
  <c r="G468" i="22"/>
  <c r="R468" i="22"/>
  <c r="U468" i="22"/>
  <c r="R467" i="22"/>
  <c r="U467" i="22"/>
  <c r="I465" i="22"/>
  <c r="G464" i="22"/>
  <c r="G463" i="22"/>
  <c r="I463" i="22"/>
  <c r="P457" i="22"/>
  <c r="R457" i="22"/>
  <c r="U457" i="22"/>
  <c r="G456" i="22"/>
  <c r="I456" i="22"/>
  <c r="G449" i="22"/>
  <c r="I449" i="22"/>
  <c r="G448" i="22"/>
  <c r="I448" i="22"/>
  <c r="P446" i="22"/>
  <c r="R446" i="22"/>
  <c r="U446" i="22"/>
  <c r="G297" i="22"/>
  <c r="G295" i="22"/>
  <c r="N295" i="22"/>
  <c r="G293" i="22"/>
  <c r="K293" i="22"/>
  <c r="G291" i="22"/>
  <c r="K291" i="22"/>
  <c r="G289" i="22"/>
  <c r="K289" i="22"/>
  <c r="G287" i="22"/>
  <c r="N287" i="22"/>
  <c r="G285" i="22"/>
  <c r="K285" i="22"/>
  <c r="G283" i="22"/>
  <c r="K283" i="22"/>
  <c r="G281" i="22"/>
  <c r="K281" i="22"/>
  <c r="G279" i="22"/>
  <c r="K279" i="22"/>
  <c r="G277" i="22"/>
  <c r="K277" i="22"/>
  <c r="G275" i="22"/>
  <c r="K275" i="22"/>
  <c r="G273" i="22"/>
  <c r="K273" i="22"/>
  <c r="G271" i="22"/>
  <c r="K271" i="22"/>
  <c r="G269" i="22"/>
  <c r="K269" i="22"/>
  <c r="G267" i="22"/>
  <c r="K267" i="22"/>
  <c r="G265" i="22"/>
  <c r="K265" i="22"/>
  <c r="G263" i="22"/>
  <c r="K263" i="22"/>
  <c r="G261" i="22"/>
  <c r="K261" i="22"/>
  <c r="G259" i="22"/>
  <c r="K259" i="22"/>
  <c r="G257" i="22"/>
  <c r="K257" i="22"/>
  <c r="G255" i="22"/>
  <c r="K255" i="22"/>
  <c r="G253" i="22"/>
  <c r="K253" i="22"/>
  <c r="G251" i="22"/>
  <c r="K251" i="22"/>
  <c r="G248" i="22"/>
  <c r="K248" i="22"/>
  <c r="G245" i="22"/>
  <c r="K245" i="22"/>
  <c r="G243" i="22"/>
  <c r="N243" i="22"/>
  <c r="G241" i="22"/>
  <c r="N241" i="22"/>
  <c r="G239" i="22"/>
  <c r="K239" i="22"/>
  <c r="G237" i="22"/>
  <c r="K237" i="22"/>
  <c r="G235" i="22"/>
  <c r="K235" i="22"/>
  <c r="G232" i="22"/>
  <c r="K232" i="22"/>
  <c r="G230" i="22"/>
  <c r="K230" i="22"/>
  <c r="G228" i="22"/>
  <c r="K228" i="22"/>
  <c r="G226" i="22"/>
  <c r="K226" i="22"/>
  <c r="G223" i="22"/>
  <c r="K223" i="22"/>
  <c r="G221" i="22"/>
  <c r="K221" i="22"/>
  <c r="G219" i="22"/>
  <c r="K219" i="22"/>
  <c r="G217" i="22"/>
  <c r="K217" i="22"/>
  <c r="G215" i="22"/>
  <c r="K215" i="22"/>
  <c r="G213" i="22"/>
  <c r="I213" i="22"/>
  <c r="G211" i="22"/>
  <c r="I211" i="22"/>
  <c r="G209" i="22"/>
  <c r="K209" i="22"/>
  <c r="P206" i="22"/>
  <c r="R206" i="22"/>
  <c r="U206" i="22"/>
  <c r="G204" i="22"/>
  <c r="I204" i="22"/>
  <c r="G203" i="22"/>
  <c r="I203" i="22"/>
  <c r="P201" i="22"/>
  <c r="R201" i="22"/>
  <c r="U201" i="22"/>
  <c r="G198" i="22"/>
  <c r="K198" i="22"/>
  <c r="G195" i="22"/>
  <c r="I195" i="22"/>
  <c r="G193" i="22"/>
  <c r="K193" i="22"/>
  <c r="P190" i="22"/>
  <c r="R190" i="22"/>
  <c r="U190" i="22"/>
  <c r="G188" i="22"/>
  <c r="K188" i="22"/>
  <c r="P186" i="22"/>
  <c r="R186" i="22"/>
  <c r="U186" i="22"/>
  <c r="G184" i="22"/>
  <c r="K184" i="22"/>
  <c r="P182" i="22"/>
  <c r="R182" i="22"/>
  <c r="U182" i="22"/>
  <c r="G180" i="22"/>
  <c r="K180" i="22"/>
  <c r="G178" i="22"/>
  <c r="K178" i="22"/>
  <c r="G176" i="22"/>
  <c r="K176" i="22"/>
  <c r="G171" i="22"/>
  <c r="K171" i="22"/>
  <c r="P135" i="22"/>
  <c r="R135" i="22"/>
  <c r="P131" i="22"/>
  <c r="R131" i="22"/>
  <c r="U131" i="22"/>
  <c r="P127" i="22"/>
  <c r="R127" i="22"/>
  <c r="U127" i="22"/>
  <c r="P123" i="22"/>
  <c r="R123" i="22"/>
  <c r="U123" i="22"/>
  <c r="P119" i="22"/>
  <c r="R119" i="22"/>
  <c r="U119" i="22"/>
  <c r="P115" i="22"/>
  <c r="R115" i="22"/>
  <c r="U115" i="22"/>
  <c r="P111" i="22"/>
  <c r="R111" i="22"/>
  <c r="U111" i="22"/>
  <c r="P107" i="22"/>
  <c r="R107" i="22"/>
  <c r="U107" i="22"/>
  <c r="P103" i="22"/>
  <c r="R103" i="22"/>
  <c r="U103" i="22"/>
  <c r="P99" i="22"/>
  <c r="R99" i="22"/>
  <c r="U99" i="22"/>
  <c r="P95" i="22"/>
  <c r="R95" i="22"/>
  <c r="U95" i="22"/>
  <c r="P87" i="22"/>
  <c r="R87" i="22"/>
  <c r="P79" i="22"/>
  <c r="R79" i="22"/>
  <c r="P71" i="22"/>
  <c r="R71" i="22"/>
  <c r="P63" i="22"/>
  <c r="R63" i="22"/>
  <c r="P55" i="22"/>
  <c r="R55" i="22"/>
  <c r="P47" i="22"/>
  <c r="R47" i="22"/>
  <c r="G167" i="22"/>
  <c r="K167" i="22"/>
  <c r="P167" i="22"/>
  <c r="R167" i="22"/>
  <c r="U167" i="22"/>
  <c r="G152" i="22"/>
  <c r="K152" i="22"/>
  <c r="P152" i="22"/>
  <c r="R152" i="22"/>
  <c r="U152" i="22"/>
  <c r="P39" i="22"/>
  <c r="G39" i="22"/>
  <c r="N39" i="22"/>
  <c r="G38" i="22"/>
  <c r="N38" i="22"/>
  <c r="P38" i="22"/>
  <c r="R38" i="22"/>
  <c r="P35" i="22"/>
  <c r="R35" i="22"/>
  <c r="G35" i="22"/>
  <c r="N35" i="22"/>
  <c r="P621" i="25"/>
  <c r="G621" i="25"/>
  <c r="I621" i="25"/>
  <c r="G613" i="25"/>
  <c r="I613" i="25"/>
  <c r="P613" i="25"/>
  <c r="R613" i="25"/>
  <c r="U613" i="25"/>
  <c r="G602" i="25"/>
  <c r="I602" i="25"/>
  <c r="P602" i="25"/>
  <c r="R602" i="25"/>
  <c r="U602" i="25"/>
  <c r="G594" i="25"/>
  <c r="I594" i="25"/>
  <c r="P594" i="25"/>
  <c r="P557" i="25"/>
  <c r="R557" i="25"/>
  <c r="U557" i="25"/>
  <c r="G557" i="25"/>
  <c r="M557" i="25"/>
  <c r="G549" i="25"/>
  <c r="M549" i="25"/>
  <c r="P549" i="25"/>
  <c r="R549" i="25"/>
  <c r="U549" i="25"/>
  <c r="G538" i="25"/>
  <c r="M538" i="25"/>
  <c r="P538" i="25"/>
  <c r="R538" i="25"/>
  <c r="U538" i="25"/>
  <c r="G530" i="25"/>
  <c r="M530" i="25"/>
  <c r="P530" i="25"/>
  <c r="R530" i="25"/>
  <c r="U530" i="25"/>
  <c r="I489" i="25"/>
  <c r="N489" i="25"/>
  <c r="P445" i="22"/>
  <c r="R445" i="22"/>
  <c r="U445" i="22"/>
  <c r="P443" i="22"/>
  <c r="R443" i="22"/>
  <c r="U443" i="22"/>
  <c r="P441" i="22"/>
  <c r="R441" i="22"/>
  <c r="U441" i="22"/>
  <c r="P439" i="22"/>
  <c r="R439" i="22"/>
  <c r="U439" i="22"/>
  <c r="P437" i="22"/>
  <c r="R437" i="22"/>
  <c r="U437" i="22"/>
  <c r="P435" i="22"/>
  <c r="R435" i="22"/>
  <c r="U435" i="22"/>
  <c r="P433" i="22"/>
  <c r="R433" i="22"/>
  <c r="U433" i="22"/>
  <c r="P431" i="22"/>
  <c r="R431" i="22"/>
  <c r="U431" i="22"/>
  <c r="P429" i="22"/>
  <c r="R429" i="22"/>
  <c r="U429" i="22"/>
  <c r="P427" i="22"/>
  <c r="R427" i="22"/>
  <c r="U427" i="22"/>
  <c r="P425" i="22"/>
  <c r="R425" i="22"/>
  <c r="U425" i="22"/>
  <c r="P423" i="22"/>
  <c r="R423" i="22"/>
  <c r="U423" i="22"/>
  <c r="P421" i="22"/>
  <c r="R421" i="22"/>
  <c r="U421" i="22"/>
  <c r="P419" i="22"/>
  <c r="R419" i="22"/>
  <c r="U419" i="22"/>
  <c r="P417" i="22"/>
  <c r="R417" i="22"/>
  <c r="U417" i="22"/>
  <c r="P415" i="22"/>
  <c r="R415" i="22"/>
  <c r="U415" i="22"/>
  <c r="P413" i="22"/>
  <c r="R413" i="22"/>
  <c r="U413" i="22"/>
  <c r="P411" i="22"/>
  <c r="R411" i="22"/>
  <c r="U411" i="22"/>
  <c r="P409" i="22"/>
  <c r="R409" i="22"/>
  <c r="U409" i="22"/>
  <c r="P407" i="22"/>
  <c r="R407" i="22"/>
  <c r="U407" i="22"/>
  <c r="P405" i="22"/>
  <c r="R405" i="22"/>
  <c r="U405" i="22"/>
  <c r="P403" i="22"/>
  <c r="R403" i="22"/>
  <c r="U403" i="22"/>
  <c r="P401" i="22"/>
  <c r="R401" i="22"/>
  <c r="U401" i="22"/>
  <c r="P399" i="22"/>
  <c r="R399" i="22"/>
  <c r="U399" i="22"/>
  <c r="P397" i="22"/>
  <c r="R397" i="22"/>
  <c r="U397" i="22"/>
  <c r="P395" i="22"/>
  <c r="R395" i="22"/>
  <c r="U395" i="22"/>
  <c r="P393" i="22"/>
  <c r="R393" i="22"/>
  <c r="U393" i="22"/>
  <c r="P391" i="22"/>
  <c r="R391" i="22"/>
  <c r="U391" i="22"/>
  <c r="P389" i="22"/>
  <c r="R389" i="22"/>
  <c r="U389" i="22"/>
  <c r="P387" i="22"/>
  <c r="R387" i="22"/>
  <c r="U387" i="22"/>
  <c r="P385" i="22"/>
  <c r="R385" i="22"/>
  <c r="U385" i="22"/>
  <c r="P383" i="22"/>
  <c r="R383" i="22"/>
  <c r="U383" i="22"/>
  <c r="P381" i="22"/>
  <c r="R381" i="22"/>
  <c r="U381" i="22"/>
  <c r="P379" i="22"/>
  <c r="R379" i="22"/>
  <c r="U379" i="22"/>
  <c r="P377" i="22"/>
  <c r="R377" i="22"/>
  <c r="U377" i="22"/>
  <c r="P375" i="22"/>
  <c r="R375" i="22"/>
  <c r="U375" i="22"/>
  <c r="P373" i="22"/>
  <c r="R373" i="22"/>
  <c r="U373" i="22"/>
  <c r="P371" i="22"/>
  <c r="R371" i="22"/>
  <c r="U371" i="22"/>
  <c r="P369" i="22"/>
  <c r="R369" i="22"/>
  <c r="U369" i="22"/>
  <c r="P367" i="22"/>
  <c r="R367" i="22"/>
  <c r="U367" i="22"/>
  <c r="P365" i="22"/>
  <c r="R365" i="22"/>
  <c r="U365" i="22"/>
  <c r="P363" i="22"/>
  <c r="R363" i="22"/>
  <c r="U363" i="22"/>
  <c r="P361" i="22"/>
  <c r="R361" i="22"/>
  <c r="U361" i="22"/>
  <c r="P359" i="22"/>
  <c r="R359" i="22"/>
  <c r="U359" i="22"/>
  <c r="P357" i="22"/>
  <c r="R357" i="22"/>
  <c r="U357" i="22"/>
  <c r="P355" i="22"/>
  <c r="R355" i="22"/>
  <c r="U355" i="22"/>
  <c r="P353" i="22"/>
  <c r="R353" i="22"/>
  <c r="U353" i="22"/>
  <c r="P351" i="22"/>
  <c r="R351" i="22"/>
  <c r="U351" i="22"/>
  <c r="P349" i="22"/>
  <c r="R349" i="22"/>
  <c r="U349" i="22"/>
  <c r="P347" i="22"/>
  <c r="R347" i="22"/>
  <c r="U347" i="22"/>
  <c r="P345" i="22"/>
  <c r="R345" i="22"/>
  <c r="U345" i="22"/>
  <c r="P343" i="22"/>
  <c r="R343" i="22"/>
  <c r="U343" i="22"/>
  <c r="P341" i="22"/>
  <c r="R341" i="22"/>
  <c r="U341" i="22"/>
  <c r="P310" i="22"/>
  <c r="R310" i="22"/>
  <c r="U310" i="22"/>
  <c r="P308" i="22"/>
  <c r="R308" i="22"/>
  <c r="U308" i="22"/>
  <c r="P306" i="22"/>
  <c r="R306" i="22"/>
  <c r="U306" i="22"/>
  <c r="P304" i="22"/>
  <c r="R304" i="22"/>
  <c r="U304" i="22"/>
  <c r="P302" i="22"/>
  <c r="R302" i="22"/>
  <c r="U302" i="22"/>
  <c r="P300" i="22"/>
  <c r="R300" i="22"/>
  <c r="U300" i="22"/>
  <c r="P298" i="22"/>
  <c r="R298" i="22"/>
  <c r="U298" i="22"/>
  <c r="P169" i="22"/>
  <c r="G169" i="22"/>
  <c r="K169" i="22"/>
  <c r="P158" i="22"/>
  <c r="G158" i="22"/>
  <c r="K158" i="22"/>
  <c r="P154" i="22"/>
  <c r="G154" i="22"/>
  <c r="K154" i="22"/>
  <c r="G618" i="25"/>
  <c r="I618" i="25"/>
  <c r="P618" i="25"/>
  <c r="R618" i="25"/>
  <c r="U618" i="25"/>
  <c r="G610" i="25"/>
  <c r="I610" i="25"/>
  <c r="P610" i="25"/>
  <c r="R610" i="25"/>
  <c r="U610" i="25"/>
  <c r="P573" i="25"/>
  <c r="R573" i="25"/>
  <c r="U573" i="25"/>
  <c r="G573" i="25"/>
  <c r="I573" i="25"/>
  <c r="G565" i="25"/>
  <c r="M565" i="25"/>
  <c r="P565" i="25"/>
  <c r="R565" i="25"/>
  <c r="U565" i="25"/>
  <c r="G554" i="25"/>
  <c r="M554" i="25"/>
  <c r="P554" i="25"/>
  <c r="R554" i="25"/>
  <c r="U554" i="25"/>
  <c r="G546" i="25"/>
  <c r="M546" i="25"/>
  <c r="P546" i="25"/>
  <c r="R546" i="25"/>
  <c r="U546" i="25"/>
  <c r="P509" i="25"/>
  <c r="G509" i="25"/>
  <c r="M509" i="25"/>
  <c r="G501" i="25"/>
  <c r="N501" i="25"/>
  <c r="P501" i="25"/>
  <c r="R501" i="25"/>
  <c r="U501" i="25"/>
  <c r="G450" i="25"/>
  <c r="I450" i="25"/>
  <c r="P450" i="25"/>
  <c r="P489" i="22"/>
  <c r="R489" i="22"/>
  <c r="U489" i="22"/>
  <c r="G466" i="22"/>
  <c r="P452" i="22"/>
  <c r="R452" i="22"/>
  <c r="U452" i="22"/>
  <c r="P164" i="22"/>
  <c r="P133" i="22"/>
  <c r="R133" i="22"/>
  <c r="U133" i="22"/>
  <c r="P129" i="22"/>
  <c r="R129" i="22"/>
  <c r="U129" i="22"/>
  <c r="P125" i="22"/>
  <c r="R125" i="22"/>
  <c r="U125" i="22"/>
  <c r="P121" i="22"/>
  <c r="R121" i="22"/>
  <c r="U121" i="22"/>
  <c r="P117" i="22"/>
  <c r="R117" i="22"/>
  <c r="U117" i="22"/>
  <c r="P113" i="22"/>
  <c r="R113" i="22"/>
  <c r="U113" i="22"/>
  <c r="P109" i="22"/>
  <c r="R109" i="22"/>
  <c r="U109" i="22"/>
  <c r="P105" i="22"/>
  <c r="R105" i="22"/>
  <c r="U105" i="22"/>
  <c r="P101" i="22"/>
  <c r="R101" i="22"/>
  <c r="U101" i="22"/>
  <c r="P97" i="22"/>
  <c r="R97" i="22"/>
  <c r="U97" i="22"/>
  <c r="G91" i="22"/>
  <c r="N91" i="22"/>
  <c r="G83" i="22"/>
  <c r="N83" i="22"/>
  <c r="G75" i="22"/>
  <c r="N75" i="22"/>
  <c r="G67" i="22"/>
  <c r="N67" i="22"/>
  <c r="G59" i="22"/>
  <c r="N59" i="22"/>
  <c r="G51" i="22"/>
  <c r="N51" i="22"/>
  <c r="G43" i="22"/>
  <c r="N43" i="22"/>
  <c r="G160" i="22"/>
  <c r="K160" i="22"/>
  <c r="P160" i="22"/>
  <c r="R160" i="22"/>
  <c r="U160" i="22"/>
  <c r="G148" i="22"/>
  <c r="K148" i="22"/>
  <c r="P148" i="22"/>
  <c r="R148" i="22"/>
  <c r="U148" i="22"/>
  <c r="G94" i="22"/>
  <c r="I94" i="22"/>
  <c r="P94" i="22"/>
  <c r="G86" i="22"/>
  <c r="I86" i="22"/>
  <c r="P86" i="22"/>
  <c r="R86" i="22"/>
  <c r="G78" i="22"/>
  <c r="N78" i="22"/>
  <c r="P78" i="22"/>
  <c r="G70" i="22"/>
  <c r="N70" i="22"/>
  <c r="P70" i="22"/>
  <c r="R70" i="22"/>
  <c r="G62" i="22"/>
  <c r="N62" i="22"/>
  <c r="P62" i="22"/>
  <c r="G54" i="22"/>
  <c r="N54" i="22"/>
  <c r="P54" i="22"/>
  <c r="R54" i="22"/>
  <c r="G46" i="22"/>
  <c r="N46" i="22"/>
  <c r="P46" i="22"/>
  <c r="P37" i="22"/>
  <c r="G37" i="22"/>
  <c r="N37" i="22"/>
  <c r="G34" i="22"/>
  <c r="N34" i="22"/>
  <c r="P34" i="22"/>
  <c r="R34" i="22"/>
  <c r="G22" i="22"/>
  <c r="N22" i="22"/>
  <c r="P22" i="22"/>
  <c r="R22" i="22"/>
  <c r="P589" i="25"/>
  <c r="G589" i="25"/>
  <c r="N589" i="25"/>
  <c r="G581" i="25"/>
  <c r="I581" i="25"/>
  <c r="P581" i="25"/>
  <c r="R581" i="25"/>
  <c r="U581" i="25"/>
  <c r="G570" i="25"/>
  <c r="M570" i="25"/>
  <c r="P570" i="25"/>
  <c r="R570" i="25"/>
  <c r="U570" i="25"/>
  <c r="G562" i="25"/>
  <c r="M562" i="25"/>
  <c r="P562" i="25"/>
  <c r="R562" i="25"/>
  <c r="U562" i="25"/>
  <c r="P525" i="25"/>
  <c r="G525" i="25"/>
  <c r="M525" i="25"/>
  <c r="G517" i="25"/>
  <c r="M517" i="25"/>
  <c r="P517" i="25"/>
  <c r="R517" i="25"/>
  <c r="U517" i="25"/>
  <c r="G506" i="25"/>
  <c r="M506" i="25"/>
  <c r="P506" i="25"/>
  <c r="R506" i="25"/>
  <c r="U506" i="25"/>
  <c r="G498" i="25"/>
  <c r="I498" i="25"/>
  <c r="P498" i="25"/>
  <c r="R498" i="25"/>
  <c r="U498" i="25"/>
  <c r="G491" i="25"/>
  <c r="I491" i="25"/>
  <c r="P491" i="25"/>
  <c r="R491" i="25"/>
  <c r="U491" i="25"/>
  <c r="G488" i="25"/>
  <c r="I488" i="25"/>
  <c r="P488" i="25"/>
  <c r="D16" i="22"/>
  <c r="D19" i="22" s="1"/>
  <c r="R612" i="25"/>
  <c r="U612" i="25"/>
  <c r="R548" i="25"/>
  <c r="U548" i="25"/>
  <c r="Y3" i="22"/>
  <c r="Z4" i="22"/>
  <c r="Y7" i="22"/>
  <c r="P606" i="22"/>
  <c r="R606" i="22"/>
  <c r="U606" i="22"/>
  <c r="P608" i="22"/>
  <c r="R608" i="22"/>
  <c r="U608" i="22"/>
  <c r="P610" i="22"/>
  <c r="R610" i="22"/>
  <c r="U610" i="22"/>
  <c r="P612" i="22"/>
  <c r="R612" i="22"/>
  <c r="U612" i="22"/>
  <c r="P614" i="22"/>
  <c r="R614" i="22"/>
  <c r="U614" i="22"/>
  <c r="P616" i="22"/>
  <c r="R616" i="22"/>
  <c r="U616" i="22"/>
  <c r="P618" i="22"/>
  <c r="R618" i="22"/>
  <c r="U618" i="22"/>
  <c r="P620" i="22"/>
  <c r="R620" i="22"/>
  <c r="U620" i="22"/>
  <c r="P622" i="22"/>
  <c r="R622" i="22"/>
  <c r="U622" i="22"/>
  <c r="P627" i="22"/>
  <c r="R627" i="22"/>
  <c r="U627" i="22"/>
  <c r="P629" i="22"/>
  <c r="R629" i="22"/>
  <c r="U629" i="22"/>
  <c r="P631" i="22"/>
  <c r="R631" i="22"/>
  <c r="U631" i="22"/>
  <c r="Y11" i="22"/>
  <c r="Y12" i="22"/>
  <c r="Y13" i="22"/>
  <c r="Z14" i="22"/>
  <c r="Z15" i="22"/>
  <c r="Z16" i="22"/>
  <c r="Z17" i="22"/>
  <c r="Z18" i="22"/>
  <c r="Z19" i="22"/>
  <c r="P24" i="22"/>
  <c r="R24" i="22"/>
  <c r="P28" i="22"/>
  <c r="R28" i="22"/>
  <c r="P32" i="22"/>
  <c r="R32" i="22"/>
  <c r="P36" i="22"/>
  <c r="R36" i="22"/>
  <c r="P40" i="22"/>
  <c r="R40" i="22"/>
  <c r="P44" i="22"/>
  <c r="R44" i="22"/>
  <c r="P48" i="22"/>
  <c r="R48" i="22"/>
  <c r="P52" i="22"/>
  <c r="R52" i="22"/>
  <c r="P56" i="22"/>
  <c r="R56" i="22"/>
  <c r="P60" i="22"/>
  <c r="R60" i="22"/>
  <c r="P64" i="22"/>
  <c r="R64" i="22"/>
  <c r="P68" i="22"/>
  <c r="R68" i="22"/>
  <c r="P72" i="22"/>
  <c r="R72" i="22"/>
  <c r="P76" i="22"/>
  <c r="R76" i="22"/>
  <c r="P80" i="22"/>
  <c r="R80" i="22"/>
  <c r="P84" i="22"/>
  <c r="R84" i="22"/>
  <c r="P88" i="22"/>
  <c r="R88" i="22"/>
  <c r="P92" i="22"/>
  <c r="R92" i="22"/>
  <c r="P136" i="22"/>
  <c r="R136" i="22"/>
  <c r="U136" i="22"/>
  <c r="P137" i="22"/>
  <c r="R137" i="22"/>
  <c r="U137" i="22"/>
  <c r="P138" i="22"/>
  <c r="R138" i="22"/>
  <c r="U138" i="22"/>
  <c r="P139" i="22"/>
  <c r="R139" i="22"/>
  <c r="U139" i="22"/>
  <c r="P140" i="22"/>
  <c r="R140" i="22"/>
  <c r="U140" i="22"/>
  <c r="P141" i="22"/>
  <c r="R141" i="22"/>
  <c r="U141" i="22"/>
  <c r="P142" i="22"/>
  <c r="R142" i="22"/>
  <c r="U142" i="22"/>
  <c r="P143" i="22"/>
  <c r="R143" i="22"/>
  <c r="U143" i="22"/>
  <c r="P144" i="22"/>
  <c r="R144" i="22"/>
  <c r="U144" i="22"/>
  <c r="P145" i="22"/>
  <c r="R145" i="22"/>
  <c r="U145" i="22"/>
  <c r="P146" i="22"/>
  <c r="R146" i="22"/>
  <c r="G196" i="25"/>
  <c r="K196" i="25"/>
  <c r="P196" i="25"/>
  <c r="R196" i="25"/>
  <c r="U196" i="25"/>
  <c r="G186" i="25"/>
  <c r="K186" i="25"/>
  <c r="P186" i="25"/>
  <c r="R186" i="25"/>
  <c r="U186" i="25"/>
  <c r="P157" i="25"/>
  <c r="G157" i="25"/>
  <c r="K157" i="25"/>
  <c r="P152" i="25"/>
  <c r="G152" i="25"/>
  <c r="K152" i="25"/>
  <c r="G122" i="25"/>
  <c r="I122" i="25"/>
  <c r="P122" i="25"/>
  <c r="R122" i="25"/>
  <c r="U122" i="25"/>
  <c r="G106" i="25"/>
  <c r="N106" i="25"/>
  <c r="P106" i="25"/>
  <c r="R106" i="25"/>
  <c r="U106" i="25"/>
  <c r="P89" i="25"/>
  <c r="G89" i="25"/>
  <c r="I89" i="25"/>
  <c r="P45" i="22"/>
  <c r="R45" i="22"/>
  <c r="P29" i="22"/>
  <c r="R29" i="22"/>
  <c r="G23" i="22"/>
  <c r="N23" i="22"/>
  <c r="G21" i="22"/>
  <c r="N21" i="22"/>
  <c r="Y19" i="22"/>
  <c r="Y15" i="22"/>
  <c r="D14" i="22"/>
  <c r="Z12" i="22"/>
  <c r="Z9" i="22"/>
  <c r="P632" i="22"/>
  <c r="R632" i="22"/>
  <c r="U632" i="22"/>
  <c r="P621" i="22"/>
  <c r="R621" i="22"/>
  <c r="U621" i="22"/>
  <c r="P613" i="22"/>
  <c r="R613" i="22"/>
  <c r="U613" i="22"/>
  <c r="P605" i="22"/>
  <c r="R605" i="22"/>
  <c r="U605" i="22"/>
  <c r="Y6" i="22"/>
  <c r="P620" i="25"/>
  <c r="R620" i="25"/>
  <c r="U620" i="25"/>
  <c r="G617" i="25"/>
  <c r="I617" i="25"/>
  <c r="P614" i="25"/>
  <c r="R614" i="25"/>
  <c r="U614" i="25"/>
  <c r="G612" i="25"/>
  <c r="I612" i="25"/>
  <c r="G611" i="25"/>
  <c r="I611" i="25"/>
  <c r="P609" i="25"/>
  <c r="R609" i="25"/>
  <c r="U609" i="25"/>
  <c r="P604" i="25"/>
  <c r="R604" i="25"/>
  <c r="U604" i="25"/>
  <c r="G601" i="25"/>
  <c r="N601" i="25"/>
  <c r="P598" i="25"/>
  <c r="R598" i="25"/>
  <c r="U598" i="25"/>
  <c r="G596" i="25"/>
  <c r="I596" i="25"/>
  <c r="G595" i="25"/>
  <c r="I595" i="25"/>
  <c r="P593" i="25"/>
  <c r="R593" i="25"/>
  <c r="U593" i="25"/>
  <c r="P588" i="25"/>
  <c r="R588" i="25"/>
  <c r="U588" i="25"/>
  <c r="G585" i="25"/>
  <c r="I585" i="25"/>
  <c r="P582" i="25"/>
  <c r="R582" i="25"/>
  <c r="U582" i="25"/>
  <c r="G580" i="25"/>
  <c r="M580" i="25"/>
  <c r="G579" i="25"/>
  <c r="R579" i="25"/>
  <c r="U579" i="25"/>
  <c r="M579" i="25"/>
  <c r="P577" i="25"/>
  <c r="R577" i="25"/>
  <c r="U577" i="25"/>
  <c r="P572" i="25"/>
  <c r="R572" i="25"/>
  <c r="U572" i="25"/>
  <c r="G569" i="25"/>
  <c r="M569" i="25"/>
  <c r="P566" i="25"/>
  <c r="R566" i="25"/>
  <c r="U566" i="25"/>
  <c r="G564" i="25"/>
  <c r="M564" i="25"/>
  <c r="G563" i="25"/>
  <c r="P561" i="25"/>
  <c r="R561" i="25"/>
  <c r="U561" i="25"/>
  <c r="P556" i="25"/>
  <c r="R556" i="25"/>
  <c r="U556" i="25"/>
  <c r="G553" i="25"/>
  <c r="M553" i="25"/>
  <c r="P550" i="25"/>
  <c r="R550" i="25"/>
  <c r="U550" i="25"/>
  <c r="G548" i="25"/>
  <c r="M548" i="25"/>
  <c r="G547" i="25"/>
  <c r="M547" i="25"/>
  <c r="P545" i="25"/>
  <c r="R545" i="25"/>
  <c r="U545" i="25"/>
  <c r="P540" i="25"/>
  <c r="R540" i="25"/>
  <c r="U540" i="25"/>
  <c r="G537" i="25"/>
  <c r="M537" i="25"/>
  <c r="P534" i="25"/>
  <c r="R534" i="25"/>
  <c r="U534" i="25"/>
  <c r="G532" i="25"/>
  <c r="M532" i="25"/>
  <c r="G531" i="25"/>
  <c r="M531" i="25"/>
  <c r="P529" i="25"/>
  <c r="R529" i="25"/>
  <c r="U529" i="25"/>
  <c r="P524" i="25"/>
  <c r="R524" i="25"/>
  <c r="U524" i="25"/>
  <c r="G521" i="25"/>
  <c r="M521" i="25"/>
  <c r="P518" i="25"/>
  <c r="R518" i="25"/>
  <c r="U518" i="25"/>
  <c r="G516" i="25"/>
  <c r="M516" i="25"/>
  <c r="G515" i="25"/>
  <c r="R515" i="25"/>
  <c r="U515" i="25"/>
  <c r="M515" i="25"/>
  <c r="P513" i="25"/>
  <c r="R513" i="25"/>
  <c r="U513" i="25"/>
  <c r="P508" i="25"/>
  <c r="R508" i="25"/>
  <c r="U508" i="25"/>
  <c r="G505" i="25"/>
  <c r="M505" i="25"/>
  <c r="P502" i="25"/>
  <c r="R502" i="25"/>
  <c r="U502" i="25"/>
  <c r="G500" i="25"/>
  <c r="I500" i="25"/>
  <c r="G499" i="25"/>
  <c r="P497" i="25"/>
  <c r="R497" i="25"/>
  <c r="U497" i="25"/>
  <c r="G492" i="25"/>
  <c r="I492" i="25"/>
  <c r="P490" i="25"/>
  <c r="R490" i="25"/>
  <c r="U490" i="25"/>
  <c r="G475" i="25"/>
  <c r="I475" i="25"/>
  <c r="G471" i="25"/>
  <c r="I471" i="25"/>
  <c r="G467" i="25"/>
  <c r="I467" i="25"/>
  <c r="P458" i="25"/>
  <c r="R458" i="25"/>
  <c r="U458" i="25"/>
  <c r="G449" i="25"/>
  <c r="I449" i="25"/>
  <c r="P442" i="25"/>
  <c r="R442" i="25"/>
  <c r="U442" i="25"/>
  <c r="P438" i="25"/>
  <c r="R438" i="25"/>
  <c r="U438" i="25"/>
  <c r="P434" i="25"/>
  <c r="R434" i="25"/>
  <c r="U434" i="25"/>
  <c r="P430" i="25"/>
  <c r="R430" i="25"/>
  <c r="U430" i="25"/>
  <c r="P426" i="25"/>
  <c r="R426" i="25"/>
  <c r="U426" i="25"/>
  <c r="P300" i="25"/>
  <c r="R300" i="25"/>
  <c r="U300" i="25"/>
  <c r="P295" i="25"/>
  <c r="R295" i="25"/>
  <c r="U295" i="25"/>
  <c r="P287" i="25"/>
  <c r="R287" i="25"/>
  <c r="U287" i="25"/>
  <c r="P279" i="25"/>
  <c r="R279" i="25"/>
  <c r="U279" i="25"/>
  <c r="P271" i="25"/>
  <c r="R271" i="25"/>
  <c r="U271" i="25"/>
  <c r="P263" i="25"/>
  <c r="R263" i="25"/>
  <c r="U263" i="25"/>
  <c r="P255" i="25"/>
  <c r="R255" i="25"/>
  <c r="U255" i="25"/>
  <c r="P243" i="25"/>
  <c r="R243" i="25"/>
  <c r="U243" i="25"/>
  <c r="P235" i="25"/>
  <c r="R235" i="25"/>
  <c r="U235" i="25"/>
  <c r="P228" i="25"/>
  <c r="R228" i="25"/>
  <c r="U228" i="25"/>
  <c r="P223" i="25"/>
  <c r="R223" i="25"/>
  <c r="U223" i="25"/>
  <c r="P215" i="25"/>
  <c r="R215" i="25"/>
  <c r="U215" i="25"/>
  <c r="P205" i="25"/>
  <c r="R205" i="25"/>
  <c r="U205" i="25"/>
  <c r="P180" i="25"/>
  <c r="R180" i="25"/>
  <c r="U180" i="25"/>
  <c r="P172" i="25"/>
  <c r="R172" i="25"/>
  <c r="U172" i="25"/>
  <c r="R160" i="25"/>
  <c r="U160" i="25"/>
  <c r="R147" i="25"/>
  <c r="U147" i="25"/>
  <c r="P144" i="25"/>
  <c r="R144" i="25"/>
  <c r="U144" i="25"/>
  <c r="P136" i="25"/>
  <c r="R136" i="25"/>
  <c r="U136" i="25"/>
  <c r="P339" i="25"/>
  <c r="G339" i="25"/>
  <c r="K339" i="25"/>
  <c r="P338" i="25"/>
  <c r="G338" i="25"/>
  <c r="P337" i="25"/>
  <c r="G337" i="25"/>
  <c r="K337" i="25"/>
  <c r="P336" i="25"/>
  <c r="G336" i="25"/>
  <c r="P335" i="25"/>
  <c r="G335" i="25"/>
  <c r="K335" i="25"/>
  <c r="P334" i="25"/>
  <c r="G334" i="25"/>
  <c r="P333" i="25"/>
  <c r="G333" i="25"/>
  <c r="K333" i="25"/>
  <c r="P332" i="25"/>
  <c r="G332" i="25"/>
  <c r="P331" i="25"/>
  <c r="G331" i="25"/>
  <c r="K331" i="25"/>
  <c r="P330" i="25"/>
  <c r="G330" i="25"/>
  <c r="P329" i="25"/>
  <c r="G329" i="25"/>
  <c r="K329" i="25"/>
  <c r="P328" i="25"/>
  <c r="G328" i="25"/>
  <c r="P327" i="25"/>
  <c r="G327" i="25"/>
  <c r="K327" i="25"/>
  <c r="P326" i="25"/>
  <c r="G326" i="25"/>
  <c r="P325" i="25"/>
  <c r="G325" i="25"/>
  <c r="I325" i="25"/>
  <c r="P324" i="25"/>
  <c r="G324" i="25"/>
  <c r="P323" i="25"/>
  <c r="G323" i="25"/>
  <c r="I323" i="25"/>
  <c r="P322" i="25"/>
  <c r="G322" i="25"/>
  <c r="P321" i="25"/>
  <c r="G321" i="25"/>
  <c r="I321" i="25"/>
  <c r="P320" i="25"/>
  <c r="G320" i="25"/>
  <c r="P319" i="25"/>
  <c r="G319" i="25"/>
  <c r="K319" i="25"/>
  <c r="P318" i="25"/>
  <c r="G318" i="25"/>
  <c r="P317" i="25"/>
  <c r="G317" i="25"/>
  <c r="N317" i="25"/>
  <c r="P316" i="25"/>
  <c r="G316" i="25"/>
  <c r="P315" i="25"/>
  <c r="R315" i="25"/>
  <c r="U315" i="25"/>
  <c r="G315" i="25"/>
  <c r="N315" i="25"/>
  <c r="P314" i="25"/>
  <c r="R314" i="25"/>
  <c r="U314" i="25"/>
  <c r="G314" i="25"/>
  <c r="K314" i="25"/>
  <c r="P313" i="25"/>
  <c r="G313" i="25"/>
  <c r="K313" i="25"/>
  <c r="G201" i="25"/>
  <c r="I201" i="25"/>
  <c r="P201" i="25"/>
  <c r="P195" i="25"/>
  <c r="R195" i="25"/>
  <c r="U195" i="25"/>
  <c r="G195" i="25"/>
  <c r="I195" i="25"/>
  <c r="G182" i="25"/>
  <c r="K182" i="25"/>
  <c r="P182" i="25"/>
  <c r="G174" i="25"/>
  <c r="K174" i="25"/>
  <c r="P174" i="25"/>
  <c r="P150" i="25"/>
  <c r="R150" i="25"/>
  <c r="U150" i="25"/>
  <c r="G150" i="25"/>
  <c r="K150" i="25"/>
  <c r="G134" i="25"/>
  <c r="K134" i="25"/>
  <c r="P134" i="25"/>
  <c r="G118" i="25"/>
  <c r="N118" i="25"/>
  <c r="P118" i="25"/>
  <c r="G102" i="25"/>
  <c r="N102" i="25"/>
  <c r="P102" i="25"/>
  <c r="P85" i="25"/>
  <c r="R85" i="25"/>
  <c r="G85" i="25"/>
  <c r="I85" i="25"/>
  <c r="R474" i="25"/>
  <c r="U474" i="25"/>
  <c r="R470" i="25"/>
  <c r="U470" i="25"/>
  <c r="R466" i="25"/>
  <c r="U466" i="25"/>
  <c r="P459" i="25"/>
  <c r="R459" i="25"/>
  <c r="U459" i="25"/>
  <c r="P443" i="25"/>
  <c r="R443" i="25"/>
  <c r="U443" i="25"/>
  <c r="P439" i="25"/>
  <c r="R439" i="25"/>
  <c r="U439" i="25"/>
  <c r="P435" i="25"/>
  <c r="R435" i="25"/>
  <c r="U435" i="25"/>
  <c r="P431" i="25"/>
  <c r="R431" i="25"/>
  <c r="U431" i="25"/>
  <c r="P427" i="25"/>
  <c r="R427" i="25"/>
  <c r="U427" i="25"/>
  <c r="P423" i="25"/>
  <c r="R423" i="25"/>
  <c r="U423" i="25"/>
  <c r="G484" i="25"/>
  <c r="I484" i="25"/>
  <c r="P484" i="25"/>
  <c r="G480" i="25"/>
  <c r="I480" i="25"/>
  <c r="P480" i="25"/>
  <c r="R480" i="25"/>
  <c r="U480" i="25"/>
  <c r="G478" i="25"/>
  <c r="I478" i="25"/>
  <c r="P478" i="25"/>
  <c r="G462" i="25"/>
  <c r="P462" i="25"/>
  <c r="R462" i="25"/>
  <c r="U462" i="25"/>
  <c r="G452" i="25"/>
  <c r="I452" i="25"/>
  <c r="P452" i="25"/>
  <c r="G446" i="25"/>
  <c r="I446" i="25"/>
  <c r="P446" i="25"/>
  <c r="R446" i="25"/>
  <c r="U446" i="25"/>
  <c r="P161" i="25"/>
  <c r="G161" i="25"/>
  <c r="P148" i="25"/>
  <c r="G148" i="25"/>
  <c r="K148" i="25"/>
  <c r="G130" i="25"/>
  <c r="I130" i="25"/>
  <c r="P130" i="25"/>
  <c r="G114" i="25"/>
  <c r="I114" i="25"/>
  <c r="P114" i="25"/>
  <c r="R114" i="25"/>
  <c r="U114" i="25"/>
  <c r="P21" i="22"/>
  <c r="R21" i="22"/>
  <c r="P622" i="25"/>
  <c r="R622" i="25"/>
  <c r="U622" i="25"/>
  <c r="G619" i="25"/>
  <c r="I619" i="25"/>
  <c r="P606" i="25"/>
  <c r="R606" i="25"/>
  <c r="U606" i="25"/>
  <c r="G603" i="25"/>
  <c r="I603" i="25"/>
  <c r="P590" i="25"/>
  <c r="R590" i="25"/>
  <c r="U590" i="25"/>
  <c r="G587" i="25"/>
  <c r="I587" i="25"/>
  <c r="P574" i="25"/>
  <c r="R574" i="25"/>
  <c r="U574" i="25"/>
  <c r="G571" i="25"/>
  <c r="M571" i="25"/>
  <c r="P558" i="25"/>
  <c r="R558" i="25"/>
  <c r="U558" i="25"/>
  <c r="G555" i="25"/>
  <c r="M555" i="25"/>
  <c r="P542" i="25"/>
  <c r="R542" i="25"/>
  <c r="U542" i="25"/>
  <c r="G539" i="25"/>
  <c r="M539" i="25"/>
  <c r="P526" i="25"/>
  <c r="R526" i="25"/>
  <c r="U526" i="25"/>
  <c r="G523" i="25"/>
  <c r="M523" i="25"/>
  <c r="P510" i="25"/>
  <c r="R510" i="25"/>
  <c r="U510" i="25"/>
  <c r="G507" i="25"/>
  <c r="M507" i="25"/>
  <c r="P494" i="25"/>
  <c r="R494" i="25"/>
  <c r="U494" i="25"/>
  <c r="R476" i="25"/>
  <c r="U476" i="25"/>
  <c r="G473" i="25"/>
  <c r="I473" i="25"/>
  <c r="G469" i="25"/>
  <c r="I469" i="25"/>
  <c r="G465" i="25"/>
  <c r="I465" i="25"/>
  <c r="P456" i="25"/>
  <c r="R456" i="25"/>
  <c r="U456" i="25"/>
  <c r="P455" i="25"/>
  <c r="R455" i="25"/>
  <c r="U455" i="25"/>
  <c r="P304" i="25"/>
  <c r="R304" i="25"/>
  <c r="U304" i="25"/>
  <c r="P291" i="25"/>
  <c r="R291" i="25"/>
  <c r="U291" i="25"/>
  <c r="P283" i="25"/>
  <c r="R283" i="25"/>
  <c r="U283" i="25"/>
  <c r="P275" i="25"/>
  <c r="R275" i="25"/>
  <c r="U275" i="25"/>
  <c r="P267" i="25"/>
  <c r="R267" i="25"/>
  <c r="U267" i="25"/>
  <c r="P259" i="25"/>
  <c r="R259" i="25"/>
  <c r="U259" i="25"/>
  <c r="P251" i="25"/>
  <c r="R251" i="25"/>
  <c r="U251" i="25"/>
  <c r="P239" i="25"/>
  <c r="R239" i="25"/>
  <c r="U239" i="25"/>
  <c r="P232" i="25"/>
  <c r="R232" i="25"/>
  <c r="U232" i="25"/>
  <c r="P219" i="25"/>
  <c r="R219" i="25"/>
  <c r="U219" i="25"/>
  <c r="P211" i="25"/>
  <c r="R211" i="25"/>
  <c r="U211" i="25"/>
  <c r="R200" i="25"/>
  <c r="U200" i="25"/>
  <c r="P168" i="25"/>
  <c r="R168" i="25"/>
  <c r="U168" i="25"/>
  <c r="P140" i="25"/>
  <c r="R140" i="25"/>
  <c r="U140" i="25"/>
  <c r="P422" i="25"/>
  <c r="G422" i="25"/>
  <c r="K422" i="25"/>
  <c r="P421" i="25"/>
  <c r="R421" i="25"/>
  <c r="U421" i="25"/>
  <c r="G421" i="25"/>
  <c r="K421" i="25"/>
  <c r="P420" i="25"/>
  <c r="G420" i="25"/>
  <c r="K420" i="25"/>
  <c r="P419" i="25"/>
  <c r="G419" i="25"/>
  <c r="K419" i="25"/>
  <c r="P418" i="25"/>
  <c r="G418" i="25"/>
  <c r="K418" i="25"/>
  <c r="P417" i="25"/>
  <c r="R417" i="25"/>
  <c r="U417" i="25"/>
  <c r="G417" i="25"/>
  <c r="K417" i="25"/>
  <c r="P416" i="25"/>
  <c r="G416" i="25"/>
  <c r="K416" i="25"/>
  <c r="P415" i="25"/>
  <c r="G415" i="25"/>
  <c r="K415" i="25"/>
  <c r="P414" i="25"/>
  <c r="G414" i="25"/>
  <c r="K414" i="25"/>
  <c r="P413" i="25"/>
  <c r="R413" i="25"/>
  <c r="U413" i="25"/>
  <c r="G413" i="25"/>
  <c r="K413" i="25"/>
  <c r="P412" i="25"/>
  <c r="G412" i="25"/>
  <c r="K412" i="25"/>
  <c r="P411" i="25"/>
  <c r="G411" i="25"/>
  <c r="K411" i="25"/>
  <c r="P410" i="25"/>
  <c r="G410" i="25"/>
  <c r="K410" i="25"/>
  <c r="P409" i="25"/>
  <c r="R409" i="25"/>
  <c r="U409" i="25"/>
  <c r="G409" i="25"/>
  <c r="K409" i="25"/>
  <c r="P408" i="25"/>
  <c r="G408" i="25"/>
  <c r="R408" i="25"/>
  <c r="U408" i="25"/>
  <c r="P407" i="25"/>
  <c r="R407" i="25"/>
  <c r="U407" i="25"/>
  <c r="G407" i="25"/>
  <c r="K407" i="25"/>
  <c r="P406" i="25"/>
  <c r="R406" i="25"/>
  <c r="U406" i="25"/>
  <c r="G406" i="25"/>
  <c r="K406" i="25"/>
  <c r="P405" i="25"/>
  <c r="R405" i="25"/>
  <c r="U405" i="25"/>
  <c r="G405" i="25"/>
  <c r="K405" i="25"/>
  <c r="P404" i="25"/>
  <c r="G404" i="25"/>
  <c r="K404" i="25"/>
  <c r="P403" i="25"/>
  <c r="G403" i="25"/>
  <c r="K403" i="25"/>
  <c r="P402" i="25"/>
  <c r="G402" i="25"/>
  <c r="K402" i="25"/>
  <c r="P401" i="25"/>
  <c r="R401" i="25"/>
  <c r="U401" i="25"/>
  <c r="G401" i="25"/>
  <c r="K401" i="25"/>
  <c r="P400" i="25"/>
  <c r="G400" i="25"/>
  <c r="R400" i="25"/>
  <c r="U400" i="25"/>
  <c r="K400" i="25"/>
  <c r="P399" i="25"/>
  <c r="R399" i="25"/>
  <c r="U399" i="25"/>
  <c r="G399" i="25"/>
  <c r="K399" i="25"/>
  <c r="P398" i="25"/>
  <c r="G398" i="25"/>
  <c r="K398" i="25"/>
  <c r="P397" i="25"/>
  <c r="R397" i="25"/>
  <c r="U397" i="25"/>
  <c r="G397" i="25"/>
  <c r="K397" i="25"/>
  <c r="P396" i="25"/>
  <c r="R396" i="25"/>
  <c r="U396" i="25"/>
  <c r="G396" i="25"/>
  <c r="K396" i="25"/>
  <c r="P395" i="25"/>
  <c r="R395" i="25"/>
  <c r="U395" i="25"/>
  <c r="G395" i="25"/>
  <c r="K395" i="25"/>
  <c r="P394" i="25"/>
  <c r="R394" i="25"/>
  <c r="U394" i="25"/>
  <c r="G394" i="25"/>
  <c r="K394" i="25"/>
  <c r="P393" i="25"/>
  <c r="R393" i="25"/>
  <c r="U393" i="25"/>
  <c r="G393" i="25"/>
  <c r="K393" i="25"/>
  <c r="P392" i="25"/>
  <c r="R392" i="25"/>
  <c r="U392" i="25"/>
  <c r="G392" i="25"/>
  <c r="K392" i="25"/>
  <c r="P391" i="25"/>
  <c r="R391" i="25"/>
  <c r="U391" i="25"/>
  <c r="G391" i="25"/>
  <c r="K391" i="25"/>
  <c r="P390" i="25"/>
  <c r="R390" i="25"/>
  <c r="U390" i="25"/>
  <c r="G390" i="25"/>
  <c r="K390" i="25"/>
  <c r="P389" i="25"/>
  <c r="R389" i="25"/>
  <c r="U389" i="25"/>
  <c r="G389" i="25"/>
  <c r="K389" i="25"/>
  <c r="P388" i="25"/>
  <c r="R388" i="25"/>
  <c r="U388" i="25"/>
  <c r="G388" i="25"/>
  <c r="K388" i="25"/>
  <c r="P387" i="25"/>
  <c r="G387" i="25"/>
  <c r="K387" i="25"/>
  <c r="P386" i="25"/>
  <c r="R386" i="25"/>
  <c r="U386" i="25"/>
  <c r="G386" i="25"/>
  <c r="K386" i="25"/>
  <c r="P385" i="25"/>
  <c r="R385" i="25"/>
  <c r="U385" i="25"/>
  <c r="G385" i="25"/>
  <c r="K385" i="25"/>
  <c r="P384" i="25"/>
  <c r="R384" i="25"/>
  <c r="U384" i="25"/>
  <c r="G384" i="25"/>
  <c r="K384" i="25"/>
  <c r="P383" i="25"/>
  <c r="R383" i="25"/>
  <c r="U383" i="25"/>
  <c r="G383" i="25"/>
  <c r="K383" i="25"/>
  <c r="P382" i="25"/>
  <c r="R382" i="25"/>
  <c r="U382" i="25"/>
  <c r="G382" i="25"/>
  <c r="K382" i="25"/>
  <c r="P381" i="25"/>
  <c r="R381" i="25"/>
  <c r="U381" i="25"/>
  <c r="G381" i="25"/>
  <c r="K381" i="25"/>
  <c r="P380" i="25"/>
  <c r="R380" i="25"/>
  <c r="U380" i="25"/>
  <c r="G380" i="25"/>
  <c r="K380" i="25"/>
  <c r="P379" i="25"/>
  <c r="G379" i="25"/>
  <c r="N379" i="25"/>
  <c r="P378" i="25"/>
  <c r="G378" i="25"/>
  <c r="N378" i="25"/>
  <c r="P377" i="25"/>
  <c r="R377" i="25"/>
  <c r="U377" i="25"/>
  <c r="G377" i="25"/>
  <c r="K377" i="25"/>
  <c r="P376" i="25"/>
  <c r="G376" i="25"/>
  <c r="R376" i="25"/>
  <c r="U376" i="25"/>
  <c r="P375" i="25"/>
  <c r="R375" i="25"/>
  <c r="U375" i="25"/>
  <c r="G375" i="25"/>
  <c r="K375" i="25"/>
  <c r="P374" i="25"/>
  <c r="G374" i="25"/>
  <c r="K374" i="25"/>
  <c r="P373" i="25"/>
  <c r="R373" i="25"/>
  <c r="U373" i="25"/>
  <c r="G373" i="25"/>
  <c r="K373" i="25"/>
  <c r="P372" i="25"/>
  <c r="G372" i="25"/>
  <c r="K372" i="25"/>
  <c r="P371" i="25"/>
  <c r="R371" i="25"/>
  <c r="U371" i="25"/>
  <c r="G371" i="25"/>
  <c r="K371" i="25"/>
  <c r="P370" i="25"/>
  <c r="G370" i="25"/>
  <c r="K370" i="25"/>
  <c r="P369" i="25"/>
  <c r="R369" i="25"/>
  <c r="U369" i="25"/>
  <c r="G369" i="25"/>
  <c r="K369" i="25"/>
  <c r="P368" i="25"/>
  <c r="G368" i="25"/>
  <c r="R368" i="25"/>
  <c r="U368" i="25"/>
  <c r="K368" i="25"/>
  <c r="P367" i="25"/>
  <c r="R367" i="25"/>
  <c r="U367" i="25"/>
  <c r="G367" i="25"/>
  <c r="K367" i="25"/>
  <c r="P366" i="25"/>
  <c r="G366" i="25"/>
  <c r="K366" i="25"/>
  <c r="P365" i="25"/>
  <c r="R365" i="25"/>
  <c r="U365" i="25"/>
  <c r="G365" i="25"/>
  <c r="K365" i="25"/>
  <c r="P364" i="25"/>
  <c r="R364" i="25"/>
  <c r="U364" i="25"/>
  <c r="G364" i="25"/>
  <c r="K364" i="25"/>
  <c r="P363" i="25"/>
  <c r="R363" i="25"/>
  <c r="U363" i="25"/>
  <c r="G363" i="25"/>
  <c r="K363" i="25"/>
  <c r="P362" i="25"/>
  <c r="R362" i="25"/>
  <c r="U362" i="25"/>
  <c r="G362" i="25"/>
  <c r="K362" i="25"/>
  <c r="P361" i="25"/>
  <c r="R361" i="25"/>
  <c r="U361" i="25"/>
  <c r="G361" i="25"/>
  <c r="K361" i="25"/>
  <c r="P360" i="25"/>
  <c r="R360" i="25"/>
  <c r="U360" i="25"/>
  <c r="G360" i="25"/>
  <c r="K360" i="25"/>
  <c r="P359" i="25"/>
  <c r="R359" i="25"/>
  <c r="U359" i="25"/>
  <c r="G359" i="25"/>
  <c r="K359" i="25"/>
  <c r="P358" i="25"/>
  <c r="G358" i="25"/>
  <c r="K358" i="25"/>
  <c r="P357" i="25"/>
  <c r="R357" i="25"/>
  <c r="U357" i="25"/>
  <c r="G357" i="25"/>
  <c r="K357" i="25"/>
  <c r="P356" i="25"/>
  <c r="R356" i="25"/>
  <c r="U356" i="25"/>
  <c r="G356" i="25"/>
  <c r="K356" i="25"/>
  <c r="P355" i="25"/>
  <c r="R355" i="25"/>
  <c r="U355" i="25"/>
  <c r="G355" i="25"/>
  <c r="K355" i="25"/>
  <c r="P354" i="25"/>
  <c r="G354" i="25"/>
  <c r="K354" i="25"/>
  <c r="P353" i="25"/>
  <c r="R353" i="25"/>
  <c r="U353" i="25"/>
  <c r="G353" i="25"/>
  <c r="K353" i="25"/>
  <c r="P352" i="25"/>
  <c r="G352" i="25"/>
  <c r="R352" i="25"/>
  <c r="U352" i="25"/>
  <c r="P351" i="25"/>
  <c r="G351" i="25"/>
  <c r="K351" i="25"/>
  <c r="P350" i="25"/>
  <c r="G350" i="25"/>
  <c r="K350" i="25"/>
  <c r="P349" i="25"/>
  <c r="R349" i="25"/>
  <c r="U349" i="25"/>
  <c r="G349" i="25"/>
  <c r="K349" i="25"/>
  <c r="P348" i="25"/>
  <c r="R348" i="25"/>
  <c r="U348" i="25"/>
  <c r="G348" i="25"/>
  <c r="K348" i="25"/>
  <c r="P347" i="25"/>
  <c r="R347" i="25"/>
  <c r="U347" i="25"/>
  <c r="G347" i="25"/>
  <c r="K347" i="25"/>
  <c r="P346" i="25"/>
  <c r="R346" i="25"/>
  <c r="U346" i="25"/>
  <c r="G346" i="25"/>
  <c r="K346" i="25"/>
  <c r="P345" i="25"/>
  <c r="R345" i="25"/>
  <c r="U345" i="25"/>
  <c r="G345" i="25"/>
  <c r="K345" i="25"/>
  <c r="P344" i="25"/>
  <c r="R344" i="25"/>
  <c r="U344" i="25"/>
  <c r="G344" i="25"/>
  <c r="K344" i="25"/>
  <c r="P343" i="25"/>
  <c r="R343" i="25"/>
  <c r="U343" i="25"/>
  <c r="G343" i="25"/>
  <c r="K343" i="25"/>
  <c r="P342" i="25"/>
  <c r="R342" i="25"/>
  <c r="U342" i="25"/>
  <c r="G342" i="25"/>
  <c r="K342" i="25"/>
  <c r="P341" i="25"/>
  <c r="R341" i="25"/>
  <c r="U341" i="25"/>
  <c r="G341" i="25"/>
  <c r="K341" i="25"/>
  <c r="P311" i="25"/>
  <c r="R311" i="25"/>
  <c r="U311" i="25"/>
  <c r="G311" i="25"/>
  <c r="K311" i="25"/>
  <c r="P310" i="25"/>
  <c r="G310" i="25"/>
  <c r="K310" i="25"/>
  <c r="P309" i="25"/>
  <c r="G309" i="25"/>
  <c r="K309" i="25"/>
  <c r="P308" i="25"/>
  <c r="R308" i="25"/>
  <c r="U308" i="25"/>
  <c r="G308" i="25"/>
  <c r="N308" i="25"/>
  <c r="G206" i="25"/>
  <c r="I206" i="25"/>
  <c r="P206" i="25"/>
  <c r="G190" i="25"/>
  <c r="K190" i="25"/>
  <c r="P190" i="25"/>
  <c r="P159" i="25"/>
  <c r="R159" i="25"/>
  <c r="U159" i="25"/>
  <c r="G159" i="25"/>
  <c r="K159" i="25"/>
  <c r="P154" i="25"/>
  <c r="R154" i="25"/>
  <c r="U154" i="25"/>
  <c r="G154" i="25"/>
  <c r="K154" i="25"/>
  <c r="G126" i="25"/>
  <c r="I126" i="25"/>
  <c r="P126" i="25"/>
  <c r="G110" i="25"/>
  <c r="N110" i="25"/>
  <c r="P110" i="25"/>
  <c r="P273" i="25"/>
  <c r="R273" i="25"/>
  <c r="U273" i="25"/>
  <c r="P265" i="25"/>
  <c r="R265" i="25"/>
  <c r="U265" i="25"/>
  <c r="P257" i="25"/>
  <c r="R257" i="25"/>
  <c r="U257" i="25"/>
  <c r="P245" i="25"/>
  <c r="R245" i="25"/>
  <c r="U245" i="25"/>
  <c r="P237" i="25"/>
  <c r="R237" i="25"/>
  <c r="U237" i="25"/>
  <c r="P230" i="25"/>
  <c r="R230" i="25"/>
  <c r="U230" i="25"/>
  <c r="P217" i="25"/>
  <c r="R217" i="25"/>
  <c r="U217" i="25"/>
  <c r="P209" i="25"/>
  <c r="R209" i="25"/>
  <c r="U209" i="25"/>
  <c r="P166" i="25"/>
  <c r="R166" i="25"/>
  <c r="U166" i="25"/>
  <c r="P146" i="25"/>
  <c r="R146" i="25"/>
  <c r="P138" i="25"/>
  <c r="R138" i="25"/>
  <c r="U138" i="25"/>
  <c r="R133" i="25"/>
  <c r="U133" i="25"/>
  <c r="P624" i="22"/>
  <c r="R624" i="22"/>
  <c r="U624" i="22"/>
  <c r="P633" i="22"/>
  <c r="R633" i="22"/>
  <c r="U633" i="22"/>
  <c r="P635" i="22"/>
  <c r="R635" i="22"/>
  <c r="U635" i="22"/>
  <c r="P623" i="22"/>
  <c r="R623" i="22"/>
  <c r="U623" i="22"/>
  <c r="P625" i="22"/>
  <c r="R625" i="22"/>
  <c r="U625" i="22"/>
  <c r="P634" i="22"/>
  <c r="R634" i="22"/>
  <c r="U634" i="22"/>
  <c r="P307" i="25"/>
  <c r="R307" i="25"/>
  <c r="U307" i="25"/>
  <c r="P305" i="25"/>
  <c r="R305" i="25"/>
  <c r="U305" i="25"/>
  <c r="P303" i="25"/>
  <c r="R303" i="25"/>
  <c r="U303" i="25"/>
  <c r="P301" i="25"/>
  <c r="R301" i="25"/>
  <c r="U301" i="25"/>
  <c r="P299" i="25"/>
  <c r="R299" i="25"/>
  <c r="U299" i="25"/>
  <c r="P296" i="25"/>
  <c r="R296" i="25"/>
  <c r="U296" i="25"/>
  <c r="P294" i="25"/>
  <c r="R294" i="25"/>
  <c r="U294" i="25"/>
  <c r="P292" i="25"/>
  <c r="R292" i="25"/>
  <c r="U292" i="25"/>
  <c r="P290" i="25"/>
  <c r="R290" i="25"/>
  <c r="U290" i="25"/>
  <c r="P288" i="25"/>
  <c r="R288" i="25"/>
  <c r="U288" i="25"/>
  <c r="P286" i="25"/>
  <c r="R286" i="25"/>
  <c r="U286" i="25"/>
  <c r="P284" i="25"/>
  <c r="R284" i="25"/>
  <c r="U284" i="25"/>
  <c r="P282" i="25"/>
  <c r="R282" i="25"/>
  <c r="U282" i="25"/>
  <c r="P280" i="25"/>
  <c r="R280" i="25"/>
  <c r="U280" i="25"/>
  <c r="P278" i="25"/>
  <c r="R278" i="25"/>
  <c r="U278" i="25"/>
  <c r="P276" i="25"/>
  <c r="R276" i="25"/>
  <c r="U276" i="25"/>
  <c r="P274" i="25"/>
  <c r="R274" i="25"/>
  <c r="U274" i="25"/>
  <c r="P272" i="25"/>
  <c r="R272" i="25"/>
  <c r="U272" i="25"/>
  <c r="P270" i="25"/>
  <c r="R270" i="25"/>
  <c r="U270" i="25"/>
  <c r="P268" i="25"/>
  <c r="R268" i="25"/>
  <c r="U268" i="25"/>
  <c r="P266" i="25"/>
  <c r="R266" i="25"/>
  <c r="U266" i="25"/>
  <c r="P264" i="25"/>
  <c r="R264" i="25"/>
  <c r="U264" i="25"/>
  <c r="P262" i="25"/>
  <c r="R262" i="25"/>
  <c r="U262" i="25"/>
  <c r="P260" i="25"/>
  <c r="R260" i="25"/>
  <c r="U260" i="25"/>
  <c r="P258" i="25"/>
  <c r="R258" i="25"/>
  <c r="U258" i="25"/>
  <c r="P256" i="25"/>
  <c r="R256" i="25"/>
  <c r="U256" i="25"/>
  <c r="P254" i="25"/>
  <c r="R254" i="25"/>
  <c r="U254" i="25"/>
  <c r="P252" i="25"/>
  <c r="R252" i="25"/>
  <c r="U252" i="25"/>
  <c r="P249" i="25"/>
  <c r="R249" i="25"/>
  <c r="U249" i="25"/>
  <c r="P247" i="25"/>
  <c r="R247" i="25"/>
  <c r="U247" i="25"/>
  <c r="P244" i="25"/>
  <c r="R244" i="25"/>
  <c r="U244" i="25"/>
  <c r="P242" i="25"/>
  <c r="R242" i="25"/>
  <c r="U242" i="25"/>
  <c r="P240" i="25"/>
  <c r="R240" i="25"/>
  <c r="U240" i="25"/>
  <c r="P238" i="25"/>
  <c r="R238" i="25"/>
  <c r="U238" i="25"/>
  <c r="P236" i="25"/>
  <c r="R236" i="25"/>
  <c r="U236" i="25"/>
  <c r="P234" i="25"/>
  <c r="R234" i="25"/>
  <c r="U234" i="25"/>
  <c r="P231" i="25"/>
  <c r="R231" i="25"/>
  <c r="U231" i="25"/>
  <c r="P229" i="25"/>
  <c r="R229" i="25"/>
  <c r="U229" i="25"/>
  <c r="P227" i="25"/>
  <c r="R227" i="25"/>
  <c r="U227" i="25"/>
  <c r="P224" i="25"/>
  <c r="R224" i="25"/>
  <c r="U224" i="25"/>
  <c r="P222" i="25"/>
  <c r="R222" i="25"/>
  <c r="U222" i="25"/>
  <c r="P220" i="25"/>
  <c r="R220" i="25"/>
  <c r="U220" i="25"/>
  <c r="P218" i="25"/>
  <c r="R218" i="25"/>
  <c r="U218" i="25"/>
  <c r="P216" i="25"/>
  <c r="R216" i="25"/>
  <c r="U216" i="25"/>
  <c r="P214" i="25"/>
  <c r="R214" i="25"/>
  <c r="U214" i="25"/>
  <c r="P212" i="25"/>
  <c r="R212" i="25"/>
  <c r="U212" i="25"/>
  <c r="P210" i="25"/>
  <c r="R210" i="25"/>
  <c r="U210" i="25"/>
  <c r="P208" i="25"/>
  <c r="R208" i="25"/>
  <c r="U208" i="25"/>
  <c r="P202" i="25"/>
  <c r="R202" i="25"/>
  <c r="U202" i="25"/>
  <c r="P197" i="25"/>
  <c r="R197" i="25"/>
  <c r="U197" i="25"/>
  <c r="P194" i="25"/>
  <c r="R194" i="25"/>
  <c r="U194" i="25"/>
  <c r="P192" i="25"/>
  <c r="R192" i="25"/>
  <c r="U192" i="25"/>
  <c r="P187" i="25"/>
  <c r="R187" i="25"/>
  <c r="U187" i="25"/>
  <c r="P183" i="25"/>
  <c r="R183" i="25"/>
  <c r="U183" i="25"/>
  <c r="P181" i="25"/>
  <c r="P179" i="25"/>
  <c r="R179" i="25"/>
  <c r="U179" i="25"/>
  <c r="P177" i="25"/>
  <c r="R177" i="25"/>
  <c r="U177" i="25"/>
  <c r="P175" i="25"/>
  <c r="R175" i="25"/>
  <c r="U175" i="25"/>
  <c r="P173" i="25"/>
  <c r="P171" i="25"/>
  <c r="R171" i="25"/>
  <c r="U171" i="25"/>
  <c r="P169" i="25"/>
  <c r="R169" i="25"/>
  <c r="U169" i="25"/>
  <c r="P167" i="25"/>
  <c r="R167" i="25"/>
  <c r="U167" i="25"/>
  <c r="P165" i="25"/>
  <c r="R165" i="25"/>
  <c r="U165" i="25"/>
  <c r="P163" i="25"/>
  <c r="R163" i="25"/>
  <c r="U163" i="25"/>
  <c r="P156" i="25"/>
  <c r="P145" i="25"/>
  <c r="R145" i="25"/>
  <c r="U145" i="25"/>
  <c r="P143" i="25"/>
  <c r="R143" i="25"/>
  <c r="U143" i="25"/>
  <c r="P141" i="25"/>
  <c r="R141" i="25"/>
  <c r="U141" i="25"/>
  <c r="P139" i="25"/>
  <c r="R139" i="25"/>
  <c r="U139" i="25"/>
  <c r="P137" i="25"/>
  <c r="R137" i="25"/>
  <c r="U137" i="25"/>
  <c r="P135" i="25"/>
  <c r="R135" i="25"/>
  <c r="P131" i="25"/>
  <c r="R131" i="25"/>
  <c r="U131" i="25"/>
  <c r="P127" i="25"/>
  <c r="R127" i="25"/>
  <c r="U127" i="25"/>
  <c r="P123" i="25"/>
  <c r="R123" i="25"/>
  <c r="U123" i="25"/>
  <c r="P119" i="25"/>
  <c r="R119" i="25"/>
  <c r="U119" i="25"/>
  <c r="P115" i="25"/>
  <c r="R115" i="25"/>
  <c r="U115" i="25"/>
  <c r="P111" i="25"/>
  <c r="R111" i="25"/>
  <c r="U111" i="25"/>
  <c r="P107" i="25"/>
  <c r="R107" i="25"/>
  <c r="U107" i="25"/>
  <c r="P103" i="25"/>
  <c r="R103" i="25"/>
  <c r="U103" i="25"/>
  <c r="P99" i="25"/>
  <c r="R99" i="25"/>
  <c r="U99" i="25"/>
  <c r="P95" i="25"/>
  <c r="R95" i="25"/>
  <c r="U95" i="25"/>
  <c r="P93" i="25"/>
  <c r="R93" i="25"/>
  <c r="P88" i="25"/>
  <c r="R88" i="25"/>
  <c r="P83" i="25"/>
  <c r="R83" i="25"/>
  <c r="G77" i="25"/>
  <c r="N77" i="25"/>
  <c r="P75" i="25"/>
  <c r="R75" i="25"/>
  <c r="G69" i="25"/>
  <c r="N69" i="25"/>
  <c r="P67" i="25"/>
  <c r="R67" i="25"/>
  <c r="G61" i="25"/>
  <c r="N61" i="25"/>
  <c r="P59" i="25"/>
  <c r="R59" i="25"/>
  <c r="G53" i="25"/>
  <c r="N53" i="25"/>
  <c r="P51" i="25"/>
  <c r="R51" i="25"/>
  <c r="G45" i="25"/>
  <c r="N45" i="25"/>
  <c r="P43" i="25"/>
  <c r="R43" i="25"/>
  <c r="G37" i="25"/>
  <c r="N37" i="25"/>
  <c r="P35" i="25"/>
  <c r="R35" i="25"/>
  <c r="G29" i="25"/>
  <c r="N29" i="25"/>
  <c r="P27" i="25"/>
  <c r="R27" i="25"/>
  <c r="G21" i="25"/>
  <c r="N21" i="25"/>
  <c r="Y15" i="25"/>
  <c r="Z12" i="25"/>
  <c r="Y10" i="25"/>
  <c r="Y6" i="25"/>
  <c r="Y4" i="25"/>
  <c r="Y3" i="25"/>
  <c r="Z4" i="25"/>
  <c r="Y7" i="25"/>
  <c r="Z8" i="25"/>
  <c r="Y9" i="25"/>
  <c r="Z10" i="25"/>
  <c r="Z14" i="25"/>
  <c r="Z15" i="25"/>
  <c r="Z16" i="25"/>
  <c r="Z17" i="25"/>
  <c r="Z18" i="25"/>
  <c r="Z19" i="25"/>
  <c r="P24" i="25"/>
  <c r="R24" i="25"/>
  <c r="P28" i="25"/>
  <c r="R28" i="25"/>
  <c r="P32" i="25"/>
  <c r="R32" i="25"/>
  <c r="P36" i="25"/>
  <c r="R36" i="25"/>
  <c r="P40" i="25"/>
  <c r="R40" i="25"/>
  <c r="P44" i="25"/>
  <c r="R44" i="25"/>
  <c r="P48" i="25"/>
  <c r="R48" i="25"/>
  <c r="P52" i="25"/>
  <c r="R52" i="25"/>
  <c r="P56" i="25"/>
  <c r="R56" i="25"/>
  <c r="P60" i="25"/>
  <c r="R60" i="25"/>
  <c r="P64" i="25"/>
  <c r="R64" i="25"/>
  <c r="P68" i="25"/>
  <c r="R68" i="25"/>
  <c r="P72" i="25"/>
  <c r="R72" i="25"/>
  <c r="P76" i="25"/>
  <c r="R76" i="25"/>
  <c r="P80" i="25"/>
  <c r="R80" i="25"/>
  <c r="P84" i="25"/>
  <c r="R84" i="25"/>
  <c r="P297" i="25"/>
  <c r="P98" i="25"/>
  <c r="R98" i="25"/>
  <c r="U98" i="25"/>
  <c r="P91" i="25"/>
  <c r="R91" i="25"/>
  <c r="Z13" i="25"/>
  <c r="Z2" i="25"/>
  <c r="P207" i="25"/>
  <c r="R207" i="25"/>
  <c r="U207" i="25"/>
  <c r="P203" i="25"/>
  <c r="R203" i="25"/>
  <c r="U203" i="25"/>
  <c r="P199" i="25"/>
  <c r="R199" i="25"/>
  <c r="U199" i="25"/>
  <c r="P191" i="25"/>
  <c r="R191" i="25"/>
  <c r="U191" i="25"/>
  <c r="P94" i="25"/>
  <c r="R94" i="25"/>
  <c r="P90" i="25"/>
  <c r="R90" i="25"/>
  <c r="P86" i="25"/>
  <c r="R86" i="25"/>
  <c r="P82" i="25"/>
  <c r="R82" i="25"/>
  <c r="P78" i="25"/>
  <c r="R78" i="25"/>
  <c r="P74" i="25"/>
  <c r="R74" i="25"/>
  <c r="P70" i="25"/>
  <c r="R70" i="25"/>
  <c r="P66" i="25"/>
  <c r="R66" i="25"/>
  <c r="P62" i="25"/>
  <c r="R62" i="25"/>
  <c r="P58" i="25"/>
  <c r="R58" i="25"/>
  <c r="P54" i="25"/>
  <c r="R54" i="25"/>
  <c r="P50" i="25"/>
  <c r="R50" i="25"/>
  <c r="P46" i="25"/>
  <c r="R46" i="25"/>
  <c r="P42" i="25"/>
  <c r="R42" i="25"/>
  <c r="P38" i="25"/>
  <c r="R38" i="25"/>
  <c r="P34" i="25"/>
  <c r="R34" i="25"/>
  <c r="P30" i="25"/>
  <c r="R30" i="25"/>
  <c r="P26" i="25"/>
  <c r="R26" i="25"/>
  <c r="P22" i="25"/>
  <c r="R22" i="25"/>
  <c r="Z20" i="25"/>
  <c r="Y13" i="25"/>
  <c r="Y12" i="25"/>
  <c r="Y11" i="25"/>
  <c r="Z6" i="25"/>
  <c r="Y5" i="25"/>
  <c r="G23" i="1"/>
  <c r="R23" i="1" s="1"/>
  <c r="T23" i="1" s="1"/>
  <c r="G459" i="1"/>
  <c r="I459" i="1" s="1"/>
  <c r="G455" i="1"/>
  <c r="I455" i="1" s="1"/>
  <c r="G447" i="1"/>
  <c r="I447" i="1" s="1"/>
  <c r="P447" i="1"/>
  <c r="R447" i="1" s="1"/>
  <c r="T447" i="1" s="1"/>
  <c r="G431" i="1"/>
  <c r="I431" i="1" s="1"/>
  <c r="P431" i="1"/>
  <c r="G419" i="1"/>
  <c r="I419" i="1" s="1"/>
  <c r="P419" i="1"/>
  <c r="G411" i="1"/>
  <c r="I411" i="1" s="1"/>
  <c r="P411" i="1"/>
  <c r="R411" i="1" s="1"/>
  <c r="T411" i="1" s="1"/>
  <c r="P399" i="1"/>
  <c r="P395" i="1"/>
  <c r="G370" i="1"/>
  <c r="I370" i="1" s="1"/>
  <c r="P370" i="1"/>
  <c r="G362" i="1"/>
  <c r="J362" i="1" s="1"/>
  <c r="P362" i="1"/>
  <c r="G354" i="1"/>
  <c r="I354" i="1" s="1"/>
  <c r="P354" i="1"/>
  <c r="G334" i="1"/>
  <c r="I334" i="1" s="1"/>
  <c r="P334" i="1"/>
  <c r="G302" i="1"/>
  <c r="I302" i="1" s="1"/>
  <c r="P302" i="1"/>
  <c r="G294" i="1"/>
  <c r="I294" i="1" s="1"/>
  <c r="P294" i="1"/>
  <c r="G286" i="1"/>
  <c r="I286" i="1" s="1"/>
  <c r="G269" i="1"/>
  <c r="I269" i="1"/>
  <c r="P269" i="1"/>
  <c r="P452" i="1"/>
  <c r="G452" i="1"/>
  <c r="I452" i="1" s="1"/>
  <c r="P448" i="1"/>
  <c r="P436" i="1"/>
  <c r="G436" i="1"/>
  <c r="I436" i="1" s="1"/>
  <c r="P420" i="1"/>
  <c r="G420" i="1"/>
  <c r="I420" i="1" s="1"/>
  <c r="G408" i="1"/>
  <c r="I408" i="1" s="1"/>
  <c r="P404" i="1"/>
  <c r="G404" i="1"/>
  <c r="I404" i="1" s="1"/>
  <c r="G400" i="1"/>
  <c r="I400" i="1" s="1"/>
  <c r="P396" i="1"/>
  <c r="G368" i="1"/>
  <c r="J368" i="1" s="1"/>
  <c r="G352" i="1"/>
  <c r="I352" i="1" s="1"/>
  <c r="P352" i="1"/>
  <c r="G346" i="1"/>
  <c r="I346" i="1" s="1"/>
  <c r="P346" i="1"/>
  <c r="P276" i="1"/>
  <c r="G276" i="1"/>
  <c r="I276" i="1" s="1"/>
  <c r="G457" i="1"/>
  <c r="I457" i="1" s="1"/>
  <c r="P457" i="1"/>
  <c r="G453" i="1"/>
  <c r="I453" i="1" s="1"/>
  <c r="P453" i="1"/>
  <c r="R453" i="1" s="1"/>
  <c r="T453" i="1" s="1"/>
  <c r="G449" i="1"/>
  <c r="I449" i="1" s="1"/>
  <c r="P449" i="1"/>
  <c r="G445" i="1"/>
  <c r="I445" i="1" s="1"/>
  <c r="P445" i="1"/>
  <c r="G437" i="1"/>
  <c r="I437" i="1" s="1"/>
  <c r="P437" i="1"/>
  <c r="R437" i="1" s="1"/>
  <c r="T437" i="1" s="1"/>
  <c r="G433" i="1"/>
  <c r="I433" i="1"/>
  <c r="P433" i="1"/>
  <c r="G429" i="1"/>
  <c r="J429" i="1" s="1"/>
  <c r="P429" i="1"/>
  <c r="G425" i="1"/>
  <c r="I425" i="1" s="1"/>
  <c r="P425" i="1"/>
  <c r="G417" i="1"/>
  <c r="I417" i="1" s="1"/>
  <c r="P417" i="1"/>
  <c r="G413" i="1"/>
  <c r="I413" i="1" s="1"/>
  <c r="P413" i="1"/>
  <c r="G409" i="1"/>
  <c r="I409" i="1" s="1"/>
  <c r="G405" i="1"/>
  <c r="I405" i="1" s="1"/>
  <c r="P405" i="1"/>
  <c r="G401" i="1"/>
  <c r="I401" i="1" s="1"/>
  <c r="P401" i="1"/>
  <c r="G393" i="1"/>
  <c r="I393" i="1" s="1"/>
  <c r="P393" i="1"/>
  <c r="G389" i="1"/>
  <c r="I389" i="1" s="1"/>
  <c r="P389" i="1"/>
  <c r="G385" i="1"/>
  <c r="I385" i="1" s="1"/>
  <c r="P385" i="1"/>
  <c r="G382" i="1"/>
  <c r="I382" i="1" s="1"/>
  <c r="P382" i="1"/>
  <c r="P374" i="1"/>
  <c r="G366" i="1"/>
  <c r="J366" i="1" s="1"/>
  <c r="P366" i="1"/>
  <c r="G358" i="1"/>
  <c r="J358" i="1" s="1"/>
  <c r="P358" i="1"/>
  <c r="G350" i="1"/>
  <c r="I350" i="1" s="1"/>
  <c r="P350" i="1"/>
  <c r="G347" i="1"/>
  <c r="I347" i="1" s="1"/>
  <c r="G316" i="1"/>
  <c r="I316" i="1"/>
  <c r="P316" i="1"/>
  <c r="G292" i="1"/>
  <c r="I292" i="1" s="1"/>
  <c r="P292" i="1"/>
  <c r="G274" i="1"/>
  <c r="I274" i="1" s="1"/>
  <c r="G263" i="1"/>
  <c r="I263" i="1" s="1"/>
  <c r="P263" i="1"/>
  <c r="R263" i="1" s="1"/>
  <c r="T263" i="1" s="1"/>
  <c r="P454" i="1"/>
  <c r="G454" i="1"/>
  <c r="I454" i="1" s="1"/>
  <c r="P446" i="1"/>
  <c r="G446" i="1"/>
  <c r="I446" i="1" s="1"/>
  <c r="P442" i="1"/>
  <c r="G442" i="1"/>
  <c r="I442" i="1" s="1"/>
  <c r="P438" i="1"/>
  <c r="G438" i="1"/>
  <c r="I438" i="1" s="1"/>
  <c r="P430" i="1"/>
  <c r="G430" i="1"/>
  <c r="I430" i="1" s="1"/>
  <c r="P426" i="1"/>
  <c r="G426" i="1"/>
  <c r="I426" i="1" s="1"/>
  <c r="P422" i="1"/>
  <c r="G422" i="1"/>
  <c r="I422" i="1" s="1"/>
  <c r="P418" i="1"/>
  <c r="G418" i="1"/>
  <c r="I418" i="1" s="1"/>
  <c r="G414" i="1"/>
  <c r="I414" i="1" s="1"/>
  <c r="P410" i="1"/>
  <c r="G410" i="1"/>
  <c r="I410" i="1" s="1"/>
  <c r="P406" i="1"/>
  <c r="G406" i="1"/>
  <c r="I406" i="1" s="1"/>
  <c r="P402" i="1"/>
  <c r="G402" i="1"/>
  <c r="I402" i="1" s="1"/>
  <c r="P398" i="1"/>
  <c r="G398" i="1"/>
  <c r="I398" i="1" s="1"/>
  <c r="P394" i="1"/>
  <c r="G394" i="1"/>
  <c r="I394" i="1" s="1"/>
  <c r="P390" i="1"/>
  <c r="G390" i="1"/>
  <c r="I390" i="1" s="1"/>
  <c r="G380" i="1"/>
  <c r="I380" i="1" s="1"/>
  <c r="P380" i="1"/>
  <c r="G372" i="1"/>
  <c r="I372" i="1" s="1"/>
  <c r="P372" i="1"/>
  <c r="G364" i="1"/>
  <c r="J364" i="1" s="1"/>
  <c r="G356" i="1"/>
  <c r="I356" i="1" s="1"/>
  <c r="P356" i="1"/>
  <c r="G344" i="1"/>
  <c r="I344" i="1" s="1"/>
  <c r="P344" i="1"/>
  <c r="G328" i="1"/>
  <c r="P328" i="1"/>
  <c r="G320" i="1"/>
  <c r="I320" i="1" s="1"/>
  <c r="P320" i="1"/>
  <c r="G312" i="1"/>
  <c r="I312" i="1" s="1"/>
  <c r="P312" i="1"/>
  <c r="G304" i="1"/>
  <c r="I304" i="1" s="1"/>
  <c r="P304" i="1"/>
  <c r="G296" i="1"/>
  <c r="I296" i="1" s="1"/>
  <c r="P296" i="1"/>
  <c r="G288" i="1"/>
  <c r="I288" i="1" s="1"/>
  <c r="P288" i="1"/>
  <c r="G280" i="1"/>
  <c r="I280" i="1" s="1"/>
  <c r="P248" i="1"/>
  <c r="G248" i="1"/>
  <c r="I248" i="1" s="1"/>
  <c r="P244" i="1"/>
  <c r="G244" i="1"/>
  <c r="I244" i="1" s="1"/>
  <c r="G236" i="1"/>
  <c r="J236" i="1" s="1"/>
  <c r="P224" i="1"/>
  <c r="G224" i="1"/>
  <c r="I224" i="1" s="1"/>
  <c r="G220" i="1"/>
  <c r="I220" i="1" s="1"/>
  <c r="P216" i="1"/>
  <c r="G216" i="1"/>
  <c r="I216" i="1" s="1"/>
  <c r="P212" i="1"/>
  <c r="P208" i="1"/>
  <c r="G208" i="1"/>
  <c r="I208" i="1" s="1"/>
  <c r="P199" i="1"/>
  <c r="G199" i="1"/>
  <c r="I199" i="1" s="1"/>
  <c r="P195" i="1"/>
  <c r="G195" i="1"/>
  <c r="J195" i="1" s="1"/>
  <c r="P187" i="1"/>
  <c r="R187" i="1" s="1"/>
  <c r="T187" i="1" s="1"/>
  <c r="G187" i="1"/>
  <c r="I187" i="1" s="1"/>
  <c r="P183" i="1"/>
  <c r="G183" i="1"/>
  <c r="I183" i="1" s="1"/>
  <c r="P179" i="1"/>
  <c r="G179" i="1"/>
  <c r="I179" i="1" s="1"/>
  <c r="P173" i="1"/>
  <c r="G173" i="1"/>
  <c r="I173" i="1" s="1"/>
  <c r="P167" i="1"/>
  <c r="G341" i="1"/>
  <c r="I341" i="1" s="1"/>
  <c r="G333" i="1"/>
  <c r="G325" i="1"/>
  <c r="I325" i="1"/>
  <c r="G309" i="1"/>
  <c r="I309" i="1" s="1"/>
  <c r="G301" i="1"/>
  <c r="I301" i="1" s="1"/>
  <c r="G285" i="1"/>
  <c r="I285" i="1" s="1"/>
  <c r="G270" i="1"/>
  <c r="I270" i="1" s="1"/>
  <c r="G262" i="1"/>
  <c r="I262" i="1"/>
  <c r="P261" i="1"/>
  <c r="R261" i="1" s="1"/>
  <c r="T261" i="1" s="1"/>
  <c r="G249" i="1"/>
  <c r="I249" i="1" s="1"/>
  <c r="P249" i="1"/>
  <c r="G245" i="1"/>
  <c r="I245" i="1" s="1"/>
  <c r="P245" i="1"/>
  <c r="G237" i="1"/>
  <c r="J237" i="1" s="1"/>
  <c r="P237" i="1"/>
  <c r="G233" i="1"/>
  <c r="I233" i="1" s="1"/>
  <c r="P233" i="1"/>
  <c r="G225" i="1"/>
  <c r="I225" i="1" s="1"/>
  <c r="P225" i="1"/>
  <c r="G221" i="1"/>
  <c r="I221" i="1" s="1"/>
  <c r="P221" i="1"/>
  <c r="G217" i="1"/>
  <c r="I217" i="1" s="1"/>
  <c r="P217" i="1"/>
  <c r="G213" i="1"/>
  <c r="I213" i="1" s="1"/>
  <c r="P213" i="1"/>
  <c r="G200" i="1"/>
  <c r="I200" i="1" s="1"/>
  <c r="P200" i="1"/>
  <c r="G196" i="1"/>
  <c r="J196" i="1" s="1"/>
  <c r="P196" i="1"/>
  <c r="G192" i="1"/>
  <c r="I192" i="1" s="1"/>
  <c r="P192" i="1"/>
  <c r="G188" i="1"/>
  <c r="I188" i="1"/>
  <c r="P188" i="1"/>
  <c r="G184" i="1"/>
  <c r="I184" i="1" s="1"/>
  <c r="P184" i="1"/>
  <c r="G180" i="1"/>
  <c r="I180" i="1" s="1"/>
  <c r="P180" i="1"/>
  <c r="G174" i="1"/>
  <c r="I174" i="1" s="1"/>
  <c r="P174" i="1"/>
  <c r="G165" i="1"/>
  <c r="I165" i="1" s="1"/>
  <c r="P165" i="1"/>
  <c r="G259" i="1"/>
  <c r="I259" i="1" s="1"/>
  <c r="P234" i="1"/>
  <c r="G234" i="1"/>
  <c r="I234" i="1" s="1"/>
  <c r="P230" i="1"/>
  <c r="G230" i="1"/>
  <c r="I230" i="1" s="1"/>
  <c r="P222" i="1"/>
  <c r="G222" i="1"/>
  <c r="I222" i="1" s="1"/>
  <c r="P218" i="1"/>
  <c r="R218" i="1" s="1"/>
  <c r="T218" i="1" s="1"/>
  <c r="G218" i="1"/>
  <c r="I218" i="1"/>
  <c r="P214" i="1"/>
  <c r="G214" i="1"/>
  <c r="I214" i="1" s="1"/>
  <c r="P210" i="1"/>
  <c r="G210" i="1"/>
  <c r="I210" i="1" s="1"/>
  <c r="P206" i="1"/>
  <c r="G206" i="1"/>
  <c r="I206" i="1"/>
  <c r="P193" i="1"/>
  <c r="G193" i="1"/>
  <c r="J193" i="1" s="1"/>
  <c r="P181" i="1"/>
  <c r="G181" i="1"/>
  <c r="I181" i="1" s="1"/>
  <c r="P171" i="1"/>
  <c r="G171" i="1"/>
  <c r="I171" i="1" s="1"/>
  <c r="P383" i="1"/>
  <c r="R383" i="1" s="1"/>
  <c r="T383" i="1" s="1"/>
  <c r="P381" i="1"/>
  <c r="R381" i="1" s="1"/>
  <c r="T381" i="1" s="1"/>
  <c r="P379" i="1"/>
  <c r="R379" i="1" s="1"/>
  <c r="T379" i="1" s="1"/>
  <c r="P377" i="1"/>
  <c r="R377" i="1" s="1"/>
  <c r="T377" i="1" s="1"/>
  <c r="P375" i="1"/>
  <c r="R375" i="1" s="1"/>
  <c r="T375" i="1" s="1"/>
  <c r="P371" i="1"/>
  <c r="R371" i="1" s="1"/>
  <c r="T371" i="1" s="1"/>
  <c r="P365" i="1"/>
  <c r="R365" i="1" s="1"/>
  <c r="T365" i="1" s="1"/>
  <c r="P363" i="1"/>
  <c r="R363" i="1" s="1"/>
  <c r="T363" i="1" s="1"/>
  <c r="P359" i="1"/>
  <c r="R359" i="1" s="1"/>
  <c r="T359" i="1" s="1"/>
  <c r="P357" i="1"/>
  <c r="R357" i="1" s="1"/>
  <c r="T357" i="1" s="1"/>
  <c r="P355" i="1"/>
  <c r="R355" i="1" s="1"/>
  <c r="T355" i="1" s="1"/>
  <c r="P351" i="1"/>
  <c r="R351" i="1" s="1"/>
  <c r="T351" i="1" s="1"/>
  <c r="P349" i="1"/>
  <c r="P339" i="1"/>
  <c r="R339" i="1" s="1"/>
  <c r="T339" i="1" s="1"/>
  <c r="P338" i="1"/>
  <c r="R338" i="1" s="1"/>
  <c r="T338" i="1" s="1"/>
  <c r="P331" i="1"/>
  <c r="R331" i="1" s="1"/>
  <c r="T331" i="1" s="1"/>
  <c r="P330" i="1"/>
  <c r="P323" i="1"/>
  <c r="R323" i="1" s="1"/>
  <c r="T323" i="1" s="1"/>
  <c r="P322" i="1"/>
  <c r="R322" i="1" s="1"/>
  <c r="T322" i="1" s="1"/>
  <c r="P315" i="1"/>
  <c r="R315" i="1" s="1"/>
  <c r="T315" i="1" s="1"/>
  <c r="P314" i="1"/>
  <c r="R314" i="1" s="1"/>
  <c r="T314" i="1" s="1"/>
  <c r="P306" i="1"/>
  <c r="R306" i="1" s="1"/>
  <c r="T306" i="1" s="1"/>
  <c r="P299" i="1"/>
  <c r="R299" i="1" s="1"/>
  <c r="T299" i="1" s="1"/>
  <c r="P298" i="1"/>
  <c r="R298" i="1" s="1"/>
  <c r="T298" i="1" s="1"/>
  <c r="P291" i="1"/>
  <c r="R291" i="1" s="1"/>
  <c r="T291" i="1" s="1"/>
  <c r="P282" i="1"/>
  <c r="R282" i="1" s="1"/>
  <c r="T282" i="1" s="1"/>
  <c r="P268" i="1"/>
  <c r="R268" i="1" s="1"/>
  <c r="T268" i="1" s="1"/>
  <c r="G251" i="1"/>
  <c r="P251" i="1"/>
  <c r="G247" i="1"/>
  <c r="I247" i="1" s="1"/>
  <c r="P247" i="1"/>
  <c r="G243" i="1"/>
  <c r="I243" i="1" s="1"/>
  <c r="P243" i="1"/>
  <c r="G235" i="1"/>
  <c r="I235" i="1" s="1"/>
  <c r="P235" i="1"/>
  <c r="G231" i="1"/>
  <c r="I231" i="1" s="1"/>
  <c r="P231" i="1"/>
  <c r="G227" i="1"/>
  <c r="I227" i="1" s="1"/>
  <c r="P227" i="1"/>
  <c r="G207" i="1"/>
  <c r="I207" i="1" s="1"/>
  <c r="P207" i="1"/>
  <c r="G202" i="1"/>
  <c r="I202" i="1" s="1"/>
  <c r="P202" i="1"/>
  <c r="G194" i="1"/>
  <c r="J194" i="1" s="1"/>
  <c r="P194" i="1"/>
  <c r="G190" i="1"/>
  <c r="J190" i="1" s="1"/>
  <c r="G169" i="1"/>
  <c r="I169" i="1" s="1"/>
  <c r="P169" i="1"/>
  <c r="P150" i="1"/>
  <c r="G150" i="1"/>
  <c r="I150" i="1" s="1"/>
  <c r="P142" i="1"/>
  <c r="G142" i="1"/>
  <c r="P136" i="1"/>
  <c r="G136" i="1"/>
  <c r="J136" i="1" s="1"/>
  <c r="P132" i="1"/>
  <c r="P128" i="1"/>
  <c r="G128" i="1"/>
  <c r="J128" i="1" s="1"/>
  <c r="P124" i="1"/>
  <c r="P112" i="1"/>
  <c r="G112" i="1"/>
  <c r="H112" i="1" s="1"/>
  <c r="P108" i="1"/>
  <c r="P104" i="1"/>
  <c r="G104" i="1"/>
  <c r="I104" i="1" s="1"/>
  <c r="P100" i="1"/>
  <c r="P96" i="1"/>
  <c r="G96" i="1"/>
  <c r="I96" i="1" s="1"/>
  <c r="P148" i="1"/>
  <c r="G148" i="1"/>
  <c r="I148" i="1" s="1"/>
  <c r="G137" i="1"/>
  <c r="J137" i="1" s="1"/>
  <c r="P137" i="1"/>
  <c r="G129" i="1"/>
  <c r="H129" i="1" s="1"/>
  <c r="P129" i="1"/>
  <c r="G125" i="1"/>
  <c r="H125" i="1" s="1"/>
  <c r="P125" i="1"/>
  <c r="G121" i="1"/>
  <c r="J121" i="1" s="1"/>
  <c r="P121" i="1"/>
  <c r="G117" i="1"/>
  <c r="P117" i="1"/>
  <c r="G109" i="1"/>
  <c r="J109" i="1" s="1"/>
  <c r="P109" i="1"/>
  <c r="P105" i="1"/>
  <c r="G101" i="1"/>
  <c r="I101" i="1" s="1"/>
  <c r="P101" i="1"/>
  <c r="G97" i="1"/>
  <c r="I97" i="1" s="1"/>
  <c r="P97" i="1"/>
  <c r="P794" i="1"/>
  <c r="R794" i="1" s="1"/>
  <c r="T794" i="1" s="1"/>
  <c r="K794" i="1"/>
  <c r="P154" i="1"/>
  <c r="G154" i="1"/>
  <c r="I154" i="1" s="1"/>
  <c r="P138" i="1"/>
  <c r="G138" i="1"/>
  <c r="J138" i="1" s="1"/>
  <c r="P130" i="1"/>
  <c r="G130" i="1"/>
  <c r="J130" i="1" s="1"/>
  <c r="P122" i="1"/>
  <c r="G122" i="1"/>
  <c r="H122" i="1" s="1"/>
  <c r="P118" i="1"/>
  <c r="G118" i="1"/>
  <c r="J118" i="1" s="1"/>
  <c r="P110" i="1"/>
  <c r="G110" i="1"/>
  <c r="J110" i="1" s="1"/>
  <c r="P106" i="1"/>
  <c r="G106" i="1"/>
  <c r="J106" i="1" s="1"/>
  <c r="P786" i="1"/>
  <c r="P256" i="1"/>
  <c r="R256" i="1" s="1"/>
  <c r="T256" i="1" s="1"/>
  <c r="P254" i="1"/>
  <c r="R254" i="1" s="1"/>
  <c r="T254" i="1" s="1"/>
  <c r="P168" i="1"/>
  <c r="R168" i="1" s="1"/>
  <c r="T168" i="1" s="1"/>
  <c r="P152" i="1"/>
  <c r="G152" i="1"/>
  <c r="I152" i="1" s="1"/>
  <c r="P144" i="1"/>
  <c r="G144" i="1"/>
  <c r="H144" i="1" s="1"/>
  <c r="G135" i="1"/>
  <c r="H135" i="1" s="1"/>
  <c r="P135" i="1"/>
  <c r="G131" i="1"/>
  <c r="I131" i="1" s="1"/>
  <c r="P131" i="1"/>
  <c r="G123" i="1"/>
  <c r="H123" i="1"/>
  <c r="P123" i="1"/>
  <c r="G119" i="1"/>
  <c r="J119" i="1" s="1"/>
  <c r="G115" i="1"/>
  <c r="P115" i="1"/>
  <c r="G111" i="1"/>
  <c r="J111" i="1"/>
  <c r="P111" i="1"/>
  <c r="R111" i="1" s="1"/>
  <c r="T111" i="1" s="1"/>
  <c r="G107" i="1"/>
  <c r="J107" i="1" s="1"/>
  <c r="P107" i="1"/>
  <c r="G103" i="1"/>
  <c r="I103" i="1" s="1"/>
  <c r="P103" i="1"/>
  <c r="G99" i="1"/>
  <c r="I99" i="1" s="1"/>
  <c r="P99" i="1"/>
  <c r="G95" i="1"/>
  <c r="H95" i="1" s="1"/>
  <c r="P95" i="1"/>
  <c r="G163" i="1"/>
  <c r="P162" i="1"/>
  <c r="R162" i="1" s="1"/>
  <c r="T162" i="1" s="1"/>
  <c r="P159" i="1"/>
  <c r="R159" i="1" s="1"/>
  <c r="T159" i="1" s="1"/>
  <c r="P157" i="1"/>
  <c r="R157" i="1" s="1"/>
  <c r="T157" i="1" s="1"/>
  <c r="P155" i="1"/>
  <c r="R155" i="1" s="1"/>
  <c r="T155" i="1" s="1"/>
  <c r="P149" i="1"/>
  <c r="R149" i="1" s="1"/>
  <c r="T149" i="1" s="1"/>
  <c r="P145" i="1"/>
  <c r="R145" i="1" s="1"/>
  <c r="T145" i="1" s="1"/>
  <c r="P143" i="1"/>
  <c r="R143" i="1" s="1"/>
  <c r="T143" i="1" s="1"/>
  <c r="P795" i="1"/>
  <c r="R795" i="1" s="1"/>
  <c r="T795" i="1" s="1"/>
  <c r="P798" i="1"/>
  <c r="R798" i="1" s="1"/>
  <c r="T798" i="1" s="1"/>
  <c r="P783" i="1"/>
  <c r="R783" i="1" s="1"/>
  <c r="T783" i="1" s="1"/>
  <c r="R748" i="1"/>
  <c r="T748" i="1" s="1"/>
  <c r="R669" i="1"/>
  <c r="T669" i="1" s="1"/>
  <c r="R769" i="1"/>
  <c r="T769" i="1" s="1"/>
  <c r="R661" i="1"/>
  <c r="T661" i="1" s="1"/>
  <c r="H417" i="19"/>
  <c r="G417" i="19"/>
  <c r="H449" i="19"/>
  <c r="G449" i="19"/>
  <c r="H481" i="19"/>
  <c r="G481" i="19"/>
  <c r="H513" i="19"/>
  <c r="G513" i="19"/>
  <c r="I213" i="20"/>
  <c r="K223" i="20"/>
  <c r="K283" i="20"/>
  <c r="N315" i="20"/>
  <c r="K331" i="20"/>
  <c r="K348" i="20"/>
  <c r="K364" i="20"/>
  <c r="K380" i="20"/>
  <c r="K396" i="20"/>
  <c r="K412" i="20"/>
  <c r="K428" i="20"/>
  <c r="N22" i="20"/>
  <c r="N30" i="20"/>
  <c r="N38" i="20"/>
  <c r="N48" i="20"/>
  <c r="N57" i="20"/>
  <c r="N80" i="20"/>
  <c r="I89" i="20"/>
  <c r="K183" i="20"/>
  <c r="K187" i="20"/>
  <c r="I191" i="20"/>
  <c r="K169" i="20"/>
  <c r="K301" i="20"/>
  <c r="K329" i="20"/>
  <c r="I475" i="20"/>
  <c r="I489" i="20"/>
  <c r="M505" i="20"/>
  <c r="M521" i="20"/>
  <c r="M537" i="20"/>
  <c r="M553" i="20"/>
  <c r="M569" i="20"/>
  <c r="I585" i="20"/>
  <c r="I601" i="20"/>
  <c r="I617" i="20"/>
  <c r="N24" i="20"/>
  <c r="N32" i="20"/>
  <c r="N40" i="20"/>
  <c r="N49" i="20"/>
  <c r="N72" i="20"/>
  <c r="N81" i="20"/>
  <c r="K163" i="20"/>
  <c r="I199" i="20"/>
  <c r="K235" i="20"/>
  <c r="K239" i="20"/>
  <c r="N243" i="20"/>
  <c r="N306" i="20"/>
  <c r="K355" i="20"/>
  <c r="K371" i="20"/>
  <c r="K387" i="20"/>
  <c r="K403" i="20"/>
  <c r="K419" i="20"/>
  <c r="K435" i="20"/>
  <c r="K354" i="20"/>
  <c r="K386" i="20"/>
  <c r="K418" i="20"/>
  <c r="H99" i="18"/>
  <c r="G99" i="18"/>
  <c r="H115" i="18"/>
  <c r="G115" i="18"/>
  <c r="H131" i="18"/>
  <c r="G131" i="18"/>
  <c r="H147" i="18"/>
  <c r="G147" i="18"/>
  <c r="H163" i="18"/>
  <c r="G163" i="18"/>
  <c r="H175" i="18"/>
  <c r="G175" i="18"/>
  <c r="H183" i="18"/>
  <c r="G183" i="18"/>
  <c r="H191" i="18"/>
  <c r="G191" i="18"/>
  <c r="H199" i="18"/>
  <c r="G199" i="18"/>
  <c r="H207" i="18"/>
  <c r="G207" i="18"/>
  <c r="H215" i="18"/>
  <c r="G215" i="18"/>
  <c r="H223" i="18"/>
  <c r="G223" i="18"/>
  <c r="H231" i="18"/>
  <c r="G231" i="18"/>
  <c r="H239" i="18"/>
  <c r="G239" i="18"/>
  <c r="H247" i="18"/>
  <c r="G247" i="18"/>
  <c r="H255" i="18"/>
  <c r="G255" i="18"/>
  <c r="H263" i="18"/>
  <c r="G263" i="18"/>
  <c r="H271" i="18"/>
  <c r="G271" i="18"/>
  <c r="H279" i="18"/>
  <c r="G279" i="18"/>
  <c r="H287" i="18"/>
  <c r="G287" i="18"/>
  <c r="H295" i="18"/>
  <c r="G295" i="18"/>
  <c r="H303" i="18"/>
  <c r="G303" i="18"/>
  <c r="H311" i="18"/>
  <c r="G311" i="18"/>
  <c r="H319" i="18"/>
  <c r="G319" i="18"/>
  <c r="H327" i="18"/>
  <c r="G327" i="18"/>
  <c r="H335" i="18"/>
  <c r="G335" i="18"/>
  <c r="H343" i="18"/>
  <c r="G343" i="18"/>
  <c r="H351" i="18"/>
  <c r="G351" i="18"/>
  <c r="N21" i="20"/>
  <c r="K166" i="20"/>
  <c r="K170" i="20"/>
  <c r="K179" i="20"/>
  <c r="I208" i="20"/>
  <c r="H96" i="15"/>
  <c r="G96" i="15"/>
  <c r="H169" i="15"/>
  <c r="G169" i="15"/>
  <c r="H185" i="15"/>
  <c r="G185" i="15"/>
  <c r="H201" i="15"/>
  <c r="G201" i="15"/>
  <c r="H217" i="15"/>
  <c r="G217" i="15"/>
  <c r="H233" i="15"/>
  <c r="G233" i="15"/>
  <c r="H382" i="15"/>
  <c r="G382" i="15"/>
  <c r="H398" i="15"/>
  <c r="G398" i="15"/>
  <c r="H414" i="15"/>
  <c r="G414" i="15"/>
  <c r="H430" i="15"/>
  <c r="G430" i="15"/>
  <c r="H446" i="15"/>
  <c r="G446" i="15"/>
  <c r="H462" i="15"/>
  <c r="G462" i="15"/>
  <c r="H478" i="15"/>
  <c r="G478" i="15"/>
  <c r="H494" i="15"/>
  <c r="G494" i="15"/>
  <c r="H510" i="15"/>
  <c r="G510" i="15"/>
  <c r="H526" i="15"/>
  <c r="G526" i="15"/>
  <c r="H400" i="14"/>
  <c r="G400" i="14"/>
  <c r="H432" i="14"/>
  <c r="G432" i="14"/>
  <c r="H464" i="14"/>
  <c r="G464" i="14"/>
  <c r="R126" i="25"/>
  <c r="U126" i="25"/>
  <c r="R206" i="25"/>
  <c r="U206" i="25"/>
  <c r="R134" i="25"/>
  <c r="U134" i="25"/>
  <c r="R174" i="25"/>
  <c r="U174" i="25"/>
  <c r="R89" i="25"/>
  <c r="R157" i="25"/>
  <c r="U157" i="25"/>
  <c r="R531" i="25"/>
  <c r="U531" i="25"/>
  <c r="R595" i="25"/>
  <c r="U595" i="25"/>
  <c r="R525" i="25"/>
  <c r="U525" i="25"/>
  <c r="R589" i="25"/>
  <c r="U589" i="25"/>
  <c r="R521" i="25"/>
  <c r="U521" i="25"/>
  <c r="R585" i="25"/>
  <c r="U585" i="25"/>
  <c r="R154" i="22"/>
  <c r="U154" i="22"/>
  <c r="R169" i="22"/>
  <c r="U169" i="22"/>
  <c r="R505" i="25"/>
  <c r="U505" i="25"/>
  <c r="R569" i="25"/>
  <c r="U569" i="25"/>
  <c r="R75" i="22"/>
  <c r="R449" i="25"/>
  <c r="U449" i="25"/>
  <c r="R553" i="25"/>
  <c r="U553" i="25"/>
  <c r="R617" i="25"/>
  <c r="U617" i="25"/>
  <c r="R184" i="22"/>
  <c r="U184" i="22"/>
  <c r="R463" i="22"/>
  <c r="U463" i="22"/>
  <c r="R215" i="22"/>
  <c r="U215" i="22"/>
  <c r="R245" i="22"/>
  <c r="U245" i="22"/>
  <c r="R275" i="22"/>
  <c r="U275" i="22"/>
  <c r="R470" i="22"/>
  <c r="U470" i="22"/>
  <c r="R504" i="22"/>
  <c r="U504" i="22"/>
  <c r="R568" i="22"/>
  <c r="U568" i="22"/>
  <c r="R203" i="22"/>
  <c r="U203" i="22"/>
  <c r="R239" i="22"/>
  <c r="U239" i="22"/>
  <c r="R277" i="22"/>
  <c r="U277" i="22"/>
  <c r="R500" i="22"/>
  <c r="U500" i="22"/>
  <c r="R564" i="22"/>
  <c r="U564" i="22"/>
  <c r="G254" i="19"/>
  <c r="G318" i="19"/>
  <c r="G90" i="19"/>
  <c r="G106" i="19"/>
  <c r="G122" i="19"/>
  <c r="G138" i="19"/>
  <c r="G154" i="19"/>
  <c r="G170" i="19"/>
  <c r="G186" i="19"/>
  <c r="G202" i="19"/>
  <c r="R211" i="22"/>
  <c r="U211" i="22"/>
  <c r="R226" i="22"/>
  <c r="U226" i="22"/>
  <c r="G224" i="19"/>
  <c r="G288" i="19"/>
  <c r="G380" i="19"/>
  <c r="G372" i="19"/>
  <c r="R29" i="7"/>
  <c r="R45" i="7"/>
  <c r="G356" i="19"/>
  <c r="R47" i="7"/>
  <c r="R63" i="7"/>
  <c r="E14" i="4"/>
  <c r="G226" i="18"/>
  <c r="G274" i="18"/>
  <c r="G306" i="18"/>
  <c r="G338" i="18"/>
  <c r="G396" i="18"/>
  <c r="G428" i="18"/>
  <c r="G460" i="18"/>
  <c r="G140" i="15"/>
  <c r="G331" i="14"/>
  <c r="G188" i="12"/>
  <c r="G196" i="12"/>
  <c r="G107" i="12"/>
  <c r="G122" i="12"/>
  <c r="G130" i="12"/>
  <c r="G138" i="12"/>
  <c r="G146" i="12"/>
  <c r="G154" i="12"/>
  <c r="G162" i="12"/>
  <c r="G170" i="12"/>
  <c r="G178" i="12"/>
  <c r="G100" i="12"/>
  <c r="G116" i="12"/>
  <c r="G125" i="12"/>
  <c r="G133" i="12"/>
  <c r="G141" i="12"/>
  <c r="G149" i="12"/>
  <c r="G157" i="12"/>
  <c r="G165" i="12"/>
  <c r="G173" i="12"/>
  <c r="G181" i="12"/>
  <c r="G246" i="12"/>
  <c r="G262" i="12"/>
  <c r="G278" i="12"/>
  <c r="G294" i="12"/>
  <c r="G310" i="12"/>
  <c r="G326" i="12"/>
  <c r="G342" i="12"/>
  <c r="G358" i="12"/>
  <c r="G374" i="12"/>
  <c r="G390" i="12"/>
  <c r="G406" i="12"/>
  <c r="G422" i="12"/>
  <c r="G438" i="12"/>
  <c r="G454" i="12"/>
  <c r="G470" i="12"/>
  <c r="G486" i="12"/>
  <c r="G502" i="12"/>
  <c r="G518" i="12"/>
  <c r="G534" i="12"/>
  <c r="G249" i="12"/>
  <c r="G265" i="12"/>
  <c r="G281" i="12"/>
  <c r="G297" i="12"/>
  <c r="G313" i="12"/>
  <c r="G329" i="12"/>
  <c r="G345" i="12"/>
  <c r="G361" i="12"/>
  <c r="G377" i="12"/>
  <c r="G393" i="12"/>
  <c r="G409" i="12"/>
  <c r="G425" i="12"/>
  <c r="G441" i="12"/>
  <c r="G457" i="12"/>
  <c r="G473" i="12"/>
  <c r="G489" i="12"/>
  <c r="G505" i="12"/>
  <c r="G521" i="12"/>
  <c r="I466" i="22"/>
  <c r="R466" i="22"/>
  <c r="U466" i="22"/>
  <c r="K175" i="20"/>
  <c r="I201" i="20"/>
  <c r="I211" i="20"/>
  <c r="K217" i="20"/>
  <c r="K444" i="20"/>
  <c r="I485" i="20"/>
  <c r="K165" i="20"/>
  <c r="K337" i="20"/>
  <c r="K350" i="20"/>
  <c r="K366" i="20"/>
  <c r="K382" i="20"/>
  <c r="K398" i="20"/>
  <c r="K414" i="20"/>
  <c r="K430" i="20"/>
  <c r="I446" i="20"/>
  <c r="M501" i="20"/>
  <c r="M517" i="20"/>
  <c r="M533" i="20"/>
  <c r="M549" i="20"/>
  <c r="I565" i="20"/>
  <c r="I581" i="20"/>
  <c r="I597" i="20"/>
  <c r="I613" i="20"/>
  <c r="N27" i="20"/>
  <c r="N35" i="20"/>
  <c r="N52" i="20"/>
  <c r="N61" i="20"/>
  <c r="I84" i="20"/>
  <c r="I93" i="20"/>
  <c r="K142" i="20"/>
  <c r="K147" i="20"/>
  <c r="K174" i="20"/>
  <c r="K216" i="20"/>
  <c r="K224" i="20"/>
  <c r="K228" i="20"/>
  <c r="K232" i="20"/>
  <c r="K159" i="20"/>
  <c r="I197" i="20"/>
  <c r="K188" i="20"/>
  <c r="K281" i="20"/>
  <c r="N305" i="20"/>
  <c r="I325" i="20"/>
  <c r="K362" i="20"/>
  <c r="K394" i="20"/>
  <c r="K426" i="20"/>
  <c r="I447" i="20"/>
  <c r="I490" i="20"/>
  <c r="H87" i="18"/>
  <c r="G87" i="18"/>
  <c r="H103" i="18"/>
  <c r="G103" i="18"/>
  <c r="H119" i="18"/>
  <c r="G119" i="18"/>
  <c r="H135" i="18"/>
  <c r="G135" i="18"/>
  <c r="H151" i="18"/>
  <c r="G151" i="18"/>
  <c r="H167" i="18"/>
  <c r="G167" i="18"/>
  <c r="N25" i="20"/>
  <c r="N33" i="20"/>
  <c r="N44" i="20"/>
  <c r="N53" i="20"/>
  <c r="N76" i="20"/>
  <c r="I85" i="20"/>
  <c r="K138" i="20"/>
  <c r="K146" i="20"/>
  <c r="K256" i="20"/>
  <c r="K264" i="20"/>
  <c r="K272" i="20"/>
  <c r="K296" i="20"/>
  <c r="K351" i="20"/>
  <c r="K367" i="20"/>
  <c r="K383" i="20"/>
  <c r="K399" i="20"/>
  <c r="K415" i="20"/>
  <c r="K431" i="20"/>
  <c r="I460" i="20"/>
  <c r="I488" i="20"/>
  <c r="M512" i="20"/>
  <c r="M526" i="20"/>
  <c r="M544" i="20"/>
  <c r="M558" i="20"/>
  <c r="I567" i="20"/>
  <c r="I576" i="20"/>
  <c r="I590" i="20"/>
  <c r="I599" i="20"/>
  <c r="I608" i="20"/>
  <c r="H359" i="18"/>
  <c r="G359" i="18"/>
  <c r="H367" i="18"/>
  <c r="G367" i="18"/>
  <c r="H375" i="18"/>
  <c r="G375" i="18"/>
  <c r="H383" i="18"/>
  <c r="G383" i="18"/>
  <c r="H391" i="18"/>
  <c r="G391" i="18"/>
  <c r="K292" i="20"/>
  <c r="K310" i="20"/>
  <c r="I322" i="20"/>
  <c r="K326" i="20"/>
  <c r="K338" i="20"/>
  <c r="I455" i="20"/>
  <c r="I471" i="20"/>
  <c r="I476" i="20"/>
  <c r="I484" i="20"/>
  <c r="M508" i="20"/>
  <c r="M522" i="20"/>
  <c r="M540" i="20"/>
  <c r="M554" i="20"/>
  <c r="M563" i="20"/>
  <c r="M572" i="20"/>
  <c r="I586" i="20"/>
  <c r="I595" i="20"/>
  <c r="I604" i="20"/>
  <c r="N308" i="20"/>
  <c r="I458" i="20"/>
  <c r="I468" i="20"/>
  <c r="M504" i="20"/>
  <c r="M518" i="20"/>
  <c r="M536" i="20"/>
  <c r="M550" i="20"/>
  <c r="M568" i="20"/>
  <c r="N582" i="20"/>
  <c r="I591" i="20"/>
  <c r="I600" i="20"/>
  <c r="I614" i="20"/>
  <c r="H416" i="18"/>
  <c r="G416" i="18"/>
  <c r="H448" i="18"/>
  <c r="G448" i="18"/>
  <c r="K302" i="20"/>
  <c r="I456" i="20"/>
  <c r="I472" i="20"/>
  <c r="I493" i="20"/>
  <c r="M500" i="20"/>
  <c r="M514" i="20"/>
  <c r="M532" i="20"/>
  <c r="M546" i="20"/>
  <c r="M564" i="20"/>
  <c r="I578" i="20"/>
  <c r="I587" i="20"/>
  <c r="I596" i="20"/>
  <c r="I610" i="20"/>
  <c r="H112" i="15"/>
  <c r="G112" i="15"/>
  <c r="H173" i="15"/>
  <c r="G173" i="15"/>
  <c r="H189" i="15"/>
  <c r="G189" i="15"/>
  <c r="H205" i="15"/>
  <c r="G205" i="15"/>
  <c r="H221" i="15"/>
  <c r="G221" i="15"/>
  <c r="H370" i="15"/>
  <c r="G370" i="15"/>
  <c r="H386" i="15"/>
  <c r="G386" i="15"/>
  <c r="H402" i="15"/>
  <c r="G402" i="15"/>
  <c r="H418" i="15"/>
  <c r="G418" i="15"/>
  <c r="H434" i="15"/>
  <c r="G434" i="15"/>
  <c r="H450" i="15"/>
  <c r="G450" i="15"/>
  <c r="H466" i="15"/>
  <c r="G466" i="15"/>
  <c r="H482" i="15"/>
  <c r="G482" i="15"/>
  <c r="H498" i="15"/>
  <c r="G498" i="15"/>
  <c r="H514" i="15"/>
  <c r="G514" i="15"/>
  <c r="H530" i="15"/>
  <c r="G530" i="15"/>
  <c r="H355" i="14"/>
  <c r="G355" i="14"/>
  <c r="H363" i="14"/>
  <c r="G363" i="14"/>
  <c r="H371" i="14"/>
  <c r="G371" i="14"/>
  <c r="R469" i="25"/>
  <c r="U469" i="25"/>
  <c r="R39" i="22"/>
  <c r="R547" i="25"/>
  <c r="U547" i="25"/>
  <c r="R611" i="25"/>
  <c r="U611" i="25"/>
  <c r="R522" i="25"/>
  <c r="U522" i="25"/>
  <c r="R586" i="25"/>
  <c r="U586" i="25"/>
  <c r="R61" i="22"/>
  <c r="R77" i="22"/>
  <c r="R93" i="22"/>
  <c r="R213" i="22"/>
  <c r="U213" i="22"/>
  <c r="R228" i="22"/>
  <c r="U228" i="22"/>
  <c r="R243" i="22"/>
  <c r="U243" i="22"/>
  <c r="R265" i="22"/>
  <c r="U265" i="22"/>
  <c r="R281" i="22"/>
  <c r="U281" i="22"/>
  <c r="R448" i="22"/>
  <c r="U448" i="22"/>
  <c r="R195" i="22"/>
  <c r="U195" i="22"/>
  <c r="R237" i="22"/>
  <c r="U237" i="22"/>
  <c r="R267" i="22"/>
  <c r="U267" i="22"/>
  <c r="R449" i="22"/>
  <c r="U449" i="22"/>
  <c r="R520" i="22"/>
  <c r="U520" i="22"/>
  <c r="R584" i="22"/>
  <c r="U584" i="22"/>
  <c r="R232" i="22"/>
  <c r="U232" i="22"/>
  <c r="R269" i="22"/>
  <c r="U269" i="22"/>
  <c r="R471" i="22"/>
  <c r="U471" i="22"/>
  <c r="R548" i="22"/>
  <c r="U548" i="22"/>
  <c r="G270" i="19"/>
  <c r="G334" i="19"/>
  <c r="G88" i="19"/>
  <c r="G104" i="19"/>
  <c r="G120" i="19"/>
  <c r="G136" i="19"/>
  <c r="G152" i="19"/>
  <c r="G168" i="19"/>
  <c r="G184" i="19"/>
  <c r="G200" i="19"/>
  <c r="R178" i="22"/>
  <c r="U178" i="22"/>
  <c r="R204" i="22"/>
  <c r="U204" i="22"/>
  <c r="R241" i="22"/>
  <c r="U241" i="22"/>
  <c r="R255" i="22"/>
  <c r="U255" i="22"/>
  <c r="R271" i="22"/>
  <c r="U271" i="22"/>
  <c r="R287" i="22"/>
  <c r="U287" i="22"/>
  <c r="R456" i="22"/>
  <c r="U456" i="22"/>
  <c r="G240" i="19"/>
  <c r="G304" i="19"/>
  <c r="G413" i="19"/>
  <c r="G477" i="19"/>
  <c r="G378" i="18"/>
  <c r="G394" i="18"/>
  <c r="G426" i="18"/>
  <c r="G458" i="18"/>
  <c r="G174" i="18"/>
  <c r="G302" i="18"/>
  <c r="G350" i="18"/>
  <c r="G390" i="18"/>
  <c r="G462" i="17"/>
  <c r="G28" i="16"/>
  <c r="G90" i="15"/>
  <c r="G122" i="15"/>
  <c r="G154" i="15"/>
  <c r="G92" i="15"/>
  <c r="G156" i="15"/>
  <c r="G378" i="14"/>
  <c r="G410" i="14"/>
  <c r="G442" i="14"/>
  <c r="G343" i="14"/>
  <c r="G396" i="14"/>
  <c r="G428" i="14"/>
  <c r="G460" i="14"/>
  <c r="G339" i="14"/>
  <c r="G114" i="12"/>
  <c r="G186" i="12"/>
  <c r="G194" i="12"/>
  <c r="G237" i="12"/>
  <c r="G253" i="12"/>
  <c r="G269" i="12"/>
  <c r="G285" i="12"/>
  <c r="G301" i="12"/>
  <c r="G317" i="12"/>
  <c r="G333" i="12"/>
  <c r="G349" i="12"/>
  <c r="G365" i="12"/>
  <c r="G381" i="12"/>
  <c r="G397" i="12"/>
  <c r="G413" i="12"/>
  <c r="G429" i="12"/>
  <c r="G445" i="12"/>
  <c r="G461" i="12"/>
  <c r="G477" i="12"/>
  <c r="G493" i="12"/>
  <c r="G509" i="12"/>
  <c r="G525" i="12"/>
  <c r="G242" i="12"/>
  <c r="G258" i="12"/>
  <c r="G274" i="12"/>
  <c r="G290" i="12"/>
  <c r="G306" i="12"/>
  <c r="G322" i="12"/>
  <c r="G338" i="12"/>
  <c r="G354" i="12"/>
  <c r="G370" i="12"/>
  <c r="G386" i="12"/>
  <c r="G402" i="12"/>
  <c r="G418" i="12"/>
  <c r="G434" i="12"/>
  <c r="G450" i="12"/>
  <c r="G466" i="12"/>
  <c r="G482" i="12"/>
  <c r="G498" i="12"/>
  <c r="G514" i="12"/>
  <c r="G530" i="12"/>
  <c r="R464" i="22"/>
  <c r="U464" i="22"/>
  <c r="I464" i="22"/>
  <c r="H401" i="19"/>
  <c r="G401" i="19"/>
  <c r="H433" i="19"/>
  <c r="G433" i="19"/>
  <c r="H465" i="19"/>
  <c r="G465" i="19"/>
  <c r="H497" i="19"/>
  <c r="G497" i="19"/>
  <c r="H529" i="19"/>
  <c r="G529" i="19"/>
  <c r="H368" i="19"/>
  <c r="G368" i="19"/>
  <c r="H376" i="19"/>
  <c r="G376" i="19"/>
  <c r="H384" i="19"/>
  <c r="G384" i="19"/>
  <c r="K180" i="20"/>
  <c r="K215" i="20"/>
  <c r="K221" i="20"/>
  <c r="K291" i="20"/>
  <c r="I323" i="20"/>
  <c r="K339" i="20"/>
  <c r="K356" i="20"/>
  <c r="K372" i="20"/>
  <c r="K388" i="20"/>
  <c r="K404" i="20"/>
  <c r="K420" i="20"/>
  <c r="K436" i="20"/>
  <c r="N494" i="20"/>
  <c r="N26" i="20"/>
  <c r="N34" i="20"/>
  <c r="N41" i="20"/>
  <c r="N64" i="20"/>
  <c r="N73" i="20"/>
  <c r="K185" i="20"/>
  <c r="K189" i="20"/>
  <c r="I203" i="20"/>
  <c r="K164" i="20"/>
  <c r="K313" i="20"/>
  <c r="I481" i="20"/>
  <c r="M497" i="20"/>
  <c r="M513" i="20"/>
  <c r="M529" i="20"/>
  <c r="M545" i="20"/>
  <c r="M561" i="20"/>
  <c r="I577" i="20"/>
  <c r="I593" i="20"/>
  <c r="I609" i="20"/>
  <c r="K226" i="20"/>
  <c r="K230" i="20"/>
  <c r="N28" i="20"/>
  <c r="N36" i="20"/>
  <c r="N56" i="20"/>
  <c r="N65" i="20"/>
  <c r="I88" i="20"/>
  <c r="I207" i="20"/>
  <c r="K237" i="20"/>
  <c r="N241" i="20"/>
  <c r="K245" i="20"/>
  <c r="K298" i="20"/>
  <c r="K347" i="20"/>
  <c r="K363" i="20"/>
  <c r="N379" i="20"/>
  <c r="K395" i="20"/>
  <c r="K411" i="20"/>
  <c r="K427" i="20"/>
  <c r="I462" i="20"/>
  <c r="K184" i="20"/>
  <c r="K289" i="20"/>
  <c r="K370" i="20"/>
  <c r="K402" i="20"/>
  <c r="K434" i="20"/>
  <c r="L486" i="20"/>
  <c r="I486" i="20"/>
  <c r="H91" i="18"/>
  <c r="G91" i="18"/>
  <c r="H107" i="18"/>
  <c r="G107" i="18"/>
  <c r="H123" i="18"/>
  <c r="G123" i="18"/>
  <c r="H139" i="18"/>
  <c r="G139" i="18"/>
  <c r="H155" i="18"/>
  <c r="G155" i="18"/>
  <c r="H171" i="18"/>
  <c r="G171" i="18"/>
  <c r="H179" i="18"/>
  <c r="G179" i="18"/>
  <c r="H187" i="18"/>
  <c r="G187" i="18"/>
  <c r="H195" i="18"/>
  <c r="G195" i="18"/>
  <c r="H203" i="18"/>
  <c r="G203" i="18"/>
  <c r="H211" i="18"/>
  <c r="G211" i="18"/>
  <c r="H219" i="18"/>
  <c r="G219" i="18"/>
  <c r="H227" i="18"/>
  <c r="G227" i="18"/>
  <c r="H235" i="18"/>
  <c r="G235" i="18"/>
  <c r="H243" i="18"/>
  <c r="G243" i="18"/>
  <c r="H251" i="18"/>
  <c r="G251" i="18"/>
  <c r="H259" i="18"/>
  <c r="G259" i="18"/>
  <c r="H267" i="18"/>
  <c r="G267" i="18"/>
  <c r="H275" i="18"/>
  <c r="G275" i="18"/>
  <c r="H283" i="18"/>
  <c r="G283" i="18"/>
  <c r="H291" i="18"/>
  <c r="G291" i="18"/>
  <c r="H299" i="18"/>
  <c r="G299" i="18"/>
  <c r="H307" i="18"/>
  <c r="G307" i="18"/>
  <c r="H315" i="18"/>
  <c r="G315" i="18"/>
  <c r="H323" i="18"/>
  <c r="G323" i="18"/>
  <c r="H331" i="18"/>
  <c r="G331" i="18"/>
  <c r="H339" i="18"/>
  <c r="G339" i="18"/>
  <c r="H347" i="18"/>
  <c r="G347" i="18"/>
  <c r="H22" i="7"/>
  <c r="K181" i="20"/>
  <c r="I204" i="20"/>
  <c r="I192" i="20"/>
  <c r="I200" i="20"/>
  <c r="H128" i="15"/>
  <c r="G128" i="15"/>
  <c r="H161" i="15"/>
  <c r="G161" i="15"/>
  <c r="H177" i="15"/>
  <c r="G177" i="15"/>
  <c r="H193" i="15"/>
  <c r="G193" i="15"/>
  <c r="H209" i="15"/>
  <c r="G209" i="15"/>
  <c r="H225" i="15"/>
  <c r="G225" i="15"/>
  <c r="H374" i="15"/>
  <c r="G374" i="15"/>
  <c r="H390" i="15"/>
  <c r="G390" i="15"/>
  <c r="H406" i="15"/>
  <c r="G406" i="15"/>
  <c r="H422" i="15"/>
  <c r="G422" i="15"/>
  <c r="H438" i="15"/>
  <c r="G438" i="15"/>
  <c r="H454" i="15"/>
  <c r="G454" i="15"/>
  <c r="H470" i="15"/>
  <c r="G470" i="15"/>
  <c r="H486" i="15"/>
  <c r="G486" i="15"/>
  <c r="H502" i="15"/>
  <c r="G502" i="15"/>
  <c r="H518" i="15"/>
  <c r="G518" i="15"/>
  <c r="H534" i="15"/>
  <c r="G534" i="15"/>
  <c r="H384" i="14"/>
  <c r="G384" i="14"/>
  <c r="H416" i="14"/>
  <c r="G416" i="14"/>
  <c r="H448" i="14"/>
  <c r="G448" i="14"/>
  <c r="R110" i="25"/>
  <c r="U110" i="25"/>
  <c r="R190" i="25"/>
  <c r="U190" i="25"/>
  <c r="R130" i="25"/>
  <c r="U130" i="25"/>
  <c r="R452" i="25"/>
  <c r="U452" i="25"/>
  <c r="R478" i="25"/>
  <c r="U478" i="25"/>
  <c r="R484" i="25"/>
  <c r="U484" i="25"/>
  <c r="R118" i="25"/>
  <c r="U118" i="25"/>
  <c r="R182" i="25"/>
  <c r="U182" i="25"/>
  <c r="R201" i="25"/>
  <c r="U201" i="25"/>
  <c r="R152" i="25"/>
  <c r="U152" i="25"/>
  <c r="R467" i="25"/>
  <c r="U467" i="25"/>
  <c r="R539" i="25"/>
  <c r="U539" i="25"/>
  <c r="R603" i="25"/>
  <c r="U603" i="25"/>
  <c r="R37" i="22"/>
  <c r="R473" i="25"/>
  <c r="U473" i="25"/>
  <c r="R532" i="25"/>
  <c r="U532" i="25"/>
  <c r="R596" i="25"/>
  <c r="U596" i="25"/>
  <c r="R509" i="25"/>
  <c r="U509" i="25"/>
  <c r="R492" i="25"/>
  <c r="U492" i="25"/>
  <c r="R516" i="25"/>
  <c r="U516" i="25"/>
  <c r="R580" i="25"/>
  <c r="U580" i="25"/>
  <c r="R500" i="25"/>
  <c r="U500" i="25"/>
  <c r="R564" i="25"/>
  <c r="U564" i="25"/>
  <c r="R171" i="22"/>
  <c r="U171" i="22"/>
  <c r="R230" i="22"/>
  <c r="U230" i="22"/>
  <c r="R259" i="22"/>
  <c r="U259" i="22"/>
  <c r="R291" i="22"/>
  <c r="U291" i="22"/>
  <c r="R536" i="22"/>
  <c r="U536" i="22"/>
  <c r="R600" i="22"/>
  <c r="U600" i="22"/>
  <c r="R217" i="22"/>
  <c r="U217" i="22"/>
  <c r="R261" i="22"/>
  <c r="U261" i="22"/>
  <c r="R293" i="22"/>
  <c r="U293" i="22"/>
  <c r="R532" i="22"/>
  <c r="U532" i="22"/>
  <c r="R596" i="22"/>
  <c r="U596" i="22"/>
  <c r="G222" i="19"/>
  <c r="G286" i="19"/>
  <c r="R313" i="22"/>
  <c r="U313" i="22"/>
  <c r="R317" i="22"/>
  <c r="U317" i="22"/>
  <c r="R321" i="22"/>
  <c r="U321" i="22"/>
  <c r="R325" i="22"/>
  <c r="U325" i="22"/>
  <c r="R329" i="22"/>
  <c r="U329" i="22"/>
  <c r="R333" i="22"/>
  <c r="U333" i="22"/>
  <c r="R337" i="22"/>
  <c r="U337" i="22"/>
  <c r="R458" i="22"/>
  <c r="U458" i="22"/>
  <c r="R462" i="22"/>
  <c r="U462" i="22"/>
  <c r="R483" i="22"/>
  <c r="U483" i="22"/>
  <c r="R506" i="22"/>
  <c r="U506" i="22"/>
  <c r="R538" i="22"/>
  <c r="U538" i="22"/>
  <c r="R570" i="22"/>
  <c r="U570" i="22"/>
  <c r="R602" i="22"/>
  <c r="U602" i="22"/>
  <c r="R198" i="22"/>
  <c r="U198" i="22"/>
  <c r="R219" i="22"/>
  <c r="U219" i="22"/>
  <c r="G256" i="19"/>
  <c r="G320" i="19"/>
  <c r="R450" i="22"/>
  <c r="U450" i="22"/>
  <c r="R491" i="22"/>
  <c r="U491" i="22"/>
  <c r="R518" i="22"/>
  <c r="U518" i="22"/>
  <c r="R550" i="22"/>
  <c r="U550" i="22"/>
  <c r="R582" i="22"/>
  <c r="U582" i="22"/>
  <c r="G371" i="19"/>
  <c r="G387" i="19"/>
  <c r="G367" i="19"/>
  <c r="G383" i="19"/>
  <c r="R69" i="7"/>
  <c r="G186" i="18"/>
  <c r="G202" i="18"/>
  <c r="G234" i="18"/>
  <c r="G266" i="18"/>
  <c r="G314" i="18"/>
  <c r="G330" i="18"/>
  <c r="G346" i="18"/>
  <c r="G412" i="18"/>
  <c r="G444" i="18"/>
  <c r="G466" i="17"/>
  <c r="G482" i="17"/>
  <c r="G498" i="17"/>
  <c r="G514" i="17"/>
  <c r="G530" i="17"/>
  <c r="G108" i="15"/>
  <c r="G327" i="14"/>
  <c r="G323" i="14"/>
  <c r="G97" i="12"/>
  <c r="G351" i="14"/>
  <c r="G184" i="12"/>
  <c r="G192" i="12"/>
  <c r="G200" i="12"/>
  <c r="G126" i="12"/>
  <c r="G134" i="12"/>
  <c r="G142" i="12"/>
  <c r="G150" i="12"/>
  <c r="G158" i="12"/>
  <c r="G166" i="12"/>
  <c r="G174" i="12"/>
  <c r="G367" i="14"/>
  <c r="G121" i="12"/>
  <c r="G129" i="12"/>
  <c r="G137" i="12"/>
  <c r="G145" i="12"/>
  <c r="G153" i="12"/>
  <c r="G161" i="12"/>
  <c r="G169" i="12"/>
  <c r="G177" i="12"/>
  <c r="G238" i="12"/>
  <c r="G254" i="12"/>
  <c r="G270" i="12"/>
  <c r="G286" i="12"/>
  <c r="G302" i="12"/>
  <c r="G318" i="12"/>
  <c r="G334" i="12"/>
  <c r="G350" i="12"/>
  <c r="G366" i="12"/>
  <c r="G382" i="12"/>
  <c r="G398" i="12"/>
  <c r="G414" i="12"/>
  <c r="G430" i="12"/>
  <c r="G446" i="12"/>
  <c r="G462" i="12"/>
  <c r="G478" i="12"/>
  <c r="G494" i="12"/>
  <c r="G510" i="12"/>
  <c r="G526" i="12"/>
  <c r="G241" i="12"/>
  <c r="G257" i="12"/>
  <c r="G273" i="12"/>
  <c r="G289" i="12"/>
  <c r="G305" i="12"/>
  <c r="G321" i="12"/>
  <c r="G337" i="12"/>
  <c r="G353" i="12"/>
  <c r="G369" i="12"/>
  <c r="G385" i="12"/>
  <c r="G401" i="12"/>
  <c r="G417" i="12"/>
  <c r="G433" i="12"/>
  <c r="G449" i="12"/>
  <c r="G465" i="12"/>
  <c r="G481" i="12"/>
  <c r="G497" i="12"/>
  <c r="G513" i="12"/>
  <c r="G529" i="12"/>
  <c r="I462" i="25"/>
  <c r="K178" i="20"/>
  <c r="K209" i="20"/>
  <c r="K219" i="20"/>
  <c r="I463" i="20"/>
  <c r="K173" i="20"/>
  <c r="K309" i="20"/>
  <c r="I321" i="20"/>
  <c r="K342" i="20"/>
  <c r="K358" i="20"/>
  <c r="K374" i="20"/>
  <c r="K390" i="20"/>
  <c r="K406" i="20"/>
  <c r="K422" i="20"/>
  <c r="N438" i="20"/>
  <c r="I450" i="20"/>
  <c r="I477" i="20"/>
  <c r="M509" i="20"/>
  <c r="M525" i="20"/>
  <c r="M541" i="20"/>
  <c r="M557" i="20"/>
  <c r="M573" i="20"/>
  <c r="I589" i="20"/>
  <c r="I605" i="20"/>
  <c r="N23" i="20"/>
  <c r="N31" i="20"/>
  <c r="N39" i="20"/>
  <c r="N45" i="20"/>
  <c r="N68" i="20"/>
  <c r="N77" i="20"/>
  <c r="K151" i="20"/>
  <c r="K155" i="20"/>
  <c r="I212" i="20"/>
  <c r="K220" i="20"/>
  <c r="K280" i="20"/>
  <c r="K247" i="20"/>
  <c r="N317" i="20"/>
  <c r="K333" i="20"/>
  <c r="K346" i="20"/>
  <c r="N378" i="20"/>
  <c r="K410" i="20"/>
  <c r="N480" i="20"/>
  <c r="I480" i="20"/>
  <c r="H95" i="18"/>
  <c r="G95" i="18"/>
  <c r="H111" i="18"/>
  <c r="G111" i="18"/>
  <c r="H127" i="18"/>
  <c r="G127" i="18"/>
  <c r="H143" i="18"/>
  <c r="G143" i="18"/>
  <c r="H159" i="18"/>
  <c r="G159" i="18"/>
  <c r="N29" i="20"/>
  <c r="N37" i="20"/>
  <c r="N60" i="20"/>
  <c r="N69" i="20"/>
  <c r="I92" i="20"/>
  <c r="K149" i="20"/>
  <c r="K153" i="20"/>
  <c r="K252" i="20"/>
  <c r="K260" i="20"/>
  <c r="K268" i="20"/>
  <c r="K276" i="20"/>
  <c r="K288" i="20"/>
  <c r="K300" i="20"/>
  <c r="K440" i="20"/>
  <c r="I466" i="20"/>
  <c r="M496" i="20"/>
  <c r="M510" i="20"/>
  <c r="M528" i="20"/>
  <c r="M542" i="20"/>
  <c r="M560" i="20"/>
  <c r="I574" i="20"/>
  <c r="I583" i="20"/>
  <c r="I592" i="20"/>
  <c r="I606" i="20"/>
  <c r="I615" i="20"/>
  <c r="K168" i="20"/>
  <c r="K172" i="20"/>
  <c r="K284" i="20"/>
  <c r="K304" i="20"/>
  <c r="I443" i="20"/>
  <c r="I464" i="20"/>
  <c r="I473" i="20"/>
  <c r="N482" i="20"/>
  <c r="I482" i="20"/>
  <c r="I492" i="20"/>
  <c r="M506" i="20"/>
  <c r="M524" i="20"/>
  <c r="M538" i="20"/>
  <c r="M556" i="20"/>
  <c r="M570" i="20"/>
  <c r="I579" i="20"/>
  <c r="I588" i="20"/>
  <c r="I602" i="20"/>
  <c r="I611" i="20"/>
  <c r="K343" i="20"/>
  <c r="K359" i="20"/>
  <c r="K375" i="20"/>
  <c r="K391" i="20"/>
  <c r="K407" i="20"/>
  <c r="K423" i="20"/>
  <c r="I439" i="20"/>
  <c r="M502" i="20"/>
  <c r="M520" i="20"/>
  <c r="M534" i="20"/>
  <c r="M552" i="20"/>
  <c r="I566" i="20"/>
  <c r="I575" i="20"/>
  <c r="I584" i="20"/>
  <c r="I598" i="20"/>
  <c r="I607" i="20"/>
  <c r="I616" i="20"/>
  <c r="H400" i="18"/>
  <c r="G400" i="18"/>
  <c r="H432" i="18"/>
  <c r="G432" i="18"/>
  <c r="K314" i="20"/>
  <c r="N318" i="20"/>
  <c r="K330" i="20"/>
  <c r="K334" i="20"/>
  <c r="I442" i="20"/>
  <c r="M498" i="20"/>
  <c r="M516" i="20"/>
  <c r="M530" i="20"/>
  <c r="M548" i="20"/>
  <c r="M562" i="20"/>
  <c r="M571" i="20"/>
  <c r="I580" i="20"/>
  <c r="N594" i="20"/>
  <c r="I603" i="20"/>
  <c r="I612" i="20"/>
  <c r="H144" i="15"/>
  <c r="G144" i="15"/>
  <c r="H165" i="15"/>
  <c r="G165" i="15"/>
  <c r="H181" i="15"/>
  <c r="G181" i="15"/>
  <c r="H197" i="15"/>
  <c r="G197" i="15"/>
  <c r="H213" i="15"/>
  <c r="G213" i="15"/>
  <c r="H229" i="15"/>
  <c r="G229" i="15"/>
  <c r="H378" i="15"/>
  <c r="G378" i="15"/>
  <c r="H394" i="15"/>
  <c r="G394" i="15"/>
  <c r="H410" i="15"/>
  <c r="G410" i="15"/>
  <c r="H426" i="15"/>
  <c r="G426" i="15"/>
  <c r="H442" i="15"/>
  <c r="G442" i="15"/>
  <c r="H458" i="15"/>
  <c r="G458" i="15"/>
  <c r="H474" i="15"/>
  <c r="G474" i="15"/>
  <c r="H490" i="15"/>
  <c r="G490" i="15"/>
  <c r="H506" i="15"/>
  <c r="G506" i="15"/>
  <c r="H522" i="15"/>
  <c r="G522" i="15"/>
  <c r="R364" i="1"/>
  <c r="T364" i="1" s="1"/>
  <c r="R429" i="1"/>
  <c r="T429" i="1" s="1"/>
  <c r="R412" i="25"/>
  <c r="U412" i="25"/>
  <c r="R414" i="25"/>
  <c r="U414" i="25"/>
  <c r="R416" i="25"/>
  <c r="U416" i="25"/>
  <c r="R418" i="25"/>
  <c r="U418" i="25"/>
  <c r="R420" i="25"/>
  <c r="U420" i="25"/>
  <c r="R422" i="25"/>
  <c r="U422" i="25"/>
  <c r="R148" i="25"/>
  <c r="U148" i="25"/>
  <c r="R317" i="25"/>
  <c r="U317" i="25"/>
  <c r="R319" i="25"/>
  <c r="U319" i="25"/>
  <c r="R321" i="25"/>
  <c r="U321" i="25"/>
  <c r="R323" i="25"/>
  <c r="U323" i="25"/>
  <c r="R325" i="25"/>
  <c r="U325" i="25"/>
  <c r="R327" i="25"/>
  <c r="U327" i="25"/>
  <c r="R329" i="25"/>
  <c r="U329" i="25"/>
  <c r="R331" i="25"/>
  <c r="U331" i="25"/>
  <c r="R333" i="25"/>
  <c r="U333" i="25"/>
  <c r="R335" i="25"/>
  <c r="U335" i="25"/>
  <c r="R337" i="25"/>
  <c r="U337" i="25"/>
  <c r="R339" i="25"/>
  <c r="U339" i="25"/>
  <c r="R537" i="25"/>
  <c r="U537" i="25"/>
  <c r="R601" i="25"/>
  <c r="U601" i="25"/>
  <c r="R471" i="25"/>
  <c r="U471" i="25"/>
  <c r="R523" i="25"/>
  <c r="U523" i="25"/>
  <c r="R587" i="25"/>
  <c r="U587" i="25"/>
  <c r="R475" i="25"/>
  <c r="U475" i="25"/>
  <c r="R507" i="25"/>
  <c r="U507" i="25"/>
  <c r="R571" i="25"/>
  <c r="U571" i="25"/>
  <c r="R51" i="22"/>
  <c r="R83" i="22"/>
  <c r="R621" i="25"/>
  <c r="U621" i="25"/>
  <c r="R465" i="25"/>
  <c r="U465" i="25"/>
  <c r="R555" i="25"/>
  <c r="U555" i="25"/>
  <c r="R619" i="25"/>
  <c r="U619" i="25"/>
  <c r="R514" i="25"/>
  <c r="U514" i="25"/>
  <c r="R533" i="25"/>
  <c r="U533" i="25"/>
  <c r="R578" i="25"/>
  <c r="U578" i="25"/>
  <c r="R597" i="25"/>
  <c r="U597" i="25"/>
  <c r="R27" i="22"/>
  <c r="R193" i="22"/>
  <c r="U193" i="22"/>
  <c r="R221" i="22"/>
  <c r="U221" i="22"/>
  <c r="R235" i="22"/>
  <c r="U235" i="22"/>
  <c r="R257" i="22"/>
  <c r="U257" i="22"/>
  <c r="R273" i="22"/>
  <c r="U273" i="22"/>
  <c r="R289" i="22"/>
  <c r="U289" i="22"/>
  <c r="R469" i="22"/>
  <c r="U469" i="22"/>
  <c r="R473" i="22"/>
  <c r="U473" i="22"/>
  <c r="R223" i="22"/>
  <c r="U223" i="22"/>
  <c r="R251" i="22"/>
  <c r="U251" i="22"/>
  <c r="R283" i="22"/>
  <c r="U283" i="22"/>
  <c r="R552" i="22"/>
  <c r="U552" i="22"/>
  <c r="R474" i="22"/>
  <c r="U474" i="22"/>
  <c r="R209" i="22"/>
  <c r="U209" i="22"/>
  <c r="R253" i="22"/>
  <c r="U253" i="22"/>
  <c r="R285" i="22"/>
  <c r="U285" i="22"/>
  <c r="R516" i="22"/>
  <c r="U516" i="22"/>
  <c r="R580" i="22"/>
  <c r="U580" i="22"/>
  <c r="G238" i="19"/>
  <c r="G302" i="19"/>
  <c r="R475" i="22"/>
  <c r="U475" i="22"/>
  <c r="R248" i="22"/>
  <c r="U248" i="22"/>
  <c r="R263" i="22"/>
  <c r="U263" i="22"/>
  <c r="R279" i="22"/>
  <c r="U279" i="22"/>
  <c r="R295" i="22"/>
  <c r="U295" i="22"/>
  <c r="R472" i="22"/>
  <c r="U472" i="22"/>
  <c r="G272" i="19"/>
  <c r="G336" i="19"/>
  <c r="G395" i="19"/>
  <c r="G427" i="19"/>
  <c r="G459" i="19"/>
  <c r="G491" i="19"/>
  <c r="G523" i="19"/>
  <c r="G347" i="19"/>
  <c r="G354" i="19"/>
  <c r="G397" i="19"/>
  <c r="G429" i="19"/>
  <c r="G461" i="19"/>
  <c r="G493" i="19"/>
  <c r="G525" i="19"/>
  <c r="G350" i="19"/>
  <c r="R43" i="7"/>
  <c r="G388" i="19"/>
  <c r="R22" i="7"/>
  <c r="G354" i="18"/>
  <c r="G370" i="18"/>
  <c r="G386" i="18"/>
  <c r="G410" i="18"/>
  <c r="G442" i="18"/>
  <c r="G182" i="18"/>
  <c r="G198" i="18"/>
  <c r="G214" i="18"/>
  <c r="G230" i="18"/>
  <c r="G262" i="18"/>
  <c r="G278" i="18"/>
  <c r="G342" i="18"/>
  <c r="G366" i="18"/>
  <c r="G480" i="17"/>
  <c r="G496" i="17"/>
  <c r="G512" i="17"/>
  <c r="G528" i="17"/>
  <c r="G106" i="15"/>
  <c r="G138" i="15"/>
  <c r="G124" i="15"/>
  <c r="G335" i="14"/>
  <c r="G347" i="14"/>
  <c r="G394" i="14"/>
  <c r="G426" i="14"/>
  <c r="G458" i="14"/>
  <c r="G354" i="14"/>
  <c r="G380" i="14"/>
  <c r="G412" i="14"/>
  <c r="G444" i="14"/>
  <c r="G359" i="14"/>
  <c r="G101" i="12"/>
  <c r="G182" i="12"/>
  <c r="G190" i="12"/>
  <c r="G198" i="12"/>
  <c r="G103" i="12"/>
  <c r="G119" i="12"/>
  <c r="G96" i="12"/>
  <c r="G112" i="12"/>
  <c r="G245" i="12"/>
  <c r="G261" i="12"/>
  <c r="G277" i="12"/>
  <c r="G293" i="12"/>
  <c r="G309" i="12"/>
  <c r="G325" i="12"/>
  <c r="G341" i="12"/>
  <c r="G357" i="12"/>
  <c r="G373" i="12"/>
  <c r="G389" i="12"/>
  <c r="G405" i="12"/>
  <c r="G421" i="12"/>
  <c r="G437" i="12"/>
  <c r="G453" i="12"/>
  <c r="G469" i="12"/>
  <c r="G485" i="12"/>
  <c r="G501" i="12"/>
  <c r="G517" i="12"/>
  <c r="G533" i="12"/>
  <c r="G250" i="12"/>
  <c r="G266" i="12"/>
  <c r="G282" i="12"/>
  <c r="G298" i="12"/>
  <c r="G314" i="12"/>
  <c r="G330" i="12"/>
  <c r="G346" i="12"/>
  <c r="G362" i="12"/>
  <c r="G378" i="12"/>
  <c r="G394" i="12"/>
  <c r="G410" i="12"/>
  <c r="G426" i="12"/>
  <c r="G442" i="12"/>
  <c r="G458" i="12"/>
  <c r="G474" i="12"/>
  <c r="G490" i="12"/>
  <c r="G506" i="12"/>
  <c r="G522" i="12"/>
  <c r="R309" i="25"/>
  <c r="U309" i="25"/>
  <c r="R351" i="25"/>
  <c r="U351" i="25"/>
  <c r="R379" i="25"/>
  <c r="U379" i="25"/>
  <c r="R398" i="25"/>
  <c r="U398" i="25"/>
  <c r="R402" i="25"/>
  <c r="U402" i="25"/>
  <c r="R415" i="25"/>
  <c r="U415" i="25"/>
  <c r="R102" i="25"/>
  <c r="U102" i="25"/>
  <c r="K352" i="25"/>
  <c r="K376" i="25"/>
  <c r="R322" i="25"/>
  <c r="U322" i="25"/>
  <c r="I322" i="25"/>
  <c r="R330" i="25"/>
  <c r="U330" i="25"/>
  <c r="K330" i="25"/>
  <c r="R338" i="25"/>
  <c r="U338" i="25"/>
  <c r="K338" i="25"/>
  <c r="R161" i="25"/>
  <c r="U161" i="25"/>
  <c r="K161" i="25"/>
  <c r="M563" i="25"/>
  <c r="R563" i="25"/>
  <c r="U563" i="25"/>
  <c r="R316" i="1"/>
  <c r="T316" i="1" s="1"/>
  <c r="R350" i="25"/>
  <c r="U350" i="25"/>
  <c r="R372" i="25"/>
  <c r="U372" i="25"/>
  <c r="R374" i="25"/>
  <c r="U374" i="25"/>
  <c r="R378" i="25"/>
  <c r="U378" i="25"/>
  <c r="R320" i="25"/>
  <c r="U320" i="25"/>
  <c r="I320" i="25"/>
  <c r="R328" i="25"/>
  <c r="U328" i="25"/>
  <c r="K328" i="25"/>
  <c r="R336" i="25"/>
  <c r="U336" i="25"/>
  <c r="K336" i="25"/>
  <c r="R354" i="25"/>
  <c r="U354" i="25"/>
  <c r="R366" i="25"/>
  <c r="U366" i="25"/>
  <c r="R370" i="25"/>
  <c r="U370" i="25"/>
  <c r="R411" i="25"/>
  <c r="U411" i="25"/>
  <c r="R419" i="25"/>
  <c r="U419" i="25"/>
  <c r="R310" i="25"/>
  <c r="U310" i="25"/>
  <c r="R358" i="25"/>
  <c r="U358" i="25"/>
  <c r="R403" i="25"/>
  <c r="U403" i="25"/>
  <c r="K408" i="25"/>
  <c r="R318" i="25"/>
  <c r="U318" i="25"/>
  <c r="N318" i="25"/>
  <c r="R326" i="25"/>
  <c r="U326" i="25"/>
  <c r="K326" i="25"/>
  <c r="R334" i="25"/>
  <c r="U334" i="25"/>
  <c r="K334" i="25"/>
  <c r="R387" i="25"/>
  <c r="U387" i="25"/>
  <c r="R404" i="25"/>
  <c r="U404" i="25"/>
  <c r="R410" i="25"/>
  <c r="U410" i="25"/>
  <c r="R313" i="25"/>
  <c r="U313" i="25"/>
  <c r="R316" i="25"/>
  <c r="U316" i="25"/>
  <c r="N316" i="25"/>
  <c r="R324" i="25"/>
  <c r="U324" i="25"/>
  <c r="I324" i="25"/>
  <c r="R332" i="25"/>
  <c r="U332" i="25"/>
  <c r="K332" i="25"/>
  <c r="R499" i="25"/>
  <c r="U499" i="25"/>
  <c r="I499" i="25"/>
  <c r="G324" i="19"/>
  <c r="H411" i="19"/>
  <c r="H475" i="19"/>
  <c r="T26" i="5"/>
  <c r="T34" i="5"/>
  <c r="T42" i="5"/>
  <c r="T50" i="5"/>
  <c r="T58" i="5"/>
  <c r="T66" i="5"/>
  <c r="T74" i="5"/>
  <c r="T82" i="5"/>
  <c r="T90" i="5"/>
  <c r="G190" i="18"/>
  <c r="G218" i="18"/>
  <c r="G246" i="18"/>
  <c r="G294" i="18"/>
  <c r="G310" i="18"/>
  <c r="G322" i="18"/>
  <c r="R488" i="25"/>
  <c r="U488" i="25"/>
  <c r="R46" i="22"/>
  <c r="R62" i="22"/>
  <c r="R78" i="22"/>
  <c r="R94" i="22"/>
  <c r="R450" i="25"/>
  <c r="U450" i="25"/>
  <c r="R158" i="22"/>
  <c r="U158" i="22"/>
  <c r="R594" i="25"/>
  <c r="U594" i="25"/>
  <c r="R150" i="22"/>
  <c r="U150" i="22"/>
  <c r="R165" i="22"/>
  <c r="U165" i="22"/>
  <c r="R318" i="22"/>
  <c r="U318" i="22"/>
  <c r="R334" i="22"/>
  <c r="U334" i="22"/>
  <c r="R498" i="22"/>
  <c r="U498" i="22"/>
  <c r="R558" i="22"/>
  <c r="U558" i="22"/>
  <c r="R508" i="22"/>
  <c r="U508" i="22"/>
  <c r="H33" i="7"/>
  <c r="I49" i="7"/>
  <c r="K65" i="7"/>
  <c r="R316" i="22"/>
  <c r="U316" i="22"/>
  <c r="R332" i="22"/>
  <c r="U332" i="22"/>
  <c r="R461" i="22"/>
  <c r="U461" i="22"/>
  <c r="R477" i="22"/>
  <c r="U477" i="22"/>
  <c r="R542" i="22"/>
  <c r="U542" i="22"/>
  <c r="G276" i="19"/>
  <c r="G352" i="19"/>
  <c r="G445" i="19"/>
  <c r="H509" i="19"/>
  <c r="G206" i="18"/>
  <c r="G102" i="16"/>
  <c r="G134" i="16"/>
  <c r="G166" i="16"/>
  <c r="G198" i="16"/>
  <c r="G230" i="16"/>
  <c r="G262" i="16"/>
  <c r="G294" i="16"/>
  <c r="G435" i="16"/>
  <c r="G467" i="16"/>
  <c r="G499" i="16"/>
  <c r="G531" i="16"/>
  <c r="H86" i="16"/>
  <c r="H94" i="16"/>
  <c r="H110" i="16"/>
  <c r="H118" i="16"/>
  <c r="H126" i="16"/>
  <c r="H142" i="16"/>
  <c r="H150" i="16"/>
  <c r="H158" i="16"/>
  <c r="H174" i="16"/>
  <c r="H182" i="16"/>
  <c r="H190" i="16"/>
  <c r="H206" i="16"/>
  <c r="H214" i="16"/>
  <c r="H222" i="16"/>
  <c r="H238" i="16"/>
  <c r="H246" i="16"/>
  <c r="H254" i="16"/>
  <c r="H270" i="16"/>
  <c r="H278" i="16"/>
  <c r="H286" i="16"/>
  <c r="H302" i="16"/>
  <c r="H310" i="16"/>
  <c r="H427" i="16"/>
  <c r="H443" i="16"/>
  <c r="H451" i="16"/>
  <c r="H459" i="16"/>
  <c r="H475" i="16"/>
  <c r="H483" i="16"/>
  <c r="H491" i="16"/>
  <c r="H507" i="16"/>
  <c r="H515" i="16"/>
  <c r="H523" i="16"/>
  <c r="H105" i="12"/>
  <c r="G526" i="6"/>
  <c r="F524" i="6"/>
  <c r="G518" i="6"/>
  <c r="F516" i="6"/>
  <c r="G510" i="6"/>
  <c r="F508" i="6"/>
  <c r="G502" i="6"/>
  <c r="F500" i="6"/>
  <c r="G494" i="6"/>
  <c r="F492" i="6"/>
  <c r="G486" i="6"/>
  <c r="F484" i="6"/>
  <c r="G478" i="6"/>
  <c r="F476" i="6"/>
  <c r="G470" i="6"/>
  <c r="F468" i="6"/>
  <c r="G462" i="6"/>
  <c r="F460" i="6"/>
  <c r="J457" i="6"/>
  <c r="G454" i="6"/>
  <c r="F452" i="6"/>
  <c r="J449" i="6"/>
  <c r="G446" i="6"/>
  <c r="F444" i="6"/>
  <c r="J441" i="6"/>
  <c r="G438" i="6"/>
  <c r="F436" i="6"/>
  <c r="J433" i="6"/>
  <c r="G430" i="6"/>
  <c r="F428" i="6"/>
  <c r="J425" i="6"/>
  <c r="G422" i="6"/>
  <c r="F420" i="6"/>
  <c r="J417" i="6"/>
  <c r="G414" i="6"/>
  <c r="F412" i="6"/>
  <c r="J409" i="6"/>
  <c r="G406" i="6"/>
  <c r="F404" i="6"/>
  <c r="J401" i="6"/>
  <c r="G398" i="6"/>
  <c r="F396" i="6"/>
  <c r="J393" i="6"/>
  <c r="G390" i="6"/>
  <c r="F388" i="6"/>
  <c r="J385" i="6"/>
  <c r="G382" i="6"/>
  <c r="F380" i="6"/>
  <c r="J377" i="6"/>
  <c r="G374" i="6"/>
  <c r="F372" i="6"/>
  <c r="J369" i="6"/>
  <c r="G366" i="6"/>
  <c r="F364" i="6"/>
  <c r="J361" i="6"/>
  <c r="G358" i="6"/>
  <c r="F356" i="6"/>
  <c r="J353" i="6"/>
  <c r="G350" i="6"/>
  <c r="F348" i="6"/>
  <c r="J345" i="6"/>
  <c r="G342" i="6"/>
  <c r="F340" i="6"/>
  <c r="J337" i="6"/>
  <c r="G334" i="6"/>
  <c r="F332" i="6"/>
  <c r="J329" i="6"/>
  <c r="G326" i="6"/>
  <c r="F324" i="6"/>
  <c r="J321" i="6"/>
  <c r="G318" i="6"/>
  <c r="F316" i="6"/>
  <c r="J313" i="6"/>
  <c r="G310" i="6"/>
  <c r="F308" i="6"/>
  <c r="J305" i="6"/>
  <c r="G302" i="6"/>
  <c r="F300" i="6"/>
  <c r="I297" i="6"/>
  <c r="L296" i="6"/>
  <c r="I293" i="6"/>
  <c r="J289" i="6"/>
  <c r="J285" i="6"/>
  <c r="L279" i="6"/>
  <c r="H276" i="6"/>
  <c r="L275" i="6"/>
  <c r="K272" i="6"/>
  <c r="F271" i="6"/>
  <c r="K268" i="6"/>
  <c r="F267" i="6"/>
  <c r="H263" i="6"/>
  <c r="H259" i="6"/>
  <c r="G258" i="6"/>
  <c r="J255" i="6"/>
  <c r="G254" i="6"/>
  <c r="J251" i="6"/>
  <c r="H241" i="6"/>
  <c r="F240" i="6"/>
  <c r="H237" i="6"/>
  <c r="F236" i="6"/>
  <c r="I233" i="6"/>
  <c r="L232" i="6"/>
  <c r="I229" i="6"/>
  <c r="F224" i="6"/>
  <c r="K216" i="6"/>
  <c r="J203" i="6"/>
  <c r="L203" i="6"/>
  <c r="I203" i="6"/>
  <c r="L200" i="6"/>
  <c r="F200" i="6"/>
  <c r="J195" i="6"/>
  <c r="L195" i="6"/>
  <c r="H195" i="6"/>
  <c r="I195" i="6"/>
  <c r="L188" i="6"/>
  <c r="G182" i="6"/>
  <c r="G166" i="6"/>
  <c r="K166" i="6"/>
  <c r="K162" i="6"/>
  <c r="G162" i="6"/>
  <c r="H463" i="12"/>
  <c r="G463" i="12"/>
  <c r="H363" i="12"/>
  <c r="G363" i="12"/>
  <c r="H267" i="12"/>
  <c r="G267" i="12"/>
  <c r="H215" i="12"/>
  <c r="G215" i="12"/>
  <c r="G421" i="13"/>
  <c r="G434" i="17"/>
  <c r="G111" i="12"/>
  <c r="L215" i="6"/>
  <c r="I215" i="6"/>
  <c r="J215" i="6"/>
  <c r="J179" i="6"/>
  <c r="L179" i="6"/>
  <c r="H179" i="6"/>
  <c r="I179" i="6"/>
  <c r="K168" i="6"/>
  <c r="L168" i="6"/>
  <c r="F168" i="6"/>
  <c r="G158" i="6"/>
  <c r="K158" i="6"/>
  <c r="K154" i="6"/>
  <c r="G154" i="6"/>
  <c r="H427" i="12"/>
  <c r="G427" i="12"/>
  <c r="H399" i="12"/>
  <c r="G399" i="12"/>
  <c r="H335" i="12"/>
  <c r="G335" i="12"/>
  <c r="H315" i="12"/>
  <c r="G315" i="12"/>
  <c r="H251" i="12"/>
  <c r="G251" i="12"/>
  <c r="H232" i="12"/>
  <c r="G232" i="12"/>
  <c r="G448" i="13"/>
  <c r="H448" i="13"/>
  <c r="H300" i="13"/>
  <c r="G300" i="13"/>
  <c r="H379" i="18"/>
  <c r="K522" i="6"/>
  <c r="K514" i="6"/>
  <c r="K506" i="6"/>
  <c r="K498" i="6"/>
  <c r="K490" i="6"/>
  <c r="K482" i="6"/>
  <c r="K474" i="6"/>
  <c r="K466" i="6"/>
  <c r="K458" i="6"/>
  <c r="K450" i="6"/>
  <c r="K442" i="6"/>
  <c r="K434" i="6"/>
  <c r="K426" i="6"/>
  <c r="K418" i="6"/>
  <c r="K410" i="6"/>
  <c r="K402" i="6"/>
  <c r="K394" i="6"/>
  <c r="K386" i="6"/>
  <c r="K378" i="6"/>
  <c r="K370" i="6"/>
  <c r="K362" i="6"/>
  <c r="K354" i="6"/>
  <c r="K346" i="6"/>
  <c r="K338" i="6"/>
  <c r="K330" i="6"/>
  <c r="K322" i="6"/>
  <c r="K314" i="6"/>
  <c r="K306" i="6"/>
  <c r="H305" i="6"/>
  <c r="K290" i="6"/>
  <c r="H289" i="6"/>
  <c r="L286" i="6"/>
  <c r="H285" i="6"/>
  <c r="L282" i="6"/>
  <c r="I281" i="6"/>
  <c r="I277" i="6"/>
  <c r="J273" i="6"/>
  <c r="J269" i="6"/>
  <c r="H260" i="6"/>
  <c r="K256" i="6"/>
  <c r="F255" i="6"/>
  <c r="K252" i="6"/>
  <c r="F251" i="6"/>
  <c r="H243" i="6"/>
  <c r="J239" i="6"/>
  <c r="J235" i="6"/>
  <c r="J223" i="6"/>
  <c r="K208" i="6"/>
  <c r="K194" i="6"/>
  <c r="G194" i="6"/>
  <c r="L190" i="6"/>
  <c r="L184" i="6"/>
  <c r="F184" i="6"/>
  <c r="F172" i="6"/>
  <c r="K172" i="6"/>
  <c r="K160" i="6"/>
  <c r="L160" i="6"/>
  <c r="F160" i="6"/>
  <c r="G150" i="6"/>
  <c r="K150" i="6"/>
  <c r="K146" i="6"/>
  <c r="G146" i="6"/>
  <c r="G134" i="6"/>
  <c r="K134" i="6"/>
  <c r="L134" i="6"/>
  <c r="H479" i="12"/>
  <c r="G479" i="12"/>
  <c r="H459" i="12"/>
  <c r="G459" i="12"/>
  <c r="H207" i="12"/>
  <c r="G207" i="12"/>
  <c r="G480" i="13"/>
  <c r="H480" i="13"/>
  <c r="H433" i="13"/>
  <c r="G433" i="13"/>
  <c r="G430" i="17"/>
  <c r="G450" i="17"/>
  <c r="G358" i="14"/>
  <c r="G106" i="12"/>
  <c r="L524" i="6"/>
  <c r="H522" i="6"/>
  <c r="L516" i="6"/>
  <c r="H514" i="6"/>
  <c r="L508" i="6"/>
  <c r="H506" i="6"/>
  <c r="L500" i="6"/>
  <c r="H498" i="6"/>
  <c r="L492" i="6"/>
  <c r="H490" i="6"/>
  <c r="L484" i="6"/>
  <c r="H482" i="6"/>
  <c r="L476" i="6"/>
  <c r="H474" i="6"/>
  <c r="L468" i="6"/>
  <c r="H466" i="6"/>
  <c r="L460" i="6"/>
  <c r="H458" i="6"/>
  <c r="L452" i="6"/>
  <c r="H450" i="6"/>
  <c r="L444" i="6"/>
  <c r="H442" i="6"/>
  <c r="L436" i="6"/>
  <c r="H434" i="6"/>
  <c r="L428" i="6"/>
  <c r="H426" i="6"/>
  <c r="L420" i="6"/>
  <c r="H418" i="6"/>
  <c r="L412" i="6"/>
  <c r="H410" i="6"/>
  <c r="L404" i="6"/>
  <c r="H402" i="6"/>
  <c r="L396" i="6"/>
  <c r="H394" i="6"/>
  <c r="L388" i="6"/>
  <c r="H386" i="6"/>
  <c r="L380" i="6"/>
  <c r="H378" i="6"/>
  <c r="L372" i="6"/>
  <c r="H370" i="6"/>
  <c r="L364" i="6"/>
  <c r="H362" i="6"/>
  <c r="L356" i="6"/>
  <c r="H354" i="6"/>
  <c r="L348" i="6"/>
  <c r="H346" i="6"/>
  <c r="L340" i="6"/>
  <c r="H338" i="6"/>
  <c r="L332" i="6"/>
  <c r="H330" i="6"/>
  <c r="L324" i="6"/>
  <c r="H322" i="6"/>
  <c r="L316" i="6"/>
  <c r="H314" i="6"/>
  <c r="L308" i="6"/>
  <c r="H306" i="6"/>
  <c r="L300" i="6"/>
  <c r="L289" i="6"/>
  <c r="K286" i="6"/>
  <c r="L285" i="6"/>
  <c r="H281" i="6"/>
  <c r="L278" i="6"/>
  <c r="H277" i="6"/>
  <c r="L274" i="6"/>
  <c r="I273" i="6"/>
  <c r="L272" i="6"/>
  <c r="I269" i="6"/>
  <c r="H256" i="6"/>
  <c r="L255" i="6"/>
  <c r="H252" i="6"/>
  <c r="L251" i="6"/>
  <c r="F247" i="6"/>
  <c r="F243" i="6"/>
  <c r="H239" i="6"/>
  <c r="H235" i="6"/>
  <c r="H225" i="6"/>
  <c r="F225" i="6"/>
  <c r="H223" i="6"/>
  <c r="L216" i="6"/>
  <c r="H211" i="6"/>
  <c r="H208" i="6"/>
  <c r="L207" i="6"/>
  <c r="I207" i="6"/>
  <c r="J207" i="6"/>
  <c r="L196" i="6"/>
  <c r="K176" i="6"/>
  <c r="F164" i="6"/>
  <c r="K164" i="6"/>
  <c r="K152" i="6"/>
  <c r="L152" i="6"/>
  <c r="F152" i="6"/>
  <c r="G142" i="6"/>
  <c r="K142" i="6"/>
  <c r="K138" i="6"/>
  <c r="G138" i="6"/>
  <c r="H511" i="12"/>
  <c r="G511" i="12"/>
  <c r="H395" i="12"/>
  <c r="G395" i="12"/>
  <c r="H331" i="12"/>
  <c r="G331" i="12"/>
  <c r="H283" i="12"/>
  <c r="G283" i="12"/>
  <c r="H224" i="12"/>
  <c r="G224" i="12"/>
  <c r="G512" i="13"/>
  <c r="H512" i="13"/>
  <c r="G468" i="13"/>
  <c r="H465" i="13"/>
  <c r="G465" i="13"/>
  <c r="H405" i="13"/>
  <c r="G405" i="13"/>
  <c r="H341" i="13"/>
  <c r="G341" i="13"/>
  <c r="J525" i="6"/>
  <c r="K524" i="6"/>
  <c r="J517" i="6"/>
  <c r="K516" i="6"/>
  <c r="J509" i="6"/>
  <c r="K508" i="6"/>
  <c r="J501" i="6"/>
  <c r="K500" i="6"/>
  <c r="J493" i="6"/>
  <c r="K492" i="6"/>
  <c r="J485" i="6"/>
  <c r="K484" i="6"/>
  <c r="J477" i="6"/>
  <c r="K476" i="6"/>
  <c r="J469" i="6"/>
  <c r="K468" i="6"/>
  <c r="J461" i="6"/>
  <c r="K460" i="6"/>
  <c r="J453" i="6"/>
  <c r="K452" i="6"/>
  <c r="J445" i="6"/>
  <c r="K444" i="6"/>
  <c r="J437" i="6"/>
  <c r="K436" i="6"/>
  <c r="J429" i="6"/>
  <c r="K428" i="6"/>
  <c r="J421" i="6"/>
  <c r="K420" i="6"/>
  <c r="J413" i="6"/>
  <c r="K412" i="6"/>
  <c r="J405" i="6"/>
  <c r="K404" i="6"/>
  <c r="J397" i="6"/>
  <c r="K396" i="6"/>
  <c r="J389" i="6"/>
  <c r="K388" i="6"/>
  <c r="J381" i="6"/>
  <c r="K380" i="6"/>
  <c r="J373" i="6"/>
  <c r="K372" i="6"/>
  <c r="J365" i="6"/>
  <c r="K364" i="6"/>
  <c r="J357" i="6"/>
  <c r="K356" i="6"/>
  <c r="J349" i="6"/>
  <c r="K348" i="6"/>
  <c r="J341" i="6"/>
  <c r="K340" i="6"/>
  <c r="J333" i="6"/>
  <c r="K332" i="6"/>
  <c r="J325" i="6"/>
  <c r="K324" i="6"/>
  <c r="J317" i="6"/>
  <c r="K316" i="6"/>
  <c r="J309" i="6"/>
  <c r="K308" i="6"/>
  <c r="K300" i="6"/>
  <c r="J287" i="6"/>
  <c r="J283" i="6"/>
  <c r="K274" i="6"/>
  <c r="H273" i="6"/>
  <c r="L270" i="6"/>
  <c r="H269" i="6"/>
  <c r="F268" i="6"/>
  <c r="L264" i="6"/>
  <c r="J257" i="6"/>
  <c r="J253" i="6"/>
  <c r="L247" i="6"/>
  <c r="L243" i="6"/>
  <c r="K240" i="6"/>
  <c r="F239" i="6"/>
  <c r="K236" i="6"/>
  <c r="F235" i="6"/>
  <c r="K224" i="6"/>
  <c r="J219" i="6"/>
  <c r="L219" i="6"/>
  <c r="I219" i="6"/>
  <c r="L206" i="6"/>
  <c r="K200" i="6"/>
  <c r="F196" i="6"/>
  <c r="G190" i="6"/>
  <c r="K178" i="6"/>
  <c r="G178" i="6"/>
  <c r="H176" i="6"/>
  <c r="L174" i="6"/>
  <c r="F156" i="6"/>
  <c r="K156" i="6"/>
  <c r="L148" i="6"/>
  <c r="K144" i="6"/>
  <c r="L144" i="6"/>
  <c r="F144" i="6"/>
  <c r="F132" i="6"/>
  <c r="H132" i="6"/>
  <c r="K132" i="6"/>
  <c r="L132" i="6"/>
  <c r="G531" i="12"/>
  <c r="H495" i="12"/>
  <c r="G495" i="12"/>
  <c r="H475" i="12"/>
  <c r="G475" i="12"/>
  <c r="H379" i="12"/>
  <c r="G379" i="12"/>
  <c r="H351" i="12"/>
  <c r="G351" i="12"/>
  <c r="G307" i="12"/>
  <c r="H231" i="12"/>
  <c r="G231" i="12"/>
  <c r="H497" i="13"/>
  <c r="G497" i="13"/>
  <c r="H432" i="13"/>
  <c r="G432" i="13"/>
  <c r="L526" i="6"/>
  <c r="I525" i="6"/>
  <c r="L518" i="6"/>
  <c r="I517" i="6"/>
  <c r="L510" i="6"/>
  <c r="I509" i="6"/>
  <c r="L502" i="6"/>
  <c r="I501" i="6"/>
  <c r="L494" i="6"/>
  <c r="I493" i="6"/>
  <c r="L486" i="6"/>
  <c r="I485" i="6"/>
  <c r="L478" i="6"/>
  <c r="I477" i="6"/>
  <c r="L470" i="6"/>
  <c r="L462" i="6"/>
  <c r="L454" i="6"/>
  <c r="L446" i="6"/>
  <c r="L438" i="6"/>
  <c r="L430" i="6"/>
  <c r="L422" i="6"/>
  <c r="L414" i="6"/>
  <c r="L406" i="6"/>
  <c r="L398" i="6"/>
  <c r="L390" i="6"/>
  <c r="L382" i="6"/>
  <c r="L374" i="6"/>
  <c r="L366" i="6"/>
  <c r="L358" i="6"/>
  <c r="L350" i="6"/>
  <c r="L342" i="6"/>
  <c r="L334" i="6"/>
  <c r="L326" i="6"/>
  <c r="L318" i="6"/>
  <c r="L310" i="6"/>
  <c r="L302" i="6"/>
  <c r="H287" i="6"/>
  <c r="H283" i="6"/>
  <c r="L273" i="6"/>
  <c r="K270" i="6"/>
  <c r="L269" i="6"/>
  <c r="L258" i="6"/>
  <c r="I257" i="6"/>
  <c r="L256" i="6"/>
  <c r="I253" i="6"/>
  <c r="H236" i="6"/>
  <c r="L192" i="6"/>
  <c r="F192" i="6"/>
  <c r="J187" i="6"/>
  <c r="L187" i="6"/>
  <c r="H187" i="6"/>
  <c r="I187" i="6"/>
  <c r="F148" i="6"/>
  <c r="K148" i="6"/>
  <c r="K136" i="6"/>
  <c r="L136" i="6"/>
  <c r="F136" i="6"/>
  <c r="H527" i="12"/>
  <c r="G527" i="12"/>
  <c r="H303" i="12"/>
  <c r="G303" i="12"/>
  <c r="H239" i="12"/>
  <c r="G239" i="12"/>
  <c r="H216" i="12"/>
  <c r="G216" i="12"/>
  <c r="H529" i="13"/>
  <c r="G529" i="13"/>
  <c r="H464" i="13"/>
  <c r="G464" i="13"/>
  <c r="H453" i="13"/>
  <c r="G453" i="13"/>
  <c r="G364" i="13"/>
  <c r="H364" i="13"/>
  <c r="F287" i="6"/>
  <c r="F283" i="6"/>
  <c r="H257" i="6"/>
  <c r="L254" i="6"/>
  <c r="H253" i="6"/>
  <c r="F252" i="6"/>
  <c r="L223" i="6"/>
  <c r="I223" i="6"/>
  <c r="H215" i="6"/>
  <c r="J211" i="6"/>
  <c r="L211" i="6"/>
  <c r="I211" i="6"/>
  <c r="K180" i="6"/>
  <c r="L180" i="6"/>
  <c r="L176" i="6"/>
  <c r="H168" i="6"/>
  <c r="F140" i="6"/>
  <c r="K140" i="6"/>
  <c r="H491" i="12"/>
  <c r="G491" i="12"/>
  <c r="H447" i="12"/>
  <c r="G447" i="12"/>
  <c r="G371" i="12"/>
  <c r="H367" i="12"/>
  <c r="G367" i="12"/>
  <c r="H347" i="12"/>
  <c r="G347" i="12"/>
  <c r="H271" i="12"/>
  <c r="G271" i="12"/>
  <c r="H223" i="12"/>
  <c r="G223" i="12"/>
  <c r="H496" i="13"/>
  <c r="G496" i="13"/>
  <c r="L287" i="6"/>
  <c r="L283" i="6"/>
  <c r="L257" i="6"/>
  <c r="L253" i="6"/>
  <c r="L240" i="6"/>
  <c r="L224" i="6"/>
  <c r="F215" i="6"/>
  <c r="K186" i="6"/>
  <c r="G186" i="6"/>
  <c r="L182" i="6"/>
  <c r="F179" i="6"/>
  <c r="K170" i="6"/>
  <c r="G170" i="6"/>
  <c r="L158" i="6"/>
  <c r="H523" i="12"/>
  <c r="G523" i="12"/>
  <c r="H431" i="12"/>
  <c r="G431" i="12"/>
  <c r="H319" i="12"/>
  <c r="G319" i="12"/>
  <c r="H208" i="12"/>
  <c r="G208" i="12"/>
  <c r="H203" i="12"/>
  <c r="G203" i="12"/>
  <c r="H528" i="13"/>
  <c r="G528" i="13"/>
  <c r="G449" i="13"/>
  <c r="G348" i="13"/>
  <c r="H348" i="13"/>
  <c r="F217" i="6"/>
  <c r="F209" i="6"/>
  <c r="F201" i="6"/>
  <c r="F193" i="6"/>
  <c r="F185" i="6"/>
  <c r="F177" i="6"/>
  <c r="I171" i="6"/>
  <c r="F169" i="6"/>
  <c r="I163" i="6"/>
  <c r="F161" i="6"/>
  <c r="I155" i="6"/>
  <c r="F153" i="6"/>
  <c r="I147" i="6"/>
  <c r="F145" i="6"/>
  <c r="I139" i="6"/>
  <c r="F137" i="6"/>
  <c r="I131" i="6"/>
  <c r="F129" i="6"/>
  <c r="I123" i="6"/>
  <c r="F121" i="6"/>
  <c r="I115" i="6"/>
  <c r="F113" i="6"/>
  <c r="I107" i="6"/>
  <c r="F105" i="6"/>
  <c r="L100" i="6"/>
  <c r="I99" i="6"/>
  <c r="F97" i="6"/>
  <c r="L92" i="6"/>
  <c r="I91" i="6"/>
  <c r="F89" i="6"/>
  <c r="L84" i="6"/>
  <c r="I83" i="6"/>
  <c r="F81" i="6"/>
  <c r="I75" i="6"/>
  <c r="F73" i="6"/>
  <c r="L68" i="6"/>
  <c r="I67" i="6"/>
  <c r="F65" i="6"/>
  <c r="I59" i="6"/>
  <c r="F57" i="6"/>
  <c r="L52" i="6"/>
  <c r="I51" i="6"/>
  <c r="F49" i="6"/>
  <c r="I43" i="6"/>
  <c r="F41" i="6"/>
  <c r="L36" i="6"/>
  <c r="I35" i="6"/>
  <c r="F33" i="6"/>
  <c r="J28" i="6"/>
  <c r="J27" i="6"/>
  <c r="I25" i="6"/>
  <c r="G519" i="12"/>
  <c r="G423" i="12"/>
  <c r="G295" i="12"/>
  <c r="G263" i="12"/>
  <c r="G46" i="12"/>
  <c r="F513" i="13"/>
  <c r="H513" i="13"/>
  <c r="H508" i="13"/>
  <c r="I485" i="13"/>
  <c r="J485" i="13"/>
  <c r="F481" i="13"/>
  <c r="H481" i="13"/>
  <c r="H476" i="13"/>
  <c r="I453" i="13"/>
  <c r="J453" i="13"/>
  <c r="F449" i="13"/>
  <c r="H449" i="13"/>
  <c r="H444" i="13"/>
  <c r="F421" i="13"/>
  <c r="H421" i="13"/>
  <c r="G397" i="13"/>
  <c r="H381" i="13"/>
  <c r="G376" i="13"/>
  <c r="G369" i="13"/>
  <c r="F367" i="13"/>
  <c r="F365" i="13"/>
  <c r="H365" i="13"/>
  <c r="I347" i="13"/>
  <c r="J347" i="13"/>
  <c r="G345" i="13"/>
  <c r="G340" i="13"/>
  <c r="H316" i="13"/>
  <c r="G304" i="13"/>
  <c r="F293" i="13"/>
  <c r="H293" i="13"/>
  <c r="I269" i="13"/>
  <c r="J269" i="13"/>
  <c r="F252" i="13"/>
  <c r="H252" i="13"/>
  <c r="G252" i="13"/>
  <c r="G249" i="13"/>
  <c r="G241" i="13"/>
  <c r="I211" i="13"/>
  <c r="J211" i="13"/>
  <c r="G519" i="14"/>
  <c r="H519" i="14"/>
  <c r="H348" i="14"/>
  <c r="G348" i="14"/>
  <c r="H292" i="14"/>
  <c r="G292" i="14"/>
  <c r="H256" i="14"/>
  <c r="G256" i="14"/>
  <c r="H234" i="14"/>
  <c r="G234" i="14"/>
  <c r="H220" i="14"/>
  <c r="G220" i="14"/>
  <c r="H171" i="6"/>
  <c r="H163" i="6"/>
  <c r="H155" i="6"/>
  <c r="H147" i="6"/>
  <c r="H139" i="6"/>
  <c r="H131" i="6"/>
  <c r="G130" i="6"/>
  <c r="F128" i="6"/>
  <c r="K124" i="6"/>
  <c r="H123" i="6"/>
  <c r="G122" i="6"/>
  <c r="F120" i="6"/>
  <c r="K116" i="6"/>
  <c r="H115" i="6"/>
  <c r="G114" i="6"/>
  <c r="F112" i="6"/>
  <c r="K108" i="6"/>
  <c r="H107" i="6"/>
  <c r="G106" i="6"/>
  <c r="F104" i="6"/>
  <c r="K100" i="6"/>
  <c r="H99" i="6"/>
  <c r="G98" i="6"/>
  <c r="F96" i="6"/>
  <c r="K92" i="6"/>
  <c r="H91" i="6"/>
  <c r="G90" i="6"/>
  <c r="F88" i="6"/>
  <c r="K84" i="6"/>
  <c r="H83" i="6"/>
  <c r="G82" i="6"/>
  <c r="F80" i="6"/>
  <c r="K76" i="6"/>
  <c r="H75" i="6"/>
  <c r="G74" i="6"/>
  <c r="F72" i="6"/>
  <c r="K68" i="6"/>
  <c r="H67" i="6"/>
  <c r="G66" i="6"/>
  <c r="F64" i="6"/>
  <c r="K60" i="6"/>
  <c r="H59" i="6"/>
  <c r="G58" i="6"/>
  <c r="F56" i="6"/>
  <c r="K52" i="6"/>
  <c r="H51" i="6"/>
  <c r="G50" i="6"/>
  <c r="F48" i="6"/>
  <c r="K44" i="6"/>
  <c r="H43" i="6"/>
  <c r="G42" i="6"/>
  <c r="F40" i="6"/>
  <c r="K36" i="6"/>
  <c r="H35" i="6"/>
  <c r="G34" i="6"/>
  <c r="F32" i="6"/>
  <c r="K29" i="6"/>
  <c r="I27" i="6"/>
  <c r="G26" i="6"/>
  <c r="H25" i="6"/>
  <c r="F23" i="6"/>
  <c r="I535" i="12"/>
  <c r="J535" i="12"/>
  <c r="F531" i="12"/>
  <c r="H531" i="12"/>
  <c r="I503" i="12"/>
  <c r="J503" i="12"/>
  <c r="I471" i="12"/>
  <c r="J471" i="12"/>
  <c r="I439" i="12"/>
  <c r="J439" i="12"/>
  <c r="I407" i="12"/>
  <c r="J407" i="12"/>
  <c r="F403" i="12"/>
  <c r="H403" i="12"/>
  <c r="I375" i="12"/>
  <c r="J375" i="12"/>
  <c r="F371" i="12"/>
  <c r="H371" i="12"/>
  <c r="I343" i="12"/>
  <c r="J343" i="12"/>
  <c r="F339" i="12"/>
  <c r="H339" i="12"/>
  <c r="I311" i="12"/>
  <c r="J311" i="12"/>
  <c r="F307" i="12"/>
  <c r="H307" i="12"/>
  <c r="I279" i="12"/>
  <c r="J279" i="12"/>
  <c r="F275" i="12"/>
  <c r="H275" i="12"/>
  <c r="I247" i="12"/>
  <c r="J247" i="12"/>
  <c r="I234" i="12"/>
  <c r="J234" i="12"/>
  <c r="I226" i="12"/>
  <c r="J226" i="12"/>
  <c r="I218" i="12"/>
  <c r="J218" i="12"/>
  <c r="I210" i="12"/>
  <c r="J210" i="12"/>
  <c r="I202" i="12"/>
  <c r="F83" i="12"/>
  <c r="F75" i="12"/>
  <c r="H72" i="12"/>
  <c r="F67" i="12"/>
  <c r="H67" i="12" s="1"/>
  <c r="F59" i="12"/>
  <c r="H59" i="12" s="1"/>
  <c r="F51" i="12"/>
  <c r="H51" i="12" s="1"/>
  <c r="F43" i="12"/>
  <c r="F35" i="12"/>
  <c r="H32" i="12"/>
  <c r="H24" i="12"/>
  <c r="I529" i="13"/>
  <c r="J529" i="13"/>
  <c r="F519" i="13"/>
  <c r="G517" i="13"/>
  <c r="G516" i="13"/>
  <c r="F487" i="13"/>
  <c r="G485" i="13"/>
  <c r="G484" i="13"/>
  <c r="I465" i="13"/>
  <c r="J465" i="13"/>
  <c r="F455" i="13"/>
  <c r="G452" i="13"/>
  <c r="I433" i="13"/>
  <c r="J433" i="13"/>
  <c r="G412" i="13"/>
  <c r="G392" i="13"/>
  <c r="F383" i="13"/>
  <c r="I365" i="13"/>
  <c r="J365" i="13"/>
  <c r="I341" i="13"/>
  <c r="J341" i="13"/>
  <c r="G325" i="13"/>
  <c r="G284" i="13"/>
  <c r="F271" i="13"/>
  <c r="F269" i="13"/>
  <c r="H269" i="13"/>
  <c r="G264" i="13"/>
  <c r="I249" i="13"/>
  <c r="J249" i="13"/>
  <c r="I216" i="13"/>
  <c r="J216" i="13"/>
  <c r="F216" i="13"/>
  <c r="F196" i="13"/>
  <c r="I196" i="13"/>
  <c r="J196" i="13"/>
  <c r="F188" i="13"/>
  <c r="I188" i="13"/>
  <c r="J188" i="13"/>
  <c r="G507" i="14"/>
  <c r="H504" i="14"/>
  <c r="G504" i="14"/>
  <c r="H471" i="14"/>
  <c r="G471" i="14"/>
  <c r="H421" i="14"/>
  <c r="G421" i="14"/>
  <c r="H413" i="14"/>
  <c r="G413" i="14"/>
  <c r="H360" i="14"/>
  <c r="G360" i="14"/>
  <c r="H304" i="14"/>
  <c r="G304" i="14"/>
  <c r="H212" i="14"/>
  <c r="G212" i="14"/>
  <c r="L126" i="6"/>
  <c r="H124" i="6"/>
  <c r="L118" i="6"/>
  <c r="H116" i="6"/>
  <c r="L110" i="6"/>
  <c r="H108" i="6"/>
  <c r="L102" i="6"/>
  <c r="H100" i="6"/>
  <c r="L94" i="6"/>
  <c r="H92" i="6"/>
  <c r="L86" i="6"/>
  <c r="H84" i="6"/>
  <c r="L78" i="6"/>
  <c r="H76" i="6"/>
  <c r="L70" i="6"/>
  <c r="H68" i="6"/>
  <c r="L62" i="6"/>
  <c r="H60" i="6"/>
  <c r="L54" i="6"/>
  <c r="H52" i="6"/>
  <c r="L46" i="6"/>
  <c r="H44" i="6"/>
  <c r="L38" i="6"/>
  <c r="H36" i="6"/>
  <c r="I532" i="12"/>
  <c r="J532" i="12"/>
  <c r="F519" i="12"/>
  <c r="H519" i="12"/>
  <c r="I500" i="12"/>
  <c r="J500" i="12"/>
  <c r="F487" i="12"/>
  <c r="H487" i="12"/>
  <c r="F455" i="12"/>
  <c r="H455" i="12"/>
  <c r="F423" i="12"/>
  <c r="H423" i="12"/>
  <c r="I404" i="12"/>
  <c r="J404" i="12"/>
  <c r="F391" i="12"/>
  <c r="H391" i="12"/>
  <c r="I372" i="12"/>
  <c r="J372" i="12"/>
  <c r="F359" i="12"/>
  <c r="H359" i="12"/>
  <c r="I340" i="12"/>
  <c r="J340" i="12"/>
  <c r="F327" i="12"/>
  <c r="H327" i="12"/>
  <c r="I308" i="12"/>
  <c r="J308" i="12"/>
  <c r="F295" i="12"/>
  <c r="H295" i="12"/>
  <c r="I276" i="12"/>
  <c r="J276" i="12"/>
  <c r="F263" i="12"/>
  <c r="H263" i="12"/>
  <c r="I244" i="12"/>
  <c r="J244" i="12"/>
  <c r="F230" i="12"/>
  <c r="H230" i="12"/>
  <c r="F222" i="12"/>
  <c r="H222" i="12"/>
  <c r="F214" i="12"/>
  <c r="H214" i="12"/>
  <c r="F206" i="12"/>
  <c r="H206" i="12"/>
  <c r="G336" i="13"/>
  <c r="H296" i="14"/>
  <c r="G296" i="14"/>
  <c r="H266" i="14"/>
  <c r="G266" i="14"/>
  <c r="H260" i="14"/>
  <c r="G260" i="14"/>
  <c r="H244" i="14"/>
  <c r="G244" i="14"/>
  <c r="H224" i="14"/>
  <c r="G224" i="14"/>
  <c r="J199" i="6"/>
  <c r="J191" i="6"/>
  <c r="J183" i="6"/>
  <c r="J175" i="6"/>
  <c r="L171" i="6"/>
  <c r="J167" i="6"/>
  <c r="L163" i="6"/>
  <c r="J159" i="6"/>
  <c r="L155" i="6"/>
  <c r="J151" i="6"/>
  <c r="L147" i="6"/>
  <c r="J143" i="6"/>
  <c r="L139" i="6"/>
  <c r="J135" i="6"/>
  <c r="L131" i="6"/>
  <c r="J127" i="6"/>
  <c r="K126" i="6"/>
  <c r="L123" i="6"/>
  <c r="J119" i="6"/>
  <c r="K118" i="6"/>
  <c r="L115" i="6"/>
  <c r="J111" i="6"/>
  <c r="K110" i="6"/>
  <c r="L107" i="6"/>
  <c r="J103" i="6"/>
  <c r="K102" i="6"/>
  <c r="L99" i="6"/>
  <c r="J95" i="6"/>
  <c r="K94" i="6"/>
  <c r="L91" i="6"/>
  <c r="J87" i="6"/>
  <c r="K86" i="6"/>
  <c r="L83" i="6"/>
  <c r="J79" i="6"/>
  <c r="K78" i="6"/>
  <c r="L75" i="6"/>
  <c r="J71" i="6"/>
  <c r="K70" i="6"/>
  <c r="L67" i="6"/>
  <c r="J63" i="6"/>
  <c r="K62" i="6"/>
  <c r="L59" i="6"/>
  <c r="J55" i="6"/>
  <c r="K54" i="6"/>
  <c r="L51" i="6"/>
  <c r="J47" i="6"/>
  <c r="K46" i="6"/>
  <c r="L43" i="6"/>
  <c r="J39" i="6"/>
  <c r="K38" i="6"/>
  <c r="L35" i="6"/>
  <c r="J31" i="6"/>
  <c r="G28" i="6"/>
  <c r="L27" i="6"/>
  <c r="K26" i="6"/>
  <c r="F25" i="6"/>
  <c r="L22" i="6"/>
  <c r="G515" i="12"/>
  <c r="G483" i="12"/>
  <c r="G451" i="12"/>
  <c r="G419" i="12"/>
  <c r="G387" i="12"/>
  <c r="G355" i="12"/>
  <c r="G323" i="12"/>
  <c r="G291" i="12"/>
  <c r="G259" i="12"/>
  <c r="G233" i="12"/>
  <c r="G225" i="12"/>
  <c r="G217" i="12"/>
  <c r="G209" i="12"/>
  <c r="I535" i="13"/>
  <c r="J535" i="13"/>
  <c r="F532" i="13"/>
  <c r="H532" i="13"/>
  <c r="G509" i="13"/>
  <c r="I503" i="13"/>
  <c r="J503" i="13"/>
  <c r="F500" i="13"/>
  <c r="H500" i="13"/>
  <c r="G477" i="13"/>
  <c r="I471" i="13"/>
  <c r="J471" i="13"/>
  <c r="F468" i="13"/>
  <c r="H468" i="13"/>
  <c r="G445" i="13"/>
  <c r="I439" i="13"/>
  <c r="J439" i="13"/>
  <c r="F436" i="13"/>
  <c r="H436" i="13"/>
  <c r="G417" i="13"/>
  <c r="F413" i="13"/>
  <c r="I395" i="13"/>
  <c r="J395" i="13"/>
  <c r="G393" i="13"/>
  <c r="G388" i="13"/>
  <c r="G357" i="13"/>
  <c r="G352" i="13"/>
  <c r="I339" i="13"/>
  <c r="J339" i="13"/>
  <c r="G317" i="13"/>
  <c r="G289" i="13"/>
  <c r="F285" i="13"/>
  <c r="H285" i="13"/>
  <c r="G240" i="13"/>
  <c r="I220" i="13"/>
  <c r="J220" i="13"/>
  <c r="I208" i="13"/>
  <c r="J208" i="13"/>
  <c r="F208" i="13"/>
  <c r="H503" i="14"/>
  <c r="G503" i="14"/>
  <c r="H372" i="14"/>
  <c r="G372" i="14"/>
  <c r="H356" i="14"/>
  <c r="G356" i="14"/>
  <c r="H320" i="14"/>
  <c r="G320" i="14"/>
  <c r="H270" i="14"/>
  <c r="G270" i="14"/>
  <c r="H262" i="14"/>
  <c r="G262" i="14"/>
  <c r="H226" i="14"/>
  <c r="G226" i="14"/>
  <c r="H216" i="14"/>
  <c r="G216" i="14"/>
  <c r="H158" i="14"/>
  <c r="G158" i="14"/>
  <c r="I199" i="6"/>
  <c r="I191" i="6"/>
  <c r="I183" i="6"/>
  <c r="I175" i="6"/>
  <c r="I167" i="6"/>
  <c r="I159" i="6"/>
  <c r="I151" i="6"/>
  <c r="I143" i="6"/>
  <c r="I135" i="6"/>
  <c r="I127" i="6"/>
  <c r="L120" i="6"/>
  <c r="I119" i="6"/>
  <c r="L112" i="6"/>
  <c r="I111" i="6"/>
  <c r="L104" i="6"/>
  <c r="I103" i="6"/>
  <c r="I95" i="6"/>
  <c r="I87" i="6"/>
  <c r="I79" i="6"/>
  <c r="I71" i="6"/>
  <c r="I63" i="6"/>
  <c r="I55" i="6"/>
  <c r="I47" i="6"/>
  <c r="L40" i="6"/>
  <c r="I39" i="6"/>
  <c r="I31" i="6"/>
  <c r="G471" i="12"/>
  <c r="G439" i="12"/>
  <c r="G375" i="12"/>
  <c r="I533" i="13"/>
  <c r="J533" i="13"/>
  <c r="H524" i="13"/>
  <c r="I501" i="13"/>
  <c r="J501" i="13"/>
  <c r="H492" i="13"/>
  <c r="I469" i="13"/>
  <c r="J469" i="13"/>
  <c r="H460" i="13"/>
  <c r="H428" i="13"/>
  <c r="G425" i="13"/>
  <c r="I411" i="13"/>
  <c r="J411" i="13"/>
  <c r="G409" i="13"/>
  <c r="G404" i="13"/>
  <c r="H380" i="13"/>
  <c r="G368" i="13"/>
  <c r="G312" i="13"/>
  <c r="G305" i="13"/>
  <c r="F301" i="13"/>
  <c r="I283" i="13"/>
  <c r="J283" i="13"/>
  <c r="G281" i="13"/>
  <c r="G276" i="13"/>
  <c r="G261" i="13"/>
  <c r="F261" i="13"/>
  <c r="H261" i="13"/>
  <c r="G256" i="13"/>
  <c r="I227" i="13"/>
  <c r="J227" i="13"/>
  <c r="H536" i="14"/>
  <c r="G536" i="14"/>
  <c r="H298" i="14"/>
  <c r="G298" i="14"/>
  <c r="H248" i="14"/>
  <c r="G248" i="14"/>
  <c r="G128" i="14"/>
  <c r="K32" i="6"/>
  <c r="L28" i="6"/>
  <c r="I23" i="6"/>
  <c r="G22" i="6"/>
  <c r="I496" i="12"/>
  <c r="J496" i="12"/>
  <c r="I464" i="12"/>
  <c r="J464" i="12"/>
  <c r="I432" i="12"/>
  <c r="J432" i="12"/>
  <c r="I368" i="12"/>
  <c r="J368" i="12"/>
  <c r="I336" i="12"/>
  <c r="J336" i="12"/>
  <c r="I272" i="12"/>
  <c r="J272" i="12"/>
  <c r="I240" i="12"/>
  <c r="J240" i="12"/>
  <c r="G84" i="12"/>
  <c r="G68" i="12"/>
  <c r="G52" i="12"/>
  <c r="G533" i="13"/>
  <c r="G501" i="13"/>
  <c r="G469" i="13"/>
  <c r="G437" i="13"/>
  <c r="I405" i="13"/>
  <c r="J405" i="13"/>
  <c r="G389" i="13"/>
  <c r="G384" i="13"/>
  <c r="G272" i="13"/>
  <c r="G268" i="13"/>
  <c r="I232" i="13"/>
  <c r="J232" i="13"/>
  <c r="F232" i="13"/>
  <c r="I200" i="13"/>
  <c r="J200" i="13"/>
  <c r="F200" i="13"/>
  <c r="I192" i="13"/>
  <c r="J192" i="13"/>
  <c r="F192" i="13"/>
  <c r="H429" i="14"/>
  <c r="G429" i="14"/>
  <c r="H395" i="14"/>
  <c r="G395" i="14"/>
  <c r="H340" i="14"/>
  <c r="G340" i="14"/>
  <c r="H218" i="14"/>
  <c r="G218" i="14"/>
  <c r="H23" i="6"/>
  <c r="I421" i="13"/>
  <c r="J421" i="13"/>
  <c r="G400" i="13"/>
  <c r="G313" i="13"/>
  <c r="H535" i="14"/>
  <c r="G535" i="14"/>
  <c r="H411" i="14"/>
  <c r="G411" i="14"/>
  <c r="H408" i="14"/>
  <c r="G408" i="14"/>
  <c r="H310" i="14"/>
  <c r="G310" i="14"/>
  <c r="H302" i="14"/>
  <c r="G302" i="14"/>
  <c r="H288" i="14"/>
  <c r="G288" i="14"/>
  <c r="H252" i="14"/>
  <c r="G252" i="14"/>
  <c r="G136" i="14"/>
  <c r="G416" i="13"/>
  <c r="I403" i="13"/>
  <c r="J403" i="13"/>
  <c r="G353" i="13"/>
  <c r="F349" i="13"/>
  <c r="I331" i="13"/>
  <c r="J331" i="13"/>
  <c r="G329" i="13"/>
  <c r="G324" i="13"/>
  <c r="F320" i="13"/>
  <c r="H320" i="13"/>
  <c r="G288" i="13"/>
  <c r="I275" i="13"/>
  <c r="J275" i="13"/>
  <c r="F265" i="13"/>
  <c r="H265" i="13"/>
  <c r="I265" i="13"/>
  <c r="J265" i="13"/>
  <c r="I255" i="13"/>
  <c r="J255" i="13"/>
  <c r="F255" i="13"/>
  <c r="F236" i="13"/>
  <c r="H236" i="13"/>
  <c r="I224" i="13"/>
  <c r="J224" i="13"/>
  <c r="F224" i="13"/>
  <c r="I204" i="13"/>
  <c r="J204" i="13"/>
  <c r="G487" i="14"/>
  <c r="H487" i="14"/>
  <c r="G313" i="14"/>
  <c r="H300" i="14"/>
  <c r="G300" i="14"/>
  <c r="H222" i="14"/>
  <c r="G222" i="14"/>
  <c r="G200" i="14"/>
  <c r="H184" i="14"/>
  <c r="G184" i="14"/>
  <c r="F50" i="13"/>
  <c r="G50" i="13" s="1"/>
  <c r="F27" i="13"/>
  <c r="H27" i="13" s="1"/>
  <c r="I524" i="14"/>
  <c r="J524" i="14"/>
  <c r="F520" i="14"/>
  <c r="H520" i="14"/>
  <c r="H515" i="14"/>
  <c r="I492" i="14"/>
  <c r="J492" i="14"/>
  <c r="F488" i="14"/>
  <c r="H483" i="14"/>
  <c r="G469" i="14"/>
  <c r="F463" i="14"/>
  <c r="H463" i="14"/>
  <c r="G461" i="14"/>
  <c r="F459" i="14"/>
  <c r="H459" i="14"/>
  <c r="F401" i="14"/>
  <c r="G399" i="14"/>
  <c r="F313" i="14"/>
  <c r="H313" i="14"/>
  <c r="I312" i="14"/>
  <c r="J312" i="14"/>
  <c r="I308" i="14"/>
  <c r="J308" i="14"/>
  <c r="F306" i="14"/>
  <c r="H306" i="14"/>
  <c r="I302" i="14"/>
  <c r="J302" i="14"/>
  <c r="I298" i="14"/>
  <c r="J298" i="14"/>
  <c r="G280" i="14"/>
  <c r="G259" i="14"/>
  <c r="G255" i="14"/>
  <c r="G251" i="14"/>
  <c r="G247" i="14"/>
  <c r="G243" i="14"/>
  <c r="G238" i="14"/>
  <c r="I236" i="14"/>
  <c r="J236" i="14"/>
  <c r="I232" i="14"/>
  <c r="J232" i="14"/>
  <c r="F230" i="14"/>
  <c r="H230" i="14"/>
  <c r="I228" i="14"/>
  <c r="J228" i="14"/>
  <c r="I222" i="14"/>
  <c r="J222" i="14"/>
  <c r="I218" i="14"/>
  <c r="J218" i="14"/>
  <c r="G204" i="14"/>
  <c r="G193" i="14"/>
  <c r="G183" i="14"/>
  <c r="G171" i="14"/>
  <c r="I168" i="14"/>
  <c r="J168" i="14"/>
  <c r="F166" i="14"/>
  <c r="H166" i="14"/>
  <c r="G164" i="14"/>
  <c r="I154" i="14"/>
  <c r="J154" i="14"/>
  <c r="G146" i="14"/>
  <c r="I125" i="14"/>
  <c r="J125" i="14"/>
  <c r="G88" i="14"/>
  <c r="F85" i="14"/>
  <c r="H85" i="14"/>
  <c r="G85" i="14"/>
  <c r="H64" i="14"/>
  <c r="F184" i="13"/>
  <c r="F176" i="13"/>
  <c r="F168" i="13"/>
  <c r="F160" i="13"/>
  <c r="F152" i="13"/>
  <c r="F144" i="13"/>
  <c r="F136" i="13"/>
  <c r="F128" i="13"/>
  <c r="F120" i="13"/>
  <c r="F112" i="13"/>
  <c r="F104" i="13"/>
  <c r="F96" i="13"/>
  <c r="F88" i="13"/>
  <c r="F39" i="13"/>
  <c r="H39" i="13" s="1"/>
  <c r="I536" i="14"/>
  <c r="J536" i="14"/>
  <c r="F526" i="14"/>
  <c r="G524" i="14"/>
  <c r="G523" i="14"/>
  <c r="I504" i="14"/>
  <c r="J504" i="14"/>
  <c r="F494" i="14"/>
  <c r="G492" i="14"/>
  <c r="G491" i="14"/>
  <c r="I456" i="14"/>
  <c r="J456" i="14"/>
  <c r="F453" i="14"/>
  <c r="H453" i="14"/>
  <c r="I449" i="14"/>
  <c r="J449" i="14"/>
  <c r="F445" i="14"/>
  <c r="H445" i="14"/>
  <c r="F438" i="14"/>
  <c r="I436" i="14"/>
  <c r="J436" i="14"/>
  <c r="G415" i="14"/>
  <c r="I411" i="14"/>
  <c r="J411" i="14"/>
  <c r="F382" i="14"/>
  <c r="I316" i="14"/>
  <c r="J316" i="14"/>
  <c r="F272" i="14"/>
  <c r="H272" i="14"/>
  <c r="G267" i="14"/>
  <c r="G263" i="14"/>
  <c r="G258" i="14"/>
  <c r="G254" i="14"/>
  <c r="G250" i="14"/>
  <c r="G246" i="14"/>
  <c r="G242" i="14"/>
  <c r="I240" i="14"/>
  <c r="J240" i="14"/>
  <c r="G201" i="14"/>
  <c r="F200" i="14"/>
  <c r="H200" i="14"/>
  <c r="F196" i="14"/>
  <c r="H196" i="14"/>
  <c r="G191" i="14"/>
  <c r="G187" i="14"/>
  <c r="G176" i="14"/>
  <c r="I166" i="14"/>
  <c r="J166" i="14"/>
  <c r="G159" i="14"/>
  <c r="G138" i="14"/>
  <c r="I118" i="14"/>
  <c r="J118" i="14"/>
  <c r="F118" i="14"/>
  <c r="G472" i="14"/>
  <c r="I465" i="14"/>
  <c r="J465" i="14"/>
  <c r="I446" i="14"/>
  <c r="J446" i="14"/>
  <c r="F280" i="14"/>
  <c r="H280" i="14"/>
  <c r="F276" i="14"/>
  <c r="H276" i="14"/>
  <c r="G271" i="14"/>
  <c r="F208" i="14"/>
  <c r="H208" i="14"/>
  <c r="F204" i="14"/>
  <c r="H204" i="14"/>
  <c r="G195" i="14"/>
  <c r="G190" i="14"/>
  <c r="G186" i="14"/>
  <c r="H129" i="14"/>
  <c r="G129" i="14"/>
  <c r="G96" i="14"/>
  <c r="I180" i="13"/>
  <c r="J180" i="13"/>
  <c r="I172" i="13"/>
  <c r="J172" i="13"/>
  <c r="I164" i="13"/>
  <c r="J164" i="13"/>
  <c r="I156" i="13"/>
  <c r="J156" i="13"/>
  <c r="I148" i="13"/>
  <c r="J148" i="13"/>
  <c r="I140" i="13"/>
  <c r="J140" i="13"/>
  <c r="I132" i="13"/>
  <c r="J132" i="13"/>
  <c r="I124" i="13"/>
  <c r="J124" i="13"/>
  <c r="I116" i="13"/>
  <c r="J116" i="13"/>
  <c r="I108" i="13"/>
  <c r="J108" i="13"/>
  <c r="I100" i="13"/>
  <c r="J100" i="13"/>
  <c r="I92" i="13"/>
  <c r="G516" i="14"/>
  <c r="I510" i="14"/>
  <c r="J510" i="14"/>
  <c r="F507" i="14"/>
  <c r="H507" i="14"/>
  <c r="I478" i="14"/>
  <c r="J478" i="14"/>
  <c r="F475" i="14"/>
  <c r="H475" i="14"/>
  <c r="I453" i="14"/>
  <c r="J453" i="14"/>
  <c r="I445" i="14"/>
  <c r="J445" i="14"/>
  <c r="G427" i="14"/>
  <c r="G424" i="14"/>
  <c r="I423" i="14"/>
  <c r="J423" i="14"/>
  <c r="I415" i="14"/>
  <c r="J415" i="14"/>
  <c r="F392" i="14"/>
  <c r="H392" i="14"/>
  <c r="G389" i="14"/>
  <c r="G381" i="14"/>
  <c r="G332" i="14"/>
  <c r="G324" i="14"/>
  <c r="G312" i="14"/>
  <c r="F311" i="14"/>
  <c r="H311" i="14"/>
  <c r="G308" i="14"/>
  <c r="F307" i="14"/>
  <c r="H307" i="14"/>
  <c r="G279" i="14"/>
  <c r="G275" i="14"/>
  <c r="I258" i="14"/>
  <c r="J258" i="14"/>
  <c r="I254" i="14"/>
  <c r="J254" i="14"/>
  <c r="I250" i="14"/>
  <c r="J250" i="14"/>
  <c r="I246" i="14"/>
  <c r="J246" i="14"/>
  <c r="I242" i="14"/>
  <c r="J242" i="14"/>
  <c r="G236" i="14"/>
  <c r="F235" i="14"/>
  <c r="H235" i="14"/>
  <c r="G232" i="14"/>
  <c r="F231" i="14"/>
  <c r="H231" i="14"/>
  <c r="F227" i="14"/>
  <c r="H227" i="14"/>
  <c r="G207" i="14"/>
  <c r="G203" i="14"/>
  <c r="G198" i="14"/>
  <c r="G194" i="14"/>
  <c r="I182" i="14"/>
  <c r="J182" i="14"/>
  <c r="G178" i="14"/>
  <c r="G175" i="14"/>
  <c r="F167" i="14"/>
  <c r="H167" i="14"/>
  <c r="G163" i="14"/>
  <c r="G156" i="14"/>
  <c r="F155" i="14"/>
  <c r="H155" i="14"/>
  <c r="G150" i="14"/>
  <c r="H145" i="14"/>
  <c r="G145" i="14"/>
  <c r="F136" i="14"/>
  <c r="H136" i="14"/>
  <c r="I136" i="14"/>
  <c r="J136" i="14"/>
  <c r="I126" i="14"/>
  <c r="J126" i="14"/>
  <c r="G104" i="14"/>
  <c r="H260" i="13"/>
  <c r="I237" i="13"/>
  <c r="J237" i="13"/>
  <c r="H531" i="14"/>
  <c r="H499" i="14"/>
  <c r="G496" i="14"/>
  <c r="G405" i="14"/>
  <c r="G397" i="14"/>
  <c r="G305" i="14"/>
  <c r="G295" i="14"/>
  <c r="G291" i="14"/>
  <c r="G287" i="14"/>
  <c r="G283" i="14"/>
  <c r="I272" i="14"/>
  <c r="J272" i="14"/>
  <c r="I266" i="14"/>
  <c r="J266" i="14"/>
  <c r="I262" i="14"/>
  <c r="J262" i="14"/>
  <c r="G215" i="14"/>
  <c r="G211" i="14"/>
  <c r="I200" i="14"/>
  <c r="J200" i="14"/>
  <c r="I196" i="14"/>
  <c r="J196" i="14"/>
  <c r="I190" i="14"/>
  <c r="J190" i="14"/>
  <c r="I186" i="14"/>
  <c r="J186" i="14"/>
  <c r="G180" i="14"/>
  <c r="G177" i="14"/>
  <c r="G170" i="14"/>
  <c r="G168" i="14"/>
  <c r="I158" i="14"/>
  <c r="J158" i="14"/>
  <c r="G140" i="14"/>
  <c r="I119" i="14"/>
  <c r="J119" i="14"/>
  <c r="F117" i="14"/>
  <c r="H117" i="14"/>
  <c r="G117" i="14"/>
  <c r="I110" i="14"/>
  <c r="J110" i="14"/>
  <c r="I103" i="14"/>
  <c r="J103" i="14"/>
  <c r="G237" i="13"/>
  <c r="I27" i="13"/>
  <c r="J27" i="13" s="1"/>
  <c r="I520" i="14"/>
  <c r="J520" i="14"/>
  <c r="G508" i="14"/>
  <c r="G476" i="14"/>
  <c r="G456" i="14"/>
  <c r="I425" i="14"/>
  <c r="J425" i="14"/>
  <c r="F389" i="14"/>
  <c r="H389" i="14"/>
  <c r="I385" i="14"/>
  <c r="J385" i="14"/>
  <c r="F381" i="14"/>
  <c r="H381" i="14"/>
  <c r="F374" i="14"/>
  <c r="G303" i="14"/>
  <c r="G299" i="14"/>
  <c r="G286" i="14"/>
  <c r="G282" i="14"/>
  <c r="G223" i="14"/>
  <c r="G219" i="14"/>
  <c r="G214" i="14"/>
  <c r="G210" i="14"/>
  <c r="I176" i="14"/>
  <c r="J176" i="14"/>
  <c r="F152" i="14"/>
  <c r="I152" i="14"/>
  <c r="J152" i="14"/>
  <c r="I150" i="14"/>
  <c r="J150" i="14"/>
  <c r="G142" i="14"/>
  <c r="F101" i="14"/>
  <c r="H101" i="14"/>
  <c r="G101" i="14"/>
  <c r="G307" i="14"/>
  <c r="G231" i="14"/>
  <c r="G227" i="14"/>
  <c r="G167" i="14"/>
  <c r="G155" i="14"/>
  <c r="F128" i="14"/>
  <c r="I128" i="14"/>
  <c r="I294" i="14"/>
  <c r="J294" i="14"/>
  <c r="I290" i="14"/>
  <c r="J290" i="14"/>
  <c r="I286" i="14"/>
  <c r="J286" i="14"/>
  <c r="I282" i="14"/>
  <c r="J282" i="14"/>
  <c r="F271" i="14"/>
  <c r="H271" i="14"/>
  <c r="G239" i="14"/>
  <c r="I214" i="14"/>
  <c r="J214" i="14"/>
  <c r="I210" i="14"/>
  <c r="J210" i="14"/>
  <c r="F199" i="14"/>
  <c r="H199" i="14"/>
  <c r="F195" i="14"/>
  <c r="H195" i="14"/>
  <c r="G179" i="14"/>
  <c r="G162" i="14"/>
  <c r="F154" i="14"/>
  <c r="H154" i="14"/>
  <c r="H149" i="14"/>
  <c r="F144" i="14"/>
  <c r="H144" i="14"/>
  <c r="I144" i="14"/>
  <c r="J144" i="14"/>
  <c r="I138" i="14"/>
  <c r="J138" i="14"/>
  <c r="G130" i="14"/>
  <c r="F125" i="14"/>
  <c r="H125" i="14"/>
  <c r="G121" i="14"/>
  <c r="H100" i="14"/>
  <c r="G100" i="14"/>
  <c r="G93" i="14"/>
  <c r="G147" i="14"/>
  <c r="G139" i="14"/>
  <c r="G131" i="14"/>
  <c r="F121" i="14"/>
  <c r="H121" i="14"/>
  <c r="G108" i="14"/>
  <c r="F89" i="14"/>
  <c r="H89" i="14"/>
  <c r="F25" i="14"/>
  <c r="H25" i="14" s="1"/>
  <c r="I209" i="15"/>
  <c r="J209" i="15"/>
  <c r="G199" i="15"/>
  <c r="I190" i="15"/>
  <c r="J190" i="15"/>
  <c r="I177" i="15"/>
  <c r="J177" i="15"/>
  <c r="G167" i="15"/>
  <c r="F155" i="15"/>
  <c r="H155" i="15"/>
  <c r="I150" i="15"/>
  <c r="J150" i="15"/>
  <c r="G143" i="15"/>
  <c r="G139" i="15"/>
  <c r="G133" i="15"/>
  <c r="F127" i="15"/>
  <c r="H127" i="15"/>
  <c r="F114" i="15"/>
  <c r="F111" i="15"/>
  <c r="H111" i="15"/>
  <c r="I102" i="15"/>
  <c r="J102" i="15"/>
  <c r="F91" i="15"/>
  <c r="H91" i="15"/>
  <c r="I86" i="15"/>
  <c r="J86" i="15"/>
  <c r="F78" i="15"/>
  <c r="F63" i="15"/>
  <c r="G63" i="15" s="1"/>
  <c r="F50" i="15"/>
  <c r="H50" i="15" s="1"/>
  <c r="F47" i="15"/>
  <c r="H47" i="15" s="1"/>
  <c r="G493" i="16"/>
  <c r="H416" i="16"/>
  <c r="G416" i="16"/>
  <c r="H384" i="16"/>
  <c r="G384" i="16"/>
  <c r="H344" i="16"/>
  <c r="G344" i="16"/>
  <c r="I115" i="15"/>
  <c r="J115" i="15"/>
  <c r="G75" i="15"/>
  <c r="I51" i="15"/>
  <c r="J51" i="15" s="1"/>
  <c r="F520" i="16"/>
  <c r="H520" i="16"/>
  <c r="G520" i="16"/>
  <c r="I512" i="16"/>
  <c r="J512" i="16"/>
  <c r="F512" i="16"/>
  <c r="H512" i="16"/>
  <c r="F502" i="16"/>
  <c r="I502" i="16"/>
  <c r="J502" i="16"/>
  <c r="H320" i="16"/>
  <c r="G320" i="16"/>
  <c r="H123" i="16"/>
  <c r="G123" i="16"/>
  <c r="I96" i="14"/>
  <c r="J96" i="14"/>
  <c r="F86" i="14"/>
  <c r="I64" i="14"/>
  <c r="J64" i="14" s="1"/>
  <c r="G536" i="15"/>
  <c r="G528" i="15"/>
  <c r="G520" i="15"/>
  <c r="G512" i="15"/>
  <c r="G504" i="15"/>
  <c r="G496" i="15"/>
  <c r="G488" i="15"/>
  <c r="G480" i="15"/>
  <c r="G472" i="15"/>
  <c r="G464" i="15"/>
  <c r="G456" i="15"/>
  <c r="G448" i="15"/>
  <c r="G440" i="15"/>
  <c r="G432" i="15"/>
  <c r="G424" i="15"/>
  <c r="G416" i="15"/>
  <c r="G408" i="15"/>
  <c r="G400" i="15"/>
  <c r="G392" i="15"/>
  <c r="G384" i="15"/>
  <c r="G376" i="15"/>
  <c r="G368" i="15"/>
  <c r="G207" i="15"/>
  <c r="I187" i="15"/>
  <c r="J187" i="15"/>
  <c r="G175" i="15"/>
  <c r="G136" i="15"/>
  <c r="I121" i="15"/>
  <c r="J121" i="15"/>
  <c r="I103" i="15"/>
  <c r="J103" i="15"/>
  <c r="I57" i="15"/>
  <c r="J57" i="15" s="1"/>
  <c r="G24" i="15"/>
  <c r="F509" i="16"/>
  <c r="H509" i="16"/>
  <c r="G509" i="16"/>
  <c r="H436" i="16"/>
  <c r="G436" i="16"/>
  <c r="H408" i="16"/>
  <c r="G408" i="16"/>
  <c r="H364" i="16"/>
  <c r="G364" i="16"/>
  <c r="H356" i="16"/>
  <c r="G356" i="16"/>
  <c r="H283" i="16"/>
  <c r="G283" i="16"/>
  <c r="I202" i="15"/>
  <c r="J202" i="15"/>
  <c r="I189" i="15"/>
  <c r="J189" i="15"/>
  <c r="G179" i="15"/>
  <c r="I170" i="15"/>
  <c r="J170" i="15"/>
  <c r="G152" i="15"/>
  <c r="G85" i="15"/>
  <c r="G524" i="16"/>
  <c r="G517" i="16"/>
  <c r="I517" i="16"/>
  <c r="J517" i="16"/>
  <c r="H400" i="16"/>
  <c r="G400" i="16"/>
  <c r="H372" i="16"/>
  <c r="G372" i="16"/>
  <c r="H336" i="16"/>
  <c r="G336" i="16"/>
  <c r="H235" i="16"/>
  <c r="G235" i="16"/>
  <c r="H219" i="16"/>
  <c r="G219" i="16"/>
  <c r="I206" i="15"/>
  <c r="J206" i="15"/>
  <c r="I193" i="15"/>
  <c r="J193" i="15"/>
  <c r="G183" i="15"/>
  <c r="I174" i="15"/>
  <c r="J174" i="15"/>
  <c r="I161" i="15"/>
  <c r="J161" i="15"/>
  <c r="I155" i="15"/>
  <c r="J155" i="15"/>
  <c r="F152" i="15"/>
  <c r="H152" i="15"/>
  <c r="I144" i="15"/>
  <c r="J144" i="15"/>
  <c r="I124" i="15"/>
  <c r="J124" i="15"/>
  <c r="G111" i="15"/>
  <c r="I95" i="15"/>
  <c r="J95" i="15"/>
  <c r="I91" i="15"/>
  <c r="J91" i="15"/>
  <c r="F88" i="15"/>
  <c r="H88" i="15"/>
  <c r="G521" i="16"/>
  <c r="I488" i="16"/>
  <c r="J488" i="16"/>
  <c r="I478" i="16"/>
  <c r="J478" i="16"/>
  <c r="H368" i="16"/>
  <c r="G368" i="16"/>
  <c r="H312" i="16"/>
  <c r="G312" i="16"/>
  <c r="H203" i="16"/>
  <c r="G203" i="16"/>
  <c r="H187" i="16"/>
  <c r="G187" i="16"/>
  <c r="G477" i="17"/>
  <c r="I21" i="14"/>
  <c r="J21" i="14" s="1"/>
  <c r="I532" i="15"/>
  <c r="J532" i="15"/>
  <c r="I524" i="15"/>
  <c r="J524" i="15"/>
  <c r="I516" i="15"/>
  <c r="J516" i="15"/>
  <c r="I508" i="15"/>
  <c r="J508" i="15"/>
  <c r="I500" i="15"/>
  <c r="J500" i="15"/>
  <c r="I492" i="15"/>
  <c r="J492" i="15"/>
  <c r="I484" i="15"/>
  <c r="J484" i="15"/>
  <c r="I476" i="15"/>
  <c r="J476" i="15"/>
  <c r="I468" i="15"/>
  <c r="J468" i="15"/>
  <c r="I460" i="15"/>
  <c r="J460" i="15"/>
  <c r="I452" i="15"/>
  <c r="J452" i="15"/>
  <c r="I444" i="15"/>
  <c r="J444" i="15"/>
  <c r="I436" i="15"/>
  <c r="J436" i="15"/>
  <c r="I428" i="15"/>
  <c r="J428" i="15"/>
  <c r="I420" i="15"/>
  <c r="J420" i="15"/>
  <c r="I412" i="15"/>
  <c r="J412" i="15"/>
  <c r="I404" i="15"/>
  <c r="J404" i="15"/>
  <c r="I396" i="15"/>
  <c r="J396" i="15"/>
  <c r="I388" i="15"/>
  <c r="J388" i="15"/>
  <c r="I380" i="15"/>
  <c r="J380" i="15"/>
  <c r="I372" i="15"/>
  <c r="J372" i="15"/>
  <c r="G187" i="15"/>
  <c r="F488" i="16"/>
  <c r="H488" i="16"/>
  <c r="H360" i="16"/>
  <c r="G360" i="16"/>
  <c r="H352" i="16"/>
  <c r="G352" i="16"/>
  <c r="H171" i="16"/>
  <c r="G171" i="16"/>
  <c r="H155" i="16"/>
  <c r="G155" i="16"/>
  <c r="G21" i="14"/>
  <c r="G532" i="15"/>
  <c r="G524" i="15"/>
  <c r="G516" i="15"/>
  <c r="G508" i="15"/>
  <c r="G500" i="15"/>
  <c r="G492" i="15"/>
  <c r="G484" i="15"/>
  <c r="G476" i="15"/>
  <c r="G468" i="15"/>
  <c r="G460" i="15"/>
  <c r="G452" i="15"/>
  <c r="G444" i="15"/>
  <c r="G436" i="15"/>
  <c r="G428" i="15"/>
  <c r="G420" i="15"/>
  <c r="G412" i="15"/>
  <c r="G404" i="15"/>
  <c r="G396" i="15"/>
  <c r="G388" i="15"/>
  <c r="G380" i="15"/>
  <c r="G372" i="15"/>
  <c r="I203" i="15"/>
  <c r="J203" i="15"/>
  <c r="G191" i="15"/>
  <c r="I171" i="15"/>
  <c r="J171" i="15"/>
  <c r="G159" i="15"/>
  <c r="I149" i="15"/>
  <c r="J149" i="15"/>
  <c r="I135" i="15"/>
  <c r="J135" i="15"/>
  <c r="I36" i="15"/>
  <c r="J36" i="15" s="1"/>
  <c r="H516" i="16"/>
  <c r="G516" i="16"/>
  <c r="F485" i="16"/>
  <c r="H485" i="16"/>
  <c r="G485" i="16"/>
  <c r="I485" i="16"/>
  <c r="J485" i="16"/>
  <c r="G472" i="16"/>
  <c r="H472" i="16"/>
  <c r="H452" i="16"/>
  <c r="G452" i="16"/>
  <c r="H392" i="16"/>
  <c r="G392" i="16"/>
  <c r="H328" i="16"/>
  <c r="G328" i="16"/>
  <c r="I205" i="15"/>
  <c r="J205" i="15"/>
  <c r="F203" i="15"/>
  <c r="H203" i="15"/>
  <c r="G195" i="15"/>
  <c r="I186" i="15"/>
  <c r="J186" i="15"/>
  <c r="I173" i="15"/>
  <c r="J173" i="15"/>
  <c r="F171" i="15"/>
  <c r="H171" i="15"/>
  <c r="G163" i="15"/>
  <c r="I158" i="15"/>
  <c r="J158" i="15"/>
  <c r="I94" i="15"/>
  <c r="J94" i="15"/>
  <c r="I530" i="16"/>
  <c r="J530" i="16"/>
  <c r="G525" i="16"/>
  <c r="I520" i="16"/>
  <c r="J520" i="16"/>
  <c r="G512" i="16"/>
  <c r="G508" i="16"/>
  <c r="G476" i="16"/>
  <c r="G444" i="16"/>
  <c r="H440" i="16"/>
  <c r="H417" i="16"/>
  <c r="H409" i="16"/>
  <c r="G402" i="16"/>
  <c r="H401" i="16"/>
  <c r="G394" i="16"/>
  <c r="H393" i="16"/>
  <c r="H385" i="16"/>
  <c r="H377" i="16"/>
  <c r="G370" i="16"/>
  <c r="H369" i="16"/>
  <c r="G362" i="16"/>
  <c r="H361" i="16"/>
  <c r="G354" i="16"/>
  <c r="H353" i="16"/>
  <c r="G346" i="16"/>
  <c r="H345" i="16"/>
  <c r="G338" i="16"/>
  <c r="H337" i="16"/>
  <c r="G330" i="16"/>
  <c r="H329" i="16"/>
  <c r="G322" i="16"/>
  <c r="H321" i="16"/>
  <c r="G314" i="16"/>
  <c r="H313" i="16"/>
  <c r="G291" i="16"/>
  <c r="H287" i="16"/>
  <c r="H255" i="16"/>
  <c r="G227" i="16"/>
  <c r="G195" i="16"/>
  <c r="G116" i="16"/>
  <c r="I114" i="16"/>
  <c r="J114" i="16"/>
  <c r="G103" i="16"/>
  <c r="I98" i="16"/>
  <c r="J98" i="16"/>
  <c r="I96" i="16"/>
  <c r="J96" i="16"/>
  <c r="F68" i="16"/>
  <c r="G68" i="16" s="1"/>
  <c r="G509" i="17"/>
  <c r="I499" i="17"/>
  <c r="J499" i="17"/>
  <c r="G491" i="17"/>
  <c r="H471" i="17"/>
  <c r="G471" i="17"/>
  <c r="G445" i="17"/>
  <c r="G376" i="17"/>
  <c r="H376" i="17"/>
  <c r="G344" i="17"/>
  <c r="H344" i="17"/>
  <c r="G312" i="17"/>
  <c r="H312" i="17"/>
  <c r="G280" i="17"/>
  <c r="H280" i="17"/>
  <c r="G248" i="17"/>
  <c r="H248" i="17"/>
  <c r="G216" i="17"/>
  <c r="H216" i="17"/>
  <c r="G184" i="17"/>
  <c r="H184" i="17"/>
  <c r="G152" i="17"/>
  <c r="H152" i="17"/>
  <c r="G199" i="16"/>
  <c r="G529" i="17"/>
  <c r="H529" i="17"/>
  <c r="I509" i="17"/>
  <c r="J509" i="17"/>
  <c r="G481" i="17"/>
  <c r="H481" i="17"/>
  <c r="H473" i="17"/>
  <c r="G473" i="17"/>
  <c r="G433" i="17"/>
  <c r="H433" i="17"/>
  <c r="H421" i="17"/>
  <c r="G421" i="17"/>
  <c r="H396" i="17"/>
  <c r="G396" i="17"/>
  <c r="G373" i="17"/>
  <c r="H364" i="17"/>
  <c r="G364" i="17"/>
  <c r="H332" i="17"/>
  <c r="G332" i="17"/>
  <c r="H300" i="17"/>
  <c r="G300" i="17"/>
  <c r="H268" i="17"/>
  <c r="G268" i="17"/>
  <c r="G245" i="17"/>
  <c r="H236" i="17"/>
  <c r="G236" i="17"/>
  <c r="H204" i="17"/>
  <c r="G204" i="17"/>
  <c r="H172" i="17"/>
  <c r="G172" i="17"/>
  <c r="H140" i="17"/>
  <c r="G140" i="17"/>
  <c r="F418" i="16"/>
  <c r="H418" i="16"/>
  <c r="F410" i="16"/>
  <c r="H410" i="16"/>
  <c r="F402" i="16"/>
  <c r="H402" i="16"/>
  <c r="F386" i="16"/>
  <c r="H386" i="16"/>
  <c r="F378" i="16"/>
  <c r="H378" i="16"/>
  <c r="F370" i="16"/>
  <c r="H370" i="16"/>
  <c r="F259" i="16"/>
  <c r="H259" i="16"/>
  <c r="I256" i="16"/>
  <c r="J256" i="16"/>
  <c r="I249" i="16"/>
  <c r="J249" i="16"/>
  <c r="F227" i="16"/>
  <c r="H227" i="16"/>
  <c r="I217" i="16"/>
  <c r="J217" i="16"/>
  <c r="F195" i="16"/>
  <c r="H195" i="16"/>
  <c r="G188" i="16"/>
  <c r="I185" i="16"/>
  <c r="J185" i="16"/>
  <c r="F163" i="16"/>
  <c r="H163" i="16"/>
  <c r="G156" i="16"/>
  <c r="I153" i="16"/>
  <c r="J153" i="16"/>
  <c r="F131" i="16"/>
  <c r="H131" i="16"/>
  <c r="G124" i="16"/>
  <c r="I121" i="16"/>
  <c r="J121" i="16"/>
  <c r="G112" i="16"/>
  <c r="G107" i="16"/>
  <c r="G80" i="16"/>
  <c r="G384" i="17"/>
  <c r="H384" i="17"/>
  <c r="G352" i="17"/>
  <c r="H352" i="17"/>
  <c r="G320" i="17"/>
  <c r="H320" i="17"/>
  <c r="G288" i="17"/>
  <c r="H288" i="17"/>
  <c r="G256" i="17"/>
  <c r="H256" i="17"/>
  <c r="G224" i="17"/>
  <c r="H224" i="17"/>
  <c r="G192" i="17"/>
  <c r="H192" i="17"/>
  <c r="G160" i="17"/>
  <c r="H160" i="17"/>
  <c r="G128" i="17"/>
  <c r="H128" i="17"/>
  <c r="G72" i="17"/>
  <c r="H72" i="17"/>
  <c r="G505" i="16"/>
  <c r="F480" i="16"/>
  <c r="G473" i="16"/>
  <c r="I470" i="16"/>
  <c r="J470" i="16"/>
  <c r="G456" i="16"/>
  <c r="F448" i="16"/>
  <c r="G441" i="16"/>
  <c r="I438" i="16"/>
  <c r="J438" i="16"/>
  <c r="G424" i="16"/>
  <c r="F419" i="16"/>
  <c r="G413" i="16"/>
  <c r="F411" i="16"/>
  <c r="G405" i="16"/>
  <c r="F403" i="16"/>
  <c r="G397" i="16"/>
  <c r="F395" i="16"/>
  <c r="G389" i="16"/>
  <c r="F387" i="16"/>
  <c r="G381" i="16"/>
  <c r="F379" i="16"/>
  <c r="G373" i="16"/>
  <c r="F371" i="16"/>
  <c r="G365" i="16"/>
  <c r="F363" i="16"/>
  <c r="G357" i="16"/>
  <c r="F355" i="16"/>
  <c r="G349" i="16"/>
  <c r="F347" i="16"/>
  <c r="G341" i="16"/>
  <c r="F339" i="16"/>
  <c r="G333" i="16"/>
  <c r="F331" i="16"/>
  <c r="G325" i="16"/>
  <c r="F323" i="16"/>
  <c r="G317" i="16"/>
  <c r="F315" i="16"/>
  <c r="G303" i="16"/>
  <c r="F295" i="16"/>
  <c r="G288" i="16"/>
  <c r="I285" i="16"/>
  <c r="J285" i="16"/>
  <c r="G271" i="16"/>
  <c r="F263" i="16"/>
  <c r="G256" i="16"/>
  <c r="I253" i="16"/>
  <c r="J253" i="16"/>
  <c r="G239" i="16"/>
  <c r="F231" i="16"/>
  <c r="G224" i="16"/>
  <c r="I221" i="16"/>
  <c r="J221" i="16"/>
  <c r="G207" i="16"/>
  <c r="F199" i="16"/>
  <c r="H199" i="16"/>
  <c r="G192" i="16"/>
  <c r="I189" i="16"/>
  <c r="J189" i="16"/>
  <c r="G175" i="16"/>
  <c r="F167" i="16"/>
  <c r="H167" i="16"/>
  <c r="G160" i="16"/>
  <c r="I157" i="16"/>
  <c r="J157" i="16"/>
  <c r="G143" i="16"/>
  <c r="F135" i="16"/>
  <c r="H135" i="16"/>
  <c r="G128" i="16"/>
  <c r="I125" i="16"/>
  <c r="J125" i="16"/>
  <c r="G115" i="16"/>
  <c r="G104" i="16"/>
  <c r="F100" i="16"/>
  <c r="H100" i="16"/>
  <c r="I89" i="16"/>
  <c r="J89" i="16"/>
  <c r="H521" i="17"/>
  <c r="G521" i="17"/>
  <c r="G485" i="17"/>
  <c r="G465" i="17"/>
  <c r="G463" i="17"/>
  <c r="H455" i="17"/>
  <c r="G455" i="17"/>
  <c r="H372" i="17"/>
  <c r="G372" i="17"/>
  <c r="H340" i="17"/>
  <c r="G340" i="17"/>
  <c r="H308" i="17"/>
  <c r="G308" i="17"/>
  <c r="G285" i="17"/>
  <c r="H276" i="17"/>
  <c r="G276" i="17"/>
  <c r="H244" i="17"/>
  <c r="G244" i="17"/>
  <c r="H212" i="17"/>
  <c r="G212" i="17"/>
  <c r="H180" i="17"/>
  <c r="G180" i="17"/>
  <c r="G157" i="17"/>
  <c r="H148" i="17"/>
  <c r="G148" i="17"/>
  <c r="H125" i="17"/>
  <c r="G125" i="17"/>
  <c r="H97" i="17"/>
  <c r="G97" i="17"/>
  <c r="G492" i="16"/>
  <c r="G477" i="16"/>
  <c r="G460" i="16"/>
  <c r="G445" i="16"/>
  <c r="G428" i="16"/>
  <c r="G406" i="16"/>
  <c r="G398" i="16"/>
  <c r="G358" i="16"/>
  <c r="G350" i="16"/>
  <c r="G342" i="16"/>
  <c r="G334" i="16"/>
  <c r="G326" i="16"/>
  <c r="G318" i="16"/>
  <c r="G307" i="16"/>
  <c r="G292" i="16"/>
  <c r="G275" i="16"/>
  <c r="G260" i="16"/>
  <c r="G228" i="16"/>
  <c r="G196" i="16"/>
  <c r="G164" i="16"/>
  <c r="G132" i="16"/>
  <c r="G99" i="16"/>
  <c r="F87" i="16"/>
  <c r="H87" i="16"/>
  <c r="I61" i="16"/>
  <c r="J61" i="16" s="1"/>
  <c r="G525" i="17"/>
  <c r="H503" i="17"/>
  <c r="G503" i="17"/>
  <c r="F493" i="17"/>
  <c r="I493" i="17"/>
  <c r="J493" i="17"/>
  <c r="I467" i="17"/>
  <c r="J467" i="17"/>
  <c r="G425" i="17"/>
  <c r="H425" i="17"/>
  <c r="G392" i="17"/>
  <c r="H392" i="17"/>
  <c r="G360" i="17"/>
  <c r="H360" i="17"/>
  <c r="G328" i="17"/>
  <c r="H328" i="17"/>
  <c r="G296" i="17"/>
  <c r="H296" i="17"/>
  <c r="G264" i="17"/>
  <c r="H264" i="17"/>
  <c r="G232" i="17"/>
  <c r="H232" i="17"/>
  <c r="G200" i="17"/>
  <c r="H200" i="17"/>
  <c r="G168" i="17"/>
  <c r="H168" i="17"/>
  <c r="G136" i="17"/>
  <c r="H136" i="17"/>
  <c r="G116" i="17"/>
  <c r="H65" i="17"/>
  <c r="G65" i="17"/>
  <c r="G496" i="16"/>
  <c r="G464" i="16"/>
  <c r="I453" i="16"/>
  <c r="J453" i="16"/>
  <c r="G432" i="16"/>
  <c r="I421" i="16"/>
  <c r="J421" i="16"/>
  <c r="G415" i="16"/>
  <c r="G407" i="16"/>
  <c r="G399" i="16"/>
  <c r="G391" i="16"/>
  <c r="G383" i="16"/>
  <c r="G375" i="16"/>
  <c r="G367" i="16"/>
  <c r="G359" i="16"/>
  <c r="G351" i="16"/>
  <c r="G343" i="16"/>
  <c r="G335" i="16"/>
  <c r="G327" i="16"/>
  <c r="G319" i="16"/>
  <c r="G311" i="16"/>
  <c r="I300" i="16"/>
  <c r="J300" i="16"/>
  <c r="G279" i="16"/>
  <c r="I268" i="16"/>
  <c r="J268" i="16"/>
  <c r="G247" i="16"/>
  <c r="I236" i="16"/>
  <c r="J236" i="16"/>
  <c r="G215" i="16"/>
  <c r="I204" i="16"/>
  <c r="J204" i="16"/>
  <c r="G183" i="16"/>
  <c r="I172" i="16"/>
  <c r="J172" i="16"/>
  <c r="G151" i="16"/>
  <c r="I140" i="16"/>
  <c r="J140" i="16"/>
  <c r="G119" i="16"/>
  <c r="I115" i="16"/>
  <c r="J115" i="16"/>
  <c r="G59" i="16"/>
  <c r="I525" i="17"/>
  <c r="J525" i="17"/>
  <c r="G513" i="17"/>
  <c r="H513" i="17"/>
  <c r="H505" i="17"/>
  <c r="G505" i="17"/>
  <c r="I459" i="17"/>
  <c r="J459" i="17"/>
  <c r="H380" i="17"/>
  <c r="G380" i="17"/>
  <c r="H348" i="17"/>
  <c r="G348" i="17"/>
  <c r="H316" i="17"/>
  <c r="G316" i="17"/>
  <c r="H284" i="17"/>
  <c r="G284" i="17"/>
  <c r="H252" i="17"/>
  <c r="G252" i="17"/>
  <c r="H220" i="17"/>
  <c r="G220" i="17"/>
  <c r="H188" i="17"/>
  <c r="G188" i="17"/>
  <c r="H156" i="17"/>
  <c r="G156" i="17"/>
  <c r="G96" i="17"/>
  <c r="H96" i="17"/>
  <c r="G453" i="16"/>
  <c r="G421" i="16"/>
  <c r="G300" i="16"/>
  <c r="G268" i="16"/>
  <c r="G236" i="16"/>
  <c r="I107" i="16"/>
  <c r="J107" i="16"/>
  <c r="I99" i="16"/>
  <c r="J99" i="16"/>
  <c r="F97" i="16"/>
  <c r="G507" i="17"/>
  <c r="H487" i="17"/>
  <c r="G487" i="17"/>
  <c r="F477" i="17"/>
  <c r="H477" i="17"/>
  <c r="I477" i="17"/>
  <c r="J477" i="17"/>
  <c r="G441" i="17"/>
  <c r="H441" i="17"/>
  <c r="G400" i="17"/>
  <c r="H400" i="17"/>
  <c r="G368" i="17"/>
  <c r="H368" i="17"/>
  <c r="G336" i="17"/>
  <c r="H336" i="17"/>
  <c r="G304" i="17"/>
  <c r="H304" i="17"/>
  <c r="G272" i="17"/>
  <c r="H272" i="17"/>
  <c r="G240" i="17"/>
  <c r="H240" i="17"/>
  <c r="G208" i="17"/>
  <c r="H208" i="17"/>
  <c r="G176" i="17"/>
  <c r="H176" i="17"/>
  <c r="G144" i="17"/>
  <c r="H144" i="17"/>
  <c r="H112" i="17"/>
  <c r="G112" i="17"/>
  <c r="H93" i="17"/>
  <c r="G93" i="17"/>
  <c r="G56" i="17"/>
  <c r="H56" i="17"/>
  <c r="G87" i="16"/>
  <c r="G517" i="17"/>
  <c r="G497" i="17"/>
  <c r="H497" i="17"/>
  <c r="H489" i="17"/>
  <c r="G489" i="17"/>
  <c r="G453" i="17"/>
  <c r="H388" i="17"/>
  <c r="G388" i="17"/>
  <c r="H356" i="17"/>
  <c r="G356" i="17"/>
  <c r="H324" i="17"/>
  <c r="G324" i="17"/>
  <c r="G301" i="17"/>
  <c r="H292" i="17"/>
  <c r="G292" i="17"/>
  <c r="H260" i="17"/>
  <c r="G260" i="17"/>
  <c r="H228" i="17"/>
  <c r="G228" i="17"/>
  <c r="H196" i="17"/>
  <c r="G196" i="17"/>
  <c r="G173" i="17"/>
  <c r="H164" i="17"/>
  <c r="G164" i="17"/>
  <c r="H132" i="17"/>
  <c r="G132" i="17"/>
  <c r="G495" i="18"/>
  <c r="H495" i="18"/>
  <c r="G479" i="18"/>
  <c r="F507" i="17"/>
  <c r="H507" i="17"/>
  <c r="F491" i="17"/>
  <c r="H491" i="17"/>
  <c r="F475" i="17"/>
  <c r="H475" i="17"/>
  <c r="I101" i="17"/>
  <c r="J101" i="17"/>
  <c r="G68" i="17"/>
  <c r="G528" i="18"/>
  <c r="G507" i="18"/>
  <c r="G500" i="18"/>
  <c r="F496" i="18"/>
  <c r="I478" i="18"/>
  <c r="J478" i="18"/>
  <c r="G476" i="18"/>
  <c r="G471" i="18"/>
  <c r="I458" i="18"/>
  <c r="J458" i="18"/>
  <c r="F447" i="18"/>
  <c r="H447" i="18"/>
  <c r="G447" i="18"/>
  <c r="G443" i="18"/>
  <c r="I437" i="18"/>
  <c r="J437" i="18"/>
  <c r="I432" i="18"/>
  <c r="J432" i="18"/>
  <c r="I429" i="18"/>
  <c r="J429" i="18"/>
  <c r="I424" i="18"/>
  <c r="J424" i="18"/>
  <c r="G405" i="18"/>
  <c r="G397" i="18"/>
  <c r="I365" i="18"/>
  <c r="J365" i="18"/>
  <c r="F357" i="18"/>
  <c r="G337" i="18"/>
  <c r="G329" i="18"/>
  <c r="G321" i="18"/>
  <c r="G289" i="18"/>
  <c r="G281" i="18"/>
  <c r="G273" i="18"/>
  <c r="G225" i="18"/>
  <c r="G217" i="18"/>
  <c r="G197" i="18"/>
  <c r="I188" i="18"/>
  <c r="J188" i="18"/>
  <c r="O12" i="18"/>
  <c r="O13" i="18"/>
  <c r="G519" i="17"/>
  <c r="F465" i="17"/>
  <c r="H465" i="17"/>
  <c r="F457" i="17"/>
  <c r="H457" i="17"/>
  <c r="F449" i="17"/>
  <c r="H449" i="17"/>
  <c r="G401" i="17"/>
  <c r="G393" i="17"/>
  <c r="G385" i="17"/>
  <c r="G377" i="17"/>
  <c r="G369" i="17"/>
  <c r="G361" i="17"/>
  <c r="G353" i="17"/>
  <c r="G345" i="17"/>
  <c r="G337" i="17"/>
  <c r="G329" i="17"/>
  <c r="G321" i="17"/>
  <c r="G313" i="17"/>
  <c r="G305" i="17"/>
  <c r="G297" i="17"/>
  <c r="G289" i="17"/>
  <c r="G281" i="17"/>
  <c r="G273" i="17"/>
  <c r="G265" i="17"/>
  <c r="G257" i="17"/>
  <c r="G249" i="17"/>
  <c r="G241" i="17"/>
  <c r="G233" i="17"/>
  <c r="G225" i="17"/>
  <c r="G217" i="17"/>
  <c r="G209" i="17"/>
  <c r="G201" i="17"/>
  <c r="G193" i="17"/>
  <c r="G185" i="17"/>
  <c r="G177" i="17"/>
  <c r="G169" i="17"/>
  <c r="G161" i="17"/>
  <c r="G153" i="17"/>
  <c r="G145" i="17"/>
  <c r="G137" i="17"/>
  <c r="G129" i="17"/>
  <c r="F109" i="17"/>
  <c r="H109" i="17"/>
  <c r="F103" i="17"/>
  <c r="G100" i="17"/>
  <c r="F71" i="17"/>
  <c r="H71" i="17" s="1"/>
  <c r="I41" i="17"/>
  <c r="J41" i="17" s="1"/>
  <c r="G523" i="18"/>
  <c r="G516" i="18"/>
  <c r="F514" i="18"/>
  <c r="F512" i="18"/>
  <c r="H512" i="18"/>
  <c r="I494" i="18"/>
  <c r="J494" i="18"/>
  <c r="G487" i="18"/>
  <c r="I453" i="18"/>
  <c r="J453" i="18"/>
  <c r="I443" i="18"/>
  <c r="J443" i="18"/>
  <c r="I440" i="18"/>
  <c r="J440" i="18"/>
  <c r="H427" i="18"/>
  <c r="G424" i="18"/>
  <c r="I422" i="18"/>
  <c r="J422" i="18"/>
  <c r="I415" i="18"/>
  <c r="J415" i="18"/>
  <c r="I380" i="18"/>
  <c r="J380" i="18"/>
  <c r="G345" i="18"/>
  <c r="I331" i="18"/>
  <c r="J331" i="18"/>
  <c r="G313" i="18"/>
  <c r="G305" i="18"/>
  <c r="G297" i="18"/>
  <c r="I283" i="18"/>
  <c r="J283" i="18"/>
  <c r="G265" i="18"/>
  <c r="G257" i="18"/>
  <c r="G249" i="18"/>
  <c r="G241" i="18"/>
  <c r="G233" i="18"/>
  <c r="I219" i="18"/>
  <c r="J219" i="18"/>
  <c r="I191" i="18"/>
  <c r="J191" i="18"/>
  <c r="G185" i="18"/>
  <c r="G13" i="18"/>
  <c r="G12" i="18"/>
  <c r="G192" i="4"/>
  <c r="N192" i="4"/>
  <c r="Q192" i="4"/>
  <c r="G113" i="17"/>
  <c r="G41" i="17"/>
  <c r="I488" i="18"/>
  <c r="J488" i="18"/>
  <c r="G467" i="18"/>
  <c r="I459" i="18"/>
  <c r="J459" i="18"/>
  <c r="G453" i="18"/>
  <c r="I446" i="18"/>
  <c r="J446" i="18"/>
  <c r="I433" i="18"/>
  <c r="J433" i="18"/>
  <c r="H431" i="18"/>
  <c r="F415" i="18"/>
  <c r="H415" i="18"/>
  <c r="I411" i="18"/>
  <c r="J411" i="18"/>
  <c r="F411" i="18"/>
  <c r="H411" i="18"/>
  <c r="F397" i="17"/>
  <c r="H397" i="17"/>
  <c r="F389" i="17"/>
  <c r="H389" i="17"/>
  <c r="F381" i="17"/>
  <c r="H381" i="17"/>
  <c r="F373" i="17"/>
  <c r="H373" i="17"/>
  <c r="F365" i="17"/>
  <c r="H365" i="17"/>
  <c r="F357" i="17"/>
  <c r="H357" i="17"/>
  <c r="F349" i="17"/>
  <c r="H349" i="17"/>
  <c r="F341" i="17"/>
  <c r="H341" i="17"/>
  <c r="F333" i="17"/>
  <c r="H333" i="17"/>
  <c r="F325" i="17"/>
  <c r="H325" i="17"/>
  <c r="F317" i="17"/>
  <c r="H317" i="17"/>
  <c r="F309" i="17"/>
  <c r="H309" i="17"/>
  <c r="F301" i="17"/>
  <c r="H301" i="17"/>
  <c r="F293" i="17"/>
  <c r="H293" i="17"/>
  <c r="F285" i="17"/>
  <c r="H285" i="17"/>
  <c r="F277" i="17"/>
  <c r="H277" i="17"/>
  <c r="F269" i="17"/>
  <c r="H269" i="17"/>
  <c r="F261" i="17"/>
  <c r="H261" i="17"/>
  <c r="F253" i="17"/>
  <c r="H253" i="17"/>
  <c r="F245" i="17"/>
  <c r="H245" i="17"/>
  <c r="F237" i="17"/>
  <c r="H237" i="17"/>
  <c r="F229" i="17"/>
  <c r="H229" i="17"/>
  <c r="F221" i="17"/>
  <c r="H221" i="17"/>
  <c r="F213" i="17"/>
  <c r="H213" i="17"/>
  <c r="F205" i="17"/>
  <c r="H205" i="17"/>
  <c r="F197" i="17"/>
  <c r="H197" i="17"/>
  <c r="F189" i="17"/>
  <c r="H189" i="17"/>
  <c r="F181" i="17"/>
  <c r="H181" i="17"/>
  <c r="F173" i="17"/>
  <c r="H173" i="17"/>
  <c r="F165" i="17"/>
  <c r="H165" i="17"/>
  <c r="F157" i="17"/>
  <c r="H157" i="17"/>
  <c r="F149" i="17"/>
  <c r="H149" i="17"/>
  <c r="F141" i="17"/>
  <c r="H141" i="17"/>
  <c r="F133" i="17"/>
  <c r="I119" i="17"/>
  <c r="J119" i="17"/>
  <c r="F116" i="17"/>
  <c r="H116" i="17"/>
  <c r="I87" i="17"/>
  <c r="J87" i="17"/>
  <c r="G524" i="18"/>
  <c r="G488" i="18"/>
  <c r="G483" i="18"/>
  <c r="F479" i="18"/>
  <c r="H479" i="18"/>
  <c r="G459" i="18"/>
  <c r="G445" i="18"/>
  <c r="I414" i="18"/>
  <c r="J414" i="18"/>
  <c r="G188" i="4"/>
  <c r="N188" i="4"/>
  <c r="Q188" i="4"/>
  <c r="G160" i="4"/>
  <c r="M160" i="4"/>
  <c r="Q160" i="4"/>
  <c r="I117" i="17"/>
  <c r="J117" i="17"/>
  <c r="G52" i="17"/>
  <c r="G28" i="17"/>
  <c r="G535" i="18"/>
  <c r="G504" i="18"/>
  <c r="G499" i="18"/>
  <c r="I423" i="18"/>
  <c r="J423" i="18"/>
  <c r="F381" i="18"/>
  <c r="I364" i="18"/>
  <c r="J364" i="18"/>
  <c r="G520" i="18"/>
  <c r="G515" i="18"/>
  <c r="G440" i="18"/>
  <c r="I400" i="18"/>
  <c r="J400" i="18"/>
  <c r="I356" i="18"/>
  <c r="J356" i="18"/>
  <c r="I204" i="18"/>
  <c r="J204" i="18"/>
  <c r="G156" i="4"/>
  <c r="M156" i="4"/>
  <c r="Q156" i="4"/>
  <c r="G128" i="4"/>
  <c r="M128" i="4"/>
  <c r="Q128" i="4"/>
  <c r="G531" i="18"/>
  <c r="G201" i="18"/>
  <c r="G512" i="18"/>
  <c r="F453" i="18"/>
  <c r="H453" i="18"/>
  <c r="H413" i="18"/>
  <c r="G411" i="18"/>
  <c r="G399" i="18"/>
  <c r="G124" i="4"/>
  <c r="Q124" i="4"/>
  <c r="G73" i="5"/>
  <c r="N73" i="5"/>
  <c r="Q73" i="5"/>
  <c r="G164" i="4"/>
  <c r="M164" i="4"/>
  <c r="Q99" i="5"/>
  <c r="T99" i="5"/>
  <c r="Q95" i="5"/>
  <c r="T95" i="5"/>
  <c r="Q49" i="5"/>
  <c r="G49" i="5"/>
  <c r="M49" i="5"/>
  <c r="G376" i="20"/>
  <c r="G41" i="5"/>
  <c r="M41" i="5"/>
  <c r="Q41" i="5"/>
  <c r="T41" i="5"/>
  <c r="G400" i="20"/>
  <c r="K158" i="20"/>
  <c r="N67" i="20"/>
  <c r="G68" i="18"/>
  <c r="Q79" i="5"/>
  <c r="T79" i="5"/>
  <c r="G424" i="20"/>
  <c r="G360" i="20"/>
  <c r="G285" i="20"/>
  <c r="Q172" i="4"/>
  <c r="Q104" i="5"/>
  <c r="T104" i="5"/>
  <c r="G104" i="5"/>
  <c r="I104" i="5"/>
  <c r="Q94" i="5"/>
  <c r="T94" i="5"/>
  <c r="G63" i="5"/>
  <c r="M63" i="5"/>
  <c r="Q63" i="5"/>
  <c r="Q25" i="5"/>
  <c r="G25" i="5"/>
  <c r="G467" i="20"/>
  <c r="G384" i="20"/>
  <c r="N287" i="20"/>
  <c r="N63" i="20"/>
  <c r="I187" i="18"/>
  <c r="J187" i="18"/>
  <c r="I71" i="18"/>
  <c r="J71" i="18" s="1"/>
  <c r="K12" i="18"/>
  <c r="G36" i="18"/>
  <c r="Q132" i="4"/>
  <c r="G100" i="5"/>
  <c r="I100" i="5"/>
  <c r="Q96" i="5"/>
  <c r="T96" i="5"/>
  <c r="G96" i="5"/>
  <c r="N96" i="5"/>
  <c r="Q65" i="5"/>
  <c r="T65" i="5"/>
  <c r="Q106" i="5"/>
  <c r="T106" i="5"/>
  <c r="G470" i="20"/>
  <c r="G408" i="20"/>
  <c r="G344" i="20"/>
  <c r="N79" i="20"/>
  <c r="Q55" i="5"/>
  <c r="G55" i="5"/>
  <c r="M55" i="5"/>
  <c r="G432" i="20"/>
  <c r="G368" i="20"/>
  <c r="G265" i="20"/>
  <c r="G193" i="20"/>
  <c r="G162" i="20"/>
  <c r="G59" i="20"/>
  <c r="Q89" i="5"/>
  <c r="T89" i="5"/>
  <c r="Q87" i="5"/>
  <c r="T87" i="5"/>
  <c r="G57" i="5"/>
  <c r="N57" i="5"/>
  <c r="Q57" i="5"/>
  <c r="G47" i="5"/>
  <c r="M47" i="5"/>
  <c r="Q47" i="5"/>
  <c r="T47" i="5"/>
  <c r="G478" i="20"/>
  <c r="G392" i="20"/>
  <c r="G52" i="18"/>
  <c r="Q144" i="4"/>
  <c r="G416" i="20"/>
  <c r="G352" i="20"/>
  <c r="G277" i="20"/>
  <c r="Q168" i="4"/>
  <c r="Q136" i="4"/>
  <c r="Q105" i="5"/>
  <c r="T105" i="5"/>
  <c r="Q97" i="5"/>
  <c r="T97" i="5"/>
  <c r="Q91" i="5"/>
  <c r="T91" i="5"/>
  <c r="Q85" i="5"/>
  <c r="T85" i="5"/>
  <c r="Q75" i="5"/>
  <c r="T75" i="5"/>
  <c r="Q69" i="5"/>
  <c r="T69" i="5"/>
  <c r="Q59" i="5"/>
  <c r="T59" i="5"/>
  <c r="Q53" i="5"/>
  <c r="T53" i="5"/>
  <c r="Q43" i="5"/>
  <c r="T43" i="5"/>
  <c r="G454" i="20"/>
  <c r="G271" i="20"/>
  <c r="G229" i="20"/>
  <c r="G121" i="20"/>
  <c r="G97" i="20"/>
  <c r="G432" i="19"/>
  <c r="H432" i="19"/>
  <c r="H390" i="19"/>
  <c r="G390" i="19"/>
  <c r="Q98" i="5"/>
  <c r="T98" i="5"/>
  <c r="Q29" i="5"/>
  <c r="T29" i="5"/>
  <c r="H518" i="19"/>
  <c r="G518" i="19"/>
  <c r="H307" i="19"/>
  <c r="G307" i="19"/>
  <c r="G259" i="19"/>
  <c r="H259" i="19"/>
  <c r="Q35" i="5"/>
  <c r="T35" i="5"/>
  <c r="G105" i="20"/>
  <c r="H373" i="19"/>
  <c r="G373" i="19"/>
  <c r="G259" i="20"/>
  <c r="G248" i="20"/>
  <c r="G205" i="20"/>
  <c r="G129" i="20"/>
  <c r="G43" i="20"/>
  <c r="H454" i="19"/>
  <c r="G454" i="19"/>
  <c r="H369" i="19"/>
  <c r="G369" i="19"/>
  <c r="Q184" i="4"/>
  <c r="Q152" i="4"/>
  <c r="Q120" i="4"/>
  <c r="Q109" i="5"/>
  <c r="T109" i="5"/>
  <c r="Q101" i="5"/>
  <c r="T101" i="5"/>
  <c r="Q93" i="5"/>
  <c r="T93" i="5"/>
  <c r="Q83" i="5"/>
  <c r="T83" i="5"/>
  <c r="Q77" i="5"/>
  <c r="T77" i="5"/>
  <c r="Q67" i="5"/>
  <c r="T67" i="5"/>
  <c r="Q61" i="5"/>
  <c r="T61" i="5"/>
  <c r="Q51" i="5"/>
  <c r="T51" i="5"/>
  <c r="Q45" i="5"/>
  <c r="T45" i="5"/>
  <c r="Q33" i="5"/>
  <c r="T33" i="5"/>
  <c r="Q27" i="5"/>
  <c r="T27" i="5"/>
  <c r="G293" i="20"/>
  <c r="H389" i="19"/>
  <c r="G389" i="19"/>
  <c r="H345" i="19"/>
  <c r="G345" i="19"/>
  <c r="H233" i="19"/>
  <c r="G233" i="19"/>
  <c r="H502" i="19"/>
  <c r="G502" i="19"/>
  <c r="H489" i="19"/>
  <c r="G489" i="19"/>
  <c r="H446" i="19"/>
  <c r="G446" i="19"/>
  <c r="H438" i="19"/>
  <c r="G438" i="19"/>
  <c r="H425" i="19"/>
  <c r="G425" i="19"/>
  <c r="G361" i="19"/>
  <c r="Q37" i="5"/>
  <c r="T37" i="5"/>
  <c r="H510" i="19"/>
  <c r="G510" i="19"/>
  <c r="H494" i="19"/>
  <c r="G494" i="19"/>
  <c r="H430" i="19"/>
  <c r="G430" i="19"/>
  <c r="H412" i="19"/>
  <c r="G412" i="19"/>
  <c r="H385" i="19"/>
  <c r="G385" i="19"/>
  <c r="P66" i="7"/>
  <c r="R66" i="7" s="1"/>
  <c r="P50" i="7"/>
  <c r="R50" i="7" s="1"/>
  <c r="P34" i="7"/>
  <c r="R34" i="7" s="1"/>
  <c r="H505" i="19"/>
  <c r="H492" i="19"/>
  <c r="F488" i="19"/>
  <c r="G486" i="19"/>
  <c r="F480" i="19"/>
  <c r="H480" i="19"/>
  <c r="G478" i="19"/>
  <c r="F476" i="19"/>
  <c r="H476" i="19"/>
  <c r="G416" i="19"/>
  <c r="F361" i="19"/>
  <c r="H361" i="19"/>
  <c r="F329" i="19"/>
  <c r="H329" i="19"/>
  <c r="F323" i="19"/>
  <c r="H323" i="19"/>
  <c r="I303" i="19"/>
  <c r="J303" i="19"/>
  <c r="H301" i="19"/>
  <c r="I300" i="19"/>
  <c r="J300" i="19"/>
  <c r="I297" i="19"/>
  <c r="J297" i="19"/>
  <c r="G269" i="19"/>
  <c r="F231" i="19"/>
  <c r="F226" i="19"/>
  <c r="I224" i="19"/>
  <c r="J224" i="19"/>
  <c r="G213" i="19"/>
  <c r="G211" i="19"/>
  <c r="G191" i="19"/>
  <c r="I179" i="19"/>
  <c r="J179" i="19"/>
  <c r="F155" i="19"/>
  <c r="G127" i="19"/>
  <c r="G115" i="19"/>
  <c r="F115" i="19"/>
  <c r="H115" i="19"/>
  <c r="F101" i="19"/>
  <c r="H101" i="19"/>
  <c r="G101" i="19"/>
  <c r="G579" i="22"/>
  <c r="M579" i="22"/>
  <c r="P579" i="22"/>
  <c r="G543" i="22"/>
  <c r="M543" i="22"/>
  <c r="P543" i="22"/>
  <c r="P62" i="7"/>
  <c r="R62" i="7" s="1"/>
  <c r="P46" i="7"/>
  <c r="R46" i="7" s="1"/>
  <c r="P30" i="7"/>
  <c r="R30" i="7" s="1"/>
  <c r="V7" i="7"/>
  <c r="I522" i="19"/>
  <c r="J522" i="19"/>
  <c r="F517" i="19"/>
  <c r="I482" i="19"/>
  <c r="J482" i="19"/>
  <c r="I463" i="19"/>
  <c r="J463" i="19"/>
  <c r="I451" i="19"/>
  <c r="J451" i="19"/>
  <c r="G428" i="19"/>
  <c r="I420" i="19"/>
  <c r="J420" i="19"/>
  <c r="I394" i="19"/>
  <c r="J394" i="19"/>
  <c r="I283" i="19"/>
  <c r="J283" i="19"/>
  <c r="F277" i="19"/>
  <c r="H275" i="19"/>
  <c r="G603" i="22"/>
  <c r="I603" i="22"/>
  <c r="P603" i="22"/>
  <c r="R603" i="22"/>
  <c r="U603" i="22"/>
  <c r="G523" i="22"/>
  <c r="M523" i="22"/>
  <c r="P523" i="22"/>
  <c r="G68" i="7"/>
  <c r="L68" i="7"/>
  <c r="P64" i="7"/>
  <c r="R64" i="7" s="1"/>
  <c r="G52" i="7"/>
  <c r="I52" i="7"/>
  <c r="P48" i="7"/>
  <c r="R48" i="7" s="1"/>
  <c r="G36" i="7"/>
  <c r="P32" i="7"/>
  <c r="R32" i="7" s="1"/>
  <c r="V26" i="7"/>
  <c r="P27" i="7"/>
  <c r="R27" i="7" s="1"/>
  <c r="V5" i="7"/>
  <c r="G534" i="19"/>
  <c r="I470" i="19"/>
  <c r="J470" i="19"/>
  <c r="I462" i="19"/>
  <c r="J462" i="19"/>
  <c r="G444" i="19"/>
  <c r="G441" i="19"/>
  <c r="I440" i="19"/>
  <c r="J440" i="19"/>
  <c r="I432" i="19"/>
  <c r="J432" i="19"/>
  <c r="F409" i="19"/>
  <c r="G360" i="19"/>
  <c r="I331" i="19"/>
  <c r="J331" i="19"/>
  <c r="I307" i="19"/>
  <c r="J307" i="19"/>
  <c r="G271" i="19"/>
  <c r="G252" i="19"/>
  <c r="F236" i="19"/>
  <c r="F227" i="19"/>
  <c r="H227" i="19"/>
  <c r="G197" i="19"/>
  <c r="G193" i="19"/>
  <c r="G147" i="19"/>
  <c r="G133" i="19"/>
  <c r="G129" i="19"/>
  <c r="G111" i="19"/>
  <c r="V27" i="7"/>
  <c r="P24" i="7"/>
  <c r="R24" i="7" s="1"/>
  <c r="V15" i="7"/>
  <c r="P58" i="7"/>
  <c r="R58" i="7" s="1"/>
  <c r="P42" i="7"/>
  <c r="R42" i="7" s="1"/>
  <c r="P23" i="7"/>
  <c r="R23" i="7" s="1"/>
  <c r="V3" i="7"/>
  <c r="G457" i="19"/>
  <c r="G381" i="19"/>
  <c r="G377" i="19"/>
  <c r="G335" i="19"/>
  <c r="G313" i="19"/>
  <c r="I259" i="19"/>
  <c r="J259" i="19"/>
  <c r="I241" i="19"/>
  <c r="J241" i="19"/>
  <c r="G239" i="19"/>
  <c r="G223" i="19"/>
  <c r="I220" i="19"/>
  <c r="J220" i="19"/>
  <c r="I216" i="19"/>
  <c r="J216" i="19"/>
  <c r="G159" i="19"/>
  <c r="I147" i="19"/>
  <c r="J147" i="19"/>
  <c r="V13" i="7"/>
  <c r="F534" i="19"/>
  <c r="H534" i="19"/>
  <c r="I530" i="19"/>
  <c r="J530" i="19"/>
  <c r="F526" i="19"/>
  <c r="H526" i="19"/>
  <c r="F519" i="19"/>
  <c r="I499" i="19"/>
  <c r="J499" i="19"/>
  <c r="G496" i="19"/>
  <c r="G473" i="19"/>
  <c r="I442" i="19"/>
  <c r="J442" i="19"/>
  <c r="F406" i="19"/>
  <c r="H406" i="19"/>
  <c r="I402" i="19"/>
  <c r="J402" i="19"/>
  <c r="F398" i="19"/>
  <c r="H398" i="19"/>
  <c r="F391" i="19"/>
  <c r="I342" i="19"/>
  <c r="J342" i="19"/>
  <c r="I318" i="19"/>
  <c r="J318" i="19"/>
  <c r="G300" i="19"/>
  <c r="G297" i="19"/>
  <c r="I293" i="19"/>
  <c r="J293" i="19"/>
  <c r="F289" i="19"/>
  <c r="G265" i="19"/>
  <c r="G264" i="19"/>
  <c r="I252" i="19"/>
  <c r="J252" i="19"/>
  <c r="G248" i="19"/>
  <c r="I239" i="19"/>
  <c r="J239" i="19"/>
  <c r="H237" i="19"/>
  <c r="I233" i="19"/>
  <c r="J233" i="19"/>
  <c r="I221" i="19"/>
  <c r="J221" i="19"/>
  <c r="I99" i="19"/>
  <c r="J99" i="19"/>
  <c r="G527" i="22"/>
  <c r="M527" i="22"/>
  <c r="P527" i="22"/>
  <c r="R527" i="22"/>
  <c r="U527" i="22"/>
  <c r="G513" i="22"/>
  <c r="M513" i="22"/>
  <c r="P513" i="22"/>
  <c r="I326" i="19"/>
  <c r="J326" i="19"/>
  <c r="G316" i="19"/>
  <c r="F291" i="19"/>
  <c r="H291" i="19"/>
  <c r="I278" i="19"/>
  <c r="J278" i="19"/>
  <c r="F245" i="19"/>
  <c r="G243" i="19"/>
  <c r="G221" i="19"/>
  <c r="I215" i="19"/>
  <c r="J215" i="19"/>
  <c r="I165" i="19"/>
  <c r="J165" i="19"/>
  <c r="G99" i="19"/>
  <c r="F99" i="19"/>
  <c r="H99" i="19"/>
  <c r="I12" i="19"/>
  <c r="I13" i="19"/>
  <c r="Y19" i="20"/>
  <c r="P72" i="7"/>
  <c r="R72" i="7" s="1"/>
  <c r="P56" i="7"/>
  <c r="R56" i="7" s="1"/>
  <c r="P40" i="7"/>
  <c r="R40" i="7" s="1"/>
  <c r="G328" i="19"/>
  <c r="I323" i="19"/>
  <c r="J323" i="19"/>
  <c r="G303" i="19"/>
  <c r="G287" i="19"/>
  <c r="I276" i="19"/>
  <c r="J276" i="19"/>
  <c r="I258" i="19"/>
  <c r="J258" i="19"/>
  <c r="F253" i="19"/>
  <c r="H253" i="19"/>
  <c r="I251" i="19"/>
  <c r="J251" i="19"/>
  <c r="I248" i="19"/>
  <c r="J248" i="19"/>
  <c r="G179" i="19"/>
  <c r="G165" i="19"/>
  <c r="G161" i="19"/>
  <c r="I101" i="19"/>
  <c r="J101" i="19"/>
  <c r="H89" i="19"/>
  <c r="F85" i="19"/>
  <c r="H85" i="19"/>
  <c r="G79" i="19"/>
  <c r="G591" i="22"/>
  <c r="I591" i="22"/>
  <c r="P591" i="22"/>
  <c r="R591" i="22"/>
  <c r="U591" i="22"/>
  <c r="G561" i="22"/>
  <c r="M561" i="22"/>
  <c r="P561" i="22"/>
  <c r="R492" i="22"/>
  <c r="U492" i="22"/>
  <c r="R440" i="22"/>
  <c r="U440" i="22"/>
  <c r="G13" i="19"/>
  <c r="G44" i="19"/>
  <c r="P595" i="22"/>
  <c r="R595" i="22"/>
  <c r="U595" i="22"/>
  <c r="G545" i="22"/>
  <c r="M545" i="22"/>
  <c r="P535" i="22"/>
  <c r="R535" i="22"/>
  <c r="U535" i="22"/>
  <c r="M503" i="22"/>
  <c r="G492" i="22"/>
  <c r="I492" i="22"/>
  <c r="P481" i="22"/>
  <c r="R481" i="22"/>
  <c r="U481" i="22"/>
  <c r="G478" i="22"/>
  <c r="R478" i="22"/>
  <c r="U478" i="22"/>
  <c r="P476" i="22"/>
  <c r="R476" i="22"/>
  <c r="U476" i="22"/>
  <c r="G434" i="22"/>
  <c r="K434" i="22"/>
  <c r="G424" i="22"/>
  <c r="K424" i="22"/>
  <c r="P424" i="22"/>
  <c r="R424" i="22"/>
  <c r="U424" i="22"/>
  <c r="G422" i="22"/>
  <c r="K422" i="22"/>
  <c r="R360" i="22"/>
  <c r="U360" i="22"/>
  <c r="R309" i="22"/>
  <c r="U309" i="22"/>
  <c r="G272" i="22"/>
  <c r="K272" i="22"/>
  <c r="P272" i="22"/>
  <c r="G254" i="22"/>
  <c r="K254" i="22"/>
  <c r="P254" i="22"/>
  <c r="R254" i="22"/>
  <c r="U254" i="22"/>
  <c r="G157" i="22"/>
  <c r="K157" i="22"/>
  <c r="P157" i="22"/>
  <c r="G151" i="22"/>
  <c r="K151" i="22"/>
  <c r="P151" i="22"/>
  <c r="R151" i="22"/>
  <c r="U151" i="22"/>
  <c r="G24" i="19"/>
  <c r="G444" i="22"/>
  <c r="K444" i="22"/>
  <c r="P444" i="22"/>
  <c r="R444" i="22"/>
  <c r="U444" i="22"/>
  <c r="P420" i="22"/>
  <c r="R420" i="22"/>
  <c r="U420" i="22"/>
  <c r="G420" i="22"/>
  <c r="K420" i="22"/>
  <c r="G376" i="22"/>
  <c r="K376" i="22"/>
  <c r="P376" i="22"/>
  <c r="R376" i="22"/>
  <c r="U376" i="22"/>
  <c r="R358" i="22"/>
  <c r="U358" i="22"/>
  <c r="G346" i="22"/>
  <c r="K346" i="22"/>
  <c r="P346" i="22"/>
  <c r="G284" i="22"/>
  <c r="K284" i="22"/>
  <c r="P284" i="22"/>
  <c r="R284" i="22"/>
  <c r="U284" i="22"/>
  <c r="G229" i="22"/>
  <c r="K229" i="22"/>
  <c r="P229" i="22"/>
  <c r="G64" i="19"/>
  <c r="P559" i="22"/>
  <c r="R559" i="22"/>
  <c r="U559" i="22"/>
  <c r="P451" i="22"/>
  <c r="R451" i="22"/>
  <c r="U451" i="22"/>
  <c r="G416" i="22"/>
  <c r="K416" i="22"/>
  <c r="P416" i="22"/>
  <c r="R416" i="22"/>
  <c r="U416" i="22"/>
  <c r="P374" i="22"/>
  <c r="R374" i="22"/>
  <c r="U374" i="22"/>
  <c r="G374" i="22"/>
  <c r="K374" i="22"/>
  <c r="G296" i="22"/>
  <c r="K296" i="22"/>
  <c r="P296" i="22"/>
  <c r="R296" i="22"/>
  <c r="U296" i="22"/>
  <c r="G183" i="22"/>
  <c r="K183" i="22"/>
  <c r="P183" i="22"/>
  <c r="O13" i="19"/>
  <c r="G40" i="19"/>
  <c r="P555" i="22"/>
  <c r="R555" i="22"/>
  <c r="U555" i="22"/>
  <c r="G512" i="22"/>
  <c r="G496" i="22"/>
  <c r="P487" i="22"/>
  <c r="R487" i="22"/>
  <c r="U487" i="22"/>
  <c r="P484" i="22"/>
  <c r="R484" i="22"/>
  <c r="U484" i="22"/>
  <c r="R465" i="22"/>
  <c r="U465" i="22"/>
  <c r="G432" i="22"/>
  <c r="K432" i="22"/>
  <c r="P432" i="22"/>
  <c r="R432" i="22"/>
  <c r="U432" i="22"/>
  <c r="P430" i="22"/>
  <c r="R430" i="22"/>
  <c r="U430" i="22"/>
  <c r="G412" i="22"/>
  <c r="K412" i="22"/>
  <c r="P412" i="22"/>
  <c r="P406" i="22"/>
  <c r="R406" i="22"/>
  <c r="U406" i="22"/>
  <c r="G378" i="22"/>
  <c r="N378" i="22"/>
  <c r="P378" i="22"/>
  <c r="G262" i="22"/>
  <c r="K262" i="22"/>
  <c r="P262" i="22"/>
  <c r="R262" i="22"/>
  <c r="U262" i="22"/>
  <c r="I24" i="19"/>
  <c r="J24" i="19" s="1"/>
  <c r="P587" i="22"/>
  <c r="R587" i="22"/>
  <c r="U587" i="22"/>
  <c r="G576" i="22"/>
  <c r="G575" i="22"/>
  <c r="G560" i="22"/>
  <c r="P519" i="22"/>
  <c r="R519" i="22"/>
  <c r="U519" i="22"/>
  <c r="G499" i="22"/>
  <c r="G454" i="22"/>
  <c r="I454" i="22"/>
  <c r="P454" i="22"/>
  <c r="G447" i="22"/>
  <c r="K447" i="22"/>
  <c r="P447" i="22"/>
  <c r="R447" i="22"/>
  <c r="U447" i="22"/>
  <c r="G440" i="22"/>
  <c r="K440" i="22"/>
  <c r="P438" i="22"/>
  <c r="R438" i="22"/>
  <c r="U438" i="22"/>
  <c r="G408" i="22"/>
  <c r="K408" i="22"/>
  <c r="P408" i="22"/>
  <c r="R408" i="22"/>
  <c r="U408" i="22"/>
  <c r="P402" i="22"/>
  <c r="R402" i="22"/>
  <c r="U402" i="22"/>
  <c r="P392" i="22"/>
  <c r="R392" i="22"/>
  <c r="U392" i="22"/>
  <c r="R388" i="22"/>
  <c r="U388" i="22"/>
  <c r="G380" i="22"/>
  <c r="K380" i="22"/>
  <c r="P380" i="22"/>
  <c r="G362" i="22"/>
  <c r="K362" i="22"/>
  <c r="P362" i="22"/>
  <c r="R362" i="22"/>
  <c r="U362" i="22"/>
  <c r="K350" i="22"/>
  <c r="R350" i="22"/>
  <c r="U350" i="22"/>
  <c r="G348" i="22"/>
  <c r="K348" i="22"/>
  <c r="P348" i="22"/>
  <c r="R348" i="22"/>
  <c r="U348" i="22"/>
  <c r="G311" i="22"/>
  <c r="K311" i="22"/>
  <c r="P311" i="22"/>
  <c r="G301" i="22"/>
  <c r="K301" i="22"/>
  <c r="P301" i="22"/>
  <c r="R301" i="22"/>
  <c r="U301" i="22"/>
  <c r="G252" i="22"/>
  <c r="K252" i="22"/>
  <c r="P252" i="22"/>
  <c r="G56" i="19"/>
  <c r="G563" i="22"/>
  <c r="M563" i="22"/>
  <c r="G544" i="22"/>
  <c r="P528" i="22"/>
  <c r="R528" i="22"/>
  <c r="U528" i="22"/>
  <c r="P404" i="22"/>
  <c r="R404" i="22"/>
  <c r="U404" i="22"/>
  <c r="G404" i="22"/>
  <c r="K404" i="22"/>
  <c r="R398" i="22"/>
  <c r="U398" i="22"/>
  <c r="R368" i="22"/>
  <c r="U368" i="22"/>
  <c r="P364" i="22"/>
  <c r="R364" i="22"/>
  <c r="U364" i="22"/>
  <c r="G364" i="22"/>
  <c r="K364" i="22"/>
  <c r="G286" i="22"/>
  <c r="N286" i="22"/>
  <c r="P286" i="22"/>
  <c r="R286" i="22"/>
  <c r="U286" i="22"/>
  <c r="R224" i="22"/>
  <c r="U224" i="22"/>
  <c r="G32" i="19"/>
  <c r="G455" i="22"/>
  <c r="K455" i="22"/>
  <c r="P455" i="22"/>
  <c r="R455" i="22"/>
  <c r="U455" i="22"/>
  <c r="G428" i="22"/>
  <c r="K428" i="22"/>
  <c r="P428" i="22"/>
  <c r="G400" i="22"/>
  <c r="K400" i="22"/>
  <c r="P400" i="22"/>
  <c r="R400" i="22"/>
  <c r="U400" i="22"/>
  <c r="G394" i="22"/>
  <c r="K394" i="22"/>
  <c r="P394" i="22"/>
  <c r="P390" i="22"/>
  <c r="G390" i="22"/>
  <c r="K390" i="22"/>
  <c r="R352" i="22"/>
  <c r="U352" i="22"/>
  <c r="G185" i="22"/>
  <c r="K185" i="22"/>
  <c r="P185" i="22"/>
  <c r="R185" i="22"/>
  <c r="U185" i="22"/>
  <c r="G161" i="22"/>
  <c r="K161" i="22"/>
  <c r="P161" i="22"/>
  <c r="I56" i="19"/>
  <c r="J56" i="19" s="1"/>
  <c r="P577" i="22"/>
  <c r="R577" i="22"/>
  <c r="U577" i="22"/>
  <c r="P531" i="22"/>
  <c r="R531" i="22"/>
  <c r="U531" i="22"/>
  <c r="G396" i="22"/>
  <c r="K396" i="22"/>
  <c r="P396" i="22"/>
  <c r="R396" i="22"/>
  <c r="U396" i="22"/>
  <c r="G370" i="22"/>
  <c r="K370" i="22"/>
  <c r="P370" i="22"/>
  <c r="G276" i="22"/>
  <c r="K276" i="22"/>
  <c r="P276" i="22"/>
  <c r="R276" i="22"/>
  <c r="U276" i="22"/>
  <c r="G264" i="22"/>
  <c r="K264" i="22"/>
  <c r="P264" i="22"/>
  <c r="G134" i="22"/>
  <c r="K134" i="22"/>
  <c r="P134" i="22"/>
  <c r="G358" i="22"/>
  <c r="K358" i="22"/>
  <c r="G307" i="22"/>
  <c r="N307" i="22"/>
  <c r="G282" i="22"/>
  <c r="P238" i="22"/>
  <c r="R238" i="22"/>
  <c r="U238" i="22"/>
  <c r="P236" i="22"/>
  <c r="R236" i="22"/>
  <c r="U236" i="22"/>
  <c r="G224" i="22"/>
  <c r="K224" i="22"/>
  <c r="G218" i="22"/>
  <c r="K218" i="22"/>
  <c r="G216" i="22"/>
  <c r="K216" i="22"/>
  <c r="R122" i="22"/>
  <c r="U122" i="22"/>
  <c r="G106" i="22"/>
  <c r="N106" i="22"/>
  <c r="P106" i="22"/>
  <c r="R106" i="22"/>
  <c r="U106" i="22"/>
  <c r="G583" i="25"/>
  <c r="I583" i="25"/>
  <c r="P583" i="25"/>
  <c r="P544" i="25"/>
  <c r="G544" i="25"/>
  <c r="M544" i="25"/>
  <c r="G481" i="25"/>
  <c r="I481" i="25"/>
  <c r="P481" i="25"/>
  <c r="R356" i="22"/>
  <c r="U356" i="22"/>
  <c r="P344" i="22"/>
  <c r="R344" i="22"/>
  <c r="U344" i="22"/>
  <c r="R305" i="22"/>
  <c r="U305" i="22"/>
  <c r="R299" i="22"/>
  <c r="U299" i="22"/>
  <c r="P294" i="22"/>
  <c r="R294" i="22"/>
  <c r="U294" i="22"/>
  <c r="R216" i="22"/>
  <c r="U216" i="22"/>
  <c r="G199" i="22"/>
  <c r="I199" i="22"/>
  <c r="G96" i="22"/>
  <c r="N96" i="22"/>
  <c r="P96" i="22"/>
  <c r="R96" i="22"/>
  <c r="U96" i="22"/>
  <c r="P33" i="22"/>
  <c r="R33" i="22"/>
  <c r="G33" i="22"/>
  <c r="N33" i="22"/>
  <c r="P624" i="25"/>
  <c r="G624" i="25"/>
  <c r="I624" i="25"/>
  <c r="G535" i="25"/>
  <c r="M535" i="25"/>
  <c r="P535" i="25"/>
  <c r="P496" i="25"/>
  <c r="G496" i="25"/>
  <c r="I496" i="25"/>
  <c r="R483" i="25"/>
  <c r="U483" i="25"/>
  <c r="G477" i="25"/>
  <c r="I477" i="25"/>
  <c r="P477" i="25"/>
  <c r="R477" i="25"/>
  <c r="U477" i="25"/>
  <c r="G274" i="22"/>
  <c r="P270" i="22"/>
  <c r="R270" i="22"/>
  <c r="U270" i="22"/>
  <c r="R240" i="22"/>
  <c r="U240" i="22"/>
  <c r="P227" i="22"/>
  <c r="R227" i="22"/>
  <c r="U227" i="22"/>
  <c r="G194" i="22"/>
  <c r="G192" i="22"/>
  <c r="I192" i="22"/>
  <c r="P147" i="22"/>
  <c r="R147" i="22"/>
  <c r="U147" i="22"/>
  <c r="G615" i="25"/>
  <c r="I615" i="25"/>
  <c r="P615" i="25"/>
  <c r="R615" i="25"/>
  <c r="U615" i="25"/>
  <c r="P576" i="25"/>
  <c r="R576" i="25"/>
  <c r="U576" i="25"/>
  <c r="G576" i="25"/>
  <c r="M576" i="25"/>
  <c r="P472" i="25"/>
  <c r="G472" i="25"/>
  <c r="I472" i="25"/>
  <c r="R192" i="22"/>
  <c r="U192" i="22"/>
  <c r="P49" i="22"/>
  <c r="R49" i="22"/>
  <c r="G49" i="22"/>
  <c r="N49" i="22"/>
  <c r="G567" i="25"/>
  <c r="M567" i="25"/>
  <c r="P567" i="25"/>
  <c r="R567" i="25"/>
  <c r="U567" i="25"/>
  <c r="P528" i="25"/>
  <c r="G528" i="25"/>
  <c r="M528" i="25"/>
  <c r="P460" i="25"/>
  <c r="G460" i="25"/>
  <c r="P292" i="22"/>
  <c r="R292" i="22"/>
  <c r="U292" i="22"/>
  <c r="P247" i="22"/>
  <c r="R247" i="22"/>
  <c r="U247" i="22"/>
  <c r="G231" i="22"/>
  <c r="K231" i="22"/>
  <c r="G200" i="22"/>
  <c r="P181" i="22"/>
  <c r="P170" i="22"/>
  <c r="R170" i="22"/>
  <c r="U170" i="22"/>
  <c r="G168" i="22"/>
  <c r="K168" i="22"/>
  <c r="P149" i="22"/>
  <c r="R149" i="22"/>
  <c r="U149" i="22"/>
  <c r="G128" i="22"/>
  <c r="I128" i="22"/>
  <c r="P128" i="22"/>
  <c r="R128" i="22"/>
  <c r="U128" i="22"/>
  <c r="P110" i="22"/>
  <c r="G110" i="22"/>
  <c r="N110" i="22"/>
  <c r="P104" i="22"/>
  <c r="R104" i="22"/>
  <c r="U104" i="22"/>
  <c r="G73" i="22"/>
  <c r="N73" i="22"/>
  <c r="P73" i="22"/>
  <c r="R73" i="22"/>
  <c r="P608" i="25"/>
  <c r="G608" i="25"/>
  <c r="I608" i="25"/>
  <c r="G519" i="25"/>
  <c r="M519" i="25"/>
  <c r="P519" i="25"/>
  <c r="R519" i="25"/>
  <c r="U519" i="25"/>
  <c r="G487" i="25"/>
  <c r="P487" i="25"/>
  <c r="R487" i="25"/>
  <c r="U487" i="25"/>
  <c r="G479" i="25"/>
  <c r="I479" i="25"/>
  <c r="P479" i="25"/>
  <c r="P256" i="22"/>
  <c r="R256" i="22"/>
  <c r="U256" i="22"/>
  <c r="P187" i="22"/>
  <c r="R187" i="22"/>
  <c r="U187" i="22"/>
  <c r="G175" i="22"/>
  <c r="K175" i="22"/>
  <c r="P120" i="22"/>
  <c r="R120" i="22"/>
  <c r="U120" i="22"/>
  <c r="G66" i="22"/>
  <c r="N66" i="22"/>
  <c r="P66" i="22"/>
  <c r="R66" i="22"/>
  <c r="G599" i="25"/>
  <c r="I599" i="25"/>
  <c r="P599" i="25"/>
  <c r="P560" i="25"/>
  <c r="G560" i="25"/>
  <c r="M560" i="25"/>
  <c r="G454" i="25"/>
  <c r="I454" i="25"/>
  <c r="P454" i="25"/>
  <c r="R454" i="25"/>
  <c r="U454" i="25"/>
  <c r="G342" i="22"/>
  <c r="K342" i="22"/>
  <c r="P280" i="22"/>
  <c r="R280" i="22"/>
  <c r="U280" i="22"/>
  <c r="P260" i="22"/>
  <c r="R260" i="22"/>
  <c r="U260" i="22"/>
  <c r="P222" i="22"/>
  <c r="R222" i="22"/>
  <c r="U222" i="22"/>
  <c r="P214" i="22"/>
  <c r="R214" i="22"/>
  <c r="U214" i="22"/>
  <c r="G212" i="22"/>
  <c r="G210" i="22"/>
  <c r="I210" i="22"/>
  <c r="G208" i="22"/>
  <c r="I208" i="22"/>
  <c r="P41" i="22"/>
  <c r="G41" i="22"/>
  <c r="N41" i="22"/>
  <c r="G551" i="25"/>
  <c r="M551" i="25"/>
  <c r="P551" i="25"/>
  <c r="R551" i="25"/>
  <c r="U551" i="25"/>
  <c r="P512" i="25"/>
  <c r="G512" i="25"/>
  <c r="M512" i="25"/>
  <c r="R464" i="25"/>
  <c r="U464" i="25"/>
  <c r="R448" i="25"/>
  <c r="U448" i="25"/>
  <c r="R210" i="22"/>
  <c r="U210" i="22"/>
  <c r="R208" i="22"/>
  <c r="U208" i="22"/>
  <c r="G112" i="22"/>
  <c r="I112" i="22"/>
  <c r="P112" i="22"/>
  <c r="R112" i="22"/>
  <c r="U112" i="22"/>
  <c r="G31" i="22"/>
  <c r="N31" i="22"/>
  <c r="P31" i="22"/>
  <c r="R31" i="22"/>
  <c r="P592" i="25"/>
  <c r="G592" i="25"/>
  <c r="I592" i="25"/>
  <c r="G503" i="25"/>
  <c r="M503" i="25"/>
  <c r="P503" i="25"/>
  <c r="R503" i="25"/>
  <c r="U503" i="25"/>
  <c r="G451" i="25"/>
  <c r="K451" i="25"/>
  <c r="P451" i="25"/>
  <c r="R451" i="25"/>
  <c r="U451" i="25"/>
  <c r="G440" i="25"/>
  <c r="K440" i="25"/>
  <c r="P440" i="25"/>
  <c r="R440" i="25"/>
  <c r="U440" i="25"/>
  <c r="G425" i="25"/>
  <c r="K425" i="25"/>
  <c r="P425" i="25"/>
  <c r="R425" i="25"/>
  <c r="U425" i="25"/>
  <c r="P179" i="22"/>
  <c r="R179" i="22"/>
  <c r="U179" i="22"/>
  <c r="P159" i="22"/>
  <c r="R159" i="22"/>
  <c r="U159" i="22"/>
  <c r="P153" i="22"/>
  <c r="R153" i="22"/>
  <c r="U153" i="22"/>
  <c r="P132" i="22"/>
  <c r="R132" i="22"/>
  <c r="U132" i="22"/>
  <c r="P116" i="22"/>
  <c r="R116" i="22"/>
  <c r="U116" i="22"/>
  <c r="P100" i="22"/>
  <c r="R100" i="22"/>
  <c r="U100" i="22"/>
  <c r="P91" i="22"/>
  <c r="R91" i="22"/>
  <c r="P57" i="22"/>
  <c r="R57" i="22"/>
  <c r="P50" i="22"/>
  <c r="R50" i="22"/>
  <c r="Y20" i="22"/>
  <c r="P619" i="22"/>
  <c r="R619" i="22"/>
  <c r="U619" i="22"/>
  <c r="Y5" i="22"/>
  <c r="G493" i="25"/>
  <c r="P424" i="25"/>
  <c r="R424" i="25"/>
  <c r="U424" i="25"/>
  <c r="G109" i="25"/>
  <c r="N109" i="25"/>
  <c r="P109" i="25"/>
  <c r="R109" i="25"/>
  <c r="U109" i="25"/>
  <c r="P65" i="22"/>
  <c r="R65" i="22"/>
  <c r="P58" i="22"/>
  <c r="R58" i="22"/>
  <c r="P42" i="22"/>
  <c r="R42" i="22"/>
  <c r="P26" i="22"/>
  <c r="R26" i="22"/>
  <c r="G25" i="22"/>
  <c r="N25" i="22"/>
  <c r="Y18" i="22"/>
  <c r="P609" i="22"/>
  <c r="R609" i="22"/>
  <c r="U609" i="22"/>
  <c r="G483" i="25"/>
  <c r="I483" i="25"/>
  <c r="G285" i="25"/>
  <c r="K285" i="25"/>
  <c r="P285" i="25"/>
  <c r="R285" i="25"/>
  <c r="U285" i="25"/>
  <c r="Z11" i="22"/>
  <c r="Y8" i="22"/>
  <c r="Y2" i="22"/>
  <c r="G241" i="25"/>
  <c r="N241" i="25"/>
  <c r="P241" i="25"/>
  <c r="R241" i="25"/>
  <c r="U241" i="25"/>
  <c r="P102" i="22"/>
  <c r="R102" i="22"/>
  <c r="U102" i="22"/>
  <c r="P81" i="22"/>
  <c r="R81" i="22"/>
  <c r="P74" i="22"/>
  <c r="R74" i="22"/>
  <c r="P188" i="22"/>
  <c r="R188" i="22"/>
  <c r="U188" i="22"/>
  <c r="P180" i="22"/>
  <c r="R180" i="22"/>
  <c r="U180" i="22"/>
  <c r="P177" i="22"/>
  <c r="R177" i="22"/>
  <c r="U177" i="22"/>
  <c r="P173" i="22"/>
  <c r="P172" i="22"/>
  <c r="R172" i="22"/>
  <c r="U172" i="22"/>
  <c r="P166" i="22"/>
  <c r="R166" i="22"/>
  <c r="U166" i="22"/>
  <c r="P163" i="22"/>
  <c r="R163" i="22"/>
  <c r="U163" i="22"/>
  <c r="P124" i="22"/>
  <c r="R124" i="22"/>
  <c r="U124" i="22"/>
  <c r="P108" i="22"/>
  <c r="R108" i="22"/>
  <c r="U108" i="22"/>
  <c r="P89" i="22"/>
  <c r="R89" i="22"/>
  <c r="P82" i="22"/>
  <c r="R82" i="22"/>
  <c r="P59" i="22"/>
  <c r="R59" i="22"/>
  <c r="P43" i="22"/>
  <c r="R43" i="22"/>
  <c r="Y16" i="22"/>
  <c r="Z10" i="22"/>
  <c r="P630" i="22"/>
  <c r="R630" i="22"/>
  <c r="U630" i="22"/>
  <c r="Z7" i="22"/>
  <c r="Z3" i="22"/>
  <c r="P616" i="25"/>
  <c r="R616" i="25"/>
  <c r="U616" i="25"/>
  <c r="P600" i="25"/>
  <c r="R600" i="25"/>
  <c r="U600" i="25"/>
  <c r="P584" i="25"/>
  <c r="R584" i="25"/>
  <c r="U584" i="25"/>
  <c r="P568" i="25"/>
  <c r="R568" i="25"/>
  <c r="U568" i="25"/>
  <c r="P552" i="25"/>
  <c r="R552" i="25"/>
  <c r="U552" i="25"/>
  <c r="P536" i="25"/>
  <c r="R536" i="25"/>
  <c r="U536" i="25"/>
  <c r="P520" i="25"/>
  <c r="R520" i="25"/>
  <c r="U520" i="25"/>
  <c r="P504" i="25"/>
  <c r="R504" i="25"/>
  <c r="U504" i="25"/>
  <c r="P441" i="25"/>
  <c r="R441" i="25"/>
  <c r="U441" i="25"/>
  <c r="P248" i="25"/>
  <c r="R248" i="25"/>
  <c r="U248" i="25"/>
  <c r="P155" i="22"/>
  <c r="R155" i="22"/>
  <c r="U155" i="22"/>
  <c r="P130" i="22"/>
  <c r="R130" i="22"/>
  <c r="U130" i="22"/>
  <c r="P114" i="22"/>
  <c r="R114" i="22"/>
  <c r="U114" i="22"/>
  <c r="P98" i="22"/>
  <c r="R98" i="22"/>
  <c r="U98" i="22"/>
  <c r="P90" i="22"/>
  <c r="R90" i="22"/>
  <c r="P67" i="22"/>
  <c r="R67" i="22"/>
  <c r="Z13" i="22"/>
  <c r="Y10" i="22"/>
  <c r="P628" i="22"/>
  <c r="R628" i="22"/>
  <c r="U628" i="22"/>
  <c r="P615" i="22"/>
  <c r="R615" i="22"/>
  <c r="U615" i="22"/>
  <c r="P489" i="25"/>
  <c r="R489" i="25"/>
  <c r="U489" i="25"/>
  <c r="P482" i="25"/>
  <c r="R482" i="25"/>
  <c r="U482" i="25"/>
  <c r="P468" i="25"/>
  <c r="R468" i="25"/>
  <c r="U468" i="25"/>
  <c r="Z2" i="22"/>
  <c r="G193" i="25"/>
  <c r="K193" i="25"/>
  <c r="P193" i="25"/>
  <c r="G149" i="25"/>
  <c r="K149" i="25"/>
  <c r="P149" i="25"/>
  <c r="R149" i="25"/>
  <c r="U149" i="25"/>
  <c r="G142" i="25"/>
  <c r="K142" i="25"/>
  <c r="P142" i="25"/>
  <c r="Z20" i="22"/>
  <c r="P626" i="22"/>
  <c r="R626" i="22"/>
  <c r="U626" i="22"/>
  <c r="Y4" i="22"/>
  <c r="P607" i="22"/>
  <c r="R607" i="22"/>
  <c r="U607" i="22"/>
  <c r="Z8" i="22"/>
  <c r="Y14" i="22"/>
  <c r="P23" i="22"/>
  <c r="R23" i="22"/>
  <c r="Z6" i="22"/>
  <c r="P617" i="22"/>
  <c r="R617" i="22"/>
  <c r="U617" i="22"/>
  <c r="Y9" i="22"/>
  <c r="Y17" i="22"/>
  <c r="P433" i="25"/>
  <c r="R433" i="25"/>
  <c r="U433" i="25"/>
  <c r="G226" i="25"/>
  <c r="K226" i="25"/>
  <c r="P226" i="25"/>
  <c r="R226" i="25"/>
  <c r="U226" i="25"/>
  <c r="P437" i="25"/>
  <c r="R437" i="25"/>
  <c r="U437" i="25"/>
  <c r="P436" i="25"/>
  <c r="R436" i="25"/>
  <c r="U436" i="25"/>
  <c r="P281" i="25"/>
  <c r="R281" i="25"/>
  <c r="U281" i="25"/>
  <c r="P170" i="25"/>
  <c r="R170" i="25"/>
  <c r="U170" i="25"/>
  <c r="G132" i="25"/>
  <c r="I132" i="25"/>
  <c r="P121" i="25"/>
  <c r="R121" i="25"/>
  <c r="U121" i="25"/>
  <c r="P116" i="25"/>
  <c r="R116" i="25"/>
  <c r="U116" i="25"/>
  <c r="P97" i="25"/>
  <c r="R97" i="25"/>
  <c r="U97" i="25"/>
  <c r="Y18" i="25"/>
  <c r="P23" i="25"/>
  <c r="R23" i="25"/>
  <c r="P29" i="25"/>
  <c r="R29" i="25"/>
  <c r="P57" i="25"/>
  <c r="R57" i="25"/>
  <c r="P92" i="25"/>
  <c r="R92" i="25"/>
  <c r="Y8" i="25"/>
  <c r="Y19" i="25"/>
  <c r="P33" i="25"/>
  <c r="R33" i="25"/>
  <c r="P69" i="25"/>
  <c r="R69" i="25"/>
  <c r="P77" i="25"/>
  <c r="R77" i="25"/>
  <c r="P104" i="25"/>
  <c r="R104" i="25"/>
  <c r="U104" i="25"/>
  <c r="P105" i="25"/>
  <c r="R105" i="25"/>
  <c r="U105" i="25"/>
  <c r="P124" i="25"/>
  <c r="R124" i="25"/>
  <c r="U124" i="25"/>
  <c r="P125" i="25"/>
  <c r="R125" i="25"/>
  <c r="U125" i="25"/>
  <c r="P128" i="25"/>
  <c r="R128" i="25"/>
  <c r="U128" i="25"/>
  <c r="P129" i="25"/>
  <c r="R129" i="25"/>
  <c r="U129" i="25"/>
  <c r="P151" i="25"/>
  <c r="R151" i="25"/>
  <c r="U151" i="25"/>
  <c r="P158" i="25"/>
  <c r="R158" i="25"/>
  <c r="U158" i="25"/>
  <c r="P178" i="25"/>
  <c r="R178" i="25"/>
  <c r="U178" i="25"/>
  <c r="Y20" i="25"/>
  <c r="P25" i="25"/>
  <c r="R25" i="25"/>
  <c r="P45" i="25"/>
  <c r="R45" i="25"/>
  <c r="P53" i="25"/>
  <c r="R53" i="25"/>
  <c r="P61" i="25"/>
  <c r="R61" i="25"/>
  <c r="P101" i="25"/>
  <c r="R101" i="25"/>
  <c r="U101" i="25"/>
  <c r="P153" i="25"/>
  <c r="R153" i="25"/>
  <c r="U153" i="25"/>
  <c r="P269" i="25"/>
  <c r="R269" i="25"/>
  <c r="U269" i="25"/>
  <c r="P289" i="25"/>
  <c r="R289" i="25"/>
  <c r="U289" i="25"/>
  <c r="P306" i="25"/>
  <c r="R306" i="25"/>
  <c r="U306" i="25"/>
  <c r="Z7" i="25"/>
  <c r="P31" i="25"/>
  <c r="R31" i="25"/>
  <c r="P65" i="25"/>
  <c r="R65" i="25"/>
  <c r="P73" i="25"/>
  <c r="R73" i="25"/>
  <c r="P176" i="25"/>
  <c r="P188" i="25"/>
  <c r="R188" i="25"/>
  <c r="U188" i="25"/>
  <c r="P189" i="25"/>
  <c r="R189" i="25"/>
  <c r="U189" i="25"/>
  <c r="P155" i="25"/>
  <c r="R155" i="25"/>
  <c r="U155" i="25"/>
  <c r="P117" i="25"/>
  <c r="R117" i="25"/>
  <c r="U117" i="25"/>
  <c r="P39" i="25"/>
  <c r="R39" i="25"/>
  <c r="P37" i="25"/>
  <c r="R37" i="25"/>
  <c r="P198" i="25"/>
  <c r="R198" i="25"/>
  <c r="U198" i="25"/>
  <c r="P113" i="25"/>
  <c r="R113" i="25"/>
  <c r="U113" i="25"/>
  <c r="P81" i="25"/>
  <c r="R81" i="25"/>
  <c r="P79" i="25"/>
  <c r="R79" i="25"/>
  <c r="P41" i="25"/>
  <c r="R41" i="25"/>
  <c r="Z9" i="25"/>
  <c r="Z5" i="25"/>
  <c r="P445" i="25"/>
  <c r="R445" i="25"/>
  <c r="U445" i="25"/>
  <c r="P444" i="25"/>
  <c r="R444" i="25"/>
  <c r="U444" i="25"/>
  <c r="P429" i="25"/>
  <c r="R429" i="25"/>
  <c r="U429" i="25"/>
  <c r="P428" i="25"/>
  <c r="R428" i="25"/>
  <c r="U428" i="25"/>
  <c r="P302" i="25"/>
  <c r="R302" i="25"/>
  <c r="U302" i="25"/>
  <c r="P261" i="25"/>
  <c r="R261" i="25"/>
  <c r="U261" i="25"/>
  <c r="P253" i="25"/>
  <c r="R253" i="25"/>
  <c r="U253" i="25"/>
  <c r="P233" i="25"/>
  <c r="P185" i="25"/>
  <c r="R185" i="25"/>
  <c r="U185" i="25"/>
  <c r="P108" i="25"/>
  <c r="R108" i="25"/>
  <c r="U108" i="25"/>
  <c r="P100" i="25"/>
  <c r="R100" i="25"/>
  <c r="U100" i="25"/>
  <c r="P96" i="25"/>
  <c r="R96" i="25"/>
  <c r="U96" i="25"/>
  <c r="Y16" i="25"/>
  <c r="Y14" i="25"/>
  <c r="P71" i="25"/>
  <c r="R71" i="25"/>
  <c r="P49" i="25"/>
  <c r="R49" i="25"/>
  <c r="P21" i="25"/>
  <c r="R21" i="25"/>
  <c r="Z3" i="25"/>
  <c r="P47" i="25"/>
  <c r="R47" i="25"/>
  <c r="Y2" i="25"/>
  <c r="G272" i="1"/>
  <c r="I272" i="1" s="1"/>
  <c r="P272" i="1"/>
  <c r="G287" i="1"/>
  <c r="I287" i="1" s="1"/>
  <c r="P287" i="1"/>
  <c r="G343" i="1"/>
  <c r="I343" i="1" s="1"/>
  <c r="P303" i="1"/>
  <c r="R303" i="1" s="1"/>
  <c r="T303" i="1" s="1"/>
  <c r="P321" i="1"/>
  <c r="R321" i="1" s="1"/>
  <c r="T321" i="1" s="1"/>
  <c r="P264" i="1"/>
  <c r="R264" i="1" s="1"/>
  <c r="T264" i="1" s="1"/>
  <c r="P259" i="1"/>
  <c r="P252" i="1"/>
  <c r="R252" i="1" s="1"/>
  <c r="T252" i="1" s="1"/>
  <c r="P765" i="1"/>
  <c r="R765" i="1" s="1"/>
  <c r="T765" i="1" s="1"/>
  <c r="P764" i="1"/>
  <c r="P763" i="1"/>
  <c r="P816" i="1"/>
  <c r="P281" i="1"/>
  <c r="R281" i="1" s="1"/>
  <c r="T281" i="1" s="1"/>
  <c r="P279" i="1"/>
  <c r="R279" i="1" s="1"/>
  <c r="T279" i="1" s="1"/>
  <c r="P758" i="1"/>
  <c r="R758" i="1" s="1"/>
  <c r="T758" i="1" s="1"/>
  <c r="P759" i="1"/>
  <c r="R759" i="1" s="1"/>
  <c r="T759" i="1" s="1"/>
  <c r="R472" i="25"/>
  <c r="U472" i="25"/>
  <c r="R496" i="25"/>
  <c r="U496" i="25"/>
  <c r="R481" i="25"/>
  <c r="U481" i="25"/>
  <c r="R370" i="22"/>
  <c r="U370" i="22"/>
  <c r="R161" i="22"/>
  <c r="U161" i="22"/>
  <c r="R394" i="22"/>
  <c r="U394" i="22"/>
  <c r="R199" i="22"/>
  <c r="U199" i="22"/>
  <c r="R454" i="22"/>
  <c r="U454" i="22"/>
  <c r="R412" i="22"/>
  <c r="U412" i="22"/>
  <c r="I496" i="22"/>
  <c r="R496" i="22"/>
  <c r="U496" i="22"/>
  <c r="R229" i="22"/>
  <c r="U229" i="22"/>
  <c r="R157" i="22"/>
  <c r="U157" i="22"/>
  <c r="G253" i="19"/>
  <c r="R434" i="22"/>
  <c r="U434" i="22"/>
  <c r="R579" i="22"/>
  <c r="U579" i="22"/>
  <c r="H155" i="19"/>
  <c r="G155" i="19"/>
  <c r="G476" i="19"/>
  <c r="T57" i="5"/>
  <c r="K368" i="20"/>
  <c r="K384" i="20"/>
  <c r="K360" i="20"/>
  <c r="G237" i="17"/>
  <c r="G229" i="17"/>
  <c r="G449" i="17"/>
  <c r="G221" i="17"/>
  <c r="G309" i="17"/>
  <c r="G131" i="16"/>
  <c r="G154" i="14"/>
  <c r="H438" i="14"/>
  <c r="G438" i="14"/>
  <c r="G96" i="13"/>
  <c r="H96" i="13"/>
  <c r="G160" i="13"/>
  <c r="H160" i="13"/>
  <c r="H488" i="14"/>
  <c r="G488" i="14"/>
  <c r="G453" i="14"/>
  <c r="H255" i="13"/>
  <c r="G255" i="13"/>
  <c r="G27" i="13"/>
  <c r="H188" i="13"/>
  <c r="G188" i="13"/>
  <c r="G269" i="13"/>
  <c r="H367" i="13"/>
  <c r="G367" i="13"/>
  <c r="G222" i="12"/>
  <c r="G455" i="12"/>
  <c r="R193" i="25"/>
  <c r="U193" i="25"/>
  <c r="R592" i="25"/>
  <c r="U592" i="25"/>
  <c r="R168" i="22"/>
  <c r="U168" i="22"/>
  <c r="N487" i="25"/>
  <c r="I487" i="25"/>
  <c r="R528" i="25"/>
  <c r="U528" i="25"/>
  <c r="R535" i="25"/>
  <c r="U535" i="25"/>
  <c r="R134" i="22"/>
  <c r="U134" i="22"/>
  <c r="R218" i="22"/>
  <c r="U218" i="22"/>
  <c r="R252" i="22"/>
  <c r="U252" i="22"/>
  <c r="M512" i="22"/>
  <c r="R512" i="22"/>
  <c r="U512" i="22"/>
  <c r="G85" i="19"/>
  <c r="G291" i="19"/>
  <c r="H391" i="19"/>
  <c r="G391" i="19"/>
  <c r="H519" i="19"/>
  <c r="G519" i="19"/>
  <c r="R523" i="22"/>
  <c r="U523" i="22"/>
  <c r="I205" i="20"/>
  <c r="N121" i="20"/>
  <c r="T73" i="5"/>
  <c r="G381" i="18"/>
  <c r="H381" i="18"/>
  <c r="H496" i="18"/>
  <c r="G496" i="18"/>
  <c r="G333" i="17"/>
  <c r="G325" i="17"/>
  <c r="G317" i="17"/>
  <c r="H315" i="16"/>
  <c r="G315" i="16"/>
  <c r="H347" i="16"/>
  <c r="G347" i="16"/>
  <c r="H379" i="16"/>
  <c r="G379" i="16"/>
  <c r="H411" i="16"/>
  <c r="G411" i="16"/>
  <c r="G475" i="17"/>
  <c r="G149" i="17"/>
  <c r="G163" i="16"/>
  <c r="G378" i="16"/>
  <c r="G410" i="16"/>
  <c r="G488" i="16"/>
  <c r="H114" i="15"/>
  <c r="G114" i="15"/>
  <c r="G235" i="14"/>
  <c r="H104" i="13"/>
  <c r="G104" i="13"/>
  <c r="H168" i="13"/>
  <c r="G168" i="13"/>
  <c r="G276" i="14"/>
  <c r="G475" i="14"/>
  <c r="G272" i="14"/>
  <c r="H232" i="13"/>
  <c r="G232" i="13"/>
  <c r="G445" i="14"/>
  <c r="H383" i="13"/>
  <c r="G383" i="13"/>
  <c r="H35" i="12"/>
  <c r="G35" i="12"/>
  <c r="J202" i="12"/>
  <c r="G230" i="12"/>
  <c r="G487" i="12"/>
  <c r="G275" i="12"/>
  <c r="I212" i="22"/>
  <c r="R212" i="22"/>
  <c r="U212" i="22"/>
  <c r="I200" i="22"/>
  <c r="R200" i="22"/>
  <c r="U200" i="22"/>
  <c r="I499" i="22"/>
  <c r="R499" i="22"/>
  <c r="U499" i="22"/>
  <c r="H36" i="7"/>
  <c r="K248" i="20"/>
  <c r="N105" i="20"/>
  <c r="K229" i="20"/>
  <c r="K277" i="20"/>
  <c r="K162" i="20"/>
  <c r="K432" i="20"/>
  <c r="K344" i="20"/>
  <c r="I467" i="20"/>
  <c r="K424" i="20"/>
  <c r="K376" i="20"/>
  <c r="G357" i="18"/>
  <c r="H357" i="18"/>
  <c r="G165" i="17"/>
  <c r="J92" i="13"/>
  <c r="G112" i="13"/>
  <c r="H112" i="13"/>
  <c r="G176" i="13"/>
  <c r="H176" i="13"/>
  <c r="H401" i="14"/>
  <c r="G401" i="14"/>
  <c r="H349" i="13"/>
  <c r="G349" i="13"/>
  <c r="H196" i="13"/>
  <c r="G196" i="13"/>
  <c r="G271" i="13"/>
  <c r="H271" i="13"/>
  <c r="H487" i="13"/>
  <c r="G487" i="13"/>
  <c r="L493" i="25"/>
  <c r="I493" i="25"/>
  <c r="R493" i="25"/>
  <c r="U493" i="25"/>
  <c r="R512" i="25"/>
  <c r="U512" i="25"/>
  <c r="R560" i="25"/>
  <c r="U560" i="25"/>
  <c r="R110" i="22"/>
  <c r="U110" i="22"/>
  <c r="K274" i="22"/>
  <c r="R274" i="22"/>
  <c r="U274" i="22"/>
  <c r="R544" i="25"/>
  <c r="U544" i="25"/>
  <c r="R175" i="22"/>
  <c r="U175" i="22"/>
  <c r="H289" i="19"/>
  <c r="G289" i="19"/>
  <c r="G398" i="19"/>
  <c r="K259" i="20"/>
  <c r="K271" i="20"/>
  <c r="K392" i="20"/>
  <c r="M25" i="5"/>
  <c r="C12" i="5"/>
  <c r="C16" i="5"/>
  <c r="D18" i="5"/>
  <c r="C11" i="5"/>
  <c r="G415" i="18"/>
  <c r="G269" i="17"/>
  <c r="H97" i="16"/>
  <c r="G97" i="16"/>
  <c r="G261" i="17"/>
  <c r="G253" i="17"/>
  <c r="H263" i="16"/>
  <c r="G263" i="16"/>
  <c r="H323" i="16"/>
  <c r="G323" i="16"/>
  <c r="H355" i="16"/>
  <c r="G355" i="16"/>
  <c r="H387" i="16"/>
  <c r="G387" i="16"/>
  <c r="H419" i="16"/>
  <c r="G419" i="16"/>
  <c r="H480" i="16"/>
  <c r="G480" i="16"/>
  <c r="G341" i="17"/>
  <c r="G386" i="16"/>
  <c r="G418" i="16"/>
  <c r="G127" i="15"/>
  <c r="J128" i="14"/>
  <c r="G311" i="14"/>
  <c r="H382" i="14"/>
  <c r="G382" i="14"/>
  <c r="G526" i="14"/>
  <c r="H526" i="14"/>
  <c r="H120" i="13"/>
  <c r="G120" i="13"/>
  <c r="H184" i="13"/>
  <c r="G184" i="13"/>
  <c r="G166" i="14"/>
  <c r="H413" i="13"/>
  <c r="G413" i="13"/>
  <c r="H216" i="13"/>
  <c r="G216" i="13"/>
  <c r="G500" i="13"/>
  <c r="G481" i="13"/>
  <c r="R599" i="25"/>
  <c r="U599" i="25"/>
  <c r="R231" i="22"/>
  <c r="U231" i="22"/>
  <c r="R624" i="25"/>
  <c r="U624" i="25"/>
  <c r="R583" i="25"/>
  <c r="U583" i="25"/>
  <c r="R264" i="22"/>
  <c r="U264" i="22"/>
  <c r="R342" i="22"/>
  <c r="U342" i="22"/>
  <c r="R428" i="22"/>
  <c r="U428" i="22"/>
  <c r="M544" i="22"/>
  <c r="R544" i="22"/>
  <c r="U544" i="22"/>
  <c r="M560" i="22"/>
  <c r="R560" i="22"/>
  <c r="U560" i="22"/>
  <c r="R346" i="22"/>
  <c r="U346" i="22"/>
  <c r="R272" i="22"/>
  <c r="U272" i="22"/>
  <c r="R561" i="22"/>
  <c r="U561" i="22"/>
  <c r="R545" i="22"/>
  <c r="U545" i="22"/>
  <c r="G227" i="19"/>
  <c r="G406" i="19"/>
  <c r="G526" i="19"/>
  <c r="R422" i="22"/>
  <c r="U422" i="22"/>
  <c r="N43" i="20"/>
  <c r="K352" i="20"/>
  <c r="K193" i="20"/>
  <c r="T55" i="5"/>
  <c r="K408" i="20"/>
  <c r="T25" i="5"/>
  <c r="K285" i="20"/>
  <c r="T49" i="5"/>
  <c r="M124" i="4"/>
  <c r="C12" i="4"/>
  <c r="C16" i="4"/>
  <c r="C11" i="4"/>
  <c r="T100" i="5"/>
  <c r="G365" i="17"/>
  <c r="G357" i="17"/>
  <c r="G457" i="17"/>
  <c r="G349" i="17"/>
  <c r="G181" i="17"/>
  <c r="G135" i="16"/>
  <c r="H502" i="16"/>
  <c r="G502" i="16"/>
  <c r="G171" i="15"/>
  <c r="H128" i="14"/>
  <c r="H152" i="14"/>
  <c r="G152" i="14"/>
  <c r="G199" i="14"/>
  <c r="G392" i="14"/>
  <c r="G128" i="13"/>
  <c r="H128" i="13"/>
  <c r="G155" i="15"/>
  <c r="G208" i="14"/>
  <c r="G520" i="14"/>
  <c r="G463" i="14"/>
  <c r="G196" i="14"/>
  <c r="G285" i="13"/>
  <c r="G327" i="12"/>
  <c r="G513" i="13"/>
  <c r="R142" i="25"/>
  <c r="U142" i="25"/>
  <c r="R132" i="25"/>
  <c r="U132" i="25"/>
  <c r="E14" i="25"/>
  <c r="R608" i="25"/>
  <c r="U608" i="25"/>
  <c r="R311" i="22"/>
  <c r="U311" i="22"/>
  <c r="R380" i="22"/>
  <c r="U380" i="22"/>
  <c r="M575" i="22"/>
  <c r="R575" i="22"/>
  <c r="U575" i="22"/>
  <c r="R378" i="22"/>
  <c r="U378" i="22"/>
  <c r="R183" i="22"/>
  <c r="U183" i="22"/>
  <c r="R513" i="22"/>
  <c r="U513" i="22"/>
  <c r="G480" i="19"/>
  <c r="G236" i="19"/>
  <c r="H236" i="19"/>
  <c r="H409" i="19"/>
  <c r="G409" i="19"/>
  <c r="R543" i="22"/>
  <c r="U543" i="22"/>
  <c r="H488" i="19"/>
  <c r="G488" i="19"/>
  <c r="G329" i="19"/>
  <c r="G323" i="19"/>
  <c r="I454" i="20"/>
  <c r="I478" i="20"/>
  <c r="I470" i="20"/>
  <c r="T63" i="5"/>
  <c r="H514" i="18"/>
  <c r="G514" i="18"/>
  <c r="H103" i="17"/>
  <c r="G103" i="17"/>
  <c r="G205" i="17"/>
  <c r="G197" i="17"/>
  <c r="G189" i="17"/>
  <c r="G100" i="16"/>
  <c r="H331" i="16"/>
  <c r="G331" i="16"/>
  <c r="H363" i="16"/>
  <c r="G363" i="16"/>
  <c r="H395" i="16"/>
  <c r="G395" i="16"/>
  <c r="G277" i="17"/>
  <c r="G167" i="16"/>
  <c r="G259" i="16"/>
  <c r="H86" i="14"/>
  <c r="G86" i="14"/>
  <c r="G203" i="15"/>
  <c r="G91" i="15"/>
  <c r="H118" i="14"/>
  <c r="G118" i="14"/>
  <c r="H136" i="13"/>
  <c r="G136" i="13"/>
  <c r="G224" i="13"/>
  <c r="H224" i="13"/>
  <c r="G230" i="14"/>
  <c r="G192" i="13"/>
  <c r="H192" i="13"/>
  <c r="G306" i="14"/>
  <c r="G236" i="13"/>
  <c r="G320" i="13"/>
  <c r="G519" i="13"/>
  <c r="H519" i="13"/>
  <c r="G459" i="14"/>
  <c r="G359" i="12"/>
  <c r="G532" i="13"/>
  <c r="G365" i="13"/>
  <c r="G339" i="12"/>
  <c r="R25" i="22"/>
  <c r="J8" i="22"/>
  <c r="K282" i="22"/>
  <c r="R282" i="22"/>
  <c r="U282" i="22"/>
  <c r="M576" i="22"/>
  <c r="R576" i="22"/>
  <c r="U576" i="22"/>
  <c r="R307" i="22"/>
  <c r="U307" i="22"/>
  <c r="I478" i="22"/>
  <c r="H277" i="19"/>
  <c r="G277" i="19"/>
  <c r="H517" i="19"/>
  <c r="G517" i="19"/>
  <c r="H226" i="19"/>
  <c r="G226" i="19"/>
  <c r="K416" i="20"/>
  <c r="K265" i="20"/>
  <c r="K400" i="20"/>
  <c r="H133" i="17"/>
  <c r="G293" i="17"/>
  <c r="G88" i="15"/>
  <c r="G89" i="14"/>
  <c r="H374" i="14"/>
  <c r="G374" i="14"/>
  <c r="G144" i="13"/>
  <c r="H144" i="13"/>
  <c r="H301" i="13"/>
  <c r="G301" i="13"/>
  <c r="G208" i="13"/>
  <c r="H208" i="13"/>
  <c r="G455" i="13"/>
  <c r="H455" i="13"/>
  <c r="G206" i="12"/>
  <c r="G391" i="12"/>
  <c r="G403" i="12"/>
  <c r="R41" i="22"/>
  <c r="R460" i="25"/>
  <c r="U460" i="25"/>
  <c r="K194" i="22"/>
  <c r="R194" i="22"/>
  <c r="U194" i="22"/>
  <c r="E14" i="22"/>
  <c r="R390" i="22"/>
  <c r="U390" i="22"/>
  <c r="H245" i="19"/>
  <c r="G245" i="19"/>
  <c r="R563" i="22"/>
  <c r="U563" i="22"/>
  <c r="H231" i="19"/>
  <c r="G231" i="19"/>
  <c r="K293" i="20"/>
  <c r="I129" i="20"/>
  <c r="N97" i="20"/>
  <c r="N59" i="20"/>
  <c r="G141" i="17"/>
  <c r="G397" i="17"/>
  <c r="G133" i="17"/>
  <c r="G389" i="17"/>
  <c r="H493" i="17"/>
  <c r="G493" i="17"/>
  <c r="G381" i="17"/>
  <c r="H231" i="16"/>
  <c r="G231" i="16"/>
  <c r="H295" i="16"/>
  <c r="G295" i="16"/>
  <c r="H339" i="16"/>
  <c r="G339" i="16"/>
  <c r="H371" i="16"/>
  <c r="G371" i="16"/>
  <c r="H403" i="16"/>
  <c r="G403" i="16"/>
  <c r="H448" i="16"/>
  <c r="G448" i="16"/>
  <c r="G213" i="17"/>
  <c r="G109" i="17"/>
  <c r="G125" i="14"/>
  <c r="H494" i="14"/>
  <c r="G494" i="14"/>
  <c r="H88" i="13"/>
  <c r="G88" i="13"/>
  <c r="H152" i="13"/>
  <c r="G152" i="13"/>
  <c r="H200" i="13"/>
  <c r="G200" i="13"/>
  <c r="G144" i="14"/>
  <c r="G59" i="12"/>
  <c r="G214" i="12"/>
  <c r="G265" i="13"/>
  <c r="G436" i="13"/>
  <c r="G293" i="13"/>
  <c r="P23" i="5"/>
  <c r="P22" i="5"/>
  <c r="P64" i="5"/>
  <c r="S64" i="5"/>
  <c r="P84" i="5"/>
  <c r="S84" i="5"/>
  <c r="P59" i="5"/>
  <c r="S59" i="5"/>
  <c r="P79" i="5"/>
  <c r="S79" i="5"/>
  <c r="P26" i="5"/>
  <c r="S26" i="5"/>
  <c r="P42" i="5"/>
  <c r="S42" i="5"/>
  <c r="P58" i="5"/>
  <c r="S58" i="5"/>
  <c r="P74" i="5"/>
  <c r="S74" i="5"/>
  <c r="P90" i="5"/>
  <c r="S90" i="5"/>
  <c r="P37" i="5"/>
  <c r="S37" i="5"/>
  <c r="P53" i="5"/>
  <c r="S53" i="5"/>
  <c r="P69" i="5"/>
  <c r="S69" i="5"/>
  <c r="P85" i="5"/>
  <c r="S85" i="5"/>
  <c r="P97" i="5"/>
  <c r="P105" i="5"/>
  <c r="P24" i="5"/>
  <c r="S24" i="5"/>
  <c r="P44" i="5"/>
  <c r="S44" i="5"/>
  <c r="P88" i="5"/>
  <c r="S88" i="5"/>
  <c r="P39" i="5"/>
  <c r="S39" i="5"/>
  <c r="P98" i="5"/>
  <c r="P106" i="5"/>
  <c r="P48" i="5"/>
  <c r="S48" i="5"/>
  <c r="P68" i="5"/>
  <c r="S68" i="5"/>
  <c r="P43" i="5"/>
  <c r="S43" i="5"/>
  <c r="P63" i="5"/>
  <c r="S63" i="5"/>
  <c r="P83" i="5"/>
  <c r="S83" i="5"/>
  <c r="P30" i="5"/>
  <c r="S30" i="5"/>
  <c r="P46" i="5"/>
  <c r="S46" i="5"/>
  <c r="P62" i="5"/>
  <c r="S62" i="5"/>
  <c r="P78" i="5"/>
  <c r="S78" i="5"/>
  <c r="P25" i="5"/>
  <c r="S25" i="5"/>
  <c r="P41" i="5"/>
  <c r="S41" i="5"/>
  <c r="P57" i="5"/>
  <c r="S57" i="5"/>
  <c r="P73" i="5"/>
  <c r="S73" i="5"/>
  <c r="P89" i="5"/>
  <c r="S89" i="5"/>
  <c r="P99" i="5"/>
  <c r="P107" i="5"/>
  <c r="P28" i="5"/>
  <c r="S28" i="5"/>
  <c r="P72" i="5"/>
  <c r="S72" i="5"/>
  <c r="P92" i="5"/>
  <c r="S92" i="5"/>
  <c r="P67" i="5"/>
  <c r="S67" i="5"/>
  <c r="P100" i="5"/>
  <c r="P108" i="5"/>
  <c r="P32" i="5"/>
  <c r="S32" i="5"/>
  <c r="P52" i="5"/>
  <c r="S52" i="5"/>
  <c r="P27" i="5"/>
  <c r="S27" i="5"/>
  <c r="P47" i="5"/>
  <c r="S47" i="5"/>
  <c r="P87" i="5"/>
  <c r="S87" i="5"/>
  <c r="P34" i="5"/>
  <c r="S34" i="5"/>
  <c r="P50" i="5"/>
  <c r="S50" i="5"/>
  <c r="P66" i="5"/>
  <c r="S66" i="5"/>
  <c r="P82" i="5"/>
  <c r="S82" i="5"/>
  <c r="P29" i="5"/>
  <c r="S29" i="5"/>
  <c r="P45" i="5"/>
  <c r="S45" i="5"/>
  <c r="P61" i="5"/>
  <c r="S61" i="5"/>
  <c r="P77" i="5"/>
  <c r="S77" i="5"/>
  <c r="P93" i="5"/>
  <c r="P101" i="5"/>
  <c r="P109" i="5"/>
  <c r="P56" i="5"/>
  <c r="S56" i="5"/>
  <c r="P76" i="5"/>
  <c r="S76" i="5"/>
  <c r="P51" i="5"/>
  <c r="S51" i="5"/>
  <c r="P71" i="5"/>
  <c r="S71" i="5"/>
  <c r="P94" i="5"/>
  <c r="P102" i="5"/>
  <c r="P36" i="5"/>
  <c r="S36" i="5"/>
  <c r="P80" i="5"/>
  <c r="S80" i="5"/>
  <c r="P31" i="5"/>
  <c r="S31" i="5"/>
  <c r="P75" i="5"/>
  <c r="S75" i="5"/>
  <c r="P91" i="5"/>
  <c r="S91" i="5"/>
  <c r="P38" i="5"/>
  <c r="S38" i="5"/>
  <c r="P54" i="5"/>
  <c r="S54" i="5"/>
  <c r="P70" i="5"/>
  <c r="S70" i="5"/>
  <c r="P86" i="5"/>
  <c r="S86" i="5"/>
  <c r="P33" i="5"/>
  <c r="S33" i="5"/>
  <c r="P49" i="5"/>
  <c r="S49" i="5"/>
  <c r="P65" i="5"/>
  <c r="S65" i="5"/>
  <c r="P81" i="5"/>
  <c r="S81" i="5"/>
  <c r="P95" i="5"/>
  <c r="P103" i="5"/>
  <c r="P21" i="5"/>
  <c r="P40" i="5"/>
  <c r="S40" i="5"/>
  <c r="P60" i="5"/>
  <c r="S60" i="5"/>
  <c r="P35" i="5"/>
  <c r="S35" i="5"/>
  <c r="P55" i="5"/>
  <c r="S55" i="5"/>
  <c r="P96" i="5"/>
  <c r="P104" i="5"/>
  <c r="D14" i="5"/>
  <c r="P129" i="4"/>
  <c r="P161" i="4"/>
  <c r="P193" i="4"/>
  <c r="P201" i="4"/>
  <c r="P25" i="4"/>
  <c r="P33" i="4"/>
  <c r="P41" i="4"/>
  <c r="P49" i="4"/>
  <c r="P57" i="4"/>
  <c r="P65" i="4"/>
  <c r="P73" i="4"/>
  <c r="P81" i="4"/>
  <c r="P89" i="4"/>
  <c r="P97" i="4"/>
  <c r="P105" i="4"/>
  <c r="P122" i="4"/>
  <c r="P154" i="4"/>
  <c r="P186" i="4"/>
  <c r="P131" i="4"/>
  <c r="P163" i="4"/>
  <c r="P115" i="4"/>
  <c r="P148" i="4"/>
  <c r="P180" i="4"/>
  <c r="P137" i="4"/>
  <c r="P169" i="4"/>
  <c r="P195" i="4"/>
  <c r="P203" i="4"/>
  <c r="P27" i="4"/>
  <c r="P35" i="4"/>
  <c r="P43" i="4"/>
  <c r="P51" i="4"/>
  <c r="P59" i="4"/>
  <c r="P67" i="4"/>
  <c r="P75" i="4"/>
  <c r="P83" i="4"/>
  <c r="P91" i="4"/>
  <c r="P99" i="4"/>
  <c r="P107" i="4"/>
  <c r="P130" i="4"/>
  <c r="P162" i="4"/>
  <c r="P112" i="4"/>
  <c r="P139" i="4"/>
  <c r="P171" i="4"/>
  <c r="P124" i="4"/>
  <c r="P156" i="4"/>
  <c r="P188" i="4"/>
  <c r="P141" i="4"/>
  <c r="P173" i="4"/>
  <c r="P196" i="4"/>
  <c r="P204" i="4"/>
  <c r="P28" i="4"/>
  <c r="P36" i="4"/>
  <c r="P44" i="4"/>
  <c r="P52" i="4"/>
  <c r="P60" i="4"/>
  <c r="P68" i="4"/>
  <c r="P76" i="4"/>
  <c r="P84" i="4"/>
  <c r="P92" i="4"/>
  <c r="P100" i="4"/>
  <c r="P108" i="4"/>
  <c r="P134" i="4"/>
  <c r="P166" i="4"/>
  <c r="P113" i="4"/>
  <c r="P143" i="4"/>
  <c r="P175" i="4"/>
  <c r="P128" i="4"/>
  <c r="P160" i="4"/>
  <c r="P192" i="4"/>
  <c r="P116" i="4"/>
  <c r="P145" i="4"/>
  <c r="P177" i="4"/>
  <c r="P197" i="4"/>
  <c r="P21" i="4"/>
  <c r="P29" i="4"/>
  <c r="P37" i="4"/>
  <c r="P45" i="4"/>
  <c r="P53" i="4"/>
  <c r="P61" i="4"/>
  <c r="P69" i="4"/>
  <c r="P77" i="4"/>
  <c r="P85" i="4"/>
  <c r="P93" i="4"/>
  <c r="P101" i="4"/>
  <c r="P109" i="4"/>
  <c r="P138" i="4"/>
  <c r="P170" i="4"/>
  <c r="P114" i="4"/>
  <c r="P147" i="4"/>
  <c r="P179" i="4"/>
  <c r="P132" i="4"/>
  <c r="P164" i="4"/>
  <c r="P117" i="4"/>
  <c r="P149" i="4"/>
  <c r="P181" i="4"/>
  <c r="P198" i="4"/>
  <c r="P22" i="4"/>
  <c r="P30" i="4"/>
  <c r="P38" i="4"/>
  <c r="P46" i="4"/>
  <c r="P54" i="4"/>
  <c r="P62" i="4"/>
  <c r="P70" i="4"/>
  <c r="P78" i="4"/>
  <c r="P86" i="4"/>
  <c r="P94" i="4"/>
  <c r="P102" i="4"/>
  <c r="P110" i="4"/>
  <c r="P142" i="4"/>
  <c r="P174" i="4"/>
  <c r="P119" i="4"/>
  <c r="P151" i="4"/>
  <c r="P183" i="4"/>
  <c r="P136" i="4"/>
  <c r="P168" i="4"/>
  <c r="P121" i="4"/>
  <c r="P153" i="4"/>
  <c r="P185" i="4"/>
  <c r="P199" i="4"/>
  <c r="P23" i="4"/>
  <c r="P31" i="4"/>
  <c r="P39" i="4"/>
  <c r="P47" i="4"/>
  <c r="P55" i="4"/>
  <c r="P63" i="4"/>
  <c r="P71" i="4"/>
  <c r="P79" i="4"/>
  <c r="P87" i="4"/>
  <c r="P95" i="4"/>
  <c r="P103" i="4"/>
  <c r="P111" i="4"/>
  <c r="P146" i="4"/>
  <c r="P178" i="4"/>
  <c r="P123" i="4"/>
  <c r="P155" i="4"/>
  <c r="P187" i="4"/>
  <c r="P140" i="4"/>
  <c r="P172" i="4"/>
  <c r="P125" i="4"/>
  <c r="P157" i="4"/>
  <c r="P189" i="4"/>
  <c r="P200" i="4"/>
  <c r="P24" i="4"/>
  <c r="P32" i="4"/>
  <c r="P40" i="4"/>
  <c r="P48" i="4"/>
  <c r="P56" i="4"/>
  <c r="P64" i="4"/>
  <c r="P72" i="4"/>
  <c r="P80" i="4"/>
  <c r="P88" i="4"/>
  <c r="P96" i="4"/>
  <c r="P104" i="4"/>
  <c r="P118" i="4"/>
  <c r="P150" i="4"/>
  <c r="P182" i="4"/>
  <c r="P127" i="4"/>
  <c r="P159" i="4"/>
  <c r="P191" i="4"/>
  <c r="P144" i="4"/>
  <c r="P176" i="4"/>
  <c r="P133" i="4"/>
  <c r="P58" i="4"/>
  <c r="P158" i="4"/>
  <c r="P165" i="4"/>
  <c r="P66" i="4"/>
  <c r="P190" i="4"/>
  <c r="P194" i="4"/>
  <c r="P74" i="4"/>
  <c r="P135" i="4"/>
  <c r="P202" i="4"/>
  <c r="P82" i="4"/>
  <c r="P167" i="4"/>
  <c r="P26" i="4"/>
  <c r="P90" i="4"/>
  <c r="P120" i="4"/>
  <c r="P34" i="4"/>
  <c r="P98" i="4"/>
  <c r="P152" i="4"/>
  <c r="P42" i="4"/>
  <c r="P106" i="4"/>
  <c r="P184" i="4"/>
  <c r="P50" i="4"/>
  <c r="P126" i="4"/>
  <c r="S19" i="5"/>
  <c r="H18" i="15"/>
  <c r="G18" i="16"/>
  <c r="E18" i="18"/>
  <c r="C12" i="20"/>
  <c r="D18" i="13"/>
  <c r="C11" i="22"/>
  <c r="D18" i="19"/>
  <c r="J18" i="16"/>
  <c r="J18" i="15"/>
  <c r="C11" i="7"/>
  <c r="C11" i="25"/>
  <c r="D18" i="17"/>
  <c r="G18" i="15"/>
  <c r="E18" i="19"/>
  <c r="E18" i="16"/>
  <c r="C12" i="22"/>
  <c r="F18" i="14"/>
  <c r="F18" i="17"/>
  <c r="I18" i="14"/>
  <c r="E18" i="14"/>
  <c r="E18" i="12"/>
  <c r="C11" i="20"/>
  <c r="E18" i="15"/>
  <c r="D18" i="14"/>
  <c r="C12" i="25"/>
  <c r="H18" i="16"/>
  <c r="C12" i="7"/>
  <c r="G18" i="17"/>
  <c r="I18" i="17"/>
  <c r="E18" i="17"/>
  <c r="G18" i="14"/>
  <c r="D18" i="16"/>
  <c r="J18" i="14"/>
  <c r="E18" i="13"/>
  <c r="H18" i="14"/>
  <c r="J18" i="17"/>
  <c r="I18" i="15"/>
  <c r="I18" i="16"/>
  <c r="F18" i="16"/>
  <c r="D18" i="18"/>
  <c r="D18" i="12"/>
  <c r="F18" i="15"/>
  <c r="H18" i="17"/>
  <c r="D18" i="15"/>
  <c r="V46" i="1" l="1"/>
  <c r="V36" i="1"/>
  <c r="G423" i="1"/>
  <c r="I423" i="1" s="1"/>
  <c r="P423" i="1"/>
  <c r="G773" i="1"/>
  <c r="J773" i="1" s="1"/>
  <c r="P773" i="1"/>
  <c r="R773" i="1" s="1"/>
  <c r="T773" i="1" s="1"/>
  <c r="G779" i="1"/>
  <c r="K779" i="1" s="1"/>
  <c r="P779" i="1"/>
  <c r="R62" i="1"/>
  <c r="T62" i="1" s="1"/>
  <c r="I62" i="1"/>
  <c r="P241" i="1"/>
  <c r="G241" i="1"/>
  <c r="I241" i="1" s="1"/>
  <c r="R51" i="1"/>
  <c r="T51" i="1" s="1"/>
  <c r="I51" i="1"/>
  <c r="G238" i="1"/>
  <c r="J238" i="1" s="1"/>
  <c r="P238" i="1"/>
  <c r="I23" i="1"/>
  <c r="P782" i="1"/>
  <c r="P182" i="1"/>
  <c r="R182" i="1" s="1"/>
  <c r="T182" i="1" s="1"/>
  <c r="R207" i="1"/>
  <c r="T207" i="1" s="1"/>
  <c r="R193" i="1"/>
  <c r="T193" i="1" s="1"/>
  <c r="R366" i="1"/>
  <c r="T366" i="1" s="1"/>
  <c r="E39" i="26"/>
  <c r="E519" i="26"/>
  <c r="E155" i="26"/>
  <c r="E307" i="26"/>
  <c r="E328" i="26"/>
  <c r="E368" i="26"/>
  <c r="E596" i="26"/>
  <c r="E481" i="26"/>
  <c r="R368" i="1"/>
  <c r="T368" i="1" s="1"/>
  <c r="E16" i="26"/>
  <c r="E69" i="26"/>
  <c r="E84" i="26"/>
  <c r="E266" i="26"/>
  <c r="E383" i="26"/>
  <c r="E474" i="26"/>
  <c r="E484" i="26"/>
  <c r="P757" i="1"/>
  <c r="R757" i="1" s="1"/>
  <c r="T757" i="1" s="1"/>
  <c r="R344" i="1"/>
  <c r="T344" i="1" s="1"/>
  <c r="P361" i="1"/>
  <c r="R361" i="1" s="1"/>
  <c r="T361" i="1" s="1"/>
  <c r="G458" i="1"/>
  <c r="I458" i="1" s="1"/>
  <c r="R227" i="1"/>
  <c r="T227" i="1" s="1"/>
  <c r="R247" i="1"/>
  <c r="T247" i="1" s="1"/>
  <c r="R233" i="1"/>
  <c r="T233" i="1" s="1"/>
  <c r="R402" i="1"/>
  <c r="T402" i="1" s="1"/>
  <c r="P792" i="1"/>
  <c r="E514" i="26"/>
  <c r="E130" i="26"/>
  <c r="E209" i="26"/>
  <c r="E334" i="26"/>
  <c r="E360" i="26"/>
  <c r="E565" i="26"/>
  <c r="E428" i="26"/>
  <c r="R455" i="1"/>
  <c r="T455" i="1" s="1"/>
  <c r="E31" i="26"/>
  <c r="E46" i="26"/>
  <c r="E113" i="26"/>
  <c r="E145" i="26"/>
  <c r="E195" i="26"/>
  <c r="E201" i="26"/>
  <c r="E290" i="26"/>
  <c r="E300" i="26"/>
  <c r="E560" i="26"/>
  <c r="E410" i="26"/>
  <c r="E581" i="26"/>
  <c r="E442" i="26"/>
  <c r="P659" i="1"/>
  <c r="R659" i="1" s="1"/>
  <c r="T659" i="1" s="1"/>
  <c r="P482" i="1"/>
  <c r="R97" i="1"/>
  <c r="T97" i="1" s="1"/>
  <c r="R137" i="1"/>
  <c r="T137" i="1" s="1"/>
  <c r="P369" i="1"/>
  <c r="R369" i="1" s="1"/>
  <c r="T369" i="1" s="1"/>
  <c r="R356" i="1"/>
  <c r="T356" i="1" s="1"/>
  <c r="R350" i="1"/>
  <c r="T350" i="1" s="1"/>
  <c r="P376" i="1"/>
  <c r="P799" i="1"/>
  <c r="R799" i="1" s="1"/>
  <c r="T799" i="1" s="1"/>
  <c r="P709" i="1"/>
  <c r="R709" i="1" s="1"/>
  <c r="T709" i="1" s="1"/>
  <c r="E61" i="26"/>
  <c r="E76" i="26"/>
  <c r="E105" i="26"/>
  <c r="E122" i="26"/>
  <c r="E183" i="26"/>
  <c r="E339" i="26"/>
  <c r="E390" i="26"/>
  <c r="E435" i="26"/>
  <c r="E461" i="26"/>
  <c r="R125" i="1"/>
  <c r="T125" i="1" s="1"/>
  <c r="P147" i="1"/>
  <c r="R147" i="1" s="1"/>
  <c r="T147" i="1" s="1"/>
  <c r="P164" i="1"/>
  <c r="R164" i="1" s="1"/>
  <c r="T164" i="1" s="1"/>
  <c r="G242" i="1"/>
  <c r="I242" i="1" s="1"/>
  <c r="P435" i="1"/>
  <c r="E137" i="26"/>
  <c r="E534" i="26"/>
  <c r="E235" i="26"/>
  <c r="E282" i="26"/>
  <c r="E402" i="26"/>
  <c r="E453" i="26"/>
  <c r="E505" i="26"/>
  <c r="P631" i="1"/>
  <c r="R100" i="1"/>
  <c r="T100" i="1" s="1"/>
  <c r="R287" i="1"/>
  <c r="T287" i="1" s="1"/>
  <c r="R334" i="1"/>
  <c r="T334" i="1" s="1"/>
  <c r="R184" i="1"/>
  <c r="T184" i="1" s="1"/>
  <c r="R410" i="1"/>
  <c r="T410" i="1" s="1"/>
  <c r="R358" i="1"/>
  <c r="T358" i="1" s="1"/>
  <c r="R276" i="1"/>
  <c r="T276" i="1" s="1"/>
  <c r="P443" i="1"/>
  <c r="R443" i="1" s="1"/>
  <c r="T443" i="1" s="1"/>
  <c r="E24" i="26"/>
  <c r="E53" i="26"/>
  <c r="E175" i="26"/>
  <c r="E448" i="26"/>
  <c r="P836" i="1"/>
  <c r="G836" i="1"/>
  <c r="K836" i="1" s="1"/>
  <c r="G835" i="1"/>
  <c r="K835" i="1" s="1"/>
  <c r="P835" i="1"/>
  <c r="R835" i="1" s="1"/>
  <c r="T835" i="1" s="1"/>
  <c r="P834" i="1"/>
  <c r="R834" i="1" s="1"/>
  <c r="T834" i="1" s="1"/>
  <c r="R78" i="1"/>
  <c r="T78" i="1" s="1"/>
  <c r="I78" i="1"/>
  <c r="R25" i="1"/>
  <c r="T25" i="1" s="1"/>
  <c r="I25" i="1"/>
  <c r="G189" i="1"/>
  <c r="J189" i="1" s="1"/>
  <c r="P189" i="1"/>
  <c r="P146" i="1"/>
  <c r="G146" i="1"/>
  <c r="J146" i="1" s="1"/>
  <c r="R69" i="1"/>
  <c r="T69" i="1" s="1"/>
  <c r="I69" i="1"/>
  <c r="P412" i="1"/>
  <c r="G412" i="1"/>
  <c r="I412" i="1" s="1"/>
  <c r="P226" i="1"/>
  <c r="G226" i="1"/>
  <c r="I226" i="1" s="1"/>
  <c r="P114" i="1"/>
  <c r="G114" i="1"/>
  <c r="H114" i="1" s="1"/>
  <c r="G715" i="1"/>
  <c r="K715" i="1" s="1"/>
  <c r="P715" i="1"/>
  <c r="R38" i="1"/>
  <c r="T38" i="1" s="1"/>
  <c r="I38" i="1"/>
  <c r="P440" i="1"/>
  <c r="G440" i="1"/>
  <c r="I440" i="1" s="1"/>
  <c r="G403" i="1"/>
  <c r="I403" i="1" s="1"/>
  <c r="P403" i="1"/>
  <c r="G209" i="1"/>
  <c r="I209" i="1" s="1"/>
  <c r="P209" i="1"/>
  <c r="P201" i="1"/>
  <c r="G201" i="1"/>
  <c r="I201" i="1" s="1"/>
  <c r="P186" i="1"/>
  <c r="R186" i="1" s="1"/>
  <c r="T186" i="1" s="1"/>
  <c r="G186" i="1"/>
  <c r="P120" i="1"/>
  <c r="R120" i="1" s="1"/>
  <c r="T120" i="1" s="1"/>
  <c r="G120" i="1"/>
  <c r="J120" i="1" s="1"/>
  <c r="R66" i="1"/>
  <c r="T66" i="1" s="1"/>
  <c r="I66" i="1"/>
  <c r="R29" i="1"/>
  <c r="T29" i="1" s="1"/>
  <c r="I29" i="1"/>
  <c r="R21" i="1"/>
  <c r="T21" i="1" s="1"/>
  <c r="I21" i="1"/>
  <c r="G387" i="1"/>
  <c r="I387" i="1" s="1"/>
  <c r="P387" i="1"/>
  <c r="G340" i="1"/>
  <c r="I340" i="1" s="1"/>
  <c r="P340" i="1"/>
  <c r="P308" i="1"/>
  <c r="G308" i="1"/>
  <c r="I308" i="1" s="1"/>
  <c r="G284" i="1"/>
  <c r="I284" i="1" s="1"/>
  <c r="P284" i="1"/>
  <c r="P223" i="1"/>
  <c r="R223" i="1" s="1"/>
  <c r="T223" i="1" s="1"/>
  <c r="G223" i="1"/>
  <c r="G768" i="1"/>
  <c r="K768" i="1" s="1"/>
  <c r="P768" i="1"/>
  <c r="R73" i="1"/>
  <c r="T73" i="1" s="1"/>
  <c r="I73" i="1"/>
  <c r="P416" i="1"/>
  <c r="R416" i="1" s="1"/>
  <c r="T416" i="1" s="1"/>
  <c r="G416" i="1"/>
  <c r="I416" i="1" s="1"/>
  <c r="G378" i="1"/>
  <c r="I378" i="1" s="1"/>
  <c r="P378" i="1"/>
  <c r="G166" i="1"/>
  <c r="I166" i="1" s="1"/>
  <c r="P166" i="1"/>
  <c r="P134" i="1"/>
  <c r="G134" i="1"/>
  <c r="H134" i="1" s="1"/>
  <c r="R42" i="1"/>
  <c r="T42" i="1" s="1"/>
  <c r="I42" i="1"/>
  <c r="G451" i="1"/>
  <c r="I451" i="1" s="1"/>
  <c r="P451" i="1"/>
  <c r="G266" i="1"/>
  <c r="I266" i="1" s="1"/>
  <c r="P266" i="1"/>
  <c r="G229" i="1"/>
  <c r="I229" i="1" s="1"/>
  <c r="P229" i="1"/>
  <c r="G156" i="1"/>
  <c r="I156" i="1" s="1"/>
  <c r="P156" i="1"/>
  <c r="G141" i="1"/>
  <c r="J141" i="1" s="1"/>
  <c r="P141" i="1"/>
  <c r="R49" i="1"/>
  <c r="T49" i="1" s="1"/>
  <c r="I49" i="1"/>
  <c r="R34" i="1"/>
  <c r="T34" i="1" s="1"/>
  <c r="I34" i="1"/>
  <c r="P428" i="1"/>
  <c r="R428" i="1" s="1"/>
  <c r="T428" i="1" s="1"/>
  <c r="G428" i="1"/>
  <c r="J428" i="1" s="1"/>
  <c r="G407" i="1"/>
  <c r="I407" i="1" s="1"/>
  <c r="P407" i="1"/>
  <c r="G353" i="1"/>
  <c r="I353" i="1" s="1"/>
  <c r="P353" i="1"/>
  <c r="G250" i="1"/>
  <c r="I250" i="1" s="1"/>
  <c r="P250" i="1"/>
  <c r="G172" i="1"/>
  <c r="I172" i="1" s="1"/>
  <c r="P172" i="1"/>
  <c r="G116" i="1"/>
  <c r="J116" i="1" s="1"/>
  <c r="P116" i="1"/>
  <c r="R389" i="1"/>
  <c r="T389" i="1" s="1"/>
  <c r="G126" i="1"/>
  <c r="H126" i="1" s="1"/>
  <c r="G239" i="1"/>
  <c r="J239" i="1" s="1"/>
  <c r="P267" i="1"/>
  <c r="R267" i="1" s="1"/>
  <c r="T267" i="1" s="1"/>
  <c r="R442" i="1"/>
  <c r="T442" i="1" s="1"/>
  <c r="R302" i="1"/>
  <c r="T302" i="1" s="1"/>
  <c r="R362" i="1"/>
  <c r="T362" i="1" s="1"/>
  <c r="E15" i="26"/>
  <c r="E102" i="26"/>
  <c r="E264" i="26"/>
  <c r="E312" i="26"/>
  <c r="E366" i="26"/>
  <c r="E380" i="26"/>
  <c r="E408" i="26"/>
  <c r="E568" i="26"/>
  <c r="E500" i="26"/>
  <c r="P638" i="1"/>
  <c r="R638" i="1" s="1"/>
  <c r="T638" i="1" s="1"/>
  <c r="P797" i="1"/>
  <c r="R797" i="1" s="1"/>
  <c r="T797" i="1" s="1"/>
  <c r="G140" i="1"/>
  <c r="J140" i="1" s="1"/>
  <c r="P780" i="1"/>
  <c r="R780" i="1" s="1"/>
  <c r="T780" i="1" s="1"/>
  <c r="R349" i="1"/>
  <c r="T349" i="1" s="1"/>
  <c r="R245" i="1"/>
  <c r="T245" i="1" s="1"/>
  <c r="E21" i="26"/>
  <c r="E32" i="26"/>
  <c r="E43" i="26"/>
  <c r="E524" i="26"/>
  <c r="E135" i="26"/>
  <c r="E189" i="26"/>
  <c r="E198" i="26"/>
  <c r="E250" i="26"/>
  <c r="E292" i="26"/>
  <c r="E563" i="26"/>
  <c r="E575" i="26"/>
  <c r="E595" i="26"/>
  <c r="E458" i="26"/>
  <c r="E613" i="26"/>
  <c r="E503" i="26"/>
  <c r="P710" i="1"/>
  <c r="R710" i="1" s="1"/>
  <c r="T710" i="1" s="1"/>
  <c r="P153" i="1"/>
  <c r="R153" i="1" s="1"/>
  <c r="T153" i="1" s="1"/>
  <c r="P790" i="1"/>
  <c r="R790" i="1" s="1"/>
  <c r="T790" i="1" s="1"/>
  <c r="P211" i="1"/>
  <c r="P275" i="1"/>
  <c r="R275" i="1" s="1"/>
  <c r="T275" i="1" s="1"/>
  <c r="G434" i="1"/>
  <c r="I434" i="1" s="1"/>
  <c r="R417" i="1"/>
  <c r="T417" i="1" s="1"/>
  <c r="G326" i="1"/>
  <c r="I326" i="1" s="1"/>
  <c r="P657" i="1"/>
  <c r="R657" i="1" s="1"/>
  <c r="T657" i="1" s="1"/>
  <c r="R693" i="1"/>
  <c r="T693" i="1" s="1"/>
  <c r="E38" i="26"/>
  <c r="E60" i="26"/>
  <c r="E108" i="26"/>
  <c r="E543" i="26"/>
  <c r="E256" i="26"/>
  <c r="E332" i="26"/>
  <c r="E395" i="26"/>
  <c r="E571" i="26"/>
  <c r="E437" i="26"/>
  <c r="E443" i="26"/>
  <c r="E509" i="26"/>
  <c r="P703" i="1"/>
  <c r="P622" i="1"/>
  <c r="R622" i="1" s="1"/>
  <c r="T622" i="1" s="1"/>
  <c r="G161" i="1"/>
  <c r="I161" i="1" s="1"/>
  <c r="G98" i="1"/>
  <c r="I98" i="1" s="1"/>
  <c r="G175" i="1"/>
  <c r="I175" i="1" s="1"/>
  <c r="P204" i="1"/>
  <c r="P332" i="1"/>
  <c r="R332" i="1" s="1"/>
  <c r="T332" i="1" s="1"/>
  <c r="G388" i="1"/>
  <c r="I388" i="1" s="1"/>
  <c r="I65" i="1"/>
  <c r="E55" i="26"/>
  <c r="E95" i="26"/>
  <c r="E141" i="26"/>
  <c r="E223" i="26"/>
  <c r="E626" i="26"/>
  <c r="R103" i="1"/>
  <c r="T103" i="1" s="1"/>
  <c r="P198" i="1"/>
  <c r="R198" i="1" s="1"/>
  <c r="T198" i="1" s="1"/>
  <c r="P219" i="1"/>
  <c r="R219" i="1" s="1"/>
  <c r="T219" i="1" s="1"/>
  <c r="P290" i="1"/>
  <c r="R290" i="1" s="1"/>
  <c r="T290" i="1" s="1"/>
  <c r="R249" i="1"/>
  <c r="T249" i="1" s="1"/>
  <c r="R212" i="1"/>
  <c r="T212" i="1" s="1"/>
  <c r="G232" i="1"/>
  <c r="I232" i="1" s="1"/>
  <c r="R292" i="1"/>
  <c r="T292" i="1" s="1"/>
  <c r="R405" i="1"/>
  <c r="T405" i="1" s="1"/>
  <c r="P756" i="1"/>
  <c r="R756" i="1" s="1"/>
  <c r="T756" i="1" s="1"/>
  <c r="I83" i="1"/>
  <c r="E50" i="26"/>
  <c r="E81" i="26"/>
  <c r="E271" i="26"/>
  <c r="E317" i="26"/>
  <c r="E359" i="26"/>
  <c r="E582" i="26"/>
  <c r="E451" i="26"/>
  <c r="E475" i="26"/>
  <c r="E606" i="26"/>
  <c r="E622" i="26"/>
  <c r="R431" i="1"/>
  <c r="T431" i="1" s="1"/>
  <c r="P113" i="1"/>
  <c r="R113" i="1" s="1"/>
  <c r="T113" i="1" s="1"/>
  <c r="R330" i="1"/>
  <c r="T330" i="1" s="1"/>
  <c r="R180" i="1"/>
  <c r="T180" i="1" s="1"/>
  <c r="P441" i="1"/>
  <c r="P677" i="1"/>
  <c r="E67" i="26"/>
  <c r="E118" i="26"/>
  <c r="E128" i="26"/>
  <c r="E182" i="26"/>
  <c r="E285" i="26"/>
  <c r="E470" i="26"/>
  <c r="E490" i="26"/>
  <c r="P670" i="1"/>
  <c r="R670" i="1" s="1"/>
  <c r="T670" i="1" s="1"/>
  <c r="R272" i="1"/>
  <c r="T272" i="1" s="1"/>
  <c r="R107" i="1"/>
  <c r="T107" i="1" s="1"/>
  <c r="R202" i="1"/>
  <c r="T202" i="1" s="1"/>
  <c r="R195" i="1"/>
  <c r="T195" i="1" s="1"/>
  <c r="R372" i="1"/>
  <c r="T372" i="1" s="1"/>
  <c r="R458" i="1"/>
  <c r="T458" i="1" s="1"/>
  <c r="P685" i="1"/>
  <c r="R685" i="1" s="1"/>
  <c r="T685" i="1" s="1"/>
  <c r="E210" i="26"/>
  <c r="E240" i="26"/>
  <c r="E277" i="26"/>
  <c r="E388" i="26"/>
  <c r="E430" i="26"/>
  <c r="E450" i="26"/>
  <c r="E465" i="26"/>
  <c r="E609" i="26"/>
  <c r="R74" i="1"/>
  <c r="T74" i="1" s="1"/>
  <c r="I74" i="1"/>
  <c r="R119" i="1"/>
  <c r="T119" i="1" s="1"/>
  <c r="R131" i="1"/>
  <c r="T131" i="1" s="1"/>
  <c r="R138" i="1"/>
  <c r="T138" i="1" s="1"/>
  <c r="R105" i="1"/>
  <c r="T105" i="1" s="1"/>
  <c r="P373" i="1"/>
  <c r="R373" i="1" s="1"/>
  <c r="T373" i="1" s="1"/>
  <c r="R196" i="1"/>
  <c r="T196" i="1" s="1"/>
  <c r="R213" i="1"/>
  <c r="T213" i="1" s="1"/>
  <c r="R225" i="1"/>
  <c r="T225" i="1" s="1"/>
  <c r="P432" i="1"/>
  <c r="R432" i="1" s="1"/>
  <c r="T432" i="1" s="1"/>
  <c r="R395" i="1"/>
  <c r="T395" i="1" s="1"/>
  <c r="E244" i="26"/>
  <c r="F87" i="1"/>
  <c r="G87" i="1" s="1"/>
  <c r="E77" i="26"/>
  <c r="R67" i="1"/>
  <c r="T67" i="1" s="1"/>
  <c r="I67" i="1"/>
  <c r="R50" i="1"/>
  <c r="T50" i="1" s="1"/>
  <c r="I50" i="1"/>
  <c r="R45" i="1"/>
  <c r="T45" i="1" s="1"/>
  <c r="I45" i="1"/>
  <c r="F28" i="1"/>
  <c r="G28" i="1" s="1"/>
  <c r="E18" i="26"/>
  <c r="F439" i="1"/>
  <c r="E364" i="26"/>
  <c r="R400" i="1"/>
  <c r="T400" i="1" s="1"/>
  <c r="F386" i="1"/>
  <c r="E315" i="26"/>
  <c r="R280" i="1"/>
  <c r="T280" i="1" s="1"/>
  <c r="F265" i="1"/>
  <c r="E221" i="26"/>
  <c r="F258" i="1"/>
  <c r="G258" i="1" s="1"/>
  <c r="I258" i="1" s="1"/>
  <c r="E215" i="26"/>
  <c r="F158" i="1"/>
  <c r="E133" i="26"/>
  <c r="F151" i="1"/>
  <c r="E126" i="26"/>
  <c r="E493" i="26"/>
  <c r="F739" i="1"/>
  <c r="G739" i="1" s="1"/>
  <c r="J739" i="1" s="1"/>
  <c r="F730" i="1"/>
  <c r="G730" i="1" s="1"/>
  <c r="K730" i="1" s="1"/>
  <c r="E489" i="26"/>
  <c r="F702" i="1"/>
  <c r="G702" i="1" s="1"/>
  <c r="K702" i="1" s="1"/>
  <c r="E479" i="26"/>
  <c r="G683" i="1"/>
  <c r="K683" i="1" s="1"/>
  <c r="P683" i="1"/>
  <c r="R683" i="1" s="1"/>
  <c r="T683" i="1" s="1"/>
  <c r="E429" i="26"/>
  <c r="F555" i="1"/>
  <c r="G555" i="1" s="1"/>
  <c r="J555" i="1" s="1"/>
  <c r="F462" i="1"/>
  <c r="G462" i="1" s="1"/>
  <c r="I462" i="1" s="1"/>
  <c r="E387" i="26"/>
  <c r="F46" i="1"/>
  <c r="G46" i="1" s="1"/>
  <c r="E36" i="26"/>
  <c r="F324" i="1"/>
  <c r="E269" i="26"/>
  <c r="G650" i="1"/>
  <c r="K650" i="1" s="1"/>
  <c r="P650" i="1"/>
  <c r="P806" i="1"/>
  <c r="F93" i="1"/>
  <c r="G93" i="1" s="1"/>
  <c r="E83" i="26"/>
  <c r="R613" i="1"/>
  <c r="T613" i="1" s="1"/>
  <c r="P424" i="1"/>
  <c r="G424" i="1"/>
  <c r="I424" i="1" s="1"/>
  <c r="F392" i="1"/>
  <c r="E321" i="26"/>
  <c r="E281" i="26"/>
  <c r="F336" i="1"/>
  <c r="R286" i="1"/>
  <c r="T286" i="1" s="1"/>
  <c r="F271" i="1"/>
  <c r="E227" i="26"/>
  <c r="F215" i="1"/>
  <c r="E178" i="26"/>
  <c r="E92" i="26"/>
  <c r="F102" i="1"/>
  <c r="P520" i="1"/>
  <c r="R520" i="1" s="1"/>
  <c r="T520" i="1" s="1"/>
  <c r="U520" i="1"/>
  <c r="F708" i="1"/>
  <c r="G708" i="1" s="1"/>
  <c r="K708" i="1" s="1"/>
  <c r="E605" i="26"/>
  <c r="G538" i="1"/>
  <c r="J538" i="1" s="1"/>
  <c r="P538" i="1"/>
  <c r="F478" i="1"/>
  <c r="G478" i="1" s="1"/>
  <c r="I478" i="1" s="1"/>
  <c r="E400" i="26"/>
  <c r="R126" i="1"/>
  <c r="T126" i="1" s="1"/>
  <c r="R200" i="1"/>
  <c r="T200" i="1" s="1"/>
  <c r="E62" i="26"/>
  <c r="F72" i="1"/>
  <c r="G72" i="1" s="1"/>
  <c r="F55" i="1"/>
  <c r="G55" i="1" s="1"/>
  <c r="E45" i="26"/>
  <c r="R43" i="1"/>
  <c r="T43" i="1" s="1"/>
  <c r="I43" i="1"/>
  <c r="F33" i="1"/>
  <c r="G33" i="1" s="1"/>
  <c r="E23" i="26"/>
  <c r="R26" i="1"/>
  <c r="T26" i="1" s="1"/>
  <c r="I26" i="1"/>
  <c r="E369" i="26"/>
  <c r="F444" i="1"/>
  <c r="G391" i="1"/>
  <c r="I391" i="1" s="1"/>
  <c r="P391" i="1"/>
  <c r="F342" i="1"/>
  <c r="E287" i="26"/>
  <c r="F307" i="1"/>
  <c r="E252" i="26"/>
  <c r="F300" i="1"/>
  <c r="E545" i="26"/>
  <c r="E232" i="26"/>
  <c r="F278" i="1"/>
  <c r="F228" i="1"/>
  <c r="E535" i="26"/>
  <c r="F745" i="1"/>
  <c r="G745" i="1" s="1"/>
  <c r="K745" i="1" s="1"/>
  <c r="E496" i="26"/>
  <c r="F674" i="1"/>
  <c r="E455" i="26"/>
  <c r="F583" i="1"/>
  <c r="G583" i="1" s="1"/>
  <c r="J583" i="1" s="1"/>
  <c r="E447" i="26"/>
  <c r="G576" i="1"/>
  <c r="K576" i="1" s="1"/>
  <c r="P576" i="1"/>
  <c r="F507" i="1"/>
  <c r="G507" i="1" s="1"/>
  <c r="J507" i="1" s="1"/>
  <c r="E415" i="26"/>
  <c r="F485" i="1"/>
  <c r="G485" i="1" s="1"/>
  <c r="I485" i="1" s="1"/>
  <c r="E405" i="26"/>
  <c r="G785" i="1"/>
  <c r="K785" i="1" s="1"/>
  <c r="P785" i="1"/>
  <c r="R22" i="1"/>
  <c r="T22" i="1" s="1"/>
  <c r="I22" i="1"/>
  <c r="F133" i="1"/>
  <c r="E515" i="26"/>
  <c r="R61" i="1"/>
  <c r="T61" i="1" s="1"/>
  <c r="I61" i="1"/>
  <c r="F450" i="1"/>
  <c r="E375" i="26"/>
  <c r="F397" i="1"/>
  <c r="E326" i="26"/>
  <c r="F313" i="1"/>
  <c r="G313" i="1" s="1"/>
  <c r="I313" i="1" s="1"/>
  <c r="E258" i="26"/>
  <c r="F170" i="1"/>
  <c r="E143" i="26"/>
  <c r="F513" i="1"/>
  <c r="G513" i="1" s="1"/>
  <c r="K513" i="1" s="1"/>
  <c r="E566" i="26"/>
  <c r="R57" i="1"/>
  <c r="T57" i="1" s="1"/>
  <c r="I57" i="1"/>
  <c r="F203" i="1"/>
  <c r="E166" i="26"/>
  <c r="F724" i="1"/>
  <c r="E612" i="26"/>
  <c r="P139" i="1"/>
  <c r="R139" i="1" s="1"/>
  <c r="T139" i="1" s="1"/>
  <c r="R150" i="1"/>
  <c r="T150" i="1" s="1"/>
  <c r="R181" i="1"/>
  <c r="T181" i="1" s="1"/>
  <c r="E394" i="26"/>
  <c r="R70" i="1"/>
  <c r="T70" i="1" s="1"/>
  <c r="I70" i="1"/>
  <c r="R53" i="1"/>
  <c r="T53" i="1" s="1"/>
  <c r="I53" i="1"/>
  <c r="R37" i="1"/>
  <c r="T37" i="1" s="1"/>
  <c r="I37" i="1"/>
  <c r="E381" i="26"/>
  <c r="F456" i="1"/>
  <c r="F240" i="1"/>
  <c r="E199" i="26"/>
  <c r="F177" i="1"/>
  <c r="E150" i="26"/>
  <c r="G705" i="1"/>
  <c r="K705" i="1" s="1"/>
  <c r="P705" i="1"/>
  <c r="F521" i="1"/>
  <c r="G521" i="1" s="1"/>
  <c r="J521" i="1" s="1"/>
  <c r="E421" i="26"/>
  <c r="R154" i="1"/>
  <c r="T154" i="1" s="1"/>
  <c r="R132" i="1"/>
  <c r="T132" i="1" s="1"/>
  <c r="R194" i="1"/>
  <c r="T194" i="1" s="1"/>
  <c r="R320" i="1"/>
  <c r="T320" i="1" s="1"/>
  <c r="R398" i="1"/>
  <c r="T398" i="1" s="1"/>
  <c r="R404" i="1"/>
  <c r="T404" i="1" s="1"/>
  <c r="R420" i="1"/>
  <c r="T420" i="1" s="1"/>
  <c r="G345" i="1"/>
  <c r="I345" i="1" s="1"/>
  <c r="F76" i="1"/>
  <c r="G76" i="1" s="1"/>
  <c r="I76" i="1" s="1"/>
  <c r="E66" i="26"/>
  <c r="E49" i="26"/>
  <c r="F59" i="1"/>
  <c r="G59" i="1" s="1"/>
  <c r="R41" i="1"/>
  <c r="T41" i="1" s="1"/>
  <c r="I41" i="1"/>
  <c r="E14" i="26"/>
  <c r="F24" i="1"/>
  <c r="G24" i="1" s="1"/>
  <c r="R24" i="1" s="1"/>
  <c r="T24" i="1" s="1"/>
  <c r="F421" i="1"/>
  <c r="E346" i="26"/>
  <c r="F415" i="1"/>
  <c r="E340" i="26"/>
  <c r="F360" i="1"/>
  <c r="E549" i="26"/>
  <c r="F283" i="1"/>
  <c r="E539" i="26"/>
  <c r="E205" i="26"/>
  <c r="F246" i="1"/>
  <c r="F191" i="1"/>
  <c r="E527" i="26"/>
  <c r="F185" i="1"/>
  <c r="E158" i="26"/>
  <c r="F127" i="1"/>
  <c r="E116" i="26"/>
  <c r="F778" i="1"/>
  <c r="G778" i="1" s="1"/>
  <c r="J778" i="1" s="1"/>
  <c r="E510" i="26"/>
  <c r="F772" i="1"/>
  <c r="E504" i="26"/>
  <c r="F719" i="1"/>
  <c r="E610" i="26"/>
  <c r="G691" i="1"/>
  <c r="J691" i="1" s="1"/>
  <c r="P691" i="1"/>
  <c r="R691" i="1" s="1"/>
  <c r="T691" i="1" s="1"/>
  <c r="R35" i="1"/>
  <c r="T35" i="1" s="1"/>
  <c r="I35" i="1"/>
  <c r="F197" i="1"/>
  <c r="E533" i="26"/>
  <c r="R101" i="1"/>
  <c r="T101" i="1" s="1"/>
  <c r="R211" i="1"/>
  <c r="T211" i="1" s="1"/>
  <c r="R192" i="1"/>
  <c r="T192" i="1" s="1"/>
  <c r="R352" i="1"/>
  <c r="T352" i="1" s="1"/>
  <c r="F82" i="1"/>
  <c r="G82" i="1" s="1"/>
  <c r="E72" i="26"/>
  <c r="F427" i="1"/>
  <c r="E352" i="26"/>
  <c r="F367" i="1"/>
  <c r="E553" i="26"/>
  <c r="F318" i="1"/>
  <c r="E263" i="26"/>
  <c r="G310" i="1"/>
  <c r="I310" i="1" s="1"/>
  <c r="P310" i="1"/>
  <c r="F289" i="1"/>
  <c r="G289" i="1" s="1"/>
  <c r="I289" i="1" s="1"/>
  <c r="E239" i="26"/>
  <c r="G791" i="1"/>
  <c r="K791" i="1" s="1"/>
  <c r="P791" i="1"/>
  <c r="R701" i="1"/>
  <c r="T701" i="1" s="1"/>
  <c r="R217" i="1"/>
  <c r="T217" i="1" s="1"/>
  <c r="R229" i="1"/>
  <c r="T229" i="1" s="1"/>
  <c r="R288" i="1"/>
  <c r="T288" i="1" s="1"/>
  <c r="R394" i="1"/>
  <c r="T394" i="1" s="1"/>
  <c r="R434" i="1"/>
  <c r="T434" i="1" s="1"/>
  <c r="R347" i="1"/>
  <c r="T347" i="1" s="1"/>
  <c r="R399" i="1"/>
  <c r="T399" i="1" s="1"/>
  <c r="P475" i="1"/>
  <c r="R475" i="1" s="1"/>
  <c r="T475" i="1" s="1"/>
  <c r="R677" i="1"/>
  <c r="T677" i="1" s="1"/>
  <c r="R308" i="1"/>
  <c r="T308" i="1" s="1"/>
  <c r="R413" i="1"/>
  <c r="T413" i="1" s="1"/>
  <c r="R340" i="1"/>
  <c r="T340" i="1" s="1"/>
  <c r="R401" i="1"/>
  <c r="T401" i="1" s="1"/>
  <c r="R370" i="1"/>
  <c r="T370" i="1" s="1"/>
  <c r="F5" i="1"/>
  <c r="G81" i="17"/>
  <c r="P165" i="20"/>
  <c r="P164" i="20"/>
  <c r="V164" i="20" s="1"/>
  <c r="P470" i="20"/>
  <c r="G64" i="18"/>
  <c r="F77" i="17"/>
  <c r="G66" i="12"/>
  <c r="I58" i="19"/>
  <c r="J58" i="19" s="1"/>
  <c r="I35" i="19"/>
  <c r="J35" i="19" s="1"/>
  <c r="P365" i="20"/>
  <c r="R365" i="20" s="1"/>
  <c r="U365" i="20" s="1"/>
  <c r="I32" i="18"/>
  <c r="J32" i="18" s="1"/>
  <c r="P563" i="20"/>
  <c r="R563" i="20" s="1"/>
  <c r="U563" i="20" s="1"/>
  <c r="P516" i="20"/>
  <c r="R516" i="20" s="1"/>
  <c r="U516" i="20" s="1"/>
  <c r="I21" i="15"/>
  <c r="J21" i="15" s="1"/>
  <c r="F76" i="15"/>
  <c r="H76" i="15" s="1"/>
  <c r="G29" i="15"/>
  <c r="F51" i="14"/>
  <c r="H51" i="14" s="1"/>
  <c r="F73" i="13"/>
  <c r="H73" i="13" s="1"/>
  <c r="I58" i="12"/>
  <c r="J58" i="12" s="1"/>
  <c r="I81" i="13"/>
  <c r="J81" i="13" s="1"/>
  <c r="P125" i="20"/>
  <c r="P97" i="20"/>
  <c r="R97" i="20" s="1"/>
  <c r="U97" i="20" s="1"/>
  <c r="F58" i="16"/>
  <c r="P173" i="20"/>
  <c r="V173" i="20" s="1"/>
  <c r="I25" i="15"/>
  <c r="J25" i="15" s="1"/>
  <c r="G42" i="12"/>
  <c r="P425" i="20"/>
  <c r="F26" i="16"/>
  <c r="H26" i="16" s="1"/>
  <c r="F34" i="16"/>
  <c r="I29" i="15"/>
  <c r="J29" i="15" s="1"/>
  <c r="G68" i="15"/>
  <c r="G51" i="14"/>
  <c r="F55" i="14"/>
  <c r="G55" i="14" s="1"/>
  <c r="I24" i="13"/>
  <c r="J24" i="13" s="1"/>
  <c r="I82" i="12"/>
  <c r="J82" i="12" s="1"/>
  <c r="I79" i="17"/>
  <c r="J79" i="17" s="1"/>
  <c r="P303" i="20"/>
  <c r="P416" i="20"/>
  <c r="I60" i="15"/>
  <c r="J60" i="15" s="1"/>
  <c r="H58" i="12"/>
  <c r="G65" i="13"/>
  <c r="Y2" i="20"/>
  <c r="P491" i="20"/>
  <c r="P355" i="20"/>
  <c r="P399" i="20"/>
  <c r="R399" i="20" s="1"/>
  <c r="U399" i="20" s="1"/>
  <c r="G23" i="18"/>
  <c r="F38" i="16"/>
  <c r="H38" i="16" s="1"/>
  <c r="F78" i="16"/>
  <c r="F31" i="14"/>
  <c r="H31" i="14" s="1"/>
  <c r="F59" i="14"/>
  <c r="H59" i="14" s="1"/>
  <c r="I32" i="13"/>
  <c r="J32" i="13" s="1"/>
  <c r="F72" i="18"/>
  <c r="G61" i="17"/>
  <c r="G60" i="15"/>
  <c r="G26" i="16"/>
  <c r="P103" i="20"/>
  <c r="P128" i="20"/>
  <c r="P551" i="20"/>
  <c r="R551" i="20" s="1"/>
  <c r="U551" i="20" s="1"/>
  <c r="P185" i="20"/>
  <c r="G76" i="18"/>
  <c r="F42" i="16"/>
  <c r="F82" i="16"/>
  <c r="H82" i="16" s="1"/>
  <c r="F35" i="14"/>
  <c r="F67" i="14"/>
  <c r="H67" i="14" s="1"/>
  <c r="G25" i="15"/>
  <c r="I36" i="13"/>
  <c r="J36" i="13" s="1"/>
  <c r="P235" i="20"/>
  <c r="F83" i="14"/>
  <c r="H83" i="14" s="1"/>
  <c r="G51" i="12"/>
  <c r="G32" i="18"/>
  <c r="P424" i="20"/>
  <c r="I66" i="16"/>
  <c r="J66" i="16" s="1"/>
  <c r="G23" i="15"/>
  <c r="P136" i="20"/>
  <c r="P102" i="20"/>
  <c r="G84" i="18"/>
  <c r="P427" i="20"/>
  <c r="R427" i="20" s="1"/>
  <c r="U427" i="20" s="1"/>
  <c r="P550" i="20"/>
  <c r="F46" i="16"/>
  <c r="H56" i="15"/>
  <c r="F39" i="14"/>
  <c r="H39" i="14" s="1"/>
  <c r="F71" i="14"/>
  <c r="H71" i="14" s="1"/>
  <c r="P273" i="20"/>
  <c r="R273" i="20" s="1"/>
  <c r="U273" i="20" s="1"/>
  <c r="I50" i="16"/>
  <c r="J50" i="16" s="1"/>
  <c r="G64" i="15"/>
  <c r="P54" i="20"/>
  <c r="V54" i="20" s="1"/>
  <c r="G21" i="15"/>
  <c r="F64" i="15"/>
  <c r="H64" i="15" s="1"/>
  <c r="F75" i="14"/>
  <c r="G75" i="14" s="1"/>
  <c r="I44" i="13"/>
  <c r="J44" i="13" s="1"/>
  <c r="G82" i="13"/>
  <c r="I41" i="15"/>
  <c r="J41" i="15" s="1"/>
  <c r="G62" i="12"/>
  <c r="G30" i="14"/>
  <c r="P628" i="25"/>
  <c r="R628" i="25" s="1"/>
  <c r="U628" i="25" s="1"/>
  <c r="G39" i="13"/>
  <c r="F22" i="14"/>
  <c r="H22" i="14" s="1"/>
  <c r="I62" i="14"/>
  <c r="J62" i="14" s="1"/>
  <c r="I43" i="19"/>
  <c r="J43" i="19" s="1"/>
  <c r="G31" i="18"/>
  <c r="I23" i="18"/>
  <c r="J23" i="18" s="1"/>
  <c r="F54" i="14"/>
  <c r="H54" i="14" s="1"/>
  <c r="F22" i="12"/>
  <c r="H22" i="12" s="1"/>
  <c r="G63" i="18"/>
  <c r="I78" i="12"/>
  <c r="J78" i="12" s="1"/>
  <c r="I54" i="12"/>
  <c r="J54" i="12" s="1"/>
  <c r="F38" i="12"/>
  <c r="H38" i="12" s="1"/>
  <c r="I51" i="19"/>
  <c r="J51" i="19" s="1"/>
  <c r="I81" i="19"/>
  <c r="J81" i="19" s="1"/>
  <c r="D16" i="25"/>
  <c r="D19" i="25" s="1"/>
  <c r="I59" i="19"/>
  <c r="J59" i="19" s="1"/>
  <c r="F79" i="18"/>
  <c r="G71" i="18"/>
  <c r="G65" i="16"/>
  <c r="G70" i="14"/>
  <c r="F56" i="13"/>
  <c r="H56" i="13" s="1"/>
  <c r="I70" i="12"/>
  <c r="J70" i="12" s="1"/>
  <c r="G59" i="19"/>
  <c r="F83" i="18"/>
  <c r="H83" i="18" s="1"/>
  <c r="G69" i="16"/>
  <c r="G42" i="14"/>
  <c r="G25" i="14"/>
  <c r="G30" i="12"/>
  <c r="I67" i="19"/>
  <c r="J67" i="19" s="1"/>
  <c r="G41" i="16"/>
  <c r="I51" i="13"/>
  <c r="J51" i="13" s="1"/>
  <c r="I63" i="18"/>
  <c r="J63" i="18" s="1"/>
  <c r="F83" i="19"/>
  <c r="G83" i="19" s="1"/>
  <c r="G68" i="14"/>
  <c r="P629" i="25"/>
  <c r="R629" i="25" s="1"/>
  <c r="U629" i="25" s="1"/>
  <c r="I66" i="19"/>
  <c r="J66" i="19" s="1"/>
  <c r="G70" i="18"/>
  <c r="I29" i="12"/>
  <c r="J29" i="12" s="1"/>
  <c r="F60" i="13"/>
  <c r="H60" i="13" s="1"/>
  <c r="I68" i="13"/>
  <c r="J68" i="13" s="1"/>
  <c r="I38" i="18"/>
  <c r="J38" i="18" s="1"/>
  <c r="P591" i="1"/>
  <c r="R591" i="1" s="1"/>
  <c r="T591" i="1" s="1"/>
  <c r="P627" i="25"/>
  <c r="R627" i="25" s="1"/>
  <c r="U627" i="25" s="1"/>
  <c r="G34" i="19"/>
  <c r="G66" i="19"/>
  <c r="F68" i="13"/>
  <c r="H68" i="13" s="1"/>
  <c r="I84" i="13"/>
  <c r="J84" i="13" s="1"/>
  <c r="P714" i="1"/>
  <c r="R714" i="1" s="1"/>
  <c r="T714" i="1" s="1"/>
  <c r="G76" i="15"/>
  <c r="R175" i="1"/>
  <c r="T175" i="1" s="1"/>
  <c r="P625" i="25"/>
  <c r="R625" i="25" s="1"/>
  <c r="U625" i="25" s="1"/>
  <c r="I53" i="12"/>
  <c r="J53" i="12" s="1"/>
  <c r="F76" i="13"/>
  <c r="I30" i="18"/>
  <c r="J30" i="18" s="1"/>
  <c r="I26" i="19"/>
  <c r="J26" i="19" s="1"/>
  <c r="G42" i="19"/>
  <c r="F84" i="13"/>
  <c r="H84" i="13" s="1"/>
  <c r="I34" i="19"/>
  <c r="J34" i="19" s="1"/>
  <c r="G22" i="18"/>
  <c r="I82" i="17"/>
  <c r="J82" i="17" s="1"/>
  <c r="I22" i="18"/>
  <c r="J22" i="18" s="1"/>
  <c r="I32" i="14"/>
  <c r="J32" i="14" s="1"/>
  <c r="I49" i="13"/>
  <c r="J49" i="13" s="1"/>
  <c r="G32" i="14"/>
  <c r="G56" i="13"/>
  <c r="D15" i="25"/>
  <c r="C19" i="25" s="1"/>
  <c r="I42" i="19"/>
  <c r="J42" i="19" s="1"/>
  <c r="G50" i="19"/>
  <c r="G30" i="18"/>
  <c r="G64" i="14"/>
  <c r="I50" i="19"/>
  <c r="J50" i="19" s="1"/>
  <c r="G38" i="18"/>
  <c r="H94" i="1"/>
  <c r="R94" i="1"/>
  <c r="T94" i="1" s="1"/>
  <c r="R91" i="1"/>
  <c r="T91" i="1" s="1"/>
  <c r="I91" i="1"/>
  <c r="G205" i="1"/>
  <c r="I205" i="1" s="1"/>
  <c r="P205" i="1"/>
  <c r="R243" i="1"/>
  <c r="T243" i="1" s="1"/>
  <c r="R408" i="1"/>
  <c r="T408" i="1" s="1"/>
  <c r="G627" i="1"/>
  <c r="K627" i="1" s="1"/>
  <c r="P627" i="1"/>
  <c r="R763" i="1"/>
  <c r="T763" i="1" s="1"/>
  <c r="R99" i="1"/>
  <c r="T99" i="1" s="1"/>
  <c r="R144" i="1"/>
  <c r="T144" i="1" s="1"/>
  <c r="R129" i="1"/>
  <c r="T129" i="1" s="1"/>
  <c r="R128" i="1"/>
  <c r="T128" i="1" s="1"/>
  <c r="R239" i="1"/>
  <c r="T239" i="1" s="1"/>
  <c r="R165" i="1"/>
  <c r="T165" i="1" s="1"/>
  <c r="R204" i="1"/>
  <c r="T204" i="1" s="1"/>
  <c r="R237" i="1"/>
  <c r="T237" i="1" s="1"/>
  <c r="R199" i="1"/>
  <c r="T199" i="1" s="1"/>
  <c r="R312" i="1"/>
  <c r="T312" i="1" s="1"/>
  <c r="R385" i="1"/>
  <c r="T385" i="1" s="1"/>
  <c r="R452" i="1"/>
  <c r="T452" i="1" s="1"/>
  <c r="I27" i="1"/>
  <c r="P663" i="1"/>
  <c r="G663" i="1"/>
  <c r="K663" i="1" s="1"/>
  <c r="G618" i="1"/>
  <c r="K618" i="1" s="1"/>
  <c r="P618" i="1"/>
  <c r="P509" i="1"/>
  <c r="G509" i="1"/>
  <c r="J509" i="1" s="1"/>
  <c r="R764" i="1"/>
  <c r="T764" i="1" s="1"/>
  <c r="R423" i="1"/>
  <c r="T423" i="1" s="1"/>
  <c r="R806" i="1"/>
  <c r="T806" i="1" s="1"/>
  <c r="P651" i="1"/>
  <c r="R651" i="1" s="1"/>
  <c r="T651" i="1" s="1"/>
  <c r="E86" i="26"/>
  <c r="G529" i="1"/>
  <c r="J529" i="1" s="1"/>
  <c r="P529" i="1"/>
  <c r="G487" i="1"/>
  <c r="I487" i="1" s="1"/>
  <c r="P487" i="1"/>
  <c r="P471" i="1"/>
  <c r="G471" i="1"/>
  <c r="I471" i="1" s="1"/>
  <c r="R782" i="1"/>
  <c r="T782" i="1" s="1"/>
  <c r="R304" i="1"/>
  <c r="T304" i="1" s="1"/>
  <c r="R250" i="1"/>
  <c r="T250" i="1" s="1"/>
  <c r="R426" i="1"/>
  <c r="T426" i="1" s="1"/>
  <c r="I75" i="1"/>
  <c r="E185" i="26"/>
  <c r="P737" i="1"/>
  <c r="G737" i="1"/>
  <c r="J737" i="1" s="1"/>
  <c r="P684" i="1"/>
  <c r="G684" i="1"/>
  <c r="K684" i="1" s="1"/>
  <c r="G562" i="1"/>
  <c r="J562" i="1" s="1"/>
  <c r="P562" i="1"/>
  <c r="G535" i="1"/>
  <c r="K535" i="1" s="1"/>
  <c r="P535" i="1"/>
  <c r="R296" i="1"/>
  <c r="T296" i="1" s="1"/>
  <c r="R169" i="1"/>
  <c r="T169" i="1" s="1"/>
  <c r="R95" i="1"/>
  <c r="T95" i="1" s="1"/>
  <c r="R118" i="1"/>
  <c r="T118" i="1" s="1"/>
  <c r="R234" i="1"/>
  <c r="T234" i="1" s="1"/>
  <c r="R174" i="1"/>
  <c r="T174" i="1" s="1"/>
  <c r="R209" i="1"/>
  <c r="T209" i="1" s="1"/>
  <c r="R241" i="1"/>
  <c r="T241" i="1" s="1"/>
  <c r="R179" i="1"/>
  <c r="T179" i="1" s="1"/>
  <c r="R244" i="1"/>
  <c r="T244" i="1" s="1"/>
  <c r="P731" i="1"/>
  <c r="R731" i="1" s="1"/>
  <c r="T731" i="1" s="1"/>
  <c r="G749" i="1"/>
  <c r="K749" i="1" s="1"/>
  <c r="P749" i="1"/>
  <c r="G603" i="1"/>
  <c r="K603" i="1" s="1"/>
  <c r="P603" i="1"/>
  <c r="R816" i="1"/>
  <c r="T816" i="1" s="1"/>
  <c r="R259" i="1"/>
  <c r="T259" i="1" s="1"/>
  <c r="R382" i="1"/>
  <c r="T382" i="1" s="1"/>
  <c r="R110" i="1"/>
  <c r="T110" i="1" s="1"/>
  <c r="R123" i="1"/>
  <c r="T123" i="1" s="1"/>
  <c r="R135" i="1"/>
  <c r="T135" i="1" s="1"/>
  <c r="R786" i="1"/>
  <c r="T786" i="1" s="1"/>
  <c r="R109" i="1"/>
  <c r="T109" i="1" s="1"/>
  <c r="R121" i="1"/>
  <c r="T121" i="1" s="1"/>
  <c r="R148" i="1"/>
  <c r="T148" i="1" s="1"/>
  <c r="R108" i="1"/>
  <c r="T108" i="1" s="1"/>
  <c r="R231" i="1"/>
  <c r="T231" i="1" s="1"/>
  <c r="R210" i="1"/>
  <c r="T210" i="1" s="1"/>
  <c r="R222" i="1"/>
  <c r="T222" i="1" s="1"/>
  <c r="R188" i="1"/>
  <c r="T188" i="1" s="1"/>
  <c r="R221" i="1"/>
  <c r="T221" i="1" s="1"/>
  <c r="R380" i="1"/>
  <c r="T380" i="1" s="1"/>
  <c r="R406" i="1"/>
  <c r="T406" i="1" s="1"/>
  <c r="R418" i="1"/>
  <c r="T418" i="1" s="1"/>
  <c r="R433" i="1"/>
  <c r="T433" i="1" s="1"/>
  <c r="R445" i="1"/>
  <c r="T445" i="1" s="1"/>
  <c r="R376" i="1"/>
  <c r="T376" i="1" s="1"/>
  <c r="R269" i="1"/>
  <c r="T269" i="1" s="1"/>
  <c r="R294" i="1"/>
  <c r="T294" i="1" s="1"/>
  <c r="R459" i="1"/>
  <c r="T459" i="1" s="1"/>
  <c r="H86" i="1"/>
  <c r="I54" i="1"/>
  <c r="E71" i="26"/>
  <c r="G647" i="1"/>
  <c r="K647" i="1" s="1"/>
  <c r="P647" i="1"/>
  <c r="R647" i="1" s="1"/>
  <c r="T647" i="1" s="1"/>
  <c r="P526" i="1"/>
  <c r="G526" i="1"/>
  <c r="J526" i="1" s="1"/>
  <c r="G461" i="1"/>
  <c r="I461" i="1" s="1"/>
  <c r="P461" i="1"/>
  <c r="R461" i="1" s="1"/>
  <c r="T461" i="1" s="1"/>
  <c r="R631" i="1"/>
  <c r="T631" i="1" s="1"/>
  <c r="G741" i="1"/>
  <c r="K741" i="1" s="1"/>
  <c r="P741" i="1"/>
  <c r="R122" i="1"/>
  <c r="T122" i="1" s="1"/>
  <c r="R235" i="1"/>
  <c r="T235" i="1" s="1"/>
  <c r="R201" i="1"/>
  <c r="T201" i="1" s="1"/>
  <c r="R238" i="1"/>
  <c r="T238" i="1" s="1"/>
  <c r="R167" i="1"/>
  <c r="T167" i="1" s="1"/>
  <c r="R449" i="1"/>
  <c r="T449" i="1" s="1"/>
  <c r="R436" i="1"/>
  <c r="T436" i="1" s="1"/>
  <c r="R792" i="1"/>
  <c r="T792" i="1" s="1"/>
  <c r="I58" i="1"/>
  <c r="G600" i="1"/>
  <c r="K600" i="1" s="1"/>
  <c r="P600" i="1"/>
  <c r="G572" i="1"/>
  <c r="K572" i="1" s="1"/>
  <c r="P572" i="1"/>
  <c r="G504" i="1"/>
  <c r="J504" i="1" s="1"/>
  <c r="P504" i="1"/>
  <c r="R482" i="1"/>
  <c r="T482" i="1" s="1"/>
  <c r="G825" i="1"/>
  <c r="K825" i="1" s="1"/>
  <c r="P825" i="1"/>
  <c r="R825" i="1" s="1"/>
  <c r="T825" i="1" s="1"/>
  <c r="F55" i="16"/>
  <c r="H55" i="16" s="1"/>
  <c r="G58" i="15"/>
  <c r="I46" i="19"/>
  <c r="J46" i="19" s="1"/>
  <c r="I41" i="12"/>
  <c r="J41" i="12" s="1"/>
  <c r="I30" i="12"/>
  <c r="J30" i="12" s="1"/>
  <c r="I83" i="13"/>
  <c r="J83" i="13" s="1"/>
  <c r="H36" i="13"/>
  <c r="W34" i="1"/>
  <c r="W26" i="1"/>
  <c r="W18" i="1"/>
  <c r="W10" i="1"/>
  <c r="P771" i="1"/>
  <c r="R771" i="1" s="1"/>
  <c r="T771" i="1" s="1"/>
  <c r="P747" i="1"/>
  <c r="R747" i="1" s="1"/>
  <c r="T747" i="1" s="1"/>
  <c r="P735" i="1"/>
  <c r="R735" i="1" s="1"/>
  <c r="T735" i="1" s="1"/>
  <c r="P721" i="1"/>
  <c r="R721" i="1" s="1"/>
  <c r="T721" i="1" s="1"/>
  <c r="P708" i="1"/>
  <c r="R708" i="1" s="1"/>
  <c r="T708" i="1" s="1"/>
  <c r="P696" i="1"/>
  <c r="R696" i="1" s="1"/>
  <c r="T696" i="1" s="1"/>
  <c r="P682" i="1"/>
  <c r="R682" i="1" s="1"/>
  <c r="T682" i="1" s="1"/>
  <c r="P668" i="1"/>
  <c r="R668" i="1" s="1"/>
  <c r="T668" i="1" s="1"/>
  <c r="P658" i="1"/>
  <c r="R658" i="1" s="1"/>
  <c r="T658" i="1" s="1"/>
  <c r="P646" i="1"/>
  <c r="R646" i="1" s="1"/>
  <c r="T646" i="1" s="1"/>
  <c r="P636" i="1"/>
  <c r="R636" i="1" s="1"/>
  <c r="T636" i="1" s="1"/>
  <c r="P626" i="1"/>
  <c r="R626" i="1" s="1"/>
  <c r="T626" i="1" s="1"/>
  <c r="P617" i="1"/>
  <c r="R617" i="1" s="1"/>
  <c r="T617" i="1" s="1"/>
  <c r="P608" i="1"/>
  <c r="R608" i="1" s="1"/>
  <c r="T608" i="1" s="1"/>
  <c r="P599" i="1"/>
  <c r="R599" i="1" s="1"/>
  <c r="T599" i="1" s="1"/>
  <c r="P590" i="1"/>
  <c r="R590" i="1" s="1"/>
  <c r="T590" i="1" s="1"/>
  <c r="P581" i="1"/>
  <c r="R581" i="1" s="1"/>
  <c r="T581" i="1" s="1"/>
  <c r="P570" i="1"/>
  <c r="R570" i="1" s="1"/>
  <c r="T570" i="1" s="1"/>
  <c r="P561" i="1"/>
  <c r="R561" i="1" s="1"/>
  <c r="T561" i="1" s="1"/>
  <c r="P552" i="1"/>
  <c r="R552" i="1" s="1"/>
  <c r="T552" i="1" s="1"/>
  <c r="P543" i="1"/>
  <c r="R543" i="1" s="1"/>
  <c r="T543" i="1" s="1"/>
  <c r="P534" i="1"/>
  <c r="R534" i="1" s="1"/>
  <c r="T534" i="1" s="1"/>
  <c r="P525" i="1"/>
  <c r="R525" i="1" s="1"/>
  <c r="T525" i="1" s="1"/>
  <c r="P513" i="1"/>
  <c r="R513" i="1" s="1"/>
  <c r="T513" i="1" s="1"/>
  <c r="P503" i="1"/>
  <c r="R503" i="1" s="1"/>
  <c r="T503" i="1" s="1"/>
  <c r="P492" i="1"/>
  <c r="R492" i="1" s="1"/>
  <c r="T492" i="1" s="1"/>
  <c r="P481" i="1"/>
  <c r="R481" i="1" s="1"/>
  <c r="T481" i="1" s="1"/>
  <c r="P470" i="1"/>
  <c r="R470" i="1" s="1"/>
  <c r="T470" i="1" s="1"/>
  <c r="P384" i="1"/>
  <c r="R384" i="1" s="1"/>
  <c r="T384" i="1" s="1"/>
  <c r="P348" i="1"/>
  <c r="R348" i="1" s="1"/>
  <c r="T348" i="1" s="1"/>
  <c r="P337" i="1"/>
  <c r="P285" i="1"/>
  <c r="R285" i="1" s="1"/>
  <c r="T285" i="1" s="1"/>
  <c r="P832" i="1"/>
  <c r="G22" i="19"/>
  <c r="G38" i="19"/>
  <c r="G54" i="19"/>
  <c r="G70" i="19"/>
  <c r="I54" i="19"/>
  <c r="J54" i="19" s="1"/>
  <c r="I74" i="18"/>
  <c r="J74" i="18" s="1"/>
  <c r="I84" i="18"/>
  <c r="J84" i="18" s="1"/>
  <c r="I34" i="18"/>
  <c r="J34" i="18" s="1"/>
  <c r="W33" i="1"/>
  <c r="W25" i="1"/>
  <c r="W17" i="1"/>
  <c r="W9" i="1"/>
  <c r="P767" i="1"/>
  <c r="R767" i="1" s="1"/>
  <c r="T767" i="1" s="1"/>
  <c r="P746" i="1"/>
  <c r="R746" i="1" s="1"/>
  <c r="T746" i="1" s="1"/>
  <c r="P733" i="1"/>
  <c r="R733" i="1" s="1"/>
  <c r="T733" i="1" s="1"/>
  <c r="P720" i="1"/>
  <c r="R720" i="1" s="1"/>
  <c r="T720" i="1" s="1"/>
  <c r="P707" i="1"/>
  <c r="R707" i="1" s="1"/>
  <c r="T707" i="1" s="1"/>
  <c r="P695" i="1"/>
  <c r="R695" i="1" s="1"/>
  <c r="T695" i="1" s="1"/>
  <c r="P680" i="1"/>
  <c r="R680" i="1" s="1"/>
  <c r="T680" i="1" s="1"/>
  <c r="P667" i="1"/>
  <c r="R667" i="1" s="1"/>
  <c r="T667" i="1" s="1"/>
  <c r="P656" i="1"/>
  <c r="R656" i="1" s="1"/>
  <c r="T656" i="1" s="1"/>
  <c r="P644" i="1"/>
  <c r="R644" i="1" s="1"/>
  <c r="T644" i="1" s="1"/>
  <c r="P635" i="1"/>
  <c r="R635" i="1" s="1"/>
  <c r="T635" i="1" s="1"/>
  <c r="P625" i="1"/>
  <c r="R625" i="1" s="1"/>
  <c r="T625" i="1" s="1"/>
  <c r="P616" i="1"/>
  <c r="R616" i="1" s="1"/>
  <c r="T616" i="1" s="1"/>
  <c r="P607" i="1"/>
  <c r="R607" i="1" s="1"/>
  <c r="T607" i="1" s="1"/>
  <c r="P598" i="1"/>
  <c r="R598" i="1" s="1"/>
  <c r="T598" i="1" s="1"/>
  <c r="P589" i="1"/>
  <c r="R589" i="1" s="1"/>
  <c r="T589" i="1" s="1"/>
  <c r="P579" i="1"/>
  <c r="R579" i="1" s="1"/>
  <c r="T579" i="1" s="1"/>
  <c r="P569" i="1"/>
  <c r="R569" i="1" s="1"/>
  <c r="T569" i="1" s="1"/>
  <c r="P560" i="1"/>
  <c r="R560" i="1" s="1"/>
  <c r="T560" i="1" s="1"/>
  <c r="P551" i="1"/>
  <c r="R551" i="1" s="1"/>
  <c r="T551" i="1" s="1"/>
  <c r="P542" i="1"/>
  <c r="R542" i="1" s="1"/>
  <c r="T542" i="1" s="1"/>
  <c r="P533" i="1"/>
  <c r="R533" i="1" s="1"/>
  <c r="T533" i="1" s="1"/>
  <c r="P524" i="1"/>
  <c r="R524" i="1" s="1"/>
  <c r="T524" i="1" s="1"/>
  <c r="P512" i="1"/>
  <c r="R512" i="1" s="1"/>
  <c r="T512" i="1" s="1"/>
  <c r="P502" i="1"/>
  <c r="R502" i="1" s="1"/>
  <c r="T502" i="1" s="1"/>
  <c r="P490" i="1"/>
  <c r="R490" i="1" s="1"/>
  <c r="T490" i="1" s="1"/>
  <c r="P480" i="1"/>
  <c r="R480" i="1" s="1"/>
  <c r="T480" i="1" s="1"/>
  <c r="P469" i="1"/>
  <c r="R469" i="1" s="1"/>
  <c r="T469" i="1" s="1"/>
  <c r="F43" i="16"/>
  <c r="H43" i="16" s="1"/>
  <c r="G24" i="14"/>
  <c r="H32" i="16"/>
  <c r="I62" i="19"/>
  <c r="J62" i="19" s="1"/>
  <c r="I73" i="12"/>
  <c r="J73" i="12" s="1"/>
  <c r="W32" i="1"/>
  <c r="W24" i="1"/>
  <c r="W16" i="1"/>
  <c r="W8" i="1"/>
  <c r="P766" i="1"/>
  <c r="R766" i="1" s="1"/>
  <c r="T766" i="1" s="1"/>
  <c r="P743" i="1"/>
  <c r="R743" i="1" s="1"/>
  <c r="T743" i="1" s="1"/>
  <c r="P718" i="1"/>
  <c r="R718" i="1" s="1"/>
  <c r="T718" i="1" s="1"/>
  <c r="P706" i="1"/>
  <c r="R706" i="1" s="1"/>
  <c r="T706" i="1" s="1"/>
  <c r="P694" i="1"/>
  <c r="R694" i="1" s="1"/>
  <c r="T694" i="1" s="1"/>
  <c r="P679" i="1"/>
  <c r="R679" i="1" s="1"/>
  <c r="T679" i="1" s="1"/>
  <c r="P666" i="1"/>
  <c r="R666" i="1" s="1"/>
  <c r="T666" i="1" s="1"/>
  <c r="P653" i="1"/>
  <c r="R653" i="1" s="1"/>
  <c r="T653" i="1" s="1"/>
  <c r="P643" i="1"/>
  <c r="R643" i="1" s="1"/>
  <c r="T643" i="1" s="1"/>
  <c r="P634" i="1"/>
  <c r="R634" i="1" s="1"/>
  <c r="T634" i="1" s="1"/>
  <c r="P624" i="1"/>
  <c r="R624" i="1" s="1"/>
  <c r="T624" i="1" s="1"/>
  <c r="P615" i="1"/>
  <c r="R615" i="1" s="1"/>
  <c r="T615" i="1" s="1"/>
  <c r="P606" i="1"/>
  <c r="R606" i="1" s="1"/>
  <c r="T606" i="1" s="1"/>
  <c r="P597" i="1"/>
  <c r="R597" i="1" s="1"/>
  <c r="T597" i="1" s="1"/>
  <c r="P587" i="1"/>
  <c r="R587" i="1" s="1"/>
  <c r="T587" i="1" s="1"/>
  <c r="P578" i="1"/>
  <c r="R578" i="1" s="1"/>
  <c r="T578" i="1" s="1"/>
  <c r="P568" i="1"/>
  <c r="R568" i="1" s="1"/>
  <c r="T568" i="1" s="1"/>
  <c r="P559" i="1"/>
  <c r="R559" i="1" s="1"/>
  <c r="T559" i="1" s="1"/>
  <c r="P550" i="1"/>
  <c r="R550" i="1" s="1"/>
  <c r="T550" i="1" s="1"/>
  <c r="P541" i="1"/>
  <c r="R541" i="1" s="1"/>
  <c r="T541" i="1" s="1"/>
  <c r="P532" i="1"/>
  <c r="R532" i="1" s="1"/>
  <c r="T532" i="1" s="1"/>
  <c r="P522" i="1"/>
  <c r="R522" i="1" s="1"/>
  <c r="T522" i="1" s="1"/>
  <c r="P511" i="1"/>
  <c r="R511" i="1" s="1"/>
  <c r="T511" i="1" s="1"/>
  <c r="P501" i="1"/>
  <c r="R501" i="1" s="1"/>
  <c r="T501" i="1" s="1"/>
  <c r="P489" i="1"/>
  <c r="R489" i="1" s="1"/>
  <c r="T489" i="1" s="1"/>
  <c r="P479" i="1"/>
  <c r="R479" i="1" s="1"/>
  <c r="T479" i="1" s="1"/>
  <c r="P467" i="1"/>
  <c r="R467" i="1" s="1"/>
  <c r="T467" i="1" s="1"/>
  <c r="P341" i="1"/>
  <c r="R341" i="1" s="1"/>
  <c r="T341" i="1" s="1"/>
  <c r="I43" i="16"/>
  <c r="J43" i="16" s="1"/>
  <c r="I70" i="19"/>
  <c r="J70" i="19" s="1"/>
  <c r="H43" i="14"/>
  <c r="I81" i="12"/>
  <c r="J81" i="12" s="1"/>
  <c r="W31" i="1"/>
  <c r="W23" i="1"/>
  <c r="W15" i="1"/>
  <c r="W7" i="1"/>
  <c r="P754" i="1"/>
  <c r="R754" i="1" s="1"/>
  <c r="T754" i="1" s="1"/>
  <c r="P742" i="1"/>
  <c r="R742" i="1" s="1"/>
  <c r="T742" i="1" s="1"/>
  <c r="P729" i="1"/>
  <c r="R729" i="1" s="1"/>
  <c r="T729" i="1" s="1"/>
  <c r="P717" i="1"/>
  <c r="R717" i="1" s="1"/>
  <c r="T717" i="1" s="1"/>
  <c r="P704" i="1"/>
  <c r="R704" i="1" s="1"/>
  <c r="T704" i="1" s="1"/>
  <c r="P692" i="1"/>
  <c r="R692" i="1" s="1"/>
  <c r="T692" i="1" s="1"/>
  <c r="P678" i="1"/>
  <c r="R678" i="1" s="1"/>
  <c r="T678" i="1" s="1"/>
  <c r="P664" i="1"/>
  <c r="R664" i="1" s="1"/>
  <c r="T664" i="1" s="1"/>
  <c r="P652" i="1"/>
  <c r="R652" i="1" s="1"/>
  <c r="T652" i="1" s="1"/>
  <c r="P642" i="1"/>
  <c r="R642" i="1" s="1"/>
  <c r="T642" i="1" s="1"/>
  <c r="P632" i="1"/>
  <c r="R632" i="1" s="1"/>
  <c r="T632" i="1" s="1"/>
  <c r="P623" i="1"/>
  <c r="R623" i="1" s="1"/>
  <c r="T623" i="1" s="1"/>
  <c r="P614" i="1"/>
  <c r="R614" i="1" s="1"/>
  <c r="T614" i="1" s="1"/>
  <c r="P605" i="1"/>
  <c r="R605" i="1" s="1"/>
  <c r="T605" i="1" s="1"/>
  <c r="P595" i="1"/>
  <c r="R595" i="1" s="1"/>
  <c r="T595" i="1" s="1"/>
  <c r="P586" i="1"/>
  <c r="R586" i="1" s="1"/>
  <c r="T586" i="1" s="1"/>
  <c r="P577" i="1"/>
  <c r="R577" i="1" s="1"/>
  <c r="T577" i="1" s="1"/>
  <c r="P567" i="1"/>
  <c r="R567" i="1" s="1"/>
  <c r="T567" i="1" s="1"/>
  <c r="P558" i="1"/>
  <c r="R558" i="1" s="1"/>
  <c r="T558" i="1" s="1"/>
  <c r="P549" i="1"/>
  <c r="R549" i="1" s="1"/>
  <c r="T549" i="1" s="1"/>
  <c r="P540" i="1"/>
  <c r="R540" i="1" s="1"/>
  <c r="T540" i="1" s="1"/>
  <c r="P530" i="1"/>
  <c r="R530" i="1" s="1"/>
  <c r="T530" i="1" s="1"/>
  <c r="P521" i="1"/>
  <c r="R521" i="1" s="1"/>
  <c r="T521" i="1" s="1"/>
  <c r="P510" i="1"/>
  <c r="R510" i="1" s="1"/>
  <c r="T510" i="1" s="1"/>
  <c r="P498" i="1"/>
  <c r="R498" i="1" s="1"/>
  <c r="T498" i="1" s="1"/>
  <c r="P488" i="1"/>
  <c r="R488" i="1" s="1"/>
  <c r="T488" i="1" s="1"/>
  <c r="P478" i="1"/>
  <c r="R478" i="1" s="1"/>
  <c r="T478" i="1" s="1"/>
  <c r="P465" i="1"/>
  <c r="R465" i="1" s="1"/>
  <c r="T465" i="1" s="1"/>
  <c r="P301" i="1"/>
  <c r="R301" i="1" s="1"/>
  <c r="T301" i="1" s="1"/>
  <c r="F71" i="16"/>
  <c r="H71" i="16" s="1"/>
  <c r="G25" i="13"/>
  <c r="F33" i="13"/>
  <c r="H33" i="13" s="1"/>
  <c r="G26" i="12"/>
  <c r="G73" i="13"/>
  <c r="G30" i="19"/>
  <c r="G46" i="19"/>
  <c r="G62" i="19"/>
  <c r="I22" i="19"/>
  <c r="J22" i="19" s="1"/>
  <c r="G74" i="18"/>
  <c r="F42" i="15"/>
  <c r="H42" i="15" s="1"/>
  <c r="I48" i="13"/>
  <c r="J48" i="13" s="1"/>
  <c r="W29" i="1"/>
  <c r="W21" i="1"/>
  <c r="W13" i="1"/>
  <c r="W5" i="1"/>
  <c r="P775" i="1"/>
  <c r="R775" i="1" s="1"/>
  <c r="T775" i="1" s="1"/>
  <c r="P751" i="1"/>
  <c r="R751" i="1" s="1"/>
  <c r="T751" i="1" s="1"/>
  <c r="P739" i="1"/>
  <c r="R739" i="1" s="1"/>
  <c r="T739" i="1" s="1"/>
  <c r="P726" i="1"/>
  <c r="R726" i="1" s="1"/>
  <c r="T726" i="1" s="1"/>
  <c r="P712" i="1"/>
  <c r="R712" i="1" s="1"/>
  <c r="T712" i="1" s="1"/>
  <c r="P702" i="1"/>
  <c r="R702" i="1" s="1"/>
  <c r="T702" i="1" s="1"/>
  <c r="P687" i="1"/>
  <c r="R687" i="1" s="1"/>
  <c r="T687" i="1" s="1"/>
  <c r="P672" i="1"/>
  <c r="R672" i="1" s="1"/>
  <c r="T672" i="1" s="1"/>
  <c r="P662" i="1"/>
  <c r="R662" i="1" s="1"/>
  <c r="T662" i="1" s="1"/>
  <c r="P649" i="1"/>
  <c r="R649" i="1" s="1"/>
  <c r="T649" i="1" s="1"/>
  <c r="P640" i="1"/>
  <c r="R640" i="1" s="1"/>
  <c r="T640" i="1" s="1"/>
  <c r="P630" i="1"/>
  <c r="R630" i="1" s="1"/>
  <c r="T630" i="1" s="1"/>
  <c r="P621" i="1"/>
  <c r="R621" i="1" s="1"/>
  <c r="T621" i="1" s="1"/>
  <c r="P611" i="1"/>
  <c r="R611" i="1" s="1"/>
  <c r="T611" i="1" s="1"/>
  <c r="P602" i="1"/>
  <c r="R602" i="1" s="1"/>
  <c r="T602" i="1" s="1"/>
  <c r="P593" i="1"/>
  <c r="R593" i="1" s="1"/>
  <c r="T593" i="1" s="1"/>
  <c r="P584" i="1"/>
  <c r="R584" i="1" s="1"/>
  <c r="T584" i="1" s="1"/>
  <c r="P575" i="1"/>
  <c r="R575" i="1" s="1"/>
  <c r="T575" i="1" s="1"/>
  <c r="P565" i="1"/>
  <c r="R565" i="1" s="1"/>
  <c r="T565" i="1" s="1"/>
  <c r="P556" i="1"/>
  <c r="R556" i="1" s="1"/>
  <c r="T556" i="1" s="1"/>
  <c r="P546" i="1"/>
  <c r="R546" i="1" s="1"/>
  <c r="T546" i="1" s="1"/>
  <c r="P537" i="1"/>
  <c r="R537" i="1" s="1"/>
  <c r="T537" i="1" s="1"/>
  <c r="P528" i="1"/>
  <c r="R528" i="1" s="1"/>
  <c r="T528" i="1" s="1"/>
  <c r="P519" i="1"/>
  <c r="R519" i="1" s="1"/>
  <c r="T519" i="1" s="1"/>
  <c r="P496" i="1"/>
  <c r="R496" i="1" s="1"/>
  <c r="T496" i="1" s="1"/>
  <c r="P486" i="1"/>
  <c r="R486" i="1" s="1"/>
  <c r="T486" i="1" s="1"/>
  <c r="P473" i="1"/>
  <c r="R473" i="1" s="1"/>
  <c r="T473" i="1" s="1"/>
  <c r="P463" i="1"/>
  <c r="R463" i="1" s="1"/>
  <c r="T463" i="1" s="1"/>
  <c r="P257" i="1"/>
  <c r="R257" i="1" s="1"/>
  <c r="T257" i="1" s="1"/>
  <c r="I55" i="17"/>
  <c r="J55" i="17" s="1"/>
  <c r="I30" i="19"/>
  <c r="J30" i="19" s="1"/>
  <c r="G34" i="18"/>
  <c r="W28" i="1"/>
  <c r="W20" i="1"/>
  <c r="W12" i="1"/>
  <c r="W4" i="1"/>
  <c r="P774" i="1"/>
  <c r="R774" i="1" s="1"/>
  <c r="T774" i="1" s="1"/>
  <c r="P750" i="1"/>
  <c r="R750" i="1" s="1"/>
  <c r="T750" i="1" s="1"/>
  <c r="P738" i="1"/>
  <c r="R738" i="1" s="1"/>
  <c r="T738" i="1" s="1"/>
  <c r="P725" i="1"/>
  <c r="R725" i="1" s="1"/>
  <c r="T725" i="1" s="1"/>
  <c r="P711" i="1"/>
  <c r="R711" i="1" s="1"/>
  <c r="T711" i="1" s="1"/>
  <c r="P699" i="1"/>
  <c r="R699" i="1" s="1"/>
  <c r="T699" i="1" s="1"/>
  <c r="P686" i="1"/>
  <c r="R686" i="1" s="1"/>
  <c r="T686" i="1" s="1"/>
  <c r="P671" i="1"/>
  <c r="R671" i="1" s="1"/>
  <c r="T671" i="1" s="1"/>
  <c r="P660" i="1"/>
  <c r="R660" i="1" s="1"/>
  <c r="T660" i="1" s="1"/>
  <c r="P648" i="1"/>
  <c r="R648" i="1" s="1"/>
  <c r="T648" i="1" s="1"/>
  <c r="P639" i="1"/>
  <c r="R639" i="1" s="1"/>
  <c r="T639" i="1" s="1"/>
  <c r="P629" i="1"/>
  <c r="R629" i="1" s="1"/>
  <c r="T629" i="1" s="1"/>
  <c r="P619" i="1"/>
  <c r="R619" i="1" s="1"/>
  <c r="T619" i="1" s="1"/>
  <c r="P610" i="1"/>
  <c r="R610" i="1" s="1"/>
  <c r="T610" i="1" s="1"/>
  <c r="P601" i="1"/>
  <c r="R601" i="1" s="1"/>
  <c r="T601" i="1" s="1"/>
  <c r="P592" i="1"/>
  <c r="R592" i="1" s="1"/>
  <c r="T592" i="1" s="1"/>
  <c r="P583" i="1"/>
  <c r="R583" i="1" s="1"/>
  <c r="T583" i="1" s="1"/>
  <c r="P574" i="1"/>
  <c r="R574" i="1" s="1"/>
  <c r="T574" i="1" s="1"/>
  <c r="P564" i="1"/>
  <c r="R564" i="1" s="1"/>
  <c r="T564" i="1" s="1"/>
  <c r="P554" i="1"/>
  <c r="R554" i="1" s="1"/>
  <c r="T554" i="1" s="1"/>
  <c r="P545" i="1"/>
  <c r="R545" i="1" s="1"/>
  <c r="T545" i="1" s="1"/>
  <c r="P536" i="1"/>
  <c r="R536" i="1" s="1"/>
  <c r="T536" i="1" s="1"/>
  <c r="P527" i="1"/>
  <c r="R527" i="1" s="1"/>
  <c r="T527" i="1" s="1"/>
  <c r="P518" i="1"/>
  <c r="R518" i="1" s="1"/>
  <c r="T518" i="1" s="1"/>
  <c r="P505" i="1"/>
  <c r="R505" i="1" s="1"/>
  <c r="T505" i="1" s="1"/>
  <c r="P495" i="1"/>
  <c r="R495" i="1" s="1"/>
  <c r="T495" i="1" s="1"/>
  <c r="P484" i="1"/>
  <c r="R484" i="1" s="1"/>
  <c r="T484" i="1" s="1"/>
  <c r="P472" i="1"/>
  <c r="R472" i="1" s="1"/>
  <c r="T472" i="1" s="1"/>
  <c r="P262" i="1"/>
  <c r="R262" i="1" s="1"/>
  <c r="T262" i="1" s="1"/>
  <c r="R491" i="20"/>
  <c r="U491" i="20" s="1"/>
  <c r="V491" i="20"/>
  <c r="R103" i="20"/>
  <c r="U103" i="20" s="1"/>
  <c r="V103" i="20"/>
  <c r="R128" i="20"/>
  <c r="U128" i="20" s="1"/>
  <c r="V128" i="20"/>
  <c r="R185" i="20"/>
  <c r="U185" i="20" s="1"/>
  <c r="V185" i="20"/>
  <c r="R355" i="20"/>
  <c r="U355" i="20" s="1"/>
  <c r="V355" i="20"/>
  <c r="Y35" i="20"/>
  <c r="P548" i="20"/>
  <c r="P314" i="20"/>
  <c r="P200" i="20"/>
  <c r="P468" i="20"/>
  <c r="P423" i="20"/>
  <c r="P572" i="20"/>
  <c r="P554" i="20"/>
  <c r="V554" i="20" s="1"/>
  <c r="P524" i="20"/>
  <c r="P431" i="20"/>
  <c r="P276" i="20"/>
  <c r="P260" i="20"/>
  <c r="P69" i="20"/>
  <c r="V69" i="20" s="1"/>
  <c r="P44" i="20"/>
  <c r="V44" i="20" s="1"/>
  <c r="P25" i="20"/>
  <c r="V25" i="20" s="1"/>
  <c r="P462" i="20"/>
  <c r="P411" i="20"/>
  <c r="P379" i="20"/>
  <c r="P347" i="20"/>
  <c r="P245" i="20"/>
  <c r="P237" i="20"/>
  <c r="P72" i="20"/>
  <c r="V72" i="20" s="1"/>
  <c r="P28" i="20"/>
  <c r="V28" i="20" s="1"/>
  <c r="P45" i="20"/>
  <c r="V45" i="20" s="1"/>
  <c r="P191" i="20"/>
  <c r="P183" i="20"/>
  <c r="P38" i="20"/>
  <c r="V38" i="20" s="1"/>
  <c r="P22" i="20"/>
  <c r="V22" i="20" s="1"/>
  <c r="P543" i="20"/>
  <c r="P511" i="20"/>
  <c r="P483" i="20"/>
  <c r="P449" i="20"/>
  <c r="V449" i="20" s="1"/>
  <c r="P417" i="20"/>
  <c r="P389" i="20"/>
  <c r="P357" i="20"/>
  <c r="P328" i="20"/>
  <c r="P294" i="20"/>
  <c r="P262" i="20"/>
  <c r="R262" i="20" s="1"/>
  <c r="U262" i="20" s="1"/>
  <c r="P227" i="20"/>
  <c r="P198" i="20"/>
  <c r="R198" i="20" s="1"/>
  <c r="U198" i="20" s="1"/>
  <c r="P161" i="20"/>
  <c r="P126" i="20"/>
  <c r="Y12" i="20"/>
  <c r="P74" i="20"/>
  <c r="V74" i="20" s="1"/>
  <c r="P42" i="20"/>
  <c r="V42" i="20" s="1"/>
  <c r="P124" i="20"/>
  <c r="Y13" i="20"/>
  <c r="P612" i="20"/>
  <c r="P594" i="20"/>
  <c r="P571" i="20"/>
  <c r="P530" i="20"/>
  <c r="P500" i="20"/>
  <c r="P472" i="20"/>
  <c r="V472" i="20" s="1"/>
  <c r="P600" i="20"/>
  <c r="P582" i="20"/>
  <c r="P534" i="20"/>
  <c r="P375" i="20"/>
  <c r="R375" i="20" s="1"/>
  <c r="U375" i="20" s="1"/>
  <c r="P308" i="20"/>
  <c r="R308" i="20" s="1"/>
  <c r="U308" i="20" s="1"/>
  <c r="P181" i="20"/>
  <c r="V181" i="20" s="1"/>
  <c r="P611" i="20"/>
  <c r="P476" i="20"/>
  <c r="P455" i="20"/>
  <c r="P292" i="20"/>
  <c r="P170" i="20"/>
  <c r="V170" i="20" s="1"/>
  <c r="P615" i="20"/>
  <c r="P592" i="20"/>
  <c r="R592" i="20" s="1"/>
  <c r="U592" i="20" s="1"/>
  <c r="P574" i="20"/>
  <c r="P526" i="20"/>
  <c r="P496" i="20"/>
  <c r="V496" i="20" s="1"/>
  <c r="P383" i="20"/>
  <c r="P92" i="20"/>
  <c r="V92" i="20" s="1"/>
  <c r="P197" i="20"/>
  <c r="P280" i="20"/>
  <c r="P212" i="20"/>
  <c r="P151" i="20"/>
  <c r="R151" i="20" s="1"/>
  <c r="U151" i="20" s="1"/>
  <c r="P93" i="20"/>
  <c r="V93" i="20" s="1"/>
  <c r="P68" i="20"/>
  <c r="V68" i="20" s="1"/>
  <c r="P27" i="20"/>
  <c r="V27" i="20" s="1"/>
  <c r="P57" i="20"/>
  <c r="V57" i="20" s="1"/>
  <c r="P539" i="20"/>
  <c r="R539" i="20" s="1"/>
  <c r="U539" i="20" s="1"/>
  <c r="P507" i="20"/>
  <c r="P479" i="20"/>
  <c r="P445" i="20"/>
  <c r="P413" i="20"/>
  <c r="P385" i="20"/>
  <c r="P353" i="20"/>
  <c r="P324" i="20"/>
  <c r="P290" i="20"/>
  <c r="R290" i="20" s="1"/>
  <c r="U290" i="20" s="1"/>
  <c r="P258" i="20"/>
  <c r="P222" i="20"/>
  <c r="R222" i="20" s="1"/>
  <c r="U222" i="20" s="1"/>
  <c r="P194" i="20"/>
  <c r="P157" i="20"/>
  <c r="P122" i="20"/>
  <c r="Y10" i="20"/>
  <c r="P70" i="20"/>
  <c r="V70" i="20" s="1"/>
  <c r="P120" i="20"/>
  <c r="Y11" i="20"/>
  <c r="P372" i="20"/>
  <c r="P374" i="20"/>
  <c r="P546" i="20"/>
  <c r="P330" i="20"/>
  <c r="R330" i="20" s="1"/>
  <c r="U330" i="20" s="1"/>
  <c r="P302" i="20"/>
  <c r="P552" i="20"/>
  <c r="P504" i="20"/>
  <c r="P588" i="20"/>
  <c r="P570" i="20"/>
  <c r="P522" i="20"/>
  <c r="R522" i="20" s="1"/>
  <c r="U522" i="20" s="1"/>
  <c r="P492" i="20"/>
  <c r="P322" i="20"/>
  <c r="P168" i="20"/>
  <c r="P544" i="20"/>
  <c r="P451" i="20"/>
  <c r="P272" i="20"/>
  <c r="P256" i="20"/>
  <c r="R256" i="20" s="1"/>
  <c r="U256" i="20" s="1"/>
  <c r="P149" i="20"/>
  <c r="P37" i="20"/>
  <c r="V37" i="20" s="1"/>
  <c r="P610" i="20"/>
  <c r="P587" i="20"/>
  <c r="P564" i="20"/>
  <c r="R564" i="20" s="1"/>
  <c r="U564" i="20" s="1"/>
  <c r="P498" i="20"/>
  <c r="R498" i="20" s="1"/>
  <c r="U498" i="20" s="1"/>
  <c r="P192" i="20"/>
  <c r="R192" i="20" s="1"/>
  <c r="U192" i="20" s="1"/>
  <c r="P616" i="20"/>
  <c r="P598" i="20"/>
  <c r="P575" i="20"/>
  <c r="R575" i="20" s="1"/>
  <c r="U575" i="20" s="1"/>
  <c r="P458" i="20"/>
  <c r="P407" i="20"/>
  <c r="R407" i="20" s="1"/>
  <c r="U407" i="20" s="1"/>
  <c r="P179" i="20"/>
  <c r="V179" i="20" s="1"/>
  <c r="P604" i="20"/>
  <c r="P540" i="20"/>
  <c r="P473" i="20"/>
  <c r="R473" i="20" s="1"/>
  <c r="U473" i="20" s="1"/>
  <c r="P443" i="20"/>
  <c r="P284" i="20"/>
  <c r="P608" i="20"/>
  <c r="P590" i="20"/>
  <c r="P567" i="20"/>
  <c r="P488" i="20"/>
  <c r="P415" i="20"/>
  <c r="P300" i="20"/>
  <c r="R300" i="20" s="1"/>
  <c r="U300" i="20" s="1"/>
  <c r="P85" i="20"/>
  <c r="V85" i="20" s="1"/>
  <c r="P60" i="20"/>
  <c r="V60" i="20" s="1"/>
  <c r="P21" i="20"/>
  <c r="V21" i="20" s="1"/>
  <c r="P88" i="20"/>
  <c r="V88" i="20" s="1"/>
  <c r="P232" i="20"/>
  <c r="P224" i="20"/>
  <c r="P147" i="20"/>
  <c r="P61" i="20"/>
  <c r="V61" i="20" s="1"/>
  <c r="P39" i="20"/>
  <c r="V39" i="20" s="1"/>
  <c r="P23" i="20"/>
  <c r="V23" i="20" s="1"/>
  <c r="P133" i="20"/>
  <c r="R133" i="20" s="1"/>
  <c r="U133" i="20" s="1"/>
  <c r="P603" i="20"/>
  <c r="P580" i="20"/>
  <c r="P562" i="20"/>
  <c r="P493" i="20"/>
  <c r="P318" i="20"/>
  <c r="P614" i="20"/>
  <c r="P591" i="20"/>
  <c r="V591" i="20" s="1"/>
  <c r="P568" i="20"/>
  <c r="P520" i="20"/>
  <c r="P439" i="20"/>
  <c r="R439" i="20" s="1"/>
  <c r="U439" i="20" s="1"/>
  <c r="P602" i="20"/>
  <c r="R602" i="20" s="1"/>
  <c r="U602" i="20" s="1"/>
  <c r="P538" i="20"/>
  <c r="P508" i="20"/>
  <c r="P484" i="20"/>
  <c r="P471" i="20"/>
  <c r="P310" i="20"/>
  <c r="P166" i="20"/>
  <c r="P606" i="20"/>
  <c r="R606" i="20" s="1"/>
  <c r="U606" i="20" s="1"/>
  <c r="P583" i="20"/>
  <c r="V583" i="20" s="1"/>
  <c r="P560" i="20"/>
  <c r="P466" i="20"/>
  <c r="V466" i="20" s="1"/>
  <c r="P296" i="20"/>
  <c r="P53" i="20"/>
  <c r="V53" i="20" s="1"/>
  <c r="D15" i="20"/>
  <c r="C19" i="20" s="1"/>
  <c r="P159" i="20"/>
  <c r="P81" i="20"/>
  <c r="V81" i="20" s="1"/>
  <c r="P56" i="20"/>
  <c r="V56" i="20" s="1"/>
  <c r="P220" i="20"/>
  <c r="P35" i="20"/>
  <c r="V35" i="20" s="1"/>
  <c r="P555" i="20"/>
  <c r="R555" i="20" s="1"/>
  <c r="U555" i="20" s="1"/>
  <c r="P523" i="20"/>
  <c r="P495" i="20"/>
  <c r="P461" i="20"/>
  <c r="P429" i="20"/>
  <c r="R429" i="20" s="1"/>
  <c r="U429" i="20" s="1"/>
  <c r="P401" i="20"/>
  <c r="P369" i="20"/>
  <c r="P341" i="20"/>
  <c r="R341" i="20" s="1"/>
  <c r="U341" i="20" s="1"/>
  <c r="P307" i="20"/>
  <c r="P274" i="20"/>
  <c r="P240" i="20"/>
  <c r="R240" i="20" s="1"/>
  <c r="U240" i="20" s="1"/>
  <c r="P177" i="20"/>
  <c r="P139" i="20"/>
  <c r="V139" i="20" s="1"/>
  <c r="P106" i="20"/>
  <c r="R106" i="20" s="1"/>
  <c r="U106" i="20" s="1"/>
  <c r="P86" i="20"/>
  <c r="V86" i="20" s="1"/>
  <c r="P55" i="20"/>
  <c r="V55" i="20" s="1"/>
  <c r="P596" i="20"/>
  <c r="P578" i="20"/>
  <c r="P334" i="20"/>
  <c r="P607" i="20"/>
  <c r="P584" i="20"/>
  <c r="P566" i="20"/>
  <c r="R566" i="20" s="1"/>
  <c r="U566" i="20" s="1"/>
  <c r="P536" i="20"/>
  <c r="R536" i="20" s="1"/>
  <c r="U536" i="20" s="1"/>
  <c r="P518" i="20"/>
  <c r="R518" i="20" s="1"/>
  <c r="U518" i="20" s="1"/>
  <c r="P343" i="20"/>
  <c r="P595" i="20"/>
  <c r="P506" i="20"/>
  <c r="V506" i="20" s="1"/>
  <c r="P482" i="20"/>
  <c r="P464" i="20"/>
  <c r="V464" i="20" s="1"/>
  <c r="P326" i="20"/>
  <c r="V326" i="20" s="1"/>
  <c r="P304" i="20"/>
  <c r="P599" i="20"/>
  <c r="P576" i="20"/>
  <c r="P558" i="20"/>
  <c r="P528" i="20"/>
  <c r="P460" i="20"/>
  <c r="P351" i="20"/>
  <c r="R351" i="20" s="1"/>
  <c r="U351" i="20" s="1"/>
  <c r="P288" i="20"/>
  <c r="R288" i="20" s="1"/>
  <c r="U288" i="20" s="1"/>
  <c r="P153" i="20"/>
  <c r="R153" i="20" s="1"/>
  <c r="U153" i="20" s="1"/>
  <c r="P138" i="20"/>
  <c r="R138" i="20" s="1"/>
  <c r="U138" i="20" s="1"/>
  <c r="P176" i="20"/>
  <c r="V176" i="20" s="1"/>
  <c r="P247" i="20"/>
  <c r="P49" i="20"/>
  <c r="V49" i="20" s="1"/>
  <c r="P228" i="20"/>
  <c r="P216" i="20"/>
  <c r="P31" i="20"/>
  <c r="V31" i="20" s="1"/>
  <c r="P89" i="20"/>
  <c r="V89" i="20" s="1"/>
  <c r="P64" i="20"/>
  <c r="V64" i="20" s="1"/>
  <c r="P547" i="20"/>
  <c r="P515" i="20"/>
  <c r="P487" i="20"/>
  <c r="P453" i="20"/>
  <c r="P421" i="20"/>
  <c r="P393" i="20"/>
  <c r="V393" i="20" s="1"/>
  <c r="P361" i="20"/>
  <c r="P332" i="20"/>
  <c r="P299" i="20"/>
  <c r="P266" i="20"/>
  <c r="P231" i="20"/>
  <c r="R231" i="20" s="1"/>
  <c r="U231" i="20" s="1"/>
  <c r="P202" i="20"/>
  <c r="P167" i="20"/>
  <c r="R167" i="20" s="1"/>
  <c r="U167" i="20" s="1"/>
  <c r="P130" i="20"/>
  <c r="R130" i="20" s="1"/>
  <c r="U130" i="20" s="1"/>
  <c r="P98" i="20"/>
  <c r="P78" i="20"/>
  <c r="V78" i="20" s="1"/>
  <c r="P172" i="20"/>
  <c r="R172" i="20" s="1"/>
  <c r="U172" i="20" s="1"/>
  <c r="P146" i="20"/>
  <c r="V146" i="20" s="1"/>
  <c r="P33" i="20"/>
  <c r="V33" i="20" s="1"/>
  <c r="P306" i="20"/>
  <c r="R306" i="20" s="1"/>
  <c r="U306" i="20" s="1"/>
  <c r="P241" i="20"/>
  <c r="P65" i="20"/>
  <c r="V65" i="20" s="1"/>
  <c r="P36" i="20"/>
  <c r="V36" i="20" s="1"/>
  <c r="P230" i="20"/>
  <c r="P77" i="20"/>
  <c r="V77" i="20" s="1"/>
  <c r="P26" i="20"/>
  <c r="V26" i="20" s="1"/>
  <c r="P527" i="20"/>
  <c r="R527" i="20" s="1"/>
  <c r="U527" i="20" s="1"/>
  <c r="P465" i="20"/>
  <c r="R465" i="20" s="1"/>
  <c r="U465" i="20" s="1"/>
  <c r="P405" i="20"/>
  <c r="P345" i="20"/>
  <c r="P278" i="20"/>
  <c r="P210" i="20"/>
  <c r="P143" i="20"/>
  <c r="P90" i="20"/>
  <c r="V90" i="20" s="1"/>
  <c r="P108" i="20"/>
  <c r="P123" i="20"/>
  <c r="P376" i="20"/>
  <c r="P193" i="20"/>
  <c r="V193" i="20" s="1"/>
  <c r="P91" i="20"/>
  <c r="V91" i="20" s="1"/>
  <c r="P129" i="20"/>
  <c r="P156" i="20"/>
  <c r="V156" i="20" s="1"/>
  <c r="P79" i="20"/>
  <c r="V79" i="20" s="1"/>
  <c r="P532" i="20"/>
  <c r="P456" i="20"/>
  <c r="P359" i="20"/>
  <c r="P204" i="20"/>
  <c r="P579" i="20"/>
  <c r="P371" i="20"/>
  <c r="R371" i="20" s="1"/>
  <c r="U371" i="20" s="1"/>
  <c r="P199" i="20"/>
  <c r="P174" i="20"/>
  <c r="P142" i="20"/>
  <c r="P189" i="20"/>
  <c r="P73" i="20"/>
  <c r="V73" i="20" s="1"/>
  <c r="P41" i="20"/>
  <c r="V41" i="20" s="1"/>
  <c r="P519" i="20"/>
  <c r="R519" i="20" s="1"/>
  <c r="U519" i="20" s="1"/>
  <c r="P457" i="20"/>
  <c r="P397" i="20"/>
  <c r="P336" i="20"/>
  <c r="P270" i="20"/>
  <c r="P206" i="20"/>
  <c r="P134" i="20"/>
  <c r="P82" i="20"/>
  <c r="V82" i="20" s="1"/>
  <c r="P145" i="20"/>
  <c r="R145" i="20" s="1"/>
  <c r="U145" i="20" s="1"/>
  <c r="P104" i="20"/>
  <c r="P119" i="20"/>
  <c r="R119" i="20" s="1"/>
  <c r="U119" i="20" s="1"/>
  <c r="Y9" i="20"/>
  <c r="P360" i="20"/>
  <c r="V360" i="20" s="1"/>
  <c r="P467" i="20"/>
  <c r="P478" i="20"/>
  <c r="V478" i="20" s="1"/>
  <c r="P352" i="20"/>
  <c r="R352" i="20" s="1"/>
  <c r="U352" i="20" s="1"/>
  <c r="P275" i="20"/>
  <c r="V275" i="20" s="1"/>
  <c r="P219" i="20"/>
  <c r="V219" i="20" s="1"/>
  <c r="P109" i="20"/>
  <c r="P47" i="20"/>
  <c r="V47" i="20" s="1"/>
  <c r="P512" i="20"/>
  <c r="V512" i="20" s="1"/>
  <c r="P367" i="20"/>
  <c r="P252" i="20"/>
  <c r="R252" i="20" s="1"/>
  <c r="U252" i="20" s="1"/>
  <c r="P29" i="20"/>
  <c r="V29" i="20" s="1"/>
  <c r="P403" i="20"/>
  <c r="P298" i="20"/>
  <c r="P239" i="20"/>
  <c r="P32" i="20"/>
  <c r="V32" i="20" s="1"/>
  <c r="P441" i="20"/>
  <c r="P381" i="20"/>
  <c r="R381" i="20" s="1"/>
  <c r="U381" i="20" s="1"/>
  <c r="P320" i="20"/>
  <c r="P254" i="20"/>
  <c r="R254" i="20" s="1"/>
  <c r="U254" i="20" s="1"/>
  <c r="P190" i="20"/>
  <c r="P118" i="20"/>
  <c r="P66" i="20"/>
  <c r="V66" i="20" s="1"/>
  <c r="P141" i="20"/>
  <c r="P100" i="20"/>
  <c r="P115" i="20"/>
  <c r="R115" i="20" s="1"/>
  <c r="U115" i="20" s="1"/>
  <c r="Y7" i="20"/>
  <c r="P285" i="20"/>
  <c r="R285" i="20" s="1"/>
  <c r="U285" i="20" s="1"/>
  <c r="P408" i="20"/>
  <c r="R408" i="20" s="1"/>
  <c r="U408" i="20" s="1"/>
  <c r="P432" i="20"/>
  <c r="P162" i="20"/>
  <c r="V162" i="20" s="1"/>
  <c r="P43" i="20"/>
  <c r="V43" i="20" s="1"/>
  <c r="P261" i="20"/>
  <c r="P217" i="20"/>
  <c r="P63" i="20"/>
  <c r="V63" i="20" s="1"/>
  <c r="Y16" i="20"/>
  <c r="P442" i="20"/>
  <c r="P435" i="20"/>
  <c r="P363" i="20"/>
  <c r="P226" i="20"/>
  <c r="R226" i="20" s="1"/>
  <c r="U226" i="20" s="1"/>
  <c r="P155" i="20"/>
  <c r="P187" i="20"/>
  <c r="P503" i="20"/>
  <c r="V503" i="20" s="1"/>
  <c r="P437" i="20"/>
  <c r="R437" i="20" s="1"/>
  <c r="U437" i="20" s="1"/>
  <c r="P377" i="20"/>
  <c r="P316" i="20"/>
  <c r="P249" i="20"/>
  <c r="P186" i="20"/>
  <c r="P114" i="20"/>
  <c r="P62" i="20"/>
  <c r="V62" i="20" s="1"/>
  <c r="P137" i="20"/>
  <c r="P96" i="20"/>
  <c r="P144" i="20"/>
  <c r="R144" i="20" s="1"/>
  <c r="U144" i="20" s="1"/>
  <c r="P111" i="20"/>
  <c r="P384" i="20"/>
  <c r="P392" i="20"/>
  <c r="V392" i="20" s="1"/>
  <c r="P277" i="20"/>
  <c r="R277" i="20" s="1"/>
  <c r="U277" i="20" s="1"/>
  <c r="P196" i="20"/>
  <c r="Y18" i="20"/>
  <c r="P113" i="20"/>
  <c r="P391" i="20"/>
  <c r="P338" i="20"/>
  <c r="P542" i="20"/>
  <c r="P510" i="20"/>
  <c r="P268" i="20"/>
  <c r="P395" i="20"/>
  <c r="P163" i="20"/>
  <c r="P34" i="20"/>
  <c r="V34" i="20" s="1"/>
  <c r="P559" i="20"/>
  <c r="P499" i="20"/>
  <c r="R499" i="20" s="1"/>
  <c r="U499" i="20" s="1"/>
  <c r="P433" i="20"/>
  <c r="P373" i="20"/>
  <c r="P311" i="20"/>
  <c r="R311" i="20" s="1"/>
  <c r="U311" i="20" s="1"/>
  <c r="P244" i="20"/>
  <c r="P182" i="20"/>
  <c r="P110" i="20"/>
  <c r="R110" i="20" s="1"/>
  <c r="U110" i="20" s="1"/>
  <c r="P58" i="20"/>
  <c r="V58" i="20" s="1"/>
  <c r="P132" i="20"/>
  <c r="Y6" i="20"/>
  <c r="P140" i="20"/>
  <c r="R140" i="20" s="1"/>
  <c r="U140" i="20" s="1"/>
  <c r="P107" i="20"/>
  <c r="P344" i="20"/>
  <c r="P368" i="20"/>
  <c r="P59" i="20"/>
  <c r="V59" i="20" s="1"/>
  <c r="P297" i="20"/>
  <c r="V297" i="20" s="1"/>
  <c r="P184" i="20"/>
  <c r="Y3" i="20"/>
  <c r="P242" i="20"/>
  <c r="R242" i="20" s="1"/>
  <c r="U242" i="20" s="1"/>
  <c r="P67" i="20"/>
  <c r="V67" i="20" s="1"/>
  <c r="P208" i="20"/>
  <c r="P264" i="20"/>
  <c r="P387" i="20"/>
  <c r="P243" i="20"/>
  <c r="P40" i="20"/>
  <c r="V40" i="20" s="1"/>
  <c r="P84" i="20"/>
  <c r="V84" i="20" s="1"/>
  <c r="P52" i="20"/>
  <c r="V52" i="20" s="1"/>
  <c r="P203" i="20"/>
  <c r="P30" i="20"/>
  <c r="V30" i="20" s="1"/>
  <c r="P535" i="20"/>
  <c r="P474" i="20"/>
  <c r="R474" i="20" s="1"/>
  <c r="U474" i="20" s="1"/>
  <c r="P286" i="20"/>
  <c r="P218" i="20"/>
  <c r="P152" i="20"/>
  <c r="Y8" i="20"/>
  <c r="P50" i="20"/>
  <c r="V50" i="20" s="1"/>
  <c r="P116" i="20"/>
  <c r="V116" i="20" s="1"/>
  <c r="P131" i="20"/>
  <c r="P99" i="20"/>
  <c r="R99" i="20" s="1"/>
  <c r="U99" i="20" s="1"/>
  <c r="P400" i="20"/>
  <c r="P265" i="20"/>
  <c r="P160" i="20"/>
  <c r="P573" i="20"/>
  <c r="V573" i="20" s="1"/>
  <c r="P514" i="20"/>
  <c r="P502" i="20"/>
  <c r="P586" i="20"/>
  <c r="R586" i="20" s="1"/>
  <c r="U586" i="20" s="1"/>
  <c r="P556" i="20"/>
  <c r="P440" i="20"/>
  <c r="P76" i="20"/>
  <c r="V76" i="20" s="1"/>
  <c r="P419" i="20"/>
  <c r="P207" i="20"/>
  <c r="P80" i="20"/>
  <c r="V80" i="20" s="1"/>
  <c r="P48" i="20"/>
  <c r="V48" i="20" s="1"/>
  <c r="P531" i="20"/>
  <c r="P469" i="20"/>
  <c r="P409" i="20"/>
  <c r="P349" i="20"/>
  <c r="R349" i="20" s="1"/>
  <c r="U349" i="20" s="1"/>
  <c r="P282" i="20"/>
  <c r="R282" i="20" s="1"/>
  <c r="U282" i="20" s="1"/>
  <c r="P214" i="20"/>
  <c r="P148" i="20"/>
  <c r="Y4" i="20"/>
  <c r="P94" i="20"/>
  <c r="V94" i="20" s="1"/>
  <c r="P46" i="20"/>
  <c r="V46" i="20" s="1"/>
  <c r="P112" i="20"/>
  <c r="P127" i="20"/>
  <c r="P95" i="20"/>
  <c r="F84" i="19"/>
  <c r="H84" i="19" s="1"/>
  <c r="I84" i="19"/>
  <c r="J84" i="19" s="1"/>
  <c r="R136" i="20"/>
  <c r="U136" i="20" s="1"/>
  <c r="V136" i="20"/>
  <c r="R102" i="20"/>
  <c r="U102" i="20" s="1"/>
  <c r="V102" i="20"/>
  <c r="V165" i="20"/>
  <c r="R165" i="20"/>
  <c r="U165" i="20" s="1"/>
  <c r="R470" i="20"/>
  <c r="U470" i="20" s="1"/>
  <c r="V470" i="20"/>
  <c r="H83" i="12"/>
  <c r="G83" i="12"/>
  <c r="R550" i="20"/>
  <c r="U550" i="20" s="1"/>
  <c r="V550" i="20"/>
  <c r="R424" i="20"/>
  <c r="U424" i="20" s="1"/>
  <c r="V424" i="20"/>
  <c r="R236" i="20"/>
  <c r="U236" i="20" s="1"/>
  <c r="V236" i="20"/>
  <c r="F76" i="12"/>
  <c r="H76" i="12" s="1"/>
  <c r="I76" i="12"/>
  <c r="J76" i="12" s="1"/>
  <c r="G81" i="14"/>
  <c r="H81" i="14"/>
  <c r="F69" i="14"/>
  <c r="H69" i="14" s="1"/>
  <c r="I69" i="14"/>
  <c r="J69" i="14" s="1"/>
  <c r="I57" i="14"/>
  <c r="J57" i="14" s="1"/>
  <c r="F57" i="14"/>
  <c r="G57" i="14" s="1"/>
  <c r="R425" i="20"/>
  <c r="U425" i="20" s="1"/>
  <c r="V425" i="20"/>
  <c r="V416" i="20"/>
  <c r="R416" i="20"/>
  <c r="U416" i="20" s="1"/>
  <c r="G51" i="19"/>
  <c r="H51" i="19"/>
  <c r="H78" i="15"/>
  <c r="G78" i="15"/>
  <c r="R235" i="20"/>
  <c r="U235" i="20" s="1"/>
  <c r="V235" i="20"/>
  <c r="F38" i="14"/>
  <c r="H38" i="14" s="1"/>
  <c r="I38" i="14"/>
  <c r="J38" i="14" s="1"/>
  <c r="F22" i="17"/>
  <c r="H22" i="17" s="1"/>
  <c r="I22" i="17"/>
  <c r="J22" i="17" s="1"/>
  <c r="F61" i="12"/>
  <c r="H61" i="12" s="1"/>
  <c r="I61" i="12"/>
  <c r="J61" i="12" s="1"/>
  <c r="F45" i="12"/>
  <c r="H45" i="12" s="1"/>
  <c r="I45" i="12"/>
  <c r="J45" i="12" s="1"/>
  <c r="I57" i="16"/>
  <c r="J57" i="16" s="1"/>
  <c r="F57" i="16"/>
  <c r="H57" i="16" s="1"/>
  <c r="F30" i="13"/>
  <c r="I30" i="13"/>
  <c r="J30" i="13" s="1"/>
  <c r="F26" i="13"/>
  <c r="I26" i="13"/>
  <c r="J26" i="13" s="1"/>
  <c r="I77" i="13"/>
  <c r="J77" i="13" s="1"/>
  <c r="F77" i="13"/>
  <c r="I69" i="13"/>
  <c r="J69" i="13" s="1"/>
  <c r="F69" i="13"/>
  <c r="H69" i="13" s="1"/>
  <c r="I53" i="13"/>
  <c r="J53" i="13" s="1"/>
  <c r="F53" i="13"/>
  <c r="H35" i="14"/>
  <c r="G35" i="14"/>
  <c r="F39" i="15"/>
  <c r="I39" i="15"/>
  <c r="J39" i="15" s="1"/>
  <c r="F35" i="15"/>
  <c r="I35" i="15"/>
  <c r="J35" i="15" s="1"/>
  <c r="I31" i="15"/>
  <c r="J31" i="15" s="1"/>
  <c r="F31" i="15"/>
  <c r="H44" i="13"/>
  <c r="G44" i="13"/>
  <c r="F75" i="13"/>
  <c r="I75" i="13"/>
  <c r="J75" i="13" s="1"/>
  <c r="F59" i="13"/>
  <c r="H59" i="13" s="1"/>
  <c r="I59" i="13"/>
  <c r="J59" i="13" s="1"/>
  <c r="I75" i="16"/>
  <c r="J75" i="16" s="1"/>
  <c r="F75" i="16"/>
  <c r="H75" i="16" s="1"/>
  <c r="F27" i="17"/>
  <c r="H27" i="17" s="1"/>
  <c r="F82" i="18"/>
  <c r="H82" i="18" s="1"/>
  <c r="I82" i="18"/>
  <c r="J82" i="18" s="1"/>
  <c r="F78" i="18"/>
  <c r="H78" i="18" s="1"/>
  <c r="I78" i="18"/>
  <c r="J78" i="18" s="1"/>
  <c r="F66" i="18"/>
  <c r="H66" i="18" s="1"/>
  <c r="I66" i="18"/>
  <c r="J66" i="18" s="1"/>
  <c r="F58" i="18"/>
  <c r="H58" i="18" s="1"/>
  <c r="I58" i="18"/>
  <c r="J58" i="18" s="1"/>
  <c r="F50" i="18"/>
  <c r="H50" i="18" s="1"/>
  <c r="F26" i="18"/>
  <c r="I26" i="18"/>
  <c r="J26" i="18" s="1"/>
  <c r="I71" i="12"/>
  <c r="J71" i="12" s="1"/>
  <c r="F71" i="12"/>
  <c r="G71" i="12" s="1"/>
  <c r="F47" i="12"/>
  <c r="H47" i="12" s="1"/>
  <c r="I47" i="12"/>
  <c r="J47" i="12" s="1"/>
  <c r="F39" i="12"/>
  <c r="I39" i="12"/>
  <c r="J39" i="12" s="1"/>
  <c r="I23" i="14"/>
  <c r="J23" i="14" s="1"/>
  <c r="F23" i="14"/>
  <c r="I65" i="17"/>
  <c r="J65" i="17" s="1"/>
  <c r="I26" i="12"/>
  <c r="J26" i="12" s="1"/>
  <c r="H41" i="12"/>
  <c r="I63" i="13"/>
  <c r="J63" i="13" s="1"/>
  <c r="I41" i="14"/>
  <c r="J41" i="14" s="1"/>
  <c r="I46" i="18"/>
  <c r="J46" i="18" s="1"/>
  <c r="I29" i="18"/>
  <c r="J29" i="18" s="1"/>
  <c r="I36" i="19"/>
  <c r="J36" i="19" s="1"/>
  <c r="P516" i="1"/>
  <c r="R516" i="1" s="1"/>
  <c r="T516" i="1" s="1"/>
  <c r="P508" i="1"/>
  <c r="R508" i="1" s="1"/>
  <c r="T508" i="1" s="1"/>
  <c r="P500" i="1"/>
  <c r="R500" i="1" s="1"/>
  <c r="T500" i="1" s="1"/>
  <c r="P493" i="1"/>
  <c r="R493" i="1" s="1"/>
  <c r="T493" i="1" s="1"/>
  <c r="P485" i="1"/>
  <c r="R485" i="1" s="1"/>
  <c r="T485" i="1" s="1"/>
  <c r="P477" i="1"/>
  <c r="R477" i="1" s="1"/>
  <c r="T477" i="1" s="1"/>
  <c r="P468" i="1"/>
  <c r="R468" i="1" s="1"/>
  <c r="T468" i="1" s="1"/>
  <c r="P460" i="1"/>
  <c r="R460" i="1" s="1"/>
  <c r="T460" i="1" s="1"/>
  <c r="P343" i="1"/>
  <c r="R343" i="1" s="1"/>
  <c r="T343" i="1" s="1"/>
  <c r="P273" i="1"/>
  <c r="R273" i="1" s="1"/>
  <c r="T273" i="1" s="1"/>
  <c r="P777" i="1"/>
  <c r="R777" i="1" s="1"/>
  <c r="T777" i="1" s="1"/>
  <c r="P755" i="1"/>
  <c r="R755" i="1" s="1"/>
  <c r="T755" i="1" s="1"/>
  <c r="P734" i="1"/>
  <c r="R734" i="1" s="1"/>
  <c r="T734" i="1" s="1"/>
  <c r="P722" i="1"/>
  <c r="R722" i="1" s="1"/>
  <c r="T722" i="1" s="1"/>
  <c r="P700" i="1"/>
  <c r="R700" i="1" s="1"/>
  <c r="T700" i="1" s="1"/>
  <c r="P688" i="1"/>
  <c r="R688" i="1" s="1"/>
  <c r="T688" i="1" s="1"/>
  <c r="P676" i="1"/>
  <c r="R676" i="1" s="1"/>
  <c r="T676" i="1" s="1"/>
  <c r="P665" i="1"/>
  <c r="R665" i="1" s="1"/>
  <c r="T665" i="1" s="1"/>
  <c r="P654" i="1"/>
  <c r="R654" i="1" s="1"/>
  <c r="T654" i="1" s="1"/>
  <c r="P645" i="1"/>
  <c r="R645" i="1" s="1"/>
  <c r="T645" i="1" s="1"/>
  <c r="P637" i="1"/>
  <c r="R637" i="1" s="1"/>
  <c r="T637" i="1" s="1"/>
  <c r="P628" i="1"/>
  <c r="R628" i="1" s="1"/>
  <c r="T628" i="1" s="1"/>
  <c r="P620" i="1"/>
  <c r="R620" i="1" s="1"/>
  <c r="T620" i="1" s="1"/>
  <c r="P612" i="1"/>
  <c r="R612" i="1" s="1"/>
  <c r="T612" i="1" s="1"/>
  <c r="P604" i="1"/>
  <c r="R604" i="1" s="1"/>
  <c r="T604" i="1" s="1"/>
  <c r="P596" i="1"/>
  <c r="R596" i="1" s="1"/>
  <c r="T596" i="1" s="1"/>
  <c r="P588" i="1"/>
  <c r="R588" i="1" s="1"/>
  <c r="T588" i="1" s="1"/>
  <c r="P580" i="1"/>
  <c r="R580" i="1" s="1"/>
  <c r="T580" i="1" s="1"/>
  <c r="P571" i="1"/>
  <c r="R571" i="1" s="1"/>
  <c r="T571" i="1" s="1"/>
  <c r="P563" i="1"/>
  <c r="R563" i="1" s="1"/>
  <c r="T563" i="1" s="1"/>
  <c r="P555" i="1"/>
  <c r="R555" i="1" s="1"/>
  <c r="T555" i="1" s="1"/>
  <c r="P547" i="1"/>
  <c r="R547" i="1" s="1"/>
  <c r="T547" i="1" s="1"/>
  <c r="P539" i="1"/>
  <c r="R539" i="1" s="1"/>
  <c r="T539" i="1" s="1"/>
  <c r="P531" i="1"/>
  <c r="R531" i="1" s="1"/>
  <c r="T531" i="1" s="1"/>
  <c r="P523" i="1"/>
  <c r="R523" i="1" s="1"/>
  <c r="T523" i="1" s="1"/>
  <c r="P514" i="1"/>
  <c r="R514" i="1" s="1"/>
  <c r="T514" i="1" s="1"/>
  <c r="P506" i="1"/>
  <c r="R506" i="1" s="1"/>
  <c r="T506" i="1" s="1"/>
  <c r="P499" i="1"/>
  <c r="R499" i="1" s="1"/>
  <c r="T499" i="1" s="1"/>
  <c r="P491" i="1"/>
  <c r="R491" i="1" s="1"/>
  <c r="T491" i="1" s="1"/>
  <c r="P483" i="1"/>
  <c r="R483" i="1" s="1"/>
  <c r="T483" i="1" s="1"/>
  <c r="P466" i="1"/>
  <c r="R466" i="1" s="1"/>
  <c r="T466" i="1" s="1"/>
  <c r="I45" i="13"/>
  <c r="J45" i="13" s="1"/>
  <c r="I76" i="18"/>
  <c r="J76" i="18" s="1"/>
  <c r="I37" i="18"/>
  <c r="J37" i="18" s="1"/>
  <c r="I35" i="13"/>
  <c r="J35" i="13" s="1"/>
  <c r="I82" i="14"/>
  <c r="J82" i="14" s="1"/>
  <c r="I24" i="14"/>
  <c r="J24" i="14" s="1"/>
  <c r="F71" i="15"/>
  <c r="I60" i="19"/>
  <c r="J60" i="19" s="1"/>
  <c r="G67" i="19"/>
  <c r="P831" i="1"/>
  <c r="R831" i="1" s="1"/>
  <c r="T831" i="1" s="1"/>
  <c r="I55" i="13"/>
  <c r="J55" i="13" s="1"/>
  <c r="I55" i="15"/>
  <c r="J55" i="15" s="1"/>
  <c r="G35" i="19"/>
  <c r="P830" i="1"/>
  <c r="G830" i="1"/>
  <c r="K830" i="1" s="1"/>
  <c r="G828" i="1"/>
  <c r="K828" i="1" s="1"/>
  <c r="P828" i="1"/>
  <c r="G833" i="1"/>
  <c r="K833" i="1" s="1"/>
  <c r="P833" i="1"/>
  <c r="G827" i="1"/>
  <c r="K827" i="1" s="1"/>
  <c r="P827" i="1"/>
  <c r="G832" i="1"/>
  <c r="K832" i="1" s="1"/>
  <c r="P829" i="1"/>
  <c r="R829" i="1" s="1"/>
  <c r="T829" i="1" s="1"/>
  <c r="H82" i="17"/>
  <c r="G82" i="17"/>
  <c r="H24" i="17"/>
  <c r="G24" i="17"/>
  <c r="H49" i="17"/>
  <c r="G49" i="17"/>
  <c r="F72" i="14"/>
  <c r="H72" i="14" s="1"/>
  <c r="V192" i="20"/>
  <c r="I21" i="19"/>
  <c r="J21" i="19" s="1"/>
  <c r="I61" i="19"/>
  <c r="J61" i="19" s="1"/>
  <c r="R139" i="20"/>
  <c r="U139" i="20" s="1"/>
  <c r="R464" i="20"/>
  <c r="U464" i="20" s="1"/>
  <c r="I48" i="17"/>
  <c r="J48" i="17" s="1"/>
  <c r="I74" i="16"/>
  <c r="J74" i="16" s="1"/>
  <c r="F51" i="17"/>
  <c r="H51" i="17" s="1"/>
  <c r="I49" i="18"/>
  <c r="J49" i="18" s="1"/>
  <c r="G40" i="16"/>
  <c r="G60" i="13"/>
  <c r="R251" i="1"/>
  <c r="T251" i="1" s="1"/>
  <c r="I29" i="19"/>
  <c r="J29" i="19" s="1"/>
  <c r="F62" i="16"/>
  <c r="I48" i="12"/>
  <c r="J48" i="12" s="1"/>
  <c r="G21" i="19"/>
  <c r="P807" i="1"/>
  <c r="R807" i="1" s="1"/>
  <c r="T807" i="1" s="1"/>
  <c r="G38" i="12"/>
  <c r="G71" i="17"/>
  <c r="G67" i="12"/>
  <c r="I33" i="18"/>
  <c r="J33" i="18" s="1"/>
  <c r="I65" i="18"/>
  <c r="J65" i="18" s="1"/>
  <c r="G21" i="16"/>
  <c r="I21" i="6"/>
  <c r="V262" i="20"/>
  <c r="V171" i="20"/>
  <c r="V115" i="20"/>
  <c r="G80" i="19"/>
  <c r="I37" i="19"/>
  <c r="J37" i="19" s="1"/>
  <c r="G49" i="18"/>
  <c r="G58" i="17"/>
  <c r="G31" i="14"/>
  <c r="F27" i="14"/>
  <c r="H27" i="14" s="1"/>
  <c r="F72" i="13"/>
  <c r="H72" i="13" s="1"/>
  <c r="I64" i="12"/>
  <c r="J64" i="12" s="1"/>
  <c r="I39" i="16"/>
  <c r="J39" i="16" s="1"/>
  <c r="F31" i="17"/>
  <c r="H48" i="12"/>
  <c r="V516" i="20"/>
  <c r="I45" i="19"/>
  <c r="J45" i="19" s="1"/>
  <c r="G76" i="19"/>
  <c r="G62" i="17"/>
  <c r="I72" i="13"/>
  <c r="J72" i="13" s="1"/>
  <c r="I81" i="14"/>
  <c r="J81" i="14" s="1"/>
  <c r="I49" i="17"/>
  <c r="J49" i="17" s="1"/>
  <c r="G69" i="19"/>
  <c r="V273" i="20"/>
  <c r="V172" i="20"/>
  <c r="V252" i="20"/>
  <c r="V555" i="20"/>
  <c r="G65" i="18"/>
  <c r="I84" i="17"/>
  <c r="J84" i="17" s="1"/>
  <c r="F44" i="15"/>
  <c r="H44" i="15" s="1"/>
  <c r="F80" i="13"/>
  <c r="H80" i="13" s="1"/>
  <c r="I30" i="16"/>
  <c r="J30" i="16" s="1"/>
  <c r="I25" i="18"/>
  <c r="J25" i="18" s="1"/>
  <c r="G50" i="15"/>
  <c r="I25" i="16"/>
  <c r="J25" i="16" s="1"/>
  <c r="V465" i="20"/>
  <c r="G44" i="15"/>
  <c r="V381" i="20"/>
  <c r="I53" i="19"/>
  <c r="J53" i="19" s="1"/>
  <c r="I62" i="17"/>
  <c r="J62" i="17" s="1"/>
  <c r="I44" i="17"/>
  <c r="J44" i="17" s="1"/>
  <c r="G59" i="14"/>
  <c r="I56" i="12"/>
  <c r="J56" i="12" s="1"/>
  <c r="G53" i="19"/>
  <c r="V408" i="20"/>
  <c r="G84" i="17"/>
  <c r="I40" i="16"/>
  <c r="J40" i="16" s="1"/>
  <c r="G22" i="12"/>
  <c r="G25" i="18"/>
  <c r="G83" i="14"/>
  <c r="I32" i="12"/>
  <c r="J32" i="12" s="1"/>
  <c r="I61" i="14"/>
  <c r="J61" i="14" s="1"/>
  <c r="I59" i="15"/>
  <c r="J59" i="15" s="1"/>
  <c r="G45" i="19"/>
  <c r="H55" i="15"/>
  <c r="G55" i="15"/>
  <c r="H54" i="17"/>
  <c r="G54" i="17"/>
  <c r="H82" i="14"/>
  <c r="G82" i="14"/>
  <c r="G43" i="19"/>
  <c r="H43" i="19"/>
  <c r="H54" i="15"/>
  <c r="G54" i="15"/>
  <c r="G82" i="12"/>
  <c r="H82" i="12"/>
  <c r="H44" i="12"/>
  <c r="G44" i="12"/>
  <c r="H49" i="19"/>
  <c r="G49" i="19"/>
  <c r="G83" i="13"/>
  <c r="H83" i="13"/>
  <c r="H36" i="14"/>
  <c r="G36" i="14"/>
  <c r="H30" i="17"/>
  <c r="G30" i="17"/>
  <c r="G80" i="12"/>
  <c r="H80" i="12"/>
  <c r="H52" i="13"/>
  <c r="G52" i="13"/>
  <c r="H78" i="17"/>
  <c r="G78" i="17"/>
  <c r="H83" i="19"/>
  <c r="I55" i="18"/>
  <c r="J55" i="18" s="1"/>
  <c r="I48" i="16"/>
  <c r="J48" i="16" s="1"/>
  <c r="G28" i="14"/>
  <c r="V551" i="20"/>
  <c r="V144" i="20"/>
  <c r="V308" i="20"/>
  <c r="V563" i="20"/>
  <c r="R328" i="1"/>
  <c r="T328" i="1" s="1"/>
  <c r="H74" i="19"/>
  <c r="I80" i="19"/>
  <c r="J80" i="19" s="1"/>
  <c r="I76" i="19"/>
  <c r="J76" i="19" s="1"/>
  <c r="R116" i="20"/>
  <c r="U116" i="20" s="1"/>
  <c r="G69" i="18"/>
  <c r="R496" i="20"/>
  <c r="U496" i="20" s="1"/>
  <c r="G61" i="15"/>
  <c r="F38" i="15"/>
  <c r="H38" i="15" s="1"/>
  <c r="I42" i="13"/>
  <c r="J42" i="13" s="1"/>
  <c r="F65" i="12"/>
  <c r="H65" i="12" s="1"/>
  <c r="H74" i="13"/>
  <c r="F77" i="15"/>
  <c r="F45" i="15"/>
  <c r="H45" i="15" s="1"/>
  <c r="F83" i="17"/>
  <c r="H83" i="17" s="1"/>
  <c r="F70" i="17"/>
  <c r="H70" i="17" s="1"/>
  <c r="F67" i="17"/>
  <c r="H67" i="17" s="1"/>
  <c r="G60" i="17"/>
  <c r="F47" i="17"/>
  <c r="H47" i="17" s="1"/>
  <c r="F23" i="17"/>
  <c r="H23" i="17" s="1"/>
  <c r="R275" i="20"/>
  <c r="U275" i="20" s="1"/>
  <c r="G54" i="14"/>
  <c r="I23" i="17"/>
  <c r="J23" i="17" s="1"/>
  <c r="V407" i="20"/>
  <c r="F26" i="15"/>
  <c r="H26" i="15" s="1"/>
  <c r="G48" i="13"/>
  <c r="I82" i="15"/>
  <c r="J82" i="15" s="1"/>
  <c r="I79" i="15"/>
  <c r="J79" i="15" s="1"/>
  <c r="I54" i="15"/>
  <c r="J54" i="15" s="1"/>
  <c r="F33" i="16"/>
  <c r="H33" i="16" s="1"/>
  <c r="P319" i="1"/>
  <c r="R319" i="1" s="1"/>
  <c r="T319" i="1" s="1"/>
  <c r="P260" i="1"/>
  <c r="R260" i="1" s="1"/>
  <c r="T260" i="1" s="1"/>
  <c r="G48" i="19"/>
  <c r="I39" i="17"/>
  <c r="J39" i="17" s="1"/>
  <c r="G78" i="12"/>
  <c r="H54" i="16"/>
  <c r="I33" i="19"/>
  <c r="J33" i="19" s="1"/>
  <c r="G55" i="18"/>
  <c r="G74" i="16"/>
  <c r="F74" i="15"/>
  <c r="H74" i="15" s="1"/>
  <c r="I49" i="12"/>
  <c r="J49" i="12" s="1"/>
  <c r="I27" i="12"/>
  <c r="J27" i="12" s="1"/>
  <c r="I67" i="13"/>
  <c r="J67" i="13" s="1"/>
  <c r="F40" i="14"/>
  <c r="H40" i="14" s="1"/>
  <c r="I66" i="15"/>
  <c r="J66" i="15" s="1"/>
  <c r="F56" i="16"/>
  <c r="H56" i="16" s="1"/>
  <c r="F22" i="16"/>
  <c r="I31" i="18"/>
  <c r="J31" i="18" s="1"/>
  <c r="I68" i="19"/>
  <c r="J68" i="19" s="1"/>
  <c r="I48" i="19"/>
  <c r="J48" i="19" s="1"/>
  <c r="P325" i="1"/>
  <c r="R325" i="1" s="1"/>
  <c r="T325" i="1" s="1"/>
  <c r="G25" i="19"/>
  <c r="G52" i="16"/>
  <c r="G84" i="14"/>
  <c r="G81" i="13"/>
  <c r="R115" i="1"/>
  <c r="T115" i="1" s="1"/>
  <c r="I70" i="17"/>
  <c r="J70" i="17" s="1"/>
  <c r="I36" i="17"/>
  <c r="J36" i="17" s="1"/>
  <c r="G39" i="17"/>
  <c r="G45" i="15"/>
  <c r="F48" i="15"/>
  <c r="H48" i="15" s="1"/>
  <c r="G74" i="14"/>
  <c r="I43" i="15"/>
  <c r="J43" i="15" s="1"/>
  <c r="I56" i="16"/>
  <c r="J56" i="16" s="1"/>
  <c r="F37" i="17"/>
  <c r="G37" i="17" s="1"/>
  <c r="G48" i="16"/>
  <c r="G27" i="16"/>
  <c r="V153" i="20"/>
  <c r="V167" i="20"/>
  <c r="V145" i="20"/>
  <c r="V586" i="20"/>
  <c r="V522" i="20"/>
  <c r="F75" i="18"/>
  <c r="H75" i="18" s="1"/>
  <c r="I26" i="17"/>
  <c r="J26" i="17" s="1"/>
  <c r="F22" i="15"/>
  <c r="I74" i="13"/>
  <c r="J74" i="13" s="1"/>
  <c r="I36" i="14"/>
  <c r="J36" i="14" s="1"/>
  <c r="I80" i="16"/>
  <c r="J80" i="16" s="1"/>
  <c r="G39" i="16"/>
  <c r="P329" i="1"/>
  <c r="R329" i="1" s="1"/>
  <c r="T329" i="1" s="1"/>
  <c r="G36" i="17"/>
  <c r="I52" i="16"/>
  <c r="J52" i="16" s="1"/>
  <c r="G80" i="15"/>
  <c r="V439" i="20"/>
  <c r="V375" i="20"/>
  <c r="V151" i="20"/>
  <c r="V119" i="20"/>
  <c r="V427" i="20"/>
  <c r="V536" i="20"/>
  <c r="G83" i="18"/>
  <c r="V306" i="20"/>
  <c r="G62" i="18"/>
  <c r="G26" i="17"/>
  <c r="G67" i="14"/>
  <c r="I42" i="12"/>
  <c r="J42" i="12" s="1"/>
  <c r="I82" i="13"/>
  <c r="J82" i="13" s="1"/>
  <c r="F50" i="14"/>
  <c r="I69" i="16"/>
  <c r="J69" i="16" s="1"/>
  <c r="I27" i="17"/>
  <c r="J27" i="17" s="1"/>
  <c r="I62" i="18"/>
  <c r="J62" i="18" s="1"/>
  <c r="G33" i="19"/>
  <c r="I80" i="15"/>
  <c r="J80" i="15" s="1"/>
  <c r="V365" i="20"/>
  <c r="I60" i="17"/>
  <c r="J60" i="17" s="1"/>
  <c r="F30" i="15"/>
  <c r="H30" i="15" s="1"/>
  <c r="G79" i="14"/>
  <c r="G78" i="14"/>
  <c r="I78" i="14"/>
  <c r="J78" i="14" s="1"/>
  <c r="I61" i="15"/>
  <c r="J61" i="15" s="1"/>
  <c r="I70" i="18"/>
  <c r="J70" i="18" s="1"/>
  <c r="P770" i="1"/>
  <c r="R770" i="1" s="1"/>
  <c r="T770" i="1" s="1"/>
  <c r="J8" i="25"/>
  <c r="F50" i="12"/>
  <c r="H50" i="12" s="1"/>
  <c r="I50" i="12"/>
  <c r="J50" i="12" s="1"/>
  <c r="H51" i="13"/>
  <c r="G51" i="13"/>
  <c r="H43" i="12"/>
  <c r="G43" i="12"/>
  <c r="V303" i="20"/>
  <c r="R303" i="20"/>
  <c r="U303" i="20" s="1"/>
  <c r="R587" i="20"/>
  <c r="U587" i="20" s="1"/>
  <c r="V587" i="20"/>
  <c r="R610" i="20"/>
  <c r="U610" i="20" s="1"/>
  <c r="V610" i="20"/>
  <c r="G75" i="12"/>
  <c r="H75" i="12"/>
  <c r="V384" i="20"/>
  <c r="R384" i="20"/>
  <c r="U384" i="20" s="1"/>
  <c r="G72" i="18"/>
  <c r="H72" i="18"/>
  <c r="V564" i="20"/>
  <c r="V220" i="20"/>
  <c r="R220" i="20"/>
  <c r="U220" i="20" s="1"/>
  <c r="R574" i="20"/>
  <c r="U574" i="20" s="1"/>
  <c r="V574" i="20"/>
  <c r="R615" i="20"/>
  <c r="U615" i="20" s="1"/>
  <c r="V615" i="20"/>
  <c r="R607" i="20"/>
  <c r="U607" i="20" s="1"/>
  <c r="V607" i="20"/>
  <c r="R208" i="20"/>
  <c r="U208" i="20" s="1"/>
  <c r="V208" i="20"/>
  <c r="R202" i="20"/>
  <c r="U202" i="20" s="1"/>
  <c r="V202" i="20"/>
  <c r="R258" i="20"/>
  <c r="U258" i="20" s="1"/>
  <c r="V258" i="20"/>
  <c r="V369" i="20"/>
  <c r="R369" i="20"/>
  <c r="U369" i="20" s="1"/>
  <c r="R503" i="20"/>
  <c r="U503" i="20" s="1"/>
  <c r="V415" i="20"/>
  <c r="R415" i="20"/>
  <c r="U415" i="20" s="1"/>
  <c r="V572" i="20"/>
  <c r="R572" i="20"/>
  <c r="U572" i="20" s="1"/>
  <c r="V282" i="20"/>
  <c r="V99" i="20"/>
  <c r="V429" i="20"/>
  <c r="V473" i="20"/>
  <c r="V359" i="20"/>
  <c r="R359" i="20"/>
  <c r="U359" i="20" s="1"/>
  <c r="R179" i="20"/>
  <c r="U179" i="20" s="1"/>
  <c r="V519" i="20"/>
  <c r="R152" i="20"/>
  <c r="U152" i="20" s="1"/>
  <c r="V152" i="20"/>
  <c r="R540" i="20"/>
  <c r="U540" i="20" s="1"/>
  <c r="V540" i="20"/>
  <c r="R140" i="1"/>
  <c r="T140" i="1" s="1"/>
  <c r="R142" i="1"/>
  <c r="T142" i="1" s="1"/>
  <c r="G61" i="12"/>
  <c r="F64" i="13"/>
  <c r="I64" i="13"/>
  <c r="J64" i="13" s="1"/>
  <c r="I57" i="13"/>
  <c r="J57" i="13" s="1"/>
  <c r="F57" i="13"/>
  <c r="F57" i="15"/>
  <c r="H57" i="15" s="1"/>
  <c r="G64" i="17"/>
  <c r="H64" i="17"/>
  <c r="I57" i="17"/>
  <c r="J57" i="17" s="1"/>
  <c r="F57" i="17"/>
  <c r="H57" i="17" s="1"/>
  <c r="F40" i="18"/>
  <c r="H40" i="18" s="1"/>
  <c r="F46" i="13"/>
  <c r="I46" i="13"/>
  <c r="J46" i="13" s="1"/>
  <c r="F34" i="14"/>
  <c r="H34" i="14" s="1"/>
  <c r="I34" i="14"/>
  <c r="J34" i="14" s="1"/>
  <c r="F73" i="15"/>
  <c r="H73" i="15" s="1"/>
  <c r="I73" i="15"/>
  <c r="J73" i="15" s="1"/>
  <c r="I37" i="15"/>
  <c r="J37" i="15" s="1"/>
  <c r="F37" i="15"/>
  <c r="H37" i="15" s="1"/>
  <c r="F47" i="18"/>
  <c r="I47" i="18"/>
  <c r="J47" i="18" s="1"/>
  <c r="H61" i="19"/>
  <c r="G61" i="19"/>
  <c r="F41" i="19"/>
  <c r="H41" i="19" s="1"/>
  <c r="R117" i="1"/>
  <c r="T117" i="1" s="1"/>
  <c r="G73" i="12"/>
  <c r="H73" i="12"/>
  <c r="G61" i="14"/>
  <c r="H61" i="14"/>
  <c r="I47" i="14"/>
  <c r="J47" i="14" s="1"/>
  <c r="F47" i="14"/>
  <c r="H47" i="14" s="1"/>
  <c r="F67" i="16"/>
  <c r="H67" i="16" s="1"/>
  <c r="I67" i="16"/>
  <c r="J67" i="16" s="1"/>
  <c r="I63" i="17"/>
  <c r="J63" i="17" s="1"/>
  <c r="F63" i="17"/>
  <c r="H63" i="17" s="1"/>
  <c r="F47" i="16"/>
  <c r="H47" i="16" s="1"/>
  <c r="I47" i="16"/>
  <c r="J47" i="16" s="1"/>
  <c r="H30" i="16"/>
  <c r="G30" i="16"/>
  <c r="F25" i="17"/>
  <c r="H25" i="17" s="1"/>
  <c r="H60" i="19"/>
  <c r="G60" i="19"/>
  <c r="F62" i="15"/>
  <c r="H62" i="15" s="1"/>
  <c r="P54" i="7"/>
  <c r="R54" i="7" s="1"/>
  <c r="P36" i="7"/>
  <c r="R36" i="7" s="1"/>
  <c r="H35" i="13"/>
  <c r="G35" i="13"/>
  <c r="I31" i="13"/>
  <c r="J31" i="13" s="1"/>
  <c r="F31" i="13"/>
  <c r="H31" i="13" s="1"/>
  <c r="G67" i="13"/>
  <c r="H67" i="13"/>
  <c r="I63" i="14"/>
  <c r="J63" i="14" s="1"/>
  <c r="F63" i="14"/>
  <c r="H63" i="14" s="1"/>
  <c r="F49" i="15"/>
  <c r="H49" i="15" s="1"/>
  <c r="I49" i="15"/>
  <c r="J49" i="15" s="1"/>
  <c r="F27" i="15"/>
  <c r="I27" i="15"/>
  <c r="J27" i="15" s="1"/>
  <c r="F73" i="16"/>
  <c r="H73" i="16" s="1"/>
  <c r="I73" i="16"/>
  <c r="J73" i="16" s="1"/>
  <c r="V17" i="7"/>
  <c r="H37" i="19"/>
  <c r="G37" i="19"/>
  <c r="H68" i="16"/>
  <c r="F63" i="12"/>
  <c r="H63" i="12" s="1"/>
  <c r="I63" i="12"/>
  <c r="J63" i="12" s="1"/>
  <c r="F25" i="12"/>
  <c r="H25" i="12" s="1"/>
  <c r="I25" i="12"/>
  <c r="J25" i="12" s="1"/>
  <c r="F52" i="14"/>
  <c r="I52" i="14"/>
  <c r="J52" i="14" s="1"/>
  <c r="F83" i="15"/>
  <c r="I83" i="15"/>
  <c r="J83" i="15" s="1"/>
  <c r="F75" i="17"/>
  <c r="H75" i="17" s="1"/>
  <c r="I75" i="17"/>
  <c r="J75" i="17" s="1"/>
  <c r="H57" i="19"/>
  <c r="G57" i="19"/>
  <c r="F28" i="19"/>
  <c r="H28" i="19" s="1"/>
  <c r="I28" i="19"/>
  <c r="J28" i="19" s="1"/>
  <c r="H63" i="15"/>
  <c r="G82" i="16"/>
  <c r="F69" i="12"/>
  <c r="H69" i="12" s="1"/>
  <c r="I69" i="12"/>
  <c r="J69" i="12" s="1"/>
  <c r="F34" i="13"/>
  <c r="I34" i="13"/>
  <c r="J34" i="13" s="1"/>
  <c r="H62" i="14"/>
  <c r="G62" i="14"/>
  <c r="I34" i="15"/>
  <c r="J34" i="15" s="1"/>
  <c r="F34" i="15"/>
  <c r="H34" i="15" s="1"/>
  <c r="H61" i="16"/>
  <c r="G61" i="16"/>
  <c r="Y25" i="20"/>
  <c r="P248" i="20"/>
  <c r="P295" i="20"/>
  <c r="P327" i="20"/>
  <c r="P329" i="20"/>
  <c r="P553" i="20"/>
  <c r="P234" i="20"/>
  <c r="P238" i="20"/>
  <c r="P246" i="20"/>
  <c r="V246" i="20" s="1"/>
  <c r="P486" i="20"/>
  <c r="P505" i="20"/>
  <c r="P605" i="20"/>
  <c r="P83" i="20"/>
  <c r="V83" i="20" s="1"/>
  <c r="P121" i="20"/>
  <c r="P178" i="20"/>
  <c r="P444" i="20"/>
  <c r="P446" i="20"/>
  <c r="P169" i="20"/>
  <c r="P269" i="20"/>
  <c r="P319" i="20"/>
  <c r="P321" i="20"/>
  <c r="P380" i="20"/>
  <c r="P382" i="20"/>
  <c r="P394" i="20"/>
  <c r="P537" i="20"/>
  <c r="P283" i="20"/>
  <c r="P577" i="20"/>
  <c r="Y39" i="20"/>
  <c r="P253" i="20"/>
  <c r="P335" i="20"/>
  <c r="P337" i="20"/>
  <c r="P436" i="20"/>
  <c r="P438" i="20"/>
  <c r="P475" i="20"/>
  <c r="Y37" i="20"/>
  <c r="P205" i="20"/>
  <c r="P229" i="20"/>
  <c r="P313" i="20"/>
  <c r="P402" i="20"/>
  <c r="P521" i="20"/>
  <c r="P609" i="20"/>
  <c r="I77" i="19"/>
  <c r="J77" i="19" s="1"/>
  <c r="F77" i="19"/>
  <c r="G77" i="19" s="1"/>
  <c r="H75" i="14"/>
  <c r="I23" i="13"/>
  <c r="J23" i="13" s="1"/>
  <c r="F49" i="14"/>
  <c r="G72" i="15"/>
  <c r="F83" i="16"/>
  <c r="I77" i="16"/>
  <c r="J77" i="16" s="1"/>
  <c r="I59" i="16"/>
  <c r="J59" i="16" s="1"/>
  <c r="F49" i="16"/>
  <c r="Y20" i="20"/>
  <c r="P333" i="1"/>
  <c r="R333" i="1" s="1"/>
  <c r="T333" i="1" s="1"/>
  <c r="P317" i="1"/>
  <c r="R317" i="1" s="1"/>
  <c r="T317" i="1" s="1"/>
  <c r="P270" i="1"/>
  <c r="R270" i="1" s="1"/>
  <c r="T270" i="1" s="1"/>
  <c r="P800" i="1"/>
  <c r="R800" i="1" s="1"/>
  <c r="T800" i="1" s="1"/>
  <c r="P805" i="1"/>
  <c r="R805" i="1" s="1"/>
  <c r="T805" i="1" s="1"/>
  <c r="P474" i="1"/>
  <c r="R474" i="1" s="1"/>
  <c r="T474" i="1" s="1"/>
  <c r="P762" i="1"/>
  <c r="R762" i="1" s="1"/>
  <c r="T762" i="1" s="1"/>
  <c r="I52" i="12"/>
  <c r="J52" i="12" s="1"/>
  <c r="I74" i="14"/>
  <c r="J74" i="14" s="1"/>
  <c r="F56" i="14"/>
  <c r="H56" i="14" s="1"/>
  <c r="I42" i="14"/>
  <c r="J42" i="14" s="1"/>
  <c r="I67" i="15"/>
  <c r="J67" i="15" s="1"/>
  <c r="I56" i="15"/>
  <c r="J56" i="15" s="1"/>
  <c r="F63" i="16"/>
  <c r="F35" i="16"/>
  <c r="I27" i="16"/>
  <c r="J27" i="16" s="1"/>
  <c r="I81" i="17"/>
  <c r="J81" i="17" s="1"/>
  <c r="F43" i="17"/>
  <c r="Y17" i="20"/>
  <c r="P255" i="1"/>
  <c r="P163" i="1"/>
  <c r="R163" i="1" s="1"/>
  <c r="T163" i="1" s="1"/>
  <c r="P788" i="1"/>
  <c r="R788" i="1" s="1"/>
  <c r="T788" i="1" s="1"/>
  <c r="P822" i="1"/>
  <c r="P819" i="1"/>
  <c r="R819" i="1" s="1"/>
  <c r="T819" i="1" s="1"/>
  <c r="I25" i="13"/>
  <c r="J25" i="13" s="1"/>
  <c r="I77" i="14"/>
  <c r="J77" i="14" s="1"/>
  <c r="F40" i="17"/>
  <c r="H40" i="17" s="1"/>
  <c r="P808" i="1"/>
  <c r="R808" i="1" s="1"/>
  <c r="T808" i="1" s="1"/>
  <c r="P810" i="1"/>
  <c r="R810" i="1" s="1"/>
  <c r="T810" i="1" s="1"/>
  <c r="G71" i="14"/>
  <c r="H28" i="12"/>
  <c r="I84" i="14"/>
  <c r="J84" i="14" s="1"/>
  <c r="F48" i="14"/>
  <c r="H48" i="14" s="1"/>
  <c r="I72" i="15"/>
  <c r="J72" i="15" s="1"/>
  <c r="F70" i="15"/>
  <c r="I32" i="15"/>
  <c r="J32" i="15" s="1"/>
  <c r="I28" i="15"/>
  <c r="J28" i="15" s="1"/>
  <c r="I76" i="16"/>
  <c r="J76" i="16" s="1"/>
  <c r="I65" i="16"/>
  <c r="J65" i="16" s="1"/>
  <c r="F60" i="16"/>
  <c r="F51" i="16"/>
  <c r="I45" i="16"/>
  <c r="J45" i="16" s="1"/>
  <c r="I37" i="16"/>
  <c r="J37" i="16" s="1"/>
  <c r="I29" i="16"/>
  <c r="J29" i="16" s="1"/>
  <c r="G53" i="17"/>
  <c r="F81" i="18"/>
  <c r="Y27" i="20"/>
  <c r="G81" i="19"/>
  <c r="F75" i="19"/>
  <c r="P277" i="1"/>
  <c r="R277" i="1" s="1"/>
  <c r="T277" i="1" s="1"/>
  <c r="P170" i="1"/>
  <c r="R170" i="1" s="1"/>
  <c r="T170" i="1" s="1"/>
  <c r="P812" i="1"/>
  <c r="R812" i="1" s="1"/>
  <c r="T812" i="1" s="1"/>
  <c r="P802" i="1"/>
  <c r="R802" i="1" s="1"/>
  <c r="T802" i="1" s="1"/>
  <c r="G39" i="14"/>
  <c r="G80" i="14"/>
  <c r="Y29" i="20"/>
  <c r="G65" i="12"/>
  <c r="G45" i="12"/>
  <c r="Y31" i="20"/>
  <c r="G63" i="19"/>
  <c r="I46" i="12"/>
  <c r="J46" i="12" s="1"/>
  <c r="I28" i="12"/>
  <c r="J28" i="12" s="1"/>
  <c r="I30" i="14"/>
  <c r="J30" i="14" s="1"/>
  <c r="I52" i="15"/>
  <c r="J52" i="15" s="1"/>
  <c r="F44" i="16"/>
  <c r="H44" i="16" s="1"/>
  <c r="Y33" i="20"/>
  <c r="P309" i="1"/>
  <c r="R309" i="1" s="1"/>
  <c r="T309" i="1" s="1"/>
  <c r="P297" i="1"/>
  <c r="R297" i="1" s="1"/>
  <c r="T297" i="1" s="1"/>
  <c r="P293" i="1"/>
  <c r="R293" i="1" s="1"/>
  <c r="T293" i="1" s="1"/>
  <c r="P796" i="1"/>
  <c r="R796" i="1" s="1"/>
  <c r="T796" i="1" s="1"/>
  <c r="P811" i="1"/>
  <c r="R811" i="1" s="1"/>
  <c r="T811" i="1" s="1"/>
  <c r="P801" i="1"/>
  <c r="R801" i="1" s="1"/>
  <c r="T801" i="1" s="1"/>
  <c r="P820" i="1"/>
  <c r="I82" i="1"/>
  <c r="R82" i="1"/>
  <c r="T82" i="1" s="1"/>
  <c r="R63" i="1"/>
  <c r="T63" i="1" s="1"/>
  <c r="I63" i="1"/>
  <c r="H115" i="1"/>
  <c r="J117" i="1"/>
  <c r="J142" i="1"/>
  <c r="I186" i="1"/>
  <c r="I223" i="1"/>
  <c r="I251" i="1"/>
  <c r="I328" i="1"/>
  <c r="R346" i="1"/>
  <c r="T346" i="1" s="1"/>
  <c r="P160" i="1"/>
  <c r="G160" i="1"/>
  <c r="I160" i="1" s="1"/>
  <c r="I163" i="1"/>
  <c r="R106" i="1"/>
  <c r="T106" i="1" s="1"/>
  <c r="R171" i="1"/>
  <c r="T171" i="1" s="1"/>
  <c r="R214" i="1"/>
  <c r="T214" i="1" s="1"/>
  <c r="R224" i="1"/>
  <c r="T224" i="1" s="1"/>
  <c r="R390" i="1"/>
  <c r="T390" i="1" s="1"/>
  <c r="R454" i="1"/>
  <c r="T454" i="1" s="1"/>
  <c r="R446" i="1"/>
  <c r="T446" i="1" s="1"/>
  <c r="H93" i="1"/>
  <c r="R93" i="1"/>
  <c r="T93" i="1" s="1"/>
  <c r="H89" i="1"/>
  <c r="R89" i="1"/>
  <c r="T89" i="1" s="1"/>
  <c r="H85" i="1"/>
  <c r="R85" i="1"/>
  <c r="T85" i="1" s="1"/>
  <c r="I81" i="1"/>
  <c r="R81" i="1"/>
  <c r="T81" i="1" s="1"/>
  <c r="I77" i="1"/>
  <c r="R77" i="1"/>
  <c r="T77" i="1" s="1"/>
  <c r="R55" i="1"/>
  <c r="T55" i="1" s="1"/>
  <c r="I55" i="1"/>
  <c r="R52" i="1"/>
  <c r="T52" i="1" s="1"/>
  <c r="I52" i="1"/>
  <c r="R48" i="1"/>
  <c r="T48" i="1" s="1"/>
  <c r="I48" i="1"/>
  <c r="H90" i="1"/>
  <c r="R90" i="1"/>
  <c r="T90" i="1" s="1"/>
  <c r="R28" i="1"/>
  <c r="T28" i="1" s="1"/>
  <c r="I28" i="1"/>
  <c r="R98" i="1"/>
  <c r="T98" i="1" s="1"/>
  <c r="R112" i="1"/>
  <c r="T112" i="1" s="1"/>
  <c r="R206" i="1"/>
  <c r="T206" i="1" s="1"/>
  <c r="R183" i="1"/>
  <c r="T183" i="1" s="1"/>
  <c r="R216" i="1"/>
  <c r="T216" i="1" s="1"/>
  <c r="R248" i="1"/>
  <c r="T248" i="1" s="1"/>
  <c r="R438" i="1"/>
  <c r="T438" i="1" s="1"/>
  <c r="R448" i="1"/>
  <c r="T448" i="1" s="1"/>
  <c r="R92" i="1"/>
  <c r="T92" i="1" s="1"/>
  <c r="H92" i="1"/>
  <c r="R88" i="1"/>
  <c r="T88" i="1" s="1"/>
  <c r="H88" i="1"/>
  <c r="R84" i="1"/>
  <c r="T84" i="1" s="1"/>
  <c r="H84" i="1"/>
  <c r="R80" i="1"/>
  <c r="T80" i="1" s="1"/>
  <c r="I80" i="1"/>
  <c r="R76" i="1"/>
  <c r="T76" i="1" s="1"/>
  <c r="R60" i="1"/>
  <c r="T60" i="1" s="1"/>
  <c r="I60" i="1"/>
  <c r="R104" i="1"/>
  <c r="T104" i="1" s="1"/>
  <c r="R430" i="1"/>
  <c r="T430" i="1" s="1"/>
  <c r="R274" i="1"/>
  <c r="T274" i="1" s="1"/>
  <c r="R72" i="1"/>
  <c r="T72" i="1" s="1"/>
  <c r="I72" i="1"/>
  <c r="R47" i="1"/>
  <c r="T47" i="1" s="1"/>
  <c r="I47" i="1"/>
  <c r="R44" i="1"/>
  <c r="T44" i="1" s="1"/>
  <c r="I44" i="1"/>
  <c r="R40" i="1"/>
  <c r="T40" i="1" s="1"/>
  <c r="I40" i="1"/>
  <c r="R130" i="1"/>
  <c r="T130" i="1" s="1"/>
  <c r="R96" i="1"/>
  <c r="T96" i="1" s="1"/>
  <c r="R124" i="1"/>
  <c r="T124" i="1" s="1"/>
  <c r="R230" i="1"/>
  <c r="T230" i="1" s="1"/>
  <c r="R173" i="1"/>
  <c r="T173" i="1" s="1"/>
  <c r="R208" i="1"/>
  <c r="T208" i="1" s="1"/>
  <c r="R422" i="1"/>
  <c r="T422" i="1" s="1"/>
  <c r="G178" i="1"/>
  <c r="I178" i="1" s="1"/>
  <c r="P178" i="1"/>
  <c r="R87" i="1"/>
  <c r="T87" i="1" s="1"/>
  <c r="H87" i="1"/>
  <c r="R79" i="1"/>
  <c r="T79" i="1" s="1"/>
  <c r="I79" i="1"/>
  <c r="R56" i="1"/>
  <c r="T56" i="1" s="1"/>
  <c r="I56" i="1"/>
  <c r="R31" i="1"/>
  <c r="T31" i="1" s="1"/>
  <c r="I31" i="1"/>
  <c r="R152" i="1"/>
  <c r="T152" i="1" s="1"/>
  <c r="R136" i="1"/>
  <c r="T136" i="1" s="1"/>
  <c r="R414" i="1"/>
  <c r="T414" i="1" s="1"/>
  <c r="P176" i="1"/>
  <c r="G176" i="1"/>
  <c r="I176" i="1" s="1"/>
  <c r="R71" i="1"/>
  <c r="T71" i="1" s="1"/>
  <c r="I71" i="1"/>
  <c r="R68" i="1"/>
  <c r="T68" i="1" s="1"/>
  <c r="I68" i="1"/>
  <c r="R64" i="1"/>
  <c r="T64" i="1" s="1"/>
  <c r="I64" i="1"/>
  <c r="R39" i="1"/>
  <c r="T39" i="1" s="1"/>
  <c r="I39" i="1"/>
  <c r="R36" i="1"/>
  <c r="T36" i="1" s="1"/>
  <c r="I36" i="1"/>
  <c r="R32" i="1"/>
  <c r="T32" i="1" s="1"/>
  <c r="I32" i="1"/>
  <c r="G305" i="1"/>
  <c r="I305" i="1" s="1"/>
  <c r="P305" i="1"/>
  <c r="G633" i="1"/>
  <c r="K633" i="1" s="1"/>
  <c r="P633" i="1"/>
  <c r="G573" i="1"/>
  <c r="K573" i="1" s="1"/>
  <c r="P573" i="1"/>
  <c r="G517" i="1"/>
  <c r="K517" i="1" s="1"/>
  <c r="P517" i="1"/>
  <c r="R396" i="1"/>
  <c r="T396" i="1" s="1"/>
  <c r="P327" i="1"/>
  <c r="G327" i="1"/>
  <c r="I327" i="1" s="1"/>
  <c r="R393" i="1"/>
  <c r="T393" i="1" s="1"/>
  <c r="R425" i="1"/>
  <c r="T425" i="1" s="1"/>
  <c r="R457" i="1"/>
  <c r="T457" i="1" s="1"/>
  <c r="R354" i="1"/>
  <c r="T354" i="1" s="1"/>
  <c r="R403" i="1"/>
  <c r="T403" i="1" s="1"/>
  <c r="R435" i="1"/>
  <c r="T435" i="1" s="1"/>
  <c r="P311" i="1"/>
  <c r="G311" i="1"/>
  <c r="I311" i="1" s="1"/>
  <c r="G335" i="1"/>
  <c r="I335" i="1" s="1"/>
  <c r="P335" i="1"/>
  <c r="R412" i="1"/>
  <c r="T412" i="1" s="1"/>
  <c r="G253" i="1"/>
  <c r="I253" i="1" s="1"/>
  <c r="P253" i="1"/>
  <c r="R374" i="1"/>
  <c r="T374" i="1" s="1"/>
  <c r="R409" i="1"/>
  <c r="T409" i="1" s="1"/>
  <c r="R441" i="1"/>
  <c r="T441" i="1" s="1"/>
  <c r="R419" i="1"/>
  <c r="T419" i="1" s="1"/>
  <c r="R703" i="1"/>
  <c r="T703" i="1" s="1"/>
  <c r="R337" i="1"/>
  <c r="T337" i="1" s="1"/>
  <c r="G813" i="1"/>
  <c r="K813" i="1" s="1"/>
  <c r="P813" i="1"/>
  <c r="R509" i="1"/>
  <c r="T509" i="1" s="1"/>
  <c r="P295" i="1"/>
  <c r="R295" i="1" s="1"/>
  <c r="T295" i="1" s="1"/>
  <c r="P289" i="1"/>
  <c r="R289" i="1" s="1"/>
  <c r="T289" i="1" s="1"/>
  <c r="G255" i="1"/>
  <c r="G781" i="1"/>
  <c r="K781" i="1" s="1"/>
  <c r="P781" i="1"/>
  <c r="P821" i="1"/>
  <c r="G821" i="1"/>
  <c r="K821" i="1" s="1"/>
  <c r="G824" i="1"/>
  <c r="K824" i="1" s="1"/>
  <c r="P824" i="1"/>
  <c r="G818" i="1"/>
  <c r="K818" i="1" s="1"/>
  <c r="P818" i="1"/>
  <c r="G823" i="1"/>
  <c r="K823" i="1" s="1"/>
  <c r="P823" i="1"/>
  <c r="G817" i="1"/>
  <c r="K817" i="1" s="1"/>
  <c r="P817" i="1"/>
  <c r="G822" i="1"/>
  <c r="K822" i="1" s="1"/>
  <c r="G820" i="1"/>
  <c r="K820" i="1" s="1"/>
  <c r="G826" i="1"/>
  <c r="P826" i="1"/>
  <c r="M5" i="17"/>
  <c r="M4" i="14"/>
  <c r="M4" i="16"/>
  <c r="M5" i="16"/>
  <c r="M5" i="14"/>
  <c r="O608" i="25"/>
  <c r="O611" i="25"/>
  <c r="O618" i="25"/>
  <c r="O502" i="25"/>
  <c r="O505" i="25"/>
  <c r="O192" i="25"/>
  <c r="O503" i="25"/>
  <c r="O510" i="25"/>
  <c r="O205" i="25"/>
  <c r="O551" i="25"/>
  <c r="O558" i="25"/>
  <c r="O448" i="25"/>
  <c r="O599" i="25"/>
  <c r="O606" i="25"/>
  <c r="O500" i="25"/>
  <c r="O477" i="25"/>
  <c r="O462" i="25"/>
  <c r="O504" i="25"/>
  <c r="O483" i="25"/>
  <c r="O478" i="25"/>
  <c r="O572" i="25"/>
  <c r="O563" i="25"/>
  <c r="O570" i="25"/>
  <c r="O497" i="25"/>
  <c r="O495" i="25"/>
  <c r="O202" i="25"/>
  <c r="O545" i="25"/>
  <c r="O543" i="25"/>
  <c r="O203" i="25"/>
  <c r="O550" i="25"/>
  <c r="O553" i="25"/>
  <c r="O207" i="25"/>
  <c r="O598" i="25"/>
  <c r="O601" i="25"/>
  <c r="O496" i="25"/>
  <c r="O457" i="25"/>
  <c r="O459" i="25"/>
  <c r="O532" i="25"/>
  <c r="O514" i="25"/>
  <c r="O517" i="25"/>
  <c r="O536" i="25"/>
  <c r="O515" i="25"/>
  <c r="O522" i="25"/>
  <c r="O604" i="25"/>
  <c r="O610" i="25"/>
  <c r="O613" i="25"/>
  <c r="O191" i="25"/>
  <c r="O582" i="25"/>
  <c r="O585" i="25"/>
  <c r="O481" i="25"/>
  <c r="O627" i="25"/>
  <c r="O628" i="25"/>
  <c r="O485" i="25"/>
  <c r="O195" i="25"/>
  <c r="O446" i="25"/>
  <c r="O524" i="25"/>
  <c r="O499" i="25"/>
  <c r="O506" i="25"/>
  <c r="O560" i="25"/>
  <c r="O547" i="25"/>
  <c r="O554" i="25"/>
  <c r="O596" i="25"/>
  <c r="O595" i="25"/>
  <c r="O602" i="25"/>
  <c r="O600" i="25"/>
  <c r="O605" i="25"/>
  <c r="O603" i="25"/>
  <c r="O534" i="25"/>
  <c r="O537" i="25"/>
  <c r="O479" i="25"/>
  <c r="O625" i="25"/>
  <c r="O623" i="25"/>
  <c r="O516" i="25"/>
  <c r="O493" i="25"/>
  <c r="O488" i="25"/>
  <c r="O520" i="25"/>
  <c r="O498" i="25"/>
  <c r="O501" i="25"/>
  <c r="O556" i="25"/>
  <c r="O546" i="25"/>
  <c r="O549" i="25"/>
  <c r="O592" i="25"/>
  <c r="O594" i="25"/>
  <c r="O597" i="25"/>
  <c r="O626" i="25"/>
  <c r="O486" i="25"/>
  <c r="C15" i="25"/>
  <c r="C18" i="25" s="1"/>
  <c r="O458" i="25"/>
  <c r="O487" i="25"/>
  <c r="O482" i="25"/>
  <c r="O577" i="25"/>
  <c r="O575" i="25"/>
  <c r="O512" i="25"/>
  <c r="O492" i="25"/>
  <c r="O484" i="25"/>
  <c r="O548" i="25"/>
  <c r="O531" i="25"/>
  <c r="O538" i="25"/>
  <c r="O552" i="25"/>
  <c r="O541" i="25"/>
  <c r="O539" i="25"/>
  <c r="O588" i="25"/>
  <c r="O589" i="25"/>
  <c r="O587" i="25"/>
  <c r="O624" i="25"/>
  <c r="O460" i="25"/>
  <c r="O208" i="25"/>
  <c r="O519" i="25"/>
  <c r="O526" i="25"/>
  <c r="O529" i="25"/>
  <c r="O527" i="25"/>
  <c r="O468" i="25"/>
  <c r="O615" i="25"/>
  <c r="O622" i="25"/>
  <c r="O544" i="25"/>
  <c r="O530" i="25"/>
  <c r="O533" i="25"/>
  <c r="O580" i="25"/>
  <c r="O578" i="25"/>
  <c r="O581" i="25"/>
  <c r="O584" i="25"/>
  <c r="O579" i="25"/>
  <c r="O586" i="25"/>
  <c r="O620" i="25"/>
  <c r="O450" i="25"/>
  <c r="O204" i="25"/>
  <c r="O518" i="25"/>
  <c r="O521" i="25"/>
  <c r="O454" i="25"/>
  <c r="O566" i="25"/>
  <c r="O569" i="25"/>
  <c r="O476" i="25"/>
  <c r="O567" i="25"/>
  <c r="O574" i="25"/>
  <c r="O508" i="25"/>
  <c r="O491" i="25"/>
  <c r="O480" i="25"/>
  <c r="O535" i="25"/>
  <c r="O590" i="25"/>
  <c r="O489" i="25"/>
  <c r="O509" i="25"/>
  <c r="O555" i="25"/>
  <c r="O490" i="25"/>
  <c r="O542" i="25"/>
  <c r="O206" i="25"/>
  <c r="O199" i="25"/>
  <c r="O507" i="25"/>
  <c r="O568" i="25"/>
  <c r="O494" i="25"/>
  <c r="O571" i="25"/>
  <c r="O616" i="25"/>
  <c r="O511" i="25"/>
  <c r="O453" i="25"/>
  <c r="O614" i="25"/>
  <c r="O523" i="25"/>
  <c r="O612" i="25"/>
  <c r="O629" i="25"/>
  <c r="O449" i="25"/>
  <c r="O609" i="25"/>
  <c r="O617" i="25"/>
  <c r="O197" i="25"/>
  <c r="O583" i="25"/>
  <c r="O591" i="25"/>
  <c r="O528" i="25"/>
  <c r="O557" i="25"/>
  <c r="O565" i="25"/>
  <c r="O593" i="25"/>
  <c r="O463" i="25"/>
  <c r="O200" i="25"/>
  <c r="O562" i="25"/>
  <c r="O513" i="25"/>
  <c r="O540" i="25"/>
  <c r="O576" i="25"/>
  <c r="O452" i="25"/>
  <c r="O525" i="25"/>
  <c r="O573" i="25"/>
  <c r="O561" i="25"/>
  <c r="O201" i="25"/>
  <c r="O559" i="25"/>
  <c r="O619" i="25"/>
  <c r="O607" i="25"/>
  <c r="O564" i="25"/>
  <c r="O621" i="25"/>
  <c r="M4" i="17"/>
  <c r="C15" i="7"/>
  <c r="C18" i="7" s="1"/>
  <c r="O594" i="20"/>
  <c r="O524" i="20"/>
  <c r="O205" i="20"/>
  <c r="O507" i="20"/>
  <c r="O592" i="20"/>
  <c r="O452" i="20"/>
  <c r="O575" i="20"/>
  <c r="O509" i="20"/>
  <c r="O470" i="20"/>
  <c r="O579" i="20"/>
  <c r="O513" i="20"/>
  <c r="O546" i="20"/>
  <c r="O456" i="20"/>
  <c r="O581" i="20"/>
  <c r="O582" i="20"/>
  <c r="O512" i="20"/>
  <c r="O617" i="20"/>
  <c r="O197" i="20"/>
  <c r="O548" i="20"/>
  <c r="O480" i="20"/>
  <c r="O531" i="20"/>
  <c r="O616" i="20"/>
  <c r="O445" i="20"/>
  <c r="O556" i="20"/>
  <c r="O486" i="20"/>
  <c r="O539" i="20"/>
  <c r="O453" i="20"/>
  <c r="O506" i="20"/>
  <c r="O607" i="20"/>
  <c r="O541" i="20"/>
  <c r="O510" i="20"/>
  <c r="O611" i="20"/>
  <c r="O545" i="20"/>
  <c r="O578" i="20"/>
  <c r="O508" i="20"/>
  <c r="O613" i="20"/>
  <c r="O614" i="20"/>
  <c r="O544" i="20"/>
  <c r="O206" i="20"/>
  <c r="O495" i="20"/>
  <c r="O580" i="20"/>
  <c r="O208" i="20"/>
  <c r="O563" i="20"/>
  <c r="O497" i="20"/>
  <c r="O485" i="20"/>
  <c r="O535" i="20"/>
  <c r="O450" i="20"/>
  <c r="O502" i="20"/>
  <c r="O603" i="20"/>
  <c r="O537" i="20"/>
  <c r="O570" i="20"/>
  <c r="O500" i="20"/>
  <c r="O605" i="20"/>
  <c r="O574" i="20"/>
  <c r="O504" i="20"/>
  <c r="O609" i="20"/>
  <c r="O488" i="20"/>
  <c r="O572" i="20"/>
  <c r="O478" i="20"/>
  <c r="O523" i="20"/>
  <c r="O608" i="20"/>
  <c r="O207" i="20"/>
  <c r="O559" i="20"/>
  <c r="O487" i="20"/>
  <c r="O526" i="20"/>
  <c r="O203" i="20"/>
  <c r="O561" i="20"/>
  <c r="O441" i="20"/>
  <c r="O567" i="20"/>
  <c r="O501" i="20"/>
  <c r="O534" i="20"/>
  <c r="O439" i="20"/>
  <c r="O569" i="20"/>
  <c r="O602" i="20"/>
  <c r="O532" i="20"/>
  <c r="C15" i="20"/>
  <c r="C18" i="20" s="1"/>
  <c r="O606" i="20"/>
  <c r="O536" i="20"/>
  <c r="O474" i="20"/>
  <c r="O519" i="20"/>
  <c r="O604" i="20"/>
  <c r="O200" i="20"/>
  <c r="O555" i="20"/>
  <c r="O481" i="20"/>
  <c r="O489" i="20"/>
  <c r="O591" i="20"/>
  <c r="O525" i="20"/>
  <c r="O558" i="20"/>
  <c r="O483" i="20"/>
  <c r="O593" i="20"/>
  <c r="O498" i="20"/>
  <c r="O599" i="20"/>
  <c r="O533" i="20"/>
  <c r="O566" i="20"/>
  <c r="O496" i="20"/>
  <c r="O601" i="20"/>
  <c r="O476" i="20"/>
  <c r="O564" i="20"/>
  <c r="O484" i="20"/>
  <c r="O568" i="20"/>
  <c r="O199" i="20"/>
  <c r="O551" i="20"/>
  <c r="O475" i="20"/>
  <c r="O482" i="20"/>
  <c r="O587" i="20"/>
  <c r="O521" i="20"/>
  <c r="O522" i="20"/>
  <c r="O192" i="20"/>
  <c r="O557" i="20"/>
  <c r="O590" i="20"/>
  <c r="O520" i="20"/>
  <c r="O530" i="20"/>
  <c r="O204" i="20"/>
  <c r="O565" i="20"/>
  <c r="O598" i="20"/>
  <c r="O528" i="20"/>
  <c r="O447" i="20"/>
  <c r="O511" i="20"/>
  <c r="O596" i="20"/>
  <c r="O469" i="20"/>
  <c r="O515" i="20"/>
  <c r="O600" i="20"/>
  <c r="O477" i="20"/>
  <c r="O583" i="20"/>
  <c r="O517" i="20"/>
  <c r="O518" i="20"/>
  <c r="O191" i="20"/>
  <c r="O553" i="20"/>
  <c r="O554" i="20"/>
  <c r="O471" i="20"/>
  <c r="O589" i="20"/>
  <c r="O443" i="20"/>
  <c r="O552" i="20"/>
  <c r="O201" i="20"/>
  <c r="O571" i="20"/>
  <c r="O573" i="20"/>
  <c r="O610" i="20"/>
  <c r="O576" i="20"/>
  <c r="O491" i="20"/>
  <c r="O503" i="20"/>
  <c r="O505" i="20"/>
  <c r="O542" i="20"/>
  <c r="O540" i="20"/>
  <c r="O479" i="20"/>
  <c r="O595" i="20"/>
  <c r="O492" i="20"/>
  <c r="O490" i="20"/>
  <c r="O547" i="20"/>
  <c r="O549" i="20"/>
  <c r="O586" i="20"/>
  <c r="O584" i="20"/>
  <c r="O597" i="20"/>
  <c r="O543" i="20"/>
  <c r="O473" i="20"/>
  <c r="O550" i="20"/>
  <c r="O516" i="20"/>
  <c r="O446" i="20"/>
  <c r="O442" i="20"/>
  <c r="O577" i="20"/>
  <c r="O493" i="20"/>
  <c r="O612" i="20"/>
  <c r="O494" i="20"/>
  <c r="O195" i="20"/>
  <c r="O451" i="20"/>
  <c r="O499" i="20"/>
  <c r="O562" i="20"/>
  <c r="O514" i="20"/>
  <c r="O529" i="20"/>
  <c r="O588" i="20"/>
  <c r="O615" i="20"/>
  <c r="O472" i="20"/>
  <c r="O202" i="20"/>
  <c r="O560" i="20"/>
  <c r="O461" i="20"/>
  <c r="O455" i="20"/>
  <c r="O527" i="20"/>
  <c r="O538" i="20"/>
  <c r="O585" i="20"/>
  <c r="M6" i="14"/>
  <c r="M1" i="14"/>
  <c r="M6" i="17"/>
  <c r="M1" i="17"/>
  <c r="C16" i="25"/>
  <c r="D18" i="25" s="1"/>
  <c r="M6" i="16"/>
  <c r="M1" i="16"/>
  <c r="O513" i="22"/>
  <c r="O600" i="22"/>
  <c r="O522" i="22"/>
  <c r="O517" i="22"/>
  <c r="O604" i="22"/>
  <c r="O538" i="22"/>
  <c r="O490" i="22"/>
  <c r="O576" i="22"/>
  <c r="O558" i="22"/>
  <c r="O557" i="22"/>
  <c r="O628" i="22"/>
  <c r="O534" i="22"/>
  <c r="O561" i="22"/>
  <c r="O629" i="22"/>
  <c r="O550" i="22"/>
  <c r="O565" i="22"/>
  <c r="O630" i="22"/>
  <c r="O566" i="22"/>
  <c r="O569" i="22"/>
  <c r="O631" i="22"/>
  <c r="O582" i="22"/>
  <c r="O573" i="22"/>
  <c r="O632" i="22"/>
  <c r="O598" i="22"/>
  <c r="O545" i="22"/>
  <c r="O622" i="22"/>
  <c r="O491" i="22"/>
  <c r="O549" i="22"/>
  <c r="O626" i="22"/>
  <c r="O502" i="22"/>
  <c r="O521" i="22"/>
  <c r="O607" i="22"/>
  <c r="O554" i="22"/>
  <c r="O589" i="22"/>
  <c r="O480" i="22"/>
  <c r="O514" i="22"/>
  <c r="O593" i="22"/>
  <c r="O484" i="22"/>
  <c r="O530" i="22"/>
  <c r="O597" i="22"/>
  <c r="O486" i="22"/>
  <c r="O546" i="22"/>
  <c r="O601" i="22"/>
  <c r="O492" i="22"/>
  <c r="O562" i="22"/>
  <c r="O606" i="22"/>
  <c r="O495" i="22"/>
  <c r="O578" i="22"/>
  <c r="O610" i="22"/>
  <c r="O499" i="22"/>
  <c r="O594" i="22"/>
  <c r="O614" i="22"/>
  <c r="O503" i="22"/>
  <c r="O609" i="22"/>
  <c r="O585" i="22"/>
  <c r="O478" i="22"/>
  <c r="O498" i="22"/>
  <c r="O481" i="22"/>
  <c r="O543" i="22"/>
  <c r="O192" i="22"/>
  <c r="O485" i="22"/>
  <c r="O547" i="22"/>
  <c r="O200" i="22"/>
  <c r="O489" i="22"/>
  <c r="O551" i="22"/>
  <c r="O204" i="22"/>
  <c r="O496" i="22"/>
  <c r="O555" i="22"/>
  <c r="O208" i="22"/>
  <c r="O500" i="22"/>
  <c r="O559" i="22"/>
  <c r="O625" i="22"/>
  <c r="O460" i="22"/>
  <c r="O531" i="22"/>
  <c r="O633" i="22"/>
  <c r="O468" i="22"/>
  <c r="O535" i="22"/>
  <c r="C15" i="22"/>
  <c r="C18" i="22" s="1"/>
  <c r="O618" i="22"/>
  <c r="O507" i="22"/>
  <c r="O201" i="22"/>
  <c r="O516" i="22"/>
  <c r="O575" i="22"/>
  <c r="O206" i="22"/>
  <c r="O520" i="22"/>
  <c r="O579" i="22"/>
  <c r="O207" i="22"/>
  <c r="O524" i="22"/>
  <c r="O583" i="22"/>
  <c r="O446" i="22"/>
  <c r="O528" i="22"/>
  <c r="O587" i="22"/>
  <c r="O457" i="22"/>
  <c r="O532" i="22"/>
  <c r="O591" i="22"/>
  <c r="O449" i="22"/>
  <c r="O504" i="22"/>
  <c r="O563" i="22"/>
  <c r="O454" i="22"/>
  <c r="O508" i="22"/>
  <c r="O567" i="22"/>
  <c r="O479" i="22"/>
  <c r="O539" i="22"/>
  <c r="O203" i="22"/>
  <c r="O548" i="22"/>
  <c r="O608" i="22"/>
  <c r="O448" i="22"/>
  <c r="O552" i="22"/>
  <c r="O612" i="22"/>
  <c r="O462" i="22"/>
  <c r="O556" i="22"/>
  <c r="O616" i="22"/>
  <c r="O463" i="22"/>
  <c r="O560" i="22"/>
  <c r="O494" i="22"/>
  <c r="O476" i="22"/>
  <c r="O564" i="22"/>
  <c r="O510" i="22"/>
  <c r="O459" i="22"/>
  <c r="O536" i="22"/>
  <c r="O595" i="22"/>
  <c r="O197" i="22"/>
  <c r="O540" i="22"/>
  <c r="O599" i="22"/>
  <c r="O191" i="22"/>
  <c r="O512" i="22"/>
  <c r="O571" i="22"/>
  <c r="O493" i="22"/>
  <c r="O580" i="22"/>
  <c r="O574" i="22"/>
  <c r="O497" i="22"/>
  <c r="O584" i="22"/>
  <c r="O590" i="22"/>
  <c r="O501" i="22"/>
  <c r="O588" i="22"/>
  <c r="O605" i="22"/>
  <c r="O505" i="22"/>
  <c r="O592" i="22"/>
  <c r="O483" i="22"/>
  <c r="O509" i="22"/>
  <c r="O596" i="22"/>
  <c r="O506" i="22"/>
  <c r="O205" i="22"/>
  <c r="O477" i="22"/>
  <c r="O195" i="22"/>
  <c r="O515" i="22"/>
  <c r="O624" i="22"/>
  <c r="O458" i="22"/>
  <c r="O613" i="22"/>
  <c r="O553" i="22"/>
  <c r="O511" i="22"/>
  <c r="O634" i="22"/>
  <c r="O453" i="22"/>
  <c r="O527" i="22"/>
  <c r="O487" i="22"/>
  <c r="O544" i="22"/>
  <c r="O570" i="22"/>
  <c r="O533" i="22"/>
  <c r="O620" i="22"/>
  <c r="O488" i="22"/>
  <c r="O482" i="22"/>
  <c r="O572" i="22"/>
  <c r="O603" i="22"/>
  <c r="O529" i="22"/>
  <c r="O619" i="22"/>
  <c r="O617" i="22"/>
  <c r="O577" i="22"/>
  <c r="O450" i="22"/>
  <c r="O518" i="22"/>
  <c r="O199" i="22"/>
  <c r="O519" i="22"/>
  <c r="O635" i="22"/>
  <c r="O542" i="22"/>
  <c r="O452" i="22"/>
  <c r="O202" i="22"/>
  <c r="O602" i="22"/>
  <c r="O627" i="22"/>
  <c r="O537" i="22"/>
  <c r="O525" i="22"/>
  <c r="O523" i="22"/>
  <c r="O611" i="22"/>
  <c r="O541" i="22"/>
  <c r="O568" i="22"/>
  <c r="O623" i="22"/>
  <c r="O621" i="22"/>
  <c r="O581" i="22"/>
  <c r="O586" i="22"/>
  <c r="O526" i="22"/>
  <c r="O615" i="22"/>
  <c r="C16" i="22"/>
  <c r="D18" i="22" s="1"/>
  <c r="C16" i="7"/>
  <c r="D18" i="7" s="1"/>
  <c r="M3" i="17"/>
  <c r="M2" i="17"/>
  <c r="C16" i="20"/>
  <c r="D18" i="20" s="1"/>
  <c r="M2" i="14"/>
  <c r="M3" i="14"/>
  <c r="M6" i="15"/>
  <c r="M1" i="15"/>
  <c r="M2" i="15"/>
  <c r="M3" i="15"/>
  <c r="M5" i="15"/>
  <c r="M4" i="15"/>
  <c r="M3" i="16"/>
  <c r="M2" i="16"/>
  <c r="R160" i="20"/>
  <c r="U160" i="20" s="1"/>
  <c r="V160" i="20"/>
  <c r="R392" i="20"/>
  <c r="U392" i="20" s="1"/>
  <c r="G77" i="17"/>
  <c r="H77" i="17"/>
  <c r="R125" i="20"/>
  <c r="U125" i="20" s="1"/>
  <c r="V125" i="20"/>
  <c r="H25" i="16"/>
  <c r="G25" i="16"/>
  <c r="G72" i="14"/>
  <c r="G55" i="16"/>
  <c r="H50" i="13"/>
  <c r="G47" i="15"/>
  <c r="G54" i="12"/>
  <c r="H70" i="12"/>
  <c r="I29" i="14"/>
  <c r="J29" i="14" s="1"/>
  <c r="F29" i="14"/>
  <c r="H29" i="14" s="1"/>
  <c r="G55" i="17"/>
  <c r="H55" i="17"/>
  <c r="H50" i="17"/>
  <c r="G50" i="17"/>
  <c r="H22" i="13"/>
  <c r="G22" i="13"/>
  <c r="F66" i="13"/>
  <c r="H66" i="13" s="1"/>
  <c r="I66" i="13"/>
  <c r="J66" i="13" s="1"/>
  <c r="H24" i="13"/>
  <c r="G24" i="13"/>
  <c r="G36" i="12"/>
  <c r="H36" i="12"/>
  <c r="H58" i="16"/>
  <c r="G58" i="16"/>
  <c r="H55" i="12"/>
  <c r="G55" i="12"/>
  <c r="G49" i="12"/>
  <c r="H49" i="12"/>
  <c r="F37" i="12"/>
  <c r="H37" i="12" s="1"/>
  <c r="I37" i="12"/>
  <c r="J37" i="12" s="1"/>
  <c r="H49" i="13"/>
  <c r="G49" i="13"/>
  <c r="F40" i="13"/>
  <c r="H40" i="13" s="1"/>
  <c r="F28" i="13"/>
  <c r="H28" i="13" s="1"/>
  <c r="I28" i="13"/>
  <c r="J28" i="13" s="1"/>
  <c r="F79" i="13"/>
  <c r="H79" i="13" s="1"/>
  <c r="I79" i="13"/>
  <c r="J79" i="13" s="1"/>
  <c r="G79" i="15"/>
  <c r="H79" i="15"/>
  <c r="H34" i="16"/>
  <c r="G34" i="16"/>
  <c r="F77" i="12"/>
  <c r="H77" i="12" s="1"/>
  <c r="I77" i="12"/>
  <c r="J77" i="12" s="1"/>
  <c r="H71" i="12"/>
  <c r="F60" i="12"/>
  <c r="I60" i="12"/>
  <c r="J60" i="12" s="1"/>
  <c r="G53" i="12"/>
  <c r="F23" i="12"/>
  <c r="G23" i="12" s="1"/>
  <c r="G71" i="13"/>
  <c r="H71" i="13"/>
  <c r="H58" i="13"/>
  <c r="G58" i="13"/>
  <c r="F37" i="14"/>
  <c r="I37" i="14"/>
  <c r="J37" i="14" s="1"/>
  <c r="H50" i="16"/>
  <c r="G50" i="16"/>
  <c r="F34" i="12"/>
  <c r="I34" i="12"/>
  <c r="H45" i="13"/>
  <c r="G45" i="13"/>
  <c r="G42" i="13"/>
  <c r="H42" i="13"/>
  <c r="F21" i="13"/>
  <c r="I21" i="13"/>
  <c r="J21" i="13" s="1"/>
  <c r="H70" i="13"/>
  <c r="G70" i="13"/>
  <c r="F66" i="14"/>
  <c r="H66" i="14" s="1"/>
  <c r="I66" i="14"/>
  <c r="J66" i="14" s="1"/>
  <c r="I70" i="16"/>
  <c r="J70" i="16" s="1"/>
  <c r="F70" i="16"/>
  <c r="H45" i="16"/>
  <c r="G45" i="16"/>
  <c r="H37" i="16"/>
  <c r="G37" i="16"/>
  <c r="H29" i="16"/>
  <c r="G29" i="16"/>
  <c r="H38" i="13"/>
  <c r="G38" i="13"/>
  <c r="G63" i="13"/>
  <c r="H63" i="13"/>
  <c r="H41" i="15"/>
  <c r="G41" i="15"/>
  <c r="H81" i="16"/>
  <c r="G81" i="16"/>
  <c r="G63" i="12"/>
  <c r="F40" i="12"/>
  <c r="H40" i="12" s="1"/>
  <c r="I40" i="12"/>
  <c r="J40" i="12" s="1"/>
  <c r="G27" i="12"/>
  <c r="H27" i="12"/>
  <c r="H32" i="13"/>
  <c r="G32" i="13"/>
  <c r="G75" i="13"/>
  <c r="H75" i="13"/>
  <c r="H62" i="13"/>
  <c r="G62" i="13"/>
  <c r="H42" i="16"/>
  <c r="G42" i="16"/>
  <c r="H66" i="16"/>
  <c r="G66" i="16"/>
  <c r="F21" i="6"/>
  <c r="H21" i="6"/>
  <c r="J21" i="6"/>
  <c r="L21" i="6"/>
  <c r="H79" i="12"/>
  <c r="F74" i="12"/>
  <c r="I74" i="12"/>
  <c r="J74" i="12" s="1"/>
  <c r="F57" i="12"/>
  <c r="H57" i="12" s="1"/>
  <c r="G39" i="12"/>
  <c r="H39" i="12"/>
  <c r="F47" i="13"/>
  <c r="I47" i="13"/>
  <c r="J47" i="13" s="1"/>
  <c r="H41" i="13"/>
  <c r="G41" i="13"/>
  <c r="H29" i="13"/>
  <c r="G29" i="13"/>
  <c r="I61" i="13"/>
  <c r="F61" i="13"/>
  <c r="H52" i="15"/>
  <c r="G52" i="15"/>
  <c r="Q13" i="6"/>
  <c r="N13" i="6"/>
  <c r="K13" i="6"/>
  <c r="H13" i="6"/>
  <c r="M13" i="6"/>
  <c r="J13" i="6"/>
  <c r="G13" i="6"/>
  <c r="D13" i="6"/>
  <c r="I13" i="6"/>
  <c r="F13" i="6"/>
  <c r="C13" i="6"/>
  <c r="E13" i="6"/>
  <c r="P13" i="6"/>
  <c r="B15" i="6"/>
  <c r="O13" i="6"/>
  <c r="H31" i="12"/>
  <c r="G31" i="12"/>
  <c r="H37" i="13"/>
  <c r="G37" i="13"/>
  <c r="G59" i="15"/>
  <c r="H59" i="15"/>
  <c r="G56" i="12"/>
  <c r="G33" i="12"/>
  <c r="F43" i="13"/>
  <c r="I41" i="13"/>
  <c r="J41" i="13" s="1"/>
  <c r="I29" i="13"/>
  <c r="J29" i="13" s="1"/>
  <c r="H43" i="15"/>
  <c r="G43" i="15"/>
  <c r="G81" i="12"/>
  <c r="G64" i="12"/>
  <c r="G21" i="12"/>
  <c r="G23" i="13"/>
  <c r="F40" i="15"/>
  <c r="I40" i="15"/>
  <c r="J40" i="15" s="1"/>
  <c r="F53" i="16"/>
  <c r="I53" i="16"/>
  <c r="J53" i="16" s="1"/>
  <c r="G47" i="16"/>
  <c r="F36" i="16"/>
  <c r="I36" i="16"/>
  <c r="J36" i="16" s="1"/>
  <c r="G80" i="17"/>
  <c r="H80" i="17"/>
  <c r="F42" i="18"/>
  <c r="I42" i="18"/>
  <c r="J42" i="18" s="1"/>
  <c r="H55" i="14"/>
  <c r="G24" i="12"/>
  <c r="I37" i="13"/>
  <c r="J37" i="13" s="1"/>
  <c r="F81" i="15"/>
  <c r="I81" i="15"/>
  <c r="J81" i="15" s="1"/>
  <c r="F33" i="15"/>
  <c r="I33" i="15"/>
  <c r="J33" i="15" s="1"/>
  <c r="G72" i="12"/>
  <c r="I72" i="16"/>
  <c r="J72" i="16" s="1"/>
  <c r="F72" i="16"/>
  <c r="I69" i="17"/>
  <c r="J69" i="17" s="1"/>
  <c r="F69" i="17"/>
  <c r="H69" i="17" s="1"/>
  <c r="F53" i="14"/>
  <c r="I53" i="14"/>
  <c r="J53" i="14" s="1"/>
  <c r="F69" i="15"/>
  <c r="H69" i="15" s="1"/>
  <c r="I69" i="15"/>
  <c r="J69" i="15" s="1"/>
  <c r="F59" i="17"/>
  <c r="I59" i="17"/>
  <c r="J59" i="17" s="1"/>
  <c r="F76" i="14"/>
  <c r="I76" i="14"/>
  <c r="J76" i="14" s="1"/>
  <c r="F73" i="14"/>
  <c r="H73" i="14" s="1"/>
  <c r="I73" i="14"/>
  <c r="J73" i="14" s="1"/>
  <c r="F58" i="14"/>
  <c r="I58" i="14"/>
  <c r="J58" i="14" s="1"/>
  <c r="F26" i="14"/>
  <c r="I26" i="14"/>
  <c r="J26" i="14" s="1"/>
  <c r="F65" i="15"/>
  <c r="I65" i="15"/>
  <c r="J65" i="15" s="1"/>
  <c r="F46" i="15"/>
  <c r="I46" i="15"/>
  <c r="J46" i="15" s="1"/>
  <c r="G48" i="17"/>
  <c r="H48" i="17"/>
  <c r="I80" i="14"/>
  <c r="J80" i="14" s="1"/>
  <c r="G77" i="14"/>
  <c r="F60" i="14"/>
  <c r="H60" i="14" s="1"/>
  <c r="F45" i="14"/>
  <c r="H45" i="14" s="1"/>
  <c r="F44" i="14"/>
  <c r="F33" i="14"/>
  <c r="I75" i="15"/>
  <c r="J75" i="15" s="1"/>
  <c r="F53" i="15"/>
  <c r="H53" i="15" s="1"/>
  <c r="G28" i="15"/>
  <c r="F79" i="16"/>
  <c r="H79" i="16" s="1"/>
  <c r="I24" i="16"/>
  <c r="J24" i="16" s="1"/>
  <c r="F73" i="17"/>
  <c r="H73" i="17" s="1"/>
  <c r="F45" i="17"/>
  <c r="H37" i="17"/>
  <c r="F73" i="18"/>
  <c r="I73" i="18"/>
  <c r="J73" i="18" s="1"/>
  <c r="F54" i="18"/>
  <c r="I54" i="18"/>
  <c r="J54" i="18" s="1"/>
  <c r="F48" i="18"/>
  <c r="H48" i="18" s="1"/>
  <c r="F41" i="18"/>
  <c r="I41" i="18"/>
  <c r="J41" i="18" s="1"/>
  <c r="Y15" i="20"/>
  <c r="I70" i="14"/>
  <c r="J70" i="14" s="1"/>
  <c r="F65" i="14"/>
  <c r="H65" i="14" s="1"/>
  <c r="I46" i="14"/>
  <c r="J46" i="14" s="1"/>
  <c r="F84" i="15"/>
  <c r="I62" i="15"/>
  <c r="J62" i="15" s="1"/>
  <c r="G32" i="15"/>
  <c r="I24" i="15"/>
  <c r="J24" i="15" s="1"/>
  <c r="I84" i="16"/>
  <c r="J84" i="16" s="1"/>
  <c r="I81" i="16"/>
  <c r="J81" i="16" s="1"/>
  <c r="F31" i="16"/>
  <c r="H31" i="16" s="1"/>
  <c r="F23" i="16"/>
  <c r="I61" i="17"/>
  <c r="J61" i="17" s="1"/>
  <c r="I53" i="17"/>
  <c r="J53" i="17" s="1"/>
  <c r="F33" i="17"/>
  <c r="H33" i="17" s="1"/>
  <c r="I33" i="17"/>
  <c r="J33" i="17" s="1"/>
  <c r="F60" i="18"/>
  <c r="H60" i="18" s="1"/>
  <c r="I53" i="18"/>
  <c r="J53" i="18" s="1"/>
  <c r="F53" i="18"/>
  <c r="F24" i="18"/>
  <c r="H24" i="18" s="1"/>
  <c r="Y21" i="20"/>
  <c r="H47" i="19"/>
  <c r="G47" i="19"/>
  <c r="I68" i="14"/>
  <c r="J68" i="14" s="1"/>
  <c r="I28" i="14"/>
  <c r="J28" i="14" s="1"/>
  <c r="I68" i="15"/>
  <c r="J68" i="15" s="1"/>
  <c r="I53" i="15"/>
  <c r="J53" i="15" s="1"/>
  <c r="G84" i="16"/>
  <c r="G75" i="16"/>
  <c r="G67" i="16"/>
  <c r="I64" i="16"/>
  <c r="J64" i="16" s="1"/>
  <c r="I41" i="16"/>
  <c r="J41" i="16" s="1"/>
  <c r="G24" i="16"/>
  <c r="I21" i="16"/>
  <c r="J21" i="16" s="1"/>
  <c r="G76" i="17"/>
  <c r="I73" i="17"/>
  <c r="J73" i="17" s="1"/>
  <c r="Y23" i="20"/>
  <c r="F72" i="19"/>
  <c r="I72" i="19"/>
  <c r="J72" i="19" s="1"/>
  <c r="F52" i="19"/>
  <c r="H52" i="19" s="1"/>
  <c r="I52" i="19"/>
  <c r="I60" i="14"/>
  <c r="J60" i="14" s="1"/>
  <c r="G64" i="16"/>
  <c r="G44" i="17"/>
  <c r="G21" i="17"/>
  <c r="F39" i="18"/>
  <c r="I39" i="18"/>
  <c r="J39" i="18" s="1"/>
  <c r="F71" i="19"/>
  <c r="H71" i="19" s="1"/>
  <c r="F65" i="19"/>
  <c r="H65" i="19" s="1"/>
  <c r="G76" i="16"/>
  <c r="F35" i="17"/>
  <c r="I35" i="17"/>
  <c r="J35" i="17" s="1"/>
  <c r="F32" i="17"/>
  <c r="H32" i="17" s="1"/>
  <c r="F45" i="18"/>
  <c r="I45" i="18"/>
  <c r="J45" i="18" s="1"/>
  <c r="Y26" i="20"/>
  <c r="Y28" i="20"/>
  <c r="Y30" i="20"/>
  <c r="Y32" i="20"/>
  <c r="Y34" i="20"/>
  <c r="Y36" i="20"/>
  <c r="Y38" i="20"/>
  <c r="P71" i="20"/>
  <c r="V71" i="20" s="1"/>
  <c r="P150" i="20"/>
  <c r="P225" i="20"/>
  <c r="V225" i="20" s="1"/>
  <c r="P255" i="20"/>
  <c r="P271" i="20"/>
  <c r="P305" i="20"/>
  <c r="P348" i="20"/>
  <c r="P350" i="20"/>
  <c r="P370" i="20"/>
  <c r="P412" i="20"/>
  <c r="P414" i="20"/>
  <c r="P434" i="20"/>
  <c r="P447" i="20"/>
  <c r="P497" i="20"/>
  <c r="P513" i="20"/>
  <c r="P529" i="20"/>
  <c r="P545" i="20"/>
  <c r="P561" i="20"/>
  <c r="P593" i="20"/>
  <c r="P154" i="20"/>
  <c r="P158" i="20"/>
  <c r="P188" i="20"/>
  <c r="P201" i="20"/>
  <c r="P221" i="20"/>
  <c r="P223" i="20"/>
  <c r="P257" i="20"/>
  <c r="P279" i="20"/>
  <c r="P301" i="20"/>
  <c r="P346" i="20"/>
  <c r="P388" i="20"/>
  <c r="P390" i="20"/>
  <c r="P410" i="20"/>
  <c r="P480" i="20"/>
  <c r="P581" i="20"/>
  <c r="P613" i="20"/>
  <c r="P105" i="20"/>
  <c r="P117" i="20"/>
  <c r="P195" i="20"/>
  <c r="P251" i="20"/>
  <c r="P259" i="20"/>
  <c r="P289" i="20"/>
  <c r="P293" i="20"/>
  <c r="P312" i="20"/>
  <c r="V312" i="20" s="1"/>
  <c r="P340" i="20"/>
  <c r="V340" i="20" s="1"/>
  <c r="P364" i="20"/>
  <c r="P366" i="20"/>
  <c r="P386" i="20"/>
  <c r="P428" i="20"/>
  <c r="P430" i="20"/>
  <c r="P489" i="20"/>
  <c r="P509" i="20"/>
  <c r="P525" i="20"/>
  <c r="P541" i="20"/>
  <c r="P557" i="20"/>
  <c r="P569" i="20"/>
  <c r="P601" i="20"/>
  <c r="P175" i="20"/>
  <c r="P263" i="20"/>
  <c r="P281" i="20"/>
  <c r="P287" i="20"/>
  <c r="P291" i="20"/>
  <c r="P342" i="20"/>
  <c r="P362" i="20"/>
  <c r="P404" i="20"/>
  <c r="P406" i="20"/>
  <c r="P426" i="20"/>
  <c r="P485" i="20"/>
  <c r="P589" i="20"/>
  <c r="P51" i="20"/>
  <c r="V51" i="20" s="1"/>
  <c r="P135" i="20"/>
  <c r="V135" i="20" s="1"/>
  <c r="P213" i="20"/>
  <c r="P215" i="20"/>
  <c r="P233" i="20"/>
  <c r="V233" i="20" s="1"/>
  <c r="P250" i="20"/>
  <c r="V250" i="20" s="1"/>
  <c r="P356" i="20"/>
  <c r="P358" i="20"/>
  <c r="P378" i="20"/>
  <c r="P420" i="20"/>
  <c r="P422" i="20"/>
  <c r="P452" i="20"/>
  <c r="P454" i="20"/>
  <c r="P481" i="20"/>
  <c r="P494" i="20"/>
  <c r="P565" i="20"/>
  <c r="P597" i="20"/>
  <c r="P75" i="20"/>
  <c r="V75" i="20" s="1"/>
  <c r="P87" i="20"/>
  <c r="V87" i="20" s="1"/>
  <c r="P101" i="20"/>
  <c r="P180" i="20"/>
  <c r="P209" i="20"/>
  <c r="P211" i="20"/>
  <c r="P267" i="20"/>
  <c r="P309" i="20"/>
  <c r="P315" i="20"/>
  <c r="P317" i="20"/>
  <c r="P323" i="20"/>
  <c r="P325" i="20"/>
  <c r="P331" i="20"/>
  <c r="P333" i="20"/>
  <c r="P339" i="20"/>
  <c r="P354" i="20"/>
  <c r="P396" i="20"/>
  <c r="P398" i="20"/>
  <c r="P418" i="20"/>
  <c r="P448" i="20"/>
  <c r="P450" i="20"/>
  <c r="P459" i="20"/>
  <c r="P463" i="20"/>
  <c r="P477" i="20"/>
  <c r="P490" i="20"/>
  <c r="P501" i="20"/>
  <c r="P517" i="20"/>
  <c r="P533" i="20"/>
  <c r="P549" i="20"/>
  <c r="P585" i="20"/>
  <c r="P617" i="20"/>
  <c r="H77" i="19"/>
  <c r="I29" i="17"/>
  <c r="J29" i="17" s="1"/>
  <c r="F29" i="17"/>
  <c r="H29" i="17" s="1"/>
  <c r="F57" i="18"/>
  <c r="I57" i="18"/>
  <c r="J57" i="18" s="1"/>
  <c r="F44" i="18"/>
  <c r="H44" i="18" s="1"/>
  <c r="F21" i="18"/>
  <c r="I21" i="18"/>
  <c r="I80" i="18"/>
  <c r="J80" i="18" s="1"/>
  <c r="F80" i="18"/>
  <c r="F56" i="18"/>
  <c r="H56" i="18" s="1"/>
  <c r="V23" i="7"/>
  <c r="V20" i="7"/>
  <c r="V24" i="7"/>
  <c r="P60" i="7"/>
  <c r="R60" i="7" s="1"/>
  <c r="P68" i="7"/>
  <c r="R68" i="7" s="1"/>
  <c r="P70" i="7"/>
  <c r="R70" i="7" s="1"/>
  <c r="V22" i="7"/>
  <c r="P28" i="7"/>
  <c r="R28" i="7" s="1"/>
  <c r="P38" i="7"/>
  <c r="R38" i="7" s="1"/>
  <c r="P44" i="7"/>
  <c r="R44" i="7" s="1"/>
  <c r="P52" i="7"/>
  <c r="R52" i="7" s="1"/>
  <c r="G68" i="19"/>
  <c r="H68" i="19"/>
  <c r="F55" i="19"/>
  <c r="H55" i="19" s="1"/>
  <c r="I21" i="17"/>
  <c r="J21" i="17" s="1"/>
  <c r="Y5" i="20"/>
  <c r="F39" i="19"/>
  <c r="H39" i="19" s="1"/>
  <c r="G73" i="19"/>
  <c r="Y14" i="20"/>
  <c r="F77" i="18"/>
  <c r="H77" i="18" s="1"/>
  <c r="G36" i="19"/>
  <c r="Y24" i="20"/>
  <c r="Y22" i="20"/>
  <c r="F27" i="19"/>
  <c r="G27" i="19" s="1"/>
  <c r="P814" i="1"/>
  <c r="R814" i="1" s="1"/>
  <c r="T814" i="1" s="1"/>
  <c r="P809" i="1"/>
  <c r="R809" i="1" s="1"/>
  <c r="T809" i="1" s="1"/>
  <c r="P760" i="1"/>
  <c r="R760" i="1" s="1"/>
  <c r="T760" i="1" s="1"/>
  <c r="P815" i="1"/>
  <c r="R815" i="1" s="1"/>
  <c r="T815" i="1" s="1"/>
  <c r="G31" i="19"/>
  <c r="G23" i="19"/>
  <c r="P732" i="1"/>
  <c r="R732" i="1" s="1"/>
  <c r="T732" i="1" s="1"/>
  <c r="P761" i="1"/>
  <c r="R761" i="1" s="1"/>
  <c r="T761" i="1" s="1"/>
  <c r="I18" i="13"/>
  <c r="F18" i="6"/>
  <c r="H18" i="6"/>
  <c r="D18" i="6"/>
  <c r="C18" i="6"/>
  <c r="F18" i="12"/>
  <c r="I18" i="12"/>
  <c r="I18" i="18"/>
  <c r="F18" i="18"/>
  <c r="K18" i="6"/>
  <c r="F18" i="13"/>
  <c r="L18" i="6"/>
  <c r="I18" i="19"/>
  <c r="F18" i="19"/>
  <c r="I18" i="6"/>
  <c r="J18" i="6"/>
  <c r="G18" i="6"/>
  <c r="W46" i="1" l="1"/>
  <c r="V47" i="1"/>
  <c r="W36" i="1"/>
  <c r="V37" i="1"/>
  <c r="R535" i="1"/>
  <c r="T535" i="1" s="1"/>
  <c r="P778" i="1"/>
  <c r="R627" i="1"/>
  <c r="T627" i="1" s="1"/>
  <c r="R779" i="1"/>
  <c r="T779" i="1" s="1"/>
  <c r="R504" i="1"/>
  <c r="T504" i="1" s="1"/>
  <c r="R326" i="1"/>
  <c r="T326" i="1" s="1"/>
  <c r="R172" i="1"/>
  <c r="T172" i="1" s="1"/>
  <c r="R715" i="1"/>
  <c r="T715" i="1" s="1"/>
  <c r="R242" i="1"/>
  <c r="T242" i="1" s="1"/>
  <c r="I24" i="1"/>
  <c r="R189" i="1"/>
  <c r="T189" i="1" s="1"/>
  <c r="R161" i="1"/>
  <c r="T161" i="1" s="1"/>
  <c r="R600" i="1"/>
  <c r="T600" i="1" s="1"/>
  <c r="R284" i="1"/>
  <c r="T284" i="1" s="1"/>
  <c r="R836" i="1"/>
  <c r="T836" i="1" s="1"/>
  <c r="R791" i="1"/>
  <c r="T791" i="1" s="1"/>
  <c r="R576" i="1"/>
  <c r="T576" i="1" s="1"/>
  <c r="R156" i="1"/>
  <c r="T156" i="1" s="1"/>
  <c r="R114" i="1"/>
  <c r="T114" i="1" s="1"/>
  <c r="D16" i="1"/>
  <c r="D19" i="1" s="1"/>
  <c r="R451" i="1"/>
  <c r="T451" i="1" s="1"/>
  <c r="R146" i="1"/>
  <c r="T146" i="1" s="1"/>
  <c r="P507" i="1"/>
  <c r="R507" i="1" s="1"/>
  <c r="T507" i="1" s="1"/>
  <c r="R749" i="1"/>
  <c r="T749" i="1" s="1"/>
  <c r="R529" i="1"/>
  <c r="T529" i="1" s="1"/>
  <c r="R440" i="1"/>
  <c r="T440" i="1" s="1"/>
  <c r="R226" i="1"/>
  <c r="T226" i="1" s="1"/>
  <c r="R387" i="1"/>
  <c r="T387" i="1" s="1"/>
  <c r="P745" i="1"/>
  <c r="R745" i="1" s="1"/>
  <c r="T745" i="1" s="1"/>
  <c r="R407" i="1"/>
  <c r="T407" i="1" s="1"/>
  <c r="R134" i="1"/>
  <c r="T134" i="1" s="1"/>
  <c r="R310" i="1"/>
  <c r="T310" i="1" s="1"/>
  <c r="R353" i="1"/>
  <c r="T353" i="1" s="1"/>
  <c r="R266" i="1"/>
  <c r="T266" i="1" s="1"/>
  <c r="R166" i="1"/>
  <c r="T166" i="1" s="1"/>
  <c r="R768" i="1"/>
  <c r="T768" i="1" s="1"/>
  <c r="R813" i="1"/>
  <c r="T813" i="1" s="1"/>
  <c r="R424" i="1"/>
  <c r="T424" i="1" s="1"/>
  <c r="R232" i="1"/>
  <c r="T232" i="1" s="1"/>
  <c r="R345" i="1"/>
  <c r="T345" i="1" s="1"/>
  <c r="P313" i="1"/>
  <c r="R313" i="1" s="1"/>
  <c r="T313" i="1" s="1"/>
  <c r="R116" i="1"/>
  <c r="T116" i="1" s="1"/>
  <c r="R538" i="1"/>
  <c r="T538" i="1" s="1"/>
  <c r="R141" i="1"/>
  <c r="T141" i="1" s="1"/>
  <c r="R378" i="1"/>
  <c r="T378" i="1" s="1"/>
  <c r="R388" i="1"/>
  <c r="T388" i="1" s="1"/>
  <c r="P197" i="1"/>
  <c r="G197" i="1"/>
  <c r="J197" i="1" s="1"/>
  <c r="G772" i="1"/>
  <c r="J772" i="1" s="1"/>
  <c r="P772" i="1"/>
  <c r="P191" i="1"/>
  <c r="G191" i="1"/>
  <c r="J191" i="1" s="1"/>
  <c r="G415" i="1"/>
  <c r="I415" i="1" s="1"/>
  <c r="P415" i="1"/>
  <c r="P444" i="1"/>
  <c r="G444" i="1"/>
  <c r="I444" i="1" s="1"/>
  <c r="P102" i="1"/>
  <c r="G102" i="1"/>
  <c r="I102" i="1" s="1"/>
  <c r="P439" i="1"/>
  <c r="G439" i="1"/>
  <c r="I439" i="1" s="1"/>
  <c r="D15" i="1"/>
  <c r="C19" i="1" s="1"/>
  <c r="R741" i="1"/>
  <c r="T741" i="1" s="1"/>
  <c r="P246" i="1"/>
  <c r="G246" i="1"/>
  <c r="I246" i="1" s="1"/>
  <c r="G177" i="1"/>
  <c r="I177" i="1" s="1"/>
  <c r="P177" i="1"/>
  <c r="G724" i="1"/>
  <c r="K724" i="1" s="1"/>
  <c r="P724" i="1"/>
  <c r="R724" i="1" s="1"/>
  <c r="T724" i="1" s="1"/>
  <c r="G674" i="1"/>
  <c r="P674" i="1"/>
  <c r="P300" i="1"/>
  <c r="G300" i="1"/>
  <c r="I300" i="1" s="1"/>
  <c r="R650" i="1"/>
  <c r="T650" i="1" s="1"/>
  <c r="P392" i="1"/>
  <c r="G392" i="1"/>
  <c r="I392" i="1" s="1"/>
  <c r="G265" i="1"/>
  <c r="I265" i="1" s="1"/>
  <c r="P265" i="1"/>
  <c r="R265" i="1" s="1"/>
  <c r="T265" i="1" s="1"/>
  <c r="P462" i="1"/>
  <c r="R462" i="1" s="1"/>
  <c r="T462" i="1" s="1"/>
  <c r="P318" i="1"/>
  <c r="G318" i="1"/>
  <c r="I318" i="1" s="1"/>
  <c r="P240" i="1"/>
  <c r="G240" i="1"/>
  <c r="I240" i="1" s="1"/>
  <c r="P203" i="1"/>
  <c r="G203" i="1"/>
  <c r="I203" i="1" s="1"/>
  <c r="G133" i="1"/>
  <c r="J133" i="1" s="1"/>
  <c r="P133" i="1"/>
  <c r="G307" i="1"/>
  <c r="I307" i="1" s="1"/>
  <c r="P307" i="1"/>
  <c r="G215" i="1"/>
  <c r="I215" i="1" s="1"/>
  <c r="P215" i="1"/>
  <c r="R833" i="1"/>
  <c r="T833" i="1" s="1"/>
  <c r="P730" i="1"/>
  <c r="R730" i="1" s="1"/>
  <c r="T730" i="1" s="1"/>
  <c r="P127" i="1"/>
  <c r="G127" i="1"/>
  <c r="H127" i="1" s="1"/>
  <c r="G283" i="1"/>
  <c r="I283" i="1" s="1"/>
  <c r="P283" i="1"/>
  <c r="P456" i="1"/>
  <c r="G456" i="1"/>
  <c r="I456" i="1" s="1"/>
  <c r="P324" i="1"/>
  <c r="G324" i="1"/>
  <c r="I324" i="1" s="1"/>
  <c r="G151" i="1"/>
  <c r="I151" i="1" s="1"/>
  <c r="P151" i="1"/>
  <c r="G367" i="1"/>
  <c r="J367" i="1" s="1"/>
  <c r="P367" i="1"/>
  <c r="G397" i="1"/>
  <c r="I397" i="1" s="1"/>
  <c r="P397" i="1"/>
  <c r="P228" i="1"/>
  <c r="G228" i="1"/>
  <c r="I228" i="1" s="1"/>
  <c r="P342" i="1"/>
  <c r="G342" i="1"/>
  <c r="I342" i="1" s="1"/>
  <c r="R33" i="1"/>
  <c r="T33" i="1" s="1"/>
  <c r="I33" i="1"/>
  <c r="G271" i="1"/>
  <c r="I271" i="1" s="1"/>
  <c r="P271" i="1"/>
  <c r="P386" i="1"/>
  <c r="G386" i="1"/>
  <c r="I386" i="1" s="1"/>
  <c r="R778" i="1"/>
  <c r="T778" i="1" s="1"/>
  <c r="P421" i="1"/>
  <c r="G421" i="1"/>
  <c r="I421" i="1" s="1"/>
  <c r="P258" i="1"/>
  <c r="R258" i="1" s="1"/>
  <c r="T258" i="1" s="1"/>
  <c r="G719" i="1"/>
  <c r="K719" i="1" s="1"/>
  <c r="P719" i="1"/>
  <c r="G185" i="1"/>
  <c r="I185" i="1" s="1"/>
  <c r="P185" i="1"/>
  <c r="R185" i="1" s="1"/>
  <c r="T185" i="1" s="1"/>
  <c r="P360" i="1"/>
  <c r="G360" i="1"/>
  <c r="J360" i="1" s="1"/>
  <c r="R705" i="1"/>
  <c r="T705" i="1" s="1"/>
  <c r="R785" i="1"/>
  <c r="T785" i="1" s="1"/>
  <c r="G278" i="1"/>
  <c r="I278" i="1" s="1"/>
  <c r="P278" i="1"/>
  <c r="R391" i="1"/>
  <c r="T391" i="1" s="1"/>
  <c r="R46" i="1"/>
  <c r="T46" i="1" s="1"/>
  <c r="I46" i="1"/>
  <c r="G158" i="1"/>
  <c r="I158" i="1" s="1"/>
  <c r="P158" i="1"/>
  <c r="R526" i="1"/>
  <c r="T526" i="1" s="1"/>
  <c r="R737" i="1"/>
  <c r="T737" i="1" s="1"/>
  <c r="G427" i="1"/>
  <c r="J427" i="1" s="1"/>
  <c r="P427" i="1"/>
  <c r="R59" i="1"/>
  <c r="T59" i="1" s="1"/>
  <c r="I59" i="1"/>
  <c r="G450" i="1"/>
  <c r="I450" i="1" s="1"/>
  <c r="P450" i="1"/>
  <c r="G336" i="1"/>
  <c r="I336" i="1" s="1"/>
  <c r="P336" i="1"/>
  <c r="V256" i="20"/>
  <c r="R466" i="20"/>
  <c r="U466" i="20" s="1"/>
  <c r="V399" i="20"/>
  <c r="G46" i="16"/>
  <c r="H46" i="16"/>
  <c r="R506" i="20"/>
  <c r="U506" i="20" s="1"/>
  <c r="V518" i="20"/>
  <c r="V138" i="20"/>
  <c r="V499" i="20"/>
  <c r="V371" i="20"/>
  <c r="V349" i="20"/>
  <c r="V300" i="20"/>
  <c r="V592" i="20"/>
  <c r="V222" i="20"/>
  <c r="V97" i="20"/>
  <c r="G38" i="16"/>
  <c r="V341" i="20"/>
  <c r="V240" i="20"/>
  <c r="V351" i="20"/>
  <c r="R219" i="20"/>
  <c r="U219" i="20" s="1"/>
  <c r="V606" i="20"/>
  <c r="G66" i="18"/>
  <c r="G78" i="16"/>
  <c r="H78" i="16"/>
  <c r="G79" i="18"/>
  <c r="H79" i="18"/>
  <c r="G22" i="14"/>
  <c r="V527" i="20"/>
  <c r="G28" i="19"/>
  <c r="G71" i="16"/>
  <c r="G27" i="17"/>
  <c r="G40" i="14"/>
  <c r="V277" i="20"/>
  <c r="H76" i="13"/>
  <c r="G76" i="13"/>
  <c r="G29" i="14"/>
  <c r="R591" i="20"/>
  <c r="U591" i="20" s="1"/>
  <c r="V330" i="20"/>
  <c r="G47" i="12"/>
  <c r="H57" i="14"/>
  <c r="V474" i="20"/>
  <c r="G69" i="12"/>
  <c r="R583" i="20"/>
  <c r="U583" i="20" s="1"/>
  <c r="R360" i="20"/>
  <c r="U360" i="20" s="1"/>
  <c r="V133" i="20"/>
  <c r="G68" i="13"/>
  <c r="R170" i="20"/>
  <c r="U170" i="20" s="1"/>
  <c r="R326" i="20"/>
  <c r="U326" i="20" s="1"/>
  <c r="G84" i="13"/>
  <c r="R305" i="1"/>
  <c r="T305" i="1" s="1"/>
  <c r="R603" i="1"/>
  <c r="T603" i="1" s="1"/>
  <c r="R618" i="1"/>
  <c r="T618" i="1" s="1"/>
  <c r="R827" i="1"/>
  <c r="T827" i="1" s="1"/>
  <c r="R471" i="1"/>
  <c r="T471" i="1" s="1"/>
  <c r="R663" i="1"/>
  <c r="T663" i="1" s="1"/>
  <c r="R573" i="1"/>
  <c r="T573" i="1" s="1"/>
  <c r="R572" i="1"/>
  <c r="T572" i="1" s="1"/>
  <c r="R562" i="1"/>
  <c r="T562" i="1" s="1"/>
  <c r="R487" i="1"/>
  <c r="T487" i="1" s="1"/>
  <c r="R253" i="1"/>
  <c r="T253" i="1" s="1"/>
  <c r="R828" i="1"/>
  <c r="T828" i="1" s="1"/>
  <c r="R684" i="1"/>
  <c r="T684" i="1" s="1"/>
  <c r="V106" i="20"/>
  <c r="V602" i="20"/>
  <c r="V288" i="20"/>
  <c r="V130" i="20"/>
  <c r="V539" i="20"/>
  <c r="V498" i="20"/>
  <c r="R554" i="20"/>
  <c r="U554" i="20" s="1"/>
  <c r="G58" i="18"/>
  <c r="G82" i="18"/>
  <c r="G42" i="15"/>
  <c r="V566" i="20"/>
  <c r="G26" i="15"/>
  <c r="R193" i="20"/>
  <c r="U193" i="20" s="1"/>
  <c r="V254" i="20"/>
  <c r="V290" i="20"/>
  <c r="V110" i="20"/>
  <c r="G33" i="13"/>
  <c r="G38" i="14"/>
  <c r="R449" i="20"/>
  <c r="U449" i="20" s="1"/>
  <c r="G50" i="12"/>
  <c r="V198" i="20"/>
  <c r="G28" i="13"/>
  <c r="V311" i="20"/>
  <c r="R393" i="20"/>
  <c r="U393" i="20" s="1"/>
  <c r="V352" i="20"/>
  <c r="V285" i="20"/>
  <c r="G59" i="13"/>
  <c r="V231" i="20"/>
  <c r="V437" i="20"/>
  <c r="G43" i="16"/>
  <c r="G74" i="15"/>
  <c r="G75" i="18"/>
  <c r="G69" i="14"/>
  <c r="G50" i="18"/>
  <c r="G78" i="18"/>
  <c r="H31" i="15"/>
  <c r="G31" i="15"/>
  <c r="H53" i="13"/>
  <c r="G53" i="13"/>
  <c r="G22" i="17"/>
  <c r="R502" i="20"/>
  <c r="U502" i="20" s="1"/>
  <c r="V502" i="20"/>
  <c r="V344" i="20"/>
  <c r="R344" i="20"/>
  <c r="U344" i="20" s="1"/>
  <c r="R244" i="20"/>
  <c r="U244" i="20" s="1"/>
  <c r="V244" i="20"/>
  <c r="R395" i="20"/>
  <c r="U395" i="20" s="1"/>
  <c r="V395" i="20"/>
  <c r="R196" i="20"/>
  <c r="U196" i="20" s="1"/>
  <c r="V196" i="20"/>
  <c r="R187" i="20"/>
  <c r="U187" i="20" s="1"/>
  <c r="V187" i="20"/>
  <c r="V217" i="20"/>
  <c r="R217" i="20"/>
  <c r="U217" i="20" s="1"/>
  <c r="V367" i="20"/>
  <c r="R367" i="20"/>
  <c r="U367" i="20" s="1"/>
  <c r="V467" i="20"/>
  <c r="R467" i="20"/>
  <c r="U467" i="20" s="1"/>
  <c r="R206" i="20"/>
  <c r="U206" i="20" s="1"/>
  <c r="V206" i="20"/>
  <c r="R189" i="20"/>
  <c r="U189" i="20" s="1"/>
  <c r="V189" i="20"/>
  <c r="R456" i="20"/>
  <c r="U456" i="20" s="1"/>
  <c r="V456" i="20"/>
  <c r="R123" i="20"/>
  <c r="U123" i="20" s="1"/>
  <c r="V123" i="20"/>
  <c r="R453" i="20"/>
  <c r="U453" i="20" s="1"/>
  <c r="V453" i="20"/>
  <c r="R228" i="20"/>
  <c r="U228" i="20" s="1"/>
  <c r="V228" i="20"/>
  <c r="R460" i="20"/>
  <c r="U460" i="20" s="1"/>
  <c r="V460" i="20"/>
  <c r="R482" i="20"/>
  <c r="U482" i="20" s="1"/>
  <c r="V482" i="20"/>
  <c r="R177" i="20"/>
  <c r="U177" i="20" s="1"/>
  <c r="V177" i="20"/>
  <c r="R461" i="20"/>
  <c r="U461" i="20" s="1"/>
  <c r="V461" i="20"/>
  <c r="R159" i="20"/>
  <c r="U159" i="20" s="1"/>
  <c r="V159" i="20"/>
  <c r="V166" i="20"/>
  <c r="R166" i="20"/>
  <c r="U166" i="20" s="1"/>
  <c r="R520" i="20"/>
  <c r="U520" i="20" s="1"/>
  <c r="V520" i="20"/>
  <c r="R603" i="20"/>
  <c r="U603" i="20" s="1"/>
  <c r="V603" i="20"/>
  <c r="V590" i="20"/>
  <c r="R590" i="20"/>
  <c r="U590" i="20" s="1"/>
  <c r="R168" i="20"/>
  <c r="U168" i="20" s="1"/>
  <c r="V168" i="20"/>
  <c r="R302" i="20"/>
  <c r="U302" i="20" s="1"/>
  <c r="V302" i="20"/>
  <c r="V353" i="20"/>
  <c r="R353" i="20"/>
  <c r="U353" i="20" s="1"/>
  <c r="V383" i="20"/>
  <c r="R383" i="20"/>
  <c r="U383" i="20" s="1"/>
  <c r="R455" i="20"/>
  <c r="U455" i="20" s="1"/>
  <c r="V455" i="20"/>
  <c r="R600" i="20"/>
  <c r="U600" i="20" s="1"/>
  <c r="V600" i="20"/>
  <c r="R124" i="20"/>
  <c r="U124" i="20" s="1"/>
  <c r="V124" i="20"/>
  <c r="R511" i="20"/>
  <c r="U511" i="20" s="1"/>
  <c r="V511" i="20"/>
  <c r="R423" i="20"/>
  <c r="U423" i="20" s="1"/>
  <c r="V423" i="20"/>
  <c r="G71" i="19"/>
  <c r="G60" i="18"/>
  <c r="V575" i="20"/>
  <c r="H30" i="13"/>
  <c r="G30" i="13"/>
  <c r="G84" i="19"/>
  <c r="R148" i="20"/>
  <c r="U148" i="20" s="1"/>
  <c r="V148" i="20"/>
  <c r="R514" i="20"/>
  <c r="U514" i="20" s="1"/>
  <c r="V514" i="20"/>
  <c r="R203" i="20"/>
  <c r="U203" i="20" s="1"/>
  <c r="V203" i="20"/>
  <c r="R107" i="20"/>
  <c r="U107" i="20" s="1"/>
  <c r="V107" i="20"/>
  <c r="R268" i="20"/>
  <c r="U268" i="20" s="1"/>
  <c r="V268" i="20"/>
  <c r="R114" i="20"/>
  <c r="U114" i="20" s="1"/>
  <c r="V114" i="20"/>
  <c r="R155" i="20"/>
  <c r="U155" i="20" s="1"/>
  <c r="V155" i="20"/>
  <c r="R261" i="20"/>
  <c r="U261" i="20" s="1"/>
  <c r="V261" i="20"/>
  <c r="R100" i="20"/>
  <c r="U100" i="20" s="1"/>
  <c r="V100" i="20"/>
  <c r="R441" i="20"/>
  <c r="U441" i="20" s="1"/>
  <c r="V441" i="20"/>
  <c r="R270" i="20"/>
  <c r="U270" i="20" s="1"/>
  <c r="V270" i="20"/>
  <c r="V142" i="20"/>
  <c r="R142" i="20"/>
  <c r="U142" i="20" s="1"/>
  <c r="R532" i="20"/>
  <c r="U532" i="20" s="1"/>
  <c r="V532" i="20"/>
  <c r="R108" i="20"/>
  <c r="U108" i="20" s="1"/>
  <c r="V108" i="20"/>
  <c r="R487" i="20"/>
  <c r="U487" i="20" s="1"/>
  <c r="V487" i="20"/>
  <c r="R528" i="20"/>
  <c r="U528" i="20" s="1"/>
  <c r="V528" i="20"/>
  <c r="R334" i="20"/>
  <c r="U334" i="20" s="1"/>
  <c r="V334" i="20"/>
  <c r="R495" i="20"/>
  <c r="U495" i="20" s="1"/>
  <c r="V495" i="20"/>
  <c r="R310" i="20"/>
  <c r="U310" i="20" s="1"/>
  <c r="V310" i="20"/>
  <c r="R568" i="20"/>
  <c r="U568" i="20" s="1"/>
  <c r="V568" i="20"/>
  <c r="V608" i="20"/>
  <c r="R608" i="20"/>
  <c r="U608" i="20" s="1"/>
  <c r="R458" i="20"/>
  <c r="U458" i="20" s="1"/>
  <c r="V458" i="20"/>
  <c r="R322" i="20"/>
  <c r="U322" i="20" s="1"/>
  <c r="V322" i="20"/>
  <c r="R122" i="20"/>
  <c r="U122" i="20" s="1"/>
  <c r="V122" i="20"/>
  <c r="R385" i="20"/>
  <c r="U385" i="20" s="1"/>
  <c r="V385" i="20"/>
  <c r="R476" i="20"/>
  <c r="U476" i="20" s="1"/>
  <c r="V476" i="20"/>
  <c r="R294" i="20"/>
  <c r="U294" i="20" s="1"/>
  <c r="V294" i="20"/>
  <c r="R543" i="20"/>
  <c r="U543" i="20" s="1"/>
  <c r="V543" i="20"/>
  <c r="R237" i="20"/>
  <c r="U237" i="20" s="1"/>
  <c r="V237" i="20"/>
  <c r="R468" i="20"/>
  <c r="U468" i="20" s="1"/>
  <c r="V468" i="20"/>
  <c r="R214" i="20"/>
  <c r="U214" i="20" s="1"/>
  <c r="V214" i="20"/>
  <c r="R207" i="20"/>
  <c r="U207" i="20" s="1"/>
  <c r="V207" i="20"/>
  <c r="R373" i="20"/>
  <c r="U373" i="20" s="1"/>
  <c r="V373" i="20"/>
  <c r="R510" i="20"/>
  <c r="U510" i="20" s="1"/>
  <c r="V510" i="20"/>
  <c r="R186" i="20"/>
  <c r="U186" i="20" s="1"/>
  <c r="V186" i="20"/>
  <c r="R141" i="20"/>
  <c r="U141" i="20" s="1"/>
  <c r="V141" i="20"/>
  <c r="R336" i="20"/>
  <c r="U336" i="20" s="1"/>
  <c r="V336" i="20"/>
  <c r="R174" i="20"/>
  <c r="U174" i="20" s="1"/>
  <c r="V174" i="20"/>
  <c r="R266" i="20"/>
  <c r="U266" i="20" s="1"/>
  <c r="V266" i="20"/>
  <c r="R515" i="20"/>
  <c r="U515" i="20" s="1"/>
  <c r="V515" i="20"/>
  <c r="V247" i="20"/>
  <c r="R247" i="20"/>
  <c r="U247" i="20" s="1"/>
  <c r="V558" i="20"/>
  <c r="R558" i="20"/>
  <c r="U558" i="20" s="1"/>
  <c r="R595" i="20"/>
  <c r="U595" i="20" s="1"/>
  <c r="V595" i="20"/>
  <c r="R578" i="20"/>
  <c r="U578" i="20" s="1"/>
  <c r="V578" i="20"/>
  <c r="R274" i="20"/>
  <c r="U274" i="20" s="1"/>
  <c r="V274" i="20"/>
  <c r="R523" i="20"/>
  <c r="U523" i="20" s="1"/>
  <c r="V523" i="20"/>
  <c r="R471" i="20"/>
  <c r="U471" i="20" s="1"/>
  <c r="V471" i="20"/>
  <c r="R284" i="20"/>
  <c r="U284" i="20" s="1"/>
  <c r="V284" i="20"/>
  <c r="R492" i="20"/>
  <c r="U492" i="20" s="1"/>
  <c r="V492" i="20"/>
  <c r="R546" i="20"/>
  <c r="U546" i="20" s="1"/>
  <c r="V546" i="20"/>
  <c r="R157" i="20"/>
  <c r="U157" i="20" s="1"/>
  <c r="V157" i="20"/>
  <c r="R413" i="20"/>
  <c r="U413" i="20" s="1"/>
  <c r="V413" i="20"/>
  <c r="V526" i="20"/>
  <c r="R526" i="20"/>
  <c r="U526" i="20" s="1"/>
  <c r="R611" i="20"/>
  <c r="U611" i="20" s="1"/>
  <c r="V611" i="20"/>
  <c r="R500" i="20"/>
  <c r="U500" i="20" s="1"/>
  <c r="V500" i="20"/>
  <c r="R328" i="20"/>
  <c r="U328" i="20" s="1"/>
  <c r="V328" i="20"/>
  <c r="R245" i="20"/>
  <c r="U245" i="20" s="1"/>
  <c r="V245" i="20"/>
  <c r="R260" i="20"/>
  <c r="U260" i="20" s="1"/>
  <c r="V260" i="20"/>
  <c r="V200" i="20"/>
  <c r="R200" i="20"/>
  <c r="U200" i="20" s="1"/>
  <c r="G57" i="16"/>
  <c r="R573" i="20"/>
  <c r="U573" i="20" s="1"/>
  <c r="H35" i="15"/>
  <c r="G35" i="15"/>
  <c r="R95" i="20"/>
  <c r="U95" i="20" s="1"/>
  <c r="V95" i="20"/>
  <c r="R419" i="20"/>
  <c r="U419" i="20" s="1"/>
  <c r="V419" i="20"/>
  <c r="R433" i="20"/>
  <c r="U433" i="20" s="1"/>
  <c r="V433" i="20"/>
  <c r="R542" i="20"/>
  <c r="U542" i="20" s="1"/>
  <c r="V542" i="20"/>
  <c r="R249" i="20"/>
  <c r="U249" i="20" s="1"/>
  <c r="V249" i="20"/>
  <c r="R363" i="20"/>
  <c r="U363" i="20" s="1"/>
  <c r="V363" i="20"/>
  <c r="R239" i="20"/>
  <c r="U239" i="20" s="1"/>
  <c r="V239" i="20"/>
  <c r="R109" i="20"/>
  <c r="U109" i="20" s="1"/>
  <c r="V109" i="20"/>
  <c r="R397" i="20"/>
  <c r="U397" i="20" s="1"/>
  <c r="V397" i="20"/>
  <c r="R199" i="20"/>
  <c r="U199" i="20" s="1"/>
  <c r="V199" i="20"/>
  <c r="R143" i="20"/>
  <c r="U143" i="20" s="1"/>
  <c r="V143" i="20"/>
  <c r="R299" i="20"/>
  <c r="U299" i="20" s="1"/>
  <c r="V299" i="20"/>
  <c r="R547" i="20"/>
  <c r="U547" i="20" s="1"/>
  <c r="V547" i="20"/>
  <c r="R576" i="20"/>
  <c r="U576" i="20" s="1"/>
  <c r="V576" i="20"/>
  <c r="R343" i="20"/>
  <c r="U343" i="20" s="1"/>
  <c r="V343" i="20"/>
  <c r="R596" i="20"/>
  <c r="U596" i="20" s="1"/>
  <c r="V596" i="20"/>
  <c r="R307" i="20"/>
  <c r="U307" i="20" s="1"/>
  <c r="V307" i="20"/>
  <c r="V296" i="20"/>
  <c r="R296" i="20"/>
  <c r="U296" i="20" s="1"/>
  <c r="R484" i="20"/>
  <c r="U484" i="20" s="1"/>
  <c r="V484" i="20"/>
  <c r="R614" i="20"/>
  <c r="U614" i="20" s="1"/>
  <c r="V614" i="20"/>
  <c r="R443" i="20"/>
  <c r="U443" i="20" s="1"/>
  <c r="V443" i="20"/>
  <c r="R598" i="20"/>
  <c r="U598" i="20" s="1"/>
  <c r="V598" i="20"/>
  <c r="R149" i="20"/>
  <c r="U149" i="20" s="1"/>
  <c r="V149" i="20"/>
  <c r="V374" i="20"/>
  <c r="R374" i="20"/>
  <c r="U374" i="20" s="1"/>
  <c r="R194" i="20"/>
  <c r="U194" i="20" s="1"/>
  <c r="V194" i="20"/>
  <c r="R445" i="20"/>
  <c r="U445" i="20" s="1"/>
  <c r="V445" i="20"/>
  <c r="R530" i="20"/>
  <c r="U530" i="20" s="1"/>
  <c r="V530" i="20"/>
  <c r="R357" i="20"/>
  <c r="U357" i="20" s="1"/>
  <c r="V357" i="20"/>
  <c r="R347" i="20"/>
  <c r="U347" i="20" s="1"/>
  <c r="V347" i="20"/>
  <c r="R276" i="20"/>
  <c r="U276" i="20" s="1"/>
  <c r="V276" i="20"/>
  <c r="R314" i="20"/>
  <c r="U314" i="20" s="1"/>
  <c r="V314" i="20"/>
  <c r="G40" i="12"/>
  <c r="G83" i="17"/>
  <c r="R512" i="20"/>
  <c r="U512" i="20" s="1"/>
  <c r="H71" i="15"/>
  <c r="G71" i="15"/>
  <c r="H77" i="13"/>
  <c r="G77" i="13"/>
  <c r="R127" i="20"/>
  <c r="U127" i="20" s="1"/>
  <c r="V127" i="20"/>
  <c r="V265" i="20"/>
  <c r="R265" i="20"/>
  <c r="U265" i="20" s="1"/>
  <c r="R218" i="20"/>
  <c r="U218" i="20" s="1"/>
  <c r="V218" i="20"/>
  <c r="R184" i="20"/>
  <c r="U184" i="20" s="1"/>
  <c r="V184" i="20"/>
  <c r="R132" i="20"/>
  <c r="U132" i="20" s="1"/>
  <c r="V132" i="20"/>
  <c r="V338" i="20"/>
  <c r="R338" i="20"/>
  <c r="U338" i="20" s="1"/>
  <c r="R111" i="20"/>
  <c r="U111" i="20" s="1"/>
  <c r="V111" i="20"/>
  <c r="R316" i="20"/>
  <c r="U316" i="20" s="1"/>
  <c r="V316" i="20"/>
  <c r="R435" i="20"/>
  <c r="U435" i="20" s="1"/>
  <c r="V435" i="20"/>
  <c r="V432" i="20"/>
  <c r="R432" i="20"/>
  <c r="U432" i="20" s="1"/>
  <c r="R118" i="20"/>
  <c r="U118" i="20" s="1"/>
  <c r="V118" i="20"/>
  <c r="R298" i="20"/>
  <c r="U298" i="20" s="1"/>
  <c r="V298" i="20"/>
  <c r="R104" i="20"/>
  <c r="U104" i="20" s="1"/>
  <c r="V104" i="20"/>
  <c r="R457" i="20"/>
  <c r="U457" i="20" s="1"/>
  <c r="V457" i="20"/>
  <c r="R129" i="20"/>
  <c r="U129" i="20" s="1"/>
  <c r="V129" i="20"/>
  <c r="R210" i="20"/>
  <c r="U210" i="20" s="1"/>
  <c r="V210" i="20"/>
  <c r="V230" i="20"/>
  <c r="R230" i="20"/>
  <c r="U230" i="20" s="1"/>
  <c r="R332" i="20"/>
  <c r="U332" i="20" s="1"/>
  <c r="V332" i="20"/>
  <c r="R599" i="20"/>
  <c r="U599" i="20" s="1"/>
  <c r="V599" i="20"/>
  <c r="R508" i="20"/>
  <c r="U508" i="20" s="1"/>
  <c r="V508" i="20"/>
  <c r="R318" i="20"/>
  <c r="U318" i="20" s="1"/>
  <c r="V318" i="20"/>
  <c r="R616" i="20"/>
  <c r="U616" i="20" s="1"/>
  <c r="V616" i="20"/>
  <c r="R570" i="20"/>
  <c r="U570" i="20" s="1"/>
  <c r="V570" i="20"/>
  <c r="R372" i="20"/>
  <c r="U372" i="20" s="1"/>
  <c r="V372" i="20"/>
  <c r="R479" i="20"/>
  <c r="U479" i="20" s="1"/>
  <c r="V479" i="20"/>
  <c r="V212" i="20"/>
  <c r="R212" i="20"/>
  <c r="U212" i="20" s="1"/>
  <c r="R571" i="20"/>
  <c r="U571" i="20" s="1"/>
  <c r="V571" i="20"/>
  <c r="R126" i="20"/>
  <c r="U126" i="20" s="1"/>
  <c r="V126" i="20"/>
  <c r="R389" i="20"/>
  <c r="U389" i="20" s="1"/>
  <c r="V389" i="20"/>
  <c r="R183" i="20"/>
  <c r="U183" i="20" s="1"/>
  <c r="V183" i="20"/>
  <c r="R379" i="20"/>
  <c r="U379" i="20" s="1"/>
  <c r="V379" i="20"/>
  <c r="R431" i="20"/>
  <c r="U431" i="20" s="1"/>
  <c r="V431" i="20"/>
  <c r="R548" i="20"/>
  <c r="U548" i="20" s="1"/>
  <c r="V548" i="20"/>
  <c r="G57" i="17"/>
  <c r="G47" i="17"/>
  <c r="G69" i="13"/>
  <c r="V140" i="20"/>
  <c r="H23" i="14"/>
  <c r="G23" i="14"/>
  <c r="H39" i="15"/>
  <c r="G39" i="15"/>
  <c r="G76" i="12"/>
  <c r="R112" i="20"/>
  <c r="U112" i="20" s="1"/>
  <c r="V112" i="20"/>
  <c r="R409" i="20"/>
  <c r="U409" i="20" s="1"/>
  <c r="V409" i="20"/>
  <c r="R440" i="20"/>
  <c r="U440" i="20" s="1"/>
  <c r="V440" i="20"/>
  <c r="R400" i="20"/>
  <c r="U400" i="20" s="1"/>
  <c r="V400" i="20"/>
  <c r="R286" i="20"/>
  <c r="U286" i="20" s="1"/>
  <c r="V286" i="20"/>
  <c r="R243" i="20"/>
  <c r="U243" i="20" s="1"/>
  <c r="V243" i="20"/>
  <c r="R559" i="20"/>
  <c r="U559" i="20" s="1"/>
  <c r="V559" i="20"/>
  <c r="R391" i="20"/>
  <c r="U391" i="20" s="1"/>
  <c r="V391" i="20"/>
  <c r="R377" i="20"/>
  <c r="U377" i="20" s="1"/>
  <c r="V377" i="20"/>
  <c r="R442" i="20"/>
  <c r="U442" i="20" s="1"/>
  <c r="V442" i="20"/>
  <c r="R190" i="20"/>
  <c r="U190" i="20" s="1"/>
  <c r="V190" i="20"/>
  <c r="R403" i="20"/>
  <c r="U403" i="20" s="1"/>
  <c r="V403" i="20"/>
  <c r="R579" i="20"/>
  <c r="U579" i="20" s="1"/>
  <c r="V579" i="20"/>
  <c r="R278" i="20"/>
  <c r="U278" i="20" s="1"/>
  <c r="V278" i="20"/>
  <c r="R98" i="20"/>
  <c r="U98" i="20" s="1"/>
  <c r="V98" i="20"/>
  <c r="R361" i="20"/>
  <c r="U361" i="20" s="1"/>
  <c r="V361" i="20"/>
  <c r="R304" i="20"/>
  <c r="U304" i="20" s="1"/>
  <c r="V304" i="20"/>
  <c r="R560" i="20"/>
  <c r="U560" i="20" s="1"/>
  <c r="V560" i="20"/>
  <c r="R538" i="20"/>
  <c r="U538" i="20" s="1"/>
  <c r="V538" i="20"/>
  <c r="R493" i="20"/>
  <c r="U493" i="20" s="1"/>
  <c r="V493" i="20"/>
  <c r="V147" i="20"/>
  <c r="R147" i="20"/>
  <c r="U147" i="20" s="1"/>
  <c r="R272" i="20"/>
  <c r="U272" i="20" s="1"/>
  <c r="V272" i="20"/>
  <c r="R588" i="20"/>
  <c r="U588" i="20" s="1"/>
  <c r="V588" i="20"/>
  <c r="V507" i="20"/>
  <c r="R507" i="20"/>
  <c r="U507" i="20" s="1"/>
  <c r="R280" i="20"/>
  <c r="U280" i="20" s="1"/>
  <c r="V280" i="20"/>
  <c r="R594" i="20"/>
  <c r="U594" i="20" s="1"/>
  <c r="V594" i="20"/>
  <c r="R161" i="20"/>
  <c r="U161" i="20" s="1"/>
  <c r="V161" i="20"/>
  <c r="R417" i="20"/>
  <c r="U417" i="20" s="1"/>
  <c r="V417" i="20"/>
  <c r="R191" i="20"/>
  <c r="U191" i="20" s="1"/>
  <c r="V191" i="20"/>
  <c r="R411" i="20"/>
  <c r="U411" i="20" s="1"/>
  <c r="V411" i="20"/>
  <c r="R524" i="20"/>
  <c r="U524" i="20" s="1"/>
  <c r="V524" i="20"/>
  <c r="G48" i="15"/>
  <c r="V226" i="20"/>
  <c r="R469" i="20"/>
  <c r="U469" i="20" s="1"/>
  <c r="V469" i="20"/>
  <c r="R556" i="20"/>
  <c r="U556" i="20" s="1"/>
  <c r="V556" i="20"/>
  <c r="R387" i="20"/>
  <c r="U387" i="20" s="1"/>
  <c r="V387" i="20"/>
  <c r="R113" i="20"/>
  <c r="U113" i="20" s="1"/>
  <c r="V113" i="20"/>
  <c r="R96" i="20"/>
  <c r="U96" i="20" s="1"/>
  <c r="V96" i="20"/>
  <c r="V204" i="20"/>
  <c r="R204" i="20"/>
  <c r="U204" i="20" s="1"/>
  <c r="R345" i="20"/>
  <c r="U345" i="20" s="1"/>
  <c r="V345" i="20"/>
  <c r="R401" i="20"/>
  <c r="U401" i="20" s="1"/>
  <c r="V401" i="20"/>
  <c r="R562" i="20"/>
  <c r="U562" i="20" s="1"/>
  <c r="V562" i="20"/>
  <c r="R224" i="20"/>
  <c r="U224" i="20" s="1"/>
  <c r="V224" i="20"/>
  <c r="R488" i="20"/>
  <c r="U488" i="20" s="1"/>
  <c r="V488" i="20"/>
  <c r="R604" i="20"/>
  <c r="U604" i="20" s="1"/>
  <c r="V604" i="20"/>
  <c r="R451" i="20"/>
  <c r="U451" i="20" s="1"/>
  <c r="V451" i="20"/>
  <c r="R504" i="20"/>
  <c r="U504" i="20" s="1"/>
  <c r="V504" i="20"/>
  <c r="R120" i="20"/>
  <c r="U120" i="20" s="1"/>
  <c r="V120" i="20"/>
  <c r="R197" i="20"/>
  <c r="U197" i="20" s="1"/>
  <c r="V197" i="20"/>
  <c r="R534" i="20"/>
  <c r="U534" i="20" s="1"/>
  <c r="V534" i="20"/>
  <c r="R612" i="20"/>
  <c r="U612" i="20" s="1"/>
  <c r="V612" i="20"/>
  <c r="R462" i="20"/>
  <c r="U462" i="20" s="1"/>
  <c r="V462" i="20"/>
  <c r="G51" i="17"/>
  <c r="V242" i="20"/>
  <c r="H26" i="18"/>
  <c r="G26" i="18"/>
  <c r="G26" i="13"/>
  <c r="H26" i="13"/>
  <c r="R531" i="20"/>
  <c r="U531" i="20" s="1"/>
  <c r="V531" i="20"/>
  <c r="R131" i="20"/>
  <c r="U131" i="20" s="1"/>
  <c r="V131" i="20"/>
  <c r="R535" i="20"/>
  <c r="U535" i="20" s="1"/>
  <c r="V535" i="20"/>
  <c r="R264" i="20"/>
  <c r="U264" i="20" s="1"/>
  <c r="V264" i="20"/>
  <c r="R368" i="20"/>
  <c r="U368" i="20" s="1"/>
  <c r="V368" i="20"/>
  <c r="R182" i="20"/>
  <c r="U182" i="20" s="1"/>
  <c r="V182" i="20"/>
  <c r="R163" i="20"/>
  <c r="U163" i="20" s="1"/>
  <c r="V163" i="20"/>
  <c r="R137" i="20"/>
  <c r="U137" i="20" s="1"/>
  <c r="V137" i="20"/>
  <c r="R320" i="20"/>
  <c r="U320" i="20" s="1"/>
  <c r="V320" i="20"/>
  <c r="R134" i="20"/>
  <c r="U134" i="20" s="1"/>
  <c r="V134" i="20"/>
  <c r="V376" i="20"/>
  <c r="R376" i="20"/>
  <c r="U376" i="20" s="1"/>
  <c r="R405" i="20"/>
  <c r="U405" i="20" s="1"/>
  <c r="V405" i="20"/>
  <c r="R241" i="20"/>
  <c r="U241" i="20" s="1"/>
  <c r="V241" i="20"/>
  <c r="R421" i="20"/>
  <c r="U421" i="20" s="1"/>
  <c r="V421" i="20"/>
  <c r="R216" i="20"/>
  <c r="U216" i="20" s="1"/>
  <c r="V216" i="20"/>
  <c r="R584" i="20"/>
  <c r="U584" i="20" s="1"/>
  <c r="V584" i="20"/>
  <c r="R580" i="20"/>
  <c r="U580" i="20" s="1"/>
  <c r="V580" i="20"/>
  <c r="R232" i="20"/>
  <c r="U232" i="20" s="1"/>
  <c r="V232" i="20"/>
  <c r="R567" i="20"/>
  <c r="U567" i="20" s="1"/>
  <c r="V567" i="20"/>
  <c r="V544" i="20"/>
  <c r="R544" i="20"/>
  <c r="U544" i="20" s="1"/>
  <c r="R552" i="20"/>
  <c r="U552" i="20" s="1"/>
  <c r="V552" i="20"/>
  <c r="R324" i="20"/>
  <c r="U324" i="20" s="1"/>
  <c r="V324" i="20"/>
  <c r="R292" i="20"/>
  <c r="U292" i="20" s="1"/>
  <c r="V292" i="20"/>
  <c r="R582" i="20"/>
  <c r="U582" i="20" s="1"/>
  <c r="V582" i="20"/>
  <c r="R227" i="20"/>
  <c r="U227" i="20" s="1"/>
  <c r="V227" i="20"/>
  <c r="R483" i="20"/>
  <c r="U483" i="20" s="1"/>
  <c r="V483" i="20"/>
  <c r="R832" i="1"/>
  <c r="T832" i="1" s="1"/>
  <c r="R830" i="1"/>
  <c r="T830" i="1" s="1"/>
  <c r="G25" i="12"/>
  <c r="H31" i="17"/>
  <c r="G31" i="17"/>
  <c r="G80" i="13"/>
  <c r="G56" i="14"/>
  <c r="G23" i="17"/>
  <c r="G27" i="14"/>
  <c r="G48" i="14"/>
  <c r="G62" i="16"/>
  <c r="H62" i="16"/>
  <c r="G72" i="13"/>
  <c r="G25" i="17"/>
  <c r="G41" i="19"/>
  <c r="H22" i="16"/>
  <c r="G22" i="16"/>
  <c r="G38" i="15"/>
  <c r="G56" i="16"/>
  <c r="G57" i="12"/>
  <c r="H77" i="15"/>
  <c r="G77" i="15"/>
  <c r="H50" i="14"/>
  <c r="G50" i="14"/>
  <c r="G37" i="12"/>
  <c r="G33" i="16"/>
  <c r="G31" i="13"/>
  <c r="H22" i="15"/>
  <c r="G22" i="15"/>
  <c r="G77" i="18"/>
  <c r="G65" i="19"/>
  <c r="G44" i="16"/>
  <c r="G40" i="17"/>
  <c r="G37" i="15"/>
  <c r="G67" i="17"/>
  <c r="G30" i="15"/>
  <c r="G70" i="17"/>
  <c r="R436" i="20"/>
  <c r="U436" i="20" s="1"/>
  <c r="V436" i="20"/>
  <c r="R402" i="20"/>
  <c r="U402" i="20" s="1"/>
  <c r="V402" i="20"/>
  <c r="V337" i="20"/>
  <c r="R337" i="20"/>
  <c r="U337" i="20" s="1"/>
  <c r="R382" i="20"/>
  <c r="U382" i="20" s="1"/>
  <c r="V382" i="20"/>
  <c r="V178" i="20"/>
  <c r="R178" i="20"/>
  <c r="U178" i="20" s="1"/>
  <c r="V234" i="20"/>
  <c r="R234" i="20"/>
  <c r="U234" i="20" s="1"/>
  <c r="H83" i="15"/>
  <c r="G83" i="15"/>
  <c r="H27" i="15"/>
  <c r="G27" i="15"/>
  <c r="H64" i="13"/>
  <c r="G64" i="13"/>
  <c r="R521" i="20"/>
  <c r="U521" i="20" s="1"/>
  <c r="V521" i="20"/>
  <c r="V238" i="20"/>
  <c r="R238" i="20"/>
  <c r="U238" i="20" s="1"/>
  <c r="G53" i="15"/>
  <c r="G79" i="16"/>
  <c r="G66" i="13"/>
  <c r="G81" i="18"/>
  <c r="H81" i="18"/>
  <c r="H43" i="17"/>
  <c r="G43" i="17"/>
  <c r="H49" i="14"/>
  <c r="G49" i="14"/>
  <c r="R313" i="20"/>
  <c r="U313" i="20" s="1"/>
  <c r="V313" i="20"/>
  <c r="V335" i="20"/>
  <c r="R335" i="20"/>
  <c r="U335" i="20" s="1"/>
  <c r="V380" i="20"/>
  <c r="R380" i="20"/>
  <c r="U380" i="20" s="1"/>
  <c r="R121" i="20"/>
  <c r="U121" i="20" s="1"/>
  <c r="V121" i="20"/>
  <c r="V553" i="20"/>
  <c r="R553" i="20"/>
  <c r="U553" i="20" s="1"/>
  <c r="G49" i="15"/>
  <c r="G62" i="15"/>
  <c r="H46" i="13"/>
  <c r="G46" i="13"/>
  <c r="G57" i="15"/>
  <c r="G60" i="16"/>
  <c r="H60" i="16"/>
  <c r="H83" i="16"/>
  <c r="G83" i="16"/>
  <c r="R394" i="20"/>
  <c r="U394" i="20" s="1"/>
  <c r="V394" i="20"/>
  <c r="G69" i="15"/>
  <c r="V229" i="20"/>
  <c r="R229" i="20"/>
  <c r="U229" i="20" s="1"/>
  <c r="R253" i="20"/>
  <c r="U253" i="20" s="1"/>
  <c r="V253" i="20"/>
  <c r="V321" i="20"/>
  <c r="R321" i="20"/>
  <c r="U321" i="20" s="1"/>
  <c r="R329" i="20"/>
  <c r="U329" i="20" s="1"/>
  <c r="V329" i="20"/>
  <c r="G34" i="15"/>
  <c r="H34" i="13"/>
  <c r="G34" i="13"/>
  <c r="H52" i="14"/>
  <c r="G52" i="14"/>
  <c r="G47" i="14"/>
  <c r="V444" i="20"/>
  <c r="R444" i="20"/>
  <c r="U444" i="20" s="1"/>
  <c r="R205" i="20"/>
  <c r="U205" i="20" s="1"/>
  <c r="V205" i="20"/>
  <c r="V319" i="20"/>
  <c r="R319" i="20"/>
  <c r="U319" i="20" s="1"/>
  <c r="V605" i="20"/>
  <c r="R605" i="20"/>
  <c r="U605" i="20" s="1"/>
  <c r="V327" i="20"/>
  <c r="R327" i="20"/>
  <c r="U327" i="20" s="1"/>
  <c r="G73" i="15"/>
  <c r="G40" i="18"/>
  <c r="H70" i="15"/>
  <c r="G70" i="15"/>
  <c r="H35" i="16"/>
  <c r="G35" i="16"/>
  <c r="H49" i="16"/>
  <c r="G49" i="16"/>
  <c r="V577" i="20"/>
  <c r="R577" i="20"/>
  <c r="U577" i="20" s="1"/>
  <c r="V269" i="20"/>
  <c r="R269" i="20"/>
  <c r="U269" i="20" s="1"/>
  <c r="V505" i="20"/>
  <c r="R505" i="20"/>
  <c r="U505" i="20" s="1"/>
  <c r="V295" i="20"/>
  <c r="R295" i="20"/>
  <c r="U295" i="20" s="1"/>
  <c r="G75" i="17"/>
  <c r="G73" i="16"/>
  <c r="G63" i="17"/>
  <c r="G44" i="18"/>
  <c r="G48" i="18"/>
  <c r="H63" i="16"/>
  <c r="G63" i="16"/>
  <c r="R475" i="20"/>
  <c r="U475" i="20" s="1"/>
  <c r="V475" i="20"/>
  <c r="V283" i="20"/>
  <c r="R283" i="20"/>
  <c r="U283" i="20" s="1"/>
  <c r="V169" i="20"/>
  <c r="R169" i="20"/>
  <c r="U169" i="20" s="1"/>
  <c r="V486" i="20"/>
  <c r="R486" i="20"/>
  <c r="U486" i="20" s="1"/>
  <c r="V248" i="20"/>
  <c r="R248" i="20"/>
  <c r="U248" i="20" s="1"/>
  <c r="G63" i="14"/>
  <c r="G34" i="14"/>
  <c r="H57" i="13"/>
  <c r="G57" i="13"/>
  <c r="G39" i="19"/>
  <c r="G77" i="12"/>
  <c r="H75" i="19"/>
  <c r="G75" i="19"/>
  <c r="H51" i="16"/>
  <c r="G51" i="16"/>
  <c r="R609" i="20"/>
  <c r="U609" i="20" s="1"/>
  <c r="V609" i="20"/>
  <c r="V438" i="20"/>
  <c r="R438" i="20"/>
  <c r="U438" i="20" s="1"/>
  <c r="V537" i="20"/>
  <c r="R537" i="20"/>
  <c r="U537" i="20" s="1"/>
  <c r="R446" i="20"/>
  <c r="U446" i="20" s="1"/>
  <c r="V446" i="20"/>
  <c r="H47" i="18"/>
  <c r="G47" i="18"/>
  <c r="R824" i="1"/>
  <c r="T824" i="1" s="1"/>
  <c r="R327" i="1"/>
  <c r="T327" i="1" s="1"/>
  <c r="R633" i="1"/>
  <c r="T633" i="1" s="1"/>
  <c r="R826" i="1"/>
  <c r="T826" i="1" s="1"/>
  <c r="R781" i="1"/>
  <c r="T781" i="1" s="1"/>
  <c r="R335" i="1"/>
  <c r="T335" i="1" s="1"/>
  <c r="R517" i="1"/>
  <c r="T517" i="1" s="1"/>
  <c r="I255" i="1"/>
  <c r="R255" i="1"/>
  <c r="T255" i="1" s="1"/>
  <c r="R311" i="1"/>
  <c r="T311" i="1" s="1"/>
  <c r="R818" i="1"/>
  <c r="T818" i="1" s="1"/>
  <c r="R820" i="1"/>
  <c r="T820" i="1" s="1"/>
  <c r="R817" i="1"/>
  <c r="T817" i="1" s="1"/>
  <c r="R823" i="1"/>
  <c r="T823" i="1" s="1"/>
  <c r="R821" i="1"/>
  <c r="T821" i="1" s="1"/>
  <c r="R822" i="1"/>
  <c r="T822" i="1" s="1"/>
  <c r="K826" i="1"/>
  <c r="O2" i="6"/>
  <c r="O3" i="6"/>
  <c r="M6" i="13"/>
  <c r="M6" i="19"/>
  <c r="O1" i="6"/>
  <c r="M6" i="18"/>
  <c r="O4" i="6"/>
  <c r="O6" i="6"/>
  <c r="O5" i="6"/>
  <c r="M6" i="12"/>
  <c r="R617" i="20"/>
  <c r="U617" i="20" s="1"/>
  <c r="V617" i="20"/>
  <c r="R463" i="20"/>
  <c r="U463" i="20" s="1"/>
  <c r="V463" i="20"/>
  <c r="R339" i="20"/>
  <c r="U339" i="20" s="1"/>
  <c r="V339" i="20"/>
  <c r="R267" i="20"/>
  <c r="U267" i="20" s="1"/>
  <c r="V267" i="20"/>
  <c r="R565" i="20"/>
  <c r="U565" i="20" s="1"/>
  <c r="V565" i="20"/>
  <c r="R358" i="20"/>
  <c r="U358" i="20" s="1"/>
  <c r="V358" i="20"/>
  <c r="R589" i="20"/>
  <c r="U589" i="20" s="1"/>
  <c r="V589" i="20"/>
  <c r="R287" i="20"/>
  <c r="U287" i="20" s="1"/>
  <c r="V287" i="20"/>
  <c r="R525" i="20"/>
  <c r="U525" i="20" s="1"/>
  <c r="V525" i="20"/>
  <c r="V105" i="20"/>
  <c r="R105" i="20"/>
  <c r="U105" i="20" s="1"/>
  <c r="R301" i="20"/>
  <c r="U301" i="20" s="1"/>
  <c r="V301" i="20"/>
  <c r="V154" i="20"/>
  <c r="R154" i="20"/>
  <c r="U154" i="20" s="1"/>
  <c r="R434" i="20"/>
  <c r="U434" i="20" s="1"/>
  <c r="V434" i="20"/>
  <c r="V255" i="20"/>
  <c r="R255" i="20"/>
  <c r="U255" i="20" s="1"/>
  <c r="H35" i="17"/>
  <c r="G35" i="17"/>
  <c r="H72" i="19"/>
  <c r="G72" i="19"/>
  <c r="H76" i="14"/>
  <c r="G76" i="14"/>
  <c r="H72" i="16"/>
  <c r="G72" i="16"/>
  <c r="H36" i="16"/>
  <c r="G36" i="16"/>
  <c r="N42" i="14"/>
  <c r="N237" i="14"/>
  <c r="N192" i="14"/>
  <c r="N344" i="14"/>
  <c r="N190" i="14"/>
  <c r="N338" i="14"/>
  <c r="N57" i="14"/>
  <c r="N304" i="14"/>
  <c r="N235" i="14"/>
  <c r="N54" i="14"/>
  <c r="N45" i="14"/>
  <c r="N88" i="14"/>
  <c r="N83" i="14"/>
  <c r="N436" i="14"/>
  <c r="N532" i="14"/>
  <c r="N461" i="14"/>
  <c r="N62" i="14"/>
  <c r="N49" i="14"/>
  <c r="N92" i="14"/>
  <c r="N87" i="14"/>
  <c r="N441" i="14"/>
  <c r="N536" i="14"/>
  <c r="N470" i="14"/>
  <c r="N66" i="14"/>
  <c r="N53" i="14"/>
  <c r="N100" i="14"/>
  <c r="N91" i="14"/>
  <c r="N450" i="14"/>
  <c r="N329" i="14"/>
  <c r="N474" i="14"/>
  <c r="N114" i="14"/>
  <c r="N101" i="14"/>
  <c r="N332" i="14"/>
  <c r="N127" i="14"/>
  <c r="N489" i="14"/>
  <c r="N412" i="14"/>
  <c r="N510" i="14"/>
  <c r="N346" i="14"/>
  <c r="N140" i="14"/>
  <c r="N159" i="14"/>
  <c r="N347" i="14"/>
  <c r="N525" i="14"/>
  <c r="N460" i="14"/>
  <c r="N162" i="14"/>
  <c r="N149" i="14"/>
  <c r="N188" i="14"/>
  <c r="N207" i="14"/>
  <c r="N383" i="14"/>
  <c r="N372" i="14"/>
  <c r="N499" i="14"/>
  <c r="N210" i="14"/>
  <c r="N197" i="14"/>
  <c r="N236" i="14"/>
  <c r="N255" i="14"/>
  <c r="N419" i="14"/>
  <c r="N416" i="14"/>
  <c r="N535" i="14"/>
  <c r="N214" i="14"/>
  <c r="N201" i="14"/>
  <c r="N244" i="14"/>
  <c r="N259" i="14"/>
  <c r="N423" i="14"/>
  <c r="N421" i="14"/>
  <c r="N325" i="14"/>
  <c r="N74" i="14"/>
  <c r="N269" i="14"/>
  <c r="N224" i="14"/>
  <c r="N155" i="14"/>
  <c r="N222" i="14"/>
  <c r="N370" i="14"/>
  <c r="N89" i="14"/>
  <c r="N48" i="14"/>
  <c r="N267" i="14"/>
  <c r="N98" i="14"/>
  <c r="N85" i="14"/>
  <c r="N316" i="14"/>
  <c r="N115" i="14"/>
  <c r="N477" i="14"/>
  <c r="N396" i="14"/>
  <c r="N498" i="14"/>
  <c r="N102" i="14"/>
  <c r="N93" i="14"/>
  <c r="N320" i="14"/>
  <c r="N119" i="14"/>
  <c r="N481" i="14"/>
  <c r="N401" i="14"/>
  <c r="N502" i="14"/>
  <c r="N110" i="14"/>
  <c r="N97" i="14"/>
  <c r="N324" i="14"/>
  <c r="N123" i="14"/>
  <c r="N485" i="14"/>
  <c r="N410" i="14"/>
  <c r="N506" i="14"/>
  <c r="N342" i="14"/>
  <c r="N136" i="14"/>
  <c r="N151" i="14"/>
  <c r="N343" i="14"/>
  <c r="N521" i="14"/>
  <c r="N458" i="14"/>
  <c r="N154" i="14"/>
  <c r="N145" i="14"/>
  <c r="N184" i="14"/>
  <c r="N199" i="14"/>
  <c r="N379" i="14"/>
  <c r="N365" i="14"/>
  <c r="N495" i="14"/>
  <c r="N202" i="14"/>
  <c r="N193" i="14"/>
  <c r="N232" i="14"/>
  <c r="N247" i="14"/>
  <c r="N415" i="14"/>
  <c r="N414" i="14"/>
  <c r="N531" i="14"/>
  <c r="N250" i="14"/>
  <c r="N241" i="14"/>
  <c r="N280" i="14"/>
  <c r="N295" i="14"/>
  <c r="N451" i="14"/>
  <c r="N462" i="14"/>
  <c r="N369" i="14"/>
  <c r="N258" i="14"/>
  <c r="N245" i="14"/>
  <c r="N284" i="14"/>
  <c r="N303" i="14"/>
  <c r="N455" i="14"/>
  <c r="N464" i="14"/>
  <c r="N374" i="14"/>
  <c r="N142" i="14"/>
  <c r="N106" i="14"/>
  <c r="N301" i="14"/>
  <c r="N256" i="14"/>
  <c r="N187" i="14"/>
  <c r="N254" i="14"/>
  <c r="N157" i="14"/>
  <c r="N121" i="14"/>
  <c r="N80" i="14"/>
  <c r="N299" i="14"/>
  <c r="N326" i="14"/>
  <c r="N313" i="14"/>
  <c r="N135" i="14"/>
  <c r="N331" i="14"/>
  <c r="N509" i="14"/>
  <c r="N442" i="14"/>
  <c r="N530" i="14"/>
  <c r="N330" i="14"/>
  <c r="N317" i="14"/>
  <c r="N143" i="14"/>
  <c r="N335" i="14"/>
  <c r="N513" i="14"/>
  <c r="N444" i="14"/>
  <c r="N534" i="14"/>
  <c r="N334" i="14"/>
  <c r="N132" i="14"/>
  <c r="N147" i="14"/>
  <c r="N339" i="14"/>
  <c r="N517" i="14"/>
  <c r="N449" i="14"/>
  <c r="N150" i="14"/>
  <c r="N137" i="14"/>
  <c r="N180" i="14"/>
  <c r="N195" i="14"/>
  <c r="N375" i="14"/>
  <c r="N364" i="14"/>
  <c r="N491" i="14"/>
  <c r="N198" i="14"/>
  <c r="N185" i="14"/>
  <c r="N228" i="14"/>
  <c r="N243" i="14"/>
  <c r="N411" i="14"/>
  <c r="N405" i="14"/>
  <c r="N527" i="14"/>
  <c r="N246" i="14"/>
  <c r="N233" i="14"/>
  <c r="N276" i="14"/>
  <c r="N291" i="14"/>
  <c r="N447" i="14"/>
  <c r="N453" i="14"/>
  <c r="N368" i="14"/>
  <c r="N294" i="14"/>
  <c r="N281" i="14"/>
  <c r="N36" i="14"/>
  <c r="N43" i="14"/>
  <c r="N386" i="14"/>
  <c r="N492" i="14"/>
  <c r="N408" i="14"/>
  <c r="N298" i="14"/>
  <c r="N289" i="14"/>
  <c r="N40" i="14"/>
  <c r="N47" i="14"/>
  <c r="N388" i="14"/>
  <c r="N496" i="14"/>
  <c r="N413" i="14"/>
  <c r="N174" i="14"/>
  <c r="N322" i="14"/>
  <c r="N41" i="14"/>
  <c r="N288" i="14"/>
  <c r="N219" i="14"/>
  <c r="N286" i="14"/>
  <c r="N189" i="14"/>
  <c r="N144" i="14"/>
  <c r="N112" i="14"/>
  <c r="N134" i="14"/>
  <c r="N366" i="14"/>
  <c r="N164" i="14"/>
  <c r="N179" i="14"/>
  <c r="N363" i="14"/>
  <c r="N349" i="14"/>
  <c r="N479" i="14"/>
  <c r="N138" i="14"/>
  <c r="N129" i="14"/>
  <c r="N168" i="14"/>
  <c r="N183" i="14"/>
  <c r="N367" i="14"/>
  <c r="N356" i="14"/>
  <c r="N483" i="14"/>
  <c r="N146" i="14"/>
  <c r="N133" i="14"/>
  <c r="N172" i="14"/>
  <c r="N191" i="14"/>
  <c r="N371" i="14"/>
  <c r="N357" i="14"/>
  <c r="N487" i="14"/>
  <c r="N194" i="14"/>
  <c r="N181" i="14"/>
  <c r="N220" i="14"/>
  <c r="N239" i="14"/>
  <c r="N407" i="14"/>
  <c r="N400" i="14"/>
  <c r="N523" i="14"/>
  <c r="N242" i="14"/>
  <c r="N229" i="14"/>
  <c r="N268" i="14"/>
  <c r="N287" i="14"/>
  <c r="N443" i="14"/>
  <c r="N448" i="14"/>
  <c r="N361" i="14"/>
  <c r="N290" i="14"/>
  <c r="N277" i="14"/>
  <c r="N28" i="14"/>
  <c r="N39" i="14"/>
  <c r="N377" i="14"/>
  <c r="N488" i="14"/>
  <c r="N406" i="14"/>
  <c r="N46" i="14"/>
  <c r="N33" i="14"/>
  <c r="N76" i="14"/>
  <c r="N75" i="14"/>
  <c r="N425" i="14"/>
  <c r="N524" i="14"/>
  <c r="N454" i="14"/>
  <c r="N50" i="14"/>
  <c r="N37" i="14"/>
  <c r="N84" i="14"/>
  <c r="N79" i="14"/>
  <c r="N434" i="14"/>
  <c r="N528" i="14"/>
  <c r="N456" i="14"/>
  <c r="N238" i="14"/>
  <c r="N141" i="14"/>
  <c r="N105" i="14"/>
  <c r="N64" i="14"/>
  <c r="N283" i="14"/>
  <c r="N58" i="14"/>
  <c r="N253" i="14"/>
  <c r="N208" i="14"/>
  <c r="N139" i="14"/>
  <c r="N218" i="14"/>
  <c r="N209" i="14"/>
  <c r="N248" i="14"/>
  <c r="N263" i="14"/>
  <c r="N427" i="14"/>
  <c r="N430" i="14"/>
  <c r="N341" i="14"/>
  <c r="N226" i="14"/>
  <c r="N213" i="14"/>
  <c r="N252" i="14"/>
  <c r="N271" i="14"/>
  <c r="N431" i="14"/>
  <c r="N432" i="14"/>
  <c r="N352" i="14"/>
  <c r="N230" i="14"/>
  <c r="N217" i="14"/>
  <c r="N260" i="14"/>
  <c r="N275" i="14"/>
  <c r="N435" i="14"/>
  <c r="N437" i="14"/>
  <c r="N353" i="14"/>
  <c r="N278" i="14"/>
  <c r="N265" i="14"/>
  <c r="N308" i="14"/>
  <c r="N31" i="14"/>
  <c r="N321" i="14"/>
  <c r="N480" i="14"/>
  <c r="N392" i="14"/>
  <c r="N34" i="14"/>
  <c r="N21" i="14"/>
  <c r="N68" i="14"/>
  <c r="N67" i="14"/>
  <c r="N418" i="14"/>
  <c r="N516" i="14"/>
  <c r="N440" i="14"/>
  <c r="N82" i="14"/>
  <c r="N69" i="14"/>
  <c r="N116" i="14"/>
  <c r="N103" i="14"/>
  <c r="N466" i="14"/>
  <c r="N380" i="14"/>
  <c r="N486" i="14"/>
  <c r="N314" i="14"/>
  <c r="N117" i="14"/>
  <c r="N348" i="14"/>
  <c r="N323" i="14"/>
  <c r="N501" i="14"/>
  <c r="N428" i="14"/>
  <c r="N522" i="14"/>
  <c r="N318" i="14"/>
  <c r="N125" i="14"/>
  <c r="N131" i="14"/>
  <c r="N327" i="14"/>
  <c r="N505" i="14"/>
  <c r="N433" i="14"/>
  <c r="N526" i="14"/>
  <c r="N270" i="14"/>
  <c r="N173" i="14"/>
  <c r="N128" i="14"/>
  <c r="N96" i="14"/>
  <c r="N23" i="14"/>
  <c r="N90" i="14"/>
  <c r="N285" i="14"/>
  <c r="N240" i="14"/>
  <c r="N171" i="14"/>
  <c r="N262" i="14"/>
  <c r="N249" i="14"/>
  <c r="N292" i="14"/>
  <c r="N307" i="14"/>
  <c r="N459" i="14"/>
  <c r="N469" i="14"/>
  <c r="N376" i="14"/>
  <c r="N266" i="14"/>
  <c r="N257" i="14"/>
  <c r="N296" i="14"/>
  <c r="N311" i="14"/>
  <c r="N463" i="14"/>
  <c r="N472" i="14"/>
  <c r="N381" i="14"/>
  <c r="N274" i="14"/>
  <c r="N261" i="14"/>
  <c r="N300" i="14"/>
  <c r="N27" i="14"/>
  <c r="N467" i="14"/>
  <c r="N476" i="14"/>
  <c r="N390" i="14"/>
  <c r="N30" i="14"/>
  <c r="N309" i="14"/>
  <c r="N60" i="14"/>
  <c r="N63" i="14"/>
  <c r="N409" i="14"/>
  <c r="N512" i="14"/>
  <c r="N438" i="14"/>
  <c r="N78" i="14"/>
  <c r="N65" i="14"/>
  <c r="N108" i="14"/>
  <c r="N99" i="14"/>
  <c r="N457" i="14"/>
  <c r="N378" i="14"/>
  <c r="N482" i="14"/>
  <c r="N126" i="14"/>
  <c r="N113" i="14"/>
  <c r="N340" i="14"/>
  <c r="N319" i="14"/>
  <c r="N497" i="14"/>
  <c r="N426" i="14"/>
  <c r="N518" i="14"/>
  <c r="N358" i="14"/>
  <c r="N152" i="14"/>
  <c r="N167" i="14"/>
  <c r="N355" i="14"/>
  <c r="N533" i="14"/>
  <c r="N471" i="14"/>
  <c r="N130" i="14"/>
  <c r="N362" i="14"/>
  <c r="N156" i="14"/>
  <c r="N175" i="14"/>
  <c r="N359" i="14"/>
  <c r="N333" i="14"/>
  <c r="N475" i="14"/>
  <c r="N312" i="14"/>
  <c r="N272" i="14"/>
  <c r="N44" i="14"/>
  <c r="N422" i="14"/>
  <c r="N55" i="14"/>
  <c r="N22" i="14"/>
  <c r="N404" i="14"/>
  <c r="N61" i="14"/>
  <c r="N345" i="14"/>
  <c r="N336" i="14"/>
  <c r="N514" i="14"/>
  <c r="N351" i="14"/>
  <c r="N153" i="14"/>
  <c r="N373" i="14"/>
  <c r="N200" i="14"/>
  <c r="N507" i="14"/>
  <c r="N302" i="14"/>
  <c r="N158" i="14"/>
  <c r="N203" i="14"/>
  <c r="N51" i="14"/>
  <c r="N310" i="14"/>
  <c r="N402" i="14"/>
  <c r="N305" i="14"/>
  <c r="N508" i="14"/>
  <c r="N104" i="14"/>
  <c r="N478" i="14"/>
  <c r="N315" i="14"/>
  <c r="N350" i="14"/>
  <c r="N529" i="14"/>
  <c r="N196" i="14"/>
  <c r="N503" i="14"/>
  <c r="N215" i="14"/>
  <c r="N354" i="14"/>
  <c r="N26" i="14"/>
  <c r="N178" i="14"/>
  <c r="N395" i="14"/>
  <c r="N169" i="14"/>
  <c r="N389" i="14"/>
  <c r="N216" i="14"/>
  <c r="N519" i="14"/>
  <c r="N279" i="14"/>
  <c r="N282" i="14"/>
  <c r="N337" i="14"/>
  <c r="N29" i="14"/>
  <c r="N520" i="14"/>
  <c r="N120" i="14"/>
  <c r="N490" i="14"/>
  <c r="N111" i="14"/>
  <c r="N73" i="14"/>
  <c r="N221" i="14"/>
  <c r="N165" i="14"/>
  <c r="N384" i="14"/>
  <c r="N212" i="14"/>
  <c r="N515" i="14"/>
  <c r="N231" i="14"/>
  <c r="N234" i="14"/>
  <c r="N439" i="14"/>
  <c r="N273" i="14"/>
  <c r="N484" i="14"/>
  <c r="N72" i="14"/>
  <c r="N445" i="14"/>
  <c r="N107" i="14"/>
  <c r="N94" i="14"/>
  <c r="N473" i="14"/>
  <c r="N160" i="14"/>
  <c r="N25" i="14"/>
  <c r="N293" i="14"/>
  <c r="N500" i="14"/>
  <c r="N52" i="14"/>
  <c r="N424" i="14"/>
  <c r="N59" i="14"/>
  <c r="N70" i="14"/>
  <c r="N452" i="14"/>
  <c r="N109" i="14"/>
  <c r="N417" i="14"/>
  <c r="N163" i="14"/>
  <c r="N166" i="14"/>
  <c r="N387" i="14"/>
  <c r="N161" i="14"/>
  <c r="N382" i="14"/>
  <c r="N328" i="14"/>
  <c r="N227" i="14"/>
  <c r="N429" i="14"/>
  <c r="N35" i="14"/>
  <c r="N86" i="14"/>
  <c r="N391" i="14"/>
  <c r="N306" i="14"/>
  <c r="N399" i="14"/>
  <c r="N225" i="14"/>
  <c r="N493" i="14"/>
  <c r="N77" i="14"/>
  <c r="N394" i="14"/>
  <c r="N206" i="14"/>
  <c r="N204" i="14"/>
  <c r="N504" i="14"/>
  <c r="N264" i="14"/>
  <c r="N397" i="14"/>
  <c r="N211" i="14"/>
  <c r="N494" i="14"/>
  <c r="N205" i="14"/>
  <c r="N223" i="14"/>
  <c r="N186" i="14"/>
  <c r="N95" i="14"/>
  <c r="N38" i="14"/>
  <c r="N468" i="14"/>
  <c r="N251" i="14"/>
  <c r="N511" i="14"/>
  <c r="N56" i="14"/>
  <c r="N360" i="14"/>
  <c r="N71" i="14"/>
  <c r="N170" i="14"/>
  <c r="N182" i="14"/>
  <c r="N148" i="14"/>
  <c r="N297" i="14"/>
  <c r="N420" i="14"/>
  <c r="N177" i="14"/>
  <c r="N465" i="14"/>
  <c r="N403" i="14"/>
  <c r="N385" i="14"/>
  <c r="N32" i="14"/>
  <c r="N398" i="14"/>
  <c r="N81" i="14"/>
  <c r="N122" i="14"/>
  <c r="N446" i="14"/>
  <c r="N124" i="14"/>
  <c r="N393" i="14"/>
  <c r="N24" i="14"/>
  <c r="N176" i="14"/>
  <c r="N118" i="14"/>
  <c r="N158" i="17"/>
  <c r="N414" i="17"/>
  <c r="N225" i="17"/>
  <c r="N302" i="17"/>
  <c r="N450" i="17"/>
  <c r="N226" i="17"/>
  <c r="N458" i="17"/>
  <c r="N21" i="17"/>
  <c r="N160" i="17"/>
  <c r="N416" i="17"/>
  <c r="N279" i="17"/>
  <c r="N427" i="17"/>
  <c r="N506" i="17"/>
  <c r="N402" i="17"/>
  <c r="N297" i="17"/>
  <c r="N445" i="17"/>
  <c r="N292" i="17"/>
  <c r="N155" i="17"/>
  <c r="N411" i="17"/>
  <c r="N460" i="17"/>
  <c r="N234" i="17"/>
  <c r="N133" i="17"/>
  <c r="N29" i="17"/>
  <c r="N168" i="17"/>
  <c r="N28" i="17"/>
  <c r="N287" i="17"/>
  <c r="N435" i="17"/>
  <c r="N522" i="17"/>
  <c r="N410" i="17"/>
  <c r="N305" i="17"/>
  <c r="N453" i="17"/>
  <c r="N300" i="17"/>
  <c r="N163" i="17"/>
  <c r="N419" i="17"/>
  <c r="N480" i="17"/>
  <c r="N246" i="17"/>
  <c r="N141" i="17"/>
  <c r="N37" i="17"/>
  <c r="N176" i="17"/>
  <c r="N36" i="17"/>
  <c r="N295" i="17"/>
  <c r="N443" i="17"/>
  <c r="N476" i="17"/>
  <c r="N66" i="17"/>
  <c r="N345" i="17"/>
  <c r="N493" i="17"/>
  <c r="N340" i="17"/>
  <c r="N203" i="17"/>
  <c r="N59" i="17"/>
  <c r="N484" i="17"/>
  <c r="N298" i="17"/>
  <c r="N197" i="17"/>
  <c r="N77" i="17"/>
  <c r="N216" i="17"/>
  <c r="N76" i="17"/>
  <c r="N335" i="17"/>
  <c r="N483" i="17"/>
  <c r="N134" i="17"/>
  <c r="N74" i="17"/>
  <c r="N353" i="17"/>
  <c r="N501" i="17"/>
  <c r="N348" i="17"/>
  <c r="N211" i="17"/>
  <c r="N67" i="17"/>
  <c r="N500" i="17"/>
  <c r="N190" i="17"/>
  <c r="N46" i="17"/>
  <c r="N257" i="17"/>
  <c r="N334" i="17"/>
  <c r="N145" i="17"/>
  <c r="N266" i="17"/>
  <c r="N165" i="17"/>
  <c r="N53" i="17"/>
  <c r="N192" i="17"/>
  <c r="N52" i="17"/>
  <c r="N311" i="17"/>
  <c r="N459" i="17"/>
  <c r="N508" i="17"/>
  <c r="N42" i="17"/>
  <c r="N329" i="17"/>
  <c r="N477" i="17"/>
  <c r="N324" i="17"/>
  <c r="N187" i="17"/>
  <c r="N43" i="17"/>
  <c r="N528" i="17"/>
  <c r="N278" i="17"/>
  <c r="N173" i="17"/>
  <c r="N61" i="17"/>
  <c r="N200" i="17"/>
  <c r="N60" i="17"/>
  <c r="N319" i="17"/>
  <c r="N467" i="17"/>
  <c r="N524" i="17"/>
  <c r="N54" i="17"/>
  <c r="N337" i="17"/>
  <c r="N485" i="17"/>
  <c r="N332" i="17"/>
  <c r="N195" i="17"/>
  <c r="N51" i="17"/>
  <c r="N468" i="17"/>
  <c r="N290" i="17"/>
  <c r="N185" i="17"/>
  <c r="N69" i="17"/>
  <c r="N208" i="17"/>
  <c r="N68" i="17"/>
  <c r="N327" i="17"/>
  <c r="N475" i="17"/>
  <c r="N166" i="17"/>
  <c r="N106" i="17"/>
  <c r="N377" i="17"/>
  <c r="N525" i="17"/>
  <c r="N372" i="17"/>
  <c r="N235" i="17"/>
  <c r="N91" i="17"/>
  <c r="N424" i="17"/>
  <c r="N342" i="17"/>
  <c r="N237" i="17"/>
  <c r="N109" i="17"/>
  <c r="N248" i="17"/>
  <c r="N108" i="17"/>
  <c r="N367" i="17"/>
  <c r="N515" i="17"/>
  <c r="N178" i="17"/>
  <c r="N118" i="17"/>
  <c r="N385" i="17"/>
  <c r="N533" i="17"/>
  <c r="N380" i="17"/>
  <c r="N243" i="17"/>
  <c r="N99" i="17"/>
  <c r="N440" i="17"/>
  <c r="N222" i="17"/>
  <c r="N78" i="17"/>
  <c r="N289" i="17"/>
  <c r="N366" i="17"/>
  <c r="N177" i="17"/>
  <c r="N310" i="17"/>
  <c r="N205" i="17"/>
  <c r="N85" i="17"/>
  <c r="N224" i="17"/>
  <c r="N84" i="17"/>
  <c r="N343" i="17"/>
  <c r="N491" i="17"/>
  <c r="N146" i="17"/>
  <c r="N86" i="17"/>
  <c r="N361" i="17"/>
  <c r="N509" i="17"/>
  <c r="N356" i="17"/>
  <c r="N219" i="17"/>
  <c r="N75" i="17"/>
  <c r="N516" i="17"/>
  <c r="N322" i="17"/>
  <c r="N217" i="17"/>
  <c r="N93" i="17"/>
  <c r="N232" i="17"/>
  <c r="N92" i="17"/>
  <c r="N351" i="17"/>
  <c r="N499" i="17"/>
  <c r="N154" i="17"/>
  <c r="N98" i="17"/>
  <c r="N369" i="17"/>
  <c r="N517" i="17"/>
  <c r="N364" i="17"/>
  <c r="N227" i="17"/>
  <c r="N83" i="17"/>
  <c r="N532" i="17"/>
  <c r="N330" i="17"/>
  <c r="N229" i="17"/>
  <c r="N101" i="17"/>
  <c r="N240" i="17"/>
  <c r="N100" i="17"/>
  <c r="N359" i="17"/>
  <c r="N507" i="17"/>
  <c r="N210" i="17"/>
  <c r="N442" i="17"/>
  <c r="N409" i="17"/>
  <c r="N148" i="17"/>
  <c r="N404" i="17"/>
  <c r="N267" i="17"/>
  <c r="N123" i="17"/>
  <c r="N488" i="17"/>
  <c r="N386" i="17"/>
  <c r="N281" i="17"/>
  <c r="N433" i="17"/>
  <c r="N280" i="17"/>
  <c r="N143" i="17"/>
  <c r="N399" i="17"/>
  <c r="N436" i="17"/>
  <c r="N218" i="17"/>
  <c r="N454" i="17"/>
  <c r="N417" i="17"/>
  <c r="N156" i="17"/>
  <c r="N412" i="17"/>
  <c r="N275" i="17"/>
  <c r="N423" i="17"/>
  <c r="N504" i="17"/>
  <c r="N254" i="17"/>
  <c r="N110" i="17"/>
  <c r="N142" i="17"/>
  <c r="N398" i="17"/>
  <c r="N209" i="17"/>
  <c r="N354" i="17"/>
  <c r="N249" i="17"/>
  <c r="N117" i="17"/>
  <c r="N256" i="17"/>
  <c r="N116" i="17"/>
  <c r="N375" i="17"/>
  <c r="N523" i="17"/>
  <c r="N186" i="17"/>
  <c r="N422" i="17"/>
  <c r="N393" i="17"/>
  <c r="N132" i="17"/>
  <c r="N388" i="17"/>
  <c r="N251" i="17"/>
  <c r="N107" i="17"/>
  <c r="N456" i="17"/>
  <c r="N362" i="17"/>
  <c r="N261" i="17"/>
  <c r="N125" i="17"/>
  <c r="N264" i="17"/>
  <c r="N124" i="17"/>
  <c r="N383" i="17"/>
  <c r="N531" i="17"/>
  <c r="N198" i="17"/>
  <c r="N430" i="17"/>
  <c r="N401" i="17"/>
  <c r="N140" i="17"/>
  <c r="N396" i="17"/>
  <c r="N259" i="17"/>
  <c r="N115" i="17"/>
  <c r="N472" i="17"/>
  <c r="N374" i="17"/>
  <c r="N269" i="17"/>
  <c r="N425" i="17"/>
  <c r="N272" i="17"/>
  <c r="N135" i="17"/>
  <c r="N391" i="17"/>
  <c r="N420" i="17"/>
  <c r="N250" i="17"/>
  <c r="N149" i="17"/>
  <c r="N41" i="17"/>
  <c r="N180" i="17"/>
  <c r="N40" i="17"/>
  <c r="N299" i="17"/>
  <c r="N447" i="17"/>
  <c r="N478" i="17"/>
  <c r="N26" i="17"/>
  <c r="N317" i="17"/>
  <c r="N465" i="17"/>
  <c r="N312" i="17"/>
  <c r="N175" i="17"/>
  <c r="N31" i="17"/>
  <c r="N498" i="17"/>
  <c r="N262" i="17"/>
  <c r="N157" i="17"/>
  <c r="N49" i="17"/>
  <c r="N188" i="17"/>
  <c r="N48" i="17"/>
  <c r="N307" i="17"/>
  <c r="N455" i="17"/>
  <c r="N494" i="17"/>
  <c r="N286" i="17"/>
  <c r="N434" i="17"/>
  <c r="N174" i="17"/>
  <c r="N30" i="17"/>
  <c r="N241" i="17"/>
  <c r="N394" i="17"/>
  <c r="N293" i="17"/>
  <c r="N441" i="17"/>
  <c r="N288" i="17"/>
  <c r="N151" i="17"/>
  <c r="N407" i="17"/>
  <c r="N452" i="17"/>
  <c r="N230" i="17"/>
  <c r="N462" i="17"/>
  <c r="N25" i="17"/>
  <c r="N164" i="17"/>
  <c r="N24" i="17"/>
  <c r="N283" i="17"/>
  <c r="N431" i="17"/>
  <c r="N520" i="17"/>
  <c r="N406" i="17"/>
  <c r="N301" i="17"/>
  <c r="N449" i="17"/>
  <c r="N296" i="17"/>
  <c r="N159" i="17"/>
  <c r="N415" i="17"/>
  <c r="N466" i="17"/>
  <c r="N242" i="17"/>
  <c r="N137" i="17"/>
  <c r="N33" i="17"/>
  <c r="N172" i="17"/>
  <c r="N32" i="17"/>
  <c r="N291" i="17"/>
  <c r="N439" i="17"/>
  <c r="N536" i="17"/>
  <c r="N418" i="17"/>
  <c r="N309" i="17"/>
  <c r="N457" i="17"/>
  <c r="N304" i="17"/>
  <c r="N167" i="17"/>
  <c r="N23" i="17"/>
  <c r="N482" i="17"/>
  <c r="N294" i="17"/>
  <c r="N189" i="17"/>
  <c r="N73" i="17"/>
  <c r="N212" i="17"/>
  <c r="N72" i="17"/>
  <c r="N331" i="17"/>
  <c r="N479" i="17"/>
  <c r="N130" i="17"/>
  <c r="N70" i="17"/>
  <c r="N349" i="17"/>
  <c r="N497" i="17"/>
  <c r="N344" i="17"/>
  <c r="N207" i="17"/>
  <c r="N63" i="17"/>
  <c r="N486" i="17"/>
  <c r="N306" i="17"/>
  <c r="N201" i="17"/>
  <c r="N81" i="17"/>
  <c r="N220" i="17"/>
  <c r="N80" i="17"/>
  <c r="N339" i="17"/>
  <c r="N487" i="17"/>
  <c r="N318" i="17"/>
  <c r="N129" i="17"/>
  <c r="N206" i="17"/>
  <c r="N62" i="17"/>
  <c r="N273" i="17"/>
  <c r="N38" i="17"/>
  <c r="N325" i="17"/>
  <c r="N473" i="17"/>
  <c r="N320" i="17"/>
  <c r="N183" i="17"/>
  <c r="N39" i="17"/>
  <c r="N514" i="17"/>
  <c r="N274" i="17"/>
  <c r="N169" i="17"/>
  <c r="N57" i="17"/>
  <c r="N196" i="17"/>
  <c r="N56" i="17"/>
  <c r="N315" i="17"/>
  <c r="N463" i="17"/>
  <c r="N510" i="17"/>
  <c r="N50" i="17"/>
  <c r="N333" i="17"/>
  <c r="N481" i="17"/>
  <c r="N328" i="17"/>
  <c r="N191" i="17"/>
  <c r="N47" i="17"/>
  <c r="N530" i="17"/>
  <c r="N282" i="17"/>
  <c r="N181" i="17"/>
  <c r="N65" i="17"/>
  <c r="N204" i="17"/>
  <c r="N64" i="17"/>
  <c r="N323" i="17"/>
  <c r="N471" i="17"/>
  <c r="N526" i="17"/>
  <c r="N58" i="17"/>
  <c r="N341" i="17"/>
  <c r="N489" i="17"/>
  <c r="N336" i="17"/>
  <c r="N199" i="17"/>
  <c r="N55" i="17"/>
  <c r="N470" i="17"/>
  <c r="N338" i="17"/>
  <c r="N233" i="17"/>
  <c r="N105" i="17"/>
  <c r="N244" i="17"/>
  <c r="N104" i="17"/>
  <c r="N363" i="17"/>
  <c r="N511" i="17"/>
  <c r="N170" i="17"/>
  <c r="N114" i="17"/>
  <c r="N381" i="17"/>
  <c r="N529" i="17"/>
  <c r="N376" i="17"/>
  <c r="N239" i="17"/>
  <c r="N95" i="17"/>
  <c r="N432" i="17"/>
  <c r="N346" i="17"/>
  <c r="N245" i="17"/>
  <c r="N113" i="17"/>
  <c r="N252" i="17"/>
  <c r="N112" i="17"/>
  <c r="N371" i="17"/>
  <c r="N519" i="17"/>
  <c r="N382" i="17"/>
  <c r="N193" i="17"/>
  <c r="N270" i="17"/>
  <c r="N126" i="17"/>
  <c r="N182" i="17"/>
  <c r="N122" i="17"/>
  <c r="N389" i="17"/>
  <c r="N128" i="17"/>
  <c r="N384" i="17"/>
  <c r="N247" i="17"/>
  <c r="N103" i="17"/>
  <c r="N448" i="17"/>
  <c r="N358" i="17"/>
  <c r="N253" i="17"/>
  <c r="N121" i="17"/>
  <c r="N260" i="17"/>
  <c r="N120" i="17"/>
  <c r="N379" i="17"/>
  <c r="N527" i="17"/>
  <c r="N194" i="17"/>
  <c r="N426" i="17"/>
  <c r="N397" i="17"/>
  <c r="N136" i="17"/>
  <c r="N392" i="17"/>
  <c r="N255" i="17"/>
  <c r="N111" i="17"/>
  <c r="N464" i="17"/>
  <c r="N370" i="17"/>
  <c r="N265" i="17"/>
  <c r="N421" i="17"/>
  <c r="N268" i="17"/>
  <c r="N131" i="17"/>
  <c r="N387" i="17"/>
  <c r="N535" i="17"/>
  <c r="N202" i="17"/>
  <c r="N438" i="17"/>
  <c r="N405" i="17"/>
  <c r="N144" i="17"/>
  <c r="N400" i="17"/>
  <c r="N263" i="17"/>
  <c r="N119" i="17"/>
  <c r="N474" i="17"/>
  <c r="N22" i="17"/>
  <c r="N313" i="17"/>
  <c r="N461" i="17"/>
  <c r="N308" i="17"/>
  <c r="N171" i="17"/>
  <c r="N27" i="17"/>
  <c r="N496" i="17"/>
  <c r="N258" i="17"/>
  <c r="N153" i="17"/>
  <c r="N45" i="17"/>
  <c r="N184" i="17"/>
  <c r="N44" i="17"/>
  <c r="N303" i="17"/>
  <c r="N451" i="17"/>
  <c r="N492" i="17"/>
  <c r="N34" i="17"/>
  <c r="N321" i="17"/>
  <c r="N469" i="17"/>
  <c r="N316" i="17"/>
  <c r="N179" i="17"/>
  <c r="N35" i="17"/>
  <c r="N512" i="17"/>
  <c r="N357" i="17"/>
  <c r="N89" i="17"/>
  <c r="N513" i="17"/>
  <c r="N236" i="17"/>
  <c r="N368" i="17"/>
  <c r="N139" i="17"/>
  <c r="N271" i="17"/>
  <c r="N403" i="17"/>
  <c r="N505" i="17"/>
  <c r="N228" i="17"/>
  <c r="N360" i="17"/>
  <c r="N96" i="17"/>
  <c r="N231" i="17"/>
  <c r="N395" i="17"/>
  <c r="N127" i="17"/>
  <c r="N444" i="17"/>
  <c r="N350" i="17"/>
  <c r="N352" i="17"/>
  <c r="N88" i="17"/>
  <c r="N223" i="17"/>
  <c r="N355" i="17"/>
  <c r="N87" i="17"/>
  <c r="N428" i="17"/>
  <c r="N490" i="17"/>
  <c r="N161" i="17"/>
  <c r="N215" i="17"/>
  <c r="N347" i="17"/>
  <c r="N79" i="17"/>
  <c r="N503" i="17"/>
  <c r="N534" i="17"/>
  <c r="N214" i="17"/>
  <c r="N390" i="17"/>
  <c r="N238" i="17"/>
  <c r="N71" i="17"/>
  <c r="N495" i="17"/>
  <c r="N518" i="17"/>
  <c r="N162" i="17"/>
  <c r="N378" i="17"/>
  <c r="N446" i="17"/>
  <c r="N285" i="17"/>
  <c r="N94" i="17"/>
  <c r="N502" i="17"/>
  <c r="N150" i="17"/>
  <c r="N326" i="17"/>
  <c r="N102" i="17"/>
  <c r="N277" i="17"/>
  <c r="N413" i="17"/>
  <c r="N437" i="17"/>
  <c r="N82" i="17"/>
  <c r="N213" i="17"/>
  <c r="N365" i="17"/>
  <c r="N97" i="17"/>
  <c r="N521" i="17"/>
  <c r="N276" i="17"/>
  <c r="N408" i="17"/>
  <c r="N147" i="17"/>
  <c r="N284" i="17"/>
  <c r="N138" i="17"/>
  <c r="N314" i="17"/>
  <c r="N90" i="17"/>
  <c r="N373" i="17"/>
  <c r="N152" i="17"/>
  <c r="N221" i="17"/>
  <c r="N429" i="17"/>
  <c r="E14" i="7"/>
  <c r="V585" i="20"/>
  <c r="R585" i="20"/>
  <c r="U585" i="20" s="1"/>
  <c r="V459" i="20"/>
  <c r="R459" i="20"/>
  <c r="U459" i="20" s="1"/>
  <c r="R333" i="20"/>
  <c r="U333" i="20" s="1"/>
  <c r="V333" i="20"/>
  <c r="R211" i="20"/>
  <c r="U211" i="20" s="1"/>
  <c r="V211" i="20"/>
  <c r="V494" i="20"/>
  <c r="R494" i="20"/>
  <c r="U494" i="20" s="1"/>
  <c r="R356" i="20"/>
  <c r="U356" i="20" s="1"/>
  <c r="V356" i="20"/>
  <c r="V485" i="20"/>
  <c r="R485" i="20"/>
  <c r="U485" i="20" s="1"/>
  <c r="R281" i="20"/>
  <c r="U281" i="20" s="1"/>
  <c r="V281" i="20"/>
  <c r="R509" i="20"/>
  <c r="U509" i="20" s="1"/>
  <c r="V509" i="20"/>
  <c r="V613" i="20"/>
  <c r="R613" i="20"/>
  <c r="U613" i="20" s="1"/>
  <c r="V279" i="20"/>
  <c r="R279" i="20"/>
  <c r="U279" i="20" s="1"/>
  <c r="R593" i="20"/>
  <c r="U593" i="20" s="1"/>
  <c r="V593" i="20"/>
  <c r="R414" i="20"/>
  <c r="U414" i="20" s="1"/>
  <c r="V414" i="20"/>
  <c r="G33" i="17"/>
  <c r="H73" i="18"/>
  <c r="G73" i="18"/>
  <c r="H26" i="14"/>
  <c r="G26" i="14"/>
  <c r="G29" i="17"/>
  <c r="G43" i="13"/>
  <c r="H43" i="13"/>
  <c r="H74" i="12"/>
  <c r="G74" i="12"/>
  <c r="G66" i="14"/>
  <c r="H37" i="14"/>
  <c r="G37" i="14"/>
  <c r="O293" i="15"/>
  <c r="O319" i="15"/>
  <c r="O428" i="15"/>
  <c r="O135" i="15"/>
  <c r="O531" i="15"/>
  <c r="O374" i="15"/>
  <c r="O57" i="15"/>
  <c r="O473" i="15"/>
  <c r="O297" i="15"/>
  <c r="O327" i="15"/>
  <c r="O432" i="15"/>
  <c r="O140" i="15"/>
  <c r="O535" i="15"/>
  <c r="O378" i="15"/>
  <c r="O63" i="15"/>
  <c r="O477" i="15"/>
  <c r="O301" i="15"/>
  <c r="O335" i="15"/>
  <c r="O436" i="15"/>
  <c r="O145" i="15"/>
  <c r="O235" i="15"/>
  <c r="O382" i="15"/>
  <c r="O68" i="15"/>
  <c r="O481" i="15"/>
  <c r="O305" i="15"/>
  <c r="O343" i="15"/>
  <c r="O440" i="15"/>
  <c r="O151" i="15"/>
  <c r="O243" i="15"/>
  <c r="O386" i="15"/>
  <c r="O73" i="15"/>
  <c r="O485" i="15"/>
  <c r="O277" i="15"/>
  <c r="O287" i="15"/>
  <c r="O412" i="15"/>
  <c r="O113" i="15"/>
  <c r="O515" i="15"/>
  <c r="O225" i="15"/>
  <c r="O39" i="15"/>
  <c r="O457" i="15"/>
  <c r="O249" i="15"/>
  <c r="O158" i="15"/>
  <c r="O384" i="15"/>
  <c r="O76" i="15"/>
  <c r="O487" i="15"/>
  <c r="O197" i="15"/>
  <c r="O330" i="15"/>
  <c r="O429" i="15"/>
  <c r="O25" i="15"/>
  <c r="O130" i="15"/>
  <c r="O223" i="15"/>
  <c r="O35" i="15"/>
  <c r="O284" i="15"/>
  <c r="O42" i="15"/>
  <c r="O128" i="15"/>
  <c r="O524" i="15"/>
  <c r="O371" i="15"/>
  <c r="O56" i="15"/>
  <c r="O470" i="15"/>
  <c r="O180" i="15"/>
  <c r="O288" i="15"/>
  <c r="O46" i="15"/>
  <c r="O133" i="15"/>
  <c r="O528" i="15"/>
  <c r="O375" i="15"/>
  <c r="O61" i="15"/>
  <c r="O474" i="15"/>
  <c r="O184" i="15"/>
  <c r="O292" i="15"/>
  <c r="O50" i="15"/>
  <c r="O139" i="15"/>
  <c r="O532" i="15"/>
  <c r="O379" i="15"/>
  <c r="O67" i="15"/>
  <c r="O478" i="15"/>
  <c r="O188" i="15"/>
  <c r="O296" i="15"/>
  <c r="O54" i="15"/>
  <c r="O144" i="15"/>
  <c r="O536" i="15"/>
  <c r="O383" i="15"/>
  <c r="O72" i="15"/>
  <c r="O482" i="15"/>
  <c r="O192" i="15"/>
  <c r="O268" i="15"/>
  <c r="O26" i="15"/>
  <c r="O107" i="15"/>
  <c r="O508" i="15"/>
  <c r="O222" i="15"/>
  <c r="O32" i="15"/>
  <c r="O454" i="15"/>
  <c r="O164" i="15"/>
  <c r="O240" i="15"/>
  <c r="O345" i="15"/>
  <c r="O69" i="15"/>
  <c r="O480" i="15"/>
  <c r="O194" i="15"/>
  <c r="O323" i="15"/>
  <c r="O426" i="15"/>
  <c r="O127" i="15"/>
  <c r="O525" i="15"/>
  <c r="O317" i="15"/>
  <c r="O28" i="15"/>
  <c r="O452" i="15"/>
  <c r="O348" i="15"/>
  <c r="O106" i="15"/>
  <c r="O199" i="15"/>
  <c r="O334" i="15"/>
  <c r="O435" i="15"/>
  <c r="O141" i="15"/>
  <c r="O534" i="15"/>
  <c r="O377" i="15"/>
  <c r="O352" i="15"/>
  <c r="O110" i="15"/>
  <c r="O203" i="15"/>
  <c r="O342" i="15"/>
  <c r="O439" i="15"/>
  <c r="O147" i="15"/>
  <c r="O234" i="15"/>
  <c r="O381" i="15"/>
  <c r="O356" i="15"/>
  <c r="O114" i="15"/>
  <c r="O207" i="15"/>
  <c r="O350" i="15"/>
  <c r="O443" i="15"/>
  <c r="O152" i="15"/>
  <c r="O242" i="15"/>
  <c r="O385" i="15"/>
  <c r="O360" i="15"/>
  <c r="O118" i="15"/>
  <c r="O211" i="15"/>
  <c r="O358" i="15"/>
  <c r="O447" i="15"/>
  <c r="O157" i="15"/>
  <c r="O250" i="15"/>
  <c r="O389" i="15"/>
  <c r="O332" i="15"/>
  <c r="O90" i="15"/>
  <c r="O183" i="15"/>
  <c r="O302" i="15"/>
  <c r="O419" i="15"/>
  <c r="O120" i="15"/>
  <c r="O33" i="15"/>
  <c r="O138" i="15"/>
  <c r="O231" i="15"/>
  <c r="O49" i="15"/>
  <c r="O467" i="15"/>
  <c r="O177" i="15"/>
  <c r="O290" i="15"/>
  <c r="O409" i="15"/>
  <c r="O37" i="15"/>
  <c r="O142" i="15"/>
  <c r="O368" i="15"/>
  <c r="O55" i="15"/>
  <c r="O471" i="15"/>
  <c r="O181" i="15"/>
  <c r="O298" i="15"/>
  <c r="O413" i="15"/>
  <c r="O237" i="15"/>
  <c r="O146" i="15"/>
  <c r="O372" i="15"/>
  <c r="O60" i="15"/>
  <c r="O475" i="15"/>
  <c r="O185" i="15"/>
  <c r="O306" i="15"/>
  <c r="O417" i="15"/>
  <c r="O241" i="15"/>
  <c r="O150" i="15"/>
  <c r="O376" i="15"/>
  <c r="O65" i="15"/>
  <c r="O479" i="15"/>
  <c r="O189" i="15"/>
  <c r="O314" i="15"/>
  <c r="O421" i="15"/>
  <c r="O364" i="15"/>
  <c r="O122" i="15"/>
  <c r="O215" i="15"/>
  <c r="O366" i="15"/>
  <c r="O451" i="15"/>
  <c r="O161" i="15"/>
  <c r="O261" i="15"/>
  <c r="O396" i="15"/>
  <c r="O499" i="15"/>
  <c r="O354" i="15"/>
  <c r="O265" i="15"/>
  <c r="O400" i="15"/>
  <c r="O503" i="15"/>
  <c r="O362" i="15"/>
  <c r="O269" i="15"/>
  <c r="O404" i="15"/>
  <c r="O507" i="15"/>
  <c r="O23" i="15"/>
  <c r="O273" i="15"/>
  <c r="O408" i="15"/>
  <c r="O511" i="15"/>
  <c r="O31" i="15"/>
  <c r="O245" i="15"/>
  <c r="O380" i="15"/>
  <c r="O483" i="15"/>
  <c r="O518" i="15"/>
  <c r="O425" i="15"/>
  <c r="O313" i="15"/>
  <c r="O155" i="15"/>
  <c r="O27" i="15"/>
  <c r="O259" i="15"/>
  <c r="O490" i="15"/>
  <c r="O397" i="15"/>
  <c r="O285" i="15"/>
  <c r="O117" i="15"/>
  <c r="O318" i="15"/>
  <c r="O459" i="15"/>
  <c r="O169" i="15"/>
  <c r="O274" i="15"/>
  <c r="O401" i="15"/>
  <c r="O344" i="15"/>
  <c r="O102" i="15"/>
  <c r="O195" i="15"/>
  <c r="O326" i="15"/>
  <c r="O431" i="15"/>
  <c r="O136" i="15"/>
  <c r="O530" i="15"/>
  <c r="O373" i="15"/>
  <c r="O357" i="15"/>
  <c r="O492" i="15"/>
  <c r="O347" i="15"/>
  <c r="O143" i="15"/>
  <c r="O361" i="15"/>
  <c r="O496" i="15"/>
  <c r="O355" i="15"/>
  <c r="O148" i="15"/>
  <c r="O365" i="15"/>
  <c r="O500" i="15"/>
  <c r="O363" i="15"/>
  <c r="O153" i="15"/>
  <c r="O22" i="15"/>
  <c r="O504" i="15"/>
  <c r="O24" i="15"/>
  <c r="O160" i="15"/>
  <c r="O341" i="15"/>
  <c r="O476" i="15"/>
  <c r="O315" i="15"/>
  <c r="O322" i="15"/>
  <c r="O521" i="15"/>
  <c r="O62" i="15"/>
  <c r="O219" i="15"/>
  <c r="O162" i="15"/>
  <c r="O83" i="15"/>
  <c r="O266" i="15"/>
  <c r="O493" i="15"/>
  <c r="O34" i="15"/>
  <c r="O191" i="15"/>
  <c r="O124" i="15"/>
  <c r="O523" i="15"/>
  <c r="O233" i="15"/>
  <c r="O47" i="15"/>
  <c r="O465" i="15"/>
  <c r="O257" i="15"/>
  <c r="O247" i="15"/>
  <c r="O392" i="15"/>
  <c r="O87" i="15"/>
  <c r="O495" i="15"/>
  <c r="O205" i="15"/>
  <c r="O346" i="15"/>
  <c r="O437" i="15"/>
  <c r="O74" i="15"/>
  <c r="O270" i="15"/>
  <c r="O99" i="15"/>
  <c r="O212" i="15"/>
  <c r="O78" i="15"/>
  <c r="O278" i="15"/>
  <c r="O104" i="15"/>
  <c r="O216" i="15"/>
  <c r="O82" i="15"/>
  <c r="O286" i="15"/>
  <c r="O109" i="15"/>
  <c r="O220" i="15"/>
  <c r="O86" i="15"/>
  <c r="O294" i="15"/>
  <c r="O115" i="15"/>
  <c r="O224" i="15"/>
  <c r="O58" i="15"/>
  <c r="O238" i="15"/>
  <c r="O77" i="15"/>
  <c r="O79" i="15"/>
  <c r="O272" i="15"/>
  <c r="O94" i="15"/>
  <c r="O416" i="15"/>
  <c r="O226" i="15"/>
  <c r="O125" i="15"/>
  <c r="O41" i="15"/>
  <c r="O244" i="15"/>
  <c r="O66" i="15"/>
  <c r="O388" i="15"/>
  <c r="O166" i="15"/>
  <c r="O267" i="15"/>
  <c r="O398" i="15"/>
  <c r="O89" i="15"/>
  <c r="O497" i="15"/>
  <c r="O289" i="15"/>
  <c r="O311" i="15"/>
  <c r="O255" i="15"/>
  <c r="O92" i="15"/>
  <c r="O209" i="15"/>
  <c r="O441" i="15"/>
  <c r="O263" i="15"/>
  <c r="O97" i="15"/>
  <c r="O213" i="15"/>
  <c r="O445" i="15"/>
  <c r="O271" i="15"/>
  <c r="O103" i="15"/>
  <c r="O217" i="15"/>
  <c r="O449" i="15"/>
  <c r="O279" i="15"/>
  <c r="O108" i="15"/>
  <c r="O221" i="15"/>
  <c r="O453" i="15"/>
  <c r="O154" i="15"/>
  <c r="O71" i="15"/>
  <c r="O193" i="15"/>
  <c r="O121" i="15"/>
  <c r="O304" i="15"/>
  <c r="O126" i="15"/>
  <c r="O448" i="15"/>
  <c r="O391" i="15"/>
  <c r="O165" i="15"/>
  <c r="O84" i="15"/>
  <c r="O276" i="15"/>
  <c r="O98" i="15"/>
  <c r="O420" i="15"/>
  <c r="O198" i="15"/>
  <c r="O331" i="15"/>
  <c r="O430" i="15"/>
  <c r="O132" i="15"/>
  <c r="O529" i="15"/>
  <c r="O321" i="15"/>
  <c r="O36" i="15"/>
  <c r="O456" i="15"/>
  <c r="O170" i="15"/>
  <c r="O275" i="15"/>
  <c r="O402" i="15"/>
  <c r="O95" i="15"/>
  <c r="O501" i="15"/>
  <c r="O43" i="15"/>
  <c r="O174" i="15"/>
  <c r="O406" i="15"/>
  <c r="O505" i="15"/>
  <c r="O48" i="15"/>
  <c r="O178" i="15"/>
  <c r="O410" i="15"/>
  <c r="O509" i="15"/>
  <c r="O53" i="15"/>
  <c r="O182" i="15"/>
  <c r="O414" i="15"/>
  <c r="O513" i="15"/>
  <c r="O59" i="15"/>
  <c r="O186" i="15"/>
  <c r="O418" i="15"/>
  <c r="O517" i="15"/>
  <c r="O351" i="15"/>
  <c r="O156" i="15"/>
  <c r="O390" i="15"/>
  <c r="O196" i="15"/>
  <c r="O336" i="15"/>
  <c r="O295" i="15"/>
  <c r="O512" i="15"/>
  <c r="O423" i="15"/>
  <c r="O229" i="15"/>
  <c r="O168" i="15"/>
  <c r="O308" i="15"/>
  <c r="O239" i="15"/>
  <c r="O484" i="15"/>
  <c r="O230" i="15"/>
  <c r="O45" i="15"/>
  <c r="O462" i="15"/>
  <c r="O172" i="15"/>
  <c r="O248" i="15"/>
  <c r="O353" i="15"/>
  <c r="O80" i="15"/>
  <c r="O488" i="15"/>
  <c r="O202" i="15"/>
  <c r="O339" i="15"/>
  <c r="O434" i="15"/>
  <c r="O137" i="15"/>
  <c r="O533" i="15"/>
  <c r="O316" i="15"/>
  <c r="O167" i="15"/>
  <c r="O403" i="15"/>
  <c r="O502" i="15"/>
  <c r="O320" i="15"/>
  <c r="O171" i="15"/>
  <c r="O407" i="15"/>
  <c r="O506" i="15"/>
  <c r="O324" i="15"/>
  <c r="O175" i="15"/>
  <c r="O411" i="15"/>
  <c r="O510" i="15"/>
  <c r="O328" i="15"/>
  <c r="O179" i="15"/>
  <c r="O415" i="15"/>
  <c r="O514" i="15"/>
  <c r="O300" i="15"/>
  <c r="O149" i="15"/>
  <c r="O387" i="15"/>
  <c r="O486" i="15"/>
  <c r="O393" i="15"/>
  <c r="O281" i="15"/>
  <c r="O112" i="15"/>
  <c r="O310" i="15"/>
  <c r="O519" i="15"/>
  <c r="O458" i="15"/>
  <c r="O232" i="15"/>
  <c r="O253" i="15"/>
  <c r="O75" i="15"/>
  <c r="O254" i="15"/>
  <c r="O427" i="15"/>
  <c r="O131" i="15"/>
  <c r="O526" i="15"/>
  <c r="O369" i="15"/>
  <c r="O312" i="15"/>
  <c r="O70" i="15"/>
  <c r="O325" i="15"/>
  <c r="O329" i="15"/>
  <c r="O333" i="15"/>
  <c r="O337" i="15"/>
  <c r="O309" i="15"/>
  <c r="O489" i="15"/>
  <c r="O40" i="15"/>
  <c r="O159" i="15"/>
  <c r="O338" i="15"/>
  <c r="O163" i="15"/>
  <c r="O399" i="15"/>
  <c r="O498" i="15"/>
  <c r="O85" i="15"/>
  <c r="O91" i="15"/>
  <c r="O96" i="15"/>
  <c r="O101" i="15"/>
  <c r="O64" i="15"/>
  <c r="O21" i="15"/>
  <c r="O394" i="15"/>
  <c r="O516" i="15"/>
  <c r="O204" i="15"/>
  <c r="O227" i="15"/>
  <c r="O463" i="15"/>
  <c r="O282" i="15"/>
  <c r="O460" i="15"/>
  <c r="O464" i="15"/>
  <c r="O468" i="15"/>
  <c r="O472" i="15"/>
  <c r="O444" i="15"/>
  <c r="O30" i="15"/>
  <c r="O522" i="15"/>
  <c r="O81" i="15"/>
  <c r="O433" i="15"/>
  <c r="O424" i="15"/>
  <c r="O527" i="15"/>
  <c r="O52" i="15"/>
  <c r="O206" i="15"/>
  <c r="O210" i="15"/>
  <c r="O214" i="15"/>
  <c r="O218" i="15"/>
  <c r="O190" i="15"/>
  <c r="O359" i="15"/>
  <c r="O200" i="15"/>
  <c r="O395" i="15"/>
  <c r="O280" i="15"/>
  <c r="O520" i="15"/>
  <c r="O51" i="15"/>
  <c r="O176" i="15"/>
  <c r="O283" i="15"/>
  <c r="O291" i="15"/>
  <c r="O299" i="15"/>
  <c r="O307" i="15"/>
  <c r="O251" i="15"/>
  <c r="O187" i="15"/>
  <c r="O461" i="15"/>
  <c r="O491" i="15"/>
  <c r="O29" i="15"/>
  <c r="O262" i="15"/>
  <c r="O93" i="15"/>
  <c r="O208" i="15"/>
  <c r="O438" i="15"/>
  <c r="O442" i="15"/>
  <c r="O446" i="15"/>
  <c r="O450" i="15"/>
  <c r="O422" i="15"/>
  <c r="O246" i="15"/>
  <c r="O340" i="15"/>
  <c r="O88" i="15"/>
  <c r="O38" i="15"/>
  <c r="O44" i="15"/>
  <c r="O173" i="15"/>
  <c r="O405" i="15"/>
  <c r="O100" i="15"/>
  <c r="O105" i="15"/>
  <c r="O111" i="15"/>
  <c r="O116" i="15"/>
  <c r="O258" i="15"/>
  <c r="O119" i="15"/>
  <c r="O349" i="15"/>
  <c r="O201" i="15"/>
  <c r="O134" i="15"/>
  <c r="O129" i="15"/>
  <c r="O370" i="15"/>
  <c r="O469" i="15"/>
  <c r="O252" i="15"/>
  <c r="O256" i="15"/>
  <c r="O260" i="15"/>
  <c r="O264" i="15"/>
  <c r="O236" i="15"/>
  <c r="O228" i="15"/>
  <c r="O455" i="15"/>
  <c r="O303" i="15"/>
  <c r="O494" i="15"/>
  <c r="O123" i="15"/>
  <c r="O367" i="15"/>
  <c r="O466" i="15"/>
  <c r="O313" i="17"/>
  <c r="O461" i="17"/>
  <c r="O380" i="17"/>
  <c r="O532" i="17"/>
  <c r="O379" i="17"/>
  <c r="O234" i="17"/>
  <c r="O90" i="17"/>
  <c r="O477" i="17"/>
  <c r="O317" i="17"/>
  <c r="O128" i="17"/>
  <c r="O384" i="17"/>
  <c r="O536" i="17"/>
  <c r="O383" i="17"/>
  <c r="O238" i="17"/>
  <c r="O94" i="17"/>
  <c r="O491" i="17"/>
  <c r="O289" i="17"/>
  <c r="O437" i="17"/>
  <c r="O356" i="17"/>
  <c r="O508" i="17"/>
  <c r="O355" i="17"/>
  <c r="O210" i="17"/>
  <c r="O66" i="17"/>
  <c r="O503" i="17"/>
  <c r="O261" i="17"/>
  <c r="O117" i="17"/>
  <c r="O328" i="17"/>
  <c r="O480" i="17"/>
  <c r="O327" i="17"/>
  <c r="O182" i="17"/>
  <c r="O38" i="17"/>
  <c r="O443" i="17"/>
  <c r="O233" i="17"/>
  <c r="O89" i="17"/>
  <c r="O300" i="17"/>
  <c r="O452" i="17"/>
  <c r="O299" i="17"/>
  <c r="O154" i="17"/>
  <c r="O410" i="17"/>
  <c r="O501" i="17"/>
  <c r="O205" i="17"/>
  <c r="O61" i="17"/>
  <c r="O272" i="17"/>
  <c r="O424" i="17"/>
  <c r="O271" i="17"/>
  <c r="O127" i="17"/>
  <c r="O382" i="17"/>
  <c r="O530" i="17"/>
  <c r="O177" i="17"/>
  <c r="O33" i="17"/>
  <c r="O244" i="17"/>
  <c r="O104" i="17"/>
  <c r="O243" i="17"/>
  <c r="O99" i="17"/>
  <c r="O354" i="17"/>
  <c r="O502" i="17"/>
  <c r="O181" i="17"/>
  <c r="O37" i="17"/>
  <c r="O248" i="17"/>
  <c r="O108" i="17"/>
  <c r="O247" i="17"/>
  <c r="O103" i="17"/>
  <c r="O358" i="17"/>
  <c r="O506" i="17"/>
  <c r="O345" i="17"/>
  <c r="O156" i="17"/>
  <c r="O412" i="17"/>
  <c r="O155" i="17"/>
  <c r="O411" i="17"/>
  <c r="O266" i="17"/>
  <c r="O122" i="17"/>
  <c r="O431" i="17"/>
  <c r="O349" i="17"/>
  <c r="O160" i="17"/>
  <c r="O416" i="17"/>
  <c r="O159" i="17"/>
  <c r="O415" i="17"/>
  <c r="O270" i="17"/>
  <c r="O126" i="17"/>
  <c r="O439" i="17"/>
  <c r="O321" i="17"/>
  <c r="O132" i="17"/>
  <c r="O388" i="17"/>
  <c r="O131" i="17"/>
  <c r="O387" i="17"/>
  <c r="O242" i="17"/>
  <c r="O98" i="17"/>
  <c r="O493" i="17"/>
  <c r="O293" i="17"/>
  <c r="O441" i="17"/>
  <c r="O360" i="17"/>
  <c r="O512" i="17"/>
  <c r="O359" i="17"/>
  <c r="O214" i="17"/>
  <c r="O70" i="17"/>
  <c r="O505" i="17"/>
  <c r="O265" i="17"/>
  <c r="O121" i="17"/>
  <c r="O332" i="17"/>
  <c r="O484" i="17"/>
  <c r="O331" i="17"/>
  <c r="O186" i="17"/>
  <c r="O42" i="17"/>
  <c r="O451" i="17"/>
  <c r="O237" i="17"/>
  <c r="O93" i="17"/>
  <c r="O304" i="17"/>
  <c r="O456" i="17"/>
  <c r="O303" i="17"/>
  <c r="O158" i="17"/>
  <c r="O414" i="17"/>
  <c r="O515" i="17"/>
  <c r="O209" i="17"/>
  <c r="O65" i="17"/>
  <c r="O276" i="17"/>
  <c r="O428" i="17"/>
  <c r="O275" i="17"/>
  <c r="O130" i="17"/>
  <c r="O386" i="17"/>
  <c r="O534" i="17"/>
  <c r="O213" i="17"/>
  <c r="O69" i="17"/>
  <c r="O280" i="17"/>
  <c r="O432" i="17"/>
  <c r="O279" i="17"/>
  <c r="O134" i="17"/>
  <c r="O390" i="17"/>
  <c r="O467" i="17"/>
  <c r="O377" i="17"/>
  <c r="O188" i="17"/>
  <c r="O48" i="17"/>
  <c r="O187" i="17"/>
  <c r="O43" i="17"/>
  <c r="O298" i="17"/>
  <c r="O446" i="17"/>
  <c r="O495" i="17"/>
  <c r="O381" i="17"/>
  <c r="O192" i="17"/>
  <c r="O52" i="17"/>
  <c r="O191" i="17"/>
  <c r="O47" i="17"/>
  <c r="O302" i="17"/>
  <c r="O450" i="17"/>
  <c r="O497" i="17"/>
  <c r="O353" i="17"/>
  <c r="O164" i="17"/>
  <c r="O24" i="17"/>
  <c r="O163" i="17"/>
  <c r="O419" i="17"/>
  <c r="O274" i="17"/>
  <c r="O422" i="17"/>
  <c r="O447" i="17"/>
  <c r="O325" i="17"/>
  <c r="O136" i="17"/>
  <c r="O392" i="17"/>
  <c r="O135" i="17"/>
  <c r="O391" i="17"/>
  <c r="O246" i="17"/>
  <c r="O102" i="17"/>
  <c r="O507" i="17"/>
  <c r="O297" i="17"/>
  <c r="O445" i="17"/>
  <c r="O364" i="17"/>
  <c r="O516" i="17"/>
  <c r="O363" i="17"/>
  <c r="O218" i="17"/>
  <c r="O74" i="17"/>
  <c r="O519" i="17"/>
  <c r="O269" i="17"/>
  <c r="O125" i="17"/>
  <c r="O336" i="17"/>
  <c r="O488" i="17"/>
  <c r="O335" i="17"/>
  <c r="O190" i="17"/>
  <c r="O46" i="17"/>
  <c r="O459" i="17"/>
  <c r="O241" i="17"/>
  <c r="O97" i="17"/>
  <c r="O308" i="17"/>
  <c r="O460" i="17"/>
  <c r="O307" i="17"/>
  <c r="O162" i="17"/>
  <c r="O418" i="17"/>
  <c r="O517" i="17"/>
  <c r="O245" i="17"/>
  <c r="O101" i="17"/>
  <c r="O312" i="17"/>
  <c r="O464" i="17"/>
  <c r="O311" i="17"/>
  <c r="O166" i="17"/>
  <c r="O22" i="17"/>
  <c r="O531" i="17"/>
  <c r="O153" i="17"/>
  <c r="O409" i="17"/>
  <c r="O220" i="17"/>
  <c r="O80" i="17"/>
  <c r="O219" i="17"/>
  <c r="O75" i="17"/>
  <c r="O330" i="17"/>
  <c r="O478" i="17"/>
  <c r="O157" i="17"/>
  <c r="O413" i="17"/>
  <c r="O224" i="17"/>
  <c r="O84" i="17"/>
  <c r="O223" i="17"/>
  <c r="O79" i="17"/>
  <c r="O334" i="17"/>
  <c r="O482" i="17"/>
  <c r="O129" i="17"/>
  <c r="O385" i="17"/>
  <c r="O196" i="17"/>
  <c r="O56" i="17"/>
  <c r="O195" i="17"/>
  <c r="O51" i="17"/>
  <c r="O306" i="17"/>
  <c r="O454" i="17"/>
  <c r="O511" i="17"/>
  <c r="O357" i="17"/>
  <c r="O168" i="17"/>
  <c r="O28" i="17"/>
  <c r="O167" i="17"/>
  <c r="O23" i="17"/>
  <c r="O278" i="17"/>
  <c r="O426" i="17"/>
  <c r="O455" i="17"/>
  <c r="O329" i="17"/>
  <c r="O140" i="17"/>
  <c r="O396" i="17"/>
  <c r="O139" i="17"/>
  <c r="O395" i="17"/>
  <c r="O250" i="17"/>
  <c r="O106" i="17"/>
  <c r="O509" i="17"/>
  <c r="O301" i="17"/>
  <c r="O449" i="17"/>
  <c r="O368" i="17"/>
  <c r="O520" i="17"/>
  <c r="O367" i="17"/>
  <c r="O222" i="17"/>
  <c r="O78" i="17"/>
  <c r="O521" i="17"/>
  <c r="O273" i="17"/>
  <c r="O421" i="17"/>
  <c r="O340" i="17"/>
  <c r="O492" i="17"/>
  <c r="O339" i="17"/>
  <c r="O194" i="17"/>
  <c r="O50" i="17"/>
  <c r="O471" i="17"/>
  <c r="O277" i="17"/>
  <c r="O425" i="17"/>
  <c r="O344" i="17"/>
  <c r="O496" i="17"/>
  <c r="O343" i="17"/>
  <c r="O198" i="17"/>
  <c r="O54" i="17"/>
  <c r="O473" i="17"/>
  <c r="O217" i="17"/>
  <c r="O73" i="17"/>
  <c r="O284" i="17"/>
  <c r="O436" i="17"/>
  <c r="O283" i="17"/>
  <c r="O138" i="17"/>
  <c r="O394" i="17"/>
  <c r="O469" i="17"/>
  <c r="O221" i="17"/>
  <c r="O77" i="17"/>
  <c r="O288" i="17"/>
  <c r="O440" i="17"/>
  <c r="O287" i="17"/>
  <c r="O142" i="17"/>
  <c r="O398" i="17"/>
  <c r="O483" i="17"/>
  <c r="O193" i="17"/>
  <c r="O49" i="17"/>
  <c r="O260" i="17"/>
  <c r="O120" i="17"/>
  <c r="O259" i="17"/>
  <c r="O115" i="17"/>
  <c r="O370" i="17"/>
  <c r="O518" i="17"/>
  <c r="O165" i="17"/>
  <c r="O21" i="17"/>
  <c r="O232" i="17"/>
  <c r="O92" i="17"/>
  <c r="O231" i="17"/>
  <c r="O87" i="17"/>
  <c r="O342" i="17"/>
  <c r="O490" i="17"/>
  <c r="O137" i="17"/>
  <c r="O393" i="17"/>
  <c r="O204" i="17"/>
  <c r="O64" i="17"/>
  <c r="O203" i="17"/>
  <c r="O59" i="17"/>
  <c r="O314" i="17"/>
  <c r="O462" i="17"/>
  <c r="O527" i="17"/>
  <c r="O365" i="17"/>
  <c r="O176" i="17"/>
  <c r="O36" i="17"/>
  <c r="O175" i="17"/>
  <c r="O31" i="17"/>
  <c r="O286" i="17"/>
  <c r="O434" i="17"/>
  <c r="O465" i="17"/>
  <c r="O337" i="17"/>
  <c r="O148" i="17"/>
  <c r="O404" i="17"/>
  <c r="O147" i="17"/>
  <c r="O403" i="17"/>
  <c r="O258" i="17"/>
  <c r="O114" i="17"/>
  <c r="O525" i="17"/>
  <c r="O341" i="17"/>
  <c r="O152" i="17"/>
  <c r="O408" i="17"/>
  <c r="O151" i="17"/>
  <c r="O407" i="17"/>
  <c r="O262" i="17"/>
  <c r="O118" i="17"/>
  <c r="O423" i="17"/>
  <c r="O249" i="17"/>
  <c r="O105" i="17"/>
  <c r="O316" i="17"/>
  <c r="O468" i="17"/>
  <c r="O315" i="17"/>
  <c r="O170" i="17"/>
  <c r="O26" i="17"/>
  <c r="O533" i="17"/>
  <c r="O253" i="17"/>
  <c r="O109" i="17"/>
  <c r="O320" i="17"/>
  <c r="O472" i="17"/>
  <c r="O319" i="17"/>
  <c r="O174" i="17"/>
  <c r="O30" i="17"/>
  <c r="O427" i="17"/>
  <c r="O225" i="17"/>
  <c r="O81" i="17"/>
  <c r="O292" i="17"/>
  <c r="O444" i="17"/>
  <c r="O291" i="17"/>
  <c r="O146" i="17"/>
  <c r="O402" i="17"/>
  <c r="O485" i="17"/>
  <c r="O197" i="17"/>
  <c r="O53" i="17"/>
  <c r="O264" i="17"/>
  <c r="O124" i="17"/>
  <c r="O263" i="17"/>
  <c r="O119" i="17"/>
  <c r="O374" i="17"/>
  <c r="O522" i="17"/>
  <c r="O169" i="17"/>
  <c r="O25" i="17"/>
  <c r="O236" i="17"/>
  <c r="O96" i="17"/>
  <c r="O235" i="17"/>
  <c r="O91" i="17"/>
  <c r="O346" i="17"/>
  <c r="O494" i="17"/>
  <c r="O141" i="17"/>
  <c r="O397" i="17"/>
  <c r="O208" i="17"/>
  <c r="O68" i="17"/>
  <c r="O207" i="17"/>
  <c r="O63" i="17"/>
  <c r="O318" i="17"/>
  <c r="O466" i="17"/>
  <c r="O529" i="17"/>
  <c r="O369" i="17"/>
  <c r="O180" i="17"/>
  <c r="O40" i="17"/>
  <c r="O179" i="17"/>
  <c r="O35" i="17"/>
  <c r="O290" i="17"/>
  <c r="O438" i="17"/>
  <c r="O479" i="17"/>
  <c r="O373" i="17"/>
  <c r="O184" i="17"/>
  <c r="O44" i="17"/>
  <c r="O183" i="17"/>
  <c r="O39" i="17"/>
  <c r="O294" i="17"/>
  <c r="O442" i="17"/>
  <c r="O481" i="17"/>
  <c r="O348" i="17"/>
  <c r="O58" i="17"/>
  <c r="O352" i="17"/>
  <c r="O62" i="17"/>
  <c r="O324" i="17"/>
  <c r="O34" i="17"/>
  <c r="O296" i="17"/>
  <c r="O406" i="17"/>
  <c r="O268" i="17"/>
  <c r="O378" i="17"/>
  <c r="O240" i="17"/>
  <c r="O350" i="17"/>
  <c r="O212" i="17"/>
  <c r="O322" i="17"/>
  <c r="O216" i="17"/>
  <c r="O326" i="17"/>
  <c r="O500" i="17"/>
  <c r="O487" i="17"/>
  <c r="O504" i="17"/>
  <c r="O489" i="17"/>
  <c r="O476" i="17"/>
  <c r="O435" i="17"/>
  <c r="O448" i="17"/>
  <c r="O499" i="17"/>
  <c r="O420" i="17"/>
  <c r="O526" i="17"/>
  <c r="O100" i="17"/>
  <c r="O498" i="17"/>
  <c r="O72" i="17"/>
  <c r="O470" i="17"/>
  <c r="O76" i="17"/>
  <c r="O474" i="17"/>
  <c r="O185" i="17"/>
  <c r="O251" i="17"/>
  <c r="O189" i="17"/>
  <c r="O255" i="17"/>
  <c r="O161" i="17"/>
  <c r="O227" i="17"/>
  <c r="O133" i="17"/>
  <c r="O199" i="17"/>
  <c r="O513" i="17"/>
  <c r="O171" i="17"/>
  <c r="O463" i="17"/>
  <c r="O143" i="17"/>
  <c r="O523" i="17"/>
  <c r="O524" i="17"/>
  <c r="O535" i="17"/>
  <c r="O528" i="17"/>
  <c r="O475" i="17"/>
  <c r="O41" i="17"/>
  <c r="O107" i="17"/>
  <c r="O45" i="17"/>
  <c r="O111" i="17"/>
  <c r="O417" i="17"/>
  <c r="O83" i="17"/>
  <c r="O389" i="17"/>
  <c r="O55" i="17"/>
  <c r="O361" i="17"/>
  <c r="O27" i="17"/>
  <c r="O333" i="17"/>
  <c r="O399" i="17"/>
  <c r="O305" i="17"/>
  <c r="O371" i="17"/>
  <c r="O309" i="17"/>
  <c r="O375" i="17"/>
  <c r="O429" i="17"/>
  <c r="O202" i="17"/>
  <c r="O433" i="17"/>
  <c r="O206" i="17"/>
  <c r="O113" i="17"/>
  <c r="O178" i="17"/>
  <c r="O85" i="17"/>
  <c r="O150" i="17"/>
  <c r="O57" i="17"/>
  <c r="O123" i="17"/>
  <c r="O29" i="17"/>
  <c r="O95" i="17"/>
  <c r="O401" i="17"/>
  <c r="O67" i="17"/>
  <c r="O405" i="17"/>
  <c r="O71" i="17"/>
  <c r="O510" i="17"/>
  <c r="O228" i="17"/>
  <c r="O295" i="17"/>
  <c r="O430" i="17"/>
  <c r="O453" i="17"/>
  <c r="O215" i="17"/>
  <c r="O285" i="17"/>
  <c r="O88" i="17"/>
  <c r="O310" i="17"/>
  <c r="O173" i="17"/>
  <c r="O372" i="17"/>
  <c r="O230" i="17"/>
  <c r="O256" i="17"/>
  <c r="O323" i="17"/>
  <c r="O458" i="17"/>
  <c r="O144" i="17"/>
  <c r="O211" i="17"/>
  <c r="O86" i="17"/>
  <c r="O281" i="17"/>
  <c r="O116" i="17"/>
  <c r="O338" i="17"/>
  <c r="O201" i="17"/>
  <c r="O400" i="17"/>
  <c r="O226" i="17"/>
  <c r="O112" i="17"/>
  <c r="O366" i="17"/>
  <c r="O229" i="17"/>
  <c r="O32" i="17"/>
  <c r="O254" i="17"/>
  <c r="O149" i="17"/>
  <c r="O252" i="17"/>
  <c r="O60" i="17"/>
  <c r="O457" i="17"/>
  <c r="O347" i="17"/>
  <c r="O172" i="17"/>
  <c r="O376" i="17"/>
  <c r="O362" i="17"/>
  <c r="O267" i="17"/>
  <c r="O351" i="17"/>
  <c r="O282" i="17"/>
  <c r="O514" i="17"/>
  <c r="O239" i="17"/>
  <c r="O257" i="17"/>
  <c r="O110" i="17"/>
  <c r="O200" i="17"/>
  <c r="O82" i="17"/>
  <c r="O486" i="17"/>
  <c r="O145" i="17"/>
  <c r="M278" i="17"/>
  <c r="M427" i="17"/>
  <c r="M345" i="17"/>
  <c r="M494" i="17"/>
  <c r="M340" i="17"/>
  <c r="M199" i="17"/>
  <c r="M56" i="17"/>
  <c r="M483" i="17"/>
  <c r="M262" i="17"/>
  <c r="M119" i="17"/>
  <c r="M329" i="17"/>
  <c r="M478" i="17"/>
  <c r="M324" i="17"/>
  <c r="M183" i="17"/>
  <c r="M40" i="17"/>
  <c r="M527" i="17"/>
  <c r="M290" i="17"/>
  <c r="M189" i="17"/>
  <c r="M422" i="17"/>
  <c r="M352" i="17"/>
  <c r="M299" i="17"/>
  <c r="M532" i="17"/>
  <c r="M298" i="17"/>
  <c r="M193" i="17"/>
  <c r="M426" i="17"/>
  <c r="M360" i="17"/>
  <c r="M303" i="17"/>
  <c r="M536" i="17"/>
  <c r="M258" i="17"/>
  <c r="M157" i="17"/>
  <c r="M98" i="17"/>
  <c r="M320" i="17"/>
  <c r="M267" i="17"/>
  <c r="M500" i="17"/>
  <c r="M222" i="17"/>
  <c r="M455" i="17"/>
  <c r="M62" i="17"/>
  <c r="M284" i="17"/>
  <c r="M227" i="17"/>
  <c r="M464" i="17"/>
  <c r="M186" i="17"/>
  <c r="M127" i="17"/>
  <c r="M22" i="17"/>
  <c r="M248" i="17"/>
  <c r="M191" i="17"/>
  <c r="M424" i="17"/>
  <c r="M146" i="17"/>
  <c r="M91" i="17"/>
  <c r="M385" i="17"/>
  <c r="M208" i="17"/>
  <c r="M155" i="17"/>
  <c r="M96" i="17"/>
  <c r="M7" i="17"/>
  <c r="M410" i="17"/>
  <c r="M305" i="17"/>
  <c r="M128" i="17"/>
  <c r="M73" i="17"/>
  <c r="M415" i="17"/>
  <c r="M445" i="17"/>
  <c r="M414" i="17"/>
  <c r="M309" i="17"/>
  <c r="M136" i="17"/>
  <c r="M77" i="17"/>
  <c r="M419" i="17"/>
  <c r="M461" i="17"/>
  <c r="M342" i="17"/>
  <c r="M153" i="17"/>
  <c r="M409" i="17"/>
  <c r="M148" i="17"/>
  <c r="M404" i="17"/>
  <c r="M263" i="17"/>
  <c r="M120" i="17"/>
  <c r="M487" i="17"/>
  <c r="M326" i="17"/>
  <c r="M137" i="17"/>
  <c r="M393" i="17"/>
  <c r="M132" i="17"/>
  <c r="M388" i="17"/>
  <c r="M247" i="17"/>
  <c r="M104" i="17"/>
  <c r="M453" i="17"/>
  <c r="M378" i="17"/>
  <c r="M273" i="17"/>
  <c r="M506" i="17"/>
  <c r="M41" i="17"/>
  <c r="M383" i="17"/>
  <c r="M501" i="17"/>
  <c r="M382" i="17"/>
  <c r="M277" i="17"/>
  <c r="M514" i="17"/>
  <c r="M45" i="17"/>
  <c r="M387" i="17"/>
  <c r="M517" i="17"/>
  <c r="M346" i="17"/>
  <c r="M241" i="17"/>
  <c r="M474" i="17"/>
  <c r="M408" i="17"/>
  <c r="M351" i="17"/>
  <c r="M513" i="17"/>
  <c r="M306" i="17"/>
  <c r="M205" i="17"/>
  <c r="M438" i="17"/>
  <c r="M368" i="17"/>
  <c r="M315" i="17"/>
  <c r="M441" i="17"/>
  <c r="M270" i="17"/>
  <c r="M165" i="17"/>
  <c r="M110" i="17"/>
  <c r="M332" i="17"/>
  <c r="M275" i="17"/>
  <c r="M512" i="17"/>
  <c r="M234" i="17"/>
  <c r="M129" i="17"/>
  <c r="M70" i="17"/>
  <c r="M296" i="17"/>
  <c r="M239" i="17"/>
  <c r="M472" i="17"/>
  <c r="M154" i="17"/>
  <c r="M95" i="17"/>
  <c r="M389" i="17"/>
  <c r="M216" i="17"/>
  <c r="M159" i="17"/>
  <c r="M100" i="17"/>
  <c r="M158" i="17"/>
  <c r="M99" i="17"/>
  <c r="M397" i="17"/>
  <c r="M220" i="17"/>
  <c r="M163" i="17"/>
  <c r="M108" i="17"/>
  <c r="M182" i="17"/>
  <c r="M39" i="17"/>
  <c r="M249" i="17"/>
  <c r="M106" i="17"/>
  <c r="M244" i="17"/>
  <c r="M101" i="17"/>
  <c r="M359" i="17"/>
  <c r="M508" i="17"/>
  <c r="M166" i="17"/>
  <c r="M23" i="17"/>
  <c r="M233" i="17"/>
  <c r="M90" i="17"/>
  <c r="M228" i="17"/>
  <c r="M85" i="17"/>
  <c r="M343" i="17"/>
  <c r="M492" i="17"/>
  <c r="M162" i="17"/>
  <c r="M107" i="17"/>
  <c r="M401" i="17"/>
  <c r="M224" i="17"/>
  <c r="M171" i="17"/>
  <c r="M112" i="17"/>
  <c r="M170" i="17"/>
  <c r="M111" i="17"/>
  <c r="M405" i="17"/>
  <c r="M232" i="17"/>
  <c r="M175" i="17"/>
  <c r="M116" i="17"/>
  <c r="M130" i="17"/>
  <c r="M75" i="17"/>
  <c r="M369" i="17"/>
  <c r="M192" i="17"/>
  <c r="M139" i="17"/>
  <c r="M80" i="17"/>
  <c r="M507" i="17"/>
  <c r="M35" i="17"/>
  <c r="M333" i="17"/>
  <c r="M156" i="17"/>
  <c r="M97" i="17"/>
  <c r="M44" i="17"/>
  <c r="M503" i="17"/>
  <c r="M398" i="17"/>
  <c r="M293" i="17"/>
  <c r="M530" i="17"/>
  <c r="M61" i="17"/>
  <c r="M403" i="17"/>
  <c r="M429" i="17"/>
  <c r="M362" i="17"/>
  <c r="M257" i="17"/>
  <c r="M490" i="17"/>
  <c r="M25" i="17"/>
  <c r="M367" i="17"/>
  <c r="M469" i="17"/>
  <c r="M282" i="17"/>
  <c r="M177" i="17"/>
  <c r="M118" i="17"/>
  <c r="M344" i="17"/>
  <c r="M287" i="17"/>
  <c r="M520" i="17"/>
  <c r="M286" i="17"/>
  <c r="M181" i="17"/>
  <c r="M126" i="17"/>
  <c r="M348" i="17"/>
  <c r="M291" i="17"/>
  <c r="M528" i="17"/>
  <c r="M246" i="17"/>
  <c r="M217" i="17"/>
  <c r="M526" i="17"/>
  <c r="M135" i="17"/>
  <c r="M444" i="17"/>
  <c r="M230" i="17"/>
  <c r="M201" i="17"/>
  <c r="M510" i="17"/>
  <c r="M117" i="17"/>
  <c r="M428" i="17"/>
  <c r="M250" i="17"/>
  <c r="M357" i="17"/>
  <c r="M396" i="17"/>
  <c r="M448" i="17"/>
  <c r="M27" i="17"/>
  <c r="M94" i="17"/>
  <c r="M131" i="17"/>
  <c r="M511" i="17"/>
  <c r="M115" i="17"/>
  <c r="M518" i="17"/>
  <c r="M223" i="17"/>
  <c r="M489" i="17"/>
  <c r="M161" i="17"/>
  <c r="M200" i="17"/>
  <c r="M355" i="17"/>
  <c r="M142" i="17"/>
  <c r="M253" i="17"/>
  <c r="M288" i="17"/>
  <c r="M48" i="17"/>
  <c r="M274" i="17"/>
  <c r="M341" i="17"/>
  <c r="M380" i="17"/>
  <c r="M432" i="17"/>
  <c r="M322" i="17"/>
  <c r="M34" i="17"/>
  <c r="M29" i="17"/>
  <c r="M480" i="17"/>
  <c r="M59" i="17"/>
  <c r="M458" i="17"/>
  <c r="M207" i="17"/>
  <c r="M499" i="17"/>
  <c r="M310" i="17"/>
  <c r="M281" i="17"/>
  <c r="M180" i="17"/>
  <c r="M167" i="17"/>
  <c r="M476" i="17"/>
  <c r="M294" i="17"/>
  <c r="M265" i="17"/>
  <c r="M164" i="17"/>
  <c r="M151" i="17"/>
  <c r="M460" i="17"/>
  <c r="M334" i="17"/>
  <c r="M46" i="17"/>
  <c r="M81" i="17"/>
  <c r="M488" i="17"/>
  <c r="M67" i="17"/>
  <c r="M470" i="17"/>
  <c r="M219" i="17"/>
  <c r="M473" i="17"/>
  <c r="M451" i="17"/>
  <c r="M152" i="17"/>
  <c r="M307" i="17"/>
  <c r="M138" i="17"/>
  <c r="M245" i="17"/>
  <c r="M240" i="17"/>
  <c r="M399" i="17"/>
  <c r="M226" i="17"/>
  <c r="M337" i="17"/>
  <c r="M376" i="17"/>
  <c r="M92" i="17"/>
  <c r="M318" i="17"/>
  <c r="M30" i="17"/>
  <c r="M65" i="17"/>
  <c r="M516" i="17"/>
  <c r="M366" i="17"/>
  <c r="M78" i="17"/>
  <c r="M113" i="17"/>
  <c r="M479" i="17"/>
  <c r="M435" i="17"/>
  <c r="M502" i="17"/>
  <c r="M251" i="17"/>
  <c r="M475" i="17"/>
  <c r="M374" i="17"/>
  <c r="M313" i="17"/>
  <c r="M212" i="17"/>
  <c r="M231" i="17"/>
  <c r="M425" i="17"/>
  <c r="M358" i="17"/>
  <c r="M297" i="17"/>
  <c r="M196" i="17"/>
  <c r="M215" i="17"/>
  <c r="M524" i="17"/>
  <c r="M418" i="17"/>
  <c r="M86" i="17"/>
  <c r="M125" i="17"/>
  <c r="M497" i="17"/>
  <c r="M447" i="17"/>
  <c r="M144" i="17"/>
  <c r="M259" i="17"/>
  <c r="M493" i="17"/>
  <c r="M197" i="17"/>
  <c r="M236" i="17"/>
  <c r="M395" i="17"/>
  <c r="M178" i="17"/>
  <c r="M289" i="17"/>
  <c r="M328" i="17"/>
  <c r="M84" i="17"/>
  <c r="M314" i="17"/>
  <c r="M381" i="17"/>
  <c r="M416" i="17"/>
  <c r="M468" i="17"/>
  <c r="M402" i="17"/>
  <c r="M114" i="17"/>
  <c r="M109" i="17"/>
  <c r="M465" i="17"/>
  <c r="M51" i="17"/>
  <c r="M454" i="17"/>
  <c r="M203" i="17"/>
  <c r="M485" i="17"/>
  <c r="M141" i="17"/>
  <c r="M176" i="17"/>
  <c r="M335" i="17"/>
  <c r="M406" i="17"/>
  <c r="M377" i="17"/>
  <c r="M276" i="17"/>
  <c r="M295" i="17"/>
  <c r="M495" i="17"/>
  <c r="M390" i="17"/>
  <c r="M361" i="17"/>
  <c r="M260" i="17"/>
  <c r="M279" i="17"/>
  <c r="M457" i="17"/>
  <c r="M63" i="17"/>
  <c r="M466" i="17"/>
  <c r="M211" i="17"/>
  <c r="M471" i="17"/>
  <c r="M149" i="17"/>
  <c r="M188" i="17"/>
  <c r="M347" i="17"/>
  <c r="M174" i="17"/>
  <c r="M285" i="17"/>
  <c r="M280" i="17"/>
  <c r="M36" i="17"/>
  <c r="M266" i="17"/>
  <c r="M373" i="17"/>
  <c r="M412" i="17"/>
  <c r="M420" i="17"/>
  <c r="M354" i="17"/>
  <c r="M66" i="17"/>
  <c r="M105" i="17"/>
  <c r="M449" i="17"/>
  <c r="M47" i="17"/>
  <c r="M450" i="17"/>
  <c r="M195" i="17"/>
  <c r="M437" i="17"/>
  <c r="M431" i="17"/>
  <c r="M498" i="17"/>
  <c r="M243" i="17"/>
  <c r="M535" i="17"/>
  <c r="M225" i="17"/>
  <c r="M264" i="17"/>
  <c r="M379" i="17"/>
  <c r="M71" i="17"/>
  <c r="M42" i="17"/>
  <c r="M308" i="17"/>
  <c r="M327" i="17"/>
  <c r="M421" i="17"/>
  <c r="M55" i="17"/>
  <c r="M26" i="17"/>
  <c r="M292" i="17"/>
  <c r="M311" i="17"/>
  <c r="M515" i="17"/>
  <c r="M439" i="17"/>
  <c r="M140" i="17"/>
  <c r="M255" i="17"/>
  <c r="M491" i="17"/>
  <c r="M237" i="17"/>
  <c r="M272" i="17"/>
  <c r="M32" i="17"/>
  <c r="M218" i="17"/>
  <c r="M325" i="17"/>
  <c r="M364" i="17"/>
  <c r="M124" i="17"/>
  <c r="M350" i="17"/>
  <c r="M417" i="17"/>
  <c r="M57" i="17"/>
  <c r="M504" i="17"/>
  <c r="M43" i="17"/>
  <c r="M442" i="17"/>
  <c r="M147" i="17"/>
  <c r="M467" i="17"/>
  <c r="M423" i="17"/>
  <c r="M534" i="17"/>
  <c r="M283" i="17"/>
  <c r="M521" i="17"/>
  <c r="M133" i="17"/>
  <c r="M172" i="17"/>
  <c r="M331" i="17"/>
  <c r="M202" i="17"/>
  <c r="M269" i="17"/>
  <c r="M304" i="17"/>
  <c r="M64" i="17"/>
  <c r="M103" i="17"/>
  <c r="M74" i="17"/>
  <c r="M372" i="17"/>
  <c r="M391" i="17"/>
  <c r="M477" i="17"/>
  <c r="M87" i="17"/>
  <c r="M58" i="17"/>
  <c r="M356" i="17"/>
  <c r="M375" i="17"/>
  <c r="M519" i="17"/>
  <c r="M145" i="17"/>
  <c r="M184" i="17"/>
  <c r="M339" i="17"/>
  <c r="M210" i="17"/>
  <c r="M321" i="17"/>
  <c r="M316" i="17"/>
  <c r="M76" i="17"/>
  <c r="M302" i="17"/>
  <c r="M413" i="17"/>
  <c r="M49" i="17"/>
  <c r="M456" i="17"/>
  <c r="M394" i="17"/>
  <c r="M102" i="17"/>
  <c r="M143" i="17"/>
  <c r="M529" i="17"/>
  <c r="M83" i="17"/>
  <c r="M486" i="17"/>
  <c r="M235" i="17"/>
  <c r="M505" i="17"/>
  <c r="M173" i="17"/>
  <c r="M168" i="17"/>
  <c r="M323" i="17"/>
  <c r="M221" i="17"/>
  <c r="M256" i="17"/>
  <c r="M371" i="17"/>
  <c r="M242" i="17"/>
  <c r="M353" i="17"/>
  <c r="M392" i="17"/>
  <c r="M440" i="17"/>
  <c r="M214" i="17"/>
  <c r="M185" i="17"/>
  <c r="M462" i="17"/>
  <c r="M69" i="17"/>
  <c r="M88" i="17"/>
  <c r="M198" i="17"/>
  <c r="M169" i="17"/>
  <c r="M446" i="17"/>
  <c r="M53" i="17"/>
  <c r="M72" i="17"/>
  <c r="M206" i="17"/>
  <c r="M317" i="17"/>
  <c r="M312" i="17"/>
  <c r="M68" i="17"/>
  <c r="M338" i="17"/>
  <c r="M50" i="17"/>
  <c r="M89" i="17"/>
  <c r="M496" i="17"/>
  <c r="M31" i="17"/>
  <c r="M434" i="17"/>
  <c r="M179" i="17"/>
  <c r="M531" i="17"/>
  <c r="M123" i="17"/>
  <c r="M522" i="17"/>
  <c r="M271" i="17"/>
  <c r="M523" i="17"/>
  <c r="M209" i="17"/>
  <c r="M204" i="17"/>
  <c r="M363" i="17"/>
  <c r="M190" i="17"/>
  <c r="M301" i="17"/>
  <c r="M336" i="17"/>
  <c r="M52" i="17"/>
  <c r="M238" i="17"/>
  <c r="M349" i="17"/>
  <c r="M384" i="17"/>
  <c r="M436" i="17"/>
  <c r="M370" i="17"/>
  <c r="M82" i="17"/>
  <c r="M121" i="17"/>
  <c r="M481" i="17"/>
  <c r="M150" i="17"/>
  <c r="M21" i="17"/>
  <c r="M400" i="17"/>
  <c r="M187" i="17"/>
  <c r="M411" i="17"/>
  <c r="M484" i="17"/>
  <c r="M459" i="17"/>
  <c r="M407" i="17"/>
  <c r="M452" i="17"/>
  <c r="M533" i="17"/>
  <c r="M194" i="17"/>
  <c r="M430" i="17"/>
  <c r="M509" i="17"/>
  <c r="M386" i="17"/>
  <c r="M463" i="17"/>
  <c r="M261" i="17"/>
  <c r="M37" i="17"/>
  <c r="M229" i="17"/>
  <c r="M54" i="17"/>
  <c r="M160" i="17"/>
  <c r="M300" i="17"/>
  <c r="M24" i="17"/>
  <c r="M268" i="17"/>
  <c r="M93" i="17"/>
  <c r="M319" i="17"/>
  <c r="M60" i="17"/>
  <c r="M134" i="17"/>
  <c r="M28" i="17"/>
  <c r="M433" i="17"/>
  <c r="M525" i="17"/>
  <c r="M330" i="17"/>
  <c r="M122" i="17"/>
  <c r="M365" i="17"/>
  <c r="M482" i="17"/>
  <c r="M252" i="17"/>
  <c r="M33" i="17"/>
  <c r="M443" i="17"/>
  <c r="M254" i="17"/>
  <c r="M79" i="17"/>
  <c r="M38" i="17"/>
  <c r="M213" i="17"/>
  <c r="G55" i="19"/>
  <c r="G56" i="18"/>
  <c r="V549" i="20"/>
  <c r="R549" i="20"/>
  <c r="U549" i="20" s="1"/>
  <c r="R450" i="20"/>
  <c r="U450" i="20" s="1"/>
  <c r="V450" i="20"/>
  <c r="V331" i="20"/>
  <c r="R331" i="20"/>
  <c r="U331" i="20" s="1"/>
  <c r="R209" i="20"/>
  <c r="U209" i="20" s="1"/>
  <c r="V209" i="20"/>
  <c r="V481" i="20"/>
  <c r="R481" i="20"/>
  <c r="U481" i="20" s="1"/>
  <c r="V426" i="20"/>
  <c r="R426" i="20"/>
  <c r="U426" i="20" s="1"/>
  <c r="R263" i="20"/>
  <c r="U263" i="20" s="1"/>
  <c r="V263" i="20"/>
  <c r="V489" i="20"/>
  <c r="R489" i="20"/>
  <c r="U489" i="20" s="1"/>
  <c r="R293" i="20"/>
  <c r="U293" i="20" s="1"/>
  <c r="V293" i="20"/>
  <c r="R581" i="20"/>
  <c r="U581" i="20" s="1"/>
  <c r="V581" i="20"/>
  <c r="V257" i="20"/>
  <c r="R257" i="20"/>
  <c r="U257" i="20" s="1"/>
  <c r="R561" i="20"/>
  <c r="U561" i="20" s="1"/>
  <c r="V561" i="20"/>
  <c r="R412" i="20"/>
  <c r="U412" i="20" s="1"/>
  <c r="V412" i="20"/>
  <c r="R150" i="20"/>
  <c r="U150" i="20" s="1"/>
  <c r="V150" i="20"/>
  <c r="G24" i="18"/>
  <c r="G45" i="14"/>
  <c r="H60" i="12"/>
  <c r="G60" i="12"/>
  <c r="G40" i="13"/>
  <c r="N320" i="16"/>
  <c r="N89" i="16"/>
  <c r="N454" i="16"/>
  <c r="N338" i="16"/>
  <c r="N221" i="16"/>
  <c r="N360" i="16"/>
  <c r="N129" i="16"/>
  <c r="N494" i="16"/>
  <c r="N156" i="16"/>
  <c r="N521" i="16"/>
  <c r="N69" i="16"/>
  <c r="N434" i="16"/>
  <c r="N96" i="16"/>
  <c r="N461" i="16"/>
  <c r="N127" i="16"/>
  <c r="N492" i="16"/>
  <c r="N146" i="16"/>
  <c r="N511" i="16"/>
  <c r="N73" i="16"/>
  <c r="N438" i="16"/>
  <c r="N384" i="16"/>
  <c r="N153" i="16"/>
  <c r="N518" i="16"/>
  <c r="N25" i="16"/>
  <c r="N285" i="16"/>
  <c r="N27" i="16"/>
  <c r="N193" i="16"/>
  <c r="N342" i="16"/>
  <c r="N220" i="16"/>
  <c r="N364" i="16"/>
  <c r="N133" i="16"/>
  <c r="N498" i="16"/>
  <c r="N160" i="16"/>
  <c r="N525" i="16"/>
  <c r="N191" i="16"/>
  <c r="N334" i="16"/>
  <c r="N210" i="16"/>
  <c r="N368" i="16"/>
  <c r="N137" i="16"/>
  <c r="N502" i="16"/>
  <c r="N45" i="16"/>
  <c r="N416" i="16"/>
  <c r="N185" i="16"/>
  <c r="N331" i="16"/>
  <c r="N61" i="16"/>
  <c r="N426" i="16"/>
  <c r="N343" i="16"/>
  <c r="N225" i="16"/>
  <c r="N385" i="16"/>
  <c r="N252" i="16"/>
  <c r="N396" i="16"/>
  <c r="N165" i="16"/>
  <c r="N530" i="16"/>
  <c r="N192" i="16"/>
  <c r="N341" i="16"/>
  <c r="N223" i="16"/>
  <c r="N377" i="16"/>
  <c r="N242" i="16"/>
  <c r="N400" i="16"/>
  <c r="N169" i="16"/>
  <c r="N534" i="16"/>
  <c r="N375" i="16"/>
  <c r="N249" i="16"/>
  <c r="N356" i="16"/>
  <c r="N125" i="16"/>
  <c r="N490" i="16"/>
  <c r="N33" i="16"/>
  <c r="N289" i="16"/>
  <c r="N60" i="16"/>
  <c r="N425" i="16"/>
  <c r="N349" i="16"/>
  <c r="N229" i="16"/>
  <c r="N390" i="16"/>
  <c r="N256" i="16"/>
  <c r="N28" i="16"/>
  <c r="N287" i="16"/>
  <c r="N50" i="16"/>
  <c r="N306" i="16"/>
  <c r="N354" i="16"/>
  <c r="N233" i="16"/>
  <c r="N372" i="16"/>
  <c r="N418" i="16"/>
  <c r="N281" i="16"/>
  <c r="N388" i="16"/>
  <c r="N157" i="16"/>
  <c r="N522" i="16"/>
  <c r="N65" i="16"/>
  <c r="N430" i="16"/>
  <c r="N92" i="16"/>
  <c r="N457" i="16"/>
  <c r="N391" i="16"/>
  <c r="N261" i="16"/>
  <c r="N32" i="16"/>
  <c r="N288" i="16"/>
  <c r="N63" i="16"/>
  <c r="N428" i="16"/>
  <c r="N82" i="16"/>
  <c r="N352" i="16"/>
  <c r="N23" i="16"/>
  <c r="N386" i="16"/>
  <c r="N188" i="16"/>
  <c r="N293" i="16"/>
  <c r="N383" i="16"/>
  <c r="N178" i="16"/>
  <c r="N105" i="16"/>
  <c r="N359" i="16"/>
  <c r="N269" i="16"/>
  <c r="N376" i="16"/>
  <c r="N145" i="16"/>
  <c r="N510" i="16"/>
  <c r="N172" i="16"/>
  <c r="N314" i="16"/>
  <c r="N53" i="16"/>
  <c r="N309" i="16"/>
  <c r="N80" i="16"/>
  <c r="N445" i="16"/>
  <c r="N111" i="16"/>
  <c r="N476" i="16"/>
  <c r="N130" i="16"/>
  <c r="N495" i="16"/>
  <c r="N485" i="16"/>
  <c r="N259" i="16"/>
  <c r="N106" i="16"/>
  <c r="N395" i="16"/>
  <c r="N394" i="16"/>
  <c r="N456" i="16"/>
  <c r="N198" i="16"/>
  <c r="N136" i="16"/>
  <c r="N99" i="16"/>
  <c r="N323" i="16"/>
  <c r="N286" i="16"/>
  <c r="N276" i="16"/>
  <c r="N187" i="16"/>
  <c r="N38" i="16"/>
  <c r="N487" i="16"/>
  <c r="N453" i="16"/>
  <c r="N235" i="16"/>
  <c r="N86" i="16"/>
  <c r="N535" i="16"/>
  <c r="N529" i="16"/>
  <c r="N283" i="16"/>
  <c r="N134" i="16"/>
  <c r="N40" i="16"/>
  <c r="N35" i="16"/>
  <c r="N484" i="16"/>
  <c r="N222" i="16"/>
  <c r="N180" i="16"/>
  <c r="N123" i="16"/>
  <c r="N361" i="16"/>
  <c r="N423" i="16"/>
  <c r="N57" i="16"/>
  <c r="N93" i="16"/>
  <c r="N161" i="16"/>
  <c r="N489" i="16"/>
  <c r="N347" i="16"/>
  <c r="N159" i="16"/>
  <c r="N447" i="16"/>
  <c r="N265" i="16"/>
  <c r="N77" i="16"/>
  <c r="N442" i="16"/>
  <c r="N322" i="16"/>
  <c r="N209" i="16"/>
  <c r="N363" i="16"/>
  <c r="N236" i="16"/>
  <c r="N348" i="16"/>
  <c r="N117" i="16"/>
  <c r="N482" i="16"/>
  <c r="N144" i="16"/>
  <c r="N509" i="16"/>
  <c r="N175" i="16"/>
  <c r="N313" i="16"/>
  <c r="N194" i="16"/>
  <c r="N379" i="16"/>
  <c r="N389" i="16"/>
  <c r="N452" i="16"/>
  <c r="N190" i="16"/>
  <c r="N132" i="16"/>
  <c r="N91" i="16"/>
  <c r="N318" i="16"/>
  <c r="N282" i="16"/>
  <c r="N264" i="16"/>
  <c r="N183" i="16"/>
  <c r="N29" i="16"/>
  <c r="N483" i="16"/>
  <c r="N513" i="16"/>
  <c r="N275" i="16"/>
  <c r="N122" i="16"/>
  <c r="N337" i="16"/>
  <c r="N357" i="16"/>
  <c r="N432" i="16"/>
  <c r="N170" i="16"/>
  <c r="N36" i="16"/>
  <c r="N26" i="16"/>
  <c r="N480" i="16"/>
  <c r="N218" i="16"/>
  <c r="N168" i="16"/>
  <c r="N119" i="16"/>
  <c r="N350" i="16"/>
  <c r="N310" i="16"/>
  <c r="N308" i="16"/>
  <c r="N211" i="16"/>
  <c r="N58" i="16"/>
  <c r="N507" i="16"/>
  <c r="N422" i="16"/>
  <c r="N458" i="16"/>
  <c r="N526" i="16"/>
  <c r="N37" i="16"/>
  <c r="N224" i="16"/>
  <c r="N524" i="16"/>
  <c r="N311" i="16"/>
  <c r="N340" i="16"/>
  <c r="N173" i="16"/>
  <c r="N315" i="16"/>
  <c r="N49" i="16"/>
  <c r="N305" i="16"/>
  <c r="N76" i="16"/>
  <c r="N441" i="16"/>
  <c r="N327" i="16"/>
  <c r="N213" i="16"/>
  <c r="N369" i="16"/>
  <c r="N240" i="16"/>
  <c r="N405" i="16"/>
  <c r="N271" i="16"/>
  <c r="N34" i="16"/>
  <c r="N290" i="16"/>
  <c r="N184" i="16"/>
  <c r="N131" i="16"/>
  <c r="N366" i="16"/>
  <c r="N427" i="16"/>
  <c r="N433" i="16"/>
  <c r="N219" i="16"/>
  <c r="N70" i="16"/>
  <c r="N519" i="16"/>
  <c r="N346" i="16"/>
  <c r="N420" i="16"/>
  <c r="N158" i="16"/>
  <c r="N84" i="16"/>
  <c r="N59" i="16"/>
  <c r="N512" i="16"/>
  <c r="N250" i="16"/>
  <c r="N152" i="16"/>
  <c r="N107" i="16"/>
  <c r="N339" i="16"/>
  <c r="N298" i="16"/>
  <c r="N228" i="16"/>
  <c r="N155" i="16"/>
  <c r="N403" i="16"/>
  <c r="N455" i="16"/>
  <c r="N469" i="16"/>
  <c r="N247" i="16"/>
  <c r="N94" i="16"/>
  <c r="N374" i="16"/>
  <c r="N378" i="16"/>
  <c r="N448" i="16"/>
  <c r="N186" i="16"/>
  <c r="N333" i="16"/>
  <c r="N328" i="16"/>
  <c r="N332" i="16"/>
  <c r="N493" i="16"/>
  <c r="N336" i="16"/>
  <c r="N402" i="16"/>
  <c r="N312" i="16"/>
  <c r="N241" i="16"/>
  <c r="N140" i="16"/>
  <c r="N412" i="16"/>
  <c r="N450" i="16"/>
  <c r="N272" i="16"/>
  <c r="N207" i="16"/>
  <c r="N98" i="16"/>
  <c r="N120" i="16"/>
  <c r="N299" i="16"/>
  <c r="N471" i="16"/>
  <c r="N135" i="16"/>
  <c r="N154" i="16"/>
  <c r="N501" i="16"/>
  <c r="N382" i="16"/>
  <c r="N148" i="16"/>
  <c r="N424" i="16"/>
  <c r="N443" i="16"/>
  <c r="N67" i="16"/>
  <c r="N126" i="16"/>
  <c r="N292" i="16"/>
  <c r="N520" i="16"/>
  <c r="N358" i="16"/>
  <c r="N203" i="16"/>
  <c r="N266" i="16"/>
  <c r="N39" i="16"/>
  <c r="N102" i="16"/>
  <c r="N121" i="16"/>
  <c r="N392" i="16"/>
  <c r="N31" i="16"/>
  <c r="N95" i="16"/>
  <c r="N397" i="16"/>
  <c r="N109" i="16"/>
  <c r="N344" i="16"/>
  <c r="N273" i="16"/>
  <c r="N204" i="16"/>
  <c r="N370" i="16"/>
  <c r="N514" i="16"/>
  <c r="N304" i="16"/>
  <c r="N239" i="16"/>
  <c r="N162" i="16"/>
  <c r="N248" i="16"/>
  <c r="N496" i="16"/>
  <c r="N515" i="16"/>
  <c r="N179" i="16"/>
  <c r="N238" i="16"/>
  <c r="N399" i="16"/>
  <c r="N74" i="16"/>
  <c r="N212" i="16"/>
  <c r="N468" i="16"/>
  <c r="N531" i="16"/>
  <c r="N151" i="16"/>
  <c r="N214" i="16"/>
  <c r="N465" i="16"/>
  <c r="N345" i="16"/>
  <c r="N104" i="16"/>
  <c r="N291" i="16"/>
  <c r="N459" i="16"/>
  <c r="N83" i="16"/>
  <c r="N142" i="16"/>
  <c r="N217" i="16"/>
  <c r="N97" i="16"/>
  <c r="N101" i="16"/>
  <c r="N255" i="16"/>
  <c r="N41" i="16"/>
  <c r="N141" i="16"/>
  <c r="N408" i="16"/>
  <c r="N446" i="16"/>
  <c r="N268" i="16"/>
  <c r="N413" i="16"/>
  <c r="N326" i="16"/>
  <c r="N477" i="16"/>
  <c r="N303" i="16"/>
  <c r="N226" i="16"/>
  <c r="N421" i="16"/>
  <c r="N536" i="16"/>
  <c r="N68" i="16"/>
  <c r="N263" i="16"/>
  <c r="N435" i="16"/>
  <c r="N55" i="16"/>
  <c r="N118" i="16"/>
  <c r="N449" i="16"/>
  <c r="N329" i="16"/>
  <c r="N21" i="16"/>
  <c r="N195" i="16"/>
  <c r="N254" i="16"/>
  <c r="N367" i="16"/>
  <c r="N46" i="16"/>
  <c r="N232" i="16"/>
  <c r="N440" i="16"/>
  <c r="N503" i="16"/>
  <c r="N167" i="16"/>
  <c r="N230" i="16"/>
  <c r="N486" i="16"/>
  <c r="N257" i="16"/>
  <c r="N197" i="16"/>
  <c r="N460" i="16"/>
  <c r="N201" i="16"/>
  <c r="N205" i="16"/>
  <c r="N365" i="16"/>
  <c r="N478" i="16"/>
  <c r="N300" i="16"/>
  <c r="N85" i="16"/>
  <c r="N411" i="16"/>
  <c r="N319" i="16"/>
  <c r="N444" i="16"/>
  <c r="N258" i="16"/>
  <c r="N330" i="16"/>
  <c r="N22" i="16"/>
  <c r="N196" i="16"/>
  <c r="N307" i="16"/>
  <c r="N475" i="16"/>
  <c r="N139" i="16"/>
  <c r="N202" i="16"/>
  <c r="N351" i="16"/>
  <c r="N387" i="16"/>
  <c r="N88" i="16"/>
  <c r="N279" i="16"/>
  <c r="N451" i="16"/>
  <c r="N71" i="16"/>
  <c r="N90" i="16"/>
  <c r="N296" i="16"/>
  <c r="N528" i="16"/>
  <c r="N52" i="16"/>
  <c r="N251" i="16"/>
  <c r="N270" i="16"/>
  <c r="N324" i="16"/>
  <c r="N462" i="16"/>
  <c r="N466" i="16"/>
  <c r="N419" i="16"/>
  <c r="N297" i="16"/>
  <c r="N237" i="16"/>
  <c r="N407" i="16"/>
  <c r="N321" i="16"/>
  <c r="N473" i="16"/>
  <c r="N149" i="16"/>
  <c r="N48" i="16"/>
  <c r="N362" i="16"/>
  <c r="N508" i="16"/>
  <c r="N431" i="16"/>
  <c r="N43" i="16"/>
  <c r="N62" i="16"/>
  <c r="N260" i="16"/>
  <c r="N500" i="16"/>
  <c r="N401" i="16"/>
  <c r="N227" i="16"/>
  <c r="N246" i="16"/>
  <c r="N410" i="16"/>
  <c r="N78" i="16"/>
  <c r="N216" i="16"/>
  <c r="N472" i="16"/>
  <c r="N491" i="16"/>
  <c r="N115" i="16"/>
  <c r="N174" i="16"/>
  <c r="N533" i="16"/>
  <c r="N409" i="16"/>
  <c r="N116" i="16"/>
  <c r="N295" i="16"/>
  <c r="N467" i="16"/>
  <c r="N381" i="16"/>
  <c r="N30" i="16"/>
  <c r="N64" i="16"/>
  <c r="N114" i="16"/>
  <c r="N470" i="16"/>
  <c r="N301" i="16"/>
  <c r="N81" i="16"/>
  <c r="N406" i="16"/>
  <c r="N505" i="16"/>
  <c r="N181" i="16"/>
  <c r="N112" i="16"/>
  <c r="N47" i="16"/>
  <c r="N355" i="16"/>
  <c r="N463" i="16"/>
  <c r="N87" i="16"/>
  <c r="N150" i="16"/>
  <c r="N497" i="16"/>
  <c r="N371" i="16"/>
  <c r="N72" i="16"/>
  <c r="N267" i="16"/>
  <c r="N439" i="16"/>
  <c r="N103" i="16"/>
  <c r="N166" i="16"/>
  <c r="N280" i="16"/>
  <c r="N516" i="16"/>
  <c r="N353" i="16"/>
  <c r="N199" i="16"/>
  <c r="N262" i="16"/>
  <c r="N373" i="16"/>
  <c r="N54" i="16"/>
  <c r="N244" i="16"/>
  <c r="N488" i="16"/>
  <c r="N253" i="16"/>
  <c r="N284" i="16"/>
  <c r="N429" i="16"/>
  <c r="N479" i="16"/>
  <c r="N317" i="16"/>
  <c r="N506" i="16"/>
  <c r="N177" i="16"/>
  <c r="N108" i="16"/>
  <c r="N380" i="16"/>
  <c r="N277" i="16"/>
  <c r="N208" i="16"/>
  <c r="N143" i="16"/>
  <c r="N66" i="16"/>
  <c r="N56" i="16"/>
  <c r="N215" i="16"/>
  <c r="N278" i="16"/>
  <c r="N51" i="16"/>
  <c r="N110" i="16"/>
  <c r="N437" i="16"/>
  <c r="N504" i="16"/>
  <c r="N417" i="16"/>
  <c r="N231" i="16"/>
  <c r="N294" i="16"/>
  <c r="N415" i="16"/>
  <c r="N42" i="16"/>
  <c r="N164" i="16"/>
  <c r="N436" i="16"/>
  <c r="N499" i="16"/>
  <c r="N163" i="16"/>
  <c r="N182" i="16"/>
  <c r="N325" i="16"/>
  <c r="N414" i="16"/>
  <c r="N189" i="16"/>
  <c r="N316" i="16"/>
  <c r="N335" i="16"/>
  <c r="N393" i="16"/>
  <c r="N124" i="16"/>
  <c r="N245" i="16"/>
  <c r="N24" i="16"/>
  <c r="N100" i="16"/>
  <c r="N128" i="16"/>
  <c r="N176" i="16"/>
  <c r="N200" i="16"/>
  <c r="N243" i="16"/>
  <c r="N274" i="16"/>
  <c r="N79" i="16"/>
  <c r="N464" i="16"/>
  <c r="N302" i="16"/>
  <c r="N404" i="16"/>
  <c r="N398" i="16"/>
  <c r="N523" i="16"/>
  <c r="N75" i="16"/>
  <c r="N474" i="16"/>
  <c r="N527" i="16"/>
  <c r="N147" i="16"/>
  <c r="N138" i="16"/>
  <c r="N44" i="16"/>
  <c r="N234" i="16"/>
  <c r="N517" i="16"/>
  <c r="N532" i="16"/>
  <c r="N171" i="16"/>
  <c r="N206" i="16"/>
  <c r="N481" i="16"/>
  <c r="N113" i="16"/>
  <c r="N22" i="15"/>
  <c r="N339" i="15"/>
  <c r="N121" i="15"/>
  <c r="N521" i="15"/>
  <c r="N388" i="15"/>
  <c r="N138" i="15"/>
  <c r="N531" i="15"/>
  <c r="N402" i="15"/>
  <c r="N342" i="15"/>
  <c r="N311" i="15"/>
  <c r="N84" i="15"/>
  <c r="N493" i="15"/>
  <c r="N227" i="15"/>
  <c r="N97" i="15"/>
  <c r="N503" i="15"/>
  <c r="N374" i="15"/>
  <c r="N314" i="15"/>
  <c r="N283" i="15"/>
  <c r="N50" i="15"/>
  <c r="N465" i="15"/>
  <c r="N199" i="15"/>
  <c r="N60" i="15"/>
  <c r="N475" i="15"/>
  <c r="N213" i="15"/>
  <c r="N318" i="15"/>
  <c r="N287" i="15"/>
  <c r="N52" i="15"/>
  <c r="N469" i="15"/>
  <c r="N203" i="15"/>
  <c r="N65" i="15"/>
  <c r="N479" i="15"/>
  <c r="N217" i="15"/>
  <c r="N322" i="15"/>
  <c r="N291" i="15"/>
  <c r="N57" i="15"/>
  <c r="N473" i="15"/>
  <c r="N207" i="15"/>
  <c r="N74" i="15"/>
  <c r="N483" i="15"/>
  <c r="N221" i="15"/>
  <c r="N326" i="15"/>
  <c r="N295" i="15"/>
  <c r="N66" i="15"/>
  <c r="N477" i="15"/>
  <c r="N211" i="15"/>
  <c r="N76" i="15"/>
  <c r="N487" i="15"/>
  <c r="N225" i="15"/>
  <c r="N298" i="15"/>
  <c r="N267" i="15"/>
  <c r="N321" i="15"/>
  <c r="N449" i="15"/>
  <c r="N183" i="15"/>
  <c r="N42" i="15"/>
  <c r="N459" i="15"/>
  <c r="N197" i="15"/>
  <c r="N270" i="15"/>
  <c r="N239" i="15"/>
  <c r="N151" i="15"/>
  <c r="N421" i="15"/>
  <c r="N158" i="15"/>
  <c r="N265" i="15"/>
  <c r="N431" i="15"/>
  <c r="N169" i="15"/>
  <c r="N280" i="15"/>
  <c r="N59" i="15"/>
  <c r="N196" i="15"/>
  <c r="N36" i="15"/>
  <c r="N452" i="15"/>
  <c r="N206" i="15"/>
  <c r="N54" i="15"/>
  <c r="N466" i="15"/>
  <c r="N252" i="15"/>
  <c r="N31" i="15"/>
  <c r="N168" i="15"/>
  <c r="N317" i="15"/>
  <c r="N424" i="15"/>
  <c r="N178" i="15"/>
  <c r="N357" i="15"/>
  <c r="N438" i="15"/>
  <c r="N312" i="15"/>
  <c r="N91" i="15"/>
  <c r="N228" i="15"/>
  <c r="N78" i="15"/>
  <c r="N484" i="15"/>
  <c r="N371" i="15"/>
  <c r="N93" i="15"/>
  <c r="N498" i="15"/>
  <c r="N284" i="15"/>
  <c r="N63" i="15"/>
  <c r="N200" i="15"/>
  <c r="N37" i="15"/>
  <c r="N456" i="15"/>
  <c r="N210" i="15"/>
  <c r="N56" i="15"/>
  <c r="N470" i="15"/>
  <c r="N256" i="15"/>
  <c r="N35" i="15"/>
  <c r="N172" i="15"/>
  <c r="N333" i="15"/>
  <c r="N428" i="15"/>
  <c r="N182" i="15"/>
  <c r="N24" i="15"/>
  <c r="N442" i="15"/>
  <c r="N260" i="15"/>
  <c r="N39" i="15"/>
  <c r="N176" i="15"/>
  <c r="N349" i="15"/>
  <c r="N432" i="15"/>
  <c r="N186" i="15"/>
  <c r="N25" i="15"/>
  <c r="N446" i="15"/>
  <c r="N264" i="15"/>
  <c r="N43" i="15"/>
  <c r="N180" i="15"/>
  <c r="N365" i="15"/>
  <c r="N436" i="15"/>
  <c r="N190" i="15"/>
  <c r="N32" i="15"/>
  <c r="N450" i="15"/>
  <c r="N268" i="15"/>
  <c r="N47" i="15"/>
  <c r="N184" i="15"/>
  <c r="N21" i="15"/>
  <c r="N440" i="15"/>
  <c r="N194" i="15"/>
  <c r="N33" i="15"/>
  <c r="N454" i="15"/>
  <c r="N240" i="15"/>
  <c r="N363" i="15"/>
  <c r="N153" i="15"/>
  <c r="N269" i="15"/>
  <c r="N412" i="15"/>
  <c r="N166" i="15"/>
  <c r="N309" i="15"/>
  <c r="N426" i="15"/>
  <c r="N366" i="15"/>
  <c r="N335" i="15"/>
  <c r="N116" i="15"/>
  <c r="N517" i="15"/>
  <c r="N384" i="15"/>
  <c r="N129" i="15"/>
  <c r="N527" i="15"/>
  <c r="N398" i="15"/>
  <c r="N274" i="15"/>
  <c r="N243" i="15"/>
  <c r="N155" i="15"/>
  <c r="N425" i="15"/>
  <c r="N159" i="15"/>
  <c r="N281" i="15"/>
  <c r="N435" i="15"/>
  <c r="N173" i="15"/>
  <c r="N246" i="15"/>
  <c r="N348" i="15"/>
  <c r="N127" i="15"/>
  <c r="N397" i="15"/>
  <c r="N126" i="15"/>
  <c r="N520" i="15"/>
  <c r="N407" i="15"/>
  <c r="N141" i="15"/>
  <c r="N534" i="15"/>
  <c r="N320" i="15"/>
  <c r="N99" i="15"/>
  <c r="N369" i="15"/>
  <c r="N85" i="15"/>
  <c r="N492" i="15"/>
  <c r="N379" i="15"/>
  <c r="N104" i="15"/>
  <c r="N506" i="15"/>
  <c r="N324" i="15"/>
  <c r="N103" i="15"/>
  <c r="N373" i="15"/>
  <c r="N94" i="15"/>
  <c r="N496" i="15"/>
  <c r="N383" i="15"/>
  <c r="N109" i="15"/>
  <c r="N510" i="15"/>
  <c r="N328" i="15"/>
  <c r="N107" i="15"/>
  <c r="N377" i="15"/>
  <c r="N96" i="15"/>
  <c r="N500" i="15"/>
  <c r="N387" i="15"/>
  <c r="N118" i="15"/>
  <c r="N514" i="15"/>
  <c r="N332" i="15"/>
  <c r="N111" i="15"/>
  <c r="N381" i="15"/>
  <c r="N101" i="15"/>
  <c r="N504" i="15"/>
  <c r="N391" i="15"/>
  <c r="N120" i="15"/>
  <c r="N518" i="15"/>
  <c r="N304" i="15"/>
  <c r="N83" i="15"/>
  <c r="N220" i="15"/>
  <c r="N64" i="15"/>
  <c r="N476" i="15"/>
  <c r="N230" i="15"/>
  <c r="N86" i="15"/>
  <c r="N490" i="15"/>
  <c r="N276" i="15"/>
  <c r="N55" i="15"/>
  <c r="N192" i="15"/>
  <c r="N29" i="15"/>
  <c r="N448" i="15"/>
  <c r="N202" i="15"/>
  <c r="N45" i="15"/>
  <c r="N462" i="15"/>
  <c r="N306" i="15"/>
  <c r="N275" i="15"/>
  <c r="N353" i="15"/>
  <c r="N457" i="15"/>
  <c r="N191" i="15"/>
  <c r="N49" i="15"/>
  <c r="N467" i="15"/>
  <c r="N205" i="15"/>
  <c r="N278" i="15"/>
  <c r="N247" i="15"/>
  <c r="N241" i="15"/>
  <c r="N429" i="15"/>
  <c r="N163" i="15"/>
  <c r="N297" i="15"/>
  <c r="N439" i="15"/>
  <c r="N177" i="15"/>
  <c r="N250" i="15"/>
  <c r="N352" i="15"/>
  <c r="N131" i="15"/>
  <c r="N401" i="15"/>
  <c r="N128" i="15"/>
  <c r="N524" i="15"/>
  <c r="N411" i="15"/>
  <c r="N150" i="15"/>
  <c r="N254" i="15"/>
  <c r="N356" i="15"/>
  <c r="N135" i="15"/>
  <c r="N405" i="15"/>
  <c r="N133" i="15"/>
  <c r="N528" i="15"/>
  <c r="N415" i="15"/>
  <c r="N152" i="15"/>
  <c r="N258" i="15"/>
  <c r="N360" i="15"/>
  <c r="N139" i="15"/>
  <c r="N409" i="15"/>
  <c r="N142" i="15"/>
  <c r="N532" i="15"/>
  <c r="N419" i="15"/>
  <c r="N157" i="15"/>
  <c r="N262" i="15"/>
  <c r="N364" i="15"/>
  <c r="N143" i="15"/>
  <c r="N413" i="15"/>
  <c r="N144" i="15"/>
  <c r="N536" i="15"/>
  <c r="N423" i="15"/>
  <c r="N161" i="15"/>
  <c r="N234" i="15"/>
  <c r="N336" i="15"/>
  <c r="N115" i="15"/>
  <c r="N385" i="15"/>
  <c r="N110" i="15"/>
  <c r="N508" i="15"/>
  <c r="N395" i="15"/>
  <c r="N125" i="15"/>
  <c r="N522" i="15"/>
  <c r="N308" i="15"/>
  <c r="N87" i="15"/>
  <c r="N224" i="15"/>
  <c r="N69" i="15"/>
  <c r="N480" i="15"/>
  <c r="N367" i="15"/>
  <c r="N88" i="15"/>
  <c r="N494" i="15"/>
  <c r="N242" i="15"/>
  <c r="N164" i="15"/>
  <c r="N92" i="15"/>
  <c r="N530" i="15"/>
  <c r="N130" i="15"/>
  <c r="N58" i="15"/>
  <c r="N502" i="15"/>
  <c r="N67" i="15"/>
  <c r="N46" i="15"/>
  <c r="N214" i="15"/>
  <c r="N474" i="15"/>
  <c r="N71" i="15"/>
  <c r="N48" i="15"/>
  <c r="N218" i="15"/>
  <c r="N478" i="15"/>
  <c r="N75" i="15"/>
  <c r="N53" i="15"/>
  <c r="N222" i="15"/>
  <c r="N482" i="15"/>
  <c r="N79" i="15"/>
  <c r="N62" i="15"/>
  <c r="N226" i="15"/>
  <c r="N486" i="15"/>
  <c r="N51" i="15"/>
  <c r="N28" i="15"/>
  <c r="N198" i="15"/>
  <c r="N458" i="15"/>
  <c r="N23" i="15"/>
  <c r="N285" i="15"/>
  <c r="N170" i="15"/>
  <c r="N430" i="15"/>
  <c r="N248" i="15"/>
  <c r="N489" i="15"/>
  <c r="N403" i="15"/>
  <c r="N26" i="15"/>
  <c r="N461" i="15"/>
  <c r="N375" i="15"/>
  <c r="N346" i="15"/>
  <c r="N89" i="15"/>
  <c r="N231" i="15"/>
  <c r="N507" i="15"/>
  <c r="N350" i="15"/>
  <c r="N98" i="15"/>
  <c r="N368" i="15"/>
  <c r="N511" i="15"/>
  <c r="N354" i="15"/>
  <c r="N100" i="15"/>
  <c r="N372" i="15"/>
  <c r="N515" i="15"/>
  <c r="N358" i="15"/>
  <c r="N105" i="15"/>
  <c r="N376" i="15"/>
  <c r="N519" i="15"/>
  <c r="N330" i="15"/>
  <c r="N68" i="15"/>
  <c r="N215" i="15"/>
  <c r="N491" i="15"/>
  <c r="N302" i="15"/>
  <c r="N337" i="15"/>
  <c r="N187" i="15"/>
  <c r="N463" i="15"/>
  <c r="N344" i="15"/>
  <c r="N301" i="15"/>
  <c r="N499" i="15"/>
  <c r="N316" i="15"/>
  <c r="N525" i="15"/>
  <c r="N471" i="15"/>
  <c r="N30" i="15"/>
  <c r="N132" i="15"/>
  <c r="N396" i="15"/>
  <c r="N245" i="15"/>
  <c r="N34" i="15"/>
  <c r="N137" i="15"/>
  <c r="N400" i="15"/>
  <c r="N261" i="15"/>
  <c r="N38" i="15"/>
  <c r="N146" i="15"/>
  <c r="N404" i="15"/>
  <c r="N277" i="15"/>
  <c r="N236" i="15"/>
  <c r="N148" i="15"/>
  <c r="N408" i="15"/>
  <c r="N293" i="15"/>
  <c r="N362" i="15"/>
  <c r="N114" i="15"/>
  <c r="N380" i="15"/>
  <c r="N523" i="15"/>
  <c r="N334" i="15"/>
  <c r="N73" i="15"/>
  <c r="N219" i="15"/>
  <c r="N495" i="15"/>
  <c r="N307" i="15"/>
  <c r="N117" i="15"/>
  <c r="N341" i="15"/>
  <c r="N279" i="15"/>
  <c r="N80" i="15"/>
  <c r="N535" i="15"/>
  <c r="N288" i="15"/>
  <c r="N204" i="15"/>
  <c r="N460" i="15"/>
  <c r="N61" i="15"/>
  <c r="N292" i="15"/>
  <c r="N208" i="15"/>
  <c r="N464" i="15"/>
  <c r="N70" i="15"/>
  <c r="N296" i="15"/>
  <c r="N212" i="15"/>
  <c r="N468" i="15"/>
  <c r="N72" i="15"/>
  <c r="N300" i="15"/>
  <c r="N216" i="15"/>
  <c r="N472" i="15"/>
  <c r="N77" i="15"/>
  <c r="N272" i="15"/>
  <c r="N188" i="15"/>
  <c r="N444" i="15"/>
  <c r="N40" i="15"/>
  <c r="N244" i="15"/>
  <c r="N160" i="15"/>
  <c r="N416" i="15"/>
  <c r="N325" i="15"/>
  <c r="N27" i="15"/>
  <c r="N223" i="15"/>
  <c r="N136" i="15"/>
  <c r="N343" i="15"/>
  <c r="N195" i="15"/>
  <c r="N102" i="15"/>
  <c r="N251" i="15"/>
  <c r="N433" i="15"/>
  <c r="N313" i="15"/>
  <c r="N181" i="15"/>
  <c r="N255" i="15"/>
  <c r="N437" i="15"/>
  <c r="N329" i="15"/>
  <c r="N185" i="15"/>
  <c r="N259" i="15"/>
  <c r="N441" i="15"/>
  <c r="N345" i="15"/>
  <c r="N189" i="15"/>
  <c r="N263" i="15"/>
  <c r="N445" i="15"/>
  <c r="N361" i="15"/>
  <c r="N193" i="15"/>
  <c r="N235" i="15"/>
  <c r="N417" i="15"/>
  <c r="N249" i="15"/>
  <c r="N165" i="15"/>
  <c r="N340" i="15"/>
  <c r="N389" i="15"/>
  <c r="N512" i="15"/>
  <c r="N134" i="15"/>
  <c r="N82" i="15"/>
  <c r="N516" i="15"/>
  <c r="N434" i="15"/>
  <c r="N41" i="15"/>
  <c r="N488" i="15"/>
  <c r="N406" i="15"/>
  <c r="N347" i="15"/>
  <c r="N529" i="15"/>
  <c r="N145" i="15"/>
  <c r="N410" i="15"/>
  <c r="N351" i="15"/>
  <c r="N533" i="15"/>
  <c r="N154" i="15"/>
  <c r="N414" i="15"/>
  <c r="N355" i="15"/>
  <c r="N237" i="15"/>
  <c r="N156" i="15"/>
  <c r="N418" i="15"/>
  <c r="N359" i="15"/>
  <c r="N253" i="15"/>
  <c r="N162" i="15"/>
  <c r="N422" i="15"/>
  <c r="N331" i="15"/>
  <c r="N513" i="15"/>
  <c r="N124" i="15"/>
  <c r="N394" i="15"/>
  <c r="N303" i="15"/>
  <c r="N485" i="15"/>
  <c r="N90" i="15"/>
  <c r="N233" i="15"/>
  <c r="N123" i="15"/>
  <c r="N392" i="15"/>
  <c r="N106" i="15"/>
  <c r="N108" i="15"/>
  <c r="N113" i="15"/>
  <c r="N122" i="15"/>
  <c r="N81" i="15"/>
  <c r="N44" i="15"/>
  <c r="N393" i="15"/>
  <c r="N140" i="15"/>
  <c r="N443" i="15"/>
  <c r="N447" i="15"/>
  <c r="N451" i="15"/>
  <c r="N455" i="15"/>
  <c r="N427" i="15"/>
  <c r="N399" i="15"/>
  <c r="N420" i="15"/>
  <c r="N209" i="15"/>
  <c r="N378" i="15"/>
  <c r="N382" i="15"/>
  <c r="N386" i="15"/>
  <c r="N390" i="15"/>
  <c r="N229" i="15"/>
  <c r="N201" i="15"/>
  <c r="N174" i="15"/>
  <c r="N282" i="15"/>
  <c r="N286" i="15"/>
  <c r="N290" i="15"/>
  <c r="N294" i="15"/>
  <c r="N266" i="15"/>
  <c r="N238" i="15"/>
  <c r="N526" i="15"/>
  <c r="N370" i="15"/>
  <c r="N315" i="15"/>
  <c r="N319" i="15"/>
  <c r="N323" i="15"/>
  <c r="N327" i="15"/>
  <c r="N299" i="15"/>
  <c r="N271" i="15"/>
  <c r="N310" i="15"/>
  <c r="N257" i="15"/>
  <c r="N273" i="15"/>
  <c r="N289" i="15"/>
  <c r="N305" i="15"/>
  <c r="N147" i="15"/>
  <c r="N119" i="15"/>
  <c r="N95" i="15"/>
  <c r="N497" i="15"/>
  <c r="N501" i="15"/>
  <c r="N505" i="15"/>
  <c r="N509" i="15"/>
  <c r="N481" i="15"/>
  <c r="N453" i="15"/>
  <c r="N338" i="15"/>
  <c r="N232" i="15"/>
  <c r="N167" i="15"/>
  <c r="N171" i="15"/>
  <c r="N175" i="15"/>
  <c r="N179" i="15"/>
  <c r="N149" i="15"/>
  <c r="N112" i="15"/>
  <c r="H80" i="18"/>
  <c r="G80" i="18"/>
  <c r="H57" i="18"/>
  <c r="G57" i="18"/>
  <c r="V533" i="20"/>
  <c r="R533" i="20"/>
  <c r="U533" i="20" s="1"/>
  <c r="V448" i="20"/>
  <c r="R448" i="20"/>
  <c r="U448" i="20" s="1"/>
  <c r="V325" i="20"/>
  <c r="R325" i="20"/>
  <c r="U325" i="20" s="1"/>
  <c r="V180" i="20"/>
  <c r="R180" i="20"/>
  <c r="U180" i="20" s="1"/>
  <c r="V454" i="20"/>
  <c r="R454" i="20"/>
  <c r="U454" i="20" s="1"/>
  <c r="V406" i="20"/>
  <c r="R406" i="20"/>
  <c r="U406" i="20" s="1"/>
  <c r="V175" i="20"/>
  <c r="R175" i="20"/>
  <c r="U175" i="20" s="1"/>
  <c r="R430" i="20"/>
  <c r="U430" i="20" s="1"/>
  <c r="V430" i="20"/>
  <c r="R289" i="20"/>
  <c r="U289" i="20" s="1"/>
  <c r="V289" i="20"/>
  <c r="R480" i="20"/>
  <c r="U480" i="20" s="1"/>
  <c r="V480" i="20"/>
  <c r="R223" i="20"/>
  <c r="U223" i="20" s="1"/>
  <c r="V223" i="20"/>
  <c r="V545" i="20"/>
  <c r="R545" i="20"/>
  <c r="U545" i="20" s="1"/>
  <c r="R370" i="20"/>
  <c r="U370" i="20" s="1"/>
  <c r="V370" i="20"/>
  <c r="H41" i="18"/>
  <c r="G41" i="18"/>
  <c r="G45" i="17"/>
  <c r="H45" i="17"/>
  <c r="H33" i="14"/>
  <c r="G33" i="14"/>
  <c r="H58" i="14"/>
  <c r="G58" i="14"/>
  <c r="H47" i="13"/>
  <c r="G47" i="13"/>
  <c r="O370" i="16"/>
  <c r="O136" i="16"/>
  <c r="O501" i="16"/>
  <c r="O167" i="16"/>
  <c r="O532" i="16"/>
  <c r="O190" i="16"/>
  <c r="O332" i="16"/>
  <c r="O213" i="16"/>
  <c r="O44" i="16"/>
  <c r="O300" i="16"/>
  <c r="O75" i="16"/>
  <c r="O440" i="16"/>
  <c r="O98" i="16"/>
  <c r="O463" i="16"/>
  <c r="O411" i="16"/>
  <c r="O272" i="16"/>
  <c r="O47" i="16"/>
  <c r="O303" i="16"/>
  <c r="O70" i="16"/>
  <c r="O52" i="16"/>
  <c r="O308" i="16"/>
  <c r="O83" i="16"/>
  <c r="O448" i="16"/>
  <c r="O106" i="16"/>
  <c r="O471" i="16"/>
  <c r="O129" i="16"/>
  <c r="O494" i="16"/>
  <c r="O21" i="16"/>
  <c r="O280" i="16"/>
  <c r="O55" i="16"/>
  <c r="O420" i="16"/>
  <c r="O78" i="16"/>
  <c r="O443" i="16"/>
  <c r="O101" i="16"/>
  <c r="O390" i="16"/>
  <c r="O156" i="16"/>
  <c r="O521" i="16"/>
  <c r="O187" i="16"/>
  <c r="O328" i="16"/>
  <c r="O210" i="16"/>
  <c r="O362" i="16"/>
  <c r="O128" i="16"/>
  <c r="O493" i="16"/>
  <c r="O159" i="16"/>
  <c r="O524" i="16"/>
  <c r="O30" i="16"/>
  <c r="O196" i="16"/>
  <c r="O345" i="16"/>
  <c r="O227" i="16"/>
  <c r="O381" i="16"/>
  <c r="O250" i="16"/>
  <c r="O412" i="16"/>
  <c r="O273" i="16"/>
  <c r="O364" i="16"/>
  <c r="O530" i="16"/>
  <c r="O249" i="16"/>
  <c r="O385" i="16"/>
  <c r="O198" i="16"/>
  <c r="O309" i="16"/>
  <c r="O77" i="16"/>
  <c r="O230" i="16"/>
  <c r="O426" i="16"/>
  <c r="O93" i="16"/>
  <c r="O262" i="16"/>
  <c r="O438" i="16"/>
  <c r="O402" i="16"/>
  <c r="O168" i="16"/>
  <c r="O533" i="16"/>
  <c r="O199" i="16"/>
  <c r="O344" i="16"/>
  <c r="O222" i="16"/>
  <c r="O375" i="16"/>
  <c r="O245" i="16"/>
  <c r="O76" i="16"/>
  <c r="O441" i="16"/>
  <c r="O107" i="16"/>
  <c r="O472" i="16"/>
  <c r="O130" i="16"/>
  <c r="O495" i="16"/>
  <c r="O48" i="16"/>
  <c r="O304" i="16"/>
  <c r="O79" i="16"/>
  <c r="O444" i="16"/>
  <c r="O318" i="16"/>
  <c r="O84" i="16"/>
  <c r="O449" i="16"/>
  <c r="O115" i="16"/>
  <c r="O480" i="16"/>
  <c r="O138" i="16"/>
  <c r="O503" i="16"/>
  <c r="O161" i="16"/>
  <c r="O526" i="16"/>
  <c r="O56" i="16"/>
  <c r="O421" i="16"/>
  <c r="O87" i="16"/>
  <c r="O452" i="16"/>
  <c r="O110" i="16"/>
  <c r="O475" i="16"/>
  <c r="O133" i="16"/>
  <c r="O22" i="16"/>
  <c r="O188" i="16"/>
  <c r="O335" i="16"/>
  <c r="O219" i="16"/>
  <c r="O371" i="16"/>
  <c r="O242" i="16"/>
  <c r="O394" i="16"/>
  <c r="O160" i="16"/>
  <c r="O525" i="16"/>
  <c r="O191" i="16"/>
  <c r="O333" i="16"/>
  <c r="O352" i="16"/>
  <c r="O228" i="16"/>
  <c r="O388" i="16"/>
  <c r="O259" i="16"/>
  <c r="O24" i="16"/>
  <c r="O282" i="16"/>
  <c r="O49" i="16"/>
  <c r="O305" i="16"/>
  <c r="O45" i="16"/>
  <c r="O166" i="16"/>
  <c r="O297" i="16"/>
  <c r="O61" i="16"/>
  <c r="O435" i="16"/>
  <c r="O458" i="16"/>
  <c r="O141" i="16"/>
  <c r="O467" i="16"/>
  <c r="O470" i="16"/>
  <c r="O157" i="16"/>
  <c r="O499" i="16"/>
  <c r="O482" i="16"/>
  <c r="O315" i="16"/>
  <c r="O200" i="16"/>
  <c r="O351" i="16"/>
  <c r="O231" i="16"/>
  <c r="O387" i="16"/>
  <c r="O254" i="16"/>
  <c r="O417" i="16"/>
  <c r="O342" i="16"/>
  <c r="O108" i="16"/>
  <c r="O473" i="16"/>
  <c r="O139" i="16"/>
  <c r="O504" i="16"/>
  <c r="O162" i="16"/>
  <c r="O314" i="16"/>
  <c r="O80" i="16"/>
  <c r="O445" i="16"/>
  <c r="O111" i="16"/>
  <c r="O476" i="16"/>
  <c r="O350" i="16"/>
  <c r="O116" i="16"/>
  <c r="O481" i="16"/>
  <c r="O147" i="16"/>
  <c r="O512" i="16"/>
  <c r="O170" i="16"/>
  <c r="O535" i="16"/>
  <c r="O193" i="16"/>
  <c r="O322" i="16"/>
  <c r="O88" i="16"/>
  <c r="O453" i="16"/>
  <c r="O119" i="16"/>
  <c r="O484" i="16"/>
  <c r="O142" i="16"/>
  <c r="O507" i="16"/>
  <c r="O165" i="16"/>
  <c r="O341" i="16"/>
  <c r="O220" i="16"/>
  <c r="O377" i="16"/>
  <c r="O251" i="16"/>
  <c r="O413" i="16"/>
  <c r="O274" i="16"/>
  <c r="O26" i="16"/>
  <c r="O192" i="16"/>
  <c r="O340" i="16"/>
  <c r="O223" i="16"/>
  <c r="O376" i="16"/>
  <c r="O395" i="16"/>
  <c r="O260" i="16"/>
  <c r="O35" i="16"/>
  <c r="O291" i="16"/>
  <c r="O58" i="16"/>
  <c r="O423" i="16"/>
  <c r="O81" i="16"/>
  <c r="O446" i="16"/>
  <c r="O109" i="16"/>
  <c r="O294" i="16"/>
  <c r="O450" i="16"/>
  <c r="O125" i="16"/>
  <c r="O316" i="16"/>
  <c r="O502" i="16"/>
  <c r="O205" i="16"/>
  <c r="O337" i="16"/>
  <c r="O514" i="16"/>
  <c r="O221" i="16"/>
  <c r="O359" i="16"/>
  <c r="O522" i="16"/>
  <c r="O357" i="16"/>
  <c r="O232" i="16"/>
  <c r="O393" i="16"/>
  <c r="O263" i="16"/>
  <c r="O29" i="16"/>
  <c r="O286" i="16"/>
  <c r="O53" i="16"/>
  <c r="O374" i="16"/>
  <c r="O140" i="16"/>
  <c r="O505" i="16"/>
  <c r="O171" i="16"/>
  <c r="O536" i="16"/>
  <c r="O194" i="16"/>
  <c r="O346" i="16"/>
  <c r="O112" i="16"/>
  <c r="O477" i="16"/>
  <c r="O143" i="16"/>
  <c r="O508" i="16"/>
  <c r="O382" i="16"/>
  <c r="O148" i="16"/>
  <c r="O513" i="16"/>
  <c r="O179" i="16"/>
  <c r="O317" i="16"/>
  <c r="O202" i="16"/>
  <c r="O348" i="16"/>
  <c r="O225" i="16"/>
  <c r="O354" i="16"/>
  <c r="O120" i="16"/>
  <c r="O485" i="16"/>
  <c r="O151" i="16"/>
  <c r="O516" i="16"/>
  <c r="O174" i="16"/>
  <c r="O311" i="16"/>
  <c r="O197" i="16"/>
  <c r="O384" i="16"/>
  <c r="O252" i="16"/>
  <c r="O23" i="16"/>
  <c r="O283" i="16"/>
  <c r="O50" i="16"/>
  <c r="O306" i="16"/>
  <c r="O347" i="16"/>
  <c r="O224" i="16"/>
  <c r="O383" i="16"/>
  <c r="O255" i="16"/>
  <c r="O419" i="16"/>
  <c r="O36" i="16"/>
  <c r="O292" i="16"/>
  <c r="O67" i="16"/>
  <c r="O432" i="16"/>
  <c r="O90" i="16"/>
  <c r="O455" i="16"/>
  <c r="O113" i="16"/>
  <c r="O478" i="16"/>
  <c r="O173" i="16"/>
  <c r="O527" i="16"/>
  <c r="O490" i="16"/>
  <c r="O189" i="16"/>
  <c r="O401" i="16"/>
  <c r="O86" i="16"/>
  <c r="O269" i="16"/>
  <c r="O25" i="16"/>
  <c r="O118" i="16"/>
  <c r="O281" i="16"/>
  <c r="O41" i="16"/>
  <c r="O40" i="16"/>
  <c r="O296" i="16"/>
  <c r="O71" i="16"/>
  <c r="O436" i="16"/>
  <c r="O94" i="16"/>
  <c r="O459" i="16"/>
  <c r="O117" i="16"/>
  <c r="O320" i="16"/>
  <c r="O204" i="16"/>
  <c r="O356" i="16"/>
  <c r="O235" i="16"/>
  <c r="O392" i="16"/>
  <c r="O258" i="16"/>
  <c r="O410" i="16"/>
  <c r="O176" i="16"/>
  <c r="O319" i="16"/>
  <c r="O207" i="16"/>
  <c r="O355" i="16"/>
  <c r="O331" i="16"/>
  <c r="O212" i="16"/>
  <c r="O367" i="16"/>
  <c r="O243" i="16"/>
  <c r="O403" i="16"/>
  <c r="O266" i="16"/>
  <c r="O33" i="16"/>
  <c r="O289" i="16"/>
  <c r="O418" i="16"/>
  <c r="O184" i="16"/>
  <c r="O329" i="16"/>
  <c r="O215" i="16"/>
  <c r="O365" i="16"/>
  <c r="O238" i="16"/>
  <c r="O396" i="16"/>
  <c r="O261" i="16"/>
  <c r="O60" i="16"/>
  <c r="O425" i="16"/>
  <c r="O91" i="16"/>
  <c r="O456" i="16"/>
  <c r="O114" i="16"/>
  <c r="O479" i="16"/>
  <c r="O32" i="16"/>
  <c r="O288" i="16"/>
  <c r="O63" i="16"/>
  <c r="O428" i="16"/>
  <c r="O334" i="16"/>
  <c r="O100" i="16"/>
  <c r="O465" i="16"/>
  <c r="O131" i="16"/>
  <c r="O496" i="16"/>
  <c r="O154" i="16"/>
  <c r="O519" i="16"/>
  <c r="O177" i="16"/>
  <c r="O150" i="16"/>
  <c r="O293" i="16"/>
  <c r="O57" i="16"/>
  <c r="O182" i="16"/>
  <c r="O301" i="16"/>
  <c r="O137" i="16"/>
  <c r="O451" i="16"/>
  <c r="O466" i="16"/>
  <c r="O153" i="16"/>
  <c r="O483" i="16"/>
  <c r="O474" i="16"/>
  <c r="O169" i="16"/>
  <c r="O72" i="16"/>
  <c r="O437" i="16"/>
  <c r="O103" i="16"/>
  <c r="O468" i="16"/>
  <c r="O126" i="16"/>
  <c r="O491" i="16"/>
  <c r="O149" i="16"/>
  <c r="O363" i="16"/>
  <c r="O236" i="16"/>
  <c r="O399" i="16"/>
  <c r="O267" i="16"/>
  <c r="O34" i="16"/>
  <c r="O290" i="16"/>
  <c r="O325" i="16"/>
  <c r="O208" i="16"/>
  <c r="O361" i="16"/>
  <c r="O239" i="16"/>
  <c r="O397" i="16"/>
  <c r="O373" i="16"/>
  <c r="O244" i="16"/>
  <c r="O409" i="16"/>
  <c r="O275" i="16"/>
  <c r="O42" i="16"/>
  <c r="O298" i="16"/>
  <c r="O65" i="16"/>
  <c r="O430" i="16"/>
  <c r="O336" i="16"/>
  <c r="O216" i="16"/>
  <c r="O372" i="16"/>
  <c r="O247" i="16"/>
  <c r="O408" i="16"/>
  <c r="O270" i="16"/>
  <c r="O37" i="16"/>
  <c r="O326" i="16"/>
  <c r="O92" i="16"/>
  <c r="O457" i="16"/>
  <c r="O123" i="16"/>
  <c r="O488" i="16"/>
  <c r="O146" i="16"/>
  <c r="O511" i="16"/>
  <c r="O64" i="16"/>
  <c r="O429" i="16"/>
  <c r="O95" i="16"/>
  <c r="O460" i="16"/>
  <c r="O366" i="16"/>
  <c r="O132" i="16"/>
  <c r="O497" i="16"/>
  <c r="O163" i="16"/>
  <c r="O528" i="16"/>
  <c r="O186" i="16"/>
  <c r="O327" i="16"/>
  <c r="O209" i="16"/>
  <c r="O278" i="16"/>
  <c r="O442" i="16"/>
  <c r="O121" i="16"/>
  <c r="O310" i="16"/>
  <c r="O454" i="16"/>
  <c r="O201" i="16"/>
  <c r="O321" i="16"/>
  <c r="O506" i="16"/>
  <c r="O217" i="16"/>
  <c r="O343" i="16"/>
  <c r="O518" i="16"/>
  <c r="O233" i="16"/>
  <c r="O135" i="16"/>
  <c r="O181" i="16"/>
  <c r="O299" i="16"/>
  <c r="O240" i="16"/>
  <c r="O416" i="16"/>
  <c r="O74" i="16"/>
  <c r="O379" i="16"/>
  <c r="O46" i="16"/>
  <c r="O124" i="16"/>
  <c r="O178" i="16"/>
  <c r="O127" i="16"/>
  <c r="O529" i="16"/>
  <c r="O369" i="16"/>
  <c r="O185" i="16"/>
  <c r="O407" i="16"/>
  <c r="O134" i="16"/>
  <c r="O338" i="16"/>
  <c r="O500" i="16"/>
  <c r="O405" i="16"/>
  <c r="O66" i="16"/>
  <c r="O404" i="16"/>
  <c r="O276" i="16"/>
  <c r="O439" i="16"/>
  <c r="O248" i="16"/>
  <c r="O302" i="16"/>
  <c r="O489" i="16"/>
  <c r="O330" i="16"/>
  <c r="O492" i="16"/>
  <c r="O195" i="16"/>
  <c r="O241" i="16"/>
  <c r="O531" i="16"/>
  <c r="O102" i="16"/>
  <c r="O285" i="16"/>
  <c r="O400" i="16"/>
  <c r="O62" i="16"/>
  <c r="O172" i="16"/>
  <c r="O226" i="16"/>
  <c r="O175" i="16"/>
  <c r="O324" i="16"/>
  <c r="O391" i="16"/>
  <c r="O517" i="16"/>
  <c r="O353" i="16"/>
  <c r="O59" i="16"/>
  <c r="O389" i="16"/>
  <c r="O54" i="16"/>
  <c r="O464" i="16"/>
  <c r="O510" i="16"/>
  <c r="O253" i="16"/>
  <c r="O89" i="16"/>
  <c r="O264" i="16"/>
  <c r="O427" i="16"/>
  <c r="O313" i="16"/>
  <c r="O378" i="16"/>
  <c r="O312" i="16"/>
  <c r="O211" i="16"/>
  <c r="O257" i="16"/>
  <c r="O183" i="16"/>
  <c r="O229" i="16"/>
  <c r="O424" i="16"/>
  <c r="O256" i="16"/>
  <c r="O68" i="16"/>
  <c r="O122" i="16"/>
  <c r="O237" i="16"/>
  <c r="O73" i="16"/>
  <c r="O246" i="16"/>
  <c r="O469" i="16"/>
  <c r="O523" i="16"/>
  <c r="O43" i="16"/>
  <c r="O368" i="16"/>
  <c r="O38" i="16"/>
  <c r="O307" i="16"/>
  <c r="O462" i="16"/>
  <c r="O279" i="16"/>
  <c r="O358" i="16"/>
  <c r="O520" i="16"/>
  <c r="O461" i="16"/>
  <c r="O164" i="16"/>
  <c r="O218" i="16"/>
  <c r="O486" i="16"/>
  <c r="O265" i="16"/>
  <c r="O31" i="16"/>
  <c r="O406" i="16"/>
  <c r="O414" i="16"/>
  <c r="O415" i="16"/>
  <c r="O447" i="16"/>
  <c r="O487" i="16"/>
  <c r="O277" i="16"/>
  <c r="O268" i="16"/>
  <c r="O180" i="16"/>
  <c r="O323" i="16"/>
  <c r="O96" i="16"/>
  <c r="O145" i="16"/>
  <c r="O434" i="16"/>
  <c r="O203" i="16"/>
  <c r="O51" i="16"/>
  <c r="O206" i="16"/>
  <c r="O28" i="16"/>
  <c r="O515" i="16"/>
  <c r="O105" i="16"/>
  <c r="O104" i="16"/>
  <c r="O349" i="16"/>
  <c r="O360" i="16"/>
  <c r="O69" i="16"/>
  <c r="O287" i="16"/>
  <c r="O380" i="16"/>
  <c r="O295" i="16"/>
  <c r="O144" i="16"/>
  <c r="O97" i="16"/>
  <c r="O284" i="16"/>
  <c r="O433" i="16"/>
  <c r="O498" i="16"/>
  <c r="O85" i="16"/>
  <c r="O155" i="16"/>
  <c r="O431" i="16"/>
  <c r="O82" i="16"/>
  <c r="O509" i="16"/>
  <c r="O398" i="16"/>
  <c r="O271" i="16"/>
  <c r="O99" i="16"/>
  <c r="O234" i="16"/>
  <c r="O339" i="16"/>
  <c r="O386" i="16"/>
  <c r="O534" i="16"/>
  <c r="O158" i="16"/>
  <c r="O27" i="16"/>
  <c r="O422" i="16"/>
  <c r="O39" i="16"/>
  <c r="O214" i="16"/>
  <c r="O152" i="16"/>
  <c r="M401" i="16"/>
  <c r="M162" i="16"/>
  <c r="M527" i="16"/>
  <c r="M185" i="16"/>
  <c r="M331" i="16"/>
  <c r="M212" i="16"/>
  <c r="M367" i="16"/>
  <c r="M247" i="16"/>
  <c r="M405" i="16"/>
  <c r="M166" i="16"/>
  <c r="M531" i="16"/>
  <c r="M189" i="16"/>
  <c r="M336" i="16"/>
  <c r="M216" i="16"/>
  <c r="M372" i="16"/>
  <c r="M251" i="16"/>
  <c r="M377" i="16"/>
  <c r="M138" i="16"/>
  <c r="M503" i="16"/>
  <c r="M161" i="16"/>
  <c r="M526" i="16"/>
  <c r="M188" i="16"/>
  <c r="M335" i="16"/>
  <c r="M223" i="16"/>
  <c r="M349" i="16"/>
  <c r="M110" i="16"/>
  <c r="M475" i="16"/>
  <c r="M133" i="16"/>
  <c r="M498" i="16"/>
  <c r="M160" i="16"/>
  <c r="M525" i="16"/>
  <c r="M195" i="16"/>
  <c r="M321" i="16"/>
  <c r="M82" i="16"/>
  <c r="M447" i="16"/>
  <c r="M105" i="16"/>
  <c r="M470" i="16"/>
  <c r="M132" i="16"/>
  <c r="M497" i="16"/>
  <c r="M167" i="16"/>
  <c r="M532" i="16"/>
  <c r="M54" i="16"/>
  <c r="M310" i="16"/>
  <c r="M77" i="16"/>
  <c r="M442" i="16"/>
  <c r="M104" i="16"/>
  <c r="M469" i="16"/>
  <c r="M139" i="16"/>
  <c r="M504" i="16"/>
  <c r="M29" i="16"/>
  <c r="M282" i="16"/>
  <c r="M49" i="16"/>
  <c r="M305" i="16"/>
  <c r="M76" i="16"/>
  <c r="M441" i="16"/>
  <c r="M111" i="16"/>
  <c r="M476" i="16"/>
  <c r="M350" i="16"/>
  <c r="M222" i="16"/>
  <c r="M375" i="16"/>
  <c r="M245" i="16"/>
  <c r="M411" i="16"/>
  <c r="M272" i="16"/>
  <c r="M51" i="16"/>
  <c r="M307" i="16"/>
  <c r="M355" i="16"/>
  <c r="M226" i="16"/>
  <c r="M380" i="16"/>
  <c r="M249" i="16"/>
  <c r="M416" i="16"/>
  <c r="M276" i="16"/>
  <c r="M55" i="16"/>
  <c r="M420" i="16"/>
  <c r="M360" i="16"/>
  <c r="M230" i="16"/>
  <c r="M386" i="16"/>
  <c r="M253" i="16"/>
  <c r="M21" i="16"/>
  <c r="M280" i="16"/>
  <c r="M59" i="16"/>
  <c r="M424" i="16"/>
  <c r="M323" i="16"/>
  <c r="M202" i="16"/>
  <c r="M348" i="16"/>
  <c r="M225" i="16"/>
  <c r="M384" i="16"/>
  <c r="M252" i="16"/>
  <c r="M26" i="16"/>
  <c r="M287" i="16"/>
  <c r="M413" i="16"/>
  <c r="M174" i="16"/>
  <c r="M311" i="16"/>
  <c r="M197" i="16"/>
  <c r="M347" i="16"/>
  <c r="M224" i="16"/>
  <c r="M383" i="16"/>
  <c r="M259" i="16"/>
  <c r="M385" i="16"/>
  <c r="M146" i="16"/>
  <c r="M511" i="16"/>
  <c r="M169" i="16"/>
  <c r="M534" i="16"/>
  <c r="M196" i="16"/>
  <c r="M346" i="16"/>
  <c r="M231" i="16"/>
  <c r="M357" i="16"/>
  <c r="M118" i="16"/>
  <c r="M483" i="16"/>
  <c r="M141" i="16"/>
  <c r="M506" i="16"/>
  <c r="M168" i="16"/>
  <c r="M533" i="16"/>
  <c r="M203" i="16"/>
  <c r="M329" i="16"/>
  <c r="M90" i="16"/>
  <c r="M455" i="16"/>
  <c r="M113" i="16"/>
  <c r="M478" i="16"/>
  <c r="M140" i="16"/>
  <c r="M505" i="16"/>
  <c r="M175" i="16"/>
  <c r="M7" i="16"/>
  <c r="E5" i="16" s="1"/>
  <c r="M31" i="16"/>
  <c r="M286" i="16"/>
  <c r="M53" i="16"/>
  <c r="M309" i="16"/>
  <c r="M80" i="16"/>
  <c r="M445" i="16"/>
  <c r="M115" i="16"/>
  <c r="M480" i="16"/>
  <c r="M398" i="16"/>
  <c r="M258" i="16"/>
  <c r="M25" i="16"/>
  <c r="M281" i="16"/>
  <c r="M52" i="16"/>
  <c r="M308" i="16"/>
  <c r="M87" i="16"/>
  <c r="M452" i="16"/>
  <c r="M403" i="16"/>
  <c r="M262" i="16"/>
  <c r="M27" i="16"/>
  <c r="M285" i="16"/>
  <c r="M56" i="16"/>
  <c r="M421" i="16"/>
  <c r="M91" i="16"/>
  <c r="M456" i="16"/>
  <c r="M366" i="16"/>
  <c r="M234" i="16"/>
  <c r="M391" i="16"/>
  <c r="M257" i="16"/>
  <c r="M23" i="16"/>
  <c r="M284" i="16"/>
  <c r="M63" i="16"/>
  <c r="M428" i="16"/>
  <c r="M328" i="16"/>
  <c r="M206" i="16"/>
  <c r="M354" i="16"/>
  <c r="M229" i="16"/>
  <c r="M390" i="16"/>
  <c r="M256" i="16"/>
  <c r="M35" i="16"/>
  <c r="M291" i="16"/>
  <c r="M417" i="16"/>
  <c r="M178" i="16"/>
  <c r="M316" i="16"/>
  <c r="M201" i="16"/>
  <c r="M352" i="16"/>
  <c r="M228" i="16"/>
  <c r="M388" i="16"/>
  <c r="M263" i="16"/>
  <c r="M389" i="16"/>
  <c r="M150" i="16"/>
  <c r="M515" i="16"/>
  <c r="M173" i="16"/>
  <c r="M315" i="16"/>
  <c r="M200" i="16"/>
  <c r="M351" i="16"/>
  <c r="M235" i="16"/>
  <c r="M361" i="16"/>
  <c r="M122" i="16"/>
  <c r="M487" i="16"/>
  <c r="M145" i="16"/>
  <c r="M510" i="16"/>
  <c r="M172" i="16"/>
  <c r="M314" i="16"/>
  <c r="M207" i="16"/>
  <c r="M62" i="16"/>
  <c r="M427" i="16"/>
  <c r="M85" i="16"/>
  <c r="M450" i="16"/>
  <c r="M112" i="16"/>
  <c r="M477" i="16"/>
  <c r="M147" i="16"/>
  <c r="M512" i="16"/>
  <c r="M66" i="16"/>
  <c r="M431" i="16"/>
  <c r="M89" i="16"/>
  <c r="M454" i="16"/>
  <c r="M116" i="16"/>
  <c r="M481" i="16"/>
  <c r="M151" i="16"/>
  <c r="M516" i="16"/>
  <c r="M70" i="16"/>
  <c r="M435" i="16"/>
  <c r="M93" i="16"/>
  <c r="M458" i="16"/>
  <c r="M120" i="16"/>
  <c r="M485" i="16"/>
  <c r="M155" i="16"/>
  <c r="M520" i="16"/>
  <c r="M42" i="16"/>
  <c r="M298" i="16"/>
  <c r="M65" i="16"/>
  <c r="M430" i="16"/>
  <c r="M92" i="16"/>
  <c r="M457" i="16"/>
  <c r="M127" i="16"/>
  <c r="M492" i="16"/>
  <c r="M414" i="16"/>
  <c r="M270" i="16"/>
  <c r="M37" i="16"/>
  <c r="M293" i="16"/>
  <c r="M64" i="16"/>
  <c r="M429" i="16"/>
  <c r="M99" i="16"/>
  <c r="M464" i="16"/>
  <c r="M376" i="16"/>
  <c r="M242" i="16"/>
  <c r="M402" i="16"/>
  <c r="M265" i="16"/>
  <c r="M36" i="16"/>
  <c r="M292" i="16"/>
  <c r="M71" i="16"/>
  <c r="M436" i="16"/>
  <c r="M339" i="16"/>
  <c r="M214" i="16"/>
  <c r="M364" i="16"/>
  <c r="M237" i="16"/>
  <c r="M400" i="16"/>
  <c r="M264" i="16"/>
  <c r="M43" i="16"/>
  <c r="M299" i="16"/>
  <c r="M28" i="16"/>
  <c r="M186" i="16"/>
  <c r="M327" i="16"/>
  <c r="M209" i="16"/>
  <c r="M363" i="16"/>
  <c r="M236" i="16"/>
  <c r="M399" i="16"/>
  <c r="M271" i="16"/>
  <c r="M365" i="16"/>
  <c r="M126" i="16"/>
  <c r="M491" i="16"/>
  <c r="M149" i="16"/>
  <c r="M514" i="16"/>
  <c r="M176" i="16"/>
  <c r="M319" i="16"/>
  <c r="M211" i="16"/>
  <c r="M337" i="16"/>
  <c r="M98" i="16"/>
  <c r="M463" i="16"/>
  <c r="M121" i="16"/>
  <c r="M486" i="16"/>
  <c r="M148" i="16"/>
  <c r="M513" i="16"/>
  <c r="M183" i="16"/>
  <c r="M341" i="16"/>
  <c r="M102" i="16"/>
  <c r="M467" i="16"/>
  <c r="M125" i="16"/>
  <c r="M490" i="16"/>
  <c r="M152" i="16"/>
  <c r="M517" i="16"/>
  <c r="M187" i="16"/>
  <c r="M313" i="16"/>
  <c r="M74" i="16"/>
  <c r="M439" i="16"/>
  <c r="M97" i="16"/>
  <c r="M462" i="16"/>
  <c r="M124" i="16"/>
  <c r="M489" i="16"/>
  <c r="M159" i="16"/>
  <c r="M524" i="16"/>
  <c r="M46" i="16"/>
  <c r="M302" i="16"/>
  <c r="M69" i="16"/>
  <c r="M434" i="16"/>
  <c r="M96" i="16"/>
  <c r="M461" i="16"/>
  <c r="M131" i="16"/>
  <c r="M496" i="16"/>
  <c r="M419" i="16"/>
  <c r="M274" i="16"/>
  <c r="M41" i="16"/>
  <c r="M297" i="16"/>
  <c r="M68" i="16"/>
  <c r="M433" i="16"/>
  <c r="M103" i="16"/>
  <c r="M468" i="16"/>
  <c r="M382" i="16"/>
  <c r="M246" i="16"/>
  <c r="M407" i="16"/>
  <c r="M269" i="16"/>
  <c r="M40" i="16"/>
  <c r="M296" i="16"/>
  <c r="M75" i="16"/>
  <c r="M440" i="16"/>
  <c r="M344" i="16"/>
  <c r="M218" i="16"/>
  <c r="M370" i="16"/>
  <c r="M241" i="16"/>
  <c r="M406" i="16"/>
  <c r="M268" i="16"/>
  <c r="M47" i="16"/>
  <c r="M303" i="16"/>
  <c r="M397" i="16"/>
  <c r="M158" i="16"/>
  <c r="M523" i="16"/>
  <c r="M181" i="16"/>
  <c r="M326" i="16"/>
  <c r="M208" i="16"/>
  <c r="M362" i="16"/>
  <c r="M243" i="16"/>
  <c r="M338" i="16"/>
  <c r="M180" i="16"/>
  <c r="M484" i="16"/>
  <c r="M343" i="16"/>
  <c r="M184" i="16"/>
  <c r="M488" i="16"/>
  <c r="M535" i="16"/>
  <c r="M156" i="16"/>
  <c r="M460" i="16"/>
  <c r="M507" i="16"/>
  <c r="M128" i="16"/>
  <c r="M432" i="16"/>
  <c r="M479" i="16"/>
  <c r="M100" i="16"/>
  <c r="M295" i="16"/>
  <c r="M451" i="16"/>
  <c r="M72" i="16"/>
  <c r="M267" i="16"/>
  <c r="M423" i="16"/>
  <c r="M44" i="16"/>
  <c r="M239" i="16"/>
  <c r="M254" i="16"/>
  <c r="M368" i="16"/>
  <c r="M179" i="16"/>
  <c r="M369" i="16"/>
  <c r="M57" i="16"/>
  <c r="M244" i="16"/>
  <c r="M373" i="16"/>
  <c r="M61" i="16"/>
  <c r="M248" i="16"/>
  <c r="M345" i="16"/>
  <c r="M33" i="16"/>
  <c r="M220" i="16"/>
  <c r="M317" i="16"/>
  <c r="M396" i="16"/>
  <c r="M192" i="16"/>
  <c r="M528" i="16"/>
  <c r="M359" i="16"/>
  <c r="M164" i="16"/>
  <c r="M500" i="16"/>
  <c r="M322" i="16"/>
  <c r="M136" i="16"/>
  <c r="M472" i="16"/>
  <c r="M519" i="16"/>
  <c r="M108" i="16"/>
  <c r="M444" i="16"/>
  <c r="M459" i="16"/>
  <c r="M48" i="16"/>
  <c r="M275" i="16"/>
  <c r="M312" i="16"/>
  <c r="M153" i="16"/>
  <c r="M449" i="16"/>
  <c r="M318" i="16"/>
  <c r="M157" i="16"/>
  <c r="M453" i="16"/>
  <c r="M409" i="16"/>
  <c r="M129" i="16"/>
  <c r="M425" i="16"/>
  <c r="M381" i="16"/>
  <c r="M101" i="16"/>
  <c r="M288" i="16"/>
  <c r="M353" i="16"/>
  <c r="M73" i="16"/>
  <c r="M260" i="16"/>
  <c r="M325" i="16"/>
  <c r="M45" i="16"/>
  <c r="M232" i="16"/>
  <c r="M536" i="16"/>
  <c r="M412" i="16"/>
  <c r="M204" i="16"/>
  <c r="M508" i="16"/>
  <c r="M332" i="16"/>
  <c r="M144" i="16"/>
  <c r="M448" i="16"/>
  <c r="M34" i="16"/>
  <c r="M217" i="16"/>
  <c r="M324" i="16"/>
  <c r="M38" i="16"/>
  <c r="M221" i="16"/>
  <c r="M330" i="16"/>
  <c r="M408" i="16"/>
  <c r="M193" i="16"/>
  <c r="M521" i="16"/>
  <c r="M371" i="16"/>
  <c r="M165" i="16"/>
  <c r="M493" i="16"/>
  <c r="M334" i="16"/>
  <c r="M137" i="16"/>
  <c r="M465" i="16"/>
  <c r="M24" i="16"/>
  <c r="M109" i="16"/>
  <c r="M437" i="16"/>
  <c r="M393" i="16"/>
  <c r="M81" i="16"/>
  <c r="M300" i="16"/>
  <c r="M194" i="16"/>
  <c r="M518" i="16"/>
  <c r="M119" i="16"/>
  <c r="M198" i="16"/>
  <c r="M522" i="16"/>
  <c r="M123" i="16"/>
  <c r="M170" i="16"/>
  <c r="M494" i="16"/>
  <c r="M95" i="16"/>
  <c r="M142" i="16"/>
  <c r="M466" i="16"/>
  <c r="M67" i="16"/>
  <c r="M114" i="16"/>
  <c r="M438" i="16"/>
  <c r="M39" i="16"/>
  <c r="M86" i="16"/>
  <c r="M301" i="16"/>
  <c r="M394" i="16"/>
  <c r="M58" i="16"/>
  <c r="M273" i="16"/>
  <c r="M356" i="16"/>
  <c r="M392" i="16"/>
  <c r="M213" i="16"/>
  <c r="M509" i="16"/>
  <c r="M130" i="16"/>
  <c r="M279" i="16"/>
  <c r="M219" i="16"/>
  <c r="M378" i="16"/>
  <c r="M30" i="16"/>
  <c r="M502" i="16"/>
  <c r="M205" i="16"/>
  <c r="M250" i="16"/>
  <c r="M32" i="16"/>
  <c r="M304" i="16"/>
  <c r="M290" i="16"/>
  <c r="M134" i="16"/>
  <c r="M283" i="16"/>
  <c r="M191" i="16"/>
  <c r="M340" i="16"/>
  <c r="M395" i="16"/>
  <c r="M474" i="16"/>
  <c r="M177" i="16"/>
  <c r="M94" i="16"/>
  <c r="M404" i="16"/>
  <c r="M495" i="16"/>
  <c r="M294" i="16"/>
  <c r="M106" i="16"/>
  <c r="M255" i="16"/>
  <c r="M163" i="16"/>
  <c r="M529" i="16"/>
  <c r="M358" i="16"/>
  <c r="M446" i="16"/>
  <c r="M190" i="16"/>
  <c r="M83" i="16"/>
  <c r="M422" i="16"/>
  <c r="M499" i="16"/>
  <c r="M266" i="16"/>
  <c r="M78" i="16"/>
  <c r="M227" i="16"/>
  <c r="M135" i="16"/>
  <c r="M501" i="16"/>
  <c r="M320" i="16"/>
  <c r="M418" i="16"/>
  <c r="M374" i="16"/>
  <c r="M426" i="16"/>
  <c r="M471" i="16"/>
  <c r="M238" i="16"/>
  <c r="M50" i="16"/>
  <c r="M199" i="16"/>
  <c r="M107" i="16"/>
  <c r="M473" i="16"/>
  <c r="M117" i="16"/>
  <c r="M84" i="16"/>
  <c r="M379" i="16"/>
  <c r="M289" i="16"/>
  <c r="M443" i="16"/>
  <c r="M210" i="16"/>
  <c r="M22" i="16"/>
  <c r="M171" i="16"/>
  <c r="M79" i="16"/>
  <c r="M277" i="16"/>
  <c r="M215" i="16"/>
  <c r="M415" i="16"/>
  <c r="M60" i="16"/>
  <c r="M530" i="16"/>
  <c r="M233" i="16"/>
  <c r="M278" i="16"/>
  <c r="M154" i="16"/>
  <c r="M333" i="16"/>
  <c r="M240" i="16"/>
  <c r="M143" i="16"/>
  <c r="M410" i="16"/>
  <c r="M482" i="16"/>
  <c r="M88" i="16"/>
  <c r="M342" i="16"/>
  <c r="M261" i="16"/>
  <c r="M306" i="16"/>
  <c r="M387" i="16"/>
  <c r="M182" i="16"/>
  <c r="R517" i="20"/>
  <c r="U517" i="20" s="1"/>
  <c r="V517" i="20"/>
  <c r="R418" i="20"/>
  <c r="U418" i="20" s="1"/>
  <c r="V418" i="20"/>
  <c r="V323" i="20"/>
  <c r="R323" i="20"/>
  <c r="U323" i="20" s="1"/>
  <c r="R101" i="20"/>
  <c r="U101" i="20" s="1"/>
  <c r="V101" i="20"/>
  <c r="V452" i="20"/>
  <c r="R452" i="20"/>
  <c r="U452" i="20" s="1"/>
  <c r="R215" i="20"/>
  <c r="U215" i="20" s="1"/>
  <c r="V215" i="20"/>
  <c r="R404" i="20"/>
  <c r="U404" i="20" s="1"/>
  <c r="V404" i="20"/>
  <c r="R601" i="20"/>
  <c r="U601" i="20" s="1"/>
  <c r="V601" i="20"/>
  <c r="R428" i="20"/>
  <c r="U428" i="20" s="1"/>
  <c r="V428" i="20"/>
  <c r="R259" i="20"/>
  <c r="U259" i="20" s="1"/>
  <c r="V259" i="20"/>
  <c r="R410" i="20"/>
  <c r="U410" i="20" s="1"/>
  <c r="V410" i="20"/>
  <c r="R221" i="20"/>
  <c r="U221" i="20" s="1"/>
  <c r="V221" i="20"/>
  <c r="R529" i="20"/>
  <c r="U529" i="20" s="1"/>
  <c r="V529" i="20"/>
  <c r="R350" i="20"/>
  <c r="U350" i="20" s="1"/>
  <c r="V350" i="20"/>
  <c r="H45" i="18"/>
  <c r="G45" i="18"/>
  <c r="J52" i="19"/>
  <c r="H53" i="18"/>
  <c r="G53" i="18"/>
  <c r="H84" i="15"/>
  <c r="G84" i="15"/>
  <c r="H44" i="14"/>
  <c r="G44" i="14"/>
  <c r="G59" i="17"/>
  <c r="H59" i="17"/>
  <c r="H53" i="14"/>
  <c r="G53" i="14"/>
  <c r="H33" i="15"/>
  <c r="G33" i="15"/>
  <c r="H42" i="18"/>
  <c r="G42" i="18"/>
  <c r="H53" i="16"/>
  <c r="G53" i="16"/>
  <c r="G73" i="17"/>
  <c r="H61" i="13"/>
  <c r="G61" i="13"/>
  <c r="J34" i="12"/>
  <c r="G79" i="13"/>
  <c r="R501" i="20"/>
  <c r="U501" i="20" s="1"/>
  <c r="V501" i="20"/>
  <c r="R398" i="20"/>
  <c r="U398" i="20" s="1"/>
  <c r="V398" i="20"/>
  <c r="R317" i="20"/>
  <c r="U317" i="20" s="1"/>
  <c r="V317" i="20"/>
  <c r="R422" i="20"/>
  <c r="U422" i="20" s="1"/>
  <c r="V422" i="20"/>
  <c r="R213" i="20"/>
  <c r="U213" i="20" s="1"/>
  <c r="V213" i="20"/>
  <c r="R362" i="20"/>
  <c r="U362" i="20" s="1"/>
  <c r="V362" i="20"/>
  <c r="V569" i="20"/>
  <c r="R569" i="20"/>
  <c r="U569" i="20" s="1"/>
  <c r="R386" i="20"/>
  <c r="U386" i="20" s="1"/>
  <c r="V386" i="20"/>
  <c r="R251" i="20"/>
  <c r="U251" i="20" s="1"/>
  <c r="V251" i="20"/>
  <c r="R390" i="20"/>
  <c r="U390" i="20" s="1"/>
  <c r="V390" i="20"/>
  <c r="R201" i="20"/>
  <c r="U201" i="20" s="1"/>
  <c r="V201" i="20"/>
  <c r="V513" i="20"/>
  <c r="R513" i="20"/>
  <c r="U513" i="20" s="1"/>
  <c r="R348" i="20"/>
  <c r="U348" i="20" s="1"/>
  <c r="V348" i="20"/>
  <c r="G32" i="17"/>
  <c r="G52" i="19"/>
  <c r="H23" i="16"/>
  <c r="G23" i="16"/>
  <c r="H46" i="15"/>
  <c r="G46" i="15"/>
  <c r="G73" i="14"/>
  <c r="J61" i="13"/>
  <c r="G34" i="12"/>
  <c r="H34" i="12"/>
  <c r="H27" i="19"/>
  <c r="J21" i="18"/>
  <c r="R490" i="20"/>
  <c r="U490" i="20" s="1"/>
  <c r="V490" i="20"/>
  <c r="V396" i="20"/>
  <c r="R396" i="20"/>
  <c r="U396" i="20" s="1"/>
  <c r="V315" i="20"/>
  <c r="R315" i="20"/>
  <c r="U315" i="20" s="1"/>
  <c r="R420" i="20"/>
  <c r="U420" i="20" s="1"/>
  <c r="V420" i="20"/>
  <c r="R342" i="20"/>
  <c r="U342" i="20" s="1"/>
  <c r="V342" i="20"/>
  <c r="R557" i="20"/>
  <c r="U557" i="20" s="1"/>
  <c r="V557" i="20"/>
  <c r="R366" i="20"/>
  <c r="U366" i="20" s="1"/>
  <c r="V366" i="20"/>
  <c r="V195" i="20"/>
  <c r="R195" i="20"/>
  <c r="U195" i="20" s="1"/>
  <c r="R388" i="20"/>
  <c r="U388" i="20" s="1"/>
  <c r="V388" i="20"/>
  <c r="R188" i="20"/>
  <c r="U188" i="20" s="1"/>
  <c r="V188" i="20"/>
  <c r="V497" i="20"/>
  <c r="R497" i="20"/>
  <c r="U497" i="20" s="1"/>
  <c r="V305" i="20"/>
  <c r="R305" i="20"/>
  <c r="U305" i="20" s="1"/>
  <c r="G31" i="16"/>
  <c r="H81" i="15"/>
  <c r="G81" i="15"/>
  <c r="H40" i="15"/>
  <c r="G40" i="15"/>
  <c r="H70" i="16"/>
  <c r="G70" i="16"/>
  <c r="M363" i="15"/>
  <c r="M336" i="15"/>
  <c r="M102" i="15"/>
  <c r="M506" i="15"/>
  <c r="M381" i="15"/>
  <c r="M119" i="15"/>
  <c r="M516" i="15"/>
  <c r="M395" i="15"/>
  <c r="M335" i="15"/>
  <c r="M308" i="15"/>
  <c r="M63" i="15"/>
  <c r="M478" i="15"/>
  <c r="M220" i="15"/>
  <c r="M85" i="15"/>
  <c r="M488" i="15"/>
  <c r="M367" i="15"/>
  <c r="M307" i="15"/>
  <c r="M280" i="15"/>
  <c r="M366" i="15"/>
  <c r="M450" i="15"/>
  <c r="M192" i="15"/>
  <c r="M46" i="15"/>
  <c r="M460" i="15"/>
  <c r="M206" i="15"/>
  <c r="M279" i="15"/>
  <c r="M252" i="15"/>
  <c r="M254" i="15"/>
  <c r="M422" i="15"/>
  <c r="M164" i="15"/>
  <c r="M310" i="15"/>
  <c r="M432" i="15"/>
  <c r="M178" i="15"/>
  <c r="M251" i="15"/>
  <c r="M357" i="15"/>
  <c r="M136" i="15"/>
  <c r="M394" i="15"/>
  <c r="M130" i="15"/>
  <c r="M525" i="15"/>
  <c r="M404" i="15"/>
  <c r="M245" i="15"/>
  <c r="M24" i="15"/>
  <c r="M143" i="15"/>
  <c r="M234" i="15"/>
  <c r="M413" i="15"/>
  <c r="M159" i="15"/>
  <c r="M274" i="15"/>
  <c r="M427" i="15"/>
  <c r="M23" i="15"/>
  <c r="M340" i="15"/>
  <c r="M109" i="15"/>
  <c r="M510" i="15"/>
  <c r="M385" i="15"/>
  <c r="M126" i="15"/>
  <c r="M520" i="15"/>
  <c r="M399" i="15"/>
  <c r="M339" i="15"/>
  <c r="M312" i="15"/>
  <c r="M70" i="15"/>
  <c r="M482" i="15"/>
  <c r="M224" i="15"/>
  <c r="M87" i="15"/>
  <c r="M492" i="15"/>
  <c r="M371" i="15"/>
  <c r="M311" i="15"/>
  <c r="M284" i="15"/>
  <c r="M25" i="15"/>
  <c r="M454" i="15"/>
  <c r="M196" i="15"/>
  <c r="M53" i="15"/>
  <c r="M464" i="15"/>
  <c r="M210" i="15"/>
  <c r="M283" i="15"/>
  <c r="M256" i="15"/>
  <c r="M270" i="15"/>
  <c r="M426" i="15"/>
  <c r="M168" i="15"/>
  <c r="M326" i="15"/>
  <c r="M436" i="15"/>
  <c r="M182" i="15"/>
  <c r="M329" i="15"/>
  <c r="M108" i="15"/>
  <c r="M233" i="15"/>
  <c r="M91" i="15"/>
  <c r="M497" i="15"/>
  <c r="M376" i="15"/>
  <c r="M106" i="15"/>
  <c r="M511" i="15"/>
  <c r="M333" i="15"/>
  <c r="M112" i="15"/>
  <c r="M370" i="15"/>
  <c r="M98" i="15"/>
  <c r="M501" i="15"/>
  <c r="M380" i="15"/>
  <c r="M309" i="15"/>
  <c r="M88" i="15"/>
  <c r="M213" i="15"/>
  <c r="M66" i="15"/>
  <c r="M477" i="15"/>
  <c r="M223" i="15"/>
  <c r="M81" i="15"/>
  <c r="M491" i="15"/>
  <c r="M281" i="15"/>
  <c r="M60" i="15"/>
  <c r="M185" i="15"/>
  <c r="M26" i="15"/>
  <c r="M449" i="15"/>
  <c r="M195" i="15"/>
  <c r="M42" i="15"/>
  <c r="M463" i="15"/>
  <c r="M253" i="15"/>
  <c r="M32" i="15"/>
  <c r="M157" i="15"/>
  <c r="M266" i="15"/>
  <c r="M421" i="15"/>
  <c r="M167" i="15"/>
  <c r="M306" i="15"/>
  <c r="M435" i="15"/>
  <c r="M31" i="15"/>
  <c r="M348" i="15"/>
  <c r="M118" i="15"/>
  <c r="M518" i="15"/>
  <c r="M393" i="15"/>
  <c r="M135" i="15"/>
  <c r="M528" i="15"/>
  <c r="M407" i="15"/>
  <c r="M347" i="15"/>
  <c r="M320" i="15"/>
  <c r="M79" i="15"/>
  <c r="M490" i="15"/>
  <c r="M232" i="15"/>
  <c r="M101" i="15"/>
  <c r="M500" i="15"/>
  <c r="M379" i="15"/>
  <c r="M287" i="15"/>
  <c r="M260" i="15"/>
  <c r="M286" i="15"/>
  <c r="M430" i="15"/>
  <c r="M172" i="15"/>
  <c r="M342" i="15"/>
  <c r="M440" i="15"/>
  <c r="M186" i="15"/>
  <c r="M291" i="15"/>
  <c r="M264" i="15"/>
  <c r="M302" i="15"/>
  <c r="M434" i="15"/>
  <c r="M176" i="15"/>
  <c r="M358" i="15"/>
  <c r="M444" i="15"/>
  <c r="M190" i="15"/>
  <c r="M295" i="15"/>
  <c r="M235" i="15"/>
  <c r="M341" i="15"/>
  <c r="M120" i="15"/>
  <c r="M378" i="15"/>
  <c r="M107" i="15"/>
  <c r="M509" i="15"/>
  <c r="M388" i="15"/>
  <c r="M122" i="15"/>
  <c r="M523" i="15"/>
  <c r="M313" i="15"/>
  <c r="M92" i="15"/>
  <c r="M217" i="15"/>
  <c r="M73" i="15"/>
  <c r="M481" i="15"/>
  <c r="M227" i="15"/>
  <c r="M83" i="15"/>
  <c r="M495" i="15"/>
  <c r="M285" i="15"/>
  <c r="M64" i="15"/>
  <c r="M189" i="15"/>
  <c r="M34" i="15"/>
  <c r="M453" i="15"/>
  <c r="M199" i="15"/>
  <c r="M49" i="15"/>
  <c r="M467" i="15"/>
  <c r="M257" i="15"/>
  <c r="M36" i="15"/>
  <c r="M161" i="15"/>
  <c r="M282" i="15"/>
  <c r="M425" i="15"/>
  <c r="M171" i="15"/>
  <c r="M322" i="15"/>
  <c r="M439" i="15"/>
  <c r="M35" i="15"/>
  <c r="M352" i="15"/>
  <c r="M125" i="15"/>
  <c r="M522" i="15"/>
  <c r="M397" i="15"/>
  <c r="M142" i="15"/>
  <c r="M532" i="15"/>
  <c r="M411" i="15"/>
  <c r="M319" i="15"/>
  <c r="M292" i="15"/>
  <c r="M45" i="15"/>
  <c r="M462" i="15"/>
  <c r="M204" i="15"/>
  <c r="M62" i="15"/>
  <c r="M472" i="15"/>
  <c r="M218" i="15"/>
  <c r="M323" i="15"/>
  <c r="M296" i="15"/>
  <c r="M47" i="15"/>
  <c r="M466" i="15"/>
  <c r="M208" i="15"/>
  <c r="M69" i="15"/>
  <c r="M476" i="15"/>
  <c r="M222" i="15"/>
  <c r="M267" i="15"/>
  <c r="M240" i="15"/>
  <c r="M152" i="15"/>
  <c r="M410" i="15"/>
  <c r="M153" i="15"/>
  <c r="M262" i="15"/>
  <c r="M420" i="15"/>
  <c r="M166" i="15"/>
  <c r="M239" i="15"/>
  <c r="M345" i="15"/>
  <c r="M124" i="15"/>
  <c r="M382" i="15"/>
  <c r="M114" i="15"/>
  <c r="M513" i="15"/>
  <c r="M392" i="15"/>
  <c r="M129" i="15"/>
  <c r="M527" i="15"/>
  <c r="M317" i="15"/>
  <c r="M96" i="15"/>
  <c r="M221" i="15"/>
  <c r="M75" i="15"/>
  <c r="M485" i="15"/>
  <c r="M231" i="15"/>
  <c r="M90" i="15"/>
  <c r="M499" i="15"/>
  <c r="M289" i="15"/>
  <c r="M68" i="15"/>
  <c r="M193" i="15"/>
  <c r="M41" i="15"/>
  <c r="M457" i="15"/>
  <c r="M203" i="15"/>
  <c r="M51" i="15"/>
  <c r="M471" i="15"/>
  <c r="M261" i="15"/>
  <c r="M40" i="15"/>
  <c r="M165" i="15"/>
  <c r="M298" i="15"/>
  <c r="M429" i="15"/>
  <c r="M175" i="15"/>
  <c r="M338" i="15"/>
  <c r="M443" i="15"/>
  <c r="M351" i="15"/>
  <c r="M324" i="15"/>
  <c r="M86" i="15"/>
  <c r="M494" i="15"/>
  <c r="M369" i="15"/>
  <c r="M103" i="15"/>
  <c r="M504" i="15"/>
  <c r="M383" i="15"/>
  <c r="M355" i="15"/>
  <c r="M328" i="15"/>
  <c r="M93" i="15"/>
  <c r="M498" i="15"/>
  <c r="M373" i="15"/>
  <c r="M110" i="15"/>
  <c r="M299" i="15"/>
  <c r="M272" i="15"/>
  <c r="M334" i="15"/>
  <c r="M442" i="15"/>
  <c r="M184" i="15"/>
  <c r="M29" i="15"/>
  <c r="M452" i="15"/>
  <c r="M198" i="15"/>
  <c r="M271" i="15"/>
  <c r="M244" i="15"/>
  <c r="M156" i="15"/>
  <c r="M414" i="15"/>
  <c r="M155" i="15"/>
  <c r="M278" i="15"/>
  <c r="M424" i="15"/>
  <c r="M170" i="15"/>
  <c r="M243" i="15"/>
  <c r="M349" i="15"/>
  <c r="M128" i="15"/>
  <c r="M386" i="15"/>
  <c r="M121" i="15"/>
  <c r="M517" i="15"/>
  <c r="M396" i="15"/>
  <c r="M131" i="15"/>
  <c r="M531" i="15"/>
  <c r="M321" i="15"/>
  <c r="M100" i="15"/>
  <c r="M225" i="15"/>
  <c r="M82" i="15"/>
  <c r="M489" i="15"/>
  <c r="M368" i="15"/>
  <c r="M97" i="15"/>
  <c r="M503" i="15"/>
  <c r="M293" i="15"/>
  <c r="M72" i="15"/>
  <c r="M197" i="15"/>
  <c r="M43" i="15"/>
  <c r="M461" i="15"/>
  <c r="M207" i="15"/>
  <c r="M61" i="15"/>
  <c r="M484" i="15"/>
  <c r="M350" i="15"/>
  <c r="M456" i="15"/>
  <c r="M238" i="15"/>
  <c r="M428" i="15"/>
  <c r="M132" i="15"/>
  <c r="M400" i="15"/>
  <c r="M104" i="15"/>
  <c r="M372" i="15"/>
  <c r="M7" i="15"/>
  <c r="E5" i="15" s="1"/>
  <c r="M76" i="15"/>
  <c r="M50" i="15"/>
  <c r="M211" i="15"/>
  <c r="M479" i="15"/>
  <c r="M80" i="15"/>
  <c r="M57" i="15"/>
  <c r="M215" i="15"/>
  <c r="M387" i="15"/>
  <c r="M241" i="15"/>
  <c r="M364" i="15"/>
  <c r="M141" i="15"/>
  <c r="M534" i="15"/>
  <c r="M409" i="15"/>
  <c r="M158" i="15"/>
  <c r="M258" i="15"/>
  <c r="M423" i="15"/>
  <c r="M474" i="15"/>
  <c r="M230" i="15"/>
  <c r="M446" i="15"/>
  <c r="M202" i="15"/>
  <c r="M418" i="15"/>
  <c r="M174" i="15"/>
  <c r="M390" i="15"/>
  <c r="M138" i="15"/>
  <c r="M229" i="15"/>
  <c r="M58" i="15"/>
  <c r="M39" i="15"/>
  <c r="M127" i="15"/>
  <c r="M401" i="15"/>
  <c r="M536" i="15"/>
  <c r="M237" i="15"/>
  <c r="M134" i="15"/>
  <c r="M405" i="15"/>
  <c r="M508" i="15"/>
  <c r="M451" i="15"/>
  <c r="M305" i="15"/>
  <c r="M84" i="15"/>
  <c r="M209" i="15"/>
  <c r="M59" i="15"/>
  <c r="M473" i="15"/>
  <c r="M219" i="15"/>
  <c r="M74" i="15"/>
  <c r="M487" i="15"/>
  <c r="M362" i="15"/>
  <c r="M459" i="15"/>
  <c r="M250" i="15"/>
  <c r="M431" i="15"/>
  <c r="M514" i="15"/>
  <c r="M403" i="15"/>
  <c r="M486" i="15"/>
  <c r="M375" i="15"/>
  <c r="M458" i="15"/>
  <c r="M99" i="15"/>
  <c r="M265" i="15"/>
  <c r="M169" i="15"/>
  <c r="M433" i="15"/>
  <c r="M354" i="15"/>
  <c r="M269" i="15"/>
  <c r="M173" i="15"/>
  <c r="M437" i="15"/>
  <c r="M242" i="15"/>
  <c r="M483" i="15"/>
  <c r="M337" i="15"/>
  <c r="M116" i="15"/>
  <c r="M374" i="15"/>
  <c r="M105" i="15"/>
  <c r="M505" i="15"/>
  <c r="M384" i="15"/>
  <c r="M115" i="15"/>
  <c r="M519" i="15"/>
  <c r="M277" i="15"/>
  <c r="M445" i="15"/>
  <c r="M249" i="15"/>
  <c r="M417" i="15"/>
  <c r="M27" i="15"/>
  <c r="M389" i="15"/>
  <c r="M343" i="15"/>
  <c r="M228" i="15"/>
  <c r="M315" i="15"/>
  <c r="M200" i="15"/>
  <c r="M214" i="15"/>
  <c r="M361" i="15"/>
  <c r="M398" i="15"/>
  <c r="M529" i="15"/>
  <c r="M147" i="15"/>
  <c r="M365" i="15"/>
  <c r="M402" i="15"/>
  <c r="M533" i="15"/>
  <c r="M67" i="15"/>
  <c r="M263" i="15"/>
  <c r="M268" i="15"/>
  <c r="M318" i="15"/>
  <c r="M438" i="15"/>
  <c r="M180" i="15"/>
  <c r="M21" i="15"/>
  <c r="M448" i="15"/>
  <c r="M194" i="15"/>
  <c r="M304" i="15"/>
  <c r="M78" i="15"/>
  <c r="M276" i="15"/>
  <c r="M37" i="15"/>
  <c r="M248" i="15"/>
  <c r="M294" i="15"/>
  <c r="M353" i="15"/>
  <c r="M521" i="15"/>
  <c r="M325" i="15"/>
  <c r="M493" i="15"/>
  <c r="M475" i="15"/>
  <c r="M356" i="15"/>
  <c r="M526" i="15"/>
  <c r="M149" i="15"/>
  <c r="M415" i="15"/>
  <c r="M360" i="15"/>
  <c r="M530" i="15"/>
  <c r="M151" i="15"/>
  <c r="M113" i="15"/>
  <c r="M327" i="15"/>
  <c r="M300" i="15"/>
  <c r="M54" i="15"/>
  <c r="M470" i="15"/>
  <c r="M212" i="15"/>
  <c r="M71" i="15"/>
  <c r="M480" i="15"/>
  <c r="M226" i="15"/>
  <c r="M38" i="15"/>
  <c r="M344" i="15"/>
  <c r="M123" i="15"/>
  <c r="M468" i="15"/>
  <c r="M314" i="15"/>
  <c r="M301" i="15"/>
  <c r="M412" i="15"/>
  <c r="M332" i="15"/>
  <c r="M146" i="15"/>
  <c r="M30" i="15"/>
  <c r="M28" i="15"/>
  <c r="M160" i="15"/>
  <c r="M496" i="15"/>
  <c r="M507" i="15"/>
  <c r="M465" i="15"/>
  <c r="M144" i="15"/>
  <c r="M154" i="15"/>
  <c r="M148" i="15"/>
  <c r="M441" i="15"/>
  <c r="M391" i="15"/>
  <c r="M331" i="15"/>
  <c r="M150" i="15"/>
  <c r="M133" i="15"/>
  <c r="M535" i="15"/>
  <c r="M255" i="15"/>
  <c r="M179" i="15"/>
  <c r="M205" i="15"/>
  <c r="M419" i="15"/>
  <c r="M95" i="15"/>
  <c r="M246" i="15"/>
  <c r="M455" i="15"/>
  <c r="M56" i="15"/>
  <c r="M188" i="15"/>
  <c r="M524" i="15"/>
  <c r="M288" i="15"/>
  <c r="M297" i="15"/>
  <c r="M408" i="15"/>
  <c r="M330" i="15"/>
  <c r="M515" i="15"/>
  <c r="M177" i="15"/>
  <c r="M117" i="15"/>
  <c r="M181" i="15"/>
  <c r="M163" i="15"/>
  <c r="M247" i="15"/>
  <c r="M33" i="15"/>
  <c r="M44" i="15"/>
  <c r="M65" i="15"/>
  <c r="M139" i="15"/>
  <c r="M359" i="15"/>
  <c r="M406" i="15"/>
  <c r="M187" i="15"/>
  <c r="M191" i="15"/>
  <c r="M275" i="15"/>
  <c r="M77" i="15"/>
  <c r="M55" i="15"/>
  <c r="M201" i="15"/>
  <c r="M259" i="15"/>
  <c r="M183" i="15"/>
  <c r="M236" i="15"/>
  <c r="M346" i="15"/>
  <c r="M512" i="15"/>
  <c r="M303" i="15"/>
  <c r="M137" i="15"/>
  <c r="M377" i="15"/>
  <c r="M290" i="15"/>
  <c r="M447" i="15"/>
  <c r="M416" i="15"/>
  <c r="M111" i="15"/>
  <c r="M48" i="15"/>
  <c r="M162" i="15"/>
  <c r="M316" i="15"/>
  <c r="M469" i="15"/>
  <c r="M94" i="15"/>
  <c r="M22" i="15"/>
  <c r="M89" i="15"/>
  <c r="M273" i="15"/>
  <c r="M145" i="15"/>
  <c r="M52" i="15"/>
  <c r="M216" i="15"/>
  <c r="M140" i="15"/>
  <c r="M502" i="15"/>
  <c r="M266" i="14"/>
  <c r="M169" i="14"/>
  <c r="M318" i="14"/>
  <c r="M89" i="14"/>
  <c r="M307" i="14"/>
  <c r="M456" i="14"/>
  <c r="M459" i="14"/>
  <c r="M385" i="14"/>
  <c r="M238" i="14"/>
  <c r="M141" i="14"/>
  <c r="M106" i="14"/>
  <c r="M61" i="14"/>
  <c r="M279" i="14"/>
  <c r="M428" i="14"/>
  <c r="M425" i="14"/>
  <c r="M536" i="14"/>
  <c r="M210" i="14"/>
  <c r="M359" i="14"/>
  <c r="M78" i="14"/>
  <c r="M33" i="14"/>
  <c r="M251" i="14"/>
  <c r="M400" i="14"/>
  <c r="M386" i="14"/>
  <c r="M508" i="14"/>
  <c r="M150" i="14"/>
  <c r="M115" i="14"/>
  <c r="M309" i="14"/>
  <c r="M264" i="14"/>
  <c r="M191" i="14"/>
  <c r="M340" i="14"/>
  <c r="M502" i="14"/>
  <c r="M439" i="14"/>
  <c r="M154" i="14"/>
  <c r="M119" i="14"/>
  <c r="M22" i="14"/>
  <c r="M268" i="14"/>
  <c r="M195" i="14"/>
  <c r="M344" i="14"/>
  <c r="M506" i="14"/>
  <c r="M446" i="14"/>
  <c r="M158" i="14"/>
  <c r="M123" i="14"/>
  <c r="M26" i="14"/>
  <c r="M272" i="14"/>
  <c r="M199" i="14"/>
  <c r="M348" i="14"/>
  <c r="M510" i="14"/>
  <c r="M453" i="14"/>
  <c r="M130" i="14"/>
  <c r="M95" i="14"/>
  <c r="M289" i="14"/>
  <c r="M244" i="14"/>
  <c r="M171" i="14"/>
  <c r="M320" i="14"/>
  <c r="M482" i="14"/>
  <c r="M414" i="14"/>
  <c r="M523" i="14"/>
  <c r="M67" i="14"/>
  <c r="M261" i="14"/>
  <c r="M216" i="14"/>
  <c r="M143" i="14"/>
  <c r="M108" i="14"/>
  <c r="M447" i="14"/>
  <c r="M375" i="14"/>
  <c r="M495" i="14"/>
  <c r="M298" i="14"/>
  <c r="M201" i="14"/>
  <c r="M156" i="14"/>
  <c r="M121" i="14"/>
  <c r="M48" i="14"/>
  <c r="M369" i="14"/>
  <c r="M497" i="14"/>
  <c r="M426" i="14"/>
  <c r="M270" i="14"/>
  <c r="M173" i="14"/>
  <c r="M128" i="14"/>
  <c r="M93" i="14"/>
  <c r="M311" i="14"/>
  <c r="M460" i="14"/>
  <c r="M466" i="14"/>
  <c r="M387" i="14"/>
  <c r="M242" i="14"/>
  <c r="M145" i="14"/>
  <c r="M110" i="14"/>
  <c r="M65" i="14"/>
  <c r="M283" i="14"/>
  <c r="M432" i="14"/>
  <c r="M427" i="14"/>
  <c r="M326" i="14"/>
  <c r="M182" i="14"/>
  <c r="M331" i="14"/>
  <c r="M50" i="14"/>
  <c r="M296" i="14"/>
  <c r="M223" i="14"/>
  <c r="M372" i="14"/>
  <c r="M534" i="14"/>
  <c r="M480" i="14"/>
  <c r="M186" i="14"/>
  <c r="M335" i="14"/>
  <c r="M54" i="14"/>
  <c r="M300" i="14"/>
  <c r="M227" i="14"/>
  <c r="M376" i="14"/>
  <c r="M334" i="14"/>
  <c r="M484" i="14"/>
  <c r="M190" i="14"/>
  <c r="M339" i="14"/>
  <c r="M58" i="14"/>
  <c r="M304" i="14"/>
  <c r="M231" i="14"/>
  <c r="M380" i="14"/>
  <c r="M354" i="14"/>
  <c r="M488" i="14"/>
  <c r="M162" i="14"/>
  <c r="M127" i="14"/>
  <c r="M30" i="14"/>
  <c r="M276" i="14"/>
  <c r="M203" i="14"/>
  <c r="M352" i="14"/>
  <c r="M514" i="14"/>
  <c r="M455" i="14"/>
  <c r="M134" i="14"/>
  <c r="M99" i="14"/>
  <c r="M293" i="14"/>
  <c r="M248" i="14"/>
  <c r="M175" i="14"/>
  <c r="M324" i="14"/>
  <c r="M486" i="14"/>
  <c r="M421" i="14"/>
  <c r="M527" i="14"/>
  <c r="M170" i="14"/>
  <c r="M319" i="14"/>
  <c r="M38" i="14"/>
  <c r="M284" i="14"/>
  <c r="M211" i="14"/>
  <c r="M360" i="14"/>
  <c r="M522" i="14"/>
  <c r="M469" i="14"/>
  <c r="M142" i="14"/>
  <c r="M107" i="14"/>
  <c r="M301" i="14"/>
  <c r="M256" i="14"/>
  <c r="M183" i="14"/>
  <c r="M332" i="14"/>
  <c r="M494" i="14"/>
  <c r="M430" i="14"/>
  <c r="M535" i="14"/>
  <c r="M79" i="14"/>
  <c r="M273" i="14"/>
  <c r="M228" i="14"/>
  <c r="M155" i="14"/>
  <c r="M120" i="14"/>
  <c r="M463" i="14"/>
  <c r="M391" i="14"/>
  <c r="M507" i="14"/>
  <c r="M310" i="14"/>
  <c r="M213" i="14"/>
  <c r="M168" i="14"/>
  <c r="M317" i="14"/>
  <c r="M60" i="14"/>
  <c r="M383" i="14"/>
  <c r="M509" i="14"/>
  <c r="M442" i="14"/>
  <c r="M23" i="14"/>
  <c r="M217" i="14"/>
  <c r="M172" i="14"/>
  <c r="M321" i="14"/>
  <c r="M64" i="14"/>
  <c r="M390" i="14"/>
  <c r="M513" i="14"/>
  <c r="M449" i="14"/>
  <c r="M27" i="14"/>
  <c r="M221" i="14"/>
  <c r="M176" i="14"/>
  <c r="M325" i="14"/>
  <c r="M68" i="14"/>
  <c r="M397" i="14"/>
  <c r="M517" i="14"/>
  <c r="M451" i="14"/>
  <c r="M290" i="14"/>
  <c r="M193" i="14"/>
  <c r="M148" i="14"/>
  <c r="M113" i="14"/>
  <c r="M40" i="14"/>
  <c r="M353" i="14"/>
  <c r="M489" i="14"/>
  <c r="M417" i="14"/>
  <c r="M262" i="14"/>
  <c r="M165" i="14"/>
  <c r="M314" i="14"/>
  <c r="M85" i="14"/>
  <c r="M303" i="14"/>
  <c r="M452" i="14"/>
  <c r="M457" i="14"/>
  <c r="M378" i="14"/>
  <c r="M71" i="14"/>
  <c r="M102" i="14"/>
  <c r="M179" i="14"/>
  <c r="M413" i="14"/>
  <c r="M500" i="14"/>
  <c r="M43" i="14"/>
  <c r="M74" i="14"/>
  <c r="M151" i="14"/>
  <c r="M374" i="14"/>
  <c r="M472" i="14"/>
  <c r="M306" i="14"/>
  <c r="M46" i="14"/>
  <c r="M345" i="14"/>
  <c r="M464" i="14"/>
  <c r="M437" i="14"/>
  <c r="M246" i="14"/>
  <c r="M277" i="14"/>
  <c r="M101" i="14"/>
  <c r="M404" i="14"/>
  <c r="M346" i="14"/>
  <c r="M250" i="14"/>
  <c r="M281" i="14"/>
  <c r="M105" i="14"/>
  <c r="M408" i="14"/>
  <c r="M357" i="14"/>
  <c r="M254" i="14"/>
  <c r="M285" i="14"/>
  <c r="M109" i="14"/>
  <c r="M412" i="14"/>
  <c r="M365" i="14"/>
  <c r="M226" i="14"/>
  <c r="M257" i="14"/>
  <c r="M81" i="14"/>
  <c r="M384" i="14"/>
  <c r="M521" i="14"/>
  <c r="M198" i="14"/>
  <c r="M229" i="14"/>
  <c r="M53" i="14"/>
  <c r="M356" i="14"/>
  <c r="M493" i="14"/>
  <c r="M103" i="14"/>
  <c r="M188" i="14"/>
  <c r="M243" i="14"/>
  <c r="M454" i="14"/>
  <c r="M532" i="14"/>
  <c r="M75" i="14"/>
  <c r="M160" i="14"/>
  <c r="M215" i="14"/>
  <c r="M415" i="14"/>
  <c r="M504" i="14"/>
  <c r="M47" i="14"/>
  <c r="M132" i="14"/>
  <c r="M187" i="14"/>
  <c r="M381" i="14"/>
  <c r="M476" i="14"/>
  <c r="M278" i="14"/>
  <c r="M82" i="14"/>
  <c r="M349" i="14"/>
  <c r="M436" i="14"/>
  <c r="M398" i="14"/>
  <c r="M282" i="14"/>
  <c r="M86" i="14"/>
  <c r="M131" i="14"/>
  <c r="M440" i="14"/>
  <c r="M405" i="14"/>
  <c r="M286" i="14"/>
  <c r="M90" i="14"/>
  <c r="M135" i="14"/>
  <c r="M444" i="14"/>
  <c r="M407" i="14"/>
  <c r="M258" i="14"/>
  <c r="M62" i="14"/>
  <c r="M329" i="14"/>
  <c r="M416" i="14"/>
  <c r="M373" i="14"/>
  <c r="M230" i="14"/>
  <c r="M34" i="14"/>
  <c r="M117" i="14"/>
  <c r="M388" i="14"/>
  <c r="M525" i="14"/>
  <c r="M351" i="14"/>
  <c r="M220" i="14"/>
  <c r="M275" i="14"/>
  <c r="M490" i="14"/>
  <c r="M467" i="14"/>
  <c r="M323" i="14"/>
  <c r="M192" i="14"/>
  <c r="M247" i="14"/>
  <c r="M461" i="14"/>
  <c r="M433" i="14"/>
  <c r="M111" i="14"/>
  <c r="M164" i="14"/>
  <c r="M219" i="14"/>
  <c r="M422" i="14"/>
  <c r="M394" i="14"/>
  <c r="M51" i="14"/>
  <c r="M114" i="14"/>
  <c r="M159" i="14"/>
  <c r="M468" i="14"/>
  <c r="M512" i="14"/>
  <c r="M55" i="14"/>
  <c r="M118" i="14"/>
  <c r="M163" i="14"/>
  <c r="M322" i="14"/>
  <c r="M516" i="14"/>
  <c r="M59" i="14"/>
  <c r="M122" i="14"/>
  <c r="M167" i="14"/>
  <c r="M338" i="14"/>
  <c r="M520" i="14"/>
  <c r="M31" i="14"/>
  <c r="M94" i="14"/>
  <c r="M139" i="14"/>
  <c r="M448" i="14"/>
  <c r="M492" i="14"/>
  <c r="M294" i="14"/>
  <c r="M66" i="14"/>
  <c r="M333" i="14"/>
  <c r="M420" i="14"/>
  <c r="M462" i="14"/>
  <c r="M137" i="14"/>
  <c r="M252" i="14"/>
  <c r="M80" i="14"/>
  <c r="M377" i="14"/>
  <c r="M499" i="14"/>
  <c r="M355" i="14"/>
  <c r="M224" i="14"/>
  <c r="M52" i="14"/>
  <c r="M526" i="14"/>
  <c r="M471" i="14"/>
  <c r="M327" i="14"/>
  <c r="M196" i="14"/>
  <c r="M24" i="14"/>
  <c r="M498" i="14"/>
  <c r="M435" i="14"/>
  <c r="M83" i="14"/>
  <c r="M136" i="14"/>
  <c r="M255" i="14"/>
  <c r="M429" i="14"/>
  <c r="M342" i="14"/>
  <c r="M87" i="14"/>
  <c r="M140" i="14"/>
  <c r="M259" i="14"/>
  <c r="M431" i="14"/>
  <c r="M350" i="14"/>
  <c r="M91" i="14"/>
  <c r="M144" i="14"/>
  <c r="M263" i="14"/>
  <c r="M438" i="14"/>
  <c r="M358" i="14"/>
  <c r="M63" i="14"/>
  <c r="M126" i="14"/>
  <c r="M235" i="14"/>
  <c r="M399" i="14"/>
  <c r="M524" i="14"/>
  <c r="M35" i="14"/>
  <c r="M98" i="14"/>
  <c r="M207" i="14"/>
  <c r="M361" i="14"/>
  <c r="M496" i="14"/>
  <c r="M202" i="14"/>
  <c r="M265" i="14"/>
  <c r="M57" i="14"/>
  <c r="M328" i="14"/>
  <c r="M529" i="14"/>
  <c r="M174" i="14"/>
  <c r="M237" i="14"/>
  <c r="M29" i="14"/>
  <c r="M116" i="14"/>
  <c r="M501" i="14"/>
  <c r="M146" i="14"/>
  <c r="M209" i="14"/>
  <c r="M292" i="14"/>
  <c r="M88" i="14"/>
  <c r="M473" i="14"/>
  <c r="M7" i="14"/>
  <c r="M149" i="14"/>
  <c r="M232" i="14"/>
  <c r="M28" i="14"/>
  <c r="M393" i="14"/>
  <c r="M479" i="14"/>
  <c r="M153" i="14"/>
  <c r="M236" i="14"/>
  <c r="M32" i="14"/>
  <c r="M395" i="14"/>
  <c r="M483" i="14"/>
  <c r="M157" i="14"/>
  <c r="M240" i="14"/>
  <c r="M36" i="14"/>
  <c r="M402" i="14"/>
  <c r="M487" i="14"/>
  <c r="M129" i="14"/>
  <c r="M212" i="14"/>
  <c r="M299" i="14"/>
  <c r="M362" i="14"/>
  <c r="M458" i="14"/>
  <c r="M347" i="14"/>
  <c r="M184" i="14"/>
  <c r="M271" i="14"/>
  <c r="M518" i="14"/>
  <c r="M419" i="14"/>
  <c r="M234" i="14"/>
  <c r="M297" i="14"/>
  <c r="M337" i="14"/>
  <c r="M392" i="14"/>
  <c r="M382" i="14"/>
  <c r="M206" i="14"/>
  <c r="M269" i="14"/>
  <c r="M125" i="14"/>
  <c r="M364" i="14"/>
  <c r="M533" i="14"/>
  <c r="M178" i="14"/>
  <c r="M241" i="14"/>
  <c r="M97" i="14"/>
  <c r="M336" i="14"/>
  <c r="M505" i="14"/>
  <c r="M181" i="14"/>
  <c r="M37" i="14"/>
  <c r="M92" i="14"/>
  <c r="M434" i="14"/>
  <c r="M511" i="14"/>
  <c r="M185" i="14"/>
  <c r="M41" i="14"/>
  <c r="M96" i="14"/>
  <c r="M441" i="14"/>
  <c r="M515" i="14"/>
  <c r="M189" i="14"/>
  <c r="M45" i="14"/>
  <c r="M100" i="14"/>
  <c r="M443" i="14"/>
  <c r="M519" i="14"/>
  <c r="M161" i="14"/>
  <c r="M308" i="14"/>
  <c r="M72" i="14"/>
  <c r="M409" i="14"/>
  <c r="M491" i="14"/>
  <c r="M133" i="14"/>
  <c r="M280" i="14"/>
  <c r="M44" i="14"/>
  <c r="M370" i="14"/>
  <c r="M465" i="14"/>
  <c r="M147" i="14"/>
  <c r="M42" i="14"/>
  <c r="M274" i="14"/>
  <c r="M330" i="14"/>
  <c r="M124" i="14"/>
  <c r="M73" i="14"/>
  <c r="M253" i="14"/>
  <c r="M194" i="14"/>
  <c r="M450" i="14"/>
  <c r="M76" i="14"/>
  <c r="M112" i="14"/>
  <c r="M288" i="14"/>
  <c r="M177" i="14"/>
  <c r="M475" i="14"/>
  <c r="M470" i="14"/>
  <c r="M291" i="14"/>
  <c r="M208" i="14"/>
  <c r="M343" i="14"/>
  <c r="M366" i="14"/>
  <c r="M406" i="14"/>
  <c r="M424" i="14"/>
  <c r="M341" i="14"/>
  <c r="M305" i="14"/>
  <c r="M214" i="14"/>
  <c r="M477" i="14"/>
  <c r="M312" i="14"/>
  <c r="M77" i="14"/>
  <c r="M225" i="14"/>
  <c r="M166" i="14"/>
  <c r="M411" i="14"/>
  <c r="M138" i="14"/>
  <c r="M418" i="14"/>
  <c r="M84" i="14"/>
  <c r="M260" i="14"/>
  <c r="M363" i="14"/>
  <c r="M401" i="14"/>
  <c r="M474" i="14"/>
  <c r="M295" i="14"/>
  <c r="M180" i="14"/>
  <c r="M315" i="14"/>
  <c r="M528" i="14"/>
  <c r="M233" i="14"/>
  <c r="M531" i="14"/>
  <c r="M379" i="14"/>
  <c r="M56" i="14"/>
  <c r="M200" i="14"/>
  <c r="M367" i="14"/>
  <c r="M403" i="14"/>
  <c r="M478" i="14"/>
  <c r="M267" i="14"/>
  <c r="M152" i="14"/>
  <c r="M70" i="14"/>
  <c r="M302" i="14"/>
  <c r="M389" i="14"/>
  <c r="M368" i="14"/>
  <c r="M69" i="14"/>
  <c r="M249" i="14"/>
  <c r="M222" i="14"/>
  <c r="M485" i="14"/>
  <c r="M104" i="14"/>
  <c r="M21" i="14"/>
  <c r="M530" i="14"/>
  <c r="M410" i="14"/>
  <c r="M39" i="14"/>
  <c r="M245" i="14"/>
  <c r="M49" i="14"/>
  <c r="M25" i="14"/>
  <c r="M287" i="14"/>
  <c r="M445" i="14"/>
  <c r="M423" i="14"/>
  <c r="M218" i="14"/>
  <c r="M197" i="14"/>
  <c r="M396" i="14"/>
  <c r="M481" i="14"/>
  <c r="M503" i="14"/>
  <c r="M313" i="14"/>
  <c r="M204" i="14"/>
  <c r="M371" i="14"/>
  <c r="M316" i="14"/>
  <c r="M239" i="14"/>
  <c r="M205" i="14"/>
  <c r="H21" i="18"/>
  <c r="G21" i="18"/>
  <c r="R477" i="20"/>
  <c r="U477" i="20" s="1"/>
  <c r="V477" i="20"/>
  <c r="R354" i="20"/>
  <c r="U354" i="20" s="1"/>
  <c r="V354" i="20"/>
  <c r="R309" i="20"/>
  <c r="U309" i="20" s="1"/>
  <c r="V309" i="20"/>
  <c r="V597" i="20"/>
  <c r="R597" i="20"/>
  <c r="U597" i="20" s="1"/>
  <c r="R378" i="20"/>
  <c r="U378" i="20" s="1"/>
  <c r="V378" i="20"/>
  <c r="R291" i="20"/>
  <c r="U291" i="20" s="1"/>
  <c r="V291" i="20"/>
  <c r="R541" i="20"/>
  <c r="U541" i="20" s="1"/>
  <c r="V541" i="20"/>
  <c r="R364" i="20"/>
  <c r="U364" i="20" s="1"/>
  <c r="V364" i="20"/>
  <c r="R117" i="20"/>
  <c r="U117" i="20" s="1"/>
  <c r="V117" i="20"/>
  <c r="R346" i="20"/>
  <c r="U346" i="20" s="1"/>
  <c r="V346" i="20"/>
  <c r="R158" i="20"/>
  <c r="U158" i="20" s="1"/>
  <c r="V158" i="20"/>
  <c r="R447" i="20"/>
  <c r="U447" i="20" s="1"/>
  <c r="V447" i="20"/>
  <c r="V271" i="20"/>
  <c r="R271" i="20"/>
  <c r="U271" i="20" s="1"/>
  <c r="G39" i="18"/>
  <c r="H39" i="18"/>
  <c r="H54" i="18"/>
  <c r="G54" i="18"/>
  <c r="G65" i="14"/>
  <c r="H65" i="15"/>
  <c r="G65" i="15"/>
  <c r="G69" i="17"/>
  <c r="G60" i="14"/>
  <c r="H21" i="13"/>
  <c r="G21" i="13"/>
  <c r="H23" i="12"/>
  <c r="O29" i="14"/>
  <c r="O224" i="14"/>
  <c r="O187" i="14"/>
  <c r="O335" i="14"/>
  <c r="O78" i="14"/>
  <c r="O411" i="14"/>
  <c r="O519" i="14"/>
  <c r="O452" i="14"/>
  <c r="O293" i="14"/>
  <c r="O196" i="14"/>
  <c r="O159" i="14"/>
  <c r="O123" i="14"/>
  <c r="O50" i="14"/>
  <c r="O373" i="14"/>
  <c r="O491" i="14"/>
  <c r="O415" i="14"/>
  <c r="O265" i="14"/>
  <c r="O168" i="14"/>
  <c r="O131" i="14"/>
  <c r="O95" i="14"/>
  <c r="O22" i="14"/>
  <c r="O462" i="14"/>
  <c r="O460" i="14"/>
  <c r="O377" i="14"/>
  <c r="O237" i="14"/>
  <c r="O140" i="14"/>
  <c r="O108" i="14"/>
  <c r="O67" i="14"/>
  <c r="O286" i="14"/>
  <c r="O434" i="14"/>
  <c r="O423" i="14"/>
  <c r="O530" i="14"/>
  <c r="O209" i="14"/>
  <c r="O357" i="14"/>
  <c r="O80" i="14"/>
  <c r="O39" i="14"/>
  <c r="O258" i="14"/>
  <c r="O406" i="14"/>
  <c r="O385" i="14"/>
  <c r="O502" i="14"/>
  <c r="O213" i="14"/>
  <c r="O361" i="14"/>
  <c r="O84" i="14"/>
  <c r="O43" i="14"/>
  <c r="O262" i="14"/>
  <c r="O410" i="14"/>
  <c r="O391" i="14"/>
  <c r="O506" i="14"/>
  <c r="O217" i="14"/>
  <c r="O129" i="14"/>
  <c r="O93" i="14"/>
  <c r="O288" i="14"/>
  <c r="O251" i="14"/>
  <c r="O178" i="14"/>
  <c r="O326" i="14"/>
  <c r="O488" i="14"/>
  <c r="O408" i="14"/>
  <c r="O521" i="14"/>
  <c r="O65" i="14"/>
  <c r="O260" i="14"/>
  <c r="O223" i="14"/>
  <c r="O150" i="14"/>
  <c r="O114" i="14"/>
  <c r="O459" i="14"/>
  <c r="O368" i="14"/>
  <c r="O493" i="14"/>
  <c r="O37" i="14"/>
  <c r="O232" i="14"/>
  <c r="O195" i="14"/>
  <c r="O343" i="14"/>
  <c r="O86" i="14"/>
  <c r="O421" i="14"/>
  <c r="O527" i="14"/>
  <c r="O463" i="14"/>
  <c r="O301" i="14"/>
  <c r="O204" i="14"/>
  <c r="O167" i="14"/>
  <c r="O315" i="14"/>
  <c r="O58" i="14"/>
  <c r="O384" i="14"/>
  <c r="O499" i="14"/>
  <c r="O425" i="14"/>
  <c r="O273" i="14"/>
  <c r="O176" i="14"/>
  <c r="O139" i="14"/>
  <c r="O103" i="14"/>
  <c r="O30" i="14"/>
  <c r="O328" i="14"/>
  <c r="O471" i="14"/>
  <c r="O388" i="14"/>
  <c r="O277" i="14"/>
  <c r="O180" i="14"/>
  <c r="O143" i="14"/>
  <c r="O107" i="14"/>
  <c r="O34" i="14"/>
  <c r="O344" i="14"/>
  <c r="O475" i="14"/>
  <c r="O393" i="14"/>
  <c r="O281" i="14"/>
  <c r="O184" i="14"/>
  <c r="O147" i="14"/>
  <c r="O111" i="14"/>
  <c r="O38" i="14"/>
  <c r="O356" i="14"/>
  <c r="O479" i="14"/>
  <c r="O399" i="14"/>
  <c r="O285" i="14"/>
  <c r="O188" i="14"/>
  <c r="O151" i="14"/>
  <c r="O115" i="14"/>
  <c r="O42" i="14"/>
  <c r="O364" i="14"/>
  <c r="O483" i="14"/>
  <c r="O404" i="14"/>
  <c r="O225" i="14"/>
  <c r="O128" i="14"/>
  <c r="O96" i="14"/>
  <c r="O55" i="14"/>
  <c r="O274" i="14"/>
  <c r="O422" i="14"/>
  <c r="O407" i="14"/>
  <c r="O518" i="14"/>
  <c r="O197" i="14"/>
  <c r="O345" i="14"/>
  <c r="O68" i="14"/>
  <c r="O27" i="14"/>
  <c r="O246" i="14"/>
  <c r="O394" i="14"/>
  <c r="O371" i="14"/>
  <c r="O490" i="14"/>
  <c r="O169" i="14"/>
  <c r="O317" i="14"/>
  <c r="O40" i="14"/>
  <c r="O291" i="14"/>
  <c r="O218" i="14"/>
  <c r="O366" i="14"/>
  <c r="O528" i="14"/>
  <c r="O461" i="14"/>
  <c r="O141" i="14"/>
  <c r="O105" i="14"/>
  <c r="O300" i="14"/>
  <c r="O263" i="14"/>
  <c r="O190" i="14"/>
  <c r="O338" i="14"/>
  <c r="O500" i="14"/>
  <c r="O424" i="14"/>
  <c r="O533" i="14"/>
  <c r="O77" i="14"/>
  <c r="O272" i="14"/>
  <c r="O235" i="14"/>
  <c r="O162" i="14"/>
  <c r="O126" i="14"/>
  <c r="O472" i="14"/>
  <c r="O387" i="14"/>
  <c r="O505" i="14"/>
  <c r="O81" i="14"/>
  <c r="O276" i="14"/>
  <c r="O239" i="14"/>
  <c r="O166" i="14"/>
  <c r="O314" i="14"/>
  <c r="O476" i="14"/>
  <c r="O392" i="14"/>
  <c r="O509" i="14"/>
  <c r="O85" i="14"/>
  <c r="O280" i="14"/>
  <c r="O243" i="14"/>
  <c r="O170" i="14"/>
  <c r="O318" i="14"/>
  <c r="O480" i="14"/>
  <c r="O397" i="14"/>
  <c r="O513" i="14"/>
  <c r="O89" i="14"/>
  <c r="O284" i="14"/>
  <c r="O247" i="14"/>
  <c r="O174" i="14"/>
  <c r="O322" i="14"/>
  <c r="O484" i="14"/>
  <c r="O403" i="14"/>
  <c r="O517" i="14"/>
  <c r="O341" i="14"/>
  <c r="O219" i="14"/>
  <c r="O306" i="14"/>
  <c r="O520" i="14"/>
  <c r="O409" i="14"/>
  <c r="O313" i="14"/>
  <c r="O191" i="14"/>
  <c r="O278" i="14"/>
  <c r="O492" i="14"/>
  <c r="O367" i="14"/>
  <c r="O101" i="14"/>
  <c r="O163" i="14"/>
  <c r="O250" i="14"/>
  <c r="O464" i="14"/>
  <c r="O526" i="14"/>
  <c r="O73" i="14"/>
  <c r="O135" i="14"/>
  <c r="O222" i="14"/>
  <c r="O427" i="14"/>
  <c r="O498" i="14"/>
  <c r="O45" i="14"/>
  <c r="O112" i="14"/>
  <c r="O194" i="14"/>
  <c r="O389" i="14"/>
  <c r="O470" i="14"/>
  <c r="O49" i="14"/>
  <c r="O116" i="14"/>
  <c r="O198" i="14"/>
  <c r="O395" i="14"/>
  <c r="O474" i="14"/>
  <c r="O53" i="14"/>
  <c r="O56" i="14"/>
  <c r="O79" i="14"/>
  <c r="O102" i="14"/>
  <c r="O340" i="14"/>
  <c r="O348" i="14"/>
  <c r="O57" i="14"/>
  <c r="O60" i="14"/>
  <c r="O83" i="14"/>
  <c r="O106" i="14"/>
  <c r="O355" i="14"/>
  <c r="O351" i="14"/>
  <c r="O160" i="14"/>
  <c r="O283" i="14"/>
  <c r="O46" i="14"/>
  <c r="O363" i="14"/>
  <c r="O489" i="14"/>
  <c r="O132" i="14"/>
  <c r="O255" i="14"/>
  <c r="O310" i="14"/>
  <c r="O524" i="14"/>
  <c r="O457" i="14"/>
  <c r="O349" i="14"/>
  <c r="O227" i="14"/>
  <c r="O282" i="14"/>
  <c r="O496" i="14"/>
  <c r="O420" i="14"/>
  <c r="O321" i="14"/>
  <c r="O199" i="14"/>
  <c r="O254" i="14"/>
  <c r="O469" i="14"/>
  <c r="O383" i="14"/>
  <c r="O109" i="14"/>
  <c r="O171" i="14"/>
  <c r="O226" i="14"/>
  <c r="O432" i="14"/>
  <c r="O534" i="14"/>
  <c r="O113" i="14"/>
  <c r="O175" i="14"/>
  <c r="O230" i="14"/>
  <c r="O437" i="14"/>
  <c r="O332" i="14"/>
  <c r="O117" i="14"/>
  <c r="O88" i="14"/>
  <c r="O327" i="14"/>
  <c r="O350" i="14"/>
  <c r="O396" i="14"/>
  <c r="O441" i="14"/>
  <c r="O121" i="14"/>
  <c r="O92" i="14"/>
  <c r="O331" i="14"/>
  <c r="O354" i="14"/>
  <c r="O401" i="14"/>
  <c r="O447" i="14"/>
  <c r="O161" i="14"/>
  <c r="O192" i="14"/>
  <c r="O23" i="14"/>
  <c r="O110" i="14"/>
  <c r="O449" i="14"/>
  <c r="O133" i="14"/>
  <c r="O164" i="14"/>
  <c r="O287" i="14"/>
  <c r="O82" i="14"/>
  <c r="O412" i="14"/>
  <c r="O525" i="14"/>
  <c r="O136" i="14"/>
  <c r="O259" i="14"/>
  <c r="O54" i="14"/>
  <c r="O375" i="14"/>
  <c r="O497" i="14"/>
  <c r="O353" i="14"/>
  <c r="O231" i="14"/>
  <c r="O26" i="14"/>
  <c r="O532" i="14"/>
  <c r="O468" i="14"/>
  <c r="O325" i="14"/>
  <c r="O203" i="14"/>
  <c r="O290" i="14"/>
  <c r="O504" i="14"/>
  <c r="O431" i="14"/>
  <c r="O329" i="14"/>
  <c r="O207" i="14"/>
  <c r="O294" i="14"/>
  <c r="O508" i="14"/>
  <c r="O436" i="14"/>
  <c r="O333" i="14"/>
  <c r="O120" i="14"/>
  <c r="O138" i="14"/>
  <c r="O382" i="14"/>
  <c r="O439" i="14"/>
  <c r="O481" i="14"/>
  <c r="O337" i="14"/>
  <c r="O124" i="14"/>
  <c r="O142" i="14"/>
  <c r="O386" i="14"/>
  <c r="O444" i="14"/>
  <c r="O485" i="14"/>
  <c r="O193" i="14"/>
  <c r="O256" i="14"/>
  <c r="O87" i="14"/>
  <c r="O358" i="14"/>
  <c r="O487" i="14"/>
  <c r="O165" i="14"/>
  <c r="O228" i="14"/>
  <c r="O59" i="14"/>
  <c r="O330" i="14"/>
  <c r="O455" i="14"/>
  <c r="O137" i="14"/>
  <c r="O200" i="14"/>
  <c r="O31" i="14"/>
  <c r="O118" i="14"/>
  <c r="O417" i="14"/>
  <c r="O529" i="14"/>
  <c r="O172" i="14"/>
  <c r="O295" i="14"/>
  <c r="O90" i="14"/>
  <c r="O380" i="14"/>
  <c r="O501" i="14"/>
  <c r="O144" i="14"/>
  <c r="O267" i="14"/>
  <c r="O62" i="14"/>
  <c r="O536" i="14"/>
  <c r="O473" i="14"/>
  <c r="O148" i="14"/>
  <c r="O271" i="14"/>
  <c r="O66" i="14"/>
  <c r="O324" i="14"/>
  <c r="O477" i="14"/>
  <c r="O365" i="14"/>
  <c r="O179" i="14"/>
  <c r="O202" i="14"/>
  <c r="O414" i="14"/>
  <c r="O511" i="14"/>
  <c r="O157" i="14"/>
  <c r="O369" i="14"/>
  <c r="O183" i="14"/>
  <c r="O206" i="14"/>
  <c r="O418" i="14"/>
  <c r="O515" i="14"/>
  <c r="O289" i="14"/>
  <c r="O64" i="14"/>
  <c r="O146" i="14"/>
  <c r="O454" i="14"/>
  <c r="O451" i="14"/>
  <c r="O261" i="14"/>
  <c r="O36" i="14"/>
  <c r="O339" i="14"/>
  <c r="O426" i="14"/>
  <c r="O413" i="14"/>
  <c r="O233" i="14"/>
  <c r="O296" i="14"/>
  <c r="O127" i="14"/>
  <c r="O398" i="14"/>
  <c r="O376" i="14"/>
  <c r="O205" i="14"/>
  <c r="O268" i="14"/>
  <c r="O99" i="14"/>
  <c r="O370" i="14"/>
  <c r="O531" i="14"/>
  <c r="O177" i="14"/>
  <c r="O240" i="14"/>
  <c r="O71" i="14"/>
  <c r="O342" i="14"/>
  <c r="O503" i="14"/>
  <c r="O181" i="14"/>
  <c r="O244" i="14"/>
  <c r="O75" i="14"/>
  <c r="O346" i="14"/>
  <c r="O507" i="14"/>
  <c r="O185" i="14"/>
  <c r="O216" i="14"/>
  <c r="O275" i="14"/>
  <c r="O266" i="14"/>
  <c r="O400" i="14"/>
  <c r="O440" i="14"/>
  <c r="O221" i="14"/>
  <c r="O220" i="14"/>
  <c r="O279" i="14"/>
  <c r="O270" i="14"/>
  <c r="O405" i="14"/>
  <c r="O445" i="14"/>
  <c r="O61" i="14"/>
  <c r="O312" i="14"/>
  <c r="O210" i="14"/>
  <c r="O372" i="14"/>
  <c r="O486" i="14"/>
  <c r="O33" i="14"/>
  <c r="O100" i="14"/>
  <c r="O182" i="14"/>
  <c r="O458" i="14"/>
  <c r="O456" i="14"/>
  <c r="O297" i="14"/>
  <c r="O72" i="14"/>
  <c r="O154" i="14"/>
  <c r="O430" i="14"/>
  <c r="O419" i="14"/>
  <c r="O269" i="14"/>
  <c r="O44" i="14"/>
  <c r="O347" i="14"/>
  <c r="O402" i="14"/>
  <c r="O381" i="14"/>
  <c r="O241" i="14"/>
  <c r="O304" i="14"/>
  <c r="O319" i="14"/>
  <c r="O374" i="14"/>
  <c r="O535" i="14"/>
  <c r="O245" i="14"/>
  <c r="O308" i="14"/>
  <c r="O323" i="14"/>
  <c r="O378" i="14"/>
  <c r="O320" i="14"/>
  <c r="O249" i="14"/>
  <c r="O248" i="14"/>
  <c r="O307" i="14"/>
  <c r="O298" i="14"/>
  <c r="O443" i="14"/>
  <c r="O478" i="14"/>
  <c r="O253" i="14"/>
  <c r="O252" i="14"/>
  <c r="O311" i="14"/>
  <c r="O302" i="14"/>
  <c r="O448" i="14"/>
  <c r="O482" i="14"/>
  <c r="O32" i="14"/>
  <c r="O229" i="14"/>
  <c r="O523" i="14"/>
  <c r="O334" i="14"/>
  <c r="O35" i="14"/>
  <c r="O208" i="14"/>
  <c r="O149" i="14"/>
  <c r="O433" i="14"/>
  <c r="O234" i="14"/>
  <c r="O156" i="14"/>
  <c r="O352" i="14"/>
  <c r="O155" i="14"/>
  <c r="O97" i="14"/>
  <c r="O522" i="14"/>
  <c r="O379" i="14"/>
  <c r="O158" i="14"/>
  <c r="O48" i="14"/>
  <c r="O309" i="14"/>
  <c r="O435" i="14"/>
  <c r="O70" i="14"/>
  <c r="O28" i="14"/>
  <c r="O514" i="14"/>
  <c r="O453" i="14"/>
  <c r="O214" i="14"/>
  <c r="O104" i="14"/>
  <c r="O41" i="14"/>
  <c r="O467" i="14"/>
  <c r="O438" i="14"/>
  <c r="O134" i="14"/>
  <c r="O24" i="14"/>
  <c r="O510" i="14"/>
  <c r="O74" i="14"/>
  <c r="O119" i="14"/>
  <c r="O362" i="14"/>
  <c r="O494" i="14"/>
  <c r="O305" i="14"/>
  <c r="O303" i="14"/>
  <c r="O446" i="14"/>
  <c r="O450" i="14"/>
  <c r="O242" i="14"/>
  <c r="O416" i="14"/>
  <c r="O173" i="14"/>
  <c r="O299" i="14"/>
  <c r="O98" i="14"/>
  <c r="O512" i="14"/>
  <c r="O516" i="14"/>
  <c r="O390" i="14"/>
  <c r="O201" i="14"/>
  <c r="O236" i="14"/>
  <c r="O130" i="14"/>
  <c r="O442" i="14"/>
  <c r="O336" i="14"/>
  <c r="O360" i="14"/>
  <c r="O69" i="14"/>
  <c r="O76" i="14"/>
  <c r="O94" i="14"/>
  <c r="O153" i="14"/>
  <c r="O189" i="14"/>
  <c r="O292" i="14"/>
  <c r="O63" i="14"/>
  <c r="O466" i="14"/>
  <c r="O429" i="14"/>
  <c r="O152" i="14"/>
  <c r="O215" i="14"/>
  <c r="O257" i="14"/>
  <c r="O316" i="14"/>
  <c r="O186" i="14"/>
  <c r="O465" i="14"/>
  <c r="O212" i="14"/>
  <c r="O211" i="14"/>
  <c r="O51" i="14"/>
  <c r="O125" i="14"/>
  <c r="O52" i="14"/>
  <c r="O359" i="14"/>
  <c r="O21" i="14"/>
  <c r="O91" i="14"/>
  <c r="O47" i="14"/>
  <c r="O264" i="14"/>
  <c r="O25" i="14"/>
  <c r="O122" i="14"/>
  <c r="O145" i="14"/>
  <c r="O428" i="14"/>
  <c r="O238" i="14"/>
  <c r="O495" i="14"/>
  <c r="C11" i="1"/>
  <c r="C12" i="1"/>
  <c r="N18" i="15"/>
  <c r="O18" i="17"/>
  <c r="H18" i="12"/>
  <c r="J18" i="13"/>
  <c r="N18" i="17"/>
  <c r="H18" i="18"/>
  <c r="H18" i="13"/>
  <c r="G18" i="18"/>
  <c r="M18" i="15"/>
  <c r="G18" i="19"/>
  <c r="H18" i="19"/>
  <c r="G18" i="12"/>
  <c r="N18" i="14"/>
  <c r="E18" i="6"/>
  <c r="G18" i="13"/>
  <c r="O18" i="15"/>
  <c r="N18" i="16"/>
  <c r="O18" i="16"/>
  <c r="J18" i="18"/>
  <c r="M18" i="16"/>
  <c r="J18" i="19"/>
  <c r="J18" i="12"/>
  <c r="M18" i="17"/>
  <c r="O18" i="14"/>
  <c r="M18" i="14"/>
  <c r="W47" i="1" l="1"/>
  <c r="V48" i="1"/>
  <c r="W37" i="1"/>
  <c r="V38" i="1"/>
  <c r="R336" i="1"/>
  <c r="T336" i="1" s="1"/>
  <c r="O834" i="1"/>
  <c r="O835" i="1"/>
  <c r="O836" i="1"/>
  <c r="R421" i="1"/>
  <c r="T421" i="1" s="1"/>
  <c r="R151" i="1"/>
  <c r="T151" i="1" s="1"/>
  <c r="R133" i="1"/>
  <c r="T133" i="1" s="1"/>
  <c r="R674" i="1"/>
  <c r="T674" i="1" s="1"/>
  <c r="R415" i="1"/>
  <c r="T415" i="1" s="1"/>
  <c r="R397" i="1"/>
  <c r="T397" i="1" s="1"/>
  <c r="R215" i="1"/>
  <c r="T215" i="1" s="1"/>
  <c r="R392" i="1"/>
  <c r="T392" i="1" s="1"/>
  <c r="R177" i="1"/>
  <c r="T177" i="1" s="1"/>
  <c r="R772" i="1"/>
  <c r="T772" i="1" s="1"/>
  <c r="R367" i="1"/>
  <c r="T367" i="1" s="1"/>
  <c r="R283" i="1"/>
  <c r="T283" i="1" s="1"/>
  <c r="R307" i="1"/>
  <c r="T307" i="1" s="1"/>
  <c r="C16" i="1"/>
  <c r="D18" i="1" s="1"/>
  <c r="O827" i="1"/>
  <c r="O817" i="1"/>
  <c r="O136" i="1"/>
  <c r="O565" i="1"/>
  <c r="O543" i="1"/>
  <c r="O740" i="1"/>
  <c r="O608" i="1"/>
  <c r="O663" i="1"/>
  <c r="O642" i="1"/>
  <c r="O786" i="1"/>
  <c r="O759" i="1"/>
  <c r="O385" i="1"/>
  <c r="O588" i="1"/>
  <c r="O609" i="1"/>
  <c r="O696" i="1"/>
  <c r="O814" i="1"/>
  <c r="O718" i="1"/>
  <c r="O215" i="1"/>
  <c r="O533" i="1"/>
  <c r="O659" i="1"/>
  <c r="O787" i="1"/>
  <c r="O571" i="1"/>
  <c r="O141" i="1"/>
  <c r="O619" i="1"/>
  <c r="O750" i="1"/>
  <c r="O775" i="1"/>
  <c r="O613" i="1"/>
  <c r="O804" i="1"/>
  <c r="O677" i="1"/>
  <c r="O577" i="1"/>
  <c r="O231" i="1"/>
  <c r="O778" i="1"/>
  <c r="O630" i="1"/>
  <c r="O573" i="1"/>
  <c r="O770" i="1"/>
  <c r="O738" i="1"/>
  <c r="O556" i="1"/>
  <c r="O708" i="1"/>
  <c r="O572" i="1"/>
  <c r="O734" i="1"/>
  <c r="O695" i="1"/>
  <c r="O145" i="1"/>
  <c r="O519" i="1"/>
  <c r="O598" i="1"/>
  <c r="O504" i="1"/>
  <c r="O792" i="1"/>
  <c r="O477" i="1"/>
  <c r="O142" i="1"/>
  <c r="O825" i="1"/>
  <c r="O828" i="1"/>
  <c r="O819" i="1"/>
  <c r="O475" i="1"/>
  <c r="O301" i="1"/>
  <c r="O602" i="1"/>
  <c r="O517" i="1"/>
  <c r="O554" i="1"/>
  <c r="O788" i="1"/>
  <c r="O699" i="1"/>
  <c r="O671" i="1"/>
  <c r="O383" i="1"/>
  <c r="O594" i="1"/>
  <c r="O764" i="1"/>
  <c r="O131" i="1"/>
  <c r="O128" i="1"/>
  <c r="O712" i="1"/>
  <c r="O694" i="1"/>
  <c r="O660" i="1"/>
  <c r="O132" i="1"/>
  <c r="O297" i="1"/>
  <c r="O631" i="1"/>
  <c r="O719" i="1"/>
  <c r="O230" i="1"/>
  <c r="O622" i="1"/>
  <c r="O358" i="1"/>
  <c r="O721" i="1"/>
  <c r="O530" i="1"/>
  <c r="O641" i="1"/>
  <c r="O551" i="1"/>
  <c r="O234" i="1"/>
  <c r="O672" i="1"/>
  <c r="O644" i="1"/>
  <c r="O525" i="1"/>
  <c r="O137" i="1"/>
  <c r="O632" i="1"/>
  <c r="O767" i="1"/>
  <c r="O138" i="1"/>
  <c r="O224" i="1"/>
  <c r="O190" i="1"/>
  <c r="O692" i="1"/>
  <c r="O549" i="1"/>
  <c r="O405" i="1"/>
  <c r="O799" i="1"/>
  <c r="O706" i="1"/>
  <c r="O360" i="1"/>
  <c r="O600" i="1"/>
  <c r="O675" i="1"/>
  <c r="O428" i="1"/>
  <c r="O830" i="1"/>
  <c r="O818" i="1"/>
  <c r="O826" i="1"/>
  <c r="O581" i="1"/>
  <c r="O509" i="1"/>
  <c r="O760" i="1"/>
  <c r="O539" i="1"/>
  <c r="O730" i="1"/>
  <c r="O232" i="1"/>
  <c r="O621" i="1"/>
  <c r="O812" i="1"/>
  <c r="O607" i="1"/>
  <c r="O711" i="1"/>
  <c r="O665" i="1"/>
  <c r="O589" i="1"/>
  <c r="O674" i="1"/>
  <c r="O684" i="1"/>
  <c r="O796" i="1"/>
  <c r="O747" i="1"/>
  <c r="O576" i="1"/>
  <c r="O639" i="1"/>
  <c r="O510" i="1"/>
  <c r="O702" i="1"/>
  <c r="O605" i="1"/>
  <c r="O743" i="1"/>
  <c r="O547" i="1"/>
  <c r="O742" i="1"/>
  <c r="O562" i="1"/>
  <c r="O772" i="1"/>
  <c r="O506" i="1"/>
  <c r="O691" i="1"/>
  <c r="O233" i="1"/>
  <c r="O282" i="1"/>
  <c r="O298" i="1"/>
  <c r="O617" i="1"/>
  <c r="O783" i="1"/>
  <c r="O808" i="1"/>
  <c r="O611" i="1"/>
  <c r="O748" i="1"/>
  <c r="O635" i="1"/>
  <c r="O354" i="1"/>
  <c r="O528" i="1"/>
  <c r="O512" i="1"/>
  <c r="O700" i="1"/>
  <c r="O724" i="1"/>
  <c r="O585" i="1"/>
  <c r="O766" i="1"/>
  <c r="O579" i="1"/>
  <c r="O192" i="1"/>
  <c r="O820" i="1"/>
  <c r="O801" i="1"/>
  <c r="O713" i="1"/>
  <c r="O705" i="1"/>
  <c r="O537" i="1"/>
  <c r="O221" i="1"/>
  <c r="O667" i="1"/>
  <c r="O716" i="1"/>
  <c r="O197" i="1"/>
  <c r="O697" i="1"/>
  <c r="O532" i="1"/>
  <c r="O575" i="1"/>
  <c r="O646" i="1"/>
  <c r="O493" i="1"/>
  <c r="O502" i="1"/>
  <c r="O751" i="1"/>
  <c r="O676" i="1"/>
  <c r="O782" i="1"/>
  <c r="O569" i="1"/>
  <c r="O645" i="1"/>
  <c r="O678" i="1"/>
  <c r="O753" i="1"/>
  <c r="O707" i="1"/>
  <c r="O715" i="1"/>
  <c r="O612" i="1"/>
  <c r="O522" i="1"/>
  <c r="O574" i="1"/>
  <c r="O670" i="1"/>
  <c r="O133" i="1"/>
  <c r="O647" i="1"/>
  <c r="O756" i="1"/>
  <c r="O591" i="1"/>
  <c r="O505" i="1"/>
  <c r="O516" i="1"/>
  <c r="O773" i="1"/>
  <c r="O593" i="1"/>
  <c r="O524" i="1"/>
  <c r="O805" i="1"/>
  <c r="O733" i="1"/>
  <c r="O634" i="1"/>
  <c r="O784" i="1"/>
  <c r="O624" i="1"/>
  <c r="O806" i="1"/>
  <c r="O680" i="1"/>
  <c r="O704" i="1"/>
  <c r="O758" i="1"/>
  <c r="O568" i="1"/>
  <c r="O813" i="1"/>
  <c r="O829" i="1"/>
  <c r="O564" i="1"/>
  <c r="O655" i="1"/>
  <c r="O649" i="1"/>
  <c r="O189" i="1"/>
  <c r="O689" i="1"/>
  <c r="O710" i="1"/>
  <c r="O225" i="1"/>
  <c r="O682" i="1"/>
  <c r="O726" i="1"/>
  <c r="O555" i="1"/>
  <c r="O285" i="1"/>
  <c r="O367" i="1"/>
  <c r="O627" i="1"/>
  <c r="O599" i="1"/>
  <c r="O709" i="1"/>
  <c r="O474" i="1"/>
  <c r="O754" i="1"/>
  <c r="O480" i="1"/>
  <c r="O731" i="1"/>
  <c r="O633" i="1"/>
  <c r="O785" i="1"/>
  <c r="O831" i="1"/>
  <c r="O821" i="1"/>
  <c r="O638" i="1"/>
  <c r="O560" i="1"/>
  <c r="O722" i="1"/>
  <c r="O746" i="1"/>
  <c r="O752" i="1"/>
  <c r="O626" i="1"/>
  <c r="O776" i="1"/>
  <c r="O601" i="1"/>
  <c r="O620" i="1"/>
  <c r="O518" i="1"/>
  <c r="O737" i="1"/>
  <c r="O762" i="1"/>
  <c r="O570" i="1"/>
  <c r="O561" i="1"/>
  <c r="O625" i="1"/>
  <c r="O227" i="1"/>
  <c r="O558" i="1"/>
  <c r="O717" i="1"/>
  <c r="O803" i="1"/>
  <c r="O777" i="1"/>
  <c r="O130" i="1"/>
  <c r="O650" i="1"/>
  <c r="O723" i="1"/>
  <c r="O795" i="1"/>
  <c r="O402" i="1"/>
  <c r="O790" i="1"/>
  <c r="O552" i="1"/>
  <c r="O668" i="1"/>
  <c r="O606" i="1"/>
  <c r="O563" i="1"/>
  <c r="O807" i="1"/>
  <c r="O735" i="1"/>
  <c r="O567" i="1"/>
  <c r="O194" i="1"/>
  <c r="O586" i="1"/>
  <c r="O520" i="1"/>
  <c r="O616" i="1"/>
  <c r="O615" i="1"/>
  <c r="O761" i="1"/>
  <c r="O797" i="1"/>
  <c r="C15" i="1"/>
  <c r="C18" i="1" s="1"/>
  <c r="O810" i="1"/>
  <c r="O515" i="1"/>
  <c r="O229" i="1"/>
  <c r="O143" i="1"/>
  <c r="O580" i="1"/>
  <c r="O741" i="1"/>
  <c r="O404" i="1"/>
  <c r="O693" i="1"/>
  <c r="O587" i="1"/>
  <c r="O832" i="1"/>
  <c r="O822" i="1"/>
  <c r="O618" i="1"/>
  <c r="O686" i="1"/>
  <c r="O610" i="1"/>
  <c r="O666" i="1"/>
  <c r="O729" i="1"/>
  <c r="O603" i="1"/>
  <c r="O652" i="1"/>
  <c r="O679" i="1"/>
  <c r="O800" i="1"/>
  <c r="O673" i="1"/>
  <c r="O410" i="1"/>
  <c r="O219" i="1"/>
  <c r="O749" i="1"/>
  <c r="O590" i="1"/>
  <c r="O193" i="1"/>
  <c r="O703" i="1"/>
  <c r="O669" i="1"/>
  <c r="O228" i="1"/>
  <c r="O690" i="1"/>
  <c r="O623" i="1"/>
  <c r="O583" i="1"/>
  <c r="O251" i="1"/>
  <c r="O780" i="1"/>
  <c r="O657" i="1"/>
  <c r="O701" i="1"/>
  <c r="O683" i="1"/>
  <c r="O648" i="1"/>
  <c r="O637" i="1"/>
  <c r="O584" i="1"/>
  <c r="O662" i="1"/>
  <c r="O195" i="1"/>
  <c r="O771" i="1"/>
  <c r="O763" i="1"/>
  <c r="O720" i="1"/>
  <c r="O140" i="1"/>
  <c r="O802" i="1"/>
  <c r="O768" i="1"/>
  <c r="O198" i="1"/>
  <c r="O284" i="1"/>
  <c r="O300" i="1"/>
  <c r="O534" i="1"/>
  <c r="O479" i="1"/>
  <c r="O654" i="1"/>
  <c r="O816" i="1"/>
  <c r="O640" i="1"/>
  <c r="O664" i="1"/>
  <c r="O578" i="1"/>
  <c r="O559" i="1"/>
  <c r="O582" i="1"/>
  <c r="O833" i="1"/>
  <c r="O823" i="1"/>
  <c r="O727" i="1"/>
  <c r="O223" i="1"/>
  <c r="O191" i="1"/>
  <c r="O658" i="1"/>
  <c r="O688" i="1"/>
  <c r="O523" i="1"/>
  <c r="O739" i="1"/>
  <c r="O725" i="1"/>
  <c r="O566" i="1"/>
  <c r="O698" i="1"/>
  <c r="O809" i="1"/>
  <c r="O745" i="1"/>
  <c r="O226" i="1"/>
  <c r="O146" i="1"/>
  <c r="O769" i="1"/>
  <c r="O592" i="1"/>
  <c r="O196" i="1"/>
  <c r="O681" i="1"/>
  <c r="O781" i="1"/>
  <c r="O815" i="1"/>
  <c r="O553" i="1"/>
  <c r="O597" i="1"/>
  <c r="O791" i="1"/>
  <c r="O789" i="1"/>
  <c r="O811" i="1"/>
  <c r="O794" i="1"/>
  <c r="O774" i="1"/>
  <c r="O629" i="1"/>
  <c r="O798" i="1"/>
  <c r="O714" i="1"/>
  <c r="O685" i="1"/>
  <c r="O365" i="1"/>
  <c r="O779" i="1"/>
  <c r="O362" i="1"/>
  <c r="O283" i="1"/>
  <c r="O550" i="1"/>
  <c r="O596" i="1"/>
  <c r="O595" i="1"/>
  <c r="O508" i="1"/>
  <c r="O545" i="1"/>
  <c r="O765" i="1"/>
  <c r="O651" i="1"/>
  <c r="O736" i="1"/>
  <c r="O793" i="1"/>
  <c r="O291" i="1"/>
  <c r="O656" i="1"/>
  <c r="O824" i="1"/>
  <c r="O728" i="1"/>
  <c r="O744" i="1"/>
  <c r="O216" i="1"/>
  <c r="O614" i="1"/>
  <c r="O542" i="1"/>
  <c r="O755" i="1"/>
  <c r="O513" i="1"/>
  <c r="O636" i="1"/>
  <c r="O757" i="1"/>
  <c r="O604" i="1"/>
  <c r="O661" i="1"/>
  <c r="O628" i="1"/>
  <c r="O364" i="1"/>
  <c r="O687" i="1"/>
  <c r="O732" i="1"/>
  <c r="O643" i="1"/>
  <c r="O557" i="1"/>
  <c r="O548" i="1"/>
  <c r="O653" i="1"/>
  <c r="R360" i="1"/>
  <c r="T360" i="1" s="1"/>
  <c r="R342" i="1"/>
  <c r="T342" i="1" s="1"/>
  <c r="R127" i="1"/>
  <c r="T127" i="1" s="1"/>
  <c r="J674" i="1"/>
  <c r="R427" i="1"/>
  <c r="T427" i="1" s="1"/>
  <c r="R386" i="1"/>
  <c r="T386" i="1" s="1"/>
  <c r="R228" i="1"/>
  <c r="T228" i="1" s="1"/>
  <c r="R324" i="1"/>
  <c r="T324" i="1" s="1"/>
  <c r="R203" i="1"/>
  <c r="T203" i="1" s="1"/>
  <c r="R439" i="1"/>
  <c r="T439" i="1" s="1"/>
  <c r="R191" i="1"/>
  <c r="T191" i="1" s="1"/>
  <c r="R278" i="1"/>
  <c r="T278" i="1" s="1"/>
  <c r="R719" i="1"/>
  <c r="T719" i="1" s="1"/>
  <c r="R271" i="1"/>
  <c r="T271" i="1" s="1"/>
  <c r="R456" i="1"/>
  <c r="T456" i="1" s="1"/>
  <c r="R240" i="1"/>
  <c r="T240" i="1" s="1"/>
  <c r="R102" i="1"/>
  <c r="T102" i="1" s="1"/>
  <c r="R450" i="1"/>
  <c r="T450" i="1" s="1"/>
  <c r="R158" i="1"/>
  <c r="T158" i="1" s="1"/>
  <c r="R318" i="1"/>
  <c r="T318" i="1" s="1"/>
  <c r="R300" i="1"/>
  <c r="T300" i="1" s="1"/>
  <c r="R246" i="1"/>
  <c r="T246" i="1" s="1"/>
  <c r="R444" i="1"/>
  <c r="T444" i="1" s="1"/>
  <c r="R197" i="1"/>
  <c r="T197" i="1" s="1"/>
  <c r="E6" i="16"/>
  <c r="C6" i="16" s="1"/>
  <c r="M4" i="19"/>
  <c r="M2" i="19"/>
  <c r="M1" i="19"/>
  <c r="M5" i="13"/>
  <c r="M3" i="13"/>
  <c r="M4" i="13"/>
  <c r="M2" i="13"/>
  <c r="M1" i="13"/>
  <c r="M5" i="18"/>
  <c r="M3" i="18"/>
  <c r="M5" i="19"/>
  <c r="M3" i="19"/>
  <c r="M4" i="18"/>
  <c r="M2" i="18"/>
  <c r="M1" i="18"/>
  <c r="M5" i="12"/>
  <c r="M3" i="12"/>
  <c r="M4" i="12"/>
  <c r="M2" i="12"/>
  <c r="M1" i="12"/>
  <c r="O7" i="6"/>
  <c r="E4" i="6" s="1"/>
  <c r="E4" i="16"/>
  <c r="E14" i="20"/>
  <c r="E4" i="15"/>
  <c r="E6" i="15"/>
  <c r="E6" i="14"/>
  <c r="E5" i="14"/>
  <c r="E4" i="14"/>
  <c r="E5" i="17"/>
  <c r="E4" i="17"/>
  <c r="E6" i="17"/>
  <c r="O269" i="6"/>
  <c r="O525" i="6"/>
  <c r="O276" i="6"/>
  <c r="O27" i="6"/>
  <c r="O283" i="6"/>
  <c r="O30" i="6"/>
  <c r="O286" i="6"/>
  <c r="O49" i="6"/>
  <c r="O305" i="6"/>
  <c r="O56" i="6"/>
  <c r="O312" i="6"/>
  <c r="O63" i="6"/>
  <c r="O141" i="6"/>
  <c r="O429" i="6"/>
  <c r="O212" i="6"/>
  <c r="O500" i="6"/>
  <c r="O315" i="6"/>
  <c r="O94" i="6"/>
  <c r="O382" i="6"/>
  <c r="O177" i="6"/>
  <c r="O465" i="6"/>
  <c r="O248" i="6"/>
  <c r="O31" i="6"/>
  <c r="O319" i="6"/>
  <c r="O66" i="6"/>
  <c r="O322" i="6"/>
  <c r="O53" i="6"/>
  <c r="O309" i="6"/>
  <c r="O60" i="6"/>
  <c r="O316" i="6"/>
  <c r="O67" i="6"/>
  <c r="O323" i="6"/>
  <c r="O70" i="6"/>
  <c r="O326" i="6"/>
  <c r="O57" i="6"/>
  <c r="O313" i="6"/>
  <c r="O64" i="6"/>
  <c r="O320" i="6"/>
  <c r="O71" i="6"/>
  <c r="O327" i="6"/>
  <c r="O74" i="6"/>
  <c r="O330" i="6"/>
  <c r="O61" i="6"/>
  <c r="O317" i="6"/>
  <c r="O68" i="6"/>
  <c r="O324" i="6"/>
  <c r="O75" i="6"/>
  <c r="O331" i="6"/>
  <c r="O78" i="6"/>
  <c r="O334" i="6"/>
  <c r="O65" i="6"/>
  <c r="O321" i="6"/>
  <c r="O72" i="6"/>
  <c r="O328" i="6"/>
  <c r="O79" i="6"/>
  <c r="O335" i="6"/>
  <c r="O82" i="6"/>
  <c r="O338" i="6"/>
  <c r="O101" i="6"/>
  <c r="O357" i="6"/>
  <c r="O108" i="6"/>
  <c r="O364" i="6"/>
  <c r="O115" i="6"/>
  <c r="O371" i="6"/>
  <c r="O118" i="6"/>
  <c r="O374" i="6"/>
  <c r="O137" i="6"/>
  <c r="O393" i="6"/>
  <c r="O144" i="6"/>
  <c r="O400" i="6"/>
  <c r="O151" i="6"/>
  <c r="O407" i="6"/>
  <c r="O154" i="6"/>
  <c r="O410" i="6"/>
  <c r="O173" i="6"/>
  <c r="O461" i="6"/>
  <c r="O244" i="6"/>
  <c r="O59" i="6"/>
  <c r="O347" i="6"/>
  <c r="O126" i="6"/>
  <c r="O414" i="6"/>
  <c r="O209" i="6"/>
  <c r="O497" i="6"/>
  <c r="O280" i="6"/>
  <c r="O95" i="6"/>
  <c r="O351" i="6"/>
  <c r="O98" i="6"/>
  <c r="O354" i="6"/>
  <c r="O85" i="6"/>
  <c r="O341" i="6"/>
  <c r="O92" i="6"/>
  <c r="O348" i="6"/>
  <c r="O99" i="6"/>
  <c r="O355" i="6"/>
  <c r="O102" i="6"/>
  <c r="O358" i="6"/>
  <c r="O89" i="6"/>
  <c r="O345" i="6"/>
  <c r="O96" i="6"/>
  <c r="O352" i="6"/>
  <c r="O103" i="6"/>
  <c r="O359" i="6"/>
  <c r="O106" i="6"/>
  <c r="O362" i="6"/>
  <c r="O93" i="6"/>
  <c r="O349" i="6"/>
  <c r="O100" i="6"/>
  <c r="O356" i="6"/>
  <c r="O107" i="6"/>
  <c r="O363" i="6"/>
  <c r="O110" i="6"/>
  <c r="O366" i="6"/>
  <c r="O97" i="6"/>
  <c r="O353" i="6"/>
  <c r="O104" i="6"/>
  <c r="O360" i="6"/>
  <c r="O111" i="6"/>
  <c r="O367" i="6"/>
  <c r="O114" i="6"/>
  <c r="O370" i="6"/>
  <c r="O133" i="6"/>
  <c r="O389" i="6"/>
  <c r="O140" i="6"/>
  <c r="O396" i="6"/>
  <c r="O147" i="6"/>
  <c r="O403" i="6"/>
  <c r="O150" i="6"/>
  <c r="O406" i="6"/>
  <c r="O169" i="6"/>
  <c r="O425" i="6"/>
  <c r="O176" i="6"/>
  <c r="O432" i="6"/>
  <c r="O183" i="6"/>
  <c r="O439" i="6"/>
  <c r="O186" i="6"/>
  <c r="O442" i="6"/>
  <c r="O205" i="6"/>
  <c r="O493" i="6"/>
  <c r="O308" i="6"/>
  <c r="O91" i="6"/>
  <c r="O379" i="6"/>
  <c r="O158" i="6"/>
  <c r="O446" i="6"/>
  <c r="O241" i="6"/>
  <c r="O24" i="6"/>
  <c r="O344" i="6"/>
  <c r="O127" i="6"/>
  <c r="O383" i="6"/>
  <c r="O130" i="6"/>
  <c r="O386" i="6"/>
  <c r="O117" i="6"/>
  <c r="O373" i="6"/>
  <c r="O124" i="6"/>
  <c r="O380" i="6"/>
  <c r="O131" i="6"/>
  <c r="O387" i="6"/>
  <c r="O134" i="6"/>
  <c r="O390" i="6"/>
  <c r="O121" i="6"/>
  <c r="O377" i="6"/>
  <c r="O128" i="6"/>
  <c r="O384" i="6"/>
  <c r="O135" i="6"/>
  <c r="O391" i="6"/>
  <c r="O138" i="6"/>
  <c r="O394" i="6"/>
  <c r="O125" i="6"/>
  <c r="O381" i="6"/>
  <c r="O132" i="6"/>
  <c r="O388" i="6"/>
  <c r="O139" i="6"/>
  <c r="O395" i="6"/>
  <c r="O142" i="6"/>
  <c r="O398" i="6"/>
  <c r="O129" i="6"/>
  <c r="O385" i="6"/>
  <c r="O136" i="6"/>
  <c r="O392" i="6"/>
  <c r="O143" i="6"/>
  <c r="O399" i="6"/>
  <c r="O146" i="6"/>
  <c r="O402" i="6"/>
  <c r="O165" i="6"/>
  <c r="O421" i="6"/>
  <c r="O172" i="6"/>
  <c r="O428" i="6"/>
  <c r="O179" i="6"/>
  <c r="O435" i="6"/>
  <c r="O182" i="6"/>
  <c r="O438" i="6"/>
  <c r="O201" i="6"/>
  <c r="O457" i="6"/>
  <c r="O208" i="6"/>
  <c r="O464" i="6"/>
  <c r="O215" i="6"/>
  <c r="O471" i="6"/>
  <c r="O218" i="6"/>
  <c r="O474" i="6"/>
  <c r="O237" i="6"/>
  <c r="O52" i="6"/>
  <c r="O340" i="6"/>
  <c r="O123" i="6"/>
  <c r="O411" i="6"/>
  <c r="O190" i="6"/>
  <c r="O478" i="6"/>
  <c r="O273" i="6"/>
  <c r="O88" i="6"/>
  <c r="O376" i="6"/>
  <c r="O159" i="6"/>
  <c r="O415" i="6"/>
  <c r="O162" i="6"/>
  <c r="O418" i="6"/>
  <c r="O149" i="6"/>
  <c r="O405" i="6"/>
  <c r="O156" i="6"/>
  <c r="O412" i="6"/>
  <c r="O163" i="6"/>
  <c r="O419" i="6"/>
  <c r="O166" i="6"/>
  <c r="O422" i="6"/>
  <c r="O153" i="6"/>
  <c r="O409" i="6"/>
  <c r="O160" i="6"/>
  <c r="O416" i="6"/>
  <c r="O167" i="6"/>
  <c r="O423" i="6"/>
  <c r="O170" i="6"/>
  <c r="O426" i="6"/>
  <c r="O157" i="6"/>
  <c r="O413" i="6"/>
  <c r="O164" i="6"/>
  <c r="O420" i="6"/>
  <c r="O171" i="6"/>
  <c r="O427" i="6"/>
  <c r="O174" i="6"/>
  <c r="O430" i="6"/>
  <c r="O161" i="6"/>
  <c r="O417" i="6"/>
  <c r="O168" i="6"/>
  <c r="O424" i="6"/>
  <c r="O175" i="6"/>
  <c r="O431" i="6"/>
  <c r="O178" i="6"/>
  <c r="O434" i="6"/>
  <c r="O197" i="6"/>
  <c r="O453" i="6"/>
  <c r="O204" i="6"/>
  <c r="O460" i="6"/>
  <c r="O211" i="6"/>
  <c r="O467" i="6"/>
  <c r="O214" i="6"/>
  <c r="O470" i="6"/>
  <c r="O233" i="6"/>
  <c r="O489" i="6"/>
  <c r="O240" i="6"/>
  <c r="O496" i="6"/>
  <c r="O247" i="6"/>
  <c r="O503" i="6"/>
  <c r="O250" i="6"/>
  <c r="O506" i="6"/>
  <c r="O301" i="6"/>
  <c r="O84" i="6"/>
  <c r="O372" i="6"/>
  <c r="O155" i="6"/>
  <c r="O443" i="6"/>
  <c r="O222" i="6"/>
  <c r="O510" i="6"/>
  <c r="O337" i="6"/>
  <c r="O120" i="6"/>
  <c r="O408" i="6"/>
  <c r="O191" i="6"/>
  <c r="O447" i="6"/>
  <c r="O194" i="6"/>
  <c r="O450" i="6"/>
  <c r="O181" i="6"/>
  <c r="O437" i="6"/>
  <c r="O188" i="6"/>
  <c r="O444" i="6"/>
  <c r="O195" i="6"/>
  <c r="O451" i="6"/>
  <c r="O198" i="6"/>
  <c r="O454" i="6"/>
  <c r="O185" i="6"/>
  <c r="O441" i="6"/>
  <c r="O192" i="6"/>
  <c r="O448" i="6"/>
  <c r="O199" i="6"/>
  <c r="O455" i="6"/>
  <c r="O202" i="6"/>
  <c r="O458" i="6"/>
  <c r="O189" i="6"/>
  <c r="O445" i="6"/>
  <c r="O196" i="6"/>
  <c r="O452" i="6"/>
  <c r="O203" i="6"/>
  <c r="O459" i="6"/>
  <c r="O206" i="6"/>
  <c r="O462" i="6"/>
  <c r="O193" i="6"/>
  <c r="O449" i="6"/>
  <c r="O200" i="6"/>
  <c r="O456" i="6"/>
  <c r="O207" i="6"/>
  <c r="O463" i="6"/>
  <c r="O210" i="6"/>
  <c r="O466" i="6"/>
  <c r="O229" i="6"/>
  <c r="O485" i="6"/>
  <c r="O236" i="6"/>
  <c r="O492" i="6"/>
  <c r="O243" i="6"/>
  <c r="O499" i="6"/>
  <c r="O246" i="6"/>
  <c r="O502" i="6"/>
  <c r="O265" i="6"/>
  <c r="O521" i="6"/>
  <c r="O272" i="6"/>
  <c r="O23" i="6"/>
  <c r="O279" i="6"/>
  <c r="O26" i="6"/>
  <c r="O282" i="6"/>
  <c r="O45" i="6"/>
  <c r="O333" i="6"/>
  <c r="O116" i="6"/>
  <c r="O404" i="6"/>
  <c r="O187" i="6"/>
  <c r="O475" i="6"/>
  <c r="O254" i="6"/>
  <c r="O81" i="6"/>
  <c r="O369" i="6"/>
  <c r="O152" i="6"/>
  <c r="O440" i="6"/>
  <c r="O223" i="6"/>
  <c r="O479" i="6"/>
  <c r="O226" i="6"/>
  <c r="O482" i="6"/>
  <c r="O213" i="6"/>
  <c r="O469" i="6"/>
  <c r="O220" i="6"/>
  <c r="O476" i="6"/>
  <c r="O227" i="6"/>
  <c r="O483" i="6"/>
  <c r="O230" i="6"/>
  <c r="O486" i="6"/>
  <c r="O217" i="6"/>
  <c r="O473" i="6"/>
  <c r="O224" i="6"/>
  <c r="O480" i="6"/>
  <c r="O231" i="6"/>
  <c r="O487" i="6"/>
  <c r="O234" i="6"/>
  <c r="O490" i="6"/>
  <c r="O221" i="6"/>
  <c r="O477" i="6"/>
  <c r="O228" i="6"/>
  <c r="O484" i="6"/>
  <c r="O235" i="6"/>
  <c r="O491" i="6"/>
  <c r="O238" i="6"/>
  <c r="O494" i="6"/>
  <c r="O225" i="6"/>
  <c r="O481" i="6"/>
  <c r="O232" i="6"/>
  <c r="O488" i="6"/>
  <c r="O239" i="6"/>
  <c r="O495" i="6"/>
  <c r="O242" i="6"/>
  <c r="O498" i="6"/>
  <c r="O261" i="6"/>
  <c r="O517" i="6"/>
  <c r="O268" i="6"/>
  <c r="O524" i="6"/>
  <c r="O275" i="6"/>
  <c r="O22" i="6"/>
  <c r="O278" i="6"/>
  <c r="O41" i="6"/>
  <c r="O297" i="6"/>
  <c r="O48" i="6"/>
  <c r="O304" i="6"/>
  <c r="O55" i="6"/>
  <c r="O311" i="6"/>
  <c r="O58" i="6"/>
  <c r="O314" i="6"/>
  <c r="O180" i="6"/>
  <c r="O350" i="6"/>
  <c r="O504" i="6"/>
  <c r="O21" i="6"/>
  <c r="O35" i="6"/>
  <c r="O25" i="6"/>
  <c r="O39" i="6"/>
  <c r="O29" i="6"/>
  <c r="O43" i="6"/>
  <c r="O33" i="6"/>
  <c r="O47" i="6"/>
  <c r="O69" i="6"/>
  <c r="O83" i="6"/>
  <c r="O105" i="6"/>
  <c r="O119" i="6"/>
  <c r="O436" i="6"/>
  <c r="O113" i="6"/>
  <c r="O255" i="6"/>
  <c r="O245" i="6"/>
  <c r="O259" i="6"/>
  <c r="O249" i="6"/>
  <c r="O263" i="6"/>
  <c r="O253" i="6"/>
  <c r="O267" i="6"/>
  <c r="O257" i="6"/>
  <c r="O271" i="6"/>
  <c r="O293" i="6"/>
  <c r="O307" i="6"/>
  <c r="O329" i="6"/>
  <c r="O343" i="6"/>
  <c r="O468" i="6"/>
  <c r="O145" i="6"/>
  <c r="O287" i="6"/>
  <c r="O277" i="6"/>
  <c r="O291" i="6"/>
  <c r="O281" i="6"/>
  <c r="O295" i="6"/>
  <c r="O285" i="6"/>
  <c r="O299" i="6"/>
  <c r="O289" i="6"/>
  <c r="O303" i="6"/>
  <c r="O325" i="6"/>
  <c r="O339" i="6"/>
  <c r="O361" i="6"/>
  <c r="O375" i="6"/>
  <c r="O77" i="6"/>
  <c r="O219" i="6"/>
  <c r="O401" i="6"/>
  <c r="O511" i="6"/>
  <c r="O501" i="6"/>
  <c r="O515" i="6"/>
  <c r="O505" i="6"/>
  <c r="O519" i="6"/>
  <c r="O509" i="6"/>
  <c r="O523" i="6"/>
  <c r="O513" i="6"/>
  <c r="O527" i="6"/>
  <c r="O44" i="6"/>
  <c r="O54" i="6"/>
  <c r="O80" i="6"/>
  <c r="O90" i="6"/>
  <c r="O109" i="6"/>
  <c r="O251" i="6"/>
  <c r="O433" i="6"/>
  <c r="O34" i="6"/>
  <c r="O28" i="6"/>
  <c r="O38" i="6"/>
  <c r="O32" i="6"/>
  <c r="O42" i="6"/>
  <c r="O36" i="6"/>
  <c r="O46" i="6"/>
  <c r="O40" i="6"/>
  <c r="O50" i="6"/>
  <c r="O76" i="6"/>
  <c r="O86" i="6"/>
  <c r="O112" i="6"/>
  <c r="O122" i="6"/>
  <c r="O397" i="6"/>
  <c r="O62" i="6"/>
  <c r="O216" i="6"/>
  <c r="O290" i="6"/>
  <c r="O284" i="6"/>
  <c r="O294" i="6"/>
  <c r="O288" i="6"/>
  <c r="O298" i="6"/>
  <c r="O292" i="6"/>
  <c r="O302" i="6"/>
  <c r="O296" i="6"/>
  <c r="O306" i="6"/>
  <c r="O332" i="6"/>
  <c r="O342" i="6"/>
  <c r="O368" i="6"/>
  <c r="O378" i="6"/>
  <c r="O184" i="6"/>
  <c r="O256" i="6"/>
  <c r="O264" i="6"/>
  <c r="O336" i="6"/>
  <c r="O258" i="6"/>
  <c r="O266" i="6"/>
  <c r="O274" i="6"/>
  <c r="O346" i="6"/>
  <c r="O148" i="6"/>
  <c r="O508" i="6"/>
  <c r="O516" i="6"/>
  <c r="O51" i="6"/>
  <c r="O262" i="6"/>
  <c r="O37" i="6"/>
  <c r="O518" i="6"/>
  <c r="O300" i="6"/>
  <c r="O365" i="6"/>
  <c r="O512" i="6"/>
  <c r="O310" i="6"/>
  <c r="O507" i="6"/>
  <c r="O522" i="6"/>
  <c r="O73" i="6"/>
  <c r="O472" i="6"/>
  <c r="O270" i="6"/>
  <c r="O514" i="6"/>
  <c r="O526" i="6"/>
  <c r="O252" i="6"/>
  <c r="O260" i="6"/>
  <c r="O318" i="6"/>
  <c r="O520" i="6"/>
  <c r="O87" i="6"/>
  <c r="Q187" i="6"/>
  <c r="Q443" i="6"/>
  <c r="Q190" i="6"/>
  <c r="Q446" i="6"/>
  <c r="Q193" i="6"/>
  <c r="Q449" i="6"/>
  <c r="Q200" i="6"/>
  <c r="Q456" i="6"/>
  <c r="Q191" i="6"/>
  <c r="Q447" i="6"/>
  <c r="Q194" i="6"/>
  <c r="Q450" i="6"/>
  <c r="Q197" i="6"/>
  <c r="Q453" i="6"/>
  <c r="Q204" i="6"/>
  <c r="Q460" i="6"/>
  <c r="Q195" i="6"/>
  <c r="Q451" i="6"/>
  <c r="Q198" i="6"/>
  <c r="Q454" i="6"/>
  <c r="Q201" i="6"/>
  <c r="Q457" i="6"/>
  <c r="Q208" i="6"/>
  <c r="Q464" i="6"/>
  <c r="Q231" i="6"/>
  <c r="Q487" i="6"/>
  <c r="Q234" i="6"/>
  <c r="Q490" i="6"/>
  <c r="Q237" i="6"/>
  <c r="Q493" i="6"/>
  <c r="Q244" i="6"/>
  <c r="Q500" i="6"/>
  <c r="Q267" i="6"/>
  <c r="Q523" i="6"/>
  <c r="Q270" i="6"/>
  <c r="Q526" i="6"/>
  <c r="Q273" i="6"/>
  <c r="Q24" i="6"/>
  <c r="Q280" i="6"/>
  <c r="Q47" i="6"/>
  <c r="Q303" i="6"/>
  <c r="Q50" i="6"/>
  <c r="Q306" i="6"/>
  <c r="Q53" i="6"/>
  <c r="Q309" i="6"/>
  <c r="Q60" i="6"/>
  <c r="Q316" i="6"/>
  <c r="Q83" i="6"/>
  <c r="Q339" i="6"/>
  <c r="Q86" i="6"/>
  <c r="Q342" i="6"/>
  <c r="Q89" i="6"/>
  <c r="Q345" i="6"/>
  <c r="Q96" i="6"/>
  <c r="Q352" i="6"/>
  <c r="Q87" i="6"/>
  <c r="Q343" i="6"/>
  <c r="Q90" i="6"/>
  <c r="Q346" i="6"/>
  <c r="Q93" i="6"/>
  <c r="Q349" i="6"/>
  <c r="Q100" i="6"/>
  <c r="Q356" i="6"/>
  <c r="Q219" i="6"/>
  <c r="Q475" i="6"/>
  <c r="Q222" i="6"/>
  <c r="Q478" i="6"/>
  <c r="Q225" i="6"/>
  <c r="Q481" i="6"/>
  <c r="Q232" i="6"/>
  <c r="Q488" i="6"/>
  <c r="Q223" i="6"/>
  <c r="Q479" i="6"/>
  <c r="Q226" i="6"/>
  <c r="Q482" i="6"/>
  <c r="Q229" i="6"/>
  <c r="Q485" i="6"/>
  <c r="Q236" i="6"/>
  <c r="Q492" i="6"/>
  <c r="Q227" i="6"/>
  <c r="Q483" i="6"/>
  <c r="Q230" i="6"/>
  <c r="Q486" i="6"/>
  <c r="Q233" i="6"/>
  <c r="Q489" i="6"/>
  <c r="Q240" i="6"/>
  <c r="Q496" i="6"/>
  <c r="Q263" i="6"/>
  <c r="Q519" i="6"/>
  <c r="Q266" i="6"/>
  <c r="Q522" i="6"/>
  <c r="Q269" i="6"/>
  <c r="Q525" i="6"/>
  <c r="Q276" i="6"/>
  <c r="Q43" i="6"/>
  <c r="Q299" i="6"/>
  <c r="Q46" i="6"/>
  <c r="Q302" i="6"/>
  <c r="Q49" i="6"/>
  <c r="Q305" i="6"/>
  <c r="Q56" i="6"/>
  <c r="Q312" i="6"/>
  <c r="Q79" i="6"/>
  <c r="Q335" i="6"/>
  <c r="Q82" i="6"/>
  <c r="Q338" i="6"/>
  <c r="Q85" i="6"/>
  <c r="Q341" i="6"/>
  <c r="Q92" i="6"/>
  <c r="Q348" i="6"/>
  <c r="Q115" i="6"/>
  <c r="Q371" i="6"/>
  <c r="Q118" i="6"/>
  <c r="Q374" i="6"/>
  <c r="Q121" i="6"/>
  <c r="Q377" i="6"/>
  <c r="Q128" i="6"/>
  <c r="Q384" i="6"/>
  <c r="Q119" i="6"/>
  <c r="Q375" i="6"/>
  <c r="Q122" i="6"/>
  <c r="Q378" i="6"/>
  <c r="Q125" i="6"/>
  <c r="Q381" i="6"/>
  <c r="Q132" i="6"/>
  <c r="Q388" i="6"/>
  <c r="Q251" i="6"/>
  <c r="Q507" i="6"/>
  <c r="Q254" i="6"/>
  <c r="Q510" i="6"/>
  <c r="Q257" i="6"/>
  <c r="Q513" i="6"/>
  <c r="Q264" i="6"/>
  <c r="Q520" i="6"/>
  <c r="Q255" i="6"/>
  <c r="Q511" i="6"/>
  <c r="Q258" i="6"/>
  <c r="Q514" i="6"/>
  <c r="Q261" i="6"/>
  <c r="Q517" i="6"/>
  <c r="Q268" i="6"/>
  <c r="Q524" i="6"/>
  <c r="Q259" i="6"/>
  <c r="Q515" i="6"/>
  <c r="Q262" i="6"/>
  <c r="Q518" i="6"/>
  <c r="Q265" i="6"/>
  <c r="Q521" i="6"/>
  <c r="Q272" i="6"/>
  <c r="Q39" i="6"/>
  <c r="Q295" i="6"/>
  <c r="Q42" i="6"/>
  <c r="Q298" i="6"/>
  <c r="Q45" i="6"/>
  <c r="Q301" i="6"/>
  <c r="Q52" i="6"/>
  <c r="Q308" i="6"/>
  <c r="Q75" i="6"/>
  <c r="Q331" i="6"/>
  <c r="Q78" i="6"/>
  <c r="Q334" i="6"/>
  <c r="Q81" i="6"/>
  <c r="Q337" i="6"/>
  <c r="Q88" i="6"/>
  <c r="Q344" i="6"/>
  <c r="Q111" i="6"/>
  <c r="Q367" i="6"/>
  <c r="Q114" i="6"/>
  <c r="Q370" i="6"/>
  <c r="Q117" i="6"/>
  <c r="Q373" i="6"/>
  <c r="Q124" i="6"/>
  <c r="Q380" i="6"/>
  <c r="Q147" i="6"/>
  <c r="Q403" i="6"/>
  <c r="Q150" i="6"/>
  <c r="Q406" i="6"/>
  <c r="Q153" i="6"/>
  <c r="Q409" i="6"/>
  <c r="Q160" i="6"/>
  <c r="Q416" i="6"/>
  <c r="Q151" i="6"/>
  <c r="Q407" i="6"/>
  <c r="Q154" i="6"/>
  <c r="Q410" i="6"/>
  <c r="Q157" i="6"/>
  <c r="Q413" i="6"/>
  <c r="Q164" i="6"/>
  <c r="Q420" i="6"/>
  <c r="Q27" i="6"/>
  <c r="Q283" i="6"/>
  <c r="Q30" i="6"/>
  <c r="Q286" i="6"/>
  <c r="Q33" i="6"/>
  <c r="Q289" i="6"/>
  <c r="Q40" i="6"/>
  <c r="Q296" i="6"/>
  <c r="Q31" i="6"/>
  <c r="Q287" i="6"/>
  <c r="Q34" i="6"/>
  <c r="Q290" i="6"/>
  <c r="Q37" i="6"/>
  <c r="Q293" i="6"/>
  <c r="Q44" i="6"/>
  <c r="Q300" i="6"/>
  <c r="Q35" i="6"/>
  <c r="Q291" i="6"/>
  <c r="Q38" i="6"/>
  <c r="Q294" i="6"/>
  <c r="Q41" i="6"/>
  <c r="Q297" i="6"/>
  <c r="Q48" i="6"/>
  <c r="Q304" i="6"/>
  <c r="Q71" i="6"/>
  <c r="Q327" i="6"/>
  <c r="Q74" i="6"/>
  <c r="Q330" i="6"/>
  <c r="Q77" i="6"/>
  <c r="Q333" i="6"/>
  <c r="Q84" i="6"/>
  <c r="Q340" i="6"/>
  <c r="Q107" i="6"/>
  <c r="Q363" i="6"/>
  <c r="Q110" i="6"/>
  <c r="Q366" i="6"/>
  <c r="Q113" i="6"/>
  <c r="Q369" i="6"/>
  <c r="Q120" i="6"/>
  <c r="Q376" i="6"/>
  <c r="Q143" i="6"/>
  <c r="Q399" i="6"/>
  <c r="Q146" i="6"/>
  <c r="Q402" i="6"/>
  <c r="Q149" i="6"/>
  <c r="Q405" i="6"/>
  <c r="Q156" i="6"/>
  <c r="Q412" i="6"/>
  <c r="Q179" i="6"/>
  <c r="Q435" i="6"/>
  <c r="Q182" i="6"/>
  <c r="Q438" i="6"/>
  <c r="Q185" i="6"/>
  <c r="Q441" i="6"/>
  <c r="Q192" i="6"/>
  <c r="Q448" i="6"/>
  <c r="Q183" i="6"/>
  <c r="Q439" i="6"/>
  <c r="Q186" i="6"/>
  <c r="Q442" i="6"/>
  <c r="Q189" i="6"/>
  <c r="Q445" i="6"/>
  <c r="Q196" i="6"/>
  <c r="Q452" i="6"/>
  <c r="Q59" i="6"/>
  <c r="Q315" i="6"/>
  <c r="Q62" i="6"/>
  <c r="Q318" i="6"/>
  <c r="Q65" i="6"/>
  <c r="Q321" i="6"/>
  <c r="Q72" i="6"/>
  <c r="Q328" i="6"/>
  <c r="Q63" i="6"/>
  <c r="Q319" i="6"/>
  <c r="Q66" i="6"/>
  <c r="Q322" i="6"/>
  <c r="Q69" i="6"/>
  <c r="Q325" i="6"/>
  <c r="Q76" i="6"/>
  <c r="Q332" i="6"/>
  <c r="Q67" i="6"/>
  <c r="Q323" i="6"/>
  <c r="Q70" i="6"/>
  <c r="Q326" i="6"/>
  <c r="Q73" i="6"/>
  <c r="Q329" i="6"/>
  <c r="Q80" i="6"/>
  <c r="Q336" i="6"/>
  <c r="Q103" i="6"/>
  <c r="Q359" i="6"/>
  <c r="Q106" i="6"/>
  <c r="Q362" i="6"/>
  <c r="Q109" i="6"/>
  <c r="Q365" i="6"/>
  <c r="Q116" i="6"/>
  <c r="Q372" i="6"/>
  <c r="Q139" i="6"/>
  <c r="Q395" i="6"/>
  <c r="Q142" i="6"/>
  <c r="Q398" i="6"/>
  <c r="Q145" i="6"/>
  <c r="Q401" i="6"/>
  <c r="Q152" i="6"/>
  <c r="Q408" i="6"/>
  <c r="Q175" i="6"/>
  <c r="Q431" i="6"/>
  <c r="Q178" i="6"/>
  <c r="Q434" i="6"/>
  <c r="Q181" i="6"/>
  <c r="Q437" i="6"/>
  <c r="Q188" i="6"/>
  <c r="Q444" i="6"/>
  <c r="Q211" i="6"/>
  <c r="Q467" i="6"/>
  <c r="Q214" i="6"/>
  <c r="Q470" i="6"/>
  <c r="Q217" i="6"/>
  <c r="Q473" i="6"/>
  <c r="Q224" i="6"/>
  <c r="Q480" i="6"/>
  <c r="Q215" i="6"/>
  <c r="Q471" i="6"/>
  <c r="Q218" i="6"/>
  <c r="Q474" i="6"/>
  <c r="Q221" i="6"/>
  <c r="Q477" i="6"/>
  <c r="Q228" i="6"/>
  <c r="Q484" i="6"/>
  <c r="Q91" i="6"/>
  <c r="Q347" i="6"/>
  <c r="Q94" i="6"/>
  <c r="Q350" i="6"/>
  <c r="Q97" i="6"/>
  <c r="Q353" i="6"/>
  <c r="Q104" i="6"/>
  <c r="Q360" i="6"/>
  <c r="Q95" i="6"/>
  <c r="Q351" i="6"/>
  <c r="Q98" i="6"/>
  <c r="Q354" i="6"/>
  <c r="Q101" i="6"/>
  <c r="Q357" i="6"/>
  <c r="Q108" i="6"/>
  <c r="Q364" i="6"/>
  <c r="Q99" i="6"/>
  <c r="Q355" i="6"/>
  <c r="Q102" i="6"/>
  <c r="Q358" i="6"/>
  <c r="Q105" i="6"/>
  <c r="Q361" i="6"/>
  <c r="Q112" i="6"/>
  <c r="Q368" i="6"/>
  <c r="Q135" i="6"/>
  <c r="Q391" i="6"/>
  <c r="Q138" i="6"/>
  <c r="Q394" i="6"/>
  <c r="Q141" i="6"/>
  <c r="Q397" i="6"/>
  <c r="Q148" i="6"/>
  <c r="Q404" i="6"/>
  <c r="Q171" i="6"/>
  <c r="Q427" i="6"/>
  <c r="Q174" i="6"/>
  <c r="Q430" i="6"/>
  <c r="Q177" i="6"/>
  <c r="Q433" i="6"/>
  <c r="Q184" i="6"/>
  <c r="Q440" i="6"/>
  <c r="Q207" i="6"/>
  <c r="Q463" i="6"/>
  <c r="Q210" i="6"/>
  <c r="Q466" i="6"/>
  <c r="Q213" i="6"/>
  <c r="Q469" i="6"/>
  <c r="Q220" i="6"/>
  <c r="Q476" i="6"/>
  <c r="Q243" i="6"/>
  <c r="Q499" i="6"/>
  <c r="Q246" i="6"/>
  <c r="Q502" i="6"/>
  <c r="Q249" i="6"/>
  <c r="Q505" i="6"/>
  <c r="Q256" i="6"/>
  <c r="Q512" i="6"/>
  <c r="Q247" i="6"/>
  <c r="Q503" i="6"/>
  <c r="Q250" i="6"/>
  <c r="Q506" i="6"/>
  <c r="Q253" i="6"/>
  <c r="Q509" i="6"/>
  <c r="Q260" i="6"/>
  <c r="Q516" i="6"/>
  <c r="Q123" i="6"/>
  <c r="Q379" i="6"/>
  <c r="Q126" i="6"/>
  <c r="Q382" i="6"/>
  <c r="Q129" i="6"/>
  <c r="Q385" i="6"/>
  <c r="Q136" i="6"/>
  <c r="Q392" i="6"/>
  <c r="Q127" i="6"/>
  <c r="Q383" i="6"/>
  <c r="Q130" i="6"/>
  <c r="Q386" i="6"/>
  <c r="Q133" i="6"/>
  <c r="Q389" i="6"/>
  <c r="Q140" i="6"/>
  <c r="Q396" i="6"/>
  <c r="Q131" i="6"/>
  <c r="Q387" i="6"/>
  <c r="Q134" i="6"/>
  <c r="Q390" i="6"/>
  <c r="Q137" i="6"/>
  <c r="Q393" i="6"/>
  <c r="Q144" i="6"/>
  <c r="Q400" i="6"/>
  <c r="Q167" i="6"/>
  <c r="Q423" i="6"/>
  <c r="Q170" i="6"/>
  <c r="Q426" i="6"/>
  <c r="Q173" i="6"/>
  <c r="Q429" i="6"/>
  <c r="Q180" i="6"/>
  <c r="Q436" i="6"/>
  <c r="Q203" i="6"/>
  <c r="Q459" i="6"/>
  <c r="Q206" i="6"/>
  <c r="Q462" i="6"/>
  <c r="Q209" i="6"/>
  <c r="Q465" i="6"/>
  <c r="Q216" i="6"/>
  <c r="Q472" i="6"/>
  <c r="Q239" i="6"/>
  <c r="Q495" i="6"/>
  <c r="Q242" i="6"/>
  <c r="Q498" i="6"/>
  <c r="Q245" i="6"/>
  <c r="Q501" i="6"/>
  <c r="Q252" i="6"/>
  <c r="Q508" i="6"/>
  <c r="Q275" i="6"/>
  <c r="Q22" i="6"/>
  <c r="Q278" i="6"/>
  <c r="Q25" i="6"/>
  <c r="Q281" i="6"/>
  <c r="Q32" i="6"/>
  <c r="Q288" i="6"/>
  <c r="Q23" i="6"/>
  <c r="Q279" i="6"/>
  <c r="Q26" i="6"/>
  <c r="Q282" i="6"/>
  <c r="Q29" i="6"/>
  <c r="Q285" i="6"/>
  <c r="Q36" i="6"/>
  <c r="Q292" i="6"/>
  <c r="Q155" i="6"/>
  <c r="Q411" i="6"/>
  <c r="Q158" i="6"/>
  <c r="Q414" i="6"/>
  <c r="Q161" i="6"/>
  <c r="Q417" i="6"/>
  <c r="Q168" i="6"/>
  <c r="Q424" i="6"/>
  <c r="Q159" i="6"/>
  <c r="Q415" i="6"/>
  <c r="Q162" i="6"/>
  <c r="Q418" i="6"/>
  <c r="Q165" i="6"/>
  <c r="Q421" i="6"/>
  <c r="Q172" i="6"/>
  <c r="Q428" i="6"/>
  <c r="Q163" i="6"/>
  <c r="Q419" i="6"/>
  <c r="Q166" i="6"/>
  <c r="Q422" i="6"/>
  <c r="Q169" i="6"/>
  <c r="Q425" i="6"/>
  <c r="Q176" i="6"/>
  <c r="Q432" i="6"/>
  <c r="Q199" i="6"/>
  <c r="Q455" i="6"/>
  <c r="Q202" i="6"/>
  <c r="Q458" i="6"/>
  <c r="Q205" i="6"/>
  <c r="Q461" i="6"/>
  <c r="Q212" i="6"/>
  <c r="Q468" i="6"/>
  <c r="Q235" i="6"/>
  <c r="Q491" i="6"/>
  <c r="Q238" i="6"/>
  <c r="Q494" i="6"/>
  <c r="Q241" i="6"/>
  <c r="Q497" i="6"/>
  <c r="Q248" i="6"/>
  <c r="Q504" i="6"/>
  <c r="Q271" i="6"/>
  <c r="Q527" i="6"/>
  <c r="Q274" i="6"/>
  <c r="Q21" i="6"/>
  <c r="Q277" i="6"/>
  <c r="Q28" i="6"/>
  <c r="Q284" i="6"/>
  <c r="Q51" i="6"/>
  <c r="Q307" i="6"/>
  <c r="Q54" i="6"/>
  <c r="Q310" i="6"/>
  <c r="Q57" i="6"/>
  <c r="Q313" i="6"/>
  <c r="Q64" i="6"/>
  <c r="Q320" i="6"/>
  <c r="Q55" i="6"/>
  <c r="Q311" i="6"/>
  <c r="Q58" i="6"/>
  <c r="Q314" i="6"/>
  <c r="Q61" i="6"/>
  <c r="Q317" i="6"/>
  <c r="Q68" i="6"/>
  <c r="Q324" i="6"/>
  <c r="P52" i="6"/>
  <c r="P308" i="6"/>
  <c r="P59" i="6"/>
  <c r="P315" i="6"/>
  <c r="P62" i="6"/>
  <c r="P318" i="6"/>
  <c r="P65" i="6"/>
  <c r="P321" i="6"/>
  <c r="P56" i="6"/>
  <c r="P312" i="6"/>
  <c r="P63" i="6"/>
  <c r="P319" i="6"/>
  <c r="P66" i="6"/>
  <c r="P322" i="6"/>
  <c r="P69" i="6"/>
  <c r="P325" i="6"/>
  <c r="P60" i="6"/>
  <c r="P316" i="6"/>
  <c r="P67" i="6"/>
  <c r="P323" i="6"/>
  <c r="P70" i="6"/>
  <c r="P326" i="6"/>
  <c r="P73" i="6"/>
  <c r="P329" i="6"/>
  <c r="P64" i="6"/>
  <c r="P320" i="6"/>
  <c r="P71" i="6"/>
  <c r="P327" i="6"/>
  <c r="P74" i="6"/>
  <c r="P330" i="6"/>
  <c r="P77" i="6"/>
  <c r="P333" i="6"/>
  <c r="P68" i="6"/>
  <c r="P324" i="6"/>
  <c r="P75" i="6"/>
  <c r="P331" i="6"/>
  <c r="P78" i="6"/>
  <c r="P334" i="6"/>
  <c r="P81" i="6"/>
  <c r="P337" i="6"/>
  <c r="P104" i="6"/>
  <c r="P360" i="6"/>
  <c r="P111" i="6"/>
  <c r="P367" i="6"/>
  <c r="P114" i="6"/>
  <c r="P370" i="6"/>
  <c r="P117" i="6"/>
  <c r="P373" i="6"/>
  <c r="P140" i="6"/>
  <c r="P396" i="6"/>
  <c r="P147" i="6"/>
  <c r="P403" i="6"/>
  <c r="P150" i="6"/>
  <c r="P406" i="6"/>
  <c r="P153" i="6"/>
  <c r="P409" i="6"/>
  <c r="P176" i="6"/>
  <c r="P432" i="6"/>
  <c r="P183" i="6"/>
  <c r="P439" i="6"/>
  <c r="P186" i="6"/>
  <c r="P442" i="6"/>
  <c r="P189" i="6"/>
  <c r="P445" i="6"/>
  <c r="P84" i="6"/>
  <c r="P340" i="6"/>
  <c r="P91" i="6"/>
  <c r="P347" i="6"/>
  <c r="P94" i="6"/>
  <c r="P350" i="6"/>
  <c r="P97" i="6"/>
  <c r="P353" i="6"/>
  <c r="P88" i="6"/>
  <c r="P344" i="6"/>
  <c r="P95" i="6"/>
  <c r="P351" i="6"/>
  <c r="P98" i="6"/>
  <c r="P354" i="6"/>
  <c r="P101" i="6"/>
  <c r="P357" i="6"/>
  <c r="P92" i="6"/>
  <c r="P348" i="6"/>
  <c r="P99" i="6"/>
  <c r="P355" i="6"/>
  <c r="P102" i="6"/>
  <c r="P358" i="6"/>
  <c r="P105" i="6"/>
  <c r="P361" i="6"/>
  <c r="P96" i="6"/>
  <c r="P352" i="6"/>
  <c r="P103" i="6"/>
  <c r="P359" i="6"/>
  <c r="P106" i="6"/>
  <c r="P362" i="6"/>
  <c r="P109" i="6"/>
  <c r="P365" i="6"/>
  <c r="P100" i="6"/>
  <c r="P356" i="6"/>
  <c r="P107" i="6"/>
  <c r="P363" i="6"/>
  <c r="P110" i="6"/>
  <c r="P366" i="6"/>
  <c r="P113" i="6"/>
  <c r="P369" i="6"/>
  <c r="P136" i="6"/>
  <c r="P392" i="6"/>
  <c r="P143" i="6"/>
  <c r="P399" i="6"/>
  <c r="P146" i="6"/>
  <c r="P402" i="6"/>
  <c r="P149" i="6"/>
  <c r="P405" i="6"/>
  <c r="P172" i="6"/>
  <c r="P428" i="6"/>
  <c r="P179" i="6"/>
  <c r="P435" i="6"/>
  <c r="P182" i="6"/>
  <c r="P438" i="6"/>
  <c r="P185" i="6"/>
  <c r="P441" i="6"/>
  <c r="P208" i="6"/>
  <c r="P464" i="6"/>
  <c r="P215" i="6"/>
  <c r="P471" i="6"/>
  <c r="P218" i="6"/>
  <c r="P474" i="6"/>
  <c r="P221" i="6"/>
  <c r="P477" i="6"/>
  <c r="P116" i="6"/>
  <c r="P372" i="6"/>
  <c r="P123" i="6"/>
  <c r="P379" i="6"/>
  <c r="P126" i="6"/>
  <c r="P382" i="6"/>
  <c r="P129" i="6"/>
  <c r="P385" i="6"/>
  <c r="P120" i="6"/>
  <c r="P376" i="6"/>
  <c r="P127" i="6"/>
  <c r="P383" i="6"/>
  <c r="P130" i="6"/>
  <c r="P386" i="6"/>
  <c r="P133" i="6"/>
  <c r="P389" i="6"/>
  <c r="P124" i="6"/>
  <c r="P380" i="6"/>
  <c r="P131" i="6"/>
  <c r="P387" i="6"/>
  <c r="P134" i="6"/>
  <c r="P390" i="6"/>
  <c r="P137" i="6"/>
  <c r="P393" i="6"/>
  <c r="P128" i="6"/>
  <c r="P384" i="6"/>
  <c r="P135" i="6"/>
  <c r="P391" i="6"/>
  <c r="P138" i="6"/>
  <c r="P394" i="6"/>
  <c r="P141" i="6"/>
  <c r="P397" i="6"/>
  <c r="P132" i="6"/>
  <c r="P388" i="6"/>
  <c r="P139" i="6"/>
  <c r="P395" i="6"/>
  <c r="P142" i="6"/>
  <c r="P398" i="6"/>
  <c r="P145" i="6"/>
  <c r="P401" i="6"/>
  <c r="P168" i="6"/>
  <c r="P424" i="6"/>
  <c r="P175" i="6"/>
  <c r="P431" i="6"/>
  <c r="P178" i="6"/>
  <c r="P434" i="6"/>
  <c r="P181" i="6"/>
  <c r="P437" i="6"/>
  <c r="P204" i="6"/>
  <c r="P460" i="6"/>
  <c r="P211" i="6"/>
  <c r="P467" i="6"/>
  <c r="P214" i="6"/>
  <c r="P470" i="6"/>
  <c r="P217" i="6"/>
  <c r="P473" i="6"/>
  <c r="P240" i="6"/>
  <c r="P496" i="6"/>
  <c r="P247" i="6"/>
  <c r="P503" i="6"/>
  <c r="P250" i="6"/>
  <c r="P506" i="6"/>
  <c r="P253" i="6"/>
  <c r="P509" i="6"/>
  <c r="P148" i="6"/>
  <c r="P404" i="6"/>
  <c r="P155" i="6"/>
  <c r="P411" i="6"/>
  <c r="P158" i="6"/>
  <c r="P414" i="6"/>
  <c r="P161" i="6"/>
  <c r="P417" i="6"/>
  <c r="P152" i="6"/>
  <c r="P408" i="6"/>
  <c r="P159" i="6"/>
  <c r="P415" i="6"/>
  <c r="P162" i="6"/>
  <c r="P418" i="6"/>
  <c r="P165" i="6"/>
  <c r="P421" i="6"/>
  <c r="P156" i="6"/>
  <c r="P412" i="6"/>
  <c r="P163" i="6"/>
  <c r="P419" i="6"/>
  <c r="P166" i="6"/>
  <c r="P422" i="6"/>
  <c r="P169" i="6"/>
  <c r="P425" i="6"/>
  <c r="P160" i="6"/>
  <c r="P416" i="6"/>
  <c r="P167" i="6"/>
  <c r="P423" i="6"/>
  <c r="P170" i="6"/>
  <c r="P426" i="6"/>
  <c r="P173" i="6"/>
  <c r="P429" i="6"/>
  <c r="P164" i="6"/>
  <c r="P420" i="6"/>
  <c r="P171" i="6"/>
  <c r="P427" i="6"/>
  <c r="P174" i="6"/>
  <c r="P430" i="6"/>
  <c r="P177" i="6"/>
  <c r="P433" i="6"/>
  <c r="P200" i="6"/>
  <c r="P456" i="6"/>
  <c r="P207" i="6"/>
  <c r="P463" i="6"/>
  <c r="P210" i="6"/>
  <c r="P466" i="6"/>
  <c r="P213" i="6"/>
  <c r="P469" i="6"/>
  <c r="P236" i="6"/>
  <c r="P492" i="6"/>
  <c r="P243" i="6"/>
  <c r="P499" i="6"/>
  <c r="P246" i="6"/>
  <c r="P502" i="6"/>
  <c r="P249" i="6"/>
  <c r="P505" i="6"/>
  <c r="P272" i="6"/>
  <c r="P23" i="6"/>
  <c r="P279" i="6"/>
  <c r="P26" i="6"/>
  <c r="P282" i="6"/>
  <c r="P29" i="6"/>
  <c r="P285" i="6"/>
  <c r="P180" i="6"/>
  <c r="P436" i="6"/>
  <c r="P187" i="6"/>
  <c r="P443" i="6"/>
  <c r="P190" i="6"/>
  <c r="P446" i="6"/>
  <c r="P193" i="6"/>
  <c r="P449" i="6"/>
  <c r="P184" i="6"/>
  <c r="P440" i="6"/>
  <c r="P191" i="6"/>
  <c r="P447" i="6"/>
  <c r="P194" i="6"/>
  <c r="P450" i="6"/>
  <c r="P197" i="6"/>
  <c r="P453" i="6"/>
  <c r="P188" i="6"/>
  <c r="P444" i="6"/>
  <c r="P195" i="6"/>
  <c r="P451" i="6"/>
  <c r="P198" i="6"/>
  <c r="P454" i="6"/>
  <c r="P201" i="6"/>
  <c r="P457" i="6"/>
  <c r="P192" i="6"/>
  <c r="P448" i="6"/>
  <c r="P199" i="6"/>
  <c r="P455" i="6"/>
  <c r="P202" i="6"/>
  <c r="P458" i="6"/>
  <c r="P205" i="6"/>
  <c r="P461" i="6"/>
  <c r="P196" i="6"/>
  <c r="P452" i="6"/>
  <c r="P203" i="6"/>
  <c r="P459" i="6"/>
  <c r="P206" i="6"/>
  <c r="P462" i="6"/>
  <c r="P209" i="6"/>
  <c r="P465" i="6"/>
  <c r="P232" i="6"/>
  <c r="P488" i="6"/>
  <c r="P239" i="6"/>
  <c r="P495" i="6"/>
  <c r="P242" i="6"/>
  <c r="P498" i="6"/>
  <c r="P245" i="6"/>
  <c r="P501" i="6"/>
  <c r="P268" i="6"/>
  <c r="P524" i="6"/>
  <c r="P275" i="6"/>
  <c r="P22" i="6"/>
  <c r="P278" i="6"/>
  <c r="P25" i="6"/>
  <c r="P281" i="6"/>
  <c r="P48" i="6"/>
  <c r="P304" i="6"/>
  <c r="P55" i="6"/>
  <c r="P311" i="6"/>
  <c r="P58" i="6"/>
  <c r="P314" i="6"/>
  <c r="P61" i="6"/>
  <c r="P317" i="6"/>
  <c r="P212" i="6"/>
  <c r="P468" i="6"/>
  <c r="P219" i="6"/>
  <c r="P475" i="6"/>
  <c r="P222" i="6"/>
  <c r="P478" i="6"/>
  <c r="P225" i="6"/>
  <c r="P481" i="6"/>
  <c r="P216" i="6"/>
  <c r="P472" i="6"/>
  <c r="P223" i="6"/>
  <c r="P479" i="6"/>
  <c r="P226" i="6"/>
  <c r="P482" i="6"/>
  <c r="P229" i="6"/>
  <c r="P485" i="6"/>
  <c r="P220" i="6"/>
  <c r="P476" i="6"/>
  <c r="P227" i="6"/>
  <c r="P483" i="6"/>
  <c r="P230" i="6"/>
  <c r="P486" i="6"/>
  <c r="P233" i="6"/>
  <c r="P489" i="6"/>
  <c r="P224" i="6"/>
  <c r="P480" i="6"/>
  <c r="P231" i="6"/>
  <c r="P487" i="6"/>
  <c r="P234" i="6"/>
  <c r="P490" i="6"/>
  <c r="P237" i="6"/>
  <c r="P493" i="6"/>
  <c r="P228" i="6"/>
  <c r="P484" i="6"/>
  <c r="P235" i="6"/>
  <c r="P491" i="6"/>
  <c r="P238" i="6"/>
  <c r="P494" i="6"/>
  <c r="P241" i="6"/>
  <c r="P497" i="6"/>
  <c r="P264" i="6"/>
  <c r="P244" i="6"/>
  <c r="P500" i="6"/>
  <c r="P251" i="6"/>
  <c r="P507" i="6"/>
  <c r="P254" i="6"/>
  <c r="P510" i="6"/>
  <c r="P257" i="6"/>
  <c r="P513" i="6"/>
  <c r="P248" i="6"/>
  <c r="P504" i="6"/>
  <c r="P255" i="6"/>
  <c r="P511" i="6"/>
  <c r="P258" i="6"/>
  <c r="P514" i="6"/>
  <c r="P261" i="6"/>
  <c r="P517" i="6"/>
  <c r="P252" i="6"/>
  <c r="P508" i="6"/>
  <c r="P259" i="6"/>
  <c r="P515" i="6"/>
  <c r="P262" i="6"/>
  <c r="P518" i="6"/>
  <c r="P265" i="6"/>
  <c r="P521" i="6"/>
  <c r="P256" i="6"/>
  <c r="P512" i="6"/>
  <c r="P263" i="6"/>
  <c r="P519" i="6"/>
  <c r="P266" i="6"/>
  <c r="P522" i="6"/>
  <c r="P269" i="6"/>
  <c r="P525" i="6"/>
  <c r="P260" i="6"/>
  <c r="P516" i="6"/>
  <c r="P267" i="6"/>
  <c r="P523" i="6"/>
  <c r="P270" i="6"/>
  <c r="P526" i="6"/>
  <c r="P273" i="6"/>
  <c r="P40" i="6"/>
  <c r="P296" i="6"/>
  <c r="P276" i="6"/>
  <c r="P27" i="6"/>
  <c r="P283" i="6"/>
  <c r="P30" i="6"/>
  <c r="P286" i="6"/>
  <c r="P33" i="6"/>
  <c r="P289" i="6"/>
  <c r="P24" i="6"/>
  <c r="P280" i="6"/>
  <c r="P31" i="6"/>
  <c r="P287" i="6"/>
  <c r="P34" i="6"/>
  <c r="P290" i="6"/>
  <c r="P37" i="6"/>
  <c r="P293" i="6"/>
  <c r="P28" i="6"/>
  <c r="P284" i="6"/>
  <c r="P35" i="6"/>
  <c r="P291" i="6"/>
  <c r="P38" i="6"/>
  <c r="P294" i="6"/>
  <c r="P297" i="6"/>
  <c r="P301" i="6"/>
  <c r="P305" i="6"/>
  <c r="P335" i="6"/>
  <c r="P53" i="6"/>
  <c r="P300" i="6"/>
  <c r="P371" i="6"/>
  <c r="P89" i="6"/>
  <c r="P336" i="6"/>
  <c r="P407" i="6"/>
  <c r="P125" i="6"/>
  <c r="P32" i="6"/>
  <c r="P36" i="6"/>
  <c r="P72" i="6"/>
  <c r="P527" i="6"/>
  <c r="P85" i="6"/>
  <c r="P332" i="6"/>
  <c r="P54" i="6"/>
  <c r="P121" i="6"/>
  <c r="P368" i="6"/>
  <c r="P90" i="6"/>
  <c r="P157" i="6"/>
  <c r="P288" i="6"/>
  <c r="P292" i="6"/>
  <c r="P328" i="6"/>
  <c r="P50" i="6"/>
  <c r="P277" i="6"/>
  <c r="P364" i="6"/>
  <c r="P86" i="6"/>
  <c r="P313" i="6"/>
  <c r="P400" i="6"/>
  <c r="P122" i="6"/>
  <c r="P349" i="6"/>
  <c r="P39" i="6"/>
  <c r="P43" i="6"/>
  <c r="P520" i="6"/>
  <c r="P82" i="6"/>
  <c r="P309" i="6"/>
  <c r="P51" i="6"/>
  <c r="P118" i="6"/>
  <c r="P345" i="6"/>
  <c r="P87" i="6"/>
  <c r="P154" i="6"/>
  <c r="P381" i="6"/>
  <c r="P295" i="6"/>
  <c r="P299" i="6"/>
  <c r="P47" i="6"/>
  <c r="P274" i="6"/>
  <c r="P341" i="6"/>
  <c r="P83" i="6"/>
  <c r="P310" i="6"/>
  <c r="P377" i="6"/>
  <c r="P119" i="6"/>
  <c r="P346" i="6"/>
  <c r="P413" i="6"/>
  <c r="P42" i="6"/>
  <c r="P46" i="6"/>
  <c r="P79" i="6"/>
  <c r="P306" i="6"/>
  <c r="P44" i="6"/>
  <c r="P115" i="6"/>
  <c r="P342" i="6"/>
  <c r="P80" i="6"/>
  <c r="P151" i="6"/>
  <c r="P378" i="6"/>
  <c r="P45" i="6"/>
  <c r="P108" i="6"/>
  <c r="P375" i="6"/>
  <c r="P302" i="6"/>
  <c r="P307" i="6"/>
  <c r="P410" i="6"/>
  <c r="P49" i="6"/>
  <c r="P339" i="6"/>
  <c r="P93" i="6"/>
  <c r="P271" i="6"/>
  <c r="P374" i="6"/>
  <c r="P303" i="6"/>
  <c r="P57" i="6"/>
  <c r="P41" i="6"/>
  <c r="P21" i="6"/>
  <c r="P144" i="6"/>
  <c r="P338" i="6"/>
  <c r="P112" i="6"/>
  <c r="P76" i="6"/>
  <c r="P343" i="6"/>
  <c r="P298" i="6"/>
  <c r="P18" i="6"/>
  <c r="Q18" i="6"/>
  <c r="O18" i="6"/>
  <c r="V49" i="1" l="1"/>
  <c r="W48" i="1"/>
  <c r="V39" i="1"/>
  <c r="W38" i="1"/>
  <c r="F6" i="1"/>
  <c r="F8" i="1" s="1"/>
  <c r="E14" i="1"/>
  <c r="E9" i="16"/>
  <c r="N58" i="18"/>
  <c r="N314" i="18"/>
  <c r="N193" i="18"/>
  <c r="N120" i="18"/>
  <c r="N223" i="18"/>
  <c r="N192" i="18"/>
  <c r="N469" i="18"/>
  <c r="N412" i="18"/>
  <c r="N42" i="18"/>
  <c r="N298" i="18"/>
  <c r="N177" i="18"/>
  <c r="N104" i="18"/>
  <c r="N207" i="18"/>
  <c r="N176" i="18"/>
  <c r="N452" i="18"/>
  <c r="N393" i="18"/>
  <c r="N38" i="18"/>
  <c r="N382" i="18"/>
  <c r="N345" i="18"/>
  <c r="N203" i="18"/>
  <c r="N260" i="18"/>
  <c r="N496" i="18"/>
  <c r="N46" i="18"/>
  <c r="N386" i="18"/>
  <c r="N90" i="18"/>
  <c r="N346" i="18"/>
  <c r="N225" i="18"/>
  <c r="N152" i="18"/>
  <c r="N255" i="18"/>
  <c r="N224" i="18"/>
  <c r="N501" i="18"/>
  <c r="N458" i="18"/>
  <c r="N74" i="18"/>
  <c r="N330" i="18"/>
  <c r="N209" i="18"/>
  <c r="N136" i="18"/>
  <c r="N239" i="18"/>
  <c r="N208" i="18"/>
  <c r="N485" i="18"/>
  <c r="N433" i="18"/>
  <c r="N82" i="18"/>
  <c r="N45" i="18"/>
  <c r="N60" i="18"/>
  <c r="N247" i="18"/>
  <c r="N300" i="18"/>
  <c r="N352" i="18"/>
  <c r="N86" i="18"/>
  <c r="N122" i="18"/>
  <c r="N378" i="18"/>
  <c r="N257" i="18"/>
  <c r="N31" i="18"/>
  <c r="N287" i="18"/>
  <c r="N256" i="18"/>
  <c r="N533" i="18"/>
  <c r="N491" i="18"/>
  <c r="N106" i="18"/>
  <c r="N362" i="18"/>
  <c r="N241" i="18"/>
  <c r="N168" i="18"/>
  <c r="N271" i="18"/>
  <c r="N240" i="18"/>
  <c r="N517" i="18"/>
  <c r="N475" i="18"/>
  <c r="N126" i="18"/>
  <c r="N89" i="18"/>
  <c r="N100" i="18"/>
  <c r="N291" i="18"/>
  <c r="N344" i="18"/>
  <c r="N392" i="18"/>
  <c r="N130" i="18"/>
  <c r="N154" i="18"/>
  <c r="N33" i="18"/>
  <c r="N289" i="18"/>
  <c r="N63" i="18"/>
  <c r="N319" i="18"/>
  <c r="N288" i="18"/>
  <c r="N432" i="18"/>
  <c r="N523" i="18"/>
  <c r="N138" i="18"/>
  <c r="N394" i="18"/>
  <c r="N273" i="18"/>
  <c r="N47" i="18"/>
  <c r="N303" i="18"/>
  <c r="N272" i="18"/>
  <c r="N414" i="18"/>
  <c r="N507" i="18"/>
  <c r="N166" i="18"/>
  <c r="N133" i="18"/>
  <c r="N144" i="18"/>
  <c r="N331" i="18"/>
  <c r="N389" i="18"/>
  <c r="N444" i="18"/>
  <c r="N174" i="18"/>
  <c r="N218" i="18"/>
  <c r="N97" i="18"/>
  <c r="N24" i="18"/>
  <c r="N127" i="18"/>
  <c r="N383" i="18"/>
  <c r="N356" i="18"/>
  <c r="N504" i="18"/>
  <c r="N462" i="18"/>
  <c r="N202" i="18"/>
  <c r="N81" i="18"/>
  <c r="N337" i="18"/>
  <c r="N111" i="18"/>
  <c r="N367" i="18"/>
  <c r="N336" i="18"/>
  <c r="N488" i="18"/>
  <c r="N440" i="18"/>
  <c r="N254" i="18"/>
  <c r="N217" i="18"/>
  <c r="N75" i="18"/>
  <c r="N419" i="18"/>
  <c r="N493" i="18"/>
  <c r="N535" i="18"/>
  <c r="N258" i="18"/>
  <c r="N250" i="18"/>
  <c r="N129" i="18"/>
  <c r="N56" i="18"/>
  <c r="N159" i="18"/>
  <c r="N415" i="18"/>
  <c r="N388" i="18"/>
  <c r="N536" i="18"/>
  <c r="N494" i="18"/>
  <c r="N234" i="18"/>
  <c r="N113" i="18"/>
  <c r="N40" i="18"/>
  <c r="N143" i="18"/>
  <c r="N399" i="18"/>
  <c r="N372" i="18"/>
  <c r="N520" i="18"/>
  <c r="N478" i="18"/>
  <c r="N294" i="18"/>
  <c r="N261" i="18"/>
  <c r="N119" i="18"/>
  <c r="N459" i="18"/>
  <c r="N398" i="18"/>
  <c r="N454" i="18"/>
  <c r="N302" i="18"/>
  <c r="N161" i="18"/>
  <c r="N434" i="18"/>
  <c r="N145" i="18"/>
  <c r="N409" i="18"/>
  <c r="N301" i="18"/>
  <c r="N498" i="18"/>
  <c r="N265" i="18"/>
  <c r="N123" i="18"/>
  <c r="N180" i="18"/>
  <c r="N400" i="18"/>
  <c r="N456" i="18"/>
  <c r="N306" i="18"/>
  <c r="N269" i="18"/>
  <c r="N131" i="18"/>
  <c r="N184" i="18"/>
  <c r="N405" i="18"/>
  <c r="N466" i="18"/>
  <c r="N310" i="18"/>
  <c r="N277" i="18"/>
  <c r="N135" i="18"/>
  <c r="N188" i="18"/>
  <c r="N416" i="18"/>
  <c r="N470" i="18"/>
  <c r="N318" i="18"/>
  <c r="N281" i="18"/>
  <c r="N139" i="18"/>
  <c r="N196" i="18"/>
  <c r="N421" i="18"/>
  <c r="N474" i="18"/>
  <c r="N278" i="18"/>
  <c r="N245" i="18"/>
  <c r="N103" i="18"/>
  <c r="N443" i="18"/>
  <c r="N521" i="18"/>
  <c r="N429" i="18"/>
  <c r="N242" i="18"/>
  <c r="N205" i="18"/>
  <c r="N67" i="18"/>
  <c r="N407" i="18"/>
  <c r="N481" i="18"/>
  <c r="N527" i="18"/>
  <c r="N206" i="18"/>
  <c r="N169" i="18"/>
  <c r="N27" i="18"/>
  <c r="N371" i="18"/>
  <c r="N441" i="18"/>
  <c r="N487" i="18"/>
  <c r="N88" i="18"/>
  <c r="N377" i="18"/>
  <c r="N72" i="18"/>
  <c r="N361" i="18"/>
  <c r="N163" i="18"/>
  <c r="N342" i="18"/>
  <c r="N349" i="18"/>
  <c r="N211" i="18"/>
  <c r="N264" i="18"/>
  <c r="N500" i="18"/>
  <c r="N50" i="18"/>
  <c r="N390" i="18"/>
  <c r="N28" i="18"/>
  <c r="N215" i="18"/>
  <c r="N268" i="18"/>
  <c r="N508" i="18"/>
  <c r="N54" i="18"/>
  <c r="N21" i="18"/>
  <c r="N32" i="18"/>
  <c r="N219" i="18"/>
  <c r="N276" i="18"/>
  <c r="N512" i="18"/>
  <c r="N62" i="18"/>
  <c r="N25" i="18"/>
  <c r="N36" i="18"/>
  <c r="N227" i="18"/>
  <c r="N280" i="18"/>
  <c r="N516" i="18"/>
  <c r="N22" i="18"/>
  <c r="N366" i="18"/>
  <c r="N329" i="18"/>
  <c r="N187" i="18"/>
  <c r="N244" i="18"/>
  <c r="N480" i="18"/>
  <c r="N522" i="18"/>
  <c r="N326" i="18"/>
  <c r="N293" i="18"/>
  <c r="N151" i="18"/>
  <c r="N204" i="18"/>
  <c r="N437" i="18"/>
  <c r="N486" i="18"/>
  <c r="N290" i="18"/>
  <c r="N253" i="18"/>
  <c r="N115" i="18"/>
  <c r="N455" i="18"/>
  <c r="N529" i="18"/>
  <c r="N445" i="18"/>
  <c r="N95" i="18"/>
  <c r="N422" i="18"/>
  <c r="N79" i="18"/>
  <c r="N397" i="18"/>
  <c r="N375" i="18"/>
  <c r="N53" i="18"/>
  <c r="N64" i="18"/>
  <c r="N251" i="18"/>
  <c r="N308" i="18"/>
  <c r="N353" i="18"/>
  <c r="N94" i="18"/>
  <c r="N57" i="18"/>
  <c r="N68" i="18"/>
  <c r="N259" i="18"/>
  <c r="N312" i="18"/>
  <c r="N360" i="18"/>
  <c r="N98" i="18"/>
  <c r="N61" i="18"/>
  <c r="N76" i="18"/>
  <c r="N263" i="18"/>
  <c r="N316" i="18"/>
  <c r="N368" i="18"/>
  <c r="N102" i="18"/>
  <c r="N69" i="18"/>
  <c r="N80" i="18"/>
  <c r="N267" i="18"/>
  <c r="N324" i="18"/>
  <c r="N369" i="18"/>
  <c r="N66" i="18"/>
  <c r="N29" i="18"/>
  <c r="N44" i="18"/>
  <c r="N231" i="18"/>
  <c r="N284" i="18"/>
  <c r="N524" i="18"/>
  <c r="N30" i="18"/>
  <c r="N370" i="18"/>
  <c r="N333" i="18"/>
  <c r="N195" i="18"/>
  <c r="N248" i="18"/>
  <c r="N484" i="18"/>
  <c r="N530" i="18"/>
  <c r="N334" i="18"/>
  <c r="N297" i="18"/>
  <c r="N155" i="18"/>
  <c r="N212" i="18"/>
  <c r="N446" i="18"/>
  <c r="N490" i="18"/>
  <c r="N186" i="18"/>
  <c r="N351" i="18"/>
  <c r="N170" i="18"/>
  <c r="N335" i="18"/>
  <c r="N210" i="18"/>
  <c r="N450" i="18"/>
  <c r="N137" i="18"/>
  <c r="N148" i="18"/>
  <c r="N339" i="18"/>
  <c r="N402" i="18"/>
  <c r="N449" i="18"/>
  <c r="N178" i="18"/>
  <c r="N141" i="18"/>
  <c r="N156" i="18"/>
  <c r="N343" i="18"/>
  <c r="N404" i="18"/>
  <c r="N463" i="18"/>
  <c r="N182" i="18"/>
  <c r="N149" i="18"/>
  <c r="N160" i="18"/>
  <c r="N347" i="18"/>
  <c r="N418" i="18"/>
  <c r="N467" i="18"/>
  <c r="N190" i="18"/>
  <c r="N153" i="18"/>
  <c r="N164" i="18"/>
  <c r="N355" i="18"/>
  <c r="N420" i="18"/>
  <c r="N471" i="18"/>
  <c r="N150" i="18"/>
  <c r="N117" i="18"/>
  <c r="N128" i="18"/>
  <c r="N315" i="18"/>
  <c r="N373" i="18"/>
  <c r="N426" i="18"/>
  <c r="N114" i="18"/>
  <c r="N77" i="18"/>
  <c r="N92" i="18"/>
  <c r="N279" i="18"/>
  <c r="N332" i="18"/>
  <c r="N384" i="18"/>
  <c r="N78" i="18"/>
  <c r="N41" i="18"/>
  <c r="N52" i="18"/>
  <c r="N243" i="18"/>
  <c r="N296" i="18"/>
  <c r="N532" i="18"/>
  <c r="N282" i="18"/>
  <c r="N447" i="18"/>
  <c r="N266" i="18"/>
  <c r="N431" i="18"/>
  <c r="N338" i="18"/>
  <c r="N448" i="18"/>
  <c r="N181" i="18"/>
  <c r="N39" i="18"/>
  <c r="N379" i="18"/>
  <c r="N457" i="18"/>
  <c r="N499" i="18"/>
  <c r="N222" i="18"/>
  <c r="N185" i="18"/>
  <c r="N43" i="18"/>
  <c r="N387" i="18"/>
  <c r="N461" i="18"/>
  <c r="N503" i="18"/>
  <c r="N226" i="18"/>
  <c r="N189" i="18"/>
  <c r="N51" i="18"/>
  <c r="N391" i="18"/>
  <c r="N465" i="18"/>
  <c r="N511" i="18"/>
  <c r="N230" i="18"/>
  <c r="N197" i="18"/>
  <c r="N55" i="18"/>
  <c r="N395" i="18"/>
  <c r="N473" i="18"/>
  <c r="N515" i="18"/>
  <c r="N194" i="18"/>
  <c r="N157" i="18"/>
  <c r="N172" i="18"/>
  <c r="N359" i="18"/>
  <c r="N425" i="18"/>
  <c r="N479" i="18"/>
  <c r="N158" i="18"/>
  <c r="N121" i="18"/>
  <c r="N132" i="18"/>
  <c r="N323" i="18"/>
  <c r="N380" i="18"/>
  <c r="N428" i="18"/>
  <c r="N118" i="18"/>
  <c r="N85" i="18"/>
  <c r="N96" i="18"/>
  <c r="N283" i="18"/>
  <c r="N340" i="18"/>
  <c r="N385" i="18"/>
  <c r="N472" i="18"/>
  <c r="N173" i="18"/>
  <c r="N108" i="18"/>
  <c r="N460" i="18"/>
  <c r="N229" i="18"/>
  <c r="N357" i="18"/>
  <c r="N354" i="18"/>
  <c r="N435" i="18"/>
  <c r="N146" i="18"/>
  <c r="N183" i="18"/>
  <c r="N424" i="18"/>
  <c r="N84" i="18"/>
  <c r="N430" i="18"/>
  <c r="N165" i="18"/>
  <c r="N292" i="18"/>
  <c r="N246" i="18"/>
  <c r="N327" i="18"/>
  <c r="N534" i="18"/>
  <c r="N526" i="18"/>
  <c r="N35" i="18"/>
  <c r="N83" i="18"/>
  <c r="N396" i="18"/>
  <c r="N313" i="18"/>
  <c r="N505" i="18"/>
  <c r="N105" i="18"/>
  <c r="N232" i="18"/>
  <c r="N274" i="18"/>
  <c r="N311" i="18"/>
  <c r="N518" i="18"/>
  <c r="N59" i="18"/>
  <c r="N376" i="18"/>
  <c r="N249" i="18"/>
  <c r="N436" i="18"/>
  <c r="N374" i="18"/>
  <c r="N411" i="18"/>
  <c r="N49" i="18"/>
  <c r="N216" i="18"/>
  <c r="N167" i="18"/>
  <c r="N406" i="18"/>
  <c r="N112" i="18"/>
  <c r="N464" i="18"/>
  <c r="N233" i="18"/>
  <c r="N364" i="18"/>
  <c r="N358" i="18"/>
  <c r="N439" i="18"/>
  <c r="N110" i="18"/>
  <c r="N147" i="18"/>
  <c r="N519" i="18"/>
  <c r="N48" i="18"/>
  <c r="N525" i="18"/>
  <c r="N125" i="18"/>
  <c r="N252" i="18"/>
  <c r="N26" i="18"/>
  <c r="N305" i="18"/>
  <c r="N495" i="18"/>
  <c r="N295" i="18"/>
  <c r="N502" i="18"/>
  <c r="N87" i="18"/>
  <c r="N401" i="18"/>
  <c r="N317" i="18"/>
  <c r="N509" i="18"/>
  <c r="N109" i="18"/>
  <c r="N236" i="18"/>
  <c r="N238" i="18"/>
  <c r="N275" i="18"/>
  <c r="N482" i="18"/>
  <c r="N23" i="18"/>
  <c r="N528" i="18"/>
  <c r="N213" i="18"/>
  <c r="N381" i="18"/>
  <c r="N321" i="18"/>
  <c r="N304" i="18"/>
  <c r="N93" i="18"/>
  <c r="N220" i="18"/>
  <c r="N262" i="18"/>
  <c r="N299" i="18"/>
  <c r="N506" i="18"/>
  <c r="N91" i="18"/>
  <c r="N410" i="18"/>
  <c r="N325" i="18"/>
  <c r="N513" i="18"/>
  <c r="N73" i="18"/>
  <c r="N200" i="18"/>
  <c r="N198" i="18"/>
  <c r="N235" i="18"/>
  <c r="N438" i="18"/>
  <c r="N140" i="18"/>
  <c r="N492" i="18"/>
  <c r="N214" i="18"/>
  <c r="N101" i="18"/>
  <c r="N179" i="18"/>
  <c r="N365" i="18"/>
  <c r="N477" i="18"/>
  <c r="N34" i="18"/>
  <c r="N221" i="18"/>
  <c r="N171" i="18"/>
  <c r="N307" i="18"/>
  <c r="N476" i="18"/>
  <c r="N70" i="18"/>
  <c r="N162" i="18"/>
  <c r="N65" i="18"/>
  <c r="N309" i="18"/>
  <c r="N427" i="18"/>
  <c r="N468" i="18"/>
  <c r="N417" i="18"/>
  <c r="N286" i="18"/>
  <c r="N341" i="18"/>
  <c r="N191" i="18"/>
  <c r="N423" i="18"/>
  <c r="N228" i="18"/>
  <c r="N413" i="18"/>
  <c r="N322" i="18"/>
  <c r="N37" i="18"/>
  <c r="N71" i="18"/>
  <c r="N320" i="18"/>
  <c r="N348" i="18"/>
  <c r="N408" i="18"/>
  <c r="N514" i="18"/>
  <c r="N201" i="18"/>
  <c r="N107" i="18"/>
  <c r="N199" i="18"/>
  <c r="N175" i="18"/>
  <c r="N497" i="18"/>
  <c r="N142" i="18"/>
  <c r="N237" i="18"/>
  <c r="N285" i="18"/>
  <c r="N363" i="18"/>
  <c r="N489" i="18"/>
  <c r="N510" i="18"/>
  <c r="N350" i="18"/>
  <c r="N116" i="18"/>
  <c r="N99" i="18"/>
  <c r="N328" i="18"/>
  <c r="N483" i="18"/>
  <c r="N531" i="18"/>
  <c r="N442" i="18"/>
  <c r="N453" i="18"/>
  <c r="N134" i="18"/>
  <c r="N270" i="18"/>
  <c r="N124" i="18"/>
  <c r="N451" i="18"/>
  <c r="N403" i="18"/>
  <c r="N113" i="13"/>
  <c r="N338" i="13"/>
  <c r="N112" i="13"/>
  <c r="N337" i="13"/>
  <c r="N111" i="13"/>
  <c r="N336" i="13"/>
  <c r="N106" i="13"/>
  <c r="N327" i="13"/>
  <c r="N85" i="13"/>
  <c r="N310" i="13"/>
  <c r="N84" i="13"/>
  <c r="N309" i="13"/>
  <c r="N83" i="13"/>
  <c r="N308" i="13"/>
  <c r="N78" i="13"/>
  <c r="N299" i="13"/>
  <c r="N57" i="13"/>
  <c r="N282" i="13"/>
  <c r="N56" i="13"/>
  <c r="N281" i="13"/>
  <c r="N55" i="13"/>
  <c r="N280" i="13"/>
  <c r="N536" i="13"/>
  <c r="N271" i="13"/>
  <c r="N527" i="13"/>
  <c r="N254" i="13"/>
  <c r="N510" i="13"/>
  <c r="N253" i="13"/>
  <c r="N509" i="13"/>
  <c r="N252" i="13"/>
  <c r="N508" i="13"/>
  <c r="N243" i="13"/>
  <c r="N499" i="13"/>
  <c r="N44" i="13"/>
  <c r="N482" i="13"/>
  <c r="N43" i="13"/>
  <c r="N481" i="13"/>
  <c r="N42" i="13"/>
  <c r="N480" i="13"/>
  <c r="N33" i="13"/>
  <c r="N471" i="13"/>
  <c r="N229" i="13"/>
  <c r="N177" i="13"/>
  <c r="N402" i="13"/>
  <c r="N176" i="13"/>
  <c r="N401" i="13"/>
  <c r="N175" i="13"/>
  <c r="N400" i="13"/>
  <c r="N170" i="13"/>
  <c r="N391" i="13"/>
  <c r="N149" i="13"/>
  <c r="N374" i="13"/>
  <c r="N148" i="13"/>
  <c r="N373" i="13"/>
  <c r="N147" i="13"/>
  <c r="N372" i="13"/>
  <c r="N142" i="13"/>
  <c r="N363" i="13"/>
  <c r="N121" i="13"/>
  <c r="N346" i="13"/>
  <c r="N120" i="13"/>
  <c r="N345" i="13"/>
  <c r="N119" i="13"/>
  <c r="N344" i="13"/>
  <c r="N114" i="13"/>
  <c r="N335" i="13"/>
  <c r="N93" i="13"/>
  <c r="N318" i="13"/>
  <c r="N92" i="13"/>
  <c r="N317" i="13"/>
  <c r="N91" i="13"/>
  <c r="N316" i="13"/>
  <c r="N86" i="13"/>
  <c r="N307" i="13"/>
  <c r="N65" i="13"/>
  <c r="N290" i="13"/>
  <c r="N64" i="13"/>
  <c r="N289" i="13"/>
  <c r="N63" i="13"/>
  <c r="N288" i="13"/>
  <c r="N58" i="13"/>
  <c r="N279" i="13"/>
  <c r="N535" i="13"/>
  <c r="N242" i="13"/>
  <c r="N498" i="13"/>
  <c r="N241" i="13"/>
  <c r="N497" i="13"/>
  <c r="N240" i="13"/>
  <c r="N496" i="13"/>
  <c r="N49" i="13"/>
  <c r="N487" i="13"/>
  <c r="N32" i="13"/>
  <c r="N470" i="13"/>
  <c r="N31" i="13"/>
  <c r="N469" i="13"/>
  <c r="N30" i="13"/>
  <c r="N468" i="13"/>
  <c r="N21" i="13"/>
  <c r="N459" i="13"/>
  <c r="N217" i="13"/>
  <c r="N442" i="13"/>
  <c r="N216" i="13"/>
  <c r="N441" i="13"/>
  <c r="N215" i="13"/>
  <c r="N440" i="13"/>
  <c r="N210" i="13"/>
  <c r="N431" i="13"/>
  <c r="N189" i="13"/>
  <c r="N414" i="13"/>
  <c r="N188" i="13"/>
  <c r="N413" i="13"/>
  <c r="N187" i="13"/>
  <c r="N412" i="13"/>
  <c r="N182" i="13"/>
  <c r="N403" i="13"/>
  <c r="N161" i="13"/>
  <c r="N386" i="13"/>
  <c r="N160" i="13"/>
  <c r="N385" i="13"/>
  <c r="N159" i="13"/>
  <c r="N384" i="13"/>
  <c r="N154" i="13"/>
  <c r="N375" i="13"/>
  <c r="N28" i="13"/>
  <c r="N144" i="13"/>
  <c r="N529" i="13"/>
  <c r="N432" i="13"/>
  <c r="N295" i="13"/>
  <c r="N213" i="13"/>
  <c r="N116" i="13"/>
  <c r="N501" i="13"/>
  <c r="N404" i="13"/>
  <c r="N267" i="13"/>
  <c r="N185" i="13"/>
  <c r="N88" i="13"/>
  <c r="N473" i="13"/>
  <c r="N376" i="13"/>
  <c r="N239" i="13"/>
  <c r="N157" i="13"/>
  <c r="N60" i="13"/>
  <c r="N445" i="13"/>
  <c r="N348" i="13"/>
  <c r="N29" i="13"/>
  <c r="N129" i="13"/>
  <c r="N514" i="13"/>
  <c r="N417" i="13"/>
  <c r="N320" i="13"/>
  <c r="N218" i="13"/>
  <c r="N101" i="13"/>
  <c r="N358" i="13"/>
  <c r="N132" i="13"/>
  <c r="N357" i="13"/>
  <c r="N131" i="13"/>
  <c r="N356" i="13"/>
  <c r="N126" i="13"/>
  <c r="N347" i="13"/>
  <c r="N137" i="13"/>
  <c r="N362" i="13"/>
  <c r="N136" i="13"/>
  <c r="N361" i="13"/>
  <c r="N135" i="13"/>
  <c r="N360" i="13"/>
  <c r="N130" i="13"/>
  <c r="N351" i="13"/>
  <c r="N141" i="13"/>
  <c r="N366" i="13"/>
  <c r="N140" i="13"/>
  <c r="N365" i="13"/>
  <c r="N139" i="13"/>
  <c r="N364" i="13"/>
  <c r="N134" i="13"/>
  <c r="N355" i="13"/>
  <c r="N274" i="13"/>
  <c r="N208" i="13"/>
  <c r="N79" i="13"/>
  <c r="N464" i="13"/>
  <c r="N359" i="13"/>
  <c r="N246" i="13"/>
  <c r="N180" i="13"/>
  <c r="N533" i="13"/>
  <c r="N436" i="13"/>
  <c r="N331" i="13"/>
  <c r="N36" i="13"/>
  <c r="N152" i="13"/>
  <c r="N505" i="13"/>
  <c r="N408" i="13"/>
  <c r="N303" i="13"/>
  <c r="N221" i="13"/>
  <c r="N124" i="13"/>
  <c r="N477" i="13"/>
  <c r="N380" i="13"/>
  <c r="N275" i="13"/>
  <c r="N193" i="13"/>
  <c r="N96" i="13"/>
  <c r="N449" i="13"/>
  <c r="N352" i="13"/>
  <c r="N247" i="13"/>
  <c r="N133" i="13"/>
  <c r="N390" i="13"/>
  <c r="N164" i="13"/>
  <c r="N389" i="13"/>
  <c r="N163" i="13"/>
  <c r="N388" i="13"/>
  <c r="N158" i="13"/>
  <c r="N379" i="13"/>
  <c r="N169" i="13"/>
  <c r="N394" i="13"/>
  <c r="N168" i="13"/>
  <c r="N393" i="13"/>
  <c r="N167" i="13"/>
  <c r="N392" i="13"/>
  <c r="N162" i="13"/>
  <c r="N383" i="13"/>
  <c r="N173" i="13"/>
  <c r="N398" i="13"/>
  <c r="N172" i="13"/>
  <c r="N397" i="13"/>
  <c r="N171" i="13"/>
  <c r="N396" i="13"/>
  <c r="N166" i="13"/>
  <c r="N387" i="13"/>
  <c r="N306" i="13"/>
  <c r="N27" i="13"/>
  <c r="N143" i="13"/>
  <c r="N528" i="13"/>
  <c r="N423" i="13"/>
  <c r="N278" i="13"/>
  <c r="N212" i="13"/>
  <c r="N115" i="13"/>
  <c r="N500" i="13"/>
  <c r="N395" i="13"/>
  <c r="N250" i="13"/>
  <c r="N184" i="13"/>
  <c r="N87" i="13"/>
  <c r="N472" i="13"/>
  <c r="N367" i="13"/>
  <c r="N40" i="13"/>
  <c r="N156" i="13"/>
  <c r="N59" i="13"/>
  <c r="N444" i="13"/>
  <c r="N339" i="13"/>
  <c r="N225" i="13"/>
  <c r="N128" i="13"/>
  <c r="N513" i="13"/>
  <c r="N416" i="13"/>
  <c r="N311" i="13"/>
  <c r="N165" i="13"/>
  <c r="N422" i="13"/>
  <c r="N196" i="13"/>
  <c r="N421" i="13"/>
  <c r="N195" i="13"/>
  <c r="N420" i="13"/>
  <c r="N190" i="13"/>
  <c r="N411" i="13"/>
  <c r="N201" i="13"/>
  <c r="N426" i="13"/>
  <c r="N200" i="13"/>
  <c r="N425" i="13"/>
  <c r="N199" i="13"/>
  <c r="N424" i="13"/>
  <c r="N194" i="13"/>
  <c r="N415" i="13"/>
  <c r="N205" i="13"/>
  <c r="N430" i="13"/>
  <c r="N204" i="13"/>
  <c r="N429" i="13"/>
  <c r="N203" i="13"/>
  <c r="N428" i="13"/>
  <c r="N198" i="13"/>
  <c r="N419" i="13"/>
  <c r="N370" i="13"/>
  <c r="N273" i="13"/>
  <c r="N207" i="13"/>
  <c r="N74" i="13"/>
  <c r="N455" i="13"/>
  <c r="N342" i="13"/>
  <c r="N245" i="13"/>
  <c r="N179" i="13"/>
  <c r="N532" i="13"/>
  <c r="N427" i="13"/>
  <c r="N314" i="13"/>
  <c r="N35" i="13"/>
  <c r="N151" i="13"/>
  <c r="N504" i="13"/>
  <c r="N399" i="13"/>
  <c r="N286" i="13"/>
  <c r="N220" i="13"/>
  <c r="N123" i="13"/>
  <c r="N476" i="13"/>
  <c r="N371" i="13"/>
  <c r="N258" i="13"/>
  <c r="N192" i="13"/>
  <c r="N95" i="13"/>
  <c r="N448" i="13"/>
  <c r="N343" i="13"/>
  <c r="N197" i="13"/>
  <c r="N454" i="13"/>
  <c r="N228" i="13"/>
  <c r="N453" i="13"/>
  <c r="N227" i="13"/>
  <c r="N452" i="13"/>
  <c r="N222" i="13"/>
  <c r="N443" i="13"/>
  <c r="N233" i="13"/>
  <c r="N458" i="13"/>
  <c r="N232" i="13"/>
  <c r="N457" i="13"/>
  <c r="N231" i="13"/>
  <c r="N456" i="13"/>
  <c r="N226" i="13"/>
  <c r="N447" i="13"/>
  <c r="N24" i="13"/>
  <c r="N462" i="13"/>
  <c r="N23" i="13"/>
  <c r="N461" i="13"/>
  <c r="N22" i="13"/>
  <c r="N460" i="13"/>
  <c r="N230" i="13"/>
  <c r="N451" i="13"/>
  <c r="N434" i="13"/>
  <c r="N305" i="13"/>
  <c r="N26" i="13"/>
  <c r="N138" i="13"/>
  <c r="N519" i="13"/>
  <c r="N406" i="13"/>
  <c r="N277" i="13"/>
  <c r="N211" i="13"/>
  <c r="N110" i="13"/>
  <c r="N491" i="13"/>
  <c r="N378" i="13"/>
  <c r="N249" i="13"/>
  <c r="N183" i="13"/>
  <c r="N82" i="13"/>
  <c r="N463" i="13"/>
  <c r="N350" i="13"/>
  <c r="N39" i="13"/>
  <c r="N155" i="13"/>
  <c r="N54" i="13"/>
  <c r="N435" i="13"/>
  <c r="N322" i="13"/>
  <c r="N224" i="13"/>
  <c r="N127" i="13"/>
  <c r="N512" i="13"/>
  <c r="N407" i="13"/>
  <c r="N48" i="13"/>
  <c r="N486" i="13"/>
  <c r="N47" i="13"/>
  <c r="N485" i="13"/>
  <c r="N46" i="13"/>
  <c r="N484" i="13"/>
  <c r="N37" i="13"/>
  <c r="N475" i="13"/>
  <c r="N52" i="13"/>
  <c r="N490" i="13"/>
  <c r="N51" i="13"/>
  <c r="N489" i="13"/>
  <c r="N50" i="13"/>
  <c r="N488" i="13"/>
  <c r="N41" i="13"/>
  <c r="N479" i="13"/>
  <c r="N238" i="13"/>
  <c r="N494" i="13"/>
  <c r="N237" i="13"/>
  <c r="N493" i="13"/>
  <c r="N236" i="13"/>
  <c r="N492" i="13"/>
  <c r="N45" i="13"/>
  <c r="N483" i="13"/>
  <c r="N81" i="13"/>
  <c r="N466" i="13"/>
  <c r="N369" i="13"/>
  <c r="N272" i="13"/>
  <c r="N202" i="13"/>
  <c r="N53" i="13"/>
  <c r="N438" i="13"/>
  <c r="N341" i="13"/>
  <c r="N244" i="13"/>
  <c r="N174" i="13"/>
  <c r="N523" i="13"/>
  <c r="N410" i="13"/>
  <c r="N313" i="13"/>
  <c r="N34" i="13"/>
  <c r="N146" i="13"/>
  <c r="N495" i="13"/>
  <c r="N382" i="13"/>
  <c r="N285" i="13"/>
  <c r="N219" i="13"/>
  <c r="N118" i="13"/>
  <c r="N467" i="13"/>
  <c r="N354" i="13"/>
  <c r="N257" i="13"/>
  <c r="N191" i="13"/>
  <c r="N90" i="13"/>
  <c r="N439" i="13"/>
  <c r="N262" i="13"/>
  <c r="N518" i="13"/>
  <c r="N261" i="13"/>
  <c r="N517" i="13"/>
  <c r="N260" i="13"/>
  <c r="N516" i="13"/>
  <c r="N251" i="13"/>
  <c r="N507" i="13"/>
  <c r="N266" i="13"/>
  <c r="N522" i="13"/>
  <c r="N265" i="13"/>
  <c r="N521" i="13"/>
  <c r="N264" i="13"/>
  <c r="N520" i="13"/>
  <c r="N255" i="13"/>
  <c r="N511" i="13"/>
  <c r="N270" i="13"/>
  <c r="N526" i="13"/>
  <c r="N269" i="13"/>
  <c r="N525" i="13"/>
  <c r="N268" i="13"/>
  <c r="N524" i="13"/>
  <c r="N259" i="13"/>
  <c r="N515" i="13"/>
  <c r="N209" i="13"/>
  <c r="N80" i="13"/>
  <c r="N465" i="13"/>
  <c r="N368" i="13"/>
  <c r="N263" i="13"/>
  <c r="N181" i="13"/>
  <c r="N534" i="13"/>
  <c r="N437" i="13"/>
  <c r="N340" i="13"/>
  <c r="N235" i="13"/>
  <c r="N153" i="13"/>
  <c r="N506" i="13"/>
  <c r="N409" i="13"/>
  <c r="N312" i="13"/>
  <c r="N25" i="13"/>
  <c r="N125" i="13"/>
  <c r="N478" i="13"/>
  <c r="N381" i="13"/>
  <c r="N284" i="13"/>
  <c r="N214" i="13"/>
  <c r="N97" i="13"/>
  <c r="N450" i="13"/>
  <c r="N353" i="13"/>
  <c r="N256" i="13"/>
  <c r="N186" i="13"/>
  <c r="N69" i="13"/>
  <c r="N326" i="13"/>
  <c r="N100" i="13"/>
  <c r="N325" i="13"/>
  <c r="N99" i="13"/>
  <c r="N324" i="13"/>
  <c r="N94" i="13"/>
  <c r="N315" i="13"/>
  <c r="N105" i="13"/>
  <c r="N330" i="13"/>
  <c r="N104" i="13"/>
  <c r="N329" i="13"/>
  <c r="N103" i="13"/>
  <c r="N328" i="13"/>
  <c r="N98" i="13"/>
  <c r="N319" i="13"/>
  <c r="N109" i="13"/>
  <c r="N334" i="13"/>
  <c r="N108" i="13"/>
  <c r="N333" i="13"/>
  <c r="N107" i="13"/>
  <c r="N332" i="13"/>
  <c r="N102" i="13"/>
  <c r="N323" i="13"/>
  <c r="N405" i="13"/>
  <c r="N61" i="13"/>
  <c r="N223" i="13"/>
  <c r="N62" i="13"/>
  <c r="N66" i="13"/>
  <c r="N70" i="13"/>
  <c r="N145" i="13"/>
  <c r="N276" i="13"/>
  <c r="N446" i="13"/>
  <c r="N122" i="13"/>
  <c r="N283" i="13"/>
  <c r="N287" i="13"/>
  <c r="N291" i="13"/>
  <c r="N530" i="13"/>
  <c r="N206" i="13"/>
  <c r="N349" i="13"/>
  <c r="N503" i="13"/>
  <c r="N73" i="13"/>
  <c r="N77" i="13"/>
  <c r="N433" i="13"/>
  <c r="N89" i="13"/>
  <c r="N38" i="13"/>
  <c r="N294" i="13"/>
  <c r="N298" i="13"/>
  <c r="N302" i="13"/>
  <c r="N304" i="13"/>
  <c r="N474" i="13"/>
  <c r="N150" i="13"/>
  <c r="N68" i="13"/>
  <c r="N72" i="13"/>
  <c r="N76" i="13"/>
  <c r="N234" i="13"/>
  <c r="N377" i="13"/>
  <c r="N531" i="13"/>
  <c r="N293" i="13"/>
  <c r="N297" i="13"/>
  <c r="N301" i="13"/>
  <c r="N502" i="13"/>
  <c r="N178" i="13"/>
  <c r="N321" i="13"/>
  <c r="N292" i="13"/>
  <c r="N296" i="13"/>
  <c r="N300" i="13"/>
  <c r="N67" i="13"/>
  <c r="N71" i="13"/>
  <c r="N75" i="13"/>
  <c r="N117" i="13"/>
  <c r="N418" i="13"/>
  <c r="N248" i="13"/>
  <c r="K232" i="14"/>
  <c r="K117" i="14"/>
  <c r="K161" i="14"/>
  <c r="K289" i="14"/>
  <c r="K86" i="14"/>
  <c r="K417" i="14"/>
  <c r="K527" i="14"/>
  <c r="K473" i="14"/>
  <c r="K234" i="14"/>
  <c r="K121" i="14"/>
  <c r="K163" i="14"/>
  <c r="K291" i="14"/>
  <c r="K90" i="14"/>
  <c r="K423" i="14"/>
  <c r="K531" i="14"/>
  <c r="K477" i="14"/>
  <c r="K236" i="14"/>
  <c r="K125" i="14"/>
  <c r="K165" i="14"/>
  <c r="K293" i="14"/>
  <c r="K94" i="14"/>
  <c r="K428" i="14"/>
  <c r="K535" i="14"/>
  <c r="K481" i="14"/>
  <c r="K238" i="14"/>
  <c r="K313" i="14"/>
  <c r="K167" i="14"/>
  <c r="K295" i="14"/>
  <c r="K98" i="14"/>
  <c r="K433" i="14"/>
  <c r="K324" i="14"/>
  <c r="K485" i="14"/>
  <c r="K224" i="14"/>
  <c r="K101" i="14"/>
  <c r="K153" i="14"/>
  <c r="K281" i="14"/>
  <c r="K70" i="14"/>
  <c r="K396" i="14"/>
  <c r="K511" i="14"/>
  <c r="K453" i="14"/>
  <c r="K210" i="14"/>
  <c r="K73" i="14"/>
  <c r="K139" i="14"/>
  <c r="K267" i="14"/>
  <c r="K42" i="14"/>
  <c r="K352" i="14"/>
  <c r="K483" i="14"/>
  <c r="K416" i="14"/>
  <c r="K196" i="14"/>
  <c r="K45" i="14"/>
  <c r="K316" i="14"/>
  <c r="K253" i="14"/>
  <c r="K343" i="14"/>
  <c r="K454" i="14"/>
  <c r="K451" i="14"/>
  <c r="K379" i="14"/>
  <c r="K182" i="14"/>
  <c r="K310" i="14"/>
  <c r="K104" i="14"/>
  <c r="K239" i="14"/>
  <c r="K315" i="14"/>
  <c r="K426" i="14"/>
  <c r="K413" i="14"/>
  <c r="K526" i="14"/>
  <c r="K248" i="14"/>
  <c r="K333" i="14"/>
  <c r="K177" i="14"/>
  <c r="K305" i="14"/>
  <c r="K118" i="14"/>
  <c r="K460" i="14"/>
  <c r="K377" i="14"/>
  <c r="K505" i="14"/>
  <c r="K250" i="14"/>
  <c r="K337" i="14"/>
  <c r="K179" i="14"/>
  <c r="K307" i="14"/>
  <c r="K122" i="14"/>
  <c r="K465" i="14"/>
  <c r="K383" i="14"/>
  <c r="K509" i="14"/>
  <c r="K252" i="14"/>
  <c r="K341" i="14"/>
  <c r="K181" i="14"/>
  <c r="K309" i="14"/>
  <c r="K126" i="14"/>
  <c r="K472" i="14"/>
  <c r="K388" i="14"/>
  <c r="K513" i="14"/>
  <c r="K254" i="14"/>
  <c r="K345" i="14"/>
  <c r="K183" i="14"/>
  <c r="K311" i="14"/>
  <c r="K314" i="14"/>
  <c r="K476" i="14"/>
  <c r="K393" i="14"/>
  <c r="K517" i="14"/>
  <c r="K240" i="14"/>
  <c r="K317" i="14"/>
  <c r="K169" i="14"/>
  <c r="K297" i="14"/>
  <c r="K102" i="14"/>
  <c r="K439" i="14"/>
  <c r="K340" i="14"/>
  <c r="K489" i="14"/>
  <c r="K226" i="14"/>
  <c r="K105" i="14"/>
  <c r="K155" i="14"/>
  <c r="K283" i="14"/>
  <c r="K74" i="14"/>
  <c r="K401" i="14"/>
  <c r="K515" i="14"/>
  <c r="K459" i="14"/>
  <c r="K212" i="14"/>
  <c r="K77" i="14"/>
  <c r="K141" i="14"/>
  <c r="K269" i="14"/>
  <c r="K46" i="14"/>
  <c r="K360" i="14"/>
  <c r="K487" i="14"/>
  <c r="K421" i="14"/>
  <c r="K198" i="14"/>
  <c r="K49" i="14"/>
  <c r="K320" i="14"/>
  <c r="K255" i="14"/>
  <c r="K347" i="14"/>
  <c r="K458" i="14"/>
  <c r="K456" i="14"/>
  <c r="K384" i="14"/>
  <c r="K136" i="14"/>
  <c r="K264" i="14"/>
  <c r="K365" i="14"/>
  <c r="K193" i="14"/>
  <c r="K39" i="14"/>
  <c r="K334" i="14"/>
  <c r="K496" i="14"/>
  <c r="K420" i="14"/>
  <c r="K138" i="14"/>
  <c r="K266" i="14"/>
  <c r="K369" i="14"/>
  <c r="K195" i="14"/>
  <c r="K43" i="14"/>
  <c r="K338" i="14"/>
  <c r="K500" i="14"/>
  <c r="K425" i="14"/>
  <c r="K140" i="14"/>
  <c r="K268" i="14"/>
  <c r="K373" i="14"/>
  <c r="K197" i="14"/>
  <c r="K47" i="14"/>
  <c r="K342" i="14"/>
  <c r="K504" i="14"/>
  <c r="K431" i="14"/>
  <c r="K142" i="14"/>
  <c r="K270" i="14"/>
  <c r="K24" i="14"/>
  <c r="K199" i="14"/>
  <c r="K51" i="14"/>
  <c r="K346" i="14"/>
  <c r="K508" i="14"/>
  <c r="K436" i="14"/>
  <c r="K128" i="14"/>
  <c r="K256" i="14"/>
  <c r="K349" i="14"/>
  <c r="K185" i="14"/>
  <c r="K23" i="14"/>
  <c r="K318" i="14"/>
  <c r="K480" i="14"/>
  <c r="K399" i="14"/>
  <c r="K521" i="14"/>
  <c r="K242" i="14"/>
  <c r="K321" i="14"/>
  <c r="K171" i="14"/>
  <c r="K299" i="14"/>
  <c r="K106" i="14"/>
  <c r="K444" i="14"/>
  <c r="K356" i="14"/>
  <c r="K493" i="14"/>
  <c r="K228" i="14"/>
  <c r="K109" i="14"/>
  <c r="K157" i="14"/>
  <c r="K285" i="14"/>
  <c r="K78" i="14"/>
  <c r="K407" i="14"/>
  <c r="K519" i="14"/>
  <c r="K464" i="14"/>
  <c r="K214" i="14"/>
  <c r="K81" i="14"/>
  <c r="K143" i="14"/>
  <c r="K271" i="14"/>
  <c r="K50" i="14"/>
  <c r="K368" i="14"/>
  <c r="K491" i="14"/>
  <c r="K427" i="14"/>
  <c r="K152" i="14"/>
  <c r="K280" i="14"/>
  <c r="K44" i="14"/>
  <c r="K209" i="14"/>
  <c r="K71" i="14"/>
  <c r="K366" i="14"/>
  <c r="K528" i="14"/>
  <c r="K463" i="14"/>
  <c r="K154" i="14"/>
  <c r="K282" i="14"/>
  <c r="K48" i="14"/>
  <c r="K211" i="14"/>
  <c r="K75" i="14"/>
  <c r="K370" i="14"/>
  <c r="K532" i="14"/>
  <c r="K468" i="14"/>
  <c r="K156" i="14"/>
  <c r="K284" i="14"/>
  <c r="K52" i="14"/>
  <c r="K213" i="14"/>
  <c r="K79" i="14"/>
  <c r="K374" i="14"/>
  <c r="K536" i="14"/>
  <c r="K474" i="14"/>
  <c r="K158" i="14"/>
  <c r="K286" i="14"/>
  <c r="K56" i="14"/>
  <c r="K215" i="14"/>
  <c r="K83" i="14"/>
  <c r="K378" i="14"/>
  <c r="K328" i="14"/>
  <c r="K478" i="14"/>
  <c r="K144" i="14"/>
  <c r="K272" i="14"/>
  <c r="K28" i="14"/>
  <c r="K201" i="14"/>
  <c r="K55" i="14"/>
  <c r="K350" i="14"/>
  <c r="K512" i="14"/>
  <c r="K441" i="14"/>
  <c r="K130" i="14"/>
  <c r="K258" i="14"/>
  <c r="K353" i="14"/>
  <c r="K187" i="14"/>
  <c r="K27" i="14"/>
  <c r="K322" i="14"/>
  <c r="K484" i="14"/>
  <c r="K404" i="14"/>
  <c r="K525" i="14"/>
  <c r="K244" i="14"/>
  <c r="K325" i="14"/>
  <c r="K173" i="14"/>
  <c r="K301" i="14"/>
  <c r="K110" i="14"/>
  <c r="K449" i="14"/>
  <c r="K364" i="14"/>
  <c r="K497" i="14"/>
  <c r="K230" i="14"/>
  <c r="K113" i="14"/>
  <c r="K159" i="14"/>
  <c r="K287" i="14"/>
  <c r="K82" i="14"/>
  <c r="K412" i="14"/>
  <c r="K523" i="14"/>
  <c r="K469" i="14"/>
  <c r="K184" i="14"/>
  <c r="K21" i="14"/>
  <c r="K108" i="14"/>
  <c r="K241" i="14"/>
  <c r="K319" i="14"/>
  <c r="K430" i="14"/>
  <c r="K419" i="14"/>
  <c r="K530" i="14"/>
  <c r="K186" i="14"/>
  <c r="K25" i="14"/>
  <c r="K112" i="14"/>
  <c r="K243" i="14"/>
  <c r="K323" i="14"/>
  <c r="K434" i="14"/>
  <c r="K424" i="14"/>
  <c r="K534" i="14"/>
  <c r="K188" i="14"/>
  <c r="K29" i="14"/>
  <c r="K116" i="14"/>
  <c r="K245" i="14"/>
  <c r="K327" i="14"/>
  <c r="K438" i="14"/>
  <c r="K429" i="14"/>
  <c r="K336" i="14"/>
  <c r="K190" i="14"/>
  <c r="K33" i="14"/>
  <c r="K120" i="14"/>
  <c r="K247" i="14"/>
  <c r="K331" i="14"/>
  <c r="K442" i="14"/>
  <c r="K435" i="14"/>
  <c r="K355" i="14"/>
  <c r="K176" i="14"/>
  <c r="K304" i="14"/>
  <c r="K92" i="14"/>
  <c r="K233" i="14"/>
  <c r="K119" i="14"/>
  <c r="K414" i="14"/>
  <c r="K397" i="14"/>
  <c r="K514" i="14"/>
  <c r="K162" i="14"/>
  <c r="K290" i="14"/>
  <c r="K64" i="14"/>
  <c r="K219" i="14"/>
  <c r="K91" i="14"/>
  <c r="K386" i="14"/>
  <c r="K351" i="14"/>
  <c r="K486" i="14"/>
  <c r="K148" i="14"/>
  <c r="K276" i="14"/>
  <c r="K36" i="14"/>
  <c r="K205" i="14"/>
  <c r="K63" i="14"/>
  <c r="K358" i="14"/>
  <c r="K520" i="14"/>
  <c r="K452" i="14"/>
  <c r="K134" i="14"/>
  <c r="K262" i="14"/>
  <c r="K361" i="14"/>
  <c r="K191" i="14"/>
  <c r="K35" i="14"/>
  <c r="K330" i="14"/>
  <c r="K492" i="14"/>
  <c r="K415" i="14"/>
  <c r="K533" i="14"/>
  <c r="K216" i="14"/>
  <c r="K85" i="14"/>
  <c r="K145" i="14"/>
  <c r="K273" i="14"/>
  <c r="K54" i="14"/>
  <c r="K375" i="14"/>
  <c r="K495" i="14"/>
  <c r="K432" i="14"/>
  <c r="K218" i="14"/>
  <c r="K89" i="14"/>
  <c r="K147" i="14"/>
  <c r="K275" i="14"/>
  <c r="K58" i="14"/>
  <c r="K380" i="14"/>
  <c r="K499" i="14"/>
  <c r="K437" i="14"/>
  <c r="K220" i="14"/>
  <c r="K93" i="14"/>
  <c r="K149" i="14"/>
  <c r="K277" i="14"/>
  <c r="K62" i="14"/>
  <c r="K385" i="14"/>
  <c r="K503" i="14"/>
  <c r="K443" i="14"/>
  <c r="K222" i="14"/>
  <c r="K97" i="14"/>
  <c r="K151" i="14"/>
  <c r="K279" i="14"/>
  <c r="K66" i="14"/>
  <c r="K391" i="14"/>
  <c r="K507" i="14"/>
  <c r="K448" i="14"/>
  <c r="K208" i="14"/>
  <c r="K69" i="14"/>
  <c r="K137" i="14"/>
  <c r="K265" i="14"/>
  <c r="K38" i="14"/>
  <c r="K348" i="14"/>
  <c r="K479" i="14"/>
  <c r="K411" i="14"/>
  <c r="K194" i="14"/>
  <c r="K41" i="14"/>
  <c r="K312" i="14"/>
  <c r="K251" i="14"/>
  <c r="K339" i="14"/>
  <c r="K450" i="14"/>
  <c r="K445" i="14"/>
  <c r="K371" i="14"/>
  <c r="K180" i="14"/>
  <c r="K308" i="14"/>
  <c r="K100" i="14"/>
  <c r="K237" i="14"/>
  <c r="K127" i="14"/>
  <c r="K422" i="14"/>
  <c r="K408" i="14"/>
  <c r="K522" i="14"/>
  <c r="K166" i="14"/>
  <c r="K294" i="14"/>
  <c r="K72" i="14"/>
  <c r="K223" i="14"/>
  <c r="K99" i="14"/>
  <c r="K394" i="14"/>
  <c r="K367" i="14"/>
  <c r="K494" i="14"/>
  <c r="K225" i="14"/>
  <c r="K498" i="14"/>
  <c r="K227" i="14"/>
  <c r="K502" i="14"/>
  <c r="K229" i="14"/>
  <c r="K506" i="14"/>
  <c r="K231" i="14"/>
  <c r="K510" i="14"/>
  <c r="K217" i="14"/>
  <c r="K482" i="14"/>
  <c r="K203" i="14"/>
  <c r="K447" i="14"/>
  <c r="K189" i="14"/>
  <c r="K409" i="14"/>
  <c r="K175" i="14"/>
  <c r="K372" i="14"/>
  <c r="K257" i="14"/>
  <c r="K389" i="14"/>
  <c r="K259" i="14"/>
  <c r="K395" i="14"/>
  <c r="K261" i="14"/>
  <c r="K400" i="14"/>
  <c r="K263" i="14"/>
  <c r="K405" i="14"/>
  <c r="K249" i="14"/>
  <c r="K363" i="14"/>
  <c r="K235" i="14"/>
  <c r="K518" i="14"/>
  <c r="K221" i="14"/>
  <c r="K490" i="14"/>
  <c r="K207" i="14"/>
  <c r="K457" i="14"/>
  <c r="K168" i="14"/>
  <c r="K103" i="14"/>
  <c r="K170" i="14"/>
  <c r="K107" i="14"/>
  <c r="K172" i="14"/>
  <c r="K111" i="14"/>
  <c r="K174" i="14"/>
  <c r="K115" i="14"/>
  <c r="K160" i="14"/>
  <c r="K87" i="14"/>
  <c r="K146" i="14"/>
  <c r="K59" i="14"/>
  <c r="K132" i="14"/>
  <c r="K31" i="14"/>
  <c r="K529" i="14"/>
  <c r="K303" i="14"/>
  <c r="K501" i="14"/>
  <c r="K200" i="14"/>
  <c r="K22" i="14"/>
  <c r="K202" i="14"/>
  <c r="K26" i="14"/>
  <c r="K204" i="14"/>
  <c r="K30" i="14"/>
  <c r="K206" i="14"/>
  <c r="K34" i="14"/>
  <c r="K192" i="14"/>
  <c r="K335" i="14"/>
  <c r="K178" i="14"/>
  <c r="K123" i="14"/>
  <c r="K164" i="14"/>
  <c r="K95" i="14"/>
  <c r="K150" i="14"/>
  <c r="K67" i="14"/>
  <c r="K296" i="14"/>
  <c r="K398" i="14"/>
  <c r="K298" i="14"/>
  <c r="K402" i="14"/>
  <c r="K300" i="14"/>
  <c r="K406" i="14"/>
  <c r="K302" i="14"/>
  <c r="K410" i="14"/>
  <c r="K288" i="14"/>
  <c r="K382" i="14"/>
  <c r="K274" i="14"/>
  <c r="K354" i="14"/>
  <c r="K260" i="14"/>
  <c r="K326" i="14"/>
  <c r="K246" i="14"/>
  <c r="K114" i="14"/>
  <c r="K53" i="14"/>
  <c r="K462" i="14"/>
  <c r="K57" i="14"/>
  <c r="K466" i="14"/>
  <c r="K61" i="14"/>
  <c r="K470" i="14"/>
  <c r="K65" i="14"/>
  <c r="K332" i="14"/>
  <c r="K37" i="14"/>
  <c r="K446" i="14"/>
  <c r="K306" i="14"/>
  <c r="K418" i="14"/>
  <c r="K292" i="14"/>
  <c r="K390" i="14"/>
  <c r="K278" i="14"/>
  <c r="K362" i="14"/>
  <c r="K76" i="14"/>
  <c r="K376" i="14"/>
  <c r="K80" i="14"/>
  <c r="K381" i="14"/>
  <c r="K84" i="14"/>
  <c r="K387" i="14"/>
  <c r="K88" i="14"/>
  <c r="K392" i="14"/>
  <c r="K60" i="14"/>
  <c r="K344" i="14"/>
  <c r="K32" i="14"/>
  <c r="K516" i="14"/>
  <c r="K357" i="14"/>
  <c r="K488" i="14"/>
  <c r="K329" i="14"/>
  <c r="K455" i="14"/>
  <c r="K135" i="14"/>
  <c r="K40" i="14"/>
  <c r="K475" i="14"/>
  <c r="K524" i="14"/>
  <c r="K129" i="14"/>
  <c r="K124" i="14"/>
  <c r="K461" i="14"/>
  <c r="K440" i="14"/>
  <c r="K131" i="14"/>
  <c r="K96" i="14"/>
  <c r="K467" i="14"/>
  <c r="K403" i="14"/>
  <c r="K133" i="14"/>
  <c r="K68" i="14"/>
  <c r="K471" i="14"/>
  <c r="K359" i="14"/>
  <c r="E5" i="6"/>
  <c r="M152" i="12"/>
  <c r="M195" i="12"/>
  <c r="M21" i="12"/>
  <c r="M276" i="12"/>
  <c r="M532" i="12"/>
  <c r="M483" i="12"/>
  <c r="M438" i="12"/>
  <c r="M393" i="12"/>
  <c r="M124" i="12"/>
  <c r="M167" i="12"/>
  <c r="M210" i="12"/>
  <c r="M248" i="12"/>
  <c r="M504" i="12"/>
  <c r="M455" i="12"/>
  <c r="M410" i="12"/>
  <c r="M365" i="12"/>
  <c r="M96" i="12"/>
  <c r="M139" i="12"/>
  <c r="M182" i="12"/>
  <c r="M221" i="12"/>
  <c r="M476" i="12"/>
  <c r="M427" i="12"/>
  <c r="M382" i="12"/>
  <c r="M337" i="12"/>
  <c r="M68" i="12"/>
  <c r="M111" i="12"/>
  <c r="M154" i="12"/>
  <c r="M193" i="12"/>
  <c r="M448" i="12"/>
  <c r="M399" i="12"/>
  <c r="M354" i="12"/>
  <c r="M309" i="12"/>
  <c r="M40" i="12"/>
  <c r="M83" i="12"/>
  <c r="M126" i="12"/>
  <c r="M165" i="12"/>
  <c r="M420" i="12"/>
  <c r="M371" i="12"/>
  <c r="M326" i="12"/>
  <c r="M281" i="12"/>
  <c r="M7" i="12"/>
  <c r="E5" i="12" s="1"/>
  <c r="M23" i="12"/>
  <c r="M66" i="12"/>
  <c r="M105" i="12"/>
  <c r="M360" i="12"/>
  <c r="M311" i="12"/>
  <c r="M266" i="12"/>
  <c r="M522" i="12"/>
  <c r="M477" i="12"/>
  <c r="M27" i="12"/>
  <c r="M70" i="12"/>
  <c r="M109" i="12"/>
  <c r="M364" i="12"/>
  <c r="M315" i="12"/>
  <c r="M270" i="12"/>
  <c r="M526" i="12"/>
  <c r="M481" i="12"/>
  <c r="M31" i="12"/>
  <c r="M74" i="12"/>
  <c r="M113" i="12"/>
  <c r="M368" i="12"/>
  <c r="M319" i="12"/>
  <c r="M274" i="12"/>
  <c r="M530" i="12"/>
  <c r="M485" i="12"/>
  <c r="M184" i="12"/>
  <c r="M227" i="12"/>
  <c r="M53" i="12"/>
  <c r="M308" i="12"/>
  <c r="M259" i="12"/>
  <c r="M515" i="12"/>
  <c r="M470" i="12"/>
  <c r="M425" i="12"/>
  <c r="M156" i="12"/>
  <c r="M199" i="12"/>
  <c r="M25" i="12"/>
  <c r="M280" i="12"/>
  <c r="M536" i="12"/>
  <c r="M487" i="12"/>
  <c r="M442" i="12"/>
  <c r="M397" i="12"/>
  <c r="M216" i="12"/>
  <c r="M46" i="12"/>
  <c r="M85" i="12"/>
  <c r="M340" i="12"/>
  <c r="M291" i="12"/>
  <c r="M246" i="12"/>
  <c r="M502" i="12"/>
  <c r="M457" i="12"/>
  <c r="M188" i="12"/>
  <c r="M231" i="12"/>
  <c r="M57" i="12"/>
  <c r="M312" i="12"/>
  <c r="M263" i="12"/>
  <c r="M519" i="12"/>
  <c r="M474" i="12"/>
  <c r="M429" i="12"/>
  <c r="M160" i="12"/>
  <c r="M203" i="12"/>
  <c r="M29" i="12"/>
  <c r="M284" i="12"/>
  <c r="M235" i="12"/>
  <c r="M491" i="12"/>
  <c r="M446" i="12"/>
  <c r="M401" i="12"/>
  <c r="M132" i="12"/>
  <c r="M175" i="12"/>
  <c r="M218" i="12"/>
  <c r="M256" i="12"/>
  <c r="M512" i="12"/>
  <c r="M35" i="12"/>
  <c r="M78" i="12"/>
  <c r="M117" i="12"/>
  <c r="M372" i="12"/>
  <c r="M323" i="12"/>
  <c r="M278" i="12"/>
  <c r="M534" i="12"/>
  <c r="M489" i="12"/>
  <c r="M220" i="12"/>
  <c r="M50" i="12"/>
  <c r="M89" i="12"/>
  <c r="M344" i="12"/>
  <c r="M295" i="12"/>
  <c r="M250" i="12"/>
  <c r="M506" i="12"/>
  <c r="M461" i="12"/>
  <c r="M192" i="12"/>
  <c r="M22" i="12"/>
  <c r="M61" i="12"/>
  <c r="M316" i="12"/>
  <c r="M267" i="12"/>
  <c r="M523" i="12"/>
  <c r="M478" i="12"/>
  <c r="M433" i="12"/>
  <c r="M164" i="12"/>
  <c r="M207" i="12"/>
  <c r="M33" i="12"/>
  <c r="M288" i="12"/>
  <c r="M239" i="12"/>
  <c r="M495" i="12"/>
  <c r="M450" i="12"/>
  <c r="M405" i="12"/>
  <c r="M136" i="12"/>
  <c r="M179" i="12"/>
  <c r="M222" i="12"/>
  <c r="M260" i="12"/>
  <c r="M516" i="12"/>
  <c r="M467" i="12"/>
  <c r="M422" i="12"/>
  <c r="M377" i="12"/>
  <c r="M76" i="12"/>
  <c r="M119" i="12"/>
  <c r="M162" i="12"/>
  <c r="M201" i="12"/>
  <c r="M456" i="12"/>
  <c r="M407" i="12"/>
  <c r="M362" i="12"/>
  <c r="M317" i="12"/>
  <c r="M80" i="12"/>
  <c r="M123" i="12"/>
  <c r="M166" i="12"/>
  <c r="M205" i="12"/>
  <c r="M460" i="12"/>
  <c r="M411" i="12"/>
  <c r="M366" i="12"/>
  <c r="M321" i="12"/>
  <c r="M84" i="12"/>
  <c r="M127" i="12"/>
  <c r="M170" i="12"/>
  <c r="M209" i="12"/>
  <c r="M464" i="12"/>
  <c r="M415" i="12"/>
  <c r="M370" i="12"/>
  <c r="M325" i="12"/>
  <c r="M56" i="12"/>
  <c r="M99" i="12"/>
  <c r="M142" i="12"/>
  <c r="M181" i="12"/>
  <c r="M436" i="12"/>
  <c r="M387" i="12"/>
  <c r="M342" i="12"/>
  <c r="M297" i="12"/>
  <c r="M28" i="12"/>
  <c r="M71" i="12"/>
  <c r="M114" i="12"/>
  <c r="M153" i="12"/>
  <c r="M408" i="12"/>
  <c r="M359" i="12"/>
  <c r="M314" i="12"/>
  <c r="M269" i="12"/>
  <c r="M525" i="12"/>
  <c r="M43" i="12"/>
  <c r="M86" i="12"/>
  <c r="M125" i="12"/>
  <c r="M380" i="12"/>
  <c r="M331" i="12"/>
  <c r="M286" i="12"/>
  <c r="M241" i="12"/>
  <c r="M497" i="12"/>
  <c r="M228" i="12"/>
  <c r="M58" i="12"/>
  <c r="M97" i="12"/>
  <c r="M352" i="12"/>
  <c r="M303" i="12"/>
  <c r="M258" i="12"/>
  <c r="M514" i="12"/>
  <c r="M469" i="12"/>
  <c r="M200" i="12"/>
  <c r="M30" i="12"/>
  <c r="M69" i="12"/>
  <c r="M324" i="12"/>
  <c r="M275" i="12"/>
  <c r="M531" i="12"/>
  <c r="M486" i="12"/>
  <c r="M441" i="12"/>
  <c r="M140" i="12"/>
  <c r="M183" i="12"/>
  <c r="M226" i="12"/>
  <c r="M264" i="12"/>
  <c r="M520" i="12"/>
  <c r="M471" i="12"/>
  <c r="M426" i="12"/>
  <c r="M381" i="12"/>
  <c r="M144" i="12"/>
  <c r="M187" i="12"/>
  <c r="M230" i="12"/>
  <c r="M268" i="12"/>
  <c r="M524" i="12"/>
  <c r="M475" i="12"/>
  <c r="M430" i="12"/>
  <c r="M385" i="12"/>
  <c r="M148" i="12"/>
  <c r="M191" i="12"/>
  <c r="M234" i="12"/>
  <c r="M272" i="12"/>
  <c r="M528" i="12"/>
  <c r="M479" i="12"/>
  <c r="M434" i="12"/>
  <c r="M389" i="12"/>
  <c r="M131" i="12"/>
  <c r="M404" i="12"/>
  <c r="M406" i="12"/>
  <c r="M103" i="12"/>
  <c r="M376" i="12"/>
  <c r="M378" i="12"/>
  <c r="M224" i="12"/>
  <c r="M93" i="12"/>
  <c r="M299" i="12"/>
  <c r="M510" i="12"/>
  <c r="M196" i="12"/>
  <c r="M65" i="12"/>
  <c r="M271" i="12"/>
  <c r="M386" i="12"/>
  <c r="M501" i="12"/>
  <c r="M147" i="12"/>
  <c r="M133" i="12"/>
  <c r="M243" i="12"/>
  <c r="M358" i="12"/>
  <c r="M473" i="12"/>
  <c r="M87" i="12"/>
  <c r="M73" i="12"/>
  <c r="M488" i="12"/>
  <c r="M298" i="12"/>
  <c r="M413" i="12"/>
  <c r="M91" i="12"/>
  <c r="M77" i="12"/>
  <c r="M492" i="12"/>
  <c r="M302" i="12"/>
  <c r="M417" i="12"/>
  <c r="M95" i="12"/>
  <c r="M81" i="12"/>
  <c r="M496" i="12"/>
  <c r="M306" i="12"/>
  <c r="M421" i="12"/>
  <c r="M110" i="12"/>
  <c r="M500" i="12"/>
  <c r="M329" i="12"/>
  <c r="M82" i="12"/>
  <c r="M472" i="12"/>
  <c r="M301" i="12"/>
  <c r="M107" i="12"/>
  <c r="M189" i="12"/>
  <c r="M395" i="12"/>
  <c r="M305" i="12"/>
  <c r="M79" i="12"/>
  <c r="M161" i="12"/>
  <c r="M367" i="12"/>
  <c r="M482" i="12"/>
  <c r="M72" i="12"/>
  <c r="M62" i="12"/>
  <c r="M229" i="12"/>
  <c r="M339" i="12"/>
  <c r="M454" i="12"/>
  <c r="M215" i="12"/>
  <c r="M169" i="12"/>
  <c r="M279" i="12"/>
  <c r="M394" i="12"/>
  <c r="M509" i="12"/>
  <c r="M219" i="12"/>
  <c r="M173" i="12"/>
  <c r="M283" i="12"/>
  <c r="M398" i="12"/>
  <c r="M513" i="12"/>
  <c r="M223" i="12"/>
  <c r="M177" i="12"/>
  <c r="M287" i="12"/>
  <c r="M402" i="12"/>
  <c r="M517" i="12"/>
  <c r="M88" i="12"/>
  <c r="M149" i="12"/>
  <c r="M451" i="12"/>
  <c r="M60" i="12"/>
  <c r="M121" i="12"/>
  <c r="M423" i="12"/>
  <c r="M32" i="12"/>
  <c r="M118" i="12"/>
  <c r="M412" i="12"/>
  <c r="M318" i="12"/>
  <c r="M529" i="12"/>
  <c r="M90" i="12"/>
  <c r="M384" i="12"/>
  <c r="M527" i="12"/>
  <c r="M341" i="12"/>
  <c r="M232" i="12"/>
  <c r="M190" i="12"/>
  <c r="M388" i="12"/>
  <c r="M499" i="12"/>
  <c r="M313" i="12"/>
  <c r="M172" i="12"/>
  <c r="M130" i="12"/>
  <c r="M328" i="12"/>
  <c r="M439" i="12"/>
  <c r="M253" i="12"/>
  <c r="M176" i="12"/>
  <c r="M134" i="12"/>
  <c r="M332" i="12"/>
  <c r="M443" i="12"/>
  <c r="M257" i="12"/>
  <c r="M180" i="12"/>
  <c r="M138" i="12"/>
  <c r="M336" i="12"/>
  <c r="M447" i="12"/>
  <c r="M261" i="12"/>
  <c r="M244" i="12"/>
  <c r="M521" i="12"/>
  <c r="M440" i="12"/>
  <c r="M64" i="12"/>
  <c r="M252" i="12"/>
  <c r="M414" i="12"/>
  <c r="M26" i="12"/>
  <c r="M335" i="12"/>
  <c r="M373" i="12"/>
  <c r="M94" i="12"/>
  <c r="M484" i="12"/>
  <c r="M249" i="12"/>
  <c r="M151" i="12"/>
  <c r="M392" i="12"/>
  <c r="M458" i="12"/>
  <c r="M59" i="12"/>
  <c r="M300" i="12"/>
  <c r="M334" i="12"/>
  <c r="M212" i="12"/>
  <c r="M240" i="12"/>
  <c r="M242" i="12"/>
  <c r="M24" i="12"/>
  <c r="M468" i="12"/>
  <c r="M92" i="12"/>
  <c r="M327" i="12"/>
  <c r="M128" i="12"/>
  <c r="M348" i="12"/>
  <c r="M273" i="12"/>
  <c r="M122" i="12"/>
  <c r="M431" i="12"/>
  <c r="M437" i="12"/>
  <c r="M158" i="12"/>
  <c r="M307" i="12"/>
  <c r="M345" i="12"/>
  <c r="M34" i="12"/>
  <c r="M424" i="12"/>
  <c r="M490" i="12"/>
  <c r="M155" i="12"/>
  <c r="M396" i="12"/>
  <c r="M462" i="12"/>
  <c r="M63" i="12"/>
  <c r="M304" i="12"/>
  <c r="M338" i="12"/>
  <c r="M120" i="12"/>
  <c r="M355" i="12"/>
  <c r="M39" i="12"/>
  <c r="M391" i="12"/>
  <c r="M75" i="12"/>
  <c r="M444" i="12"/>
  <c r="M369" i="12"/>
  <c r="M186" i="12"/>
  <c r="M463" i="12"/>
  <c r="M533" i="12"/>
  <c r="M37" i="12"/>
  <c r="M403" i="12"/>
  <c r="M409" i="12"/>
  <c r="M98" i="12"/>
  <c r="M247" i="12"/>
  <c r="M285" i="12"/>
  <c r="M38" i="12"/>
  <c r="M428" i="12"/>
  <c r="M494" i="12"/>
  <c r="M159" i="12"/>
  <c r="M400" i="12"/>
  <c r="M466" i="12"/>
  <c r="M67" i="12"/>
  <c r="M419" i="12"/>
  <c r="M135" i="12"/>
  <c r="M282" i="12"/>
  <c r="M171" i="12"/>
  <c r="M508" i="12"/>
  <c r="M465" i="12"/>
  <c r="M129" i="12"/>
  <c r="M290" i="12"/>
  <c r="M104" i="12"/>
  <c r="M101" i="12"/>
  <c r="M435" i="12"/>
  <c r="M505" i="12"/>
  <c r="M194" i="12"/>
  <c r="M343" i="12"/>
  <c r="M349" i="12"/>
  <c r="M102" i="12"/>
  <c r="M251" i="12"/>
  <c r="M289" i="12"/>
  <c r="M42" i="12"/>
  <c r="M432" i="12"/>
  <c r="M498" i="12"/>
  <c r="M174" i="12"/>
  <c r="M374" i="12"/>
  <c r="M178" i="12"/>
  <c r="M237" i="12"/>
  <c r="M150" i="12"/>
  <c r="M459" i="12"/>
  <c r="M100" i="12"/>
  <c r="M320" i="12"/>
  <c r="M418" i="12"/>
  <c r="M51" i="12"/>
  <c r="M292" i="12"/>
  <c r="M294" i="12"/>
  <c r="M108" i="12"/>
  <c r="M137" i="12"/>
  <c r="M503" i="12"/>
  <c r="M48" i="12"/>
  <c r="M45" i="12"/>
  <c r="M379" i="12"/>
  <c r="M449" i="12"/>
  <c r="M202" i="12"/>
  <c r="M351" i="12"/>
  <c r="M357" i="12"/>
  <c r="M206" i="12"/>
  <c r="M265" i="12"/>
  <c r="M185" i="12"/>
  <c r="M333" i="12"/>
  <c r="M214" i="12"/>
  <c r="M254" i="12"/>
  <c r="M47" i="12"/>
  <c r="M416" i="12"/>
  <c r="M245" i="12"/>
  <c r="M115" i="12"/>
  <c r="M356" i="12"/>
  <c r="M390" i="12"/>
  <c r="M204" i="12"/>
  <c r="M233" i="12"/>
  <c r="M535" i="12"/>
  <c r="M112" i="12"/>
  <c r="M141" i="12"/>
  <c r="M507" i="12"/>
  <c r="M52" i="12"/>
  <c r="M49" i="12"/>
  <c r="M383" i="12"/>
  <c r="M453" i="12"/>
  <c r="M310" i="12"/>
  <c r="M363" i="12"/>
  <c r="M168" i="12"/>
  <c r="M41" i="12"/>
  <c r="M347" i="12"/>
  <c r="M293" i="12"/>
  <c r="M361" i="12"/>
  <c r="M350" i="12"/>
  <c r="M211" i="12"/>
  <c r="M296" i="12"/>
  <c r="M238" i="12"/>
  <c r="M493" i="12"/>
  <c r="M480" i="12"/>
  <c r="M518" i="12"/>
  <c r="M208" i="12"/>
  <c r="M145" i="12"/>
  <c r="M163" i="12"/>
  <c r="M143" i="12"/>
  <c r="M55" i="12"/>
  <c r="M106" i="12"/>
  <c r="M213" i="12"/>
  <c r="M225" i="12"/>
  <c r="M375" i="12"/>
  <c r="M255" i="12"/>
  <c r="M146" i="12"/>
  <c r="M322" i="12"/>
  <c r="M330" i="12"/>
  <c r="M511" i="12"/>
  <c r="M217" i="12"/>
  <c r="M277" i="12"/>
  <c r="M445" i="12"/>
  <c r="M54" i="12"/>
  <c r="M452" i="12"/>
  <c r="M236" i="12"/>
  <c r="M157" i="12"/>
  <c r="M262" i="12"/>
  <c r="M353" i="12"/>
  <c r="M36" i="12"/>
  <c r="M197" i="12"/>
  <c r="M44" i="12"/>
  <c r="M198" i="12"/>
  <c r="M346" i="12"/>
  <c r="M116" i="12"/>
  <c r="E6" i="6"/>
  <c r="E9" i="6" s="1"/>
  <c r="E10" i="6" s="1"/>
  <c r="N154" i="12"/>
  <c r="N193" i="12"/>
  <c r="N23" i="12"/>
  <c r="N33" i="12"/>
  <c r="N76" i="12"/>
  <c r="N119" i="12"/>
  <c r="N218" i="12"/>
  <c r="N140" i="12"/>
  <c r="N247" i="12"/>
  <c r="N503" i="12"/>
  <c r="N458" i="12"/>
  <c r="N413" i="12"/>
  <c r="N368" i="12"/>
  <c r="N94" i="12"/>
  <c r="N133" i="12"/>
  <c r="N176" i="12"/>
  <c r="N219" i="12"/>
  <c r="N475" i="12"/>
  <c r="N430" i="12"/>
  <c r="N385" i="12"/>
  <c r="N340" i="12"/>
  <c r="N66" i="12"/>
  <c r="N105" i="12"/>
  <c r="N148" i="12"/>
  <c r="N191" i="12"/>
  <c r="N447" i="12"/>
  <c r="N402" i="12"/>
  <c r="N357" i="12"/>
  <c r="N312" i="12"/>
  <c r="N38" i="12"/>
  <c r="N77" i="12"/>
  <c r="N120" i="12"/>
  <c r="N163" i="12"/>
  <c r="N419" i="12"/>
  <c r="N374" i="12"/>
  <c r="N329" i="12"/>
  <c r="N284" i="12"/>
  <c r="N42" i="12"/>
  <c r="N81" i="12"/>
  <c r="N124" i="12"/>
  <c r="N167" i="12"/>
  <c r="N423" i="12"/>
  <c r="N378" i="12"/>
  <c r="N333" i="12"/>
  <c r="N288" i="12"/>
  <c r="N46" i="12"/>
  <c r="N85" i="12"/>
  <c r="N128" i="12"/>
  <c r="N171" i="12"/>
  <c r="N427" i="12"/>
  <c r="N382" i="12"/>
  <c r="N337" i="12"/>
  <c r="N292" i="12"/>
  <c r="N50" i="12"/>
  <c r="N89" i="12"/>
  <c r="N132" i="12"/>
  <c r="N175" i="12"/>
  <c r="N431" i="12"/>
  <c r="N386" i="12"/>
  <c r="N65" i="12"/>
  <c r="N172" i="12"/>
  <c r="N279" i="12"/>
  <c r="N535" i="12"/>
  <c r="N490" i="12"/>
  <c r="N445" i="12"/>
  <c r="N400" i="12"/>
  <c r="N126" i="12"/>
  <c r="N165" i="12"/>
  <c r="N208" i="12"/>
  <c r="N251" i="12"/>
  <c r="N507" i="12"/>
  <c r="N462" i="12"/>
  <c r="N417" i="12"/>
  <c r="N372" i="12"/>
  <c r="N98" i="12"/>
  <c r="N137" i="12"/>
  <c r="N180" i="12"/>
  <c r="N223" i="12"/>
  <c r="N479" i="12"/>
  <c r="N434" i="12"/>
  <c r="N389" i="12"/>
  <c r="N344" i="12"/>
  <c r="N70" i="12"/>
  <c r="N109" i="12"/>
  <c r="N152" i="12"/>
  <c r="N195" i="12"/>
  <c r="N451" i="12"/>
  <c r="N406" i="12"/>
  <c r="N361" i="12"/>
  <c r="N316" i="12"/>
  <c r="N74" i="12"/>
  <c r="N113" i="12"/>
  <c r="N156" i="12"/>
  <c r="N199" i="12"/>
  <c r="N455" i="12"/>
  <c r="N410" i="12"/>
  <c r="N365" i="12"/>
  <c r="N320" i="12"/>
  <c r="N78" i="12"/>
  <c r="N117" i="12"/>
  <c r="N160" i="12"/>
  <c r="N203" i="12"/>
  <c r="N459" i="12"/>
  <c r="N414" i="12"/>
  <c r="N369" i="12"/>
  <c r="N324" i="12"/>
  <c r="N82" i="12"/>
  <c r="N121" i="12"/>
  <c r="N164" i="12"/>
  <c r="N207" i="12"/>
  <c r="N463" i="12"/>
  <c r="N97" i="12"/>
  <c r="N204" i="12"/>
  <c r="N311" i="12"/>
  <c r="N266" i="12"/>
  <c r="N522" i="12"/>
  <c r="N477" i="12"/>
  <c r="N432" i="12"/>
  <c r="N158" i="12"/>
  <c r="N197" i="12"/>
  <c r="N27" i="12"/>
  <c r="N283" i="12"/>
  <c r="N238" i="12"/>
  <c r="N494" i="12"/>
  <c r="N449" i="12"/>
  <c r="N404" i="12"/>
  <c r="N130" i="12"/>
  <c r="N169" i="12"/>
  <c r="N212" i="12"/>
  <c r="N255" i="12"/>
  <c r="N511" i="12"/>
  <c r="N466" i="12"/>
  <c r="N421" i="12"/>
  <c r="N376" i="12"/>
  <c r="N102" i="12"/>
  <c r="N141" i="12"/>
  <c r="N184" i="12"/>
  <c r="N227" i="12"/>
  <c r="N483" i="12"/>
  <c r="N438" i="12"/>
  <c r="N393" i="12"/>
  <c r="N348" i="12"/>
  <c r="N106" i="12"/>
  <c r="N145" i="12"/>
  <c r="N188" i="12"/>
  <c r="N231" i="12"/>
  <c r="N487" i="12"/>
  <c r="N442" i="12"/>
  <c r="N397" i="12"/>
  <c r="N352" i="12"/>
  <c r="N110" i="12"/>
  <c r="N149" i="12"/>
  <c r="N192" i="12"/>
  <c r="N235" i="12"/>
  <c r="N491" i="12"/>
  <c r="N446" i="12"/>
  <c r="N401" i="12"/>
  <c r="N356" i="12"/>
  <c r="N114" i="12"/>
  <c r="N153" i="12"/>
  <c r="N196" i="12"/>
  <c r="N239" i="12"/>
  <c r="N495" i="12"/>
  <c r="N450" i="12"/>
  <c r="N26" i="12"/>
  <c r="N129" i="12"/>
  <c r="N55" i="12"/>
  <c r="N343" i="12"/>
  <c r="N298" i="12"/>
  <c r="N253" i="12"/>
  <c r="N509" i="12"/>
  <c r="N464" i="12"/>
  <c r="N190" i="12"/>
  <c r="N229" i="12"/>
  <c r="N59" i="12"/>
  <c r="N315" i="12"/>
  <c r="N270" i="12"/>
  <c r="N526" i="12"/>
  <c r="N481" i="12"/>
  <c r="N436" i="12"/>
  <c r="N162" i="12"/>
  <c r="N201" i="12"/>
  <c r="N31" i="12"/>
  <c r="N287" i="12"/>
  <c r="N242" i="12"/>
  <c r="N498" i="12"/>
  <c r="N453" i="12"/>
  <c r="N408" i="12"/>
  <c r="N134" i="12"/>
  <c r="N173" i="12"/>
  <c r="N216" i="12"/>
  <c r="N259" i="12"/>
  <c r="N515" i="12"/>
  <c r="N470" i="12"/>
  <c r="N425" i="12"/>
  <c r="N380" i="12"/>
  <c r="N138" i="12"/>
  <c r="N177" i="12"/>
  <c r="N220" i="12"/>
  <c r="N263" i="12"/>
  <c r="N519" i="12"/>
  <c r="N474" i="12"/>
  <c r="N429" i="12"/>
  <c r="N384" i="12"/>
  <c r="N142" i="12"/>
  <c r="N181" i="12"/>
  <c r="N224" i="12"/>
  <c r="N267" i="12"/>
  <c r="N523" i="12"/>
  <c r="N478" i="12"/>
  <c r="N433" i="12"/>
  <c r="N388" i="12"/>
  <c r="N146" i="12"/>
  <c r="N185" i="12"/>
  <c r="N228" i="12"/>
  <c r="N271" i="12"/>
  <c r="N527" i="12"/>
  <c r="N90" i="12"/>
  <c r="N225" i="12"/>
  <c r="N151" i="12"/>
  <c r="N407" i="12"/>
  <c r="N362" i="12"/>
  <c r="N317" i="12"/>
  <c r="N272" i="12"/>
  <c r="N528" i="12"/>
  <c r="N37" i="12"/>
  <c r="N80" i="12"/>
  <c r="N123" i="12"/>
  <c r="N379" i="12"/>
  <c r="N334" i="12"/>
  <c r="N289" i="12"/>
  <c r="N244" i="12"/>
  <c r="N500" i="12"/>
  <c r="N226" i="12"/>
  <c r="N52" i="12"/>
  <c r="N95" i="12"/>
  <c r="N351" i="12"/>
  <c r="N306" i="12"/>
  <c r="N261" i="12"/>
  <c r="N517" i="12"/>
  <c r="N472" i="12"/>
  <c r="N198" i="12"/>
  <c r="N24" i="12"/>
  <c r="N67" i="12"/>
  <c r="N323" i="12"/>
  <c r="N278" i="12"/>
  <c r="N534" i="12"/>
  <c r="N489" i="12"/>
  <c r="N444" i="12"/>
  <c r="N202" i="12"/>
  <c r="N28" i="12"/>
  <c r="N71" i="12"/>
  <c r="N327" i="12"/>
  <c r="N282" i="12"/>
  <c r="N237" i="12"/>
  <c r="N493" i="12"/>
  <c r="N448" i="12"/>
  <c r="N206" i="12"/>
  <c r="N32" i="12"/>
  <c r="N75" i="12"/>
  <c r="N331" i="12"/>
  <c r="N286" i="12"/>
  <c r="N241" i="12"/>
  <c r="N497" i="12"/>
  <c r="N452" i="12"/>
  <c r="N210" i="12"/>
  <c r="N36" i="12"/>
  <c r="N79" i="12"/>
  <c r="N335" i="12"/>
  <c r="N290" i="12"/>
  <c r="N122" i="12"/>
  <c r="N44" i="12"/>
  <c r="N183" i="12"/>
  <c r="N439" i="12"/>
  <c r="N394" i="12"/>
  <c r="N349" i="12"/>
  <c r="N304" i="12"/>
  <c r="N30" i="12"/>
  <c r="N69" i="12"/>
  <c r="N112" i="12"/>
  <c r="N155" i="12"/>
  <c r="N411" i="12"/>
  <c r="N366" i="12"/>
  <c r="N321" i="12"/>
  <c r="N276" i="12"/>
  <c r="N532" i="12"/>
  <c r="N41" i="12"/>
  <c r="N84" i="12"/>
  <c r="N127" i="12"/>
  <c r="N383" i="12"/>
  <c r="N338" i="12"/>
  <c r="N293" i="12"/>
  <c r="N248" i="12"/>
  <c r="N504" i="12"/>
  <c r="N230" i="12"/>
  <c r="N56" i="12"/>
  <c r="N99" i="12"/>
  <c r="N355" i="12"/>
  <c r="N310" i="12"/>
  <c r="N265" i="12"/>
  <c r="N521" i="12"/>
  <c r="N476" i="12"/>
  <c r="N234" i="12"/>
  <c r="N60" i="12"/>
  <c r="N103" i="12"/>
  <c r="N359" i="12"/>
  <c r="N314" i="12"/>
  <c r="N269" i="12"/>
  <c r="N525" i="12"/>
  <c r="N480" i="12"/>
  <c r="N21" i="12"/>
  <c r="N64" i="12"/>
  <c r="N107" i="12"/>
  <c r="N363" i="12"/>
  <c r="N318" i="12"/>
  <c r="N273" i="12"/>
  <c r="N529" i="12"/>
  <c r="N484" i="12"/>
  <c r="N25" i="12"/>
  <c r="N68" i="12"/>
  <c r="N111" i="12"/>
  <c r="N367" i="12"/>
  <c r="N322" i="12"/>
  <c r="N375" i="12"/>
  <c r="N496" i="12"/>
  <c r="N347" i="12"/>
  <c r="N468" i="12"/>
  <c r="N319" i="12"/>
  <c r="N440" i="12"/>
  <c r="N291" i="12"/>
  <c r="N412" i="12"/>
  <c r="N295" i="12"/>
  <c r="N416" i="12"/>
  <c r="N299" i="12"/>
  <c r="N420" i="12"/>
  <c r="N303" i="12"/>
  <c r="N277" i="12"/>
  <c r="N533" i="12"/>
  <c r="N488" i="12"/>
  <c r="N214" i="12"/>
  <c r="N40" i="12"/>
  <c r="N83" i="12"/>
  <c r="N339" i="12"/>
  <c r="N294" i="12"/>
  <c r="N249" i="12"/>
  <c r="N505" i="12"/>
  <c r="N460" i="12"/>
  <c r="N471" i="12"/>
  <c r="N62" i="12"/>
  <c r="N443" i="12"/>
  <c r="N34" i="12"/>
  <c r="N415" i="12"/>
  <c r="N536" i="12"/>
  <c r="N387" i="12"/>
  <c r="N508" i="12"/>
  <c r="N391" i="12"/>
  <c r="N512" i="12"/>
  <c r="N395" i="12"/>
  <c r="N516" i="12"/>
  <c r="N399" i="12"/>
  <c r="N309" i="12"/>
  <c r="N264" i="12"/>
  <c r="N520" i="12"/>
  <c r="N29" i="12"/>
  <c r="N72" i="12"/>
  <c r="N115" i="12"/>
  <c r="N371" i="12"/>
  <c r="N326" i="12"/>
  <c r="N281" i="12"/>
  <c r="N236" i="12"/>
  <c r="N492" i="12"/>
  <c r="N108" i="12"/>
  <c r="N381" i="12"/>
  <c r="N144" i="12"/>
  <c r="N353" i="12"/>
  <c r="N116" i="12"/>
  <c r="N325" i="12"/>
  <c r="N88" i="12"/>
  <c r="N297" i="12"/>
  <c r="N92" i="12"/>
  <c r="N301" i="12"/>
  <c r="N96" i="12"/>
  <c r="N305" i="12"/>
  <c r="N100" i="12"/>
  <c r="N482" i="12"/>
  <c r="N437" i="12"/>
  <c r="N392" i="12"/>
  <c r="N118" i="12"/>
  <c r="N157" i="12"/>
  <c r="N200" i="12"/>
  <c r="N243" i="12"/>
  <c r="N499" i="12"/>
  <c r="N454" i="12"/>
  <c r="N409" i="12"/>
  <c r="N364" i="12"/>
  <c r="N426" i="12"/>
  <c r="N187" i="12"/>
  <c r="N233" i="12"/>
  <c r="N166" i="12"/>
  <c r="N457" i="12"/>
  <c r="N346" i="12"/>
  <c r="N139" i="12"/>
  <c r="N217" i="12"/>
  <c r="N341" i="12"/>
  <c r="N424" i="12"/>
  <c r="N93" i="12"/>
  <c r="N51" i="12"/>
  <c r="N467" i="12"/>
  <c r="N313" i="12"/>
  <c r="N396" i="12"/>
  <c r="N285" i="12"/>
  <c r="N302" i="12"/>
  <c r="N63" i="12"/>
  <c r="N45" i="12"/>
  <c r="N252" i="12"/>
  <c r="N506" i="12"/>
  <c r="N254" i="12"/>
  <c r="N47" i="12"/>
  <c r="N373" i="12"/>
  <c r="N456" i="12"/>
  <c r="N125" i="12"/>
  <c r="N147" i="12"/>
  <c r="N531" i="12"/>
  <c r="N345" i="12"/>
  <c r="N428" i="12"/>
  <c r="N58" i="12"/>
  <c r="N240" i="12"/>
  <c r="N398" i="12"/>
  <c r="N159" i="12"/>
  <c r="N205" i="12"/>
  <c r="N170" i="12"/>
  <c r="N461" i="12"/>
  <c r="N350" i="12"/>
  <c r="N143" i="12"/>
  <c r="N405" i="12"/>
  <c r="N22" i="12"/>
  <c r="N189" i="12"/>
  <c r="N179" i="12"/>
  <c r="N262" i="12"/>
  <c r="N377" i="12"/>
  <c r="N524" i="12"/>
  <c r="N186" i="12"/>
  <c r="N336" i="12"/>
  <c r="N257" i="12"/>
  <c r="N274" i="12"/>
  <c r="N35" i="12"/>
  <c r="N49" i="12"/>
  <c r="N256" i="12"/>
  <c r="N510" i="12"/>
  <c r="N258" i="12"/>
  <c r="N469" i="12"/>
  <c r="N54" i="12"/>
  <c r="N221" i="12"/>
  <c r="N211" i="12"/>
  <c r="N358" i="12"/>
  <c r="N441" i="12"/>
  <c r="N87" i="12"/>
  <c r="N101" i="12"/>
  <c r="N308" i="12"/>
  <c r="N530" i="12"/>
  <c r="N246" i="12"/>
  <c r="N39" i="12"/>
  <c r="N53" i="12"/>
  <c r="N260" i="12"/>
  <c r="N418" i="12"/>
  <c r="N296" i="12"/>
  <c r="N150" i="12"/>
  <c r="N136" i="12"/>
  <c r="N307" i="12"/>
  <c r="N422" i="12"/>
  <c r="N268" i="12"/>
  <c r="N215" i="12"/>
  <c r="N48" i="12"/>
  <c r="N194" i="12"/>
  <c r="N485" i="12"/>
  <c r="N342" i="12"/>
  <c r="N135" i="12"/>
  <c r="N213" i="12"/>
  <c r="N178" i="12"/>
  <c r="N514" i="12"/>
  <c r="N328" i="12"/>
  <c r="N182" i="12"/>
  <c r="N168" i="12"/>
  <c r="N403" i="12"/>
  <c r="N486" i="12"/>
  <c r="N300" i="12"/>
  <c r="N91" i="12"/>
  <c r="N250" i="12"/>
  <c r="N360" i="12"/>
  <c r="N518" i="12"/>
  <c r="N513" i="12"/>
  <c r="N174" i="12"/>
  <c r="N86" i="12"/>
  <c r="N473" i="12"/>
  <c r="N73" i="12"/>
  <c r="N43" i="12"/>
  <c r="N61" i="12"/>
  <c r="N332" i="12"/>
  <c r="N370" i="12"/>
  <c r="N465" i="12"/>
  <c r="N104" i="12"/>
  <c r="N161" i="12"/>
  <c r="N131" i="12"/>
  <c r="N354" i="12"/>
  <c r="N275" i="12"/>
  <c r="N330" i="12"/>
  <c r="N502" i="12"/>
  <c r="N245" i="12"/>
  <c r="N435" i="12"/>
  <c r="N390" i="12"/>
  <c r="N222" i="12"/>
  <c r="N280" i="12"/>
  <c r="N57" i="12"/>
  <c r="N209" i="12"/>
  <c r="N501" i="12"/>
  <c r="N232" i="12"/>
  <c r="O136" i="19"/>
  <c r="O198" i="19"/>
  <c r="O203" i="19"/>
  <c r="O229" i="19"/>
  <c r="O316" i="19"/>
  <c r="O395" i="19"/>
  <c r="O508" i="19"/>
  <c r="O489" i="19"/>
  <c r="O140" i="19"/>
  <c r="O202" i="19"/>
  <c r="O205" i="19"/>
  <c r="O235" i="19"/>
  <c r="O321" i="19"/>
  <c r="O399" i="19"/>
  <c r="O513" i="19"/>
  <c r="O494" i="19"/>
  <c r="O144" i="19"/>
  <c r="O206" i="19"/>
  <c r="O217" i="19"/>
  <c r="O240" i="19"/>
  <c r="O327" i="19"/>
  <c r="O403" i="19"/>
  <c r="O518" i="19"/>
  <c r="O500" i="19"/>
  <c r="O148" i="19"/>
  <c r="O210" i="19"/>
  <c r="O223" i="19"/>
  <c r="O245" i="19"/>
  <c r="O332" i="19"/>
  <c r="O407" i="19"/>
  <c r="O524" i="19"/>
  <c r="O505" i="19"/>
  <c r="O120" i="19"/>
  <c r="O182" i="19"/>
  <c r="O171" i="19"/>
  <c r="O209" i="19"/>
  <c r="O295" i="19"/>
  <c r="O379" i="19"/>
  <c r="O486" i="19"/>
  <c r="O468" i="19"/>
  <c r="O92" i="19"/>
  <c r="O154" i="19"/>
  <c r="O109" i="19"/>
  <c r="O159" i="19"/>
  <c r="O257" i="19"/>
  <c r="O344" i="19"/>
  <c r="O449" i="19"/>
  <c r="O430" i="19"/>
  <c r="O64" i="19"/>
  <c r="O126" i="19"/>
  <c r="O59" i="19"/>
  <c r="O97" i="19"/>
  <c r="O220" i="19"/>
  <c r="O307" i="19"/>
  <c r="O412" i="19"/>
  <c r="O393" i="19"/>
  <c r="O36" i="19"/>
  <c r="O98" i="19"/>
  <c r="O354" i="19"/>
  <c r="O49" i="19"/>
  <c r="O165" i="19"/>
  <c r="O269" i="19"/>
  <c r="O369" i="19"/>
  <c r="O536" i="19"/>
  <c r="O533" i="19"/>
  <c r="O168" i="19"/>
  <c r="O230" i="19"/>
  <c r="O249" i="19"/>
  <c r="O272" i="19"/>
  <c r="O37" i="19"/>
  <c r="O427" i="19"/>
  <c r="O359" i="19"/>
  <c r="O532" i="19"/>
  <c r="O172" i="19"/>
  <c r="O234" i="19"/>
  <c r="O255" i="19"/>
  <c r="O277" i="19"/>
  <c r="O45" i="19"/>
  <c r="O431" i="19"/>
  <c r="O368" i="19"/>
  <c r="O353" i="19"/>
  <c r="O176" i="19"/>
  <c r="O238" i="19"/>
  <c r="O260" i="19"/>
  <c r="O283" i="19"/>
  <c r="O53" i="19"/>
  <c r="O435" i="19"/>
  <c r="O376" i="19"/>
  <c r="O372" i="19"/>
  <c r="O180" i="19"/>
  <c r="O242" i="19"/>
  <c r="O265" i="19"/>
  <c r="O288" i="19"/>
  <c r="O61" i="19"/>
  <c r="O439" i="19"/>
  <c r="O384" i="19"/>
  <c r="O380" i="19"/>
  <c r="O152" i="19"/>
  <c r="O214" i="19"/>
  <c r="O228" i="19"/>
  <c r="O251" i="19"/>
  <c r="O337" i="19"/>
  <c r="O411" i="19"/>
  <c r="O529" i="19"/>
  <c r="O510" i="19"/>
  <c r="O124" i="19"/>
  <c r="O186" i="19"/>
  <c r="O173" i="19"/>
  <c r="O213" i="19"/>
  <c r="O300" i="19"/>
  <c r="O383" i="19"/>
  <c r="O492" i="19"/>
  <c r="O473" i="19"/>
  <c r="O96" i="19"/>
  <c r="O158" i="19"/>
  <c r="O123" i="19"/>
  <c r="O161" i="19"/>
  <c r="O263" i="19"/>
  <c r="O349" i="19"/>
  <c r="O454" i="19"/>
  <c r="O436" i="19"/>
  <c r="O68" i="19"/>
  <c r="O130" i="19"/>
  <c r="O67" i="19"/>
  <c r="O200" i="19"/>
  <c r="O262" i="19"/>
  <c r="O292" i="19"/>
  <c r="O315" i="19"/>
  <c r="O105" i="19"/>
  <c r="O459" i="19"/>
  <c r="O413" i="19"/>
  <c r="O410" i="19"/>
  <c r="O204" i="19"/>
  <c r="O266" i="19"/>
  <c r="O297" i="19"/>
  <c r="O320" i="19"/>
  <c r="O119" i="19"/>
  <c r="O463" i="19"/>
  <c r="O418" i="19"/>
  <c r="O416" i="19"/>
  <c r="O208" i="19"/>
  <c r="O270" i="19"/>
  <c r="O303" i="19"/>
  <c r="O325" i="19"/>
  <c r="O121" i="19"/>
  <c r="O467" i="19"/>
  <c r="O424" i="19"/>
  <c r="O421" i="19"/>
  <c r="O212" i="19"/>
  <c r="O274" i="19"/>
  <c r="O308" i="19"/>
  <c r="O331" i="19"/>
  <c r="O135" i="19"/>
  <c r="O471" i="19"/>
  <c r="O429" i="19"/>
  <c r="O426" i="19"/>
  <c r="O184" i="19"/>
  <c r="O246" i="19"/>
  <c r="O271" i="19"/>
  <c r="O293" i="19"/>
  <c r="O69" i="19"/>
  <c r="O443" i="19"/>
  <c r="O392" i="19"/>
  <c r="O388" i="19"/>
  <c r="O156" i="19"/>
  <c r="O218" i="19"/>
  <c r="O233" i="19"/>
  <c r="O256" i="19"/>
  <c r="O343" i="19"/>
  <c r="O415" i="19"/>
  <c r="O534" i="19"/>
  <c r="O516" i="19"/>
  <c r="O128" i="19"/>
  <c r="O190" i="19"/>
  <c r="O187" i="19"/>
  <c r="O219" i="19"/>
  <c r="O305" i="19"/>
  <c r="O387" i="19"/>
  <c r="O497" i="19"/>
  <c r="O478" i="19"/>
  <c r="O100" i="19"/>
  <c r="O162" i="19"/>
  <c r="O125" i="19"/>
  <c r="O175" i="19"/>
  <c r="O268" i="19"/>
  <c r="O355" i="19"/>
  <c r="O460" i="19"/>
  <c r="O441" i="19"/>
  <c r="O38" i="19"/>
  <c r="O294" i="19"/>
  <c r="O335" i="19"/>
  <c r="O47" i="19"/>
  <c r="O169" i="19"/>
  <c r="O491" i="19"/>
  <c r="O456" i="19"/>
  <c r="O453" i="19"/>
  <c r="O42" i="19"/>
  <c r="O298" i="19"/>
  <c r="O340" i="19"/>
  <c r="O55" i="19"/>
  <c r="O183" i="19"/>
  <c r="O495" i="19"/>
  <c r="O461" i="19"/>
  <c r="O458" i="19"/>
  <c r="O46" i="19"/>
  <c r="O302" i="19"/>
  <c r="O345" i="19"/>
  <c r="O63" i="19"/>
  <c r="O185" i="19"/>
  <c r="O499" i="19"/>
  <c r="O466" i="19"/>
  <c r="O464" i="19"/>
  <c r="O50" i="19"/>
  <c r="O306" i="19"/>
  <c r="O351" i="19"/>
  <c r="O71" i="19"/>
  <c r="O199" i="19"/>
  <c r="O503" i="19"/>
  <c r="O472" i="19"/>
  <c r="O469" i="19"/>
  <c r="O22" i="19"/>
  <c r="O278" i="19"/>
  <c r="O313" i="19"/>
  <c r="O336" i="19"/>
  <c r="O137" i="19"/>
  <c r="O475" i="19"/>
  <c r="O434" i="19"/>
  <c r="O432" i="19"/>
  <c r="O188" i="19"/>
  <c r="O250" i="19"/>
  <c r="O276" i="19"/>
  <c r="O299" i="19"/>
  <c r="O87" i="19"/>
  <c r="O447" i="19"/>
  <c r="O397" i="19"/>
  <c r="O394" i="19"/>
  <c r="O160" i="19"/>
  <c r="O222" i="19"/>
  <c r="O239" i="19"/>
  <c r="O261" i="19"/>
  <c r="O21" i="19"/>
  <c r="O419" i="19"/>
  <c r="O352" i="19"/>
  <c r="O521" i="19"/>
  <c r="O132" i="19"/>
  <c r="O194" i="19"/>
  <c r="O189" i="19"/>
  <c r="O224" i="19"/>
  <c r="O311" i="19"/>
  <c r="O391" i="19"/>
  <c r="O502" i="19"/>
  <c r="O484" i="19"/>
  <c r="O70" i="19"/>
  <c r="O326" i="19"/>
  <c r="O374" i="19"/>
  <c r="O115" i="19"/>
  <c r="O232" i="19"/>
  <c r="O523" i="19"/>
  <c r="O498" i="19"/>
  <c r="O496" i="19"/>
  <c r="O74" i="19"/>
  <c r="O330" i="19"/>
  <c r="O378" i="19"/>
  <c r="O117" i="19"/>
  <c r="O237" i="19"/>
  <c r="O527" i="19"/>
  <c r="O504" i="19"/>
  <c r="O501" i="19"/>
  <c r="O78" i="19"/>
  <c r="O334" i="19"/>
  <c r="O382" i="19"/>
  <c r="O131" i="19"/>
  <c r="O243" i="19"/>
  <c r="O531" i="19"/>
  <c r="O509" i="19"/>
  <c r="O506" i="19"/>
  <c r="O82" i="19"/>
  <c r="O338" i="19"/>
  <c r="O386" i="19"/>
  <c r="O133" i="19"/>
  <c r="O248" i="19"/>
  <c r="O535" i="19"/>
  <c r="O514" i="19"/>
  <c r="O512" i="19"/>
  <c r="O54" i="19"/>
  <c r="O310" i="19"/>
  <c r="O356" i="19"/>
  <c r="O83" i="19"/>
  <c r="O201" i="19"/>
  <c r="O507" i="19"/>
  <c r="O477" i="19"/>
  <c r="O474" i="19"/>
  <c r="O26" i="19"/>
  <c r="O282" i="19"/>
  <c r="O319" i="19"/>
  <c r="O23" i="19"/>
  <c r="O151" i="19"/>
  <c r="O479" i="19"/>
  <c r="O440" i="19"/>
  <c r="O437" i="19"/>
  <c r="O192" i="19"/>
  <c r="O254" i="19"/>
  <c r="O281" i="19"/>
  <c r="O304" i="19"/>
  <c r="O89" i="19"/>
  <c r="O451" i="19"/>
  <c r="O402" i="19"/>
  <c r="O400" i="19"/>
  <c r="O164" i="19"/>
  <c r="O226" i="19"/>
  <c r="O244" i="19"/>
  <c r="O40" i="19"/>
  <c r="O102" i="19"/>
  <c r="O358" i="19"/>
  <c r="O57" i="19"/>
  <c r="O179" i="19"/>
  <c r="O275" i="19"/>
  <c r="O377" i="19"/>
  <c r="O347" i="19"/>
  <c r="O44" i="19"/>
  <c r="O106" i="19"/>
  <c r="O362" i="19"/>
  <c r="O65" i="19"/>
  <c r="O181" i="19"/>
  <c r="O280" i="19"/>
  <c r="O385" i="19"/>
  <c r="O363" i="19"/>
  <c r="O48" i="19"/>
  <c r="O110" i="19"/>
  <c r="O27" i="19"/>
  <c r="O73" i="19"/>
  <c r="O195" i="19"/>
  <c r="O285" i="19"/>
  <c r="O390" i="19"/>
  <c r="O365" i="19"/>
  <c r="O52" i="19"/>
  <c r="O114" i="19"/>
  <c r="O35" i="19"/>
  <c r="O79" i="19"/>
  <c r="O197" i="19"/>
  <c r="O291" i="19"/>
  <c r="O396" i="19"/>
  <c r="O373" i="19"/>
  <c r="O24" i="19"/>
  <c r="O86" i="19"/>
  <c r="O342" i="19"/>
  <c r="O25" i="19"/>
  <c r="O147" i="19"/>
  <c r="O253" i="19"/>
  <c r="O341" i="19"/>
  <c r="O520" i="19"/>
  <c r="O517" i="19"/>
  <c r="O58" i="19"/>
  <c r="O314" i="19"/>
  <c r="O361" i="19"/>
  <c r="O85" i="19"/>
  <c r="O216" i="19"/>
  <c r="O511" i="19"/>
  <c r="O482" i="19"/>
  <c r="O480" i="19"/>
  <c r="O30" i="19"/>
  <c r="O286" i="19"/>
  <c r="O324" i="19"/>
  <c r="O31" i="19"/>
  <c r="O153" i="19"/>
  <c r="O483" i="19"/>
  <c r="O445" i="19"/>
  <c r="O442" i="19"/>
  <c r="O196" i="19"/>
  <c r="O258" i="19"/>
  <c r="O287" i="19"/>
  <c r="O309" i="19"/>
  <c r="O103" i="19"/>
  <c r="O455" i="19"/>
  <c r="O408" i="19"/>
  <c r="O405" i="19"/>
  <c r="O104" i="19"/>
  <c r="O273" i="19"/>
  <c r="O108" i="19"/>
  <c r="O134" i="19"/>
  <c r="O317" i="19"/>
  <c r="O138" i="19"/>
  <c r="O323" i="19"/>
  <c r="O142" i="19"/>
  <c r="O328" i="19"/>
  <c r="O146" i="19"/>
  <c r="O333" i="19"/>
  <c r="O118" i="19"/>
  <c r="O296" i="19"/>
  <c r="O90" i="19"/>
  <c r="O259" i="19"/>
  <c r="O62" i="19"/>
  <c r="O221" i="19"/>
  <c r="O34" i="19"/>
  <c r="O39" i="19"/>
  <c r="O487" i="19"/>
  <c r="O448" i="19"/>
  <c r="O166" i="19"/>
  <c r="O360" i="19"/>
  <c r="O170" i="19"/>
  <c r="O367" i="19"/>
  <c r="O174" i="19"/>
  <c r="O371" i="19"/>
  <c r="O178" i="19"/>
  <c r="O375" i="19"/>
  <c r="O150" i="19"/>
  <c r="O339" i="19"/>
  <c r="O122" i="19"/>
  <c r="O301" i="19"/>
  <c r="O94" i="19"/>
  <c r="O264" i="19"/>
  <c r="O66" i="19"/>
  <c r="O101" i="19"/>
  <c r="O519" i="19"/>
  <c r="O490" i="19"/>
  <c r="O75" i="19"/>
  <c r="O422" i="19"/>
  <c r="O77" i="19"/>
  <c r="O428" i="19"/>
  <c r="O91" i="19"/>
  <c r="O433" i="19"/>
  <c r="O93" i="19"/>
  <c r="O438" i="19"/>
  <c r="O43" i="19"/>
  <c r="O401" i="19"/>
  <c r="O346" i="19"/>
  <c r="O348" i="19"/>
  <c r="O318" i="19"/>
  <c r="O515" i="19"/>
  <c r="O290" i="19"/>
  <c r="O225" i="19"/>
  <c r="O417" i="19"/>
  <c r="O139" i="19"/>
  <c r="O465" i="19"/>
  <c r="O141" i="19"/>
  <c r="O470" i="19"/>
  <c r="O155" i="19"/>
  <c r="O476" i="19"/>
  <c r="O157" i="19"/>
  <c r="O481" i="19"/>
  <c r="O107" i="19"/>
  <c r="O444" i="19"/>
  <c r="O51" i="19"/>
  <c r="O406" i="19"/>
  <c r="O350" i="19"/>
  <c r="O364" i="19"/>
  <c r="O322" i="19"/>
  <c r="O29" i="19"/>
  <c r="O357" i="19"/>
  <c r="O177" i="19"/>
  <c r="O446" i="19"/>
  <c r="O191" i="19"/>
  <c r="O452" i="19"/>
  <c r="O193" i="19"/>
  <c r="O457" i="19"/>
  <c r="O207" i="19"/>
  <c r="O462" i="19"/>
  <c r="O145" i="19"/>
  <c r="O425" i="19"/>
  <c r="O95" i="19"/>
  <c r="O389" i="19"/>
  <c r="O41" i="19"/>
  <c r="O530" i="19"/>
  <c r="O370" i="19"/>
  <c r="O227" i="19"/>
  <c r="O493" i="19"/>
  <c r="O127" i="19"/>
  <c r="O284" i="19"/>
  <c r="O56" i="19"/>
  <c r="O33" i="19"/>
  <c r="O163" i="19"/>
  <c r="O312" i="19"/>
  <c r="O279" i="19"/>
  <c r="O84" i="19"/>
  <c r="O81" i="19"/>
  <c r="O215" i="19"/>
  <c r="O485" i="19"/>
  <c r="O450" i="19"/>
  <c r="O231" i="19"/>
  <c r="O112" i="19"/>
  <c r="O247" i="19"/>
  <c r="O381" i="19"/>
  <c r="O32" i="19"/>
  <c r="O111" i="19"/>
  <c r="O76" i="19"/>
  <c r="O143" i="19"/>
  <c r="O149" i="19"/>
  <c r="O267" i="19"/>
  <c r="O236" i="19"/>
  <c r="O289" i="19"/>
  <c r="O525" i="19"/>
  <c r="O167" i="19"/>
  <c r="O409" i="19"/>
  <c r="O420" i="19"/>
  <c r="O522" i="19"/>
  <c r="O423" i="19"/>
  <c r="O80" i="19"/>
  <c r="O88" i="19"/>
  <c r="O366" i="19"/>
  <c r="O398" i="19"/>
  <c r="O72" i="19"/>
  <c r="O241" i="19"/>
  <c r="O252" i="19"/>
  <c r="O488" i="19"/>
  <c r="O113" i="19"/>
  <c r="O414" i="19"/>
  <c r="O28" i="19"/>
  <c r="O528" i="19"/>
  <c r="O60" i="19"/>
  <c r="O99" i="19"/>
  <c r="O129" i="19"/>
  <c r="O404" i="19"/>
  <c r="O211" i="19"/>
  <c r="O329" i="19"/>
  <c r="O116" i="19"/>
  <c r="O526" i="19"/>
  <c r="O47" i="13"/>
  <c r="O485" i="13"/>
  <c r="O42" i="13"/>
  <c r="O480" i="13"/>
  <c r="O37" i="13"/>
  <c r="O475" i="13"/>
  <c r="O36" i="13"/>
  <c r="O474" i="13"/>
  <c r="O51" i="13"/>
  <c r="O489" i="13"/>
  <c r="O46" i="13"/>
  <c r="O484" i="13"/>
  <c r="O41" i="13"/>
  <c r="O479" i="13"/>
  <c r="O40" i="13"/>
  <c r="O478" i="13"/>
  <c r="O237" i="13"/>
  <c r="O493" i="13"/>
  <c r="O50" i="13"/>
  <c r="O488" i="13"/>
  <c r="O45" i="13"/>
  <c r="O483" i="13"/>
  <c r="O44" i="13"/>
  <c r="O482" i="13"/>
  <c r="O241" i="13"/>
  <c r="O497" i="13"/>
  <c r="O236" i="13"/>
  <c r="O492" i="13"/>
  <c r="O49" i="13"/>
  <c r="O487" i="13"/>
  <c r="O102" i="13"/>
  <c r="O325" i="13"/>
  <c r="O97" i="13"/>
  <c r="O320" i="13"/>
  <c r="O92" i="13"/>
  <c r="O315" i="13"/>
  <c r="O87" i="13"/>
  <c r="O314" i="13"/>
  <c r="O106" i="13"/>
  <c r="O329" i="13"/>
  <c r="O101" i="13"/>
  <c r="O324" i="13"/>
  <c r="O96" i="13"/>
  <c r="O319" i="13"/>
  <c r="O91" i="13"/>
  <c r="O318" i="13"/>
  <c r="O110" i="13"/>
  <c r="O333" i="13"/>
  <c r="O105" i="13"/>
  <c r="O328" i="13"/>
  <c r="O100" i="13"/>
  <c r="O323" i="13"/>
  <c r="O95" i="13"/>
  <c r="O322" i="13"/>
  <c r="O114" i="13"/>
  <c r="O337" i="13"/>
  <c r="O109" i="13"/>
  <c r="O332" i="13"/>
  <c r="O104" i="13"/>
  <c r="O327" i="13"/>
  <c r="O99" i="13"/>
  <c r="O166" i="13"/>
  <c r="O389" i="13"/>
  <c r="O161" i="13"/>
  <c r="O384" i="13"/>
  <c r="O156" i="13"/>
  <c r="O379" i="13"/>
  <c r="O151" i="13"/>
  <c r="O378" i="13"/>
  <c r="O170" i="13"/>
  <c r="O393" i="13"/>
  <c r="O165" i="13"/>
  <c r="O388" i="13"/>
  <c r="O160" i="13"/>
  <c r="O383" i="13"/>
  <c r="O155" i="13"/>
  <c r="O382" i="13"/>
  <c r="O293" i="13"/>
  <c r="O225" i="13"/>
  <c r="O124" i="13"/>
  <c r="O507" i="13"/>
  <c r="O410" i="13"/>
  <c r="O297" i="13"/>
  <c r="O229" i="13"/>
  <c r="O128" i="13"/>
  <c r="O511" i="13"/>
  <c r="O414" i="13"/>
  <c r="O269" i="13"/>
  <c r="O137" i="13"/>
  <c r="O424" i="13"/>
  <c r="O259" i="13"/>
  <c r="O127" i="13"/>
  <c r="O418" i="13"/>
  <c r="O273" i="13"/>
  <c r="O141" i="13"/>
  <c r="O428" i="13"/>
  <c r="O263" i="13"/>
  <c r="O131" i="13"/>
  <c r="O358" i="13"/>
  <c r="O118" i="13"/>
  <c r="O341" i="13"/>
  <c r="O113" i="13"/>
  <c r="O336" i="13"/>
  <c r="O108" i="13"/>
  <c r="O331" i="13"/>
  <c r="O103" i="13"/>
  <c r="O330" i="13"/>
  <c r="O90" i="13"/>
  <c r="O313" i="13"/>
  <c r="O85" i="13"/>
  <c r="O308" i="13"/>
  <c r="O80" i="13"/>
  <c r="O303" i="13"/>
  <c r="O75" i="13"/>
  <c r="O302" i="13"/>
  <c r="O62" i="13"/>
  <c r="O285" i="13"/>
  <c r="O57" i="13"/>
  <c r="O280" i="13"/>
  <c r="O536" i="13"/>
  <c r="O275" i="13"/>
  <c r="O531" i="13"/>
  <c r="O274" i="13"/>
  <c r="O530" i="13"/>
  <c r="O257" i="13"/>
  <c r="O513" i="13"/>
  <c r="O252" i="13"/>
  <c r="O508" i="13"/>
  <c r="O247" i="13"/>
  <c r="O503" i="13"/>
  <c r="O246" i="13"/>
  <c r="O502" i="13"/>
  <c r="O421" i="13"/>
  <c r="O288" i="13"/>
  <c r="O220" i="13"/>
  <c r="O119" i="13"/>
  <c r="O506" i="13"/>
  <c r="O425" i="13"/>
  <c r="O292" i="13"/>
  <c r="O224" i="13"/>
  <c r="O123" i="13"/>
  <c r="O510" i="13"/>
  <c r="O365" i="13"/>
  <c r="O201" i="13"/>
  <c r="O520" i="13"/>
  <c r="O355" i="13"/>
  <c r="O191" i="13"/>
  <c r="O514" i="13"/>
  <c r="O369" i="13"/>
  <c r="O205" i="13"/>
  <c r="O524" i="13"/>
  <c r="O359" i="13"/>
  <c r="O195" i="13"/>
  <c r="O422" i="13"/>
  <c r="O182" i="13"/>
  <c r="O405" i="13"/>
  <c r="O177" i="13"/>
  <c r="O400" i="13"/>
  <c r="O172" i="13"/>
  <c r="O395" i="13"/>
  <c r="O167" i="13"/>
  <c r="O394" i="13"/>
  <c r="O154" i="13"/>
  <c r="O377" i="13"/>
  <c r="O149" i="13"/>
  <c r="O372" i="13"/>
  <c r="O144" i="13"/>
  <c r="O367" i="13"/>
  <c r="O139" i="13"/>
  <c r="O366" i="13"/>
  <c r="O126" i="13"/>
  <c r="O349" i="13"/>
  <c r="O121" i="13"/>
  <c r="O344" i="13"/>
  <c r="O116" i="13"/>
  <c r="O339" i="13"/>
  <c r="O111" i="13"/>
  <c r="O338" i="13"/>
  <c r="O98" i="13"/>
  <c r="O321" i="13"/>
  <c r="O93" i="13"/>
  <c r="O316" i="13"/>
  <c r="O88" i="13"/>
  <c r="O311" i="13"/>
  <c r="O83" i="13"/>
  <c r="O310" i="13"/>
  <c r="O198" i="13"/>
  <c r="O65" i="13"/>
  <c r="O448" i="13"/>
  <c r="O347" i="13"/>
  <c r="O250" i="13"/>
  <c r="O202" i="13"/>
  <c r="O69" i="13"/>
  <c r="O452" i="13"/>
  <c r="O351" i="13"/>
  <c r="O254" i="13"/>
  <c r="O174" i="13"/>
  <c r="O461" i="13"/>
  <c r="O296" i="13"/>
  <c r="O164" i="13"/>
  <c r="O451" i="13"/>
  <c r="O290" i="13"/>
  <c r="O178" i="13"/>
  <c r="O465" i="13"/>
  <c r="O300" i="13"/>
  <c r="O168" i="13"/>
  <c r="O455" i="13"/>
  <c r="O262" i="13"/>
  <c r="O518" i="13"/>
  <c r="O245" i="13"/>
  <c r="O501" i="13"/>
  <c r="O240" i="13"/>
  <c r="O496" i="13"/>
  <c r="O235" i="13"/>
  <c r="O491" i="13"/>
  <c r="O52" i="13"/>
  <c r="O490" i="13"/>
  <c r="O35" i="13"/>
  <c r="O473" i="13"/>
  <c r="O30" i="13"/>
  <c r="O468" i="13"/>
  <c r="O25" i="13"/>
  <c r="O463" i="13"/>
  <c r="O24" i="13"/>
  <c r="O462" i="13"/>
  <c r="O222" i="13"/>
  <c r="O445" i="13"/>
  <c r="O217" i="13"/>
  <c r="O440" i="13"/>
  <c r="O212" i="13"/>
  <c r="O435" i="13"/>
  <c r="O207" i="13"/>
  <c r="O434" i="13"/>
  <c r="O194" i="13"/>
  <c r="O417" i="13"/>
  <c r="O189" i="13"/>
  <c r="O412" i="13"/>
  <c r="O184" i="13"/>
  <c r="O407" i="13"/>
  <c r="O179" i="13"/>
  <c r="O406" i="13"/>
  <c r="O134" i="13"/>
  <c r="O256" i="13"/>
  <c r="O411" i="13"/>
  <c r="O74" i="13"/>
  <c r="O197" i="13"/>
  <c r="O287" i="13"/>
  <c r="O446" i="13"/>
  <c r="O525" i="13"/>
  <c r="O68" i="13"/>
  <c r="O63" i="13"/>
  <c r="O146" i="13"/>
  <c r="O173" i="13"/>
  <c r="O200" i="13"/>
  <c r="O227" i="13"/>
  <c r="O86" i="13"/>
  <c r="O469" i="13"/>
  <c r="O368" i="13"/>
  <c r="O267" i="13"/>
  <c r="O199" i="13"/>
  <c r="O58" i="13"/>
  <c r="O441" i="13"/>
  <c r="O340" i="13"/>
  <c r="O239" i="13"/>
  <c r="O171" i="13"/>
  <c r="O526" i="13"/>
  <c r="O413" i="13"/>
  <c r="O312" i="13"/>
  <c r="O29" i="13"/>
  <c r="O143" i="13"/>
  <c r="O498" i="13"/>
  <c r="O385" i="13"/>
  <c r="O284" i="13"/>
  <c r="O216" i="13"/>
  <c r="O115" i="13"/>
  <c r="O470" i="13"/>
  <c r="O230" i="13"/>
  <c r="O352" i="13"/>
  <c r="O443" i="13"/>
  <c r="O138" i="13"/>
  <c r="O260" i="13"/>
  <c r="O415" i="13"/>
  <c r="O78" i="13"/>
  <c r="O73" i="13"/>
  <c r="O132" i="13"/>
  <c r="O159" i="13"/>
  <c r="O210" i="13"/>
  <c r="O22" i="13"/>
  <c r="O232" i="13"/>
  <c r="O48" i="13"/>
  <c r="O150" i="13"/>
  <c r="O533" i="13"/>
  <c r="O432" i="13"/>
  <c r="O299" i="13"/>
  <c r="O231" i="13"/>
  <c r="O122" i="13"/>
  <c r="O505" i="13"/>
  <c r="O404" i="13"/>
  <c r="O271" i="13"/>
  <c r="O203" i="13"/>
  <c r="O94" i="13"/>
  <c r="O477" i="13"/>
  <c r="O376" i="13"/>
  <c r="O243" i="13"/>
  <c r="O175" i="13"/>
  <c r="O66" i="13"/>
  <c r="O449" i="13"/>
  <c r="O348" i="13"/>
  <c r="O33" i="13"/>
  <c r="O147" i="13"/>
  <c r="O534" i="13"/>
  <c r="O261" i="13"/>
  <c r="O416" i="13"/>
  <c r="O55" i="13"/>
  <c r="O234" i="13"/>
  <c r="O356" i="13"/>
  <c r="O447" i="13"/>
  <c r="O142" i="13"/>
  <c r="O169" i="13"/>
  <c r="O196" i="13"/>
  <c r="O223" i="13"/>
  <c r="O27" i="13"/>
  <c r="O268" i="13"/>
  <c r="O295" i="13"/>
  <c r="O294" i="13"/>
  <c r="O214" i="13"/>
  <c r="O81" i="13"/>
  <c r="O464" i="13"/>
  <c r="O363" i="13"/>
  <c r="O266" i="13"/>
  <c r="O186" i="13"/>
  <c r="O53" i="13"/>
  <c r="O436" i="13"/>
  <c r="O335" i="13"/>
  <c r="O238" i="13"/>
  <c r="O158" i="13"/>
  <c r="O509" i="13"/>
  <c r="O408" i="13"/>
  <c r="O307" i="13"/>
  <c r="O28" i="13"/>
  <c r="O130" i="13"/>
  <c r="O481" i="13"/>
  <c r="O380" i="13"/>
  <c r="O279" i="13"/>
  <c r="O211" i="13"/>
  <c r="O357" i="13"/>
  <c r="O512" i="13"/>
  <c r="O183" i="13"/>
  <c r="O265" i="13"/>
  <c r="O420" i="13"/>
  <c r="O59" i="13"/>
  <c r="O206" i="13"/>
  <c r="O233" i="13"/>
  <c r="O228" i="13"/>
  <c r="O258" i="13"/>
  <c r="O305" i="13"/>
  <c r="O364" i="13"/>
  <c r="O391" i="13"/>
  <c r="O326" i="13"/>
  <c r="O31" i="13"/>
  <c r="O145" i="13"/>
  <c r="O528" i="13"/>
  <c r="O427" i="13"/>
  <c r="O298" i="13"/>
  <c r="O218" i="13"/>
  <c r="O117" i="13"/>
  <c r="O500" i="13"/>
  <c r="O399" i="13"/>
  <c r="O270" i="13"/>
  <c r="O190" i="13"/>
  <c r="O89" i="13"/>
  <c r="O472" i="13"/>
  <c r="O371" i="13"/>
  <c r="O242" i="13"/>
  <c r="O162" i="13"/>
  <c r="O61" i="13"/>
  <c r="O444" i="13"/>
  <c r="O343" i="13"/>
  <c r="O32" i="13"/>
  <c r="O517" i="13"/>
  <c r="O188" i="13"/>
  <c r="O282" i="13"/>
  <c r="O457" i="13"/>
  <c r="O64" i="13"/>
  <c r="O219" i="13"/>
  <c r="O301" i="13"/>
  <c r="O360" i="13"/>
  <c r="O387" i="13"/>
  <c r="O386" i="13"/>
  <c r="O433" i="13"/>
  <c r="O460" i="13"/>
  <c r="O519" i="13"/>
  <c r="O454" i="13"/>
  <c r="O309" i="13"/>
  <c r="O26" i="13"/>
  <c r="O140" i="13"/>
  <c r="O523" i="13"/>
  <c r="O426" i="13"/>
  <c r="O281" i="13"/>
  <c r="O213" i="13"/>
  <c r="O112" i="13"/>
  <c r="O495" i="13"/>
  <c r="O398" i="13"/>
  <c r="O253" i="13"/>
  <c r="O185" i="13"/>
  <c r="O84" i="13"/>
  <c r="O467" i="13"/>
  <c r="O370" i="13"/>
  <c r="O43" i="13"/>
  <c r="O157" i="13"/>
  <c r="O56" i="13"/>
  <c r="O439" i="13"/>
  <c r="O342" i="13"/>
  <c r="O129" i="13"/>
  <c r="O251" i="13"/>
  <c r="O346" i="13"/>
  <c r="O521" i="13"/>
  <c r="O192" i="13"/>
  <c r="O286" i="13"/>
  <c r="O397" i="13"/>
  <c r="O392" i="13"/>
  <c r="O419" i="13"/>
  <c r="O450" i="13"/>
  <c r="O529" i="13"/>
  <c r="O72" i="13"/>
  <c r="O67" i="13"/>
  <c r="O486" i="13"/>
  <c r="O373" i="13"/>
  <c r="O272" i="13"/>
  <c r="O204" i="13"/>
  <c r="O71" i="13"/>
  <c r="O458" i="13"/>
  <c r="O345" i="13"/>
  <c r="O244" i="13"/>
  <c r="O176" i="13"/>
  <c r="O527" i="13"/>
  <c r="O430" i="13"/>
  <c r="O317" i="13"/>
  <c r="O34" i="13"/>
  <c r="O148" i="13"/>
  <c r="O499" i="13"/>
  <c r="O402" i="13"/>
  <c r="O289" i="13"/>
  <c r="O221" i="13"/>
  <c r="O120" i="13"/>
  <c r="O471" i="13"/>
  <c r="O374" i="13"/>
  <c r="O361" i="13"/>
  <c r="O264" i="13"/>
  <c r="O396" i="13"/>
  <c r="O209" i="13"/>
  <c r="O249" i="13"/>
  <c r="O334" i="13"/>
  <c r="O403" i="13"/>
  <c r="O476" i="13"/>
  <c r="O70" i="13"/>
  <c r="O133" i="13"/>
  <c r="O456" i="13"/>
  <c r="O136" i="13"/>
  <c r="O304" i="13"/>
  <c r="O409" i="13"/>
  <c r="O494" i="13"/>
  <c r="O79" i="13"/>
  <c r="O152" i="13"/>
  <c r="O283" i="13"/>
  <c r="O350" i="13"/>
  <c r="O82" i="13"/>
  <c r="O54" i="13"/>
  <c r="O135" i="13"/>
  <c r="O208" i="13"/>
  <c r="O248" i="13"/>
  <c r="O353" i="13"/>
  <c r="O438" i="13"/>
  <c r="O516" i="13"/>
  <c r="O401" i="13"/>
  <c r="O21" i="13"/>
  <c r="O107" i="13"/>
  <c r="O226" i="13"/>
  <c r="O255" i="13"/>
  <c r="O77" i="13"/>
  <c r="O459" i="13"/>
  <c r="O39" i="13"/>
  <c r="O125" i="13"/>
  <c r="O187" i="13"/>
  <c r="O423" i="13"/>
  <c r="O362" i="13"/>
  <c r="O381" i="13"/>
  <c r="O38" i="13"/>
  <c r="O453" i="13"/>
  <c r="O23" i="13"/>
  <c r="O163" i="13"/>
  <c r="O522" i="13"/>
  <c r="O153" i="13"/>
  <c r="O375" i="13"/>
  <c r="O60" i="13"/>
  <c r="O291" i="13"/>
  <c r="O277" i="13"/>
  <c r="O276" i="13"/>
  <c r="O180" i="13"/>
  <c r="O278" i="13"/>
  <c r="O215" i="13"/>
  <c r="O515" i="13"/>
  <c r="O437" i="13"/>
  <c r="O532" i="13"/>
  <c r="O306" i="13"/>
  <c r="O354" i="13"/>
  <c r="O390" i="13"/>
  <c r="O76" i="13"/>
  <c r="O181" i="13"/>
  <c r="O193" i="13"/>
  <c r="O504" i="13"/>
  <c r="O442" i="13"/>
  <c r="O466" i="13"/>
  <c r="O431" i="13"/>
  <c r="O429" i="13"/>
  <c r="O535" i="13"/>
  <c r="C6" i="14"/>
  <c r="E9" i="14"/>
  <c r="C6" i="15"/>
  <c r="E9" i="15"/>
  <c r="O225" i="18"/>
  <c r="O108" i="18"/>
  <c r="O33" i="18"/>
  <c r="O134" i="18"/>
  <c r="O390" i="18"/>
  <c r="O207" i="18"/>
  <c r="O499" i="18"/>
  <c r="O465" i="18"/>
  <c r="O197" i="18"/>
  <c r="O80" i="18"/>
  <c r="O336" i="18"/>
  <c r="O106" i="18"/>
  <c r="O362" i="18"/>
  <c r="O179" i="18"/>
  <c r="O471" i="18"/>
  <c r="O431" i="18"/>
  <c r="O169" i="18"/>
  <c r="O50" i="18"/>
  <c r="O308" i="18"/>
  <c r="O78" i="18"/>
  <c r="O334" i="18"/>
  <c r="O516" i="18"/>
  <c r="O433" i="18"/>
  <c r="O388" i="18"/>
  <c r="O173" i="18"/>
  <c r="O54" i="18"/>
  <c r="O312" i="18"/>
  <c r="O82" i="18"/>
  <c r="O338" i="18"/>
  <c r="O520" i="18"/>
  <c r="O439" i="18"/>
  <c r="O399" i="18"/>
  <c r="O177" i="18"/>
  <c r="O58" i="18"/>
  <c r="O316" i="18"/>
  <c r="O86" i="18"/>
  <c r="O342" i="18"/>
  <c r="O524" i="18"/>
  <c r="O444" i="18"/>
  <c r="O404" i="18"/>
  <c r="O181" i="18"/>
  <c r="O62" i="18"/>
  <c r="O320" i="18"/>
  <c r="O90" i="18"/>
  <c r="O346" i="18"/>
  <c r="O528" i="18"/>
  <c r="O449" i="18"/>
  <c r="O409" i="18"/>
  <c r="O153" i="18"/>
  <c r="O34" i="18"/>
  <c r="O292" i="18"/>
  <c r="O64" i="18"/>
  <c r="O318" i="18"/>
  <c r="O500" i="18"/>
  <c r="O412" i="18"/>
  <c r="O356" i="18"/>
  <c r="O125" i="18"/>
  <c r="O381" i="18"/>
  <c r="O264" i="18"/>
  <c r="O36" i="18"/>
  <c r="O290" i="18"/>
  <c r="O472" i="18"/>
  <c r="O368" i="18"/>
  <c r="O510" i="18"/>
  <c r="O31" i="18"/>
  <c r="O289" i="18"/>
  <c r="O172" i="18"/>
  <c r="O95" i="18"/>
  <c r="O198" i="18"/>
  <c r="O454" i="18"/>
  <c r="O271" i="18"/>
  <c r="O403" i="18"/>
  <c r="O529" i="18"/>
  <c r="O261" i="18"/>
  <c r="O144" i="18"/>
  <c r="O69" i="18"/>
  <c r="O170" i="18"/>
  <c r="O426" i="18"/>
  <c r="O243" i="18"/>
  <c r="O535" i="18"/>
  <c r="O501" i="18"/>
  <c r="O233" i="18"/>
  <c r="O116" i="18"/>
  <c r="O41" i="18"/>
  <c r="O142" i="18"/>
  <c r="O398" i="18"/>
  <c r="O215" i="18"/>
  <c r="O507" i="18"/>
  <c r="O473" i="18"/>
  <c r="O237" i="18"/>
  <c r="O120" i="18"/>
  <c r="O45" i="18"/>
  <c r="O146" i="18"/>
  <c r="O402" i="18"/>
  <c r="O219" i="18"/>
  <c r="O511" i="18"/>
  <c r="O477" i="18"/>
  <c r="O241" i="18"/>
  <c r="O124" i="18"/>
  <c r="O49" i="18"/>
  <c r="O150" i="18"/>
  <c r="O406" i="18"/>
  <c r="O223" i="18"/>
  <c r="O515" i="18"/>
  <c r="O481" i="18"/>
  <c r="O245" i="18"/>
  <c r="O128" i="18"/>
  <c r="O53" i="18"/>
  <c r="O154" i="18"/>
  <c r="O410" i="18"/>
  <c r="O227" i="18"/>
  <c r="O519" i="18"/>
  <c r="O485" i="18"/>
  <c r="O217" i="18"/>
  <c r="O100" i="18"/>
  <c r="O25" i="18"/>
  <c r="O126" i="18"/>
  <c r="O382" i="18"/>
  <c r="O199" i="18"/>
  <c r="O491" i="18"/>
  <c r="O457" i="18"/>
  <c r="O189" i="18"/>
  <c r="O70" i="18"/>
  <c r="O328" i="18"/>
  <c r="O98" i="18"/>
  <c r="O354" i="18"/>
  <c r="O536" i="18"/>
  <c r="O463" i="18"/>
  <c r="O420" i="18"/>
  <c r="O129" i="18"/>
  <c r="O385" i="18"/>
  <c r="O268" i="18"/>
  <c r="O40" i="18"/>
  <c r="O294" i="18"/>
  <c r="O476" i="18"/>
  <c r="O376" i="18"/>
  <c r="O514" i="18"/>
  <c r="O101" i="18"/>
  <c r="O357" i="18"/>
  <c r="O240" i="18"/>
  <c r="O163" i="18"/>
  <c r="O266" i="18"/>
  <c r="O448" i="18"/>
  <c r="O339" i="18"/>
  <c r="O486" i="18"/>
  <c r="O71" i="18"/>
  <c r="O329" i="18"/>
  <c r="O212" i="18"/>
  <c r="O135" i="18"/>
  <c r="O238" i="18"/>
  <c r="O411" i="18"/>
  <c r="O311" i="18"/>
  <c r="O456" i="18"/>
  <c r="O77" i="18"/>
  <c r="O333" i="18"/>
  <c r="O216" i="18"/>
  <c r="O139" i="18"/>
  <c r="O242" i="18"/>
  <c r="O416" i="18"/>
  <c r="O315" i="18"/>
  <c r="O462" i="18"/>
  <c r="O81" i="18"/>
  <c r="O337" i="18"/>
  <c r="O220" i="18"/>
  <c r="O143" i="18"/>
  <c r="O246" i="18"/>
  <c r="O421" i="18"/>
  <c r="O319" i="18"/>
  <c r="O466" i="18"/>
  <c r="O85" i="18"/>
  <c r="O341" i="18"/>
  <c r="O224" i="18"/>
  <c r="O147" i="18"/>
  <c r="O250" i="18"/>
  <c r="O427" i="18"/>
  <c r="O323" i="18"/>
  <c r="O470" i="18"/>
  <c r="O55" i="18"/>
  <c r="O313" i="18"/>
  <c r="O196" i="18"/>
  <c r="O119" i="18"/>
  <c r="O222" i="18"/>
  <c r="O387" i="18"/>
  <c r="O295" i="18"/>
  <c r="O435" i="18"/>
  <c r="O27" i="18"/>
  <c r="O285" i="18"/>
  <c r="O168" i="18"/>
  <c r="O91" i="18"/>
  <c r="O194" i="18"/>
  <c r="O450" i="18"/>
  <c r="O267" i="18"/>
  <c r="O397" i="18"/>
  <c r="O525" i="18"/>
  <c r="O353" i="18"/>
  <c r="O65" i="18"/>
  <c r="O326" i="18"/>
  <c r="O303" i="18"/>
  <c r="O425" i="18"/>
  <c r="O325" i="18"/>
  <c r="O37" i="18"/>
  <c r="O298" i="18"/>
  <c r="O275" i="18"/>
  <c r="O380" i="18"/>
  <c r="O297" i="18"/>
  <c r="O340" i="18"/>
  <c r="O270" i="18"/>
  <c r="O247" i="18"/>
  <c r="O522" i="18"/>
  <c r="O301" i="18"/>
  <c r="O344" i="18"/>
  <c r="O274" i="18"/>
  <c r="O251" i="18"/>
  <c r="O526" i="18"/>
  <c r="O305" i="18"/>
  <c r="O348" i="18"/>
  <c r="O278" i="18"/>
  <c r="O255" i="18"/>
  <c r="O530" i="18"/>
  <c r="O309" i="18"/>
  <c r="O21" i="18"/>
  <c r="O282" i="18"/>
  <c r="O259" i="18"/>
  <c r="O534" i="18"/>
  <c r="O281" i="18"/>
  <c r="O324" i="18"/>
  <c r="O254" i="18"/>
  <c r="O231" i="18"/>
  <c r="O506" i="18"/>
  <c r="O253" i="18"/>
  <c r="O296" i="18"/>
  <c r="O226" i="18"/>
  <c r="O203" i="18"/>
  <c r="O478" i="18"/>
  <c r="O42" i="18"/>
  <c r="O127" i="18"/>
  <c r="O358" i="18"/>
  <c r="O335" i="18"/>
  <c r="O497" i="18"/>
  <c r="O389" i="18"/>
  <c r="O99" i="18"/>
  <c r="O330" i="18"/>
  <c r="O307" i="18"/>
  <c r="O469" i="18"/>
  <c r="O361" i="18"/>
  <c r="O73" i="18"/>
  <c r="O302" i="18"/>
  <c r="O279" i="18"/>
  <c r="O436" i="18"/>
  <c r="O365" i="18"/>
  <c r="O75" i="18"/>
  <c r="O306" i="18"/>
  <c r="O283" i="18"/>
  <c r="O441" i="18"/>
  <c r="O369" i="18"/>
  <c r="O79" i="18"/>
  <c r="O310" i="18"/>
  <c r="O287" i="18"/>
  <c r="O447" i="18"/>
  <c r="O373" i="18"/>
  <c r="O83" i="18"/>
  <c r="O314" i="18"/>
  <c r="O291" i="18"/>
  <c r="O452" i="18"/>
  <c r="O345" i="18"/>
  <c r="O57" i="18"/>
  <c r="O286" i="18"/>
  <c r="O263" i="18"/>
  <c r="O415" i="18"/>
  <c r="O317" i="18"/>
  <c r="O29" i="18"/>
  <c r="O258" i="18"/>
  <c r="O235" i="18"/>
  <c r="O364" i="18"/>
  <c r="O63" i="18"/>
  <c r="O76" i="18"/>
  <c r="O159" i="18"/>
  <c r="O422" i="18"/>
  <c r="O423" i="18"/>
  <c r="O35" i="18"/>
  <c r="O46" i="18"/>
  <c r="O131" i="18"/>
  <c r="O394" i="18"/>
  <c r="O384" i="18"/>
  <c r="O533" i="18"/>
  <c r="O393" i="18"/>
  <c r="O103" i="18"/>
  <c r="O366" i="18"/>
  <c r="O343" i="18"/>
  <c r="O505" i="18"/>
  <c r="O22" i="18"/>
  <c r="O107" i="18"/>
  <c r="O370" i="18"/>
  <c r="O347" i="18"/>
  <c r="O509" i="18"/>
  <c r="O26" i="18"/>
  <c r="O111" i="18"/>
  <c r="O374" i="18"/>
  <c r="O351" i="18"/>
  <c r="O513" i="18"/>
  <c r="O30" i="18"/>
  <c r="O115" i="18"/>
  <c r="O378" i="18"/>
  <c r="O352" i="18"/>
  <c r="O517" i="18"/>
  <c r="O377" i="18"/>
  <c r="O87" i="18"/>
  <c r="O350" i="18"/>
  <c r="O327" i="18"/>
  <c r="O489" i="18"/>
  <c r="O349" i="18"/>
  <c r="O61" i="18"/>
  <c r="O322" i="18"/>
  <c r="O299" i="18"/>
  <c r="O461" i="18"/>
  <c r="O97" i="18"/>
  <c r="O140" i="18"/>
  <c r="O72" i="18"/>
  <c r="O400" i="18"/>
  <c r="O467" i="18"/>
  <c r="O67" i="18"/>
  <c r="O112" i="18"/>
  <c r="O44" i="18"/>
  <c r="O458" i="18"/>
  <c r="O428" i="18"/>
  <c r="O39" i="18"/>
  <c r="O84" i="18"/>
  <c r="O167" i="18"/>
  <c r="O430" i="18"/>
  <c r="O392" i="18"/>
  <c r="O43" i="18"/>
  <c r="O88" i="18"/>
  <c r="O171" i="18"/>
  <c r="O434" i="18"/>
  <c r="O396" i="18"/>
  <c r="O47" i="18"/>
  <c r="O92" i="18"/>
  <c r="O24" i="18"/>
  <c r="O438" i="18"/>
  <c r="O401" i="18"/>
  <c r="O51" i="18"/>
  <c r="O96" i="18"/>
  <c r="O28" i="18"/>
  <c r="O442" i="18"/>
  <c r="O407" i="18"/>
  <c r="O23" i="18"/>
  <c r="O66" i="18"/>
  <c r="O151" i="18"/>
  <c r="O414" i="18"/>
  <c r="O360" i="18"/>
  <c r="O521" i="18"/>
  <c r="O38" i="18"/>
  <c r="O123" i="18"/>
  <c r="O386" i="18"/>
  <c r="O331" i="18"/>
  <c r="O493" i="18"/>
  <c r="O161" i="18"/>
  <c r="O204" i="18"/>
  <c r="O102" i="18"/>
  <c r="O443" i="18"/>
  <c r="O531" i="18"/>
  <c r="O133" i="18"/>
  <c r="O176" i="18"/>
  <c r="O74" i="18"/>
  <c r="O405" i="18"/>
  <c r="O503" i="18"/>
  <c r="O105" i="18"/>
  <c r="O148" i="18"/>
  <c r="O48" i="18"/>
  <c r="O355" i="18"/>
  <c r="O475" i="18"/>
  <c r="O109" i="18"/>
  <c r="O152" i="18"/>
  <c r="O52" i="18"/>
  <c r="O363" i="18"/>
  <c r="O479" i="18"/>
  <c r="O113" i="18"/>
  <c r="O156" i="18"/>
  <c r="O56" i="18"/>
  <c r="O371" i="18"/>
  <c r="O483" i="18"/>
  <c r="O117" i="18"/>
  <c r="O160" i="18"/>
  <c r="O60" i="18"/>
  <c r="O379" i="18"/>
  <c r="O487" i="18"/>
  <c r="O89" i="18"/>
  <c r="O132" i="18"/>
  <c r="O32" i="18"/>
  <c r="O446" i="18"/>
  <c r="O455" i="18"/>
  <c r="O59" i="18"/>
  <c r="O104" i="18"/>
  <c r="O155" i="18"/>
  <c r="O418" i="18"/>
  <c r="O417" i="18"/>
  <c r="O193" i="18"/>
  <c r="O236" i="18"/>
  <c r="O166" i="18"/>
  <c r="O508" i="18"/>
  <c r="O445" i="18"/>
  <c r="O165" i="18"/>
  <c r="O208" i="18"/>
  <c r="O138" i="18"/>
  <c r="O480" i="18"/>
  <c r="O408" i="18"/>
  <c r="O137" i="18"/>
  <c r="O180" i="18"/>
  <c r="O110" i="18"/>
  <c r="O453" i="18"/>
  <c r="O359" i="18"/>
  <c r="O141" i="18"/>
  <c r="O184" i="18"/>
  <c r="O114" i="18"/>
  <c r="O459" i="18"/>
  <c r="O367" i="18"/>
  <c r="O145" i="18"/>
  <c r="O188" i="18"/>
  <c r="O118" i="18"/>
  <c r="O460" i="18"/>
  <c r="O375" i="18"/>
  <c r="O149" i="18"/>
  <c r="O192" i="18"/>
  <c r="O122" i="18"/>
  <c r="O464" i="18"/>
  <c r="O383" i="18"/>
  <c r="O121" i="18"/>
  <c r="O164" i="18"/>
  <c r="O94" i="18"/>
  <c r="O432" i="18"/>
  <c r="O523" i="18"/>
  <c r="O93" i="18"/>
  <c r="O136" i="18"/>
  <c r="O68" i="18"/>
  <c r="O395" i="18"/>
  <c r="O495" i="18"/>
  <c r="O321" i="18"/>
  <c r="O332" i="18"/>
  <c r="O262" i="18"/>
  <c r="O239" i="18"/>
  <c r="O372" i="18"/>
  <c r="O293" i="18"/>
  <c r="O304" i="18"/>
  <c r="O234" i="18"/>
  <c r="O211" i="18"/>
  <c r="O518" i="18"/>
  <c r="O265" i="18"/>
  <c r="O276" i="18"/>
  <c r="O206" i="18"/>
  <c r="O183" i="18"/>
  <c r="O490" i="18"/>
  <c r="O269" i="18"/>
  <c r="O280" i="18"/>
  <c r="O210" i="18"/>
  <c r="O187" i="18"/>
  <c r="O494" i="18"/>
  <c r="O273" i="18"/>
  <c r="O284" i="18"/>
  <c r="O214" i="18"/>
  <c r="O191" i="18"/>
  <c r="O498" i="18"/>
  <c r="O277" i="18"/>
  <c r="O288" i="18"/>
  <c r="O218" i="18"/>
  <c r="O195" i="18"/>
  <c r="O502" i="18"/>
  <c r="O249" i="18"/>
  <c r="O260" i="18"/>
  <c r="O190" i="18"/>
  <c r="O532" i="18"/>
  <c r="O474" i="18"/>
  <c r="O221" i="18"/>
  <c r="O232" i="18"/>
  <c r="O162" i="18"/>
  <c r="O504" i="18"/>
  <c r="O440" i="18"/>
  <c r="O202" i="18"/>
  <c r="O205" i="18"/>
  <c r="O492" i="18"/>
  <c r="O228" i="18"/>
  <c r="O527" i="18"/>
  <c r="O257" i="18"/>
  <c r="O512" i="18"/>
  <c r="O248" i="18"/>
  <c r="O424" i="18"/>
  <c r="O158" i="18"/>
  <c r="O300" i="18"/>
  <c r="O451" i="18"/>
  <c r="O178" i="18"/>
  <c r="O213" i="18"/>
  <c r="O468" i="18"/>
  <c r="O230" i="18"/>
  <c r="O201" i="18"/>
  <c r="O488" i="18"/>
  <c r="O256" i="18"/>
  <c r="O391" i="18"/>
  <c r="O175" i="18"/>
  <c r="O244" i="18"/>
  <c r="O419" i="18"/>
  <c r="O186" i="18"/>
  <c r="O157" i="18"/>
  <c r="O482" i="18"/>
  <c r="O174" i="18"/>
  <c r="O209" i="18"/>
  <c r="O496" i="18"/>
  <c r="O200" i="18"/>
  <c r="O272" i="18"/>
  <c r="O413" i="18"/>
  <c r="O182" i="18"/>
  <c r="O185" i="18"/>
  <c r="O437" i="18"/>
  <c r="O229" i="18"/>
  <c r="O484" i="18"/>
  <c r="O252" i="18"/>
  <c r="O429" i="18"/>
  <c r="O130" i="18"/>
  <c r="M35" i="19"/>
  <c r="M292" i="19"/>
  <c r="M323" i="19"/>
  <c r="M36" i="19"/>
  <c r="M163" i="19"/>
  <c r="M477" i="19"/>
  <c r="M467" i="19"/>
  <c r="M443" i="19"/>
  <c r="M198" i="19"/>
  <c r="M264" i="19"/>
  <c r="M289" i="19"/>
  <c r="M310" i="19"/>
  <c r="M101" i="19"/>
  <c r="M449" i="19"/>
  <c r="M428" i="19"/>
  <c r="M404" i="19"/>
  <c r="M170" i="19"/>
  <c r="M236" i="19"/>
  <c r="M250" i="19"/>
  <c r="M271" i="19"/>
  <c r="M42" i="19"/>
  <c r="M421" i="19"/>
  <c r="M394" i="19"/>
  <c r="M361" i="19"/>
  <c r="M174" i="19"/>
  <c r="M240" i="19"/>
  <c r="M201" i="19"/>
  <c r="M237" i="19"/>
  <c r="M322" i="19"/>
  <c r="M393" i="19"/>
  <c r="M519" i="19"/>
  <c r="M518" i="19"/>
  <c r="M114" i="19"/>
  <c r="M180" i="19"/>
  <c r="M218" i="19"/>
  <c r="M239" i="19"/>
  <c r="M329" i="19"/>
  <c r="M397" i="19"/>
  <c r="M526" i="19"/>
  <c r="M520" i="19"/>
  <c r="M118" i="19"/>
  <c r="M184" i="19"/>
  <c r="M153" i="19"/>
  <c r="M203" i="19"/>
  <c r="M290" i="19"/>
  <c r="M369" i="19"/>
  <c r="M487" i="19"/>
  <c r="M486" i="19"/>
  <c r="M90" i="19"/>
  <c r="M156" i="19"/>
  <c r="M103" i="19"/>
  <c r="M141" i="19"/>
  <c r="M251" i="19"/>
  <c r="M334" i="19"/>
  <c r="M448" i="19"/>
  <c r="M447" i="19"/>
  <c r="M65" i="19"/>
  <c r="M128" i="19"/>
  <c r="M40" i="19"/>
  <c r="M91" i="19"/>
  <c r="M217" i="19"/>
  <c r="M295" i="19"/>
  <c r="M414" i="19"/>
  <c r="M408" i="19"/>
  <c r="M37" i="19"/>
  <c r="M100" i="19"/>
  <c r="M356" i="19"/>
  <c r="M38" i="19"/>
  <c r="M161" i="19"/>
  <c r="M261" i="19"/>
  <c r="M366" i="19"/>
  <c r="M370" i="19"/>
  <c r="M530" i="19"/>
  <c r="M71" i="19"/>
  <c r="M328" i="19"/>
  <c r="M372" i="19"/>
  <c r="M111" i="19"/>
  <c r="M222" i="19"/>
  <c r="M513" i="19"/>
  <c r="M515" i="19"/>
  <c r="M491" i="19"/>
  <c r="M43" i="19"/>
  <c r="M300" i="19"/>
  <c r="M337" i="19"/>
  <c r="M52" i="19"/>
  <c r="M179" i="19"/>
  <c r="M485" i="19"/>
  <c r="M476" i="19"/>
  <c r="M452" i="19"/>
  <c r="M47" i="19"/>
  <c r="M304" i="19"/>
  <c r="M298" i="19"/>
  <c r="M319" i="19"/>
  <c r="M117" i="19"/>
  <c r="M457" i="19"/>
  <c r="M442" i="19"/>
  <c r="M418" i="19"/>
  <c r="M178" i="19"/>
  <c r="M244" i="19"/>
  <c r="M305" i="19"/>
  <c r="M326" i="19"/>
  <c r="M131" i="19"/>
  <c r="M461" i="19"/>
  <c r="M444" i="19"/>
  <c r="M420" i="19"/>
  <c r="M182" i="19"/>
  <c r="M248" i="19"/>
  <c r="M266" i="19"/>
  <c r="M287" i="19"/>
  <c r="M66" i="19"/>
  <c r="M433" i="19"/>
  <c r="M410" i="19"/>
  <c r="M379" i="19"/>
  <c r="M154" i="19"/>
  <c r="M220" i="19"/>
  <c r="M227" i="19"/>
  <c r="M253" i="19"/>
  <c r="M338" i="19"/>
  <c r="M405" i="19"/>
  <c r="M535" i="19"/>
  <c r="M534" i="19"/>
  <c r="M126" i="19"/>
  <c r="M192" i="19"/>
  <c r="M169" i="19"/>
  <c r="M214" i="19"/>
  <c r="M299" i="19"/>
  <c r="M377" i="19"/>
  <c r="M496" i="19"/>
  <c r="M495" i="19"/>
  <c r="M69" i="19"/>
  <c r="M132" i="19"/>
  <c r="M48" i="19"/>
  <c r="M93" i="19"/>
  <c r="M219" i="19"/>
  <c r="M302" i="19"/>
  <c r="M416" i="19"/>
  <c r="M415" i="19"/>
  <c r="M41" i="19"/>
  <c r="M104" i="19"/>
  <c r="M360" i="19"/>
  <c r="M46" i="19"/>
  <c r="M175" i="19"/>
  <c r="M263" i="19"/>
  <c r="M374" i="19"/>
  <c r="M378" i="19"/>
  <c r="M532" i="19"/>
  <c r="M76" i="19"/>
  <c r="M332" i="19"/>
  <c r="M376" i="19"/>
  <c r="M113" i="19"/>
  <c r="M229" i="19"/>
  <c r="M517" i="19"/>
  <c r="M522" i="19"/>
  <c r="M498" i="19"/>
  <c r="M80" i="19"/>
  <c r="M336" i="19"/>
  <c r="M339" i="19"/>
  <c r="M60" i="19"/>
  <c r="M181" i="19"/>
  <c r="M489" i="19"/>
  <c r="M483" i="19"/>
  <c r="M459" i="19"/>
  <c r="M210" i="19"/>
  <c r="M276" i="19"/>
  <c r="M346" i="19"/>
  <c r="M68" i="19"/>
  <c r="M195" i="19"/>
  <c r="M493" i="19"/>
  <c r="M490" i="19"/>
  <c r="M466" i="19"/>
  <c r="M23" i="19"/>
  <c r="M280" i="19"/>
  <c r="M307" i="19"/>
  <c r="M333" i="19"/>
  <c r="M133" i="19"/>
  <c r="M465" i="19"/>
  <c r="M451" i="19"/>
  <c r="M427" i="19"/>
  <c r="M186" i="19"/>
  <c r="M252" i="19"/>
  <c r="M273" i="19"/>
  <c r="M294" i="19"/>
  <c r="M83" i="19"/>
  <c r="M437" i="19"/>
  <c r="M412" i="19"/>
  <c r="M387" i="19"/>
  <c r="M158" i="19"/>
  <c r="M224" i="19"/>
  <c r="M234" i="19"/>
  <c r="M255" i="19"/>
  <c r="M345" i="19"/>
  <c r="M409" i="19"/>
  <c r="M367" i="19"/>
  <c r="M536" i="19"/>
  <c r="M130" i="19"/>
  <c r="M196" i="19"/>
  <c r="M183" i="19"/>
  <c r="M221" i="19"/>
  <c r="M306" i="19"/>
  <c r="M381" i="19"/>
  <c r="M503" i="19"/>
  <c r="M502" i="19"/>
  <c r="M102" i="19"/>
  <c r="M168" i="19"/>
  <c r="M121" i="19"/>
  <c r="M171" i="19"/>
  <c r="M267" i="19"/>
  <c r="M350" i="19"/>
  <c r="M464" i="19"/>
  <c r="M463" i="19"/>
  <c r="M74" i="19"/>
  <c r="M140" i="19"/>
  <c r="M64" i="19"/>
  <c r="M109" i="19"/>
  <c r="M233" i="19"/>
  <c r="M311" i="19"/>
  <c r="M430" i="19"/>
  <c r="M424" i="19"/>
  <c r="M78" i="19"/>
  <c r="M144" i="19"/>
  <c r="M62" i="19"/>
  <c r="M191" i="19"/>
  <c r="M277" i="19"/>
  <c r="M391" i="19"/>
  <c r="M390" i="19"/>
  <c r="M21" i="19"/>
  <c r="M84" i="19"/>
  <c r="M340" i="19"/>
  <c r="M70" i="19"/>
  <c r="M193" i="19"/>
  <c r="M279" i="19"/>
  <c r="M398" i="19"/>
  <c r="M392" i="19"/>
  <c r="M25" i="19"/>
  <c r="M88" i="19"/>
  <c r="M344" i="19"/>
  <c r="M388" i="19"/>
  <c r="M143" i="19"/>
  <c r="M245" i="19"/>
  <c r="M529" i="19"/>
  <c r="M342" i="19"/>
  <c r="M514" i="19"/>
  <c r="M59" i="19"/>
  <c r="M316" i="19"/>
  <c r="M355" i="19"/>
  <c r="M81" i="19"/>
  <c r="M211" i="19"/>
  <c r="M501" i="19"/>
  <c r="M499" i="19"/>
  <c r="M475" i="19"/>
  <c r="M31" i="19"/>
  <c r="M288" i="19"/>
  <c r="M321" i="19"/>
  <c r="M28" i="19"/>
  <c r="M149" i="19"/>
  <c r="M473" i="19"/>
  <c r="M460" i="19"/>
  <c r="M436" i="19"/>
  <c r="M162" i="19"/>
  <c r="M228" i="19"/>
  <c r="M241" i="19"/>
  <c r="M262" i="19"/>
  <c r="M26" i="19"/>
  <c r="M413" i="19"/>
  <c r="M375" i="19"/>
  <c r="M347" i="19"/>
  <c r="M134" i="19"/>
  <c r="M200" i="19"/>
  <c r="M185" i="19"/>
  <c r="M223" i="19"/>
  <c r="M313" i="19"/>
  <c r="M385" i="19"/>
  <c r="M510" i="19"/>
  <c r="M504" i="19"/>
  <c r="M106" i="19"/>
  <c r="M172" i="19"/>
  <c r="M135" i="19"/>
  <c r="M173" i="19"/>
  <c r="M274" i="19"/>
  <c r="M357" i="19"/>
  <c r="M471" i="19"/>
  <c r="M470" i="19"/>
  <c r="M110" i="19"/>
  <c r="M176" i="19"/>
  <c r="M72" i="19"/>
  <c r="M123" i="19"/>
  <c r="M235" i="19"/>
  <c r="M318" i="19"/>
  <c r="M432" i="19"/>
  <c r="M431" i="19"/>
  <c r="M53" i="19"/>
  <c r="M116" i="19"/>
  <c r="M87" i="19"/>
  <c r="M125" i="19"/>
  <c r="M242" i="19"/>
  <c r="M325" i="19"/>
  <c r="M439" i="19"/>
  <c r="M438" i="19"/>
  <c r="M57" i="19"/>
  <c r="M120" i="19"/>
  <c r="M24" i="19"/>
  <c r="M75" i="19"/>
  <c r="M207" i="19"/>
  <c r="M286" i="19"/>
  <c r="M400" i="19"/>
  <c r="M399" i="19"/>
  <c r="M29" i="19"/>
  <c r="M92" i="19"/>
  <c r="M348" i="19"/>
  <c r="M22" i="19"/>
  <c r="M145" i="19"/>
  <c r="M247" i="19"/>
  <c r="M533" i="19"/>
  <c r="M354" i="19"/>
  <c r="M516" i="19"/>
  <c r="M63" i="19"/>
  <c r="M320" i="19"/>
  <c r="M362" i="19"/>
  <c r="M95" i="19"/>
  <c r="M213" i="19"/>
  <c r="M505" i="19"/>
  <c r="M506" i="19"/>
  <c r="M482" i="19"/>
  <c r="M67" i="19"/>
  <c r="M303" i="19"/>
  <c r="M462" i="19"/>
  <c r="M39" i="19"/>
  <c r="M269" i="19"/>
  <c r="M423" i="19"/>
  <c r="M202" i="19"/>
  <c r="M230" i="19"/>
  <c r="M382" i="19"/>
  <c r="M206" i="19"/>
  <c r="M187" i="19"/>
  <c r="M521" i="19"/>
  <c r="M146" i="19"/>
  <c r="M189" i="19"/>
  <c r="M525" i="19"/>
  <c r="M150" i="19"/>
  <c r="M139" i="19"/>
  <c r="M497" i="19"/>
  <c r="M122" i="19"/>
  <c r="M77" i="19"/>
  <c r="M469" i="19"/>
  <c r="M94" i="19"/>
  <c r="M30" i="19"/>
  <c r="M441" i="19"/>
  <c r="M260" i="19"/>
  <c r="M265" i="19"/>
  <c r="M508" i="19"/>
  <c r="M232" i="19"/>
  <c r="M226" i="19"/>
  <c r="M474" i="19"/>
  <c r="M204" i="19"/>
  <c r="M177" i="19"/>
  <c r="M435" i="19"/>
  <c r="M208" i="19"/>
  <c r="M127" i="19"/>
  <c r="M396" i="19"/>
  <c r="M148" i="19"/>
  <c r="M129" i="19"/>
  <c r="M403" i="19"/>
  <c r="M152" i="19"/>
  <c r="M79" i="19"/>
  <c r="M528" i="19"/>
  <c r="M124" i="19"/>
  <c r="M335" i="19"/>
  <c r="M494" i="19"/>
  <c r="M96" i="19"/>
  <c r="M301" i="19"/>
  <c r="M455" i="19"/>
  <c r="M282" i="19"/>
  <c r="M343" i="19"/>
  <c r="M484" i="19"/>
  <c r="M243" i="19"/>
  <c r="M309" i="19"/>
  <c r="M450" i="19"/>
  <c r="M199" i="19"/>
  <c r="M270" i="19"/>
  <c r="M411" i="19"/>
  <c r="M137" i="19"/>
  <c r="M231" i="19"/>
  <c r="M363" i="19"/>
  <c r="M151" i="19"/>
  <c r="M238" i="19"/>
  <c r="M371" i="19"/>
  <c r="M89" i="19"/>
  <c r="M197" i="19"/>
  <c r="M527" i="19"/>
  <c r="M32" i="19"/>
  <c r="M147" i="19"/>
  <c r="M488" i="19"/>
  <c r="M352" i="19"/>
  <c r="M85" i="19"/>
  <c r="M454" i="19"/>
  <c r="M164" i="19"/>
  <c r="M445" i="19"/>
  <c r="M296" i="19"/>
  <c r="M481" i="19"/>
  <c r="M364" i="19"/>
  <c r="M512" i="19"/>
  <c r="M257" i="19"/>
  <c r="M524" i="19"/>
  <c r="M384" i="19"/>
  <c r="M479" i="19"/>
  <c r="M246" i="19"/>
  <c r="M468" i="19"/>
  <c r="M209" i="19"/>
  <c r="M33" i="19"/>
  <c r="M258" i="19"/>
  <c r="M324" i="19"/>
  <c r="M509" i="19"/>
  <c r="M56" i="19"/>
  <c r="M383" i="19"/>
  <c r="M291" i="19"/>
  <c r="M386" i="19"/>
  <c r="M380" i="19"/>
  <c r="M472" i="19"/>
  <c r="M285" i="19"/>
  <c r="M507" i="19"/>
  <c r="M249" i="19"/>
  <c r="M61" i="19"/>
  <c r="M297" i="19"/>
  <c r="M190" i="19"/>
  <c r="M254" i="19"/>
  <c r="M119" i="19"/>
  <c r="M426" i="19"/>
  <c r="M330" i="19"/>
  <c r="M422" i="19"/>
  <c r="M54" i="19"/>
  <c r="M511" i="19"/>
  <c r="M278" i="19"/>
  <c r="M500" i="19"/>
  <c r="M283" i="19"/>
  <c r="M86" i="19"/>
  <c r="M331" i="19"/>
  <c r="M27" i="19"/>
  <c r="M293" i="19"/>
  <c r="M160" i="19"/>
  <c r="M341" i="19"/>
  <c r="M368" i="19"/>
  <c r="M456" i="19"/>
  <c r="M107" i="19"/>
  <c r="M351" i="19"/>
  <c r="M317" i="19"/>
  <c r="M49" i="19"/>
  <c r="M281" i="19"/>
  <c r="M82" i="19"/>
  <c r="M58" i="19"/>
  <c r="M55" i="19"/>
  <c r="M327" i="19"/>
  <c r="M188" i="19"/>
  <c r="M373" i="19"/>
  <c r="M256" i="19"/>
  <c r="M349" i="19"/>
  <c r="M157" i="19"/>
  <c r="M402" i="19"/>
  <c r="M44" i="19"/>
  <c r="M45" i="19"/>
  <c r="M315" i="19"/>
  <c r="M142" i="19"/>
  <c r="M50" i="19"/>
  <c r="M51" i="19"/>
  <c r="M365" i="19"/>
  <c r="M216" i="19"/>
  <c r="M401" i="19"/>
  <c r="M284" i="19"/>
  <c r="M407" i="19"/>
  <c r="M105" i="19"/>
  <c r="M419" i="19"/>
  <c r="M97" i="19"/>
  <c r="M73" i="19"/>
  <c r="M34" i="19"/>
  <c r="M138" i="19"/>
  <c r="M115" i="19"/>
  <c r="M112" i="19"/>
  <c r="M359" i="19"/>
  <c r="M212" i="19"/>
  <c r="M429" i="19"/>
  <c r="M312" i="19"/>
  <c r="M446" i="19"/>
  <c r="M167" i="19"/>
  <c r="M458" i="19"/>
  <c r="M275" i="19"/>
  <c r="M358" i="19"/>
  <c r="M194" i="19"/>
  <c r="M215" i="19"/>
  <c r="M136" i="19"/>
  <c r="M417" i="19"/>
  <c r="M268" i="19"/>
  <c r="M453" i="19"/>
  <c r="M7" i="19"/>
  <c r="E6" i="19" s="1"/>
  <c r="M478" i="19"/>
  <c r="M259" i="19"/>
  <c r="M531" i="19"/>
  <c r="M353" i="19"/>
  <c r="M440" i="19"/>
  <c r="M205" i="19"/>
  <c r="M434" i="19"/>
  <c r="M159" i="19"/>
  <c r="M523" i="19"/>
  <c r="M98" i="19"/>
  <c r="M308" i="19"/>
  <c r="M99" i="19"/>
  <c r="M480" i="19"/>
  <c r="M166" i="19"/>
  <c r="M225" i="19"/>
  <c r="M165" i="19"/>
  <c r="M492" i="19"/>
  <c r="M108" i="19"/>
  <c r="M314" i="19"/>
  <c r="M389" i="19"/>
  <c r="M406" i="19"/>
  <c r="M425" i="19"/>
  <c r="M395" i="19"/>
  <c r="M272" i="19"/>
  <c r="M155" i="19"/>
  <c r="K446" i="15"/>
  <c r="K354" i="15"/>
  <c r="K510" i="15"/>
  <c r="K103" i="15"/>
  <c r="K233" i="15"/>
  <c r="K245" i="15"/>
  <c r="K186" i="15"/>
  <c r="K254" i="15"/>
  <c r="K206" i="15"/>
  <c r="K264" i="15"/>
  <c r="K194" i="15"/>
  <c r="K258" i="15"/>
  <c r="K424" i="15"/>
  <c r="K434" i="15"/>
  <c r="K330" i="15"/>
  <c r="K454" i="15"/>
  <c r="K24" i="15"/>
  <c r="K201" i="15"/>
  <c r="K276" i="15"/>
  <c r="K152" i="15"/>
  <c r="K238" i="15"/>
  <c r="K174" i="15"/>
  <c r="K248" i="15"/>
  <c r="K162" i="15"/>
  <c r="K242" i="15"/>
  <c r="K392" i="15"/>
  <c r="K530" i="15"/>
  <c r="K129" i="15"/>
  <c r="K316" i="15"/>
  <c r="K156" i="15"/>
  <c r="K292" i="15"/>
  <c r="K140" i="15"/>
  <c r="K462" i="15"/>
  <c r="K185" i="15"/>
  <c r="K66" i="15"/>
  <c r="K382" i="15"/>
  <c r="K130" i="15"/>
  <c r="K41" i="15"/>
  <c r="K453" i="15"/>
  <c r="K360" i="15"/>
  <c r="K473" i="15"/>
  <c r="K51" i="15"/>
  <c r="K461" i="15"/>
  <c r="K31" i="15"/>
  <c r="K481" i="15"/>
  <c r="K124" i="15"/>
  <c r="K173" i="15"/>
  <c r="K54" i="15"/>
  <c r="K193" i="15"/>
  <c r="K74" i="15"/>
  <c r="K294" i="15"/>
  <c r="K421" i="15"/>
  <c r="K296" i="15"/>
  <c r="K441" i="15"/>
  <c r="K336" i="15"/>
  <c r="K429" i="15"/>
  <c r="K312" i="15"/>
  <c r="K433" i="15"/>
  <c r="K60" i="15"/>
  <c r="K402" i="15"/>
  <c r="K150" i="15"/>
  <c r="K422" i="15"/>
  <c r="K306" i="15"/>
  <c r="K410" i="15"/>
  <c r="K158" i="15"/>
  <c r="K148" i="15"/>
  <c r="K260" i="15"/>
  <c r="K383" i="15"/>
  <c r="K286" i="15"/>
  <c r="K136" i="15"/>
  <c r="K37" i="15"/>
  <c r="K391" i="15"/>
  <c r="K235" i="15"/>
  <c r="K211" i="15"/>
  <c r="K498" i="15"/>
  <c r="K87" i="15"/>
  <c r="K518" i="15"/>
  <c r="K113" i="15"/>
  <c r="K107" i="15"/>
  <c r="K372" i="15"/>
  <c r="K414" i="15"/>
  <c r="K269" i="15"/>
  <c r="K479" i="15"/>
  <c r="K279" i="15"/>
  <c r="K499" i="15"/>
  <c r="K289" i="15"/>
  <c r="K487" i="15"/>
  <c r="K283" i="15"/>
  <c r="K125" i="15"/>
  <c r="K208" i="15"/>
  <c r="K443" i="15"/>
  <c r="K261" i="15"/>
  <c r="K507" i="15"/>
  <c r="K293" i="15"/>
  <c r="K83" i="15"/>
  <c r="K27" i="15"/>
  <c r="K183" i="15"/>
  <c r="K59" i="15"/>
  <c r="K203" i="15"/>
  <c r="K43" i="15"/>
  <c r="K191" i="15"/>
  <c r="K526" i="15"/>
  <c r="K317" i="15"/>
  <c r="K431" i="15"/>
  <c r="K255" i="15"/>
  <c r="K451" i="15"/>
  <c r="K265" i="15"/>
  <c r="K39" i="15"/>
  <c r="K308" i="15"/>
  <c r="K151" i="15"/>
  <c r="K348" i="15"/>
  <c r="K171" i="15"/>
  <c r="K324" i="15"/>
  <c r="K159" i="15"/>
  <c r="K478" i="15"/>
  <c r="K301" i="15"/>
  <c r="K527" i="15"/>
  <c r="K303" i="15"/>
  <c r="K310" i="15"/>
  <c r="K313" i="15"/>
  <c r="K535" i="15"/>
  <c r="K307" i="15"/>
  <c r="K198" i="15"/>
  <c r="K389" i="15"/>
  <c r="K508" i="15"/>
  <c r="K144" i="15"/>
  <c r="K400" i="15"/>
  <c r="K397" i="15"/>
  <c r="K516" i="15"/>
  <c r="K69" i="15"/>
  <c r="K365" i="15"/>
  <c r="K89" i="15"/>
  <c r="K351" i="15"/>
  <c r="K116" i="15"/>
  <c r="K361" i="15"/>
  <c r="K378" i="15"/>
  <c r="K126" i="15"/>
  <c r="K459" i="15"/>
  <c r="K485" i="15"/>
  <c r="K67" i="15"/>
  <c r="K505" i="15"/>
  <c r="K93" i="15"/>
  <c r="K493" i="15"/>
  <c r="K77" i="15"/>
  <c r="K529" i="15"/>
  <c r="K163" i="15"/>
  <c r="K466" i="15"/>
  <c r="K25" i="15"/>
  <c r="K182" i="15"/>
  <c r="K252" i="15"/>
  <c r="K379" i="15"/>
  <c r="K284" i="15"/>
  <c r="K456" i="15"/>
  <c r="K450" i="15"/>
  <c r="K362" i="15"/>
  <c r="K470" i="15"/>
  <c r="K49" i="15"/>
  <c r="K458" i="15"/>
  <c r="K32" i="15"/>
  <c r="K217" i="15"/>
  <c r="K237" i="15"/>
  <c r="K170" i="15"/>
  <c r="K246" i="15"/>
  <c r="K190" i="15"/>
  <c r="K256" i="15"/>
  <c r="K408" i="15"/>
  <c r="K418" i="15"/>
  <c r="K298" i="15"/>
  <c r="K438" i="15"/>
  <c r="K338" i="15"/>
  <c r="K426" i="15"/>
  <c r="K314" i="15"/>
  <c r="K169" i="15"/>
  <c r="K268" i="15"/>
  <c r="K399" i="15"/>
  <c r="K239" i="15"/>
  <c r="K419" i="15"/>
  <c r="K249" i="15"/>
  <c r="K407" i="15"/>
  <c r="K243" i="15"/>
  <c r="K449" i="15"/>
  <c r="K352" i="15"/>
  <c r="K513" i="15"/>
  <c r="K104" i="15"/>
  <c r="K497" i="15"/>
  <c r="K145" i="15"/>
  <c r="K189" i="15"/>
  <c r="K70" i="15"/>
  <c r="K209" i="15"/>
  <c r="K90" i="15"/>
  <c r="K197" i="15"/>
  <c r="K78" i="15"/>
  <c r="K326" i="15"/>
  <c r="K437" i="15"/>
  <c r="K328" i="15"/>
  <c r="K457" i="15"/>
  <c r="K23" i="15"/>
  <c r="K465" i="15"/>
  <c r="K81" i="15"/>
  <c r="K153" i="15"/>
  <c r="K38" i="15"/>
  <c r="K177" i="15"/>
  <c r="K58" i="15"/>
  <c r="K165" i="15"/>
  <c r="K46" i="15"/>
  <c r="K523" i="15"/>
  <c r="K533" i="15"/>
  <c r="K131" i="15"/>
  <c r="K33" i="15"/>
  <c r="K157" i="15"/>
  <c r="K240" i="15"/>
  <c r="K141" i="15"/>
  <c r="K234" i="15"/>
  <c r="K364" i="15"/>
  <c r="K179" i="15"/>
  <c r="K112" i="15"/>
  <c r="K376" i="15"/>
  <c r="K300" i="15"/>
  <c r="K333" i="15"/>
  <c r="K447" i="15"/>
  <c r="K263" i="15"/>
  <c r="K467" i="15"/>
  <c r="K273" i="15"/>
  <c r="K455" i="15"/>
  <c r="K267" i="15"/>
  <c r="K61" i="15"/>
  <c r="K340" i="15"/>
  <c r="K167" i="15"/>
  <c r="K35" i="15"/>
  <c r="K187" i="15"/>
  <c r="K494" i="15"/>
  <c r="K309" i="15"/>
  <c r="K415" i="15"/>
  <c r="K247" i="15"/>
  <c r="K435" i="15"/>
  <c r="K257" i="15"/>
  <c r="K423" i="15"/>
  <c r="K251" i="15"/>
  <c r="K320" i="15"/>
  <c r="K139" i="15"/>
  <c r="K396" i="15"/>
  <c r="K164" i="15"/>
  <c r="K416" i="15"/>
  <c r="K149" i="15"/>
  <c r="K404" i="15"/>
  <c r="K91" i="15"/>
  <c r="K504" i="15"/>
  <c r="K327" i="15"/>
  <c r="K331" i="15"/>
  <c r="K196" i="15"/>
  <c r="K302" i="15"/>
  <c r="K318" i="15"/>
  <c r="K524" i="15"/>
  <c r="K532" i="15"/>
  <c r="K285" i="15"/>
  <c r="K380" i="15"/>
  <c r="K137" i="15"/>
  <c r="K241" i="15"/>
  <c r="K388" i="15"/>
  <c r="K475" i="15"/>
  <c r="K96" i="15"/>
  <c r="K287" i="15"/>
  <c r="K115" i="15"/>
  <c r="K381" i="15"/>
  <c r="K355" i="15"/>
  <c r="K195" i="15"/>
  <c r="K68" i="15"/>
  <c r="K377" i="15"/>
  <c r="K92" i="15"/>
  <c r="K79" i="15"/>
  <c r="K220" i="15"/>
  <c r="K253" i="15"/>
  <c r="K45" i="15"/>
  <c r="K489" i="15"/>
  <c r="K72" i="15"/>
  <c r="K477" i="15"/>
  <c r="K56" i="15"/>
  <c r="K439" i="15"/>
  <c r="K356" i="15"/>
  <c r="K357" i="15"/>
  <c r="K212" i="15"/>
  <c r="K172" i="15"/>
  <c r="K28" i="15"/>
  <c r="K412" i="15"/>
  <c r="K420" i="15"/>
  <c r="K22" i="15"/>
  <c r="K30" i="15"/>
  <c r="K517" i="15"/>
  <c r="K108" i="15"/>
  <c r="K531" i="15"/>
  <c r="K525" i="15"/>
  <c r="K119" i="15"/>
  <c r="K166" i="15"/>
  <c r="K370" i="15"/>
  <c r="K278" i="15"/>
  <c r="K512" i="15"/>
  <c r="K506" i="15"/>
  <c r="K291" i="15"/>
  <c r="K290" i="15"/>
  <c r="K218" i="15"/>
  <c r="K101" i="15"/>
  <c r="K122" i="15"/>
  <c r="K226" i="15"/>
  <c r="K332" i="15"/>
  <c r="K29" i="15"/>
  <c r="K460" i="15"/>
  <c r="K228" i="15"/>
  <c r="K480" i="15"/>
  <c r="K216" i="15"/>
  <c r="K468" i="15"/>
  <c r="K259" i="15"/>
  <c r="K175" i="15"/>
  <c r="K188" i="15"/>
  <c r="K204" i="15"/>
  <c r="K52" i="15"/>
  <c r="K395" i="15"/>
  <c r="K448" i="15"/>
  <c r="K311" i="15"/>
  <c r="K315" i="15"/>
  <c r="K425" i="15"/>
  <c r="K417" i="15"/>
  <c r="K117" i="15"/>
  <c r="K134" i="15"/>
  <c r="K403" i="15"/>
  <c r="K128" i="15"/>
  <c r="K142" i="15"/>
  <c r="K520" i="15"/>
  <c r="K495" i="15"/>
  <c r="K521" i="15"/>
  <c r="K384" i="15"/>
  <c r="K100" i="15"/>
  <c r="K282" i="15"/>
  <c r="K349" i="15"/>
  <c r="K476" i="15"/>
  <c r="K502" i="15"/>
  <c r="K353" i="15"/>
  <c r="K484" i="15"/>
  <c r="K398" i="15"/>
  <c r="K469" i="15"/>
  <c r="K199" i="15"/>
  <c r="K80" i="15"/>
  <c r="K219" i="15"/>
  <c r="K64" i="15"/>
  <c r="K207" i="15"/>
  <c r="K178" i="15"/>
  <c r="K442" i="15"/>
  <c r="K358" i="15"/>
  <c r="K411" i="15"/>
  <c r="K464" i="15"/>
  <c r="K98" i="15"/>
  <c r="K329" i="15"/>
  <c r="K180" i="15"/>
  <c r="K133" i="15"/>
  <c r="K161" i="15"/>
  <c r="K491" i="15"/>
  <c r="K514" i="15"/>
  <c r="K359" i="15"/>
  <c r="K528" i="15"/>
  <c r="K522" i="15"/>
  <c r="K363" i="15"/>
  <c r="K322" i="15"/>
  <c r="K367" i="15"/>
  <c r="K393" i="15"/>
  <c r="K138" i="15"/>
  <c r="K503" i="15"/>
  <c r="K369" i="15"/>
  <c r="K236" i="15"/>
  <c r="K215" i="15"/>
  <c r="K374" i="15"/>
  <c r="K280" i="15"/>
  <c r="K223" i="15"/>
  <c r="K63" i="15"/>
  <c r="K53" i="15"/>
  <c r="K44" i="15"/>
  <c r="K486" i="15"/>
  <c r="K71" i="15"/>
  <c r="K474" i="15"/>
  <c r="K55" i="15"/>
  <c r="K250" i="15"/>
  <c r="K346" i="15"/>
  <c r="K440" i="15"/>
  <c r="K114" i="15"/>
  <c r="K337" i="15"/>
  <c r="K176" i="15"/>
  <c r="K155" i="15"/>
  <c r="K342" i="15"/>
  <c r="K214" i="15"/>
  <c r="K304" i="15"/>
  <c r="K536" i="15"/>
  <c r="K386" i="15"/>
  <c r="K295" i="15"/>
  <c r="K135" i="15"/>
  <c r="K394" i="15"/>
  <c r="K299" i="15"/>
  <c r="K277" i="15"/>
  <c r="K88" i="15"/>
  <c r="K123" i="15"/>
  <c r="K297" i="15"/>
  <c r="K375" i="15"/>
  <c r="K48" i="15"/>
  <c r="K224" i="15"/>
  <c r="K65" i="15"/>
  <c r="K95" i="15"/>
  <c r="K232" i="15"/>
  <c r="K76" i="15"/>
  <c r="K427" i="15"/>
  <c r="K205" i="15"/>
  <c r="K86" i="15"/>
  <c r="K225" i="15"/>
  <c r="K106" i="15"/>
  <c r="K213" i="15"/>
  <c r="K94" i="15"/>
  <c r="K445" i="15"/>
  <c r="K181" i="15"/>
  <c r="K325" i="15"/>
  <c r="K192" i="15"/>
  <c r="K200" i="15"/>
  <c r="K334" i="15"/>
  <c r="K230" i="15"/>
  <c r="K432" i="15"/>
  <c r="K50" i="15"/>
  <c r="K42" i="15"/>
  <c r="K227" i="15"/>
  <c r="K111" i="15"/>
  <c r="K409" i="15"/>
  <c r="K154" i="15"/>
  <c r="K121" i="15"/>
  <c r="K401" i="15"/>
  <c r="K244" i="15"/>
  <c r="K492" i="15"/>
  <c r="K390" i="15"/>
  <c r="K288" i="15"/>
  <c r="K99" i="15"/>
  <c r="K84" i="15"/>
  <c r="K75" i="15"/>
  <c r="K102" i="15"/>
  <c r="K371" i="15"/>
  <c r="K85" i="15"/>
  <c r="K110" i="15"/>
  <c r="K472" i="15"/>
  <c r="K47" i="15"/>
  <c r="K335" i="15"/>
  <c r="K73" i="15"/>
  <c r="K345" i="15"/>
  <c r="K57" i="15"/>
  <c r="K339" i="15"/>
  <c r="K344" i="15"/>
  <c r="K62" i="15"/>
  <c r="K105" i="15"/>
  <c r="K444" i="15"/>
  <c r="K452" i="15"/>
  <c r="K319" i="15"/>
  <c r="K160" i="15"/>
  <c r="K168" i="15"/>
  <c r="K132" i="15"/>
  <c r="K143" i="15"/>
  <c r="K34" i="15"/>
  <c r="K109" i="15"/>
  <c r="K406" i="15"/>
  <c r="K305" i="15"/>
  <c r="K120" i="15"/>
  <c r="K127" i="15"/>
  <c r="K373" i="15"/>
  <c r="K118" i="15"/>
  <c r="K387" i="15"/>
  <c r="K509" i="15"/>
  <c r="K97" i="15"/>
  <c r="K488" i="15"/>
  <c r="K221" i="15"/>
  <c r="K270" i="15"/>
  <c r="K368" i="15"/>
  <c r="K229" i="15"/>
  <c r="K274" i="15"/>
  <c r="K341" i="15"/>
  <c r="K202" i="15"/>
  <c r="K262" i="15"/>
  <c r="K222" i="15"/>
  <c r="K272" i="15"/>
  <c r="K210" i="15"/>
  <c r="K266" i="15"/>
  <c r="K436" i="15"/>
  <c r="K323" i="15"/>
  <c r="K385" i="15"/>
  <c r="K40" i="15"/>
  <c r="K515" i="15"/>
  <c r="K347" i="15"/>
  <c r="K184" i="15"/>
  <c r="K366" i="15"/>
  <c r="K511" i="15"/>
  <c r="K21" i="15"/>
  <c r="K146" i="15"/>
  <c r="K350" i="15"/>
  <c r="K36" i="15"/>
  <c r="K534" i="15"/>
  <c r="K500" i="15"/>
  <c r="K463" i="15"/>
  <c r="K428" i="15"/>
  <c r="K26" i="15"/>
  <c r="K147" i="15"/>
  <c r="K271" i="15"/>
  <c r="K82" i="15"/>
  <c r="K519" i="15"/>
  <c r="K482" i="15"/>
  <c r="K483" i="15"/>
  <c r="K321" i="15"/>
  <c r="K430" i="15"/>
  <c r="K343" i="15"/>
  <c r="K281" i="15"/>
  <c r="K413" i="15"/>
  <c r="K231" i="15"/>
  <c r="K490" i="15"/>
  <c r="K275" i="15"/>
  <c r="K471" i="15"/>
  <c r="K405" i="15"/>
  <c r="K496" i="15"/>
  <c r="K501" i="15"/>
  <c r="O99" i="12"/>
  <c r="O142" i="12"/>
  <c r="O179" i="12"/>
  <c r="O222" i="12"/>
  <c r="O134" i="12"/>
  <c r="O201" i="12"/>
  <c r="O246" i="12"/>
  <c r="O502" i="12"/>
  <c r="O457" i="12"/>
  <c r="O412" i="12"/>
  <c r="O363" i="12"/>
  <c r="O139" i="12"/>
  <c r="O45" i="12"/>
  <c r="O163" i="12"/>
  <c r="O206" i="12"/>
  <c r="O30" i="12"/>
  <c r="O91" i="12"/>
  <c r="O218" i="12"/>
  <c r="O52" i="12"/>
  <c r="O310" i="12"/>
  <c r="O265" i="12"/>
  <c r="O521" i="12"/>
  <c r="O476" i="12"/>
  <c r="O427" i="12"/>
  <c r="O223" i="12"/>
  <c r="O109" i="12"/>
  <c r="O152" i="12"/>
  <c r="O410" i="12"/>
  <c r="O365" i="12"/>
  <c r="O320" i="12"/>
  <c r="O271" i="12"/>
  <c r="O527" i="12"/>
  <c r="O146" i="12"/>
  <c r="O209" i="12"/>
  <c r="O254" i="12"/>
  <c r="O510" i="12"/>
  <c r="O465" i="12"/>
  <c r="O420" i="12"/>
  <c r="O371" i="12"/>
  <c r="O107" i="12"/>
  <c r="O234" i="12"/>
  <c r="O64" i="12"/>
  <c r="O322" i="12"/>
  <c r="O277" i="12"/>
  <c r="O533" i="12"/>
  <c r="O488" i="12"/>
  <c r="O439" i="12"/>
  <c r="O195" i="12"/>
  <c r="O21" i="12"/>
  <c r="O62" i="12"/>
  <c r="O135" i="12"/>
  <c r="O41" i="12"/>
  <c r="O84" i="12"/>
  <c r="O342" i="12"/>
  <c r="O297" i="12"/>
  <c r="O252" i="12"/>
  <c r="O508" i="12"/>
  <c r="O459" i="12"/>
  <c r="O54" i="12"/>
  <c r="O141" i="12"/>
  <c r="O46" i="12"/>
  <c r="O83" i="12"/>
  <c r="O126" i="12"/>
  <c r="O219" i="12"/>
  <c r="O105" i="12"/>
  <c r="O148" i="12"/>
  <c r="O406" i="12"/>
  <c r="O361" i="12"/>
  <c r="O316" i="12"/>
  <c r="O267" i="12"/>
  <c r="O523" i="12"/>
  <c r="O138" i="12"/>
  <c r="O205" i="12"/>
  <c r="O250" i="12"/>
  <c r="O506" i="12"/>
  <c r="O461" i="12"/>
  <c r="O416" i="12"/>
  <c r="O367" i="12"/>
  <c r="O143" i="12"/>
  <c r="O49" i="12"/>
  <c r="O92" i="12"/>
  <c r="O350" i="12"/>
  <c r="O305" i="12"/>
  <c r="O260" i="12"/>
  <c r="O516" i="12"/>
  <c r="O467" i="12"/>
  <c r="O22" i="12"/>
  <c r="O117" i="12"/>
  <c r="O160" i="12"/>
  <c r="O418" i="12"/>
  <c r="O373" i="12"/>
  <c r="O328" i="12"/>
  <c r="O279" i="12"/>
  <c r="O227" i="12"/>
  <c r="O94" i="12"/>
  <c r="O73" i="12"/>
  <c r="O374" i="12"/>
  <c r="O284" i="12"/>
  <c r="O491" i="12"/>
  <c r="O173" i="12"/>
  <c r="O314" i="12"/>
  <c r="O333" i="12"/>
  <c r="O384" i="12"/>
  <c r="O431" i="12"/>
  <c r="O102" i="12"/>
  <c r="O60" i="12"/>
  <c r="O414" i="12"/>
  <c r="O433" i="12"/>
  <c r="O484" i="12"/>
  <c r="O531" i="12"/>
  <c r="O194" i="12"/>
  <c r="O128" i="12"/>
  <c r="O482" i="12"/>
  <c r="O501" i="12"/>
  <c r="O247" i="12"/>
  <c r="O27" i="12"/>
  <c r="O154" i="12"/>
  <c r="O217" i="12"/>
  <c r="O262" i="12"/>
  <c r="O518" i="12"/>
  <c r="O473" i="12"/>
  <c r="O428" i="12"/>
  <c r="O379" i="12"/>
  <c r="O159" i="12"/>
  <c r="O61" i="12"/>
  <c r="O104" i="12"/>
  <c r="O362" i="12"/>
  <c r="O317" i="12"/>
  <c r="O272" i="12"/>
  <c r="O528" i="12"/>
  <c r="O479" i="12"/>
  <c r="O82" i="12"/>
  <c r="O161" i="12"/>
  <c r="O204" i="12"/>
  <c r="O462" i="12"/>
  <c r="O417" i="12"/>
  <c r="O372" i="12"/>
  <c r="O323" i="12"/>
  <c r="O87" i="12"/>
  <c r="O214" i="12"/>
  <c r="O48" i="12"/>
  <c r="O306" i="12"/>
  <c r="O261" i="12"/>
  <c r="O517" i="12"/>
  <c r="O472" i="12"/>
  <c r="O423" i="12"/>
  <c r="O78" i="12"/>
  <c r="O158" i="12"/>
  <c r="O137" i="12"/>
  <c r="O438" i="12"/>
  <c r="O348" i="12"/>
  <c r="O55" i="12"/>
  <c r="O24" i="12"/>
  <c r="O346" i="12"/>
  <c r="O397" i="12"/>
  <c r="O448" i="12"/>
  <c r="O463" i="12"/>
  <c r="O186" i="12"/>
  <c r="O124" i="12"/>
  <c r="O446" i="12"/>
  <c r="O497" i="12"/>
  <c r="O243" i="12"/>
  <c r="O23" i="12"/>
  <c r="O53" i="12"/>
  <c r="O192" i="12"/>
  <c r="O514" i="12"/>
  <c r="O264" i="12"/>
  <c r="O311" i="12"/>
  <c r="O71" i="12"/>
  <c r="O198" i="12"/>
  <c r="O36" i="12"/>
  <c r="O294" i="12"/>
  <c r="O249" i="12"/>
  <c r="O505" i="12"/>
  <c r="O460" i="12"/>
  <c r="O411" i="12"/>
  <c r="O203" i="12"/>
  <c r="O93" i="12"/>
  <c r="O136" i="12"/>
  <c r="O394" i="12"/>
  <c r="O349" i="12"/>
  <c r="O304" i="12"/>
  <c r="O255" i="12"/>
  <c r="O511" i="12"/>
  <c r="O122" i="12"/>
  <c r="O193" i="12"/>
  <c r="O238" i="12"/>
  <c r="O494" i="12"/>
  <c r="O449" i="12"/>
  <c r="O404" i="12"/>
  <c r="O355" i="12"/>
  <c r="O127" i="12"/>
  <c r="O37" i="12"/>
  <c r="O80" i="12"/>
  <c r="O338" i="12"/>
  <c r="O293" i="12"/>
  <c r="O248" i="12"/>
  <c r="O504" i="12"/>
  <c r="O455" i="12"/>
  <c r="O110" i="12"/>
  <c r="O190" i="12"/>
  <c r="O169" i="12"/>
  <c r="O470" i="12"/>
  <c r="O380" i="12"/>
  <c r="O95" i="12"/>
  <c r="O56" i="12"/>
  <c r="O378" i="12"/>
  <c r="O429" i="12"/>
  <c r="O480" i="12"/>
  <c r="O495" i="12"/>
  <c r="O230" i="12"/>
  <c r="O156" i="12"/>
  <c r="O478" i="12"/>
  <c r="O529" i="12"/>
  <c r="O275" i="12"/>
  <c r="O63" i="12"/>
  <c r="O85" i="12"/>
  <c r="O224" i="12"/>
  <c r="O245" i="12"/>
  <c r="O296" i="12"/>
  <c r="O343" i="12"/>
  <c r="O111" i="12"/>
  <c r="O25" i="12"/>
  <c r="O68" i="12"/>
  <c r="O326" i="12"/>
  <c r="O281" i="12"/>
  <c r="O236" i="12"/>
  <c r="O492" i="12"/>
  <c r="O443" i="12"/>
  <c r="O34" i="12"/>
  <c r="O125" i="12"/>
  <c r="O168" i="12"/>
  <c r="O426" i="12"/>
  <c r="O381" i="12"/>
  <c r="O336" i="12"/>
  <c r="O287" i="12"/>
  <c r="O39" i="12"/>
  <c r="O166" i="12"/>
  <c r="O225" i="12"/>
  <c r="O270" i="12"/>
  <c r="O526" i="12"/>
  <c r="O481" i="12"/>
  <c r="O436" i="12"/>
  <c r="O387" i="12"/>
  <c r="O171" i="12"/>
  <c r="O69" i="12"/>
  <c r="O112" i="12"/>
  <c r="O370" i="12"/>
  <c r="O325" i="12"/>
  <c r="O280" i="12"/>
  <c r="O536" i="12"/>
  <c r="O487" i="12"/>
  <c r="O174" i="12"/>
  <c r="O47" i="12"/>
  <c r="O233" i="12"/>
  <c r="O534" i="12"/>
  <c r="O444" i="12"/>
  <c r="O183" i="12"/>
  <c r="O88" i="12"/>
  <c r="O442" i="12"/>
  <c r="O493" i="12"/>
  <c r="O512" i="12"/>
  <c r="O59" i="12"/>
  <c r="O81" i="12"/>
  <c r="O188" i="12"/>
  <c r="O241" i="12"/>
  <c r="O292" i="12"/>
  <c r="O307" i="12"/>
  <c r="O151" i="12"/>
  <c r="O149" i="12"/>
  <c r="O258" i="12"/>
  <c r="O309" i="12"/>
  <c r="O360" i="12"/>
  <c r="O375" i="12"/>
  <c r="O155" i="12"/>
  <c r="O57" i="12"/>
  <c r="O100" i="12"/>
  <c r="O358" i="12"/>
  <c r="O313" i="12"/>
  <c r="O268" i="12"/>
  <c r="O524" i="12"/>
  <c r="O475" i="12"/>
  <c r="O74" i="12"/>
  <c r="O157" i="12"/>
  <c r="O200" i="12"/>
  <c r="O458" i="12"/>
  <c r="O413" i="12"/>
  <c r="O368" i="12"/>
  <c r="O319" i="12"/>
  <c r="O79" i="12"/>
  <c r="O210" i="12"/>
  <c r="O44" i="12"/>
  <c r="O302" i="12"/>
  <c r="O257" i="12"/>
  <c r="O513" i="12"/>
  <c r="O468" i="12"/>
  <c r="O419" i="12"/>
  <c r="O215" i="12"/>
  <c r="O101" i="12"/>
  <c r="O144" i="12"/>
  <c r="O402" i="12"/>
  <c r="O357" i="12"/>
  <c r="O312" i="12"/>
  <c r="O263" i="12"/>
  <c r="O519" i="12"/>
  <c r="O35" i="12"/>
  <c r="O115" i="12"/>
  <c r="O50" i="12"/>
  <c r="O180" i="12"/>
  <c r="O393" i="12"/>
  <c r="O299" i="12"/>
  <c r="O182" i="12"/>
  <c r="O184" i="12"/>
  <c r="O237" i="12"/>
  <c r="O256" i="12"/>
  <c r="O303" i="12"/>
  <c r="O187" i="12"/>
  <c r="O145" i="12"/>
  <c r="O286" i="12"/>
  <c r="O337" i="12"/>
  <c r="O356" i="12"/>
  <c r="O403" i="12"/>
  <c r="O66" i="12"/>
  <c r="O213" i="12"/>
  <c r="O354" i="12"/>
  <c r="O405" i="12"/>
  <c r="O424" i="12"/>
  <c r="O471" i="12"/>
  <c r="O26" i="12"/>
  <c r="O121" i="12"/>
  <c r="O164" i="12"/>
  <c r="O422" i="12"/>
  <c r="O377" i="12"/>
  <c r="O332" i="12"/>
  <c r="O283" i="12"/>
  <c r="O31" i="12"/>
  <c r="O162" i="12"/>
  <c r="O221" i="12"/>
  <c r="O266" i="12"/>
  <c r="O522" i="12"/>
  <c r="O477" i="12"/>
  <c r="O432" i="12"/>
  <c r="O383" i="12"/>
  <c r="O167" i="12"/>
  <c r="O65" i="12"/>
  <c r="O108" i="12"/>
  <c r="O366" i="12"/>
  <c r="O321" i="12"/>
  <c r="O276" i="12"/>
  <c r="O532" i="12"/>
  <c r="O483" i="12"/>
  <c r="O86" i="12"/>
  <c r="O165" i="12"/>
  <c r="O208" i="12"/>
  <c r="O466" i="12"/>
  <c r="O421" i="12"/>
  <c r="O376" i="12"/>
  <c r="O327" i="12"/>
  <c r="O51" i="12"/>
  <c r="O278" i="12"/>
  <c r="O226" i="12"/>
  <c r="O525" i="12"/>
  <c r="O58" i="12"/>
  <c r="O369" i="12"/>
  <c r="O191" i="12"/>
  <c r="O450" i="12"/>
  <c r="O503" i="12"/>
  <c r="O132" i="12"/>
  <c r="O441" i="12"/>
  <c r="O75" i="12"/>
  <c r="O232" i="12"/>
  <c r="O240" i="12"/>
  <c r="O207" i="12"/>
  <c r="O334" i="12"/>
  <c r="O340" i="12"/>
  <c r="O130" i="12"/>
  <c r="O434" i="12"/>
  <c r="O440" i="12"/>
  <c r="O211" i="12"/>
  <c r="O425" i="12"/>
  <c r="O120" i="12"/>
  <c r="O352" i="12"/>
  <c r="O177" i="12"/>
  <c r="O324" i="12"/>
  <c r="O150" i="12"/>
  <c r="O437" i="12"/>
  <c r="O199" i="12"/>
  <c r="O228" i="12"/>
  <c r="O364" i="12"/>
  <c r="O118" i="12"/>
  <c r="O330" i="12"/>
  <c r="O464" i="12"/>
  <c r="O33" i="12"/>
  <c r="O430" i="12"/>
  <c r="O259" i="12"/>
  <c r="O133" i="12"/>
  <c r="O530" i="12"/>
  <c r="O359" i="12"/>
  <c r="O178" i="12"/>
  <c r="O331" i="12"/>
  <c r="O474" i="12"/>
  <c r="O399" i="12"/>
  <c r="O318" i="12"/>
  <c r="O339" i="12"/>
  <c r="O96" i="12"/>
  <c r="O456" i="12"/>
  <c r="O89" i="12"/>
  <c r="O486" i="12"/>
  <c r="O315" i="12"/>
  <c r="O189" i="12"/>
  <c r="O285" i="12"/>
  <c r="O415" i="12"/>
  <c r="O76" i="12"/>
  <c r="O385" i="12"/>
  <c r="O515" i="12"/>
  <c r="O176" i="12"/>
  <c r="O485" i="12"/>
  <c r="O147" i="12"/>
  <c r="O395" i="12"/>
  <c r="O239" i="12"/>
  <c r="O273" i="12"/>
  <c r="O32" i="12"/>
  <c r="O535" i="12"/>
  <c r="O345" i="12"/>
  <c r="O202" i="12"/>
  <c r="O509" i="12"/>
  <c r="O129" i="12"/>
  <c r="O500" i="12"/>
  <c r="O242" i="12"/>
  <c r="O391" i="12"/>
  <c r="O175" i="12"/>
  <c r="O98" i="12"/>
  <c r="O335" i="12"/>
  <c r="O401" i="12"/>
  <c r="O290" i="12"/>
  <c r="O70" i="12"/>
  <c r="O409" i="12"/>
  <c r="O29" i="12"/>
  <c r="O400" i="12"/>
  <c r="O140" i="12"/>
  <c r="O291" i="12"/>
  <c r="O274" i="12"/>
  <c r="O90" i="12"/>
  <c r="O77" i="12"/>
  <c r="O103" i="12"/>
  <c r="O388" i="12"/>
  <c r="O386" i="12"/>
  <c r="O114" i="12"/>
  <c r="O300" i="12"/>
  <c r="O40" i="12"/>
  <c r="O496" i="12"/>
  <c r="O172" i="12"/>
  <c r="O451" i="12"/>
  <c r="O498" i="12"/>
  <c r="O116" i="12"/>
  <c r="O216" i="12"/>
  <c r="O231" i="12"/>
  <c r="O452" i="12"/>
  <c r="O341" i="12"/>
  <c r="O153" i="12"/>
  <c r="O396" i="12"/>
  <c r="O72" i="12"/>
  <c r="O351" i="12"/>
  <c r="O398" i="12"/>
  <c r="O43" i="12"/>
  <c r="O389" i="12"/>
  <c r="O329" i="12"/>
  <c r="O269" i="12"/>
  <c r="O28" i="12"/>
  <c r="O499" i="12"/>
  <c r="O392" i="12"/>
  <c r="O196" i="12"/>
  <c r="O347" i="12"/>
  <c r="O490" i="12"/>
  <c r="O123" i="12"/>
  <c r="O353" i="12"/>
  <c r="O170" i="12"/>
  <c r="O344" i="12"/>
  <c r="O67" i="12"/>
  <c r="O489" i="12"/>
  <c r="O301" i="12"/>
  <c r="O220" i="12"/>
  <c r="O106" i="12"/>
  <c r="O520" i="12"/>
  <c r="O390" i="12"/>
  <c r="O507" i="12"/>
  <c r="O253" i="12"/>
  <c r="O38" i="12"/>
  <c r="O244" i="12"/>
  <c r="O197" i="12"/>
  <c r="O408" i="12"/>
  <c r="O282" i="12"/>
  <c r="O185" i="12"/>
  <c r="O289" i="12"/>
  <c r="O288" i="12"/>
  <c r="O454" i="12"/>
  <c r="O308" i="12"/>
  <c r="O131" i="12"/>
  <c r="O181" i="12"/>
  <c r="O445" i="12"/>
  <c r="O295" i="12"/>
  <c r="O251" i="12"/>
  <c r="O212" i="12"/>
  <c r="O119" i="12"/>
  <c r="O235" i="12"/>
  <c r="O298" i="12"/>
  <c r="O113" i="12"/>
  <c r="O447" i="12"/>
  <c r="O435" i="12"/>
  <c r="O42" i="12"/>
  <c r="O469" i="12"/>
  <c r="O229" i="12"/>
  <c r="O382" i="12"/>
  <c r="O97" i="12"/>
  <c r="O453" i="12"/>
  <c r="O407" i="12"/>
  <c r="N71" i="19"/>
  <c r="N135" i="19"/>
  <c r="N70" i="19"/>
  <c r="N110" i="19"/>
  <c r="N205" i="19"/>
  <c r="N267" i="19"/>
  <c r="N47" i="19"/>
  <c r="N111" i="19"/>
  <c r="N22" i="19"/>
  <c r="N85" i="19"/>
  <c r="N147" i="19"/>
  <c r="N90" i="19"/>
  <c r="N140" i="19"/>
  <c r="N254" i="19"/>
  <c r="N332" i="19"/>
  <c r="N467" i="19"/>
  <c r="N450" i="19"/>
  <c r="N55" i="19"/>
  <c r="N119" i="19"/>
  <c r="N38" i="19"/>
  <c r="N78" i="19"/>
  <c r="N189" i="19"/>
  <c r="N251" i="19"/>
  <c r="N31" i="19"/>
  <c r="N95" i="19"/>
  <c r="N351" i="19"/>
  <c r="N67" i="19"/>
  <c r="N131" i="19"/>
  <c r="N62" i="19"/>
  <c r="N108" i="19"/>
  <c r="N229" i="19"/>
  <c r="N314" i="19"/>
  <c r="N442" i="19"/>
  <c r="N429" i="19"/>
  <c r="N358" i="19"/>
  <c r="N309" i="19"/>
  <c r="N472" i="19"/>
  <c r="N397" i="19"/>
  <c r="N226" i="19"/>
  <c r="N150" i="19"/>
  <c r="N419" i="19"/>
  <c r="N523" i="19"/>
  <c r="N42" i="19"/>
  <c r="N298" i="19"/>
  <c r="N340" i="19"/>
  <c r="N441" i="19"/>
  <c r="N222" i="19"/>
  <c r="N400" i="19"/>
  <c r="N470" i="19"/>
  <c r="N269" i="19"/>
  <c r="N286" i="19"/>
  <c r="N448" i="19"/>
  <c r="N534" i="19"/>
  <c r="N36" i="19"/>
  <c r="N24" i="19"/>
  <c r="N496" i="19"/>
  <c r="N434" i="19"/>
  <c r="N188" i="19"/>
  <c r="N118" i="19"/>
  <c r="N394" i="19"/>
  <c r="N498" i="19"/>
  <c r="N276" i="19"/>
  <c r="N218" i="19"/>
  <c r="N458" i="19"/>
  <c r="N374" i="19"/>
  <c r="N105" i="19"/>
  <c r="N167" i="19"/>
  <c r="N136" i="19"/>
  <c r="N174" i="19"/>
  <c r="N45" i="19"/>
  <c r="N299" i="19"/>
  <c r="N81" i="19"/>
  <c r="N143" i="19"/>
  <c r="N88" i="19"/>
  <c r="N117" i="19"/>
  <c r="N179" i="19"/>
  <c r="N154" i="19"/>
  <c r="N204" i="19"/>
  <c r="N293" i="19"/>
  <c r="N372" i="19"/>
  <c r="N506" i="19"/>
  <c r="N493" i="19"/>
  <c r="N89" i="19"/>
  <c r="N151" i="19"/>
  <c r="N104" i="19"/>
  <c r="N142" i="19"/>
  <c r="N29" i="19"/>
  <c r="N283" i="19"/>
  <c r="N63" i="19"/>
  <c r="N127" i="19"/>
  <c r="N54" i="19"/>
  <c r="N101" i="19"/>
  <c r="N163" i="19"/>
  <c r="N122" i="19"/>
  <c r="N172" i="19"/>
  <c r="N272" i="19"/>
  <c r="N353" i="19"/>
  <c r="N485" i="19"/>
  <c r="N475" i="19"/>
  <c r="N92" i="19"/>
  <c r="N56" i="19"/>
  <c r="N512" i="19"/>
  <c r="N459" i="19"/>
  <c r="N290" i="19"/>
  <c r="N234" i="19"/>
  <c r="N474" i="19"/>
  <c r="N382" i="19"/>
  <c r="N130" i="19"/>
  <c r="N348" i="19"/>
  <c r="N406" i="19"/>
  <c r="N503" i="19"/>
  <c r="N277" i="19"/>
  <c r="N444" i="19"/>
  <c r="N527" i="19"/>
  <c r="N28" i="19"/>
  <c r="N341" i="19"/>
  <c r="N492" i="19"/>
  <c r="N427" i="19"/>
  <c r="N158" i="19"/>
  <c r="N116" i="19"/>
  <c r="N356" i="19"/>
  <c r="N491" i="19"/>
  <c r="N265" i="19"/>
  <c r="N212" i="19"/>
  <c r="N453" i="19"/>
  <c r="N366" i="19"/>
  <c r="N329" i="19"/>
  <c r="N273" i="19"/>
  <c r="N517" i="19"/>
  <c r="N423" i="19"/>
  <c r="N137" i="19"/>
  <c r="N199" i="19"/>
  <c r="N200" i="19"/>
  <c r="N233" i="19"/>
  <c r="N75" i="19"/>
  <c r="N331" i="19"/>
  <c r="N113" i="19"/>
  <c r="N175" i="19"/>
  <c r="N152" i="19"/>
  <c r="N149" i="19"/>
  <c r="N211" i="19"/>
  <c r="N216" i="19"/>
  <c r="N249" i="19"/>
  <c r="N336" i="19"/>
  <c r="N404" i="19"/>
  <c r="N369" i="19"/>
  <c r="N345" i="19"/>
  <c r="N121" i="19"/>
  <c r="N183" i="19"/>
  <c r="N168" i="19"/>
  <c r="N206" i="19"/>
  <c r="N61" i="19"/>
  <c r="N315" i="19"/>
  <c r="N97" i="19"/>
  <c r="N159" i="19"/>
  <c r="N120" i="19"/>
  <c r="N169" i="19"/>
  <c r="N231" i="19"/>
  <c r="N246" i="19"/>
  <c r="N43" i="19"/>
  <c r="N107" i="19"/>
  <c r="N363" i="19"/>
  <c r="N145" i="19"/>
  <c r="N207" i="19"/>
  <c r="N214" i="19"/>
  <c r="N181" i="19"/>
  <c r="N243" i="19"/>
  <c r="N262" i="19"/>
  <c r="N292" i="19"/>
  <c r="N72" i="19"/>
  <c r="N436" i="19"/>
  <c r="N401" i="19"/>
  <c r="N389" i="19"/>
  <c r="N153" i="19"/>
  <c r="N215" i="19"/>
  <c r="N221" i="19"/>
  <c r="N27" i="19"/>
  <c r="N91" i="19"/>
  <c r="N347" i="19"/>
  <c r="N129" i="19"/>
  <c r="N191" i="19"/>
  <c r="N184" i="19"/>
  <c r="N165" i="19"/>
  <c r="N227" i="19"/>
  <c r="N237" i="19"/>
  <c r="N274" i="19"/>
  <c r="N40" i="19"/>
  <c r="N420" i="19"/>
  <c r="N385" i="19"/>
  <c r="N373" i="19"/>
  <c r="N281" i="19"/>
  <c r="N220" i="19"/>
  <c r="N469" i="19"/>
  <c r="N381" i="19"/>
  <c r="N128" i="19"/>
  <c r="N346" i="19"/>
  <c r="N399" i="19"/>
  <c r="N494" i="19"/>
  <c r="N270" i="19"/>
  <c r="N440" i="19"/>
  <c r="N518" i="19"/>
  <c r="N126" i="19"/>
  <c r="N86" i="19"/>
  <c r="N528" i="19"/>
  <c r="N477" i="19"/>
  <c r="N258" i="19"/>
  <c r="N182" i="19"/>
  <c r="N437" i="19"/>
  <c r="N350" i="19"/>
  <c r="N322" i="19"/>
  <c r="N257" i="19"/>
  <c r="N501" i="19"/>
  <c r="N409" i="19"/>
  <c r="N96" i="19"/>
  <c r="N321" i="19"/>
  <c r="N378" i="19"/>
  <c r="N473" i="19"/>
  <c r="N192" i="19"/>
  <c r="N380" i="19"/>
  <c r="N438" i="19"/>
  <c r="N201" i="19"/>
  <c r="N263" i="19"/>
  <c r="N285" i="19"/>
  <c r="N77" i="19"/>
  <c r="N139" i="19"/>
  <c r="N74" i="19"/>
  <c r="N177" i="19"/>
  <c r="N239" i="19"/>
  <c r="N253" i="19"/>
  <c r="N21" i="19"/>
  <c r="N275" i="19"/>
  <c r="N301" i="19"/>
  <c r="N338" i="19"/>
  <c r="N134" i="19"/>
  <c r="N468" i="19"/>
  <c r="N447" i="19"/>
  <c r="N425" i="19"/>
  <c r="N185" i="19"/>
  <c r="N247" i="19"/>
  <c r="N264" i="19"/>
  <c r="N59" i="19"/>
  <c r="N123" i="19"/>
  <c r="N46" i="19"/>
  <c r="N161" i="19"/>
  <c r="N223" i="19"/>
  <c r="N232" i="19"/>
  <c r="N197" i="19"/>
  <c r="N259" i="19"/>
  <c r="N280" i="19"/>
  <c r="N313" i="19"/>
  <c r="N102" i="19"/>
  <c r="N452" i="19"/>
  <c r="N422" i="19"/>
  <c r="N407" i="19"/>
  <c r="N26" i="19"/>
  <c r="N282" i="19"/>
  <c r="N522" i="19"/>
  <c r="N430" i="19"/>
  <c r="N208" i="19"/>
  <c r="N392" i="19"/>
  <c r="N454" i="19"/>
  <c r="N375" i="19"/>
  <c r="N325" i="19"/>
  <c r="N480" i="19"/>
  <c r="N413" i="19"/>
  <c r="N244" i="19"/>
  <c r="N180" i="19"/>
  <c r="N435" i="19"/>
  <c r="N530" i="19"/>
  <c r="N308" i="19"/>
  <c r="N252" i="19"/>
  <c r="N499" i="19"/>
  <c r="N398" i="19"/>
  <c r="N80" i="19"/>
  <c r="N316" i="19"/>
  <c r="N377" i="19"/>
  <c r="N462" i="19"/>
  <c r="N176" i="19"/>
  <c r="N376" i="19"/>
  <c r="N433" i="19"/>
  <c r="N526" i="19"/>
  <c r="N245" i="19"/>
  <c r="N424" i="19"/>
  <c r="N497" i="19"/>
  <c r="N41" i="19"/>
  <c r="N295" i="19"/>
  <c r="N328" i="19"/>
  <c r="N109" i="19"/>
  <c r="N171" i="19"/>
  <c r="N138" i="19"/>
  <c r="N209" i="19"/>
  <c r="N271" i="19"/>
  <c r="N296" i="19"/>
  <c r="N53" i="19"/>
  <c r="N307" i="19"/>
  <c r="N344" i="19"/>
  <c r="N82" i="19"/>
  <c r="N198" i="19"/>
  <c r="N500" i="19"/>
  <c r="N486" i="19"/>
  <c r="N471" i="19"/>
  <c r="N25" i="19"/>
  <c r="N279" i="19"/>
  <c r="N310" i="19"/>
  <c r="N93" i="19"/>
  <c r="N155" i="19"/>
  <c r="N106" i="19"/>
  <c r="N193" i="19"/>
  <c r="N255" i="19"/>
  <c r="N278" i="19"/>
  <c r="N37" i="19"/>
  <c r="N291" i="19"/>
  <c r="N326" i="19"/>
  <c r="N50" i="19"/>
  <c r="N166" i="19"/>
  <c r="N484" i="19"/>
  <c r="N465" i="19"/>
  <c r="N446" i="19"/>
  <c r="N112" i="19"/>
  <c r="N337" i="19"/>
  <c r="N390" i="19"/>
  <c r="N487" i="19"/>
  <c r="N261" i="19"/>
  <c r="N432" i="19"/>
  <c r="N513" i="19"/>
  <c r="N124" i="19"/>
  <c r="N84" i="19"/>
  <c r="N524" i="19"/>
  <c r="N466" i="19"/>
  <c r="N306" i="19"/>
  <c r="N241" i="19"/>
  <c r="N490" i="19"/>
  <c r="N393" i="19"/>
  <c r="N66" i="19"/>
  <c r="N305" i="19"/>
  <c r="N370" i="19"/>
  <c r="N457" i="19"/>
  <c r="N162" i="19"/>
  <c r="N368" i="19"/>
  <c r="N431" i="19"/>
  <c r="N521" i="19"/>
  <c r="N240" i="19"/>
  <c r="N416" i="19"/>
  <c r="N495" i="19"/>
  <c r="N333" i="19"/>
  <c r="N304" i="19"/>
  <c r="N464" i="19"/>
  <c r="N395" i="19"/>
  <c r="N39" i="19"/>
  <c r="N103" i="19"/>
  <c r="N359" i="19"/>
  <c r="N52" i="19"/>
  <c r="N173" i="19"/>
  <c r="N235" i="19"/>
  <c r="N248" i="19"/>
  <c r="N79" i="19"/>
  <c r="N335" i="19"/>
  <c r="N51" i="19"/>
  <c r="N115" i="19"/>
  <c r="N30" i="19"/>
  <c r="N76" i="19"/>
  <c r="N210" i="19"/>
  <c r="N289" i="19"/>
  <c r="N421" i="19"/>
  <c r="N411" i="19"/>
  <c r="N23" i="19"/>
  <c r="N87" i="19"/>
  <c r="N343" i="19"/>
  <c r="N387" i="19"/>
  <c r="N157" i="19"/>
  <c r="N219" i="19"/>
  <c r="N230" i="19"/>
  <c r="N65" i="19"/>
  <c r="N319" i="19"/>
  <c r="N35" i="19"/>
  <c r="N99" i="19"/>
  <c r="N355" i="19"/>
  <c r="N44" i="19"/>
  <c r="N178" i="19"/>
  <c r="N268" i="19"/>
  <c r="N403" i="19"/>
  <c r="N361" i="19"/>
  <c r="N535" i="19"/>
  <c r="N256" i="19"/>
  <c r="N428" i="19"/>
  <c r="N502" i="19"/>
  <c r="N94" i="19"/>
  <c r="N64" i="19"/>
  <c r="N520" i="19"/>
  <c r="N461" i="19"/>
  <c r="N297" i="19"/>
  <c r="N236" i="19"/>
  <c r="N483" i="19"/>
  <c r="N391" i="19"/>
  <c r="N144" i="19"/>
  <c r="N362" i="19"/>
  <c r="N415" i="19"/>
  <c r="N505" i="19"/>
  <c r="N224" i="19"/>
  <c r="N408" i="19"/>
  <c r="N479" i="19"/>
  <c r="N294" i="19"/>
  <c r="N288" i="19"/>
  <c r="N456" i="19"/>
  <c r="N352" i="19"/>
  <c r="N60" i="19"/>
  <c r="N32" i="19"/>
  <c r="N504" i="19"/>
  <c r="N443" i="19"/>
  <c r="N190" i="19"/>
  <c r="N132" i="19"/>
  <c r="N405" i="19"/>
  <c r="N507" i="19"/>
  <c r="N202" i="19"/>
  <c r="N250" i="19"/>
  <c r="N187" i="19"/>
  <c r="N323" i="19"/>
  <c r="N516" i="19"/>
  <c r="N384" i="19"/>
  <c r="N476" i="19"/>
  <c r="N426" i="19"/>
  <c r="N354" i="19"/>
  <c r="N417" i="19"/>
  <c r="N481" i="19"/>
  <c r="N357" i="19"/>
  <c r="N445" i="19"/>
  <c r="N49" i="19"/>
  <c r="N532" i="19"/>
  <c r="N170" i="19"/>
  <c r="N186" i="19"/>
  <c r="N531" i="19"/>
  <c r="N410" i="19"/>
  <c r="N533" i="19"/>
  <c r="N463" i="19"/>
  <c r="N418" i="19"/>
  <c r="N482" i="19"/>
  <c r="N365" i="19"/>
  <c r="N414" i="19"/>
  <c r="N478" i="19"/>
  <c r="N303" i="19"/>
  <c r="N529" i="19"/>
  <c r="N33" i="19"/>
  <c r="N367" i="19"/>
  <c r="N511" i="19"/>
  <c r="N449" i="19"/>
  <c r="N402" i="19"/>
  <c r="N525" i="19"/>
  <c r="N455" i="19"/>
  <c r="N519" i="19"/>
  <c r="N312" i="19"/>
  <c r="N68" i="19"/>
  <c r="N73" i="19"/>
  <c r="N342" i="19"/>
  <c r="N510" i="19"/>
  <c r="N287" i="19"/>
  <c r="N228" i="19"/>
  <c r="N514" i="19"/>
  <c r="N509" i="19"/>
  <c r="N439" i="19"/>
  <c r="N379" i="19"/>
  <c r="N156" i="19"/>
  <c r="N260" i="19"/>
  <c r="N324" i="19"/>
  <c r="N98" i="19"/>
  <c r="N327" i="19"/>
  <c r="N83" i="19"/>
  <c r="N57" i="19"/>
  <c r="N317" i="19"/>
  <c r="N114" i="19"/>
  <c r="N489" i="19"/>
  <c r="N360" i="19"/>
  <c r="N242" i="19"/>
  <c r="N58" i="19"/>
  <c r="N160" i="19"/>
  <c r="N238" i="19"/>
  <c r="N302" i="19"/>
  <c r="N48" i="19"/>
  <c r="N371" i="19"/>
  <c r="N339" i="19"/>
  <c r="N311" i="19"/>
  <c r="N133" i="19"/>
  <c r="N318" i="19"/>
  <c r="N217" i="19"/>
  <c r="N34" i="19"/>
  <c r="N213" i="19"/>
  <c r="N334" i="19"/>
  <c r="N100" i="19"/>
  <c r="N196" i="19"/>
  <c r="N266" i="19"/>
  <c r="N330" i="19"/>
  <c r="N203" i="19"/>
  <c r="N146" i="19"/>
  <c r="N125" i="19"/>
  <c r="N195" i="19"/>
  <c r="N388" i="19"/>
  <c r="N148" i="19"/>
  <c r="N284" i="19"/>
  <c r="N396" i="19"/>
  <c r="N488" i="19"/>
  <c r="N536" i="19"/>
  <c r="N451" i="19"/>
  <c r="N515" i="19"/>
  <c r="N386" i="19"/>
  <c r="N194" i="19"/>
  <c r="N320" i="19"/>
  <c r="N164" i="19"/>
  <c r="N141" i="19"/>
  <c r="N300" i="19"/>
  <c r="N383" i="19"/>
  <c r="N364" i="19"/>
  <c r="N349" i="19"/>
  <c r="N412" i="19"/>
  <c r="N225" i="19"/>
  <c r="N508" i="19"/>
  <c r="N69" i="19"/>
  <c r="N460" i="19"/>
  <c r="E9" i="17"/>
  <c r="C6" i="17"/>
  <c r="K164" i="17"/>
  <c r="K292" i="17"/>
  <c r="K21" i="17"/>
  <c r="K124" i="17"/>
  <c r="K195" i="17"/>
  <c r="K323" i="17"/>
  <c r="K83" i="17"/>
  <c r="K522" i="17"/>
  <c r="K150" i="17"/>
  <c r="K232" i="17"/>
  <c r="K360" i="17"/>
  <c r="K449" i="17"/>
  <c r="K135" i="17"/>
  <c r="K263" i="17"/>
  <c r="K391" i="17"/>
  <c r="K110" i="17"/>
  <c r="K485" i="17"/>
  <c r="K234" i="17"/>
  <c r="K362" i="17"/>
  <c r="K453" i="17"/>
  <c r="K137" i="17"/>
  <c r="K265" i="17"/>
  <c r="K393" i="17"/>
  <c r="K114" i="17"/>
  <c r="K499" i="17"/>
  <c r="K236" i="17"/>
  <c r="K364" i="17"/>
  <c r="K457" i="17"/>
  <c r="K139" i="17"/>
  <c r="K267" i="17"/>
  <c r="K395" i="17"/>
  <c r="K118" i="17"/>
  <c r="K501" i="17"/>
  <c r="K238" i="17"/>
  <c r="K366" i="17"/>
  <c r="K461" i="17"/>
  <c r="K141" i="17"/>
  <c r="K269" i="17"/>
  <c r="K397" i="17"/>
  <c r="K122" i="17"/>
  <c r="K515" i="17"/>
  <c r="K224" i="17"/>
  <c r="K352" i="17"/>
  <c r="K433" i="17"/>
  <c r="K536" i="17"/>
  <c r="K255" i="17"/>
  <c r="K383" i="17"/>
  <c r="K94" i="17"/>
  <c r="K459" i="17"/>
  <c r="K210" i="17"/>
  <c r="K338" i="17"/>
  <c r="K113" i="17"/>
  <c r="K508" i="17"/>
  <c r="K241" i="17"/>
  <c r="K369" i="17"/>
  <c r="K66" i="17"/>
  <c r="K513" i="17"/>
  <c r="K277" i="17"/>
  <c r="K293" i="17"/>
  <c r="K309" i="17"/>
  <c r="K87" i="17"/>
  <c r="K119" i="17"/>
  <c r="K42" i="17"/>
  <c r="K74" i="17"/>
  <c r="K106" i="17"/>
  <c r="K180" i="17"/>
  <c r="K308" i="17"/>
  <c r="K53" i="17"/>
  <c r="K448" i="17"/>
  <c r="K211" i="17"/>
  <c r="K339" i="17"/>
  <c r="K115" i="17"/>
  <c r="K455" i="17"/>
  <c r="K166" i="17"/>
  <c r="K248" i="17"/>
  <c r="K376" i="17"/>
  <c r="K36" i="17"/>
  <c r="K151" i="17"/>
  <c r="K279" i="17"/>
  <c r="K407" i="17"/>
  <c r="K434" i="17"/>
  <c r="K473" i="17"/>
  <c r="K250" i="17"/>
  <c r="K378" i="17"/>
  <c r="K40" i="17"/>
  <c r="K153" i="17"/>
  <c r="K281" i="17"/>
  <c r="K409" i="17"/>
  <c r="K438" i="17"/>
  <c r="K487" i="17"/>
  <c r="K252" i="17"/>
  <c r="K380" i="17"/>
  <c r="K44" i="17"/>
  <c r="K155" i="17"/>
  <c r="K283" i="17"/>
  <c r="K411" i="17"/>
  <c r="K442" i="17"/>
  <c r="K489" i="17"/>
  <c r="K254" i="17"/>
  <c r="K382" i="17"/>
  <c r="K48" i="17"/>
  <c r="K157" i="17"/>
  <c r="K285" i="17"/>
  <c r="K413" i="17"/>
  <c r="K446" i="17"/>
  <c r="K503" i="17"/>
  <c r="K240" i="17"/>
  <c r="K368" i="17"/>
  <c r="K465" i="17"/>
  <c r="K143" i="17"/>
  <c r="K271" i="17"/>
  <c r="K399" i="17"/>
  <c r="K126" i="17"/>
  <c r="K517" i="17"/>
  <c r="K226" i="17"/>
  <c r="K354" i="17"/>
  <c r="K437" i="17"/>
  <c r="K129" i="17"/>
  <c r="K257" i="17"/>
  <c r="K385" i="17"/>
  <c r="K98" i="17"/>
  <c r="K467" i="17"/>
  <c r="K405" i="17"/>
  <c r="K23" i="17"/>
  <c r="K55" i="17"/>
  <c r="K526" i="17"/>
  <c r="K463" i="17"/>
  <c r="K525" i="17"/>
  <c r="K529" i="17"/>
  <c r="K483" i="17"/>
  <c r="K196" i="17"/>
  <c r="K324" i="17"/>
  <c r="K85" i="17"/>
  <c r="K480" i="17"/>
  <c r="K227" i="17"/>
  <c r="K355" i="17"/>
  <c r="K38" i="17"/>
  <c r="K523" i="17"/>
  <c r="K136" i="17"/>
  <c r="K264" i="17"/>
  <c r="K392" i="17"/>
  <c r="K68" i="17"/>
  <c r="K167" i="17"/>
  <c r="K295" i="17"/>
  <c r="K27" i="17"/>
  <c r="K466" i="17"/>
  <c r="K138" i="17"/>
  <c r="K266" i="17"/>
  <c r="K394" i="17"/>
  <c r="K72" i="17"/>
  <c r="K169" i="17"/>
  <c r="K297" i="17"/>
  <c r="K31" i="17"/>
  <c r="K470" i="17"/>
  <c r="K140" i="17"/>
  <c r="K268" i="17"/>
  <c r="K396" i="17"/>
  <c r="K76" i="17"/>
  <c r="K171" i="17"/>
  <c r="K299" i="17"/>
  <c r="K35" i="17"/>
  <c r="K474" i="17"/>
  <c r="K142" i="17"/>
  <c r="K270" i="17"/>
  <c r="K398" i="17"/>
  <c r="K80" i="17"/>
  <c r="K173" i="17"/>
  <c r="K301" i="17"/>
  <c r="K39" i="17"/>
  <c r="K478" i="17"/>
  <c r="K128" i="17"/>
  <c r="K256" i="17"/>
  <c r="K384" i="17"/>
  <c r="K52" i="17"/>
  <c r="K159" i="17"/>
  <c r="K287" i="17"/>
  <c r="K415" i="17"/>
  <c r="K450" i="17"/>
  <c r="K505" i="17"/>
  <c r="K242" i="17"/>
  <c r="K370" i="17"/>
  <c r="K24" i="17"/>
  <c r="K145" i="17"/>
  <c r="K273" i="17"/>
  <c r="K401" i="17"/>
  <c r="K422" i="17"/>
  <c r="K531" i="17"/>
  <c r="K430" i="17"/>
  <c r="K462" i="17"/>
  <c r="K494" i="17"/>
  <c r="K182" i="17"/>
  <c r="K198" i="17"/>
  <c r="K214" i="17"/>
  <c r="K230" i="17"/>
  <c r="K212" i="17"/>
  <c r="K340" i="17"/>
  <c r="K117" i="17"/>
  <c r="K512" i="17"/>
  <c r="K243" i="17"/>
  <c r="K371" i="17"/>
  <c r="K70" i="17"/>
  <c r="K527" i="17"/>
  <c r="K152" i="17"/>
  <c r="K280" i="17"/>
  <c r="K408" i="17"/>
  <c r="K100" i="17"/>
  <c r="K183" i="17"/>
  <c r="K311" i="17"/>
  <c r="K59" i="17"/>
  <c r="K498" i="17"/>
  <c r="K154" i="17"/>
  <c r="K282" i="17"/>
  <c r="K410" i="17"/>
  <c r="K104" i="17"/>
  <c r="K185" i="17"/>
  <c r="K313" i="17"/>
  <c r="K63" i="17"/>
  <c r="K502" i="17"/>
  <c r="K156" i="17"/>
  <c r="K284" i="17"/>
  <c r="K412" i="17"/>
  <c r="K108" i="17"/>
  <c r="K187" i="17"/>
  <c r="K315" i="17"/>
  <c r="K67" i="17"/>
  <c r="K506" i="17"/>
  <c r="K158" i="17"/>
  <c r="K286" i="17"/>
  <c r="K414" i="17"/>
  <c r="K112" i="17"/>
  <c r="K189" i="17"/>
  <c r="K317" i="17"/>
  <c r="K71" i="17"/>
  <c r="K510" i="17"/>
  <c r="K144" i="17"/>
  <c r="K272" i="17"/>
  <c r="K400" i="17"/>
  <c r="K84" i="17"/>
  <c r="K175" i="17"/>
  <c r="K303" i="17"/>
  <c r="K43" i="17"/>
  <c r="K482" i="17"/>
  <c r="K130" i="17"/>
  <c r="K258" i="17"/>
  <c r="K386" i="17"/>
  <c r="K56" i="17"/>
  <c r="K161" i="17"/>
  <c r="K289" i="17"/>
  <c r="K417" i="17"/>
  <c r="K454" i="17"/>
  <c r="K519" i="17"/>
  <c r="K471" i="17"/>
  <c r="K535" i="17"/>
  <c r="K294" i="17"/>
  <c r="K310" i="17"/>
  <c r="K326" i="17"/>
  <c r="K342" i="17"/>
  <c r="K358" i="17"/>
  <c r="K228" i="17"/>
  <c r="K356" i="17"/>
  <c r="K441" i="17"/>
  <c r="K131" i="17"/>
  <c r="K259" i="17"/>
  <c r="K387" i="17"/>
  <c r="K102" i="17"/>
  <c r="K469" i="17"/>
  <c r="K168" i="17"/>
  <c r="K296" i="17"/>
  <c r="K29" i="17"/>
  <c r="K424" i="17"/>
  <c r="K199" i="17"/>
  <c r="K327" i="17"/>
  <c r="K91" i="17"/>
  <c r="K530" i="17"/>
  <c r="K170" i="17"/>
  <c r="K298" i="17"/>
  <c r="K33" i="17"/>
  <c r="K428" i="17"/>
  <c r="K201" i="17"/>
  <c r="K329" i="17"/>
  <c r="K95" i="17"/>
  <c r="K534" i="17"/>
  <c r="K172" i="17"/>
  <c r="K300" i="17"/>
  <c r="K37" i="17"/>
  <c r="K432" i="17"/>
  <c r="K203" i="17"/>
  <c r="K331" i="17"/>
  <c r="K99" i="17"/>
  <c r="K423" i="17"/>
  <c r="K174" i="17"/>
  <c r="K302" i="17"/>
  <c r="K41" i="17"/>
  <c r="K436" i="17"/>
  <c r="K205" i="17"/>
  <c r="K333" i="17"/>
  <c r="K103" i="17"/>
  <c r="K431" i="17"/>
  <c r="K160" i="17"/>
  <c r="K288" i="17"/>
  <c r="K416" i="17"/>
  <c r="K116" i="17"/>
  <c r="K191" i="17"/>
  <c r="K319" i="17"/>
  <c r="K75" i="17"/>
  <c r="K514" i="17"/>
  <c r="K146" i="17"/>
  <c r="K274" i="17"/>
  <c r="K402" i="17"/>
  <c r="K88" i="17"/>
  <c r="K177" i="17"/>
  <c r="K305" i="17"/>
  <c r="K47" i="17"/>
  <c r="K486" i="17"/>
  <c r="K246" i="17"/>
  <c r="K262" i="17"/>
  <c r="K278" i="17"/>
  <c r="K25" i="17"/>
  <c r="K57" i="17"/>
  <c r="K89" i="17"/>
  <c r="K121" i="17"/>
  <c r="K445" i="17"/>
  <c r="K244" i="17"/>
  <c r="K372" i="17"/>
  <c r="K28" i="17"/>
  <c r="K147" i="17"/>
  <c r="K275" i="17"/>
  <c r="K403" i="17"/>
  <c r="K426" i="17"/>
  <c r="K533" i="17"/>
  <c r="K184" i="17"/>
  <c r="K312" i="17"/>
  <c r="K61" i="17"/>
  <c r="K456" i="17"/>
  <c r="K215" i="17"/>
  <c r="K343" i="17"/>
  <c r="K123" i="17"/>
  <c r="K475" i="17"/>
  <c r="K186" i="17"/>
  <c r="K314" i="17"/>
  <c r="K65" i="17"/>
  <c r="K460" i="17"/>
  <c r="K217" i="17"/>
  <c r="K345" i="17"/>
  <c r="K127" i="17"/>
  <c r="K477" i="17"/>
  <c r="K188" i="17"/>
  <c r="K316" i="17"/>
  <c r="K69" i="17"/>
  <c r="K464" i="17"/>
  <c r="K219" i="17"/>
  <c r="K347" i="17"/>
  <c r="K22" i="17"/>
  <c r="K491" i="17"/>
  <c r="K190" i="17"/>
  <c r="K318" i="17"/>
  <c r="K73" i="17"/>
  <c r="K468" i="17"/>
  <c r="K221" i="17"/>
  <c r="K349" i="17"/>
  <c r="K26" i="17"/>
  <c r="K493" i="17"/>
  <c r="K176" i="17"/>
  <c r="K304" i="17"/>
  <c r="K45" i="17"/>
  <c r="K440" i="17"/>
  <c r="K207" i="17"/>
  <c r="K335" i="17"/>
  <c r="K107" i="17"/>
  <c r="K439" i="17"/>
  <c r="K162" i="17"/>
  <c r="K290" i="17"/>
  <c r="K418" i="17"/>
  <c r="K120" i="17"/>
  <c r="K193" i="17"/>
  <c r="K321" i="17"/>
  <c r="K79" i="17"/>
  <c r="K518" i="17"/>
  <c r="K374" i="17"/>
  <c r="K390" i="17"/>
  <c r="K406" i="17"/>
  <c r="K420" i="17"/>
  <c r="K452" i="17"/>
  <c r="K484" i="17"/>
  <c r="K516" i="17"/>
  <c r="K133" i="17"/>
  <c r="K132" i="17"/>
  <c r="K260" i="17"/>
  <c r="K388" i="17"/>
  <c r="K60" i="17"/>
  <c r="K163" i="17"/>
  <c r="K291" i="17"/>
  <c r="K419" i="17"/>
  <c r="K458" i="17"/>
  <c r="K521" i="17"/>
  <c r="K200" i="17"/>
  <c r="K328" i="17"/>
  <c r="K93" i="17"/>
  <c r="K488" i="17"/>
  <c r="K231" i="17"/>
  <c r="K359" i="17"/>
  <c r="K46" i="17"/>
  <c r="K479" i="17"/>
  <c r="K202" i="17"/>
  <c r="K330" i="17"/>
  <c r="K97" i="17"/>
  <c r="K492" i="17"/>
  <c r="K233" i="17"/>
  <c r="K361" i="17"/>
  <c r="K50" i="17"/>
  <c r="K481" i="17"/>
  <c r="K204" i="17"/>
  <c r="K332" i="17"/>
  <c r="K101" i="17"/>
  <c r="K496" i="17"/>
  <c r="K235" i="17"/>
  <c r="K363" i="17"/>
  <c r="K54" i="17"/>
  <c r="K495" i="17"/>
  <c r="K206" i="17"/>
  <c r="K334" i="17"/>
  <c r="K105" i="17"/>
  <c r="K500" i="17"/>
  <c r="K237" i="17"/>
  <c r="K365" i="17"/>
  <c r="K58" i="17"/>
  <c r="K497" i="17"/>
  <c r="K192" i="17"/>
  <c r="K320" i="17"/>
  <c r="K77" i="17"/>
  <c r="K472" i="17"/>
  <c r="K223" i="17"/>
  <c r="K351" i="17"/>
  <c r="K30" i="17"/>
  <c r="K507" i="17"/>
  <c r="K178" i="17"/>
  <c r="K306" i="17"/>
  <c r="K49" i="17"/>
  <c r="K444" i="17"/>
  <c r="K209" i="17"/>
  <c r="K337" i="17"/>
  <c r="K111" i="17"/>
  <c r="K447" i="17"/>
  <c r="K32" i="17"/>
  <c r="K64" i="17"/>
  <c r="K96" i="17"/>
  <c r="K197" i="17"/>
  <c r="K213" i="17"/>
  <c r="K229" i="17"/>
  <c r="K245" i="17"/>
  <c r="K261" i="17"/>
  <c r="K276" i="17"/>
  <c r="K216" i="17"/>
  <c r="K218" i="17"/>
  <c r="K220" i="17"/>
  <c r="K222" i="17"/>
  <c r="K208" i="17"/>
  <c r="K194" i="17"/>
  <c r="K149" i="17"/>
  <c r="K404" i="17"/>
  <c r="K344" i="17"/>
  <c r="K346" i="17"/>
  <c r="K348" i="17"/>
  <c r="K350" i="17"/>
  <c r="K336" i="17"/>
  <c r="K322" i="17"/>
  <c r="K165" i="17"/>
  <c r="K92" i="17"/>
  <c r="K125" i="17"/>
  <c r="K421" i="17"/>
  <c r="K425" i="17"/>
  <c r="K429" i="17"/>
  <c r="K109" i="17"/>
  <c r="K81" i="17"/>
  <c r="K181" i="17"/>
  <c r="K179" i="17"/>
  <c r="K520" i="17"/>
  <c r="K524" i="17"/>
  <c r="K528" i="17"/>
  <c r="K532" i="17"/>
  <c r="K504" i="17"/>
  <c r="K476" i="17"/>
  <c r="K325" i="17"/>
  <c r="K307" i="17"/>
  <c r="K247" i="17"/>
  <c r="K249" i="17"/>
  <c r="K251" i="17"/>
  <c r="K253" i="17"/>
  <c r="K239" i="17"/>
  <c r="K225" i="17"/>
  <c r="K341" i="17"/>
  <c r="K51" i="17"/>
  <c r="K375" i="17"/>
  <c r="K377" i="17"/>
  <c r="K379" i="17"/>
  <c r="K381" i="17"/>
  <c r="K367" i="17"/>
  <c r="K353" i="17"/>
  <c r="K357" i="17"/>
  <c r="K490" i="17"/>
  <c r="K78" i="17"/>
  <c r="K82" i="17"/>
  <c r="K86" i="17"/>
  <c r="K90" i="17"/>
  <c r="K62" i="17"/>
  <c r="K34" i="17"/>
  <c r="K373" i="17"/>
  <c r="K148" i="17"/>
  <c r="K134" i="17"/>
  <c r="K427" i="17"/>
  <c r="K435" i="17"/>
  <c r="K443" i="17"/>
  <c r="K451" i="17"/>
  <c r="K511" i="17"/>
  <c r="K509" i="17"/>
  <c r="K389" i="17"/>
  <c r="K492" i="16"/>
  <c r="K393" i="16"/>
  <c r="K34" i="16"/>
  <c r="K332" i="16"/>
  <c r="K175" i="16"/>
  <c r="K53" i="16"/>
  <c r="K268" i="16"/>
  <c r="K89" i="16"/>
  <c r="K304" i="16"/>
  <c r="K93" i="16"/>
  <c r="K308" i="16"/>
  <c r="K417" i="16"/>
  <c r="K356" i="16"/>
  <c r="K70" i="16"/>
  <c r="K350" i="16"/>
  <c r="K106" i="16"/>
  <c r="K368" i="16"/>
  <c r="K303" i="16"/>
  <c r="K277" i="16"/>
  <c r="K83" i="16"/>
  <c r="K185" i="16"/>
  <c r="K509" i="16"/>
  <c r="K189" i="16"/>
  <c r="K513" i="16"/>
  <c r="K145" i="16"/>
  <c r="K22" i="16"/>
  <c r="K166" i="16"/>
  <c r="K398" i="16"/>
  <c r="K202" i="16"/>
  <c r="K416" i="16"/>
  <c r="K206" i="16"/>
  <c r="K418" i="16"/>
  <c r="K407" i="16"/>
  <c r="K482" i="16"/>
  <c r="K179" i="16"/>
  <c r="K518" i="16"/>
  <c r="K215" i="16"/>
  <c r="K522" i="16"/>
  <c r="K219" i="16"/>
  <c r="K273" i="16"/>
  <c r="K136" i="16"/>
  <c r="K262" i="16"/>
  <c r="K60" i="16"/>
  <c r="K298" i="16"/>
  <c r="K96" i="16"/>
  <c r="K302" i="16"/>
  <c r="K100" i="16"/>
  <c r="K146" i="16"/>
  <c r="K313" i="16"/>
  <c r="K275" i="16"/>
  <c r="K339" i="16"/>
  <c r="K420" i="16"/>
  <c r="K357" i="16"/>
  <c r="K424" i="16"/>
  <c r="K359" i="16"/>
  <c r="K29" i="16"/>
  <c r="K467" i="16"/>
  <c r="K156" i="16"/>
  <c r="K503" i="16"/>
  <c r="K192" i="16"/>
  <c r="K507" i="16"/>
  <c r="K196" i="16"/>
  <c r="K335" i="16"/>
  <c r="K164" i="16"/>
  <c r="K311" i="16"/>
  <c r="K255" i="16"/>
  <c r="K329" i="16"/>
  <c r="K428" i="16"/>
  <c r="K361" i="16"/>
  <c r="K533" i="16"/>
  <c r="K451" i="16"/>
  <c r="K140" i="16"/>
  <c r="K487" i="16"/>
  <c r="K176" i="16"/>
  <c r="K491" i="16"/>
  <c r="K180" i="16"/>
  <c r="K258" i="16"/>
  <c r="K369" i="16"/>
  <c r="K464" i="16"/>
  <c r="K379" i="16"/>
  <c r="K500" i="16"/>
  <c r="K397" i="16"/>
  <c r="K143" i="16"/>
  <c r="K149" i="16"/>
  <c r="K473" i="16"/>
  <c r="K57" i="16"/>
  <c r="K272" i="16"/>
  <c r="K61" i="16"/>
  <c r="K276" i="16"/>
  <c r="K495" i="16"/>
  <c r="K340" i="16"/>
  <c r="K38" i="16"/>
  <c r="K334" i="16"/>
  <c r="K74" i="16"/>
  <c r="K352" i="16"/>
  <c r="K78" i="16"/>
  <c r="K354" i="16"/>
  <c r="K271" i="16"/>
  <c r="K245" i="16"/>
  <c r="K51" i="16"/>
  <c r="K281" i="16"/>
  <c r="K87" i="16"/>
  <c r="K285" i="16"/>
  <c r="K91" i="16"/>
  <c r="K97" i="16"/>
  <c r="K404" i="16"/>
  <c r="K134" i="16"/>
  <c r="K382" i="16"/>
  <c r="K170" i="16"/>
  <c r="K400" i="16"/>
  <c r="K174" i="16"/>
  <c r="K402" i="16"/>
  <c r="K508" i="16"/>
  <c r="K450" i="16"/>
  <c r="K147" i="16"/>
  <c r="K486" i="16"/>
  <c r="K183" i="16"/>
  <c r="K490" i="16"/>
  <c r="K187" i="16"/>
  <c r="K510" i="16"/>
  <c r="K264" i="16"/>
  <c r="K230" i="16"/>
  <c r="K23" i="16"/>
  <c r="K266" i="16"/>
  <c r="K64" i="16"/>
  <c r="K270" i="16"/>
  <c r="K68" i="16"/>
  <c r="K442" i="16"/>
  <c r="K238" i="16"/>
  <c r="K430" i="16"/>
  <c r="K127" i="16"/>
  <c r="K494" i="16"/>
  <c r="K191" i="16"/>
  <c r="K478" i="16"/>
  <c r="K248" i="16"/>
  <c r="K214" i="16"/>
  <c r="K26" i="16"/>
  <c r="K250" i="16"/>
  <c r="K48" i="16"/>
  <c r="K254" i="16"/>
  <c r="K52" i="16"/>
  <c r="K82" i="16"/>
  <c r="K530" i="16"/>
  <c r="K227" i="16"/>
  <c r="K315" i="16"/>
  <c r="K263" i="16"/>
  <c r="K333" i="16"/>
  <c r="K485" i="16"/>
  <c r="K21" i="16"/>
  <c r="K236" i="16"/>
  <c r="K455" i="16"/>
  <c r="K144" i="16"/>
  <c r="K459" i="16"/>
  <c r="K148" i="16"/>
  <c r="K210" i="16"/>
  <c r="K345" i="16"/>
  <c r="K432" i="16"/>
  <c r="K363" i="16"/>
  <c r="K468" i="16"/>
  <c r="K381" i="16"/>
  <c r="K472" i="16"/>
  <c r="K383" i="16"/>
  <c r="K95" i="16"/>
  <c r="K117" i="16"/>
  <c r="K441" i="16"/>
  <c r="K153" i="16"/>
  <c r="K477" i="16"/>
  <c r="K157" i="16"/>
  <c r="K481" i="16"/>
  <c r="K447" i="16"/>
  <c r="K316" i="16"/>
  <c r="K528" i="16"/>
  <c r="K318" i="16"/>
  <c r="K42" i="16"/>
  <c r="K336" i="16"/>
  <c r="K46" i="16"/>
  <c r="K338" i="16"/>
  <c r="K223" i="16"/>
  <c r="K213" i="16"/>
  <c r="K405" i="16"/>
  <c r="K249" i="16"/>
  <c r="K55" i="16"/>
  <c r="K253" i="16"/>
  <c r="K59" i="16"/>
  <c r="K225" i="16"/>
  <c r="K104" i="16"/>
  <c r="K102" i="16"/>
  <c r="K366" i="16"/>
  <c r="K138" i="16"/>
  <c r="K384" i="16"/>
  <c r="K142" i="16"/>
  <c r="K386" i="16"/>
  <c r="K139" i="16"/>
  <c r="K36" i="16"/>
  <c r="K193" i="16"/>
  <c r="K517" i="16"/>
  <c r="K257" i="16"/>
  <c r="K63" i="16"/>
  <c r="K209" i="16"/>
  <c r="K72" i="16"/>
  <c r="K86" i="16"/>
  <c r="K358" i="16"/>
  <c r="K122" i="16"/>
  <c r="K376" i="16"/>
  <c r="K126" i="16"/>
  <c r="K378" i="16"/>
  <c r="K444" i="16"/>
  <c r="K293" i="16"/>
  <c r="K99" i="16"/>
  <c r="K438" i="16"/>
  <c r="K135" i="16"/>
  <c r="K446" i="16"/>
  <c r="K200" i="16"/>
  <c r="K310" i="16"/>
  <c r="K108" i="16"/>
  <c r="K218" i="16"/>
  <c r="K30" i="16"/>
  <c r="K222" i="16"/>
  <c r="K411" i="16"/>
  <c r="K50" i="16"/>
  <c r="K498" i="16"/>
  <c r="K195" i="16"/>
  <c r="K534" i="16"/>
  <c r="K231" i="16"/>
  <c r="K317" i="16"/>
  <c r="K235" i="16"/>
  <c r="K319" i="16"/>
  <c r="K437" i="16"/>
  <c r="K515" i="16"/>
  <c r="K204" i="16"/>
  <c r="K27" i="16"/>
  <c r="K240" i="16"/>
  <c r="K32" i="16"/>
  <c r="K244" i="16"/>
  <c r="K178" i="16"/>
  <c r="K321" i="16"/>
  <c r="K291" i="16"/>
  <c r="K347" i="16"/>
  <c r="K436" i="16"/>
  <c r="K365" i="16"/>
  <c r="K440" i="16"/>
  <c r="K367" i="16"/>
  <c r="K47" i="16"/>
  <c r="K85" i="16"/>
  <c r="K300" i="16"/>
  <c r="K121" i="16"/>
  <c r="K445" i="16"/>
  <c r="K125" i="16"/>
  <c r="K449" i="16"/>
  <c r="K49" i="16"/>
  <c r="K380" i="16"/>
  <c r="K496" i="16"/>
  <c r="K395" i="16"/>
  <c r="K532" i="16"/>
  <c r="K320" i="16"/>
  <c r="K536" i="16"/>
  <c r="K322" i="16"/>
  <c r="K205" i="16"/>
  <c r="K110" i="16"/>
  <c r="K65" i="16"/>
  <c r="K280" i="16"/>
  <c r="K129" i="16"/>
  <c r="K453" i="16"/>
  <c r="K33" i="16"/>
  <c r="K372" i="16"/>
  <c r="K480" i="16"/>
  <c r="K387" i="16"/>
  <c r="K516" i="16"/>
  <c r="K312" i="16"/>
  <c r="K520" i="16"/>
  <c r="K314" i="16"/>
  <c r="K159" i="16"/>
  <c r="K165" i="16"/>
  <c r="K489" i="16"/>
  <c r="K201" i="16"/>
  <c r="K525" i="16"/>
  <c r="K161" i="16"/>
  <c r="K40" i="16"/>
  <c r="K182" i="16"/>
  <c r="K406" i="16"/>
  <c r="K90" i="16"/>
  <c r="K360" i="16"/>
  <c r="K94" i="16"/>
  <c r="K362" i="16"/>
  <c r="K287" i="16"/>
  <c r="K261" i="16"/>
  <c r="K67" i="16"/>
  <c r="K297" i="16"/>
  <c r="K103" i="16"/>
  <c r="K301" i="16"/>
  <c r="K107" i="16"/>
  <c r="K289" i="16"/>
  <c r="K168" i="16"/>
  <c r="K278" i="16"/>
  <c r="K76" i="16"/>
  <c r="K423" i="16"/>
  <c r="K112" i="16"/>
  <c r="K427" i="16"/>
  <c r="K116" i="16"/>
  <c r="K524" i="16"/>
  <c r="K466" i="16"/>
  <c r="K163" i="16"/>
  <c r="K502" i="16"/>
  <c r="K199" i="16"/>
  <c r="K506" i="16"/>
  <c r="K203" i="16"/>
  <c r="K526" i="16"/>
  <c r="K296" i="16"/>
  <c r="K483" i="16"/>
  <c r="K172" i="16"/>
  <c r="K519" i="16"/>
  <c r="K208" i="16"/>
  <c r="K523" i="16"/>
  <c r="K212" i="16"/>
  <c r="K306" i="16"/>
  <c r="K385" i="16"/>
  <c r="K259" i="16"/>
  <c r="K331" i="16"/>
  <c r="K295" i="16"/>
  <c r="K349" i="16"/>
  <c r="K299" i="16"/>
  <c r="K351" i="16"/>
  <c r="K529" i="16"/>
  <c r="K370" i="16"/>
  <c r="K98" i="16"/>
  <c r="K364" i="16"/>
  <c r="K162" i="16"/>
  <c r="K396" i="16"/>
  <c r="K460" i="16"/>
  <c r="K181" i="16"/>
  <c r="K505" i="16"/>
  <c r="K217" i="16"/>
  <c r="K413" i="16"/>
  <c r="K221" i="16"/>
  <c r="K24" i="16"/>
  <c r="K177" i="16"/>
  <c r="K56" i="16"/>
  <c r="K198" i="16"/>
  <c r="K414" i="16"/>
  <c r="K234" i="16"/>
  <c r="K28" i="16"/>
  <c r="K66" i="16"/>
  <c r="K514" i="16"/>
  <c r="K211" i="16"/>
  <c r="K422" i="16"/>
  <c r="K119" i="16"/>
  <c r="K426" i="16"/>
  <c r="K123" i="16"/>
  <c r="K305" i="16"/>
  <c r="K184" i="16"/>
  <c r="K294" i="16"/>
  <c r="K92" i="16"/>
  <c r="K439" i="16"/>
  <c r="K128" i="16"/>
  <c r="K443" i="16"/>
  <c r="K132" i="16"/>
  <c r="K194" i="16"/>
  <c r="K337" i="16"/>
  <c r="K307" i="16"/>
  <c r="K355" i="16"/>
  <c r="K452" i="16"/>
  <c r="K373" i="16"/>
  <c r="K456" i="16"/>
  <c r="K375" i="16"/>
  <c r="K421" i="16"/>
  <c r="K499" i="16"/>
  <c r="K188" i="16"/>
  <c r="K535" i="16"/>
  <c r="K224" i="16"/>
  <c r="K409" i="16"/>
  <c r="K228" i="16"/>
  <c r="K431" i="16"/>
  <c r="K401" i="16"/>
  <c r="K512" i="16"/>
  <c r="K403" i="16"/>
  <c r="K25" i="16"/>
  <c r="K328" i="16"/>
  <c r="K31" i="16"/>
  <c r="K330" i="16"/>
  <c r="K207" i="16"/>
  <c r="K69" i="16"/>
  <c r="K284" i="16"/>
  <c r="K105" i="16"/>
  <c r="K429" i="16"/>
  <c r="K109" i="16"/>
  <c r="K433" i="16"/>
  <c r="K267" i="16"/>
  <c r="K475" i="16"/>
  <c r="K88" i="16"/>
  <c r="K454" i="16"/>
  <c r="K462" i="16"/>
  <c r="K471" i="16"/>
  <c r="K448" i="16"/>
  <c r="K251" i="16"/>
  <c r="K220" i="16"/>
  <c r="K260" i="16"/>
  <c r="K326" i="16"/>
  <c r="K346" i="16"/>
  <c r="K137" i="16"/>
  <c r="K81" i="16"/>
  <c r="K154" i="16"/>
  <c r="K476" i="16"/>
  <c r="K39" i="16"/>
  <c r="K292" i="16"/>
  <c r="K463" i="16"/>
  <c r="K274" i="16"/>
  <c r="K279" i="16"/>
  <c r="K501" i="16"/>
  <c r="K288" i="16"/>
  <c r="K342" i="16"/>
  <c r="K391" i="16"/>
  <c r="K169" i="16"/>
  <c r="K113" i="16"/>
  <c r="K186" i="16"/>
  <c r="K239" i="16"/>
  <c r="K71" i="16"/>
  <c r="K120" i="16"/>
  <c r="K80" i="16"/>
  <c r="K434" i="16"/>
  <c r="K474" i="16"/>
  <c r="K226" i="16"/>
  <c r="K114" i="16"/>
  <c r="K151" i="16"/>
  <c r="K232" i="16"/>
  <c r="K160" i="16"/>
  <c r="K371" i="16"/>
  <c r="K327" i="16"/>
  <c r="K41" i="16"/>
  <c r="K479" i="16"/>
  <c r="K58" i="16"/>
  <c r="K79" i="16"/>
  <c r="K461" i="16"/>
  <c r="K388" i="16"/>
  <c r="K392" i="16"/>
  <c r="K197" i="16"/>
  <c r="K237" i="16"/>
  <c r="K152" i="16"/>
  <c r="K377" i="16"/>
  <c r="K341" i="16"/>
  <c r="K37" i="16"/>
  <c r="K511" i="16"/>
  <c r="K484" i="16"/>
  <c r="K111" i="16"/>
  <c r="K493" i="16"/>
  <c r="K412" i="16"/>
  <c r="K408" i="16"/>
  <c r="K229" i="16"/>
  <c r="K269" i="16"/>
  <c r="K246" i="16"/>
  <c r="K286" i="16"/>
  <c r="K131" i="16"/>
  <c r="K171" i="16"/>
  <c r="K419" i="16"/>
  <c r="K309" i="16"/>
  <c r="K458" i="16"/>
  <c r="K435" i="16"/>
  <c r="K242" i="16"/>
  <c r="K247" i="16"/>
  <c r="K469" i="16"/>
  <c r="K256" i="16"/>
  <c r="K324" i="16"/>
  <c r="K344" i="16"/>
  <c r="K101" i="16"/>
  <c r="K141" i="16"/>
  <c r="K118" i="16"/>
  <c r="K158" i="16"/>
  <c r="K521" i="16"/>
  <c r="K43" i="16"/>
  <c r="K527" i="16"/>
  <c r="K243" i="16"/>
  <c r="K283" i="16"/>
  <c r="K252" i="16"/>
  <c r="K348" i="16"/>
  <c r="K389" i="16"/>
  <c r="K133" i="16"/>
  <c r="K173" i="16"/>
  <c r="K150" i="16"/>
  <c r="K190" i="16"/>
  <c r="K35" i="16"/>
  <c r="K75" i="16"/>
  <c r="K44" i="16"/>
  <c r="K84" i="16"/>
  <c r="K470" i="16"/>
  <c r="K504" i="16"/>
  <c r="K216" i="16"/>
  <c r="K323" i="16"/>
  <c r="K343" i="16"/>
  <c r="K73" i="16"/>
  <c r="K54" i="16"/>
  <c r="K488" i="16"/>
  <c r="K457" i="16"/>
  <c r="K497" i="16"/>
  <c r="K390" i="16"/>
  <c r="K410" i="16"/>
  <c r="K265" i="16"/>
  <c r="K241" i="16"/>
  <c r="K282" i="16"/>
  <c r="K130" i="16"/>
  <c r="K167" i="16"/>
  <c r="K77" i="16"/>
  <c r="K45" i="16"/>
  <c r="K399" i="16"/>
  <c r="K290" i="16"/>
  <c r="K415" i="16"/>
  <c r="K115" i="16"/>
  <c r="K62" i="16"/>
  <c r="K155" i="16"/>
  <c r="K425" i="16"/>
  <c r="K353" i="16"/>
  <c r="K374" i="16"/>
  <c r="K531" i="16"/>
  <c r="K233" i="16"/>
  <c r="K124" i="16"/>
  <c r="K325" i="16"/>
  <c r="K465" i="16"/>
  <c r="K394" i="16"/>
  <c r="M215" i="18"/>
  <c r="M94" i="18"/>
  <c r="M350" i="18"/>
  <c r="M124" i="18"/>
  <c r="M380" i="18"/>
  <c r="M411" i="18"/>
  <c r="M532" i="18"/>
  <c r="M458" i="18"/>
  <c r="M187" i="18"/>
  <c r="M67" i="18"/>
  <c r="M322" i="18"/>
  <c r="M96" i="18"/>
  <c r="M352" i="18"/>
  <c r="M357" i="18"/>
  <c r="M504" i="18"/>
  <c r="M419" i="18"/>
  <c r="M159" i="18"/>
  <c r="M39" i="18"/>
  <c r="M294" i="18"/>
  <c r="M69" i="18"/>
  <c r="M324" i="18"/>
  <c r="M510" i="18"/>
  <c r="M476" i="18"/>
  <c r="M377" i="18"/>
  <c r="M131" i="18"/>
  <c r="M387" i="18"/>
  <c r="M266" i="18"/>
  <c r="M41" i="18"/>
  <c r="M296" i="18"/>
  <c r="M482" i="18"/>
  <c r="M446" i="18"/>
  <c r="M337" i="18"/>
  <c r="M103" i="18"/>
  <c r="M359" i="18"/>
  <c r="M238" i="18"/>
  <c r="M165" i="18"/>
  <c r="M268" i="18"/>
  <c r="M447" i="18"/>
  <c r="M407" i="18"/>
  <c r="M309" i="18"/>
  <c r="M44" i="18"/>
  <c r="M299" i="18"/>
  <c r="M178" i="18"/>
  <c r="M105" i="18"/>
  <c r="M208" i="18"/>
  <c r="M362" i="18"/>
  <c r="M505" i="18"/>
  <c r="M249" i="18"/>
  <c r="M48" i="18"/>
  <c r="M303" i="18"/>
  <c r="M182" i="18"/>
  <c r="M109" i="18"/>
  <c r="M247" i="18"/>
  <c r="M126" i="18"/>
  <c r="M50" i="18"/>
  <c r="M156" i="18"/>
  <c r="M412" i="18"/>
  <c r="M457" i="18"/>
  <c r="M197" i="18"/>
  <c r="M491" i="18"/>
  <c r="M219" i="18"/>
  <c r="M98" i="18"/>
  <c r="M22" i="18"/>
  <c r="M128" i="18"/>
  <c r="M384" i="18"/>
  <c r="M418" i="18"/>
  <c r="M536" i="18"/>
  <c r="M463" i="18"/>
  <c r="M119" i="18"/>
  <c r="M375" i="18"/>
  <c r="M254" i="18"/>
  <c r="M29" i="18"/>
  <c r="M284" i="18"/>
  <c r="M470" i="18"/>
  <c r="M430" i="18"/>
  <c r="M325" i="18"/>
  <c r="M91" i="18"/>
  <c r="M347" i="18"/>
  <c r="M226" i="18"/>
  <c r="M153" i="18"/>
  <c r="M256" i="18"/>
  <c r="M431" i="18"/>
  <c r="M390" i="18"/>
  <c r="M297" i="18"/>
  <c r="M64" i="18"/>
  <c r="M319" i="18"/>
  <c r="M198" i="18"/>
  <c r="M125" i="18"/>
  <c r="M228" i="18"/>
  <c r="M397" i="18"/>
  <c r="M525" i="18"/>
  <c r="M269" i="18"/>
  <c r="M36" i="18"/>
  <c r="M291" i="18"/>
  <c r="M170" i="18"/>
  <c r="M97" i="18"/>
  <c r="M200" i="18"/>
  <c r="M456" i="18"/>
  <c r="M497" i="18"/>
  <c r="M241" i="18"/>
  <c r="M535" i="18"/>
  <c r="M263" i="18"/>
  <c r="M142" i="18"/>
  <c r="M66" i="18"/>
  <c r="M172" i="18"/>
  <c r="M428" i="18"/>
  <c r="M469" i="18"/>
  <c r="M213" i="18"/>
  <c r="M507" i="18"/>
  <c r="M203" i="18"/>
  <c r="M82" i="18"/>
  <c r="M338" i="18"/>
  <c r="M112" i="18"/>
  <c r="M368" i="18"/>
  <c r="M389" i="18"/>
  <c r="M520" i="18"/>
  <c r="M442" i="18"/>
  <c r="M207" i="18"/>
  <c r="M86" i="18"/>
  <c r="M342" i="18"/>
  <c r="M56" i="18"/>
  <c r="M63" i="18"/>
  <c r="M149" i="18"/>
  <c r="M444" i="18"/>
  <c r="M468" i="18"/>
  <c r="M28" i="18"/>
  <c r="M35" i="18"/>
  <c r="M121" i="18"/>
  <c r="M416" i="18"/>
  <c r="M437" i="18"/>
  <c r="M527" i="18"/>
  <c r="M351" i="18"/>
  <c r="M326" i="18"/>
  <c r="M164" i="18"/>
  <c r="M438" i="18"/>
  <c r="M508" i="18"/>
  <c r="M499" i="18"/>
  <c r="M323" i="18"/>
  <c r="M298" i="18"/>
  <c r="M136" i="18"/>
  <c r="M399" i="18"/>
  <c r="M480" i="18"/>
  <c r="M471" i="18"/>
  <c r="M295" i="18"/>
  <c r="M270" i="18"/>
  <c r="M108" i="18"/>
  <c r="M354" i="18"/>
  <c r="M453" i="18"/>
  <c r="M435" i="18"/>
  <c r="M235" i="18"/>
  <c r="M210" i="18"/>
  <c r="M49" i="18"/>
  <c r="M400" i="18"/>
  <c r="M358" i="18"/>
  <c r="M345" i="18"/>
  <c r="M239" i="18"/>
  <c r="M214" i="18"/>
  <c r="M53" i="18"/>
  <c r="M308" i="18"/>
  <c r="M494" i="18"/>
  <c r="M460" i="18"/>
  <c r="M349" i="18"/>
  <c r="M147" i="18"/>
  <c r="M27" i="18"/>
  <c r="M282" i="18"/>
  <c r="M57" i="18"/>
  <c r="M312" i="18"/>
  <c r="M498" i="18"/>
  <c r="M464" i="18"/>
  <c r="M353" i="18"/>
  <c r="M87" i="18"/>
  <c r="M158" i="18"/>
  <c r="M61" i="18"/>
  <c r="M386" i="18"/>
  <c r="M500" i="18"/>
  <c r="M60" i="18"/>
  <c r="M130" i="18"/>
  <c r="M33" i="18"/>
  <c r="M448" i="18"/>
  <c r="M472" i="18"/>
  <c r="M32" i="18"/>
  <c r="M383" i="18"/>
  <c r="M26" i="18"/>
  <c r="M196" i="18"/>
  <c r="M478" i="18"/>
  <c r="M173" i="18"/>
  <c r="M531" i="18"/>
  <c r="M355" i="18"/>
  <c r="M330" i="18"/>
  <c r="M168" i="18"/>
  <c r="M445" i="18"/>
  <c r="M512" i="18"/>
  <c r="M503" i="18"/>
  <c r="M327" i="18"/>
  <c r="M302" i="18"/>
  <c r="M140" i="18"/>
  <c r="M406" i="18"/>
  <c r="M484" i="18"/>
  <c r="M475" i="18"/>
  <c r="M267" i="18"/>
  <c r="M242" i="18"/>
  <c r="M80" i="18"/>
  <c r="M432" i="18"/>
  <c r="M414" i="18"/>
  <c r="M401" i="18"/>
  <c r="M271" i="18"/>
  <c r="M246" i="18"/>
  <c r="M84" i="18"/>
  <c r="M340" i="18"/>
  <c r="M526" i="18"/>
  <c r="M492" i="18"/>
  <c r="M403" i="18"/>
  <c r="M179" i="18"/>
  <c r="M59" i="18"/>
  <c r="M314" i="18"/>
  <c r="M88" i="18"/>
  <c r="M344" i="18"/>
  <c r="M530" i="18"/>
  <c r="M496" i="18"/>
  <c r="M410" i="18"/>
  <c r="M151" i="18"/>
  <c r="M190" i="18"/>
  <c r="M92" i="18"/>
  <c r="M429" i="18"/>
  <c r="M229" i="18"/>
  <c r="M123" i="18"/>
  <c r="M162" i="18"/>
  <c r="M65" i="18"/>
  <c r="M394" i="18"/>
  <c r="M201" i="18"/>
  <c r="M95" i="18"/>
  <c r="M71" i="18"/>
  <c r="M58" i="18"/>
  <c r="M260" i="18"/>
  <c r="M365" i="18"/>
  <c r="M205" i="18"/>
  <c r="M68" i="18"/>
  <c r="M43" i="18"/>
  <c r="M30" i="18"/>
  <c r="M232" i="18"/>
  <c r="M514" i="18"/>
  <c r="M177" i="18"/>
  <c r="M40" i="18"/>
  <c r="M391" i="18"/>
  <c r="M334" i="18"/>
  <c r="M204" i="18"/>
  <c r="M486" i="18"/>
  <c r="M516" i="18"/>
  <c r="M7" i="18"/>
  <c r="E4" i="18" s="1"/>
  <c r="M331" i="18"/>
  <c r="M274" i="18"/>
  <c r="M144" i="18"/>
  <c r="M413" i="18"/>
  <c r="M455" i="18"/>
  <c r="M479" i="18"/>
  <c r="M335" i="18"/>
  <c r="M278" i="18"/>
  <c r="M116" i="18"/>
  <c r="M372" i="18"/>
  <c r="M402" i="18"/>
  <c r="M524" i="18"/>
  <c r="M449" i="18"/>
  <c r="M211" i="18"/>
  <c r="M90" i="18"/>
  <c r="M346" i="18"/>
  <c r="M120" i="18"/>
  <c r="M376" i="18"/>
  <c r="M409" i="18"/>
  <c r="M528" i="18"/>
  <c r="M451" i="18"/>
  <c r="M183" i="18"/>
  <c r="M222" i="18"/>
  <c r="M188" i="18"/>
  <c r="M502" i="18"/>
  <c r="M261" i="18"/>
  <c r="M155" i="18"/>
  <c r="M194" i="18"/>
  <c r="M160" i="18"/>
  <c r="M474" i="18"/>
  <c r="M233" i="18"/>
  <c r="M127" i="18"/>
  <c r="M102" i="18"/>
  <c r="M93" i="18"/>
  <c r="M292" i="18"/>
  <c r="M425" i="18"/>
  <c r="M237" i="18"/>
  <c r="M99" i="18"/>
  <c r="M74" i="18"/>
  <c r="M62" i="18"/>
  <c r="M264" i="18"/>
  <c r="M373" i="18"/>
  <c r="M209" i="18"/>
  <c r="M72" i="18"/>
  <c r="M47" i="18"/>
  <c r="M34" i="18"/>
  <c r="M236" i="18"/>
  <c r="M518" i="18"/>
  <c r="M181" i="18"/>
  <c r="M363" i="18"/>
  <c r="M306" i="18"/>
  <c r="M176" i="18"/>
  <c r="M454" i="18"/>
  <c r="M488" i="18"/>
  <c r="M511" i="18"/>
  <c r="M367" i="18"/>
  <c r="M310" i="18"/>
  <c r="M148" i="18"/>
  <c r="M404" i="18"/>
  <c r="M443" i="18"/>
  <c r="M189" i="18"/>
  <c r="M483" i="18"/>
  <c r="M243" i="18"/>
  <c r="M122" i="18"/>
  <c r="M46" i="18"/>
  <c r="M152" i="18"/>
  <c r="M408" i="18"/>
  <c r="M450" i="18"/>
  <c r="M193" i="18"/>
  <c r="M487" i="18"/>
  <c r="M311" i="18"/>
  <c r="M318" i="18"/>
  <c r="M252" i="18"/>
  <c r="M485" i="18"/>
  <c r="M361" i="18"/>
  <c r="M283" i="18"/>
  <c r="M290" i="18"/>
  <c r="M224" i="18"/>
  <c r="M459" i="18"/>
  <c r="M329" i="18"/>
  <c r="M223" i="18"/>
  <c r="M166" i="18"/>
  <c r="M37" i="18"/>
  <c r="M388" i="18"/>
  <c r="M493" i="18"/>
  <c r="M333" i="18"/>
  <c r="M195" i="18"/>
  <c r="M138" i="18"/>
  <c r="M161" i="18"/>
  <c r="M360" i="18"/>
  <c r="M465" i="18"/>
  <c r="M305" i="18"/>
  <c r="M167" i="18"/>
  <c r="M110" i="18"/>
  <c r="M133" i="18"/>
  <c r="M332" i="18"/>
  <c r="M434" i="18"/>
  <c r="M277" i="18"/>
  <c r="M107" i="18"/>
  <c r="M51" i="18"/>
  <c r="M70" i="18"/>
  <c r="M272" i="18"/>
  <c r="M522" i="18"/>
  <c r="M217" i="18"/>
  <c r="M111" i="18"/>
  <c r="M55" i="18"/>
  <c r="M77" i="18"/>
  <c r="M212" i="18"/>
  <c r="M370" i="18"/>
  <c r="M509" i="18"/>
  <c r="M253" i="18"/>
  <c r="M52" i="18"/>
  <c r="M307" i="18"/>
  <c r="M186" i="18"/>
  <c r="M113" i="18"/>
  <c r="M216" i="18"/>
  <c r="M378" i="18"/>
  <c r="M513" i="18"/>
  <c r="M257" i="18"/>
  <c r="M343" i="18"/>
  <c r="M85" i="18"/>
  <c r="M316" i="18"/>
  <c r="M517" i="18"/>
  <c r="M417" i="18"/>
  <c r="M315" i="18"/>
  <c r="M54" i="18"/>
  <c r="M288" i="18"/>
  <c r="M489" i="18"/>
  <c r="M369" i="18"/>
  <c r="M255" i="18"/>
  <c r="M230" i="18"/>
  <c r="M100" i="18"/>
  <c r="M420" i="18"/>
  <c r="M398" i="18"/>
  <c r="M426" i="18"/>
  <c r="M227" i="18"/>
  <c r="M202" i="18"/>
  <c r="M73" i="18"/>
  <c r="M392" i="18"/>
  <c r="M529" i="18"/>
  <c r="M385" i="18"/>
  <c r="M199" i="18"/>
  <c r="M174" i="18"/>
  <c r="M45" i="18"/>
  <c r="M364" i="18"/>
  <c r="M501" i="18"/>
  <c r="M341" i="18"/>
  <c r="M139" i="18"/>
  <c r="M114" i="18"/>
  <c r="M137" i="18"/>
  <c r="M304" i="18"/>
  <c r="M441" i="18"/>
  <c r="M281" i="18"/>
  <c r="M143" i="18"/>
  <c r="M118" i="18"/>
  <c r="M141" i="18"/>
  <c r="M244" i="18"/>
  <c r="M415" i="18"/>
  <c r="M366" i="18"/>
  <c r="M285" i="18"/>
  <c r="M83" i="18"/>
  <c r="M339" i="18"/>
  <c r="M218" i="18"/>
  <c r="M145" i="18"/>
  <c r="M248" i="18"/>
  <c r="M422" i="18"/>
  <c r="M374" i="18"/>
  <c r="M289" i="18"/>
  <c r="M117" i="18"/>
  <c r="M379" i="18"/>
  <c r="M495" i="18"/>
  <c r="M452" i="18"/>
  <c r="M234" i="18"/>
  <c r="M433" i="18"/>
  <c r="M396" i="18"/>
  <c r="M146" i="18"/>
  <c r="M313" i="18"/>
  <c r="M276" i="18"/>
  <c r="M115" i="18"/>
  <c r="M280" i="18"/>
  <c r="M220" i="18"/>
  <c r="M348" i="18"/>
  <c r="M89" i="18"/>
  <c r="M287" i="18"/>
  <c r="M439" i="18"/>
  <c r="M104" i="18"/>
  <c r="M231" i="18"/>
  <c r="M533" i="18"/>
  <c r="M169" i="18"/>
  <c r="M175" i="18"/>
  <c r="M462" i="18"/>
  <c r="M371" i="18"/>
  <c r="M466" i="18"/>
  <c r="M534" i="18"/>
  <c r="M192" i="18"/>
  <c r="M134" i="18"/>
  <c r="M301" i="18"/>
  <c r="M328" i="18"/>
  <c r="M78" i="18"/>
  <c r="M245" i="18"/>
  <c r="M240" i="18"/>
  <c r="M23" i="18"/>
  <c r="M477" i="18"/>
  <c r="M154" i="18"/>
  <c r="M481" i="18"/>
  <c r="M279" i="18"/>
  <c r="M293" i="18"/>
  <c r="M506" i="18"/>
  <c r="M157" i="18"/>
  <c r="M163" i="18"/>
  <c r="M427" i="18"/>
  <c r="M101" i="18"/>
  <c r="M75" i="18"/>
  <c r="M490" i="18"/>
  <c r="M42" i="18"/>
  <c r="M221" i="18"/>
  <c r="M81" i="18"/>
  <c r="M225" i="18"/>
  <c r="M31" i="18"/>
  <c r="M523" i="18"/>
  <c r="M521" i="18"/>
  <c r="M132" i="18"/>
  <c r="M259" i="18"/>
  <c r="M405" i="18"/>
  <c r="M76" i="18"/>
  <c r="M171" i="18"/>
  <c r="M473" i="18"/>
  <c r="M21" i="18"/>
  <c r="M317" i="18"/>
  <c r="M25" i="18"/>
  <c r="M321" i="18"/>
  <c r="M251" i="18"/>
  <c r="M467" i="18"/>
  <c r="M381" i="18"/>
  <c r="M180" i="18"/>
  <c r="M423" i="18"/>
  <c r="M258" i="18"/>
  <c r="M106" i="18"/>
  <c r="M393" i="18"/>
  <c r="M436" i="18"/>
  <c r="M519" i="18"/>
  <c r="M320" i="18"/>
  <c r="M129" i="18"/>
  <c r="M395" i="18"/>
  <c r="M421" i="18"/>
  <c r="M265" i="18"/>
  <c r="M424" i="18"/>
  <c r="M38" i="18"/>
  <c r="M515" i="18"/>
  <c r="M24" i="18"/>
  <c r="M262" i="18"/>
  <c r="M135" i="18"/>
  <c r="M185" i="18"/>
  <c r="M250" i="18"/>
  <c r="M191" i="18"/>
  <c r="M150" i="18"/>
  <c r="M356" i="18"/>
  <c r="M275" i="18"/>
  <c r="M461" i="18"/>
  <c r="M184" i="18"/>
  <c r="M273" i="18"/>
  <c r="M440" i="18"/>
  <c r="M206" i="18"/>
  <c r="M300" i="18"/>
  <c r="M382" i="18"/>
  <c r="M79" i="18"/>
  <c r="M286" i="18"/>
  <c r="M336" i="18"/>
  <c r="M211" i="13"/>
  <c r="M435" i="13"/>
  <c r="M206" i="13"/>
  <c r="M430" i="13"/>
  <c r="M201" i="13"/>
  <c r="M425" i="13"/>
  <c r="M200" i="13"/>
  <c r="M424" i="13"/>
  <c r="M183" i="13"/>
  <c r="M407" i="13"/>
  <c r="M178" i="13"/>
  <c r="M402" i="13"/>
  <c r="M173" i="13"/>
  <c r="M397" i="13"/>
  <c r="M172" i="13"/>
  <c r="M396" i="13"/>
  <c r="M155" i="13"/>
  <c r="M379" i="13"/>
  <c r="M150" i="13"/>
  <c r="M374" i="13"/>
  <c r="M145" i="13"/>
  <c r="M369" i="13"/>
  <c r="M144" i="13"/>
  <c r="M368" i="13"/>
  <c r="M127" i="13"/>
  <c r="M351" i="13"/>
  <c r="M122" i="13"/>
  <c r="M346" i="13"/>
  <c r="M117" i="13"/>
  <c r="M341" i="13"/>
  <c r="M116" i="13"/>
  <c r="M340" i="13"/>
  <c r="M99" i="13"/>
  <c r="M323" i="13"/>
  <c r="M94" i="13"/>
  <c r="M318" i="13"/>
  <c r="M89" i="13"/>
  <c r="M313" i="13"/>
  <c r="M88" i="13"/>
  <c r="M312" i="13"/>
  <c r="M71" i="13"/>
  <c r="M295" i="13"/>
  <c r="M66" i="13"/>
  <c r="M290" i="13"/>
  <c r="M61" i="13"/>
  <c r="M285" i="13"/>
  <c r="M60" i="13"/>
  <c r="M284" i="13"/>
  <c r="M7" i="13"/>
  <c r="E4" i="13" s="1"/>
  <c r="M235" i="13"/>
  <c r="M491" i="13"/>
  <c r="M48" i="13"/>
  <c r="M486" i="13"/>
  <c r="M43" i="13"/>
  <c r="M481" i="13"/>
  <c r="M42" i="13"/>
  <c r="M480" i="13"/>
  <c r="M239" i="13"/>
  <c r="M495" i="13"/>
  <c r="M52" i="13"/>
  <c r="M490" i="13"/>
  <c r="M47" i="13"/>
  <c r="M485" i="13"/>
  <c r="M46" i="13"/>
  <c r="M484" i="13"/>
  <c r="M243" i="13"/>
  <c r="M499" i="13"/>
  <c r="M238" i="13"/>
  <c r="M494" i="13"/>
  <c r="M51" i="13"/>
  <c r="M489" i="13"/>
  <c r="M50" i="13"/>
  <c r="M488" i="13"/>
  <c r="M33" i="13"/>
  <c r="M471" i="13"/>
  <c r="M28" i="13"/>
  <c r="M466" i="13"/>
  <c r="M23" i="13"/>
  <c r="M461" i="13"/>
  <c r="M22" i="13"/>
  <c r="M460" i="13"/>
  <c r="M219" i="13"/>
  <c r="M443" i="13"/>
  <c r="M214" i="13"/>
  <c r="M438" i="13"/>
  <c r="M209" i="13"/>
  <c r="M433" i="13"/>
  <c r="M208" i="13"/>
  <c r="M432" i="13"/>
  <c r="M191" i="13"/>
  <c r="M415" i="13"/>
  <c r="M186" i="13"/>
  <c r="M410" i="13"/>
  <c r="M181" i="13"/>
  <c r="M405" i="13"/>
  <c r="M180" i="13"/>
  <c r="M404" i="13"/>
  <c r="M163" i="13"/>
  <c r="M387" i="13"/>
  <c r="M158" i="13"/>
  <c r="M382" i="13"/>
  <c r="M153" i="13"/>
  <c r="M377" i="13"/>
  <c r="M152" i="13"/>
  <c r="M376" i="13"/>
  <c r="M135" i="13"/>
  <c r="M359" i="13"/>
  <c r="M130" i="13"/>
  <c r="M354" i="13"/>
  <c r="M125" i="13"/>
  <c r="M349" i="13"/>
  <c r="M124" i="13"/>
  <c r="M348" i="13"/>
  <c r="M75" i="13"/>
  <c r="M299" i="13"/>
  <c r="M70" i="13"/>
  <c r="M294" i="13"/>
  <c r="M65" i="13"/>
  <c r="M289" i="13"/>
  <c r="M64" i="13"/>
  <c r="M288" i="13"/>
  <c r="M79" i="13"/>
  <c r="M303" i="13"/>
  <c r="M74" i="13"/>
  <c r="M298" i="13"/>
  <c r="M69" i="13"/>
  <c r="M293" i="13"/>
  <c r="M68" i="13"/>
  <c r="M292" i="13"/>
  <c r="M275" i="13"/>
  <c r="M531" i="13"/>
  <c r="M270" i="13"/>
  <c r="M526" i="13"/>
  <c r="M265" i="13"/>
  <c r="M521" i="13"/>
  <c r="M264" i="13"/>
  <c r="M520" i="13"/>
  <c r="M247" i="13"/>
  <c r="M503" i="13"/>
  <c r="M242" i="13"/>
  <c r="M498" i="13"/>
  <c r="M237" i="13"/>
  <c r="M493" i="13"/>
  <c r="M236" i="13"/>
  <c r="M492" i="13"/>
  <c r="M37" i="13"/>
  <c r="M475" i="13"/>
  <c r="M32" i="13"/>
  <c r="M470" i="13"/>
  <c r="M27" i="13"/>
  <c r="M465" i="13"/>
  <c r="M26" i="13"/>
  <c r="M464" i="13"/>
  <c r="M223" i="13"/>
  <c r="M447" i="13"/>
  <c r="M218" i="13"/>
  <c r="M442" i="13"/>
  <c r="M213" i="13"/>
  <c r="M437" i="13"/>
  <c r="M212" i="13"/>
  <c r="M436" i="13"/>
  <c r="M195" i="13"/>
  <c r="M419" i="13"/>
  <c r="M190" i="13"/>
  <c r="M414" i="13"/>
  <c r="M185" i="13"/>
  <c r="M409" i="13"/>
  <c r="M184" i="13"/>
  <c r="M408" i="13"/>
  <c r="M167" i="13"/>
  <c r="M391" i="13"/>
  <c r="M162" i="13"/>
  <c r="M386" i="13"/>
  <c r="M157" i="13"/>
  <c r="M381" i="13"/>
  <c r="M156" i="13"/>
  <c r="M380" i="13"/>
  <c r="M107" i="13"/>
  <c r="M331" i="13"/>
  <c r="M102" i="13"/>
  <c r="M326" i="13"/>
  <c r="M97" i="13"/>
  <c r="M321" i="13"/>
  <c r="M96" i="13"/>
  <c r="M320" i="13"/>
  <c r="M111" i="13"/>
  <c r="M335" i="13"/>
  <c r="M106" i="13"/>
  <c r="M330" i="13"/>
  <c r="M101" i="13"/>
  <c r="M325" i="13"/>
  <c r="M100" i="13"/>
  <c r="M324" i="13"/>
  <c r="M115" i="13"/>
  <c r="M339" i="13"/>
  <c r="M110" i="13"/>
  <c r="M334" i="13"/>
  <c r="M105" i="13"/>
  <c r="M329" i="13"/>
  <c r="M104" i="13"/>
  <c r="M328" i="13"/>
  <c r="M87" i="13"/>
  <c r="M311" i="13"/>
  <c r="M82" i="13"/>
  <c r="M306" i="13"/>
  <c r="M77" i="13"/>
  <c r="M301" i="13"/>
  <c r="M76" i="13"/>
  <c r="M300" i="13"/>
  <c r="M59" i="13"/>
  <c r="M283" i="13"/>
  <c r="M54" i="13"/>
  <c r="M278" i="13"/>
  <c r="M534" i="13"/>
  <c r="M273" i="13"/>
  <c r="M529" i="13"/>
  <c r="M272" i="13"/>
  <c r="M528" i="13"/>
  <c r="M255" i="13"/>
  <c r="M511" i="13"/>
  <c r="M250" i="13"/>
  <c r="M506" i="13"/>
  <c r="M245" i="13"/>
  <c r="M501" i="13"/>
  <c r="M244" i="13"/>
  <c r="M500" i="13"/>
  <c r="M45" i="13"/>
  <c r="M483" i="13"/>
  <c r="M40" i="13"/>
  <c r="M478" i="13"/>
  <c r="M35" i="13"/>
  <c r="M473" i="13"/>
  <c r="M34" i="13"/>
  <c r="M472" i="13"/>
  <c r="M231" i="13"/>
  <c r="M455" i="13"/>
  <c r="M226" i="13"/>
  <c r="M450" i="13"/>
  <c r="M221" i="13"/>
  <c r="M445" i="13"/>
  <c r="M220" i="13"/>
  <c r="M444" i="13"/>
  <c r="M171" i="13"/>
  <c r="M395" i="13"/>
  <c r="M166" i="13"/>
  <c r="M390" i="13"/>
  <c r="M161" i="13"/>
  <c r="M385" i="13"/>
  <c r="M160" i="13"/>
  <c r="M384" i="13"/>
  <c r="M175" i="13"/>
  <c r="M399" i="13"/>
  <c r="M170" i="13"/>
  <c r="M394" i="13"/>
  <c r="M165" i="13"/>
  <c r="M389" i="13"/>
  <c r="M164" i="13"/>
  <c r="M388" i="13"/>
  <c r="M147" i="13"/>
  <c r="M371" i="13"/>
  <c r="M142" i="13"/>
  <c r="M366" i="13"/>
  <c r="M137" i="13"/>
  <c r="M361" i="13"/>
  <c r="M136" i="13"/>
  <c r="M360" i="13"/>
  <c r="M119" i="13"/>
  <c r="M343" i="13"/>
  <c r="M114" i="13"/>
  <c r="M338" i="13"/>
  <c r="M109" i="13"/>
  <c r="M333" i="13"/>
  <c r="M108" i="13"/>
  <c r="M332" i="13"/>
  <c r="M91" i="13"/>
  <c r="M315" i="13"/>
  <c r="M86" i="13"/>
  <c r="M310" i="13"/>
  <c r="M81" i="13"/>
  <c r="M305" i="13"/>
  <c r="M80" i="13"/>
  <c r="M304" i="13"/>
  <c r="M63" i="13"/>
  <c r="M287" i="13"/>
  <c r="M58" i="13"/>
  <c r="M282" i="13"/>
  <c r="M53" i="13"/>
  <c r="M277" i="13"/>
  <c r="M533" i="13"/>
  <c r="M276" i="13"/>
  <c r="M532" i="13"/>
  <c r="M259" i="13"/>
  <c r="M515" i="13"/>
  <c r="M254" i="13"/>
  <c r="M510" i="13"/>
  <c r="M249" i="13"/>
  <c r="M505" i="13"/>
  <c r="M248" i="13"/>
  <c r="M504" i="13"/>
  <c r="M49" i="13"/>
  <c r="M487" i="13"/>
  <c r="M44" i="13"/>
  <c r="M482" i="13"/>
  <c r="M39" i="13"/>
  <c r="M477" i="13"/>
  <c r="M38" i="13"/>
  <c r="M476" i="13"/>
  <c r="M203" i="13"/>
  <c r="M427" i="13"/>
  <c r="M198" i="13"/>
  <c r="M422" i="13"/>
  <c r="M193" i="13"/>
  <c r="M417" i="13"/>
  <c r="M192" i="13"/>
  <c r="M416" i="13"/>
  <c r="M207" i="13"/>
  <c r="M431" i="13"/>
  <c r="M202" i="13"/>
  <c r="M426" i="13"/>
  <c r="M197" i="13"/>
  <c r="M421" i="13"/>
  <c r="M196" i="13"/>
  <c r="M420" i="13"/>
  <c r="M467" i="13"/>
  <c r="M169" i="13"/>
  <c r="M296" i="13"/>
  <c r="M439" i="13"/>
  <c r="M141" i="13"/>
  <c r="M268" i="13"/>
  <c r="M411" i="13"/>
  <c r="M113" i="13"/>
  <c r="M240" i="13"/>
  <c r="M383" i="13"/>
  <c r="M85" i="13"/>
  <c r="M30" i="13"/>
  <c r="M355" i="13"/>
  <c r="M57" i="13"/>
  <c r="M216" i="13"/>
  <c r="M327" i="13"/>
  <c r="M514" i="13"/>
  <c r="M188" i="13"/>
  <c r="M267" i="13"/>
  <c r="M454" i="13"/>
  <c r="M128" i="13"/>
  <c r="M271" i="13"/>
  <c r="M458" i="13"/>
  <c r="M132" i="13"/>
  <c r="M78" i="13"/>
  <c r="M233" i="13"/>
  <c r="M392" i="13"/>
  <c r="M535" i="13"/>
  <c r="M205" i="13"/>
  <c r="M364" i="13"/>
  <c r="M507" i="13"/>
  <c r="M174" i="13"/>
  <c r="M297" i="13"/>
  <c r="M456" i="13"/>
  <c r="M146" i="13"/>
  <c r="M269" i="13"/>
  <c r="M428" i="13"/>
  <c r="M118" i="13"/>
  <c r="M241" i="13"/>
  <c r="M400" i="13"/>
  <c r="M90" i="13"/>
  <c r="M31" i="13"/>
  <c r="M372" i="13"/>
  <c r="M62" i="13"/>
  <c r="M217" i="13"/>
  <c r="M344" i="13"/>
  <c r="M519" i="13"/>
  <c r="M189" i="13"/>
  <c r="M316" i="13"/>
  <c r="M459" i="13"/>
  <c r="M129" i="13"/>
  <c r="M256" i="13"/>
  <c r="M463" i="13"/>
  <c r="M133" i="13"/>
  <c r="M260" i="13"/>
  <c r="M29" i="13"/>
  <c r="M398" i="13"/>
  <c r="M72" i="13"/>
  <c r="M215" i="13"/>
  <c r="M370" i="13"/>
  <c r="M525" i="13"/>
  <c r="M187" i="13"/>
  <c r="M342" i="13"/>
  <c r="M497" i="13"/>
  <c r="M159" i="13"/>
  <c r="M314" i="13"/>
  <c r="M469" i="13"/>
  <c r="M131" i="13"/>
  <c r="M286" i="13"/>
  <c r="M441" i="13"/>
  <c r="M103" i="13"/>
  <c r="M258" i="13"/>
  <c r="M413" i="13"/>
  <c r="M230" i="13"/>
  <c r="M353" i="13"/>
  <c r="M512" i="13"/>
  <c r="M234" i="13"/>
  <c r="M357" i="13"/>
  <c r="M516" i="13"/>
  <c r="M302" i="13"/>
  <c r="M151" i="13"/>
  <c r="M429" i="13"/>
  <c r="M246" i="13"/>
  <c r="M336" i="13"/>
  <c r="M378" i="13"/>
  <c r="M468" i="13"/>
  <c r="M446" i="13"/>
  <c r="M536" i="13"/>
  <c r="M93" i="13"/>
  <c r="M139" i="13"/>
  <c r="M225" i="13"/>
  <c r="M25" i="13"/>
  <c r="M261" i="13"/>
  <c r="M462" i="13"/>
  <c r="M279" i="13"/>
  <c r="M140" i="13"/>
  <c r="M406" i="13"/>
  <c r="M496" i="13"/>
  <c r="M474" i="13"/>
  <c r="M67" i="13"/>
  <c r="M121" i="13"/>
  <c r="M199" i="13"/>
  <c r="M253" i="13"/>
  <c r="M21" i="13"/>
  <c r="M257" i="13"/>
  <c r="M367" i="13"/>
  <c r="M453" i="13"/>
  <c r="M73" i="13"/>
  <c r="M375" i="13"/>
  <c r="M204" i="13"/>
  <c r="M502" i="13"/>
  <c r="M95" i="13"/>
  <c r="M149" i="13"/>
  <c r="M227" i="13"/>
  <c r="M281" i="13"/>
  <c r="M263" i="13"/>
  <c r="M317" i="13"/>
  <c r="M363" i="13"/>
  <c r="M449" i="13"/>
  <c r="M527" i="13"/>
  <c r="M517" i="13"/>
  <c r="M83" i="13"/>
  <c r="M393" i="13"/>
  <c r="M210" i="13"/>
  <c r="M524" i="13"/>
  <c r="M177" i="13"/>
  <c r="M41" i="13"/>
  <c r="M309" i="13"/>
  <c r="M291" i="13"/>
  <c r="M345" i="13"/>
  <c r="M423" i="13"/>
  <c r="M509" i="13"/>
  <c r="M523" i="13"/>
  <c r="M513" i="13"/>
  <c r="M138" i="13"/>
  <c r="M228" i="13"/>
  <c r="M179" i="13"/>
  <c r="M457" i="13"/>
  <c r="M274" i="13"/>
  <c r="M123" i="13"/>
  <c r="M337" i="13"/>
  <c r="M319" i="13"/>
  <c r="M373" i="13"/>
  <c r="M451" i="13"/>
  <c r="M56" i="13"/>
  <c r="M98" i="13"/>
  <c r="M92" i="13"/>
  <c r="M134" i="13"/>
  <c r="M224" i="13"/>
  <c r="M266" i="13"/>
  <c r="M356" i="13"/>
  <c r="M307" i="13"/>
  <c r="M168" i="13"/>
  <c r="M434" i="13"/>
  <c r="M251" i="13"/>
  <c r="M401" i="13"/>
  <c r="M479" i="13"/>
  <c r="M84" i="13"/>
  <c r="M126" i="13"/>
  <c r="M120" i="13"/>
  <c r="M194" i="13"/>
  <c r="M252" i="13"/>
  <c r="M262" i="13"/>
  <c r="M352" i="13"/>
  <c r="M362" i="13"/>
  <c r="M452" i="13"/>
  <c r="M24" i="13"/>
  <c r="M55" i="13"/>
  <c r="M365" i="13"/>
  <c r="M182" i="13"/>
  <c r="M176" i="13"/>
  <c r="M36" i="13"/>
  <c r="M308" i="13"/>
  <c r="M350" i="13"/>
  <c r="M440" i="13"/>
  <c r="M418" i="13"/>
  <c r="M508" i="13"/>
  <c r="M518" i="13"/>
  <c r="M143" i="13"/>
  <c r="M229" i="13"/>
  <c r="M148" i="13"/>
  <c r="M222" i="13"/>
  <c r="M403" i="13"/>
  <c r="M280" i="13"/>
  <c r="M232" i="13"/>
  <c r="M322" i="13"/>
  <c r="M530" i="13"/>
  <c r="M412" i="13"/>
  <c r="M347" i="13"/>
  <c r="M358" i="13"/>
  <c r="M154" i="13"/>
  <c r="M522" i="13"/>
  <c r="M112" i="13"/>
  <c r="M448" i="13"/>
  <c r="M18" i="12"/>
  <c r="N18" i="13"/>
  <c r="O18" i="19"/>
  <c r="N18" i="19"/>
  <c r="O18" i="13"/>
  <c r="O18" i="18"/>
  <c r="M18" i="18"/>
  <c r="M18" i="13"/>
  <c r="M18" i="19"/>
  <c r="O18" i="12"/>
  <c r="N18" i="18"/>
  <c r="N18" i="12"/>
  <c r="W49" i="1" l="1"/>
  <c r="V50" i="1"/>
  <c r="W39" i="1"/>
  <c r="V40" i="1"/>
  <c r="F7" i="1"/>
  <c r="E6" i="12"/>
  <c r="C6" i="12" s="1"/>
  <c r="E5" i="19"/>
  <c r="E4" i="12"/>
  <c r="M382" i="6"/>
  <c r="R382" i="6" s="1"/>
  <c r="E6" i="18"/>
  <c r="E9" i="18" s="1"/>
  <c r="C6" i="19"/>
  <c r="E9" i="19"/>
  <c r="E10" i="19" s="1"/>
  <c r="L353" i="16"/>
  <c r="P353" i="16"/>
  <c r="L45" i="16"/>
  <c r="P45" i="16"/>
  <c r="L390" i="16"/>
  <c r="P390" i="16"/>
  <c r="L216" i="16"/>
  <c r="P216" i="16"/>
  <c r="L150" i="16"/>
  <c r="P150" i="16"/>
  <c r="L527" i="16"/>
  <c r="P527" i="16"/>
  <c r="P324" i="16"/>
  <c r="L324" i="16"/>
  <c r="P419" i="16"/>
  <c r="L419" i="16"/>
  <c r="P412" i="16"/>
  <c r="L412" i="16"/>
  <c r="L152" i="16"/>
  <c r="P152" i="16"/>
  <c r="L479" i="16"/>
  <c r="P479" i="16"/>
  <c r="L226" i="16"/>
  <c r="P226" i="16"/>
  <c r="L113" i="16"/>
  <c r="P113" i="16"/>
  <c r="L463" i="16"/>
  <c r="P463" i="16"/>
  <c r="L326" i="16"/>
  <c r="P326" i="16"/>
  <c r="L88" i="16"/>
  <c r="P88" i="16"/>
  <c r="L69" i="16"/>
  <c r="P69" i="16"/>
  <c r="L401" i="16"/>
  <c r="P401" i="16"/>
  <c r="L421" i="16"/>
  <c r="P421" i="16"/>
  <c r="L194" i="16"/>
  <c r="P194" i="16"/>
  <c r="P305" i="16"/>
  <c r="L305" i="16"/>
  <c r="P28" i="16"/>
  <c r="L28" i="16"/>
  <c r="L413" i="16"/>
  <c r="P413" i="16"/>
  <c r="L98" i="16"/>
  <c r="P98" i="16"/>
  <c r="L259" i="16"/>
  <c r="P259" i="16"/>
  <c r="L483" i="16"/>
  <c r="P483" i="16"/>
  <c r="L466" i="16"/>
  <c r="P466" i="16"/>
  <c r="L168" i="16"/>
  <c r="P168" i="16"/>
  <c r="L287" i="16"/>
  <c r="P287" i="16"/>
  <c r="L161" i="16"/>
  <c r="P161" i="16"/>
  <c r="P312" i="16"/>
  <c r="L312" i="16"/>
  <c r="L280" i="16"/>
  <c r="P280" i="16"/>
  <c r="P395" i="16"/>
  <c r="L395" i="16"/>
  <c r="L300" i="16"/>
  <c r="P300" i="16"/>
  <c r="P291" i="16"/>
  <c r="L291" i="16"/>
  <c r="L515" i="16"/>
  <c r="P515" i="16"/>
  <c r="L498" i="16"/>
  <c r="P498" i="16"/>
  <c r="L200" i="16"/>
  <c r="P200" i="16"/>
  <c r="L126" i="16"/>
  <c r="P126" i="16"/>
  <c r="L257" i="16"/>
  <c r="P257" i="16"/>
  <c r="L138" i="16"/>
  <c r="P138" i="16"/>
  <c r="P249" i="16"/>
  <c r="L249" i="16"/>
  <c r="L318" i="16"/>
  <c r="P318" i="16"/>
  <c r="L441" i="16"/>
  <c r="P441" i="16"/>
  <c r="L432" i="16"/>
  <c r="P432" i="16"/>
  <c r="L21" i="16"/>
  <c r="P21" i="16"/>
  <c r="L52" i="16"/>
  <c r="P52" i="16"/>
  <c r="L191" i="16"/>
  <c r="P191" i="16"/>
  <c r="L64" i="16"/>
  <c r="P64" i="16"/>
  <c r="P183" i="16"/>
  <c r="L183" i="16"/>
  <c r="L170" i="16"/>
  <c r="P170" i="16"/>
  <c r="L281" i="16"/>
  <c r="P281" i="16"/>
  <c r="L334" i="16"/>
  <c r="P334" i="16"/>
  <c r="L473" i="16"/>
  <c r="P473" i="16"/>
  <c r="L258" i="16"/>
  <c r="P258" i="16"/>
  <c r="L361" i="16"/>
  <c r="P361" i="16"/>
  <c r="L507" i="16"/>
  <c r="P507" i="16"/>
  <c r="P357" i="16"/>
  <c r="L357" i="16"/>
  <c r="L96" i="16"/>
  <c r="P96" i="16"/>
  <c r="L215" i="16"/>
  <c r="P215" i="16"/>
  <c r="L202" i="16"/>
  <c r="P202" i="16"/>
  <c r="P185" i="16"/>
  <c r="L185" i="16"/>
  <c r="P356" i="16"/>
  <c r="L356" i="16"/>
  <c r="L175" i="16"/>
  <c r="P175" i="16"/>
  <c r="L451" i="17"/>
  <c r="P451" i="17"/>
  <c r="L62" i="17"/>
  <c r="P62" i="17"/>
  <c r="L367" i="17"/>
  <c r="P367" i="17"/>
  <c r="L239" i="17"/>
  <c r="P239" i="17"/>
  <c r="P504" i="17"/>
  <c r="L504" i="17"/>
  <c r="L109" i="17"/>
  <c r="P109" i="17"/>
  <c r="P336" i="17"/>
  <c r="L336" i="17"/>
  <c r="P208" i="17"/>
  <c r="L208" i="17"/>
  <c r="L229" i="17"/>
  <c r="P229" i="17"/>
  <c r="L337" i="17"/>
  <c r="P337" i="17"/>
  <c r="L351" i="17"/>
  <c r="P351" i="17"/>
  <c r="L365" i="17"/>
  <c r="P365" i="17"/>
  <c r="L363" i="17"/>
  <c r="P363" i="17"/>
  <c r="L361" i="17"/>
  <c r="P361" i="17"/>
  <c r="L359" i="17"/>
  <c r="P359" i="17"/>
  <c r="L419" i="17"/>
  <c r="P419" i="17"/>
  <c r="P516" i="17"/>
  <c r="L516" i="17"/>
  <c r="L79" i="17"/>
  <c r="P79" i="17"/>
  <c r="L107" i="17"/>
  <c r="P107" i="17"/>
  <c r="L26" i="17"/>
  <c r="P26" i="17"/>
  <c r="L22" i="17"/>
  <c r="P22" i="17"/>
  <c r="L127" i="17"/>
  <c r="P127" i="17"/>
  <c r="L123" i="17"/>
  <c r="P123" i="17"/>
  <c r="L426" i="17"/>
  <c r="P426" i="17"/>
  <c r="L121" i="17"/>
  <c r="P121" i="17"/>
  <c r="P47" i="17"/>
  <c r="L47" i="17"/>
  <c r="L75" i="17"/>
  <c r="P75" i="17"/>
  <c r="P103" i="17"/>
  <c r="L103" i="17"/>
  <c r="L99" i="17"/>
  <c r="P99" i="17"/>
  <c r="P95" i="17"/>
  <c r="L95" i="17"/>
  <c r="L91" i="17"/>
  <c r="P91" i="17"/>
  <c r="P102" i="17"/>
  <c r="L102" i="17"/>
  <c r="P342" i="17"/>
  <c r="L342" i="17"/>
  <c r="L417" i="17"/>
  <c r="P417" i="17"/>
  <c r="L43" i="17"/>
  <c r="P43" i="17"/>
  <c r="L71" i="17"/>
  <c r="P71" i="17"/>
  <c r="L67" i="17"/>
  <c r="P67" i="17"/>
  <c r="L63" i="17"/>
  <c r="P63" i="17"/>
  <c r="L59" i="17"/>
  <c r="P59" i="17"/>
  <c r="L70" i="17"/>
  <c r="P70" i="17"/>
  <c r="P214" i="17"/>
  <c r="L214" i="17"/>
  <c r="L401" i="17"/>
  <c r="P401" i="17"/>
  <c r="L415" i="17"/>
  <c r="P415" i="17"/>
  <c r="L39" i="17"/>
  <c r="P39" i="17"/>
  <c r="L35" i="17"/>
  <c r="P35" i="17"/>
  <c r="L31" i="17"/>
  <c r="P31" i="17"/>
  <c r="L27" i="17"/>
  <c r="P27" i="17"/>
  <c r="L38" i="17"/>
  <c r="P38" i="17"/>
  <c r="L529" i="17"/>
  <c r="P529" i="17"/>
  <c r="L98" i="17"/>
  <c r="P98" i="17"/>
  <c r="L126" i="17"/>
  <c r="P126" i="17"/>
  <c r="P446" i="17"/>
  <c r="L446" i="17"/>
  <c r="L442" i="17"/>
  <c r="P442" i="17"/>
  <c r="P438" i="17"/>
  <c r="L438" i="17"/>
  <c r="L434" i="17"/>
  <c r="P434" i="17"/>
  <c r="L455" i="17"/>
  <c r="P455" i="17"/>
  <c r="L106" i="17"/>
  <c r="P106" i="17"/>
  <c r="L513" i="17"/>
  <c r="P513" i="17"/>
  <c r="L459" i="17"/>
  <c r="P459" i="17"/>
  <c r="L515" i="17"/>
  <c r="P515" i="17"/>
  <c r="L501" i="17"/>
  <c r="P501" i="17"/>
  <c r="L499" i="17"/>
  <c r="P499" i="17"/>
  <c r="L485" i="17"/>
  <c r="P485" i="17"/>
  <c r="P150" i="17"/>
  <c r="L150" i="17"/>
  <c r="P164" i="17"/>
  <c r="L164" i="17"/>
  <c r="L471" i="15"/>
  <c r="P471" i="15"/>
  <c r="P321" i="15"/>
  <c r="L321" i="15"/>
  <c r="L428" i="15"/>
  <c r="P428" i="15"/>
  <c r="P511" i="15"/>
  <c r="L511" i="15"/>
  <c r="L436" i="15"/>
  <c r="P436" i="15"/>
  <c r="L274" i="15"/>
  <c r="P274" i="15"/>
  <c r="P387" i="15"/>
  <c r="L387" i="15"/>
  <c r="L34" i="15"/>
  <c r="P34" i="15"/>
  <c r="L105" i="15"/>
  <c r="P105" i="15"/>
  <c r="L47" i="15"/>
  <c r="P47" i="15"/>
  <c r="L99" i="15"/>
  <c r="P99" i="15"/>
  <c r="L409" i="15"/>
  <c r="P409" i="15"/>
  <c r="P200" i="15"/>
  <c r="L200" i="15"/>
  <c r="P225" i="15"/>
  <c r="L225" i="15"/>
  <c r="L224" i="15"/>
  <c r="P224" i="15"/>
  <c r="P394" i="15"/>
  <c r="L394" i="15"/>
  <c r="L155" i="15"/>
  <c r="P155" i="15"/>
  <c r="L474" i="15"/>
  <c r="P474" i="15"/>
  <c r="L374" i="15"/>
  <c r="P374" i="15"/>
  <c r="L322" i="15"/>
  <c r="P322" i="15"/>
  <c r="L133" i="15"/>
  <c r="P133" i="15"/>
  <c r="L178" i="15"/>
  <c r="P178" i="15"/>
  <c r="L484" i="15"/>
  <c r="P484" i="15"/>
  <c r="L521" i="15"/>
  <c r="P521" i="15"/>
  <c r="L417" i="15"/>
  <c r="P417" i="15"/>
  <c r="L188" i="15"/>
  <c r="P188" i="15"/>
  <c r="P29" i="15"/>
  <c r="L29" i="15"/>
  <c r="P506" i="15"/>
  <c r="L506" i="15"/>
  <c r="P108" i="15"/>
  <c r="L108" i="15"/>
  <c r="L212" i="15"/>
  <c r="P212" i="15"/>
  <c r="P45" i="15"/>
  <c r="L45" i="15"/>
  <c r="P355" i="15"/>
  <c r="L355" i="15"/>
  <c r="L137" i="15"/>
  <c r="P137" i="15"/>
  <c r="L331" i="15"/>
  <c r="P331" i="15"/>
  <c r="L396" i="15"/>
  <c r="P396" i="15"/>
  <c r="L415" i="15"/>
  <c r="P415" i="15"/>
  <c r="P267" i="15"/>
  <c r="L267" i="15"/>
  <c r="P376" i="15"/>
  <c r="L376" i="15"/>
  <c r="P33" i="15"/>
  <c r="L33" i="15"/>
  <c r="P38" i="15"/>
  <c r="L38" i="15"/>
  <c r="P326" i="15"/>
  <c r="L326" i="15"/>
  <c r="P497" i="15"/>
  <c r="L497" i="15"/>
  <c r="L419" i="15"/>
  <c r="P419" i="15"/>
  <c r="L438" i="15"/>
  <c r="P438" i="15"/>
  <c r="L237" i="15"/>
  <c r="P237" i="15"/>
  <c r="L456" i="15"/>
  <c r="P456" i="15"/>
  <c r="P529" i="15"/>
  <c r="L529" i="15"/>
  <c r="P126" i="15"/>
  <c r="L126" i="15"/>
  <c r="L516" i="15"/>
  <c r="P516" i="15"/>
  <c r="L535" i="15"/>
  <c r="P535" i="15"/>
  <c r="L324" i="15"/>
  <c r="P324" i="15"/>
  <c r="P255" i="15"/>
  <c r="L255" i="15"/>
  <c r="L183" i="15"/>
  <c r="P183" i="15"/>
  <c r="L125" i="15"/>
  <c r="P125" i="15"/>
  <c r="L414" i="15"/>
  <c r="P414" i="15"/>
  <c r="L235" i="15"/>
  <c r="P235" i="15"/>
  <c r="P158" i="15"/>
  <c r="L158" i="15"/>
  <c r="L312" i="15"/>
  <c r="P312" i="15"/>
  <c r="L193" i="15"/>
  <c r="P193" i="15"/>
  <c r="L473" i="15"/>
  <c r="P473" i="15"/>
  <c r="L462" i="15"/>
  <c r="P462" i="15"/>
  <c r="L242" i="15"/>
  <c r="P242" i="15"/>
  <c r="L24" i="15"/>
  <c r="P24" i="15"/>
  <c r="L206" i="15"/>
  <c r="P206" i="15"/>
  <c r="L446" i="15"/>
  <c r="P446" i="15"/>
  <c r="E6" i="13"/>
  <c r="L471" i="14"/>
  <c r="P471" i="14"/>
  <c r="L461" i="14"/>
  <c r="P461" i="14"/>
  <c r="L329" i="14"/>
  <c r="P329" i="14"/>
  <c r="L88" i="14"/>
  <c r="P88" i="14"/>
  <c r="P278" i="14"/>
  <c r="L278" i="14"/>
  <c r="L65" i="14"/>
  <c r="P65" i="14"/>
  <c r="P246" i="14"/>
  <c r="L246" i="14"/>
  <c r="P302" i="14"/>
  <c r="L302" i="14"/>
  <c r="P150" i="14"/>
  <c r="L150" i="14"/>
  <c r="P206" i="14"/>
  <c r="L206" i="14"/>
  <c r="L303" i="14"/>
  <c r="P303" i="14"/>
  <c r="L115" i="14"/>
  <c r="P115" i="14"/>
  <c r="L457" i="14"/>
  <c r="P457" i="14"/>
  <c r="L405" i="14"/>
  <c r="P405" i="14"/>
  <c r="L372" i="14"/>
  <c r="P372" i="14"/>
  <c r="L510" i="14"/>
  <c r="P510" i="14"/>
  <c r="L494" i="14"/>
  <c r="P494" i="14"/>
  <c r="L522" i="14"/>
  <c r="P522" i="14"/>
  <c r="P371" i="14"/>
  <c r="L371" i="14"/>
  <c r="L411" i="14"/>
  <c r="P411" i="14"/>
  <c r="L448" i="14"/>
  <c r="P448" i="14"/>
  <c r="L443" i="14"/>
  <c r="P443" i="14"/>
  <c r="L437" i="14"/>
  <c r="P437" i="14"/>
  <c r="L432" i="14"/>
  <c r="P432" i="14"/>
  <c r="L533" i="14"/>
  <c r="P533" i="14"/>
  <c r="P134" i="14"/>
  <c r="L134" i="14"/>
  <c r="P148" i="14"/>
  <c r="L148" i="14"/>
  <c r="P162" i="14"/>
  <c r="L162" i="14"/>
  <c r="P176" i="14"/>
  <c r="L176" i="14"/>
  <c r="P190" i="14"/>
  <c r="L190" i="14"/>
  <c r="P188" i="14"/>
  <c r="L188" i="14"/>
  <c r="L186" i="14"/>
  <c r="P186" i="14"/>
  <c r="P184" i="14"/>
  <c r="L184" i="14"/>
  <c r="P230" i="14"/>
  <c r="L230" i="14"/>
  <c r="P244" i="14"/>
  <c r="L244" i="14"/>
  <c r="P258" i="14"/>
  <c r="L258" i="14"/>
  <c r="P272" i="14"/>
  <c r="L272" i="14"/>
  <c r="P286" i="14"/>
  <c r="L286" i="14"/>
  <c r="P284" i="14"/>
  <c r="L284" i="14"/>
  <c r="L282" i="14"/>
  <c r="P282" i="14"/>
  <c r="P280" i="14"/>
  <c r="L280" i="14"/>
  <c r="L81" i="14"/>
  <c r="P81" i="14"/>
  <c r="L109" i="14"/>
  <c r="P109" i="14"/>
  <c r="P321" i="14"/>
  <c r="L321" i="14"/>
  <c r="L349" i="14"/>
  <c r="P349" i="14"/>
  <c r="L24" i="14"/>
  <c r="P24" i="14"/>
  <c r="L373" i="14"/>
  <c r="P373" i="14"/>
  <c r="P369" i="14"/>
  <c r="L369" i="14"/>
  <c r="L365" i="14"/>
  <c r="P365" i="14"/>
  <c r="L320" i="14"/>
  <c r="P320" i="14"/>
  <c r="L141" i="14"/>
  <c r="P141" i="14"/>
  <c r="L155" i="14"/>
  <c r="P155" i="14"/>
  <c r="L169" i="14"/>
  <c r="P169" i="14"/>
  <c r="L183" i="14"/>
  <c r="P183" i="14"/>
  <c r="L181" i="14"/>
  <c r="P181" i="14"/>
  <c r="P179" i="14"/>
  <c r="L179" i="14"/>
  <c r="L177" i="14"/>
  <c r="P177" i="14"/>
  <c r="L104" i="14"/>
  <c r="P104" i="14"/>
  <c r="L316" i="14"/>
  <c r="P316" i="14"/>
  <c r="L139" i="14"/>
  <c r="P139" i="14"/>
  <c r="L153" i="14"/>
  <c r="P153" i="14"/>
  <c r="L167" i="14"/>
  <c r="P167" i="14"/>
  <c r="L165" i="14"/>
  <c r="P165" i="14"/>
  <c r="P163" i="14"/>
  <c r="L163" i="14"/>
  <c r="L161" i="14"/>
  <c r="P161" i="14"/>
  <c r="E5" i="18"/>
  <c r="M233" i="6"/>
  <c r="M505" i="6"/>
  <c r="M389" i="6"/>
  <c r="V30" i="6"/>
  <c r="M237" i="6"/>
  <c r="M147" i="6"/>
  <c r="M296" i="6"/>
  <c r="M311" i="6"/>
  <c r="M261" i="6"/>
  <c r="M515" i="6"/>
  <c r="M140" i="6"/>
  <c r="M394" i="6"/>
  <c r="M273" i="6"/>
  <c r="M422" i="6"/>
  <c r="M255" i="6"/>
  <c r="M492" i="6"/>
  <c r="M327" i="6"/>
  <c r="M189" i="6"/>
  <c r="M376" i="6"/>
  <c r="M244" i="6"/>
  <c r="M306" i="6"/>
  <c r="M366" i="6"/>
  <c r="M343" i="6"/>
  <c r="M49" i="6"/>
  <c r="M415" i="6"/>
  <c r="M153" i="6"/>
  <c r="M186" i="6"/>
  <c r="M278" i="6"/>
  <c r="M245" i="6"/>
  <c r="M416" i="6"/>
  <c r="M252" i="6"/>
  <c r="M500" i="6"/>
  <c r="M353" i="6"/>
  <c r="M65" i="6"/>
  <c r="V19" i="6"/>
  <c r="M200" i="6"/>
  <c r="M68" i="6"/>
  <c r="M130" i="6"/>
  <c r="M190" i="6"/>
  <c r="M511" i="6"/>
  <c r="M271" i="6"/>
  <c r="M516" i="6"/>
  <c r="M381" i="6"/>
  <c r="M27" i="6"/>
  <c r="M436" i="6"/>
  <c r="M498" i="6"/>
  <c r="M128" i="6"/>
  <c r="M292" i="6"/>
  <c r="M354" i="6"/>
  <c r="M414" i="6"/>
  <c r="M257" i="6"/>
  <c r="M462" i="6"/>
  <c r="M329" i="6"/>
  <c r="M31" i="6"/>
  <c r="M122" i="6"/>
  <c r="M214" i="6"/>
  <c r="M181" i="6"/>
  <c r="M352" i="6"/>
  <c r="M188" i="6"/>
  <c r="M487" i="6"/>
  <c r="M267" i="6"/>
  <c r="M478" i="6"/>
  <c r="M490" i="6"/>
  <c r="M136" i="6"/>
  <c r="V28" i="6"/>
  <c r="M66" i="6"/>
  <c r="M126" i="6"/>
  <c r="P399" i="16"/>
  <c r="L399" i="16"/>
  <c r="L190" i="16"/>
  <c r="P190" i="16"/>
  <c r="L309" i="16"/>
  <c r="P309" i="16"/>
  <c r="L58" i="16"/>
  <c r="P58" i="16"/>
  <c r="P274" i="16"/>
  <c r="L274" i="16"/>
  <c r="L512" i="16"/>
  <c r="P512" i="16"/>
  <c r="L66" i="16"/>
  <c r="P66" i="16"/>
  <c r="P331" i="16"/>
  <c r="L331" i="16"/>
  <c r="L278" i="16"/>
  <c r="P278" i="16"/>
  <c r="L520" i="16"/>
  <c r="P520" i="16"/>
  <c r="L347" i="16"/>
  <c r="P347" i="16"/>
  <c r="L195" i="16"/>
  <c r="P195" i="16"/>
  <c r="L63" i="16"/>
  <c r="P63" i="16"/>
  <c r="L42" i="16"/>
  <c r="P42" i="16"/>
  <c r="P82" i="16"/>
  <c r="L82" i="16"/>
  <c r="L490" i="16"/>
  <c r="P490" i="16"/>
  <c r="L74" i="16"/>
  <c r="P74" i="16"/>
  <c r="L533" i="16"/>
  <c r="P533" i="16"/>
  <c r="L302" i="16"/>
  <c r="P302" i="16"/>
  <c r="P70" i="16"/>
  <c r="L70" i="16"/>
  <c r="L353" i="17"/>
  <c r="P353" i="17"/>
  <c r="L81" i="17"/>
  <c r="P81" i="17"/>
  <c r="L111" i="17"/>
  <c r="P111" i="17"/>
  <c r="L50" i="17"/>
  <c r="P50" i="17"/>
  <c r="L133" i="17"/>
  <c r="P133" i="17"/>
  <c r="L493" i="17"/>
  <c r="P493" i="17"/>
  <c r="L475" i="17"/>
  <c r="P475" i="17"/>
  <c r="P486" i="17"/>
  <c r="L486" i="17"/>
  <c r="P534" i="17"/>
  <c r="L534" i="17"/>
  <c r="L454" i="17"/>
  <c r="P454" i="17"/>
  <c r="P506" i="17"/>
  <c r="L506" i="17"/>
  <c r="L527" i="17"/>
  <c r="P527" i="17"/>
  <c r="P450" i="17"/>
  <c r="L450" i="17"/>
  <c r="L470" i="17"/>
  <c r="P470" i="17"/>
  <c r="L483" i="17"/>
  <c r="P483" i="17"/>
  <c r="L503" i="17"/>
  <c r="P503" i="17"/>
  <c r="L473" i="17"/>
  <c r="P473" i="17"/>
  <c r="L277" i="17"/>
  <c r="P277" i="17"/>
  <c r="P224" i="17"/>
  <c r="L224" i="17"/>
  <c r="P292" i="17"/>
  <c r="L292" i="17"/>
  <c r="L430" i="15"/>
  <c r="P430" i="15"/>
  <c r="P323" i="15"/>
  <c r="L323" i="15"/>
  <c r="L444" i="15"/>
  <c r="P444" i="15"/>
  <c r="L84" i="15"/>
  <c r="P84" i="15"/>
  <c r="P65" i="15"/>
  <c r="L65" i="15"/>
  <c r="P55" i="15"/>
  <c r="L55" i="15"/>
  <c r="L161" i="15"/>
  <c r="P161" i="15"/>
  <c r="L117" i="15"/>
  <c r="P117" i="15"/>
  <c r="L460" i="15"/>
  <c r="P460" i="15"/>
  <c r="P489" i="15"/>
  <c r="L489" i="15"/>
  <c r="L196" i="15"/>
  <c r="P196" i="15"/>
  <c r="L300" i="15"/>
  <c r="P300" i="15"/>
  <c r="P437" i="15"/>
  <c r="L437" i="15"/>
  <c r="L338" i="15"/>
  <c r="P338" i="15"/>
  <c r="L459" i="15"/>
  <c r="P459" i="15"/>
  <c r="L159" i="15"/>
  <c r="P159" i="15"/>
  <c r="P269" i="15"/>
  <c r="L269" i="15"/>
  <c r="P148" i="15"/>
  <c r="L148" i="15"/>
  <c r="L185" i="15"/>
  <c r="P185" i="15"/>
  <c r="P201" i="15"/>
  <c r="L201" i="15"/>
  <c r="L359" i="14"/>
  <c r="P359" i="14"/>
  <c r="L440" i="14"/>
  <c r="P440" i="14"/>
  <c r="P455" i="14"/>
  <c r="L455" i="14"/>
  <c r="L392" i="14"/>
  <c r="P392" i="14"/>
  <c r="P362" i="14"/>
  <c r="L362" i="14"/>
  <c r="L332" i="14"/>
  <c r="P332" i="14"/>
  <c r="L114" i="14"/>
  <c r="P114" i="14"/>
  <c r="L410" i="14"/>
  <c r="P410" i="14"/>
  <c r="L67" i="14"/>
  <c r="P67" i="14"/>
  <c r="L34" i="14"/>
  <c r="P34" i="14"/>
  <c r="L501" i="14"/>
  <c r="P501" i="14"/>
  <c r="P160" i="14"/>
  <c r="L160" i="14"/>
  <c r="P168" i="14"/>
  <c r="L168" i="14"/>
  <c r="L249" i="14"/>
  <c r="P249" i="14"/>
  <c r="L257" i="14"/>
  <c r="P257" i="14"/>
  <c r="L217" i="14"/>
  <c r="P217" i="14"/>
  <c r="L225" i="14"/>
  <c r="P225" i="14"/>
  <c r="P166" i="14"/>
  <c r="L166" i="14"/>
  <c r="P180" i="14"/>
  <c r="L180" i="14"/>
  <c r="P194" i="14"/>
  <c r="L194" i="14"/>
  <c r="P208" i="14"/>
  <c r="L208" i="14"/>
  <c r="P222" i="14"/>
  <c r="L222" i="14"/>
  <c r="P220" i="14"/>
  <c r="L220" i="14"/>
  <c r="L218" i="14"/>
  <c r="P218" i="14"/>
  <c r="P216" i="14"/>
  <c r="L216" i="14"/>
  <c r="P262" i="14"/>
  <c r="L262" i="14"/>
  <c r="P276" i="14"/>
  <c r="L276" i="14"/>
  <c r="P290" i="14"/>
  <c r="L290" i="14"/>
  <c r="P304" i="14"/>
  <c r="L304" i="14"/>
  <c r="L33" i="14"/>
  <c r="P33" i="14"/>
  <c r="L29" i="14"/>
  <c r="P29" i="14"/>
  <c r="P25" i="14"/>
  <c r="L25" i="14"/>
  <c r="L21" i="14"/>
  <c r="P21" i="14"/>
  <c r="L113" i="14"/>
  <c r="P113" i="14"/>
  <c r="L325" i="14"/>
  <c r="P325" i="14"/>
  <c r="L353" i="14"/>
  <c r="P353" i="14"/>
  <c r="L28" i="14"/>
  <c r="P28" i="14"/>
  <c r="L56" i="14"/>
  <c r="P56" i="14"/>
  <c r="L52" i="14"/>
  <c r="P52" i="14"/>
  <c r="P48" i="14"/>
  <c r="L48" i="14"/>
  <c r="L44" i="14"/>
  <c r="P44" i="14"/>
  <c r="L143" i="14"/>
  <c r="P143" i="14"/>
  <c r="L157" i="14"/>
  <c r="P157" i="14"/>
  <c r="P171" i="14"/>
  <c r="L171" i="14"/>
  <c r="L185" i="14"/>
  <c r="P185" i="14"/>
  <c r="L199" i="14"/>
  <c r="P199" i="14"/>
  <c r="P195" i="14"/>
  <c r="L195" i="14"/>
  <c r="L255" i="14"/>
  <c r="P255" i="14"/>
  <c r="L269" i="14"/>
  <c r="P269" i="14"/>
  <c r="L283" i="14"/>
  <c r="P283" i="14"/>
  <c r="L311" i="14"/>
  <c r="P311" i="14"/>
  <c r="L309" i="14"/>
  <c r="P309" i="14"/>
  <c r="P307" i="14"/>
  <c r="L307" i="14"/>
  <c r="L305" i="14"/>
  <c r="P305" i="14"/>
  <c r="L239" i="14"/>
  <c r="P239" i="14"/>
  <c r="L253" i="14"/>
  <c r="P253" i="14"/>
  <c r="L267" i="14"/>
  <c r="P267" i="14"/>
  <c r="L281" i="14"/>
  <c r="P281" i="14"/>
  <c r="L295" i="14"/>
  <c r="P295" i="14"/>
  <c r="L293" i="14"/>
  <c r="P293" i="14"/>
  <c r="P291" i="14"/>
  <c r="L291" i="14"/>
  <c r="L289" i="14"/>
  <c r="P289" i="14"/>
  <c r="M222" i="6"/>
  <c r="M294" i="6"/>
  <c r="M45" i="6"/>
  <c r="M74" i="6"/>
  <c r="M259" i="6"/>
  <c r="M279" i="6"/>
  <c r="M138" i="6"/>
  <c r="M419" i="6"/>
  <c r="M102" i="6"/>
  <c r="M71" i="6"/>
  <c r="M304" i="6"/>
  <c r="M365" i="6"/>
  <c r="M403" i="6"/>
  <c r="M488" i="6"/>
  <c r="M425" i="6"/>
  <c r="M185" i="6"/>
  <c r="M497" i="6"/>
  <c r="M317" i="6"/>
  <c r="M504" i="6"/>
  <c r="M372" i="6"/>
  <c r="M434" i="6"/>
  <c r="M64" i="6"/>
  <c r="M513" i="6"/>
  <c r="M251" i="6"/>
  <c r="M518" i="6"/>
  <c r="M323" i="6"/>
  <c r="M314" i="6"/>
  <c r="M406" i="6"/>
  <c r="M373" i="6"/>
  <c r="V8" i="6"/>
  <c r="M380" i="6"/>
  <c r="M191" i="6"/>
  <c r="M523" i="6"/>
  <c r="M263" i="6"/>
  <c r="M141" i="6"/>
  <c r="M328" i="6"/>
  <c r="M196" i="6"/>
  <c r="M258" i="6"/>
  <c r="M318" i="6"/>
  <c r="M121" i="6"/>
  <c r="M441" i="6"/>
  <c r="M201" i="6"/>
  <c r="M509" i="6"/>
  <c r="M26" i="6"/>
  <c r="M118" i="6"/>
  <c r="M85" i="6"/>
  <c r="M256" i="6"/>
  <c r="M92" i="6"/>
  <c r="M482" i="6"/>
  <c r="M112" i="6"/>
  <c r="M427" i="6"/>
  <c r="M167" i="6"/>
  <c r="M499" i="6"/>
  <c r="M239" i="6"/>
  <c r="M250" i="6"/>
  <c r="M342" i="6"/>
  <c r="M309" i="6"/>
  <c r="M480" i="6"/>
  <c r="M316" i="6"/>
  <c r="M87" i="6"/>
  <c r="M439" i="6"/>
  <c r="M177" i="6"/>
  <c r="M77" i="6"/>
  <c r="M264" i="6"/>
  <c r="M132" i="6"/>
  <c r="M194" i="6"/>
  <c r="M254" i="6"/>
  <c r="L394" i="16"/>
  <c r="P394" i="16"/>
  <c r="L425" i="16"/>
  <c r="P425" i="16"/>
  <c r="L77" i="16"/>
  <c r="P77" i="16"/>
  <c r="L497" i="16"/>
  <c r="P497" i="16"/>
  <c r="L504" i="16"/>
  <c r="P504" i="16"/>
  <c r="L173" i="16"/>
  <c r="P173" i="16"/>
  <c r="L43" i="16"/>
  <c r="P43" i="16"/>
  <c r="L256" i="16"/>
  <c r="P256" i="16"/>
  <c r="L171" i="16"/>
  <c r="P171" i="16"/>
  <c r="L493" i="16"/>
  <c r="P493" i="16"/>
  <c r="L237" i="16"/>
  <c r="P237" i="16"/>
  <c r="L41" i="16"/>
  <c r="P41" i="16"/>
  <c r="L474" i="16"/>
  <c r="P474" i="16"/>
  <c r="L169" i="16"/>
  <c r="P169" i="16"/>
  <c r="L292" i="16"/>
  <c r="P292" i="16"/>
  <c r="L260" i="16"/>
  <c r="P260" i="16"/>
  <c r="L475" i="16"/>
  <c r="P475" i="16"/>
  <c r="L207" i="16"/>
  <c r="P207" i="16"/>
  <c r="L431" i="16"/>
  <c r="P431" i="16"/>
  <c r="P375" i="16"/>
  <c r="L375" i="16"/>
  <c r="L132" i="16"/>
  <c r="P132" i="16"/>
  <c r="L123" i="16"/>
  <c r="P123" i="16"/>
  <c r="L234" i="16"/>
  <c r="P234" i="16"/>
  <c r="L217" i="16"/>
  <c r="P217" i="16"/>
  <c r="L370" i="16"/>
  <c r="P370" i="16"/>
  <c r="L385" i="16"/>
  <c r="P385" i="16"/>
  <c r="L296" i="16"/>
  <c r="P296" i="16"/>
  <c r="L524" i="16"/>
  <c r="P524" i="16"/>
  <c r="L289" i="16"/>
  <c r="P289" i="16"/>
  <c r="L362" i="16"/>
  <c r="P362" i="16"/>
  <c r="L525" i="16"/>
  <c r="P525" i="16"/>
  <c r="L516" i="16"/>
  <c r="P516" i="16"/>
  <c r="L65" i="16"/>
  <c r="P65" i="16"/>
  <c r="L496" i="16"/>
  <c r="P496" i="16"/>
  <c r="L85" i="16"/>
  <c r="P85" i="16"/>
  <c r="L321" i="16"/>
  <c r="P321" i="16"/>
  <c r="L437" i="16"/>
  <c r="P437" i="16"/>
  <c r="L50" i="16"/>
  <c r="P50" i="16"/>
  <c r="L446" i="16"/>
  <c r="P446" i="16"/>
  <c r="P376" i="16"/>
  <c r="L376" i="16"/>
  <c r="L517" i="16"/>
  <c r="P517" i="16"/>
  <c r="L366" i="16"/>
  <c r="P366" i="16"/>
  <c r="L405" i="16"/>
  <c r="P405" i="16"/>
  <c r="L528" i="16"/>
  <c r="P528" i="16"/>
  <c r="L117" i="16"/>
  <c r="P117" i="16"/>
  <c r="L345" i="16"/>
  <c r="P345" i="16"/>
  <c r="L485" i="16"/>
  <c r="P485" i="16"/>
  <c r="L254" i="16"/>
  <c r="P254" i="16"/>
  <c r="L494" i="16"/>
  <c r="P494" i="16"/>
  <c r="L266" i="16"/>
  <c r="P266" i="16"/>
  <c r="P486" i="16"/>
  <c r="L486" i="16"/>
  <c r="L382" i="16"/>
  <c r="P382" i="16"/>
  <c r="L51" i="16"/>
  <c r="P51" i="16"/>
  <c r="L38" i="16"/>
  <c r="P38" i="16"/>
  <c r="L149" i="16"/>
  <c r="P149" i="16"/>
  <c r="L180" i="16"/>
  <c r="P180" i="16"/>
  <c r="L428" i="16"/>
  <c r="P428" i="16"/>
  <c r="P192" i="16"/>
  <c r="L192" i="16"/>
  <c r="L420" i="16"/>
  <c r="P420" i="16"/>
  <c r="P298" i="16"/>
  <c r="L298" i="16"/>
  <c r="P518" i="16"/>
  <c r="L518" i="16"/>
  <c r="P398" i="16"/>
  <c r="L398" i="16"/>
  <c r="P83" i="16"/>
  <c r="L83" i="16"/>
  <c r="L417" i="16"/>
  <c r="P417" i="16"/>
  <c r="L332" i="16"/>
  <c r="P332" i="16"/>
  <c r="L443" i="17"/>
  <c r="P443" i="17"/>
  <c r="L90" i="17"/>
  <c r="P90" i="17"/>
  <c r="L381" i="17"/>
  <c r="P381" i="17"/>
  <c r="L253" i="17"/>
  <c r="P253" i="17"/>
  <c r="P532" i="17"/>
  <c r="L532" i="17"/>
  <c r="L429" i="17"/>
  <c r="P429" i="17"/>
  <c r="P350" i="17"/>
  <c r="L350" i="17"/>
  <c r="P222" i="17"/>
  <c r="L222" i="17"/>
  <c r="L213" i="17"/>
  <c r="P213" i="17"/>
  <c r="L209" i="17"/>
  <c r="P209" i="17"/>
  <c r="L223" i="17"/>
  <c r="P223" i="17"/>
  <c r="L237" i="17"/>
  <c r="P237" i="17"/>
  <c r="L235" i="17"/>
  <c r="P235" i="17"/>
  <c r="L233" i="17"/>
  <c r="P233" i="17"/>
  <c r="L231" i="17"/>
  <c r="P231" i="17"/>
  <c r="L291" i="17"/>
  <c r="P291" i="17"/>
  <c r="P484" i="17"/>
  <c r="L484" i="17"/>
  <c r="L321" i="17"/>
  <c r="P321" i="17"/>
  <c r="L335" i="17"/>
  <c r="P335" i="17"/>
  <c r="L349" i="17"/>
  <c r="P349" i="17"/>
  <c r="L347" i="17"/>
  <c r="P347" i="17"/>
  <c r="L345" i="17"/>
  <c r="P345" i="17"/>
  <c r="L343" i="17"/>
  <c r="P343" i="17"/>
  <c r="L403" i="17"/>
  <c r="P403" i="17"/>
  <c r="L89" i="17"/>
  <c r="P89" i="17"/>
  <c r="L305" i="17"/>
  <c r="P305" i="17"/>
  <c r="L319" i="17"/>
  <c r="P319" i="17"/>
  <c r="L333" i="17"/>
  <c r="P333" i="17"/>
  <c r="L331" i="17"/>
  <c r="P331" i="17"/>
  <c r="L329" i="17"/>
  <c r="P329" i="17"/>
  <c r="L327" i="17"/>
  <c r="P327" i="17"/>
  <c r="L387" i="17"/>
  <c r="P387" i="17"/>
  <c r="P326" i="17"/>
  <c r="L326" i="17"/>
  <c r="L289" i="17"/>
  <c r="P289" i="17"/>
  <c r="L303" i="17"/>
  <c r="P303" i="17"/>
  <c r="L317" i="17"/>
  <c r="P317" i="17"/>
  <c r="L315" i="17"/>
  <c r="P315" i="17"/>
  <c r="L313" i="17"/>
  <c r="P313" i="17"/>
  <c r="L311" i="17"/>
  <c r="P311" i="17"/>
  <c r="L371" i="17"/>
  <c r="P371" i="17"/>
  <c r="P198" i="17"/>
  <c r="L198" i="17"/>
  <c r="L273" i="17"/>
  <c r="P273" i="17"/>
  <c r="L287" i="17"/>
  <c r="P287" i="17"/>
  <c r="L301" i="17"/>
  <c r="P301" i="17"/>
  <c r="L299" i="17"/>
  <c r="P299" i="17"/>
  <c r="L297" i="17"/>
  <c r="P297" i="17"/>
  <c r="L295" i="17"/>
  <c r="P295" i="17"/>
  <c r="L355" i="17"/>
  <c r="P355" i="17"/>
  <c r="L525" i="17"/>
  <c r="P525" i="17"/>
  <c r="L385" i="17"/>
  <c r="P385" i="17"/>
  <c r="L399" i="17"/>
  <c r="P399" i="17"/>
  <c r="L413" i="17"/>
  <c r="P413" i="17"/>
  <c r="L411" i="17"/>
  <c r="P411" i="17"/>
  <c r="L409" i="17"/>
  <c r="P409" i="17"/>
  <c r="L407" i="17"/>
  <c r="P407" i="17"/>
  <c r="L115" i="17"/>
  <c r="P115" i="17"/>
  <c r="L74" i="17"/>
  <c r="P74" i="17"/>
  <c r="L66" i="17"/>
  <c r="P66" i="17"/>
  <c r="L94" i="17"/>
  <c r="P94" i="17"/>
  <c r="L122" i="17"/>
  <c r="P122" i="17"/>
  <c r="L118" i="17"/>
  <c r="P118" i="17"/>
  <c r="L114" i="17"/>
  <c r="P114" i="17"/>
  <c r="L110" i="17"/>
  <c r="P110" i="17"/>
  <c r="P522" i="17"/>
  <c r="L522" i="17"/>
  <c r="P275" i="15"/>
  <c r="L275" i="15"/>
  <c r="L483" i="15"/>
  <c r="P483" i="15"/>
  <c r="L463" i="15"/>
  <c r="P463" i="15"/>
  <c r="P366" i="15"/>
  <c r="L366" i="15"/>
  <c r="L266" i="15"/>
  <c r="P266" i="15"/>
  <c r="P229" i="15"/>
  <c r="L229" i="15"/>
  <c r="L118" i="15"/>
  <c r="P118" i="15"/>
  <c r="L143" i="15"/>
  <c r="P143" i="15"/>
  <c r="L62" i="15"/>
  <c r="P62" i="15"/>
  <c r="L472" i="15"/>
  <c r="P472" i="15"/>
  <c r="L288" i="15"/>
  <c r="P288" i="15"/>
  <c r="P111" i="15"/>
  <c r="L111" i="15"/>
  <c r="P192" i="15"/>
  <c r="L192" i="15"/>
  <c r="L86" i="15"/>
  <c r="P86" i="15"/>
  <c r="L48" i="15"/>
  <c r="P48" i="15"/>
  <c r="P135" i="15"/>
  <c r="L135" i="15"/>
  <c r="P176" i="15"/>
  <c r="L176" i="15"/>
  <c r="P71" i="15"/>
  <c r="L71" i="15"/>
  <c r="L215" i="15"/>
  <c r="P215" i="15"/>
  <c r="L363" i="15"/>
  <c r="P363" i="15"/>
  <c r="P180" i="15"/>
  <c r="L180" i="15"/>
  <c r="P207" i="15"/>
  <c r="L207" i="15"/>
  <c r="L353" i="15"/>
  <c r="P353" i="15"/>
  <c r="L495" i="15"/>
  <c r="P495" i="15"/>
  <c r="L425" i="15"/>
  <c r="P425" i="15"/>
  <c r="L175" i="15"/>
  <c r="P175" i="15"/>
  <c r="L332" i="15"/>
  <c r="P332" i="15"/>
  <c r="L512" i="15"/>
  <c r="P512" i="15"/>
  <c r="P517" i="15"/>
  <c r="L517" i="15"/>
  <c r="L357" i="15"/>
  <c r="P357" i="15"/>
  <c r="L253" i="15"/>
  <c r="P253" i="15"/>
  <c r="P381" i="15"/>
  <c r="L381" i="15"/>
  <c r="P380" i="15"/>
  <c r="L380" i="15"/>
  <c r="L327" i="15"/>
  <c r="P327" i="15"/>
  <c r="P139" i="15"/>
  <c r="L139" i="15"/>
  <c r="P309" i="15"/>
  <c r="L309" i="15"/>
  <c r="P455" i="15"/>
  <c r="L455" i="15"/>
  <c r="P112" i="15"/>
  <c r="L112" i="15"/>
  <c r="L131" i="15"/>
  <c r="P131" i="15"/>
  <c r="L153" i="15"/>
  <c r="P153" i="15"/>
  <c r="P78" i="15"/>
  <c r="L78" i="15"/>
  <c r="L104" i="15"/>
  <c r="P104" i="15"/>
  <c r="L239" i="15"/>
  <c r="P239" i="15"/>
  <c r="L298" i="15"/>
  <c r="P298" i="15"/>
  <c r="L217" i="15"/>
  <c r="P217" i="15"/>
  <c r="L284" i="15"/>
  <c r="P284" i="15"/>
  <c r="L77" i="15"/>
  <c r="P77" i="15"/>
  <c r="P378" i="15"/>
  <c r="L378" i="15"/>
  <c r="L397" i="15"/>
  <c r="P397" i="15"/>
  <c r="L313" i="15"/>
  <c r="P313" i="15"/>
  <c r="L171" i="15"/>
  <c r="P171" i="15"/>
  <c r="P431" i="15"/>
  <c r="L431" i="15"/>
  <c r="P27" i="15"/>
  <c r="L27" i="15"/>
  <c r="P283" i="15"/>
  <c r="L283" i="15"/>
  <c r="P372" i="15"/>
  <c r="L372" i="15"/>
  <c r="P391" i="15"/>
  <c r="L391" i="15"/>
  <c r="P410" i="15"/>
  <c r="L410" i="15"/>
  <c r="P429" i="15"/>
  <c r="L429" i="15"/>
  <c r="L54" i="15"/>
  <c r="P54" i="15"/>
  <c r="P360" i="15"/>
  <c r="L360" i="15"/>
  <c r="P140" i="15"/>
  <c r="L140" i="15"/>
  <c r="L162" i="15"/>
  <c r="P162" i="15"/>
  <c r="L454" i="15"/>
  <c r="P454" i="15"/>
  <c r="L254" i="15"/>
  <c r="P254" i="15"/>
  <c r="E4" i="19"/>
  <c r="L68" i="14"/>
  <c r="P68" i="14"/>
  <c r="L124" i="14"/>
  <c r="P124" i="14"/>
  <c r="L488" i="14"/>
  <c r="P488" i="14"/>
  <c r="L387" i="14"/>
  <c r="P387" i="14"/>
  <c r="L390" i="14"/>
  <c r="P390" i="14"/>
  <c r="L470" i="14"/>
  <c r="P470" i="14"/>
  <c r="L326" i="14"/>
  <c r="P326" i="14"/>
  <c r="L406" i="14"/>
  <c r="P406" i="14"/>
  <c r="L95" i="14"/>
  <c r="P95" i="14"/>
  <c r="L30" i="14"/>
  <c r="P30" i="14"/>
  <c r="L529" i="14"/>
  <c r="P529" i="14"/>
  <c r="P174" i="14"/>
  <c r="L174" i="14"/>
  <c r="L207" i="14"/>
  <c r="P207" i="14"/>
  <c r="L263" i="14"/>
  <c r="P263" i="14"/>
  <c r="L175" i="14"/>
  <c r="P175" i="14"/>
  <c r="L231" i="14"/>
  <c r="P231" i="14"/>
  <c r="L367" i="14"/>
  <c r="P367" i="14"/>
  <c r="L408" i="14"/>
  <c r="P408" i="14"/>
  <c r="L445" i="14"/>
  <c r="P445" i="14"/>
  <c r="L479" i="14"/>
  <c r="P479" i="14"/>
  <c r="L507" i="14"/>
  <c r="P507" i="14"/>
  <c r="L503" i="14"/>
  <c r="P503" i="14"/>
  <c r="P499" i="14"/>
  <c r="L499" i="14"/>
  <c r="L495" i="14"/>
  <c r="P495" i="14"/>
  <c r="L415" i="14"/>
  <c r="P415" i="14"/>
  <c r="L452" i="14"/>
  <c r="P452" i="14"/>
  <c r="L486" i="14"/>
  <c r="P486" i="14"/>
  <c r="L514" i="14"/>
  <c r="P514" i="14"/>
  <c r="P355" i="14"/>
  <c r="L355" i="14"/>
  <c r="L336" i="14"/>
  <c r="P336" i="14"/>
  <c r="L534" i="14"/>
  <c r="P534" i="14"/>
  <c r="L530" i="14"/>
  <c r="P530" i="14"/>
  <c r="L469" i="14"/>
  <c r="P469" i="14"/>
  <c r="L497" i="14"/>
  <c r="P497" i="14"/>
  <c r="L525" i="14"/>
  <c r="P525" i="14"/>
  <c r="P130" i="14"/>
  <c r="L130" i="14"/>
  <c r="P144" i="14"/>
  <c r="L144" i="14"/>
  <c r="P158" i="14"/>
  <c r="L158" i="14"/>
  <c r="P156" i="14"/>
  <c r="L156" i="14"/>
  <c r="L154" i="14"/>
  <c r="P154" i="14"/>
  <c r="P152" i="14"/>
  <c r="L152" i="14"/>
  <c r="P214" i="14"/>
  <c r="L214" i="14"/>
  <c r="P228" i="14"/>
  <c r="L228" i="14"/>
  <c r="L242" i="14"/>
  <c r="P242" i="14"/>
  <c r="P256" i="14"/>
  <c r="L256" i="14"/>
  <c r="P270" i="14"/>
  <c r="L270" i="14"/>
  <c r="P268" i="14"/>
  <c r="L268" i="14"/>
  <c r="L266" i="14"/>
  <c r="P266" i="14"/>
  <c r="P264" i="14"/>
  <c r="L264" i="14"/>
  <c r="P49" i="14"/>
  <c r="L49" i="14"/>
  <c r="P77" i="14"/>
  <c r="L77" i="14"/>
  <c r="P105" i="14"/>
  <c r="L105" i="14"/>
  <c r="P317" i="14"/>
  <c r="L317" i="14"/>
  <c r="P345" i="14"/>
  <c r="L345" i="14"/>
  <c r="P341" i="14"/>
  <c r="L341" i="14"/>
  <c r="L337" i="14"/>
  <c r="P337" i="14"/>
  <c r="P333" i="14"/>
  <c r="L333" i="14"/>
  <c r="P310" i="14"/>
  <c r="L310" i="14"/>
  <c r="L45" i="14"/>
  <c r="P45" i="14"/>
  <c r="L73" i="14"/>
  <c r="P73" i="14"/>
  <c r="L101" i="14"/>
  <c r="P101" i="14"/>
  <c r="L313" i="14"/>
  <c r="P313" i="14"/>
  <c r="L125" i="14"/>
  <c r="P125" i="14"/>
  <c r="P121" i="14"/>
  <c r="L121" i="14"/>
  <c r="L117" i="14"/>
  <c r="P117" i="14"/>
  <c r="M23" i="6"/>
  <c r="M476" i="6"/>
  <c r="M363" i="6"/>
  <c r="M449" i="6"/>
  <c r="M266" i="6"/>
  <c r="M494" i="6"/>
  <c r="M230" i="6"/>
  <c r="M179" i="6"/>
  <c r="M432" i="6"/>
  <c r="M429" i="6"/>
  <c r="M489" i="6"/>
  <c r="V17" i="6"/>
  <c r="M163" i="6"/>
  <c r="M356" i="6"/>
  <c r="M55" i="6"/>
  <c r="M417" i="6"/>
  <c r="M155" i="6"/>
  <c r="M61" i="6"/>
  <c r="M248" i="6"/>
  <c r="M116" i="6"/>
  <c r="M178" i="6"/>
  <c r="M238" i="6"/>
  <c r="M171" i="6"/>
  <c r="M483" i="6"/>
  <c r="M243" i="6"/>
  <c r="V27" i="6"/>
  <c r="M58" i="6"/>
  <c r="M150" i="6"/>
  <c r="M117" i="6"/>
  <c r="M288" i="6"/>
  <c r="M124" i="6"/>
  <c r="M401" i="6"/>
  <c r="M183" i="6"/>
  <c r="M473" i="6"/>
  <c r="M426" i="6"/>
  <c r="M72" i="6"/>
  <c r="M485" i="6"/>
  <c r="M115" i="6"/>
  <c r="M62" i="6"/>
  <c r="M339" i="6"/>
  <c r="M79" i="6"/>
  <c r="M411" i="6"/>
  <c r="M253" i="6"/>
  <c r="M440" i="6"/>
  <c r="M308" i="6"/>
  <c r="M370" i="6"/>
  <c r="M430" i="6"/>
  <c r="M164" i="6"/>
  <c r="M226" i="6"/>
  <c r="M286" i="6"/>
  <c r="M57" i="6"/>
  <c r="M399" i="6"/>
  <c r="M159" i="6"/>
  <c r="M477" i="6"/>
  <c r="M123" i="6"/>
  <c r="M86" i="6"/>
  <c r="M53" i="6"/>
  <c r="M224" i="6"/>
  <c r="M60" i="6"/>
  <c r="M315" i="6"/>
  <c r="M73" i="6"/>
  <c r="M387" i="6"/>
  <c r="M362" i="6"/>
  <c r="M454" i="6"/>
  <c r="M421" i="6"/>
  <c r="M51" i="6"/>
  <c r="M428" i="6"/>
  <c r="L53" i="16"/>
  <c r="P53" i="16"/>
  <c r="L450" i="15"/>
  <c r="P450" i="15"/>
  <c r="L133" i="14"/>
  <c r="P133" i="14"/>
  <c r="L129" i="14"/>
  <c r="P129" i="14"/>
  <c r="L357" i="14"/>
  <c r="P357" i="14"/>
  <c r="L84" i="14"/>
  <c r="P84" i="14"/>
  <c r="P292" i="14"/>
  <c r="L292" i="14"/>
  <c r="L61" i="14"/>
  <c r="P61" i="14"/>
  <c r="P260" i="14"/>
  <c r="L260" i="14"/>
  <c r="P300" i="14"/>
  <c r="L300" i="14"/>
  <c r="P164" i="14"/>
  <c r="L164" i="14"/>
  <c r="P204" i="14"/>
  <c r="L204" i="14"/>
  <c r="L31" i="14"/>
  <c r="P31" i="14"/>
  <c r="L111" i="14"/>
  <c r="P111" i="14"/>
  <c r="L490" i="14"/>
  <c r="P490" i="14"/>
  <c r="L400" i="14"/>
  <c r="P400" i="14"/>
  <c r="P409" i="14"/>
  <c r="L409" i="14"/>
  <c r="P506" i="14"/>
  <c r="L506" i="14"/>
  <c r="L394" i="14"/>
  <c r="P394" i="14"/>
  <c r="L422" i="14"/>
  <c r="P422" i="14"/>
  <c r="L450" i="14"/>
  <c r="P450" i="14"/>
  <c r="L348" i="14"/>
  <c r="P348" i="14"/>
  <c r="P391" i="14"/>
  <c r="L391" i="14"/>
  <c r="L385" i="14"/>
  <c r="P385" i="14"/>
  <c r="L380" i="14"/>
  <c r="P380" i="14"/>
  <c r="P375" i="14"/>
  <c r="L375" i="14"/>
  <c r="L492" i="14"/>
  <c r="P492" i="14"/>
  <c r="L520" i="14"/>
  <c r="P520" i="14"/>
  <c r="L351" i="14"/>
  <c r="P351" i="14"/>
  <c r="L397" i="14"/>
  <c r="P397" i="14"/>
  <c r="L435" i="14"/>
  <c r="P435" i="14"/>
  <c r="P429" i="14"/>
  <c r="L429" i="14"/>
  <c r="P424" i="14"/>
  <c r="L424" i="14"/>
  <c r="P419" i="14"/>
  <c r="L419" i="14"/>
  <c r="P523" i="14"/>
  <c r="L523" i="14"/>
  <c r="P364" i="14"/>
  <c r="L364" i="14"/>
  <c r="P404" i="14"/>
  <c r="L404" i="14"/>
  <c r="P441" i="14"/>
  <c r="L441" i="14"/>
  <c r="P478" i="14"/>
  <c r="L478" i="14"/>
  <c r="P474" i="14"/>
  <c r="L474" i="14"/>
  <c r="P468" i="14"/>
  <c r="L468" i="14"/>
  <c r="P463" i="14"/>
  <c r="L463" i="14"/>
  <c r="P427" i="14"/>
  <c r="L427" i="14"/>
  <c r="P464" i="14"/>
  <c r="L464" i="14"/>
  <c r="P493" i="14"/>
  <c r="L493" i="14"/>
  <c r="P521" i="14"/>
  <c r="L521" i="14"/>
  <c r="L128" i="14"/>
  <c r="P128" i="14"/>
  <c r="L142" i="14"/>
  <c r="P142" i="14"/>
  <c r="L140" i="14"/>
  <c r="P140" i="14"/>
  <c r="P138" i="14"/>
  <c r="L138" i="14"/>
  <c r="L136" i="14"/>
  <c r="P136" i="14"/>
  <c r="P198" i="14"/>
  <c r="L198" i="14"/>
  <c r="P212" i="14"/>
  <c r="L212" i="14"/>
  <c r="P226" i="14"/>
  <c r="L226" i="14"/>
  <c r="P240" i="14"/>
  <c r="L240" i="14"/>
  <c r="P254" i="14"/>
  <c r="L254" i="14"/>
  <c r="P252" i="14"/>
  <c r="L252" i="14"/>
  <c r="L250" i="14"/>
  <c r="P250" i="14"/>
  <c r="P248" i="14"/>
  <c r="L248" i="14"/>
  <c r="P182" i="14"/>
  <c r="L182" i="14"/>
  <c r="P196" i="14"/>
  <c r="L196" i="14"/>
  <c r="P210" i="14"/>
  <c r="L210" i="14"/>
  <c r="P224" i="14"/>
  <c r="L224" i="14"/>
  <c r="P238" i="14"/>
  <c r="L238" i="14"/>
  <c r="P236" i="14"/>
  <c r="L236" i="14"/>
  <c r="L234" i="14"/>
  <c r="P234" i="14"/>
  <c r="P232" i="14"/>
  <c r="L232" i="14"/>
  <c r="M129" i="6"/>
  <c r="M166" i="6"/>
  <c r="M435" i="6"/>
  <c r="M319" i="6"/>
  <c r="M424" i="6"/>
  <c r="M481" i="6"/>
  <c r="M517" i="6"/>
  <c r="V7" i="6"/>
  <c r="M268" i="6"/>
  <c r="M458" i="6"/>
  <c r="M359" i="6"/>
  <c r="M40" i="6"/>
  <c r="V12" i="6"/>
  <c r="M418" i="6"/>
  <c r="M465" i="6"/>
  <c r="M247" i="6"/>
  <c r="V18" i="6"/>
  <c r="M474" i="6"/>
  <c r="M120" i="6"/>
  <c r="V15" i="6"/>
  <c r="M50" i="6"/>
  <c r="M110" i="6"/>
  <c r="M470" i="6"/>
  <c r="M313" i="6"/>
  <c r="M39" i="6"/>
  <c r="M413" i="6"/>
  <c r="M59" i="6"/>
  <c r="M22" i="6"/>
  <c r="V20" i="6"/>
  <c r="M160" i="6"/>
  <c r="M491" i="6"/>
  <c r="M231" i="6"/>
  <c r="M486" i="6"/>
  <c r="M303" i="6"/>
  <c r="M298" i="6"/>
  <c r="M390" i="6"/>
  <c r="M357" i="6"/>
  <c r="V5" i="6"/>
  <c r="M364" i="6"/>
  <c r="M169" i="6"/>
  <c r="M503" i="6"/>
  <c r="M241" i="6"/>
  <c r="M125" i="6"/>
  <c r="M312" i="6"/>
  <c r="M180" i="6"/>
  <c r="M242" i="6"/>
  <c r="M302" i="6"/>
  <c r="M36" i="6"/>
  <c r="M98" i="6"/>
  <c r="M158" i="6"/>
  <c r="M467" i="6"/>
  <c r="M227" i="6"/>
  <c r="V23" i="6"/>
  <c r="M349" i="6"/>
  <c r="V29" i="6"/>
  <c r="M404" i="6"/>
  <c r="M466" i="6"/>
  <c r="M96" i="6"/>
  <c r="M407" i="6"/>
  <c r="M145" i="6"/>
  <c r="M479" i="6"/>
  <c r="M217" i="6"/>
  <c r="M234" i="6"/>
  <c r="M326" i="6"/>
  <c r="M293" i="6"/>
  <c r="M464" i="6"/>
  <c r="M300" i="6"/>
  <c r="L243" i="16"/>
  <c r="P243" i="16"/>
  <c r="L114" i="16"/>
  <c r="P114" i="16"/>
  <c r="L499" i="16"/>
  <c r="P499" i="16"/>
  <c r="L172" i="16"/>
  <c r="P172" i="16"/>
  <c r="L129" i="16"/>
  <c r="P129" i="16"/>
  <c r="L153" i="16"/>
  <c r="P153" i="16"/>
  <c r="P400" i="16"/>
  <c r="L400" i="16"/>
  <c r="L522" i="16"/>
  <c r="P522" i="16"/>
  <c r="L34" i="17"/>
  <c r="P34" i="17"/>
  <c r="P194" i="17"/>
  <c r="L194" i="17"/>
  <c r="L54" i="17"/>
  <c r="P54" i="17"/>
  <c r="L491" i="17"/>
  <c r="P491" i="17"/>
  <c r="L514" i="17"/>
  <c r="P514" i="17"/>
  <c r="P358" i="17"/>
  <c r="L358" i="17"/>
  <c r="L498" i="17"/>
  <c r="P498" i="17"/>
  <c r="L474" i="17"/>
  <c r="P474" i="17"/>
  <c r="L517" i="17"/>
  <c r="P517" i="17"/>
  <c r="P180" i="17"/>
  <c r="L180" i="17"/>
  <c r="P236" i="17"/>
  <c r="L236" i="17"/>
  <c r="P26" i="15"/>
  <c r="L26" i="15"/>
  <c r="P509" i="15"/>
  <c r="L509" i="15"/>
  <c r="L154" i="15"/>
  <c r="P154" i="15"/>
  <c r="L342" i="15"/>
  <c r="P342" i="15"/>
  <c r="L442" i="15"/>
  <c r="P442" i="15"/>
  <c r="L291" i="15"/>
  <c r="P291" i="15"/>
  <c r="L195" i="15"/>
  <c r="P195" i="15"/>
  <c r="P247" i="15"/>
  <c r="L247" i="15"/>
  <c r="L177" i="15"/>
  <c r="P177" i="15"/>
  <c r="P170" i="15"/>
  <c r="L170" i="15"/>
  <c r="L69" i="15"/>
  <c r="P69" i="15"/>
  <c r="P208" i="15"/>
  <c r="L208" i="15"/>
  <c r="P433" i="15"/>
  <c r="L433" i="15"/>
  <c r="P264" i="15"/>
  <c r="L264" i="15"/>
  <c r="C6" i="18"/>
  <c r="L197" i="14"/>
  <c r="P197" i="14"/>
  <c r="L167" i="16"/>
  <c r="P167" i="16"/>
  <c r="L470" i="16"/>
  <c r="P470" i="16"/>
  <c r="L469" i="16"/>
  <c r="P469" i="16"/>
  <c r="P327" i="16"/>
  <c r="L327" i="16"/>
  <c r="L220" i="16"/>
  <c r="P220" i="16"/>
  <c r="L228" i="16"/>
  <c r="P228" i="16"/>
  <c r="L426" i="16"/>
  <c r="P426" i="16"/>
  <c r="L505" i="16"/>
  <c r="P505" i="16"/>
  <c r="L526" i="16"/>
  <c r="P526" i="16"/>
  <c r="L201" i="16"/>
  <c r="P201" i="16"/>
  <c r="P380" i="16"/>
  <c r="L380" i="16"/>
  <c r="P411" i="16"/>
  <c r="L411" i="16"/>
  <c r="L213" i="16"/>
  <c r="P213" i="16"/>
  <c r="L333" i="16"/>
  <c r="P333" i="16"/>
  <c r="L147" i="16"/>
  <c r="P147" i="16"/>
  <c r="L143" i="16"/>
  <c r="P143" i="16"/>
  <c r="L339" i="16"/>
  <c r="P339" i="16"/>
  <c r="P277" i="16"/>
  <c r="L277" i="16"/>
  <c r="L435" i="17"/>
  <c r="P435" i="17"/>
  <c r="L251" i="17"/>
  <c r="P251" i="17"/>
  <c r="P220" i="17"/>
  <c r="L220" i="17"/>
  <c r="P500" i="17"/>
  <c r="L500" i="17"/>
  <c r="P488" i="17"/>
  <c r="L488" i="17"/>
  <c r="L207" i="17"/>
  <c r="P207" i="17"/>
  <c r="L215" i="17"/>
  <c r="P215" i="17"/>
  <c r="L191" i="17"/>
  <c r="P191" i="17"/>
  <c r="L201" i="17"/>
  <c r="P201" i="17"/>
  <c r="L161" i="17"/>
  <c r="P161" i="17"/>
  <c r="L187" i="17"/>
  <c r="P187" i="17"/>
  <c r="P182" i="17"/>
  <c r="L182" i="17"/>
  <c r="L173" i="17"/>
  <c r="P173" i="17"/>
  <c r="L227" i="17"/>
  <c r="P227" i="17"/>
  <c r="P285" i="17"/>
  <c r="L285" i="17"/>
  <c r="P339" i="17"/>
  <c r="L339" i="17"/>
  <c r="L397" i="17"/>
  <c r="P397" i="17"/>
  <c r="L83" i="17"/>
  <c r="P83" i="17"/>
  <c r="L490" i="15"/>
  <c r="P490" i="15"/>
  <c r="P500" i="15"/>
  <c r="L500" i="15"/>
  <c r="P368" i="15"/>
  <c r="L368" i="15"/>
  <c r="L132" i="15"/>
  <c r="P132" i="15"/>
  <c r="L390" i="15"/>
  <c r="P390" i="15"/>
  <c r="L205" i="15"/>
  <c r="P205" i="15"/>
  <c r="L337" i="15"/>
  <c r="P337" i="15"/>
  <c r="L236" i="15"/>
  <c r="P236" i="15"/>
  <c r="L64" i="15"/>
  <c r="P64" i="15"/>
  <c r="L315" i="15"/>
  <c r="P315" i="15"/>
  <c r="P278" i="15"/>
  <c r="L278" i="15"/>
  <c r="P220" i="15"/>
  <c r="L220" i="15"/>
  <c r="P285" i="15"/>
  <c r="L285" i="15"/>
  <c r="P494" i="15"/>
  <c r="L494" i="15"/>
  <c r="L533" i="15"/>
  <c r="P533" i="15"/>
  <c r="L513" i="15"/>
  <c r="P513" i="15"/>
  <c r="P32" i="15"/>
  <c r="L32" i="15"/>
  <c r="L361" i="15"/>
  <c r="P361" i="15"/>
  <c r="P310" i="15"/>
  <c r="L310" i="15"/>
  <c r="L83" i="15"/>
  <c r="P83" i="15"/>
  <c r="L37" i="15"/>
  <c r="P37" i="15"/>
  <c r="L453" i="15"/>
  <c r="P453" i="15"/>
  <c r="L330" i="15"/>
  <c r="P330" i="15"/>
  <c r="L325" i="16"/>
  <c r="P325" i="16"/>
  <c r="L62" i="16"/>
  <c r="P62" i="16"/>
  <c r="L130" i="16"/>
  <c r="P130" i="16"/>
  <c r="L488" i="16"/>
  <c r="P488" i="16"/>
  <c r="L84" i="16"/>
  <c r="P84" i="16"/>
  <c r="L389" i="16"/>
  <c r="P389" i="16"/>
  <c r="L158" i="16"/>
  <c r="P158" i="16"/>
  <c r="L247" i="16"/>
  <c r="P247" i="16"/>
  <c r="L286" i="16"/>
  <c r="P286" i="16"/>
  <c r="L484" i="16"/>
  <c r="P484" i="16"/>
  <c r="L392" i="16"/>
  <c r="P392" i="16"/>
  <c r="P371" i="16"/>
  <c r="L371" i="16"/>
  <c r="P80" i="16"/>
  <c r="L80" i="16"/>
  <c r="L342" i="16"/>
  <c r="P342" i="16"/>
  <c r="P476" i="16"/>
  <c r="L476" i="16"/>
  <c r="L251" i="16"/>
  <c r="P251" i="16"/>
  <c r="L433" i="16"/>
  <c r="P433" i="16"/>
  <c r="L31" i="16"/>
  <c r="P31" i="16"/>
  <c r="P409" i="16"/>
  <c r="L409" i="16"/>
  <c r="L373" i="16"/>
  <c r="P373" i="16"/>
  <c r="L128" i="16"/>
  <c r="P128" i="16"/>
  <c r="L119" i="16"/>
  <c r="P119" i="16"/>
  <c r="P198" i="16"/>
  <c r="L198" i="16"/>
  <c r="L181" i="16"/>
  <c r="P181" i="16"/>
  <c r="P351" i="16"/>
  <c r="L351" i="16"/>
  <c r="L212" i="16"/>
  <c r="P212" i="16"/>
  <c r="L203" i="16"/>
  <c r="P203" i="16"/>
  <c r="L427" i="16"/>
  <c r="P427" i="16"/>
  <c r="L301" i="16"/>
  <c r="P301" i="16"/>
  <c r="P360" i="16"/>
  <c r="L360" i="16"/>
  <c r="P489" i="16"/>
  <c r="L489" i="16"/>
  <c r="L480" i="16"/>
  <c r="P480" i="16"/>
  <c r="L205" i="16"/>
  <c r="P205" i="16"/>
  <c r="P49" i="16"/>
  <c r="L49" i="16"/>
  <c r="P367" i="16"/>
  <c r="L367" i="16"/>
  <c r="L244" i="16"/>
  <c r="P244" i="16"/>
  <c r="L235" i="16"/>
  <c r="P235" i="16"/>
  <c r="L222" i="16"/>
  <c r="P222" i="16"/>
  <c r="L438" i="16"/>
  <c r="P438" i="16"/>
  <c r="L358" i="16"/>
  <c r="P358" i="16"/>
  <c r="L36" i="16"/>
  <c r="P36" i="16"/>
  <c r="L104" i="16"/>
  <c r="P104" i="16"/>
  <c r="L223" i="16"/>
  <c r="P223" i="16"/>
  <c r="P447" i="16"/>
  <c r="L447" i="16"/>
  <c r="P383" i="16"/>
  <c r="L383" i="16"/>
  <c r="L148" i="16"/>
  <c r="P148" i="16"/>
  <c r="L263" i="16"/>
  <c r="P263" i="16"/>
  <c r="L250" i="16"/>
  <c r="P250" i="16"/>
  <c r="L430" i="16"/>
  <c r="P430" i="16"/>
  <c r="L230" i="16"/>
  <c r="P230" i="16"/>
  <c r="L450" i="16"/>
  <c r="P450" i="16"/>
  <c r="P404" i="16"/>
  <c r="L404" i="16"/>
  <c r="L271" i="16"/>
  <c r="P271" i="16"/>
  <c r="L495" i="16"/>
  <c r="P495" i="16"/>
  <c r="L397" i="16"/>
  <c r="P397" i="16"/>
  <c r="L176" i="16"/>
  <c r="P176" i="16"/>
  <c r="L255" i="16"/>
  <c r="P255" i="16"/>
  <c r="L156" i="16"/>
  <c r="P156" i="16"/>
  <c r="L275" i="16"/>
  <c r="P275" i="16"/>
  <c r="L262" i="16"/>
  <c r="P262" i="16"/>
  <c r="L482" i="16"/>
  <c r="P482" i="16"/>
  <c r="L22" i="16"/>
  <c r="P22" i="16"/>
  <c r="L303" i="16"/>
  <c r="P303" i="16"/>
  <c r="L93" i="16"/>
  <c r="P93" i="16"/>
  <c r="L393" i="16"/>
  <c r="P393" i="16"/>
  <c r="L427" i="17"/>
  <c r="P427" i="17"/>
  <c r="L82" i="17"/>
  <c r="P82" i="17"/>
  <c r="L377" i="17"/>
  <c r="P377" i="17"/>
  <c r="L249" i="17"/>
  <c r="P249" i="17"/>
  <c r="L524" i="17"/>
  <c r="P524" i="17"/>
  <c r="L421" i="17"/>
  <c r="P421" i="17"/>
  <c r="P346" i="17"/>
  <c r="L346" i="17"/>
  <c r="P218" i="17"/>
  <c r="L218" i="17"/>
  <c r="L96" i="17"/>
  <c r="P96" i="17"/>
  <c r="L49" i="17"/>
  <c r="P49" i="17"/>
  <c r="L77" i="17"/>
  <c r="P77" i="17"/>
  <c r="L105" i="17"/>
  <c r="P105" i="17"/>
  <c r="L101" i="17"/>
  <c r="P101" i="17"/>
  <c r="L97" i="17"/>
  <c r="P97" i="17"/>
  <c r="L93" i="17"/>
  <c r="P93" i="17"/>
  <c r="L60" i="17"/>
  <c r="P60" i="17"/>
  <c r="L420" i="17"/>
  <c r="P420" i="17"/>
  <c r="L120" i="17"/>
  <c r="P120" i="17"/>
  <c r="L440" i="17"/>
  <c r="P440" i="17"/>
  <c r="P468" i="17"/>
  <c r="L468" i="17"/>
  <c r="L464" i="17"/>
  <c r="P464" i="17"/>
  <c r="L460" i="17"/>
  <c r="P460" i="17"/>
  <c r="L456" i="17"/>
  <c r="P456" i="17"/>
  <c r="L147" i="17"/>
  <c r="P147" i="17"/>
  <c r="L25" i="17"/>
  <c r="P25" i="17"/>
  <c r="L88" i="17"/>
  <c r="P88" i="17"/>
  <c r="L116" i="17"/>
  <c r="P116" i="17"/>
  <c r="L436" i="17"/>
  <c r="P436" i="17"/>
  <c r="L432" i="17"/>
  <c r="P432" i="17"/>
  <c r="L428" i="17"/>
  <c r="P428" i="17"/>
  <c r="L424" i="17"/>
  <c r="P424" i="17"/>
  <c r="L131" i="17"/>
  <c r="P131" i="17"/>
  <c r="P294" i="17"/>
  <c r="L294" i="17"/>
  <c r="L56" i="17"/>
  <c r="P56" i="17"/>
  <c r="L84" i="17"/>
  <c r="P84" i="17"/>
  <c r="L112" i="17"/>
  <c r="P112" i="17"/>
  <c r="L108" i="17"/>
  <c r="P108" i="17"/>
  <c r="L104" i="17"/>
  <c r="P104" i="17"/>
  <c r="L100" i="17"/>
  <c r="P100" i="17"/>
  <c r="P512" i="17"/>
  <c r="L512" i="17"/>
  <c r="P494" i="17"/>
  <c r="L494" i="17"/>
  <c r="P24" i="17"/>
  <c r="L24" i="17"/>
  <c r="P52" i="17"/>
  <c r="L52" i="17"/>
  <c r="P80" i="17"/>
  <c r="L80" i="17"/>
  <c r="P76" i="17"/>
  <c r="L76" i="17"/>
  <c r="P72" i="17"/>
  <c r="L72" i="17"/>
  <c r="P68" i="17"/>
  <c r="L68" i="17"/>
  <c r="P480" i="17"/>
  <c r="L480" i="17"/>
  <c r="L526" i="17"/>
  <c r="P526" i="17"/>
  <c r="L129" i="17"/>
  <c r="P129" i="17"/>
  <c r="L143" i="17"/>
  <c r="P143" i="17"/>
  <c r="L157" i="17"/>
  <c r="P157" i="17"/>
  <c r="L155" i="17"/>
  <c r="P155" i="17"/>
  <c r="L153" i="17"/>
  <c r="P153" i="17"/>
  <c r="L151" i="17"/>
  <c r="P151" i="17"/>
  <c r="L211" i="17"/>
  <c r="P211" i="17"/>
  <c r="L119" i="17"/>
  <c r="P119" i="17"/>
  <c r="L241" i="17"/>
  <c r="P241" i="17"/>
  <c r="L255" i="17"/>
  <c r="P255" i="17"/>
  <c r="L269" i="17"/>
  <c r="P269" i="17"/>
  <c r="L267" i="17"/>
  <c r="P267" i="17"/>
  <c r="L265" i="17"/>
  <c r="P265" i="17"/>
  <c r="L263" i="17"/>
  <c r="P263" i="17"/>
  <c r="L323" i="17"/>
  <c r="P323" i="17"/>
  <c r="P231" i="15"/>
  <c r="L231" i="15"/>
  <c r="P519" i="15"/>
  <c r="L519" i="15"/>
  <c r="L534" i="15"/>
  <c r="P534" i="15"/>
  <c r="P347" i="15"/>
  <c r="L347" i="15"/>
  <c r="L272" i="15"/>
  <c r="P272" i="15"/>
  <c r="L270" i="15"/>
  <c r="P270" i="15"/>
  <c r="P127" i="15"/>
  <c r="L127" i="15"/>
  <c r="L168" i="15"/>
  <c r="P168" i="15"/>
  <c r="L339" i="15"/>
  <c r="P339" i="15"/>
  <c r="L85" i="15"/>
  <c r="P85" i="15"/>
  <c r="L492" i="15"/>
  <c r="P492" i="15"/>
  <c r="P42" i="15"/>
  <c r="L42" i="15"/>
  <c r="L181" i="15"/>
  <c r="P181" i="15"/>
  <c r="L427" i="15"/>
  <c r="P427" i="15"/>
  <c r="L297" i="15"/>
  <c r="P297" i="15"/>
  <c r="P386" i="15"/>
  <c r="L386" i="15"/>
  <c r="L114" i="15"/>
  <c r="P114" i="15"/>
  <c r="P44" i="15"/>
  <c r="L44" i="15"/>
  <c r="L369" i="15"/>
  <c r="P369" i="15"/>
  <c r="L528" i="15"/>
  <c r="P528" i="15"/>
  <c r="L98" i="15"/>
  <c r="P98" i="15"/>
  <c r="L219" i="15"/>
  <c r="P219" i="15"/>
  <c r="L476" i="15"/>
  <c r="P476" i="15"/>
  <c r="P142" i="15"/>
  <c r="L142" i="15"/>
  <c r="L311" i="15"/>
  <c r="P311" i="15"/>
  <c r="L468" i="15"/>
  <c r="P468" i="15"/>
  <c r="L122" i="15"/>
  <c r="P122" i="15"/>
  <c r="P370" i="15"/>
  <c r="L370" i="15"/>
  <c r="L22" i="15"/>
  <c r="P22" i="15"/>
  <c r="P439" i="15"/>
  <c r="L439" i="15"/>
  <c r="P79" i="15"/>
  <c r="L79" i="15"/>
  <c r="P287" i="15"/>
  <c r="L287" i="15"/>
  <c r="L532" i="15"/>
  <c r="P532" i="15"/>
  <c r="L91" i="15"/>
  <c r="P91" i="15"/>
  <c r="L251" i="15"/>
  <c r="P251" i="15"/>
  <c r="L187" i="15"/>
  <c r="P187" i="15"/>
  <c r="L467" i="15"/>
  <c r="P467" i="15"/>
  <c r="P364" i="15"/>
  <c r="L364" i="15"/>
  <c r="L523" i="15"/>
  <c r="P523" i="15"/>
  <c r="P465" i="15"/>
  <c r="L465" i="15"/>
  <c r="L90" i="15"/>
  <c r="P90" i="15"/>
  <c r="P352" i="15"/>
  <c r="L352" i="15"/>
  <c r="L268" i="15"/>
  <c r="P268" i="15"/>
  <c r="L408" i="15"/>
  <c r="P408" i="15"/>
  <c r="L458" i="15"/>
  <c r="P458" i="15"/>
  <c r="L252" i="15"/>
  <c r="P252" i="15"/>
  <c r="L93" i="15"/>
  <c r="P93" i="15"/>
  <c r="L116" i="15"/>
  <c r="P116" i="15"/>
  <c r="L144" i="15"/>
  <c r="P144" i="15"/>
  <c r="L303" i="15"/>
  <c r="P303" i="15"/>
  <c r="P151" i="15"/>
  <c r="L151" i="15"/>
  <c r="P526" i="15"/>
  <c r="L526" i="15"/>
  <c r="P293" i="15"/>
  <c r="L293" i="15"/>
  <c r="P289" i="15"/>
  <c r="L289" i="15"/>
  <c r="P113" i="15"/>
  <c r="L113" i="15"/>
  <c r="P136" i="15"/>
  <c r="L136" i="15"/>
  <c r="P422" i="15"/>
  <c r="L422" i="15"/>
  <c r="P441" i="15"/>
  <c r="L441" i="15"/>
  <c r="L124" i="15"/>
  <c r="P124" i="15"/>
  <c r="P41" i="15"/>
  <c r="L41" i="15"/>
  <c r="L156" i="15"/>
  <c r="P156" i="15"/>
  <c r="P174" i="15"/>
  <c r="L174" i="15"/>
  <c r="L434" i="15"/>
  <c r="P434" i="15"/>
  <c r="P245" i="15"/>
  <c r="L245" i="15"/>
  <c r="L403" i="14"/>
  <c r="P403" i="14"/>
  <c r="L524" i="14"/>
  <c r="P524" i="14"/>
  <c r="L516" i="14"/>
  <c r="P516" i="14"/>
  <c r="P381" i="14"/>
  <c r="L381" i="14"/>
  <c r="L418" i="14"/>
  <c r="P418" i="14"/>
  <c r="P466" i="14"/>
  <c r="L466" i="14"/>
  <c r="P354" i="14"/>
  <c r="L354" i="14"/>
  <c r="P402" i="14"/>
  <c r="L402" i="14"/>
  <c r="L123" i="14"/>
  <c r="P123" i="14"/>
  <c r="P26" i="14"/>
  <c r="L26" i="14"/>
  <c r="P132" i="14"/>
  <c r="L132" i="14"/>
  <c r="P172" i="14"/>
  <c r="L172" i="14"/>
  <c r="L221" i="14"/>
  <c r="P221" i="14"/>
  <c r="L261" i="14"/>
  <c r="P261" i="14"/>
  <c r="L189" i="14"/>
  <c r="P189" i="14"/>
  <c r="L229" i="14"/>
  <c r="P229" i="14"/>
  <c r="L99" i="14"/>
  <c r="P99" i="14"/>
  <c r="L127" i="14"/>
  <c r="P127" i="14"/>
  <c r="L339" i="14"/>
  <c r="P339" i="14"/>
  <c r="L38" i="14"/>
  <c r="P38" i="14"/>
  <c r="L66" i="14"/>
  <c r="P66" i="14"/>
  <c r="L62" i="14"/>
  <c r="P62" i="14"/>
  <c r="P58" i="14"/>
  <c r="L58" i="14"/>
  <c r="L54" i="14"/>
  <c r="P54" i="14"/>
  <c r="L330" i="14"/>
  <c r="P330" i="14"/>
  <c r="L358" i="14"/>
  <c r="P358" i="14"/>
  <c r="L386" i="14"/>
  <c r="P386" i="14"/>
  <c r="P414" i="14"/>
  <c r="L414" i="14"/>
  <c r="L442" i="14"/>
  <c r="P442" i="14"/>
  <c r="L438" i="14"/>
  <c r="P438" i="14"/>
  <c r="P434" i="14"/>
  <c r="L434" i="14"/>
  <c r="P430" i="14"/>
  <c r="L430" i="14"/>
  <c r="P412" i="14"/>
  <c r="L412" i="14"/>
  <c r="L449" i="14"/>
  <c r="P449" i="14"/>
  <c r="L484" i="14"/>
  <c r="P484" i="14"/>
  <c r="L512" i="14"/>
  <c r="P512" i="14"/>
  <c r="L328" i="14"/>
  <c r="P328" i="14"/>
  <c r="L536" i="14"/>
  <c r="P536" i="14"/>
  <c r="P532" i="14"/>
  <c r="L532" i="14"/>
  <c r="L528" i="14"/>
  <c r="P528" i="14"/>
  <c r="L491" i="14"/>
  <c r="P491" i="14"/>
  <c r="L519" i="14"/>
  <c r="P519" i="14"/>
  <c r="P356" i="14"/>
  <c r="L356" i="14"/>
  <c r="L399" i="14"/>
  <c r="P399" i="14"/>
  <c r="L436" i="14"/>
  <c r="P436" i="14"/>
  <c r="L431" i="14"/>
  <c r="P431" i="14"/>
  <c r="L425" i="14"/>
  <c r="P425" i="14"/>
  <c r="L420" i="14"/>
  <c r="P420" i="14"/>
  <c r="L384" i="14"/>
  <c r="P384" i="14"/>
  <c r="L421" i="14"/>
  <c r="P421" i="14"/>
  <c r="L459" i="14"/>
  <c r="P459" i="14"/>
  <c r="L489" i="14"/>
  <c r="P489" i="14"/>
  <c r="L517" i="14"/>
  <c r="P517" i="14"/>
  <c r="L513" i="14"/>
  <c r="P513" i="14"/>
  <c r="L509" i="14"/>
  <c r="P509" i="14"/>
  <c r="L505" i="14"/>
  <c r="P505" i="14"/>
  <c r="L526" i="14"/>
  <c r="P526" i="14"/>
  <c r="L379" i="14"/>
  <c r="P379" i="14"/>
  <c r="L416" i="14"/>
  <c r="P416" i="14"/>
  <c r="L453" i="14"/>
  <c r="P453" i="14"/>
  <c r="L485" i="14"/>
  <c r="P485" i="14"/>
  <c r="L481" i="14"/>
  <c r="P481" i="14"/>
  <c r="L477" i="14"/>
  <c r="P477" i="14"/>
  <c r="L473" i="14"/>
  <c r="P473" i="14"/>
  <c r="E5" i="13"/>
  <c r="K310" i="13" s="1"/>
  <c r="M232" i="6"/>
  <c r="M460" i="6"/>
  <c r="M202" i="6"/>
  <c r="M187" i="6"/>
  <c r="M358" i="6"/>
  <c r="M351" i="6"/>
  <c r="M34" i="6"/>
  <c r="M493" i="6"/>
  <c r="M502" i="6"/>
  <c r="M75" i="6"/>
  <c r="M249" i="6"/>
  <c r="M420" i="6"/>
  <c r="M475" i="6"/>
  <c r="M48" i="6"/>
  <c r="M295" i="6"/>
  <c r="M41" i="6"/>
  <c r="M367" i="6"/>
  <c r="M346" i="6"/>
  <c r="M438" i="6"/>
  <c r="M405" i="6"/>
  <c r="M35" i="6"/>
  <c r="M412" i="6"/>
  <c r="M383" i="6"/>
  <c r="M143" i="6"/>
  <c r="M455" i="6"/>
  <c r="M285" i="6"/>
  <c r="M472" i="6"/>
  <c r="M340" i="6"/>
  <c r="M402" i="6"/>
  <c r="M32" i="6"/>
  <c r="M321" i="6"/>
  <c r="V26" i="6"/>
  <c r="M393" i="6"/>
  <c r="M127" i="6"/>
  <c r="M170" i="6"/>
  <c r="M262" i="6"/>
  <c r="M229" i="6"/>
  <c r="M400" i="6"/>
  <c r="M236" i="6"/>
  <c r="M468" i="6"/>
  <c r="M331" i="6"/>
  <c r="M33" i="6"/>
  <c r="V2" i="6"/>
  <c r="M184" i="6"/>
  <c r="M52" i="6"/>
  <c r="M114" i="6"/>
  <c r="M174" i="6"/>
  <c r="M453" i="6"/>
  <c r="M83" i="6"/>
  <c r="M30" i="6"/>
  <c r="M297" i="6"/>
  <c r="V22" i="6"/>
  <c r="M369" i="6"/>
  <c r="M221" i="6"/>
  <c r="M408" i="6"/>
  <c r="M276" i="6"/>
  <c r="M338" i="6"/>
  <c r="M398" i="6"/>
  <c r="M235" i="6"/>
  <c r="V24" i="6"/>
  <c r="M307" i="6"/>
  <c r="V4" i="6"/>
  <c r="M106" i="6"/>
  <c r="M198" i="6"/>
  <c r="M165" i="6"/>
  <c r="M336" i="6"/>
  <c r="M172" i="6"/>
  <c r="L374" i="16"/>
  <c r="P374" i="16"/>
  <c r="P323" i="16"/>
  <c r="L323" i="16"/>
  <c r="P344" i="16"/>
  <c r="L344" i="16"/>
  <c r="L377" i="16"/>
  <c r="P377" i="16"/>
  <c r="L186" i="16"/>
  <c r="P186" i="16"/>
  <c r="L454" i="16"/>
  <c r="P454" i="16"/>
  <c r="L284" i="16"/>
  <c r="P284" i="16"/>
  <c r="L184" i="16"/>
  <c r="P184" i="16"/>
  <c r="P364" i="16"/>
  <c r="L364" i="16"/>
  <c r="L163" i="16"/>
  <c r="P163" i="16"/>
  <c r="L40" i="16"/>
  <c r="P40" i="16"/>
  <c r="P121" i="16"/>
  <c r="L121" i="16"/>
  <c r="L204" i="16"/>
  <c r="P204" i="16"/>
  <c r="L378" i="16"/>
  <c r="P378" i="16"/>
  <c r="P55" i="16"/>
  <c r="L55" i="16"/>
  <c r="L236" i="16"/>
  <c r="P236" i="16"/>
  <c r="L478" i="16"/>
  <c r="P478" i="16"/>
  <c r="L87" i="16"/>
  <c r="P87" i="16"/>
  <c r="L369" i="16"/>
  <c r="P369" i="16"/>
  <c r="L424" i="16"/>
  <c r="P424" i="16"/>
  <c r="L416" i="16"/>
  <c r="P416" i="16"/>
  <c r="L511" i="17"/>
  <c r="P511" i="17"/>
  <c r="L225" i="17"/>
  <c r="P225" i="17"/>
  <c r="P322" i="17"/>
  <c r="L322" i="17"/>
  <c r="L30" i="17"/>
  <c r="P30" i="17"/>
  <c r="L46" i="17"/>
  <c r="P46" i="17"/>
  <c r="P518" i="17"/>
  <c r="L518" i="17"/>
  <c r="L477" i="17"/>
  <c r="P477" i="17"/>
  <c r="L533" i="17"/>
  <c r="P533" i="17"/>
  <c r="L431" i="17"/>
  <c r="P431" i="17"/>
  <c r="L423" i="17"/>
  <c r="P423" i="17"/>
  <c r="L469" i="17"/>
  <c r="P469" i="17"/>
  <c r="L482" i="17"/>
  <c r="P482" i="17"/>
  <c r="L502" i="17"/>
  <c r="P502" i="17"/>
  <c r="L422" i="17"/>
  <c r="P422" i="17"/>
  <c r="P478" i="17"/>
  <c r="L478" i="17"/>
  <c r="P523" i="17"/>
  <c r="L523" i="17"/>
  <c r="L467" i="17"/>
  <c r="P467" i="17"/>
  <c r="L489" i="17"/>
  <c r="P489" i="17"/>
  <c r="P166" i="17"/>
  <c r="L166" i="17"/>
  <c r="P210" i="17"/>
  <c r="L210" i="17"/>
  <c r="P238" i="17"/>
  <c r="L238" i="17"/>
  <c r="P232" i="17"/>
  <c r="L232" i="17"/>
  <c r="L21" i="15"/>
  <c r="P21" i="15"/>
  <c r="L109" i="15"/>
  <c r="P109" i="15"/>
  <c r="L335" i="15"/>
  <c r="P335" i="15"/>
  <c r="L106" i="15"/>
  <c r="P106" i="15"/>
  <c r="L299" i="15"/>
  <c r="P299" i="15"/>
  <c r="P367" i="15"/>
  <c r="L367" i="15"/>
  <c r="L398" i="15"/>
  <c r="P398" i="15"/>
  <c r="L204" i="15"/>
  <c r="P204" i="15"/>
  <c r="L172" i="15"/>
  <c r="P172" i="15"/>
  <c r="P241" i="15"/>
  <c r="L241" i="15"/>
  <c r="L61" i="15"/>
  <c r="P61" i="15"/>
  <c r="L157" i="15"/>
  <c r="P157" i="15"/>
  <c r="L249" i="15"/>
  <c r="P249" i="15"/>
  <c r="P163" i="15"/>
  <c r="L163" i="15"/>
  <c r="L307" i="15"/>
  <c r="P307" i="15"/>
  <c r="L59" i="15"/>
  <c r="P59" i="15"/>
  <c r="P211" i="15"/>
  <c r="L211" i="15"/>
  <c r="P74" i="15"/>
  <c r="L74" i="15"/>
  <c r="P392" i="15"/>
  <c r="L392" i="15"/>
  <c r="P354" i="15"/>
  <c r="L354" i="15"/>
  <c r="L193" i="14"/>
  <c r="P193" i="14"/>
  <c r="L465" i="16"/>
  <c r="P465" i="16"/>
  <c r="L457" i="16"/>
  <c r="P457" i="16"/>
  <c r="L521" i="16"/>
  <c r="P521" i="16"/>
  <c r="L131" i="16"/>
  <c r="P131" i="16"/>
  <c r="L197" i="16"/>
  <c r="P197" i="16"/>
  <c r="P391" i="16"/>
  <c r="L391" i="16"/>
  <c r="L39" i="16"/>
  <c r="P39" i="16"/>
  <c r="L330" i="16"/>
  <c r="P330" i="16"/>
  <c r="L456" i="16"/>
  <c r="P456" i="16"/>
  <c r="L414" i="16"/>
  <c r="P414" i="16"/>
  <c r="L306" i="16"/>
  <c r="P306" i="16"/>
  <c r="L116" i="16"/>
  <c r="P116" i="16"/>
  <c r="L94" i="16"/>
  <c r="P94" i="16"/>
  <c r="L110" i="16"/>
  <c r="P110" i="16"/>
  <c r="L47" i="16"/>
  <c r="P47" i="16"/>
  <c r="P319" i="16"/>
  <c r="L319" i="16"/>
  <c r="L122" i="16"/>
  <c r="P122" i="16"/>
  <c r="L102" i="16"/>
  <c r="P102" i="16"/>
  <c r="L95" i="16"/>
  <c r="P95" i="16"/>
  <c r="L48" i="16"/>
  <c r="P48" i="16"/>
  <c r="L127" i="16"/>
  <c r="P127" i="16"/>
  <c r="L134" i="16"/>
  <c r="P134" i="16"/>
  <c r="P340" i="16"/>
  <c r="L340" i="16"/>
  <c r="L491" i="16"/>
  <c r="P491" i="16"/>
  <c r="P503" i="16"/>
  <c r="L503" i="16"/>
  <c r="P60" i="16"/>
  <c r="L60" i="16"/>
  <c r="P166" i="16"/>
  <c r="L166" i="16"/>
  <c r="P308" i="16"/>
  <c r="L308" i="16"/>
  <c r="L86" i="17"/>
  <c r="P86" i="17"/>
  <c r="L379" i="17"/>
  <c r="P379" i="17"/>
  <c r="L425" i="17"/>
  <c r="P425" i="17"/>
  <c r="P348" i="17"/>
  <c r="L348" i="17"/>
  <c r="L444" i="17"/>
  <c r="P444" i="17"/>
  <c r="P472" i="17"/>
  <c r="L472" i="17"/>
  <c r="L492" i="17"/>
  <c r="P492" i="17"/>
  <c r="L163" i="17"/>
  <c r="P163" i="17"/>
  <c r="L193" i="17"/>
  <c r="P193" i="17"/>
  <c r="L221" i="17"/>
  <c r="P221" i="17"/>
  <c r="L217" i="17"/>
  <c r="P217" i="17"/>
  <c r="L275" i="17"/>
  <c r="P275" i="17"/>
  <c r="L177" i="17"/>
  <c r="P177" i="17"/>
  <c r="L203" i="17"/>
  <c r="P203" i="17"/>
  <c r="L199" i="17"/>
  <c r="P199" i="17"/>
  <c r="P310" i="17"/>
  <c r="L310" i="17"/>
  <c r="L189" i="17"/>
  <c r="P189" i="17"/>
  <c r="L185" i="17"/>
  <c r="P185" i="17"/>
  <c r="L243" i="17"/>
  <c r="P243" i="17"/>
  <c r="L159" i="17"/>
  <c r="P159" i="17"/>
  <c r="L171" i="17"/>
  <c r="P171" i="17"/>
  <c r="L167" i="17"/>
  <c r="P167" i="17"/>
  <c r="P463" i="17"/>
  <c r="L463" i="17"/>
  <c r="P271" i="17"/>
  <c r="L271" i="17"/>
  <c r="P283" i="17"/>
  <c r="L283" i="17"/>
  <c r="P279" i="17"/>
  <c r="L279" i="17"/>
  <c r="L42" i="17"/>
  <c r="P42" i="17"/>
  <c r="L383" i="17"/>
  <c r="P383" i="17"/>
  <c r="L395" i="17"/>
  <c r="P395" i="17"/>
  <c r="L391" i="17"/>
  <c r="P391" i="17"/>
  <c r="L184" i="15"/>
  <c r="P184" i="15"/>
  <c r="L373" i="15"/>
  <c r="P373" i="15"/>
  <c r="L344" i="15"/>
  <c r="P344" i="15"/>
  <c r="P227" i="15"/>
  <c r="L227" i="15"/>
  <c r="P375" i="15"/>
  <c r="L375" i="15"/>
  <c r="L486" i="15"/>
  <c r="P486" i="15"/>
  <c r="L329" i="15"/>
  <c r="P329" i="15"/>
  <c r="P502" i="15"/>
  <c r="L502" i="15"/>
  <c r="P259" i="15"/>
  <c r="L259" i="15"/>
  <c r="L30" i="15"/>
  <c r="P30" i="15"/>
  <c r="L115" i="15"/>
  <c r="P115" i="15"/>
  <c r="P320" i="15"/>
  <c r="L320" i="15"/>
  <c r="L179" i="15"/>
  <c r="P179" i="15"/>
  <c r="L81" i="15"/>
  <c r="P81" i="15"/>
  <c r="P399" i="15"/>
  <c r="L399" i="15"/>
  <c r="P379" i="15"/>
  <c r="L379" i="15"/>
  <c r="P400" i="15"/>
  <c r="L400" i="15"/>
  <c r="L317" i="15"/>
  <c r="P317" i="15"/>
  <c r="L107" i="15"/>
  <c r="P107" i="15"/>
  <c r="L306" i="15"/>
  <c r="P306" i="15"/>
  <c r="P173" i="15"/>
  <c r="L173" i="15"/>
  <c r="P292" i="15"/>
  <c r="L292" i="15"/>
  <c r="P186" i="15"/>
  <c r="L186" i="15"/>
  <c r="P124" i="16"/>
  <c r="L124" i="16"/>
  <c r="L115" i="16"/>
  <c r="P115" i="16"/>
  <c r="P282" i="16"/>
  <c r="L282" i="16"/>
  <c r="L54" i="16"/>
  <c r="P54" i="16"/>
  <c r="L44" i="16"/>
  <c r="P44" i="16"/>
  <c r="P348" i="16"/>
  <c r="L348" i="16"/>
  <c r="L118" i="16"/>
  <c r="P118" i="16"/>
  <c r="L242" i="16"/>
  <c r="P242" i="16"/>
  <c r="L246" i="16"/>
  <c r="P246" i="16"/>
  <c r="L511" i="16"/>
  <c r="P511" i="16"/>
  <c r="P388" i="16"/>
  <c r="L388" i="16"/>
  <c r="L160" i="16"/>
  <c r="P160" i="16"/>
  <c r="L120" i="16"/>
  <c r="P120" i="16"/>
  <c r="L288" i="16"/>
  <c r="P288" i="16"/>
  <c r="P154" i="16"/>
  <c r="L154" i="16"/>
  <c r="L448" i="16"/>
  <c r="P448" i="16"/>
  <c r="L109" i="16"/>
  <c r="P109" i="16"/>
  <c r="L328" i="16"/>
  <c r="P328" i="16"/>
  <c r="L224" i="16"/>
  <c r="P224" i="16"/>
  <c r="L452" i="16"/>
  <c r="P452" i="16"/>
  <c r="L439" i="16"/>
  <c r="P439" i="16"/>
  <c r="L422" i="16"/>
  <c r="P422" i="16"/>
  <c r="L56" i="16"/>
  <c r="P56" i="16"/>
  <c r="L460" i="16"/>
  <c r="P460" i="16"/>
  <c r="L299" i="16"/>
  <c r="P299" i="16"/>
  <c r="L523" i="16"/>
  <c r="P523" i="16"/>
  <c r="L506" i="16"/>
  <c r="P506" i="16"/>
  <c r="L112" i="16"/>
  <c r="P112" i="16"/>
  <c r="L103" i="16"/>
  <c r="P103" i="16"/>
  <c r="L90" i="16"/>
  <c r="P90" i="16"/>
  <c r="P165" i="16"/>
  <c r="L165" i="16"/>
  <c r="P372" i="16"/>
  <c r="L372" i="16"/>
  <c r="L322" i="16"/>
  <c r="P322" i="16"/>
  <c r="L449" i="16"/>
  <c r="P449" i="16"/>
  <c r="L440" i="16"/>
  <c r="P440" i="16"/>
  <c r="L32" i="16"/>
  <c r="P32" i="16"/>
  <c r="L317" i="16"/>
  <c r="P317" i="16"/>
  <c r="P30" i="16"/>
  <c r="L30" i="16"/>
  <c r="P99" i="16"/>
  <c r="L99" i="16"/>
  <c r="L86" i="16"/>
  <c r="P86" i="16"/>
  <c r="L139" i="16"/>
  <c r="P139" i="16"/>
  <c r="L225" i="16"/>
  <c r="P225" i="16"/>
  <c r="L338" i="16"/>
  <c r="P338" i="16"/>
  <c r="L481" i="16"/>
  <c r="P481" i="16"/>
  <c r="L472" i="16"/>
  <c r="P472" i="16"/>
  <c r="L459" i="16"/>
  <c r="P459" i="16"/>
  <c r="L315" i="16"/>
  <c r="P315" i="16"/>
  <c r="L26" i="16"/>
  <c r="P26" i="16"/>
  <c r="L238" i="16"/>
  <c r="P238" i="16"/>
  <c r="L264" i="16"/>
  <c r="P264" i="16"/>
  <c r="L508" i="16"/>
  <c r="P508" i="16"/>
  <c r="L97" i="16"/>
  <c r="P97" i="16"/>
  <c r="L354" i="16"/>
  <c r="P354" i="16"/>
  <c r="L276" i="16"/>
  <c r="P276" i="16"/>
  <c r="L500" i="16"/>
  <c r="P500" i="16"/>
  <c r="L487" i="16"/>
  <c r="P487" i="16"/>
  <c r="P311" i="16"/>
  <c r="L311" i="16"/>
  <c r="L467" i="16"/>
  <c r="P467" i="16"/>
  <c r="L313" i="16"/>
  <c r="P313" i="16"/>
  <c r="L136" i="16"/>
  <c r="P136" i="16"/>
  <c r="L407" i="16"/>
  <c r="P407" i="16"/>
  <c r="L145" i="16"/>
  <c r="P145" i="16"/>
  <c r="P368" i="16"/>
  <c r="L368" i="16"/>
  <c r="L304" i="16"/>
  <c r="P304" i="16"/>
  <c r="L492" i="16"/>
  <c r="P492" i="16"/>
  <c r="P134" i="17"/>
  <c r="L134" i="17"/>
  <c r="L78" i="17"/>
  <c r="P78" i="17"/>
  <c r="L375" i="17"/>
  <c r="P375" i="17"/>
  <c r="L247" i="17"/>
  <c r="P247" i="17"/>
  <c r="P520" i="17"/>
  <c r="L520" i="17"/>
  <c r="L125" i="17"/>
  <c r="P125" i="17"/>
  <c r="P344" i="17"/>
  <c r="L344" i="17"/>
  <c r="P216" i="17"/>
  <c r="L216" i="17"/>
  <c r="L64" i="17"/>
  <c r="P64" i="17"/>
  <c r="P306" i="17"/>
  <c r="L306" i="17"/>
  <c r="P320" i="17"/>
  <c r="L320" i="17"/>
  <c r="P334" i="17"/>
  <c r="L334" i="17"/>
  <c r="P332" i="17"/>
  <c r="L332" i="17"/>
  <c r="P330" i="17"/>
  <c r="L330" i="17"/>
  <c r="P328" i="17"/>
  <c r="L328" i="17"/>
  <c r="P388" i="17"/>
  <c r="L388" i="17"/>
  <c r="P406" i="17"/>
  <c r="L406" i="17"/>
  <c r="P418" i="17"/>
  <c r="L418" i="17"/>
  <c r="L45" i="17"/>
  <c r="P45" i="17"/>
  <c r="L73" i="17"/>
  <c r="P73" i="17"/>
  <c r="L69" i="17"/>
  <c r="P69" i="17"/>
  <c r="L65" i="17"/>
  <c r="P65" i="17"/>
  <c r="L61" i="17"/>
  <c r="P61" i="17"/>
  <c r="L28" i="17"/>
  <c r="P28" i="17"/>
  <c r="P278" i="17"/>
  <c r="L278" i="17"/>
  <c r="P402" i="17"/>
  <c r="L402" i="17"/>
  <c r="P416" i="17"/>
  <c r="L416" i="17"/>
  <c r="L41" i="17"/>
  <c r="P41" i="17"/>
  <c r="L37" i="17"/>
  <c r="P37" i="17"/>
  <c r="L33" i="17"/>
  <c r="P33" i="17"/>
  <c r="L29" i="17"/>
  <c r="P29" i="17"/>
  <c r="L441" i="17"/>
  <c r="P441" i="17"/>
  <c r="L535" i="17"/>
  <c r="P535" i="17"/>
  <c r="P386" i="17"/>
  <c r="L386" i="17"/>
  <c r="P400" i="17"/>
  <c r="L400" i="17"/>
  <c r="P414" i="17"/>
  <c r="L414" i="17"/>
  <c r="P412" i="17"/>
  <c r="L412" i="17"/>
  <c r="P410" i="17"/>
  <c r="L410" i="17"/>
  <c r="P408" i="17"/>
  <c r="L408" i="17"/>
  <c r="L117" i="17"/>
  <c r="P117" i="17"/>
  <c r="P462" i="17"/>
  <c r="L462" i="17"/>
  <c r="P370" i="17"/>
  <c r="L370" i="17"/>
  <c r="P384" i="17"/>
  <c r="L384" i="17"/>
  <c r="P398" i="17"/>
  <c r="L398" i="17"/>
  <c r="P396" i="17"/>
  <c r="L396" i="17"/>
  <c r="P394" i="17"/>
  <c r="L394" i="17"/>
  <c r="P392" i="17"/>
  <c r="L392" i="17"/>
  <c r="L85" i="17"/>
  <c r="P85" i="17"/>
  <c r="L55" i="17"/>
  <c r="P55" i="17"/>
  <c r="L437" i="17"/>
  <c r="P437" i="17"/>
  <c r="L465" i="17"/>
  <c r="P465" i="17"/>
  <c r="L48" i="17"/>
  <c r="P48" i="17"/>
  <c r="L44" i="17"/>
  <c r="P44" i="17"/>
  <c r="L40" i="17"/>
  <c r="P40" i="17"/>
  <c r="L36" i="17"/>
  <c r="P36" i="17"/>
  <c r="L448" i="17"/>
  <c r="P448" i="17"/>
  <c r="L87" i="17"/>
  <c r="P87" i="17"/>
  <c r="L508" i="17"/>
  <c r="P508" i="17"/>
  <c r="P536" i="17"/>
  <c r="L536" i="17"/>
  <c r="L141" i="17"/>
  <c r="P141" i="17"/>
  <c r="L139" i="17"/>
  <c r="P139" i="17"/>
  <c r="L137" i="17"/>
  <c r="P137" i="17"/>
  <c r="L135" i="17"/>
  <c r="P135" i="17"/>
  <c r="L195" i="17"/>
  <c r="P195" i="17"/>
  <c r="P413" i="15"/>
  <c r="L413" i="15"/>
  <c r="P82" i="15"/>
  <c r="L82" i="15"/>
  <c r="P36" i="15"/>
  <c r="L36" i="15"/>
  <c r="L515" i="15"/>
  <c r="P515" i="15"/>
  <c r="P222" i="15"/>
  <c r="L222" i="15"/>
  <c r="L221" i="15"/>
  <c r="P221" i="15"/>
  <c r="L120" i="15"/>
  <c r="P120" i="15"/>
  <c r="L160" i="15"/>
  <c r="P160" i="15"/>
  <c r="L57" i="15"/>
  <c r="P57" i="15"/>
  <c r="P371" i="15"/>
  <c r="L371" i="15"/>
  <c r="L244" i="15"/>
  <c r="P244" i="15"/>
  <c r="P50" i="15"/>
  <c r="L50" i="15"/>
  <c r="P445" i="15"/>
  <c r="L445" i="15"/>
  <c r="L76" i="15"/>
  <c r="P76" i="15"/>
  <c r="L123" i="15"/>
  <c r="P123" i="15"/>
  <c r="L536" i="15"/>
  <c r="P536" i="15"/>
  <c r="L440" i="15"/>
  <c r="P440" i="15"/>
  <c r="L53" i="15"/>
  <c r="P53" i="15"/>
  <c r="L503" i="15"/>
  <c r="P503" i="15"/>
  <c r="L359" i="15"/>
  <c r="P359" i="15"/>
  <c r="L464" i="15"/>
  <c r="P464" i="15"/>
  <c r="L80" i="15"/>
  <c r="P80" i="15"/>
  <c r="L349" i="15"/>
  <c r="P349" i="15"/>
  <c r="L128" i="15"/>
  <c r="P128" i="15"/>
  <c r="L448" i="15"/>
  <c r="P448" i="15"/>
  <c r="P216" i="15"/>
  <c r="L216" i="15"/>
  <c r="P101" i="15"/>
  <c r="L101" i="15"/>
  <c r="P166" i="15"/>
  <c r="L166" i="15"/>
  <c r="L420" i="15"/>
  <c r="P420" i="15"/>
  <c r="P56" i="15"/>
  <c r="L56" i="15"/>
  <c r="P92" i="15"/>
  <c r="L92" i="15"/>
  <c r="P96" i="15"/>
  <c r="L96" i="15"/>
  <c r="L524" i="15"/>
  <c r="P524" i="15"/>
  <c r="L404" i="15"/>
  <c r="P404" i="15"/>
  <c r="L423" i="15"/>
  <c r="P423" i="15"/>
  <c r="P35" i="15"/>
  <c r="L35" i="15"/>
  <c r="L263" i="15"/>
  <c r="P263" i="15"/>
  <c r="P234" i="15"/>
  <c r="L234" i="15"/>
  <c r="L46" i="15"/>
  <c r="P46" i="15"/>
  <c r="P23" i="15"/>
  <c r="L23" i="15"/>
  <c r="P209" i="15"/>
  <c r="L209" i="15"/>
  <c r="P449" i="15"/>
  <c r="L449" i="15"/>
  <c r="L169" i="15"/>
  <c r="P169" i="15"/>
  <c r="L256" i="15"/>
  <c r="P256" i="15"/>
  <c r="L49" i="15"/>
  <c r="P49" i="15"/>
  <c r="L182" i="15"/>
  <c r="P182" i="15"/>
  <c r="P505" i="15"/>
  <c r="L505" i="15"/>
  <c r="L351" i="15"/>
  <c r="P351" i="15"/>
  <c r="L508" i="15"/>
  <c r="P508" i="15"/>
  <c r="L527" i="15"/>
  <c r="P527" i="15"/>
  <c r="L308" i="15"/>
  <c r="P308" i="15"/>
  <c r="P191" i="15"/>
  <c r="L191" i="15"/>
  <c r="P507" i="15"/>
  <c r="L507" i="15"/>
  <c r="P499" i="15"/>
  <c r="L499" i="15"/>
  <c r="L518" i="15"/>
  <c r="P518" i="15"/>
  <c r="L286" i="15"/>
  <c r="P286" i="15"/>
  <c r="L150" i="15"/>
  <c r="P150" i="15"/>
  <c r="L296" i="15"/>
  <c r="P296" i="15"/>
  <c r="L481" i="15"/>
  <c r="P481" i="15"/>
  <c r="L130" i="15"/>
  <c r="P130" i="15"/>
  <c r="L316" i="15"/>
  <c r="P316" i="15"/>
  <c r="L238" i="15"/>
  <c r="P238" i="15"/>
  <c r="L424" i="15"/>
  <c r="P424" i="15"/>
  <c r="L233" i="15"/>
  <c r="P233" i="15"/>
  <c r="P467" i="14"/>
  <c r="L467" i="14"/>
  <c r="L475" i="14"/>
  <c r="P475" i="14"/>
  <c r="L32" i="14"/>
  <c r="P32" i="14"/>
  <c r="P80" i="14"/>
  <c r="L80" i="14"/>
  <c r="P306" i="14"/>
  <c r="L306" i="14"/>
  <c r="P57" i="14"/>
  <c r="L57" i="14"/>
  <c r="P274" i="14"/>
  <c r="L274" i="14"/>
  <c r="L298" i="14"/>
  <c r="P298" i="14"/>
  <c r="P178" i="14"/>
  <c r="L178" i="14"/>
  <c r="L202" i="14"/>
  <c r="P202" i="14"/>
  <c r="L59" i="14"/>
  <c r="P59" i="14"/>
  <c r="P107" i="14"/>
  <c r="L107" i="14"/>
  <c r="L518" i="14"/>
  <c r="P518" i="14"/>
  <c r="L395" i="14"/>
  <c r="P395" i="14"/>
  <c r="L447" i="14"/>
  <c r="P447" i="14"/>
  <c r="L502" i="14"/>
  <c r="P502" i="14"/>
  <c r="L223" i="14"/>
  <c r="P223" i="14"/>
  <c r="L237" i="14"/>
  <c r="P237" i="14"/>
  <c r="L251" i="14"/>
  <c r="P251" i="14"/>
  <c r="L265" i="14"/>
  <c r="P265" i="14"/>
  <c r="L279" i="14"/>
  <c r="P279" i="14"/>
  <c r="L277" i="14"/>
  <c r="P277" i="14"/>
  <c r="P275" i="14"/>
  <c r="L275" i="14"/>
  <c r="L273" i="14"/>
  <c r="P273" i="14"/>
  <c r="L35" i="14"/>
  <c r="P35" i="14"/>
  <c r="L63" i="14"/>
  <c r="P63" i="14"/>
  <c r="L91" i="14"/>
  <c r="P91" i="14"/>
  <c r="L119" i="14"/>
  <c r="P119" i="14"/>
  <c r="P331" i="14"/>
  <c r="L331" i="14"/>
  <c r="P327" i="14"/>
  <c r="L327" i="14"/>
  <c r="P323" i="14"/>
  <c r="L323" i="14"/>
  <c r="L319" i="14"/>
  <c r="P319" i="14"/>
  <c r="L82" i="14"/>
  <c r="P82" i="14"/>
  <c r="L110" i="14"/>
  <c r="P110" i="14"/>
  <c r="L322" i="14"/>
  <c r="P322" i="14"/>
  <c r="L350" i="14"/>
  <c r="P350" i="14"/>
  <c r="L378" i="14"/>
  <c r="P378" i="14"/>
  <c r="L374" i="14"/>
  <c r="P374" i="14"/>
  <c r="L370" i="14"/>
  <c r="P370" i="14"/>
  <c r="L366" i="14"/>
  <c r="P366" i="14"/>
  <c r="L368" i="14"/>
  <c r="P368" i="14"/>
  <c r="P407" i="14"/>
  <c r="L407" i="14"/>
  <c r="L444" i="14"/>
  <c r="P444" i="14"/>
  <c r="L480" i="14"/>
  <c r="P480" i="14"/>
  <c r="L508" i="14"/>
  <c r="P508" i="14"/>
  <c r="L504" i="14"/>
  <c r="P504" i="14"/>
  <c r="P500" i="14"/>
  <c r="L500" i="14"/>
  <c r="L496" i="14"/>
  <c r="P496" i="14"/>
  <c r="L456" i="14"/>
  <c r="P456" i="14"/>
  <c r="L487" i="14"/>
  <c r="P487" i="14"/>
  <c r="L515" i="14"/>
  <c r="P515" i="14"/>
  <c r="L340" i="14"/>
  <c r="P340" i="14"/>
  <c r="L393" i="14"/>
  <c r="P393" i="14"/>
  <c r="L388" i="14"/>
  <c r="P388" i="14"/>
  <c r="P383" i="14"/>
  <c r="L383" i="14"/>
  <c r="L377" i="14"/>
  <c r="P377" i="14"/>
  <c r="L413" i="14"/>
  <c r="P413" i="14"/>
  <c r="L451" i="14"/>
  <c r="P451" i="14"/>
  <c r="L483" i="14"/>
  <c r="P483" i="14"/>
  <c r="L511" i="14"/>
  <c r="P511" i="14"/>
  <c r="L324" i="14"/>
  <c r="P324" i="14"/>
  <c r="L535" i="14"/>
  <c r="P535" i="14"/>
  <c r="P531" i="14"/>
  <c r="L531" i="14"/>
  <c r="L527" i="14"/>
  <c r="P527" i="14"/>
  <c r="M396" i="6"/>
  <c r="M173" i="6"/>
  <c r="M162" i="6"/>
  <c r="M47" i="6"/>
  <c r="M228" i="6"/>
  <c r="M219" i="6"/>
  <c r="M94" i="6"/>
  <c r="M522" i="6"/>
  <c r="M443" i="6"/>
  <c r="M104" i="6"/>
  <c r="M137" i="6"/>
  <c r="V9" i="6"/>
  <c r="M345" i="6"/>
  <c r="M385" i="6"/>
  <c r="M113" i="6"/>
  <c r="M457" i="6"/>
  <c r="M195" i="6"/>
  <c r="M218" i="6"/>
  <c r="M310" i="6"/>
  <c r="M277" i="6"/>
  <c r="M448" i="6"/>
  <c r="M284" i="6"/>
  <c r="M211" i="6"/>
  <c r="V13" i="6"/>
  <c r="M283" i="6"/>
  <c r="M157" i="6"/>
  <c r="M344" i="6"/>
  <c r="M212" i="6"/>
  <c r="M274" i="6"/>
  <c r="M334" i="6"/>
  <c r="M151" i="6"/>
  <c r="M463" i="6"/>
  <c r="M223" i="6"/>
  <c r="M525" i="6"/>
  <c r="M42" i="6"/>
  <c r="M134" i="6"/>
  <c r="M101" i="6"/>
  <c r="M272" i="6"/>
  <c r="M108" i="6"/>
  <c r="M379" i="6"/>
  <c r="M161" i="6"/>
  <c r="M451" i="6"/>
  <c r="M410" i="6"/>
  <c r="M56" i="6"/>
  <c r="M469" i="6"/>
  <c r="M99" i="6"/>
  <c r="M46" i="6"/>
  <c r="M325" i="6"/>
  <c r="M496" i="6"/>
  <c r="M332" i="6"/>
  <c r="M119" i="6"/>
  <c r="M459" i="6"/>
  <c r="M199" i="6"/>
  <c r="M93" i="6"/>
  <c r="M280" i="6"/>
  <c r="M148" i="6"/>
  <c r="M210" i="6"/>
  <c r="M270" i="6"/>
  <c r="M25" i="6"/>
  <c r="M377" i="6"/>
  <c r="M135" i="6"/>
  <c r="M461" i="6"/>
  <c r="M107" i="6"/>
  <c r="M70" i="6"/>
  <c r="M37" i="6"/>
  <c r="M208" i="6"/>
  <c r="M44" i="6"/>
  <c r="L410" i="16"/>
  <c r="P410" i="16"/>
  <c r="L408" i="16"/>
  <c r="P408" i="16"/>
  <c r="L346" i="16"/>
  <c r="P346" i="16"/>
  <c r="L337" i="16"/>
  <c r="P337" i="16"/>
  <c r="L221" i="16"/>
  <c r="P221" i="16"/>
  <c r="L261" i="16"/>
  <c r="P261" i="16"/>
  <c r="L532" i="16"/>
  <c r="P532" i="16"/>
  <c r="L310" i="16"/>
  <c r="P310" i="16"/>
  <c r="P384" i="16"/>
  <c r="L384" i="16"/>
  <c r="P363" i="16"/>
  <c r="L363" i="16"/>
  <c r="L270" i="16"/>
  <c r="P270" i="16"/>
  <c r="L57" i="16"/>
  <c r="P57" i="16"/>
  <c r="L196" i="16"/>
  <c r="P196" i="16"/>
  <c r="P509" i="16"/>
  <c r="L509" i="16"/>
  <c r="L476" i="17"/>
  <c r="P476" i="17"/>
  <c r="L245" i="17"/>
  <c r="P245" i="17"/>
  <c r="L58" i="17"/>
  <c r="P58" i="17"/>
  <c r="L458" i="17"/>
  <c r="P458" i="17"/>
  <c r="L439" i="17"/>
  <c r="P439" i="17"/>
  <c r="L445" i="17"/>
  <c r="P445" i="17"/>
  <c r="L530" i="17"/>
  <c r="P530" i="17"/>
  <c r="P510" i="17"/>
  <c r="L510" i="17"/>
  <c r="L230" i="17"/>
  <c r="P230" i="17"/>
  <c r="P466" i="17"/>
  <c r="L466" i="17"/>
  <c r="L487" i="17"/>
  <c r="P487" i="17"/>
  <c r="P234" i="17"/>
  <c r="L234" i="17"/>
  <c r="P405" i="15"/>
  <c r="L405" i="15"/>
  <c r="P341" i="15"/>
  <c r="L341" i="15"/>
  <c r="L334" i="15"/>
  <c r="P334" i="15"/>
  <c r="L280" i="15"/>
  <c r="P280" i="15"/>
  <c r="L384" i="15"/>
  <c r="P384" i="15"/>
  <c r="P531" i="15"/>
  <c r="L531" i="15"/>
  <c r="P164" i="15"/>
  <c r="L164" i="15"/>
  <c r="L145" i="15"/>
  <c r="P145" i="15"/>
  <c r="L451" i="15"/>
  <c r="P451" i="15"/>
  <c r="P51" i="15"/>
  <c r="L51" i="15"/>
  <c r="L297" i="14"/>
  <c r="P297" i="14"/>
  <c r="L155" i="16"/>
  <c r="P155" i="16"/>
  <c r="L133" i="16"/>
  <c r="P133" i="16"/>
  <c r="L111" i="16"/>
  <c r="P111" i="16"/>
  <c r="L434" i="16"/>
  <c r="P434" i="16"/>
  <c r="L267" i="16"/>
  <c r="P267" i="16"/>
  <c r="L443" i="16"/>
  <c r="P443" i="16"/>
  <c r="L529" i="16"/>
  <c r="P529" i="16"/>
  <c r="L107" i="16"/>
  <c r="P107" i="16"/>
  <c r="P387" i="16"/>
  <c r="L387" i="16"/>
  <c r="L178" i="16"/>
  <c r="P178" i="16"/>
  <c r="L135" i="16"/>
  <c r="P135" i="16"/>
  <c r="L193" i="16"/>
  <c r="P193" i="16"/>
  <c r="P316" i="16"/>
  <c r="L316" i="16"/>
  <c r="P210" i="16"/>
  <c r="L210" i="16"/>
  <c r="P23" i="16"/>
  <c r="L23" i="16"/>
  <c r="L245" i="16"/>
  <c r="P245" i="16"/>
  <c r="L329" i="16"/>
  <c r="P329" i="16"/>
  <c r="P179" i="16"/>
  <c r="L179" i="16"/>
  <c r="P34" i="16"/>
  <c r="L34" i="16"/>
  <c r="L528" i="17"/>
  <c r="P528" i="17"/>
  <c r="L197" i="17"/>
  <c r="P197" i="17"/>
  <c r="L496" i="17"/>
  <c r="P496" i="17"/>
  <c r="L452" i="17"/>
  <c r="P452" i="17"/>
  <c r="L219" i="17"/>
  <c r="P219" i="17"/>
  <c r="L57" i="17"/>
  <c r="P57" i="17"/>
  <c r="L205" i="17"/>
  <c r="P205" i="17"/>
  <c r="L259" i="17"/>
  <c r="P259" i="17"/>
  <c r="L175" i="17"/>
  <c r="P175" i="17"/>
  <c r="L183" i="17"/>
  <c r="P183" i="17"/>
  <c r="L145" i="17"/>
  <c r="P145" i="17"/>
  <c r="L169" i="17"/>
  <c r="P169" i="17"/>
  <c r="P257" i="17"/>
  <c r="L257" i="17"/>
  <c r="P281" i="17"/>
  <c r="L281" i="17"/>
  <c r="L369" i="17"/>
  <c r="P369" i="17"/>
  <c r="L393" i="17"/>
  <c r="P393" i="17"/>
  <c r="L482" i="15"/>
  <c r="P482" i="15"/>
  <c r="P210" i="15"/>
  <c r="L210" i="15"/>
  <c r="P110" i="15"/>
  <c r="L110" i="15"/>
  <c r="P325" i="15"/>
  <c r="L325" i="15"/>
  <c r="L295" i="15"/>
  <c r="P295" i="15"/>
  <c r="L522" i="15"/>
  <c r="P522" i="15"/>
  <c r="L520" i="15"/>
  <c r="P520" i="15"/>
  <c r="P226" i="15"/>
  <c r="L226" i="15"/>
  <c r="L356" i="15"/>
  <c r="P356" i="15"/>
  <c r="L504" i="15"/>
  <c r="P504" i="15"/>
  <c r="P273" i="15"/>
  <c r="L273" i="15"/>
  <c r="L197" i="15"/>
  <c r="P197" i="15"/>
  <c r="P418" i="15"/>
  <c r="L418" i="15"/>
  <c r="L493" i="15"/>
  <c r="P493" i="15"/>
  <c r="P348" i="15"/>
  <c r="L348" i="15"/>
  <c r="L487" i="15"/>
  <c r="P487" i="15"/>
  <c r="L336" i="15"/>
  <c r="P336" i="15"/>
  <c r="P248" i="15"/>
  <c r="L248" i="15"/>
  <c r="L233" i="16"/>
  <c r="P233" i="16"/>
  <c r="L415" i="16"/>
  <c r="P415" i="16"/>
  <c r="L241" i="16"/>
  <c r="P241" i="16"/>
  <c r="L73" i="16"/>
  <c r="P73" i="16"/>
  <c r="L75" i="16"/>
  <c r="P75" i="16"/>
  <c r="P252" i="16"/>
  <c r="L252" i="16"/>
  <c r="L141" i="16"/>
  <c r="P141" i="16"/>
  <c r="P435" i="16"/>
  <c r="L435" i="16"/>
  <c r="L269" i="16"/>
  <c r="P269" i="16"/>
  <c r="P37" i="16"/>
  <c r="L37" i="16"/>
  <c r="L461" i="16"/>
  <c r="P461" i="16"/>
  <c r="L232" i="16"/>
  <c r="P232" i="16"/>
  <c r="L71" i="16"/>
  <c r="P71" i="16"/>
  <c r="L501" i="16"/>
  <c r="P501" i="16"/>
  <c r="L81" i="16"/>
  <c r="P81" i="16"/>
  <c r="L471" i="16"/>
  <c r="P471" i="16"/>
  <c r="L429" i="16"/>
  <c r="P429" i="16"/>
  <c r="P25" i="16"/>
  <c r="L25" i="16"/>
  <c r="L535" i="16"/>
  <c r="P535" i="16"/>
  <c r="P355" i="16"/>
  <c r="L355" i="16"/>
  <c r="L92" i="16"/>
  <c r="P92" i="16"/>
  <c r="L211" i="16"/>
  <c r="P211" i="16"/>
  <c r="P177" i="16"/>
  <c r="L177" i="16"/>
  <c r="P396" i="16"/>
  <c r="L396" i="16"/>
  <c r="L349" i="16"/>
  <c r="P349" i="16"/>
  <c r="P208" i="16"/>
  <c r="L208" i="16"/>
  <c r="L199" i="16"/>
  <c r="P199" i="16"/>
  <c r="L423" i="16"/>
  <c r="P423" i="16"/>
  <c r="L297" i="16"/>
  <c r="P297" i="16"/>
  <c r="P406" i="16"/>
  <c r="L406" i="16"/>
  <c r="L159" i="16"/>
  <c r="P159" i="16"/>
  <c r="L33" i="16"/>
  <c r="P33" i="16"/>
  <c r="L536" i="16"/>
  <c r="P536" i="16"/>
  <c r="L125" i="16"/>
  <c r="P125" i="16"/>
  <c r="L365" i="16"/>
  <c r="P365" i="16"/>
  <c r="L240" i="16"/>
  <c r="P240" i="16"/>
  <c r="L231" i="16"/>
  <c r="P231" i="16"/>
  <c r="L218" i="16"/>
  <c r="P218" i="16"/>
  <c r="P293" i="16"/>
  <c r="L293" i="16"/>
  <c r="L72" i="16"/>
  <c r="P72" i="16"/>
  <c r="L386" i="16"/>
  <c r="P386" i="16"/>
  <c r="L59" i="16"/>
  <c r="P59" i="16"/>
  <c r="L46" i="16"/>
  <c r="P46" i="16"/>
  <c r="L157" i="16"/>
  <c r="P157" i="16"/>
  <c r="L381" i="16"/>
  <c r="P381" i="16"/>
  <c r="L144" i="16"/>
  <c r="P144" i="16"/>
  <c r="P227" i="16"/>
  <c r="L227" i="16"/>
  <c r="L214" i="16"/>
  <c r="P214" i="16"/>
  <c r="L442" i="16"/>
  <c r="P442" i="16"/>
  <c r="L510" i="16"/>
  <c r="P510" i="16"/>
  <c r="L402" i="16"/>
  <c r="P402" i="16"/>
  <c r="L91" i="16"/>
  <c r="P91" i="16"/>
  <c r="L78" i="16"/>
  <c r="P78" i="16"/>
  <c r="L61" i="16"/>
  <c r="P61" i="16"/>
  <c r="L379" i="16"/>
  <c r="P379" i="16"/>
  <c r="L140" i="16"/>
  <c r="P140" i="16"/>
  <c r="P164" i="16"/>
  <c r="L164" i="16"/>
  <c r="P29" i="16"/>
  <c r="L29" i="16"/>
  <c r="P146" i="16"/>
  <c r="L146" i="16"/>
  <c r="P273" i="16"/>
  <c r="L273" i="16"/>
  <c r="P418" i="16"/>
  <c r="L418" i="16"/>
  <c r="P513" i="16"/>
  <c r="L513" i="16"/>
  <c r="P106" i="16"/>
  <c r="L106" i="16"/>
  <c r="P89" i="16"/>
  <c r="L89" i="16"/>
  <c r="L389" i="17"/>
  <c r="P389" i="17"/>
  <c r="P148" i="17"/>
  <c r="L148" i="17"/>
  <c r="P490" i="17"/>
  <c r="L490" i="17"/>
  <c r="L51" i="17"/>
  <c r="P51" i="17"/>
  <c r="L307" i="17"/>
  <c r="P307" i="17"/>
  <c r="L179" i="17"/>
  <c r="P179" i="17"/>
  <c r="L92" i="17"/>
  <c r="P92" i="17"/>
  <c r="P404" i="17"/>
  <c r="L404" i="17"/>
  <c r="P276" i="17"/>
  <c r="L276" i="17"/>
  <c r="L32" i="17"/>
  <c r="P32" i="17"/>
  <c r="P178" i="17"/>
  <c r="L178" i="17"/>
  <c r="P192" i="17"/>
  <c r="L192" i="17"/>
  <c r="P206" i="17"/>
  <c r="L206" i="17"/>
  <c r="P204" i="17"/>
  <c r="L204" i="17"/>
  <c r="P202" i="17"/>
  <c r="L202" i="17"/>
  <c r="P200" i="17"/>
  <c r="L200" i="17"/>
  <c r="P260" i="17"/>
  <c r="L260" i="17"/>
  <c r="P390" i="17"/>
  <c r="L390" i="17"/>
  <c r="P290" i="17"/>
  <c r="L290" i="17"/>
  <c r="P304" i="17"/>
  <c r="L304" i="17"/>
  <c r="P318" i="17"/>
  <c r="L318" i="17"/>
  <c r="P316" i="17"/>
  <c r="L316" i="17"/>
  <c r="P314" i="17"/>
  <c r="L314" i="17"/>
  <c r="P312" i="17"/>
  <c r="L312" i="17"/>
  <c r="P372" i="17"/>
  <c r="L372" i="17"/>
  <c r="P262" i="17"/>
  <c r="L262" i="17"/>
  <c r="P274" i="17"/>
  <c r="L274" i="17"/>
  <c r="P288" i="17"/>
  <c r="L288" i="17"/>
  <c r="P302" i="17"/>
  <c r="L302" i="17"/>
  <c r="P300" i="17"/>
  <c r="L300" i="17"/>
  <c r="P298" i="17"/>
  <c r="L298" i="17"/>
  <c r="P296" i="17"/>
  <c r="L296" i="17"/>
  <c r="P356" i="17"/>
  <c r="L356" i="17"/>
  <c r="L471" i="17"/>
  <c r="P471" i="17"/>
  <c r="P258" i="17"/>
  <c r="L258" i="17"/>
  <c r="P272" i="17"/>
  <c r="L272" i="17"/>
  <c r="P286" i="17"/>
  <c r="L286" i="17"/>
  <c r="P284" i="17"/>
  <c r="L284" i="17"/>
  <c r="P282" i="17"/>
  <c r="L282" i="17"/>
  <c r="P280" i="17"/>
  <c r="L280" i="17"/>
  <c r="P340" i="17"/>
  <c r="L340" i="17"/>
  <c r="P430" i="17"/>
  <c r="L430" i="17"/>
  <c r="P242" i="17"/>
  <c r="L242" i="17"/>
  <c r="P256" i="17"/>
  <c r="L256" i="17"/>
  <c r="P270" i="17"/>
  <c r="L270" i="17"/>
  <c r="P268" i="17"/>
  <c r="L268" i="17"/>
  <c r="P266" i="17"/>
  <c r="L266" i="17"/>
  <c r="P264" i="17"/>
  <c r="L264" i="17"/>
  <c r="P324" i="17"/>
  <c r="L324" i="17"/>
  <c r="L23" i="17"/>
  <c r="P23" i="17"/>
  <c r="P354" i="17"/>
  <c r="L354" i="17"/>
  <c r="P368" i="17"/>
  <c r="L368" i="17"/>
  <c r="P382" i="17"/>
  <c r="L382" i="17"/>
  <c r="P380" i="17"/>
  <c r="L380" i="17"/>
  <c r="P378" i="17"/>
  <c r="L378" i="17"/>
  <c r="P376" i="17"/>
  <c r="L376" i="17"/>
  <c r="L53" i="17"/>
  <c r="P53" i="17"/>
  <c r="L309" i="17"/>
  <c r="P309" i="17"/>
  <c r="L113" i="17"/>
  <c r="P113" i="17"/>
  <c r="L433" i="17"/>
  <c r="P433" i="17"/>
  <c r="L461" i="17"/>
  <c r="P461" i="17"/>
  <c r="L457" i="17"/>
  <c r="P457" i="17"/>
  <c r="L453" i="17"/>
  <c r="P453" i="17"/>
  <c r="L449" i="17"/>
  <c r="P449" i="17"/>
  <c r="L124" i="17"/>
  <c r="P124" i="17"/>
  <c r="L501" i="15"/>
  <c r="P501" i="15"/>
  <c r="L281" i="15"/>
  <c r="P281" i="15"/>
  <c r="P271" i="15"/>
  <c r="L271" i="15"/>
  <c r="L350" i="15"/>
  <c r="P350" i="15"/>
  <c r="L40" i="15"/>
  <c r="P40" i="15"/>
  <c r="L262" i="15"/>
  <c r="P262" i="15"/>
  <c r="P488" i="15"/>
  <c r="L488" i="15"/>
  <c r="L305" i="15"/>
  <c r="P305" i="15"/>
  <c r="P319" i="15"/>
  <c r="L319" i="15"/>
  <c r="P345" i="15"/>
  <c r="L345" i="15"/>
  <c r="L102" i="15"/>
  <c r="P102" i="15"/>
  <c r="L401" i="15"/>
  <c r="P401" i="15"/>
  <c r="P432" i="15"/>
  <c r="L432" i="15"/>
  <c r="P94" i="15"/>
  <c r="L94" i="15"/>
  <c r="L232" i="15"/>
  <c r="P232" i="15"/>
  <c r="P88" i="15"/>
  <c r="L88" i="15"/>
  <c r="L304" i="15"/>
  <c r="P304" i="15"/>
  <c r="P346" i="15"/>
  <c r="L346" i="15"/>
  <c r="L63" i="15"/>
  <c r="P63" i="15"/>
  <c r="L138" i="15"/>
  <c r="P138" i="15"/>
  <c r="L514" i="15"/>
  <c r="P514" i="15"/>
  <c r="L411" i="15"/>
  <c r="P411" i="15"/>
  <c r="P199" i="15"/>
  <c r="L199" i="15"/>
  <c r="L282" i="15"/>
  <c r="P282" i="15"/>
  <c r="L403" i="15"/>
  <c r="P403" i="15"/>
  <c r="L395" i="15"/>
  <c r="P395" i="15"/>
  <c r="L480" i="15"/>
  <c r="P480" i="15"/>
  <c r="P218" i="15"/>
  <c r="L218" i="15"/>
  <c r="P119" i="15"/>
  <c r="L119" i="15"/>
  <c r="L412" i="15"/>
  <c r="P412" i="15"/>
  <c r="L477" i="15"/>
  <c r="P477" i="15"/>
  <c r="L377" i="15"/>
  <c r="P377" i="15"/>
  <c r="L475" i="15"/>
  <c r="P475" i="15"/>
  <c r="L318" i="15"/>
  <c r="P318" i="15"/>
  <c r="L149" i="15"/>
  <c r="P149" i="15"/>
  <c r="L257" i="15"/>
  <c r="P257" i="15"/>
  <c r="P167" i="15"/>
  <c r="L167" i="15"/>
  <c r="L447" i="15"/>
  <c r="P447" i="15"/>
  <c r="L141" i="15"/>
  <c r="P141" i="15"/>
  <c r="L165" i="15"/>
  <c r="P165" i="15"/>
  <c r="L457" i="15"/>
  <c r="P457" i="15"/>
  <c r="L70" i="15"/>
  <c r="P70" i="15"/>
  <c r="L243" i="15"/>
  <c r="P243" i="15"/>
  <c r="L314" i="15"/>
  <c r="P314" i="15"/>
  <c r="L190" i="15"/>
  <c r="P190" i="15"/>
  <c r="L470" i="15"/>
  <c r="P470" i="15"/>
  <c r="P25" i="15"/>
  <c r="L25" i="15"/>
  <c r="L67" i="15"/>
  <c r="P67" i="15"/>
  <c r="L89" i="15"/>
  <c r="P89" i="15"/>
  <c r="P389" i="15"/>
  <c r="L389" i="15"/>
  <c r="P301" i="15"/>
  <c r="L301" i="15"/>
  <c r="P39" i="15"/>
  <c r="L39" i="15"/>
  <c r="L43" i="15"/>
  <c r="P43" i="15"/>
  <c r="L261" i="15"/>
  <c r="P261" i="15"/>
  <c r="P279" i="15"/>
  <c r="L279" i="15"/>
  <c r="L87" i="15"/>
  <c r="P87" i="15"/>
  <c r="P383" i="15"/>
  <c r="L383" i="15"/>
  <c r="P402" i="15"/>
  <c r="L402" i="15"/>
  <c r="P421" i="15"/>
  <c r="L421" i="15"/>
  <c r="P31" i="15"/>
  <c r="L31" i="15"/>
  <c r="P382" i="15"/>
  <c r="L382" i="15"/>
  <c r="L129" i="15"/>
  <c r="P129" i="15"/>
  <c r="L152" i="15"/>
  <c r="P152" i="15"/>
  <c r="L258" i="15"/>
  <c r="P258" i="15"/>
  <c r="P103" i="15"/>
  <c r="L103" i="15"/>
  <c r="L96" i="14"/>
  <c r="P96" i="14"/>
  <c r="L40" i="14"/>
  <c r="P40" i="14"/>
  <c r="L344" i="14"/>
  <c r="P344" i="14"/>
  <c r="L376" i="14"/>
  <c r="P376" i="14"/>
  <c r="P446" i="14"/>
  <c r="L446" i="14"/>
  <c r="P462" i="14"/>
  <c r="L462" i="14"/>
  <c r="P382" i="14"/>
  <c r="L382" i="14"/>
  <c r="P398" i="14"/>
  <c r="L398" i="14"/>
  <c r="P335" i="14"/>
  <c r="L335" i="14"/>
  <c r="L22" i="14"/>
  <c r="P22" i="14"/>
  <c r="P146" i="14"/>
  <c r="L146" i="14"/>
  <c r="L170" i="14"/>
  <c r="P170" i="14"/>
  <c r="L235" i="14"/>
  <c r="P235" i="14"/>
  <c r="P259" i="14"/>
  <c r="L259" i="14"/>
  <c r="L203" i="14"/>
  <c r="P203" i="14"/>
  <c r="P227" i="14"/>
  <c r="L227" i="14"/>
  <c r="L72" i="14"/>
  <c r="P72" i="14"/>
  <c r="L100" i="14"/>
  <c r="P100" i="14"/>
  <c r="L312" i="14"/>
  <c r="P312" i="14"/>
  <c r="L137" i="14"/>
  <c r="P137" i="14"/>
  <c r="L151" i="14"/>
  <c r="P151" i="14"/>
  <c r="L149" i="14"/>
  <c r="P149" i="14"/>
  <c r="P147" i="14"/>
  <c r="L147" i="14"/>
  <c r="L145" i="14"/>
  <c r="P145" i="14"/>
  <c r="L191" i="14"/>
  <c r="P191" i="14"/>
  <c r="L205" i="14"/>
  <c r="P205" i="14"/>
  <c r="L219" i="14"/>
  <c r="P219" i="14"/>
  <c r="L233" i="14"/>
  <c r="P233" i="14"/>
  <c r="L247" i="14"/>
  <c r="P247" i="14"/>
  <c r="L245" i="14"/>
  <c r="P245" i="14"/>
  <c r="P243" i="14"/>
  <c r="L243" i="14"/>
  <c r="L241" i="14"/>
  <c r="P241" i="14"/>
  <c r="L287" i="14"/>
  <c r="P287" i="14"/>
  <c r="L301" i="14"/>
  <c r="P301" i="14"/>
  <c r="L27" i="14"/>
  <c r="P27" i="14"/>
  <c r="L55" i="14"/>
  <c r="P55" i="14"/>
  <c r="L83" i="14"/>
  <c r="P83" i="14"/>
  <c r="L79" i="14"/>
  <c r="P79" i="14"/>
  <c r="P75" i="14"/>
  <c r="L75" i="14"/>
  <c r="L71" i="14"/>
  <c r="P71" i="14"/>
  <c r="L50" i="14"/>
  <c r="P50" i="14"/>
  <c r="L78" i="14"/>
  <c r="P78" i="14"/>
  <c r="P106" i="14"/>
  <c r="L106" i="14"/>
  <c r="L318" i="14"/>
  <c r="P318" i="14"/>
  <c r="L346" i="14"/>
  <c r="P346" i="14"/>
  <c r="L342" i="14"/>
  <c r="P342" i="14"/>
  <c r="P338" i="14"/>
  <c r="L338" i="14"/>
  <c r="L334" i="14"/>
  <c r="P334" i="14"/>
  <c r="P458" i="14"/>
  <c r="L458" i="14"/>
  <c r="P360" i="14"/>
  <c r="L360" i="14"/>
  <c r="P401" i="14"/>
  <c r="L401" i="14"/>
  <c r="L439" i="14"/>
  <c r="P439" i="14"/>
  <c r="P476" i="14"/>
  <c r="L476" i="14"/>
  <c r="P472" i="14"/>
  <c r="L472" i="14"/>
  <c r="L465" i="14"/>
  <c r="P465" i="14"/>
  <c r="L460" i="14"/>
  <c r="P460" i="14"/>
  <c r="L426" i="14"/>
  <c r="P426" i="14"/>
  <c r="L454" i="14"/>
  <c r="P454" i="14"/>
  <c r="L352" i="14"/>
  <c r="P352" i="14"/>
  <c r="P396" i="14"/>
  <c r="L396" i="14"/>
  <c r="L433" i="14"/>
  <c r="P433" i="14"/>
  <c r="P428" i="14"/>
  <c r="L428" i="14"/>
  <c r="L423" i="14"/>
  <c r="P423" i="14"/>
  <c r="L417" i="14"/>
  <c r="P417" i="14"/>
  <c r="M305" i="6"/>
  <c r="M81" i="6"/>
  <c r="M100" i="6"/>
  <c r="M193" i="6"/>
  <c r="M521" i="6"/>
  <c r="M290" i="6"/>
  <c r="M63" i="6"/>
  <c r="M89" i="6"/>
  <c r="M139" i="6"/>
  <c r="M335" i="6"/>
  <c r="M38" i="6"/>
  <c r="M484" i="6"/>
  <c r="M176" i="6"/>
  <c r="M301" i="6"/>
  <c r="M215" i="6"/>
  <c r="M527" i="6"/>
  <c r="M287" i="6"/>
  <c r="M508" i="6"/>
  <c r="M90" i="6"/>
  <c r="M182" i="6"/>
  <c r="M149" i="6"/>
  <c r="M320" i="6"/>
  <c r="M156" i="6"/>
  <c r="V21" i="6"/>
  <c r="M375" i="6"/>
  <c r="M97" i="6"/>
  <c r="M29" i="6"/>
  <c r="M216" i="6"/>
  <c r="M84" i="6"/>
  <c r="M146" i="6"/>
  <c r="M206" i="6"/>
  <c r="V14" i="6"/>
  <c r="M291" i="6"/>
  <c r="V11" i="6"/>
  <c r="M397" i="6"/>
  <c r="M43" i="6"/>
  <c r="M452" i="6"/>
  <c r="M514" i="6"/>
  <c r="M144" i="6"/>
  <c r="M471" i="6"/>
  <c r="M209" i="6"/>
  <c r="V6" i="6"/>
  <c r="M281" i="6"/>
  <c r="M282" i="6"/>
  <c r="M374" i="6"/>
  <c r="M341" i="6"/>
  <c r="M512" i="6"/>
  <c r="M348" i="6"/>
  <c r="M197" i="6"/>
  <c r="M368" i="6"/>
  <c r="M204" i="6"/>
  <c r="M507" i="6"/>
  <c r="M289" i="6"/>
  <c r="M510" i="6"/>
  <c r="M506" i="6"/>
  <c r="M152" i="6"/>
  <c r="V3" i="6"/>
  <c r="M82" i="6"/>
  <c r="M142" i="6"/>
  <c r="M447" i="6"/>
  <c r="M207" i="6"/>
  <c r="M519" i="6"/>
  <c r="M333" i="6"/>
  <c r="M520" i="6"/>
  <c r="M388" i="6"/>
  <c r="M450" i="6"/>
  <c r="M80" i="6"/>
  <c r="L531" i="16"/>
  <c r="P531" i="16"/>
  <c r="L290" i="16"/>
  <c r="P290" i="16"/>
  <c r="L265" i="16"/>
  <c r="P265" i="16"/>
  <c r="P343" i="16"/>
  <c r="L343" i="16"/>
  <c r="L35" i="16"/>
  <c r="P35" i="16"/>
  <c r="L283" i="16"/>
  <c r="P283" i="16"/>
  <c r="L101" i="16"/>
  <c r="P101" i="16"/>
  <c r="L458" i="16"/>
  <c r="P458" i="16"/>
  <c r="L229" i="16"/>
  <c r="P229" i="16"/>
  <c r="L341" i="16"/>
  <c r="P341" i="16"/>
  <c r="L79" i="16"/>
  <c r="P79" i="16"/>
  <c r="L151" i="16"/>
  <c r="P151" i="16"/>
  <c r="L239" i="16"/>
  <c r="P239" i="16"/>
  <c r="L279" i="16"/>
  <c r="P279" i="16"/>
  <c r="L137" i="16"/>
  <c r="P137" i="16"/>
  <c r="L462" i="16"/>
  <c r="P462" i="16"/>
  <c r="L105" i="16"/>
  <c r="P105" i="16"/>
  <c r="P403" i="16"/>
  <c r="L403" i="16"/>
  <c r="L188" i="16"/>
  <c r="P188" i="16"/>
  <c r="L307" i="16"/>
  <c r="P307" i="16"/>
  <c r="L294" i="16"/>
  <c r="P294" i="16"/>
  <c r="L514" i="16"/>
  <c r="P514" i="16"/>
  <c r="L24" i="16"/>
  <c r="P24" i="16"/>
  <c r="L162" i="16"/>
  <c r="P162" i="16"/>
  <c r="L295" i="16"/>
  <c r="P295" i="16"/>
  <c r="P519" i="16"/>
  <c r="L519" i="16"/>
  <c r="L502" i="16"/>
  <c r="P502" i="16"/>
  <c r="L76" i="16"/>
  <c r="P76" i="16"/>
  <c r="L67" i="16"/>
  <c r="P67" i="16"/>
  <c r="L182" i="16"/>
  <c r="P182" i="16"/>
  <c r="L314" i="16"/>
  <c r="P314" i="16"/>
  <c r="L453" i="16"/>
  <c r="P453" i="16"/>
  <c r="P320" i="16"/>
  <c r="L320" i="16"/>
  <c r="P445" i="16"/>
  <c r="L445" i="16"/>
  <c r="L436" i="16"/>
  <c r="P436" i="16"/>
  <c r="L27" i="16"/>
  <c r="P27" i="16"/>
  <c r="L534" i="16"/>
  <c r="P534" i="16"/>
  <c r="L108" i="16"/>
  <c r="P108" i="16"/>
  <c r="L444" i="16"/>
  <c r="P444" i="16"/>
  <c r="L209" i="16"/>
  <c r="P209" i="16"/>
  <c r="L142" i="16"/>
  <c r="P142" i="16"/>
  <c r="L253" i="16"/>
  <c r="P253" i="16"/>
  <c r="P336" i="16"/>
  <c r="L336" i="16"/>
  <c r="L477" i="16"/>
  <c r="P477" i="16"/>
  <c r="L468" i="16"/>
  <c r="P468" i="16"/>
  <c r="L455" i="16"/>
  <c r="P455" i="16"/>
  <c r="P530" i="16"/>
  <c r="L530" i="16"/>
  <c r="L248" i="16"/>
  <c r="P248" i="16"/>
  <c r="L68" i="16"/>
  <c r="P68" i="16"/>
  <c r="L187" i="16"/>
  <c r="P187" i="16"/>
  <c r="L174" i="16"/>
  <c r="P174" i="16"/>
  <c r="L285" i="16"/>
  <c r="P285" i="16"/>
  <c r="P352" i="16"/>
  <c r="L352" i="16"/>
  <c r="L272" i="16"/>
  <c r="P272" i="16"/>
  <c r="P464" i="16"/>
  <c r="L464" i="16"/>
  <c r="L451" i="16"/>
  <c r="P451" i="16"/>
  <c r="L335" i="16"/>
  <c r="P335" i="16"/>
  <c r="L359" i="16"/>
  <c r="P359" i="16"/>
  <c r="P100" i="16"/>
  <c r="L100" i="16"/>
  <c r="P219" i="16"/>
  <c r="L219" i="16"/>
  <c r="P206" i="16"/>
  <c r="L206" i="16"/>
  <c r="P189" i="16"/>
  <c r="L189" i="16"/>
  <c r="L350" i="16"/>
  <c r="P350" i="16"/>
  <c r="P268" i="16"/>
  <c r="L268" i="16"/>
  <c r="L509" i="17"/>
  <c r="P509" i="17"/>
  <c r="L373" i="17"/>
  <c r="P373" i="17"/>
  <c r="L357" i="17"/>
  <c r="P357" i="17"/>
  <c r="L341" i="17"/>
  <c r="P341" i="17"/>
  <c r="L325" i="17"/>
  <c r="P325" i="17"/>
  <c r="L181" i="17"/>
  <c r="P181" i="17"/>
  <c r="L165" i="17"/>
  <c r="P165" i="17"/>
  <c r="L149" i="17"/>
  <c r="P149" i="17"/>
  <c r="L261" i="17"/>
  <c r="P261" i="17"/>
  <c r="L447" i="17"/>
  <c r="P447" i="17"/>
  <c r="L507" i="17"/>
  <c r="P507" i="17"/>
  <c r="L497" i="17"/>
  <c r="P497" i="17"/>
  <c r="L495" i="17"/>
  <c r="P495" i="17"/>
  <c r="L481" i="17"/>
  <c r="P481" i="17"/>
  <c r="L479" i="17"/>
  <c r="P479" i="17"/>
  <c r="L521" i="17"/>
  <c r="P521" i="17"/>
  <c r="P132" i="17"/>
  <c r="L132" i="17"/>
  <c r="P374" i="17"/>
  <c r="L374" i="17"/>
  <c r="P162" i="17"/>
  <c r="L162" i="17"/>
  <c r="P176" i="17"/>
  <c r="L176" i="17"/>
  <c r="P190" i="17"/>
  <c r="L190" i="17"/>
  <c r="P188" i="17"/>
  <c r="L188" i="17"/>
  <c r="P186" i="17"/>
  <c r="L186" i="17"/>
  <c r="P184" i="17"/>
  <c r="L184" i="17"/>
  <c r="P244" i="17"/>
  <c r="L244" i="17"/>
  <c r="P246" i="17"/>
  <c r="L246" i="17"/>
  <c r="P146" i="17"/>
  <c r="L146" i="17"/>
  <c r="P160" i="17"/>
  <c r="L160" i="17"/>
  <c r="P174" i="17"/>
  <c r="L174" i="17"/>
  <c r="P172" i="17"/>
  <c r="L172" i="17"/>
  <c r="P170" i="17"/>
  <c r="L170" i="17"/>
  <c r="P168" i="17"/>
  <c r="L168" i="17"/>
  <c r="P228" i="17"/>
  <c r="L228" i="17"/>
  <c r="L519" i="17"/>
  <c r="P519" i="17"/>
  <c r="P130" i="17"/>
  <c r="L130" i="17"/>
  <c r="P144" i="17"/>
  <c r="L144" i="17"/>
  <c r="P158" i="17"/>
  <c r="L158" i="17"/>
  <c r="P156" i="17"/>
  <c r="L156" i="17"/>
  <c r="P154" i="17"/>
  <c r="L154" i="17"/>
  <c r="P152" i="17"/>
  <c r="L152" i="17"/>
  <c r="P212" i="17"/>
  <c r="L212" i="17"/>
  <c r="L531" i="17"/>
  <c r="P531" i="17"/>
  <c r="L505" i="17"/>
  <c r="P505" i="17"/>
  <c r="P128" i="17"/>
  <c r="L128" i="17"/>
  <c r="P142" i="17"/>
  <c r="L142" i="17"/>
  <c r="P140" i="17"/>
  <c r="L140" i="17"/>
  <c r="P138" i="17"/>
  <c r="L138" i="17"/>
  <c r="P136" i="17"/>
  <c r="L136" i="17"/>
  <c r="P196" i="17"/>
  <c r="L196" i="17"/>
  <c r="P405" i="17"/>
  <c r="L405" i="17"/>
  <c r="L226" i="17"/>
  <c r="P226" i="17"/>
  <c r="L240" i="17"/>
  <c r="P240" i="17"/>
  <c r="L254" i="17"/>
  <c r="P254" i="17"/>
  <c r="L252" i="17"/>
  <c r="P252" i="17"/>
  <c r="L250" i="17"/>
  <c r="P250" i="17"/>
  <c r="L248" i="17"/>
  <c r="P248" i="17"/>
  <c r="L308" i="17"/>
  <c r="P308" i="17"/>
  <c r="L293" i="17"/>
  <c r="P293" i="17"/>
  <c r="P338" i="17"/>
  <c r="L338" i="17"/>
  <c r="P352" i="17"/>
  <c r="L352" i="17"/>
  <c r="P366" i="17"/>
  <c r="L366" i="17"/>
  <c r="P364" i="17"/>
  <c r="L364" i="17"/>
  <c r="P362" i="17"/>
  <c r="L362" i="17"/>
  <c r="P360" i="17"/>
  <c r="L360" i="17"/>
  <c r="L21" i="17"/>
  <c r="P21" i="17"/>
  <c r="L496" i="15"/>
  <c r="P496" i="15"/>
  <c r="P343" i="15"/>
  <c r="L343" i="15"/>
  <c r="L147" i="15"/>
  <c r="P147" i="15"/>
  <c r="L146" i="15"/>
  <c r="P146" i="15"/>
  <c r="P385" i="15"/>
  <c r="L385" i="15"/>
  <c r="L202" i="15"/>
  <c r="P202" i="15"/>
  <c r="L97" i="15"/>
  <c r="P97" i="15"/>
  <c r="P406" i="15"/>
  <c r="L406" i="15"/>
  <c r="L452" i="15"/>
  <c r="P452" i="15"/>
  <c r="L73" i="15"/>
  <c r="P73" i="15"/>
  <c r="P75" i="15"/>
  <c r="L75" i="15"/>
  <c r="L121" i="15"/>
  <c r="P121" i="15"/>
  <c r="P230" i="15"/>
  <c r="L230" i="15"/>
  <c r="L213" i="15"/>
  <c r="P213" i="15"/>
  <c r="P95" i="15"/>
  <c r="L95" i="15"/>
  <c r="L277" i="15"/>
  <c r="P277" i="15"/>
  <c r="L214" i="15"/>
  <c r="P214" i="15"/>
  <c r="P250" i="15"/>
  <c r="L250" i="15"/>
  <c r="L223" i="15"/>
  <c r="P223" i="15"/>
  <c r="P393" i="15"/>
  <c r="L393" i="15"/>
  <c r="L491" i="15"/>
  <c r="P491" i="15"/>
  <c r="L358" i="15"/>
  <c r="P358" i="15"/>
  <c r="L469" i="15"/>
  <c r="P469" i="15"/>
  <c r="L100" i="15"/>
  <c r="P100" i="15"/>
  <c r="L134" i="15"/>
  <c r="P134" i="15"/>
  <c r="L52" i="15"/>
  <c r="P52" i="15"/>
  <c r="P228" i="15"/>
  <c r="L228" i="15"/>
  <c r="P290" i="15"/>
  <c r="L290" i="15"/>
  <c r="P525" i="15"/>
  <c r="L525" i="15"/>
  <c r="L28" i="15"/>
  <c r="P28" i="15"/>
  <c r="L72" i="15"/>
  <c r="P72" i="15"/>
  <c r="P68" i="15"/>
  <c r="L68" i="15"/>
  <c r="P388" i="15"/>
  <c r="L388" i="15"/>
  <c r="L302" i="15"/>
  <c r="P302" i="15"/>
  <c r="L416" i="15"/>
  <c r="P416" i="15"/>
  <c r="L435" i="15"/>
  <c r="P435" i="15"/>
  <c r="P340" i="15"/>
  <c r="L340" i="15"/>
  <c r="L333" i="15"/>
  <c r="P333" i="15"/>
  <c r="L240" i="15"/>
  <c r="P240" i="15"/>
  <c r="L58" i="15"/>
  <c r="P58" i="15"/>
  <c r="P328" i="15"/>
  <c r="L328" i="15"/>
  <c r="L189" i="15"/>
  <c r="P189" i="15"/>
  <c r="P407" i="15"/>
  <c r="L407" i="15"/>
  <c r="P426" i="15"/>
  <c r="L426" i="15"/>
  <c r="L246" i="15"/>
  <c r="P246" i="15"/>
  <c r="P362" i="15"/>
  <c r="L362" i="15"/>
  <c r="L466" i="15"/>
  <c r="P466" i="15"/>
  <c r="P485" i="15"/>
  <c r="L485" i="15"/>
  <c r="P365" i="15"/>
  <c r="L365" i="15"/>
  <c r="L198" i="15"/>
  <c r="P198" i="15"/>
  <c r="L478" i="15"/>
  <c r="P478" i="15"/>
  <c r="L265" i="15"/>
  <c r="P265" i="15"/>
  <c r="L203" i="15"/>
  <c r="P203" i="15"/>
  <c r="L443" i="15"/>
  <c r="P443" i="15"/>
  <c r="L479" i="15"/>
  <c r="P479" i="15"/>
  <c r="L498" i="15"/>
  <c r="P498" i="15"/>
  <c r="L260" i="15"/>
  <c r="P260" i="15"/>
  <c r="P60" i="15"/>
  <c r="L60" i="15"/>
  <c r="L294" i="15"/>
  <c r="P294" i="15"/>
  <c r="L461" i="15"/>
  <c r="P461" i="15"/>
  <c r="L66" i="15"/>
  <c r="P66" i="15"/>
  <c r="P530" i="15"/>
  <c r="L530" i="15"/>
  <c r="P276" i="15"/>
  <c r="L276" i="15"/>
  <c r="P194" i="15"/>
  <c r="L194" i="15"/>
  <c r="P510" i="15"/>
  <c r="L510" i="15"/>
  <c r="P131" i="14"/>
  <c r="L131" i="14"/>
  <c r="L135" i="14"/>
  <c r="P135" i="14"/>
  <c r="L60" i="14"/>
  <c r="P60" i="14"/>
  <c r="L76" i="14"/>
  <c r="P76" i="14"/>
  <c r="L37" i="14"/>
  <c r="P37" i="14"/>
  <c r="L53" i="14"/>
  <c r="P53" i="14"/>
  <c r="P288" i="14"/>
  <c r="L288" i="14"/>
  <c r="P296" i="14"/>
  <c r="L296" i="14"/>
  <c r="P192" i="14"/>
  <c r="L192" i="14"/>
  <c r="P200" i="14"/>
  <c r="L200" i="14"/>
  <c r="L87" i="14"/>
  <c r="P87" i="14"/>
  <c r="L103" i="14"/>
  <c r="P103" i="14"/>
  <c r="P363" i="14"/>
  <c r="L363" i="14"/>
  <c r="L389" i="14"/>
  <c r="P389" i="14"/>
  <c r="P482" i="14"/>
  <c r="L482" i="14"/>
  <c r="P498" i="14"/>
  <c r="L498" i="14"/>
  <c r="P294" i="14"/>
  <c r="L294" i="14"/>
  <c r="P308" i="14"/>
  <c r="L308" i="14"/>
  <c r="L41" i="14"/>
  <c r="P41" i="14"/>
  <c r="L69" i="14"/>
  <c r="P69" i="14"/>
  <c r="L97" i="14"/>
  <c r="P97" i="14"/>
  <c r="L93" i="14"/>
  <c r="P93" i="14"/>
  <c r="P89" i="14"/>
  <c r="L89" i="14"/>
  <c r="L85" i="14"/>
  <c r="P85" i="14"/>
  <c r="L361" i="14"/>
  <c r="P361" i="14"/>
  <c r="L36" i="14"/>
  <c r="P36" i="14"/>
  <c r="L64" i="14"/>
  <c r="P64" i="14"/>
  <c r="L92" i="14"/>
  <c r="P92" i="14"/>
  <c r="L120" i="14"/>
  <c r="P120" i="14"/>
  <c r="L116" i="14"/>
  <c r="P116" i="14"/>
  <c r="P112" i="14"/>
  <c r="L112" i="14"/>
  <c r="L108" i="14"/>
  <c r="P108" i="14"/>
  <c r="P159" i="14"/>
  <c r="L159" i="14"/>
  <c r="P173" i="14"/>
  <c r="L173" i="14"/>
  <c r="P187" i="14"/>
  <c r="L187" i="14"/>
  <c r="P201" i="14"/>
  <c r="L201" i="14"/>
  <c r="P215" i="14"/>
  <c r="L215" i="14"/>
  <c r="P213" i="14"/>
  <c r="L213" i="14"/>
  <c r="L211" i="14"/>
  <c r="P211" i="14"/>
  <c r="P209" i="14"/>
  <c r="L209" i="14"/>
  <c r="P271" i="14"/>
  <c r="L271" i="14"/>
  <c r="P285" i="14"/>
  <c r="L285" i="14"/>
  <c r="L299" i="14"/>
  <c r="P299" i="14"/>
  <c r="P23" i="14"/>
  <c r="L23" i="14"/>
  <c r="P51" i="14"/>
  <c r="L51" i="14"/>
  <c r="P47" i="14"/>
  <c r="L47" i="14"/>
  <c r="L43" i="14"/>
  <c r="P43" i="14"/>
  <c r="P39" i="14"/>
  <c r="L39" i="14"/>
  <c r="P347" i="14"/>
  <c r="L347" i="14"/>
  <c r="L46" i="14"/>
  <c r="P46" i="14"/>
  <c r="L74" i="14"/>
  <c r="P74" i="14"/>
  <c r="L102" i="14"/>
  <c r="P102" i="14"/>
  <c r="L314" i="14"/>
  <c r="P314" i="14"/>
  <c r="L126" i="14"/>
  <c r="P126" i="14"/>
  <c r="P122" i="14"/>
  <c r="L122" i="14"/>
  <c r="L118" i="14"/>
  <c r="P118" i="14"/>
  <c r="L315" i="14"/>
  <c r="P315" i="14"/>
  <c r="P343" i="14"/>
  <c r="L343" i="14"/>
  <c r="L42" i="14"/>
  <c r="P42" i="14"/>
  <c r="L70" i="14"/>
  <c r="P70" i="14"/>
  <c r="L98" i="14"/>
  <c r="P98" i="14"/>
  <c r="L94" i="14"/>
  <c r="P94" i="14"/>
  <c r="P90" i="14"/>
  <c r="L90" i="14"/>
  <c r="L86" i="14"/>
  <c r="P86" i="14"/>
  <c r="M360" i="6"/>
  <c r="M175" i="6"/>
  <c r="M395" i="6"/>
  <c r="M265" i="6"/>
  <c r="M391" i="6"/>
  <c r="M350" i="6"/>
  <c r="M109" i="6"/>
  <c r="V10" i="6"/>
  <c r="M168" i="6"/>
  <c r="M225" i="6"/>
  <c r="M133" i="6"/>
  <c r="M431" i="6"/>
  <c r="V16" i="6"/>
  <c r="M330" i="6"/>
  <c r="V25" i="6"/>
  <c r="M355" i="6"/>
  <c r="M103" i="6"/>
  <c r="M445" i="6"/>
  <c r="M91" i="6"/>
  <c r="M54" i="6"/>
  <c r="M21" i="6"/>
  <c r="M192" i="6"/>
  <c r="M28" i="6"/>
  <c r="M423" i="6"/>
  <c r="M203" i="6"/>
  <c r="M495" i="6"/>
  <c r="M442" i="6"/>
  <c r="M88" i="6"/>
  <c r="M501" i="6"/>
  <c r="M131" i="6"/>
  <c r="M78" i="6"/>
  <c r="M361" i="6"/>
  <c r="M111" i="6"/>
  <c r="M433" i="6"/>
  <c r="M269" i="6"/>
  <c r="M456" i="6"/>
  <c r="M324" i="6"/>
  <c r="M386" i="6"/>
  <c r="M446" i="6"/>
  <c r="M299" i="6"/>
  <c r="M526" i="6"/>
  <c r="M371" i="6"/>
  <c r="M95" i="6"/>
  <c r="M154" i="6"/>
  <c r="M246" i="6"/>
  <c r="M213" i="6"/>
  <c r="M384" i="6"/>
  <c r="M220" i="6"/>
  <c r="M69" i="6"/>
  <c r="M240" i="6"/>
  <c r="M76" i="6"/>
  <c r="M337" i="6"/>
  <c r="M105" i="6"/>
  <c r="M409" i="6"/>
  <c r="M378" i="6"/>
  <c r="M24" i="6"/>
  <c r="M437" i="6"/>
  <c r="M67" i="6"/>
  <c r="M444" i="6"/>
  <c r="M275" i="6"/>
  <c r="M524" i="6"/>
  <c r="M347" i="6"/>
  <c r="M205" i="6"/>
  <c r="M392" i="6"/>
  <c r="M260" i="6"/>
  <c r="M322" i="6"/>
  <c r="L18" i="14"/>
  <c r="L18" i="15"/>
  <c r="L18" i="17"/>
  <c r="L18" i="16"/>
  <c r="W50" i="1" l="1"/>
  <c r="V51" i="1"/>
  <c r="W40" i="1"/>
  <c r="V41" i="1"/>
  <c r="E9" i="12"/>
  <c r="K209" i="12"/>
  <c r="L209" i="12" s="1"/>
  <c r="K492" i="12"/>
  <c r="K245" i="12"/>
  <c r="L245" i="12" s="1"/>
  <c r="K482" i="12"/>
  <c r="P482" i="12" s="1"/>
  <c r="K323" i="12"/>
  <c r="L323" i="12" s="1"/>
  <c r="K76" i="12"/>
  <c r="P76" i="12" s="1"/>
  <c r="K32" i="12"/>
  <c r="L32" i="12" s="1"/>
  <c r="K157" i="12"/>
  <c r="L157" i="12" s="1"/>
  <c r="K124" i="12"/>
  <c r="P124" i="12" s="1"/>
  <c r="K469" i="12"/>
  <c r="P469" i="12" s="1"/>
  <c r="K165" i="12"/>
  <c r="L165" i="12" s="1"/>
  <c r="K106" i="12"/>
  <c r="P106" i="12" s="1"/>
  <c r="K384" i="12"/>
  <c r="P384" i="12" s="1"/>
  <c r="K431" i="12"/>
  <c r="L431" i="12" s="1"/>
  <c r="K125" i="12"/>
  <c r="P125" i="12" s="1"/>
  <c r="K39" i="12"/>
  <c r="L39" i="12" s="1"/>
  <c r="K249" i="12"/>
  <c r="L249" i="12" s="1"/>
  <c r="K89" i="12"/>
  <c r="L89" i="12" s="1"/>
  <c r="K250" i="12"/>
  <c r="L250" i="12" s="1"/>
  <c r="K329" i="12"/>
  <c r="L329" i="12" s="1"/>
  <c r="K218" i="12"/>
  <c r="L218" i="12" s="1"/>
  <c r="K37" i="12"/>
  <c r="L37" i="12" s="1"/>
  <c r="K445" i="12"/>
  <c r="P445" i="12" s="1"/>
  <c r="K477" i="12"/>
  <c r="L477" i="12" s="1"/>
  <c r="K254" i="12"/>
  <c r="L254" i="12" s="1"/>
  <c r="K141" i="12"/>
  <c r="P141" i="12" s="1"/>
  <c r="K520" i="12"/>
  <c r="L520" i="12" s="1"/>
  <c r="K366" i="12"/>
  <c r="P366" i="12" s="1"/>
  <c r="K438" i="12"/>
  <c r="P438" i="12" s="1"/>
  <c r="K262" i="12"/>
  <c r="K493" i="12"/>
  <c r="P493" i="12" s="1"/>
  <c r="K401" i="12"/>
  <c r="L401" i="12" s="1"/>
  <c r="K21" i="12"/>
  <c r="L21" i="12" s="1"/>
  <c r="K500" i="12"/>
  <c r="L500" i="12" s="1"/>
  <c r="K490" i="12"/>
  <c r="L490" i="12" s="1"/>
  <c r="K435" i="12"/>
  <c r="P435" i="12" s="1"/>
  <c r="K283" i="12"/>
  <c r="L283" i="12" s="1"/>
  <c r="K317" i="12"/>
  <c r="L317" i="12" s="1"/>
  <c r="K22" i="12"/>
  <c r="L22" i="12" s="1"/>
  <c r="K130" i="12"/>
  <c r="P130" i="12" s="1"/>
  <c r="K204" i="12"/>
  <c r="L204" i="12" s="1"/>
  <c r="K228" i="12"/>
  <c r="P228" i="12" s="1"/>
  <c r="K54" i="12"/>
  <c r="L54" i="12" s="1"/>
  <c r="K494" i="12"/>
  <c r="P494" i="12" s="1"/>
  <c r="K372" i="12"/>
  <c r="L372" i="12" s="1"/>
  <c r="K256" i="12"/>
  <c r="L256" i="12" s="1"/>
  <c r="K406" i="12"/>
  <c r="L406" i="12" s="1"/>
  <c r="K143" i="12"/>
  <c r="L143" i="12" s="1"/>
  <c r="K397" i="12"/>
  <c r="L397" i="12" s="1"/>
  <c r="K378" i="12"/>
  <c r="P378" i="12" s="1"/>
  <c r="K112" i="12"/>
  <c r="L112" i="12" s="1"/>
  <c r="K424" i="12"/>
  <c r="L424" i="12" s="1"/>
  <c r="K379" i="12"/>
  <c r="L379" i="12" s="1"/>
  <c r="K173" i="12"/>
  <c r="K43" i="12"/>
  <c r="L43" i="12" s="1"/>
  <c r="K149" i="12"/>
  <c r="L149" i="12" s="1"/>
  <c r="K410" i="12"/>
  <c r="L410" i="12" s="1"/>
  <c r="K188" i="12"/>
  <c r="L188" i="12" s="1"/>
  <c r="K376" i="12"/>
  <c r="L376" i="12" s="1"/>
  <c r="K480" i="12"/>
  <c r="L480" i="12" s="1"/>
  <c r="K132" i="12"/>
  <c r="L132" i="12" s="1"/>
  <c r="K75" i="12"/>
  <c r="L75" i="12" s="1"/>
  <c r="K383" i="12"/>
  <c r="L383" i="12" s="1"/>
  <c r="K518" i="12"/>
  <c r="L518" i="12" s="1"/>
  <c r="K91" i="12"/>
  <c r="L91" i="12" s="1"/>
  <c r="K346" i="12"/>
  <c r="P346" i="12" s="1"/>
  <c r="K458" i="12"/>
  <c r="L458" i="12" s="1"/>
  <c r="K437" i="12"/>
  <c r="L437" i="12" s="1"/>
  <c r="K73" i="12"/>
  <c r="L73" i="12" s="1"/>
  <c r="K340" i="12"/>
  <c r="L340" i="12" s="1"/>
  <c r="K200" i="12"/>
  <c r="L200" i="12" s="1"/>
  <c r="K433" i="12"/>
  <c r="L433" i="12" s="1"/>
  <c r="K310" i="12"/>
  <c r="L310" i="12" s="1"/>
  <c r="K390" i="12"/>
  <c r="P390" i="12" s="1"/>
  <c r="K169" i="12"/>
  <c r="L169" i="12" s="1"/>
  <c r="K528" i="12"/>
  <c r="P528" i="12" s="1"/>
  <c r="K182" i="12"/>
  <c r="L182" i="12" s="1"/>
  <c r="K66" i="12"/>
  <c r="L66" i="12" s="1"/>
  <c r="K471" i="12"/>
  <c r="L471" i="12" s="1"/>
  <c r="K224" i="12"/>
  <c r="L224" i="12" s="1"/>
  <c r="K439" i="12"/>
  <c r="L439" i="12" s="1"/>
  <c r="K208" i="12"/>
  <c r="L208" i="12" s="1"/>
  <c r="K119" i="12"/>
  <c r="P119" i="12" s="1"/>
  <c r="K103" i="12"/>
  <c r="L103" i="12" s="1"/>
  <c r="K115" i="12"/>
  <c r="P115" i="12" s="1"/>
  <c r="K83" i="12"/>
  <c r="P83" i="12" s="1"/>
  <c r="K525" i="12"/>
  <c r="P525" i="12" s="1"/>
  <c r="K258" i="12"/>
  <c r="L258" i="12" s="1"/>
  <c r="K486" i="12"/>
  <c r="P486" i="12" s="1"/>
  <c r="K191" i="12"/>
  <c r="L191" i="12" s="1"/>
  <c r="K23" i="12"/>
  <c r="P23" i="12" s="1"/>
  <c r="K522" i="12"/>
  <c r="L522" i="12" s="1"/>
  <c r="K205" i="12"/>
  <c r="L205" i="12" s="1"/>
  <c r="K529" i="12"/>
  <c r="L529" i="12" s="1"/>
  <c r="K267" i="12"/>
  <c r="L267" i="12" s="1"/>
  <c r="K47" i="12"/>
  <c r="L47" i="12" s="1"/>
  <c r="K230" i="12"/>
  <c r="L230" i="12" s="1"/>
  <c r="K237" i="12"/>
  <c r="L237" i="12" s="1"/>
  <c r="K381" i="12"/>
  <c r="L381" i="12" s="1"/>
  <c r="K29" i="12"/>
  <c r="L29" i="12" s="1"/>
  <c r="K185" i="12"/>
  <c r="P185" i="12" s="1"/>
  <c r="K177" i="12"/>
  <c r="L177" i="12" s="1"/>
  <c r="K535" i="12"/>
  <c r="P535" i="12" s="1"/>
  <c r="K474" i="12"/>
  <c r="L474" i="12" s="1"/>
  <c r="K42" i="12"/>
  <c r="L42" i="12" s="1"/>
  <c r="K275" i="12"/>
  <c r="P275" i="12" s="1"/>
  <c r="K466" i="12"/>
  <c r="L466" i="12" s="1"/>
  <c r="K123" i="12"/>
  <c r="L123" i="12" s="1"/>
  <c r="K430" i="12"/>
  <c r="P430" i="12" s="1"/>
  <c r="K467" i="12"/>
  <c r="L467" i="12" s="1"/>
  <c r="K359" i="12"/>
  <c r="L359" i="12" s="1"/>
  <c r="K176" i="12"/>
  <c r="L176" i="12" s="1"/>
  <c r="K487" i="12"/>
  <c r="L487" i="12" s="1"/>
  <c r="K113" i="12"/>
  <c r="L113" i="12" s="1"/>
  <c r="K81" i="12"/>
  <c r="L81" i="12" s="1"/>
  <c r="K234" i="12"/>
  <c r="L234" i="12" s="1"/>
  <c r="K497" i="12"/>
  <c r="L497" i="12" s="1"/>
  <c r="K514" i="12"/>
  <c r="L514" i="12" s="1"/>
  <c r="K189" i="12"/>
  <c r="L189" i="12" s="1"/>
  <c r="K351" i="12"/>
  <c r="L351" i="12" s="1"/>
  <c r="K266" i="12"/>
  <c r="L266" i="12" s="1"/>
  <c r="K77" i="12"/>
  <c r="P77" i="12" s="1"/>
  <c r="K318" i="12"/>
  <c r="L318" i="12" s="1"/>
  <c r="K470" i="12"/>
  <c r="L470" i="12" s="1"/>
  <c r="K315" i="12"/>
  <c r="L315" i="12" s="1"/>
  <c r="K59" i="12"/>
  <c r="L59" i="12" s="1"/>
  <c r="K282" i="12"/>
  <c r="L282" i="12" s="1"/>
  <c r="K426" i="12"/>
  <c r="L426" i="12" s="1"/>
  <c r="K405" i="12"/>
  <c r="L405" i="12" s="1"/>
  <c r="K57" i="12"/>
  <c r="P57" i="12" s="1"/>
  <c r="K511" i="12"/>
  <c r="L511" i="12" s="1"/>
  <c r="K418" i="12"/>
  <c r="L418" i="12" s="1"/>
  <c r="K82" i="12"/>
  <c r="L82" i="12" s="1"/>
  <c r="K524" i="12"/>
  <c r="L524" i="12" s="1"/>
  <c r="K369" i="12"/>
  <c r="L369" i="12" s="1"/>
  <c r="K447" i="12"/>
  <c r="L447" i="12" s="1"/>
  <c r="K243" i="12"/>
  <c r="L243" i="12" s="1"/>
  <c r="K253" i="12"/>
  <c r="L253" i="12" s="1"/>
  <c r="K260" i="12"/>
  <c r="L260" i="12" s="1"/>
  <c r="K408" i="12"/>
  <c r="L408" i="12" s="1"/>
  <c r="K312" i="12"/>
  <c r="P312" i="12" s="1"/>
  <c r="K325" i="12"/>
  <c r="L325" i="12" s="1"/>
  <c r="K517" i="12"/>
  <c r="L517" i="12" s="1"/>
  <c r="K314" i="12"/>
  <c r="L314" i="12" s="1"/>
  <c r="K286" i="12"/>
  <c r="L286" i="12" s="1"/>
  <c r="K269" i="12"/>
  <c r="L269" i="12" s="1"/>
  <c r="K203" i="12"/>
  <c r="P203" i="12" s="1"/>
  <c r="K347" i="12"/>
  <c r="P347" i="12" s="1"/>
  <c r="K207" i="12"/>
  <c r="P207" i="12" s="1"/>
  <c r="K407" i="12"/>
  <c r="L407" i="12" s="1"/>
  <c r="K233" i="12"/>
  <c r="L233" i="12" s="1"/>
  <c r="K295" i="12"/>
  <c r="L295" i="12" s="1"/>
  <c r="K409" i="12"/>
  <c r="P409" i="12" s="1"/>
  <c r="K371" i="12"/>
  <c r="L371" i="12" s="1"/>
  <c r="K523" i="12"/>
  <c r="P523" i="12" s="1"/>
  <c r="K202" i="12"/>
  <c r="L202" i="12" s="1"/>
  <c r="K450" i="12"/>
  <c r="L450" i="12" s="1"/>
  <c r="K461" i="12"/>
  <c r="K304" i="12"/>
  <c r="L304" i="12" s="1"/>
  <c r="K70" i="12"/>
  <c r="P70" i="12" s="1"/>
  <c r="K361" i="12"/>
  <c r="P361" i="12" s="1"/>
  <c r="K268" i="12"/>
  <c r="P268" i="12" s="1"/>
  <c r="K68" i="12"/>
  <c r="L68" i="12" s="1"/>
  <c r="K330" i="12"/>
  <c r="L330" i="12" s="1"/>
  <c r="K382" i="12"/>
  <c r="P382" i="12" s="1"/>
  <c r="K298" i="12"/>
  <c r="L298" i="12" s="1"/>
  <c r="K121" i="12"/>
  <c r="L121" i="12" s="1"/>
  <c r="K498" i="12"/>
  <c r="L498" i="12" s="1"/>
  <c r="K62" i="12"/>
  <c r="P62" i="12" s="1"/>
  <c r="K131" i="12"/>
  <c r="L131" i="12" s="1"/>
  <c r="K142" i="12"/>
  <c r="L142" i="12" s="1"/>
  <c r="K441" i="12"/>
  <c r="L441" i="12" s="1"/>
  <c r="K400" i="12"/>
  <c r="L400" i="12" s="1"/>
  <c r="K80" i="12"/>
  <c r="P80" i="12" s="1"/>
  <c r="K183" i="12"/>
  <c r="L183" i="12" s="1"/>
  <c r="K375" i="12"/>
  <c r="P375" i="12" s="1"/>
  <c r="K79" i="12"/>
  <c r="L79" i="12" s="1"/>
  <c r="K501" i="12"/>
  <c r="L501" i="12" s="1"/>
  <c r="K105" i="12"/>
  <c r="L105" i="12" s="1"/>
  <c r="K291" i="12"/>
  <c r="L291" i="12" s="1"/>
  <c r="K216" i="12"/>
  <c r="L216" i="12" s="1"/>
  <c r="K465" i="12"/>
  <c r="L465" i="12" s="1"/>
  <c r="K444" i="12"/>
  <c r="P444" i="12" s="1"/>
  <c r="K31" i="12"/>
  <c r="L31" i="12" s="1"/>
  <c r="K214" i="12"/>
  <c r="P214" i="12" s="1"/>
  <c r="K506" i="12"/>
  <c r="L506" i="12" s="1"/>
  <c r="K58" i="12"/>
  <c r="P58" i="12" s="1"/>
  <c r="K155" i="12"/>
  <c r="L155" i="12" s="1"/>
  <c r="K278" i="12"/>
  <c r="P278" i="12" s="1"/>
  <c r="K40" i="12"/>
  <c r="L40" i="12" s="1"/>
  <c r="K153" i="12"/>
  <c r="L153" i="12" s="1"/>
  <c r="K111" i="12"/>
  <c r="L111" i="12" s="1"/>
  <c r="K527" i="12"/>
  <c r="L527" i="12" s="1"/>
  <c r="K411" i="12"/>
  <c r="L411" i="12" s="1"/>
  <c r="K495" i="12"/>
  <c r="P495" i="12" s="1"/>
  <c r="K355" i="12"/>
  <c r="L355" i="12" s="1"/>
  <c r="K259" i="12"/>
  <c r="L259" i="12" s="1"/>
  <c r="K321" i="12"/>
  <c r="K302" i="12"/>
  <c r="L302" i="12" s="1"/>
  <c r="K232" i="12"/>
  <c r="L232" i="12" s="1"/>
  <c r="K452" i="12"/>
  <c r="P452" i="12" s="1"/>
  <c r="K118" i="12"/>
  <c r="L118" i="12" s="1"/>
  <c r="K63" i="12"/>
  <c r="L63" i="12" s="1"/>
  <c r="K476" i="12"/>
  <c r="P476" i="12" s="1"/>
  <c r="K473" i="12"/>
  <c r="L473" i="12" s="1"/>
  <c r="K290" i="12"/>
  <c r="L290" i="12" s="1"/>
  <c r="K301" i="12"/>
  <c r="P301" i="12" s="1"/>
  <c r="K413" i="12"/>
  <c r="L413" i="12" s="1"/>
  <c r="K45" i="12"/>
  <c r="P45" i="12" s="1"/>
  <c r="K201" i="12"/>
  <c r="L201" i="12" s="1"/>
  <c r="K344" i="12"/>
  <c r="L344" i="12" s="1"/>
  <c r="K377" i="12"/>
  <c r="L377" i="12" s="1"/>
  <c r="K339" i="12"/>
  <c r="P339" i="12" s="1"/>
  <c r="K427" i="12"/>
  <c r="L427" i="12" s="1"/>
  <c r="K300" i="12"/>
  <c r="P300" i="12" s="1"/>
  <c r="K446" i="12"/>
  <c r="L446" i="12" s="1"/>
  <c r="K161" i="12"/>
  <c r="L161" i="12" s="1"/>
  <c r="K247" i="12"/>
  <c r="P247" i="12" s="1"/>
  <c r="K210" i="12"/>
  <c r="L210" i="12" s="1"/>
  <c r="K109" i="12"/>
  <c r="L109" i="12" s="1"/>
  <c r="K194" i="12"/>
  <c r="P194" i="12" s="1"/>
  <c r="K93" i="12"/>
  <c r="P93" i="12" s="1"/>
  <c r="K299" i="12"/>
  <c r="L299" i="12" s="1"/>
  <c r="K108" i="12"/>
  <c r="L108" i="12" s="1"/>
  <c r="K231" i="12"/>
  <c r="P231" i="12" s="1"/>
  <c r="K293" i="12"/>
  <c r="L293" i="12" s="1"/>
  <c r="K440" i="12"/>
  <c r="P440" i="12" s="1"/>
  <c r="K173" i="18"/>
  <c r="L173" i="18" s="1"/>
  <c r="K396" i="12"/>
  <c r="P396" i="12" s="1"/>
  <c r="K241" i="12"/>
  <c r="L241" i="12" s="1"/>
  <c r="K94" i="12"/>
  <c r="L94" i="12" s="1"/>
  <c r="K61" i="12"/>
  <c r="L61" i="12" s="1"/>
  <c r="K403" i="12"/>
  <c r="L403" i="12" s="1"/>
  <c r="K122" i="12"/>
  <c r="P122" i="12" s="1"/>
  <c r="K120" i="12"/>
  <c r="L120" i="12" s="1"/>
  <c r="K219" i="12"/>
  <c r="L219" i="12" s="1"/>
  <c r="K463" i="12"/>
  <c r="L463" i="12" s="1"/>
  <c r="K192" i="12"/>
  <c r="P192" i="12" s="1"/>
  <c r="K175" i="12"/>
  <c r="L175" i="12" s="1"/>
  <c r="K343" i="12"/>
  <c r="L343" i="12" s="1"/>
  <c r="K510" i="12"/>
  <c r="L510" i="12" s="1"/>
  <c r="K167" i="12"/>
  <c r="L167" i="12" s="1"/>
  <c r="K287" i="12"/>
  <c r="P287" i="12" s="1"/>
  <c r="K422" i="12"/>
  <c r="L422" i="12" s="1"/>
  <c r="K171" i="12"/>
  <c r="P171" i="12" s="1"/>
  <c r="K367" i="12"/>
  <c r="L367" i="12" s="1"/>
  <c r="K421" i="12"/>
  <c r="L421" i="12" s="1"/>
  <c r="K345" i="12"/>
  <c r="P345" i="12" s="1"/>
  <c r="K356" i="12"/>
  <c r="P356" i="12" s="1"/>
  <c r="K135" i="12"/>
  <c r="L135" i="12" s="1"/>
  <c r="K170" i="12"/>
  <c r="P170" i="12" s="1"/>
  <c r="K341" i="12"/>
  <c r="L341" i="12" s="1"/>
  <c r="K303" i="12"/>
  <c r="P303" i="12" s="1"/>
  <c r="K496" i="12"/>
  <c r="L496" i="12" s="1"/>
  <c r="K166" i="12"/>
  <c r="P166" i="12" s="1"/>
  <c r="K71" i="12"/>
  <c r="P71" i="12" s="1"/>
  <c r="K505" i="12"/>
  <c r="L505" i="12" s="1"/>
  <c r="K36" i="12"/>
  <c r="L36" i="12" s="1"/>
  <c r="K220" i="12"/>
  <c r="L220" i="12" s="1"/>
  <c r="K34" i="12"/>
  <c r="P34" i="12" s="1"/>
  <c r="K353" i="12"/>
  <c r="L353" i="12" s="1"/>
  <c r="K46" i="12"/>
  <c r="P46" i="12" s="1"/>
  <c r="K28" i="12"/>
  <c r="L28" i="12" s="1"/>
  <c r="K530" i="12"/>
  <c r="L530" i="12" s="1"/>
  <c r="K457" i="12"/>
  <c r="L457" i="12" s="1"/>
  <c r="K104" i="12"/>
  <c r="L104" i="12" s="1"/>
  <c r="K217" i="12"/>
  <c r="L217" i="12" s="1"/>
  <c r="K92" i="12"/>
  <c r="P92" i="12" s="1"/>
  <c r="K432" i="12"/>
  <c r="L432" i="12" s="1"/>
  <c r="K428" i="12"/>
  <c r="L428" i="12" s="1"/>
  <c r="K456" i="12"/>
  <c r="L456" i="12" s="1"/>
  <c r="K273" i="12"/>
  <c r="L273" i="12" s="1"/>
  <c r="K199" i="12"/>
  <c r="L199" i="12" s="1"/>
  <c r="K319" i="12"/>
  <c r="L319" i="12" s="1"/>
  <c r="K454" i="12"/>
  <c r="L454" i="12" s="1"/>
  <c r="K187" i="12"/>
  <c r="L187" i="12" s="1"/>
  <c r="K399" i="12"/>
  <c r="L399" i="12" s="1"/>
  <c r="K64" i="12"/>
  <c r="P64" i="12" s="1"/>
  <c r="K159" i="12"/>
  <c r="L159" i="12" s="1"/>
  <c r="K311" i="12"/>
  <c r="L311" i="12" s="1"/>
  <c r="K478" i="12"/>
  <c r="L478" i="12" s="1"/>
  <c r="K151" i="12"/>
  <c r="P151" i="12" s="1"/>
  <c r="K394" i="12"/>
  <c r="L394" i="12" s="1"/>
  <c r="K328" i="12"/>
  <c r="L328" i="12" s="1"/>
  <c r="K41" i="12"/>
  <c r="L41" i="12" s="1"/>
  <c r="K385" i="12"/>
  <c r="P385" i="12" s="1"/>
  <c r="K313" i="12"/>
  <c r="L313" i="12" s="1"/>
  <c r="K324" i="12"/>
  <c r="L324" i="12" s="1"/>
  <c r="K265" i="12"/>
  <c r="L265" i="12" s="1"/>
  <c r="K281" i="12"/>
  <c r="L281" i="12" s="1"/>
  <c r="K137" i="12"/>
  <c r="L137" i="12" s="1"/>
  <c r="K415" i="12"/>
  <c r="L415" i="12" s="1"/>
  <c r="K277" i="12"/>
  <c r="L277" i="12" s="1"/>
  <c r="K215" i="12"/>
  <c r="P215" i="12" s="1"/>
  <c r="K67" i="12"/>
  <c r="L67" i="12" s="1"/>
  <c r="K48" i="12"/>
  <c r="P48" i="12" s="1"/>
  <c r="K459" i="12"/>
  <c r="L459" i="12" s="1"/>
  <c r="K504" i="12"/>
  <c r="L504" i="12" s="1"/>
  <c r="K257" i="12"/>
  <c r="P257" i="12" s="1"/>
  <c r="K357" i="12"/>
  <c r="L357" i="12" s="1"/>
  <c r="K342" i="12"/>
  <c r="L342" i="12" s="1"/>
  <c r="K144" i="12"/>
  <c r="L144" i="12" s="1"/>
  <c r="K306" i="12"/>
  <c r="L306" i="12" s="1"/>
  <c r="K526" i="12"/>
  <c r="L526" i="12" s="1"/>
  <c r="K412" i="12"/>
  <c r="P412" i="12" s="1"/>
  <c r="K349" i="12"/>
  <c r="L349" i="12" s="1"/>
  <c r="K56" i="12"/>
  <c r="P56" i="12" s="1"/>
  <c r="K27" i="12"/>
  <c r="L27" i="12" s="1"/>
  <c r="K429" i="12"/>
  <c r="L429" i="12" s="1"/>
  <c r="K163" i="12"/>
  <c r="L163" i="12" s="1"/>
  <c r="K127" i="12"/>
  <c r="L127" i="12" s="1"/>
  <c r="K296" i="12"/>
  <c r="L296" i="12" s="1"/>
  <c r="K196" i="12"/>
  <c r="P196" i="12" s="1"/>
  <c r="K363" i="12"/>
  <c r="L363" i="12" s="1"/>
  <c r="K154" i="12"/>
  <c r="L154" i="12" s="1"/>
  <c r="K354" i="12"/>
  <c r="L354" i="12" s="1"/>
  <c r="K271" i="12"/>
  <c r="L271" i="12" s="1"/>
  <c r="K33" i="12"/>
  <c r="L33" i="12" s="1"/>
  <c r="K221" i="12"/>
  <c r="P221" i="12" s="1"/>
  <c r="K305" i="12"/>
  <c r="L305" i="12" s="1"/>
  <c r="K502" i="12"/>
  <c r="L502" i="12" s="1"/>
  <c r="K110" i="12"/>
  <c r="L110" i="12" s="1"/>
  <c r="K235" i="12"/>
  <c r="L235" i="12" s="1"/>
  <c r="K147" i="12"/>
  <c r="L147" i="12" s="1"/>
  <c r="K297" i="12"/>
  <c r="P297" i="12" s="1"/>
  <c r="K483" i="12"/>
  <c r="L483" i="12" s="1"/>
  <c r="K451" i="12"/>
  <c r="L451" i="12" s="1"/>
  <c r="K513" i="12"/>
  <c r="L513" i="12" s="1"/>
  <c r="K387" i="12"/>
  <c r="P387" i="12" s="1"/>
  <c r="K417" i="12"/>
  <c r="L417" i="12" s="1"/>
  <c r="K507" i="12"/>
  <c r="L507" i="12" s="1"/>
  <c r="K373" i="12"/>
  <c r="L373" i="12" s="1"/>
  <c r="K84" i="12"/>
  <c r="P84" i="12" s="1"/>
  <c r="K395" i="12"/>
  <c r="L395" i="12" s="1"/>
  <c r="K272" i="12"/>
  <c r="P272" i="12" s="1"/>
  <c r="K168" i="12"/>
  <c r="P168" i="12" s="1"/>
  <c r="K139" i="12"/>
  <c r="L139" i="12" s="1"/>
  <c r="K352" i="12"/>
  <c r="P352" i="12" s="1"/>
  <c r="K49" i="12"/>
  <c r="L49" i="12" s="1"/>
  <c r="K326" i="12"/>
  <c r="P326" i="12" s="1"/>
  <c r="K337" i="12"/>
  <c r="L337" i="12" s="1"/>
  <c r="K316" i="12"/>
  <c r="L316" i="12" s="1"/>
  <c r="K223" i="12"/>
  <c r="L223" i="12" s="1"/>
  <c r="K322" i="12"/>
  <c r="L322" i="12" s="1"/>
  <c r="K333" i="12"/>
  <c r="L333" i="12" s="1"/>
  <c r="K96" i="12"/>
  <c r="L96" i="12" s="1"/>
  <c r="K238" i="12"/>
  <c r="L238" i="12" s="1"/>
  <c r="K263" i="12"/>
  <c r="P263" i="12" s="1"/>
  <c r="K60" i="12"/>
  <c r="P60" i="12" s="1"/>
  <c r="K280" i="12"/>
  <c r="L280" i="12" s="1"/>
  <c r="K101" i="12"/>
  <c r="L101" i="12" s="1"/>
  <c r="K213" i="12"/>
  <c r="L213" i="12" s="1"/>
  <c r="K69" i="12"/>
  <c r="L69" i="12" s="1"/>
  <c r="K484" i="12"/>
  <c r="L484" i="12" s="1"/>
  <c r="K512" i="12"/>
  <c r="P512" i="12" s="1"/>
  <c r="K489" i="12"/>
  <c r="L489" i="12" s="1"/>
  <c r="K368" i="12"/>
  <c r="L368" i="12" s="1"/>
  <c r="K364" i="12"/>
  <c r="L364" i="12" s="1"/>
  <c r="K392" i="12"/>
  <c r="L392" i="12" s="1"/>
  <c r="K420" i="12"/>
  <c r="L420" i="12" s="1"/>
  <c r="K448" i="12"/>
  <c r="L448" i="12" s="1"/>
  <c r="K425" i="12"/>
  <c r="L425" i="12" s="1"/>
  <c r="K336" i="12"/>
  <c r="L336" i="12" s="1"/>
  <c r="K332" i="12"/>
  <c r="L332" i="12" s="1"/>
  <c r="K360" i="12"/>
  <c r="L360" i="12" s="1"/>
  <c r="K388" i="12"/>
  <c r="L388" i="12" s="1"/>
  <c r="K416" i="12"/>
  <c r="L416" i="12" s="1"/>
  <c r="K393" i="12"/>
  <c r="L393" i="12" s="1"/>
  <c r="K255" i="12"/>
  <c r="P255" i="12" s="1"/>
  <c r="K251" i="12"/>
  <c r="P251" i="12" s="1"/>
  <c r="K279" i="12"/>
  <c r="P279" i="12" s="1"/>
  <c r="K307" i="12"/>
  <c r="L307" i="12" s="1"/>
  <c r="K335" i="12"/>
  <c r="L335" i="12" s="1"/>
  <c r="K380" i="12"/>
  <c r="P380" i="12" s="1"/>
  <c r="K479" i="12"/>
  <c r="L479" i="12" s="1"/>
  <c r="K475" i="12"/>
  <c r="L475" i="12" s="1"/>
  <c r="K503" i="12"/>
  <c r="L503" i="12" s="1"/>
  <c r="K531" i="12"/>
  <c r="L531" i="12" s="1"/>
  <c r="K25" i="12"/>
  <c r="L25" i="12" s="1"/>
  <c r="K348" i="12"/>
  <c r="L348" i="12" s="1"/>
  <c r="K285" i="12"/>
  <c r="L285" i="12" s="1"/>
  <c r="K152" i="12"/>
  <c r="L152" i="12" s="1"/>
  <c r="K499" i="12"/>
  <c r="L499" i="12" s="1"/>
  <c r="K365" i="12"/>
  <c r="P365" i="12" s="1"/>
  <c r="K434" i="12"/>
  <c r="L434" i="12" s="1"/>
  <c r="K95" i="12"/>
  <c r="L95" i="12" s="1"/>
  <c r="K533" i="12"/>
  <c r="L533" i="12" s="1"/>
  <c r="K350" i="12"/>
  <c r="L350" i="12" s="1"/>
  <c r="K55" i="12"/>
  <c r="L55" i="12" s="1"/>
  <c r="K53" i="12"/>
  <c r="L53" i="12" s="1"/>
  <c r="K404" i="12"/>
  <c r="L404" i="12" s="1"/>
  <c r="K284" i="12"/>
  <c r="L284" i="12" s="1"/>
  <c r="K190" i="12"/>
  <c r="P190" i="12" s="1"/>
  <c r="K145" i="12"/>
  <c r="L145" i="12" s="1"/>
  <c r="K117" i="12"/>
  <c r="L117" i="12" s="1"/>
  <c r="K276" i="12"/>
  <c r="L276" i="12" s="1"/>
  <c r="K158" i="12"/>
  <c r="L158" i="12" s="1"/>
  <c r="K423" i="12"/>
  <c r="P423" i="12" s="1"/>
  <c r="K225" i="12"/>
  <c r="P225" i="12" s="1"/>
  <c r="K436" i="12"/>
  <c r="P436" i="12" s="1"/>
  <c r="K134" i="12"/>
  <c r="P134" i="12" s="1"/>
  <c r="K148" i="12"/>
  <c r="L148" i="12" s="1"/>
  <c r="K162" i="12"/>
  <c r="L162" i="12" s="1"/>
  <c r="K206" i="12"/>
  <c r="L206" i="12" s="1"/>
  <c r="K90" i="12"/>
  <c r="L90" i="12" s="1"/>
  <c r="K88" i="12"/>
  <c r="L88" i="12" s="1"/>
  <c r="K102" i="12"/>
  <c r="P102" i="12" s="1"/>
  <c r="K116" i="12"/>
  <c r="L116" i="12" s="1"/>
  <c r="K114" i="12"/>
  <c r="L114" i="12" s="1"/>
  <c r="K78" i="12"/>
  <c r="L78" i="12" s="1"/>
  <c r="K74" i="12"/>
  <c r="L74" i="12" s="1"/>
  <c r="K72" i="12"/>
  <c r="P72" i="12" s="1"/>
  <c r="K86" i="12"/>
  <c r="L86" i="12" s="1"/>
  <c r="K100" i="12"/>
  <c r="K98" i="12"/>
  <c r="P98" i="12" s="1"/>
  <c r="K179" i="12"/>
  <c r="L179" i="12" s="1"/>
  <c r="K186" i="12"/>
  <c r="P186" i="12" s="1"/>
  <c r="K184" i="12"/>
  <c r="P184" i="12" s="1"/>
  <c r="K198" i="12"/>
  <c r="P198" i="12" s="1"/>
  <c r="K212" i="12"/>
  <c r="P212" i="12" s="1"/>
  <c r="K226" i="12"/>
  <c r="L226" i="12" s="1"/>
  <c r="K389" i="12"/>
  <c r="L389" i="12" s="1"/>
  <c r="K362" i="12"/>
  <c r="P362" i="12" s="1"/>
  <c r="K358" i="12"/>
  <c r="L358" i="12" s="1"/>
  <c r="K386" i="12"/>
  <c r="L386" i="12" s="1"/>
  <c r="K414" i="12"/>
  <c r="L414" i="12" s="1"/>
  <c r="K442" i="12"/>
  <c r="P442" i="12" s="1"/>
  <c r="K51" i="12"/>
  <c r="L51" i="12" s="1"/>
  <c r="K443" i="12"/>
  <c r="L443" i="12" s="1"/>
  <c r="K309" i="12"/>
  <c r="L309" i="12" s="1"/>
  <c r="K180" i="12"/>
  <c r="L180" i="12" s="1"/>
  <c r="K331" i="12"/>
  <c r="L331" i="12" s="1"/>
  <c r="K509" i="12"/>
  <c r="L509" i="12" s="1"/>
  <c r="K294" i="12"/>
  <c r="L294" i="12" s="1"/>
  <c r="K107" i="12"/>
  <c r="L107" i="12" s="1"/>
  <c r="K288" i="12"/>
  <c r="L288" i="12" s="1"/>
  <c r="K327" i="12"/>
  <c r="L327" i="12" s="1"/>
  <c r="K242" i="12"/>
  <c r="L242" i="12" s="1"/>
  <c r="K65" i="12"/>
  <c r="P65" i="12" s="1"/>
  <c r="K133" i="12"/>
  <c r="P133" i="12" s="1"/>
  <c r="K308" i="12"/>
  <c r="L308" i="12" s="1"/>
  <c r="K252" i="12"/>
  <c r="P252" i="12" s="1"/>
  <c r="K370" i="12"/>
  <c r="L370" i="12" s="1"/>
  <c r="K229" i="12"/>
  <c r="L229" i="12" s="1"/>
  <c r="K156" i="12"/>
  <c r="P156" i="12" s="1"/>
  <c r="K227" i="12"/>
  <c r="L227" i="12" s="1"/>
  <c r="K485" i="12"/>
  <c r="L485" i="12" s="1"/>
  <c r="K87" i="12"/>
  <c r="L87" i="12" s="1"/>
  <c r="K462" i="12"/>
  <c r="L462" i="12" s="1"/>
  <c r="K26" i="12"/>
  <c r="L26" i="12" s="1"/>
  <c r="K24" i="12"/>
  <c r="L24" i="12" s="1"/>
  <c r="K38" i="12"/>
  <c r="L38" i="12" s="1"/>
  <c r="K52" i="12"/>
  <c r="P52" i="12" s="1"/>
  <c r="K50" i="12"/>
  <c r="L50" i="12" s="1"/>
  <c r="K35" i="12"/>
  <c r="L35" i="12" s="1"/>
  <c r="K138" i="12"/>
  <c r="L138" i="12" s="1"/>
  <c r="K136" i="12"/>
  <c r="L136" i="12" s="1"/>
  <c r="K150" i="12"/>
  <c r="L150" i="12" s="1"/>
  <c r="K164" i="12"/>
  <c r="L164" i="12" s="1"/>
  <c r="K178" i="12"/>
  <c r="L178" i="12" s="1"/>
  <c r="K222" i="12"/>
  <c r="P222" i="12" s="1"/>
  <c r="K453" i="12"/>
  <c r="L453" i="12" s="1"/>
  <c r="K449" i="12"/>
  <c r="L449" i="12" s="1"/>
  <c r="K491" i="12"/>
  <c r="P491" i="12" s="1"/>
  <c r="K519" i="12"/>
  <c r="L519" i="12" s="1"/>
  <c r="K515" i="12"/>
  <c r="L515" i="12" s="1"/>
  <c r="K146" i="12"/>
  <c r="P146" i="12" s="1"/>
  <c r="K160" i="12"/>
  <c r="L160" i="12" s="1"/>
  <c r="K174" i="12"/>
  <c r="L174" i="12" s="1"/>
  <c r="K44" i="12"/>
  <c r="L44" i="12" s="1"/>
  <c r="K30" i="12"/>
  <c r="L30" i="12" s="1"/>
  <c r="K128" i="12"/>
  <c r="L128" i="12" s="1"/>
  <c r="K419" i="12"/>
  <c r="P419" i="12" s="1"/>
  <c r="K391" i="12"/>
  <c r="P391" i="12" s="1"/>
  <c r="K481" i="12"/>
  <c r="P481" i="12" s="1"/>
  <c r="K246" i="12"/>
  <c r="P246" i="12" s="1"/>
  <c r="K240" i="12"/>
  <c r="P240" i="12" s="1"/>
  <c r="K236" i="12"/>
  <c r="L236" i="12" s="1"/>
  <c r="K264" i="12"/>
  <c r="L264" i="12" s="1"/>
  <c r="K292" i="12"/>
  <c r="L292" i="12" s="1"/>
  <c r="K320" i="12"/>
  <c r="L320" i="12" s="1"/>
  <c r="K534" i="12"/>
  <c r="L534" i="12" s="1"/>
  <c r="K464" i="12"/>
  <c r="L464" i="12" s="1"/>
  <c r="K460" i="12"/>
  <c r="L460" i="12" s="1"/>
  <c r="K488" i="12"/>
  <c r="L488" i="12" s="1"/>
  <c r="K516" i="12"/>
  <c r="P516" i="12" s="1"/>
  <c r="K239" i="12"/>
  <c r="L239" i="12" s="1"/>
  <c r="K521" i="12"/>
  <c r="P521" i="12" s="1"/>
  <c r="K181" i="12"/>
  <c r="P181" i="12" s="1"/>
  <c r="K195" i="12"/>
  <c r="L195" i="12" s="1"/>
  <c r="K193" i="12"/>
  <c r="L193" i="12" s="1"/>
  <c r="K374" i="12"/>
  <c r="L374" i="12" s="1"/>
  <c r="K402" i="12"/>
  <c r="L402" i="12" s="1"/>
  <c r="K398" i="12"/>
  <c r="L398" i="12" s="1"/>
  <c r="K508" i="12"/>
  <c r="L508" i="12" s="1"/>
  <c r="K536" i="12"/>
  <c r="L536" i="12" s="1"/>
  <c r="K532" i="12"/>
  <c r="L532" i="12" s="1"/>
  <c r="K455" i="12"/>
  <c r="L455" i="12" s="1"/>
  <c r="K289" i="12"/>
  <c r="L289" i="12" s="1"/>
  <c r="K261" i="12"/>
  <c r="L261" i="12" s="1"/>
  <c r="K140" i="12"/>
  <c r="L140" i="12" s="1"/>
  <c r="K126" i="12"/>
  <c r="P126" i="12" s="1"/>
  <c r="K172" i="12"/>
  <c r="P172" i="12" s="1"/>
  <c r="K248" i="12"/>
  <c r="L248" i="12" s="1"/>
  <c r="K244" i="12"/>
  <c r="L244" i="12" s="1"/>
  <c r="K85" i="12"/>
  <c r="L85" i="12" s="1"/>
  <c r="K99" i="12"/>
  <c r="L99" i="12" s="1"/>
  <c r="K97" i="12"/>
  <c r="P97" i="12" s="1"/>
  <c r="K274" i="12"/>
  <c r="P274" i="12" s="1"/>
  <c r="K270" i="12"/>
  <c r="P270" i="12" s="1"/>
  <c r="K129" i="12"/>
  <c r="L129" i="12" s="1"/>
  <c r="K338" i="12"/>
  <c r="L338" i="12" s="1"/>
  <c r="K334" i="12"/>
  <c r="P334" i="12" s="1"/>
  <c r="K472" i="12"/>
  <c r="L472" i="12" s="1"/>
  <c r="K468" i="12"/>
  <c r="L468" i="12" s="1"/>
  <c r="K197" i="12"/>
  <c r="P197" i="12" s="1"/>
  <c r="K211" i="12"/>
  <c r="L211" i="12" s="1"/>
  <c r="N382" i="6"/>
  <c r="K40" i="18"/>
  <c r="P40" i="18" s="1"/>
  <c r="K290" i="18"/>
  <c r="L290" i="18" s="1"/>
  <c r="K352" i="18"/>
  <c r="L352" i="18" s="1"/>
  <c r="K99" i="18"/>
  <c r="L99" i="18" s="1"/>
  <c r="K219" i="18"/>
  <c r="L219" i="18" s="1"/>
  <c r="K50" i="18"/>
  <c r="L50" i="18" s="1"/>
  <c r="K383" i="18"/>
  <c r="P383" i="18" s="1"/>
  <c r="K81" i="18"/>
  <c r="L81" i="18" s="1"/>
  <c r="K97" i="18"/>
  <c r="L97" i="18" s="1"/>
  <c r="K131" i="18"/>
  <c r="L131" i="18" s="1"/>
  <c r="K211" i="18"/>
  <c r="P211" i="18" s="1"/>
  <c r="K46" i="18"/>
  <c r="L46" i="18" s="1"/>
  <c r="K359" i="18"/>
  <c r="L359" i="18" s="1"/>
  <c r="V14" i="18"/>
  <c r="K82" i="18"/>
  <c r="L82" i="18" s="1"/>
  <c r="K399" i="18"/>
  <c r="L399" i="18" s="1"/>
  <c r="K406" i="18"/>
  <c r="P406" i="18" s="1"/>
  <c r="K62" i="18"/>
  <c r="L62" i="18" s="1"/>
  <c r="K450" i="18"/>
  <c r="L450" i="18" s="1"/>
  <c r="V3" i="18"/>
  <c r="K74" i="18"/>
  <c r="L74" i="18" s="1"/>
  <c r="K387" i="18"/>
  <c r="L387" i="18" s="1"/>
  <c r="K212" i="18"/>
  <c r="L212" i="18" s="1"/>
  <c r="K445" i="18"/>
  <c r="L445" i="18" s="1"/>
  <c r="K289" i="18"/>
  <c r="P289" i="18" s="1"/>
  <c r="K498" i="18"/>
  <c r="L498" i="18" s="1"/>
  <c r="K454" i="18"/>
  <c r="L454" i="18" s="1"/>
  <c r="K124" i="18"/>
  <c r="P124" i="18" s="1"/>
  <c r="K342" i="18"/>
  <c r="P342" i="18" s="1"/>
  <c r="K200" i="18"/>
  <c r="L200" i="18" s="1"/>
  <c r="K435" i="18"/>
  <c r="L435" i="18" s="1"/>
  <c r="K273" i="18"/>
  <c r="L273" i="18" s="1"/>
  <c r="K286" i="18"/>
  <c r="P286" i="18" s="1"/>
  <c r="K98" i="18"/>
  <c r="L98" i="18" s="1"/>
  <c r="K58" i="18"/>
  <c r="P58" i="18" s="1"/>
  <c r="K446" i="18"/>
  <c r="P446" i="18" s="1"/>
  <c r="K77" i="18"/>
  <c r="L77" i="18" s="1"/>
  <c r="K75" i="18"/>
  <c r="L75" i="18" s="1"/>
  <c r="K512" i="18"/>
  <c r="L512" i="18" s="1"/>
  <c r="K284" i="18"/>
  <c r="L284" i="18" s="1"/>
  <c r="K423" i="18"/>
  <c r="P423" i="18" s="1"/>
  <c r="K127" i="18"/>
  <c r="L127" i="18" s="1"/>
  <c r="K123" i="18"/>
  <c r="P123" i="18" s="1"/>
  <c r="K85" i="18"/>
  <c r="P85" i="18" s="1"/>
  <c r="V11" i="18"/>
  <c r="K363" i="18"/>
  <c r="L363" i="18" s="1"/>
  <c r="K196" i="18"/>
  <c r="L196" i="18" s="1"/>
  <c r="K429" i="18"/>
  <c r="L429" i="18" s="1"/>
  <c r="K237" i="18"/>
  <c r="L237" i="18" s="1"/>
  <c r="K51" i="18"/>
  <c r="L51" i="18" s="1"/>
  <c r="K157" i="18"/>
  <c r="L157" i="18" s="1"/>
  <c r="K154" i="18"/>
  <c r="L154" i="18" s="1"/>
  <c r="K404" i="18"/>
  <c r="P404" i="18" s="1"/>
  <c r="K184" i="18"/>
  <c r="P184" i="18" s="1"/>
  <c r="K419" i="18"/>
  <c r="P419" i="18" s="1"/>
  <c r="K257" i="18"/>
  <c r="L257" i="18" s="1"/>
  <c r="K270" i="18"/>
  <c r="L270" i="18" s="1"/>
  <c r="K384" i="18"/>
  <c r="L384" i="18" s="1"/>
  <c r="K119" i="18"/>
  <c r="L119" i="18" s="1"/>
  <c r="K328" i="18"/>
  <c r="L328" i="18" s="1"/>
  <c r="K451" i="18"/>
  <c r="L451" i="18" s="1"/>
  <c r="K245" i="18"/>
  <c r="L245" i="18" s="1"/>
  <c r="K258" i="18"/>
  <c r="P258" i="18" s="1"/>
  <c r="K368" i="18"/>
  <c r="L368" i="18" s="1"/>
  <c r="K111" i="18"/>
  <c r="L111" i="18" s="1"/>
  <c r="K227" i="18"/>
  <c r="L227" i="18" s="1"/>
  <c r="K56" i="18"/>
  <c r="L56" i="18" s="1"/>
  <c r="E7" i="16"/>
  <c r="E7" i="14"/>
  <c r="E7" i="15"/>
  <c r="E7" i="17"/>
  <c r="L310" i="13"/>
  <c r="P310" i="13"/>
  <c r="N384" i="6"/>
  <c r="R384" i="6"/>
  <c r="N514" i="6"/>
  <c r="R514" i="6"/>
  <c r="N283" i="6"/>
  <c r="R283" i="6"/>
  <c r="N143" i="6"/>
  <c r="R143" i="6"/>
  <c r="N303" i="6"/>
  <c r="R303" i="6"/>
  <c r="R248" i="6"/>
  <c r="N248" i="6"/>
  <c r="N427" i="6"/>
  <c r="R427" i="6"/>
  <c r="N189" i="6"/>
  <c r="R189" i="6"/>
  <c r="K367" i="13"/>
  <c r="K292" i="13"/>
  <c r="K417" i="13"/>
  <c r="K211" i="13"/>
  <c r="R501" i="6"/>
  <c r="N501" i="6"/>
  <c r="N154" i="6"/>
  <c r="R154" i="6"/>
  <c r="N265" i="6"/>
  <c r="R265" i="6"/>
  <c r="R95" i="6"/>
  <c r="N95" i="6"/>
  <c r="R442" i="6"/>
  <c r="N442" i="6"/>
  <c r="R392" i="6"/>
  <c r="N392" i="6"/>
  <c r="R24" i="6"/>
  <c r="N24" i="6"/>
  <c r="N220" i="6"/>
  <c r="R220" i="6"/>
  <c r="N299" i="6"/>
  <c r="R299" i="6"/>
  <c r="N361" i="6"/>
  <c r="R361" i="6"/>
  <c r="N423" i="6"/>
  <c r="R423" i="6"/>
  <c r="N355" i="6"/>
  <c r="R355" i="6"/>
  <c r="N333" i="6"/>
  <c r="R333" i="6"/>
  <c r="R506" i="6"/>
  <c r="N506" i="6"/>
  <c r="R512" i="6"/>
  <c r="N512" i="6"/>
  <c r="R144" i="6"/>
  <c r="N144" i="6"/>
  <c r="R206" i="6"/>
  <c r="N206" i="6"/>
  <c r="R156" i="6"/>
  <c r="N156" i="6"/>
  <c r="N215" i="6"/>
  <c r="R215" i="6"/>
  <c r="N63" i="6"/>
  <c r="R63" i="6"/>
  <c r="R208" i="6"/>
  <c r="N208" i="6"/>
  <c r="R270" i="6"/>
  <c r="N270" i="6"/>
  <c r="N332" i="6"/>
  <c r="R332" i="6"/>
  <c r="N451" i="6"/>
  <c r="R451" i="6"/>
  <c r="N525" i="6"/>
  <c r="R525" i="6"/>
  <c r="N157" i="6"/>
  <c r="R157" i="6"/>
  <c r="R218" i="6"/>
  <c r="N218" i="6"/>
  <c r="R104" i="6"/>
  <c r="N104" i="6"/>
  <c r="N173" i="6"/>
  <c r="R173" i="6"/>
  <c r="R165" i="6"/>
  <c r="N165" i="6"/>
  <c r="N338" i="6"/>
  <c r="R338" i="6"/>
  <c r="N83" i="6"/>
  <c r="R83" i="6"/>
  <c r="N331" i="6"/>
  <c r="R331" i="6"/>
  <c r="N393" i="6"/>
  <c r="R393" i="6"/>
  <c r="N455" i="6"/>
  <c r="R455" i="6"/>
  <c r="N367" i="6"/>
  <c r="R367" i="6"/>
  <c r="R502" i="6"/>
  <c r="N502" i="6"/>
  <c r="R232" i="6"/>
  <c r="N232" i="6"/>
  <c r="R300" i="6"/>
  <c r="N300" i="6"/>
  <c r="N407" i="6"/>
  <c r="R407" i="6"/>
  <c r="N467" i="6"/>
  <c r="R467" i="6"/>
  <c r="R125" i="6"/>
  <c r="N125" i="6"/>
  <c r="R298" i="6"/>
  <c r="N298" i="6"/>
  <c r="N59" i="6"/>
  <c r="R59" i="6"/>
  <c r="R120" i="6"/>
  <c r="N120" i="6"/>
  <c r="R359" i="6"/>
  <c r="N359" i="6"/>
  <c r="N435" i="6"/>
  <c r="R435" i="6"/>
  <c r="N315" i="6"/>
  <c r="R315" i="6"/>
  <c r="N399" i="6"/>
  <c r="R399" i="6"/>
  <c r="R440" i="6"/>
  <c r="N440" i="6"/>
  <c r="R72" i="6"/>
  <c r="N72" i="6"/>
  <c r="R150" i="6"/>
  <c r="N150" i="6"/>
  <c r="R116" i="6"/>
  <c r="N116" i="6"/>
  <c r="N449" i="6"/>
  <c r="R449" i="6"/>
  <c r="N87" i="6"/>
  <c r="R87" i="6"/>
  <c r="N167" i="6"/>
  <c r="R167" i="6"/>
  <c r="N26" i="6"/>
  <c r="R26" i="6"/>
  <c r="R328" i="6"/>
  <c r="N328" i="6"/>
  <c r="R406" i="6"/>
  <c r="N406" i="6"/>
  <c r="R372" i="6"/>
  <c r="N372" i="6"/>
  <c r="N365" i="6"/>
  <c r="R365" i="6"/>
  <c r="R74" i="6"/>
  <c r="N74" i="6"/>
  <c r="R126" i="6"/>
  <c r="N126" i="6"/>
  <c r="R188" i="6"/>
  <c r="N188" i="6"/>
  <c r="N257" i="6"/>
  <c r="R257" i="6"/>
  <c r="N381" i="6"/>
  <c r="R381" i="6"/>
  <c r="R186" i="6"/>
  <c r="N186" i="6"/>
  <c r="R376" i="6"/>
  <c r="N376" i="6"/>
  <c r="R140" i="6"/>
  <c r="N140" i="6"/>
  <c r="R389" i="6"/>
  <c r="N389" i="6"/>
  <c r="P529" i="12"/>
  <c r="P470" i="12"/>
  <c r="L461" i="12"/>
  <c r="P461" i="12"/>
  <c r="P33" i="12"/>
  <c r="L312" i="12"/>
  <c r="K227" i="13"/>
  <c r="K330" i="13"/>
  <c r="K88" i="13"/>
  <c r="K90" i="13"/>
  <c r="K100" i="13"/>
  <c r="K306" i="13"/>
  <c r="K78" i="13"/>
  <c r="K217" i="13"/>
  <c r="K130" i="13"/>
  <c r="K58" i="13"/>
  <c r="K404" i="13"/>
  <c r="K260" i="13"/>
  <c r="K321" i="13"/>
  <c r="K157" i="13"/>
  <c r="K478" i="13"/>
  <c r="K24" i="13"/>
  <c r="K426" i="13"/>
  <c r="K282" i="13"/>
  <c r="K471" i="13"/>
  <c r="K327" i="13"/>
  <c r="K162" i="13"/>
  <c r="K484" i="13"/>
  <c r="K30" i="13"/>
  <c r="K273" i="13"/>
  <c r="K304" i="13"/>
  <c r="K493" i="13"/>
  <c r="K349" i="13"/>
  <c r="K23" i="13"/>
  <c r="K99" i="13"/>
  <c r="K346" i="13"/>
  <c r="K407" i="13"/>
  <c r="K202" i="13"/>
  <c r="K499" i="13"/>
  <c r="K355" i="13"/>
  <c r="K29" i="13"/>
  <c r="K168" i="13"/>
  <c r="K496" i="13"/>
  <c r="K42" i="13"/>
  <c r="K285" i="13"/>
  <c r="K139" i="13"/>
  <c r="K361" i="13"/>
  <c r="K35" i="13"/>
  <c r="K169" i="13"/>
  <c r="K97" i="13"/>
  <c r="K358" i="13"/>
  <c r="K419" i="13"/>
  <c r="K208" i="13"/>
  <c r="K72" i="13"/>
  <c r="K51" i="13"/>
  <c r="K177" i="13"/>
  <c r="K105" i="13"/>
  <c r="K502" i="13"/>
  <c r="K48" i="13"/>
  <c r="K291" i="13"/>
  <c r="K144" i="13"/>
  <c r="K448" i="13"/>
  <c r="K185" i="13"/>
  <c r="K113" i="13"/>
  <c r="K518" i="13"/>
  <c r="K374" i="13"/>
  <c r="K435" i="13"/>
  <c r="K216" i="13"/>
  <c r="K80" i="13"/>
  <c r="K320" i="13"/>
  <c r="K109" i="18"/>
  <c r="K207" i="18"/>
  <c r="K472" i="18"/>
  <c r="K202" i="18"/>
  <c r="K87" i="18"/>
  <c r="K64" i="18"/>
  <c r="K145" i="18"/>
  <c r="K193" i="18"/>
  <c r="K79" i="18"/>
  <c r="K34" i="18"/>
  <c r="K525" i="18"/>
  <c r="K347" i="18"/>
  <c r="K403" i="18"/>
  <c r="K242" i="18"/>
  <c r="K83" i="18"/>
  <c r="K125" i="18"/>
  <c r="K535" i="18"/>
  <c r="K398" i="18"/>
  <c r="K53" i="18"/>
  <c r="K136" i="18"/>
  <c r="K197" i="18"/>
  <c r="K502" i="18"/>
  <c r="K175" i="18"/>
  <c r="K91" i="18"/>
  <c r="K333" i="18"/>
  <c r="K501" i="18"/>
  <c r="K323" i="18"/>
  <c r="K532" i="18"/>
  <c r="K210" i="18"/>
  <c r="K340" i="18"/>
  <c r="K22" i="18"/>
  <c r="K528" i="18"/>
  <c r="K102" i="18"/>
  <c r="K57" i="18"/>
  <c r="K148" i="18"/>
  <c r="K209" i="18"/>
  <c r="K510" i="18"/>
  <c r="K183" i="18"/>
  <c r="K414" i="18"/>
  <c r="K61" i="18"/>
  <c r="K253" i="18"/>
  <c r="K331" i="18"/>
  <c r="K356" i="18"/>
  <c r="K222" i="18"/>
  <c r="V4" i="18"/>
  <c r="K26" i="18"/>
  <c r="K513" i="18"/>
  <c r="K335" i="18"/>
  <c r="K59" i="18"/>
  <c r="K68" i="18"/>
  <c r="K217" i="18"/>
  <c r="K518" i="18"/>
  <c r="K191" i="18"/>
  <c r="K426" i="18"/>
  <c r="K65" i="18"/>
  <c r="K164" i="18"/>
  <c r="K225" i="18"/>
  <c r="K262" i="18"/>
  <c r="K234" i="18"/>
  <c r="V19" i="18"/>
  <c r="K32" i="18"/>
  <c r="K521" i="18"/>
  <c r="K343" i="18"/>
  <c r="K388" i="18"/>
  <c r="K238" i="18"/>
  <c r="K28" i="18"/>
  <c r="R378" i="6"/>
  <c r="N378" i="6"/>
  <c r="R109" i="6"/>
  <c r="N109" i="6"/>
  <c r="R510" i="6"/>
  <c r="N510" i="6"/>
  <c r="N223" i="6"/>
  <c r="R223" i="6"/>
  <c r="R276" i="6"/>
  <c r="N276" i="6"/>
  <c r="N493" i="6"/>
  <c r="R493" i="6"/>
  <c r="R241" i="6"/>
  <c r="N241" i="6"/>
  <c r="R253" i="6"/>
  <c r="N253" i="6"/>
  <c r="N509" i="6"/>
  <c r="R509" i="6"/>
  <c r="N66" i="6"/>
  <c r="R66" i="6"/>
  <c r="N505" i="6"/>
  <c r="R505" i="6"/>
  <c r="P316" i="12"/>
  <c r="K280" i="13"/>
  <c r="K81" i="13"/>
  <c r="K414" i="13"/>
  <c r="K440" i="13"/>
  <c r="K481" i="13"/>
  <c r="K165" i="13"/>
  <c r="K40" i="13"/>
  <c r="K343" i="13"/>
  <c r="K205" i="13"/>
  <c r="K365" i="13"/>
  <c r="K171" i="13"/>
  <c r="K36" i="13"/>
  <c r="K138" i="13"/>
  <c r="K45" i="13"/>
  <c r="K429" i="13"/>
  <c r="K112" i="13"/>
  <c r="K240" i="13"/>
  <c r="K147" i="13"/>
  <c r="K192" i="13"/>
  <c r="K528" i="13"/>
  <c r="K445" i="13"/>
  <c r="K83" i="13"/>
  <c r="N347" i="6"/>
  <c r="R347" i="6"/>
  <c r="N409" i="6"/>
  <c r="R409" i="6"/>
  <c r="N213" i="6"/>
  <c r="R213" i="6"/>
  <c r="N386" i="6"/>
  <c r="R386" i="6"/>
  <c r="N131" i="6"/>
  <c r="R131" i="6"/>
  <c r="R192" i="6"/>
  <c r="N192" i="6"/>
  <c r="R330" i="6"/>
  <c r="N330" i="6"/>
  <c r="R350" i="6"/>
  <c r="N350" i="6"/>
  <c r="N207" i="6"/>
  <c r="R207" i="6"/>
  <c r="N289" i="6"/>
  <c r="R289" i="6"/>
  <c r="R374" i="6"/>
  <c r="N374" i="6"/>
  <c r="R452" i="6"/>
  <c r="N452" i="6"/>
  <c r="R84" i="6"/>
  <c r="N84" i="6"/>
  <c r="R149" i="6"/>
  <c r="N149" i="6"/>
  <c r="R176" i="6"/>
  <c r="N176" i="6"/>
  <c r="N521" i="6"/>
  <c r="R521" i="6"/>
  <c r="R70" i="6"/>
  <c r="N70" i="6"/>
  <c r="R148" i="6"/>
  <c r="N148" i="6"/>
  <c r="N325" i="6"/>
  <c r="R325" i="6"/>
  <c r="R379" i="6"/>
  <c r="N379" i="6"/>
  <c r="N463" i="6"/>
  <c r="R463" i="6"/>
  <c r="N457" i="6"/>
  <c r="R457" i="6"/>
  <c r="R522" i="6"/>
  <c r="N522" i="6"/>
  <c r="N106" i="6"/>
  <c r="R106" i="6"/>
  <c r="R408" i="6"/>
  <c r="N408" i="6"/>
  <c r="N174" i="6"/>
  <c r="R174" i="6"/>
  <c r="R236" i="6"/>
  <c r="N236" i="6"/>
  <c r="N321" i="6"/>
  <c r="R321" i="6"/>
  <c r="N383" i="6"/>
  <c r="R383" i="6"/>
  <c r="N295" i="6"/>
  <c r="R295" i="6"/>
  <c r="N34" i="6"/>
  <c r="R34" i="6"/>
  <c r="R293" i="6"/>
  <c r="N293" i="6"/>
  <c r="N466" i="6"/>
  <c r="R466" i="6"/>
  <c r="N98" i="6"/>
  <c r="R98" i="6"/>
  <c r="N503" i="6"/>
  <c r="R503" i="6"/>
  <c r="R486" i="6"/>
  <c r="N486" i="6"/>
  <c r="N39" i="6"/>
  <c r="R39" i="6"/>
  <c r="R268" i="6"/>
  <c r="N268" i="6"/>
  <c r="N129" i="6"/>
  <c r="R129" i="6"/>
  <c r="N51" i="6"/>
  <c r="R51" i="6"/>
  <c r="R224" i="6"/>
  <c r="N224" i="6"/>
  <c r="N286" i="6"/>
  <c r="R286" i="6"/>
  <c r="R411" i="6"/>
  <c r="N411" i="6"/>
  <c r="N473" i="6"/>
  <c r="R473" i="6"/>
  <c r="N61" i="6"/>
  <c r="R61" i="6"/>
  <c r="N429" i="6"/>
  <c r="R429" i="6"/>
  <c r="R476" i="6"/>
  <c r="N476" i="6"/>
  <c r="N194" i="6"/>
  <c r="R194" i="6"/>
  <c r="R480" i="6"/>
  <c r="N480" i="6"/>
  <c r="R112" i="6"/>
  <c r="N112" i="6"/>
  <c r="N201" i="6"/>
  <c r="R201" i="6"/>
  <c r="N263" i="6"/>
  <c r="R263" i="6"/>
  <c r="N323" i="6"/>
  <c r="R323" i="6"/>
  <c r="N317" i="6"/>
  <c r="R317" i="6"/>
  <c r="N71" i="6"/>
  <c r="R71" i="6"/>
  <c r="R294" i="6"/>
  <c r="N294" i="6"/>
  <c r="R181" i="6"/>
  <c r="N181" i="6"/>
  <c r="R354" i="6"/>
  <c r="N354" i="6"/>
  <c r="R271" i="6"/>
  <c r="N271" i="6"/>
  <c r="N353" i="6"/>
  <c r="R353" i="6"/>
  <c r="N415" i="6"/>
  <c r="R415" i="6"/>
  <c r="N327" i="6"/>
  <c r="R327" i="6"/>
  <c r="R261" i="6"/>
  <c r="N261" i="6"/>
  <c r="N233" i="6"/>
  <c r="R233" i="6"/>
  <c r="L262" i="12"/>
  <c r="P262" i="12"/>
  <c r="E9" i="13"/>
  <c r="C6" i="13"/>
  <c r="K229" i="13"/>
  <c r="K350" i="13"/>
  <c r="K397" i="13"/>
  <c r="K401" i="13"/>
  <c r="K245" i="13"/>
  <c r="K31" i="13"/>
  <c r="K377" i="13"/>
  <c r="K326" i="13"/>
  <c r="K140" i="13"/>
  <c r="K60" i="13"/>
  <c r="K360" i="13"/>
  <c r="K501" i="13"/>
  <c r="K199" i="13"/>
  <c r="K434" i="13"/>
  <c r="K495" i="13"/>
  <c r="K341" i="13"/>
  <c r="K446" i="13"/>
  <c r="K302" i="13"/>
  <c r="K491" i="13"/>
  <c r="K347" i="13"/>
  <c r="K172" i="13"/>
  <c r="K472" i="13"/>
  <c r="K437" i="13"/>
  <c r="K167" i="13"/>
  <c r="K308" i="13"/>
  <c r="K497" i="13"/>
  <c r="K353" i="13"/>
  <c r="K27" i="13"/>
  <c r="K101" i="13"/>
  <c r="K366" i="13"/>
  <c r="K427" i="13"/>
  <c r="K212" i="13"/>
  <c r="K503" i="13"/>
  <c r="K359" i="13"/>
  <c r="K33" i="13"/>
  <c r="K170" i="13"/>
  <c r="K500" i="13"/>
  <c r="K46" i="13"/>
  <c r="K289" i="13"/>
  <c r="K141" i="13"/>
  <c r="K381" i="13"/>
  <c r="K237" i="13"/>
  <c r="K179" i="13"/>
  <c r="K107" i="13"/>
  <c r="K362" i="13"/>
  <c r="K423" i="13"/>
  <c r="K210" i="13"/>
  <c r="K74" i="13"/>
  <c r="K253" i="13"/>
  <c r="K187" i="13"/>
  <c r="K115" i="13"/>
  <c r="K506" i="13"/>
  <c r="K52" i="13"/>
  <c r="K295" i="13"/>
  <c r="K146" i="13"/>
  <c r="K452" i="13"/>
  <c r="K195" i="13"/>
  <c r="K123" i="13"/>
  <c r="K522" i="13"/>
  <c r="K378" i="13"/>
  <c r="K439" i="13"/>
  <c r="K218" i="13"/>
  <c r="K82" i="13"/>
  <c r="K324" i="13"/>
  <c r="K243" i="18"/>
  <c r="K203" i="18"/>
  <c r="K365" i="18"/>
  <c r="K349" i="18"/>
  <c r="K93" i="18"/>
  <c r="K422" i="18"/>
  <c r="K166" i="18"/>
  <c r="K139" i="18"/>
  <c r="K150" i="18"/>
  <c r="K133" i="18"/>
  <c r="K452" i="18"/>
  <c r="K491" i="18"/>
  <c r="K338" i="18"/>
  <c r="K23" i="18"/>
  <c r="K80" i="18"/>
  <c r="K137" i="18"/>
  <c r="K198" i="18"/>
  <c r="K106" i="18"/>
  <c r="K232" i="18"/>
  <c r="K293" i="18"/>
  <c r="K416" i="18"/>
  <c r="K247" i="18"/>
  <c r="K417" i="18"/>
  <c r="K110" i="18"/>
  <c r="K317" i="18"/>
  <c r="K420" i="18"/>
  <c r="K467" i="18"/>
  <c r="K306" i="18"/>
  <c r="K147" i="18"/>
  <c r="K70" i="18"/>
  <c r="K105" i="18"/>
  <c r="K425" i="18"/>
  <c r="K86" i="18"/>
  <c r="K108" i="18"/>
  <c r="K305" i="18"/>
  <c r="K427" i="18"/>
  <c r="K255" i="18"/>
  <c r="K433" i="18"/>
  <c r="K122" i="18"/>
  <c r="K248" i="18"/>
  <c r="K309" i="18"/>
  <c r="K326" i="18"/>
  <c r="K318" i="18"/>
  <c r="K159" i="18"/>
  <c r="V6" i="18"/>
  <c r="K117" i="18"/>
  <c r="K436" i="18"/>
  <c r="K479" i="18"/>
  <c r="K322" i="18"/>
  <c r="K60" i="18"/>
  <c r="K437" i="18"/>
  <c r="K263" i="18"/>
  <c r="K449" i="18"/>
  <c r="K130" i="18"/>
  <c r="K260" i="18"/>
  <c r="K321" i="18"/>
  <c r="K443" i="18"/>
  <c r="K246" i="18"/>
  <c r="K268" i="18"/>
  <c r="V13" i="18"/>
  <c r="K129" i="18"/>
  <c r="K447" i="18"/>
  <c r="K487" i="18"/>
  <c r="K334" i="18"/>
  <c r="K21" i="18"/>
  <c r="V20" i="18"/>
  <c r="K401" i="18"/>
  <c r="R28" i="6"/>
  <c r="N28" i="6"/>
  <c r="R320" i="6"/>
  <c r="N320" i="6"/>
  <c r="R37" i="6"/>
  <c r="N37" i="6"/>
  <c r="R396" i="6"/>
  <c r="N396" i="6"/>
  <c r="N413" i="6"/>
  <c r="R413" i="6"/>
  <c r="R426" i="6"/>
  <c r="N426" i="6"/>
  <c r="R504" i="6"/>
  <c r="N504" i="6"/>
  <c r="N414" i="6"/>
  <c r="R414" i="6"/>
  <c r="L482" i="12"/>
  <c r="L492" i="12"/>
  <c r="P492" i="12"/>
  <c r="K276" i="13"/>
  <c r="K164" i="13"/>
  <c r="K234" i="13"/>
  <c r="K75" i="13"/>
  <c r="R524" i="6"/>
  <c r="N524" i="6"/>
  <c r="N391" i="6"/>
  <c r="R391" i="6"/>
  <c r="N447" i="6"/>
  <c r="R447" i="6"/>
  <c r="N507" i="6"/>
  <c r="R507" i="6"/>
  <c r="R282" i="6"/>
  <c r="N282" i="6"/>
  <c r="N43" i="6"/>
  <c r="R43" i="6"/>
  <c r="R216" i="6"/>
  <c r="N216" i="6"/>
  <c r="R182" i="6"/>
  <c r="N182" i="6"/>
  <c r="N484" i="6"/>
  <c r="R484" i="6"/>
  <c r="N193" i="6"/>
  <c r="R193" i="6"/>
  <c r="N107" i="6"/>
  <c r="R107" i="6"/>
  <c r="R280" i="6"/>
  <c r="N280" i="6"/>
  <c r="R46" i="6"/>
  <c r="N46" i="6"/>
  <c r="R108" i="6"/>
  <c r="N108" i="6"/>
  <c r="N151" i="6"/>
  <c r="R151" i="6"/>
  <c r="N211" i="6"/>
  <c r="R211" i="6"/>
  <c r="N113" i="6"/>
  <c r="R113" i="6"/>
  <c r="R94" i="6"/>
  <c r="N94" i="6"/>
  <c r="N221" i="6"/>
  <c r="R221" i="6"/>
  <c r="R114" i="6"/>
  <c r="N114" i="6"/>
  <c r="R400" i="6"/>
  <c r="N400" i="6"/>
  <c r="R32" i="6"/>
  <c r="N32" i="6"/>
  <c r="R412" i="6"/>
  <c r="N412" i="6"/>
  <c r="R48" i="6"/>
  <c r="N48" i="6"/>
  <c r="N351" i="6"/>
  <c r="R351" i="6"/>
  <c r="R326" i="6"/>
  <c r="N326" i="6"/>
  <c r="R404" i="6"/>
  <c r="N404" i="6"/>
  <c r="R36" i="6"/>
  <c r="N36" i="6"/>
  <c r="N169" i="6"/>
  <c r="R169" i="6"/>
  <c r="N231" i="6"/>
  <c r="R231" i="6"/>
  <c r="N313" i="6"/>
  <c r="R313" i="6"/>
  <c r="N247" i="6"/>
  <c r="R247" i="6"/>
  <c r="R421" i="6"/>
  <c r="N421" i="6"/>
  <c r="R53" i="6"/>
  <c r="N53" i="6"/>
  <c r="R226" i="6"/>
  <c r="N226" i="6"/>
  <c r="R79" i="6"/>
  <c r="N79" i="6"/>
  <c r="N183" i="6"/>
  <c r="R183" i="6"/>
  <c r="N243" i="6"/>
  <c r="R243" i="6"/>
  <c r="N155" i="6"/>
  <c r="R155" i="6"/>
  <c r="R432" i="6"/>
  <c r="N432" i="6"/>
  <c r="N23" i="6"/>
  <c r="R23" i="6"/>
  <c r="R132" i="6"/>
  <c r="N132" i="6"/>
  <c r="R309" i="6"/>
  <c r="N309" i="6"/>
  <c r="N482" i="6"/>
  <c r="R482" i="6"/>
  <c r="N441" i="6"/>
  <c r="R441" i="6"/>
  <c r="N523" i="6"/>
  <c r="R523" i="6"/>
  <c r="R518" i="6"/>
  <c r="N518" i="6"/>
  <c r="N497" i="6"/>
  <c r="R497" i="6"/>
  <c r="R102" i="6"/>
  <c r="N102" i="6"/>
  <c r="R222" i="6"/>
  <c r="N222" i="6"/>
  <c r="R136" i="6"/>
  <c r="N136" i="6"/>
  <c r="R214" i="6"/>
  <c r="N214" i="6"/>
  <c r="N292" i="6"/>
  <c r="R292" i="6"/>
  <c r="R511" i="6"/>
  <c r="N511" i="6"/>
  <c r="R500" i="6"/>
  <c r="N500" i="6"/>
  <c r="N49" i="6"/>
  <c r="R49" i="6"/>
  <c r="R492" i="6"/>
  <c r="N492" i="6"/>
  <c r="R311" i="6"/>
  <c r="N311" i="6"/>
  <c r="L100" i="12"/>
  <c r="P100" i="12"/>
  <c r="K461" i="13"/>
  <c r="K416" i="13"/>
  <c r="K57" i="13"/>
  <c r="K67" i="13"/>
  <c r="K69" i="13"/>
  <c r="K68" i="13"/>
  <c r="K530" i="13"/>
  <c r="K277" i="13"/>
  <c r="K387" i="13"/>
  <c r="K514" i="13"/>
  <c r="K370" i="13"/>
  <c r="K44" i="13"/>
  <c r="K287" i="13"/>
  <c r="K142" i="13"/>
  <c r="K444" i="13"/>
  <c r="K505" i="13"/>
  <c r="K405" i="13"/>
  <c r="K408" i="13"/>
  <c r="K34" i="13"/>
  <c r="K357" i="13"/>
  <c r="K215" i="13"/>
  <c r="K450" i="13"/>
  <c r="K511" i="13"/>
  <c r="K239" i="13"/>
  <c r="K175" i="13"/>
  <c r="K318" i="13"/>
  <c r="K507" i="13"/>
  <c r="K363" i="13"/>
  <c r="K37" i="13"/>
  <c r="K108" i="13"/>
  <c r="K296" i="13"/>
  <c r="K261" i="13"/>
  <c r="K87" i="13"/>
  <c r="K513" i="13"/>
  <c r="K369" i="13"/>
  <c r="K43" i="13"/>
  <c r="K173" i="13"/>
  <c r="K510" i="13"/>
  <c r="K238" i="13"/>
  <c r="K299" i="13"/>
  <c r="K148" i="13"/>
  <c r="K375" i="13"/>
  <c r="K49" i="13"/>
  <c r="K178" i="13"/>
  <c r="K106" i="13"/>
  <c r="K372" i="13"/>
  <c r="K433" i="13"/>
  <c r="K213" i="13"/>
  <c r="K77" i="13"/>
  <c r="K247" i="13"/>
  <c r="K186" i="13"/>
  <c r="K114" i="13"/>
  <c r="K516" i="13"/>
  <c r="K244" i="13"/>
  <c r="K305" i="13"/>
  <c r="K149" i="13"/>
  <c r="K462" i="13"/>
  <c r="K194" i="13"/>
  <c r="K122" i="13"/>
  <c r="K532" i="13"/>
  <c r="K388" i="13"/>
  <c r="K449" i="13"/>
  <c r="K221" i="13"/>
  <c r="K85" i="13"/>
  <c r="K334" i="13"/>
  <c r="K228" i="18"/>
  <c r="K442" i="18"/>
  <c r="K146" i="18"/>
  <c r="K324" i="18"/>
  <c r="K38" i="18"/>
  <c r="K89" i="18"/>
  <c r="K457" i="18"/>
  <c r="K494" i="18"/>
  <c r="K172" i="18"/>
  <c r="K490" i="18"/>
  <c r="K527" i="18"/>
  <c r="K386" i="18"/>
  <c r="K47" i="18"/>
  <c r="K128" i="18"/>
  <c r="K185" i="18"/>
  <c r="K438" i="18"/>
  <c r="K171" i="18"/>
  <c r="K280" i="18"/>
  <c r="K341" i="18"/>
  <c r="K461" i="18"/>
  <c r="K283" i="18"/>
  <c r="K476" i="18"/>
  <c r="K158" i="18"/>
  <c r="K288" i="18"/>
  <c r="V5" i="18"/>
  <c r="K503" i="18"/>
  <c r="K354" i="18"/>
  <c r="K31" i="18"/>
  <c r="K96" i="18"/>
  <c r="K153" i="18"/>
  <c r="K470" i="18"/>
  <c r="K507" i="18"/>
  <c r="K348" i="18"/>
  <c r="K301" i="18"/>
  <c r="K469" i="18"/>
  <c r="K291" i="18"/>
  <c r="K488" i="18"/>
  <c r="K170" i="18"/>
  <c r="K296" i="18"/>
  <c r="K357" i="18"/>
  <c r="K496" i="18"/>
  <c r="V18" i="18"/>
  <c r="K37" i="18"/>
  <c r="K104" i="18"/>
  <c r="K165" i="18"/>
  <c r="K478" i="18"/>
  <c r="K515" i="18"/>
  <c r="K370" i="18"/>
  <c r="K39" i="18"/>
  <c r="K221" i="18"/>
  <c r="K299" i="18"/>
  <c r="K500" i="18"/>
  <c r="K178" i="18"/>
  <c r="K308" i="18"/>
  <c r="K369" i="18"/>
  <c r="K481" i="18"/>
  <c r="K303" i="18"/>
  <c r="K43" i="18"/>
  <c r="K52" i="18"/>
  <c r="K177" i="18"/>
  <c r="K486" i="18"/>
  <c r="K523" i="18"/>
  <c r="K382" i="18"/>
  <c r="K45" i="18"/>
  <c r="K120" i="18"/>
  <c r="K181" i="18"/>
  <c r="K230" i="18"/>
  <c r="N301" i="6"/>
  <c r="R301" i="6"/>
  <c r="N496" i="6"/>
  <c r="R496" i="6"/>
  <c r="N453" i="6"/>
  <c r="R453" i="6"/>
  <c r="R158" i="6"/>
  <c r="N158" i="6"/>
  <c r="R58" i="6"/>
  <c r="N58" i="6"/>
  <c r="R254" i="6"/>
  <c r="N254" i="6"/>
  <c r="N45" i="6"/>
  <c r="R45" i="6"/>
  <c r="R516" i="6"/>
  <c r="N516" i="6"/>
  <c r="K66" i="13"/>
  <c r="K331" i="13"/>
  <c r="K487" i="13"/>
  <c r="K104" i="13"/>
  <c r="N337" i="6"/>
  <c r="R337" i="6"/>
  <c r="R80" i="6"/>
  <c r="N80" i="6"/>
  <c r="R142" i="6"/>
  <c r="N142" i="6"/>
  <c r="N204" i="6"/>
  <c r="R204" i="6"/>
  <c r="R281" i="6"/>
  <c r="N281" i="6"/>
  <c r="N397" i="6"/>
  <c r="R397" i="6"/>
  <c r="N29" i="6"/>
  <c r="R29" i="6"/>
  <c r="R90" i="6"/>
  <c r="N90" i="6"/>
  <c r="R38" i="6"/>
  <c r="N38" i="6"/>
  <c r="R100" i="6"/>
  <c r="N100" i="6"/>
  <c r="N461" i="6"/>
  <c r="R461" i="6"/>
  <c r="N93" i="6"/>
  <c r="R93" i="6"/>
  <c r="N99" i="6"/>
  <c r="R99" i="6"/>
  <c r="R272" i="6"/>
  <c r="N272" i="6"/>
  <c r="R334" i="6"/>
  <c r="N334" i="6"/>
  <c r="R284" i="6"/>
  <c r="N284" i="6"/>
  <c r="N385" i="6"/>
  <c r="R385" i="6"/>
  <c r="N219" i="6"/>
  <c r="R219" i="6"/>
  <c r="N307" i="6"/>
  <c r="R307" i="6"/>
  <c r="N369" i="6"/>
  <c r="R369" i="6"/>
  <c r="N52" i="6"/>
  <c r="R52" i="6"/>
  <c r="R229" i="6"/>
  <c r="N229" i="6"/>
  <c r="N402" i="6"/>
  <c r="R402" i="6"/>
  <c r="N35" i="6"/>
  <c r="R35" i="6"/>
  <c r="N475" i="6"/>
  <c r="R475" i="6"/>
  <c r="N358" i="6"/>
  <c r="R358" i="6"/>
  <c r="N234" i="6"/>
  <c r="R234" i="6"/>
  <c r="N302" i="6"/>
  <c r="R302" i="6"/>
  <c r="R364" i="6"/>
  <c r="N364" i="6"/>
  <c r="N491" i="6"/>
  <c r="R491" i="6"/>
  <c r="R470" i="6"/>
  <c r="N470" i="6"/>
  <c r="N465" i="6"/>
  <c r="R465" i="6"/>
  <c r="N517" i="6"/>
  <c r="R517" i="6"/>
  <c r="R454" i="6"/>
  <c r="N454" i="6"/>
  <c r="R86" i="6"/>
  <c r="N86" i="6"/>
  <c r="N164" i="6"/>
  <c r="R164" i="6"/>
  <c r="R339" i="6"/>
  <c r="N339" i="6"/>
  <c r="N401" i="6"/>
  <c r="R401" i="6"/>
  <c r="N483" i="6"/>
  <c r="R483" i="6"/>
  <c r="N417" i="6"/>
  <c r="R417" i="6"/>
  <c r="R179" i="6"/>
  <c r="N179" i="6"/>
  <c r="R264" i="6"/>
  <c r="N264" i="6"/>
  <c r="R342" i="6"/>
  <c r="N342" i="6"/>
  <c r="N92" i="6"/>
  <c r="R92" i="6"/>
  <c r="N121" i="6"/>
  <c r="R121" i="6"/>
  <c r="N191" i="6"/>
  <c r="R191" i="6"/>
  <c r="N251" i="6"/>
  <c r="R251" i="6"/>
  <c r="N185" i="6"/>
  <c r="R185" i="6"/>
  <c r="R419" i="6"/>
  <c r="N419" i="6"/>
  <c r="N490" i="6"/>
  <c r="R490" i="6"/>
  <c r="R122" i="6"/>
  <c r="N122" i="6"/>
  <c r="R128" i="6"/>
  <c r="N128" i="6"/>
  <c r="R190" i="6"/>
  <c r="N190" i="6"/>
  <c r="R252" i="6"/>
  <c r="N252" i="6"/>
  <c r="N343" i="6"/>
  <c r="R343" i="6"/>
  <c r="N255" i="6"/>
  <c r="R255" i="6"/>
  <c r="N296" i="6"/>
  <c r="R296" i="6"/>
  <c r="L173" i="12"/>
  <c r="P173" i="12"/>
  <c r="P182" i="12"/>
  <c r="L34" i="12"/>
  <c r="L48" i="12"/>
  <c r="L321" i="12"/>
  <c r="P321" i="12"/>
  <c r="K391" i="13"/>
  <c r="K91" i="13"/>
  <c r="K406" i="13"/>
  <c r="K410" i="13"/>
  <c r="K430" i="13"/>
  <c r="K376" i="13"/>
  <c r="K386" i="13"/>
  <c r="K54" i="13"/>
  <c r="K118" i="13"/>
  <c r="K524" i="13"/>
  <c r="K380" i="13"/>
  <c r="K236" i="13"/>
  <c r="K297" i="13"/>
  <c r="K145" i="13"/>
  <c r="K454" i="13"/>
  <c r="K515" i="13"/>
  <c r="K402" i="13"/>
  <c r="K258" i="13"/>
  <c r="K447" i="13"/>
  <c r="K303" i="13"/>
  <c r="K150" i="13"/>
  <c r="K460" i="13"/>
  <c r="K521" i="13"/>
  <c r="K249" i="13"/>
  <c r="K207" i="13"/>
  <c r="K50" i="13"/>
  <c r="K373" i="13"/>
  <c r="K223" i="13"/>
  <c r="K127" i="13"/>
  <c r="K322" i="13"/>
  <c r="K383" i="13"/>
  <c r="K190" i="13"/>
  <c r="K111" i="13"/>
  <c r="K523" i="13"/>
  <c r="K379" i="13"/>
  <c r="K235" i="13"/>
  <c r="K180" i="13"/>
  <c r="K488" i="13"/>
  <c r="K453" i="13"/>
  <c r="K183" i="13"/>
  <c r="K520" i="13"/>
  <c r="K385" i="13"/>
  <c r="K241" i="13"/>
  <c r="K181" i="13"/>
  <c r="K109" i="13"/>
  <c r="K382" i="13"/>
  <c r="K443" i="13"/>
  <c r="K220" i="13"/>
  <c r="K84" i="13"/>
  <c r="K257" i="13"/>
  <c r="K189" i="13"/>
  <c r="K117" i="13"/>
  <c r="K526" i="13"/>
  <c r="K254" i="13"/>
  <c r="K315" i="13"/>
  <c r="K156" i="13"/>
  <c r="K424" i="13"/>
  <c r="K197" i="13"/>
  <c r="K125" i="13"/>
  <c r="K53" i="13"/>
  <c r="K398" i="13"/>
  <c r="K459" i="13"/>
  <c r="K228" i="13"/>
  <c r="K92" i="13"/>
  <c r="K248" i="13"/>
  <c r="K411" i="18"/>
  <c r="K73" i="18"/>
  <c r="K276" i="18"/>
  <c r="K385" i="18"/>
  <c r="K529" i="18"/>
  <c r="K409" i="18"/>
  <c r="K495" i="18"/>
  <c r="K531" i="18"/>
  <c r="K526" i="18"/>
  <c r="K199" i="18"/>
  <c r="K434" i="18"/>
  <c r="K71" i="18"/>
  <c r="K176" i="18"/>
  <c r="K233" i="18"/>
  <c r="K530" i="18"/>
  <c r="K182" i="18"/>
  <c r="K204" i="18"/>
  <c r="K389" i="18"/>
  <c r="K497" i="18"/>
  <c r="K319" i="18"/>
  <c r="K524" i="18"/>
  <c r="K206" i="18"/>
  <c r="K336" i="18"/>
  <c r="K393" i="18"/>
  <c r="K390" i="18"/>
  <c r="K402" i="18"/>
  <c r="K55" i="18"/>
  <c r="K144" i="18"/>
  <c r="K201" i="18"/>
  <c r="K506" i="18"/>
  <c r="K179" i="18"/>
  <c r="K410" i="18"/>
  <c r="K92" i="18"/>
  <c r="K505" i="18"/>
  <c r="K327" i="18"/>
  <c r="K536" i="18"/>
  <c r="K218" i="18"/>
  <c r="K344" i="18"/>
  <c r="K24" i="18"/>
  <c r="K509" i="18"/>
  <c r="K310" i="18"/>
  <c r="K332" i="18"/>
  <c r="K152" i="18"/>
  <c r="K213" i="18"/>
  <c r="K514" i="18"/>
  <c r="K187" i="18"/>
  <c r="K418" i="18"/>
  <c r="K63" i="18"/>
  <c r="K160" i="18"/>
  <c r="K480" i="18"/>
  <c r="K372" i="18"/>
  <c r="K226" i="18"/>
  <c r="V16" i="18"/>
  <c r="K30" i="18"/>
  <c r="K517" i="18"/>
  <c r="K339" i="18"/>
  <c r="K380" i="18"/>
  <c r="K252" i="18"/>
  <c r="K205" i="18"/>
  <c r="K522" i="18"/>
  <c r="K195" i="18"/>
  <c r="K430" i="18"/>
  <c r="K69" i="18"/>
  <c r="K168" i="18"/>
  <c r="K229" i="18"/>
  <c r="K375" i="18"/>
  <c r="K35" i="18"/>
  <c r="N205" i="6"/>
  <c r="R205" i="6"/>
  <c r="N290" i="6"/>
  <c r="R290" i="6"/>
  <c r="R161" i="6"/>
  <c r="N161" i="6"/>
  <c r="N41" i="6"/>
  <c r="R41" i="6"/>
  <c r="R458" i="6"/>
  <c r="N458" i="6"/>
  <c r="N57" i="6"/>
  <c r="R57" i="6"/>
  <c r="N141" i="6"/>
  <c r="R141" i="6"/>
  <c r="N153" i="6"/>
  <c r="R153" i="6"/>
  <c r="K133" i="13"/>
  <c r="K283" i="13"/>
  <c r="K176" i="13"/>
  <c r="N246" i="6"/>
  <c r="R246" i="6"/>
  <c r="N275" i="6"/>
  <c r="R275" i="6"/>
  <c r="R54" i="6"/>
  <c r="N54" i="6"/>
  <c r="R444" i="6"/>
  <c r="N444" i="6"/>
  <c r="N91" i="6"/>
  <c r="R91" i="6"/>
  <c r="N82" i="6"/>
  <c r="R82" i="6"/>
  <c r="N368" i="6"/>
  <c r="R368" i="6"/>
  <c r="N97" i="6"/>
  <c r="R97" i="6"/>
  <c r="R508" i="6"/>
  <c r="N508" i="6"/>
  <c r="N335" i="6"/>
  <c r="R335" i="6"/>
  <c r="N81" i="6"/>
  <c r="R81" i="6"/>
  <c r="N135" i="6"/>
  <c r="R135" i="6"/>
  <c r="N199" i="6"/>
  <c r="R199" i="6"/>
  <c r="R469" i="6"/>
  <c r="N469" i="6"/>
  <c r="R101" i="6"/>
  <c r="N101" i="6"/>
  <c r="N274" i="6"/>
  <c r="R274" i="6"/>
  <c r="R448" i="6"/>
  <c r="N448" i="6"/>
  <c r="N345" i="6"/>
  <c r="R345" i="6"/>
  <c r="R228" i="6"/>
  <c r="N228" i="6"/>
  <c r="N184" i="6"/>
  <c r="R184" i="6"/>
  <c r="R262" i="6"/>
  <c r="N262" i="6"/>
  <c r="R340" i="6"/>
  <c r="N340" i="6"/>
  <c r="R405" i="6"/>
  <c r="N405" i="6"/>
  <c r="R420" i="6"/>
  <c r="N420" i="6"/>
  <c r="N187" i="6"/>
  <c r="R187" i="6"/>
  <c r="N217" i="6"/>
  <c r="R217" i="6"/>
  <c r="N349" i="6"/>
  <c r="R349" i="6"/>
  <c r="R242" i="6"/>
  <c r="N242" i="6"/>
  <c r="R160" i="6"/>
  <c r="N160" i="6"/>
  <c r="R110" i="6"/>
  <c r="N110" i="6"/>
  <c r="N418" i="6"/>
  <c r="R418" i="6"/>
  <c r="N481" i="6"/>
  <c r="R481" i="6"/>
  <c r="N362" i="6"/>
  <c r="R362" i="6"/>
  <c r="N123" i="6"/>
  <c r="R123" i="6"/>
  <c r="R430" i="6"/>
  <c r="N430" i="6"/>
  <c r="R62" i="6"/>
  <c r="N62" i="6"/>
  <c r="R124" i="6"/>
  <c r="N124" i="6"/>
  <c r="N171" i="6"/>
  <c r="R171" i="6"/>
  <c r="N55" i="6"/>
  <c r="R55" i="6"/>
  <c r="N230" i="6"/>
  <c r="R230" i="6"/>
  <c r="N77" i="6"/>
  <c r="R77" i="6"/>
  <c r="R250" i="6"/>
  <c r="N250" i="6"/>
  <c r="N256" i="6"/>
  <c r="R256" i="6"/>
  <c r="R318" i="6"/>
  <c r="N318" i="6"/>
  <c r="R380" i="6"/>
  <c r="N380" i="6"/>
  <c r="N513" i="6"/>
  <c r="R513" i="6"/>
  <c r="N425" i="6"/>
  <c r="R425" i="6"/>
  <c r="R138" i="6"/>
  <c r="N138" i="6"/>
  <c r="R478" i="6"/>
  <c r="N478" i="6"/>
  <c r="N31" i="6"/>
  <c r="R31" i="6"/>
  <c r="N498" i="6"/>
  <c r="R498" i="6"/>
  <c r="N130" i="6"/>
  <c r="R130" i="6"/>
  <c r="R416" i="6"/>
  <c r="N416" i="6"/>
  <c r="R366" i="6"/>
  <c r="N366" i="6"/>
  <c r="R422" i="6"/>
  <c r="N422" i="6"/>
  <c r="R147" i="6"/>
  <c r="N147" i="6"/>
  <c r="L80" i="12"/>
  <c r="L76" i="12"/>
  <c r="P177" i="12"/>
  <c r="L385" i="12"/>
  <c r="P152" i="12"/>
  <c r="P298" i="12"/>
  <c r="P227" i="12"/>
  <c r="K465" i="13"/>
  <c r="K420" i="13"/>
  <c r="K262" i="13"/>
  <c r="K266" i="13"/>
  <c r="K286" i="13"/>
  <c r="K517" i="13"/>
  <c r="K242" i="13"/>
  <c r="K396" i="13"/>
  <c r="K121" i="13"/>
  <c r="K534" i="13"/>
  <c r="K390" i="13"/>
  <c r="K246" i="13"/>
  <c r="K307" i="13"/>
  <c r="K152" i="13"/>
  <c r="K464" i="13"/>
  <c r="K525" i="13"/>
  <c r="K412" i="13"/>
  <c r="K268" i="13"/>
  <c r="K457" i="13"/>
  <c r="K313" i="13"/>
  <c r="K153" i="13"/>
  <c r="K470" i="13"/>
  <c r="K531" i="13"/>
  <c r="K259" i="13"/>
  <c r="K274" i="13"/>
  <c r="K463" i="13"/>
  <c r="K319" i="13"/>
  <c r="K222" i="13"/>
  <c r="K86" i="13"/>
  <c r="K332" i="13"/>
  <c r="K393" i="13"/>
  <c r="K193" i="13"/>
  <c r="K143" i="13"/>
  <c r="K389" i="13"/>
  <c r="K231" i="13"/>
  <c r="K135" i="13"/>
  <c r="K466" i="13"/>
  <c r="K527" i="13"/>
  <c r="K255" i="13"/>
  <c r="K126" i="13"/>
  <c r="K76" i="13"/>
  <c r="K395" i="13"/>
  <c r="K251" i="13"/>
  <c r="K188" i="13"/>
  <c r="K116" i="13"/>
  <c r="K312" i="13"/>
  <c r="K293" i="13"/>
  <c r="K95" i="13"/>
  <c r="K392" i="13"/>
  <c r="K267" i="13"/>
  <c r="K196" i="13"/>
  <c r="K124" i="13"/>
  <c r="K504" i="13"/>
  <c r="K485" i="13"/>
  <c r="K191" i="13"/>
  <c r="K418" i="13"/>
  <c r="K264" i="13"/>
  <c r="K204" i="13"/>
  <c r="K132" i="13"/>
  <c r="K536" i="13"/>
  <c r="K344" i="13"/>
  <c r="K309" i="13"/>
  <c r="K103" i="13"/>
  <c r="K290" i="13"/>
  <c r="K469" i="13"/>
  <c r="K412" i="18"/>
  <c r="K180" i="18"/>
  <c r="K337" i="18"/>
  <c r="K493" i="18"/>
  <c r="K351" i="18"/>
  <c r="K456" i="18"/>
  <c r="K346" i="18"/>
  <c r="K394" i="18"/>
  <c r="K235" i="18"/>
  <c r="K396" i="18"/>
  <c r="K94" i="18"/>
  <c r="K224" i="18"/>
  <c r="K281" i="18"/>
  <c r="K405" i="18"/>
  <c r="K239" i="18"/>
  <c r="K155" i="18"/>
  <c r="V2" i="18"/>
  <c r="K533" i="18"/>
  <c r="K355" i="18"/>
  <c r="K413" i="18"/>
  <c r="K254" i="18"/>
  <c r="K95" i="18"/>
  <c r="K42" i="18"/>
  <c r="K397" i="18"/>
  <c r="K134" i="18"/>
  <c r="V12" i="18"/>
  <c r="K192" i="18"/>
  <c r="K249" i="18"/>
  <c r="K360" i="18"/>
  <c r="K215" i="18"/>
  <c r="K458" i="18"/>
  <c r="V15" i="18"/>
  <c r="K285" i="18"/>
  <c r="K371" i="18"/>
  <c r="K424" i="18"/>
  <c r="K266" i="18"/>
  <c r="K103" i="18"/>
  <c r="K48" i="18"/>
  <c r="V10" i="18"/>
  <c r="K379" i="18"/>
  <c r="V7" i="18"/>
  <c r="K76" i="18"/>
  <c r="K261" i="18"/>
  <c r="K376" i="18"/>
  <c r="K223" i="18"/>
  <c r="K367" i="18"/>
  <c r="K78" i="18"/>
  <c r="K208" i="18"/>
  <c r="K265" i="18"/>
  <c r="K294" i="18"/>
  <c r="K274" i="18"/>
  <c r="K115" i="18"/>
  <c r="K54" i="18"/>
  <c r="V17" i="18"/>
  <c r="K395" i="18"/>
  <c r="K440" i="18"/>
  <c r="K282" i="18"/>
  <c r="K44" i="18"/>
  <c r="K392" i="18"/>
  <c r="K231" i="18"/>
  <c r="K391" i="18"/>
  <c r="K90" i="18"/>
  <c r="K216" i="18"/>
  <c r="K277" i="18"/>
  <c r="K400" i="18"/>
  <c r="K214" i="18"/>
  <c r="K236" i="18"/>
  <c r="R446" i="6"/>
  <c r="N446" i="6"/>
  <c r="R341" i="6"/>
  <c r="N341" i="6"/>
  <c r="N210" i="6"/>
  <c r="R210" i="6"/>
  <c r="N443" i="6"/>
  <c r="R443" i="6"/>
  <c r="R198" i="6"/>
  <c r="N198" i="6"/>
  <c r="R464" i="6"/>
  <c r="N464" i="6"/>
  <c r="R474" i="6"/>
  <c r="N474" i="6"/>
  <c r="R428" i="6"/>
  <c r="N428" i="6"/>
  <c r="N489" i="6"/>
  <c r="R489" i="6"/>
  <c r="R314" i="6"/>
  <c r="N314" i="6"/>
  <c r="R352" i="6"/>
  <c r="N352" i="6"/>
  <c r="N515" i="6"/>
  <c r="R515" i="6"/>
  <c r="L64" i="12"/>
  <c r="P144" i="12"/>
  <c r="L83" i="12"/>
  <c r="K340" i="13"/>
  <c r="K316" i="13"/>
  <c r="K61" i="13"/>
  <c r="K270" i="13"/>
  <c r="K436" i="13"/>
  <c r="K337" i="13"/>
  <c r="K494" i="13"/>
  <c r="K298" i="13"/>
  <c r="K98" i="13"/>
  <c r="K509" i="13"/>
  <c r="K39" i="13"/>
  <c r="K490" i="13"/>
  <c r="K279" i="13"/>
  <c r="K371" i="13"/>
  <c r="K368" i="13"/>
  <c r="K243" i="13"/>
  <c r="K512" i="13"/>
  <c r="K301" i="13"/>
  <c r="K442" i="13"/>
  <c r="K120" i="13"/>
  <c r="K384" i="13"/>
  <c r="K219" i="13"/>
  <c r="K314" i="13"/>
  <c r="R324" i="6"/>
  <c r="N324" i="6"/>
  <c r="R431" i="6"/>
  <c r="N431" i="6"/>
  <c r="R133" i="6"/>
  <c r="N133" i="6"/>
  <c r="N450" i="6"/>
  <c r="R450" i="6"/>
  <c r="N322" i="6"/>
  <c r="R322" i="6"/>
  <c r="N67" i="6"/>
  <c r="R67" i="6"/>
  <c r="R240" i="6"/>
  <c r="N240" i="6"/>
  <c r="R371" i="6"/>
  <c r="N371" i="6"/>
  <c r="N433" i="6"/>
  <c r="R433" i="6"/>
  <c r="N495" i="6"/>
  <c r="R495" i="6"/>
  <c r="N445" i="6"/>
  <c r="R445" i="6"/>
  <c r="N225" i="6"/>
  <c r="R225" i="6"/>
  <c r="N175" i="6"/>
  <c r="R175" i="6"/>
  <c r="R388" i="6"/>
  <c r="N388" i="6"/>
  <c r="N197" i="6"/>
  <c r="R197" i="6"/>
  <c r="R209" i="6"/>
  <c r="N209" i="6"/>
  <c r="N291" i="6"/>
  <c r="R291" i="6"/>
  <c r="N375" i="6"/>
  <c r="R375" i="6"/>
  <c r="N287" i="6"/>
  <c r="R287" i="6"/>
  <c r="N139" i="6"/>
  <c r="R139" i="6"/>
  <c r="N305" i="6"/>
  <c r="R305" i="6"/>
  <c r="N377" i="6"/>
  <c r="R377" i="6"/>
  <c r="N459" i="6"/>
  <c r="R459" i="6"/>
  <c r="R56" i="6"/>
  <c r="N56" i="6"/>
  <c r="R134" i="6"/>
  <c r="N134" i="6"/>
  <c r="R212" i="6"/>
  <c r="N212" i="6"/>
  <c r="R277" i="6"/>
  <c r="N277" i="6"/>
  <c r="N47" i="6"/>
  <c r="R47" i="6"/>
  <c r="R172" i="6"/>
  <c r="N172" i="6"/>
  <c r="N235" i="6"/>
  <c r="R235" i="6"/>
  <c r="N297" i="6"/>
  <c r="R297" i="6"/>
  <c r="R170" i="6"/>
  <c r="N170" i="6"/>
  <c r="R472" i="6"/>
  <c r="N472" i="6"/>
  <c r="R438" i="6"/>
  <c r="N438" i="6"/>
  <c r="R249" i="6"/>
  <c r="N249" i="6"/>
  <c r="R202" i="6"/>
  <c r="N202" i="6"/>
  <c r="N479" i="6"/>
  <c r="R479" i="6"/>
  <c r="N180" i="6"/>
  <c r="R180" i="6"/>
  <c r="R357" i="6"/>
  <c r="N357" i="6"/>
  <c r="N50" i="6"/>
  <c r="R50" i="6"/>
  <c r="N424" i="6"/>
  <c r="R424" i="6"/>
  <c r="N387" i="6"/>
  <c r="R387" i="6"/>
  <c r="N477" i="6"/>
  <c r="R477" i="6"/>
  <c r="N370" i="6"/>
  <c r="R370" i="6"/>
  <c r="N115" i="6"/>
  <c r="R115" i="6"/>
  <c r="R288" i="6"/>
  <c r="N288" i="6"/>
  <c r="R238" i="6"/>
  <c r="N238" i="6"/>
  <c r="R356" i="6"/>
  <c r="N356" i="6"/>
  <c r="R494" i="6"/>
  <c r="N494" i="6"/>
  <c r="K61" i="19"/>
  <c r="K58" i="19"/>
  <c r="K270" i="19"/>
  <c r="K315" i="19"/>
  <c r="K109" i="19"/>
  <c r="K255" i="19"/>
  <c r="K353" i="19"/>
  <c r="K521" i="19"/>
  <c r="K524" i="19"/>
  <c r="K180" i="19"/>
  <c r="K158" i="19"/>
  <c r="K147" i="19"/>
  <c r="K225" i="19"/>
  <c r="K339" i="19"/>
  <c r="K427" i="19"/>
  <c r="K364" i="19"/>
  <c r="K368" i="19"/>
  <c r="K128" i="19"/>
  <c r="K194" i="19"/>
  <c r="K325" i="19"/>
  <c r="K269" i="19"/>
  <c r="K463" i="19"/>
  <c r="K532" i="19"/>
  <c r="K47" i="19"/>
  <c r="V18" i="19"/>
  <c r="K133" i="19"/>
  <c r="K337" i="19"/>
  <c r="K329" i="19"/>
  <c r="K349" i="19"/>
  <c r="K486" i="19"/>
  <c r="K46" i="19"/>
  <c r="K330" i="19"/>
  <c r="K231" i="19"/>
  <c r="K223" i="19"/>
  <c r="K440" i="19"/>
  <c r="K376" i="19"/>
  <c r="K188" i="19"/>
  <c r="K250" i="19"/>
  <c r="V17" i="19"/>
  <c r="V16" i="19"/>
  <c r="K519" i="19"/>
  <c r="K448" i="19"/>
  <c r="K108" i="19"/>
  <c r="K170" i="19"/>
  <c r="K299" i="19"/>
  <c r="K243" i="19"/>
  <c r="K439" i="19"/>
  <c r="K505" i="19"/>
  <c r="V13" i="19"/>
  <c r="V6" i="19"/>
  <c r="K302" i="19"/>
  <c r="K357" i="19"/>
  <c r="K173" i="19"/>
  <c r="K297" i="19"/>
  <c r="K402" i="19"/>
  <c r="K400" i="19"/>
  <c r="K21" i="19"/>
  <c r="K212" i="19"/>
  <c r="K190" i="19"/>
  <c r="K211" i="19"/>
  <c r="K268" i="19"/>
  <c r="K113" i="19"/>
  <c r="K459" i="19"/>
  <c r="K414" i="19"/>
  <c r="K417" i="19"/>
  <c r="K172" i="19"/>
  <c r="K234" i="19"/>
  <c r="K378" i="19"/>
  <c r="K328" i="19"/>
  <c r="K196" i="19"/>
  <c r="K174" i="19"/>
  <c r="K179" i="19"/>
  <c r="K247" i="19"/>
  <c r="K81" i="19"/>
  <c r="K443" i="19"/>
  <c r="K393" i="19"/>
  <c r="K396" i="19"/>
  <c r="K84" i="19"/>
  <c r="V12" i="19"/>
  <c r="K318" i="19"/>
  <c r="K374" i="19"/>
  <c r="K205" i="19"/>
  <c r="K319" i="19"/>
  <c r="K424" i="19"/>
  <c r="K421" i="19"/>
  <c r="K43" i="19"/>
  <c r="V15" i="19"/>
  <c r="K131" i="19"/>
  <c r="K327" i="19"/>
  <c r="K45" i="19"/>
  <c r="K42" i="19"/>
  <c r="K238" i="19"/>
  <c r="K272" i="19"/>
  <c r="K332" i="19"/>
  <c r="K209" i="19"/>
  <c r="K507" i="19"/>
  <c r="K478" i="19"/>
  <c r="K481" i="19"/>
  <c r="K148" i="19"/>
  <c r="K126" i="19"/>
  <c r="K83" i="19"/>
  <c r="K167" i="19"/>
  <c r="K296" i="19"/>
  <c r="K395" i="19"/>
  <c r="K509" i="19"/>
  <c r="K506" i="19"/>
  <c r="K88" i="19"/>
  <c r="K150" i="19"/>
  <c r="K267" i="19"/>
  <c r="K216" i="19"/>
  <c r="K419" i="19"/>
  <c r="K473" i="19"/>
  <c r="K25" i="19"/>
  <c r="K64" i="19"/>
  <c r="V5" i="19"/>
  <c r="K279" i="19"/>
  <c r="K271" i="19"/>
  <c r="K493" i="19"/>
  <c r="K428" i="19"/>
  <c r="K24" i="19"/>
  <c r="K290" i="19"/>
  <c r="K151" i="19"/>
  <c r="K143" i="19"/>
  <c r="K389" i="19"/>
  <c r="K496" i="19"/>
  <c r="K144" i="19"/>
  <c r="K210" i="19"/>
  <c r="K347" i="19"/>
  <c r="K291" i="19"/>
  <c r="K479" i="19"/>
  <c r="K385" i="19"/>
  <c r="V7" i="19"/>
  <c r="K130" i="19"/>
  <c r="K240" i="19"/>
  <c r="K171" i="19"/>
  <c r="K399" i="19"/>
  <c r="K446" i="19"/>
  <c r="K26" i="19"/>
  <c r="K229" i="19"/>
  <c r="K145" i="19"/>
  <c r="K436" i="19"/>
  <c r="K116" i="19"/>
  <c r="K350" i="19"/>
  <c r="K253" i="19"/>
  <c r="K466" i="19"/>
  <c r="K65" i="19"/>
  <c r="K213" i="19"/>
  <c r="K324" i="19"/>
  <c r="K426" i="19"/>
  <c r="K136" i="19"/>
  <c r="K282" i="19"/>
  <c r="K139" i="19"/>
  <c r="K467" i="19"/>
  <c r="K490" i="19"/>
  <c r="K68" i="19"/>
  <c r="K224" i="19"/>
  <c r="K285" i="19"/>
  <c r="K498" i="19"/>
  <c r="K31" i="19"/>
  <c r="K122" i="19"/>
  <c r="K153" i="19"/>
  <c r="K287" i="19"/>
  <c r="K441" i="19"/>
  <c r="K152" i="19"/>
  <c r="K298" i="19"/>
  <c r="K300" i="19"/>
  <c r="K483" i="19"/>
  <c r="K512" i="19"/>
  <c r="K156" i="19"/>
  <c r="K218" i="19"/>
  <c r="K363" i="19"/>
  <c r="K307" i="19"/>
  <c r="K487" i="19"/>
  <c r="K405" i="19"/>
  <c r="K76" i="19"/>
  <c r="K138" i="19"/>
  <c r="K256" i="19"/>
  <c r="K189" i="19"/>
  <c r="K407" i="19"/>
  <c r="K462" i="19"/>
  <c r="K41" i="19"/>
  <c r="V11" i="19"/>
  <c r="K117" i="19"/>
  <c r="K321" i="19"/>
  <c r="K313" i="19"/>
  <c r="K536" i="19"/>
  <c r="K470" i="19"/>
  <c r="K78" i="19"/>
  <c r="V4" i="19"/>
  <c r="K340" i="19"/>
  <c r="K442" i="19"/>
  <c r="K34" i="19"/>
  <c r="K251" i="19"/>
  <c r="K177" i="19"/>
  <c r="K457" i="19"/>
  <c r="V2" i="19"/>
  <c r="K121" i="19"/>
  <c r="K375" i="19"/>
  <c r="K480" i="19"/>
  <c r="K176" i="19"/>
  <c r="K326" i="19"/>
  <c r="K221" i="19"/>
  <c r="K511" i="19"/>
  <c r="K360" i="19"/>
  <c r="K74" i="19"/>
  <c r="K283" i="19"/>
  <c r="K344" i="19"/>
  <c r="K372" i="19"/>
  <c r="K51" i="19"/>
  <c r="K166" i="19"/>
  <c r="K236" i="19"/>
  <c r="K345" i="19"/>
  <c r="K494" i="19"/>
  <c r="K192" i="19"/>
  <c r="K342" i="19"/>
  <c r="K91" i="19"/>
  <c r="K527" i="19"/>
  <c r="K390" i="19"/>
  <c r="K200" i="19"/>
  <c r="K262" i="19"/>
  <c r="K89" i="19"/>
  <c r="K95" i="19"/>
  <c r="K531" i="19"/>
  <c r="K458" i="19"/>
  <c r="K120" i="19"/>
  <c r="K182" i="19"/>
  <c r="K309" i="19"/>
  <c r="K259" i="19"/>
  <c r="K451" i="19"/>
  <c r="K516" i="19"/>
  <c r="K63" i="19"/>
  <c r="K102" i="19"/>
  <c r="K197" i="19"/>
  <c r="K123" i="19"/>
  <c r="K371" i="19"/>
  <c r="K409" i="19"/>
  <c r="K529" i="19"/>
  <c r="K110" i="19"/>
  <c r="K135" i="19"/>
  <c r="K379" i="19"/>
  <c r="K485" i="19"/>
  <c r="K50" i="19"/>
  <c r="K293" i="19"/>
  <c r="K233" i="19"/>
  <c r="K500" i="19"/>
  <c r="K40" i="19"/>
  <c r="K215" i="19"/>
  <c r="K503" i="19"/>
  <c r="K343" i="19"/>
  <c r="K22" i="19"/>
  <c r="K219" i="19"/>
  <c r="K280" i="19"/>
  <c r="K373" i="19"/>
  <c r="K27" i="19"/>
  <c r="K118" i="19"/>
  <c r="K341" i="19"/>
  <c r="K281" i="19"/>
  <c r="K430" i="19"/>
  <c r="K73" i="19"/>
  <c r="K294" i="19"/>
  <c r="K295" i="19"/>
  <c r="K391" i="19"/>
  <c r="K501" i="19"/>
  <c r="K30" i="19"/>
  <c r="K85" i="19"/>
  <c r="K301" i="19"/>
  <c r="K397" i="19"/>
  <c r="K449" i="19"/>
  <c r="K32" i="19"/>
  <c r="K306" i="19"/>
  <c r="K183" i="19"/>
  <c r="K175" i="19"/>
  <c r="K408" i="19"/>
  <c r="K517" i="19"/>
  <c r="K160" i="19"/>
  <c r="K226" i="19"/>
  <c r="K366" i="19"/>
  <c r="K312" i="19"/>
  <c r="K495" i="19"/>
  <c r="K410" i="19"/>
  <c r="K80" i="19"/>
  <c r="K146" i="19"/>
  <c r="K261" i="19"/>
  <c r="K203" i="19"/>
  <c r="K415" i="19"/>
  <c r="K468" i="19"/>
  <c r="K142" i="19"/>
  <c r="K199" i="19"/>
  <c r="K411" i="19"/>
  <c r="K528" i="19"/>
  <c r="K66" i="19"/>
  <c r="K336" i="19"/>
  <c r="K276" i="19"/>
  <c r="K369" i="19"/>
  <c r="K62" i="19"/>
  <c r="K273" i="19"/>
  <c r="K365" i="19"/>
  <c r="K422" i="19"/>
  <c r="K44" i="19"/>
  <c r="K277" i="19"/>
  <c r="K333" i="19"/>
  <c r="K434" i="19"/>
  <c r="K49" i="19"/>
  <c r="K162" i="19"/>
  <c r="K386" i="19"/>
  <c r="K335" i="19"/>
  <c r="K489" i="19"/>
  <c r="K104" i="19"/>
  <c r="K338" i="19"/>
  <c r="K75" i="19"/>
  <c r="K435" i="19"/>
  <c r="K384" i="19"/>
  <c r="K52" i="19"/>
  <c r="K165" i="19"/>
  <c r="K79" i="19"/>
  <c r="K456" i="19"/>
  <c r="K508" i="19"/>
  <c r="K54" i="19"/>
  <c r="K346" i="19"/>
  <c r="K252" i="19"/>
  <c r="K244" i="19"/>
  <c r="K461" i="19"/>
  <c r="K401" i="19"/>
  <c r="K204" i="19"/>
  <c r="K266" i="19"/>
  <c r="K105" i="19"/>
  <c r="K97" i="19"/>
  <c r="K535" i="19"/>
  <c r="K469" i="19"/>
  <c r="K124" i="19"/>
  <c r="K186" i="19"/>
  <c r="K320" i="19"/>
  <c r="K264" i="19"/>
  <c r="K455" i="19"/>
  <c r="K526" i="19"/>
  <c r="K100" i="19"/>
  <c r="K334" i="19"/>
  <c r="K232" i="19"/>
  <c r="K445" i="19"/>
  <c r="K37" i="19"/>
  <c r="K222" i="19"/>
  <c r="K311" i="19"/>
  <c r="K491" i="19"/>
  <c r="K460" i="19"/>
  <c r="K278" i="19"/>
  <c r="K127" i="19"/>
  <c r="K482" i="19"/>
  <c r="K534" i="19"/>
  <c r="K154" i="19"/>
  <c r="K382" i="19"/>
  <c r="K217" i="19"/>
  <c r="K484" i="19"/>
  <c r="K96" i="19"/>
  <c r="K246" i="19"/>
  <c r="V14" i="19"/>
  <c r="K431" i="19"/>
  <c r="K437" i="19"/>
  <c r="K48" i="19"/>
  <c r="K163" i="19"/>
  <c r="K237" i="19"/>
  <c r="K450" i="19"/>
  <c r="K497" i="19"/>
  <c r="K86" i="19"/>
  <c r="K87" i="19"/>
  <c r="K239" i="19"/>
  <c r="K388" i="19"/>
  <c r="K57" i="19"/>
  <c r="K90" i="19"/>
  <c r="K181" i="19"/>
  <c r="K93" i="19"/>
  <c r="K356" i="19"/>
  <c r="K398" i="19"/>
  <c r="K513" i="19"/>
  <c r="K56" i="19"/>
  <c r="K354" i="19"/>
  <c r="K257" i="19"/>
  <c r="K249" i="19"/>
  <c r="K472" i="19"/>
  <c r="K406" i="19"/>
  <c r="K208" i="19"/>
  <c r="K274" i="19"/>
  <c r="K119" i="19"/>
  <c r="K111" i="19"/>
  <c r="K355" i="19"/>
  <c r="K474" i="19"/>
  <c r="K164" i="19"/>
  <c r="K115" i="19"/>
  <c r="K317" i="19"/>
  <c r="K530" i="19"/>
  <c r="K69" i="19"/>
  <c r="K286" i="19"/>
  <c r="K141" i="19"/>
  <c r="K381" i="19"/>
  <c r="K23" i="19"/>
  <c r="K362" i="19"/>
  <c r="K265" i="19"/>
  <c r="K420" i="19"/>
  <c r="K92" i="19"/>
  <c r="K242" i="19"/>
  <c r="K220" i="19"/>
  <c r="K423" i="19"/>
  <c r="K432" i="19"/>
  <c r="K184" i="19"/>
  <c r="K149" i="19"/>
  <c r="K227" i="19"/>
  <c r="K515" i="19"/>
  <c r="K492" i="19"/>
  <c r="K82" i="19"/>
  <c r="K288" i="19"/>
  <c r="K228" i="19"/>
  <c r="K380" i="19"/>
  <c r="K55" i="19"/>
  <c r="K258" i="19"/>
  <c r="K241" i="19"/>
  <c r="K351" i="19"/>
  <c r="K453" i="19"/>
  <c r="K112" i="19"/>
  <c r="K178" i="19"/>
  <c r="K304" i="19"/>
  <c r="K248" i="19"/>
  <c r="K447" i="19"/>
  <c r="K510" i="19"/>
  <c r="K59" i="19"/>
  <c r="K98" i="19"/>
  <c r="K195" i="19"/>
  <c r="K107" i="19"/>
  <c r="K367" i="19"/>
  <c r="K404" i="19"/>
  <c r="K518" i="19"/>
  <c r="K60" i="19"/>
  <c r="K358" i="19"/>
  <c r="K263" i="19"/>
  <c r="K260" i="19"/>
  <c r="K477" i="19"/>
  <c r="K412" i="19"/>
  <c r="K206" i="19"/>
  <c r="K94" i="19"/>
  <c r="K106" i="19"/>
  <c r="K114" i="19"/>
  <c r="K71" i="19"/>
  <c r="K377" i="19"/>
  <c r="K392" i="19"/>
  <c r="K161" i="19"/>
  <c r="K99" i="19"/>
  <c r="K454" i="19"/>
  <c r="K191" i="19"/>
  <c r="K230" i="19"/>
  <c r="K416" i="19"/>
  <c r="V3" i="19"/>
  <c r="K254" i="19"/>
  <c r="K322" i="19"/>
  <c r="K198" i="19"/>
  <c r="K140" i="19"/>
  <c r="K433" i="19"/>
  <c r="K504" i="19"/>
  <c r="K292" i="19"/>
  <c r="K245" i="19"/>
  <c r="K39" i="19"/>
  <c r="K308" i="19"/>
  <c r="K314" i="19"/>
  <c r="K533" i="19"/>
  <c r="K289" i="19"/>
  <c r="K103" i="19"/>
  <c r="K125" i="19"/>
  <c r="K331" i="19"/>
  <c r="K202" i="19"/>
  <c r="K28" i="19"/>
  <c r="K444" i="19"/>
  <c r="K514" i="19"/>
  <c r="K305" i="19"/>
  <c r="K36" i="19"/>
  <c r="K413" i="19"/>
  <c r="K370" i="19"/>
  <c r="K275" i="19"/>
  <c r="K77" i="19"/>
  <c r="K207" i="19"/>
  <c r="K137" i="19"/>
  <c r="V10" i="19"/>
  <c r="K70" i="19"/>
  <c r="K33" i="19"/>
  <c r="K394" i="19"/>
  <c r="K187" i="19"/>
  <c r="V9" i="19"/>
  <c r="K525" i="19"/>
  <c r="K201" i="19"/>
  <c r="K475" i="19"/>
  <c r="K361" i="19"/>
  <c r="K429" i="19"/>
  <c r="K129" i="19"/>
  <c r="K284" i="19"/>
  <c r="V19" i="19"/>
  <c r="K72" i="19"/>
  <c r="K35" i="19"/>
  <c r="K303" i="19"/>
  <c r="K310" i="19"/>
  <c r="K522" i="19"/>
  <c r="K323" i="19"/>
  <c r="K488" i="19"/>
  <c r="K523" i="19"/>
  <c r="K348" i="19"/>
  <c r="K383" i="19"/>
  <c r="K155" i="19"/>
  <c r="K235" i="19"/>
  <c r="K214" i="19"/>
  <c r="V20" i="19"/>
  <c r="K403" i="19"/>
  <c r="K101" i="19"/>
  <c r="K465" i="19"/>
  <c r="K193" i="19"/>
  <c r="K29" i="19"/>
  <c r="K438" i="19"/>
  <c r="K464" i="19"/>
  <c r="K476" i="19"/>
  <c r="K425" i="19"/>
  <c r="K387" i="19"/>
  <c r="K157" i="19"/>
  <c r="K352" i="19"/>
  <c r="V8" i="19"/>
  <c r="K520" i="19"/>
  <c r="K185" i="19"/>
  <c r="K168" i="19"/>
  <c r="K499" i="19"/>
  <c r="K471" i="19"/>
  <c r="K159" i="19"/>
  <c r="K169" i="19"/>
  <c r="K132" i="19"/>
  <c r="K134" i="19"/>
  <c r="K53" i="19"/>
  <c r="K452" i="19"/>
  <c r="K502" i="19"/>
  <c r="K316" i="19"/>
  <c r="K67" i="19"/>
  <c r="K38" i="19"/>
  <c r="K359" i="19"/>
  <c r="K418" i="19"/>
  <c r="N177" i="6"/>
  <c r="R177" i="6"/>
  <c r="N239" i="6"/>
  <c r="R239" i="6"/>
  <c r="N85" i="6"/>
  <c r="R85" i="6"/>
  <c r="N258" i="6"/>
  <c r="R258" i="6"/>
  <c r="R64" i="6"/>
  <c r="N64" i="6"/>
  <c r="R488" i="6"/>
  <c r="N488" i="6"/>
  <c r="R279" i="6"/>
  <c r="N279" i="6"/>
  <c r="N267" i="6"/>
  <c r="R267" i="6"/>
  <c r="N329" i="6"/>
  <c r="R329" i="6"/>
  <c r="R436" i="6"/>
  <c r="N436" i="6"/>
  <c r="R68" i="6"/>
  <c r="N68" i="6"/>
  <c r="R245" i="6"/>
  <c r="N245" i="6"/>
  <c r="N306" i="6"/>
  <c r="R306" i="6"/>
  <c r="N273" i="6"/>
  <c r="R273" i="6"/>
  <c r="N237" i="6"/>
  <c r="R237" i="6"/>
  <c r="P379" i="12"/>
  <c r="P407" i="12"/>
  <c r="L444" i="12"/>
  <c r="P367" i="12"/>
  <c r="L52" i="12"/>
  <c r="P50" i="12"/>
  <c r="L274" i="12"/>
  <c r="K411" i="13"/>
  <c r="K93" i="13"/>
  <c r="K451" i="13"/>
  <c r="K455" i="13"/>
  <c r="K475" i="13"/>
  <c r="K325" i="13"/>
  <c r="K431" i="13"/>
  <c r="K252" i="13"/>
  <c r="K128" i="13"/>
  <c r="K56" i="13"/>
  <c r="K400" i="13"/>
  <c r="K256" i="13"/>
  <c r="K317" i="13"/>
  <c r="K155" i="13"/>
  <c r="K458" i="13"/>
  <c r="K519" i="13"/>
  <c r="K422" i="13"/>
  <c r="K278" i="13"/>
  <c r="K467" i="13"/>
  <c r="K323" i="13"/>
  <c r="K160" i="13"/>
  <c r="K480" i="13"/>
  <c r="K26" i="13"/>
  <c r="K269" i="13"/>
  <c r="K284" i="13"/>
  <c r="K473" i="13"/>
  <c r="K329" i="13"/>
  <c r="K225" i="13"/>
  <c r="K89" i="13"/>
  <c r="K342" i="13"/>
  <c r="K403" i="13"/>
  <c r="K200" i="13"/>
  <c r="K479" i="13"/>
  <c r="K335" i="13"/>
  <c r="K230" i="13"/>
  <c r="K158" i="13"/>
  <c r="K476" i="13"/>
  <c r="K22" i="13"/>
  <c r="K265" i="13"/>
  <c r="K129" i="13"/>
  <c r="K79" i="13"/>
  <c r="K47" i="13"/>
  <c r="K151" i="13"/>
  <c r="K55" i="13"/>
  <c r="K338" i="13"/>
  <c r="K399" i="13"/>
  <c r="K198" i="13"/>
  <c r="K62" i="13"/>
  <c r="K456" i="13"/>
  <c r="K159" i="13"/>
  <c r="K63" i="13"/>
  <c r="K482" i="13"/>
  <c r="K28" i="13"/>
  <c r="K271" i="13"/>
  <c r="K134" i="13"/>
  <c r="K428" i="13"/>
  <c r="K328" i="13"/>
  <c r="K71" i="13"/>
  <c r="K498" i="13"/>
  <c r="K354" i="13"/>
  <c r="K415" i="13"/>
  <c r="K206" i="13"/>
  <c r="K70" i="13"/>
  <c r="K300" i="13"/>
  <c r="K533" i="13"/>
  <c r="K156" i="18"/>
  <c r="K241" i="18"/>
  <c r="K459" i="18"/>
  <c r="K315" i="18"/>
  <c r="K408" i="18"/>
  <c r="K298" i="18"/>
  <c r="K25" i="18"/>
  <c r="K49" i="18"/>
  <c r="K460" i="18"/>
  <c r="K142" i="18"/>
  <c r="K272" i="18"/>
  <c r="K329" i="18"/>
  <c r="K453" i="18"/>
  <c r="K275" i="18"/>
  <c r="K468" i="18"/>
  <c r="K188" i="18"/>
  <c r="K141" i="18"/>
  <c r="K415" i="18"/>
  <c r="K463" i="18"/>
  <c r="K302" i="18"/>
  <c r="K143" i="18"/>
  <c r="K66" i="18"/>
  <c r="K101" i="18"/>
  <c r="K374" i="18"/>
  <c r="K107" i="18"/>
  <c r="K240" i="18"/>
  <c r="K297" i="18"/>
  <c r="K421" i="18"/>
  <c r="K251" i="18"/>
  <c r="K428" i="18"/>
  <c r="K114" i="18"/>
  <c r="K244" i="18"/>
  <c r="K364" i="18"/>
  <c r="K471" i="18"/>
  <c r="K314" i="18"/>
  <c r="K151" i="18"/>
  <c r="K72" i="18"/>
  <c r="K113" i="18"/>
  <c r="K431" i="18"/>
  <c r="K475" i="18"/>
  <c r="K316" i="18"/>
  <c r="K269" i="18"/>
  <c r="K432" i="18"/>
  <c r="K259" i="18"/>
  <c r="K439" i="18"/>
  <c r="K126" i="18"/>
  <c r="K256" i="18"/>
  <c r="K313" i="18"/>
  <c r="K464" i="18"/>
  <c r="K67" i="18"/>
  <c r="K163" i="18"/>
  <c r="V9" i="18"/>
  <c r="K121" i="18"/>
  <c r="K441" i="18"/>
  <c r="K483" i="18"/>
  <c r="K330" i="18"/>
  <c r="K167" i="18"/>
  <c r="K189" i="18"/>
  <c r="K267" i="18"/>
  <c r="K455" i="18"/>
  <c r="K138" i="18"/>
  <c r="K264" i="18"/>
  <c r="K325" i="18"/>
  <c r="K448" i="18"/>
  <c r="K271" i="18"/>
  <c r="K27" i="18"/>
  <c r="K36" i="18"/>
  <c r="R78" i="6"/>
  <c r="N78" i="6"/>
  <c r="N519" i="6"/>
  <c r="R519" i="6"/>
  <c r="N146" i="6"/>
  <c r="R146" i="6"/>
  <c r="N195" i="6"/>
  <c r="R195" i="6"/>
  <c r="R468" i="6"/>
  <c r="N468" i="6"/>
  <c r="R96" i="6"/>
  <c r="N96" i="6"/>
  <c r="R166" i="6"/>
  <c r="N166" i="6"/>
  <c r="R60" i="6"/>
  <c r="N60" i="6"/>
  <c r="N363" i="6"/>
  <c r="R363" i="6"/>
  <c r="R316" i="6"/>
  <c r="N316" i="6"/>
  <c r="R304" i="6"/>
  <c r="N304" i="6"/>
  <c r="N65" i="6"/>
  <c r="R65" i="6"/>
  <c r="P513" i="12"/>
  <c r="K336" i="13"/>
  <c r="K421" i="13"/>
  <c r="K356" i="13"/>
  <c r="K184" i="13"/>
  <c r="N105" i="6"/>
  <c r="R105" i="6"/>
  <c r="R21" i="6"/>
  <c r="N21" i="6"/>
  <c r="R456" i="6"/>
  <c r="N456" i="6"/>
  <c r="R88" i="6"/>
  <c r="N88" i="6"/>
  <c r="R76" i="6"/>
  <c r="N76" i="6"/>
  <c r="N269" i="6"/>
  <c r="R269" i="6"/>
  <c r="N395" i="6"/>
  <c r="R395" i="6"/>
  <c r="R260" i="6"/>
  <c r="N260" i="6"/>
  <c r="R437" i="6"/>
  <c r="N437" i="6"/>
  <c r="R69" i="6"/>
  <c r="N69" i="6"/>
  <c r="R526" i="6"/>
  <c r="N526" i="6"/>
  <c r="N111" i="6"/>
  <c r="R111" i="6"/>
  <c r="N203" i="6"/>
  <c r="R203" i="6"/>
  <c r="N103" i="6"/>
  <c r="R103" i="6"/>
  <c r="R168" i="6"/>
  <c r="N168" i="6"/>
  <c r="R360" i="6"/>
  <c r="N360" i="6"/>
  <c r="R520" i="6"/>
  <c r="N520" i="6"/>
  <c r="R152" i="6"/>
  <c r="N152" i="6"/>
  <c r="R348" i="6"/>
  <c r="N348" i="6"/>
  <c r="R471" i="6"/>
  <c r="N471" i="6"/>
  <c r="R527" i="6"/>
  <c r="N527" i="6"/>
  <c r="R89" i="6"/>
  <c r="N89" i="6"/>
  <c r="R44" i="6"/>
  <c r="N44" i="6"/>
  <c r="N25" i="6"/>
  <c r="R25" i="6"/>
  <c r="N119" i="6"/>
  <c r="R119" i="6"/>
  <c r="R410" i="6"/>
  <c r="N410" i="6"/>
  <c r="R42" i="6"/>
  <c r="N42" i="6"/>
  <c r="R344" i="6"/>
  <c r="N344" i="6"/>
  <c r="R310" i="6"/>
  <c r="N310" i="6"/>
  <c r="R137" i="6"/>
  <c r="N137" i="6"/>
  <c r="N162" i="6"/>
  <c r="R162" i="6"/>
  <c r="R336" i="6"/>
  <c r="N336" i="6"/>
  <c r="R398" i="6"/>
  <c r="N398" i="6"/>
  <c r="R30" i="6"/>
  <c r="N30" i="6"/>
  <c r="N33" i="6"/>
  <c r="R33" i="6"/>
  <c r="N127" i="6"/>
  <c r="R127" i="6"/>
  <c r="N285" i="6"/>
  <c r="R285" i="6"/>
  <c r="R346" i="6"/>
  <c r="N346" i="6"/>
  <c r="N75" i="6"/>
  <c r="R75" i="6"/>
  <c r="R460" i="6"/>
  <c r="N460" i="6"/>
  <c r="N145" i="6"/>
  <c r="R145" i="6"/>
  <c r="N227" i="6"/>
  <c r="R227" i="6"/>
  <c r="N312" i="6"/>
  <c r="R312" i="6"/>
  <c r="R390" i="6"/>
  <c r="N390" i="6"/>
  <c r="R22" i="6"/>
  <c r="N22" i="6"/>
  <c r="R40" i="6"/>
  <c r="N40" i="6"/>
  <c r="N319" i="6"/>
  <c r="R319" i="6"/>
  <c r="N73" i="6"/>
  <c r="R73" i="6"/>
  <c r="N159" i="6"/>
  <c r="R159" i="6"/>
  <c r="R308" i="6"/>
  <c r="N308" i="6"/>
  <c r="N485" i="6"/>
  <c r="R485" i="6"/>
  <c r="R117" i="6"/>
  <c r="N117" i="6"/>
  <c r="N178" i="6"/>
  <c r="R178" i="6"/>
  <c r="N163" i="6"/>
  <c r="R163" i="6"/>
  <c r="N266" i="6"/>
  <c r="R266" i="6"/>
  <c r="N439" i="6"/>
  <c r="R439" i="6"/>
  <c r="N499" i="6"/>
  <c r="R499" i="6"/>
  <c r="N118" i="6"/>
  <c r="R118" i="6"/>
  <c r="R196" i="6"/>
  <c r="N196" i="6"/>
  <c r="R373" i="6"/>
  <c r="N373" i="6"/>
  <c r="N434" i="6"/>
  <c r="R434" i="6"/>
  <c r="N403" i="6"/>
  <c r="R403" i="6"/>
  <c r="R259" i="6"/>
  <c r="N259" i="6"/>
  <c r="N487" i="6"/>
  <c r="R487" i="6"/>
  <c r="R462" i="6"/>
  <c r="N462" i="6"/>
  <c r="N27" i="6"/>
  <c r="R27" i="6"/>
  <c r="R200" i="6"/>
  <c r="N200" i="6"/>
  <c r="R278" i="6"/>
  <c r="N278" i="6"/>
  <c r="R244" i="6"/>
  <c r="N244" i="6"/>
  <c r="N394" i="6"/>
  <c r="R394" i="6"/>
  <c r="P457" i="12"/>
  <c r="P307" i="12"/>
  <c r="P335" i="12"/>
  <c r="L380" i="12"/>
  <c r="P259" i="12"/>
  <c r="P44" i="12"/>
  <c r="L423" i="12"/>
  <c r="K64" i="13"/>
  <c r="K272" i="13"/>
  <c r="K224" i="13"/>
  <c r="K226" i="13"/>
  <c r="K21" i="13"/>
  <c r="K119" i="13"/>
  <c r="K214" i="13"/>
  <c r="K441" i="13"/>
  <c r="K131" i="13"/>
  <c r="K59" i="13"/>
  <c r="K394" i="13"/>
  <c r="K250" i="13"/>
  <c r="K311" i="13"/>
  <c r="K154" i="13"/>
  <c r="K468" i="13"/>
  <c r="K529" i="13"/>
  <c r="K432" i="13"/>
  <c r="K288" i="13"/>
  <c r="K477" i="13"/>
  <c r="K333" i="13"/>
  <c r="K163" i="13"/>
  <c r="K474" i="13"/>
  <c r="K535" i="13"/>
  <c r="K263" i="13"/>
  <c r="K294" i="13"/>
  <c r="K483" i="13"/>
  <c r="K339" i="13"/>
  <c r="K232" i="13"/>
  <c r="K96" i="13"/>
  <c r="K352" i="13"/>
  <c r="K413" i="13"/>
  <c r="K203" i="13"/>
  <c r="K489" i="13"/>
  <c r="K345" i="13"/>
  <c r="K233" i="13"/>
  <c r="K161" i="13"/>
  <c r="K486" i="13"/>
  <c r="K32" i="13"/>
  <c r="K275" i="13"/>
  <c r="K136" i="13"/>
  <c r="K351" i="13"/>
  <c r="K25" i="13"/>
  <c r="K166" i="13"/>
  <c r="K94" i="13"/>
  <c r="K348" i="13"/>
  <c r="K409" i="13"/>
  <c r="K201" i="13"/>
  <c r="K65" i="13"/>
  <c r="K41" i="13"/>
  <c r="K174" i="13"/>
  <c r="K102" i="13"/>
  <c r="K492" i="13"/>
  <c r="K38" i="13"/>
  <c r="K281" i="13"/>
  <c r="K137" i="13"/>
  <c r="K438" i="13"/>
  <c r="K182" i="13"/>
  <c r="K110" i="13"/>
  <c r="K508" i="13"/>
  <c r="K364" i="13"/>
  <c r="K425" i="13"/>
  <c r="K209" i="13"/>
  <c r="K73" i="13"/>
  <c r="K407" i="18"/>
  <c r="K534" i="18"/>
  <c r="K279" i="18"/>
  <c r="K520" i="18"/>
  <c r="K250" i="18"/>
  <c r="K135" i="18"/>
  <c r="K84" i="18"/>
  <c r="K132" i="18"/>
  <c r="K190" i="18"/>
  <c r="K320" i="18"/>
  <c r="K377" i="18"/>
  <c r="K489" i="18"/>
  <c r="K311" i="18"/>
  <c r="K516" i="18"/>
  <c r="K194" i="18"/>
  <c r="K381" i="18"/>
  <c r="K462" i="18"/>
  <c r="K499" i="18"/>
  <c r="K350" i="18"/>
  <c r="K29" i="18"/>
  <c r="K88" i="18"/>
  <c r="K149" i="18"/>
  <c r="K466" i="18"/>
  <c r="K118" i="18"/>
  <c r="K140" i="18"/>
  <c r="K345" i="18"/>
  <c r="K465" i="18"/>
  <c r="K287" i="18"/>
  <c r="K484" i="18"/>
  <c r="K162" i="18"/>
  <c r="K292" i="18"/>
  <c r="K353" i="18"/>
  <c r="K358" i="18"/>
  <c r="K362" i="18"/>
  <c r="K33" i="18"/>
  <c r="K100" i="18"/>
  <c r="K161" i="18"/>
  <c r="K474" i="18"/>
  <c r="K511" i="18"/>
  <c r="K366" i="18"/>
  <c r="V8" i="18"/>
  <c r="K473" i="18"/>
  <c r="K295" i="18"/>
  <c r="K492" i="18"/>
  <c r="K174" i="18"/>
  <c r="K304" i="18"/>
  <c r="K361" i="18"/>
  <c r="K477" i="18"/>
  <c r="K278" i="18"/>
  <c r="K300" i="18"/>
  <c r="K112" i="18"/>
  <c r="K169" i="18"/>
  <c r="K482" i="18"/>
  <c r="K519" i="18"/>
  <c r="K378" i="18"/>
  <c r="K41" i="18"/>
  <c r="K116" i="18"/>
  <c r="K444" i="18"/>
  <c r="K504" i="18"/>
  <c r="K186" i="18"/>
  <c r="K312" i="18"/>
  <c r="K373" i="18"/>
  <c r="K485" i="18"/>
  <c r="K307" i="18"/>
  <c r="K508" i="18"/>
  <c r="K220" i="18"/>
  <c r="N18" i="6"/>
  <c r="P209" i="12" l="1"/>
  <c r="P245" i="12"/>
  <c r="W51" i="1"/>
  <c r="V52" i="1"/>
  <c r="P41" i="12"/>
  <c r="P399" i="12"/>
  <c r="L185" i="12"/>
  <c r="P323" i="12"/>
  <c r="P360" i="12"/>
  <c r="P372" i="12"/>
  <c r="P174" i="12"/>
  <c r="P429" i="12"/>
  <c r="P342" i="12"/>
  <c r="L396" i="12"/>
  <c r="P315" i="12"/>
  <c r="L278" i="12"/>
  <c r="L240" i="12"/>
  <c r="L194" i="12"/>
  <c r="L207" i="12"/>
  <c r="P216" i="12"/>
  <c r="P368" i="12"/>
  <c r="L430" i="12"/>
  <c r="L222" i="12"/>
  <c r="L339" i="12"/>
  <c r="P463" i="12"/>
  <c r="L297" i="12"/>
  <c r="P432" i="12"/>
  <c r="P283" i="12"/>
  <c r="W41" i="1"/>
  <c r="V42" i="1"/>
  <c r="L382" i="12"/>
  <c r="L438" i="12"/>
  <c r="L171" i="12"/>
  <c r="L115" i="12"/>
  <c r="P226" i="12"/>
  <c r="P158" i="12"/>
  <c r="L60" i="12"/>
  <c r="L156" i="12"/>
  <c r="P400" i="12"/>
  <c r="P353" i="12"/>
  <c r="P313" i="12"/>
  <c r="P271" i="12"/>
  <c r="P140" i="12"/>
  <c r="P82" i="12"/>
  <c r="P450" i="12"/>
  <c r="P337" i="12"/>
  <c r="P86" i="12"/>
  <c r="P402" i="12"/>
  <c r="P327" i="12"/>
  <c r="P218" i="12"/>
  <c r="L303" i="12"/>
  <c r="P473" i="12"/>
  <c r="P73" i="12"/>
  <c r="P277" i="12"/>
  <c r="L84" i="12"/>
  <c r="P205" i="12"/>
  <c r="P285" i="12"/>
  <c r="P90" i="12"/>
  <c r="P488" i="12"/>
  <c r="P132" i="12"/>
  <c r="L384" i="12"/>
  <c r="P497" i="12"/>
  <c r="P517" i="12"/>
  <c r="P282" i="12"/>
  <c r="P456" i="12"/>
  <c r="L535" i="12"/>
  <c r="L445" i="12"/>
  <c r="L225" i="12"/>
  <c r="L166" i="12"/>
  <c r="P302" i="12"/>
  <c r="P94" i="12"/>
  <c r="L525" i="12"/>
  <c r="L221" i="12"/>
  <c r="L125" i="12"/>
  <c r="P67" i="12"/>
  <c r="P223" i="12"/>
  <c r="P392" i="12"/>
  <c r="P428" i="12"/>
  <c r="L172" i="12"/>
  <c r="P127" i="12"/>
  <c r="L301" i="12"/>
  <c r="P325" i="12"/>
  <c r="P359" i="12"/>
  <c r="P163" i="12"/>
  <c r="P175" i="12"/>
  <c r="P431" i="12"/>
  <c r="P306" i="12"/>
  <c r="P53" i="12"/>
  <c r="P37" i="12"/>
  <c r="P241" i="12"/>
  <c r="P28" i="12"/>
  <c r="P236" i="12"/>
  <c r="P317" i="12"/>
  <c r="P514" i="12"/>
  <c r="P406" i="12"/>
  <c r="L215" i="12"/>
  <c r="P299" i="12"/>
  <c r="P66" i="12"/>
  <c r="P427" i="12"/>
  <c r="P59" i="12"/>
  <c r="P398" i="12"/>
  <c r="P524" i="12"/>
  <c r="L493" i="12"/>
  <c r="P183" i="12"/>
  <c r="P395" i="12"/>
  <c r="P416" i="12"/>
  <c r="P483" i="12"/>
  <c r="P159" i="12"/>
  <c r="P233" i="12"/>
  <c r="P75" i="12"/>
  <c r="P389" i="12"/>
  <c r="P88" i="12"/>
  <c r="P421" i="12"/>
  <c r="P465" i="12"/>
  <c r="L46" i="12"/>
  <c r="P364" i="12"/>
  <c r="L126" i="12"/>
  <c r="P32" i="12"/>
  <c r="P22" i="12"/>
  <c r="P479" i="12"/>
  <c r="P453" i="12"/>
  <c r="P153" i="12"/>
  <c r="P267" i="12"/>
  <c r="P383" i="12"/>
  <c r="P404" i="12"/>
  <c r="P180" i="12"/>
  <c r="P40" i="12"/>
  <c r="P43" i="12"/>
  <c r="P189" i="12"/>
  <c r="P388" i="12"/>
  <c r="P340" i="12"/>
  <c r="P496" i="12"/>
  <c r="P280" i="12"/>
  <c r="P309" i="12"/>
  <c r="P369" i="12"/>
  <c r="P200" i="12"/>
  <c r="P290" i="12"/>
  <c r="L300" i="12"/>
  <c r="P256" i="12"/>
  <c r="P467" i="12"/>
  <c r="L516" i="12"/>
  <c r="L93" i="12"/>
  <c r="P304" i="12"/>
  <c r="L192" i="12"/>
  <c r="P211" i="12"/>
  <c r="L71" i="12"/>
  <c r="P87" i="12"/>
  <c r="P224" i="12"/>
  <c r="L375" i="12"/>
  <c r="P498" i="12"/>
  <c r="P111" i="12"/>
  <c r="P311" i="12"/>
  <c r="P343" i="12"/>
  <c r="P526" i="12"/>
  <c r="P213" i="12"/>
  <c r="P149" i="12"/>
  <c r="P295" i="12"/>
  <c r="L130" i="12"/>
  <c r="P447" i="12"/>
  <c r="P322" i="12"/>
  <c r="P157" i="12"/>
  <c r="P176" i="12"/>
  <c r="P108" i="12"/>
  <c r="L521" i="12"/>
  <c r="P324" i="12"/>
  <c r="P475" i="12"/>
  <c r="P258" i="12"/>
  <c r="P498" i="18"/>
  <c r="P518" i="12"/>
  <c r="P530" i="12"/>
  <c r="P474" i="12"/>
  <c r="P401" i="12"/>
  <c r="P413" i="12"/>
  <c r="P393" i="12"/>
  <c r="P420" i="12"/>
  <c r="P143" i="12"/>
  <c r="P31" i="12"/>
  <c r="P47" i="12"/>
  <c r="P305" i="12"/>
  <c r="L168" i="12"/>
  <c r="L70" i="12"/>
  <c r="P477" i="12"/>
  <c r="P296" i="12"/>
  <c r="L133" i="12"/>
  <c r="P314" i="12"/>
  <c r="P128" i="12"/>
  <c r="P536" i="12"/>
  <c r="P446" i="12"/>
  <c r="P273" i="12"/>
  <c r="P433" i="12"/>
  <c r="L345" i="12"/>
  <c r="P39" i="12"/>
  <c r="P232" i="12"/>
  <c r="P61" i="12"/>
  <c r="P351" i="12"/>
  <c r="P426" i="12"/>
  <c r="L491" i="12"/>
  <c r="P471" i="12"/>
  <c r="P410" i="12"/>
  <c r="P121" i="12"/>
  <c r="L124" i="12"/>
  <c r="P254" i="12"/>
  <c r="P286" i="12"/>
  <c r="L45" i="12"/>
  <c r="P249" i="12"/>
  <c r="L181" i="12"/>
  <c r="P405" i="12"/>
  <c r="P21" i="12"/>
  <c r="P204" i="12"/>
  <c r="L452" i="12"/>
  <c r="P397" i="12"/>
  <c r="L97" i="12"/>
  <c r="L435" i="12"/>
  <c r="L106" i="12"/>
  <c r="L366" i="12"/>
  <c r="P350" i="12"/>
  <c r="L72" i="12"/>
  <c r="L263" i="12"/>
  <c r="L494" i="12"/>
  <c r="P29" i="12"/>
  <c r="L476" i="12"/>
  <c r="P160" i="12"/>
  <c r="P329" i="12"/>
  <c r="P328" i="12"/>
  <c r="L92" i="12"/>
  <c r="P357" i="12"/>
  <c r="L326" i="12"/>
  <c r="L347" i="12"/>
  <c r="L469" i="12"/>
  <c r="P167" i="12"/>
  <c r="P113" i="12"/>
  <c r="L57" i="12"/>
  <c r="P531" i="12"/>
  <c r="L141" i="12"/>
  <c r="P349" i="12"/>
  <c r="L122" i="12"/>
  <c r="P104" i="12"/>
  <c r="L77" i="12"/>
  <c r="P195" i="12"/>
  <c r="L442" i="12"/>
  <c r="L203" i="12"/>
  <c r="L119" i="12"/>
  <c r="L523" i="12"/>
  <c r="P112" i="12"/>
  <c r="P55" i="12"/>
  <c r="P490" i="12"/>
  <c r="L287" i="12"/>
  <c r="L481" i="12"/>
  <c r="P25" i="12"/>
  <c r="L512" i="12"/>
  <c r="L146" i="12"/>
  <c r="P54" i="12"/>
  <c r="L495" i="12"/>
  <c r="P451" i="18"/>
  <c r="L440" i="12"/>
  <c r="P107" i="12"/>
  <c r="L257" i="12"/>
  <c r="P193" i="12"/>
  <c r="P217" i="12"/>
  <c r="P99" i="12"/>
  <c r="P165" i="12"/>
  <c r="P466" i="12"/>
  <c r="L170" i="12"/>
  <c r="P260" i="12"/>
  <c r="P464" i="12"/>
  <c r="P250" i="12"/>
  <c r="P318" i="12"/>
  <c r="P63" i="12"/>
  <c r="P74" i="18"/>
  <c r="P81" i="12"/>
  <c r="P238" i="12"/>
  <c r="P381" i="12"/>
  <c r="P137" i="12"/>
  <c r="P370" i="12"/>
  <c r="P154" i="12"/>
  <c r="P454" i="12"/>
  <c r="P162" i="12"/>
  <c r="P219" i="18"/>
  <c r="P289" i="12"/>
  <c r="P507" i="12"/>
  <c r="P142" i="12"/>
  <c r="P210" i="12"/>
  <c r="L56" i="12"/>
  <c r="P533" i="12"/>
  <c r="P220" i="12"/>
  <c r="L279" i="12"/>
  <c r="P24" i="12"/>
  <c r="P105" i="12"/>
  <c r="P74" i="12"/>
  <c r="P120" i="12"/>
  <c r="P468" i="12"/>
  <c r="P511" i="12"/>
  <c r="L23" i="12"/>
  <c r="L342" i="18"/>
  <c r="P376" i="12"/>
  <c r="L58" i="12"/>
  <c r="L198" i="12"/>
  <c r="P394" i="12"/>
  <c r="P344" i="12"/>
  <c r="P117" i="12"/>
  <c r="P520" i="12"/>
  <c r="P235" i="12"/>
  <c r="P49" i="12"/>
  <c r="P336" i="12"/>
  <c r="P458" i="12"/>
  <c r="P164" i="12"/>
  <c r="P68" i="12"/>
  <c r="P169" i="12"/>
  <c r="P188" i="12"/>
  <c r="L124" i="18"/>
  <c r="L378" i="12"/>
  <c r="L268" i="12"/>
  <c r="L252" i="12"/>
  <c r="L390" i="12"/>
  <c r="L228" i="12"/>
  <c r="L346" i="12"/>
  <c r="P425" i="12"/>
  <c r="P506" i="12"/>
  <c r="P131" i="12"/>
  <c r="P36" i="12"/>
  <c r="P96" i="12"/>
  <c r="L85" i="18"/>
  <c r="P89" i="12"/>
  <c r="P110" i="12"/>
  <c r="P237" i="12"/>
  <c r="P417" i="12"/>
  <c r="P201" i="12"/>
  <c r="P191" i="12"/>
  <c r="P154" i="18"/>
  <c r="P281" i="12"/>
  <c r="P414" i="12"/>
  <c r="L184" i="12"/>
  <c r="P534" i="12"/>
  <c r="P99" i="18"/>
  <c r="P95" i="12"/>
  <c r="L275" i="12"/>
  <c r="P85" i="12"/>
  <c r="P515" i="12"/>
  <c r="P319" i="12"/>
  <c r="P500" i="12"/>
  <c r="P294" i="12"/>
  <c r="P135" i="12"/>
  <c r="P328" i="18"/>
  <c r="P208" i="12"/>
  <c r="P253" i="12"/>
  <c r="P78" i="12"/>
  <c r="P148" i="12"/>
  <c r="L391" i="12"/>
  <c r="L446" i="18"/>
  <c r="P501" i="12"/>
  <c r="P150" i="12"/>
  <c r="P26" i="12"/>
  <c r="P46" i="18"/>
  <c r="P455" i="12"/>
  <c r="L151" i="12"/>
  <c r="P269" i="12"/>
  <c r="P411" i="12"/>
  <c r="L247" i="12"/>
  <c r="P293" i="12"/>
  <c r="P363" i="12"/>
  <c r="L251" i="12"/>
  <c r="P484" i="12"/>
  <c r="P371" i="12"/>
  <c r="P504" i="12"/>
  <c r="P145" i="12"/>
  <c r="L352" i="12"/>
  <c r="P118" i="12"/>
  <c r="P123" i="12"/>
  <c r="P373" i="12"/>
  <c r="P355" i="12"/>
  <c r="P330" i="12"/>
  <c r="P291" i="12"/>
  <c r="P206" i="12"/>
  <c r="P460" i="12"/>
  <c r="P341" i="12"/>
  <c r="P242" i="12"/>
  <c r="P348" i="12"/>
  <c r="P408" i="12"/>
  <c r="P51" i="12"/>
  <c r="P155" i="12"/>
  <c r="P261" i="12"/>
  <c r="P377" i="12"/>
  <c r="P109" i="12"/>
  <c r="P489" i="12"/>
  <c r="P422" i="12"/>
  <c r="P178" i="12"/>
  <c r="P147" i="12"/>
  <c r="P187" i="12"/>
  <c r="P424" i="12"/>
  <c r="P288" i="12"/>
  <c r="L246" i="12"/>
  <c r="P202" i="12"/>
  <c r="P441" i="12"/>
  <c r="P103" i="12"/>
  <c r="L528" i="12"/>
  <c r="P415" i="12"/>
  <c r="P437" i="12"/>
  <c r="P332" i="12"/>
  <c r="P38" i="12"/>
  <c r="P354" i="12"/>
  <c r="P219" i="12"/>
  <c r="P522" i="12"/>
  <c r="P276" i="12"/>
  <c r="L212" i="12"/>
  <c r="P374" i="12"/>
  <c r="P418" i="12"/>
  <c r="L197" i="12"/>
  <c r="P173" i="18"/>
  <c r="P27" i="12"/>
  <c r="P480" i="12"/>
  <c r="P229" i="12"/>
  <c r="P234" i="12"/>
  <c r="P243" i="12"/>
  <c r="L231" i="12"/>
  <c r="P139" i="12"/>
  <c r="L62" i="12"/>
  <c r="L214" i="12"/>
  <c r="L361" i="12"/>
  <c r="L409" i="12"/>
  <c r="L486" i="12"/>
  <c r="L419" i="12"/>
  <c r="P487" i="12"/>
  <c r="P91" i="12"/>
  <c r="L387" i="12"/>
  <c r="P478" i="12"/>
  <c r="L412" i="12"/>
  <c r="P333" i="12"/>
  <c r="P199" i="12"/>
  <c r="P403" i="12"/>
  <c r="P439" i="12"/>
  <c r="P230" i="12"/>
  <c r="P266" i="12"/>
  <c r="L356" i="12"/>
  <c r="P310" i="12"/>
  <c r="P459" i="12"/>
  <c r="P510" i="12"/>
  <c r="P161" i="12"/>
  <c r="P265" i="12"/>
  <c r="L196" i="12"/>
  <c r="P527" i="12"/>
  <c r="P42" i="12"/>
  <c r="P79" i="12"/>
  <c r="P502" i="12"/>
  <c r="P505" i="12"/>
  <c r="L134" i="12"/>
  <c r="L190" i="12"/>
  <c r="P352" i="18"/>
  <c r="P443" i="12"/>
  <c r="P338" i="12"/>
  <c r="P129" i="12"/>
  <c r="P69" i="12"/>
  <c r="L65" i="12"/>
  <c r="L362" i="12"/>
  <c r="L102" i="12"/>
  <c r="P101" i="12"/>
  <c r="L98" i="12"/>
  <c r="L272" i="12"/>
  <c r="P485" i="12"/>
  <c r="P451" i="12"/>
  <c r="P499" i="12"/>
  <c r="P503" i="12"/>
  <c r="L255" i="12"/>
  <c r="P448" i="12"/>
  <c r="P114" i="12"/>
  <c r="P244" i="12"/>
  <c r="P136" i="12"/>
  <c r="P434" i="12"/>
  <c r="P532" i="12"/>
  <c r="P119" i="18"/>
  <c r="P509" i="12"/>
  <c r="L186" i="12"/>
  <c r="L123" i="18"/>
  <c r="L211" i="18"/>
  <c r="P320" i="12"/>
  <c r="P519" i="12"/>
  <c r="P386" i="12"/>
  <c r="P462" i="12"/>
  <c r="P454" i="18"/>
  <c r="P308" i="12"/>
  <c r="P450" i="18"/>
  <c r="P248" i="12"/>
  <c r="P98" i="18"/>
  <c r="P127" i="18"/>
  <c r="P331" i="12"/>
  <c r="P51" i="18"/>
  <c r="P138" i="12"/>
  <c r="P131" i="18"/>
  <c r="L365" i="12"/>
  <c r="P292" i="12"/>
  <c r="P62" i="18"/>
  <c r="L436" i="12"/>
  <c r="P358" i="12"/>
  <c r="P179" i="12"/>
  <c r="P116" i="12"/>
  <c r="P284" i="12"/>
  <c r="P472" i="12"/>
  <c r="L404" i="18"/>
  <c r="L286" i="18"/>
  <c r="P56" i="18"/>
  <c r="L289" i="18"/>
  <c r="P97" i="18"/>
  <c r="P30" i="12"/>
  <c r="P508" i="12"/>
  <c r="P239" i="12"/>
  <c r="P264" i="12"/>
  <c r="P237" i="18"/>
  <c r="P449" i="12"/>
  <c r="P35" i="12"/>
  <c r="P270" i="18"/>
  <c r="L334" i="12"/>
  <c r="L406" i="18"/>
  <c r="L270" i="12"/>
  <c r="P77" i="18"/>
  <c r="P227" i="18"/>
  <c r="P445" i="18"/>
  <c r="P399" i="18"/>
  <c r="P368" i="18"/>
  <c r="P290" i="18"/>
  <c r="L423" i="18"/>
  <c r="P359" i="18"/>
  <c r="L258" i="18"/>
  <c r="P212" i="18"/>
  <c r="P435" i="18"/>
  <c r="P82" i="18"/>
  <c r="P196" i="18"/>
  <c r="P512" i="18"/>
  <c r="L383" i="18"/>
  <c r="L419" i="18"/>
  <c r="P111" i="18"/>
  <c r="L58" i="18"/>
  <c r="P200" i="18"/>
  <c r="P75" i="18"/>
  <c r="P387" i="18"/>
  <c r="L184" i="18"/>
  <c r="P245" i="18"/>
  <c r="P50" i="18"/>
  <c r="P363" i="18"/>
  <c r="L40" i="18"/>
  <c r="P384" i="18"/>
  <c r="P157" i="18"/>
  <c r="P284" i="18"/>
  <c r="P257" i="18"/>
  <c r="P273" i="18"/>
  <c r="P429" i="18"/>
  <c r="P81" i="18"/>
  <c r="E7" i="6"/>
  <c r="L162" i="18"/>
  <c r="P162" i="18"/>
  <c r="L486" i="13"/>
  <c r="P486" i="13"/>
  <c r="L188" i="18"/>
  <c r="P188" i="18"/>
  <c r="L284" i="13"/>
  <c r="P284" i="13"/>
  <c r="L214" i="19"/>
  <c r="P214" i="19"/>
  <c r="L71" i="19"/>
  <c r="P71" i="19"/>
  <c r="P355" i="19"/>
  <c r="L355" i="19"/>
  <c r="L100" i="19"/>
  <c r="P100" i="19"/>
  <c r="L175" i="19"/>
  <c r="P175" i="19"/>
  <c r="L372" i="19"/>
  <c r="P372" i="19"/>
  <c r="L122" i="19"/>
  <c r="P122" i="19"/>
  <c r="L507" i="19"/>
  <c r="P507" i="19"/>
  <c r="L364" i="19"/>
  <c r="P364" i="19"/>
  <c r="L76" i="18"/>
  <c r="P76" i="18"/>
  <c r="L231" i="13"/>
  <c r="P231" i="13"/>
  <c r="L283" i="13"/>
  <c r="P283" i="13"/>
  <c r="P218" i="18"/>
  <c r="L218" i="18"/>
  <c r="P488" i="13"/>
  <c r="L488" i="13"/>
  <c r="L532" i="13"/>
  <c r="P532" i="13"/>
  <c r="L491" i="13"/>
  <c r="P491" i="13"/>
  <c r="P174" i="18"/>
  <c r="L174" i="18"/>
  <c r="L364" i="13"/>
  <c r="P364" i="13"/>
  <c r="L250" i="13"/>
  <c r="P250" i="13"/>
  <c r="L114" i="18"/>
  <c r="P114" i="18"/>
  <c r="P62" i="13"/>
  <c r="L62" i="13"/>
  <c r="L418" i="19"/>
  <c r="P418" i="19"/>
  <c r="L70" i="19"/>
  <c r="P70" i="19"/>
  <c r="P358" i="19"/>
  <c r="L358" i="19"/>
  <c r="P354" i="19"/>
  <c r="L354" i="19"/>
  <c r="P346" i="19"/>
  <c r="L346" i="19"/>
  <c r="L501" i="19"/>
  <c r="P501" i="19"/>
  <c r="L531" i="19"/>
  <c r="P531" i="19"/>
  <c r="P31" i="19"/>
  <c r="L31" i="19"/>
  <c r="L419" i="19"/>
  <c r="P419" i="19"/>
  <c r="L402" i="19"/>
  <c r="P402" i="19"/>
  <c r="L353" i="19"/>
  <c r="P353" i="19"/>
  <c r="L400" i="18"/>
  <c r="P400" i="18"/>
  <c r="P235" i="18"/>
  <c r="L235" i="18"/>
  <c r="L463" i="13"/>
  <c r="P463" i="13"/>
  <c r="L536" i="18"/>
  <c r="P536" i="18"/>
  <c r="L526" i="13"/>
  <c r="P526" i="13"/>
  <c r="L430" i="13"/>
  <c r="P430" i="13"/>
  <c r="L301" i="18"/>
  <c r="P301" i="18"/>
  <c r="P507" i="13"/>
  <c r="L507" i="13"/>
  <c r="L100" i="18"/>
  <c r="P100" i="18"/>
  <c r="L102" i="13"/>
  <c r="P102" i="13"/>
  <c r="L477" i="13"/>
  <c r="P477" i="13"/>
  <c r="L485" i="18"/>
  <c r="P485" i="18"/>
  <c r="L378" i="18"/>
  <c r="P378" i="18"/>
  <c r="L361" i="18"/>
  <c r="P361" i="18"/>
  <c r="P511" i="18"/>
  <c r="L511" i="18"/>
  <c r="L292" i="18"/>
  <c r="P292" i="18"/>
  <c r="L466" i="18"/>
  <c r="P466" i="18"/>
  <c r="P194" i="18"/>
  <c r="L194" i="18"/>
  <c r="L84" i="18"/>
  <c r="P84" i="18"/>
  <c r="P209" i="13"/>
  <c r="L209" i="13"/>
  <c r="L281" i="13"/>
  <c r="P281" i="13"/>
  <c r="L409" i="13"/>
  <c r="P409" i="13"/>
  <c r="L32" i="13"/>
  <c r="P32" i="13"/>
  <c r="L352" i="13"/>
  <c r="P352" i="13"/>
  <c r="L474" i="13"/>
  <c r="P474" i="13"/>
  <c r="L154" i="13"/>
  <c r="P154" i="13"/>
  <c r="P119" i="13"/>
  <c r="L119" i="13"/>
  <c r="L184" i="13"/>
  <c r="P184" i="13"/>
  <c r="L271" i="18"/>
  <c r="P271" i="18"/>
  <c r="L167" i="18"/>
  <c r="P167" i="18"/>
  <c r="P464" i="18"/>
  <c r="L464" i="18"/>
  <c r="L316" i="18"/>
  <c r="P316" i="18"/>
  <c r="L364" i="18"/>
  <c r="P364" i="18"/>
  <c r="L107" i="18"/>
  <c r="P107" i="18"/>
  <c r="P141" i="18"/>
  <c r="L141" i="18"/>
  <c r="L460" i="18"/>
  <c r="P460" i="18"/>
  <c r="L156" i="18"/>
  <c r="P156" i="18"/>
  <c r="P71" i="13"/>
  <c r="L71" i="13"/>
  <c r="P159" i="13"/>
  <c r="L159" i="13"/>
  <c r="L47" i="13"/>
  <c r="P47" i="13"/>
  <c r="L335" i="13"/>
  <c r="P335" i="13"/>
  <c r="L473" i="13"/>
  <c r="P473" i="13"/>
  <c r="L278" i="13"/>
  <c r="P278" i="13"/>
  <c r="L56" i="13"/>
  <c r="P56" i="13"/>
  <c r="P93" i="13"/>
  <c r="L93" i="13"/>
  <c r="L452" i="19"/>
  <c r="P452" i="19"/>
  <c r="L168" i="19"/>
  <c r="P168" i="19"/>
  <c r="L476" i="19"/>
  <c r="P476" i="19"/>
  <c r="L323" i="19"/>
  <c r="P323" i="19"/>
  <c r="L129" i="19"/>
  <c r="P129" i="19"/>
  <c r="L394" i="19"/>
  <c r="P394" i="19"/>
  <c r="L370" i="19"/>
  <c r="P370" i="19"/>
  <c r="P331" i="19"/>
  <c r="L331" i="19"/>
  <c r="L245" i="19"/>
  <c r="P245" i="19"/>
  <c r="L377" i="19"/>
  <c r="P377" i="19"/>
  <c r="P260" i="19"/>
  <c r="L260" i="19"/>
  <c r="P195" i="19"/>
  <c r="L195" i="19"/>
  <c r="L112" i="19"/>
  <c r="P112" i="19"/>
  <c r="P288" i="19"/>
  <c r="L288" i="19"/>
  <c r="P423" i="19"/>
  <c r="L423" i="19"/>
  <c r="L381" i="19"/>
  <c r="P381" i="19"/>
  <c r="P474" i="19"/>
  <c r="L474" i="19"/>
  <c r="L249" i="19"/>
  <c r="P249" i="19"/>
  <c r="L181" i="19"/>
  <c r="P181" i="19"/>
  <c r="P450" i="19"/>
  <c r="L450" i="19"/>
  <c r="P96" i="19"/>
  <c r="L96" i="19"/>
  <c r="L278" i="19"/>
  <c r="P278" i="19"/>
  <c r="P334" i="19"/>
  <c r="L334" i="19"/>
  <c r="L469" i="19"/>
  <c r="P469" i="19"/>
  <c r="L244" i="19"/>
  <c r="P244" i="19"/>
  <c r="L52" i="19"/>
  <c r="P52" i="19"/>
  <c r="L386" i="19"/>
  <c r="P386" i="19"/>
  <c r="L365" i="19"/>
  <c r="P365" i="19"/>
  <c r="L411" i="19"/>
  <c r="P411" i="19"/>
  <c r="P80" i="19"/>
  <c r="L80" i="19"/>
  <c r="P408" i="19"/>
  <c r="L408" i="19"/>
  <c r="L85" i="19"/>
  <c r="P85" i="19"/>
  <c r="L281" i="19"/>
  <c r="P281" i="19"/>
  <c r="P343" i="19"/>
  <c r="L343" i="19"/>
  <c r="P485" i="19"/>
  <c r="L485" i="19"/>
  <c r="L197" i="19"/>
  <c r="P197" i="19"/>
  <c r="L120" i="19"/>
  <c r="P120" i="19"/>
  <c r="P527" i="19"/>
  <c r="L527" i="19"/>
  <c r="L51" i="19"/>
  <c r="P51" i="19"/>
  <c r="L326" i="19"/>
  <c r="P326" i="19"/>
  <c r="L251" i="19"/>
  <c r="P251" i="19"/>
  <c r="L313" i="19"/>
  <c r="P313" i="19"/>
  <c r="L256" i="19"/>
  <c r="P256" i="19"/>
  <c r="L156" i="19"/>
  <c r="P156" i="19"/>
  <c r="L153" i="19"/>
  <c r="P153" i="19"/>
  <c r="P467" i="19"/>
  <c r="L467" i="19"/>
  <c r="L466" i="19"/>
  <c r="P466" i="19"/>
  <c r="P446" i="19"/>
  <c r="L446" i="19"/>
  <c r="L291" i="19"/>
  <c r="P291" i="19"/>
  <c r="P290" i="19"/>
  <c r="L290" i="19"/>
  <c r="L25" i="19"/>
  <c r="P25" i="19"/>
  <c r="P509" i="19"/>
  <c r="L509" i="19"/>
  <c r="L478" i="19"/>
  <c r="P478" i="19"/>
  <c r="L327" i="19"/>
  <c r="P327" i="19"/>
  <c r="L374" i="19"/>
  <c r="P374" i="19"/>
  <c r="L247" i="19"/>
  <c r="P247" i="19"/>
  <c r="L417" i="19"/>
  <c r="P417" i="19"/>
  <c r="L21" i="19"/>
  <c r="P21" i="19"/>
  <c r="L519" i="19"/>
  <c r="P519" i="19"/>
  <c r="L231" i="19"/>
  <c r="P231" i="19"/>
  <c r="P368" i="19"/>
  <c r="L368" i="19"/>
  <c r="L524" i="19"/>
  <c r="P524" i="19"/>
  <c r="L61" i="19"/>
  <c r="P61" i="19"/>
  <c r="L243" i="13"/>
  <c r="P243" i="13"/>
  <c r="L298" i="13"/>
  <c r="P298" i="13"/>
  <c r="L236" i="18"/>
  <c r="P236" i="18"/>
  <c r="L392" i="18"/>
  <c r="P392" i="18"/>
  <c r="P274" i="18"/>
  <c r="L274" i="18"/>
  <c r="L261" i="18"/>
  <c r="P261" i="18"/>
  <c r="L424" i="18"/>
  <c r="P424" i="18"/>
  <c r="L192" i="18"/>
  <c r="P192" i="18"/>
  <c r="L355" i="18"/>
  <c r="P355" i="18"/>
  <c r="P94" i="18"/>
  <c r="L94" i="18"/>
  <c r="L337" i="18"/>
  <c r="P337" i="18"/>
  <c r="L536" i="13"/>
  <c r="P536" i="13"/>
  <c r="L124" i="13"/>
  <c r="P124" i="13"/>
  <c r="P188" i="13"/>
  <c r="L188" i="13"/>
  <c r="L135" i="13"/>
  <c r="P135" i="13"/>
  <c r="L222" i="13"/>
  <c r="P222" i="13"/>
  <c r="L313" i="13"/>
  <c r="P313" i="13"/>
  <c r="L246" i="13"/>
  <c r="P246" i="13"/>
  <c r="L266" i="13"/>
  <c r="P266" i="13"/>
  <c r="P176" i="13"/>
  <c r="L176" i="13"/>
  <c r="P430" i="18"/>
  <c r="L430" i="18"/>
  <c r="L30" i="18"/>
  <c r="P30" i="18"/>
  <c r="L187" i="18"/>
  <c r="P187" i="18"/>
  <c r="L344" i="18"/>
  <c r="P344" i="18"/>
  <c r="L506" i="18"/>
  <c r="P506" i="18"/>
  <c r="P206" i="18"/>
  <c r="L206" i="18"/>
  <c r="P233" i="18"/>
  <c r="L233" i="18"/>
  <c r="P409" i="18"/>
  <c r="L409" i="18"/>
  <c r="L228" i="13"/>
  <c r="P228" i="13"/>
  <c r="L315" i="13"/>
  <c r="P315" i="13"/>
  <c r="P443" i="13"/>
  <c r="L443" i="13"/>
  <c r="P453" i="13"/>
  <c r="L453" i="13"/>
  <c r="L383" i="13"/>
  <c r="P383" i="13"/>
  <c r="L521" i="13"/>
  <c r="P521" i="13"/>
  <c r="L454" i="13"/>
  <c r="P454" i="13"/>
  <c r="L386" i="13"/>
  <c r="P386" i="13"/>
  <c r="L66" i="13"/>
  <c r="P66" i="13"/>
  <c r="L177" i="18"/>
  <c r="P177" i="18"/>
  <c r="L500" i="18"/>
  <c r="P500" i="18"/>
  <c r="L104" i="18"/>
  <c r="P104" i="18"/>
  <c r="L291" i="18"/>
  <c r="P291" i="18"/>
  <c r="L31" i="18"/>
  <c r="P31" i="18"/>
  <c r="L461" i="18"/>
  <c r="P461" i="18"/>
  <c r="L386" i="18"/>
  <c r="P386" i="18"/>
  <c r="L324" i="18"/>
  <c r="P324" i="18"/>
  <c r="L388" i="13"/>
  <c r="P388" i="13"/>
  <c r="L516" i="13"/>
  <c r="P516" i="13"/>
  <c r="L106" i="13"/>
  <c r="P106" i="13"/>
  <c r="P173" i="13"/>
  <c r="L173" i="13"/>
  <c r="L37" i="13"/>
  <c r="P37" i="13"/>
  <c r="P215" i="13"/>
  <c r="L215" i="13"/>
  <c r="L287" i="13"/>
  <c r="P287" i="13"/>
  <c r="P69" i="13"/>
  <c r="L69" i="13"/>
  <c r="L276" i="13"/>
  <c r="P276" i="13"/>
  <c r="L263" i="18"/>
  <c r="P263" i="18"/>
  <c r="L159" i="18"/>
  <c r="P159" i="18"/>
  <c r="L427" i="18"/>
  <c r="P427" i="18"/>
  <c r="P306" i="18"/>
  <c r="L306" i="18"/>
  <c r="L293" i="18"/>
  <c r="P293" i="18"/>
  <c r="L491" i="18"/>
  <c r="P491" i="18"/>
  <c r="L349" i="18"/>
  <c r="P349" i="18"/>
  <c r="L378" i="13"/>
  <c r="P378" i="13"/>
  <c r="L506" i="13"/>
  <c r="P506" i="13"/>
  <c r="P107" i="13"/>
  <c r="L107" i="13"/>
  <c r="L170" i="13"/>
  <c r="P170" i="13"/>
  <c r="L27" i="13"/>
  <c r="P27" i="13"/>
  <c r="L347" i="13"/>
  <c r="P347" i="13"/>
  <c r="L501" i="13"/>
  <c r="P501" i="13"/>
  <c r="L401" i="13"/>
  <c r="P401" i="13"/>
  <c r="P147" i="13"/>
  <c r="L147" i="13"/>
  <c r="P365" i="13"/>
  <c r="L365" i="13"/>
  <c r="P81" i="13"/>
  <c r="L81" i="13"/>
  <c r="L388" i="18"/>
  <c r="P388" i="18"/>
  <c r="L164" i="18"/>
  <c r="P164" i="18"/>
  <c r="L335" i="18"/>
  <c r="P335" i="18"/>
  <c r="L61" i="18"/>
  <c r="P61" i="18"/>
  <c r="P528" i="18"/>
  <c r="L528" i="18"/>
  <c r="L91" i="18"/>
  <c r="P91" i="18"/>
  <c r="P125" i="18"/>
  <c r="L125" i="18"/>
  <c r="L193" i="18"/>
  <c r="P193" i="18"/>
  <c r="L320" i="13"/>
  <c r="P320" i="13"/>
  <c r="L448" i="13"/>
  <c r="P448" i="13"/>
  <c r="P72" i="13"/>
  <c r="L72" i="13"/>
  <c r="L139" i="13"/>
  <c r="P139" i="13"/>
  <c r="L202" i="13"/>
  <c r="P202" i="13"/>
  <c r="L273" i="13"/>
  <c r="P273" i="13"/>
  <c r="L24" i="13"/>
  <c r="P24" i="13"/>
  <c r="L217" i="13"/>
  <c r="P217" i="13"/>
  <c r="L38" i="13"/>
  <c r="P38" i="13"/>
  <c r="L328" i="13"/>
  <c r="P328" i="13"/>
  <c r="P429" i="19"/>
  <c r="L429" i="19"/>
  <c r="L220" i="19"/>
  <c r="P220" i="19"/>
  <c r="L273" i="19"/>
  <c r="P273" i="19"/>
  <c r="L91" i="19"/>
  <c r="P91" i="19"/>
  <c r="P347" i="19"/>
  <c r="L347" i="19"/>
  <c r="L505" i="19"/>
  <c r="P505" i="19"/>
  <c r="L44" i="18"/>
  <c r="P44" i="18"/>
  <c r="P251" i="13"/>
  <c r="L251" i="13"/>
  <c r="L514" i="18"/>
  <c r="P514" i="18"/>
  <c r="P145" i="13"/>
  <c r="L145" i="13"/>
  <c r="L52" i="18"/>
  <c r="P52" i="18"/>
  <c r="L341" i="18"/>
  <c r="P341" i="18"/>
  <c r="L146" i="18"/>
  <c r="P146" i="18"/>
  <c r="P67" i="13"/>
  <c r="L67" i="13"/>
  <c r="L401" i="18"/>
  <c r="P401" i="18"/>
  <c r="L268" i="18"/>
  <c r="P268" i="18"/>
  <c r="L437" i="18"/>
  <c r="P437" i="18"/>
  <c r="P318" i="18"/>
  <c r="L318" i="18"/>
  <c r="L305" i="18"/>
  <c r="P305" i="18"/>
  <c r="L467" i="18"/>
  <c r="P467" i="18"/>
  <c r="L232" i="18"/>
  <c r="P232" i="18"/>
  <c r="P179" i="13"/>
  <c r="L179" i="13"/>
  <c r="L360" i="13"/>
  <c r="P360" i="13"/>
  <c r="L397" i="13"/>
  <c r="P397" i="13"/>
  <c r="L240" i="13"/>
  <c r="P240" i="13"/>
  <c r="P205" i="13"/>
  <c r="L205" i="13"/>
  <c r="L280" i="13"/>
  <c r="P280" i="13"/>
  <c r="L343" i="18"/>
  <c r="P343" i="18"/>
  <c r="L65" i="18"/>
  <c r="P65" i="18"/>
  <c r="P513" i="18"/>
  <c r="L513" i="18"/>
  <c r="P414" i="18"/>
  <c r="L414" i="18"/>
  <c r="L22" i="18"/>
  <c r="P22" i="18"/>
  <c r="L175" i="18"/>
  <c r="P175" i="18"/>
  <c r="P83" i="18"/>
  <c r="L83" i="18"/>
  <c r="L145" i="18"/>
  <c r="P145" i="18"/>
  <c r="L80" i="13"/>
  <c r="P80" i="13"/>
  <c r="L144" i="13"/>
  <c r="P144" i="13"/>
  <c r="P208" i="13"/>
  <c r="L208" i="13"/>
  <c r="P285" i="13"/>
  <c r="L285" i="13"/>
  <c r="L407" i="13"/>
  <c r="P407" i="13"/>
  <c r="L30" i="13"/>
  <c r="P30" i="13"/>
  <c r="L478" i="13"/>
  <c r="P478" i="13"/>
  <c r="L78" i="13"/>
  <c r="P78" i="13"/>
  <c r="L474" i="18"/>
  <c r="P474" i="18"/>
  <c r="L96" i="13"/>
  <c r="P96" i="13"/>
  <c r="L475" i="18"/>
  <c r="P475" i="18"/>
  <c r="L456" i="13"/>
  <c r="P456" i="13"/>
  <c r="L53" i="19"/>
  <c r="P53" i="19"/>
  <c r="L125" i="19"/>
  <c r="P125" i="19"/>
  <c r="L453" i="19"/>
  <c r="P453" i="19"/>
  <c r="P484" i="19"/>
  <c r="L484" i="19"/>
  <c r="L199" i="19"/>
  <c r="P199" i="19"/>
  <c r="L379" i="19"/>
  <c r="P379" i="19"/>
  <c r="P321" i="19"/>
  <c r="L321" i="19"/>
  <c r="P24" i="19"/>
  <c r="L24" i="19"/>
  <c r="L179" i="19"/>
  <c r="P179" i="19"/>
  <c r="L521" i="19"/>
  <c r="P521" i="19"/>
  <c r="L368" i="13"/>
  <c r="P368" i="13"/>
  <c r="L396" i="18"/>
  <c r="P396" i="18"/>
  <c r="L390" i="13"/>
  <c r="P390" i="13"/>
  <c r="L524" i="18"/>
  <c r="P524" i="18"/>
  <c r="P382" i="13"/>
  <c r="L382" i="13"/>
  <c r="P230" i="18"/>
  <c r="L230" i="18"/>
  <c r="L178" i="13"/>
  <c r="P178" i="13"/>
  <c r="L353" i="13"/>
  <c r="P353" i="13"/>
  <c r="L88" i="18"/>
  <c r="P88" i="18"/>
  <c r="L232" i="13"/>
  <c r="P232" i="13"/>
  <c r="L468" i="18"/>
  <c r="P468" i="18"/>
  <c r="L200" i="13"/>
  <c r="P200" i="13"/>
  <c r="L134" i="19"/>
  <c r="P134" i="19"/>
  <c r="L36" i="19"/>
  <c r="P36" i="19"/>
  <c r="L59" i="19"/>
  <c r="P59" i="19"/>
  <c r="L163" i="19"/>
  <c r="P163" i="19"/>
  <c r="L62" i="19"/>
  <c r="P62" i="19"/>
  <c r="P135" i="19"/>
  <c r="L135" i="19"/>
  <c r="P442" i="19"/>
  <c r="L442" i="19"/>
  <c r="L350" i="19"/>
  <c r="P350" i="19"/>
  <c r="L209" i="19"/>
  <c r="P209" i="19"/>
  <c r="P282" i="18"/>
  <c r="L282" i="18"/>
  <c r="P412" i="18"/>
  <c r="L412" i="18"/>
  <c r="L420" i="13"/>
  <c r="P420" i="13"/>
  <c r="L213" i="18"/>
  <c r="P213" i="18"/>
  <c r="L109" i="13"/>
  <c r="P109" i="13"/>
  <c r="L280" i="18"/>
  <c r="P280" i="18"/>
  <c r="L186" i="13"/>
  <c r="P186" i="13"/>
  <c r="L34" i="13"/>
  <c r="P34" i="13"/>
  <c r="P246" i="18"/>
  <c r="L246" i="18"/>
  <c r="L60" i="18"/>
  <c r="P60" i="18"/>
  <c r="P326" i="18"/>
  <c r="L326" i="18"/>
  <c r="L108" i="18"/>
  <c r="P108" i="18"/>
  <c r="L420" i="18"/>
  <c r="P420" i="18"/>
  <c r="L106" i="18"/>
  <c r="P106" i="18"/>
  <c r="L133" i="18"/>
  <c r="P133" i="18"/>
  <c r="L203" i="18"/>
  <c r="P203" i="18"/>
  <c r="P123" i="13"/>
  <c r="L123" i="13"/>
  <c r="P187" i="13"/>
  <c r="L187" i="13"/>
  <c r="L237" i="13"/>
  <c r="P237" i="13"/>
  <c r="L359" i="13"/>
  <c r="P359" i="13"/>
  <c r="L497" i="13"/>
  <c r="P497" i="13"/>
  <c r="L302" i="13"/>
  <c r="P302" i="13"/>
  <c r="L60" i="13"/>
  <c r="P60" i="13"/>
  <c r="L350" i="13"/>
  <c r="P350" i="13"/>
  <c r="L112" i="13"/>
  <c r="P112" i="13"/>
  <c r="L343" i="13"/>
  <c r="P343" i="13"/>
  <c r="L521" i="18"/>
  <c r="P521" i="18"/>
  <c r="L426" i="18"/>
  <c r="P426" i="18"/>
  <c r="L26" i="18"/>
  <c r="P26" i="18"/>
  <c r="L183" i="18"/>
  <c r="P183" i="18"/>
  <c r="L340" i="18"/>
  <c r="P340" i="18"/>
  <c r="P502" i="18"/>
  <c r="L502" i="18"/>
  <c r="L242" i="18"/>
  <c r="P242" i="18"/>
  <c r="L64" i="18"/>
  <c r="P64" i="18"/>
  <c r="L216" i="13"/>
  <c r="P216" i="13"/>
  <c r="L291" i="13"/>
  <c r="P291" i="13"/>
  <c r="P419" i="13"/>
  <c r="L419" i="13"/>
  <c r="P42" i="13"/>
  <c r="L42" i="13"/>
  <c r="L346" i="13"/>
  <c r="P346" i="13"/>
  <c r="L484" i="13"/>
  <c r="P484" i="13"/>
  <c r="P157" i="13"/>
  <c r="L157" i="13"/>
  <c r="L306" i="13"/>
  <c r="P306" i="13"/>
  <c r="L211" i="13"/>
  <c r="P211" i="13"/>
  <c r="L425" i="13"/>
  <c r="P425" i="13"/>
  <c r="P330" i="18"/>
  <c r="L330" i="18"/>
  <c r="P79" i="13"/>
  <c r="L79" i="13"/>
  <c r="P413" i="19"/>
  <c r="L413" i="19"/>
  <c r="P82" i="19"/>
  <c r="L82" i="19"/>
  <c r="L384" i="19"/>
  <c r="P384" i="19"/>
  <c r="L102" i="19"/>
  <c r="P102" i="19"/>
  <c r="L253" i="19"/>
  <c r="P253" i="19"/>
  <c r="L400" i="19"/>
  <c r="P400" i="19"/>
  <c r="L180" i="18"/>
  <c r="P180" i="18"/>
  <c r="L460" i="13"/>
  <c r="P460" i="13"/>
  <c r="L299" i="18"/>
  <c r="P299" i="18"/>
  <c r="L527" i="18"/>
  <c r="P527" i="18"/>
  <c r="L43" i="13"/>
  <c r="P43" i="13"/>
  <c r="L452" i="18"/>
  <c r="P452" i="18"/>
  <c r="L94" i="13"/>
  <c r="P94" i="13"/>
  <c r="L483" i="18"/>
  <c r="P483" i="18"/>
  <c r="L252" i="13"/>
  <c r="P252" i="13"/>
  <c r="P235" i="19"/>
  <c r="L235" i="19"/>
  <c r="P351" i="19"/>
  <c r="L351" i="19"/>
  <c r="L435" i="19"/>
  <c r="P435" i="19"/>
  <c r="L480" i="19"/>
  <c r="P480" i="19"/>
  <c r="L285" i="18"/>
  <c r="P285" i="18"/>
  <c r="P133" i="13"/>
  <c r="L133" i="13"/>
  <c r="P71" i="18"/>
  <c r="L71" i="18"/>
  <c r="L503" i="18"/>
  <c r="P503" i="18"/>
  <c r="P57" i="13"/>
  <c r="L57" i="13"/>
  <c r="L489" i="18"/>
  <c r="P489" i="18"/>
  <c r="L113" i="18"/>
  <c r="P113" i="18"/>
  <c r="L70" i="13"/>
  <c r="P70" i="13"/>
  <c r="L26" i="13"/>
  <c r="P26" i="13"/>
  <c r="L431" i="13"/>
  <c r="P431" i="13"/>
  <c r="L359" i="19"/>
  <c r="P359" i="19"/>
  <c r="L132" i="19"/>
  <c r="P132" i="19"/>
  <c r="L29" i="19"/>
  <c r="P29" i="19"/>
  <c r="L155" i="19"/>
  <c r="P155" i="19"/>
  <c r="L303" i="19"/>
  <c r="P303" i="19"/>
  <c r="L475" i="19"/>
  <c r="P475" i="19"/>
  <c r="L305" i="19"/>
  <c r="P305" i="19"/>
  <c r="L289" i="19"/>
  <c r="P289" i="19"/>
  <c r="L433" i="19"/>
  <c r="P433" i="19"/>
  <c r="L191" i="19"/>
  <c r="P191" i="19"/>
  <c r="L106" i="19"/>
  <c r="P106" i="19"/>
  <c r="P60" i="19"/>
  <c r="L60" i="19"/>
  <c r="P510" i="19"/>
  <c r="L510" i="19"/>
  <c r="L241" i="19"/>
  <c r="P241" i="19"/>
  <c r="L515" i="19"/>
  <c r="P515" i="19"/>
  <c r="L92" i="19"/>
  <c r="P92" i="19"/>
  <c r="L69" i="19"/>
  <c r="P69" i="19"/>
  <c r="L119" i="19"/>
  <c r="P119" i="19"/>
  <c r="L56" i="19"/>
  <c r="P56" i="19"/>
  <c r="L388" i="19"/>
  <c r="P388" i="19"/>
  <c r="P48" i="19"/>
  <c r="L48" i="19"/>
  <c r="L382" i="19"/>
  <c r="P382" i="19"/>
  <c r="L311" i="19"/>
  <c r="P311" i="19"/>
  <c r="L455" i="19"/>
  <c r="P455" i="19"/>
  <c r="L105" i="19"/>
  <c r="P105" i="19"/>
  <c r="L54" i="19"/>
  <c r="P54" i="19"/>
  <c r="L75" i="19"/>
  <c r="P75" i="19"/>
  <c r="L434" i="19"/>
  <c r="P434" i="19"/>
  <c r="L369" i="19"/>
  <c r="P369" i="19"/>
  <c r="L468" i="19"/>
  <c r="P468" i="19"/>
  <c r="L312" i="19"/>
  <c r="P312" i="19"/>
  <c r="P306" i="19"/>
  <c r="L306" i="19"/>
  <c r="L391" i="19"/>
  <c r="P391" i="19"/>
  <c r="L27" i="19"/>
  <c r="P27" i="19"/>
  <c r="L40" i="19"/>
  <c r="P40" i="19"/>
  <c r="L110" i="19"/>
  <c r="P110" i="19"/>
  <c r="L516" i="19"/>
  <c r="P516" i="19"/>
  <c r="L95" i="19"/>
  <c r="P95" i="19"/>
  <c r="P192" i="19"/>
  <c r="L192" i="19"/>
  <c r="P283" i="19"/>
  <c r="L283" i="19"/>
  <c r="P375" i="19"/>
  <c r="L375" i="19"/>
  <c r="L340" i="19"/>
  <c r="P340" i="19"/>
  <c r="L405" i="19"/>
  <c r="P405" i="19"/>
  <c r="L300" i="19"/>
  <c r="P300" i="19"/>
  <c r="L498" i="19"/>
  <c r="P498" i="19"/>
  <c r="P136" i="19"/>
  <c r="L136" i="19"/>
  <c r="L116" i="19"/>
  <c r="P116" i="19"/>
  <c r="P240" i="19"/>
  <c r="L240" i="19"/>
  <c r="P144" i="19"/>
  <c r="L144" i="19"/>
  <c r="P493" i="19"/>
  <c r="L493" i="19"/>
  <c r="L216" i="19"/>
  <c r="P216" i="19"/>
  <c r="L167" i="19"/>
  <c r="P167" i="19"/>
  <c r="L332" i="19"/>
  <c r="P332" i="19"/>
  <c r="L43" i="19"/>
  <c r="P43" i="19"/>
  <c r="L84" i="19"/>
  <c r="P84" i="19"/>
  <c r="L196" i="19"/>
  <c r="P196" i="19"/>
  <c r="L113" i="19"/>
  <c r="P113" i="19"/>
  <c r="L297" i="19"/>
  <c r="P297" i="19"/>
  <c r="L243" i="19"/>
  <c r="P243" i="19"/>
  <c r="L250" i="19"/>
  <c r="P250" i="19"/>
  <c r="L486" i="19"/>
  <c r="P486" i="19"/>
  <c r="P463" i="19"/>
  <c r="L463" i="19"/>
  <c r="L339" i="19"/>
  <c r="P339" i="19"/>
  <c r="L255" i="19"/>
  <c r="P255" i="19"/>
  <c r="L384" i="13"/>
  <c r="P384" i="13"/>
  <c r="P279" i="13"/>
  <c r="L279" i="13"/>
  <c r="L436" i="13"/>
  <c r="P436" i="13"/>
  <c r="L277" i="18"/>
  <c r="P277" i="18"/>
  <c r="P440" i="18"/>
  <c r="L440" i="18"/>
  <c r="L208" i="18"/>
  <c r="P208" i="18"/>
  <c r="L379" i="18"/>
  <c r="P379" i="18"/>
  <c r="P397" i="18"/>
  <c r="L397" i="18"/>
  <c r="P155" i="18"/>
  <c r="L155" i="18"/>
  <c r="L394" i="18"/>
  <c r="P394" i="18"/>
  <c r="P469" i="13"/>
  <c r="L469" i="13"/>
  <c r="L264" i="13"/>
  <c r="P264" i="13"/>
  <c r="L392" i="13"/>
  <c r="P392" i="13"/>
  <c r="P76" i="13"/>
  <c r="L76" i="13"/>
  <c r="P143" i="13"/>
  <c r="L143" i="13"/>
  <c r="L274" i="13"/>
  <c r="P274" i="13"/>
  <c r="L412" i="13"/>
  <c r="P412" i="13"/>
  <c r="P121" i="13"/>
  <c r="L121" i="13"/>
  <c r="L465" i="13"/>
  <c r="P465" i="13"/>
  <c r="L35" i="18"/>
  <c r="P35" i="18"/>
  <c r="L205" i="18"/>
  <c r="P205" i="18"/>
  <c r="L372" i="18"/>
  <c r="P372" i="18"/>
  <c r="L152" i="18"/>
  <c r="P152" i="18"/>
  <c r="L327" i="18"/>
  <c r="P327" i="18"/>
  <c r="L55" i="18"/>
  <c r="P55" i="18"/>
  <c r="L497" i="18"/>
  <c r="P497" i="18"/>
  <c r="P434" i="18"/>
  <c r="L434" i="18"/>
  <c r="L276" i="18"/>
  <c r="P276" i="18"/>
  <c r="P53" i="13"/>
  <c r="L53" i="13"/>
  <c r="P117" i="13"/>
  <c r="L117" i="13"/>
  <c r="L181" i="13"/>
  <c r="P181" i="13"/>
  <c r="P235" i="13"/>
  <c r="L235" i="13"/>
  <c r="P223" i="13"/>
  <c r="L223" i="13"/>
  <c r="L303" i="13"/>
  <c r="P303" i="13"/>
  <c r="L236" i="13"/>
  <c r="P236" i="13"/>
  <c r="L410" i="13"/>
  <c r="P410" i="13"/>
  <c r="L120" i="18"/>
  <c r="P120" i="18"/>
  <c r="L303" i="18"/>
  <c r="P303" i="18"/>
  <c r="L39" i="18"/>
  <c r="P39" i="18"/>
  <c r="P496" i="18"/>
  <c r="L496" i="18"/>
  <c r="L348" i="18"/>
  <c r="P348" i="18"/>
  <c r="L171" i="18"/>
  <c r="P171" i="18"/>
  <c r="L172" i="18"/>
  <c r="P172" i="18"/>
  <c r="L228" i="18"/>
  <c r="P228" i="18"/>
  <c r="L194" i="13"/>
  <c r="P194" i="13"/>
  <c r="L247" i="13"/>
  <c r="P247" i="13"/>
  <c r="L375" i="13"/>
  <c r="P375" i="13"/>
  <c r="L513" i="13"/>
  <c r="P513" i="13"/>
  <c r="L318" i="13"/>
  <c r="P318" i="13"/>
  <c r="L408" i="13"/>
  <c r="P408" i="13"/>
  <c r="L514" i="13"/>
  <c r="P514" i="13"/>
  <c r="L416" i="13"/>
  <c r="P416" i="13"/>
  <c r="L21" i="18"/>
  <c r="P21" i="18"/>
  <c r="L443" i="18"/>
  <c r="P443" i="18"/>
  <c r="P322" i="18"/>
  <c r="L322" i="18"/>
  <c r="L309" i="18"/>
  <c r="P309" i="18"/>
  <c r="L86" i="18"/>
  <c r="P86" i="18"/>
  <c r="L317" i="18"/>
  <c r="P317" i="18"/>
  <c r="P198" i="18"/>
  <c r="L198" i="18"/>
  <c r="L150" i="18"/>
  <c r="P150" i="18"/>
  <c r="P243" i="18"/>
  <c r="L243" i="18"/>
  <c r="P195" i="13"/>
  <c r="L195" i="13"/>
  <c r="L253" i="13"/>
  <c r="P253" i="13"/>
  <c r="L381" i="13"/>
  <c r="P381" i="13"/>
  <c r="L503" i="13"/>
  <c r="P503" i="13"/>
  <c r="L308" i="13"/>
  <c r="P308" i="13"/>
  <c r="L446" i="13"/>
  <c r="P446" i="13"/>
  <c r="L140" i="13"/>
  <c r="P140" i="13"/>
  <c r="P229" i="13"/>
  <c r="L229" i="13"/>
  <c r="L429" i="13"/>
  <c r="P429" i="13"/>
  <c r="L40" i="13"/>
  <c r="P40" i="13"/>
  <c r="L32" i="18"/>
  <c r="P32" i="18"/>
  <c r="L191" i="18"/>
  <c r="P191" i="18"/>
  <c r="L510" i="18"/>
  <c r="P510" i="18"/>
  <c r="P210" i="18"/>
  <c r="L210" i="18"/>
  <c r="L197" i="18"/>
  <c r="P197" i="18"/>
  <c r="P403" i="18"/>
  <c r="L403" i="18"/>
  <c r="L87" i="18"/>
  <c r="P87" i="18"/>
  <c r="L435" i="13"/>
  <c r="P435" i="13"/>
  <c r="L48" i="13"/>
  <c r="P48" i="13"/>
  <c r="L358" i="13"/>
  <c r="P358" i="13"/>
  <c r="P496" i="13"/>
  <c r="L496" i="13"/>
  <c r="P99" i="13"/>
  <c r="L99" i="13"/>
  <c r="L162" i="13"/>
  <c r="P162" i="13"/>
  <c r="L321" i="13"/>
  <c r="P321" i="13"/>
  <c r="L100" i="13"/>
  <c r="P100" i="13"/>
  <c r="L417" i="13"/>
  <c r="P417" i="13"/>
  <c r="L516" i="18"/>
  <c r="P516" i="18"/>
  <c r="L311" i="13"/>
  <c r="P311" i="13"/>
  <c r="P448" i="18"/>
  <c r="L448" i="18"/>
  <c r="L49" i="18"/>
  <c r="P49" i="18"/>
  <c r="L411" i="13"/>
  <c r="P411" i="13"/>
  <c r="L464" i="19"/>
  <c r="P464" i="19"/>
  <c r="L292" i="19"/>
  <c r="P292" i="19"/>
  <c r="L141" i="19"/>
  <c r="P141" i="19"/>
  <c r="L460" i="19"/>
  <c r="P460" i="19"/>
  <c r="L410" i="19"/>
  <c r="P410" i="19"/>
  <c r="L458" i="19"/>
  <c r="P458" i="19"/>
  <c r="P512" i="19"/>
  <c r="L512" i="19"/>
  <c r="L395" i="19"/>
  <c r="P395" i="19"/>
  <c r="L330" i="19"/>
  <c r="P330" i="19"/>
  <c r="P294" i="18"/>
  <c r="L294" i="18"/>
  <c r="L132" i="13"/>
  <c r="P132" i="13"/>
  <c r="L195" i="18"/>
  <c r="P195" i="18"/>
  <c r="P459" i="13"/>
  <c r="L459" i="13"/>
  <c r="L114" i="13"/>
  <c r="P114" i="13"/>
  <c r="L33" i="13"/>
  <c r="P33" i="13"/>
  <c r="L484" i="18"/>
  <c r="P484" i="18"/>
  <c r="P161" i="13"/>
  <c r="L161" i="13"/>
  <c r="L101" i="18"/>
  <c r="P101" i="18"/>
  <c r="P129" i="13"/>
  <c r="L129" i="13"/>
  <c r="L438" i="19"/>
  <c r="P438" i="19"/>
  <c r="L504" i="19"/>
  <c r="P504" i="19"/>
  <c r="L111" i="19"/>
  <c r="P111" i="19"/>
  <c r="L97" i="19"/>
  <c r="P97" i="19"/>
  <c r="L183" i="19"/>
  <c r="P183" i="19"/>
  <c r="L342" i="19"/>
  <c r="P342" i="19"/>
  <c r="L282" i="19"/>
  <c r="P282" i="19"/>
  <c r="L296" i="19"/>
  <c r="P296" i="19"/>
  <c r="L439" i="19"/>
  <c r="P439" i="19"/>
  <c r="L265" i="18"/>
  <c r="P265" i="18"/>
  <c r="L204" i="13"/>
  <c r="P204" i="13"/>
  <c r="L268" i="13"/>
  <c r="P268" i="13"/>
  <c r="L144" i="18"/>
  <c r="P144" i="18"/>
  <c r="P180" i="13"/>
  <c r="L180" i="13"/>
  <c r="L369" i="13"/>
  <c r="P369" i="13"/>
  <c r="L169" i="18"/>
  <c r="P169" i="18"/>
  <c r="L520" i="18"/>
  <c r="P520" i="18"/>
  <c r="L339" i="13"/>
  <c r="P339" i="13"/>
  <c r="P428" i="18"/>
  <c r="L428" i="18"/>
  <c r="L198" i="13"/>
  <c r="P198" i="13"/>
  <c r="L458" i="13"/>
  <c r="P458" i="13"/>
  <c r="L112" i="18"/>
  <c r="P112" i="18"/>
  <c r="L279" i="18"/>
  <c r="P279" i="18"/>
  <c r="L272" i="13"/>
  <c r="P272" i="13"/>
  <c r="L138" i="18"/>
  <c r="P138" i="18"/>
  <c r="L121" i="18"/>
  <c r="P121" i="18"/>
  <c r="P439" i="18"/>
  <c r="L439" i="18"/>
  <c r="L72" i="18"/>
  <c r="P72" i="18"/>
  <c r="L251" i="18"/>
  <c r="P251" i="18"/>
  <c r="L143" i="18"/>
  <c r="P143" i="18"/>
  <c r="L453" i="18"/>
  <c r="P453" i="18"/>
  <c r="L408" i="18"/>
  <c r="P408" i="18"/>
  <c r="L206" i="13"/>
  <c r="P206" i="13"/>
  <c r="L271" i="13"/>
  <c r="P271" i="13"/>
  <c r="P399" i="13"/>
  <c r="L399" i="13"/>
  <c r="L22" i="13"/>
  <c r="P22" i="13"/>
  <c r="L342" i="13"/>
  <c r="P342" i="13"/>
  <c r="L480" i="13"/>
  <c r="P480" i="13"/>
  <c r="P155" i="13"/>
  <c r="L155" i="13"/>
  <c r="L325" i="13"/>
  <c r="P325" i="13"/>
  <c r="L38" i="19"/>
  <c r="P38" i="19"/>
  <c r="P169" i="19"/>
  <c r="L169" i="19"/>
  <c r="P352" i="19"/>
  <c r="L352" i="19"/>
  <c r="L193" i="19"/>
  <c r="P193" i="19"/>
  <c r="P383" i="19"/>
  <c r="L383" i="19"/>
  <c r="L35" i="19"/>
  <c r="P35" i="19"/>
  <c r="L201" i="19"/>
  <c r="P201" i="19"/>
  <c r="L137" i="19"/>
  <c r="P137" i="19"/>
  <c r="L514" i="19"/>
  <c r="P514" i="19"/>
  <c r="L533" i="19"/>
  <c r="P533" i="19"/>
  <c r="P140" i="19"/>
  <c r="L140" i="19"/>
  <c r="L454" i="19"/>
  <c r="P454" i="19"/>
  <c r="P94" i="19"/>
  <c r="L94" i="19"/>
  <c r="P518" i="19"/>
  <c r="L518" i="19"/>
  <c r="L447" i="19"/>
  <c r="P447" i="19"/>
  <c r="P258" i="19"/>
  <c r="L258" i="19"/>
  <c r="L227" i="19"/>
  <c r="P227" i="19"/>
  <c r="L420" i="19"/>
  <c r="P420" i="19"/>
  <c r="L530" i="19"/>
  <c r="P530" i="19"/>
  <c r="P274" i="19"/>
  <c r="L274" i="19"/>
  <c r="L513" i="19"/>
  <c r="P513" i="19"/>
  <c r="L239" i="19"/>
  <c r="P239" i="19"/>
  <c r="L437" i="19"/>
  <c r="P437" i="19"/>
  <c r="P154" i="19"/>
  <c r="L154" i="19"/>
  <c r="P222" i="19"/>
  <c r="L222" i="19"/>
  <c r="L264" i="19"/>
  <c r="P264" i="19"/>
  <c r="L266" i="19"/>
  <c r="P266" i="19"/>
  <c r="L508" i="19"/>
  <c r="P508" i="19"/>
  <c r="L338" i="19"/>
  <c r="P338" i="19"/>
  <c r="L333" i="19"/>
  <c r="P333" i="19"/>
  <c r="L276" i="19"/>
  <c r="P276" i="19"/>
  <c r="P415" i="19"/>
  <c r="L415" i="19"/>
  <c r="L366" i="19"/>
  <c r="P366" i="19"/>
  <c r="L32" i="19"/>
  <c r="P32" i="19"/>
  <c r="L295" i="19"/>
  <c r="P295" i="19"/>
  <c r="L373" i="19"/>
  <c r="P373" i="19"/>
  <c r="P500" i="19"/>
  <c r="L500" i="19"/>
  <c r="P529" i="19"/>
  <c r="L529" i="19"/>
  <c r="L451" i="19"/>
  <c r="P451" i="19"/>
  <c r="L89" i="19"/>
  <c r="P89" i="19"/>
  <c r="L494" i="19"/>
  <c r="P494" i="19"/>
  <c r="L74" i="19"/>
  <c r="P74" i="19"/>
  <c r="P121" i="19"/>
  <c r="L121" i="19"/>
  <c r="L41" i="19"/>
  <c r="P41" i="19"/>
  <c r="P487" i="19"/>
  <c r="L487" i="19"/>
  <c r="P298" i="19"/>
  <c r="L298" i="19"/>
  <c r="L285" i="19"/>
  <c r="P285" i="19"/>
  <c r="L426" i="19"/>
  <c r="P426" i="19"/>
  <c r="L436" i="19"/>
  <c r="P436" i="19"/>
  <c r="P130" i="19"/>
  <c r="L130" i="19"/>
  <c r="P496" i="19"/>
  <c r="L496" i="19"/>
  <c r="L271" i="19"/>
  <c r="P271" i="19"/>
  <c r="P267" i="19"/>
  <c r="L267" i="19"/>
  <c r="L83" i="19"/>
  <c r="P83" i="19"/>
  <c r="P272" i="19"/>
  <c r="L272" i="19"/>
  <c r="L421" i="19"/>
  <c r="P421" i="19"/>
  <c r="L396" i="19"/>
  <c r="P396" i="19"/>
  <c r="L328" i="19"/>
  <c r="P328" i="19"/>
  <c r="L268" i="19"/>
  <c r="P268" i="19"/>
  <c r="L173" i="19"/>
  <c r="P173" i="19"/>
  <c r="P299" i="19"/>
  <c r="L299" i="19"/>
  <c r="P188" i="19"/>
  <c r="L188" i="19"/>
  <c r="L349" i="19"/>
  <c r="P349" i="19"/>
  <c r="L269" i="19"/>
  <c r="P269" i="19"/>
  <c r="L225" i="19"/>
  <c r="P225" i="19"/>
  <c r="L109" i="19"/>
  <c r="P109" i="19"/>
  <c r="L120" i="13"/>
  <c r="P120" i="13"/>
  <c r="P490" i="13"/>
  <c r="L490" i="13"/>
  <c r="L270" i="13"/>
  <c r="P270" i="13"/>
  <c r="L216" i="18"/>
  <c r="P216" i="18"/>
  <c r="L395" i="18"/>
  <c r="P395" i="18"/>
  <c r="L78" i="18"/>
  <c r="P78" i="18"/>
  <c r="L458" i="18"/>
  <c r="P458" i="18"/>
  <c r="L42" i="18"/>
  <c r="P42" i="18"/>
  <c r="P239" i="18"/>
  <c r="L239" i="18"/>
  <c r="P346" i="18"/>
  <c r="L346" i="18"/>
  <c r="L290" i="13"/>
  <c r="P290" i="13"/>
  <c r="L418" i="13"/>
  <c r="P418" i="13"/>
  <c r="P95" i="13"/>
  <c r="L95" i="13"/>
  <c r="P126" i="13"/>
  <c r="L126" i="13"/>
  <c r="P193" i="13"/>
  <c r="L193" i="13"/>
  <c r="L259" i="13"/>
  <c r="P259" i="13"/>
  <c r="L525" i="13"/>
  <c r="P525" i="13"/>
  <c r="L396" i="13"/>
  <c r="P396" i="13"/>
  <c r="L375" i="18"/>
  <c r="P375" i="18"/>
  <c r="L252" i="18"/>
  <c r="P252" i="18"/>
  <c r="L480" i="18"/>
  <c r="P480" i="18"/>
  <c r="L332" i="18"/>
  <c r="P332" i="18"/>
  <c r="L505" i="18"/>
  <c r="P505" i="18"/>
  <c r="L402" i="18"/>
  <c r="P402" i="18"/>
  <c r="L389" i="18"/>
  <c r="P389" i="18"/>
  <c r="P199" i="18"/>
  <c r="L199" i="18"/>
  <c r="L73" i="18"/>
  <c r="P73" i="18"/>
  <c r="P125" i="13"/>
  <c r="L125" i="13"/>
  <c r="P189" i="13"/>
  <c r="L189" i="13"/>
  <c r="P241" i="13"/>
  <c r="L241" i="13"/>
  <c r="P379" i="13"/>
  <c r="L379" i="13"/>
  <c r="L373" i="13"/>
  <c r="P373" i="13"/>
  <c r="L447" i="13"/>
  <c r="P447" i="13"/>
  <c r="L380" i="13"/>
  <c r="P380" i="13"/>
  <c r="L406" i="13"/>
  <c r="P406" i="13"/>
  <c r="L45" i="18"/>
  <c r="P45" i="18"/>
  <c r="P481" i="18"/>
  <c r="L481" i="18"/>
  <c r="L370" i="18"/>
  <c r="P370" i="18"/>
  <c r="L357" i="18"/>
  <c r="P357" i="18"/>
  <c r="L507" i="18"/>
  <c r="P507" i="18"/>
  <c r="L288" i="18"/>
  <c r="P288" i="18"/>
  <c r="P438" i="18"/>
  <c r="L438" i="18"/>
  <c r="L494" i="18"/>
  <c r="P494" i="18"/>
  <c r="L334" i="13"/>
  <c r="P334" i="13"/>
  <c r="L462" i="13"/>
  <c r="P462" i="13"/>
  <c r="P77" i="13"/>
  <c r="L77" i="13"/>
  <c r="L148" i="13"/>
  <c r="P148" i="13"/>
  <c r="P87" i="13"/>
  <c r="L87" i="13"/>
  <c r="L175" i="13"/>
  <c r="P175" i="13"/>
  <c r="L405" i="13"/>
  <c r="P405" i="13"/>
  <c r="L387" i="13"/>
  <c r="P387" i="13"/>
  <c r="L461" i="13"/>
  <c r="P461" i="13"/>
  <c r="P334" i="18"/>
  <c r="L334" i="18"/>
  <c r="L321" i="18"/>
  <c r="P321" i="18"/>
  <c r="P479" i="18"/>
  <c r="L479" i="18"/>
  <c r="L248" i="18"/>
  <c r="P248" i="18"/>
  <c r="L425" i="18"/>
  <c r="P425" i="18"/>
  <c r="L110" i="18"/>
  <c r="P110" i="18"/>
  <c r="L137" i="18"/>
  <c r="P137" i="18"/>
  <c r="L139" i="18"/>
  <c r="P139" i="18"/>
  <c r="L324" i="13"/>
  <c r="P324" i="13"/>
  <c r="L452" i="13"/>
  <c r="P452" i="13"/>
  <c r="L74" i="13"/>
  <c r="P74" i="13"/>
  <c r="P141" i="13"/>
  <c r="L141" i="13"/>
  <c r="L212" i="13"/>
  <c r="P212" i="13"/>
  <c r="P167" i="13"/>
  <c r="L167" i="13"/>
  <c r="L341" i="13"/>
  <c r="P341" i="13"/>
  <c r="L326" i="13"/>
  <c r="P326" i="13"/>
  <c r="P83" i="13"/>
  <c r="L83" i="13"/>
  <c r="P45" i="13"/>
  <c r="L45" i="13"/>
  <c r="P165" i="13"/>
  <c r="L165" i="13"/>
  <c r="L518" i="18"/>
  <c r="P518" i="18"/>
  <c r="P222" i="18"/>
  <c r="L222" i="18"/>
  <c r="L209" i="18"/>
  <c r="P209" i="18"/>
  <c r="L532" i="18"/>
  <c r="P532" i="18"/>
  <c r="L136" i="18"/>
  <c r="P136" i="18"/>
  <c r="P347" i="18"/>
  <c r="L347" i="18"/>
  <c r="P202" i="18"/>
  <c r="L202" i="18"/>
  <c r="L374" i="13"/>
  <c r="P374" i="13"/>
  <c r="L502" i="13"/>
  <c r="P502" i="13"/>
  <c r="L97" i="13"/>
  <c r="P97" i="13"/>
  <c r="P168" i="13"/>
  <c r="L168" i="13"/>
  <c r="L23" i="13"/>
  <c r="P23" i="13"/>
  <c r="L327" i="13"/>
  <c r="P327" i="13"/>
  <c r="L260" i="13"/>
  <c r="P260" i="13"/>
  <c r="L90" i="13"/>
  <c r="P90" i="13"/>
  <c r="L292" i="13"/>
  <c r="P292" i="13"/>
  <c r="F4" i="17"/>
  <c r="H4" i="17" s="1"/>
  <c r="F6" i="17"/>
  <c r="H6" i="17" s="1"/>
  <c r="F9" i="17" s="1"/>
  <c r="F5" i="17"/>
  <c r="H5" i="17" s="1"/>
  <c r="L519" i="18"/>
  <c r="P519" i="18"/>
  <c r="L135" i="18"/>
  <c r="P135" i="18"/>
  <c r="L21" i="13"/>
  <c r="P21" i="13"/>
  <c r="L244" i="18"/>
  <c r="P244" i="18"/>
  <c r="L128" i="13"/>
  <c r="P128" i="13"/>
  <c r="L33" i="19"/>
  <c r="P33" i="19"/>
  <c r="P98" i="19"/>
  <c r="L98" i="19"/>
  <c r="L237" i="19"/>
  <c r="P237" i="19"/>
  <c r="P162" i="19"/>
  <c r="L162" i="19"/>
  <c r="L341" i="19"/>
  <c r="P341" i="19"/>
  <c r="P138" i="19"/>
  <c r="L138" i="19"/>
  <c r="L473" i="19"/>
  <c r="P473" i="19"/>
  <c r="L414" i="19"/>
  <c r="P414" i="19"/>
  <c r="L533" i="18"/>
  <c r="P533" i="18"/>
  <c r="L457" i="13"/>
  <c r="P457" i="13"/>
  <c r="P176" i="18"/>
  <c r="L176" i="18"/>
  <c r="L322" i="13"/>
  <c r="P322" i="13"/>
  <c r="L469" i="18"/>
  <c r="P469" i="18"/>
  <c r="L44" i="13"/>
  <c r="P44" i="13"/>
  <c r="L365" i="18"/>
  <c r="P365" i="18"/>
  <c r="L312" i="18"/>
  <c r="P312" i="18"/>
  <c r="L311" i="18"/>
  <c r="P311" i="18"/>
  <c r="L333" i="13"/>
  <c r="P333" i="13"/>
  <c r="L256" i="18"/>
  <c r="P256" i="18"/>
  <c r="L300" i="13"/>
  <c r="P300" i="13"/>
  <c r="L519" i="13"/>
  <c r="P519" i="13"/>
  <c r="L520" i="19"/>
  <c r="P520" i="19"/>
  <c r="L103" i="19"/>
  <c r="P103" i="19"/>
  <c r="L492" i="19"/>
  <c r="P492" i="19"/>
  <c r="L57" i="19"/>
  <c r="P57" i="19"/>
  <c r="L526" i="19"/>
  <c r="P526" i="19"/>
  <c r="P142" i="19"/>
  <c r="L142" i="19"/>
  <c r="P118" i="19"/>
  <c r="L118" i="19"/>
  <c r="P344" i="19"/>
  <c r="L344" i="19"/>
  <c r="L483" i="19"/>
  <c r="P483" i="19"/>
  <c r="L428" i="19"/>
  <c r="P428" i="19"/>
  <c r="P174" i="19"/>
  <c r="L174" i="19"/>
  <c r="L532" i="19"/>
  <c r="P532" i="19"/>
  <c r="P371" i="13"/>
  <c r="L371" i="13"/>
  <c r="L134" i="18"/>
  <c r="P134" i="18"/>
  <c r="P389" i="13"/>
  <c r="L389" i="13"/>
  <c r="P226" i="18"/>
  <c r="L226" i="18"/>
  <c r="L398" i="13"/>
  <c r="P398" i="13"/>
  <c r="L297" i="13"/>
  <c r="P297" i="13"/>
  <c r="L181" i="18"/>
  <c r="P181" i="18"/>
  <c r="L490" i="18"/>
  <c r="P490" i="18"/>
  <c r="L49" i="13"/>
  <c r="P49" i="13"/>
  <c r="L370" i="13"/>
  <c r="P370" i="13"/>
  <c r="L287" i="18"/>
  <c r="P287" i="18"/>
  <c r="P233" i="13"/>
  <c r="L233" i="13"/>
  <c r="L264" i="18"/>
  <c r="P264" i="18"/>
  <c r="P275" i="18"/>
  <c r="L275" i="18"/>
  <c r="L265" i="13"/>
  <c r="P265" i="13"/>
  <c r="P350" i="18"/>
  <c r="L350" i="18"/>
  <c r="L174" i="13"/>
  <c r="P174" i="13"/>
  <c r="L483" i="13"/>
  <c r="P483" i="13"/>
  <c r="L300" i="18"/>
  <c r="P300" i="18"/>
  <c r="L182" i="13"/>
  <c r="P182" i="13"/>
  <c r="L64" i="13"/>
  <c r="P64" i="13"/>
  <c r="L259" i="18"/>
  <c r="P259" i="18"/>
  <c r="P302" i="18"/>
  <c r="L302" i="18"/>
  <c r="L329" i="18"/>
  <c r="P329" i="18"/>
  <c r="L315" i="18"/>
  <c r="P315" i="18"/>
  <c r="P415" i="13"/>
  <c r="L415" i="13"/>
  <c r="L476" i="13"/>
  <c r="P476" i="13"/>
  <c r="P89" i="13"/>
  <c r="L89" i="13"/>
  <c r="L160" i="13"/>
  <c r="P160" i="13"/>
  <c r="L317" i="13"/>
  <c r="P317" i="13"/>
  <c r="L475" i="13"/>
  <c r="P475" i="13"/>
  <c r="L67" i="19"/>
  <c r="P67" i="19"/>
  <c r="L159" i="19"/>
  <c r="P159" i="19"/>
  <c r="L157" i="19"/>
  <c r="P157" i="19"/>
  <c r="L465" i="19"/>
  <c r="P465" i="19"/>
  <c r="L348" i="19"/>
  <c r="P348" i="19"/>
  <c r="L72" i="19"/>
  <c r="P72" i="19"/>
  <c r="P525" i="19"/>
  <c r="L525" i="19"/>
  <c r="L207" i="19"/>
  <c r="P207" i="19"/>
  <c r="L444" i="19"/>
  <c r="P444" i="19"/>
  <c r="L314" i="19"/>
  <c r="P314" i="19"/>
  <c r="L198" i="19"/>
  <c r="P198" i="19"/>
  <c r="L99" i="19"/>
  <c r="P99" i="19"/>
  <c r="P206" i="19"/>
  <c r="L206" i="19"/>
  <c r="L404" i="19"/>
  <c r="P404" i="19"/>
  <c r="L248" i="19"/>
  <c r="P248" i="19"/>
  <c r="L55" i="19"/>
  <c r="P55" i="19"/>
  <c r="P149" i="19"/>
  <c r="L149" i="19"/>
  <c r="L265" i="19"/>
  <c r="P265" i="19"/>
  <c r="L317" i="19"/>
  <c r="P317" i="19"/>
  <c r="P208" i="19"/>
  <c r="L208" i="19"/>
  <c r="L398" i="19"/>
  <c r="P398" i="19"/>
  <c r="P87" i="19"/>
  <c r="L87" i="19"/>
  <c r="P431" i="19"/>
  <c r="L431" i="19"/>
  <c r="L534" i="19"/>
  <c r="P534" i="19"/>
  <c r="L37" i="19"/>
  <c r="P37" i="19"/>
  <c r="P320" i="19"/>
  <c r="L320" i="19"/>
  <c r="P204" i="19"/>
  <c r="L204" i="19"/>
  <c r="P456" i="19"/>
  <c r="L456" i="19"/>
  <c r="L104" i="19"/>
  <c r="P104" i="19"/>
  <c r="L277" i="19"/>
  <c r="P277" i="19"/>
  <c r="P336" i="19"/>
  <c r="L336" i="19"/>
  <c r="L203" i="19"/>
  <c r="P203" i="19"/>
  <c r="P226" i="19"/>
  <c r="L226" i="19"/>
  <c r="L449" i="19"/>
  <c r="P449" i="19"/>
  <c r="L294" i="19"/>
  <c r="P294" i="19"/>
  <c r="P280" i="19"/>
  <c r="L280" i="19"/>
  <c r="L233" i="19"/>
  <c r="P233" i="19"/>
  <c r="L409" i="19"/>
  <c r="P409" i="19"/>
  <c r="L259" i="19"/>
  <c r="P259" i="19"/>
  <c r="L262" i="19"/>
  <c r="P262" i="19"/>
  <c r="L345" i="19"/>
  <c r="P345" i="19"/>
  <c r="P360" i="19"/>
  <c r="L360" i="19"/>
  <c r="L78" i="19"/>
  <c r="P78" i="19"/>
  <c r="P462" i="19"/>
  <c r="L462" i="19"/>
  <c r="P307" i="19"/>
  <c r="L307" i="19"/>
  <c r="L152" i="19"/>
  <c r="P152" i="19"/>
  <c r="L224" i="19"/>
  <c r="P224" i="19"/>
  <c r="L324" i="19"/>
  <c r="P324" i="19"/>
  <c r="L145" i="19"/>
  <c r="P145" i="19"/>
  <c r="L389" i="19"/>
  <c r="P389" i="19"/>
  <c r="L279" i="19"/>
  <c r="P279" i="19"/>
  <c r="P150" i="19"/>
  <c r="L150" i="19"/>
  <c r="P126" i="19"/>
  <c r="L126" i="19"/>
  <c r="L238" i="19"/>
  <c r="P238" i="19"/>
  <c r="P424" i="19"/>
  <c r="L424" i="19"/>
  <c r="L393" i="19"/>
  <c r="P393" i="19"/>
  <c r="L378" i="19"/>
  <c r="P378" i="19"/>
  <c r="L211" i="19"/>
  <c r="P211" i="19"/>
  <c r="L357" i="19"/>
  <c r="P357" i="19"/>
  <c r="L170" i="19"/>
  <c r="P170" i="19"/>
  <c r="P376" i="19"/>
  <c r="L376" i="19"/>
  <c r="L329" i="19"/>
  <c r="P329" i="19"/>
  <c r="L325" i="19"/>
  <c r="P325" i="19"/>
  <c r="L147" i="19"/>
  <c r="P147" i="19"/>
  <c r="P315" i="19"/>
  <c r="L315" i="19"/>
  <c r="L442" i="13"/>
  <c r="P442" i="13"/>
  <c r="P39" i="13"/>
  <c r="L39" i="13"/>
  <c r="P61" i="13"/>
  <c r="L61" i="13"/>
  <c r="L90" i="18"/>
  <c r="P90" i="18"/>
  <c r="P367" i="18"/>
  <c r="L367" i="18"/>
  <c r="L48" i="18"/>
  <c r="P48" i="18"/>
  <c r="L215" i="18"/>
  <c r="P215" i="18"/>
  <c r="L95" i="18"/>
  <c r="P95" i="18"/>
  <c r="L405" i="18"/>
  <c r="P405" i="18"/>
  <c r="L456" i="18"/>
  <c r="P456" i="18"/>
  <c r="P103" i="13"/>
  <c r="L103" i="13"/>
  <c r="P191" i="13"/>
  <c r="L191" i="13"/>
  <c r="L293" i="13"/>
  <c r="P293" i="13"/>
  <c r="P255" i="13"/>
  <c r="L255" i="13"/>
  <c r="L393" i="13"/>
  <c r="P393" i="13"/>
  <c r="L531" i="13"/>
  <c r="P531" i="13"/>
  <c r="L464" i="13"/>
  <c r="P464" i="13"/>
  <c r="L242" i="13"/>
  <c r="P242" i="13"/>
  <c r="L229" i="18"/>
  <c r="P229" i="18"/>
  <c r="L380" i="18"/>
  <c r="P380" i="18"/>
  <c r="L160" i="18"/>
  <c r="P160" i="18"/>
  <c r="P310" i="18"/>
  <c r="L310" i="18"/>
  <c r="L92" i="18"/>
  <c r="P92" i="18"/>
  <c r="L390" i="18"/>
  <c r="P390" i="18"/>
  <c r="P204" i="18"/>
  <c r="L204" i="18"/>
  <c r="P526" i="18"/>
  <c r="L526" i="18"/>
  <c r="L411" i="18"/>
  <c r="P411" i="18"/>
  <c r="P197" i="13"/>
  <c r="L197" i="13"/>
  <c r="L257" i="13"/>
  <c r="P257" i="13"/>
  <c r="P385" i="13"/>
  <c r="L385" i="13"/>
  <c r="P523" i="13"/>
  <c r="L523" i="13"/>
  <c r="L50" i="13"/>
  <c r="P50" i="13"/>
  <c r="L258" i="13"/>
  <c r="P258" i="13"/>
  <c r="L524" i="13"/>
  <c r="P524" i="13"/>
  <c r="P91" i="13"/>
  <c r="L91" i="13"/>
  <c r="P104" i="13"/>
  <c r="L104" i="13"/>
  <c r="L382" i="18"/>
  <c r="P382" i="18"/>
  <c r="L369" i="18"/>
  <c r="P369" i="18"/>
  <c r="L515" i="18"/>
  <c r="P515" i="18"/>
  <c r="L296" i="18"/>
  <c r="P296" i="18"/>
  <c r="P470" i="18"/>
  <c r="L470" i="18"/>
  <c r="L158" i="18"/>
  <c r="P158" i="18"/>
  <c r="L185" i="18"/>
  <c r="P185" i="18"/>
  <c r="L457" i="18"/>
  <c r="P457" i="18"/>
  <c r="P85" i="13"/>
  <c r="L85" i="13"/>
  <c r="P149" i="13"/>
  <c r="L149" i="13"/>
  <c r="P213" i="13"/>
  <c r="L213" i="13"/>
  <c r="L299" i="13"/>
  <c r="P299" i="13"/>
  <c r="L261" i="13"/>
  <c r="P261" i="13"/>
  <c r="L239" i="13"/>
  <c r="P239" i="13"/>
  <c r="L505" i="13"/>
  <c r="P505" i="13"/>
  <c r="L277" i="13"/>
  <c r="P277" i="13"/>
  <c r="P75" i="13"/>
  <c r="L75" i="13"/>
  <c r="L487" i="18"/>
  <c r="P487" i="18"/>
  <c r="L260" i="18"/>
  <c r="P260" i="18"/>
  <c r="L436" i="18"/>
  <c r="P436" i="18"/>
  <c r="L122" i="18"/>
  <c r="P122" i="18"/>
  <c r="L105" i="18"/>
  <c r="P105" i="18"/>
  <c r="L417" i="18"/>
  <c r="P417" i="18"/>
  <c r="L80" i="18"/>
  <c r="P80" i="18"/>
  <c r="L166" i="18"/>
  <c r="P166" i="18"/>
  <c r="L82" i="13"/>
  <c r="P82" i="13"/>
  <c r="L146" i="13"/>
  <c r="P146" i="13"/>
  <c r="L210" i="13"/>
  <c r="P210" i="13"/>
  <c r="L289" i="13"/>
  <c r="P289" i="13"/>
  <c r="L427" i="13"/>
  <c r="P427" i="13"/>
  <c r="L437" i="13"/>
  <c r="P437" i="13"/>
  <c r="L495" i="13"/>
  <c r="P495" i="13"/>
  <c r="L377" i="13"/>
  <c r="P377" i="13"/>
  <c r="L445" i="13"/>
  <c r="P445" i="13"/>
  <c r="P138" i="13"/>
  <c r="L138" i="13"/>
  <c r="L481" i="13"/>
  <c r="P481" i="13"/>
  <c r="P234" i="18"/>
  <c r="L234" i="18"/>
  <c r="L217" i="18"/>
  <c r="P217" i="18"/>
  <c r="L356" i="18"/>
  <c r="P356" i="18"/>
  <c r="L148" i="18"/>
  <c r="P148" i="18"/>
  <c r="L323" i="18"/>
  <c r="P323" i="18"/>
  <c r="L53" i="18"/>
  <c r="P53" i="18"/>
  <c r="P525" i="18"/>
  <c r="L525" i="18"/>
  <c r="L472" i="18"/>
  <c r="P472" i="18"/>
  <c r="L518" i="13"/>
  <c r="P518" i="13"/>
  <c r="P105" i="13"/>
  <c r="L105" i="13"/>
  <c r="L169" i="13"/>
  <c r="P169" i="13"/>
  <c r="P29" i="13"/>
  <c r="L29" i="13"/>
  <c r="L349" i="13"/>
  <c r="P349" i="13"/>
  <c r="L471" i="13"/>
  <c r="P471" i="13"/>
  <c r="L404" i="13"/>
  <c r="P404" i="13"/>
  <c r="L88" i="13"/>
  <c r="P88" i="13"/>
  <c r="L367" i="13"/>
  <c r="P367" i="13"/>
  <c r="F4" i="15"/>
  <c r="H4" i="15" s="1"/>
  <c r="F5" i="15"/>
  <c r="H5" i="15" s="1"/>
  <c r="F6" i="15"/>
  <c r="H6" i="15" s="1"/>
  <c r="F9" i="15" s="1"/>
  <c r="L373" i="18"/>
  <c r="P373" i="18"/>
  <c r="L149" i="18"/>
  <c r="P149" i="18"/>
  <c r="P163" i="13"/>
  <c r="L163" i="13"/>
  <c r="L374" i="18"/>
  <c r="P374" i="18"/>
  <c r="L479" i="13"/>
  <c r="P479" i="13"/>
  <c r="L522" i="19"/>
  <c r="P522" i="19"/>
  <c r="L263" i="19"/>
  <c r="P263" i="19"/>
  <c r="L90" i="19"/>
  <c r="P90" i="19"/>
  <c r="L535" i="19"/>
  <c r="P535" i="19"/>
  <c r="L30" i="19"/>
  <c r="P30" i="19"/>
  <c r="P176" i="19"/>
  <c r="L176" i="19"/>
  <c r="L139" i="19"/>
  <c r="P139" i="19"/>
  <c r="L131" i="19"/>
  <c r="P131" i="19"/>
  <c r="L314" i="13"/>
  <c r="P314" i="13"/>
  <c r="L371" i="18"/>
  <c r="P371" i="18"/>
  <c r="L196" i="13"/>
  <c r="P196" i="13"/>
  <c r="L262" i="13"/>
  <c r="P262" i="13"/>
  <c r="L201" i="18"/>
  <c r="P201" i="18"/>
  <c r="L254" i="13"/>
  <c r="P254" i="13"/>
  <c r="L354" i="18"/>
  <c r="P354" i="18"/>
  <c r="L357" i="13"/>
  <c r="P357" i="13"/>
  <c r="P115" i="13"/>
  <c r="L115" i="13"/>
  <c r="L482" i="18"/>
  <c r="P482" i="18"/>
  <c r="P250" i="18"/>
  <c r="L250" i="18"/>
  <c r="P226" i="13"/>
  <c r="L226" i="13"/>
  <c r="P431" i="18"/>
  <c r="L431" i="18"/>
  <c r="L428" i="13"/>
  <c r="P428" i="13"/>
  <c r="L361" i="19"/>
  <c r="P361" i="19"/>
  <c r="P114" i="19"/>
  <c r="L114" i="19"/>
  <c r="L286" i="19"/>
  <c r="P286" i="19"/>
  <c r="P491" i="19"/>
  <c r="L491" i="19"/>
  <c r="L495" i="19"/>
  <c r="P495" i="19"/>
  <c r="L63" i="19"/>
  <c r="P63" i="19"/>
  <c r="P76" i="19"/>
  <c r="L76" i="19"/>
  <c r="P210" i="19"/>
  <c r="L210" i="19"/>
  <c r="L459" i="19"/>
  <c r="P459" i="19"/>
  <c r="L427" i="19"/>
  <c r="P427" i="19"/>
  <c r="L337" i="13"/>
  <c r="P337" i="13"/>
  <c r="P395" i="13"/>
  <c r="L395" i="13"/>
  <c r="L522" i="18"/>
  <c r="P522" i="18"/>
  <c r="L385" i="18"/>
  <c r="P385" i="18"/>
  <c r="L150" i="13"/>
  <c r="P150" i="13"/>
  <c r="L43" i="18"/>
  <c r="P43" i="18"/>
  <c r="L442" i="18"/>
  <c r="P442" i="18"/>
  <c r="L492" i="18"/>
  <c r="P492" i="18"/>
  <c r="L508" i="13"/>
  <c r="P508" i="13"/>
  <c r="P224" i="13"/>
  <c r="L224" i="13"/>
  <c r="L336" i="13"/>
  <c r="P336" i="13"/>
  <c r="L126" i="18"/>
  <c r="P126" i="18"/>
  <c r="P298" i="18"/>
  <c r="L298" i="18"/>
  <c r="L403" i="13"/>
  <c r="P403" i="13"/>
  <c r="L504" i="18"/>
  <c r="P504" i="18"/>
  <c r="L33" i="18"/>
  <c r="P33" i="18"/>
  <c r="L377" i="18"/>
  <c r="P377" i="18"/>
  <c r="L25" i="13"/>
  <c r="P25" i="13"/>
  <c r="L288" i="13"/>
  <c r="P288" i="13"/>
  <c r="L220" i="18"/>
  <c r="P220" i="18"/>
  <c r="L473" i="18"/>
  <c r="P473" i="18"/>
  <c r="L345" i="18"/>
  <c r="P345" i="18"/>
  <c r="L320" i="18"/>
  <c r="P320" i="18"/>
  <c r="L41" i="13"/>
  <c r="P41" i="13"/>
  <c r="L489" i="13"/>
  <c r="P489" i="13"/>
  <c r="L432" i="13"/>
  <c r="P432" i="13"/>
  <c r="P455" i="18"/>
  <c r="L455" i="18"/>
  <c r="L151" i="18"/>
  <c r="P151" i="18"/>
  <c r="L338" i="13"/>
  <c r="P338" i="13"/>
  <c r="L508" i="18"/>
  <c r="P508" i="18"/>
  <c r="L116" i="18"/>
  <c r="P116" i="18"/>
  <c r="P278" i="18"/>
  <c r="L278" i="18"/>
  <c r="L358" i="18"/>
  <c r="P358" i="18"/>
  <c r="L140" i="18"/>
  <c r="P140" i="18"/>
  <c r="L462" i="18"/>
  <c r="P462" i="18"/>
  <c r="P190" i="18"/>
  <c r="L190" i="18"/>
  <c r="P407" i="18"/>
  <c r="L407" i="18"/>
  <c r="L438" i="13"/>
  <c r="P438" i="13"/>
  <c r="P65" i="13"/>
  <c r="L65" i="13"/>
  <c r="L136" i="13"/>
  <c r="P136" i="13"/>
  <c r="P203" i="13"/>
  <c r="L203" i="13"/>
  <c r="L263" i="13"/>
  <c r="P263" i="13"/>
  <c r="L529" i="13"/>
  <c r="P529" i="13"/>
  <c r="L441" i="13"/>
  <c r="P441" i="13"/>
  <c r="L36" i="18"/>
  <c r="P36" i="18"/>
  <c r="L267" i="18"/>
  <c r="P267" i="18"/>
  <c r="L163" i="18"/>
  <c r="P163" i="18"/>
  <c r="L432" i="18"/>
  <c r="P432" i="18"/>
  <c r="P314" i="18"/>
  <c r="L314" i="18"/>
  <c r="L297" i="18"/>
  <c r="P297" i="18"/>
  <c r="L463" i="18"/>
  <c r="P463" i="18"/>
  <c r="L272" i="18"/>
  <c r="P272" i="18"/>
  <c r="L459" i="18"/>
  <c r="P459" i="18"/>
  <c r="L354" i="13"/>
  <c r="P354" i="13"/>
  <c r="L482" i="13"/>
  <c r="P482" i="13"/>
  <c r="P55" i="13"/>
  <c r="L55" i="13"/>
  <c r="L158" i="13"/>
  <c r="P158" i="13"/>
  <c r="P225" i="13"/>
  <c r="L225" i="13"/>
  <c r="L323" i="13"/>
  <c r="P323" i="13"/>
  <c r="L256" i="13"/>
  <c r="P256" i="13"/>
  <c r="L455" i="13"/>
  <c r="P455" i="13"/>
  <c r="L316" i="19"/>
  <c r="P316" i="19"/>
  <c r="L471" i="19"/>
  <c r="P471" i="19"/>
  <c r="L387" i="19"/>
  <c r="P387" i="19"/>
  <c r="L101" i="19"/>
  <c r="P101" i="19"/>
  <c r="P523" i="19"/>
  <c r="L523" i="19"/>
  <c r="L77" i="19"/>
  <c r="P77" i="19"/>
  <c r="L28" i="19"/>
  <c r="P28" i="19"/>
  <c r="L308" i="19"/>
  <c r="P308" i="19"/>
  <c r="L322" i="19"/>
  <c r="P322" i="19"/>
  <c r="L161" i="19"/>
  <c r="P161" i="19"/>
  <c r="L412" i="19"/>
  <c r="P412" i="19"/>
  <c r="P367" i="19"/>
  <c r="L367" i="19"/>
  <c r="P304" i="19"/>
  <c r="L304" i="19"/>
  <c r="L380" i="19"/>
  <c r="P380" i="19"/>
  <c r="L184" i="19"/>
  <c r="P184" i="19"/>
  <c r="P362" i="19"/>
  <c r="L362" i="19"/>
  <c r="L115" i="19"/>
  <c r="P115" i="19"/>
  <c r="L406" i="19"/>
  <c r="P406" i="19"/>
  <c r="P356" i="19"/>
  <c r="L356" i="19"/>
  <c r="L86" i="19"/>
  <c r="P86" i="19"/>
  <c r="L482" i="19"/>
  <c r="P482" i="19"/>
  <c r="L445" i="19"/>
  <c r="P445" i="19"/>
  <c r="L186" i="19"/>
  <c r="P186" i="19"/>
  <c r="L401" i="19"/>
  <c r="P401" i="19"/>
  <c r="P79" i="19"/>
  <c r="L79" i="19"/>
  <c r="L489" i="19"/>
  <c r="P489" i="19"/>
  <c r="L44" i="19"/>
  <c r="P44" i="19"/>
  <c r="L66" i="19"/>
  <c r="P66" i="19"/>
  <c r="L261" i="19"/>
  <c r="P261" i="19"/>
  <c r="P160" i="19"/>
  <c r="L160" i="19"/>
  <c r="P397" i="19"/>
  <c r="L397" i="19"/>
  <c r="L73" i="19"/>
  <c r="P73" i="19"/>
  <c r="P219" i="19"/>
  <c r="L219" i="19"/>
  <c r="P293" i="19"/>
  <c r="L293" i="19"/>
  <c r="L371" i="19"/>
  <c r="P371" i="19"/>
  <c r="L309" i="19"/>
  <c r="P309" i="19"/>
  <c r="L200" i="19"/>
  <c r="P200" i="19"/>
  <c r="L236" i="19"/>
  <c r="P236" i="19"/>
  <c r="P511" i="19"/>
  <c r="L511" i="19"/>
  <c r="P457" i="19"/>
  <c r="L457" i="19"/>
  <c r="L470" i="19"/>
  <c r="P470" i="19"/>
  <c r="L407" i="19"/>
  <c r="P407" i="19"/>
  <c r="P363" i="19"/>
  <c r="L363" i="19"/>
  <c r="L441" i="19"/>
  <c r="P441" i="19"/>
  <c r="L68" i="19"/>
  <c r="P68" i="19"/>
  <c r="L213" i="19"/>
  <c r="P213" i="19"/>
  <c r="L229" i="19"/>
  <c r="P229" i="19"/>
  <c r="L385" i="19"/>
  <c r="P385" i="19"/>
  <c r="L143" i="19"/>
  <c r="P143" i="19"/>
  <c r="L88" i="19"/>
  <c r="P88" i="19"/>
  <c r="L148" i="19"/>
  <c r="P148" i="19"/>
  <c r="L42" i="19"/>
  <c r="P42" i="19"/>
  <c r="L319" i="19"/>
  <c r="P319" i="19"/>
  <c r="L443" i="19"/>
  <c r="P443" i="19"/>
  <c r="L234" i="19"/>
  <c r="P234" i="19"/>
  <c r="P190" i="19"/>
  <c r="L190" i="19"/>
  <c r="L302" i="19"/>
  <c r="P302" i="19"/>
  <c r="P108" i="19"/>
  <c r="L108" i="19"/>
  <c r="P440" i="19"/>
  <c r="L440" i="19"/>
  <c r="L337" i="19"/>
  <c r="P337" i="19"/>
  <c r="P194" i="19"/>
  <c r="L194" i="19"/>
  <c r="P158" i="19"/>
  <c r="L158" i="19"/>
  <c r="L270" i="19"/>
  <c r="P270" i="19"/>
  <c r="L301" i="13"/>
  <c r="P301" i="13"/>
  <c r="P509" i="13"/>
  <c r="L509" i="13"/>
  <c r="L316" i="13"/>
  <c r="P316" i="13"/>
  <c r="P391" i="18"/>
  <c r="L391" i="18"/>
  <c r="L54" i="18"/>
  <c r="P54" i="18"/>
  <c r="L223" i="18"/>
  <c r="P223" i="18"/>
  <c r="L103" i="18"/>
  <c r="P103" i="18"/>
  <c r="L360" i="18"/>
  <c r="P360" i="18"/>
  <c r="P254" i="18"/>
  <c r="L254" i="18"/>
  <c r="P281" i="18"/>
  <c r="L281" i="18"/>
  <c r="L351" i="18"/>
  <c r="P351" i="18"/>
  <c r="L309" i="13"/>
  <c r="P309" i="13"/>
  <c r="L485" i="13"/>
  <c r="P485" i="13"/>
  <c r="L312" i="13"/>
  <c r="P312" i="13"/>
  <c r="P527" i="13"/>
  <c r="L527" i="13"/>
  <c r="L332" i="13"/>
  <c r="P332" i="13"/>
  <c r="L470" i="13"/>
  <c r="P470" i="13"/>
  <c r="L152" i="13"/>
  <c r="P152" i="13"/>
  <c r="L517" i="13"/>
  <c r="P517" i="13"/>
  <c r="L168" i="18"/>
  <c r="P168" i="18"/>
  <c r="P339" i="18"/>
  <c r="L339" i="18"/>
  <c r="L63" i="18"/>
  <c r="P63" i="18"/>
  <c r="L509" i="18"/>
  <c r="P509" i="18"/>
  <c r="L410" i="18"/>
  <c r="P410" i="18"/>
  <c r="L393" i="18"/>
  <c r="P393" i="18"/>
  <c r="L182" i="18"/>
  <c r="P182" i="18"/>
  <c r="L531" i="18"/>
  <c r="P531" i="18"/>
  <c r="L248" i="13"/>
  <c r="P248" i="13"/>
  <c r="L424" i="13"/>
  <c r="P424" i="13"/>
  <c r="P84" i="13"/>
  <c r="L84" i="13"/>
  <c r="P520" i="13"/>
  <c r="L520" i="13"/>
  <c r="L111" i="13"/>
  <c r="P111" i="13"/>
  <c r="P207" i="13"/>
  <c r="L207" i="13"/>
  <c r="L402" i="13"/>
  <c r="P402" i="13"/>
  <c r="L118" i="13"/>
  <c r="P118" i="13"/>
  <c r="L391" i="13"/>
  <c r="P391" i="13"/>
  <c r="L487" i="13"/>
  <c r="P487" i="13"/>
  <c r="L523" i="18"/>
  <c r="P523" i="18"/>
  <c r="L308" i="18"/>
  <c r="P308" i="18"/>
  <c r="L478" i="18"/>
  <c r="P478" i="18"/>
  <c r="L170" i="18"/>
  <c r="P170" i="18"/>
  <c r="L153" i="18"/>
  <c r="P153" i="18"/>
  <c r="L476" i="18"/>
  <c r="P476" i="18"/>
  <c r="L128" i="18"/>
  <c r="P128" i="18"/>
  <c r="L89" i="18"/>
  <c r="P89" i="18"/>
  <c r="P221" i="13"/>
  <c r="L221" i="13"/>
  <c r="L305" i="13"/>
  <c r="P305" i="13"/>
  <c r="L433" i="13"/>
  <c r="P433" i="13"/>
  <c r="L238" i="13"/>
  <c r="P238" i="13"/>
  <c r="L296" i="13"/>
  <c r="P296" i="13"/>
  <c r="L511" i="13"/>
  <c r="P511" i="13"/>
  <c r="L444" i="13"/>
  <c r="P444" i="13"/>
  <c r="L530" i="13"/>
  <c r="P530" i="13"/>
  <c r="L234" i="13"/>
  <c r="P234" i="13"/>
  <c r="L447" i="18"/>
  <c r="P447" i="18"/>
  <c r="L130" i="18"/>
  <c r="P130" i="18"/>
  <c r="L117" i="18"/>
  <c r="P117" i="18"/>
  <c r="L433" i="18"/>
  <c r="P433" i="18"/>
  <c r="L70" i="18"/>
  <c r="P70" i="18"/>
  <c r="L247" i="18"/>
  <c r="P247" i="18"/>
  <c r="L23" i="18"/>
  <c r="P23" i="18"/>
  <c r="L422" i="18"/>
  <c r="P422" i="18"/>
  <c r="L218" i="13"/>
  <c r="P218" i="13"/>
  <c r="L295" i="13"/>
  <c r="P295" i="13"/>
  <c r="L423" i="13"/>
  <c r="P423" i="13"/>
  <c r="L46" i="13"/>
  <c r="P46" i="13"/>
  <c r="L366" i="13"/>
  <c r="P366" i="13"/>
  <c r="L472" i="13"/>
  <c r="P472" i="13"/>
  <c r="L434" i="13"/>
  <c r="P434" i="13"/>
  <c r="L31" i="13"/>
  <c r="P31" i="13"/>
  <c r="L528" i="13"/>
  <c r="P528" i="13"/>
  <c r="P36" i="13"/>
  <c r="L36" i="13"/>
  <c r="L440" i="13"/>
  <c r="P440" i="13"/>
  <c r="L28" i="18"/>
  <c r="P28" i="18"/>
  <c r="P262" i="18"/>
  <c r="L262" i="18"/>
  <c r="L68" i="18"/>
  <c r="P68" i="18"/>
  <c r="L331" i="18"/>
  <c r="P331" i="18"/>
  <c r="L57" i="18"/>
  <c r="P57" i="18"/>
  <c r="L501" i="18"/>
  <c r="P501" i="18"/>
  <c r="P398" i="18"/>
  <c r="L398" i="18"/>
  <c r="P34" i="18"/>
  <c r="L34" i="18"/>
  <c r="L207" i="18"/>
  <c r="P207" i="18"/>
  <c r="P113" i="13"/>
  <c r="L113" i="13"/>
  <c r="P177" i="13"/>
  <c r="L177" i="13"/>
  <c r="P35" i="13"/>
  <c r="L35" i="13"/>
  <c r="P355" i="13"/>
  <c r="L355" i="13"/>
  <c r="L493" i="13"/>
  <c r="P493" i="13"/>
  <c r="L282" i="13"/>
  <c r="P282" i="13"/>
  <c r="L58" i="13"/>
  <c r="P58" i="13"/>
  <c r="L330" i="13"/>
  <c r="P330" i="13"/>
  <c r="F4" i="14"/>
  <c r="H4" i="14" s="1"/>
  <c r="F6" i="14"/>
  <c r="H6" i="14" s="1"/>
  <c r="F9" i="14" s="1"/>
  <c r="F5" i="14"/>
  <c r="H5" i="14" s="1"/>
  <c r="L304" i="18"/>
  <c r="P304" i="18"/>
  <c r="P348" i="13"/>
  <c r="L348" i="13"/>
  <c r="L356" i="13"/>
  <c r="P356" i="13"/>
  <c r="L313" i="18"/>
  <c r="P313" i="18"/>
  <c r="L533" i="13"/>
  <c r="P533" i="13"/>
  <c r="L422" i="13"/>
  <c r="P422" i="13"/>
  <c r="L185" i="19"/>
  <c r="P185" i="19"/>
  <c r="L416" i="19"/>
  <c r="P416" i="19"/>
  <c r="L257" i="19"/>
  <c r="P257" i="19"/>
  <c r="L252" i="19"/>
  <c r="P252" i="19"/>
  <c r="L503" i="19"/>
  <c r="P503" i="19"/>
  <c r="L34" i="19"/>
  <c r="P34" i="19"/>
  <c r="P399" i="19"/>
  <c r="L399" i="19"/>
  <c r="L318" i="19"/>
  <c r="P318" i="19"/>
  <c r="L47" i="19"/>
  <c r="P47" i="19"/>
  <c r="L494" i="13"/>
  <c r="P494" i="13"/>
  <c r="P214" i="18"/>
  <c r="L214" i="18"/>
  <c r="L319" i="13"/>
  <c r="P319" i="13"/>
  <c r="P529" i="18"/>
  <c r="L529" i="18"/>
  <c r="L376" i="13"/>
  <c r="P376" i="13"/>
  <c r="L37" i="18"/>
  <c r="P37" i="18"/>
  <c r="L363" i="13"/>
  <c r="P363" i="13"/>
  <c r="L522" i="13"/>
  <c r="P522" i="13"/>
  <c r="L161" i="18"/>
  <c r="P161" i="18"/>
  <c r="L492" i="13"/>
  <c r="P492" i="13"/>
  <c r="L421" i="13"/>
  <c r="P421" i="13"/>
  <c r="L325" i="18"/>
  <c r="P325" i="18"/>
  <c r="L25" i="18"/>
  <c r="P25" i="18"/>
  <c r="L269" i="13"/>
  <c r="P269" i="13"/>
  <c r="L310" i="19"/>
  <c r="P310" i="19"/>
  <c r="L230" i="19"/>
  <c r="P230" i="19"/>
  <c r="P242" i="19"/>
  <c r="L242" i="19"/>
  <c r="L217" i="19"/>
  <c r="P217" i="19"/>
  <c r="L49" i="19"/>
  <c r="P49" i="19"/>
  <c r="P215" i="19"/>
  <c r="L215" i="19"/>
  <c r="P117" i="19"/>
  <c r="L117" i="19"/>
  <c r="L171" i="19"/>
  <c r="P171" i="19"/>
  <c r="L46" i="19"/>
  <c r="P46" i="19"/>
  <c r="P219" i="13"/>
  <c r="L219" i="13"/>
  <c r="L267" i="13"/>
  <c r="P267" i="13"/>
  <c r="L534" i="13"/>
  <c r="P534" i="13"/>
  <c r="L319" i="18"/>
  <c r="P319" i="18"/>
  <c r="P127" i="13"/>
  <c r="L127" i="13"/>
  <c r="L221" i="18"/>
  <c r="P221" i="18"/>
  <c r="L122" i="13"/>
  <c r="P122" i="13"/>
  <c r="P186" i="18"/>
  <c r="L186" i="18"/>
  <c r="L29" i="18"/>
  <c r="P29" i="18"/>
  <c r="L166" i="13"/>
  <c r="P166" i="13"/>
  <c r="L394" i="13"/>
  <c r="P394" i="13"/>
  <c r="L441" i="18"/>
  <c r="P441" i="18"/>
  <c r="L66" i="18"/>
  <c r="P66" i="18"/>
  <c r="L134" i="13"/>
  <c r="P134" i="13"/>
  <c r="L295" i="18"/>
  <c r="P295" i="18"/>
  <c r="L465" i="18"/>
  <c r="P465" i="18"/>
  <c r="L110" i="13"/>
  <c r="P110" i="13"/>
  <c r="L345" i="13"/>
  <c r="P345" i="13"/>
  <c r="P59" i="13"/>
  <c r="L59" i="13"/>
  <c r="P444" i="18"/>
  <c r="L444" i="18"/>
  <c r="L362" i="18"/>
  <c r="P362" i="18"/>
  <c r="L499" i="18"/>
  <c r="P499" i="18"/>
  <c r="P534" i="18"/>
  <c r="L534" i="18"/>
  <c r="L351" i="13"/>
  <c r="P351" i="13"/>
  <c r="L294" i="13"/>
  <c r="P294" i="13"/>
  <c r="P131" i="13"/>
  <c r="L131" i="13"/>
  <c r="L421" i="18"/>
  <c r="P421" i="18"/>
  <c r="L28" i="13"/>
  <c r="P28" i="13"/>
  <c r="P307" i="18"/>
  <c r="L307" i="18"/>
  <c r="L41" i="18"/>
  <c r="P41" i="18"/>
  <c r="L477" i="18"/>
  <c r="P477" i="18"/>
  <c r="L366" i="18"/>
  <c r="P366" i="18"/>
  <c r="L353" i="18"/>
  <c r="P353" i="18"/>
  <c r="L118" i="18"/>
  <c r="P118" i="18"/>
  <c r="L381" i="18"/>
  <c r="P381" i="18"/>
  <c r="L132" i="18"/>
  <c r="P132" i="18"/>
  <c r="P73" i="13"/>
  <c r="L73" i="13"/>
  <c r="P137" i="13"/>
  <c r="L137" i="13"/>
  <c r="P201" i="13"/>
  <c r="L201" i="13"/>
  <c r="L275" i="13"/>
  <c r="P275" i="13"/>
  <c r="L413" i="13"/>
  <c r="P413" i="13"/>
  <c r="L535" i="13"/>
  <c r="P535" i="13"/>
  <c r="L468" i="13"/>
  <c r="P468" i="13"/>
  <c r="L214" i="13"/>
  <c r="P214" i="13"/>
  <c r="L27" i="18"/>
  <c r="P27" i="18"/>
  <c r="L189" i="18"/>
  <c r="P189" i="18"/>
  <c r="L67" i="18"/>
  <c r="P67" i="18"/>
  <c r="L269" i="18"/>
  <c r="P269" i="18"/>
  <c r="L471" i="18"/>
  <c r="P471" i="18"/>
  <c r="L240" i="18"/>
  <c r="P240" i="18"/>
  <c r="L415" i="18"/>
  <c r="P415" i="18"/>
  <c r="L142" i="18"/>
  <c r="P142" i="18"/>
  <c r="L241" i="18"/>
  <c r="P241" i="18"/>
  <c r="L498" i="13"/>
  <c r="P498" i="13"/>
  <c r="P63" i="13"/>
  <c r="L63" i="13"/>
  <c r="P151" i="13"/>
  <c r="L151" i="13"/>
  <c r="L230" i="13"/>
  <c r="P230" i="13"/>
  <c r="L329" i="13"/>
  <c r="P329" i="13"/>
  <c r="L467" i="13"/>
  <c r="P467" i="13"/>
  <c r="L400" i="13"/>
  <c r="P400" i="13"/>
  <c r="L451" i="13"/>
  <c r="P451" i="13"/>
  <c r="L502" i="19"/>
  <c r="P502" i="19"/>
  <c r="L499" i="19"/>
  <c r="P499" i="19"/>
  <c r="L425" i="19"/>
  <c r="P425" i="19"/>
  <c r="L403" i="19"/>
  <c r="P403" i="19"/>
  <c r="L488" i="19"/>
  <c r="P488" i="19"/>
  <c r="L284" i="19"/>
  <c r="P284" i="19"/>
  <c r="L187" i="19"/>
  <c r="P187" i="19"/>
  <c r="L275" i="19"/>
  <c r="P275" i="19"/>
  <c r="L202" i="19"/>
  <c r="P202" i="19"/>
  <c r="L39" i="19"/>
  <c r="P39" i="19"/>
  <c r="P254" i="19"/>
  <c r="L254" i="19"/>
  <c r="P392" i="19"/>
  <c r="L392" i="19"/>
  <c r="L477" i="19"/>
  <c r="P477" i="19"/>
  <c r="P107" i="19"/>
  <c r="L107" i="19"/>
  <c r="L178" i="19"/>
  <c r="P178" i="19"/>
  <c r="L228" i="19"/>
  <c r="P228" i="19"/>
  <c r="L432" i="19"/>
  <c r="P432" i="19"/>
  <c r="L23" i="19"/>
  <c r="P23" i="19"/>
  <c r="L164" i="19"/>
  <c r="P164" i="19"/>
  <c r="P472" i="19"/>
  <c r="L472" i="19"/>
  <c r="L93" i="19"/>
  <c r="P93" i="19"/>
  <c r="L497" i="19"/>
  <c r="P497" i="19"/>
  <c r="L246" i="19"/>
  <c r="P246" i="19"/>
  <c r="P127" i="19"/>
  <c r="L127" i="19"/>
  <c r="L232" i="19"/>
  <c r="P232" i="19"/>
  <c r="P124" i="19"/>
  <c r="L124" i="19"/>
  <c r="P461" i="19"/>
  <c r="L461" i="19"/>
  <c r="L165" i="19"/>
  <c r="P165" i="19"/>
  <c r="P335" i="19"/>
  <c r="L335" i="19"/>
  <c r="L422" i="19"/>
  <c r="P422" i="19"/>
  <c r="L528" i="19"/>
  <c r="P528" i="19"/>
  <c r="P146" i="19"/>
  <c r="L146" i="19"/>
  <c r="L517" i="19"/>
  <c r="P517" i="19"/>
  <c r="L301" i="19"/>
  <c r="P301" i="19"/>
  <c r="P430" i="19"/>
  <c r="L430" i="19"/>
  <c r="L22" i="19"/>
  <c r="P22" i="19"/>
  <c r="L50" i="19"/>
  <c r="P50" i="19"/>
  <c r="L123" i="19"/>
  <c r="P123" i="19"/>
  <c r="L182" i="19"/>
  <c r="P182" i="19"/>
  <c r="L390" i="19"/>
  <c r="P390" i="19"/>
  <c r="L166" i="19"/>
  <c r="P166" i="19"/>
  <c r="L221" i="19"/>
  <c r="P221" i="19"/>
  <c r="L177" i="19"/>
  <c r="P177" i="19"/>
  <c r="L536" i="19"/>
  <c r="P536" i="19"/>
  <c r="L189" i="19"/>
  <c r="P189" i="19"/>
  <c r="L218" i="19"/>
  <c r="P218" i="19"/>
  <c r="P287" i="19"/>
  <c r="L287" i="19"/>
  <c r="L490" i="19"/>
  <c r="P490" i="19"/>
  <c r="L65" i="19"/>
  <c r="P65" i="19"/>
  <c r="L26" i="19"/>
  <c r="P26" i="19"/>
  <c r="P479" i="19"/>
  <c r="L479" i="19"/>
  <c r="L151" i="19"/>
  <c r="P151" i="19"/>
  <c r="L64" i="19"/>
  <c r="P64" i="19"/>
  <c r="L506" i="19"/>
  <c r="P506" i="19"/>
  <c r="L481" i="19"/>
  <c r="P481" i="19"/>
  <c r="L45" i="19"/>
  <c r="P45" i="19"/>
  <c r="L205" i="19"/>
  <c r="P205" i="19"/>
  <c r="L81" i="19"/>
  <c r="P81" i="19"/>
  <c r="P172" i="19"/>
  <c r="L172" i="19"/>
  <c r="L212" i="19"/>
  <c r="P212" i="19"/>
  <c r="L448" i="19"/>
  <c r="P448" i="19"/>
  <c r="L223" i="19"/>
  <c r="P223" i="19"/>
  <c r="L133" i="19"/>
  <c r="P133" i="19"/>
  <c r="P128" i="19"/>
  <c r="L128" i="19"/>
  <c r="L180" i="19"/>
  <c r="P180" i="19"/>
  <c r="L58" i="19"/>
  <c r="P58" i="19"/>
  <c r="L512" i="13"/>
  <c r="P512" i="13"/>
  <c r="L98" i="13"/>
  <c r="P98" i="13"/>
  <c r="L340" i="13"/>
  <c r="P340" i="13"/>
  <c r="L231" i="18"/>
  <c r="P231" i="18"/>
  <c r="L115" i="18"/>
  <c r="P115" i="18"/>
  <c r="L376" i="18"/>
  <c r="P376" i="18"/>
  <c r="P266" i="18"/>
  <c r="L266" i="18"/>
  <c r="L249" i="18"/>
  <c r="P249" i="18"/>
  <c r="L413" i="18"/>
  <c r="P413" i="18"/>
  <c r="P224" i="18"/>
  <c r="L224" i="18"/>
  <c r="L493" i="18"/>
  <c r="P493" i="18"/>
  <c r="L344" i="13"/>
  <c r="P344" i="13"/>
  <c r="L504" i="13"/>
  <c r="P504" i="13"/>
  <c r="L116" i="13"/>
  <c r="P116" i="13"/>
  <c r="P466" i="13"/>
  <c r="L466" i="13"/>
  <c r="L86" i="13"/>
  <c r="P86" i="13"/>
  <c r="P153" i="13"/>
  <c r="L153" i="13"/>
  <c r="L307" i="13"/>
  <c r="P307" i="13"/>
  <c r="L286" i="13"/>
  <c r="P286" i="13"/>
  <c r="L69" i="18"/>
  <c r="P69" i="18"/>
  <c r="L517" i="18"/>
  <c r="P517" i="18"/>
  <c r="L418" i="18"/>
  <c r="P418" i="18"/>
  <c r="L24" i="18"/>
  <c r="P24" i="18"/>
  <c r="P179" i="18"/>
  <c r="L179" i="18"/>
  <c r="L336" i="18"/>
  <c r="P336" i="18"/>
  <c r="P530" i="18"/>
  <c r="L530" i="18"/>
  <c r="P495" i="18"/>
  <c r="L495" i="18"/>
  <c r="L92" i="13"/>
  <c r="P92" i="13"/>
  <c r="L156" i="13"/>
  <c r="P156" i="13"/>
  <c r="P220" i="13"/>
  <c r="L220" i="13"/>
  <c r="L183" i="13"/>
  <c r="P183" i="13"/>
  <c r="L190" i="13"/>
  <c r="P190" i="13"/>
  <c r="L249" i="13"/>
  <c r="P249" i="13"/>
  <c r="L515" i="13"/>
  <c r="P515" i="13"/>
  <c r="L54" i="13"/>
  <c r="P54" i="13"/>
  <c r="P331" i="13"/>
  <c r="L331" i="13"/>
  <c r="L486" i="18"/>
  <c r="P486" i="18"/>
  <c r="P178" i="18"/>
  <c r="L178" i="18"/>
  <c r="L165" i="18"/>
  <c r="P165" i="18"/>
  <c r="L488" i="18"/>
  <c r="P488" i="18"/>
  <c r="L96" i="18"/>
  <c r="P96" i="18"/>
  <c r="L283" i="18"/>
  <c r="P283" i="18"/>
  <c r="L47" i="18"/>
  <c r="P47" i="18"/>
  <c r="L38" i="18"/>
  <c r="P38" i="18"/>
  <c r="P449" i="13"/>
  <c r="L449" i="13"/>
  <c r="P244" i="13"/>
  <c r="L244" i="13"/>
  <c r="P372" i="13"/>
  <c r="L372" i="13"/>
  <c r="L510" i="13"/>
  <c r="P510" i="13"/>
  <c r="P108" i="13"/>
  <c r="L108" i="13"/>
  <c r="L450" i="13"/>
  <c r="P450" i="13"/>
  <c r="L142" i="13"/>
  <c r="P142" i="13"/>
  <c r="L68" i="13"/>
  <c r="P68" i="13"/>
  <c r="L164" i="13"/>
  <c r="P164" i="13"/>
  <c r="L129" i="18"/>
  <c r="P129" i="18"/>
  <c r="L449" i="18"/>
  <c r="P449" i="18"/>
  <c r="L255" i="18"/>
  <c r="P255" i="18"/>
  <c r="L147" i="18"/>
  <c r="P147" i="18"/>
  <c r="L416" i="18"/>
  <c r="P416" i="18"/>
  <c r="P338" i="18"/>
  <c r="L338" i="18"/>
  <c r="L93" i="18"/>
  <c r="P93" i="18"/>
  <c r="L439" i="13"/>
  <c r="P439" i="13"/>
  <c r="P52" i="13"/>
  <c r="L52" i="13"/>
  <c r="P362" i="13"/>
  <c r="L362" i="13"/>
  <c r="L500" i="13"/>
  <c r="P500" i="13"/>
  <c r="L101" i="13"/>
  <c r="P101" i="13"/>
  <c r="L172" i="13"/>
  <c r="P172" i="13"/>
  <c r="P199" i="13"/>
  <c r="L199" i="13"/>
  <c r="L245" i="13"/>
  <c r="P245" i="13"/>
  <c r="L192" i="13"/>
  <c r="P192" i="13"/>
  <c r="L171" i="13"/>
  <c r="P171" i="13"/>
  <c r="L414" i="13"/>
  <c r="P414" i="13"/>
  <c r="P238" i="18"/>
  <c r="L238" i="18"/>
  <c r="L225" i="18"/>
  <c r="P225" i="18"/>
  <c r="L59" i="18"/>
  <c r="P59" i="18"/>
  <c r="L253" i="18"/>
  <c r="P253" i="18"/>
  <c r="L102" i="18"/>
  <c r="P102" i="18"/>
  <c r="L333" i="18"/>
  <c r="P333" i="18"/>
  <c r="L535" i="18"/>
  <c r="P535" i="18"/>
  <c r="P79" i="18"/>
  <c r="L79" i="18"/>
  <c r="L109" i="18"/>
  <c r="P109" i="18"/>
  <c r="P185" i="13"/>
  <c r="L185" i="13"/>
  <c r="L51" i="13"/>
  <c r="P51" i="13"/>
  <c r="P361" i="13"/>
  <c r="L361" i="13"/>
  <c r="P499" i="13"/>
  <c r="L499" i="13"/>
  <c r="L304" i="13"/>
  <c r="P304" i="13"/>
  <c r="L426" i="13"/>
  <c r="P426" i="13"/>
  <c r="L130" i="13"/>
  <c r="P130" i="13"/>
  <c r="L227" i="13"/>
  <c r="P227" i="13"/>
  <c r="F4" i="16"/>
  <c r="H4" i="16" s="1"/>
  <c r="F5" i="16"/>
  <c r="H5" i="16" s="1"/>
  <c r="F6" i="16"/>
  <c r="H6" i="16" s="1"/>
  <c r="F9" i="16" s="1"/>
  <c r="L18" i="12"/>
  <c r="L18" i="19"/>
  <c r="L18" i="18"/>
  <c r="L18" i="13"/>
  <c r="V53" i="1" l="1"/>
  <c r="W52" i="1"/>
  <c r="V43" i="1"/>
  <c r="W42" i="1"/>
  <c r="E7" i="12"/>
  <c r="F4" i="12" s="1"/>
  <c r="H4" i="12" s="1"/>
  <c r="E7" i="19"/>
  <c r="E7" i="13"/>
  <c r="E7" i="18"/>
  <c r="F4" i="6"/>
  <c r="H4" i="6" s="1"/>
  <c r="F5" i="6"/>
  <c r="H5" i="6" s="1"/>
  <c r="F6" i="6"/>
  <c r="H6" i="6" s="1"/>
  <c r="F9" i="6" s="1"/>
  <c r="W53" i="1" l="1"/>
  <c r="V54" i="1"/>
  <c r="W43" i="1"/>
  <c r="V44" i="1"/>
  <c r="W44" i="1" s="1"/>
  <c r="F6" i="12"/>
  <c r="H6" i="12" s="1"/>
  <c r="F9" i="12" s="1"/>
  <c r="F5" i="12"/>
  <c r="H5" i="12" s="1"/>
  <c r="F4" i="13"/>
  <c r="H4" i="13" s="1"/>
  <c r="F6" i="13"/>
  <c r="H6" i="13" s="1"/>
  <c r="F9" i="13" s="1"/>
  <c r="F5" i="13"/>
  <c r="H5" i="13" s="1"/>
  <c r="F4" i="19"/>
  <c r="H4" i="19" s="1"/>
  <c r="F6" i="19"/>
  <c r="H6" i="19" s="1"/>
  <c r="F9" i="19" s="1"/>
  <c r="F10" i="19" s="1"/>
  <c r="F5" i="19"/>
  <c r="H5" i="19" s="1"/>
  <c r="F4" i="18"/>
  <c r="H4" i="18" s="1"/>
  <c r="F6" i="18"/>
  <c r="H6" i="18" s="1"/>
  <c r="F9" i="18" s="1"/>
  <c r="F5" i="18"/>
  <c r="H5" i="18" s="1"/>
  <c r="F8" i="14"/>
  <c r="F8" i="13"/>
  <c r="F8" i="18"/>
  <c r="F8" i="17"/>
  <c r="F8" i="6"/>
  <c r="F8" i="12"/>
  <c r="F8" i="15"/>
  <c r="F8" i="16"/>
  <c r="F8" i="19"/>
  <c r="W54" i="1" l="1"/>
  <c r="V55" i="1"/>
  <c r="G9" i="19"/>
  <c r="G9" i="15"/>
  <c r="G9" i="12"/>
  <c r="G9" i="13"/>
  <c r="G9" i="14"/>
  <c r="G9" i="18"/>
  <c r="G9" i="17"/>
  <c r="G9" i="16"/>
  <c r="G9" i="6"/>
  <c r="W55" i="1" l="1"/>
  <c r="V56" i="1"/>
  <c r="V57" i="1" l="1"/>
  <c r="W56" i="1"/>
  <c r="W57" i="1" l="1"/>
  <c r="V58" i="1"/>
  <c r="W58" i="1" l="1"/>
  <c r="V59" i="1"/>
  <c r="W59" i="1" l="1"/>
  <c r="V60" i="1"/>
  <c r="V61" i="1" l="1"/>
  <c r="W60" i="1"/>
  <c r="W61" i="1" l="1"/>
  <c r="V62" i="1"/>
  <c r="W62" i="1" l="1"/>
  <c r="V63" i="1"/>
  <c r="W63" i="1" l="1"/>
  <c r="V64" i="1"/>
  <c r="V65" i="1" l="1"/>
  <c r="W64" i="1"/>
  <c r="W65" i="1" l="1"/>
  <c r="V66" i="1"/>
  <c r="W66" i="1" l="1"/>
  <c r="V67" i="1"/>
  <c r="W67" i="1" l="1"/>
  <c r="V68" i="1"/>
  <c r="W68" i="1" s="1"/>
</calcChain>
</file>

<file path=xl/sharedStrings.xml><?xml version="1.0" encoding="utf-8"?>
<sst xmlns="http://schemas.openxmlformats.org/spreadsheetml/2006/main" count="12122" uniqueCount="2249">
  <si>
    <t>N.V.Lavrova TKZ 45.48</t>
  </si>
  <si>
    <t>G.V.Zhukov TKZ 45.49</t>
  </si>
  <si>
    <t>IBVS 5657</t>
  </si>
  <si>
    <t>IBVS 5668</t>
  </si>
  <si>
    <t>IBVS 5694</t>
  </si>
  <si>
    <t>V523 Cas / GSC 3257-0167</t>
  </si>
  <si>
    <t>Or &gt;&gt;&gt;&gt;&gt;&gt;</t>
  </si>
  <si>
    <t>Quad</t>
  </si>
  <si>
    <t># of data points:</t>
  </si>
  <si>
    <t>IBVS 5731</t>
  </si>
  <si>
    <t xml:space="preserve">IBVS 5736 </t>
  </si>
  <si>
    <t>IBVS 5746</t>
  </si>
  <si>
    <t>IBVS 5777</t>
  </si>
  <si>
    <t>IBVS 5795</t>
  </si>
  <si>
    <t>IBVS 5814</t>
  </si>
  <si>
    <t>OEJV 0074</t>
  </si>
  <si>
    <t>CCD</t>
  </si>
  <si>
    <t>CCD+R</t>
  </si>
  <si>
    <t>vis</t>
  </si>
  <si>
    <t>Start of linear fit (row #)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</si>
  <si>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</si>
  <si>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</si>
  <si>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</si>
  <si>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</si>
  <si>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</si>
  <si>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</si>
  <si>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</si>
  <si>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</si>
  <si>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</si>
  <si>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</si>
  <si>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</si>
  <si>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</si>
  <si>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</si>
  <si>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</si>
  <si>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</si>
  <si>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</si>
  <si>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</si>
  <si>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</si>
  <si>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</si>
  <si>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</si>
  <si>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</si>
  <si>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</si>
  <si>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</si>
  <si>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</si>
  <si>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</si>
  <si>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</si>
  <si>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</si>
  <si>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</si>
  <si>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</si>
  <si>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</si>
  <si>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</si>
  <si>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</si>
  <si>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</si>
  <si>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</si>
  <si>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</si>
  <si>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</si>
  <si>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</si>
  <si>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</si>
  <si>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</si>
  <si>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</si>
  <si>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</si>
  <si>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</si>
  <si>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</si>
  <si>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</si>
  <si>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</si>
  <si>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</si>
  <si>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</si>
  <si>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</si>
  <si>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</si>
  <si>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</si>
  <si>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</si>
  <si>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</si>
  <si>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</si>
  <si>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</si>
  <si>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</si>
  <si>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</si>
  <si>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</si>
  <si>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</si>
  <si>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</si>
  <si>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</si>
  <si>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</si>
  <si>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</si>
  <si>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</si>
  <si>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</si>
  <si>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</si>
  <si>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</si>
  <si>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</si>
  <si>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</si>
  <si>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</si>
  <si>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</si>
  <si>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</si>
  <si>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</si>
  <si>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</si>
  <si>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</si>
  <si>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W</t>
  </si>
  <si>
    <t>Z</t>
  </si>
  <si>
    <t>Bad</t>
  </si>
  <si>
    <t>Bradsteet 1981</t>
  </si>
  <si>
    <t>Lister 2000</t>
  </si>
  <si>
    <t>Lavrov &amp; Zhukov (1976)</t>
  </si>
  <si>
    <t>Bradstreet (1981)</t>
  </si>
  <si>
    <t xml:space="preserve">Hoffman (1981a)  </t>
  </si>
  <si>
    <t>Samec &amp; Bookmyer (1987)</t>
  </si>
  <si>
    <t>HJD-</t>
  </si>
  <si>
    <t>Lavrov</t>
  </si>
  <si>
    <t>Brad</t>
  </si>
  <si>
    <t>Hoff</t>
  </si>
  <si>
    <t>Samec</t>
  </si>
  <si>
    <t>Lister</t>
  </si>
  <si>
    <t>Q fit</t>
  </si>
  <si>
    <t xml:space="preserve">dP/dt = </t>
  </si>
  <si>
    <t>days/year</t>
  </si>
  <si>
    <t>Analysis of Lister 2000MNRAS.317..111</t>
  </si>
  <si>
    <t>Cycle 10000 to +30000</t>
  </si>
  <si>
    <t>Cycle 20000 to +40000</t>
  </si>
  <si>
    <t>Cycle 30000 to +50000</t>
  </si>
  <si>
    <t>cycle</t>
  </si>
  <si>
    <t>Cycle -13000 to +20000</t>
  </si>
  <si>
    <t>Cycle 0 to +20000</t>
  </si>
  <si>
    <t>Cycle 10000 to +50000</t>
  </si>
  <si>
    <t>IBVS 5943</t>
  </si>
  <si>
    <t>IBVS 5917</t>
  </si>
  <si>
    <t>OEJV 0116</t>
  </si>
  <si>
    <t>Q.fit</t>
  </si>
  <si>
    <r>
      <t>Diff</t>
    </r>
    <r>
      <rPr>
        <vertAlign val="superscript"/>
        <sz val="10"/>
        <rFont val="Arial"/>
        <family val="2"/>
      </rPr>
      <t>2</t>
    </r>
  </si>
  <si>
    <t>Wt</t>
  </si>
  <si>
    <r>
      <t>Wt*Diff</t>
    </r>
    <r>
      <rPr>
        <vertAlign val="superscript"/>
        <sz val="10"/>
        <rFont val="Arial"/>
        <family val="2"/>
      </rPr>
      <t>2</t>
    </r>
  </si>
  <si>
    <t>dP/dt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</si>
  <si>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</si>
  <si>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</si>
  <si>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</si>
  <si>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</si>
  <si>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</si>
  <si>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</si>
  <si>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</si>
  <si>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</si>
  <si>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</si>
  <si>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</si>
  <si>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</si>
  <si>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</si>
  <si>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</si>
  <si>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</si>
  <si>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IBVS 5960</t>
  </si>
  <si>
    <t>OEJV 0003</t>
  </si>
  <si>
    <t>IBVS 6010</t>
  </si>
  <si>
    <t>.0004</t>
  </si>
  <si>
    <t>IBVS 5898</t>
  </si>
  <si>
    <t>IBVS 5040</t>
  </si>
  <si>
    <t>dP/dt =</t>
  </si>
  <si>
    <t>Residuals</t>
  </si>
  <si>
    <t>Sine fit to residuals is tempting but will not compute</t>
  </si>
  <si>
    <t>2000MNRAS.317..111L</t>
  </si>
  <si>
    <t>Analysis of Samec et al 2004AJ….128.2997</t>
  </si>
  <si>
    <t>Samec et al 2004AJ….128.2997</t>
  </si>
  <si>
    <t>Cnst</t>
  </si>
  <si>
    <t>Slope</t>
  </si>
  <si>
    <t>Coeff</t>
  </si>
  <si>
    <t>Sin Ampl</t>
  </si>
  <si>
    <t>Ang. Freq</t>
  </si>
  <si>
    <t>Ph. Cnst</t>
  </si>
  <si>
    <t>Q+S. fit</t>
  </si>
  <si>
    <t>RHN</t>
  </si>
  <si>
    <t xml:space="preserve">P3 = </t>
  </si>
  <si>
    <t>cycles</t>
  </si>
  <si>
    <t>days</t>
  </si>
  <si>
    <t>years</t>
  </si>
  <si>
    <t>The fit of Samec et al on page A(5) looks good.</t>
  </si>
  <si>
    <t>V0523 Cas / GSC 3257-0167</t>
  </si>
  <si>
    <t>IBVS 6044</t>
  </si>
  <si>
    <t>IBVS 6042</t>
  </si>
  <si>
    <t>OEJV 0160</t>
  </si>
  <si>
    <t>IBVS 6084</t>
  </si>
  <si>
    <t>IBVS 6118</t>
  </si>
  <si>
    <t>JAVSO..42..426</t>
  </si>
  <si>
    <t>IBVS 5984</t>
  </si>
  <si>
    <t>IBVS 6152</t>
  </si>
  <si>
    <t>Minima from the Lichtenknecker Database of the BAV</t>
  </si>
  <si>
    <t>PE</t>
  </si>
  <si>
    <t>http://www.bav-astro.de/LkDB/index.php?lang=en&amp;sprache_dial=en</t>
  </si>
  <si>
    <t>pg</t>
  </si>
  <si>
    <t> -0.003 </t>
  </si>
  <si>
    <t>F </t>
  </si>
  <si>
    <t>2415677.852 </t>
  </si>
  <si>
    <t> 20.10.1901 08:26 </t>
  </si>
  <si>
    <t> 0.173 </t>
  </si>
  <si>
    <t>P </t>
  </si>
  <si>
    <t> D.Williams </t>
  </si>
  <si>
    <t> UNPB </t>
  </si>
  <si>
    <t>2416444.601 </t>
  </si>
  <si>
    <t> 26.11.1903 02:25 </t>
  </si>
  <si>
    <t> 0.183 </t>
  </si>
  <si>
    <t>2416514.482 </t>
  </si>
  <si>
    <t> 03.02.1904 23:34 </t>
  </si>
  <si>
    <t> 0.191 </t>
  </si>
  <si>
    <t>2417114.689 </t>
  </si>
  <si>
    <t> 26.09.1905 04:32 </t>
  </si>
  <si>
    <t> 0.163 </t>
  </si>
  <si>
    <t>2417531.708 </t>
  </si>
  <si>
    <t> 17.11.1906 04:59 </t>
  </si>
  <si>
    <t> 0.161 </t>
  </si>
  <si>
    <t>2417622.492 </t>
  </si>
  <si>
    <t> 15.02.1907 23:48 </t>
  </si>
  <si>
    <t> 0.156 </t>
  </si>
  <si>
    <t>2417865.672 </t>
  </si>
  <si>
    <t> 17.10.1907 04:07 </t>
  </si>
  <si>
    <t> 0.181 </t>
  </si>
  <si>
    <t>2417917.536 </t>
  </si>
  <si>
    <t> 08.12.1907 00:51 </t>
  </si>
  <si>
    <t> 0.166 </t>
  </si>
  <si>
    <t>2417943.455 </t>
  </si>
  <si>
    <t> 02.01.1908 22:55 </t>
  </si>
  <si>
    <t> 0.145 </t>
  </si>
  <si>
    <t>2418261.746 </t>
  </si>
  <si>
    <t> 16.11.1908 05:54 </t>
  </si>
  <si>
    <t> 0.150 </t>
  </si>
  <si>
    <t>2418288.638 </t>
  </si>
  <si>
    <t> 13.12.1908 03:18 </t>
  </si>
  <si>
    <t> 0.167 </t>
  </si>
  <si>
    <t>2418647.578 </t>
  </si>
  <si>
    <t> 07.12.1909 01:52 </t>
  </si>
  <si>
    <t> 0.158 </t>
  </si>
  <si>
    <t>2418679.588 </t>
  </si>
  <si>
    <t> 08.01.1910 02:06 </t>
  </si>
  <si>
    <t> 0.153 </t>
  </si>
  <si>
    <t>2419037.519 </t>
  </si>
  <si>
    <t> 01.01.1911 00:27 </t>
  </si>
  <si>
    <t> 0.186 </t>
  </si>
  <si>
    <t>2419323.761 </t>
  </si>
  <si>
    <t> 14.10.1911 06:15 </t>
  </si>
  <si>
    <t> 0.157 </t>
  </si>
  <si>
    <t>2419370.615 </t>
  </si>
  <si>
    <t> 30.11.1911 02:45 </t>
  </si>
  <si>
    <t>2419438.500 </t>
  </si>
  <si>
    <t> 06.02.1912 00:00 </t>
  </si>
  <si>
    <t> 0.154 </t>
  </si>
  <si>
    <t>2419442.484 </t>
  </si>
  <si>
    <t> 09.02.1912 23:36 </t>
  </si>
  <si>
    <t> 0.165 </t>
  </si>
  <si>
    <t>2420094.603 </t>
  </si>
  <si>
    <t> 23.11.1913 02:28 </t>
  </si>
  <si>
    <t> 0.171 </t>
  </si>
  <si>
    <t>2420548.535 </t>
  </si>
  <si>
    <t> 20.02.1915 00:50 </t>
  </si>
  <si>
    <t>2420869.504 </t>
  </si>
  <si>
    <t> 07.01.1916 00:05 </t>
  </si>
  <si>
    <t>2421217.586 </t>
  </si>
  <si>
    <t> 20.12.1916 02:03 </t>
  </si>
  <si>
    <t>2421537.615 </t>
  </si>
  <si>
    <t> 05.11.1917 02:45 </t>
  </si>
  <si>
    <t> 0.143 </t>
  </si>
  <si>
    <t>2421570.595 </t>
  </si>
  <si>
    <t> 08.12.1917 02:16 </t>
  </si>
  <si>
    <t> 0.172 </t>
  </si>
  <si>
    <t>2421933.596 </t>
  </si>
  <si>
    <t> 06.12.1918 02:18 </t>
  </si>
  <si>
    <t> 0.135 </t>
  </si>
  <si>
    <t>2423044.580 </t>
  </si>
  <si>
    <t> 21.12.1921 01:55 </t>
  </si>
  <si>
    <t>2423617.809 </t>
  </si>
  <si>
    <t> 17.07.1923 07:24 </t>
  </si>
  <si>
    <t> 0.139 </t>
  </si>
  <si>
    <t>2423744.601 </t>
  </si>
  <si>
    <t> 21.11.1923 02:25 </t>
  </si>
  <si>
    <t>2423796.476 </t>
  </si>
  <si>
    <t> 11.01.1924 23:25 </t>
  </si>
  <si>
    <t>2424062.654 </t>
  </si>
  <si>
    <t> 04.10.1924 03:41 </t>
  </si>
  <si>
    <t>2424806.718 </t>
  </si>
  <si>
    <t> 18.10.1926 05:13 </t>
  </si>
  <si>
    <t> 0.147 </t>
  </si>
  <si>
    <t>2424889.534 </t>
  </si>
  <si>
    <t> 09.01.1927 00:48 </t>
  </si>
  <si>
    <t> 0.119 </t>
  </si>
  <si>
    <t>2425141.810 </t>
  </si>
  <si>
    <t> 18.09.1927 07:26 </t>
  </si>
  <si>
    <t> 0.126 </t>
  </si>
  <si>
    <t>2425866.820 </t>
  </si>
  <si>
    <t> 12.09.1929 07:40 </t>
  </si>
  <si>
    <t> 0.111 </t>
  </si>
  <si>
    <t>2425892.759 </t>
  </si>
  <si>
    <t> 08.10.1929 06:12 </t>
  </si>
  <si>
    <t> 0.110 </t>
  </si>
  <si>
    <t>2425941.614 </t>
  </si>
  <si>
    <t> 26.11.1929 02:44 </t>
  </si>
  <si>
    <t> 0.124 </t>
  </si>
  <si>
    <t>2426173.794 </t>
  </si>
  <si>
    <t> 16.07.1930 07:03 </t>
  </si>
  <si>
    <t> 0.132 </t>
  </si>
  <si>
    <t>2426620.706 </t>
  </si>
  <si>
    <t> 06.10.1931 04:56 </t>
  </si>
  <si>
    <t>2426654.712 </t>
  </si>
  <si>
    <t> 09.11.1931 05:05 </t>
  </si>
  <si>
    <t> 0.115 </t>
  </si>
  <si>
    <t>2427454.505 </t>
  </si>
  <si>
    <t> 17.01.1934 00:07 </t>
  </si>
  <si>
    <t> 0.101 </t>
  </si>
  <si>
    <t>2428085.703 </t>
  </si>
  <si>
    <t> 10.10.1935 04:52 </t>
  </si>
  <si>
    <t>2428760.826 </t>
  </si>
  <si>
    <t> 15.08.1937 07:49 </t>
  </si>
  <si>
    <t> 0.092 </t>
  </si>
  <si>
    <t>2428842.614 </t>
  </si>
  <si>
    <t> 05.11.1937 02:44 </t>
  </si>
  <si>
    <t> 0.088 </t>
  </si>
  <si>
    <t>2429204.595 </t>
  </si>
  <si>
    <t> 02.11.1938 02:16 </t>
  </si>
  <si>
    <t> 0.082 </t>
  </si>
  <si>
    <t>2429555.610 </t>
  </si>
  <si>
    <t> 19.10.1939 02:38 </t>
  </si>
  <si>
    <t> 0.094 </t>
  </si>
  <si>
    <t>2429556.656 </t>
  </si>
  <si>
    <t> 20.10.1939 03:44 </t>
  </si>
  <si>
    <t>2429636.477 </t>
  </si>
  <si>
    <t> 07.01.1940 23:26 </t>
  </si>
  <si>
    <t> 0.104 </t>
  </si>
  <si>
    <t>2429901.707 </t>
  </si>
  <si>
    <t> 29.09.1940 04:58 </t>
  </si>
  <si>
    <t> 0.095 </t>
  </si>
  <si>
    <t>2429907.658 </t>
  </si>
  <si>
    <t> 05.10.1940 03:47 </t>
  </si>
  <si>
    <t> 0.087 </t>
  </si>
  <si>
    <t>2429912.680 </t>
  </si>
  <si>
    <t> 10.10.1940 04:19 </t>
  </si>
  <si>
    <t> 0.084 </t>
  </si>
  <si>
    <t>2429912.693 </t>
  </si>
  <si>
    <t> 10.10.1940 04:37 </t>
  </si>
  <si>
    <t> 0.097 </t>
  </si>
  <si>
    <t>2429987.462 </t>
  </si>
  <si>
    <t> 23.12.1940 23:05 </t>
  </si>
  <si>
    <t> 0.085 </t>
  </si>
  <si>
    <t>2430321.535 </t>
  </si>
  <si>
    <t> 23.11.1941 00:50 </t>
  </si>
  <si>
    <t>2430662.578 </t>
  </si>
  <si>
    <t> 30.10.1942 01:52 </t>
  </si>
  <si>
    <t> 0.069 </t>
  </si>
  <si>
    <t>2438073.213 </t>
  </si>
  <si>
    <t> 12.02.1963 17:06 </t>
  </si>
  <si>
    <t> 0.022 </t>
  </si>
  <si>
    <t>V </t>
  </si>
  <si>
    <t> N.V.Lavrova </t>
  </si>
  <si>
    <t> TKZ 45.48 </t>
  </si>
  <si>
    <t>2438074.265 </t>
  </si>
  <si>
    <t> 13.02.1963 18:21 </t>
  </si>
  <si>
    <t>2438297.316 </t>
  </si>
  <si>
    <t> 24.09.1963 19:35 </t>
  </si>
  <si>
    <t> 0.015 </t>
  </si>
  <si>
    <t>2438310.178 </t>
  </si>
  <si>
    <t> 07.10.1963 16:16 </t>
  </si>
  <si>
    <t> 0.024 </t>
  </si>
  <si>
    <t>2438329.448 </t>
  </si>
  <si>
    <t> 26.10.1963 22:45 </t>
  </si>
  <si>
    <t>2438414.397 </t>
  </si>
  <si>
    <t> 19.01.1964 21:31 </t>
  </si>
  <si>
    <t> 0.017 </t>
  </si>
  <si>
    <t>2438461.261 </t>
  </si>
  <si>
    <t> 06.03.1964 18:15 </t>
  </si>
  <si>
    <t> 0.026 </t>
  </si>
  <si>
    <t>2438712.476 </t>
  </si>
  <si>
    <t> 12.11.1964 23:25 </t>
  </si>
  <si>
    <t>2438739.232 </t>
  </si>
  <si>
    <t> 09.12.1964 17:34 </t>
  </si>
  <si>
    <t>2439029.465 </t>
  </si>
  <si>
    <t> 25.09.1965 23:09 </t>
  </si>
  <si>
    <t> 0.012 </t>
  </si>
  <si>
    <t> K.Häussler </t>
  </si>
  <si>
    <t>IBVS 887 </t>
  </si>
  <si>
    <t>2439052.364 </t>
  </si>
  <si>
    <t> 18.10.1965 20:44 </t>
  </si>
  <si>
    <t> 0.009 </t>
  </si>
  <si>
    <t>2439056.346 </t>
  </si>
  <si>
    <t> 22.10.1965 20:18 </t>
  </si>
  <si>
    <t> 0.018 </t>
  </si>
  <si>
    <t>2439056.455 </t>
  </si>
  <si>
    <t> 22.10.1965 22:55 </t>
  </si>
  <si>
    <t> 0.010 </t>
  </si>
  <si>
    <t>2439057.386 </t>
  </si>
  <si>
    <t> 23.10.1965 21:15 </t>
  </si>
  <si>
    <t> 0.006 </t>
  </si>
  <si>
    <t>2439061.369 </t>
  </si>
  <si>
    <t> 27.10.1965 20:51 </t>
  </si>
  <si>
    <t>2439088.363 </t>
  </si>
  <si>
    <t> 23.11.1965 20:42 </t>
  </si>
  <si>
    <t> 0.019 </t>
  </si>
  <si>
    <t>OEJV 0203</t>
  </si>
  <si>
    <t>OEJV 0204</t>
  </si>
  <si>
    <t>na</t>
  </si>
  <si>
    <t>OEJV 0211</t>
  </si>
  <si>
    <t>VSB-063</t>
  </si>
  <si>
    <t>2439090.239 </t>
  </si>
  <si>
    <t> 25.11.1965 17:44 </t>
  </si>
  <si>
    <t>2439387.599 </t>
  </si>
  <si>
    <t> 19.09.1966 02:22 </t>
  </si>
  <si>
    <t>2439388.416 </t>
  </si>
  <si>
    <t> 19.09.1966 21:59 </t>
  </si>
  <si>
    <t> 0.014 </t>
  </si>
  <si>
    <t>2439436.316 </t>
  </si>
  <si>
    <t> 06.11.1966 19:35 </t>
  </si>
  <si>
    <t> 0.007 </t>
  </si>
  <si>
    <t>2440483.477 </t>
  </si>
  <si>
    <t> 18.09.1969 23:26 </t>
  </si>
  <si>
    <t> 0.000 </t>
  </si>
  <si>
    <t>2440823.385 </t>
  </si>
  <si>
    <t> 24.08.1970 21:14 </t>
  </si>
  <si>
    <t> 0.005 </t>
  </si>
  <si>
    <t>2440855.281 </t>
  </si>
  <si>
    <t> 25.09.1970 18:44 </t>
  </si>
  <si>
    <t> 0.002 </t>
  </si>
  <si>
    <t>2440855.402 </t>
  </si>
  <si>
    <t> 25.09.1970 21:38 </t>
  </si>
  <si>
    <t>2440867.433 </t>
  </si>
  <si>
    <t> 07.10.1970 22:23 </t>
  </si>
  <si>
    <t>2440884.261 </t>
  </si>
  <si>
    <t> 24.10.1970 18:15 </t>
  </si>
  <si>
    <t>2440884.380 </t>
  </si>
  <si>
    <t> 24.10.1970 21:07 </t>
  </si>
  <si>
    <t>2440885.194 </t>
  </si>
  <si>
    <t> 25.10.1970 16:39 </t>
  </si>
  <si>
    <t> 0.003 </t>
  </si>
  <si>
    <t>2440886.365 </t>
  </si>
  <si>
    <t> 26.10.1970 20:45 </t>
  </si>
  <si>
    <t>2440887.300 </t>
  </si>
  <si>
    <t> 27.10.1970 19:12 </t>
  </si>
  <si>
    <t>2441159.429 </t>
  </si>
  <si>
    <t> 26.07.1971 22:17 </t>
  </si>
  <si>
    <t>2441213.5271 </t>
  </si>
  <si>
    <t> 19.09.1971 00:39 </t>
  </si>
  <si>
    <t> 0.0005 </t>
  </si>
  <si>
    <t>E </t>
  </si>
  <si>
    <t>?</t>
  </si>
  <si>
    <t> G.V.Zhukov </t>
  </si>
  <si>
    <t> TKZ 45.49 </t>
  </si>
  <si>
    <t>2441220.3028 </t>
  </si>
  <si>
    <t> 25.09.1971 19:16 </t>
  </si>
  <si>
    <t> -0.0008 </t>
  </si>
  <si>
    <t>2441223.4570 </t>
  </si>
  <si>
    <t> 28.09.1971 22:58 </t>
  </si>
  <si>
    <t> -0.0014 </t>
  </si>
  <si>
    <t>2441225.4430 </t>
  </si>
  <si>
    <t> 30.09.1971 22:37 </t>
  </si>
  <si>
    <t> -0.0018 </t>
  </si>
  <si>
    <t>2441226.4944 </t>
  </si>
  <si>
    <t> 01.10.1971 23:51 </t>
  </si>
  <si>
    <t> -0.0020 </t>
  </si>
  <si>
    <t>2441249.285 </t>
  </si>
  <si>
    <t> 24.10.1971 18:50 </t>
  </si>
  <si>
    <t> 0.004 </t>
  </si>
  <si>
    <t>2441249.398 </t>
  </si>
  <si>
    <t> 24.10.1971 21:33 </t>
  </si>
  <si>
    <t> -0.000 </t>
  </si>
  <si>
    <t>2441251.264 </t>
  </si>
  <si>
    <t> 26.10.1971 18:20 </t>
  </si>
  <si>
    <t> -0.004 </t>
  </si>
  <si>
    <t>2441251.382 </t>
  </si>
  <si>
    <t> 26.10.1971 21:10 </t>
  </si>
  <si>
    <t> -0.002 </t>
  </si>
  <si>
    <t>2441530.295 </t>
  </si>
  <si>
    <t> 31.07.1972 19:04 </t>
  </si>
  <si>
    <t> 0.001 </t>
  </si>
  <si>
    <t>2441531.230 </t>
  </si>
  <si>
    <t> 01.08.1972 17:31 </t>
  </si>
  <si>
    <t>2441557.290 </t>
  </si>
  <si>
    <t> 27.08.1972 18:57 </t>
  </si>
  <si>
    <t>2441585.4447 </t>
  </si>
  <si>
    <t> 24.09.1972 22:40 </t>
  </si>
  <si>
    <t> -0.0006 </t>
  </si>
  <si>
    <t>2441588.247 </t>
  </si>
  <si>
    <t> 27.09.1972 17:55 </t>
  </si>
  <si>
    <t>2441593.3901 </t>
  </si>
  <si>
    <t> 02.10.1972 21:21 </t>
  </si>
  <si>
    <t> -0.0007 </t>
  </si>
  <si>
    <t>2441595.369 </t>
  </si>
  <si>
    <t> 04.10.1972 20:51 </t>
  </si>
  <si>
    <t> -0.008 </t>
  </si>
  <si>
    <t>2441596.303 </t>
  </si>
  <si>
    <t> 05.10.1972 19:16 </t>
  </si>
  <si>
    <t> -0.009 </t>
  </si>
  <si>
    <t>2441598.289 </t>
  </si>
  <si>
    <t> 07.10.1972 18:56 </t>
  </si>
  <si>
    <t>2441598.417 </t>
  </si>
  <si>
    <t> 07.10.1972 22:00 </t>
  </si>
  <si>
    <t>2441598.521 </t>
  </si>
  <si>
    <t> 08.10.1972 00:30 </t>
  </si>
  <si>
    <t> -0.011 </t>
  </si>
  <si>
    <t>2441599.348 </t>
  </si>
  <si>
    <t> 08.10.1972 20:21 </t>
  </si>
  <si>
    <t>2441599.3503 </t>
  </si>
  <si>
    <t> 08.10.1972 20:24 </t>
  </si>
  <si>
    <t> 0.0004 </t>
  </si>
  <si>
    <t>2441602.266 </t>
  </si>
  <si>
    <t> 11.10.1972 18:23 </t>
  </si>
  <si>
    <t> -0.005 </t>
  </si>
  <si>
    <t>2441942.5247 </t>
  </si>
  <si>
    <t> 17.09.1973 00:35 </t>
  </si>
  <si>
    <t> 0.0001 </t>
  </si>
  <si>
    <t>2441945.3300 </t>
  </si>
  <si>
    <t> 19.09.1973 19:55 </t>
  </si>
  <si>
    <t> 0.0011 </t>
  </si>
  <si>
    <t>2441945.4480 </t>
  </si>
  <si>
    <t> 19.09.1973 22:45 </t>
  </si>
  <si>
    <t> 0.0022 </t>
  </si>
  <si>
    <t>2441950.3535 </t>
  </si>
  <si>
    <t> 24.09.1973 20:29 </t>
  </si>
  <si>
    <t> 0.0002 </t>
  </si>
  <si>
    <t>2441959.342 </t>
  </si>
  <si>
    <t> 03.10.1973 20:12 </t>
  </si>
  <si>
    <t>2441960.279 </t>
  </si>
  <si>
    <t> 04.10.1973 18:41 </t>
  </si>
  <si>
    <t> -0.006 </t>
  </si>
  <si>
    <t>2441966.3606 </t>
  </si>
  <si>
    <t> 10.10.1973 20:39 </t>
  </si>
  <si>
    <t> -0.0005 </t>
  </si>
  <si>
    <t>2441968.4640 </t>
  </si>
  <si>
    <t> 12.10.1973 23:08 </t>
  </si>
  <si>
    <t> -0.0003 </t>
  </si>
  <si>
    <t>2441972.5531 </t>
  </si>
  <si>
    <t> 17.10.1973 01:16 </t>
  </si>
  <si>
    <t>2441973.367 </t>
  </si>
  <si>
    <t> 17.10.1973 20:48 </t>
  </si>
  <si>
    <t>2441973.4876 </t>
  </si>
  <si>
    <t> 17.10.1973 23:42 </t>
  </si>
  <si>
    <t> -0.0011 </t>
  </si>
  <si>
    <t>2441975.5925 </t>
  </si>
  <si>
    <t> 20.10.1973 02:13 </t>
  </si>
  <si>
    <t> 0.0006 </t>
  </si>
  <si>
    <t>2441983.4188 </t>
  </si>
  <si>
    <t> 27.10.1973 22:03 </t>
  </si>
  <si>
    <t> -0.0017 </t>
  </si>
  <si>
    <t>2441985.5215 </t>
  </si>
  <si>
    <t> 30.10.1973 00:30 </t>
  </si>
  <si>
    <t> -0.0022 </t>
  </si>
  <si>
    <t>2442036.346 </t>
  </si>
  <si>
    <t> 19.12.1973 20:18 </t>
  </si>
  <si>
    <t>2442036.4668 </t>
  </si>
  <si>
    <t> 19.12.1973 23:12 </t>
  </si>
  <si>
    <t> -0.0015 </t>
  </si>
  <si>
    <t>2442037.1687 </t>
  </si>
  <si>
    <t> 20.12.1973 16:02 </t>
  </si>
  <si>
    <t>2442220.507 </t>
  </si>
  <si>
    <t> 22.06.1974 00:10 </t>
  </si>
  <si>
    <t> K.Locher </t>
  </si>
  <si>
    <t> BBS 16 </t>
  </si>
  <si>
    <t>2442221.550 </t>
  </si>
  <si>
    <t> 23.06.1974 01:12 </t>
  </si>
  <si>
    <t> -0.001 </t>
  </si>
  <si>
    <t>2442258.375 </t>
  </si>
  <si>
    <t> 29.07.1974 21:00 </t>
  </si>
  <si>
    <t>2442258.478 </t>
  </si>
  <si>
    <t> 29.07.1974 23:28 </t>
  </si>
  <si>
    <t>2442260.579 </t>
  </si>
  <si>
    <t> 01.08.1974 01:53 </t>
  </si>
  <si>
    <t>2442266.536 </t>
  </si>
  <si>
    <t> 07.08.1974 00:51 </t>
  </si>
  <si>
    <t> BBS 17 </t>
  </si>
  <si>
    <t>2442267.463 </t>
  </si>
  <si>
    <t> 07.08.1974 23:06 </t>
  </si>
  <si>
    <t>2442272.503 </t>
  </si>
  <si>
    <t> 13.08.1974 00:04 </t>
  </si>
  <si>
    <t> R.Diethelm </t>
  </si>
  <si>
    <t>2442273.431 </t>
  </si>
  <si>
    <t> 13.08.1974 22:20 </t>
  </si>
  <si>
    <t>2442273.435 </t>
  </si>
  <si>
    <t> 13.08.1974 22:26 </t>
  </si>
  <si>
    <t>2442275.406 </t>
  </si>
  <si>
    <t> 15.08.1974 21:44 </t>
  </si>
  <si>
    <t>2442308.365 </t>
  </si>
  <si>
    <t> 17.09.1974 20:45 </t>
  </si>
  <si>
    <t>2442312.339 </t>
  </si>
  <si>
    <t> 21.09.1974 20:08 </t>
  </si>
  <si>
    <t>2442331.376 </t>
  </si>
  <si>
    <t> 10.10.1974 21:01 </t>
  </si>
  <si>
    <t> -0.010 </t>
  </si>
  <si>
    <t> BBS 18 </t>
  </si>
  <si>
    <t>2442334.308 </t>
  </si>
  <si>
    <t> 13.10.1974 19:23 </t>
  </si>
  <si>
    <t>2442354.287 </t>
  </si>
  <si>
    <t> 02.11.1974 18:53 </t>
  </si>
  <si>
    <t>2442354.636 </t>
  </si>
  <si>
    <t> 03.11.1974 03:15 </t>
  </si>
  <si>
    <t>2442371.232 </t>
  </si>
  <si>
    <t> 19.11.1974 17:34 </t>
  </si>
  <si>
    <t>2442390.626 </t>
  </si>
  <si>
    <t> 09.12.1974 03:01 </t>
  </si>
  <si>
    <t> BBS 19 </t>
  </si>
  <si>
    <t>2442396.232 </t>
  </si>
  <si>
    <t> 14.12.1974 17:34 </t>
  </si>
  <si>
    <t>2442417.496 </t>
  </si>
  <si>
    <t> 04.01.1975 23:54 </t>
  </si>
  <si>
    <t> BBS 20 </t>
  </si>
  <si>
    <t>2442418.759 </t>
  </si>
  <si>
    <t> 06.01.1975 06:12 </t>
  </si>
  <si>
    <t> -0.027 </t>
  </si>
  <si>
    <t>2442424.512 </t>
  </si>
  <si>
    <t> 12.01.1975 00:17 </t>
  </si>
  <si>
    <t>2442425.212 </t>
  </si>
  <si>
    <t> 12.01.1975 17:05 </t>
  </si>
  <si>
    <t>2442470.429 </t>
  </si>
  <si>
    <t> 26.02.1975 22:17 </t>
  </si>
  <si>
    <t> BBS 21 </t>
  </si>
  <si>
    <t>2442678.640 </t>
  </si>
  <si>
    <t> 23.09.1975 03:21 </t>
  </si>
  <si>
    <t> BBS 24 </t>
  </si>
  <si>
    <t>2442679.347 </t>
  </si>
  <si>
    <t> 23.09.1975 20:19 </t>
  </si>
  <si>
    <t>2442708.313 </t>
  </si>
  <si>
    <t> 22.10.1975 19:30 </t>
  </si>
  <si>
    <t> -0.016 </t>
  </si>
  <si>
    <t>2442725.272 </t>
  </si>
  <si>
    <t> 08.11.1975 18:31 </t>
  </si>
  <si>
    <t>2442753.413 </t>
  </si>
  <si>
    <t> 06.12.1975 21:54 </t>
  </si>
  <si>
    <t> -0.018 </t>
  </si>
  <si>
    <t> BBS 25 </t>
  </si>
  <si>
    <t>2442768.265 </t>
  </si>
  <si>
    <t> 21.12.1975 18:21 </t>
  </si>
  <si>
    <t>2442770.259 </t>
  </si>
  <si>
    <t> 23.12.1975 18:12 </t>
  </si>
  <si>
    <t>2442775.285 </t>
  </si>
  <si>
    <t> 28.12.1975 18:50 </t>
  </si>
  <si>
    <t>2442806.252 </t>
  </si>
  <si>
    <t> 28.01.1976 18:02 </t>
  </si>
  <si>
    <t> BBS 26 </t>
  </si>
  <si>
    <t>2442809.284 </t>
  </si>
  <si>
    <t> 31.01.1976 18:48 </t>
  </si>
  <si>
    <t>2442859.302 </t>
  </si>
  <si>
    <t> 21.03.1976 19:14 </t>
  </si>
  <si>
    <t> BBS 27 </t>
  </si>
  <si>
    <t>2442990.393 </t>
  </si>
  <si>
    <t> 30.07.1976 21:25 </t>
  </si>
  <si>
    <t> BBS 29 </t>
  </si>
  <si>
    <t>2442992.389 </t>
  </si>
  <si>
    <t> 01.08.1976 21:20 </t>
  </si>
  <si>
    <t>2442993.444 </t>
  </si>
  <si>
    <t> 02.08.1976 22:39 </t>
  </si>
  <si>
    <t>2443009.326 </t>
  </si>
  <si>
    <t> 18.08.1976 19:49 </t>
  </si>
  <si>
    <t>2443009.4386 </t>
  </si>
  <si>
    <t> 18.08.1976 22:31 </t>
  </si>
  <si>
    <t> D.Böhme </t>
  </si>
  <si>
    <t> MVS 8.24 </t>
  </si>
  <si>
    <t>2443010.3789 </t>
  </si>
  <si>
    <t> 19.08.1976 21:05 </t>
  </si>
  <si>
    <t> 0.0047 </t>
  </si>
  <si>
    <t>2443010.4935 </t>
  </si>
  <si>
    <t> 19.08.1976 23:50 </t>
  </si>
  <si>
    <t> 0.0024 </t>
  </si>
  <si>
    <t>2443012.3630 </t>
  </si>
  <si>
    <t> 21.08.1976 20:42 </t>
  </si>
  <si>
    <t>2443012.4843 </t>
  </si>
  <si>
    <t> 21.08.1976 23:37 </t>
  </si>
  <si>
    <t> 0.0069 </t>
  </si>
  <si>
    <t>2443013.4084 </t>
  </si>
  <si>
    <t> 22.08.1976 21:48 </t>
  </si>
  <si>
    <t> -0.0038 </t>
  </si>
  <si>
    <t>2443014.3465 </t>
  </si>
  <si>
    <t> 23.08.1976 20:18 </t>
  </si>
  <si>
    <t>2443014.4604 </t>
  </si>
  <si>
    <t> 23.08.1976 23:02 </t>
  </si>
  <si>
    <t> -0.0034 </t>
  </si>
  <si>
    <t>2443015.3973 </t>
  </si>
  <si>
    <t> 24.08.1976 21:32 </t>
  </si>
  <si>
    <t> -0.0013 </t>
  </si>
  <si>
    <t>2443015.5147 </t>
  </si>
  <si>
    <t> 25.08.1976 00:21 </t>
  </si>
  <si>
    <t>2443033.634 </t>
  </si>
  <si>
    <t> 12.09.1976 03:12 </t>
  </si>
  <si>
    <t> 0.008 </t>
  </si>
  <si>
    <t> BBS 30 </t>
  </si>
  <si>
    <t>2443193.253 </t>
  </si>
  <si>
    <t> 18.02.1977 18:04 </t>
  </si>
  <si>
    <t> 0.016 </t>
  </si>
  <si>
    <t> BBS 32 </t>
  </si>
  <si>
    <t>2443266.608 </t>
  </si>
  <si>
    <t> 03.05.1977 02:35 </t>
  </si>
  <si>
    <t> BBS 33 </t>
  </si>
  <si>
    <t>2443409.401 </t>
  </si>
  <si>
    <t> 22.09.1977 21:37 </t>
  </si>
  <si>
    <t> BBS 35 </t>
  </si>
  <si>
    <t>2443444.224 </t>
  </si>
  <si>
    <t> 27.10.1977 17:22 </t>
  </si>
  <si>
    <t>2443506.267 </t>
  </si>
  <si>
    <t> 28.12.1977 18:24 </t>
  </si>
  <si>
    <t> BBS 36 </t>
  </si>
  <si>
    <t>2443532.305 </t>
  </si>
  <si>
    <t> 23.01.1978 19:19 </t>
  </si>
  <si>
    <t> -0.017 </t>
  </si>
  <si>
    <t>2443544.242 </t>
  </si>
  <si>
    <t> 04.02.1978 17:48 </t>
  </si>
  <si>
    <t>2443715.420 </t>
  </si>
  <si>
    <t> 25.07.1978 22:04 </t>
  </si>
  <si>
    <t> BBS 38 </t>
  </si>
  <si>
    <t>2443717.407 </t>
  </si>
  <si>
    <t> 27.07.1978 21:46 </t>
  </si>
  <si>
    <t>2443719.391 </t>
  </si>
  <si>
    <t> 29.07.1978 21:23 </t>
  </si>
  <si>
    <t>2443823.259 </t>
  </si>
  <si>
    <t> 10.11.1978 18:12 </t>
  </si>
  <si>
    <t> BBS 40 </t>
  </si>
  <si>
    <t>2443831.450 </t>
  </si>
  <si>
    <t> 18.11.1978 22:48 </t>
  </si>
  <si>
    <t>2443836.239 </t>
  </si>
  <si>
    <t> 23.11.1978 17:44 </t>
  </si>
  <si>
    <t>2443854.231 </t>
  </si>
  <si>
    <t> 11.12.1978 17:32 </t>
  </si>
  <si>
    <t> BBS 41 </t>
  </si>
  <si>
    <t>2444033.583 </t>
  </si>
  <si>
    <t> 09.06.1979 01:59 </t>
  </si>
  <si>
    <t> BBS 44 </t>
  </si>
  <si>
    <t>2444060.8134 </t>
  </si>
  <si>
    <t> 06.07.1979 07:31 </t>
  </si>
  <si>
    <t> -0.0004 </t>
  </si>
  <si>
    <t> D.H.Bradstreet </t>
  </si>
  <si>
    <t> AJ 86.99 </t>
  </si>
  <si>
    <t>2444062.8004 </t>
  </si>
  <si>
    <t> 08.07.1979 07:12 </t>
  </si>
  <si>
    <t>2444077.410 </t>
  </si>
  <si>
    <t>IBVS 6244</t>
  </si>
  <si>
    <t> 22.07.1979 21:50 </t>
  </si>
  <si>
    <t>2444092.479 </t>
  </si>
  <si>
    <t> 06.08.1979 23:29 </t>
  </si>
  <si>
    <t>2444102.7609 </t>
  </si>
  <si>
    <t> 17.08.1979 06:15 </t>
  </si>
  <si>
    <t>2444105.568 </t>
  </si>
  <si>
    <t> 20.08.1979 01:37 </t>
  </si>
  <si>
    <t>2444117.7180 </t>
  </si>
  <si>
    <t> 01.09.1979 05:13 </t>
  </si>
  <si>
    <t>2444121.342 </t>
  </si>
  <si>
    <t> 04.09.1979 20:12 </t>
  </si>
  <si>
    <t> BBS 45 </t>
  </si>
  <si>
    <t>2444132.6742 </t>
  </si>
  <si>
    <t> 16.09.1979 04:10 </t>
  </si>
  <si>
    <t>2444133.8424 </t>
  </si>
  <si>
    <t> 17.09.1979 08:13 </t>
  </si>
  <si>
    <t>2444136.6469 </t>
  </si>
  <si>
    <t> 20.09.1979 03:31 </t>
  </si>
  <si>
    <t>2444136.7633 </t>
  </si>
  <si>
    <t> 20.09.1979 06:19 </t>
  </si>
  <si>
    <t> 0.0000 </t>
  </si>
  <si>
    <t>2444136.8802 </t>
  </si>
  <si>
    <t> 20.09.1979 09:07 </t>
  </si>
  <si>
    <t>2444140.7352 </t>
  </si>
  <si>
    <t> 24.09.1979 05:38 </t>
  </si>
  <si>
    <t>2444154.6409 </t>
  </si>
  <si>
    <t> 08.10.1979 03:22 </t>
  </si>
  <si>
    <t> 0.0003 </t>
  </si>
  <si>
    <t>2444154.7573 </t>
  </si>
  <si>
    <t> 08.10.1979 06:10 </t>
  </si>
  <si>
    <t> -0.0002 </t>
  </si>
  <si>
    <t>2444162.5858 </t>
  </si>
  <si>
    <t> 16.10.1979 02:03 </t>
  </si>
  <si>
    <t>2444162.7030 </t>
  </si>
  <si>
    <t> 16.10.1979 04:52 </t>
  </si>
  <si>
    <t>2444167.258 </t>
  </si>
  <si>
    <t> 20.10.1979 18:11 </t>
  </si>
  <si>
    <t>2444191.3291 </t>
  </si>
  <si>
    <t> 13.11.1979 19:53 </t>
  </si>
  <si>
    <t> -0.0010 </t>
  </si>
  <si>
    <t> M.Hoffmann </t>
  </si>
  <si>
    <t>IBVS 1976 </t>
  </si>
  <si>
    <t>2444194.4828 </t>
  </si>
  <si>
    <t> 16.11.1979 23:35 </t>
  </si>
  <si>
    <t> -0.0021 </t>
  </si>
  <si>
    <t>2444195.5363 </t>
  </si>
  <si>
    <t> 18.11.1979 00:52 </t>
  </si>
  <si>
    <t>2444200.3262 </t>
  </si>
  <si>
    <t> 22.11.1979 19:49 </t>
  </si>
  <si>
    <t>2444202.313 </t>
  </si>
  <si>
    <t> 24.11.1979 19:30 </t>
  </si>
  <si>
    <t>2444264.353 </t>
  </si>
  <si>
    <t> 25.01.1980 20:28 </t>
  </si>
  <si>
    <t> BBS 46 </t>
  </si>
  <si>
    <t>2444297.302 </t>
  </si>
  <si>
    <t> 27.02.1980 19:14 </t>
  </si>
  <si>
    <t> -0.007 </t>
  </si>
  <si>
    <t>2444299.295 </t>
  </si>
  <si>
    <t> 29.02.1980 19:04 </t>
  </si>
  <si>
    <t>2444304.318 </t>
  </si>
  <si>
    <t> 05.03.1980 19:37 </t>
  </si>
  <si>
    <t> BBS 47 </t>
  </si>
  <si>
    <t>2444375.594 </t>
  </si>
  <si>
    <t> 16.05.1980 02:15 </t>
  </si>
  <si>
    <t> BBS 48 </t>
  </si>
  <si>
    <t>2444388.562 </t>
  </si>
  <si>
    <t> 29.05.1980 01:29 </t>
  </si>
  <si>
    <t>2444406.555 </t>
  </si>
  <si>
    <t> 16.06.1980 01:19 </t>
  </si>
  <si>
    <t>2444421.510 </t>
  </si>
  <si>
    <t> 01.07.1980 00:14 </t>
  </si>
  <si>
    <t>2444437.521 </t>
  </si>
  <si>
    <t> 17.07.1980 00:30 </t>
  </si>
  <si>
    <t> BBS 49 </t>
  </si>
  <si>
    <t>2444441.495 </t>
  </si>
  <si>
    <t> 20.07.1980 23:52 </t>
  </si>
  <si>
    <t>2444442.531 </t>
  </si>
  <si>
    <t> 22.07.1980 00:44 </t>
  </si>
  <si>
    <t>2444445.576 </t>
  </si>
  <si>
    <t> 25.07.1980 01:49 </t>
  </si>
  <si>
    <t>2444452.474 </t>
  </si>
  <si>
    <t> 31.07.1980 23:22 </t>
  </si>
  <si>
    <t>2444470.359 </t>
  </si>
  <si>
    <t> 18.08.1980 20:36 </t>
  </si>
  <si>
    <t>2444474.328 </t>
  </si>
  <si>
    <t> 22.08.1980 19:52 </t>
  </si>
  <si>
    <t>2444503.306 </t>
  </si>
  <si>
    <t> 20.09.1980 19:20 </t>
  </si>
  <si>
    <t> BBS 50 </t>
  </si>
  <si>
    <t>2444512.305 </t>
  </si>
  <si>
    <t> 29.09.1980 19:19 </t>
  </si>
  <si>
    <t>2444533.336 </t>
  </si>
  <si>
    <t> 20.10.1980 20:03 </t>
  </si>
  <si>
    <t> BBS 51 </t>
  </si>
  <si>
    <t>2444565.235 </t>
  </si>
  <si>
    <t> 21.11.1980 17:38 </t>
  </si>
  <si>
    <t>2444626.348 </t>
  </si>
  <si>
    <t> 21.01.1981 20:21 </t>
  </si>
  <si>
    <t> BBS 52 </t>
  </si>
  <si>
    <t>2444637.331 </t>
  </si>
  <si>
    <t> 01.02.1981 19:56 </t>
  </si>
  <si>
    <t> BBS 53 </t>
  </si>
  <si>
    <t>2444686.287 </t>
  </si>
  <si>
    <t> 22.03.1981 18:53 </t>
  </si>
  <si>
    <t>2444779.524 </t>
  </si>
  <si>
    <t> 24.06.1981 00:34 </t>
  </si>
  <si>
    <t> BBS 55 </t>
  </si>
  <si>
    <t>2444793.434 </t>
  </si>
  <si>
    <t> 07.07.1981 22:24 </t>
  </si>
  <si>
    <t> BBS 56 </t>
  </si>
  <si>
    <t>2444816.460 </t>
  </si>
  <si>
    <t> 30.07.1981 23:02 </t>
  </si>
  <si>
    <t> T.Brelstaff </t>
  </si>
  <si>
    <t> VSSC 59.16 </t>
  </si>
  <si>
    <t>2444844.381 </t>
  </si>
  <si>
    <t> 27.08.1981 21:08 </t>
  </si>
  <si>
    <t>2444865.409 </t>
  </si>
  <si>
    <t> 17.09.1981 21:48 </t>
  </si>
  <si>
    <t>2444869.387 </t>
  </si>
  <si>
    <t> 21.09.1981 21:17 </t>
  </si>
  <si>
    <t>2444895.322 </t>
  </si>
  <si>
    <t> 17.10.1981 19:43 </t>
  </si>
  <si>
    <t> BBS 57 </t>
  </si>
  <si>
    <t>2444906.305 </t>
  </si>
  <si>
    <t> 28.10.1981 19:19 </t>
  </si>
  <si>
    <t>2445003.291 </t>
  </si>
  <si>
    <t> 02.02.1982 18:59 </t>
  </si>
  <si>
    <t> BBS 59 </t>
  </si>
  <si>
    <t>2445035.301 </t>
  </si>
  <si>
    <t> 06.03.1982 19:13 </t>
  </si>
  <si>
    <t>2445119.542 </t>
  </si>
  <si>
    <t> 30.05.1982 01:00 </t>
  </si>
  <si>
    <t> BBS 60 </t>
  </si>
  <si>
    <t>2445164.528 </t>
  </si>
  <si>
    <t> 14.07.1982 00:40 </t>
  </si>
  <si>
    <t> D.Elias </t>
  </si>
  <si>
    <t> BBS 61 </t>
  </si>
  <si>
    <t>2445192.342 </t>
  </si>
  <si>
    <t> 10.08.1982 20:12 </t>
  </si>
  <si>
    <t> BBS 62 </t>
  </si>
  <si>
    <t>2445192.453 </t>
  </si>
  <si>
    <t> 10.08.1982 22:52 </t>
  </si>
  <si>
    <t>2445214.427 </t>
  </si>
  <si>
    <t> 01.09.1982 22:14 </t>
  </si>
  <si>
    <t>2445227.390 </t>
  </si>
  <si>
    <t> 14.09.1982 21:21 </t>
  </si>
  <si>
    <t> VSSC 60.19 </t>
  </si>
  <si>
    <t>2445234.413 </t>
  </si>
  <si>
    <t> 21.09.1982 21:54 </t>
  </si>
  <si>
    <t>2445236.256 </t>
  </si>
  <si>
    <t> 23.09.1982 18:08 </t>
  </si>
  <si>
    <t> -0.022 </t>
  </si>
  <si>
    <t>2445236.372 </t>
  </si>
  <si>
    <t> 23.09.1982 20:55 </t>
  </si>
  <si>
    <t> -0.023 </t>
  </si>
  <si>
    <t>2445244.341 </t>
  </si>
  <si>
    <t> 01.10.1982 20:11 </t>
  </si>
  <si>
    <t> BBS 63 </t>
  </si>
  <si>
    <t>2445255.558 </t>
  </si>
  <si>
    <t> 13.10.1982 01:23 </t>
  </si>
  <si>
    <t>2445268.297 </t>
  </si>
  <si>
    <t> 25.10.1982 19:07 </t>
  </si>
  <si>
    <t>2445276.360 </t>
  </si>
  <si>
    <t> 02.11.1982 20:38 </t>
  </si>
  <si>
    <t> BBS 64 </t>
  </si>
  <si>
    <t>2445330.338 </t>
  </si>
  <si>
    <t> 26.12.1982 20:06 </t>
  </si>
  <si>
    <t>2445357.331 </t>
  </si>
  <si>
    <t> 22.01.1983 19:56 </t>
  </si>
  <si>
    <t> VSSC 60.20 </t>
  </si>
  <si>
    <t>2445383.269 </t>
  </si>
  <si>
    <t> 17.02.1983 18:27 </t>
  </si>
  <si>
    <t> BBS 65 </t>
  </si>
  <si>
    <t>2445486.558 </t>
  </si>
  <si>
    <t> 01.06.1983 01:23 </t>
  </si>
  <si>
    <t> BBS 66 </t>
  </si>
  <si>
    <t>2445504.553 </t>
  </si>
  <si>
    <t> 19.06.1983 01:16 </t>
  </si>
  <si>
    <t> BBS 67 </t>
  </si>
  <si>
    <t>2445508.527 </t>
  </si>
  <si>
    <t> 23.06.1983 00:38 </t>
  </si>
  <si>
    <t>2445524.538 </t>
  </si>
  <si>
    <t> 09.07.1983 00:54 </t>
  </si>
  <si>
    <t>2445561.461 </t>
  </si>
  <si>
    <t> 14.08.1983 23:03 </t>
  </si>
  <si>
    <t>2445566.487 </t>
  </si>
  <si>
    <t> 19.08.1983 23:41 </t>
  </si>
  <si>
    <t>2445569.408 </t>
  </si>
  <si>
    <t> 22.08.1983 21:47 </t>
  </si>
  <si>
    <t> BBS 68 </t>
  </si>
  <si>
    <t>2445573.383 </t>
  </si>
  <si>
    <t> 26.08.1983 21:11 </t>
  </si>
  <si>
    <t>2445576.538 </t>
  </si>
  <si>
    <t> 30.08.1983 00:54 </t>
  </si>
  <si>
    <t>2445583.428 </t>
  </si>
  <si>
    <t> 05.09.1983 22:16 </t>
  </si>
  <si>
    <t> P.Wils </t>
  </si>
  <si>
    <t>2445586.577 </t>
  </si>
  <si>
    <t> 09.09.1983 01:50 </t>
  </si>
  <si>
    <t>2445595.466 </t>
  </si>
  <si>
    <t> 17.09.1983 23:11 </t>
  </si>
  <si>
    <t>2445598.378 </t>
  </si>
  <si>
    <t> 20.09.1983 21:04 </t>
  </si>
  <si>
    <t>2445600.376 </t>
  </si>
  <si>
    <t> 22.09.1983 21:01 </t>
  </si>
  <si>
    <t>2445603.412 </t>
  </si>
  <si>
    <t> 25.09.1983 21:53 </t>
  </si>
  <si>
    <t> BBS 69 </t>
  </si>
  <si>
    <t>2445604.344 </t>
  </si>
  <si>
    <t> 26.09.1983 20:15 </t>
  </si>
  <si>
    <t>2445609.370 </t>
  </si>
  <si>
    <t> 01.10.1983 20:52 </t>
  </si>
  <si>
    <t> M.Kohl </t>
  </si>
  <si>
    <t>2445609.489 </t>
  </si>
  <si>
    <t> 01.10.1983 23:44 </t>
  </si>
  <si>
    <t>2445611.353 </t>
  </si>
  <si>
    <t> 03.10.1983 20:28 </t>
  </si>
  <si>
    <t>2445611.470 </t>
  </si>
  <si>
    <t> 03.10.1983 23:16 </t>
  </si>
  <si>
    <t>2445613.343 </t>
  </si>
  <si>
    <t> 05.10.1983 20:13 </t>
  </si>
  <si>
    <t>2445613.457 </t>
  </si>
  <si>
    <t> 05.10.1983 22:58 </t>
  </si>
  <si>
    <t>2445625.611 </t>
  </si>
  <si>
    <t> 18.10.1983 02:39 </t>
  </si>
  <si>
    <t>2445634.259 </t>
  </si>
  <si>
    <t> 26.10.1983 18:12 </t>
  </si>
  <si>
    <t>2445635.307 </t>
  </si>
  <si>
    <t> 27.10.1983 19:22 </t>
  </si>
  <si>
    <t>2445649.328 </t>
  </si>
  <si>
    <t> 10.11.1983 19:52 </t>
  </si>
  <si>
    <t>2445680.295 </t>
  </si>
  <si>
    <t> 11.12.1983 19:04 </t>
  </si>
  <si>
    <t> BBS 70 </t>
  </si>
  <si>
    <t>2445694.316 </t>
  </si>
  <si>
    <t> 25.12.1983 19:35 </t>
  </si>
  <si>
    <t>2445701.322 </t>
  </si>
  <si>
    <t> 01.01.1984 19:43 </t>
  </si>
  <si>
    <t>2445731.354 </t>
  </si>
  <si>
    <t> 31.01.1984 20:29 </t>
  </si>
  <si>
    <t> VSSC 61.17 </t>
  </si>
  <si>
    <t>2445739.298 </t>
  </si>
  <si>
    <t> 08.02.1984 19:09 </t>
  </si>
  <si>
    <t>2445743.276 </t>
  </si>
  <si>
    <t> 12.02.1984 18:37 </t>
  </si>
  <si>
    <t> BBS 71 </t>
  </si>
  <si>
    <t>2445882.557 </t>
  </si>
  <si>
    <t> 01.07.1984 01:22 </t>
  </si>
  <si>
    <t> BBS 73 </t>
  </si>
  <si>
    <t>2445887.467 </t>
  </si>
  <si>
    <t> 05.07.1984 23:12 </t>
  </si>
  <si>
    <t>2445889.445 </t>
  </si>
  <si>
    <t> 07.07.1984 22:40 </t>
  </si>
  <si>
    <t>2445891.547 </t>
  </si>
  <si>
    <t> 10.07.1984 01:07 </t>
  </si>
  <si>
    <t>2445903.465 </t>
  </si>
  <si>
    <t> 21.07.1984 23:09 </t>
  </si>
  <si>
    <t>2445925.442 </t>
  </si>
  <si>
    <t> 12.08.1984 22:36 </t>
  </si>
  <si>
    <t>2445931.513 </t>
  </si>
  <si>
    <t> 19.08.1984 00:18 </t>
  </si>
  <si>
    <t>2445932.452 </t>
  </si>
  <si>
    <t> 19.08.1984 22:50 </t>
  </si>
  <si>
    <t>2445934.421 </t>
  </si>
  <si>
    <t> 21.08.1984 22:06 </t>
  </si>
  <si>
    <t> BBS 74 </t>
  </si>
  <si>
    <t>2445944.480 </t>
  </si>
  <si>
    <t> 31.08.1984 23:31 </t>
  </si>
  <si>
    <t>2445946.465 </t>
  </si>
  <si>
    <t> 02.09.1984 23:09 </t>
  </si>
  <si>
    <t>2445972.524 </t>
  </si>
  <si>
    <t> 29.09.1984 00:34 </t>
  </si>
  <si>
    <t>2445974.394 </t>
  </si>
  <si>
    <t> 30.09.1984 21:27 </t>
  </si>
  <si>
    <t>2445998.467 </t>
  </si>
  <si>
    <t> 24.10.1984 23:12 </t>
  </si>
  <si>
    <t>2445999.397 </t>
  </si>
  <si>
    <t> 25.10.1984 21:31 </t>
  </si>
  <si>
    <t>2446046.251 </t>
  </si>
  <si>
    <t> 11.12.1984 18:01 </t>
  </si>
  <si>
    <t> BBS 75 </t>
  </si>
  <si>
    <t>2446109.352 </t>
  </si>
  <si>
    <t> 12.02.1985 20:26 </t>
  </si>
  <si>
    <t> VSSC 63.23 </t>
  </si>
  <si>
    <t>2446113.329 </t>
  </si>
  <si>
    <t> 16.02.1985 19:53 </t>
  </si>
  <si>
    <t>2446114.372 </t>
  </si>
  <si>
    <t> 17.02.1985 20:55 </t>
  </si>
  <si>
    <t>2446121.376 </t>
  </si>
  <si>
    <t> 24.02.1985 21:01 </t>
  </si>
  <si>
    <t>2446246.529 </t>
  </si>
  <si>
    <t> 30.06.1985 00:41 </t>
  </si>
  <si>
    <t> BBS 77 </t>
  </si>
  <si>
    <t>2446269.433 </t>
  </si>
  <si>
    <t> 22.07.1985 22:23 </t>
  </si>
  <si>
    <t>2446311.378 </t>
  </si>
  <si>
    <t> 02.09.1985 21:04 </t>
  </si>
  <si>
    <t> BBS 78 </t>
  </si>
  <si>
    <t>2446350.424 </t>
  </si>
  <si>
    <t> 11.10.1985 22:10 </t>
  </si>
  <si>
    <t> H.Peter </t>
  </si>
  <si>
    <t>2446402.287 </t>
  </si>
  <si>
    <t> 02.12.1985 18:53 </t>
  </si>
  <si>
    <t> BBS 79 </t>
  </si>
  <si>
    <t>2446403.332 </t>
  </si>
  <si>
    <t> 03.12.1985 19:58 </t>
  </si>
  <si>
    <t>2446441.312 </t>
  </si>
  <si>
    <t> 10.01.1986 19:29 </t>
  </si>
  <si>
    <t> VSSC 66.35 </t>
  </si>
  <si>
    <t>2446441.430 </t>
  </si>
  <si>
    <t> 10.01.1986 22:19 </t>
  </si>
  <si>
    <t>2446641.468 </t>
  </si>
  <si>
    <t> 29.07.1986 23:13 </t>
  </si>
  <si>
    <t>JAVSO..45..121</t>
  </si>
  <si>
    <t>IBVS 6230</t>
  </si>
  <si>
    <t>IBVS 6196</t>
  </si>
  <si>
    <t>VSB 060</t>
  </si>
  <si>
    <t>0.0014</t>
  </si>
  <si>
    <t>0.0021</t>
  </si>
  <si>
    <t>0.0020</t>
  </si>
  <si>
    <t>0.0007</t>
  </si>
  <si>
    <t>2446647.424 </t>
  </si>
  <si>
    <t> 04.08.1986 22:10 </t>
  </si>
  <si>
    <t>2446657.471 </t>
  </si>
  <si>
    <t> 14.08.1986 23:18 </t>
  </si>
  <si>
    <t> BBS 81 </t>
  </si>
  <si>
    <t>2446706.6682 </t>
  </si>
  <si>
    <t> 03.10.1986 04:02 </t>
  </si>
  <si>
    <t> 0.0085 </t>
  </si>
  <si>
    <t> Samec &amp; Bookmyer </t>
  </si>
  <si>
    <t>IBVS 2986 </t>
  </si>
  <si>
    <t>2446707.7191 </t>
  </si>
  <si>
    <t> 04.10.1986 05:15 </t>
  </si>
  <si>
    <t> 0.0078 </t>
  </si>
  <si>
    <t>2446707.8367 </t>
  </si>
  <si>
    <t> 04.10.1986 08:04 </t>
  </si>
  <si>
    <t> 0.0086 </t>
  </si>
  <si>
    <t>2446707.9531 </t>
  </si>
  <si>
    <t> 04.10.1986 10:52 </t>
  </si>
  <si>
    <t> 0.0081 </t>
  </si>
  <si>
    <t>2446708.6544 </t>
  </si>
  <si>
    <t> 05.10.1986 03:42 </t>
  </si>
  <si>
    <t> 0.0083 </t>
  </si>
  <si>
    <t>2446708.7714 </t>
  </si>
  <si>
    <t> 05.10.1986 06:30 </t>
  </si>
  <si>
    <t>2446749.316 </t>
  </si>
  <si>
    <t> 14.11.1986 19:35 </t>
  </si>
  <si>
    <t> BBS 82 </t>
  </si>
  <si>
    <t>2446764.272 </t>
  </si>
  <si>
    <t> 29.11.1986 18:31 </t>
  </si>
  <si>
    <t>2446819.311 </t>
  </si>
  <si>
    <t> 23.01.1987 19:27 </t>
  </si>
  <si>
    <t> BBS 83 </t>
  </si>
  <si>
    <t>2446982.546 </t>
  </si>
  <si>
    <t> 06.07.1987 01:06 </t>
  </si>
  <si>
    <t> BBS 84 </t>
  </si>
  <si>
    <t>2447039.450 </t>
  </si>
  <si>
    <t> 31.08.1987 22:48 </t>
  </si>
  <si>
    <t> BBS 87 </t>
  </si>
  <si>
    <t>2447055.449 </t>
  </si>
  <si>
    <t> 16.09.1987 22:46 </t>
  </si>
  <si>
    <t>2447069.357 </t>
  </si>
  <si>
    <t> 30.09.1987 20:34 </t>
  </si>
  <si>
    <t> BBS 86 </t>
  </si>
  <si>
    <t>2447102.308 </t>
  </si>
  <si>
    <t> 02.11.1987 19:23 </t>
  </si>
  <si>
    <t>2447116.335 </t>
  </si>
  <si>
    <t> 16.11.1987 20:02 </t>
  </si>
  <si>
    <t>2447149.283 </t>
  </si>
  <si>
    <t> 19.12.1987 18:47 </t>
  </si>
  <si>
    <t> 0.013 </t>
  </si>
  <si>
    <t>2447176.275 </t>
  </si>
  <si>
    <t> 15.01.1988 18:36 </t>
  </si>
  <si>
    <t>2447195.317 </t>
  </si>
  <si>
    <t> 03.02.1988 19:36 </t>
  </si>
  <si>
    <t>2447353.528 </t>
  </si>
  <si>
    <t> 11.07.1988 00:40 </t>
  </si>
  <si>
    <t> BBS 89 </t>
  </si>
  <si>
    <t>2447381.452 </t>
  </si>
  <si>
    <t> 07.08.1988 22:50 </t>
  </si>
  <si>
    <t>2447386.480 </t>
  </si>
  <si>
    <t> 12.08.1988 23:31 </t>
  </si>
  <si>
    <t> G.Kirby </t>
  </si>
  <si>
    <t> VSSC 72.25 </t>
  </si>
  <si>
    <t>2447392.449 </t>
  </si>
  <si>
    <t> 18.08.1988 22:46 </t>
  </si>
  <si>
    <t>2447394.419 </t>
  </si>
  <si>
    <t> 20.08.1988 22:03 </t>
  </si>
  <si>
    <t>2447396.522 </t>
  </si>
  <si>
    <t> 23.08.1988 00:31 </t>
  </si>
  <si>
    <t>2447412.424 </t>
  </si>
  <si>
    <t> 07.09.1988 22:10 </t>
  </si>
  <si>
    <t>2447426.320 </t>
  </si>
  <si>
    <t> 21.09.1988 19:40 </t>
  </si>
  <si>
    <t>2447450.274 </t>
  </si>
  <si>
    <t> 15.10.1988 18:34 </t>
  </si>
  <si>
    <t> 0.011 </t>
  </si>
  <si>
    <t> BBS 90 </t>
  </si>
  <si>
    <t>2447456.350 </t>
  </si>
  <si>
    <t> 21.10.1988 20:24 </t>
  </si>
  <si>
    <t>2447466.403 </t>
  </si>
  <si>
    <t> 31.10.1988 21:40 </t>
  </si>
  <si>
    <t>2447471.310 </t>
  </si>
  <si>
    <t> 05.11.1988 19:26 </t>
  </si>
  <si>
    <t> E.Blättler </t>
  </si>
  <si>
    <t>2447481.469 </t>
  </si>
  <si>
    <t> 15.11.1988 23:15 </t>
  </si>
  <si>
    <t>2447483.344 </t>
  </si>
  <si>
    <t> 17.11.1988 20:15 </t>
  </si>
  <si>
    <t>2447522.253 </t>
  </si>
  <si>
    <t> 26.12.1988 18:04 </t>
  </si>
  <si>
    <t>2447526.344 </t>
  </si>
  <si>
    <t> 30.12.1988 20:15 </t>
  </si>
  <si>
    <t>2447529.373 </t>
  </si>
  <si>
    <t> 02.01.1989 20:57 </t>
  </si>
  <si>
    <t> BBS 91 </t>
  </si>
  <si>
    <t>2447545.269 </t>
  </si>
  <si>
    <t> 18.01.1989 18:27 </t>
  </si>
  <si>
    <t>2447552.287 </t>
  </si>
  <si>
    <t> 25.01.1989 18:53 </t>
  </si>
  <si>
    <t>2447662.590 </t>
  </si>
  <si>
    <t> 16.05.1989 02:09 </t>
  </si>
  <si>
    <t> BBS 92 </t>
  </si>
  <si>
    <t>2447737.482 </t>
  </si>
  <si>
    <t> 29.07.1989 23:34 </t>
  </si>
  <si>
    <t>2447757.466 </t>
  </si>
  <si>
    <t> 18.08.1989 23:11 </t>
  </si>
  <si>
    <t> VSSC 73 </t>
  </si>
  <si>
    <t>2447758.396 </t>
  </si>
  <si>
    <t> 19.08.1989 21:30 </t>
  </si>
  <si>
    <t>2447762.490 </t>
  </si>
  <si>
    <t> 23.08.1989 23:45 </t>
  </si>
  <si>
    <t>2447767.394 </t>
  </si>
  <si>
    <t> 28.08.1989 21:27 </t>
  </si>
  <si>
    <t>2447769.380 </t>
  </si>
  <si>
    <t> 30.08.1989 21:07 </t>
  </si>
  <si>
    <t> BBS 93 </t>
  </si>
  <si>
    <t>2447782.348 </t>
  </si>
  <si>
    <t> 12.09.1989 20:21 </t>
  </si>
  <si>
    <t>2447803.389 </t>
  </si>
  <si>
    <t> 03.10.1989 21:20 </t>
  </si>
  <si>
    <t>2447804.332 </t>
  </si>
  <si>
    <t> 04.10.1989 19:58 </t>
  </si>
  <si>
    <t> 0.027 </t>
  </si>
  <si>
    <t>2447826.404 </t>
  </si>
  <si>
    <t> 26.10.1989 21:41 </t>
  </si>
  <si>
    <t>2447859.348 </t>
  </si>
  <si>
    <t> 28.11.1989 20:21 </t>
  </si>
  <si>
    <t>2447895.346 </t>
  </si>
  <si>
    <t> 03.01.1990 20:18 </t>
  </si>
  <si>
    <t> BBS 94 </t>
  </si>
  <si>
    <t>2447929.338 </t>
  </si>
  <si>
    <t> 06.02.1990 20:06 </t>
  </si>
  <si>
    <t>2448091.409 </t>
  </si>
  <si>
    <t> 18.07.1990 21:48 </t>
  </si>
  <si>
    <t> BBS 96 </t>
  </si>
  <si>
    <t>2448093.510 </t>
  </si>
  <si>
    <t> 21.07.1990 00:14 </t>
  </si>
  <si>
    <t>2448106.482 </t>
  </si>
  <si>
    <t> 02.08.1990 23:34 </t>
  </si>
  <si>
    <t>2448112.450 </t>
  </si>
  <si>
    <t> 08.08.1990 22:48 </t>
  </si>
  <si>
    <t>2448175.311 </t>
  </si>
  <si>
    <t> 10.10.1990 19:27 </t>
  </si>
  <si>
    <t>2448176.362 </t>
  </si>
  <si>
    <t> 11.10.1990 20:41 </t>
  </si>
  <si>
    <t> BBS 99 </t>
  </si>
  <si>
    <t>2448258.383 </t>
  </si>
  <si>
    <t> 01.01.1991 21:11 </t>
  </si>
  <si>
    <t> BBS 97 </t>
  </si>
  <si>
    <t>2448404.558 </t>
  </si>
  <si>
    <t> 28.05.1991 01:23 </t>
  </si>
  <si>
    <t> BBS 98 </t>
  </si>
  <si>
    <t>2448449.425 </t>
  </si>
  <si>
    <t> 11.07.1991 22:12 </t>
  </si>
  <si>
    <t>2448453.394 </t>
  </si>
  <si>
    <t> 15.07.1991 21:27 </t>
  </si>
  <si>
    <t>2448475.484 </t>
  </si>
  <si>
    <t> 06.08.1991 23:36 </t>
  </si>
  <si>
    <t> 0.020 </t>
  </si>
  <si>
    <t>2448486.462 </t>
  </si>
  <si>
    <t> 17.08.1991 23:05 </t>
  </si>
  <si>
    <t>2448503.4086 </t>
  </si>
  <si>
    <t> 03.09.1991 21:48 </t>
  </si>
  <si>
    <t> 0.0181 </t>
  </si>
  <si>
    <t> F.Agerer </t>
  </si>
  <si>
    <t>BAVM 60 </t>
  </si>
  <si>
    <t>2448503.4087 </t>
  </si>
  <si>
    <t> 0.0182 </t>
  </si>
  <si>
    <t>B;V</t>
  </si>
  <si>
    <t>2448503.5245 </t>
  </si>
  <si>
    <t> 04.09.1991 00:35 </t>
  </si>
  <si>
    <t> 0.0172 </t>
  </si>
  <si>
    <t>2448518.370 </t>
  </si>
  <si>
    <t> 18.09.1991 20:52 </t>
  </si>
  <si>
    <t> 0.023 </t>
  </si>
  <si>
    <t>2448541.269 </t>
  </si>
  <si>
    <t> 11.10.1991 18:27 </t>
  </si>
  <si>
    <t> 0.021 </t>
  </si>
  <si>
    <t>2448573.401 </t>
  </si>
  <si>
    <t> 12.11.1991 21:37 </t>
  </si>
  <si>
    <t>2448619.440 </t>
  </si>
  <si>
    <t> 28.12.1991 22:33 </t>
  </si>
  <si>
    <t> BBS 100 </t>
  </si>
  <si>
    <t>2448653.325 </t>
  </si>
  <si>
    <t> 31.01.1992 19:48 </t>
  </si>
  <si>
    <t>2448662.318 </t>
  </si>
  <si>
    <t> 09.02.1992 19:37 </t>
  </si>
  <si>
    <t>2448803.466 </t>
  </si>
  <si>
    <t> 29.06.1992 23:11 </t>
  </si>
  <si>
    <t> BBS 101 </t>
  </si>
  <si>
    <t>2448803.581 </t>
  </si>
  <si>
    <t> 30.06.1992 01:56 </t>
  </si>
  <si>
    <t>2448820.413 </t>
  </si>
  <si>
    <t> 16.07.1992 21:54 </t>
  </si>
  <si>
    <t>2448837.469 </t>
  </si>
  <si>
    <t> 02.08.1992 23:15 </t>
  </si>
  <si>
    <t> BBS 102 </t>
  </si>
  <si>
    <t>2448882.341 </t>
  </si>
  <si>
    <t> 16.09.1992 20:11 </t>
  </si>
  <si>
    <t>2448882.348 </t>
  </si>
  <si>
    <t> 16.09.1992 20:21 </t>
  </si>
  <si>
    <t> 0.028 </t>
  </si>
  <si>
    <t>2448970.324 </t>
  </si>
  <si>
    <t> 13.12.1992 19:46 </t>
  </si>
  <si>
    <t> BBS 103 </t>
  </si>
  <si>
    <t>2449003.276 </t>
  </si>
  <si>
    <t> 15.01.1993 18:37 </t>
  </si>
  <si>
    <t>2449024.313 </t>
  </si>
  <si>
    <t> 05.02.1993 19:30 </t>
  </si>
  <si>
    <t>2449026.297 </t>
  </si>
  <si>
    <t> 07.02.1993 19:07 </t>
  </si>
  <si>
    <t>2449145.479 </t>
  </si>
  <si>
    <t> 06.06.1993 23:29 </t>
  </si>
  <si>
    <t> BBS 104 </t>
  </si>
  <si>
    <t>2449219.435 </t>
  </si>
  <si>
    <t> 19.08.1993 22:26 </t>
  </si>
  <si>
    <t> BBS 105 </t>
  </si>
  <si>
    <t>2449316.306 </t>
  </si>
  <si>
    <t> 24.11.1993 19:20 </t>
  </si>
  <si>
    <t>2449384.312 </t>
  </si>
  <si>
    <t> 31.01.1994 19:29 </t>
  </si>
  <si>
    <t> BBS 106 </t>
  </si>
  <si>
    <t>2449393.311 </t>
  </si>
  <si>
    <t> 09.02.1994 19:27 </t>
  </si>
  <si>
    <t>2449550.578 </t>
  </si>
  <si>
    <t> 17.07.1994 01:52 </t>
  </si>
  <si>
    <t> BBS 107 </t>
  </si>
  <si>
    <t>2449558.417 </t>
  </si>
  <si>
    <t> 24.07.1994 22:00 </t>
  </si>
  <si>
    <t> 0.030 </t>
  </si>
  <si>
    <t>2449567.414 </t>
  </si>
  <si>
    <t> 02.08.1994 21:56 </t>
  </si>
  <si>
    <t>2449631.328 </t>
  </si>
  <si>
    <t> 05.10.1994 19:52 </t>
  </si>
  <si>
    <t> 0.029 </t>
  </si>
  <si>
    <t> BBS 108 </t>
  </si>
  <si>
    <t>2449657.504 </t>
  </si>
  <si>
    <t> 01.11.1994 00:05 </t>
  </si>
  <si>
    <t> 0.032 </t>
  </si>
  <si>
    <t>2449689.281 </t>
  </si>
  <si>
    <t> 02.12.1994 18:44 </t>
  </si>
  <si>
    <t>2449905.560 </t>
  </si>
  <si>
    <t> 07.07.1995 01:26 </t>
  </si>
  <si>
    <t> 0.025 </t>
  </si>
  <si>
    <t> BBS 109 </t>
  </si>
  <si>
    <t>2449918.418 </t>
  </si>
  <si>
    <t> 19.07.1995 22:01 </t>
  </si>
  <si>
    <t> BBS 110 </t>
  </si>
  <si>
    <t>2449967.374 </t>
  </si>
  <si>
    <t> 06.09.1995 20:58 </t>
  </si>
  <si>
    <t>2450001.373 </t>
  </si>
  <si>
    <t> 10.10.1995 20:57 </t>
  </si>
  <si>
    <t> BBS 111 </t>
  </si>
  <si>
    <t>2450006.284 </t>
  </si>
  <si>
    <t> 15.10.1995 18:48 </t>
  </si>
  <si>
    <t>2450040.291 </t>
  </si>
  <si>
    <t> 18.11.1995 18:59 </t>
  </si>
  <si>
    <t> 0.034 </t>
  </si>
  <si>
    <t>2450054.312 </t>
  </si>
  <si>
    <t> 02.12.1995 19:29 </t>
  </si>
  <si>
    <t> 0.033 </t>
  </si>
  <si>
    <t>2450099.410 </t>
  </si>
  <si>
    <t> 16.01.1996 21:50 </t>
  </si>
  <si>
    <t>2450110.387 </t>
  </si>
  <si>
    <t> 27.01.1996 21:17 </t>
  </si>
  <si>
    <t>2450244.537 </t>
  </si>
  <si>
    <t> 10.06.1996 00:53 </t>
  </si>
  <si>
    <t> BBS 112 </t>
  </si>
  <si>
    <t>2450250.487 </t>
  </si>
  <si>
    <t> 15.06.1996 23:41 </t>
  </si>
  <si>
    <t> BBS 114 </t>
  </si>
  <si>
    <t>2450251.427 </t>
  </si>
  <si>
    <t> 16.06.1996 22:14 </t>
  </si>
  <si>
    <t>2450285.431 </t>
  </si>
  <si>
    <t> 20.07.1996 22:20 </t>
  </si>
  <si>
    <t>2450313.361 </t>
  </si>
  <si>
    <t> 17.08.1996 20:39 </t>
  </si>
  <si>
    <t> 0.036 </t>
  </si>
  <si>
    <t> BBS 113 </t>
  </si>
  <si>
    <t>2450335.676 </t>
  </si>
  <si>
    <t> 09.09.1996 04:13 </t>
  </si>
  <si>
    <t>2450343.388 </t>
  </si>
  <si>
    <t> 16.09.1996 21:18 </t>
  </si>
  <si>
    <t>2450370.381 </t>
  </si>
  <si>
    <t> 13.10.1996 21:08 </t>
  </si>
  <si>
    <t>2450423.308 </t>
  </si>
  <si>
    <t> 05.12.1996 19:23 </t>
  </si>
  <si>
    <t>2450431.954 </t>
  </si>
  <si>
    <t> 14.12.1996 10:53 </t>
  </si>
  <si>
    <t> 0.031 </t>
  </si>
  <si>
    <t> H.Maehara </t>
  </si>
  <si>
    <t>VSB 47 </t>
  </si>
  <si>
    <t>2450436.395 </t>
  </si>
  <si>
    <t> 18.12.1996 21:28 </t>
  </si>
  <si>
    <t>2450439.902 </t>
  </si>
  <si>
    <t> 22.12.1996 09:38 </t>
  </si>
  <si>
    <t>2450440.017 </t>
  </si>
  <si>
    <t> 22.12.1996 12:24 </t>
  </si>
  <si>
    <t>2450486.289 </t>
  </si>
  <si>
    <t> 06.02.1997 18:56 </t>
  </si>
  <si>
    <t>2450586.539 </t>
  </si>
  <si>
    <t> 18.05.1997 00:56 </t>
  </si>
  <si>
    <t> BBS 115 </t>
  </si>
  <si>
    <t>2450639.478 </t>
  </si>
  <si>
    <t> 09.07.1997 23:28 </t>
  </si>
  <si>
    <t> 0.038 </t>
  </si>
  <si>
    <t>2450658.405 </t>
  </si>
  <si>
    <t> 28.07.1997 21:43 </t>
  </si>
  <si>
    <t>2450678.387 </t>
  </si>
  <si>
    <t> 17.08.1997 21:17 </t>
  </si>
  <si>
    <t> 0.037 </t>
  </si>
  <si>
    <t>2450700.465 </t>
  </si>
  <si>
    <t> 08.09.1997 23:09 </t>
  </si>
  <si>
    <t> BBS 116 </t>
  </si>
  <si>
    <t>VSB_061</t>
  </si>
  <si>
    <t>IBVS 6209</t>
  </si>
  <si>
    <t>OEJV 0179</t>
  </si>
  <si>
    <t>2450727.348 </t>
  </si>
  <si>
    <t> 05.10.1997 20:21 </t>
  </si>
  <si>
    <t> 0.040 </t>
  </si>
  <si>
    <t>2450753.285 </t>
  </si>
  <si>
    <t> 31.10.1997 18:50 </t>
  </si>
  <si>
    <t>2450759.703 </t>
  </si>
  <si>
    <t> 07.11.1997 04:52 </t>
  </si>
  <si>
    <t>2450824.330 </t>
  </si>
  <si>
    <t> 10.01.1998 19:55 </t>
  </si>
  <si>
    <t> 0.041 </t>
  </si>
  <si>
    <t> BBS 117 </t>
  </si>
  <si>
    <t>2450825.257 </t>
  </si>
  <si>
    <t> 11.01.1998 18:10 </t>
  </si>
  <si>
    <t>2450951.567 </t>
  </si>
  <si>
    <t> 18.05.1998 01:36 </t>
  </si>
  <si>
    <t> BBS 118 </t>
  </si>
  <si>
    <t>2451042.125 </t>
  </si>
  <si>
    <t> 16.08.1998 15:00 </t>
  </si>
  <si>
    <t>2451136.296 </t>
  </si>
  <si>
    <t> 18.11.1998 19:06 </t>
  </si>
  <si>
    <t> BBS 119 </t>
  </si>
  <si>
    <t>2451142.2632 </t>
  </si>
  <si>
    <t> 24.11.1998 18:19 </t>
  </si>
  <si>
    <t> 0.0376 </t>
  </si>
  <si>
    <t>2451162.2431 </t>
  </si>
  <si>
    <t> 14.12.1998 17:50 </t>
  </si>
  <si>
    <t> 0.0369 </t>
  </si>
  <si>
    <t>2451224.293 </t>
  </si>
  <si>
    <t> 14.02.1999 19:01 </t>
  </si>
  <si>
    <t> 0.042 </t>
  </si>
  <si>
    <t> BBS 120 </t>
  </si>
  <si>
    <t>2451413.351 </t>
  </si>
  <si>
    <t> 22.08.1999 20:25 </t>
  </si>
  <si>
    <t> 0.044 </t>
  </si>
  <si>
    <t> BBS 121 </t>
  </si>
  <si>
    <t>2451427.133 </t>
  </si>
  <si>
    <t> 05.09.1999 15:11 </t>
  </si>
  <si>
    <t> Maehara </t>
  </si>
  <si>
    <t>VSB 37 </t>
  </si>
  <si>
    <t>2451468.3824 </t>
  </si>
  <si>
    <t> 16.10.1999 21:10 </t>
  </si>
  <si>
    <t> 0.0414 </t>
  </si>
  <si>
    <t>o</t>
  </si>
  <si>
    <t> K.&amp; M.Rätz </t>
  </si>
  <si>
    <t>BAVM 132 </t>
  </si>
  <si>
    <t>2451597.380 </t>
  </si>
  <si>
    <t> 22.02.2000 21:07 </t>
  </si>
  <si>
    <t> BBS 122 </t>
  </si>
  <si>
    <t>2451704.530 </t>
  </si>
  <si>
    <t> 09.06.2000 00:43 </t>
  </si>
  <si>
    <t> 0.045 </t>
  </si>
  <si>
    <t> BBS 123 </t>
  </si>
  <si>
    <t>2451747.8792 </t>
  </si>
  <si>
    <t> 22.07.2000 09:06 </t>
  </si>
  <si>
    <t> 0.0442 </t>
  </si>
  <si>
    <t> R.H.Nelson </t>
  </si>
  <si>
    <t>IBVS 5040 </t>
  </si>
  <si>
    <t>2451757.458 </t>
  </si>
  <si>
    <t> 31.07.2000 22:59 </t>
  </si>
  <si>
    <t> P.Sobotka </t>
  </si>
  <si>
    <t>OEJV 0074 </t>
  </si>
  <si>
    <t>2451757.476 </t>
  </si>
  <si>
    <t> 31.07.2000 23:25 </t>
  </si>
  <si>
    <t> 0.060 </t>
  </si>
  <si>
    <t> M.Haltuf </t>
  </si>
  <si>
    <t>2451757.483 </t>
  </si>
  <si>
    <t> 31.07.2000 23:35 </t>
  </si>
  <si>
    <t> 0.067 </t>
  </si>
  <si>
    <t> P.Lutcha </t>
  </si>
  <si>
    <t>2451822.4264 </t>
  </si>
  <si>
    <t> 04.10.2000 22:14 </t>
  </si>
  <si>
    <t> 0.0440 </t>
  </si>
  <si>
    <t> T.Pribulla et al. </t>
  </si>
  <si>
    <t>IBVS 5056 </t>
  </si>
  <si>
    <t>2451822.4267 </t>
  </si>
  <si>
    <t> 0.0443 </t>
  </si>
  <si>
    <t>2451822.4269 </t>
  </si>
  <si>
    <t> 0.0445 </t>
  </si>
  <si>
    <t>2451839.258 </t>
  </si>
  <si>
    <t> 21.10.2000 18:11 </t>
  </si>
  <si>
    <t> 0.050 </t>
  </si>
  <si>
    <t> BBS 124 </t>
  </si>
  <si>
    <t>2452065.582 </t>
  </si>
  <si>
    <t> 05.06.2001 01:58 </t>
  </si>
  <si>
    <t> BBS 125 </t>
  </si>
  <si>
    <t>2452110.4553 </t>
  </si>
  <si>
    <t> 19.07.2001 22:55 </t>
  </si>
  <si>
    <t> 0.0492 </t>
  </si>
  <si>
    <t> B.Gürol et al. </t>
  </si>
  <si>
    <t>IBVS 5443 </t>
  </si>
  <si>
    <t>2452110.4561 </t>
  </si>
  <si>
    <t> 19.07.2001 22:56 </t>
  </si>
  <si>
    <t> 0.0500 </t>
  </si>
  <si>
    <t>2452113.4930 </t>
  </si>
  <si>
    <t> 22.07.2001 23:49 </t>
  </si>
  <si>
    <t> 0.0489 </t>
  </si>
  <si>
    <t>2452113.4937 </t>
  </si>
  <si>
    <t> 22.07.2001 23:50 </t>
  </si>
  <si>
    <t> 0.0496 </t>
  </si>
  <si>
    <t>2452116.413 </t>
  </si>
  <si>
    <t> 25.07.2001 21:54 </t>
  </si>
  <si>
    <t> 0.048 </t>
  </si>
  <si>
    <t> BBS 126 </t>
  </si>
  <si>
    <t>2452129.50090 </t>
  </si>
  <si>
    <t> 08.08.2001 00:01 </t>
  </si>
  <si>
    <t> 0.04898 </t>
  </si>
  <si>
    <t>C </t>
  </si>
  <si>
    <t>2452156.4927 </t>
  </si>
  <si>
    <t> 03.09.2001 23:49 </t>
  </si>
  <si>
    <t> 0.0495 </t>
  </si>
  <si>
    <t> Sarounova &amp; Wolf </t>
  </si>
  <si>
    <t>IBVS 5594 </t>
  </si>
  <si>
    <t>2452159.4134 </t>
  </si>
  <si>
    <t> 06.09.2001 21:55 </t>
  </si>
  <si>
    <t> 0.0491 </t>
  </si>
  <si>
    <t>2452164.3205 </t>
  </si>
  <si>
    <t> 11.09.2001 19:41 </t>
  </si>
  <si>
    <t> 0.0487 </t>
  </si>
  <si>
    <t>2452164.3217 </t>
  </si>
  <si>
    <t> 11.09.2001 19:43 </t>
  </si>
  <si>
    <t> 0.0499 </t>
  </si>
  <si>
    <t>2452164.4381 </t>
  </si>
  <si>
    <t> 11.09.2001 22:30 </t>
  </si>
  <si>
    <t> 0.0494 </t>
  </si>
  <si>
    <t>2452164.4383 </t>
  </si>
  <si>
    <t> 11.09.2001 22:31 </t>
  </si>
  <si>
    <t>2452164.5562 </t>
  </si>
  <si>
    <t> 12.09.2001 01:20 </t>
  </si>
  <si>
    <t> 0.0507 </t>
  </si>
  <si>
    <t>2452164.5567 </t>
  </si>
  <si>
    <t> 12.09.2001 01:21 </t>
  </si>
  <si>
    <t> 0.0512 </t>
  </si>
  <si>
    <t>2452176.134 </t>
  </si>
  <si>
    <t> 23.09.2001 15:12 </t>
  </si>
  <si>
    <t> 0.061 </t>
  </si>
  <si>
    <t>VSB 39 </t>
  </si>
  <si>
    <t>2452237.347 </t>
  </si>
  <si>
    <t> 23.11.2001 20:19 </t>
  </si>
  <si>
    <t> 0.047 </t>
  </si>
  <si>
    <t> BBS 127 </t>
  </si>
  <si>
    <t>2452260.6030 </t>
  </si>
  <si>
    <t> 17.12.2001 02:28 </t>
  </si>
  <si>
    <t> 0.0506 </t>
  </si>
  <si>
    <t>ns</t>
  </si>
  <si>
    <t> S.Dvorak </t>
  </si>
  <si>
    <t> AOEB 12 </t>
  </si>
  <si>
    <t>2452279.5321 </t>
  </si>
  <si>
    <t> 05.01.2002 00:46 </t>
  </si>
  <si>
    <t> 0.0508 </t>
  </si>
  <si>
    <t>2452451.534 </t>
  </si>
  <si>
    <t> 26.06.2002 00:48 </t>
  </si>
  <si>
    <t> 0.056 </t>
  </si>
  <si>
    <t> BBS 128 </t>
  </si>
  <si>
    <t>2452471.8612 </t>
  </si>
  <si>
    <t> 16.07.2002 08:40 </t>
  </si>
  <si>
    <t> 0.0524 </t>
  </si>
  <si>
    <t>2452504.4610 </t>
  </si>
  <si>
    <t> 17.08.2002 23:03 </t>
  </si>
  <si>
    <t>IBVS 5341 </t>
  </si>
  <si>
    <t>2452504.5786 </t>
  </si>
  <si>
    <t> 18.08.2002 01:53 </t>
  </si>
  <si>
    <t> 0.0531 </t>
  </si>
  <si>
    <t>2452536.364 </t>
  </si>
  <si>
    <t> 18.09.2002 20:44 </t>
  </si>
  <si>
    <t> 0.057 </t>
  </si>
  <si>
    <t> BBS 129 </t>
  </si>
  <si>
    <t>2452575.6209 </t>
  </si>
  <si>
    <t> 28.10.2002 02:54 </t>
  </si>
  <si>
    <t> 0.0535 </t>
  </si>
  <si>
    <t>2452577.3729 </t>
  </si>
  <si>
    <t> 29.10.2002 20:56 </t>
  </si>
  <si>
    <t> 0.0528 </t>
  </si>
  <si>
    <t>2452577.3730 </t>
  </si>
  <si>
    <t> 29.10.2002 20:57 </t>
  </si>
  <si>
    <t> 0.0529 </t>
  </si>
  <si>
    <t>2452577.4907 </t>
  </si>
  <si>
    <t> 29.10.2002 23:46 </t>
  </si>
  <si>
    <t> 0.0537 </t>
  </si>
  <si>
    <t>2452577.4910 </t>
  </si>
  <si>
    <t> 29.10.2002 23:47 </t>
  </si>
  <si>
    <t> 0.0540 </t>
  </si>
  <si>
    <t>2452618.2700 </t>
  </si>
  <si>
    <t> 09.12.2002 18:28 </t>
  </si>
  <si>
    <t>IBVS 5668 </t>
  </si>
  <si>
    <t>2452684.2889 </t>
  </si>
  <si>
    <t> 13.02.2003 18:56 </t>
  </si>
  <si>
    <t> 0.0553 </t>
  </si>
  <si>
    <t> M.Zejda </t>
  </si>
  <si>
    <t>IBVS 5583 </t>
  </si>
  <si>
    <t>2452693.2855 </t>
  </si>
  <si>
    <t> 22.02.2003 18:51 </t>
  </si>
  <si>
    <t> 0.0548 </t>
  </si>
  <si>
    <t>2452844.482 </t>
  </si>
  <si>
    <t> 23.07.2003 23:34 </t>
  </si>
  <si>
    <t> 0.053 </t>
  </si>
  <si>
    <t> BBS 130 </t>
  </si>
  <si>
    <t>2452847.40419 </t>
  </si>
  <si>
    <t> 26.07.2003 21:42 </t>
  </si>
  <si>
    <t> 0.05450 </t>
  </si>
  <si>
    <t> R.Ehrenberger </t>
  </si>
  <si>
    <t>2452854.5350 </t>
  </si>
  <si>
    <t> 03.08.2003 00:50 </t>
  </si>
  <si>
    <t> 0.0577 </t>
  </si>
  <si>
    <t>-I</t>
  </si>
  <si>
    <t> K. &amp; M. Rätz </t>
  </si>
  <si>
    <t>BAVM 172 </t>
  </si>
  <si>
    <t>2452860.49327 </t>
  </si>
  <si>
    <t> 08.08.2003 23:50 </t>
  </si>
  <si>
    <t>49810</t>
  </si>
  <si>
    <t> 0.05690 </t>
  </si>
  <si>
    <t> K.Koss </t>
  </si>
  <si>
    <t>2452864.3501 </t>
  </si>
  <si>
    <t> 12.08.2003 20:24 </t>
  </si>
  <si>
    <t>49826.5</t>
  </si>
  <si>
    <t> 0.0578 </t>
  </si>
  <si>
    <t>2452864.4664 </t>
  </si>
  <si>
    <t> 12.08.2003 23:11 </t>
  </si>
  <si>
    <t>49827</t>
  </si>
  <si>
    <t> 0.0573 </t>
  </si>
  <si>
    <t>2452874.1646 </t>
  </si>
  <si>
    <t> 22.08.2003 15:57 </t>
  </si>
  <si>
    <t>49868.5</t>
  </si>
  <si>
    <t>VSB 42 </t>
  </si>
  <si>
    <t>2452910.0360 </t>
  </si>
  <si>
    <t> 27.09.2003 12:51 </t>
  </si>
  <si>
    <t>50022</t>
  </si>
  <si>
    <t> 0.0572 </t>
  </si>
  <si>
    <t> C.-H.Kim et al. </t>
  </si>
  <si>
    <t>IBVS 5694 </t>
  </si>
  <si>
    <t>2452922.4218 </t>
  </si>
  <si>
    <t> 09.10.2003 22:07 </t>
  </si>
  <si>
    <t>50075</t>
  </si>
  <si>
    <t> 0.0574 </t>
  </si>
  <si>
    <t> T.Krajci </t>
  </si>
  <si>
    <t>IBVS 5592 </t>
  </si>
  <si>
    <t>2452929.3175 </t>
  </si>
  <si>
    <t> 16.10.2003 19:37 </t>
  </si>
  <si>
    <t>50104.5</t>
  </si>
  <si>
    <t> 0.0592 </t>
  </si>
  <si>
    <t>2452937.6118 </t>
  </si>
  <si>
    <t> 25.10.2003 02:40 </t>
  </si>
  <si>
    <t>50140</t>
  </si>
  <si>
    <t> 0.0575 </t>
  </si>
  <si>
    <t>2452981.3129 </t>
  </si>
  <si>
    <t> 07.12.2003 19:30 </t>
  </si>
  <si>
    <t>50327</t>
  </si>
  <si>
    <t> 0.0584 </t>
  </si>
  <si>
    <t> v.Poschinger </t>
  </si>
  <si>
    <t>2452981.3138 </t>
  </si>
  <si>
    <t> 07.12.2003 19:31 </t>
  </si>
  <si>
    <t> 0.0593 </t>
  </si>
  <si>
    <t>2452981.4311 </t>
  </si>
  <si>
    <t> 07.12.2003 22:20 </t>
  </si>
  <si>
    <t>50327.5</t>
  </si>
  <si>
    <t> 0.0598 </t>
  </si>
  <si>
    <t>2452982.3666 </t>
  </si>
  <si>
    <t> 08.12.2003 20:47 </t>
  </si>
  <si>
    <t>50331.5</t>
  </si>
  <si>
    <t> 0.0605 </t>
  </si>
  <si>
    <t>2452984.3520 </t>
  </si>
  <si>
    <t> 10.12.2003 20:26 </t>
  </si>
  <si>
    <t>50340</t>
  </si>
  <si>
    <t> 0.0596 </t>
  </si>
  <si>
    <t>2452984.4684 </t>
  </si>
  <si>
    <t> 10.12.2003 23:14 </t>
  </si>
  <si>
    <t>50340.5</t>
  </si>
  <si>
    <t> 0.0591 </t>
  </si>
  <si>
    <t>2453056.32858 </t>
  </si>
  <si>
    <t> 20.02.2004 19:53 </t>
  </si>
  <si>
    <t>50648</t>
  </si>
  <si>
    <t> 0.05942 </t>
  </si>
  <si>
    <t>2453193.501 </t>
  </si>
  <si>
    <t> 07.07.2004 00:01 </t>
  </si>
  <si>
    <t>51235</t>
  </si>
  <si>
    <t> 0.055 </t>
  </si>
  <si>
    <t>OEJV 0003 </t>
  </si>
  <si>
    <t>2453263.1465 </t>
  </si>
  <si>
    <t> 14.09.2004 15:30 </t>
  </si>
  <si>
    <t>51533</t>
  </si>
  <si>
    <t> 0.0611 </t>
  </si>
  <si>
    <t>VSB 43 </t>
  </si>
  <si>
    <t>2453316.4290 </t>
  </si>
  <si>
    <t> 06.11.2004 22:17 </t>
  </si>
  <si>
    <t>51761</t>
  </si>
  <si>
    <t> 0.0621 </t>
  </si>
  <si>
    <t>BAVM 173 </t>
  </si>
  <si>
    <t>2453316.5451 </t>
  </si>
  <si>
    <t> 07.11.2004 01:04 </t>
  </si>
  <si>
    <t>51761.5</t>
  </si>
  <si>
    <t> 0.0614 </t>
  </si>
  <si>
    <t>2453316.6628 </t>
  </si>
  <si>
    <t> 07.11.2004 03:54 </t>
  </si>
  <si>
    <t>51762</t>
  </si>
  <si>
    <t> 0.0622 </t>
  </si>
  <si>
    <t>2453369.0099 </t>
  </si>
  <si>
    <t> 29.12.2004 12:14 </t>
  </si>
  <si>
    <t>51986</t>
  </si>
  <si>
    <t> 0.0626 </t>
  </si>
  <si>
    <t>2453369.1264 </t>
  </si>
  <si>
    <t> 29.12.2004 15:02 </t>
  </si>
  <si>
    <t>51986.5</t>
  </si>
  <si>
    <t> 0.0623 </t>
  </si>
  <si>
    <t>2453599.436 </t>
  </si>
  <si>
    <t> 16.08.2005 22:27 </t>
  </si>
  <si>
    <t>52972</t>
  </si>
  <si>
    <t> 0.070 </t>
  </si>
  <si>
    <t>2453602.2365 </t>
  </si>
  <si>
    <t> 19.08.2005 17:40 </t>
  </si>
  <si>
    <t>52984</t>
  </si>
  <si>
    <t> 0.0659 </t>
  </si>
  <si>
    <t>VSB 44 </t>
  </si>
  <si>
    <t>2453648.5080 </t>
  </si>
  <si>
    <t> 05.10.2005 00:11 </t>
  </si>
  <si>
    <t>53182</t>
  </si>
  <si>
    <t> 0.0667 </t>
  </si>
  <si>
    <t>BAVM 178 </t>
  </si>
  <si>
    <t>2453648.6237 </t>
  </si>
  <si>
    <t> 05.10.2005 02:58 </t>
  </si>
  <si>
    <t>53182.5</t>
  </si>
  <si>
    <t> 0.0655 </t>
  </si>
  <si>
    <t>2453650.3771 </t>
  </si>
  <si>
    <t> 06.10.2005 21:03 </t>
  </si>
  <si>
    <t>53190</t>
  </si>
  <si>
    <t> 0.0662 </t>
  </si>
  <si>
    <t>2453651.31171 </t>
  </si>
  <si>
    <t> 07.10.2005 19:28 </t>
  </si>
  <si>
    <t>53194</t>
  </si>
  <si>
    <t> 0.06608 </t>
  </si>
  <si>
    <t>2453661.4767 </t>
  </si>
  <si>
    <t> 17.10.2005 23:26 </t>
  </si>
  <si>
    <t>53237.5</t>
  </si>
  <si>
    <t>2453661.5948 </t>
  </si>
  <si>
    <t> 18.10.2005 02:16 </t>
  </si>
  <si>
    <t>53238</t>
  </si>
  <si>
    <t> 0.0668 </t>
  </si>
  <si>
    <t>2453662.2965 </t>
  </si>
  <si>
    <t> 18.10.2005 19:06 </t>
  </si>
  <si>
    <t>53241</t>
  </si>
  <si>
    <t> 0.0674 </t>
  </si>
  <si>
    <t>2453662.4097 </t>
  </si>
  <si>
    <t> 18.10.2005 21:49 </t>
  </si>
  <si>
    <t>53241.5</t>
  </si>
  <si>
    <t> 0.0638 </t>
  </si>
  <si>
    <t>2453662.5295 </t>
  </si>
  <si>
    <t>IBVS 6167</t>
  </si>
  <si>
    <t> 19.10.2005 00:42 </t>
  </si>
  <si>
    <t>53242</t>
  </si>
  <si>
    <t>2453669.1890 </t>
  </si>
  <si>
    <t> 25.10.2005 16:32 </t>
  </si>
  <si>
    <t>53270.5</t>
  </si>
  <si>
    <t> 0.0660 </t>
  </si>
  <si>
    <t>2453669.3070 </t>
  </si>
  <si>
    <t> 25.10.2005 19:22 </t>
  </si>
  <si>
    <t>53271</t>
  </si>
  <si>
    <t> 0.0672 </t>
  </si>
  <si>
    <t>2453735.3238 </t>
  </si>
  <si>
    <t> 30.12.2005 19:46 </t>
  </si>
  <si>
    <t>53553.5</t>
  </si>
  <si>
    <t> 0.0664 </t>
  </si>
  <si>
    <t>BAVM 220 </t>
  </si>
  <si>
    <t>2453745.2570 </t>
  </si>
  <si>
    <t> 09.01.2006 18:10 </t>
  </si>
  <si>
    <t>53596</t>
  </si>
  <si>
    <t> 0.0677 </t>
  </si>
  <si>
    <t>2453745.25735 </t>
  </si>
  <si>
    <t> 0.06806 </t>
  </si>
  <si>
    <t>2453745.3730 </t>
  </si>
  <si>
    <t> 09.01.2006 20:57 </t>
  </si>
  <si>
    <t>53596.5</t>
  </si>
  <si>
    <t> 0.0669 </t>
  </si>
  <si>
    <t>2453745.4916 </t>
  </si>
  <si>
    <t> 09.01.2006 23:47 </t>
  </si>
  <si>
    <t>53597</t>
  </si>
  <si>
    <t> 0.0686 </t>
  </si>
  <si>
    <t>2453930.4592 </t>
  </si>
  <si>
    <t> 13.07.2006 23:01 </t>
  </si>
  <si>
    <t>54388.5</t>
  </si>
  <si>
    <t> 0.0701 </t>
  </si>
  <si>
    <t> S.Parimucha et al. </t>
  </si>
  <si>
    <t>IBVS 5777 </t>
  </si>
  <si>
    <t>2453943.4294 </t>
  </si>
  <si>
    <t> 26.07.2006 22:18 </t>
  </si>
  <si>
    <t>54444</t>
  </si>
  <si>
    <t> 0.0704 </t>
  </si>
  <si>
    <t>2453943.5460 </t>
  </si>
  <si>
    <t> 27.07.2006 01:06 </t>
  </si>
  <si>
    <t>54444.5</t>
  </si>
  <si>
    <t> 0.0702 </t>
  </si>
  <si>
    <t>2453947.5188 </t>
  </si>
  <si>
    <t> 31.07.2006 00:27 </t>
  </si>
  <si>
    <t>54461.5</t>
  </si>
  <si>
    <t>2453985.3774 </t>
  </si>
  <si>
    <t> 06.09.2006 21:03 </t>
  </si>
  <si>
    <t>54623.5</t>
  </si>
  <si>
    <t> 0.0709 </t>
  </si>
  <si>
    <t> Sz.Csizmadia et al. </t>
  </si>
  <si>
    <t>IBVS 5736 </t>
  </si>
  <si>
    <t>2453987.3632 </t>
  </si>
  <si>
    <t> 08.09.2006 20:43 </t>
  </si>
  <si>
    <t>54632</t>
  </si>
  <si>
    <t> S.Dogru et al. </t>
  </si>
  <si>
    <t>IBVS 5746 </t>
  </si>
  <si>
    <t>2454018.0946 </t>
  </si>
  <si>
    <t> 09.10.2006 14:16 </t>
  </si>
  <si>
    <t>54763.5</t>
  </si>
  <si>
    <t> 0.0714 </t>
  </si>
  <si>
    <t> K.Nagai et al. </t>
  </si>
  <si>
    <t>VSB 45 </t>
  </si>
  <si>
    <t>2454018.211 </t>
  </si>
  <si>
    <t> 09.10.2006 17:03 </t>
  </si>
  <si>
    <t>54764</t>
  </si>
  <si>
    <t> 0.071 </t>
  </si>
  <si>
    <t>2454019.3796 </t>
  </si>
  <si>
    <t> 10.10.2006 21:06 </t>
  </si>
  <si>
    <t>54769</t>
  </si>
  <si>
    <t> 0.0711 </t>
  </si>
  <si>
    <t>2454055.4858 </t>
  </si>
  <si>
    <t> 15.11.2006 23:39 </t>
  </si>
  <si>
    <t>54923.5</t>
  </si>
  <si>
    <t> 0.0721 </t>
  </si>
  <si>
    <t>2454086.4499 </t>
  </si>
  <si>
    <t> 16.12.2006 22:47 </t>
  </si>
  <si>
    <t>55056</t>
  </si>
  <si>
    <t> 0.0722 </t>
  </si>
  <si>
    <t>IBVS 5795 </t>
  </si>
  <si>
    <t>2454314.5347 </t>
  </si>
  <si>
    <t> 02.08.2007 00:49 </t>
  </si>
  <si>
    <t>56032</t>
  </si>
  <si>
    <t> 0.0749 </t>
  </si>
  <si>
    <t>IBVS 5898 </t>
  </si>
  <si>
    <t>2454366.2982 </t>
  </si>
  <si>
    <t> 22.09.2007 19:09 </t>
  </si>
  <si>
    <t>56253.5</t>
  </si>
  <si>
    <t> 0.0759 </t>
  </si>
  <si>
    <t>BAVM 193 </t>
  </si>
  <si>
    <t>2454366.4144 </t>
  </si>
  <si>
    <t> 22.09.2007 21:56 </t>
  </si>
  <si>
    <t>56254</t>
  </si>
  <si>
    <t> 0.0753 </t>
  </si>
  <si>
    <t>2454366.5319 </t>
  </si>
  <si>
    <t> 23.09.2007 00:45 </t>
  </si>
  <si>
    <t>56254.5</t>
  </si>
  <si>
    <t>2454401.1188 </t>
  </si>
  <si>
    <t> 27.10.2007 14:51 </t>
  </si>
  <si>
    <t>56402.5</t>
  </si>
  <si>
    <t> 0.0766 </t>
  </si>
  <si>
    <t> K.Nakajima </t>
  </si>
  <si>
    <t>VSB 46 </t>
  </si>
  <si>
    <t>2454401.2344 </t>
  </si>
  <si>
    <t> 27.10.2007 17:37 </t>
  </si>
  <si>
    <t>56403</t>
  </si>
  <si>
    <t> 0.0754 </t>
  </si>
  <si>
    <t>2454405.559 </t>
  </si>
  <si>
    <t> 01.11.2007 01:24 </t>
  </si>
  <si>
    <t>56421.5</t>
  </si>
  <si>
    <t> 0.077 </t>
  </si>
  <si>
    <t> A.Paschke </t>
  </si>
  <si>
    <t>OEJV 0116 </t>
  </si>
  <si>
    <t>2454422.0319 </t>
  </si>
  <si>
    <t> 17.11.2007 12:45 </t>
  </si>
  <si>
    <t>56492</t>
  </si>
  <si>
    <t> 0.0744 </t>
  </si>
  <si>
    <t> H.Itoh </t>
  </si>
  <si>
    <t>2454428.9282 </t>
  </si>
  <si>
    <t> 24.11.2007 10:16 </t>
  </si>
  <si>
    <t>56521.5</t>
  </si>
  <si>
    <t> 0.0768 </t>
  </si>
  <si>
    <t>2454429.0432 </t>
  </si>
  <si>
    <t> 24.11.2007 13:02 </t>
  </si>
  <si>
    <t>56522</t>
  </si>
  <si>
    <t> 0.0750 </t>
  </si>
  <si>
    <t>2454441.6632 </t>
  </si>
  <si>
    <t> 07.12.2007 03:55 </t>
  </si>
  <si>
    <t>56576</t>
  </si>
  <si>
    <t> 0.0757 </t>
  </si>
  <si>
    <t>IBVS 5814 </t>
  </si>
  <si>
    <t>2454509.3177 </t>
  </si>
  <si>
    <t> 12.02.2008 19:37 </t>
  </si>
  <si>
    <t>56865.5</t>
  </si>
  <si>
    <t> 0.0767 </t>
  </si>
  <si>
    <t>2454676.4082 </t>
  </si>
  <si>
    <t> 28.07.2008 21:47 </t>
  </si>
  <si>
    <t>57580.5</t>
  </si>
  <si>
    <t> 0.0784 </t>
  </si>
  <si>
    <t>2454779.3502 </t>
  </si>
  <si>
    <t> 08.11.2008 20:24 </t>
  </si>
  <si>
    <t>58021</t>
  </si>
  <si>
    <t> 0.0797 </t>
  </si>
  <si>
    <t> H.Jungbluth </t>
  </si>
  <si>
    <t>BAVM 203 </t>
  </si>
  <si>
    <t>2454779.4666 </t>
  </si>
  <si>
    <t> 08.11.2008 23:11 </t>
  </si>
  <si>
    <t>58021.5</t>
  </si>
  <si>
    <t> 0.0792 </t>
  </si>
  <si>
    <t>2455009.1876 </t>
  </si>
  <si>
    <t> 26.06.2009 16:30 </t>
  </si>
  <si>
    <t>59004.5</t>
  </si>
  <si>
    <t> 0.0823 </t>
  </si>
  <si>
    <t> K.Shiokawa </t>
  </si>
  <si>
    <t>VSB 50 </t>
  </si>
  <si>
    <t>2455017.4829 </t>
  </si>
  <si>
    <t> 04.07.2009 23:35 </t>
  </si>
  <si>
    <t>59040</t>
  </si>
  <si>
    <t> 0.0816 </t>
  </si>
  <si>
    <t>2455022.5079 </t>
  </si>
  <si>
    <t> 10.07.2009 00:11 </t>
  </si>
  <si>
    <t>59061.5</t>
  </si>
  <si>
    <t> 0.0822 </t>
  </si>
  <si>
    <t> G.Marino et al. </t>
  </si>
  <si>
    <t>IBVS 5917 </t>
  </si>
  <si>
    <t>2455030.4532 </t>
  </si>
  <si>
    <t> 17.07.2009 22:52 </t>
  </si>
  <si>
    <t>59095.5</t>
  </si>
  <si>
    <t> 0.0820 </t>
  </si>
  <si>
    <t>2455054.4066 </t>
  </si>
  <si>
    <t> 10.08.2009 21:45 </t>
  </si>
  <si>
    <t>59198</t>
  </si>
  <si>
    <t> 0.0821 </t>
  </si>
  <si>
    <t>IBVS 5980 </t>
  </si>
  <si>
    <t>2455060.0155 </t>
  </si>
  <si>
    <t> 16.08.2009 12:22 </t>
  </si>
  <si>
    <t>59222</t>
  </si>
  <si>
    <t> 0.0824 </t>
  </si>
  <si>
    <t>2455060.1327 </t>
  </si>
  <si>
    <t> 16.08.2009 15:11 </t>
  </si>
  <si>
    <t>59222.5</t>
  </si>
  <si>
    <t> 0.0828 </t>
  </si>
  <si>
    <t>2455060.2487 </t>
  </si>
  <si>
    <t> 16.08.2009 17:58 </t>
  </si>
  <si>
    <t>59223</t>
  </si>
  <si>
    <t>2455076.6077 </t>
  </si>
  <si>
    <t> 02.09.2009 02:35 </t>
  </si>
  <si>
    <t>59293</t>
  </si>
  <si>
    <t> 0.0826 </t>
  </si>
  <si>
    <t>2455126.2678 </t>
  </si>
  <si>
    <t> 21.10.2009 18:25 </t>
  </si>
  <si>
    <t>59505.5</t>
  </si>
  <si>
    <t> 0.0834 </t>
  </si>
  <si>
    <t>m</t>
  </si>
  <si>
    <t> A.Liakos &amp; P.Niarchos </t>
  </si>
  <si>
    <t>IBVS 5943 </t>
  </si>
  <si>
    <t>2455126.3843 </t>
  </si>
  <si>
    <t> 21.10.2009 21:13 </t>
  </si>
  <si>
    <t>59506</t>
  </si>
  <si>
    <t> 0.0831 </t>
  </si>
  <si>
    <t>2455221.2646 </t>
  </si>
  <si>
    <t> 24.01.2010 18:21 </t>
  </si>
  <si>
    <t>59912</t>
  </si>
  <si>
    <t> 0.0850 </t>
  </si>
  <si>
    <t>2455460.3352 </t>
  </si>
  <si>
    <t> 20.09.2010 20:02 </t>
  </si>
  <si>
    <t>60935</t>
  </si>
  <si>
    <t> 0.0900 </t>
  </si>
  <si>
    <t> Y.Ogmen </t>
  </si>
  <si>
    <t> JAAVSO 42;426 </t>
  </si>
  <si>
    <t>2455461.0338 </t>
  </si>
  <si>
    <t> 21.09.2010 12:48 </t>
  </si>
  <si>
    <t>60938</t>
  </si>
  <si>
    <t> 0.0875 </t>
  </si>
  <si>
    <t>Rc</t>
  </si>
  <si>
    <t>VSB 51 </t>
  </si>
  <si>
    <t>2455468.1618 </t>
  </si>
  <si>
    <t> 28.09.2010 15:52 </t>
  </si>
  <si>
    <t>60968.5</t>
  </si>
  <si>
    <t> 0.0880 </t>
  </si>
  <si>
    <t>2455468.2785 </t>
  </si>
  <si>
    <t> 28.09.2010 18:41 </t>
  </si>
  <si>
    <t>60969</t>
  </si>
  <si>
    <t> 0.0878 </t>
  </si>
  <si>
    <t>2455478.3278 </t>
  </si>
  <si>
    <t> 08.10.2010 19:52 </t>
  </si>
  <si>
    <t>61012</t>
  </si>
  <si>
    <t> 0.0884 </t>
  </si>
  <si>
    <t>BAVM 215 </t>
  </si>
  <si>
    <t>2455478.4453 </t>
  </si>
  <si>
    <t> 08.10.2010 22:41 </t>
  </si>
  <si>
    <t>61012.5</t>
  </si>
  <si>
    <t> 0.0891 </t>
  </si>
  <si>
    <t>2455478.5615 </t>
  </si>
  <si>
    <t> 09.10.2010 01:28 </t>
  </si>
  <si>
    <t>61013</t>
  </si>
  <si>
    <t>2455481.4825 </t>
  </si>
  <si>
    <t> 11.10.2010 23:34 </t>
  </si>
  <si>
    <t>61025.5</t>
  </si>
  <si>
    <t> 0.0883 </t>
  </si>
  <si>
    <t>2455498.3079 </t>
  </si>
  <si>
    <t> 28.10.2010 19:23 </t>
  </si>
  <si>
    <t>61097.5</t>
  </si>
  <si>
    <t> K.Kasai </t>
  </si>
  <si>
    <t>2455500.2942 </t>
  </si>
  <si>
    <t> 30.10.2010 19:03 </t>
  </si>
  <si>
    <t>61106</t>
  </si>
  <si>
    <t> 0.0879 </t>
  </si>
  <si>
    <t>2455517.5877 </t>
  </si>
  <si>
    <t> 17.11.2010 02:06 </t>
  </si>
  <si>
    <t>61180</t>
  </si>
  <si>
    <t>IBVS 5960 </t>
  </si>
  <si>
    <t>2455517.7045 </t>
  </si>
  <si>
    <t> 17.11.2010 04:54 </t>
  </si>
  <si>
    <t>61180.5</t>
  </si>
  <si>
    <t>2455778.3891 </t>
  </si>
  <si>
    <t> 04.08.2011 21:20 </t>
  </si>
  <si>
    <t>62296</t>
  </si>
  <si>
    <t> 0.0909 </t>
  </si>
  <si>
    <t>IBVS 6044 </t>
  </si>
  <si>
    <t>2455778.5058 </t>
  </si>
  <si>
    <t> 05.08.2011 00:08 </t>
  </si>
  <si>
    <t>62296.5</t>
  </si>
  <si>
    <t> 0.0908 </t>
  </si>
  <si>
    <t>2455794.3984 </t>
  </si>
  <si>
    <t> 20.08.2011 21:33 </t>
  </si>
  <si>
    <t>62364.5</t>
  </si>
  <si>
    <t> 0.0924 </t>
  </si>
  <si>
    <t>BAVM 225 </t>
  </si>
  <si>
    <t>2455794.5140 </t>
  </si>
  <si>
    <t> 21.08.2011 00:20 </t>
  </si>
  <si>
    <t>62365</t>
  </si>
  <si>
    <t> 0.0911 </t>
  </si>
  <si>
    <t>2455850.3669 </t>
  </si>
  <si>
    <t> 15.10.2011 20:48 </t>
  </si>
  <si>
    <t>62604</t>
  </si>
  <si>
    <t> 0.0920 </t>
  </si>
  <si>
    <t>2455850.4836 </t>
  </si>
  <si>
    <t> 15.10.2011 23:36 </t>
  </si>
  <si>
    <t>62604.5</t>
  </si>
  <si>
    <t> 0.0918 </t>
  </si>
  <si>
    <t>2455883.0837 </t>
  </si>
  <si>
    <t> 17.11.2011 14:00 </t>
  </si>
  <si>
    <t>62744</t>
  </si>
  <si>
    <t> 0.0921 </t>
  </si>
  <si>
    <t>VSB 53 </t>
  </si>
  <si>
    <t>2455883.2001 </t>
  </si>
  <si>
    <t> 17.11.2011 16:48 </t>
  </si>
  <si>
    <t>62744.5</t>
  </si>
  <si>
    <t> 0.0916 </t>
  </si>
  <si>
    <t>2455883.3178 </t>
  </si>
  <si>
    <t> 17.11.2011 19:37 </t>
  </si>
  <si>
    <t>62745</t>
  </si>
  <si>
    <t> 0.0925 </t>
  </si>
  <si>
    <t>2456118.52958 </t>
  </si>
  <si>
    <t> 10.07.2012 00:42 </t>
  </si>
  <si>
    <t>63751.5</t>
  </si>
  <si>
    <t> 0.09459 </t>
  </si>
  <si>
    <t> K.Ho?kova </t>
  </si>
  <si>
    <t>OEJV 0160 </t>
  </si>
  <si>
    <t>2456183.3786 </t>
  </si>
  <si>
    <t> 12.09.2012 21:05 </t>
  </si>
  <si>
    <t>64029</t>
  </si>
  <si>
    <t> 0.0945 </t>
  </si>
  <si>
    <t>2456189.4547 </t>
  </si>
  <si>
    <t> 18.09.2012 22:54 </t>
  </si>
  <si>
    <t>64055</t>
  </si>
  <si>
    <t> 0.0946 </t>
  </si>
  <si>
    <t>2456219.60149 </t>
  </si>
  <si>
    <t> 19.10.2012 02:26 </t>
  </si>
  <si>
    <t>64184</t>
  </si>
  <si>
    <t> 0.09528 </t>
  </si>
  <si>
    <t>2456255.7069 </t>
  </si>
  <si>
    <t> 24.11.2012 04:57 </t>
  </si>
  <si>
    <t>64338.5</t>
  </si>
  <si>
    <t> 0.0955 </t>
  </si>
  <si>
    <t>IBVS 6042 </t>
  </si>
  <si>
    <t>2456519.4294 </t>
  </si>
  <si>
    <t> 14.08.2013 22:18 </t>
  </si>
  <si>
    <t>65467</t>
  </si>
  <si>
    <t> 0.0981 </t>
  </si>
  <si>
    <t>BAVM 232 </t>
  </si>
  <si>
    <t>2456520.3645 </t>
  </si>
  <si>
    <t> 15.08.2013 20:44 </t>
  </si>
  <si>
    <t>65471</t>
  </si>
  <si>
    <t> 0.0984 </t>
  </si>
  <si>
    <t>BAVM 234 </t>
  </si>
  <si>
    <t>2456520.4814 </t>
  </si>
  <si>
    <t> 15.08.2013 23:33 </t>
  </si>
  <si>
    <t>65471.5</t>
  </si>
  <si>
    <t>2456520.5984 </t>
  </si>
  <si>
    <t> 16.08.2013 02:21 </t>
  </si>
  <si>
    <t>65472</t>
  </si>
  <si>
    <t> 0.0986 </t>
  </si>
  <si>
    <t>2456539.40878 </t>
  </si>
  <si>
    <t> 03.09.2013 21:48 </t>
  </si>
  <si>
    <t>65552.5</t>
  </si>
  <si>
    <t> 0.09688 </t>
  </si>
  <si>
    <t> M.Magris </t>
  </si>
  <si>
    <t>2456907.3605 </t>
  </si>
  <si>
    <t> 06.09.2014 20:39 </t>
  </si>
  <si>
    <t>67127</t>
  </si>
  <si>
    <t> 0.1026 </t>
  </si>
  <si>
    <t>BAVM 239 </t>
  </si>
  <si>
    <t>2456907.4759 </t>
  </si>
  <si>
    <t> 06.09.2014 23:25 </t>
  </si>
  <si>
    <t>67127.5</t>
  </si>
  <si>
    <t> 0.1012 </t>
  </si>
  <si>
    <t>2456907.5923 </t>
  </si>
  <si>
    <t> 07.09.2014 02:12 </t>
  </si>
  <si>
    <t>67128</t>
  </si>
  <si>
    <t> 0.1007 </t>
  </si>
  <si>
    <t>BAD?</t>
  </si>
  <si>
    <t>My time zone &gt;&gt;&gt;&gt;&gt;</t>
  </si>
  <si>
    <t>(PST=8, PDT=MDT=7, MDT=CST=6, etc.)</t>
  </si>
  <si>
    <t>Linear Ephemeris =</t>
  </si>
  <si>
    <t>Quad. Ephemeris =</t>
  </si>
  <si>
    <t>Add cycle</t>
  </si>
  <si>
    <t>JD today</t>
  </si>
  <si>
    <t>Old Cycle</t>
  </si>
  <si>
    <t>New Cycle</t>
  </si>
  <si>
    <t>IBVS 5980</t>
  </si>
  <si>
    <t>V523 Cas</t>
  </si>
  <si>
    <t>System Type:</t>
  </si>
  <si>
    <t>EW</t>
  </si>
  <si>
    <t>Mag:  10.6-11.5</t>
  </si>
  <si>
    <t>GCVS 4 Eph.</t>
  </si>
  <si>
    <t>--- Working ----</t>
  </si>
  <si>
    <t>Epoch =</t>
  </si>
  <si>
    <t>Period =</t>
  </si>
  <si>
    <t>Linear</t>
  </si>
  <si>
    <t>Quadratic</t>
  </si>
  <si>
    <t>LS Intercept =</t>
  </si>
  <si>
    <t>LS Slope =</t>
  </si>
  <si>
    <t>LS Quadr term =</t>
  </si>
  <si>
    <t>Sum diff² =</t>
  </si>
  <si>
    <t>New epoch =</t>
  </si>
  <si>
    <t>New Period =</t>
  </si>
  <si>
    <t>New Ephemeris =</t>
  </si>
  <si>
    <t>Data</t>
  </si>
  <si>
    <t>Calc</t>
  </si>
  <si>
    <t>Source</t>
  </si>
  <si>
    <t>Type</t>
  </si>
  <si>
    <t>ToM</t>
  </si>
  <si>
    <t>error</t>
  </si>
  <si>
    <t>n'</t>
  </si>
  <si>
    <t>n</t>
  </si>
  <si>
    <t>O-C</t>
  </si>
  <si>
    <t>GCVS 4</t>
  </si>
  <si>
    <t>IBVS 4840</t>
  </si>
  <si>
    <t>Lin. Fit</t>
  </si>
  <si>
    <t>Q. fit</t>
  </si>
  <si>
    <t>Date</t>
  </si>
  <si>
    <t>Diff^2</t>
  </si>
  <si>
    <t>IBVS 1976</t>
  </si>
  <si>
    <t>IBVS 2986</t>
  </si>
  <si>
    <t>BBSAG 128</t>
  </si>
  <si>
    <t>Misc</t>
  </si>
  <si>
    <t>Locher K</t>
  </si>
  <si>
    <t>BBSAG Bull.16</t>
  </si>
  <si>
    <t>B</t>
  </si>
  <si>
    <t>BBSAG Bull.17</t>
  </si>
  <si>
    <t>v</t>
  </si>
  <si>
    <t>Diethelm R</t>
  </si>
  <si>
    <t>BBSAG Bull.18</t>
  </si>
  <si>
    <t>BBSAG 18</t>
  </si>
  <si>
    <t>K</t>
  </si>
  <si>
    <t>BBSAG Bull.19</t>
  </si>
  <si>
    <t>BBSAG Bull.20</t>
  </si>
  <si>
    <t>BBSAG Bull.21</t>
  </si>
  <si>
    <t>BBSAG Bull.24</t>
  </si>
  <si>
    <t>BBSAG Bull.25</t>
  </si>
  <si>
    <t>BBSAG Bull.26</t>
  </si>
  <si>
    <t>BBSAG Bull.27</t>
  </si>
  <si>
    <t>BBSAG Bull.29</t>
  </si>
  <si>
    <t>BBSAG Bull.30</t>
  </si>
  <si>
    <t>BBSAG Bull.32</t>
  </si>
  <si>
    <t>BBSAG Bull.33</t>
  </si>
  <si>
    <t>BBSAG Bull.35</t>
  </si>
  <si>
    <t>BBSAG Bull.36</t>
  </si>
  <si>
    <t>BBSAG Bull.38</t>
  </si>
  <si>
    <t>BBSAG Bull.40</t>
  </si>
  <si>
    <t>BBSAG Bull.41</t>
  </si>
  <si>
    <t>BBSAG Bull.44</t>
  </si>
  <si>
    <t>BBSAG Bull.45</t>
  </si>
  <si>
    <t>BBSAG Bull.46</t>
  </si>
  <si>
    <t>BBSAG Bull.47</t>
  </si>
  <si>
    <t>BBSAG Bull.48</t>
  </si>
  <si>
    <t>BBSAG Bull.49</t>
  </si>
  <si>
    <t>BBSAG Bull.50</t>
  </si>
  <si>
    <t>BBSAG Bull.51</t>
  </si>
  <si>
    <t>BBSAG 51</t>
  </si>
  <si>
    <t>BBSAG Bull.52</t>
  </si>
  <si>
    <t>BBSAG Bull.53</t>
  </si>
  <si>
    <t>BBSAG Bull.55</t>
  </si>
  <si>
    <t>BBSAG Bull.56</t>
  </si>
  <si>
    <t>BAA 59</t>
  </si>
  <si>
    <t>BBSAG Bull.57</t>
  </si>
  <si>
    <t>Mavrofridis G</t>
  </si>
  <si>
    <t>BBSAG Bull.62</t>
  </si>
  <si>
    <t>BBSAG Bull.59</t>
  </si>
  <si>
    <t>BBSAG Bull.60</t>
  </si>
  <si>
    <t>BBSAG Bull.58</t>
  </si>
  <si>
    <t>Elias D</t>
  </si>
  <si>
    <t>BBSAG Bull.61</t>
  </si>
  <si>
    <t>BBSAG 62</t>
  </si>
  <si>
    <t>BBSAG Bull.63</t>
  </si>
  <si>
    <t>BBSAG Bull.64</t>
  </si>
  <si>
    <t>BBSAG Bull.65</t>
  </si>
  <si>
    <t>BBSAG Bull.66</t>
  </si>
  <si>
    <t>BBSAG Bull.67</t>
  </si>
  <si>
    <t>BBSAG Bull.68</t>
  </si>
  <si>
    <t>Wils P</t>
  </si>
  <si>
    <t>BBSAG Bull.69</t>
  </si>
  <si>
    <t>Kohl M</t>
  </si>
  <si>
    <t>BBSAG Bull.70</t>
  </si>
  <si>
    <t>BAA 61</t>
  </si>
  <si>
    <t>BBSAG Bull.71</t>
  </si>
  <si>
    <t>BBSAG Bull.73</t>
  </si>
  <si>
    <t>BBSAG Bull.74</t>
  </si>
  <si>
    <t>BBSAG Bull.75</t>
  </si>
  <si>
    <t>BAA 63</t>
  </si>
  <si>
    <t>BBSAG Bull.77</t>
  </si>
  <si>
    <t>BBSAG Bull.78</t>
  </si>
  <si>
    <t>Peter H</t>
  </si>
  <si>
    <t>BBSAG Bull.79</t>
  </si>
  <si>
    <t>BAA 66</t>
  </si>
  <si>
    <t>BBSAG Bull.81</t>
  </si>
  <si>
    <t>BBSAG Bull.82</t>
  </si>
  <si>
    <t>BBSAG Bull.83</t>
  </si>
  <si>
    <t>BBSAG Bull.84</t>
  </si>
  <si>
    <t>BBSAG Bull.87</t>
  </si>
  <si>
    <t>BBSAG Bull.86</t>
  </si>
  <si>
    <t>BBSAG Bull.89</t>
  </si>
  <si>
    <t>BBSAG Bull.90</t>
  </si>
  <si>
    <t>Blaettler E</t>
  </si>
  <si>
    <t>BBSAG Bull.91</t>
  </si>
  <si>
    <t>BBSAG Bull.92</t>
  </si>
  <si>
    <t>BBSAG Bull.93</t>
  </si>
  <si>
    <t>BBSAG Bull.94</t>
  </si>
  <si>
    <t>BBSAG Bull.96</t>
  </si>
  <si>
    <t>BBSAG Bull.99</t>
  </si>
  <si>
    <t>BBSAG Bull.97</t>
  </si>
  <si>
    <t>BBSAG Bull.98</t>
  </si>
  <si>
    <t>phe</t>
  </si>
  <si>
    <t>V</t>
  </si>
  <si>
    <t>BAV-M 60</t>
  </si>
  <si>
    <t>BBSAG Bull.100</t>
  </si>
  <si>
    <t>BBSAG Bull.101</t>
  </si>
  <si>
    <t>BBSAG Bull.102</t>
  </si>
  <si>
    <t>BBSAG Bull.103</t>
  </si>
  <si>
    <t>BBSAG Bull.104</t>
  </si>
  <si>
    <t>BBSAG Bull.105</t>
  </si>
  <si>
    <t>BBSAG Bull.106</t>
  </si>
  <si>
    <t>BBSAG Bull.107</t>
  </si>
  <si>
    <t>BBSAG Bull.108</t>
  </si>
  <si>
    <t>BBSAG Bull.109</t>
  </si>
  <si>
    <t>BBSAG Bull.110</t>
  </si>
  <si>
    <t>BBSAG Bull.111</t>
  </si>
  <si>
    <t>BBSAG Bull.112</t>
  </si>
  <si>
    <t>BBSAG Bull.114</t>
  </si>
  <si>
    <t>BBSAG Bull.113</t>
  </si>
  <si>
    <t>BBSAG Bull.115</t>
  </si>
  <si>
    <t>BBSAG Bull.116</t>
  </si>
  <si>
    <t>BBSAG Bull.117</t>
  </si>
  <si>
    <t>Locher Kurt</t>
  </si>
  <si>
    <t>BBSAG Bull.118</t>
  </si>
  <si>
    <t>BBSAG 119</t>
  </si>
  <si>
    <t>ccd</t>
  </si>
  <si>
    <t>BBSAG 120</t>
  </si>
  <si>
    <t>Nelson</t>
  </si>
  <si>
    <t>BBSAG</t>
  </si>
  <si>
    <t>IBVS 5443</t>
  </si>
  <si>
    <t>II</t>
  </si>
  <si>
    <t>Gd-Çg</t>
  </si>
  <si>
    <t>Gd</t>
  </si>
  <si>
    <t>I</t>
  </si>
  <si>
    <t>Gd-Kr</t>
  </si>
  <si>
    <t>Gd-Ak</t>
  </si>
  <si>
    <t>IBVS</t>
  </si>
  <si>
    <t>IBVS 5341</t>
  </si>
  <si>
    <t>IBVS 5016</t>
  </si>
  <si>
    <t>Krajci</t>
  </si>
  <si>
    <t>IBVS 5438</t>
  </si>
  <si>
    <t>Photo</t>
  </si>
  <si>
    <t>IBVS 5583</t>
  </si>
  <si>
    <t>IBVS 5056</t>
  </si>
  <si>
    <t>IBVS 5543</t>
  </si>
  <si>
    <t>Genet &amp; Smith</t>
  </si>
  <si>
    <t xml:space="preserve"> I</t>
  </si>
  <si>
    <t>Smith</t>
  </si>
  <si>
    <t>Genet</t>
  </si>
  <si>
    <t>Note second plot to right.</t>
  </si>
  <si>
    <t>IBVS 5594</t>
  </si>
  <si>
    <t>IBVS 0887</t>
  </si>
  <si>
    <t>See also pages B and C</t>
  </si>
  <si>
    <t>IBVS 5643</t>
  </si>
  <si>
    <t xml:space="preserve">D.Williams UNPB   </t>
  </si>
  <si>
    <t>JAAVSO, 50, 255</t>
  </si>
  <si>
    <t>VSB, 91</t>
  </si>
  <si>
    <t>JBAV, 60</t>
  </si>
  <si>
    <t>JBAV, 63</t>
  </si>
  <si>
    <t>JAAVSO 51, 134</t>
  </si>
  <si>
    <t>JBAV, 79</t>
  </si>
  <si>
    <t>JAAVSO52#1</t>
  </si>
  <si>
    <t xml:space="preserve">Mag </t>
  </si>
  <si>
    <t>Next ToM-P</t>
  </si>
  <si>
    <t>Next ToM-S</t>
  </si>
  <si>
    <t>10.62-11.45</t>
  </si>
  <si>
    <t>EW?KW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</si>
</sst>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&quot;$&quot;#,##0_);\(&quot;$&quot;#,##0\)"/>
    <numFmt numFmtId="165" formatCode="0E+00"/>
    <numFmt numFmtId="166" formatCode="0.00000"/>
    <numFmt numFmtId="167" formatCode="0.0000"/>
    <numFmt numFmtId="168" formatCode="0.E+00"/>
    <numFmt numFmtId="169" formatCode="0.0%"/>
    <numFmt numFmtId="170" formatCode="0.000000"/>
  </numFmts>
  <fonts count="59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8"/>
      <name val="Arial"/>
      <family val="2"/>
    </font>
    <font>
      <b/>
      <sz val="10"/>
      <color indexed="61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sz val="10"/>
      <color indexed="8"/>
      <name val="Arial"/>
      <family val="2"/>
    </font>
    <font>
      <sz val="10"/>
      <color indexed="20"/>
      <name val="Arial"/>
      <family val="2"/>
    </font>
    <font>
      <b/>
      <sz val="10"/>
      <color indexed="17"/>
      <name val="Arial"/>
      <family val="2"/>
    </font>
    <font>
      <sz val="10"/>
      <color indexed="17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vertAlign val="superscript"/>
      <sz val="10"/>
      <name val="Arial"/>
      <family val="2"/>
    </font>
    <font>
      <sz val="10"/>
      <name val="Arial"/>
      <family val="2"/>
    </font>
    <font>
      <i/>
      <sz val="10"/>
      <color indexed="2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trike/>
      <sz val="10"/>
      <color indexed="8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name val="Arial"/>
      <family val="2"/>
    </font>
    <font>
      <sz val="11"/>
      <color rgb="FF00B050"/>
      <name val="Calibri"/>
      <family val="2"/>
      <scheme val="minor"/>
    </font>
    <font>
      <sz val="10"/>
      <color rgb="FFFF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1">
    <xf numFmtId="0" fontId="0" fillId="0" borderId="0">
      <alignment vertical="top"/>
    </xf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9" borderId="0" applyNumberFormat="0" applyBorder="0" applyAlignment="0" applyProtection="0"/>
    <xf numFmtId="0" fontId="39" fillId="3" borderId="0" applyNumberFormat="0" applyBorder="0" applyAlignment="0" applyProtection="0"/>
    <xf numFmtId="0" fontId="40" fillId="20" borderId="1" applyNumberFormat="0" applyAlignment="0" applyProtection="0"/>
    <xf numFmtId="0" fontId="41" fillId="21" borderId="2" applyNumberFormat="0" applyAlignment="0" applyProtection="0"/>
    <xf numFmtId="3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51" fillId="0" borderId="0" applyFont="0" applyFill="0" applyBorder="0" applyAlignment="0" applyProtection="0"/>
    <xf numFmtId="0" fontId="43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4" fillId="0" borderId="3" applyNumberFormat="0" applyFill="0" applyAlignment="0" applyProtection="0"/>
    <xf numFmtId="0" fontId="4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45" fillId="7" borderId="1" applyNumberFormat="0" applyAlignment="0" applyProtection="0"/>
    <xf numFmtId="0" fontId="46" fillId="0" borderId="4" applyNumberFormat="0" applyFill="0" applyAlignment="0" applyProtection="0"/>
    <xf numFmtId="0" fontId="47" fillId="22" borderId="0" applyNumberFormat="0" applyBorder="0" applyAlignment="0" applyProtection="0"/>
    <xf numFmtId="0" fontId="30" fillId="0" borderId="0"/>
    <xf numFmtId="0" fontId="10" fillId="0" borderId="0"/>
    <xf numFmtId="0" fontId="10" fillId="0" borderId="0"/>
    <xf numFmtId="0" fontId="10" fillId="23" borderId="5" applyNumberFormat="0" applyFont="0" applyAlignment="0" applyProtection="0"/>
    <xf numFmtId="0" fontId="48" fillId="20" borderId="6" applyNumberFormat="0" applyAlignment="0" applyProtection="0"/>
    <xf numFmtId="0" fontId="49" fillId="0" borderId="0" applyNumberFormat="0" applyFill="0" applyBorder="0" applyAlignment="0" applyProtection="0"/>
    <xf numFmtId="0" fontId="51" fillId="0" borderId="7" applyNumberFormat="0" applyFont="0" applyFill="0" applyAlignment="0" applyProtection="0"/>
    <xf numFmtId="0" fontId="50" fillId="0" borderId="0" applyNumberFormat="0" applyFill="0" applyBorder="0" applyAlignment="0" applyProtection="0"/>
    <xf numFmtId="43" fontId="56" fillId="0" borderId="0" applyFont="0" applyFill="0" applyBorder="0" applyAlignment="0" applyProtection="0"/>
  </cellStyleXfs>
  <cellXfs count="226">
    <xf numFmtId="0" fontId="0" fillId="0" borderId="0" xfId="0" applyAlignment="1"/>
    <xf numFmtId="0" fontId="3" fillId="0" borderId="0" xfId="0" applyFont="1" applyAlignment="1"/>
    <xf numFmtId="0" fontId="0" fillId="0" borderId="0" xfId="0" applyAlignment="1">
      <alignment horizontal="right"/>
    </xf>
    <xf numFmtId="11" fontId="0" fillId="0" borderId="0" xfId="0" applyNumberFormat="1" applyAlignment="1"/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/>
    <xf numFmtId="14" fontId="0" fillId="0" borderId="0" xfId="0" applyNumberFormat="1" applyAlignment="1"/>
    <xf numFmtId="0" fontId="0" fillId="0" borderId="9" xfId="0" applyBorder="1" applyAlignment="1"/>
    <xf numFmtId="165" fontId="0" fillId="0" borderId="0" xfId="0" applyNumberFormat="1" applyAlignment="1"/>
    <xf numFmtId="0" fontId="5" fillId="0" borderId="0" xfId="0" applyFont="1" applyAlignment="1"/>
    <xf numFmtId="0" fontId="0" fillId="0" borderId="10" xfId="0" applyBorder="1" applyAlignment="1"/>
    <xf numFmtId="0" fontId="0" fillId="0" borderId="11" xfId="0" applyBorder="1" applyAlignment="1"/>
    <xf numFmtId="0" fontId="0" fillId="0" borderId="12" xfId="0" applyBorder="1" applyAlignment="1"/>
    <xf numFmtId="0" fontId="6" fillId="0" borderId="0" xfId="0" applyFont="1" applyAlignment="1"/>
    <xf numFmtId="0" fontId="4" fillId="0" borderId="0" xfId="0" applyFont="1" applyAlignment="1"/>
    <xf numFmtId="0" fontId="0" fillId="0" borderId="13" xfId="0" applyBorder="1" applyAlignment="1">
      <alignment horizontal="center"/>
    </xf>
    <xf numFmtId="0" fontId="7" fillId="0" borderId="0" xfId="0" applyFont="1" applyAlignment="1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9" fillId="0" borderId="0" xfId="0" applyFont="1" applyAlignment="1"/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right" wrapText="1"/>
    </xf>
    <xf numFmtId="0" fontId="11" fillId="0" borderId="0" xfId="0" applyFont="1" applyAlignment="1"/>
    <xf numFmtId="0" fontId="11" fillId="0" borderId="0" xfId="0" applyFont="1" applyAlignment="1">
      <alignment wrapText="1"/>
    </xf>
    <xf numFmtId="0" fontId="7" fillId="0" borderId="0" xfId="0" applyFont="1" applyAlignment="1">
      <alignment horizontal="left"/>
    </xf>
    <xf numFmtId="0" fontId="11" fillId="0" borderId="0" xfId="0" applyFont="1">
      <alignment vertical="top"/>
    </xf>
    <xf numFmtId="0" fontId="12" fillId="0" borderId="0" xfId="0" applyFont="1" applyAlignment="1">
      <alignment horizontal="left"/>
    </xf>
    <xf numFmtId="166" fontId="0" fillId="0" borderId="0" xfId="0" applyNumberFormat="1" applyAlignment="1">
      <alignment horizontal="right"/>
    </xf>
    <xf numFmtId="166" fontId="0" fillId="0" borderId="0" xfId="0" applyNumberFormat="1" applyAlignment="1"/>
    <xf numFmtId="166" fontId="0" fillId="0" borderId="0" xfId="0" applyNumberFormat="1" applyAlignment="1">
      <alignment horizontal="right" wrapText="1"/>
    </xf>
    <xf numFmtId="0" fontId="11" fillId="0" borderId="0" xfId="0" applyFont="1" applyAlignment="1">
      <alignment horizontal="left"/>
    </xf>
    <xf numFmtId="0" fontId="9" fillId="0" borderId="0" xfId="0" applyFont="1" applyAlignment="1">
      <alignment vertical="center"/>
    </xf>
    <xf numFmtId="0" fontId="0" fillId="0" borderId="0" xfId="0" applyAlignment="1">
      <alignment horizontal="left" wrapText="1"/>
    </xf>
    <xf numFmtId="0" fontId="9" fillId="0" borderId="0" xfId="0" applyFont="1">
      <alignment vertical="top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14" xfId="0" applyBorder="1" applyAlignment="1"/>
    <xf numFmtId="0" fontId="0" fillId="0" borderId="15" xfId="0" applyBorder="1" applyAlignment="1"/>
    <xf numFmtId="0" fontId="15" fillId="0" borderId="0" xfId="0" applyFont="1" applyAlignment="1"/>
    <xf numFmtId="0" fontId="0" fillId="0" borderId="16" xfId="0" applyBorder="1" applyAlignment="1"/>
    <xf numFmtId="0" fontId="0" fillId="0" borderId="17" xfId="0" applyBorder="1" applyAlignment="1"/>
    <xf numFmtId="0" fontId="16" fillId="0" borderId="0" xfId="0" applyFont="1" applyAlignment="1"/>
    <xf numFmtId="0" fontId="0" fillId="0" borderId="0" xfId="0">
      <alignment vertical="top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167" fontId="0" fillId="0" borderId="0" xfId="0" applyNumberFormat="1" applyAlignment="1">
      <alignment horizontal="left"/>
    </xf>
    <xf numFmtId="0" fontId="10" fillId="0" borderId="0" xfId="0" applyFont="1" applyAlignment="1">
      <alignment horizontal="left"/>
    </xf>
    <xf numFmtId="166" fontId="0" fillId="0" borderId="0" xfId="0" applyNumberFormat="1" applyAlignment="1">
      <alignment horizontal="left"/>
    </xf>
    <xf numFmtId="166" fontId="0" fillId="0" borderId="0" xfId="0" applyNumberFormat="1" applyAlignment="1">
      <alignment horizontal="left" wrapText="1"/>
    </xf>
    <xf numFmtId="0" fontId="11" fillId="0" borderId="0" xfId="0" applyFont="1" applyAlignment="1">
      <alignment vertical="center"/>
    </xf>
    <xf numFmtId="0" fontId="9" fillId="24" borderId="0" xfId="0" applyFont="1" applyFill="1" applyAlignment="1"/>
    <xf numFmtId="0" fontId="18" fillId="0" borderId="0" xfId="0" applyFont="1" applyAlignment="1"/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/>
    </xf>
    <xf numFmtId="0" fontId="17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20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/>
    </xf>
    <xf numFmtId="0" fontId="21" fillId="0" borderId="0" xfId="0" applyFont="1">
      <alignment vertical="top"/>
    </xf>
    <xf numFmtId="0" fontId="6" fillId="0" borderId="0" xfId="0" applyFont="1">
      <alignment vertical="top"/>
    </xf>
    <xf numFmtId="0" fontId="23" fillId="0" borderId="0" xfId="0" applyFont="1">
      <alignment vertical="top"/>
    </xf>
    <xf numFmtId="0" fontId="6" fillId="0" borderId="0" xfId="0" applyFont="1" applyAlignment="1">
      <alignment horizontal="center"/>
    </xf>
    <xf numFmtId="0" fontId="6" fillId="0" borderId="18" xfId="0" applyFont="1" applyBorder="1">
      <alignment vertical="top"/>
    </xf>
    <xf numFmtId="0" fontId="24" fillId="0" borderId="19" xfId="0" applyFont="1" applyBorder="1">
      <alignment vertical="top"/>
    </xf>
    <xf numFmtId="0" fontId="9" fillId="0" borderId="20" xfId="0" applyFont="1" applyBorder="1">
      <alignment vertical="top"/>
    </xf>
    <xf numFmtId="168" fontId="9" fillId="0" borderId="20" xfId="0" applyNumberFormat="1" applyFont="1" applyBorder="1" applyAlignment="1">
      <alignment horizontal="center"/>
    </xf>
    <xf numFmtId="169" fontId="6" fillId="0" borderId="0" xfId="0" applyNumberFormat="1" applyFont="1">
      <alignment vertical="top"/>
    </xf>
    <xf numFmtId="14" fontId="0" fillId="0" borderId="0" xfId="0" applyNumberFormat="1">
      <alignment vertical="top"/>
    </xf>
    <xf numFmtId="0" fontId="6" fillId="0" borderId="21" xfId="0" applyFont="1" applyBorder="1">
      <alignment vertical="top"/>
    </xf>
    <xf numFmtId="0" fontId="24" fillId="0" borderId="22" xfId="0" applyFont="1" applyBorder="1">
      <alignment vertical="top"/>
    </xf>
    <xf numFmtId="0" fontId="9" fillId="0" borderId="23" xfId="0" applyFont="1" applyBorder="1">
      <alignment vertical="top"/>
    </xf>
    <xf numFmtId="168" fontId="9" fillId="0" borderId="23" xfId="0" applyNumberFormat="1" applyFont="1" applyBorder="1" applyAlignment="1">
      <alignment horizontal="center"/>
    </xf>
    <xf numFmtId="0" fontId="6" fillId="0" borderId="24" xfId="0" applyFont="1" applyBorder="1">
      <alignment vertical="top"/>
    </xf>
    <xf numFmtId="0" fontId="24" fillId="0" borderId="25" xfId="0" applyFont="1" applyBorder="1">
      <alignment vertical="top"/>
    </xf>
    <xf numFmtId="0" fontId="9" fillId="0" borderId="26" xfId="0" applyFont="1" applyBorder="1">
      <alignment vertical="top"/>
    </xf>
    <xf numFmtId="168" fontId="9" fillId="0" borderId="26" xfId="0" applyNumberFormat="1" applyFont="1" applyBorder="1" applyAlignment="1">
      <alignment horizontal="center"/>
    </xf>
    <xf numFmtId="0" fontId="23" fillId="0" borderId="13" xfId="0" applyFont="1" applyBorder="1">
      <alignment vertical="top"/>
    </xf>
    <xf numFmtId="0" fontId="0" fillId="0" borderId="13" xfId="0" applyBorder="1">
      <alignment vertical="top"/>
    </xf>
    <xf numFmtId="0" fontId="24" fillId="0" borderId="0" xfId="0" applyFont="1">
      <alignment vertical="top"/>
    </xf>
    <xf numFmtId="168" fontId="9" fillId="0" borderId="0" xfId="0" applyNumberFormat="1" applyFont="1" applyAlignment="1">
      <alignment horizontal="center"/>
    </xf>
    <xf numFmtId="10" fontId="6" fillId="0" borderId="0" xfId="0" applyNumberFormat="1" applyFont="1">
      <alignment vertical="top"/>
    </xf>
    <xf numFmtId="0" fontId="25" fillId="0" borderId="0" xfId="0" applyFont="1" applyProtection="1">
      <alignment vertical="top"/>
      <protection locked="0"/>
    </xf>
    <xf numFmtId="0" fontId="25" fillId="0" borderId="0" xfId="0" applyFont="1" applyAlignment="1">
      <alignment horizontal="center"/>
    </xf>
    <xf numFmtId="0" fontId="26" fillId="0" borderId="0" xfId="0" applyFont="1">
      <alignment vertical="top"/>
    </xf>
    <xf numFmtId="0" fontId="27" fillId="0" borderId="0" xfId="0" applyFont="1" applyAlignment="1">
      <alignment horizontal="center"/>
    </xf>
    <xf numFmtId="0" fontId="10" fillId="0" borderId="0" xfId="0" applyFont="1">
      <alignment vertical="top"/>
    </xf>
    <xf numFmtId="0" fontId="6" fillId="0" borderId="13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9" fillId="0" borderId="27" xfId="0" applyFont="1" applyBorder="1">
      <alignment vertical="top"/>
    </xf>
    <xf numFmtId="0" fontId="9" fillId="25" borderId="0" xfId="0" applyFont="1" applyFill="1" applyAlignment="1"/>
    <xf numFmtId="0" fontId="14" fillId="25" borderId="0" xfId="0" applyFont="1" applyFill="1" applyAlignment="1"/>
    <xf numFmtId="169" fontId="28" fillId="0" borderId="0" xfId="0" applyNumberFormat="1" applyFont="1">
      <alignment vertical="top"/>
    </xf>
    <xf numFmtId="10" fontId="28" fillId="0" borderId="0" xfId="0" applyNumberFormat="1" applyFont="1">
      <alignment vertical="top"/>
    </xf>
    <xf numFmtId="0" fontId="9" fillId="0" borderId="13" xfId="0" applyFont="1" applyBorder="1" applyAlignment="1">
      <alignment horizontal="center"/>
    </xf>
    <xf numFmtId="0" fontId="0" fillId="0" borderId="13" xfId="0" applyBorder="1" applyAlignment="1"/>
    <xf numFmtId="0" fontId="12" fillId="0" borderId="0" xfId="0" applyFont="1">
      <alignment vertical="top"/>
    </xf>
    <xf numFmtId="0" fontId="25" fillId="0" borderId="0" xfId="0" applyFont="1">
      <alignment vertical="top"/>
    </xf>
    <xf numFmtId="0" fontId="16" fillId="0" borderId="0" xfId="0" applyFont="1" applyAlignment="1">
      <alignment horizontal="right" vertical="top"/>
    </xf>
    <xf numFmtId="0" fontId="16" fillId="0" borderId="0" xfId="0" applyFont="1">
      <alignment vertical="top"/>
    </xf>
    <xf numFmtId="11" fontId="28" fillId="0" borderId="0" xfId="0" applyNumberFormat="1" applyFont="1">
      <alignment vertical="top"/>
    </xf>
    <xf numFmtId="0" fontId="17" fillId="0" borderId="5" xfId="0" applyFont="1" applyBorder="1" applyAlignment="1"/>
    <xf numFmtId="0" fontId="17" fillId="0" borderId="5" xfId="0" applyFont="1" applyBorder="1">
      <alignment vertical="top"/>
    </xf>
    <xf numFmtId="0" fontId="17" fillId="0" borderId="0" xfId="0" applyFont="1" applyAlignment="1"/>
    <xf numFmtId="0" fontId="17" fillId="0" borderId="0" xfId="0" applyFont="1">
      <alignment vertical="top"/>
    </xf>
    <xf numFmtId="0" fontId="25" fillId="0" borderId="0" xfId="0" applyFont="1" applyAlignment="1" applyProtection="1">
      <alignment horizontal="left"/>
      <protection locked="0"/>
    </xf>
    <xf numFmtId="0" fontId="28" fillId="0" borderId="0" xfId="0" applyFont="1">
      <alignment vertical="top"/>
    </xf>
    <xf numFmtId="0" fontId="31" fillId="0" borderId="0" xfId="0" applyFont="1">
      <alignment vertical="top"/>
    </xf>
    <xf numFmtId="0" fontId="25" fillId="26" borderId="5" xfId="0" applyFont="1" applyFill="1" applyBorder="1">
      <alignment vertical="top"/>
    </xf>
    <xf numFmtId="0" fontId="25" fillId="26" borderId="27" xfId="0" applyFont="1" applyFill="1" applyBorder="1">
      <alignment vertical="top"/>
    </xf>
    <xf numFmtId="0" fontId="9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0" fontId="32" fillId="0" borderId="0" xfId="0" applyFont="1">
      <alignment vertical="top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13" fillId="0" borderId="0" xfId="0" applyFont="1" applyAlignment="1">
      <alignment horizontal="left" wrapText="1"/>
    </xf>
    <xf numFmtId="0" fontId="28" fillId="0" borderId="0" xfId="0" applyFont="1" applyAlignment="1">
      <alignment horizontal="left" vertical="center"/>
    </xf>
    <xf numFmtId="0" fontId="11" fillId="0" borderId="13" xfId="0" applyFont="1" applyBorder="1" applyAlignment="1"/>
    <xf numFmtId="11" fontId="0" fillId="0" borderId="0" xfId="0" applyNumberFormat="1">
      <alignment vertical="top"/>
    </xf>
    <xf numFmtId="0" fontId="26" fillId="0" borderId="0" xfId="0" applyFont="1" applyAlignment="1"/>
    <xf numFmtId="167" fontId="11" fillId="0" borderId="0" xfId="0" applyNumberFormat="1" applyFont="1" applyAlignment="1">
      <alignment horizontal="left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left" vertical="center"/>
    </xf>
    <xf numFmtId="166" fontId="11" fillId="0" borderId="0" xfId="0" applyNumberFormat="1" applyFont="1" applyAlignment="1">
      <alignment horizontal="left"/>
    </xf>
    <xf numFmtId="166" fontId="11" fillId="0" borderId="0" xfId="0" applyNumberFormat="1" applyFont="1" applyAlignment="1">
      <alignment horizontal="left" wrapText="1"/>
    </xf>
    <xf numFmtId="0" fontId="12" fillId="0" borderId="0" xfId="0" applyFont="1" applyAlignment="1"/>
    <xf numFmtId="0" fontId="0" fillId="0" borderId="20" xfId="0" applyBorder="1" applyAlignment="1"/>
    <xf numFmtId="0" fontId="0" fillId="0" borderId="23" xfId="0" applyBorder="1" applyAlignment="1"/>
    <xf numFmtId="0" fontId="0" fillId="0" borderId="26" xfId="0" applyBorder="1" applyAlignment="1"/>
    <xf numFmtId="0" fontId="9" fillId="27" borderId="0" xfId="0" applyFont="1" applyFill="1" applyAlignment="1"/>
    <xf numFmtId="0" fontId="32" fillId="0" borderId="0" xfId="0" applyFont="1" applyAlignment="1">
      <alignment horizontal="left" wrapText="1"/>
    </xf>
    <xf numFmtId="0" fontId="32" fillId="0" borderId="0" xfId="0" applyFont="1" applyAlignment="1">
      <alignment horizontal="center" wrapText="1"/>
    </xf>
    <xf numFmtId="0" fontId="12" fillId="24" borderId="0" xfId="0" applyFont="1" applyFill="1" applyAlignment="1"/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center"/>
    </xf>
    <xf numFmtId="14" fontId="11" fillId="0" borderId="0" xfId="0" applyNumberFormat="1" applyFont="1" applyAlignment="1"/>
    <xf numFmtId="0" fontId="34" fillId="0" borderId="0" xfId="0" applyFont="1" applyAlignment="1">
      <alignment horizontal="left"/>
    </xf>
    <xf numFmtId="0" fontId="0" fillId="0" borderId="18" xfId="0" applyBorder="1" applyAlignment="1">
      <alignment horizontal="center"/>
    </xf>
    <xf numFmtId="0" fontId="0" fillId="0" borderId="19" xfId="0" applyBorder="1">
      <alignment vertical="top"/>
    </xf>
    <xf numFmtId="0" fontId="0" fillId="0" borderId="21" xfId="0" applyBorder="1" applyAlignment="1">
      <alignment horizontal="center"/>
    </xf>
    <xf numFmtId="0" fontId="0" fillId="0" borderId="22" xfId="0" applyBorder="1">
      <alignment vertical="top"/>
    </xf>
    <xf numFmtId="0" fontId="35" fillId="0" borderId="0" xfId="38" applyAlignment="1" applyProtection="1">
      <alignment horizontal="left"/>
    </xf>
    <xf numFmtId="0" fontId="0" fillId="0" borderId="24" xfId="0" applyBorder="1" applyAlignment="1">
      <alignment horizontal="center"/>
    </xf>
    <xf numFmtId="0" fontId="0" fillId="0" borderId="25" xfId="0" applyBorder="1">
      <alignment vertical="top"/>
    </xf>
    <xf numFmtId="0" fontId="0" fillId="0" borderId="0" xfId="0" quotePrefix="1">
      <alignment vertical="top"/>
    </xf>
    <xf numFmtId="0" fontId="17" fillId="28" borderId="28" xfId="0" applyFont="1" applyFill="1" applyBorder="1" applyAlignment="1">
      <alignment horizontal="left" vertical="top" wrapText="1" indent="1"/>
    </xf>
    <xf numFmtId="0" fontId="17" fillId="28" borderId="28" xfId="0" applyFont="1" applyFill="1" applyBorder="1" applyAlignment="1">
      <alignment horizontal="center" vertical="top" wrapText="1"/>
    </xf>
    <xf numFmtId="0" fontId="17" fillId="28" borderId="28" xfId="0" applyFont="1" applyFill="1" applyBorder="1" applyAlignment="1">
      <alignment horizontal="right" vertical="top" wrapText="1"/>
    </xf>
    <xf numFmtId="0" fontId="35" fillId="28" borderId="28" xfId="38" applyFill="1" applyBorder="1" applyAlignment="1" applyProtection="1">
      <alignment horizontal="right" vertical="top" wrapText="1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5" fillId="0" borderId="0" xfId="0" applyFont="1" applyAlignment="1"/>
    <xf numFmtId="0" fontId="15" fillId="0" borderId="0" xfId="0" applyFont="1">
      <alignment vertical="top"/>
    </xf>
    <xf numFmtId="0" fontId="7" fillId="0" borderId="0" xfId="0" applyFont="1">
      <alignment vertical="top"/>
    </xf>
    <xf numFmtId="22" fontId="9" fillId="0" borderId="0" xfId="0" applyNumberFormat="1" applyFont="1">
      <alignment vertical="top"/>
    </xf>
    <xf numFmtId="0" fontId="36" fillId="0" borderId="0" xfId="0" applyFont="1" applyAlignment="1"/>
    <xf numFmtId="0" fontId="18" fillId="0" borderId="0" xfId="0" applyFont="1" applyAlignment="1">
      <alignment horizontal="center"/>
    </xf>
    <xf numFmtId="0" fontId="52" fillId="0" borderId="0" xfId="0" applyFont="1">
      <alignment vertical="top"/>
    </xf>
    <xf numFmtId="0" fontId="52" fillId="0" borderId="0" xfId="0" applyFont="1" applyAlignment="1">
      <alignment horizontal="center" wrapText="1"/>
    </xf>
    <xf numFmtId="0" fontId="52" fillId="0" borderId="0" xfId="0" applyFont="1" applyAlignment="1">
      <alignment horizontal="left" wrapText="1"/>
    </xf>
    <xf numFmtId="0" fontId="52" fillId="0" borderId="0" xfId="0" applyFont="1" applyAlignment="1">
      <alignment horizontal="center"/>
    </xf>
    <xf numFmtId="0" fontId="52" fillId="0" borderId="0" xfId="0" applyFont="1" applyAlignment="1">
      <alignment horizontal="left"/>
    </xf>
    <xf numFmtId="0" fontId="52" fillId="0" borderId="0" xfId="43" applyFont="1"/>
    <xf numFmtId="0" fontId="52" fillId="0" borderId="0" xfId="43" applyFont="1" applyAlignment="1">
      <alignment horizontal="center"/>
    </xf>
    <xf numFmtId="0" fontId="52" fillId="0" borderId="0" xfId="43" applyFont="1" applyAlignment="1">
      <alignment horizontal="left"/>
    </xf>
    <xf numFmtId="0" fontId="52" fillId="0" borderId="0" xfId="0" applyFont="1" applyAlignment="1">
      <alignment wrapText="1"/>
    </xf>
    <xf numFmtId="0" fontId="52" fillId="0" borderId="0" xfId="42" applyFont="1" applyAlignment="1">
      <alignment wrapText="1"/>
    </xf>
    <xf numFmtId="0" fontId="52" fillId="0" borderId="0" xfId="42" applyFont="1" applyAlignment="1">
      <alignment horizontal="center" wrapText="1"/>
    </xf>
    <xf numFmtId="0" fontId="52" fillId="0" borderId="0" xfId="42" applyFont="1" applyAlignment="1">
      <alignment horizontal="left" wrapText="1"/>
    </xf>
    <xf numFmtId="0" fontId="52" fillId="0" borderId="0" xfId="42" applyFont="1" applyAlignment="1">
      <alignment horizontal="left"/>
    </xf>
    <xf numFmtId="0" fontId="52" fillId="0" borderId="0" xfId="42" applyFont="1" applyAlignment="1">
      <alignment horizontal="center"/>
    </xf>
    <xf numFmtId="0" fontId="52" fillId="0" borderId="0" xfId="42" applyFont="1"/>
    <xf numFmtId="0" fontId="53" fillId="0" borderId="0" xfId="0" applyFont="1" applyAlignment="1">
      <alignment horizontal="left" vertical="center"/>
    </xf>
    <xf numFmtId="0" fontId="53" fillId="0" borderId="0" xfId="0" applyFont="1" applyAlignment="1">
      <alignment horizontal="center" vertical="center"/>
    </xf>
    <xf numFmtId="0" fontId="53" fillId="0" borderId="0" xfId="0" applyFont="1" applyAlignment="1">
      <alignment horizontal="left"/>
    </xf>
    <xf numFmtId="0" fontId="53" fillId="0" borderId="0" xfId="42" applyFont="1" applyAlignment="1">
      <alignment horizontal="left" vertical="center" wrapText="1"/>
    </xf>
    <xf numFmtId="0" fontId="53" fillId="0" borderId="0" xfId="42" applyFont="1" applyAlignment="1">
      <alignment horizontal="center" vertical="center" wrapText="1"/>
    </xf>
    <xf numFmtId="0" fontId="53" fillId="0" borderId="0" xfId="42" applyFont="1" applyAlignment="1">
      <alignment horizontal="left" wrapText="1"/>
    </xf>
    <xf numFmtId="0" fontId="11" fillId="0" borderId="0" xfId="44" applyFont="1"/>
    <xf numFmtId="0" fontId="11" fillId="0" borderId="0" xfId="44" applyFont="1" applyAlignment="1">
      <alignment horizontal="center" wrapText="1"/>
    </xf>
    <xf numFmtId="0" fontId="11" fillId="0" borderId="0" xfId="44" applyFont="1" applyAlignment="1">
      <alignment horizontal="left" wrapText="1"/>
    </xf>
    <xf numFmtId="0" fontId="11" fillId="0" borderId="0" xfId="44" applyFont="1" applyAlignment="1">
      <alignment horizontal="left"/>
    </xf>
    <xf numFmtId="0" fontId="11" fillId="0" borderId="0" xfId="44" applyFont="1" applyAlignment="1">
      <alignment horizontal="center"/>
    </xf>
    <xf numFmtId="0" fontId="20" fillId="0" borderId="0" xfId="0" applyFont="1">
      <alignment vertical="top"/>
    </xf>
    <xf numFmtId="0" fontId="12" fillId="0" borderId="0" xfId="42" applyFont="1" applyAlignment="1">
      <alignment horizontal="left"/>
    </xf>
    <xf numFmtId="0" fontId="12" fillId="0" borderId="0" xfId="42" applyFont="1"/>
    <xf numFmtId="0" fontId="26" fillId="0" borderId="0" xfId="42" applyFont="1" applyAlignment="1">
      <alignment horizontal="left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0" borderId="0" xfId="42" applyFont="1" applyAlignment="1">
      <alignment horizontal="left"/>
    </xf>
    <xf numFmtId="0" fontId="5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 wrapText="1"/>
    </xf>
    <xf numFmtId="0" fontId="55" fillId="0" borderId="0" xfId="0" applyFont="1" applyAlignment="1">
      <alignment horizontal="left" vertical="center" wrapText="1"/>
    </xf>
    <xf numFmtId="0" fontId="55" fillId="0" borderId="0" xfId="0" applyFont="1" applyAlignment="1">
      <alignment horizontal="center" vertical="center" wrapText="1"/>
    </xf>
    <xf numFmtId="0" fontId="54" fillId="0" borderId="0" xfId="0" applyFont="1" applyAlignment="1" applyProtection="1">
      <alignment horizontal="center" vertical="center" wrapText="1"/>
      <protection locked="0"/>
    </xf>
    <xf numFmtId="0" fontId="54" fillId="0" borderId="0" xfId="0" applyFont="1" applyAlignment="1" applyProtection="1">
      <alignment horizontal="left" vertical="center" wrapText="1"/>
      <protection locked="0"/>
    </xf>
    <xf numFmtId="43" fontId="54" fillId="0" borderId="0" xfId="50" applyFont="1" applyBorder="1"/>
    <xf numFmtId="0" fontId="54" fillId="0" borderId="0" xfId="0" applyFont="1" applyAlignment="1">
      <alignment horizontal="left" vertical="center" wrapText="1"/>
    </xf>
    <xf numFmtId="166" fontId="54" fillId="0" borderId="0" xfId="0" applyNumberFormat="1" applyFont="1" applyAlignment="1">
      <alignment horizontal="left" vertical="center" wrapText="1"/>
    </xf>
    <xf numFmtId="0" fontId="12" fillId="0" borderId="0" xfId="42" applyFont="1" applyAlignment="1">
      <alignment horizontal="center"/>
    </xf>
    <xf numFmtId="43" fontId="54" fillId="0" borderId="0" xfId="50" applyFont="1" applyBorder="1" applyAlignment="1">
      <alignment horizontal="center"/>
    </xf>
    <xf numFmtId="170" fontId="55" fillId="0" borderId="0" xfId="0" applyNumberFormat="1" applyFont="1" applyAlignment="1">
      <alignment horizontal="left" vertical="center" wrapText="1"/>
    </xf>
    <xf numFmtId="170" fontId="54" fillId="0" borderId="0" xfId="0" applyNumberFormat="1" applyFont="1" applyAlignment="1" applyProtection="1">
      <alignment horizontal="left" vertical="center" wrapText="1"/>
      <protection locked="0"/>
    </xf>
    <xf numFmtId="0" fontId="54" fillId="0" borderId="0" xfId="0" applyFont="1" applyAlignment="1" applyProtection="1">
      <alignment horizontal="center" vertical="center"/>
      <protection locked="0"/>
    </xf>
    <xf numFmtId="0" fontId="57" fillId="0" borderId="0" xfId="0" applyFont="1" applyAlignment="1">
      <alignment horizontal="left"/>
    </xf>
    <xf numFmtId="0" fontId="0" fillId="0" borderId="29" xfId="0" applyBorder="1" applyAlignment="1">
      <alignment horizontal="right"/>
    </xf>
    <xf numFmtId="0" fontId="55" fillId="0" borderId="32" xfId="0" applyFont="1" applyBorder="1" applyAlignment="1">
      <alignment horizontal="right" vertical="center"/>
    </xf>
    <xf numFmtId="0" fontId="55" fillId="0" borderId="34" xfId="0" applyFont="1" applyBorder="1" applyAlignment="1">
      <alignment horizontal="right" vertical="center"/>
    </xf>
    <xf numFmtId="0" fontId="10" fillId="29" borderId="30" xfId="0" applyFont="1" applyFill="1" applyBorder="1" applyAlignment="1">
      <alignment horizontal="right" vertical="center"/>
    </xf>
    <xf numFmtId="0" fontId="58" fillId="0" borderId="33" xfId="0" applyFont="1" applyBorder="1" applyAlignment="1">
      <alignment horizontal="right" vertical="center"/>
    </xf>
    <xf numFmtId="22" fontId="58" fillId="0" borderId="33" xfId="0" applyNumberFormat="1" applyFont="1" applyBorder="1" applyAlignment="1">
      <alignment horizontal="right" vertical="center"/>
    </xf>
    <xf numFmtId="22" fontId="58" fillId="0" borderId="35" xfId="0" applyNumberFormat="1" applyFont="1" applyBorder="1" applyAlignment="1">
      <alignment horizontal="right" vertical="center"/>
    </xf>
    <xf numFmtId="0" fontId="4" fillId="0" borderId="33" xfId="0" applyFont="1" applyBorder="1" applyAlignment="1">
      <alignment horizontal="right" vertical="center"/>
    </xf>
    <xf numFmtId="0" fontId="10" fillId="29" borderId="31" xfId="0" applyFont="1" applyFill="1" applyBorder="1" applyAlignment="1">
      <alignment horizontal="center" vertical="center"/>
    </xf>
    <xf numFmtId="0" fontId="10" fillId="0" borderId="0" xfId="0" applyFont="1" applyAlignment="1"/>
  </cellXfs>
  <cellStyles count="5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50" builtinId="3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rmal_A_A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V0523 Cas -- O-C Diagr.</a:t>
            </a:r>
          </a:p>
        </c:rich>
      </c:tx>
      <c:layout>
        <c:manualLayout>
          <c:xMode val="edge"/>
          <c:yMode val="edge"/>
          <c:x val="0.35463258785942492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0575079872204"/>
          <c:y val="0.12285714285714286"/>
          <c:w val="0.82587859424920129"/>
          <c:h val="0.6542857142857142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1'!$F$21:$F$1000</c:f>
              <c:numCache>
                <c:formatCode>General</c:formatCode>
                <c:ptCount val="98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  <c:pt idx="590">
                  <c:v>51493.5</c:v>
                </c:pt>
                <c:pt idx="591">
                  <c:v>51497</c:v>
                </c:pt>
                <c:pt idx="592">
                  <c:v>51497.5</c:v>
                </c:pt>
                <c:pt idx="593">
                  <c:v>51497.5</c:v>
                </c:pt>
                <c:pt idx="594">
                  <c:v>51498</c:v>
                </c:pt>
                <c:pt idx="595">
                  <c:v>51498</c:v>
                </c:pt>
                <c:pt idx="596">
                  <c:v>51501.5</c:v>
                </c:pt>
                <c:pt idx="597">
                  <c:v>51502</c:v>
                </c:pt>
                <c:pt idx="598">
                  <c:v>51502</c:v>
                </c:pt>
                <c:pt idx="599">
                  <c:v>51502.5</c:v>
                </c:pt>
                <c:pt idx="600">
                  <c:v>51506</c:v>
                </c:pt>
                <c:pt idx="601">
                  <c:v>51506</c:v>
                </c:pt>
                <c:pt idx="602">
                  <c:v>51506.5</c:v>
                </c:pt>
                <c:pt idx="603">
                  <c:v>51506.5</c:v>
                </c:pt>
                <c:pt idx="604">
                  <c:v>51514.5</c:v>
                </c:pt>
                <c:pt idx="605">
                  <c:v>51515</c:v>
                </c:pt>
                <c:pt idx="606">
                  <c:v>51519</c:v>
                </c:pt>
                <c:pt idx="607">
                  <c:v>51522.5</c:v>
                </c:pt>
                <c:pt idx="608">
                  <c:v>51523</c:v>
                </c:pt>
                <c:pt idx="609">
                  <c:v>51523.5</c:v>
                </c:pt>
                <c:pt idx="610">
                  <c:v>51527</c:v>
                </c:pt>
                <c:pt idx="611">
                  <c:v>51527.5</c:v>
                </c:pt>
                <c:pt idx="612">
                  <c:v>51528</c:v>
                </c:pt>
                <c:pt idx="613">
                  <c:v>51531.5</c:v>
                </c:pt>
                <c:pt idx="614">
                  <c:v>51531.5</c:v>
                </c:pt>
                <c:pt idx="615">
                  <c:v>51532</c:v>
                </c:pt>
                <c:pt idx="616">
                  <c:v>51532</c:v>
                </c:pt>
                <c:pt idx="617">
                  <c:v>51533</c:v>
                </c:pt>
                <c:pt idx="618">
                  <c:v>51535.5</c:v>
                </c:pt>
                <c:pt idx="619">
                  <c:v>51536</c:v>
                </c:pt>
                <c:pt idx="620">
                  <c:v>51536</c:v>
                </c:pt>
                <c:pt idx="621">
                  <c:v>51536.5</c:v>
                </c:pt>
                <c:pt idx="622">
                  <c:v>51536.5</c:v>
                </c:pt>
                <c:pt idx="623">
                  <c:v>51540</c:v>
                </c:pt>
                <c:pt idx="624">
                  <c:v>51540.5</c:v>
                </c:pt>
                <c:pt idx="625">
                  <c:v>51540.5</c:v>
                </c:pt>
                <c:pt idx="626">
                  <c:v>51541</c:v>
                </c:pt>
                <c:pt idx="627">
                  <c:v>51544</c:v>
                </c:pt>
                <c:pt idx="628">
                  <c:v>51544.5</c:v>
                </c:pt>
                <c:pt idx="629">
                  <c:v>51544.5</c:v>
                </c:pt>
                <c:pt idx="630">
                  <c:v>51545</c:v>
                </c:pt>
                <c:pt idx="631">
                  <c:v>51545</c:v>
                </c:pt>
                <c:pt idx="632">
                  <c:v>51549</c:v>
                </c:pt>
                <c:pt idx="633">
                  <c:v>51549.5</c:v>
                </c:pt>
                <c:pt idx="634">
                  <c:v>51595.5</c:v>
                </c:pt>
                <c:pt idx="635">
                  <c:v>51596</c:v>
                </c:pt>
                <c:pt idx="636">
                  <c:v>51761</c:v>
                </c:pt>
                <c:pt idx="637">
                  <c:v>51761.5</c:v>
                </c:pt>
                <c:pt idx="638">
                  <c:v>51762</c:v>
                </c:pt>
                <c:pt idx="639">
                  <c:v>51929</c:v>
                </c:pt>
                <c:pt idx="640">
                  <c:v>51929.5</c:v>
                </c:pt>
                <c:pt idx="641">
                  <c:v>51933</c:v>
                </c:pt>
                <c:pt idx="642">
                  <c:v>51933.5</c:v>
                </c:pt>
                <c:pt idx="643">
                  <c:v>51946</c:v>
                </c:pt>
                <c:pt idx="644">
                  <c:v>51946.5</c:v>
                </c:pt>
                <c:pt idx="645">
                  <c:v>51986</c:v>
                </c:pt>
                <c:pt idx="646">
                  <c:v>51986</c:v>
                </c:pt>
                <c:pt idx="647">
                  <c:v>51986</c:v>
                </c:pt>
                <c:pt idx="648">
                  <c:v>51986.5</c:v>
                </c:pt>
                <c:pt idx="649">
                  <c:v>51986.5</c:v>
                </c:pt>
                <c:pt idx="650">
                  <c:v>51986.5</c:v>
                </c:pt>
                <c:pt idx="651">
                  <c:v>52972</c:v>
                </c:pt>
                <c:pt idx="652">
                  <c:v>52984</c:v>
                </c:pt>
                <c:pt idx="653">
                  <c:v>53182</c:v>
                </c:pt>
                <c:pt idx="654">
                  <c:v>53182.5</c:v>
                </c:pt>
                <c:pt idx="655">
                  <c:v>53190</c:v>
                </c:pt>
                <c:pt idx="656">
                  <c:v>53194</c:v>
                </c:pt>
                <c:pt idx="657">
                  <c:v>53237.5</c:v>
                </c:pt>
                <c:pt idx="658">
                  <c:v>53238</c:v>
                </c:pt>
                <c:pt idx="659">
                  <c:v>53241</c:v>
                </c:pt>
                <c:pt idx="660">
                  <c:v>53241.5</c:v>
                </c:pt>
                <c:pt idx="661">
                  <c:v>53242</c:v>
                </c:pt>
                <c:pt idx="662">
                  <c:v>53270.5</c:v>
                </c:pt>
                <c:pt idx="663">
                  <c:v>53270.5</c:v>
                </c:pt>
                <c:pt idx="664">
                  <c:v>53271</c:v>
                </c:pt>
                <c:pt idx="665">
                  <c:v>53271</c:v>
                </c:pt>
                <c:pt idx="666">
                  <c:v>53553.5</c:v>
                </c:pt>
                <c:pt idx="667">
                  <c:v>53596</c:v>
                </c:pt>
                <c:pt idx="668">
                  <c:v>53596</c:v>
                </c:pt>
                <c:pt idx="669">
                  <c:v>53596.5</c:v>
                </c:pt>
                <c:pt idx="670">
                  <c:v>53597</c:v>
                </c:pt>
                <c:pt idx="671">
                  <c:v>54388.5</c:v>
                </c:pt>
                <c:pt idx="672">
                  <c:v>54444</c:v>
                </c:pt>
                <c:pt idx="673">
                  <c:v>54444.5</c:v>
                </c:pt>
                <c:pt idx="674">
                  <c:v>54461.5</c:v>
                </c:pt>
                <c:pt idx="675">
                  <c:v>54623.5</c:v>
                </c:pt>
                <c:pt idx="676">
                  <c:v>54632</c:v>
                </c:pt>
                <c:pt idx="677">
                  <c:v>54763.5</c:v>
                </c:pt>
                <c:pt idx="678">
                  <c:v>54764</c:v>
                </c:pt>
                <c:pt idx="679">
                  <c:v>54769</c:v>
                </c:pt>
                <c:pt idx="680">
                  <c:v>54923.5</c:v>
                </c:pt>
                <c:pt idx="681">
                  <c:v>55056</c:v>
                </c:pt>
                <c:pt idx="682">
                  <c:v>56032</c:v>
                </c:pt>
                <c:pt idx="683">
                  <c:v>56253.5</c:v>
                </c:pt>
                <c:pt idx="684">
                  <c:v>56254</c:v>
                </c:pt>
                <c:pt idx="685">
                  <c:v>56254.5</c:v>
                </c:pt>
                <c:pt idx="686">
                  <c:v>56402.5</c:v>
                </c:pt>
                <c:pt idx="687">
                  <c:v>56403</c:v>
                </c:pt>
                <c:pt idx="688">
                  <c:v>56421.5</c:v>
                </c:pt>
                <c:pt idx="689">
                  <c:v>56492</c:v>
                </c:pt>
                <c:pt idx="690">
                  <c:v>56521.5</c:v>
                </c:pt>
                <c:pt idx="691">
                  <c:v>56522</c:v>
                </c:pt>
                <c:pt idx="692">
                  <c:v>56557.5</c:v>
                </c:pt>
                <c:pt idx="693">
                  <c:v>56576</c:v>
                </c:pt>
                <c:pt idx="694">
                  <c:v>56576</c:v>
                </c:pt>
                <c:pt idx="695">
                  <c:v>56865.5</c:v>
                </c:pt>
                <c:pt idx="696">
                  <c:v>57580.5</c:v>
                </c:pt>
                <c:pt idx="697">
                  <c:v>58021</c:v>
                </c:pt>
                <c:pt idx="698">
                  <c:v>58021.5</c:v>
                </c:pt>
                <c:pt idx="699">
                  <c:v>59004.5</c:v>
                </c:pt>
                <c:pt idx="700">
                  <c:v>59040</c:v>
                </c:pt>
                <c:pt idx="701">
                  <c:v>59061.5</c:v>
                </c:pt>
                <c:pt idx="702">
                  <c:v>59095.5</c:v>
                </c:pt>
                <c:pt idx="703">
                  <c:v>59198</c:v>
                </c:pt>
                <c:pt idx="704">
                  <c:v>59222</c:v>
                </c:pt>
                <c:pt idx="705">
                  <c:v>59222.5</c:v>
                </c:pt>
                <c:pt idx="706">
                  <c:v>59223</c:v>
                </c:pt>
                <c:pt idx="707">
                  <c:v>59293</c:v>
                </c:pt>
                <c:pt idx="708">
                  <c:v>59505.5</c:v>
                </c:pt>
                <c:pt idx="709">
                  <c:v>59506</c:v>
                </c:pt>
                <c:pt idx="710">
                  <c:v>59912</c:v>
                </c:pt>
                <c:pt idx="711">
                  <c:v>60935</c:v>
                </c:pt>
                <c:pt idx="712">
                  <c:v>60935</c:v>
                </c:pt>
                <c:pt idx="713">
                  <c:v>60938</c:v>
                </c:pt>
                <c:pt idx="714">
                  <c:v>60968.5</c:v>
                </c:pt>
                <c:pt idx="715">
                  <c:v>60969</c:v>
                </c:pt>
                <c:pt idx="716">
                  <c:v>61012</c:v>
                </c:pt>
                <c:pt idx="717">
                  <c:v>61012.5</c:v>
                </c:pt>
                <c:pt idx="718">
                  <c:v>61013</c:v>
                </c:pt>
                <c:pt idx="719">
                  <c:v>61025.5</c:v>
                </c:pt>
                <c:pt idx="720">
                  <c:v>61097.5</c:v>
                </c:pt>
                <c:pt idx="721">
                  <c:v>61106</c:v>
                </c:pt>
                <c:pt idx="722">
                  <c:v>61180</c:v>
                </c:pt>
                <c:pt idx="723">
                  <c:v>61180.5</c:v>
                </c:pt>
                <c:pt idx="724">
                  <c:v>62296</c:v>
                </c:pt>
                <c:pt idx="725">
                  <c:v>62296.5</c:v>
                </c:pt>
                <c:pt idx="726">
                  <c:v>62364.5</c:v>
                </c:pt>
                <c:pt idx="727">
                  <c:v>62365</c:v>
                </c:pt>
                <c:pt idx="728">
                  <c:v>62604</c:v>
                </c:pt>
                <c:pt idx="729">
                  <c:v>62604.5</c:v>
                </c:pt>
                <c:pt idx="730">
                  <c:v>62744</c:v>
                </c:pt>
                <c:pt idx="731">
                  <c:v>62744.5</c:v>
                </c:pt>
                <c:pt idx="732">
                  <c:v>62745</c:v>
                </c:pt>
                <c:pt idx="733">
                  <c:v>63751.5</c:v>
                </c:pt>
                <c:pt idx="734">
                  <c:v>64029</c:v>
                </c:pt>
                <c:pt idx="735">
                  <c:v>64055</c:v>
                </c:pt>
                <c:pt idx="736">
                  <c:v>64064.5</c:v>
                </c:pt>
                <c:pt idx="737">
                  <c:v>64064.5</c:v>
                </c:pt>
                <c:pt idx="738">
                  <c:v>64064.5</c:v>
                </c:pt>
                <c:pt idx="739">
                  <c:v>64065</c:v>
                </c:pt>
                <c:pt idx="740">
                  <c:v>64065</c:v>
                </c:pt>
                <c:pt idx="741">
                  <c:v>64065</c:v>
                </c:pt>
                <c:pt idx="742">
                  <c:v>64065.5</c:v>
                </c:pt>
                <c:pt idx="743">
                  <c:v>64065.5</c:v>
                </c:pt>
                <c:pt idx="744">
                  <c:v>64065.5</c:v>
                </c:pt>
                <c:pt idx="745">
                  <c:v>64184</c:v>
                </c:pt>
                <c:pt idx="746">
                  <c:v>64338.5</c:v>
                </c:pt>
                <c:pt idx="747">
                  <c:v>64380</c:v>
                </c:pt>
                <c:pt idx="748">
                  <c:v>64422.5</c:v>
                </c:pt>
                <c:pt idx="749">
                  <c:v>64423</c:v>
                </c:pt>
                <c:pt idx="750">
                  <c:v>65467</c:v>
                </c:pt>
                <c:pt idx="751">
                  <c:v>65471</c:v>
                </c:pt>
                <c:pt idx="752">
                  <c:v>65471.5</c:v>
                </c:pt>
                <c:pt idx="753">
                  <c:v>65472</c:v>
                </c:pt>
                <c:pt idx="754">
                  <c:v>65552.5</c:v>
                </c:pt>
                <c:pt idx="755">
                  <c:v>67127</c:v>
                </c:pt>
                <c:pt idx="756">
                  <c:v>67127.5</c:v>
                </c:pt>
                <c:pt idx="757">
                  <c:v>67128</c:v>
                </c:pt>
                <c:pt idx="758">
                  <c:v>67276.5</c:v>
                </c:pt>
                <c:pt idx="759">
                  <c:v>67520.5</c:v>
                </c:pt>
                <c:pt idx="760">
                  <c:v>67521</c:v>
                </c:pt>
                <c:pt idx="761">
                  <c:v>68570</c:v>
                </c:pt>
                <c:pt idx="762">
                  <c:v>68573.5</c:v>
                </c:pt>
                <c:pt idx="763">
                  <c:v>68574</c:v>
                </c:pt>
                <c:pt idx="764">
                  <c:v>68663.5</c:v>
                </c:pt>
                <c:pt idx="765">
                  <c:v>68664</c:v>
                </c:pt>
                <c:pt idx="766">
                  <c:v>68813.5</c:v>
                </c:pt>
                <c:pt idx="767">
                  <c:v>68814</c:v>
                </c:pt>
                <c:pt idx="768">
                  <c:v>68928</c:v>
                </c:pt>
                <c:pt idx="769">
                  <c:v>68928.5</c:v>
                </c:pt>
                <c:pt idx="770">
                  <c:v>68935.5</c:v>
                </c:pt>
                <c:pt idx="771">
                  <c:v>68935.5</c:v>
                </c:pt>
                <c:pt idx="772">
                  <c:v>68935.5</c:v>
                </c:pt>
                <c:pt idx="773">
                  <c:v>68936</c:v>
                </c:pt>
                <c:pt idx="774">
                  <c:v>68936</c:v>
                </c:pt>
                <c:pt idx="775">
                  <c:v>68936</c:v>
                </c:pt>
                <c:pt idx="776">
                  <c:v>68936.5</c:v>
                </c:pt>
                <c:pt idx="777">
                  <c:v>68936.5</c:v>
                </c:pt>
                <c:pt idx="778">
                  <c:v>68936.5</c:v>
                </c:pt>
                <c:pt idx="779">
                  <c:v>69979</c:v>
                </c:pt>
                <c:pt idx="780">
                  <c:v>69979</c:v>
                </c:pt>
                <c:pt idx="781">
                  <c:v>69979</c:v>
                </c:pt>
                <c:pt idx="782">
                  <c:v>70191.5</c:v>
                </c:pt>
                <c:pt idx="783">
                  <c:v>70191.5</c:v>
                </c:pt>
                <c:pt idx="784">
                  <c:v>70343.5</c:v>
                </c:pt>
                <c:pt idx="785">
                  <c:v>70584</c:v>
                </c:pt>
                <c:pt idx="786">
                  <c:v>71783</c:v>
                </c:pt>
                <c:pt idx="787">
                  <c:v>71783.5</c:v>
                </c:pt>
                <c:pt idx="788">
                  <c:v>72214.5</c:v>
                </c:pt>
                <c:pt idx="789">
                  <c:v>72390</c:v>
                </c:pt>
                <c:pt idx="790">
                  <c:v>72390</c:v>
                </c:pt>
                <c:pt idx="791">
                  <c:v>72390</c:v>
                </c:pt>
                <c:pt idx="792">
                  <c:v>73362</c:v>
                </c:pt>
                <c:pt idx="793">
                  <c:v>73528.5</c:v>
                </c:pt>
                <c:pt idx="794">
                  <c:v>73605</c:v>
                </c:pt>
                <c:pt idx="795">
                  <c:v>73644.5</c:v>
                </c:pt>
                <c:pt idx="796">
                  <c:v>77952.5</c:v>
                </c:pt>
                <c:pt idx="797">
                  <c:v>77952.5</c:v>
                </c:pt>
                <c:pt idx="798">
                  <c:v>77952.5</c:v>
                </c:pt>
                <c:pt idx="799">
                  <c:v>77952.5</c:v>
                </c:pt>
                <c:pt idx="800">
                  <c:v>78056</c:v>
                </c:pt>
                <c:pt idx="801">
                  <c:v>78056.5</c:v>
                </c:pt>
                <c:pt idx="802">
                  <c:v>78057</c:v>
                </c:pt>
                <c:pt idx="803">
                  <c:v>78073</c:v>
                </c:pt>
                <c:pt idx="804">
                  <c:v>79182</c:v>
                </c:pt>
                <c:pt idx="805">
                  <c:v>79469</c:v>
                </c:pt>
                <c:pt idx="806">
                  <c:v>79499.5</c:v>
                </c:pt>
                <c:pt idx="807">
                  <c:v>79516</c:v>
                </c:pt>
                <c:pt idx="808">
                  <c:v>79516.5</c:v>
                </c:pt>
                <c:pt idx="809">
                  <c:v>79517</c:v>
                </c:pt>
                <c:pt idx="810">
                  <c:v>79564.5</c:v>
                </c:pt>
                <c:pt idx="811">
                  <c:v>80216.5</c:v>
                </c:pt>
                <c:pt idx="812">
                  <c:v>80217</c:v>
                </c:pt>
                <c:pt idx="813">
                  <c:v>81581.5</c:v>
                </c:pt>
                <c:pt idx="814">
                  <c:v>81582</c:v>
                </c:pt>
                <c:pt idx="815">
                  <c:v>81778.5</c:v>
                </c:pt>
              </c:numCache>
            </c:numRef>
          </c:xVal>
          <c:yVal>
            <c:numRef>
              <c:f>'Active 1'!$H$21:$H$1000</c:f>
              <c:numCache>
                <c:formatCode>General</c:formatCode>
                <c:ptCount val="980"/>
                <c:pt idx="63">
                  <c:v>1.1524999994435348E-2</c:v>
                </c:pt>
                <c:pt idx="64">
                  <c:v>8.8383600013912655E-3</c:v>
                </c:pt>
                <c:pt idx="65">
                  <c:v>1.8096799998602364E-2</c:v>
                </c:pt>
                <c:pt idx="66">
                  <c:v>1.0251460000290535E-2</c:v>
                </c:pt>
                <c:pt idx="67">
                  <c:v>6.4887400003499351E-3</c:v>
                </c:pt>
                <c:pt idx="68">
                  <c:v>1.6747180001402739E-2</c:v>
                </c:pt>
                <c:pt idx="69">
                  <c:v>1.9473640000796877E-2</c:v>
                </c:pt>
                <c:pt idx="71">
                  <c:v>1.455790000181878E-2</c:v>
                </c:pt>
                <c:pt idx="72">
                  <c:v>1.3640519995533396E-2</c:v>
                </c:pt>
                <c:pt idx="73">
                  <c:v>7.0511200028704479E-3</c:v>
                </c:pt>
                <c:pt idx="74">
                  <c:v>1.1403999815229326E-4</c:v>
                </c:pt>
                <c:pt idx="84">
                  <c:v>1.8221399950562045E-3</c:v>
                </c:pt>
                <c:pt idx="87">
                  <c:v>0</c:v>
                </c:pt>
                <c:pt idx="91">
                  <c:v>3.7556800016318448E-3</c:v>
                </c:pt>
                <c:pt idx="92">
                  <c:v>-8.965999586507678E-5</c:v>
                </c:pt>
                <c:pt idx="93">
                  <c:v>-3.61509999493137E-3</c:v>
                </c:pt>
                <c:pt idx="94">
                  <c:v>-2.4604400023235939E-3</c:v>
                </c:pt>
                <c:pt idx="101">
                  <c:v>-8.1414000014774501E-3</c:v>
                </c:pt>
                <c:pt idx="102">
                  <c:v>-8.9041199971688911E-3</c:v>
                </c:pt>
                <c:pt idx="103">
                  <c:v>-9.2749000032199547E-3</c:v>
                </c:pt>
                <c:pt idx="104">
                  <c:v>1.8797599987010472E-3</c:v>
                </c:pt>
                <c:pt idx="105">
                  <c:v>-1.0965579996991437E-2</c:v>
                </c:pt>
                <c:pt idx="106">
                  <c:v>-1.8829600012395531E-3</c:v>
                </c:pt>
                <c:pt idx="108">
                  <c:v>-5.0164599961135536E-3</c:v>
                </c:pt>
                <c:pt idx="113">
                  <c:v>-8.3755000014207326E-3</c:v>
                </c:pt>
                <c:pt idx="114">
                  <c:v>-6.138220000138972E-3</c:v>
                </c:pt>
                <c:pt idx="118">
                  <c:v>-4.8163000028580427E-3</c:v>
                </c:pt>
                <c:pt idx="123">
                  <c:v>-5.4545599996345118E-3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FE-4B19-A455-16FDB6A034D8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1'!$F$21:$F$1000</c:f>
              <c:numCache>
                <c:formatCode>General</c:formatCode>
                <c:ptCount val="98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  <c:pt idx="590">
                  <c:v>51493.5</c:v>
                </c:pt>
                <c:pt idx="591">
                  <c:v>51497</c:v>
                </c:pt>
                <c:pt idx="592">
                  <c:v>51497.5</c:v>
                </c:pt>
                <c:pt idx="593">
                  <c:v>51497.5</c:v>
                </c:pt>
                <c:pt idx="594">
                  <c:v>51498</c:v>
                </c:pt>
                <c:pt idx="595">
                  <c:v>51498</c:v>
                </c:pt>
                <c:pt idx="596">
                  <c:v>51501.5</c:v>
                </c:pt>
                <c:pt idx="597">
                  <c:v>51502</c:v>
                </c:pt>
                <c:pt idx="598">
                  <c:v>51502</c:v>
                </c:pt>
                <c:pt idx="599">
                  <c:v>51502.5</c:v>
                </c:pt>
                <c:pt idx="600">
                  <c:v>51506</c:v>
                </c:pt>
                <c:pt idx="601">
                  <c:v>51506</c:v>
                </c:pt>
                <c:pt idx="602">
                  <c:v>51506.5</c:v>
                </c:pt>
                <c:pt idx="603">
                  <c:v>51506.5</c:v>
                </c:pt>
                <c:pt idx="604">
                  <c:v>51514.5</c:v>
                </c:pt>
                <c:pt idx="605">
                  <c:v>51515</c:v>
                </c:pt>
                <c:pt idx="606">
                  <c:v>51519</c:v>
                </c:pt>
                <c:pt idx="607">
                  <c:v>51522.5</c:v>
                </c:pt>
                <c:pt idx="608">
                  <c:v>51523</c:v>
                </c:pt>
                <c:pt idx="609">
                  <c:v>51523.5</c:v>
                </c:pt>
                <c:pt idx="610">
                  <c:v>51527</c:v>
                </c:pt>
                <c:pt idx="611">
                  <c:v>51527.5</c:v>
                </c:pt>
                <c:pt idx="612">
                  <c:v>51528</c:v>
                </c:pt>
                <c:pt idx="613">
                  <c:v>51531.5</c:v>
                </c:pt>
                <c:pt idx="614">
                  <c:v>51531.5</c:v>
                </c:pt>
                <c:pt idx="615">
                  <c:v>51532</c:v>
                </c:pt>
                <c:pt idx="616">
                  <c:v>51532</c:v>
                </c:pt>
                <c:pt idx="617">
                  <c:v>51533</c:v>
                </c:pt>
                <c:pt idx="618">
                  <c:v>51535.5</c:v>
                </c:pt>
                <c:pt idx="619">
                  <c:v>51536</c:v>
                </c:pt>
                <c:pt idx="620">
                  <c:v>51536</c:v>
                </c:pt>
                <c:pt idx="621">
                  <c:v>51536.5</c:v>
                </c:pt>
                <c:pt idx="622">
                  <c:v>51536.5</c:v>
                </c:pt>
                <c:pt idx="623">
                  <c:v>51540</c:v>
                </c:pt>
                <c:pt idx="624">
                  <c:v>51540.5</c:v>
                </c:pt>
                <c:pt idx="625">
                  <c:v>51540.5</c:v>
                </c:pt>
                <c:pt idx="626">
                  <c:v>51541</c:v>
                </c:pt>
                <c:pt idx="627">
                  <c:v>51544</c:v>
                </c:pt>
                <c:pt idx="628">
                  <c:v>51544.5</c:v>
                </c:pt>
                <c:pt idx="629">
                  <c:v>51544.5</c:v>
                </c:pt>
                <c:pt idx="630">
                  <c:v>51545</c:v>
                </c:pt>
                <c:pt idx="631">
                  <c:v>51545</c:v>
                </c:pt>
                <c:pt idx="632">
                  <c:v>51549</c:v>
                </c:pt>
                <c:pt idx="633">
                  <c:v>51549.5</c:v>
                </c:pt>
                <c:pt idx="634">
                  <c:v>51595.5</c:v>
                </c:pt>
                <c:pt idx="635">
                  <c:v>51596</c:v>
                </c:pt>
                <c:pt idx="636">
                  <c:v>51761</c:v>
                </c:pt>
                <c:pt idx="637">
                  <c:v>51761.5</c:v>
                </c:pt>
                <c:pt idx="638">
                  <c:v>51762</c:v>
                </c:pt>
                <c:pt idx="639">
                  <c:v>51929</c:v>
                </c:pt>
                <c:pt idx="640">
                  <c:v>51929.5</c:v>
                </c:pt>
                <c:pt idx="641">
                  <c:v>51933</c:v>
                </c:pt>
                <c:pt idx="642">
                  <c:v>51933.5</c:v>
                </c:pt>
                <c:pt idx="643">
                  <c:v>51946</c:v>
                </c:pt>
                <c:pt idx="644">
                  <c:v>51946.5</c:v>
                </c:pt>
                <c:pt idx="645">
                  <c:v>51986</c:v>
                </c:pt>
                <c:pt idx="646">
                  <c:v>51986</c:v>
                </c:pt>
                <c:pt idx="647">
                  <c:v>51986</c:v>
                </c:pt>
                <c:pt idx="648">
                  <c:v>51986.5</c:v>
                </c:pt>
                <c:pt idx="649">
                  <c:v>51986.5</c:v>
                </c:pt>
                <c:pt idx="650">
                  <c:v>51986.5</c:v>
                </c:pt>
                <c:pt idx="651">
                  <c:v>52972</c:v>
                </c:pt>
                <c:pt idx="652">
                  <c:v>52984</c:v>
                </c:pt>
                <c:pt idx="653">
                  <c:v>53182</c:v>
                </c:pt>
                <c:pt idx="654">
                  <c:v>53182.5</c:v>
                </c:pt>
                <c:pt idx="655">
                  <c:v>53190</c:v>
                </c:pt>
                <c:pt idx="656">
                  <c:v>53194</c:v>
                </c:pt>
                <c:pt idx="657">
                  <c:v>53237.5</c:v>
                </c:pt>
                <c:pt idx="658">
                  <c:v>53238</c:v>
                </c:pt>
                <c:pt idx="659">
                  <c:v>53241</c:v>
                </c:pt>
                <c:pt idx="660">
                  <c:v>53241.5</c:v>
                </c:pt>
                <c:pt idx="661">
                  <c:v>53242</c:v>
                </c:pt>
                <c:pt idx="662">
                  <c:v>53270.5</c:v>
                </c:pt>
                <c:pt idx="663">
                  <c:v>53270.5</c:v>
                </c:pt>
                <c:pt idx="664">
                  <c:v>53271</c:v>
                </c:pt>
                <c:pt idx="665">
                  <c:v>53271</c:v>
                </c:pt>
                <c:pt idx="666">
                  <c:v>53553.5</c:v>
                </c:pt>
                <c:pt idx="667">
                  <c:v>53596</c:v>
                </c:pt>
                <c:pt idx="668">
                  <c:v>53596</c:v>
                </c:pt>
                <c:pt idx="669">
                  <c:v>53596.5</c:v>
                </c:pt>
                <c:pt idx="670">
                  <c:v>53597</c:v>
                </c:pt>
                <c:pt idx="671">
                  <c:v>54388.5</c:v>
                </c:pt>
                <c:pt idx="672">
                  <c:v>54444</c:v>
                </c:pt>
                <c:pt idx="673">
                  <c:v>54444.5</c:v>
                </c:pt>
                <c:pt idx="674">
                  <c:v>54461.5</c:v>
                </c:pt>
                <c:pt idx="675">
                  <c:v>54623.5</c:v>
                </c:pt>
                <c:pt idx="676">
                  <c:v>54632</c:v>
                </c:pt>
                <c:pt idx="677">
                  <c:v>54763.5</c:v>
                </c:pt>
                <c:pt idx="678">
                  <c:v>54764</c:v>
                </c:pt>
                <c:pt idx="679">
                  <c:v>54769</c:v>
                </c:pt>
                <c:pt idx="680">
                  <c:v>54923.5</c:v>
                </c:pt>
                <c:pt idx="681">
                  <c:v>55056</c:v>
                </c:pt>
                <c:pt idx="682">
                  <c:v>56032</c:v>
                </c:pt>
                <c:pt idx="683">
                  <c:v>56253.5</c:v>
                </c:pt>
                <c:pt idx="684">
                  <c:v>56254</c:v>
                </c:pt>
                <c:pt idx="685">
                  <c:v>56254.5</c:v>
                </c:pt>
                <c:pt idx="686">
                  <c:v>56402.5</c:v>
                </c:pt>
                <c:pt idx="687">
                  <c:v>56403</c:v>
                </c:pt>
                <c:pt idx="688">
                  <c:v>56421.5</c:v>
                </c:pt>
                <c:pt idx="689">
                  <c:v>56492</c:v>
                </c:pt>
                <c:pt idx="690">
                  <c:v>56521.5</c:v>
                </c:pt>
                <c:pt idx="691">
                  <c:v>56522</c:v>
                </c:pt>
                <c:pt idx="692">
                  <c:v>56557.5</c:v>
                </c:pt>
                <c:pt idx="693">
                  <c:v>56576</c:v>
                </c:pt>
                <c:pt idx="694">
                  <c:v>56576</c:v>
                </c:pt>
                <c:pt idx="695">
                  <c:v>56865.5</c:v>
                </c:pt>
                <c:pt idx="696">
                  <c:v>57580.5</c:v>
                </c:pt>
                <c:pt idx="697">
                  <c:v>58021</c:v>
                </c:pt>
                <c:pt idx="698">
                  <c:v>58021.5</c:v>
                </c:pt>
                <c:pt idx="699">
                  <c:v>59004.5</c:v>
                </c:pt>
                <c:pt idx="700">
                  <c:v>59040</c:v>
                </c:pt>
                <c:pt idx="701">
                  <c:v>59061.5</c:v>
                </c:pt>
                <c:pt idx="702">
                  <c:v>59095.5</c:v>
                </c:pt>
                <c:pt idx="703">
                  <c:v>59198</c:v>
                </c:pt>
                <c:pt idx="704">
                  <c:v>59222</c:v>
                </c:pt>
                <c:pt idx="705">
                  <c:v>59222.5</c:v>
                </c:pt>
                <c:pt idx="706">
                  <c:v>59223</c:v>
                </c:pt>
                <c:pt idx="707">
                  <c:v>59293</c:v>
                </c:pt>
                <c:pt idx="708">
                  <c:v>59505.5</c:v>
                </c:pt>
                <c:pt idx="709">
                  <c:v>59506</c:v>
                </c:pt>
                <c:pt idx="710">
                  <c:v>59912</c:v>
                </c:pt>
                <c:pt idx="711">
                  <c:v>60935</c:v>
                </c:pt>
                <c:pt idx="712">
                  <c:v>60935</c:v>
                </c:pt>
                <c:pt idx="713">
                  <c:v>60938</c:v>
                </c:pt>
                <c:pt idx="714">
                  <c:v>60968.5</c:v>
                </c:pt>
                <c:pt idx="715">
                  <c:v>60969</c:v>
                </c:pt>
                <c:pt idx="716">
                  <c:v>61012</c:v>
                </c:pt>
                <c:pt idx="717">
                  <c:v>61012.5</c:v>
                </c:pt>
                <c:pt idx="718">
                  <c:v>61013</c:v>
                </c:pt>
                <c:pt idx="719">
                  <c:v>61025.5</c:v>
                </c:pt>
                <c:pt idx="720">
                  <c:v>61097.5</c:v>
                </c:pt>
                <c:pt idx="721">
                  <c:v>61106</c:v>
                </c:pt>
                <c:pt idx="722">
                  <c:v>61180</c:v>
                </c:pt>
                <c:pt idx="723">
                  <c:v>61180.5</c:v>
                </c:pt>
                <c:pt idx="724">
                  <c:v>62296</c:v>
                </c:pt>
                <c:pt idx="725">
                  <c:v>62296.5</c:v>
                </c:pt>
                <c:pt idx="726">
                  <c:v>62364.5</c:v>
                </c:pt>
                <c:pt idx="727">
                  <c:v>62365</c:v>
                </c:pt>
                <c:pt idx="728">
                  <c:v>62604</c:v>
                </c:pt>
                <c:pt idx="729">
                  <c:v>62604.5</c:v>
                </c:pt>
                <c:pt idx="730">
                  <c:v>62744</c:v>
                </c:pt>
                <c:pt idx="731">
                  <c:v>62744.5</c:v>
                </c:pt>
                <c:pt idx="732">
                  <c:v>62745</c:v>
                </c:pt>
                <c:pt idx="733">
                  <c:v>63751.5</c:v>
                </c:pt>
                <c:pt idx="734">
                  <c:v>64029</c:v>
                </c:pt>
                <c:pt idx="735">
                  <c:v>64055</c:v>
                </c:pt>
                <c:pt idx="736">
                  <c:v>64064.5</c:v>
                </c:pt>
                <c:pt idx="737">
                  <c:v>64064.5</c:v>
                </c:pt>
                <c:pt idx="738">
                  <c:v>64064.5</c:v>
                </c:pt>
                <c:pt idx="739">
                  <c:v>64065</c:v>
                </c:pt>
                <c:pt idx="740">
                  <c:v>64065</c:v>
                </c:pt>
                <c:pt idx="741">
                  <c:v>64065</c:v>
                </c:pt>
                <c:pt idx="742">
                  <c:v>64065.5</c:v>
                </c:pt>
                <c:pt idx="743">
                  <c:v>64065.5</c:v>
                </c:pt>
                <c:pt idx="744">
                  <c:v>64065.5</c:v>
                </c:pt>
                <c:pt idx="745">
                  <c:v>64184</c:v>
                </c:pt>
                <c:pt idx="746">
                  <c:v>64338.5</c:v>
                </c:pt>
                <c:pt idx="747">
                  <c:v>64380</c:v>
                </c:pt>
                <c:pt idx="748">
                  <c:v>64422.5</c:v>
                </c:pt>
                <c:pt idx="749">
                  <c:v>64423</c:v>
                </c:pt>
                <c:pt idx="750">
                  <c:v>65467</c:v>
                </c:pt>
                <c:pt idx="751">
                  <c:v>65471</c:v>
                </c:pt>
                <c:pt idx="752">
                  <c:v>65471.5</c:v>
                </c:pt>
                <c:pt idx="753">
                  <c:v>65472</c:v>
                </c:pt>
                <c:pt idx="754">
                  <c:v>65552.5</c:v>
                </c:pt>
                <c:pt idx="755">
                  <c:v>67127</c:v>
                </c:pt>
                <c:pt idx="756">
                  <c:v>67127.5</c:v>
                </c:pt>
                <c:pt idx="757">
                  <c:v>67128</c:v>
                </c:pt>
                <c:pt idx="758">
                  <c:v>67276.5</c:v>
                </c:pt>
                <c:pt idx="759">
                  <c:v>67520.5</c:v>
                </c:pt>
                <c:pt idx="760">
                  <c:v>67521</c:v>
                </c:pt>
                <c:pt idx="761">
                  <c:v>68570</c:v>
                </c:pt>
                <c:pt idx="762">
                  <c:v>68573.5</c:v>
                </c:pt>
                <c:pt idx="763">
                  <c:v>68574</c:v>
                </c:pt>
                <c:pt idx="764">
                  <c:v>68663.5</c:v>
                </c:pt>
                <c:pt idx="765">
                  <c:v>68664</c:v>
                </c:pt>
                <c:pt idx="766">
                  <c:v>68813.5</c:v>
                </c:pt>
                <c:pt idx="767">
                  <c:v>68814</c:v>
                </c:pt>
                <c:pt idx="768">
                  <c:v>68928</c:v>
                </c:pt>
                <c:pt idx="769">
                  <c:v>68928.5</c:v>
                </c:pt>
                <c:pt idx="770">
                  <c:v>68935.5</c:v>
                </c:pt>
                <c:pt idx="771">
                  <c:v>68935.5</c:v>
                </c:pt>
                <c:pt idx="772">
                  <c:v>68935.5</c:v>
                </c:pt>
                <c:pt idx="773">
                  <c:v>68936</c:v>
                </c:pt>
                <c:pt idx="774">
                  <c:v>68936</c:v>
                </c:pt>
                <c:pt idx="775">
                  <c:v>68936</c:v>
                </c:pt>
                <c:pt idx="776">
                  <c:v>68936.5</c:v>
                </c:pt>
                <c:pt idx="777">
                  <c:v>68936.5</c:v>
                </c:pt>
                <c:pt idx="778">
                  <c:v>68936.5</c:v>
                </c:pt>
                <c:pt idx="779">
                  <c:v>69979</c:v>
                </c:pt>
                <c:pt idx="780">
                  <c:v>69979</c:v>
                </c:pt>
                <c:pt idx="781">
                  <c:v>69979</c:v>
                </c:pt>
                <c:pt idx="782">
                  <c:v>70191.5</c:v>
                </c:pt>
                <c:pt idx="783">
                  <c:v>70191.5</c:v>
                </c:pt>
                <c:pt idx="784">
                  <c:v>70343.5</c:v>
                </c:pt>
                <c:pt idx="785">
                  <c:v>70584</c:v>
                </c:pt>
                <c:pt idx="786">
                  <c:v>71783</c:v>
                </c:pt>
                <c:pt idx="787">
                  <c:v>71783.5</c:v>
                </c:pt>
                <c:pt idx="788">
                  <c:v>72214.5</c:v>
                </c:pt>
                <c:pt idx="789">
                  <c:v>72390</c:v>
                </c:pt>
                <c:pt idx="790">
                  <c:v>72390</c:v>
                </c:pt>
                <c:pt idx="791">
                  <c:v>72390</c:v>
                </c:pt>
                <c:pt idx="792">
                  <c:v>73362</c:v>
                </c:pt>
                <c:pt idx="793">
                  <c:v>73528.5</c:v>
                </c:pt>
                <c:pt idx="794">
                  <c:v>73605</c:v>
                </c:pt>
                <c:pt idx="795">
                  <c:v>73644.5</c:v>
                </c:pt>
                <c:pt idx="796">
                  <c:v>77952.5</c:v>
                </c:pt>
                <c:pt idx="797">
                  <c:v>77952.5</c:v>
                </c:pt>
                <c:pt idx="798">
                  <c:v>77952.5</c:v>
                </c:pt>
                <c:pt idx="799">
                  <c:v>77952.5</c:v>
                </c:pt>
                <c:pt idx="800">
                  <c:v>78056</c:v>
                </c:pt>
                <c:pt idx="801">
                  <c:v>78056.5</c:v>
                </c:pt>
                <c:pt idx="802">
                  <c:v>78057</c:v>
                </c:pt>
                <c:pt idx="803">
                  <c:v>78073</c:v>
                </c:pt>
                <c:pt idx="804">
                  <c:v>79182</c:v>
                </c:pt>
                <c:pt idx="805">
                  <c:v>79469</c:v>
                </c:pt>
                <c:pt idx="806">
                  <c:v>79499.5</c:v>
                </c:pt>
                <c:pt idx="807">
                  <c:v>79516</c:v>
                </c:pt>
                <c:pt idx="808">
                  <c:v>79516.5</c:v>
                </c:pt>
                <c:pt idx="809">
                  <c:v>79517</c:v>
                </c:pt>
                <c:pt idx="810">
                  <c:v>79564.5</c:v>
                </c:pt>
                <c:pt idx="811">
                  <c:v>80216.5</c:v>
                </c:pt>
                <c:pt idx="812">
                  <c:v>80217</c:v>
                </c:pt>
                <c:pt idx="813">
                  <c:v>81581.5</c:v>
                </c:pt>
                <c:pt idx="814">
                  <c:v>81582</c:v>
                </c:pt>
                <c:pt idx="815">
                  <c:v>81778.5</c:v>
                </c:pt>
              </c:numCache>
            </c:numRef>
          </c:xVal>
          <c:yVal>
            <c:numRef>
              <c:f>'Active 1'!$I$21:$I$1000</c:f>
              <c:numCache>
                <c:formatCode>General</c:formatCode>
                <c:ptCount val="980"/>
                <c:pt idx="0">
                  <c:v>0.17341468000267923</c:v>
                </c:pt>
                <c:pt idx="1">
                  <c:v>0.18329359999916051</c:v>
                </c:pt>
                <c:pt idx="2">
                  <c:v>0.19078028000149061</c:v>
                </c:pt>
                <c:pt idx="3">
                  <c:v>0.16326870000193594</c:v>
                </c:pt>
                <c:pt idx="4">
                  <c:v>0.16125024000211852</c:v>
                </c:pt>
                <c:pt idx="5">
                  <c:v>0.15642106000086642</c:v>
                </c:pt>
                <c:pt idx="6">
                  <c:v>0.18126852000204963</c:v>
                </c:pt>
                <c:pt idx="7">
                  <c:v>0.1659375600029307</c:v>
                </c:pt>
                <c:pt idx="8">
                  <c:v>0.14527208000436076</c:v>
                </c:pt>
                <c:pt idx="9">
                  <c:v>0.14956592000089586</c:v>
                </c:pt>
                <c:pt idx="10">
                  <c:v>0.16713772000002791</c:v>
                </c:pt>
                <c:pt idx="11">
                  <c:v>0.15825324000252294</c:v>
                </c:pt>
                <c:pt idx="12">
                  <c:v>0.15263008000329137</c:v>
                </c:pt>
                <c:pt idx="13">
                  <c:v>0.1863536600030784</c:v>
                </c:pt>
                <c:pt idx="14">
                  <c:v>0.15727066000181367</c:v>
                </c:pt>
                <c:pt idx="15">
                  <c:v>0.15628932000254281</c:v>
                </c:pt>
                <c:pt idx="16">
                  <c:v>0.15414678000161075</c:v>
                </c:pt>
                <c:pt idx="17">
                  <c:v>0.16540522000286728</c:v>
                </c:pt>
                <c:pt idx="18">
                  <c:v>0.17056267999942065</c:v>
                </c:pt>
                <c:pt idx="19">
                  <c:v>0.15841678000288084</c:v>
                </c:pt>
                <c:pt idx="20">
                  <c:v>0.15326780000395956</c:v>
                </c:pt>
                <c:pt idx="21">
                  <c:v>0.15299994000088191</c:v>
                </c:pt>
                <c:pt idx="22">
                  <c:v>0.14261368000370567</c:v>
                </c:pt>
                <c:pt idx="23">
                  <c:v>0.1722278000015649</c:v>
                </c:pt>
                <c:pt idx="24">
                  <c:v>0.13475642000412336</c:v>
                </c:pt>
                <c:pt idx="25">
                  <c:v>0.15326370000184397</c:v>
                </c:pt>
                <c:pt idx="26">
                  <c:v>0.13902566000251682</c:v>
                </c:pt>
                <c:pt idx="27">
                  <c:v>0.15383175999886589</c:v>
                </c:pt>
                <c:pt idx="28">
                  <c:v>0.14950080000198795</c:v>
                </c:pt>
                <c:pt idx="29">
                  <c:v>0.15381627999886405</c:v>
                </c:pt>
                <c:pt idx="30">
                  <c:v>0.14669116000368376</c:v>
                </c:pt>
                <c:pt idx="31">
                  <c:v>0.1193450999999186</c:v>
                </c:pt>
                <c:pt idx="32">
                  <c:v>0.12625604000277235</c:v>
                </c:pt>
                <c:pt idx="33">
                  <c:v>0.11092134000136866</c:v>
                </c:pt>
                <c:pt idx="34">
                  <c:v>0.11025585999959731</c:v>
                </c:pt>
                <c:pt idx="35">
                  <c:v>0.12390374000096926</c:v>
                </c:pt>
                <c:pt idx="36">
                  <c:v>0.13221316000272054</c:v>
                </c:pt>
                <c:pt idx="37">
                  <c:v>0.11078765999991447</c:v>
                </c:pt>
                <c:pt idx="38">
                  <c:v>0.11479372000030708</c:v>
                </c:pt>
                <c:pt idx="39">
                  <c:v>0.10144141999990097</c:v>
                </c:pt>
                <c:pt idx="40">
                  <c:v>0.10091474000364542</c:v>
                </c:pt>
                <c:pt idx="41">
                  <c:v>9.1540220004389994E-2</c:v>
                </c:pt>
                <c:pt idx="42">
                  <c:v>8.7802220004959963E-2</c:v>
                </c:pt>
                <c:pt idx="43">
                  <c:v>8.1938900002569426E-2</c:v>
                </c:pt>
                <c:pt idx="44">
                  <c:v>9.3537540000397712E-2</c:v>
                </c:pt>
                <c:pt idx="45">
                  <c:v>8.7929479999729665E-2</c:v>
                </c:pt>
                <c:pt idx="46">
                  <c:v>0.10356226000294555</c:v>
                </c:pt>
                <c:pt idx="47">
                  <c:v>9.4640459999936866E-2</c:v>
                </c:pt>
                <c:pt idx="48">
                  <c:v>8.6528119998547481E-2</c:v>
                </c:pt>
                <c:pt idx="49">
                  <c:v>8.417850000114413E-2</c:v>
                </c:pt>
                <c:pt idx="50">
                  <c:v>9.71785000001546E-2</c:v>
                </c:pt>
                <c:pt idx="51">
                  <c:v>8.5160900001937989E-2</c:v>
                </c:pt>
                <c:pt idx="52">
                  <c:v>9.733384000355727E-2</c:v>
                </c:pt>
                <c:pt idx="53">
                  <c:v>6.8786380004894454E-2</c:v>
                </c:pt>
                <c:pt idx="54">
                  <c:v>2.1787560006487183E-2</c:v>
                </c:pt>
                <c:pt idx="55">
                  <c:v>2.2179500003403518E-2</c:v>
                </c:pt>
                <c:pt idx="56">
                  <c:v>1.542543999676127E-2</c:v>
                </c:pt>
                <c:pt idx="57">
                  <c:v>2.4438040003587957E-2</c:v>
                </c:pt>
                <c:pt idx="58">
                  <c:v>1.4956939994590357E-2</c:v>
                </c:pt>
                <c:pt idx="59">
                  <c:v>1.7394759997841902E-2</c:v>
                </c:pt>
                <c:pt idx="60">
                  <c:v>2.6413419996970333E-2</c:v>
                </c:pt>
                <c:pt idx="61">
                  <c:v>2.3932420001074206E-2</c:v>
                </c:pt>
                <c:pt idx="62">
                  <c:v>2.234956000756938E-2</c:v>
                </c:pt>
                <c:pt idx="70">
                  <c:v>2.5948200003767852E-2</c:v>
                </c:pt>
                <c:pt idx="75">
                  <c:v>5.019980002543889E-3</c:v>
                </c:pt>
                <c:pt idx="76">
                  <c:v>2.2421600006055087E-3</c:v>
                </c:pt>
                <c:pt idx="77">
                  <c:v>6.3968200047384016E-3</c:v>
                </c:pt>
                <c:pt idx="78">
                  <c:v>2.3268000004463829E-3</c:v>
                </c:pt>
                <c:pt idx="79">
                  <c:v>4.5978400012245402E-3</c:v>
                </c:pt>
                <c:pt idx="80">
                  <c:v>6.7524999976740219E-3</c:v>
                </c:pt>
                <c:pt idx="81">
                  <c:v>2.8351200016913936E-3</c:v>
                </c:pt>
                <c:pt idx="82">
                  <c:v>5.3817200023331679E-3</c:v>
                </c:pt>
                <c:pt idx="83">
                  <c:v>5.6190000032074749E-3</c:v>
                </c:pt>
                <c:pt idx="110">
                  <c:v>1.0652999990270473E-3</c:v>
                </c:pt>
                <c:pt idx="111">
                  <c:v>2.219959998910781E-3</c:v>
                </c:pt>
                <c:pt idx="126">
                  <c:v>7.2895999983302318E-3</c:v>
                </c:pt>
                <c:pt idx="127">
                  <c:v>-1.3184599956730381E-3</c:v>
                </c:pt>
                <c:pt idx="128">
                  <c:v>1.7399440002918709E-2</c:v>
                </c:pt>
                <c:pt idx="129">
                  <c:v>3.5541000033845194E-3</c:v>
                </c:pt>
                <c:pt idx="130">
                  <c:v>1.3379800002439879E-3</c:v>
                </c:pt>
                <c:pt idx="131">
                  <c:v>-7.743599999230355E-4</c:v>
                </c:pt>
                <c:pt idx="132">
                  <c:v>-8.5370799934025854E-3</c:v>
                </c:pt>
                <c:pt idx="133">
                  <c:v>7.1132999946712516E-3</c:v>
                </c:pt>
                <c:pt idx="134">
                  <c:v>3.5057999775744975E-4</c:v>
                </c:pt>
                <c:pt idx="135">
                  <c:v>4.350579998572357E-3</c:v>
                </c:pt>
                <c:pt idx="136">
                  <c:v>-1.1020199999620672E-2</c:v>
                </c:pt>
                <c:pt idx="137">
                  <c:v>-2.4060799987637438E-3</c:v>
                </c:pt>
                <c:pt idx="138">
                  <c:v>-1.147639995906502E-3</c:v>
                </c:pt>
                <c:pt idx="139">
                  <c:v>-1.8938059998617973E-2</c:v>
                </c:pt>
                <c:pt idx="140">
                  <c:v>-9.9380600004224107E-3</c:v>
                </c:pt>
                <c:pt idx="141">
                  <c:v>-7.0715599940740503E-3</c:v>
                </c:pt>
                <c:pt idx="142">
                  <c:v>9.2844000027980655E-4</c:v>
                </c:pt>
                <c:pt idx="143">
                  <c:v>-6.2470000557368621E-4</c:v>
                </c:pt>
                <c:pt idx="144">
                  <c:v>-2.1607200033031404E-3</c:v>
                </c:pt>
                <c:pt idx="145">
                  <c:v>1.8010000057984143E-3</c:v>
                </c:pt>
                <c:pt idx="146">
                  <c:v>-5.2544000209309161E-4</c:v>
                </c:pt>
                <c:pt idx="147">
                  <c:v>-3.1017599976621568E-3</c:v>
                </c:pt>
                <c:pt idx="148">
                  <c:v>-4.9536400038050488E-3</c:v>
                </c:pt>
                <c:pt idx="150">
                  <c:v>3.2596000528428704E-4</c:v>
                </c:pt>
                <c:pt idx="151">
                  <c:v>-7.4607999704312533E-4</c:v>
                </c:pt>
                <c:pt idx="152">
                  <c:v>-2.8926600061822683E-3</c:v>
                </c:pt>
                <c:pt idx="153">
                  <c:v>-1.0288539997418411E-2</c:v>
                </c:pt>
                <c:pt idx="154">
                  <c:v>-4.3605799946817569E-3</c:v>
                </c:pt>
                <c:pt idx="155">
                  <c:v>-1.6004899996914901E-2</c:v>
                </c:pt>
                <c:pt idx="156">
                  <c:v>4.2079999548150226E-4</c:v>
                </c:pt>
                <c:pt idx="157">
                  <c:v>-1.8306140002096072E-2</c:v>
                </c:pt>
                <c:pt idx="158">
                  <c:v>-5.6643200005055405E-3</c:v>
                </c:pt>
                <c:pt idx="159">
                  <c:v>1.9649000023491681E-3</c:v>
                </c:pt>
                <c:pt idx="160">
                  <c:v>3.6152800021227449E-3</c:v>
                </c:pt>
                <c:pt idx="161">
                  <c:v>6.6001800005324185E-3</c:v>
                </c:pt>
                <c:pt idx="162">
                  <c:v>6.2133999745128676E-4</c:v>
                </c:pt>
                <c:pt idx="163">
                  <c:v>8.8158200014731847E-3</c:v>
                </c:pt>
                <c:pt idx="164">
                  <c:v>-6.5566000557737425E-4</c:v>
                </c:pt>
                <c:pt idx="165">
                  <c:v>8.9735600049607456E-3</c:v>
                </c:pt>
                <c:pt idx="166">
                  <c:v>1.236550000612624E-2</c:v>
                </c:pt>
                <c:pt idx="167">
                  <c:v>3.3992600001511164E-3</c:v>
                </c:pt>
                <c:pt idx="171">
                  <c:v>2.4204200017265975E-3</c:v>
                </c:pt>
                <c:pt idx="178">
                  <c:v>7.5685400006477721E-3</c:v>
                </c:pt>
                <c:pt idx="179">
                  <c:v>1.5834099998755846E-2</c:v>
                </c:pt>
                <c:pt idx="180">
                  <c:v>-8.0394199976581149E-3</c:v>
                </c:pt>
                <c:pt idx="181">
                  <c:v>-4.4899999920744449E-5</c:v>
                </c:pt>
                <c:pt idx="182">
                  <c:v>3.0437800014624372E-3</c:v>
                </c:pt>
                <c:pt idx="183">
                  <c:v>1.1682399999699555E-3</c:v>
                </c:pt>
                <c:pt idx="184">
                  <c:v>-1.7342580002150498E-2</c:v>
                </c:pt>
                <c:pt idx="185">
                  <c:v>1.4327399985631928E-3</c:v>
                </c:pt>
                <c:pt idx="186">
                  <c:v>1.009640000120271E-3</c:v>
                </c:pt>
                <c:pt idx="187">
                  <c:v>1.6388599979109131E-3</c:v>
                </c:pt>
                <c:pt idx="188">
                  <c:v>-7.3191999399568886E-4</c:v>
                </c:pt>
                <c:pt idx="189">
                  <c:v>-8.2391800024197437E-3</c:v>
                </c:pt>
                <c:pt idx="190">
                  <c:v>3.5870200008503161E-3</c:v>
                </c:pt>
                <c:pt idx="191">
                  <c:v>1.9280800042906776E-3</c:v>
                </c:pt>
                <c:pt idx="192">
                  <c:v>-2.5427999935345724E-4</c:v>
                </c:pt>
                <c:pt idx="193">
                  <c:v>-5.8511800016276538E-3</c:v>
                </c:pt>
                <c:pt idx="194">
                  <c:v>-4.1539999801898375E-4</c:v>
                </c:pt>
                <c:pt idx="195">
                  <c:v>2.1381999977165833E-4</c:v>
                </c:pt>
                <c:pt idx="196">
                  <c:v>4.1463200032012537E-3</c:v>
                </c:pt>
                <c:pt idx="197">
                  <c:v>9.7459997050464153E-5</c:v>
                </c:pt>
                <c:pt idx="198">
                  <c:v>-3.9245999505510554E-4</c:v>
                </c:pt>
                <c:pt idx="199">
                  <c:v>2.419379998173099E-3</c:v>
                </c:pt>
                <c:pt idx="200">
                  <c:v>5.0401999760651961E-4</c:v>
                </c:pt>
                <c:pt idx="201">
                  <c:v>2.29847999435151E-3</c:v>
                </c:pt>
                <c:pt idx="202">
                  <c:v>5.005000057280995E-4</c:v>
                </c:pt>
                <c:pt idx="203">
                  <c:v>2.4710000434424728E-4</c:v>
                </c:pt>
                <c:pt idx="204">
                  <c:v>4.5893999777035788E-4</c:v>
                </c:pt>
                <c:pt idx="205">
                  <c:v>1.3600001693703234E-5</c:v>
                </c:pt>
                <c:pt idx="206">
                  <c:v>-3.1739997211843729E-5</c:v>
                </c:pt>
                <c:pt idx="207">
                  <c:v>6.8260000261943787E-5</c:v>
                </c:pt>
                <c:pt idx="208">
                  <c:v>-8.2795999333029613E-4</c:v>
                </c:pt>
                <c:pt idx="209">
                  <c:v>2.7658000180963427E-4</c:v>
                </c:pt>
                <c:pt idx="210">
                  <c:v>-1.6876000154297799E-4</c:v>
                </c:pt>
                <c:pt idx="211">
                  <c:v>-3.0654000147478655E-4</c:v>
                </c:pt>
                <c:pt idx="212">
                  <c:v>4.8120004066731781E-5</c:v>
                </c:pt>
                <c:pt idx="213">
                  <c:v>6.8120003561489284E-5</c:v>
                </c:pt>
                <c:pt idx="214">
                  <c:v>-1.9201399991288781E-3</c:v>
                </c:pt>
                <c:pt idx="219">
                  <c:v>-5.2213999879313633E-4</c:v>
                </c:pt>
                <c:pt idx="220">
                  <c:v>-5.3976799972588196E-3</c:v>
                </c:pt>
                <c:pt idx="221">
                  <c:v>-6.7835599984391592E-3</c:v>
                </c:pt>
                <c:pt idx="222">
                  <c:v>-1.5433999942615628E-4</c:v>
                </c:pt>
                <c:pt idx="223">
                  <c:v>-1.5039599966257811E-3</c:v>
                </c:pt>
                <c:pt idx="224">
                  <c:v>-1.161359999969136E-3</c:v>
                </c:pt>
                <c:pt idx="225">
                  <c:v>-2.994100002979394E-3</c:v>
                </c:pt>
                <c:pt idx="226">
                  <c:v>-4.1764599955058657E-3</c:v>
                </c:pt>
                <c:pt idx="227">
                  <c:v>-5.3799800007254817E-3</c:v>
                </c:pt>
                <c:pt idx="228">
                  <c:v>-2.1915600009378977E-3</c:v>
                </c:pt>
                <c:pt idx="229">
                  <c:v>-9.3311999808065593E-4</c:v>
                </c:pt>
                <c:pt idx="230">
                  <c:v>-1.6541179997147992E-2</c:v>
                </c:pt>
                <c:pt idx="232">
                  <c:v>-9.5200200012186542E-3</c:v>
                </c:pt>
                <c:pt idx="233">
                  <c:v>-5.3950799992890097E-3</c:v>
                </c:pt>
                <c:pt idx="234">
                  <c:v>2.2678999957861379E-3</c:v>
                </c:pt>
                <c:pt idx="235">
                  <c:v>-1.4736599987372756E-3</c:v>
                </c:pt>
                <c:pt idx="236">
                  <c:v>-1.1179800058016554E-3</c:v>
                </c:pt>
                <c:pt idx="237">
                  <c:v>7.9084000026341528E-4</c:v>
                </c:pt>
                <c:pt idx="238">
                  <c:v>-3.7035999412182719E-4</c:v>
                </c:pt>
                <c:pt idx="240">
                  <c:v>-1.4817999908700585E-4</c:v>
                </c:pt>
                <c:pt idx="241">
                  <c:v>2.7389999959268607E-3</c:v>
                </c:pt>
                <c:pt idx="242">
                  <c:v>2.2770399955334142E-3</c:v>
                </c:pt>
                <c:pt idx="243">
                  <c:v>7.9580000601708889E-5</c:v>
                </c:pt>
                <c:pt idx="244">
                  <c:v>-5.5017400009091944E-3</c:v>
                </c:pt>
                <c:pt idx="245">
                  <c:v>-9.7199997981078923E-5</c:v>
                </c:pt>
                <c:pt idx="246">
                  <c:v>7.3708199997781776E-3</c:v>
                </c:pt>
                <c:pt idx="247">
                  <c:v>2.3345599984168075E-3</c:v>
                </c:pt>
                <c:pt idx="248">
                  <c:v>-1.8266400002175942E-3</c:v>
                </c:pt>
                <c:pt idx="249">
                  <c:v>3.4318000034545548E-3</c:v>
                </c:pt>
                <c:pt idx="250">
                  <c:v>-1.2336799991317093E-3</c:v>
                </c:pt>
                <c:pt idx="251">
                  <c:v>-1.6956399995251559E-3</c:v>
                </c:pt>
                <c:pt idx="253">
                  <c:v>2.6721600006567314E-3</c:v>
                </c:pt>
                <c:pt idx="254">
                  <c:v>-2.9510000022128224E-3</c:v>
                </c:pt>
                <c:pt idx="255">
                  <c:v>-7.4411399982636794E-3</c:v>
                </c:pt>
                <c:pt idx="257">
                  <c:v>-6.8970400025136769E-3</c:v>
                </c:pt>
                <c:pt idx="258">
                  <c:v>-2.0879600051557645E-3</c:v>
                </c:pt>
                <c:pt idx="259">
                  <c:v>-7.9332999957841821E-3</c:v>
                </c:pt>
                <c:pt idx="260">
                  <c:v>-8.5721999494126067E-4</c:v>
                </c:pt>
                <c:pt idx="261">
                  <c:v>-7.6899600026081316E-3</c:v>
                </c:pt>
                <c:pt idx="262">
                  <c:v>4.5896400042693131E-3</c:v>
                </c:pt>
                <c:pt idx="263">
                  <c:v>-2.1935799995844718E-2</c:v>
                </c:pt>
                <c:pt idx="264">
                  <c:v>-2.2781139996368438E-2</c:v>
                </c:pt>
                <c:pt idx="265">
                  <c:v>7.3574000271037221E-4</c:v>
                </c:pt>
                <c:pt idx="266">
                  <c:v>5.8309999440098181E-4</c:v>
                </c:pt>
                <c:pt idx="267">
                  <c:v>3.4410399966873229E-3</c:v>
                </c:pt>
                <c:pt idx="268">
                  <c:v>4.1125799980363809E-3</c:v>
                </c:pt>
                <c:pt idx="269">
                  <c:v>-4.3449999793665484E-4</c:v>
                </c:pt>
                <c:pt idx="270">
                  <c:v>1.291959997615777E-3</c:v>
                </c:pt>
                <c:pt idx="271">
                  <c:v>-3.7352000072132796E-4</c:v>
                </c:pt>
                <c:pt idx="272">
                  <c:v>-2.6540800026850775E-3</c:v>
                </c:pt>
                <c:pt idx="273">
                  <c:v>-1.8364400020800531E-3</c:v>
                </c:pt>
                <c:pt idx="274">
                  <c:v>-5.7799999922281131E-4</c:v>
                </c:pt>
                <c:pt idx="275">
                  <c:v>2.6104200005647726E-3</c:v>
                </c:pt>
                <c:pt idx="276">
                  <c:v>2.4829800022416748E-3</c:v>
                </c:pt>
                <c:pt idx="277">
                  <c:v>4.1333600020152517E-3</c:v>
                </c:pt>
                <c:pt idx="278">
                  <c:v>3.9998600041144527E-3</c:v>
                </c:pt>
                <c:pt idx="279">
                  <c:v>6.2583000035374425E-3</c:v>
                </c:pt>
                <c:pt idx="280">
                  <c:v>6.4341200049966574E-3</c:v>
                </c:pt>
                <c:pt idx="281">
                  <c:v>2.5590599980205297E-3</c:v>
                </c:pt>
                <c:pt idx="282">
                  <c:v>-3.2651200017426163E-3</c:v>
                </c:pt>
                <c:pt idx="283">
                  <c:v>5.4890399987925775E-3</c:v>
                </c:pt>
                <c:pt idx="284">
                  <c:v>-3.6444600045797415E-3</c:v>
                </c:pt>
                <c:pt idx="285">
                  <c:v>7.9847599990898743E-3</c:v>
                </c:pt>
                <c:pt idx="286">
                  <c:v>6.0059199968236499E-3</c:v>
                </c:pt>
                <c:pt idx="287">
                  <c:v>3.2432000007247552E-3</c:v>
                </c:pt>
                <c:pt idx="288">
                  <c:v>4.8935800004983321E-3</c:v>
                </c:pt>
                <c:pt idx="289">
                  <c:v>7.0482400042237714E-3</c:v>
                </c:pt>
                <c:pt idx="290">
                  <c:v>1.5228000047500245E-3</c:v>
                </c:pt>
                <c:pt idx="291">
                  <c:v>1.6774600007920526E-3</c:v>
                </c:pt>
                <c:pt idx="292">
                  <c:v>5.1520199995138682E-3</c:v>
                </c:pt>
                <c:pt idx="293">
                  <c:v>2.3066799985826947E-3</c:v>
                </c:pt>
                <c:pt idx="294">
                  <c:v>4.3913199988310225E-3</c:v>
                </c:pt>
                <c:pt idx="295">
                  <c:v>5.8361600022180937E-3</c:v>
                </c:pt>
                <c:pt idx="296">
                  <c:v>2.2280999983195215E-3</c:v>
                </c:pt>
                <c:pt idx="297">
                  <c:v>1.7873000033432618E-3</c:v>
                </c:pt>
                <c:pt idx="298">
                  <c:v>4.7722000017529353E-3</c:v>
                </c:pt>
                <c:pt idx="299">
                  <c:v>4.331399999500718E-3</c:v>
                </c:pt>
                <c:pt idx="300">
                  <c:v>-3.8900000072317198E-4</c:v>
                </c:pt>
                <c:pt idx="301">
                  <c:v>2.3586199968121946E-3</c:v>
                </c:pt>
                <c:pt idx="302">
                  <c:v>8.7550000171177089E-4</c:v>
                </c:pt>
                <c:pt idx="303">
                  <c:v>6.1339399981079623E-3</c:v>
                </c:pt>
                <c:pt idx="304">
                  <c:v>7.4886600050376728E-3</c:v>
                </c:pt>
                <c:pt idx="305">
                  <c:v>9.984379998059012E-3</c:v>
                </c:pt>
                <c:pt idx="306">
                  <c:v>1.6135999976540916E-3</c:v>
                </c:pt>
                <c:pt idx="307">
                  <c:v>3.9747999835526571E-4</c:v>
                </c:pt>
                <c:pt idx="308">
                  <c:v>1.7279999883612618E-4</c:v>
                </c:pt>
                <c:pt idx="309">
                  <c:v>1.0248880003928207E-2</c:v>
                </c:pt>
                <c:pt idx="310">
                  <c:v>5.2912000028300099E-3</c:v>
                </c:pt>
                <c:pt idx="311">
                  <c:v>9.5284799972432666E-3</c:v>
                </c:pt>
                <c:pt idx="313">
                  <c:v>2.4584600032540038E-3</c:v>
                </c:pt>
                <c:pt idx="314">
                  <c:v>1.0876799933612347E-3</c:v>
                </c:pt>
                <c:pt idx="315">
                  <c:v>3.5768599991570227E-3</c:v>
                </c:pt>
                <c:pt idx="316">
                  <c:v>4.0514200009056367E-3</c:v>
                </c:pt>
                <c:pt idx="317">
                  <c:v>6.911379998200573E-3</c:v>
                </c:pt>
                <c:pt idx="318">
                  <c:v>2.1486600016942248E-3</c:v>
                </c:pt>
                <c:pt idx="319">
                  <c:v>1.1673199987853877E-3</c:v>
                </c:pt>
                <c:pt idx="320">
                  <c:v>5.683719995431602E-3</c:v>
                </c:pt>
                <c:pt idx="321">
                  <c:v>9.9421599952620454E-3</c:v>
                </c:pt>
                <c:pt idx="322">
                  <c:v>1.3341000012587756E-3</c:v>
                </c:pt>
                <c:pt idx="323">
                  <c:v>-5.386299999372568E-3</c:v>
                </c:pt>
                <c:pt idx="324">
                  <c:v>6.2545600012526847E-3</c:v>
                </c:pt>
                <c:pt idx="325">
                  <c:v>8.5679199983133003E-3</c:v>
                </c:pt>
                <c:pt idx="326">
                  <c:v>6.0908599989488721E-3</c:v>
                </c:pt>
                <c:pt idx="328">
                  <c:v>9.4163399990065955E-3</c:v>
                </c:pt>
                <c:pt idx="329">
                  <c:v>2.8082800054107793E-3</c:v>
                </c:pt>
                <c:pt idx="330">
                  <c:v>8.0727800013846718E-3</c:v>
                </c:pt>
                <c:pt idx="331">
                  <c:v>9.2274400012684055E-3</c:v>
                </c:pt>
                <c:pt idx="332">
                  <c:v>1.722744000289822E-2</c:v>
                </c:pt>
                <c:pt idx="333">
                  <c:v>8.0053600031533279E-3</c:v>
                </c:pt>
                <c:pt idx="334">
                  <c:v>4.8930199991445988E-3</c:v>
                </c:pt>
                <c:pt idx="335">
                  <c:v>3.1937800013110973E-3</c:v>
                </c:pt>
                <c:pt idx="348">
                  <c:v>7.7565399988088757E-3</c:v>
                </c:pt>
                <c:pt idx="349">
                  <c:v>7.5530199974309653E-3</c:v>
                </c:pt>
                <c:pt idx="350">
                  <c:v>1.2397880003845785E-2</c:v>
                </c:pt>
                <c:pt idx="351">
                  <c:v>1.4457900004344992E-2</c:v>
                </c:pt>
                <c:pt idx="352">
                  <c:v>1.4777320000575855E-2</c:v>
                </c:pt>
                <c:pt idx="353">
                  <c:v>5.9657399979187176E-3</c:v>
                </c:pt>
                <c:pt idx="354">
                  <c:v>9.370280007715337E-3</c:v>
                </c:pt>
                <c:pt idx="355">
                  <c:v>9.9843999996664934E-3</c:v>
                </c:pt>
                <c:pt idx="356">
                  <c:v>1.5543599998636637E-2</c:v>
                </c:pt>
                <c:pt idx="357">
                  <c:v>1.3157720000890549E-2</c:v>
                </c:pt>
                <c:pt idx="358">
                  <c:v>1.3884179999877233E-2</c:v>
                </c:pt>
                <c:pt idx="359">
                  <c:v>1.0093760000017937E-2</c:v>
                </c:pt>
                <c:pt idx="360">
                  <c:v>1.2503400001151022E-2</c:v>
                </c:pt>
                <c:pt idx="361">
                  <c:v>1.0467139996762853E-2</c:v>
                </c:pt>
                <c:pt idx="362">
                  <c:v>1.4117520004219841E-2</c:v>
                </c:pt>
                <c:pt idx="364">
                  <c:v>7.6344000044628046E-3</c:v>
                </c:pt>
                <c:pt idx="365">
                  <c:v>7.4182799944537692E-3</c:v>
                </c:pt>
                <c:pt idx="366">
                  <c:v>1.845203999982914E-2</c:v>
                </c:pt>
                <c:pt idx="367">
                  <c:v>9.8565799999050796E-3</c:v>
                </c:pt>
                <c:pt idx="368">
                  <c:v>1.0561880000750534E-2</c:v>
                </c:pt>
                <c:pt idx="369">
                  <c:v>1.0604199997032993E-2</c:v>
                </c:pt>
                <c:pt idx="370">
                  <c:v>1.4904960000421852E-2</c:v>
                </c:pt>
                <c:pt idx="371">
                  <c:v>1.4400679996469989E-2</c:v>
                </c:pt>
                <c:pt idx="372">
                  <c:v>7.8560999972978607E-3</c:v>
                </c:pt>
                <c:pt idx="373">
                  <c:v>1.333065999642713E-2</c:v>
                </c:pt>
                <c:pt idx="374">
                  <c:v>1.2832439999328926E-2</c:v>
                </c:pt>
                <c:pt idx="375">
                  <c:v>1.4245539998228196E-2</c:v>
                </c:pt>
                <c:pt idx="376">
                  <c:v>5.2666999981738627E-3</c:v>
                </c:pt>
                <c:pt idx="377">
                  <c:v>1.0300460002326872E-2</c:v>
                </c:pt>
                <c:pt idx="378">
                  <c:v>1.7580059997271746E-2</c:v>
                </c:pt>
                <c:pt idx="379">
                  <c:v>1.8579099996713921E-2</c:v>
                </c:pt>
                <c:pt idx="380">
                  <c:v>1.2716160003037658E-2</c:v>
                </c:pt>
                <c:pt idx="381">
                  <c:v>1.6163020001840778E-2</c:v>
                </c:pt>
                <c:pt idx="382">
                  <c:v>1.1400299998058472E-2</c:v>
                </c:pt>
                <c:pt idx="383">
                  <c:v>1.5813400001206901E-2</c:v>
                </c:pt>
                <c:pt idx="384">
                  <c:v>1.2309120000281837E-2</c:v>
                </c:pt>
                <c:pt idx="385">
                  <c:v>1.1938339994230773E-2</c:v>
                </c:pt>
                <c:pt idx="386">
                  <c:v>1.0105599998496473E-2</c:v>
                </c:pt>
                <c:pt idx="387">
                  <c:v>1.8944400006148499E-2</c:v>
                </c:pt>
                <c:pt idx="388">
                  <c:v>1.7181679999339394E-2</c:v>
                </c:pt>
                <c:pt idx="389">
                  <c:v>2.7181680001376662E-2</c:v>
                </c:pt>
                <c:pt idx="390">
                  <c:v>1.5412420005304739E-2</c:v>
                </c:pt>
                <c:pt idx="391">
                  <c:v>9.0265399994677864E-3</c:v>
                </c:pt>
                <c:pt idx="392">
                  <c:v>1.8661819995031692E-2</c:v>
                </c:pt>
                <c:pt idx="393">
                  <c:v>8.6678799998480827E-3</c:v>
                </c:pt>
                <c:pt idx="394">
                  <c:v>1.5181299997493625E-2</c:v>
                </c:pt>
                <c:pt idx="395">
                  <c:v>1.2965180001629051E-2</c:v>
                </c:pt>
                <c:pt idx="396">
                  <c:v>1.5132440006709658E-2</c:v>
                </c:pt>
                <c:pt idx="397">
                  <c:v>2.4020099997869693E-2</c:v>
                </c:pt>
                <c:pt idx="398">
                  <c:v>2.222718000120949E-2</c:v>
                </c:pt>
                <c:pt idx="399">
                  <c:v>2.1619120001560077E-2</c:v>
                </c:pt>
                <c:pt idx="400">
                  <c:v>1.7190440004924312E-2</c:v>
                </c:pt>
                <c:pt idx="401">
                  <c:v>1.8670099998416845E-2</c:v>
                </c:pt>
                <c:pt idx="402">
                  <c:v>1.7059540004993323E-2</c:v>
                </c:pt>
                <c:pt idx="403">
                  <c:v>1.3317980003193952E-2</c:v>
                </c:pt>
                <c:pt idx="404">
                  <c:v>1.9548719996237196E-2</c:v>
                </c:pt>
                <c:pt idx="405">
                  <c:v>1.4086759998463094E-2</c:v>
                </c:pt>
                <c:pt idx="409">
                  <c:v>2.3308940006245393E-2</c:v>
                </c:pt>
                <c:pt idx="410">
                  <c:v>2.0622299998649396E-2</c:v>
                </c:pt>
                <c:pt idx="411">
                  <c:v>2.0153799996478483E-2</c:v>
                </c:pt>
                <c:pt idx="412">
                  <c:v>2.2089840000262484E-2</c:v>
                </c:pt>
                <c:pt idx="413">
                  <c:v>2.1941239996522199E-2</c:v>
                </c:pt>
                <c:pt idx="414">
                  <c:v>1.7850060001364909E-2</c:v>
                </c:pt>
                <c:pt idx="415">
                  <c:v>1.6679339998518117E-2</c:v>
                </c:pt>
                <c:pt idx="416">
                  <c:v>1.4834000001428649E-2</c:v>
                </c:pt>
                <c:pt idx="417">
                  <c:v>2.1105040003021713E-2</c:v>
                </c:pt>
                <c:pt idx="418">
                  <c:v>1.7685399994661566E-2</c:v>
                </c:pt>
                <c:pt idx="419">
                  <c:v>2.10748399986187E-2</c:v>
                </c:pt>
                <c:pt idx="420">
                  <c:v>2.8074839996406808E-2</c:v>
                </c:pt>
                <c:pt idx="421">
                  <c:v>1.9533819999196567E-2</c:v>
                </c:pt>
                <c:pt idx="422">
                  <c:v>2.1147940002265386E-2</c:v>
                </c:pt>
                <c:pt idx="423">
                  <c:v>2.5986740001826547E-2</c:v>
                </c:pt>
                <c:pt idx="424">
                  <c:v>2.361595999536803E-2</c:v>
                </c:pt>
                <c:pt idx="425">
                  <c:v>2.3369160000584088E-2</c:v>
                </c:pt>
                <c:pt idx="426">
                  <c:v>1.6268939994915854E-2</c:v>
                </c:pt>
                <c:pt idx="427">
                  <c:v>2.2482079999463167E-2</c:v>
                </c:pt>
                <c:pt idx="428">
                  <c:v>2.4494199999026023E-2</c:v>
                </c:pt>
                <c:pt idx="429">
                  <c:v>2.6403020005091093E-2</c:v>
                </c:pt>
                <c:pt idx="430">
                  <c:v>1.9575379999878351E-2</c:v>
                </c:pt>
                <c:pt idx="431">
                  <c:v>2.9937600003904663E-2</c:v>
                </c:pt>
                <c:pt idx="432">
                  <c:v>2.9846419995010365E-2</c:v>
                </c:pt>
                <c:pt idx="433">
                  <c:v>2.9445439999108203E-2</c:v>
                </c:pt>
                <c:pt idx="434">
                  <c:v>3.2089280000946019E-2</c:v>
                </c:pt>
                <c:pt idx="435">
                  <c:v>2.7156800002558157E-2</c:v>
                </c:pt>
                <c:pt idx="436">
                  <c:v>2.5432459995499812E-2</c:v>
                </c:pt>
                <c:pt idx="437">
                  <c:v>3.0445060001511592E-2</c:v>
                </c:pt>
                <c:pt idx="438">
                  <c:v>2.8247600006579887E-2</c:v>
                </c:pt>
                <c:pt idx="439">
                  <c:v>2.5253660001908429E-2</c:v>
                </c:pt>
                <c:pt idx="440">
                  <c:v>2.8749379998771474E-2</c:v>
                </c:pt>
                <c:pt idx="441">
                  <c:v>3.375543999572983E-2</c:v>
                </c:pt>
                <c:pt idx="442">
                  <c:v>3.331464000075357E-2</c:v>
                </c:pt>
                <c:pt idx="443">
                  <c:v>2.9013400002440903E-2</c:v>
                </c:pt>
                <c:pt idx="444">
                  <c:v>2.2551440000825096E-2</c:v>
                </c:pt>
                <c:pt idx="445">
                  <c:v>3.410111999255605E-2</c:v>
                </c:pt>
                <c:pt idx="446">
                  <c:v>2.4988780001876876E-2</c:v>
                </c:pt>
                <c:pt idx="447">
                  <c:v>3.0226060007407796E-2</c:v>
                </c:pt>
                <c:pt idx="448">
                  <c:v>3.2232119992841035E-2</c:v>
                </c:pt>
                <c:pt idx="449">
                  <c:v>3.6195859996951185E-2</c:v>
                </c:pt>
                <c:pt idx="450">
                  <c:v>3.3735919998434838E-2</c:v>
                </c:pt>
                <c:pt idx="451">
                  <c:v>3.3943479997105896E-2</c:v>
                </c:pt>
                <c:pt idx="452">
                  <c:v>3.5669939999934286E-2</c:v>
                </c:pt>
                <c:pt idx="455">
                  <c:v>3.1730919996334706E-2</c:v>
                </c:pt>
                <c:pt idx="457">
                  <c:v>3.2052839997049887E-2</c:v>
                </c:pt>
                <c:pt idx="460">
                  <c:v>3.309265999996569E-2</c:v>
                </c:pt>
                <c:pt idx="461">
                  <c:v>2.9790939996019006E-2</c:v>
                </c:pt>
                <c:pt idx="462">
                  <c:v>3.7851920002140105E-2</c:v>
                </c:pt>
                <c:pt idx="463">
                  <c:v>3.5906839999370277E-2</c:v>
                </c:pt>
                <c:pt idx="464">
                  <c:v>3.7353700005041901E-2</c:v>
                </c:pt>
                <c:pt idx="465">
                  <c:v>3.1584439995640423E-2</c:v>
                </c:pt>
                <c:pt idx="466">
                  <c:v>4.0156240000214893E-2</c:v>
                </c:pt>
                <c:pt idx="467">
                  <c:v>3.749076000531204E-2</c:v>
                </c:pt>
                <c:pt idx="468">
                  <c:v>2.8997060006076936E-2</c:v>
                </c:pt>
                <c:pt idx="469">
                  <c:v>4.0524039999581873E-2</c:v>
                </c:pt>
                <c:pt idx="470">
                  <c:v>3.2761319998826366E-2</c:v>
                </c:pt>
                <c:pt idx="471">
                  <c:v>3.2948780004517175E-2</c:v>
                </c:pt>
                <c:pt idx="491">
                  <c:v>4.416510000010021E-2</c:v>
                </c:pt>
                <c:pt idx="494">
                  <c:v>4.1754599995329045E-2</c:v>
                </c:pt>
                <c:pt idx="495">
                  <c:v>4.4577820000995416E-2</c:v>
                </c:pt>
                <c:pt idx="503">
                  <c:v>4.9900800004252233E-2</c:v>
                </c:pt>
                <c:pt idx="504">
                  <c:v>4.447722000622889E-2</c:v>
                </c:pt>
                <c:pt idx="512">
                  <c:v>4.7754320003150497E-2</c:v>
                </c:pt>
                <c:pt idx="528">
                  <c:v>4.6827420002955478E-2</c:v>
                </c:pt>
                <c:pt idx="565">
                  <c:v>5.5410199995094445E-2</c:v>
                </c:pt>
                <c:pt idx="651">
                  <c:v>6.9699040002888069E-2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FE-4B19-A455-16FDB6A034D8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'Active 1'!$D$21:$D$41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1'!$J$21:$J$549</c:f>
              <c:numCache>
                <c:formatCode>General</c:formatCode>
                <c:ptCount val="529"/>
                <c:pt idx="85">
                  <c:v>5.2971999684814364E-4</c:v>
                </c:pt>
                <c:pt idx="86">
                  <c:v>-8.0000000161817297E-4</c:v>
                </c:pt>
                <c:pt idx="88">
                  <c:v>-1.4241799945011735E-3</c:v>
                </c:pt>
                <c:pt idx="89">
                  <c:v>-1.794960000552237E-3</c:v>
                </c:pt>
                <c:pt idx="90">
                  <c:v>-2.0030199957545847E-3</c:v>
                </c:pt>
                <c:pt idx="95">
                  <c:v>7.1297999966191128E-4</c:v>
                </c:pt>
                <c:pt idx="96">
                  <c:v>9.5026000053621829E-4</c:v>
                </c:pt>
                <c:pt idx="97">
                  <c:v>4.4394400028977543E-3</c:v>
                </c:pt>
                <c:pt idx="98">
                  <c:v>-5.8749999880092219E-4</c:v>
                </c:pt>
                <c:pt idx="99">
                  <c:v>-2.5756599934538826E-3</c:v>
                </c:pt>
                <c:pt idx="100">
                  <c:v>-6.7062000016449019E-4</c:v>
                </c:pt>
                <c:pt idx="107">
                  <c:v>4.170399988652207E-4</c:v>
                </c:pt>
                <c:pt idx="109">
                  <c:v>5.3460003982763737E-5</c:v>
                </c:pt>
                <c:pt idx="112">
                  <c:v>2.1567999647231773E-4</c:v>
                </c:pt>
                <c:pt idx="115">
                  <c:v>-4.9589999980526045E-4</c:v>
                </c:pt>
                <c:pt idx="116">
                  <c:v>-3.1201999809127301E-4</c:v>
                </c:pt>
                <c:pt idx="117">
                  <c:v>-7.9892000212566927E-4</c:v>
                </c:pt>
                <c:pt idx="119">
                  <c:v>-1.0616399958962575E-3</c:v>
                </c:pt>
                <c:pt idx="120">
                  <c:v>6.2223999702837318E-4</c:v>
                </c:pt>
                <c:pt idx="121">
                  <c:v>-1.715539998258464E-3</c:v>
                </c:pt>
                <c:pt idx="122">
                  <c:v>-2.2316599934129044E-3</c:v>
                </c:pt>
                <c:pt idx="124">
                  <c:v>-1.4998999977251515E-3</c:v>
                </c:pt>
                <c:pt idx="125">
                  <c:v>-6.7193999711889774E-4</c:v>
                </c:pt>
                <c:pt idx="168">
                  <c:v>-8.4607999451691285E-4</c:v>
                </c:pt>
                <c:pt idx="169">
                  <c:v>4.6912000034353696E-3</c:v>
                </c:pt>
                <c:pt idx="170">
                  <c:v>2.4458599946228787E-3</c:v>
                </c:pt>
                <c:pt idx="172">
                  <c:v>6.875079998280853E-3</c:v>
                </c:pt>
                <c:pt idx="173">
                  <c:v>-3.7876400019740686E-3</c:v>
                </c:pt>
                <c:pt idx="174">
                  <c:v>-4.5035999937681481E-4</c:v>
                </c:pt>
                <c:pt idx="175">
                  <c:v>-3.3956999977817759E-3</c:v>
                </c:pt>
                <c:pt idx="176">
                  <c:v>-1.2584200012497604E-3</c:v>
                </c:pt>
                <c:pt idx="177">
                  <c:v>-7.0376000076066703E-4</c:v>
                </c:pt>
                <c:pt idx="215">
                  <c:v>-9.6017999749165028E-4</c:v>
                </c:pt>
                <c:pt idx="216">
                  <c:v>-2.0843599995714612E-3</c:v>
                </c:pt>
                <c:pt idx="217">
                  <c:v>-1.9241999689256772E-4</c:v>
                </c:pt>
                <c:pt idx="218">
                  <c:v>-9.5135999436024576E-4</c:v>
                </c:pt>
                <c:pt idx="336">
                  <c:v>8.4656399994855747E-3</c:v>
                </c:pt>
                <c:pt idx="337">
                  <c:v>8.5056399984750897E-3</c:v>
                </c:pt>
                <c:pt idx="338">
                  <c:v>7.7675799984717742E-3</c:v>
                </c:pt>
                <c:pt idx="339">
                  <c:v>7.7975800013518892E-3</c:v>
                </c:pt>
                <c:pt idx="340">
                  <c:v>8.5322400045697577E-3</c:v>
                </c:pt>
                <c:pt idx="341">
                  <c:v>8.5522400040645152E-3</c:v>
                </c:pt>
                <c:pt idx="342">
                  <c:v>8.096900004602503E-3</c:v>
                </c:pt>
                <c:pt idx="343">
                  <c:v>8.106900000711903E-3</c:v>
                </c:pt>
                <c:pt idx="344">
                  <c:v>8.3348600019235164E-3</c:v>
                </c:pt>
                <c:pt idx="345">
                  <c:v>8.3648600048036315E-3</c:v>
                </c:pt>
                <c:pt idx="346">
                  <c:v>8.4895199979655445E-3</c:v>
                </c:pt>
                <c:pt idx="347">
                  <c:v>8.499520001350902E-3</c:v>
                </c:pt>
                <c:pt idx="406">
                  <c:v>1.8112460005795583E-2</c:v>
                </c:pt>
                <c:pt idx="407">
                  <c:v>1.8212460003269371E-2</c:v>
                </c:pt>
                <c:pt idx="408">
                  <c:v>1.7167120000522118E-2</c:v>
                </c:pt>
                <c:pt idx="473">
                  <c:v>3.7069260004500393E-2</c:v>
                </c:pt>
                <c:pt idx="474">
                  <c:v>3.6743919998116326E-2</c:v>
                </c:pt>
                <c:pt idx="475">
                  <c:v>3.7428579998959322E-2</c:v>
                </c:pt>
                <c:pt idx="476">
                  <c:v>3.67911999928765E-2</c:v>
                </c:pt>
                <c:pt idx="477">
                  <c:v>3.7055860004329588E-2</c:v>
                </c:pt>
                <c:pt idx="478">
                  <c:v>3.8543140006368048E-2</c:v>
                </c:pt>
                <c:pt idx="479">
                  <c:v>3.6967799998819828E-2</c:v>
                </c:pt>
                <c:pt idx="480">
                  <c:v>2.9466240004694555E-2</c:v>
                </c:pt>
                <c:pt idx="481">
                  <c:v>3.6353900002723094E-2</c:v>
                </c:pt>
                <c:pt idx="482">
                  <c:v>3.7553900001512375E-2</c:v>
                </c:pt>
                <c:pt idx="483">
                  <c:v>3.7008560000685975E-2</c:v>
                </c:pt>
                <c:pt idx="484">
                  <c:v>3.7321659998269752E-2</c:v>
                </c:pt>
                <c:pt idx="485">
                  <c:v>3.6576320002495777E-2</c:v>
                </c:pt>
                <c:pt idx="486">
                  <c:v>3.69007600020268E-2</c:v>
                </c:pt>
                <c:pt idx="487">
                  <c:v>3.7855419999687001E-2</c:v>
                </c:pt>
                <c:pt idx="488">
                  <c:v>3.6910079994413536E-2</c:v>
                </c:pt>
                <c:pt idx="489">
                  <c:v>3.7664240000594873E-2</c:v>
                </c:pt>
                <c:pt idx="490">
                  <c:v>4.192522000084864E-2</c:v>
                </c:pt>
                <c:pt idx="493">
                  <c:v>4.1409960002056323E-2</c:v>
                </c:pt>
                <c:pt idx="500">
                  <c:v>4.4029759999830276E-2</c:v>
                </c:pt>
                <c:pt idx="501">
                  <c:v>4.4329760006803554E-2</c:v>
                </c:pt>
                <c:pt idx="502">
                  <c:v>4.4529760001751129E-2</c:v>
                </c:pt>
                <c:pt idx="505">
                  <c:v>4.9166659999173135E-2</c:v>
                </c:pt>
                <c:pt idx="506">
                  <c:v>4.9926659994525835E-2</c:v>
                </c:pt>
                <c:pt idx="507">
                  <c:v>4.9966660000791308E-2</c:v>
                </c:pt>
                <c:pt idx="508">
                  <c:v>4.8867820005398244E-2</c:v>
                </c:pt>
                <c:pt idx="509">
                  <c:v>4.8887820004893001E-2</c:v>
                </c:pt>
                <c:pt idx="510">
                  <c:v>4.9547820002771914E-2</c:v>
                </c:pt>
                <c:pt idx="511">
                  <c:v>4.9587820001761429E-2</c:v>
                </c:pt>
                <c:pt idx="516">
                  <c:v>4.8664920002920553E-2</c:v>
                </c:pt>
                <c:pt idx="517">
                  <c:v>4.8674919999029953E-2</c:v>
                </c:pt>
                <c:pt idx="518">
                  <c:v>4.9864920001709834E-2</c:v>
                </c:pt>
                <c:pt idx="519">
                  <c:v>4.9874919997819234E-2</c:v>
                </c:pt>
                <c:pt idx="520">
                  <c:v>4.9369579995982349E-2</c:v>
                </c:pt>
                <c:pt idx="521">
                  <c:v>4.9419579998357221E-2</c:v>
                </c:pt>
                <c:pt idx="522">
                  <c:v>4.9619580000580754E-2</c:v>
                </c:pt>
                <c:pt idx="523">
                  <c:v>5.0634239996725228E-2</c:v>
                </c:pt>
                <c:pt idx="524">
                  <c:v>5.0674239995714743E-2</c:v>
                </c:pt>
                <c:pt idx="525">
                  <c:v>5.1154239998140838E-2</c:v>
                </c:pt>
                <c:pt idx="526">
                  <c:v>5.1174239997635596E-2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FE-4B19-A455-16FDB6A034D8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'Active 1'!$D$21:$D$41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1'!$F$21:$F$6010</c:f>
              <c:numCache>
                <c:formatCode>General</c:formatCode>
                <c:ptCount val="59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  <c:pt idx="590">
                  <c:v>51493.5</c:v>
                </c:pt>
                <c:pt idx="591">
                  <c:v>51497</c:v>
                </c:pt>
                <c:pt idx="592">
                  <c:v>51497.5</c:v>
                </c:pt>
                <c:pt idx="593">
                  <c:v>51497.5</c:v>
                </c:pt>
                <c:pt idx="594">
                  <c:v>51498</c:v>
                </c:pt>
                <c:pt idx="595">
                  <c:v>51498</c:v>
                </c:pt>
                <c:pt idx="596">
                  <c:v>51501.5</c:v>
                </c:pt>
                <c:pt idx="597">
                  <c:v>51502</c:v>
                </c:pt>
                <c:pt idx="598">
                  <c:v>51502</c:v>
                </c:pt>
                <c:pt idx="599">
                  <c:v>51502.5</c:v>
                </c:pt>
                <c:pt idx="600">
                  <c:v>51506</c:v>
                </c:pt>
                <c:pt idx="601">
                  <c:v>51506</c:v>
                </c:pt>
                <c:pt idx="602">
                  <c:v>51506.5</c:v>
                </c:pt>
                <c:pt idx="603">
                  <c:v>51506.5</c:v>
                </c:pt>
                <c:pt idx="604">
                  <c:v>51514.5</c:v>
                </c:pt>
                <c:pt idx="605">
                  <c:v>51515</c:v>
                </c:pt>
                <c:pt idx="606">
                  <c:v>51519</c:v>
                </c:pt>
                <c:pt idx="607">
                  <c:v>51522.5</c:v>
                </c:pt>
                <c:pt idx="608">
                  <c:v>51523</c:v>
                </c:pt>
                <c:pt idx="609">
                  <c:v>51523.5</c:v>
                </c:pt>
                <c:pt idx="610">
                  <c:v>51527</c:v>
                </c:pt>
                <c:pt idx="611">
                  <c:v>51527.5</c:v>
                </c:pt>
                <c:pt idx="612">
                  <c:v>51528</c:v>
                </c:pt>
                <c:pt idx="613">
                  <c:v>51531.5</c:v>
                </c:pt>
                <c:pt idx="614">
                  <c:v>51531.5</c:v>
                </c:pt>
                <c:pt idx="615">
                  <c:v>51532</c:v>
                </c:pt>
                <c:pt idx="616">
                  <c:v>51532</c:v>
                </c:pt>
                <c:pt idx="617">
                  <c:v>51533</c:v>
                </c:pt>
                <c:pt idx="618">
                  <c:v>51535.5</c:v>
                </c:pt>
                <c:pt idx="619">
                  <c:v>51536</c:v>
                </c:pt>
                <c:pt idx="620">
                  <c:v>51536</c:v>
                </c:pt>
                <c:pt idx="621">
                  <c:v>51536.5</c:v>
                </c:pt>
                <c:pt idx="622">
                  <c:v>51536.5</c:v>
                </c:pt>
                <c:pt idx="623">
                  <c:v>51540</c:v>
                </c:pt>
                <c:pt idx="624">
                  <c:v>51540.5</c:v>
                </c:pt>
                <c:pt idx="625">
                  <c:v>51540.5</c:v>
                </c:pt>
                <c:pt idx="626">
                  <c:v>51541</c:v>
                </c:pt>
                <c:pt idx="627">
                  <c:v>51544</c:v>
                </c:pt>
                <c:pt idx="628">
                  <c:v>51544.5</c:v>
                </c:pt>
                <c:pt idx="629">
                  <c:v>51544.5</c:v>
                </c:pt>
                <c:pt idx="630">
                  <c:v>51545</c:v>
                </c:pt>
                <c:pt idx="631">
                  <c:v>51545</c:v>
                </c:pt>
                <c:pt idx="632">
                  <c:v>51549</c:v>
                </c:pt>
                <c:pt idx="633">
                  <c:v>51549.5</c:v>
                </c:pt>
                <c:pt idx="634">
                  <c:v>51595.5</c:v>
                </c:pt>
                <c:pt idx="635">
                  <c:v>51596</c:v>
                </c:pt>
                <c:pt idx="636">
                  <c:v>51761</c:v>
                </c:pt>
                <c:pt idx="637">
                  <c:v>51761.5</c:v>
                </c:pt>
                <c:pt idx="638">
                  <c:v>51762</c:v>
                </c:pt>
                <c:pt idx="639">
                  <c:v>51929</c:v>
                </c:pt>
                <c:pt idx="640">
                  <c:v>51929.5</c:v>
                </c:pt>
                <c:pt idx="641">
                  <c:v>51933</c:v>
                </c:pt>
                <c:pt idx="642">
                  <c:v>51933.5</c:v>
                </c:pt>
                <c:pt idx="643">
                  <c:v>51946</c:v>
                </c:pt>
                <c:pt idx="644">
                  <c:v>51946.5</c:v>
                </c:pt>
                <c:pt idx="645">
                  <c:v>51986</c:v>
                </c:pt>
                <c:pt idx="646">
                  <c:v>51986</c:v>
                </c:pt>
                <c:pt idx="647">
                  <c:v>51986</c:v>
                </c:pt>
                <c:pt idx="648">
                  <c:v>51986.5</c:v>
                </c:pt>
                <c:pt idx="649">
                  <c:v>51986.5</c:v>
                </c:pt>
                <c:pt idx="650">
                  <c:v>51986.5</c:v>
                </c:pt>
                <c:pt idx="651">
                  <c:v>52972</c:v>
                </c:pt>
                <c:pt idx="652">
                  <c:v>52984</c:v>
                </c:pt>
                <c:pt idx="653">
                  <c:v>53182</c:v>
                </c:pt>
                <c:pt idx="654">
                  <c:v>53182.5</c:v>
                </c:pt>
                <c:pt idx="655">
                  <c:v>53190</c:v>
                </c:pt>
                <c:pt idx="656">
                  <c:v>53194</c:v>
                </c:pt>
                <c:pt idx="657">
                  <c:v>53237.5</c:v>
                </c:pt>
                <c:pt idx="658">
                  <c:v>53238</c:v>
                </c:pt>
                <c:pt idx="659">
                  <c:v>53241</c:v>
                </c:pt>
                <c:pt idx="660">
                  <c:v>53241.5</c:v>
                </c:pt>
                <c:pt idx="661">
                  <c:v>53242</c:v>
                </c:pt>
                <c:pt idx="662">
                  <c:v>53270.5</c:v>
                </c:pt>
                <c:pt idx="663">
                  <c:v>53270.5</c:v>
                </c:pt>
                <c:pt idx="664">
                  <c:v>53271</c:v>
                </c:pt>
                <c:pt idx="665">
                  <c:v>53271</c:v>
                </c:pt>
                <c:pt idx="666">
                  <c:v>53553.5</c:v>
                </c:pt>
                <c:pt idx="667">
                  <c:v>53596</c:v>
                </c:pt>
                <c:pt idx="668">
                  <c:v>53596</c:v>
                </c:pt>
                <c:pt idx="669">
                  <c:v>53596.5</c:v>
                </c:pt>
                <c:pt idx="670">
                  <c:v>53597</c:v>
                </c:pt>
                <c:pt idx="671">
                  <c:v>54388.5</c:v>
                </c:pt>
                <c:pt idx="672">
                  <c:v>54444</c:v>
                </c:pt>
                <c:pt idx="673">
                  <c:v>54444.5</c:v>
                </c:pt>
                <c:pt idx="674">
                  <c:v>54461.5</c:v>
                </c:pt>
                <c:pt idx="675">
                  <c:v>54623.5</c:v>
                </c:pt>
                <c:pt idx="676">
                  <c:v>54632</c:v>
                </c:pt>
                <c:pt idx="677">
                  <c:v>54763.5</c:v>
                </c:pt>
                <c:pt idx="678">
                  <c:v>54764</c:v>
                </c:pt>
                <c:pt idx="679">
                  <c:v>54769</c:v>
                </c:pt>
                <c:pt idx="680">
                  <c:v>54923.5</c:v>
                </c:pt>
                <c:pt idx="681">
                  <c:v>55056</c:v>
                </c:pt>
                <c:pt idx="682">
                  <c:v>56032</c:v>
                </c:pt>
                <c:pt idx="683">
                  <c:v>56253.5</c:v>
                </c:pt>
                <c:pt idx="684">
                  <c:v>56254</c:v>
                </c:pt>
                <c:pt idx="685">
                  <c:v>56254.5</c:v>
                </c:pt>
                <c:pt idx="686">
                  <c:v>56402.5</c:v>
                </c:pt>
                <c:pt idx="687">
                  <c:v>56403</c:v>
                </c:pt>
                <c:pt idx="688">
                  <c:v>56421.5</c:v>
                </c:pt>
                <c:pt idx="689">
                  <c:v>56492</c:v>
                </c:pt>
                <c:pt idx="690">
                  <c:v>56521.5</c:v>
                </c:pt>
                <c:pt idx="691">
                  <c:v>56522</c:v>
                </c:pt>
                <c:pt idx="692">
                  <c:v>56557.5</c:v>
                </c:pt>
                <c:pt idx="693">
                  <c:v>56576</c:v>
                </c:pt>
                <c:pt idx="694">
                  <c:v>56576</c:v>
                </c:pt>
                <c:pt idx="695">
                  <c:v>56865.5</c:v>
                </c:pt>
                <c:pt idx="696">
                  <c:v>57580.5</c:v>
                </c:pt>
                <c:pt idx="697">
                  <c:v>58021</c:v>
                </c:pt>
                <c:pt idx="698">
                  <c:v>58021.5</c:v>
                </c:pt>
                <c:pt idx="699">
                  <c:v>59004.5</c:v>
                </c:pt>
                <c:pt idx="700">
                  <c:v>59040</c:v>
                </c:pt>
                <c:pt idx="701">
                  <c:v>59061.5</c:v>
                </c:pt>
                <c:pt idx="702">
                  <c:v>59095.5</c:v>
                </c:pt>
                <c:pt idx="703">
                  <c:v>59198</c:v>
                </c:pt>
                <c:pt idx="704">
                  <c:v>59222</c:v>
                </c:pt>
                <c:pt idx="705">
                  <c:v>59222.5</c:v>
                </c:pt>
                <c:pt idx="706">
                  <c:v>59223</c:v>
                </c:pt>
                <c:pt idx="707">
                  <c:v>59293</c:v>
                </c:pt>
                <c:pt idx="708">
                  <c:v>59505.5</c:v>
                </c:pt>
                <c:pt idx="709">
                  <c:v>59506</c:v>
                </c:pt>
                <c:pt idx="710">
                  <c:v>59912</c:v>
                </c:pt>
                <c:pt idx="711">
                  <c:v>60935</c:v>
                </c:pt>
                <c:pt idx="712">
                  <c:v>60935</c:v>
                </c:pt>
                <c:pt idx="713">
                  <c:v>60938</c:v>
                </c:pt>
                <c:pt idx="714">
                  <c:v>60968.5</c:v>
                </c:pt>
                <c:pt idx="715">
                  <c:v>60969</c:v>
                </c:pt>
                <c:pt idx="716">
                  <c:v>61012</c:v>
                </c:pt>
                <c:pt idx="717">
                  <c:v>61012.5</c:v>
                </c:pt>
                <c:pt idx="718">
                  <c:v>61013</c:v>
                </c:pt>
                <c:pt idx="719">
                  <c:v>61025.5</c:v>
                </c:pt>
                <c:pt idx="720">
                  <c:v>61097.5</c:v>
                </c:pt>
                <c:pt idx="721">
                  <c:v>61106</c:v>
                </c:pt>
                <c:pt idx="722">
                  <c:v>61180</c:v>
                </c:pt>
                <c:pt idx="723">
                  <c:v>61180.5</c:v>
                </c:pt>
                <c:pt idx="724">
                  <c:v>62296</c:v>
                </c:pt>
                <c:pt idx="725">
                  <c:v>62296.5</c:v>
                </c:pt>
                <c:pt idx="726">
                  <c:v>62364.5</c:v>
                </c:pt>
                <c:pt idx="727">
                  <c:v>62365</c:v>
                </c:pt>
                <c:pt idx="728">
                  <c:v>62604</c:v>
                </c:pt>
                <c:pt idx="729">
                  <c:v>62604.5</c:v>
                </c:pt>
                <c:pt idx="730">
                  <c:v>62744</c:v>
                </c:pt>
                <c:pt idx="731">
                  <c:v>62744.5</c:v>
                </c:pt>
                <c:pt idx="732">
                  <c:v>62745</c:v>
                </c:pt>
                <c:pt idx="733">
                  <c:v>63751.5</c:v>
                </c:pt>
                <c:pt idx="734">
                  <c:v>64029</c:v>
                </c:pt>
                <c:pt idx="735">
                  <c:v>64055</c:v>
                </c:pt>
                <c:pt idx="736">
                  <c:v>64064.5</c:v>
                </c:pt>
                <c:pt idx="737">
                  <c:v>64064.5</c:v>
                </c:pt>
                <c:pt idx="738">
                  <c:v>64064.5</c:v>
                </c:pt>
                <c:pt idx="739">
                  <c:v>64065</c:v>
                </c:pt>
                <c:pt idx="740">
                  <c:v>64065</c:v>
                </c:pt>
                <c:pt idx="741">
                  <c:v>64065</c:v>
                </c:pt>
                <c:pt idx="742">
                  <c:v>64065.5</c:v>
                </c:pt>
                <c:pt idx="743">
                  <c:v>64065.5</c:v>
                </c:pt>
                <c:pt idx="744">
                  <c:v>64065.5</c:v>
                </c:pt>
                <c:pt idx="745">
                  <c:v>64184</c:v>
                </c:pt>
                <c:pt idx="746">
                  <c:v>64338.5</c:v>
                </c:pt>
                <c:pt idx="747">
                  <c:v>64380</c:v>
                </c:pt>
                <c:pt idx="748">
                  <c:v>64422.5</c:v>
                </c:pt>
                <c:pt idx="749">
                  <c:v>64423</c:v>
                </c:pt>
                <c:pt idx="750">
                  <c:v>65467</c:v>
                </c:pt>
                <c:pt idx="751">
                  <c:v>65471</c:v>
                </c:pt>
                <c:pt idx="752">
                  <c:v>65471.5</c:v>
                </c:pt>
                <c:pt idx="753">
                  <c:v>65472</c:v>
                </c:pt>
                <c:pt idx="754">
                  <c:v>65552.5</c:v>
                </c:pt>
                <c:pt idx="755">
                  <c:v>67127</c:v>
                </c:pt>
                <c:pt idx="756">
                  <c:v>67127.5</c:v>
                </c:pt>
                <c:pt idx="757">
                  <c:v>67128</c:v>
                </c:pt>
                <c:pt idx="758">
                  <c:v>67276.5</c:v>
                </c:pt>
                <c:pt idx="759">
                  <c:v>67520.5</c:v>
                </c:pt>
                <c:pt idx="760">
                  <c:v>67521</c:v>
                </c:pt>
                <c:pt idx="761">
                  <c:v>68570</c:v>
                </c:pt>
                <c:pt idx="762">
                  <c:v>68573.5</c:v>
                </c:pt>
                <c:pt idx="763">
                  <c:v>68574</c:v>
                </c:pt>
                <c:pt idx="764">
                  <c:v>68663.5</c:v>
                </c:pt>
                <c:pt idx="765">
                  <c:v>68664</c:v>
                </c:pt>
                <c:pt idx="766">
                  <c:v>68813.5</c:v>
                </c:pt>
                <c:pt idx="767">
                  <c:v>68814</c:v>
                </c:pt>
                <c:pt idx="768">
                  <c:v>68928</c:v>
                </c:pt>
                <c:pt idx="769">
                  <c:v>68928.5</c:v>
                </c:pt>
                <c:pt idx="770">
                  <c:v>68935.5</c:v>
                </c:pt>
                <c:pt idx="771">
                  <c:v>68935.5</c:v>
                </c:pt>
                <c:pt idx="772">
                  <c:v>68935.5</c:v>
                </c:pt>
                <c:pt idx="773">
                  <c:v>68936</c:v>
                </c:pt>
                <c:pt idx="774">
                  <c:v>68936</c:v>
                </c:pt>
                <c:pt idx="775">
                  <c:v>68936</c:v>
                </c:pt>
                <c:pt idx="776">
                  <c:v>68936.5</c:v>
                </c:pt>
                <c:pt idx="777">
                  <c:v>68936.5</c:v>
                </c:pt>
                <c:pt idx="778">
                  <c:v>68936.5</c:v>
                </c:pt>
                <c:pt idx="779">
                  <c:v>69979</c:v>
                </c:pt>
                <c:pt idx="780">
                  <c:v>69979</c:v>
                </c:pt>
                <c:pt idx="781">
                  <c:v>69979</c:v>
                </c:pt>
                <c:pt idx="782">
                  <c:v>70191.5</c:v>
                </c:pt>
                <c:pt idx="783">
                  <c:v>70191.5</c:v>
                </c:pt>
                <c:pt idx="784">
                  <c:v>70343.5</c:v>
                </c:pt>
                <c:pt idx="785">
                  <c:v>70584</c:v>
                </c:pt>
                <c:pt idx="786">
                  <c:v>71783</c:v>
                </c:pt>
                <c:pt idx="787">
                  <c:v>71783.5</c:v>
                </c:pt>
                <c:pt idx="788">
                  <c:v>72214.5</c:v>
                </c:pt>
                <c:pt idx="789">
                  <c:v>72390</c:v>
                </c:pt>
                <c:pt idx="790">
                  <c:v>72390</c:v>
                </c:pt>
                <c:pt idx="791">
                  <c:v>72390</c:v>
                </c:pt>
                <c:pt idx="792">
                  <c:v>73362</c:v>
                </c:pt>
                <c:pt idx="793">
                  <c:v>73528.5</c:v>
                </c:pt>
                <c:pt idx="794">
                  <c:v>73605</c:v>
                </c:pt>
                <c:pt idx="795">
                  <c:v>73644.5</c:v>
                </c:pt>
                <c:pt idx="796">
                  <c:v>77952.5</c:v>
                </c:pt>
                <c:pt idx="797">
                  <c:v>77952.5</c:v>
                </c:pt>
                <c:pt idx="798">
                  <c:v>77952.5</c:v>
                </c:pt>
                <c:pt idx="799">
                  <c:v>77952.5</c:v>
                </c:pt>
                <c:pt idx="800">
                  <c:v>78056</c:v>
                </c:pt>
                <c:pt idx="801">
                  <c:v>78056.5</c:v>
                </c:pt>
                <c:pt idx="802">
                  <c:v>78057</c:v>
                </c:pt>
                <c:pt idx="803">
                  <c:v>78073</c:v>
                </c:pt>
                <c:pt idx="804">
                  <c:v>79182</c:v>
                </c:pt>
                <c:pt idx="805">
                  <c:v>79469</c:v>
                </c:pt>
                <c:pt idx="806">
                  <c:v>79499.5</c:v>
                </c:pt>
                <c:pt idx="807">
                  <c:v>79516</c:v>
                </c:pt>
                <c:pt idx="808">
                  <c:v>79516.5</c:v>
                </c:pt>
                <c:pt idx="809">
                  <c:v>79517</c:v>
                </c:pt>
                <c:pt idx="810">
                  <c:v>79564.5</c:v>
                </c:pt>
                <c:pt idx="811">
                  <c:v>80216.5</c:v>
                </c:pt>
                <c:pt idx="812">
                  <c:v>80217</c:v>
                </c:pt>
                <c:pt idx="813">
                  <c:v>81581.5</c:v>
                </c:pt>
                <c:pt idx="814">
                  <c:v>81582</c:v>
                </c:pt>
                <c:pt idx="815">
                  <c:v>81778.5</c:v>
                </c:pt>
              </c:numCache>
            </c:numRef>
          </c:xVal>
          <c:yVal>
            <c:numRef>
              <c:f>'Active 1'!$K$21:$K$6010</c:f>
              <c:numCache>
                <c:formatCode>General</c:formatCode>
                <c:ptCount val="5990"/>
                <c:pt idx="456">
                  <c:v>3.1175759999314323E-2</c:v>
                </c:pt>
                <c:pt idx="458">
                  <c:v>3.3692640005028807E-2</c:v>
                </c:pt>
                <c:pt idx="459">
                  <c:v>3.1847300000663381E-2</c:v>
                </c:pt>
                <c:pt idx="472">
                  <c:v>3.5810280001896899E-2</c:v>
                </c:pt>
                <c:pt idx="492">
                  <c:v>3.8414980001107324E-2</c:v>
                </c:pt>
                <c:pt idx="496">
                  <c:v>4.4156680007290561E-2</c:v>
                </c:pt>
                <c:pt idx="497">
                  <c:v>4.1638800001237541E-2</c:v>
                </c:pt>
                <c:pt idx="513">
                  <c:v>4.8976239995681681E-2</c:v>
                </c:pt>
                <c:pt idx="514">
                  <c:v>4.9502699999720789E-2</c:v>
                </c:pt>
                <c:pt idx="515">
                  <c:v>4.9019199999747798E-2</c:v>
                </c:pt>
                <c:pt idx="529">
                  <c:v>5.0604760006535798E-2</c:v>
                </c:pt>
                <c:pt idx="530">
                  <c:v>5.0759679994371254E-2</c:v>
                </c:pt>
                <c:pt idx="531">
                  <c:v>5.6319199997233227E-2</c:v>
                </c:pt>
                <c:pt idx="532">
                  <c:v>5.2430039999308065E-2</c:v>
                </c:pt>
                <c:pt idx="535">
                  <c:v>5.660236000403529E-2</c:v>
                </c:pt>
                <c:pt idx="536">
                  <c:v>5.3468120000616182E-2</c:v>
                </c:pt>
                <c:pt idx="543">
                  <c:v>5.4019019997213036E-2</c:v>
                </c:pt>
                <c:pt idx="544">
                  <c:v>5.5301920001511462E-2</c:v>
                </c:pt>
                <c:pt idx="545">
                  <c:v>5.4810739995446056E-2</c:v>
                </c:pt>
                <c:pt idx="546">
                  <c:v>5.4810739995446056E-2</c:v>
                </c:pt>
                <c:pt idx="547">
                  <c:v>5.3440780000528321E-2</c:v>
                </c:pt>
                <c:pt idx="548">
                  <c:v>5.4497279998031445E-2</c:v>
                </c:pt>
                <c:pt idx="550">
                  <c:v>5.689919999713311E-2</c:v>
                </c:pt>
                <c:pt idx="551">
                  <c:v>5.7832980004604906E-2</c:v>
                </c:pt>
                <c:pt idx="552">
                  <c:v>5.7287639996502548E-2</c:v>
                </c:pt>
                <c:pt idx="553">
                  <c:v>5.7324419998622034E-2</c:v>
                </c:pt>
                <c:pt idx="554">
                  <c:v>5.7205040000553709E-2</c:v>
                </c:pt>
                <c:pt idx="555">
                  <c:v>5.7398999997531064E-2</c:v>
                </c:pt>
                <c:pt idx="557">
                  <c:v>5.7504800002789125E-2</c:v>
                </c:pt>
                <c:pt idx="559">
                  <c:v>5.9347640002670232E-2</c:v>
                </c:pt>
                <c:pt idx="560">
                  <c:v>5.9802300005685538E-2</c:v>
                </c:pt>
                <c:pt idx="564">
                  <c:v>5.941935999726411E-2</c:v>
                </c:pt>
                <c:pt idx="566">
                  <c:v>6.0590401968511287E-2</c:v>
                </c:pt>
                <c:pt idx="567">
                  <c:v>6.093504476302769E-2</c:v>
                </c:pt>
                <c:pt idx="568">
                  <c:v>6.0577758828003425E-2</c:v>
                </c:pt>
                <c:pt idx="569">
                  <c:v>6.0827315704955254E-2</c:v>
                </c:pt>
                <c:pt idx="570">
                  <c:v>6.0741002504073549E-2</c:v>
                </c:pt>
                <c:pt idx="571">
                  <c:v>6.0882607656822074E-2</c:v>
                </c:pt>
                <c:pt idx="572">
                  <c:v>6.0785935274907388E-2</c:v>
                </c:pt>
                <c:pt idx="573">
                  <c:v>6.0614661801082548E-2</c:v>
                </c:pt>
                <c:pt idx="574">
                  <c:v>6.0834791802335531E-2</c:v>
                </c:pt>
                <c:pt idx="575">
                  <c:v>6.0754751168133225E-2</c:v>
                </c:pt>
                <c:pt idx="576">
                  <c:v>6.0766054906707723E-2</c:v>
                </c:pt>
                <c:pt idx="577">
                  <c:v>6.0864292470796499E-2</c:v>
                </c:pt>
                <c:pt idx="578">
                  <c:v>6.0708329794579186E-2</c:v>
                </c:pt>
                <c:pt idx="579">
                  <c:v>6.0782212465710472E-2</c:v>
                </c:pt>
                <c:pt idx="580">
                  <c:v>6.0909695501322858E-2</c:v>
                </c:pt>
                <c:pt idx="581">
                  <c:v>6.0779991996241733E-2</c:v>
                </c:pt>
                <c:pt idx="582">
                  <c:v>6.0841805796371773E-2</c:v>
                </c:pt>
                <c:pt idx="583">
                  <c:v>6.0901149896380957E-2</c:v>
                </c:pt>
                <c:pt idx="584">
                  <c:v>6.077611703221919E-2</c:v>
                </c:pt>
                <c:pt idx="585">
                  <c:v>6.0967936762608588E-2</c:v>
                </c:pt>
                <c:pt idx="586">
                  <c:v>6.0726436939148698E-2</c:v>
                </c:pt>
                <c:pt idx="587">
                  <c:v>6.0766317154048011E-2</c:v>
                </c:pt>
                <c:pt idx="588">
                  <c:v>6.0851783535326831E-2</c:v>
                </c:pt>
                <c:pt idx="589">
                  <c:v>6.0859313562104944E-2</c:v>
                </c:pt>
                <c:pt idx="590">
                  <c:v>6.1013043428829405E-2</c:v>
                </c:pt>
                <c:pt idx="591">
                  <c:v>6.0902498706127517E-2</c:v>
                </c:pt>
                <c:pt idx="592">
                  <c:v>6.0863516191602685E-2</c:v>
                </c:pt>
                <c:pt idx="593">
                  <c:v>6.0905185768206138E-2</c:v>
                </c:pt>
                <c:pt idx="594">
                  <c:v>6.0752716723072808E-2</c:v>
                </c:pt>
                <c:pt idx="595">
                  <c:v>6.075593253626721E-2</c:v>
                </c:pt>
                <c:pt idx="596">
                  <c:v>6.0890325068612583E-2</c:v>
                </c:pt>
                <c:pt idx="597">
                  <c:v>6.0757653729524463E-2</c:v>
                </c:pt>
                <c:pt idx="598">
                  <c:v>6.0793307799031027E-2</c:v>
                </c:pt>
                <c:pt idx="599">
                  <c:v>6.0883508464030456E-2</c:v>
                </c:pt>
                <c:pt idx="600">
                  <c:v>6.078689682908589E-2</c:v>
                </c:pt>
                <c:pt idx="601">
                  <c:v>6.0818472040409688E-2</c:v>
                </c:pt>
                <c:pt idx="602">
                  <c:v>6.0831557631900068E-2</c:v>
                </c:pt>
                <c:pt idx="603">
                  <c:v>6.0880496574100107E-2</c:v>
                </c:pt>
                <c:pt idx="604">
                  <c:v>6.0884668499056716E-2</c:v>
                </c:pt>
                <c:pt idx="605">
                  <c:v>6.0833935982373077E-2</c:v>
                </c:pt>
                <c:pt idx="606">
                  <c:v>6.085933403664967E-2</c:v>
                </c:pt>
                <c:pt idx="607">
                  <c:v>6.1021253364742734E-2</c:v>
                </c:pt>
                <c:pt idx="608">
                  <c:v>6.0891117529536132E-2</c:v>
                </c:pt>
                <c:pt idx="609">
                  <c:v>6.096078893460799E-2</c:v>
                </c:pt>
                <c:pt idx="610">
                  <c:v>6.0918211034731939E-2</c:v>
                </c:pt>
                <c:pt idx="611">
                  <c:v>6.0903655561560299E-2</c:v>
                </c:pt>
                <c:pt idx="612">
                  <c:v>6.091899373132037E-2</c:v>
                </c:pt>
                <c:pt idx="613">
                  <c:v>6.0906636470463127E-2</c:v>
                </c:pt>
                <c:pt idx="614">
                  <c:v>6.0916848691704217E-2</c:v>
                </c:pt>
                <c:pt idx="615">
                  <c:v>6.0886209328600671E-2</c:v>
                </c:pt>
                <c:pt idx="616">
                  <c:v>6.0898036732396577E-2</c:v>
                </c:pt>
                <c:pt idx="617">
                  <c:v>6.1087560003215913E-2</c:v>
                </c:pt>
                <c:pt idx="618">
                  <c:v>6.0963067029661033E-2</c:v>
                </c:pt>
                <c:pt idx="619">
                  <c:v>6.0840389036457054E-2</c:v>
                </c:pt>
                <c:pt idx="620">
                  <c:v>6.0861212710733525E-2</c:v>
                </c:pt>
                <c:pt idx="621">
                  <c:v>6.0916433707461692E-2</c:v>
                </c:pt>
                <c:pt idx="622">
                  <c:v>6.0934058667044155E-2</c:v>
                </c:pt>
                <c:pt idx="623">
                  <c:v>6.0943318108911626E-2</c:v>
                </c:pt>
                <c:pt idx="624">
                  <c:v>6.086516360664973E-2</c:v>
                </c:pt>
                <c:pt idx="625">
                  <c:v>6.0880173397890758E-2</c:v>
                </c:pt>
                <c:pt idx="626">
                  <c:v>6.0931436564715113E-2</c:v>
                </c:pt>
                <c:pt idx="627">
                  <c:v>6.1040905100526288E-2</c:v>
                </c:pt>
                <c:pt idx="628">
                  <c:v>6.0838189361675177E-2</c:v>
                </c:pt>
                <c:pt idx="629">
                  <c:v>6.0895055095897987E-2</c:v>
                </c:pt>
                <c:pt idx="630">
                  <c:v>6.0884806560352445E-2</c:v>
                </c:pt>
                <c:pt idx="631">
                  <c:v>6.0913402958249208E-2</c:v>
                </c:pt>
                <c:pt idx="632">
                  <c:v>6.099730463756714E-2</c:v>
                </c:pt>
                <c:pt idx="633">
                  <c:v>6.0917598602827638E-2</c:v>
                </c:pt>
                <c:pt idx="634">
                  <c:v>6.1036070270347409E-2</c:v>
                </c:pt>
                <c:pt idx="635">
                  <c:v>6.1253622901858762E-2</c:v>
                </c:pt>
                <c:pt idx="639">
                  <c:v>6.285746036155615E-2</c:v>
                </c:pt>
                <c:pt idx="640">
                  <c:v>6.279045080736978E-2</c:v>
                </c:pt>
                <c:pt idx="641">
                  <c:v>6.2848848567227833E-2</c:v>
                </c:pt>
                <c:pt idx="642">
                  <c:v>6.249204276537057E-2</c:v>
                </c:pt>
                <c:pt idx="643">
                  <c:v>6.2898484495235607E-2</c:v>
                </c:pt>
                <c:pt idx="644">
                  <c:v>6.253120036853943E-2</c:v>
                </c:pt>
                <c:pt idx="645">
                  <c:v>6.260951999865938E-2</c:v>
                </c:pt>
                <c:pt idx="646">
                  <c:v>6.2619520002044737E-2</c:v>
                </c:pt>
                <c:pt idx="647">
                  <c:v>6.2619520002044737E-2</c:v>
                </c:pt>
                <c:pt idx="648">
                  <c:v>6.2264180000056513E-2</c:v>
                </c:pt>
                <c:pt idx="649">
                  <c:v>6.2274179996165913E-2</c:v>
                </c:pt>
                <c:pt idx="650">
                  <c:v>6.2274179996165913E-2</c:v>
                </c:pt>
                <c:pt idx="652">
                  <c:v>6.591088000277523E-2</c:v>
                </c:pt>
                <c:pt idx="656">
                  <c:v>6.6078080002625939E-2</c:v>
                </c:pt>
                <c:pt idx="662">
                  <c:v>6.6031059999659192E-2</c:v>
                </c:pt>
                <c:pt idx="663">
                  <c:v>6.6031059999659192E-2</c:v>
                </c:pt>
                <c:pt idx="664">
                  <c:v>6.7185719999542926E-2</c:v>
                </c:pt>
                <c:pt idx="665">
                  <c:v>6.7185719999542926E-2</c:v>
                </c:pt>
                <c:pt idx="668">
                  <c:v>6.8064719998801593E-2</c:v>
                </c:pt>
                <c:pt idx="671">
                  <c:v>7.0050819995230995E-2</c:v>
                </c:pt>
                <c:pt idx="672">
                  <c:v>7.0418080002127681E-2</c:v>
                </c:pt>
                <c:pt idx="673">
                  <c:v>7.0172740000998601E-2</c:v>
                </c:pt>
                <c:pt idx="674">
                  <c:v>7.0231179997790605E-2</c:v>
                </c:pt>
                <c:pt idx="675">
                  <c:v>7.0941019999736454E-2</c:v>
                </c:pt>
                <c:pt idx="676">
                  <c:v>7.0370239998737816E-2</c:v>
                </c:pt>
                <c:pt idx="677">
                  <c:v>7.144581999455113E-2</c:v>
                </c:pt>
                <c:pt idx="678">
                  <c:v>7.1000480005750433E-2</c:v>
                </c:pt>
                <c:pt idx="679">
                  <c:v>7.1147080001537688E-2</c:v>
                </c:pt>
                <c:pt idx="680">
                  <c:v>7.213702000444755E-2</c:v>
                </c:pt>
                <c:pt idx="681">
                  <c:v>7.2221920003357809E-2</c:v>
                </c:pt>
                <c:pt idx="682">
                  <c:v>7.4918239995895419E-2</c:v>
                </c:pt>
                <c:pt idx="683">
                  <c:v>7.5932619998638984E-2</c:v>
                </c:pt>
                <c:pt idx="684">
                  <c:v>7.5287280000338797E-2</c:v>
                </c:pt>
                <c:pt idx="685">
                  <c:v>7.5941939998301677E-2</c:v>
                </c:pt>
                <c:pt idx="686">
                  <c:v>7.6621299995167647E-2</c:v>
                </c:pt>
                <c:pt idx="687">
                  <c:v>7.5375960004748777E-2</c:v>
                </c:pt>
                <c:pt idx="688">
                  <c:v>7.6698379998560995E-2</c:v>
                </c:pt>
                <c:pt idx="689">
                  <c:v>7.4405439998372458E-2</c:v>
                </c:pt>
                <c:pt idx="690">
                  <c:v>7.6830379999591969E-2</c:v>
                </c:pt>
                <c:pt idx="691">
                  <c:v>7.4985040002502501E-2</c:v>
                </c:pt>
                <c:pt idx="692">
                  <c:v>7.6165899998159148E-2</c:v>
                </c:pt>
                <c:pt idx="693">
                  <c:v>7.2588319999340456E-2</c:v>
                </c:pt>
                <c:pt idx="694">
                  <c:v>7.5688320001063403E-2</c:v>
                </c:pt>
                <c:pt idx="695">
                  <c:v>7.6736460003303364E-2</c:v>
                </c:pt>
                <c:pt idx="696">
                  <c:v>7.8400259997579269E-2</c:v>
                </c:pt>
                <c:pt idx="697">
                  <c:v>7.9655720001028385E-2</c:v>
                </c:pt>
                <c:pt idx="698">
                  <c:v>7.9210379997675773E-2</c:v>
                </c:pt>
                <c:pt idx="699">
                  <c:v>8.2271939994825516E-2</c:v>
                </c:pt>
                <c:pt idx="700">
                  <c:v>8.1552800002100412E-2</c:v>
                </c:pt>
                <c:pt idx="701">
                  <c:v>8.2203179998032283E-2</c:v>
                </c:pt>
                <c:pt idx="702">
                  <c:v>8.2020059999194928E-2</c:v>
                </c:pt>
                <c:pt idx="703">
                  <c:v>8.2125360000645742E-2</c:v>
                </c:pt>
                <c:pt idx="704">
                  <c:v>8.2449040004576091E-2</c:v>
                </c:pt>
                <c:pt idx="705">
                  <c:v>8.2803700002841651E-2</c:v>
                </c:pt>
                <c:pt idx="706">
                  <c:v>8.1958359995041974E-2</c:v>
                </c:pt>
                <c:pt idx="707">
                  <c:v>8.2610760000534356E-2</c:v>
                </c:pt>
                <c:pt idx="708">
                  <c:v>8.3441260001563933E-2</c:v>
                </c:pt>
                <c:pt idx="709">
                  <c:v>8.3095919995685108E-2</c:v>
                </c:pt>
                <c:pt idx="710">
                  <c:v>8.4979840001324192E-2</c:v>
                </c:pt>
                <c:pt idx="711">
                  <c:v>8.4214200003771111E-2</c:v>
                </c:pt>
                <c:pt idx="712">
                  <c:v>9.001420000276994E-2</c:v>
                </c:pt>
                <c:pt idx="713">
                  <c:v>8.7542159999429714E-2</c:v>
                </c:pt>
                <c:pt idx="714">
                  <c:v>8.7976419999904465E-2</c:v>
                </c:pt>
                <c:pt idx="715">
                  <c:v>8.783108000352513E-2</c:v>
                </c:pt>
                <c:pt idx="719">
                  <c:v>8.830766000028234E-2</c:v>
                </c:pt>
                <c:pt idx="720">
                  <c:v>8.7978700001258403E-2</c:v>
                </c:pt>
                <c:pt idx="721">
                  <c:v>8.790791999490466E-2</c:v>
                </c:pt>
                <c:pt idx="722">
                  <c:v>8.8297599992074538E-2</c:v>
                </c:pt>
                <c:pt idx="723">
                  <c:v>8.8252260000444949E-2</c:v>
                </c:pt>
                <c:pt idx="724">
                  <c:v>9.0898720001860056E-2</c:v>
                </c:pt>
                <c:pt idx="725">
                  <c:v>9.0753379998204764E-2</c:v>
                </c:pt>
                <c:pt idx="726">
                  <c:v>9.2387139993661549E-2</c:v>
                </c:pt>
                <c:pt idx="727">
                  <c:v>9.1141800003242679E-2</c:v>
                </c:pt>
                <c:pt idx="728">
                  <c:v>9.1969280001649167E-2</c:v>
                </c:pt>
                <c:pt idx="729">
                  <c:v>9.1823939997993875E-2</c:v>
                </c:pt>
                <c:pt idx="730">
                  <c:v>9.2074080006568693E-2</c:v>
                </c:pt>
                <c:pt idx="731">
                  <c:v>9.162874000321608E-2</c:v>
                </c:pt>
                <c:pt idx="732">
                  <c:v>9.2483399996126536E-2</c:v>
                </c:pt>
                <c:pt idx="733">
                  <c:v>9.459398000035435E-2</c:v>
                </c:pt>
                <c:pt idx="734">
                  <c:v>9.4450279997545294E-2</c:v>
                </c:pt>
                <c:pt idx="735">
                  <c:v>9.4592599998577498E-2</c:v>
                </c:pt>
                <c:pt idx="736">
                  <c:v>9.1331139992689714E-2</c:v>
                </c:pt>
                <c:pt idx="737">
                  <c:v>9.1631139992387034E-2</c:v>
                </c:pt>
                <c:pt idx="738">
                  <c:v>9.1731139997136779E-2</c:v>
                </c:pt>
                <c:pt idx="739">
                  <c:v>9.0485799999441952E-2</c:v>
                </c:pt>
                <c:pt idx="740">
                  <c:v>9.0885800003889017E-2</c:v>
                </c:pt>
                <c:pt idx="741">
                  <c:v>9.1885800000454765E-2</c:v>
                </c:pt>
                <c:pt idx="742">
                  <c:v>9.1440459997102153E-2</c:v>
                </c:pt>
                <c:pt idx="743">
                  <c:v>9.1440459997102153E-2</c:v>
                </c:pt>
                <c:pt idx="744">
                  <c:v>9.1540460001851898E-2</c:v>
                </c:pt>
                <c:pt idx="745">
                  <c:v>9.5284880000690464E-2</c:v>
                </c:pt>
                <c:pt idx="746">
                  <c:v>9.5484819998091552E-2</c:v>
                </c:pt>
                <c:pt idx="747">
                  <c:v>9.5391599999857135E-2</c:v>
                </c:pt>
                <c:pt idx="748">
                  <c:v>9.6627700004319195E-2</c:v>
                </c:pt>
                <c:pt idx="749">
                  <c:v>9.5772360000410117E-2</c:v>
                </c:pt>
                <c:pt idx="754">
                  <c:v>9.6879299999272916E-2</c:v>
                </c:pt>
                <c:pt idx="758">
                  <c:v>0.10116697999910684</c:v>
                </c:pt>
                <c:pt idx="759">
                  <c:v>0.1012910599965835</c:v>
                </c:pt>
                <c:pt idx="760">
                  <c:v>0.10140571999363601</c:v>
                </c:pt>
                <c:pt idx="761">
                  <c:v>0.1052724000037415</c:v>
                </c:pt>
                <c:pt idx="762">
                  <c:v>0.10555501999624539</c:v>
                </c:pt>
                <c:pt idx="763">
                  <c:v>0.10500967999541899</c:v>
                </c:pt>
                <c:pt idx="764">
                  <c:v>0.10509381999872858</c:v>
                </c:pt>
                <c:pt idx="765">
                  <c:v>0.1058484800014412</c:v>
                </c:pt>
                <c:pt idx="766">
                  <c:v>0.10279182000522269</c:v>
                </c:pt>
                <c:pt idx="767">
                  <c:v>0.10274647999904118</c:v>
                </c:pt>
                <c:pt idx="768">
                  <c:v>0.10620896000182256</c:v>
                </c:pt>
                <c:pt idx="769">
                  <c:v>0.10716361999948276</c:v>
                </c:pt>
                <c:pt idx="770">
                  <c:v>0.10672886000247672</c:v>
                </c:pt>
                <c:pt idx="771">
                  <c:v>0.1067288600752363</c:v>
                </c:pt>
                <c:pt idx="772">
                  <c:v>0.1067288600752363</c:v>
                </c:pt>
                <c:pt idx="773">
                  <c:v>0.10688351999851875</c:v>
                </c:pt>
                <c:pt idx="774">
                  <c:v>0.10688352015858982</c:v>
                </c:pt>
                <c:pt idx="775">
                  <c:v>0.10688352015858982</c:v>
                </c:pt>
                <c:pt idx="776">
                  <c:v>0.10693817994615529</c:v>
                </c:pt>
                <c:pt idx="777">
                  <c:v>0.10693817994615529</c:v>
                </c:pt>
                <c:pt idx="778">
                  <c:v>0.10693817999708699</c:v>
                </c:pt>
                <c:pt idx="779">
                  <c:v>0.11170428000332322</c:v>
                </c:pt>
                <c:pt idx="780">
                  <c:v>0.11310428000433603</c:v>
                </c:pt>
                <c:pt idx="781">
                  <c:v>0.11310428000433603</c:v>
                </c:pt>
                <c:pt idx="782">
                  <c:v>0.11220478000177536</c:v>
                </c:pt>
                <c:pt idx="783">
                  <c:v>0.11236478000500938</c:v>
                </c:pt>
                <c:pt idx="784">
                  <c:v>0.11285142000269843</c:v>
                </c:pt>
                <c:pt idx="785">
                  <c:v>0.1135928799994872</c:v>
                </c:pt>
                <c:pt idx="786">
                  <c:v>0.1187175599989132</c:v>
                </c:pt>
                <c:pt idx="787">
                  <c:v>0.11767221999616595</c:v>
                </c:pt>
                <c:pt idx="788">
                  <c:v>0.1194591399980709</c:v>
                </c:pt>
                <c:pt idx="789">
                  <c:v>0.11782479999237694</c:v>
                </c:pt>
                <c:pt idx="790">
                  <c:v>0.11787479990744032</c:v>
                </c:pt>
                <c:pt idx="791">
                  <c:v>0.11789480005973019</c:v>
                </c:pt>
                <c:pt idx="792">
                  <c:v>0.12412383999617305</c:v>
                </c:pt>
                <c:pt idx="793">
                  <c:v>0.12494562000210863</c:v>
                </c:pt>
                <c:pt idx="794">
                  <c:v>0.12516859999595908</c:v>
                </c:pt>
                <c:pt idx="795">
                  <c:v>0.12553674000810133</c:v>
                </c:pt>
                <c:pt idx="796">
                  <c:v>0.13666729998658411</c:v>
                </c:pt>
                <c:pt idx="797">
                  <c:v>0.13766730015049689</c:v>
                </c:pt>
                <c:pt idx="798">
                  <c:v>0.13766730015049689</c:v>
                </c:pt>
                <c:pt idx="799">
                  <c:v>0.13766730015049689</c:v>
                </c:pt>
                <c:pt idx="800">
                  <c:v>0.13718191999942064</c:v>
                </c:pt>
                <c:pt idx="801">
                  <c:v>0.13853658000152791</c:v>
                </c:pt>
                <c:pt idx="802">
                  <c:v>0.1369912399968598</c:v>
                </c:pt>
                <c:pt idx="803">
                  <c:v>0.13134036000701599</c:v>
                </c:pt>
                <c:pt idx="804">
                  <c:v>0.14207624003029196</c:v>
                </c:pt>
                <c:pt idx="805">
                  <c:v>0.13955107999936445</c:v>
                </c:pt>
                <c:pt idx="806">
                  <c:v>0.14238533999741776</c:v>
                </c:pt>
                <c:pt idx="807">
                  <c:v>0.1441891200011014</c:v>
                </c:pt>
                <c:pt idx="808">
                  <c:v>0.14394377999997232</c:v>
                </c:pt>
                <c:pt idx="809">
                  <c:v>0.14379844000359299</c:v>
                </c:pt>
                <c:pt idx="810">
                  <c:v>0.1421911400029785</c:v>
                </c:pt>
                <c:pt idx="811">
                  <c:v>0.14706777999526821</c:v>
                </c:pt>
                <c:pt idx="812">
                  <c:v>0.14742244000080973</c:v>
                </c:pt>
                <c:pt idx="813">
                  <c:v>0.15218957999604754</c:v>
                </c:pt>
                <c:pt idx="814">
                  <c:v>0.15234423999936553</c:v>
                </c:pt>
                <c:pt idx="815">
                  <c:v>0.15302561999851605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9FE-4B19-A455-16FDB6A034D8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1'!$L$21:$L$610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9FE-4B19-A455-16FDB6A034D8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Genet &amp; 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1'!$M$21:$M$610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9FE-4B19-A455-16FDB6A034D8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1'!$N$21:$N$610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9FE-4B19-A455-16FDB6A034D8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1'!$O$21:$O$610</c:f>
              <c:numCache>
                <c:formatCode>General</c:formatCode>
                <c:ptCount val="590"/>
                <c:pt idx="107">
                  <c:v>-6.8116437429620313E-2</c:v>
                </c:pt>
                <c:pt idx="109">
                  <c:v>-6.4262448593777693E-2</c:v>
                </c:pt>
                <c:pt idx="110">
                  <c:v>-6.4230955324434749E-2</c:v>
                </c:pt>
                <c:pt idx="111">
                  <c:v>-6.4229643104878803E-2</c:v>
                </c:pt>
                <c:pt idx="112">
                  <c:v>-6.4174529883528647E-2</c:v>
                </c:pt>
                <c:pt idx="115">
                  <c:v>-6.3994755804362674E-2</c:v>
                </c:pt>
                <c:pt idx="116">
                  <c:v>-6.3971135852355476E-2</c:v>
                </c:pt>
                <c:pt idx="117">
                  <c:v>-6.3925208167897013E-2</c:v>
                </c:pt>
                <c:pt idx="119">
                  <c:v>-6.3914710411449374E-2</c:v>
                </c:pt>
                <c:pt idx="120">
                  <c:v>-6.3891090459442162E-2</c:v>
                </c:pt>
                <c:pt idx="121">
                  <c:v>-6.3803171749193116E-2</c:v>
                </c:pt>
                <c:pt idx="122">
                  <c:v>-6.3779551797185904E-2</c:v>
                </c:pt>
                <c:pt idx="124">
                  <c:v>-6.3207424070789109E-2</c:v>
                </c:pt>
                <c:pt idx="125">
                  <c:v>-6.3199550753453376E-2</c:v>
                </c:pt>
                <c:pt idx="168">
                  <c:v>-5.2280571828343954E-2</c:v>
                </c:pt>
                <c:pt idx="169">
                  <c:v>-5.2270074071896308E-2</c:v>
                </c:pt>
                <c:pt idx="170">
                  <c:v>-5.2268761852340348E-2</c:v>
                </c:pt>
                <c:pt idx="171">
                  <c:v>-5.2247766339445056E-2</c:v>
                </c:pt>
                <c:pt idx="172">
                  <c:v>-5.2246454119889096E-2</c:v>
                </c:pt>
                <c:pt idx="173">
                  <c:v>-5.2235956363441451E-2</c:v>
                </c:pt>
                <c:pt idx="174">
                  <c:v>-5.2225458606993805E-2</c:v>
                </c:pt>
                <c:pt idx="175">
                  <c:v>-5.2224146387437845E-2</c:v>
                </c:pt>
                <c:pt idx="176">
                  <c:v>-5.2213648630990199E-2</c:v>
                </c:pt>
                <c:pt idx="177">
                  <c:v>-5.2212336411434246E-2</c:v>
                </c:pt>
                <c:pt idx="194">
                  <c:v>-4.0473220263852354E-2</c:v>
                </c:pt>
                <c:pt idx="195">
                  <c:v>-4.0450912531401102E-2</c:v>
                </c:pt>
                <c:pt idx="198">
                  <c:v>-4.0002133443264171E-2</c:v>
                </c:pt>
                <c:pt idx="200">
                  <c:v>-3.983416934010181E-2</c:v>
                </c:pt>
                <c:pt idx="202">
                  <c:v>-3.966620523693945E-2</c:v>
                </c:pt>
                <c:pt idx="203">
                  <c:v>-3.9653083041379891E-2</c:v>
                </c:pt>
                <c:pt idx="204">
                  <c:v>-3.9621589772036947E-2</c:v>
                </c:pt>
                <c:pt idx="205">
                  <c:v>-3.9620277552480987E-2</c:v>
                </c:pt>
                <c:pt idx="206">
                  <c:v>-3.9618965332925034E-2</c:v>
                </c:pt>
                <c:pt idx="207">
                  <c:v>-3.9618965332925034E-2</c:v>
                </c:pt>
                <c:pt idx="208">
                  <c:v>-3.9575662087578491E-2</c:v>
                </c:pt>
                <c:pt idx="209">
                  <c:v>-3.9419507960419729E-2</c:v>
                </c:pt>
                <c:pt idx="210">
                  <c:v>-3.9418195740863776E-2</c:v>
                </c:pt>
                <c:pt idx="211">
                  <c:v>-3.9330277030614723E-2</c:v>
                </c:pt>
                <c:pt idx="212">
                  <c:v>-3.932896481105877E-2</c:v>
                </c:pt>
                <c:pt idx="213">
                  <c:v>-3.932896481105877E-2</c:v>
                </c:pt>
                <c:pt idx="230">
                  <c:v>-3.6186198974544281E-2</c:v>
                </c:pt>
                <c:pt idx="261">
                  <c:v>-2.7372020217188195E-2</c:v>
                </c:pt>
                <c:pt idx="262">
                  <c:v>-2.7293287043830834E-2</c:v>
                </c:pt>
                <c:pt idx="263">
                  <c:v>-2.7272291530935543E-2</c:v>
                </c:pt>
                <c:pt idx="264">
                  <c:v>-2.7270979311379583E-2</c:v>
                </c:pt>
                <c:pt idx="270">
                  <c:v>-2.5912832070965182E-2</c:v>
                </c:pt>
                <c:pt idx="276">
                  <c:v>-2.362038450671014E-2</c:v>
                </c:pt>
                <c:pt idx="277">
                  <c:v>-2.3563959065804038E-2</c:v>
                </c:pt>
                <c:pt idx="279">
                  <c:v>-2.3486538112002638E-2</c:v>
                </c:pt>
                <c:pt idx="280">
                  <c:v>-2.3451108183991827E-2</c:v>
                </c:pt>
                <c:pt idx="333">
                  <c:v>-1.1491539151009339E-2</c:v>
                </c:pt>
                <c:pt idx="337">
                  <c:v>-1.0759320638785923E-2</c:v>
                </c:pt>
                <c:pt idx="339">
                  <c:v>-1.0747510662782317E-2</c:v>
                </c:pt>
                <c:pt idx="341">
                  <c:v>-1.0746198443226357E-2</c:v>
                </c:pt>
                <c:pt idx="343">
                  <c:v>-1.0744886223670404E-2</c:v>
                </c:pt>
                <c:pt idx="344">
                  <c:v>-1.0737012906334671E-2</c:v>
                </c:pt>
                <c:pt idx="346">
                  <c:v>-1.0735700686778711E-2</c:v>
                </c:pt>
                <c:pt idx="362">
                  <c:v>-3.124827262234231E-3</c:v>
                </c:pt>
                <c:pt idx="364">
                  <c:v>-3.0355963324292246E-3</c:v>
                </c:pt>
                <c:pt idx="381">
                  <c:v>1.0414698279258977E-3</c:v>
                </c:pt>
                <c:pt idx="383">
                  <c:v>1.0978952688319998E-3</c:v>
                </c:pt>
                <c:pt idx="384">
                  <c:v>1.1530084901821558E-3</c:v>
                </c:pt>
                <c:pt idx="389">
                  <c:v>1.56766986986423E-3</c:v>
                </c:pt>
                <c:pt idx="407">
                  <c:v>9.4186794731486584E-3</c:v>
                </c:pt>
                <c:pt idx="453">
                  <c:v>3.0406319051108049E-2</c:v>
                </c:pt>
                <c:pt idx="454">
                  <c:v>3.0440436759562914E-2</c:v>
                </c:pt>
                <c:pt idx="456">
                  <c:v>3.1076863244201544E-2</c:v>
                </c:pt>
                <c:pt idx="458">
                  <c:v>3.1166094174006551E-2</c:v>
                </c:pt>
                <c:pt idx="459">
                  <c:v>3.1167406393562497E-2</c:v>
                </c:pt>
                <c:pt idx="472">
                  <c:v>3.792927376540349E-2</c:v>
                </c:pt>
                <c:pt idx="481">
                  <c:v>3.9053845924857736E-2</c:v>
                </c:pt>
                <c:pt idx="483">
                  <c:v>3.9055158144413696E-2</c:v>
                </c:pt>
                <c:pt idx="484">
                  <c:v>3.9101085828872145E-2</c:v>
                </c:pt>
                <c:pt idx="485">
                  <c:v>3.9102398048428105E-2</c:v>
                </c:pt>
                <c:pt idx="487">
                  <c:v>3.9279547688482158E-2</c:v>
                </c:pt>
                <c:pt idx="488">
                  <c:v>3.9280859908038118E-2</c:v>
                </c:pt>
                <c:pt idx="489">
                  <c:v>3.9380588594290764E-2</c:v>
                </c:pt>
                <c:pt idx="491">
                  <c:v>4.2098195294675525E-2</c:v>
                </c:pt>
                <c:pt idx="492">
                  <c:v>4.2253037202278326E-2</c:v>
                </c:pt>
                <c:pt idx="494">
                  <c:v>4.4164941095306151E-2</c:v>
                </c:pt>
                <c:pt idx="495">
                  <c:v>4.5368246428117751E-2</c:v>
                </c:pt>
                <c:pt idx="496">
                  <c:v>4.5855079883377406E-2</c:v>
                </c:pt>
                <c:pt idx="497">
                  <c:v>4.5962681886965784E-2</c:v>
                </c:pt>
                <c:pt idx="498">
                  <c:v>4.5962681886965784E-2</c:v>
                </c:pt>
                <c:pt idx="499">
                  <c:v>4.5962681886965784E-2</c:v>
                </c:pt>
                <c:pt idx="501">
                  <c:v>4.6692275960077301E-2</c:v>
                </c:pt>
                <c:pt idx="502">
                  <c:v>4.6692275960077301E-2</c:v>
                </c:pt>
                <c:pt idx="503">
                  <c:v>4.6881235576134953E-2</c:v>
                </c:pt>
                <c:pt idx="504">
                  <c:v>4.9423004856021621E-2</c:v>
                </c:pt>
                <c:pt idx="507">
                  <c:v>4.9926897165508702E-2</c:v>
                </c:pt>
                <c:pt idx="509">
                  <c:v>4.9961014873963552E-2</c:v>
                </c:pt>
                <c:pt idx="511">
                  <c:v>4.9961014873963552E-2</c:v>
                </c:pt>
                <c:pt idx="512">
                  <c:v>4.9993820362862457E-2</c:v>
                </c:pt>
                <c:pt idx="513">
                  <c:v>5.0140788953129525E-2</c:v>
                </c:pt>
                <c:pt idx="516">
                  <c:v>5.0531830380804388E-2</c:v>
                </c:pt>
                <c:pt idx="518">
                  <c:v>5.0531830380804388E-2</c:v>
                </c:pt>
                <c:pt idx="521">
                  <c:v>5.0533142600360348E-2</c:v>
                </c:pt>
                <c:pt idx="522">
                  <c:v>5.0533142600360348E-2</c:v>
                </c:pt>
                <c:pt idx="524">
                  <c:v>5.0534454819916308E-2</c:v>
                </c:pt>
                <c:pt idx="526">
                  <c:v>5.0534454819916308E-2</c:v>
                </c:pt>
                <c:pt idx="527">
                  <c:v>5.0664364555955937E-2</c:v>
                </c:pt>
                <c:pt idx="528">
                  <c:v>5.1351967603276857E-2</c:v>
                </c:pt>
                <c:pt idx="529">
                  <c:v>5.161309929491209E-2</c:v>
                </c:pt>
                <c:pt idx="530">
                  <c:v>5.1825678862976954E-2</c:v>
                </c:pt>
                <c:pt idx="531">
                  <c:v>5.375726604934411E-2</c:v>
                </c:pt>
                <c:pt idx="532">
                  <c:v>5.3985592252080439E-2</c:v>
                </c:pt>
                <c:pt idx="533">
                  <c:v>5.4351701508192157E-2</c:v>
                </c:pt>
                <c:pt idx="534">
                  <c:v>5.4353013727748117E-2</c:v>
                </c:pt>
                <c:pt idx="535">
                  <c:v>5.4709937446968115E-2</c:v>
                </c:pt>
                <c:pt idx="536">
                  <c:v>5.5150843217769335E-2</c:v>
                </c:pt>
                <c:pt idx="537">
                  <c:v>5.5170526511108653E-2</c:v>
                </c:pt>
                <c:pt idx="538">
                  <c:v>5.5170526511108653E-2</c:v>
                </c:pt>
                <c:pt idx="539">
                  <c:v>5.5170526511108653E-2</c:v>
                </c:pt>
                <c:pt idx="540">
                  <c:v>5.5171838730664613E-2</c:v>
                </c:pt>
                <c:pt idx="541">
                  <c:v>5.5171838730664613E-2</c:v>
                </c:pt>
                <c:pt idx="542">
                  <c:v>5.5171838730664613E-2</c:v>
                </c:pt>
                <c:pt idx="543">
                  <c:v>5.562980335569323E-2</c:v>
                </c:pt>
                <c:pt idx="544">
                  <c:v>5.637120740480836E-2</c:v>
                </c:pt>
                <c:pt idx="545">
                  <c:v>5.6472248310616951E-2</c:v>
                </c:pt>
                <c:pt idx="546">
                  <c:v>5.6472248310616951E-2</c:v>
                </c:pt>
                <c:pt idx="547">
                  <c:v>5.8170260416023967E-2</c:v>
                </c:pt>
                <c:pt idx="548">
                  <c:v>5.8203065904922857E-2</c:v>
                </c:pt>
                <c:pt idx="549">
                  <c:v>5.8283111297836171E-2</c:v>
                </c:pt>
                <c:pt idx="550">
                  <c:v>5.8350034495189912E-2</c:v>
                </c:pt>
                <c:pt idx="551">
                  <c:v>5.8393337740536455E-2</c:v>
                </c:pt>
                <c:pt idx="552">
                  <c:v>5.8394649960092415E-2</c:v>
                </c:pt>
                <c:pt idx="553">
                  <c:v>5.8503564183236767E-2</c:v>
                </c:pt>
                <c:pt idx="554">
                  <c:v>5.8906415586915228E-2</c:v>
                </c:pt>
                <c:pt idx="555">
                  <c:v>5.9045510859846578E-2</c:v>
                </c:pt>
                <c:pt idx="556">
                  <c:v>5.9122931813647972E-2</c:v>
                </c:pt>
                <c:pt idx="557">
                  <c:v>5.9216099402120831E-2</c:v>
                </c:pt>
                <c:pt idx="558">
                  <c:v>5.9706869516048366E-2</c:v>
                </c:pt>
                <c:pt idx="559">
                  <c:v>5.9706869516048366E-2</c:v>
                </c:pt>
                <c:pt idx="560">
                  <c:v>5.9708181735604327E-2</c:v>
                </c:pt>
                <c:pt idx="561">
                  <c:v>5.9718679492051979E-2</c:v>
                </c:pt>
                <c:pt idx="562">
                  <c:v>5.9740987224503217E-2</c:v>
                </c:pt>
                <c:pt idx="563">
                  <c:v>5.9742299444059177E-2</c:v>
                </c:pt>
                <c:pt idx="564">
                  <c:v>6.0549314470972088E-2</c:v>
                </c:pt>
                <c:pt idx="565">
                  <c:v>6.2089860229664368E-2</c:v>
                </c:pt>
                <c:pt idx="566">
                  <c:v>6.256488370892041E-2</c:v>
                </c:pt>
                <c:pt idx="567">
                  <c:v>6.256619592847637E-2</c:v>
                </c:pt>
                <c:pt idx="568">
                  <c:v>6.2643616882277764E-2</c:v>
                </c:pt>
                <c:pt idx="569">
                  <c:v>6.2644929101833724E-2</c:v>
                </c:pt>
                <c:pt idx="570">
                  <c:v>6.2654114638725417E-2</c:v>
                </c:pt>
                <c:pt idx="571">
                  <c:v>6.2655426858281377E-2</c:v>
                </c:pt>
                <c:pt idx="572">
                  <c:v>6.2665924614729029E-2</c:v>
                </c:pt>
                <c:pt idx="573">
                  <c:v>6.2667236834284989E-2</c:v>
                </c:pt>
                <c:pt idx="574">
                  <c:v>6.2676422371176682E-2</c:v>
                </c:pt>
                <c:pt idx="575">
                  <c:v>6.2677734590732614E-2</c:v>
                </c:pt>
                <c:pt idx="576">
                  <c:v>6.2679046810288574E-2</c:v>
                </c:pt>
                <c:pt idx="577">
                  <c:v>6.2710540079631533E-2</c:v>
                </c:pt>
                <c:pt idx="578">
                  <c:v>6.2711852299187493E-2</c:v>
                </c:pt>
                <c:pt idx="579">
                  <c:v>6.2722350055635118E-2</c:v>
                </c:pt>
                <c:pt idx="580">
                  <c:v>6.2723662275191078E-2</c:v>
                </c:pt>
                <c:pt idx="581">
                  <c:v>6.273284781208277E-2</c:v>
                </c:pt>
                <c:pt idx="582">
                  <c:v>6.273416003163873E-2</c:v>
                </c:pt>
                <c:pt idx="583">
                  <c:v>6.2744657788086383E-2</c:v>
                </c:pt>
                <c:pt idx="584">
                  <c:v>6.2745970007642343E-2</c:v>
                </c:pt>
                <c:pt idx="585">
                  <c:v>6.2755155544534036E-2</c:v>
                </c:pt>
                <c:pt idx="586">
                  <c:v>6.2756467764089996E-2</c:v>
                </c:pt>
                <c:pt idx="587">
                  <c:v>6.2766965520537621E-2</c:v>
                </c:pt>
                <c:pt idx="588">
                  <c:v>6.2766965520537621E-2</c:v>
                </c:pt>
                <c:pt idx="589">
                  <c:v>6.2768277740093581E-2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9FE-4B19-A455-16FDB6A034D8}"/>
            </c:ext>
          </c:extLst>
        </c:ser>
        <c:ser>
          <c:idx val="8"/>
          <c:order val="8"/>
          <c:tx>
            <c:strRef>
              <c:f>'Active 1'!$W$1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1'!$V$2:$V$43</c:f>
              <c:numCache>
                <c:formatCode>General</c:formatCode>
                <c:ptCount val="42"/>
                <c:pt idx="0">
                  <c:v>-20000</c:v>
                </c:pt>
                <c:pt idx="1">
                  <c:v>-17500</c:v>
                </c:pt>
                <c:pt idx="2">
                  <c:v>-15000</c:v>
                </c:pt>
                <c:pt idx="3">
                  <c:v>-12500</c:v>
                </c:pt>
                <c:pt idx="4">
                  <c:v>-10000</c:v>
                </c:pt>
                <c:pt idx="5">
                  <c:v>-7500</c:v>
                </c:pt>
                <c:pt idx="6">
                  <c:v>-5000</c:v>
                </c:pt>
                <c:pt idx="7">
                  <c:v>-2500</c:v>
                </c:pt>
                <c:pt idx="8">
                  <c:v>0</c:v>
                </c:pt>
                <c:pt idx="9">
                  <c:v>2500</c:v>
                </c:pt>
                <c:pt idx="10">
                  <c:v>5000</c:v>
                </c:pt>
                <c:pt idx="11">
                  <c:v>7500</c:v>
                </c:pt>
                <c:pt idx="12">
                  <c:v>10000</c:v>
                </c:pt>
                <c:pt idx="13">
                  <c:v>12500</c:v>
                </c:pt>
                <c:pt idx="14">
                  <c:v>15000</c:v>
                </c:pt>
                <c:pt idx="15">
                  <c:v>17500</c:v>
                </c:pt>
                <c:pt idx="16">
                  <c:v>20000</c:v>
                </c:pt>
                <c:pt idx="17">
                  <c:v>22500</c:v>
                </c:pt>
                <c:pt idx="18">
                  <c:v>25000</c:v>
                </c:pt>
                <c:pt idx="19">
                  <c:v>27500</c:v>
                </c:pt>
                <c:pt idx="20">
                  <c:v>30000</c:v>
                </c:pt>
                <c:pt idx="21">
                  <c:v>32500</c:v>
                </c:pt>
                <c:pt idx="22">
                  <c:v>35000</c:v>
                </c:pt>
                <c:pt idx="23">
                  <c:v>37500</c:v>
                </c:pt>
                <c:pt idx="24">
                  <c:v>40000</c:v>
                </c:pt>
                <c:pt idx="25">
                  <c:v>42500</c:v>
                </c:pt>
                <c:pt idx="26">
                  <c:v>45000</c:v>
                </c:pt>
                <c:pt idx="27">
                  <c:v>47500</c:v>
                </c:pt>
                <c:pt idx="28">
                  <c:v>50000</c:v>
                </c:pt>
                <c:pt idx="29">
                  <c:v>52500</c:v>
                </c:pt>
                <c:pt idx="30">
                  <c:v>55000</c:v>
                </c:pt>
                <c:pt idx="31">
                  <c:v>57500</c:v>
                </c:pt>
                <c:pt idx="32">
                  <c:v>60000</c:v>
                </c:pt>
                <c:pt idx="33">
                  <c:v>62500</c:v>
                </c:pt>
                <c:pt idx="34">
                  <c:v>65000</c:v>
                </c:pt>
                <c:pt idx="35">
                  <c:v>67500</c:v>
                </c:pt>
                <c:pt idx="36">
                  <c:v>70000</c:v>
                </c:pt>
                <c:pt idx="37">
                  <c:v>72500</c:v>
                </c:pt>
                <c:pt idx="38">
                  <c:v>75000</c:v>
                </c:pt>
                <c:pt idx="39">
                  <c:v>77500</c:v>
                </c:pt>
                <c:pt idx="40">
                  <c:v>80000</c:v>
                </c:pt>
                <c:pt idx="41">
                  <c:v>82500</c:v>
                </c:pt>
              </c:numCache>
            </c:numRef>
          </c:xVal>
          <c:yVal>
            <c:numRef>
              <c:f>'Active 1'!$W$2:$W$43</c:f>
              <c:numCache>
                <c:formatCode>General</c:formatCode>
                <c:ptCount val="42"/>
                <c:pt idx="0">
                  <c:v>1.4178610715744947E-2</c:v>
                </c:pt>
                <c:pt idx="1">
                  <c:v>1.1089402054717052E-2</c:v>
                </c:pt>
                <c:pt idx="2">
                  <c:v>8.341679953706875E-3</c:v>
                </c:pt>
                <c:pt idx="3">
                  <c:v>5.9354444127144189E-3</c:v>
                </c:pt>
                <c:pt idx="4">
                  <c:v>3.8706954317396817E-3</c:v>
                </c:pt>
                <c:pt idx="5">
                  <c:v>2.1474330107826645E-3</c:v>
                </c:pt>
                <c:pt idx="6">
                  <c:v>7.6565714984336741E-4</c:v>
                </c:pt>
                <c:pt idx="7">
                  <c:v>-2.7463215107821019E-4</c:v>
                </c:pt>
                <c:pt idx="8">
                  <c:v>-9.7343489198206798E-4</c:v>
                </c:pt>
                <c:pt idx="9">
                  <c:v>-1.3307510728682061E-3</c:v>
                </c:pt>
                <c:pt idx="10">
                  <c:v>-1.3465806937366246E-3</c:v>
                </c:pt>
                <c:pt idx="11">
                  <c:v>-1.0209237545873232E-3</c:v>
                </c:pt>
                <c:pt idx="12">
                  <c:v>-3.5378025542030182E-4</c:v>
                </c:pt>
                <c:pt idx="13">
                  <c:v>6.5484980376443944E-4</c:v>
                </c:pt>
                <c:pt idx="14">
                  <c:v>2.0049664229668997E-3</c:v>
                </c:pt>
                <c:pt idx="15">
                  <c:v>3.69656960218708E-3</c:v>
                </c:pt>
                <c:pt idx="16">
                  <c:v>5.729659341424981E-3</c:v>
                </c:pt>
                <c:pt idx="17">
                  <c:v>8.1042356406806002E-3</c:v>
                </c:pt>
                <c:pt idx="18">
                  <c:v>1.0820298499953942E-2</c:v>
                </c:pt>
                <c:pt idx="19">
                  <c:v>1.3877847919245E-2</c:v>
                </c:pt>
                <c:pt idx="20">
                  <c:v>1.7276883898553776E-2</c:v>
                </c:pt>
                <c:pt idx="21">
                  <c:v>2.1017406437880276E-2</c:v>
                </c:pt>
                <c:pt idx="22">
                  <c:v>2.5099415537224494E-2</c:v>
                </c:pt>
                <c:pt idx="23">
                  <c:v>2.9522911196586437E-2</c:v>
                </c:pt>
                <c:pt idx="24">
                  <c:v>3.4287893415966095E-2</c:v>
                </c:pt>
                <c:pt idx="25">
                  <c:v>3.9394362195363471E-2</c:v>
                </c:pt>
                <c:pt idx="26">
                  <c:v>4.4842317534778561E-2</c:v>
                </c:pt>
                <c:pt idx="27">
                  <c:v>5.0631759434211387E-2</c:v>
                </c:pt>
                <c:pt idx="28">
                  <c:v>5.6762687893661928E-2</c:v>
                </c:pt>
                <c:pt idx="29">
                  <c:v>6.323510291313017E-2</c:v>
                </c:pt>
                <c:pt idx="30">
                  <c:v>7.0049004492616154E-2</c:v>
                </c:pt>
                <c:pt idx="31">
                  <c:v>7.7204392632119839E-2</c:v>
                </c:pt>
                <c:pt idx="32">
                  <c:v>8.4701267331641267E-2</c:v>
                </c:pt>
                <c:pt idx="33">
                  <c:v>9.2539628591180409E-2</c:v>
                </c:pt>
                <c:pt idx="34">
                  <c:v>0.10071947641073727</c:v>
                </c:pt>
                <c:pt idx="35">
                  <c:v>0.10924081079031184</c:v>
                </c:pt>
                <c:pt idx="36">
                  <c:v>0.11810363172990412</c:v>
                </c:pt>
                <c:pt idx="37">
                  <c:v>0.12730793922951414</c:v>
                </c:pt>
                <c:pt idx="38">
                  <c:v>0.13685373328914188</c:v>
                </c:pt>
                <c:pt idx="39">
                  <c:v>0.14674101390878733</c:v>
                </c:pt>
                <c:pt idx="40">
                  <c:v>0.1569697810884505</c:v>
                </c:pt>
                <c:pt idx="41">
                  <c:v>0.1675400348281314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9FE-4B19-A455-16FDB6A034D8}"/>
            </c:ext>
          </c:extLst>
        </c:ser>
        <c:ser>
          <c:idx val="9"/>
          <c:order val="9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1'!$U$21:$U$610</c:f>
              <c:numCache>
                <c:formatCode>General</c:formatCode>
                <c:ptCount val="590"/>
                <c:pt idx="139">
                  <c:v>-1.8938059998617973E-2</c:v>
                </c:pt>
                <c:pt idx="149">
                  <c:v>-2.725238000130048E-2</c:v>
                </c:pt>
                <c:pt idx="155">
                  <c:v>-1.6004899996914901E-2</c:v>
                </c:pt>
                <c:pt idx="157">
                  <c:v>-1.8306140002096072E-2</c:v>
                </c:pt>
                <c:pt idx="166">
                  <c:v>1.236550000612624E-2</c:v>
                </c:pt>
                <c:pt idx="179">
                  <c:v>1.5834099998755846E-2</c:v>
                </c:pt>
                <c:pt idx="184">
                  <c:v>-1.7342580002150498E-2</c:v>
                </c:pt>
                <c:pt idx="231">
                  <c:v>4.8696100006054621E-2</c:v>
                </c:pt>
                <c:pt idx="239">
                  <c:v>5.1459880000038538E-2</c:v>
                </c:pt>
                <c:pt idx="252">
                  <c:v>-2.5416039999981876E-2</c:v>
                </c:pt>
                <c:pt idx="256">
                  <c:v>-4.682701999990968E-2</c:v>
                </c:pt>
                <c:pt idx="312">
                  <c:v>-7.8422999940812588E-3</c:v>
                </c:pt>
                <c:pt idx="327">
                  <c:v>2.5747300001967233E-2</c:v>
                </c:pt>
                <c:pt idx="363">
                  <c:v>2.4005179999221582E-2</c:v>
                </c:pt>
                <c:pt idx="453">
                  <c:v>0.13944449999689823</c:v>
                </c:pt>
                <c:pt idx="454">
                  <c:v>0.13166566000290914</c:v>
                </c:pt>
                <c:pt idx="498">
                  <c:v>6.0438799999246839E-2</c:v>
                </c:pt>
                <c:pt idx="499">
                  <c:v>6.6638800002692733E-2</c:v>
                </c:pt>
                <c:pt idx="527">
                  <c:v>6.0785579997173045E-2</c:v>
                </c:pt>
                <c:pt idx="535">
                  <c:v>0.17344769999908749</c:v>
                </c:pt>
                <c:pt idx="546">
                  <c:v>0.17165607999777421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9FE-4B19-A455-16FDB6A03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67648"/>
        <c:axId val="1"/>
      </c:scatterChart>
      <c:valAx>
        <c:axId val="4580676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58466453674123"/>
              <c:y val="0.85428571428571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1948881789137379E-2"/>
              <c:y val="0.362857142857142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6764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9872204472843447E-3"/>
          <c:y val="0.92571428571428571"/>
          <c:w val="0.97603833865814693"/>
          <c:h val="5.714285714285716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339489615080163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3813854324600944"/>
          <c:w val="0.91086799697134102"/>
          <c:h val="0.687689704420351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(5)'!$E$20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(5)'!$D$21:$D$983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(5)'!$E$21:$E$983</c:f>
              <c:numCache>
                <c:formatCode>General</c:formatCode>
                <c:ptCount val="963"/>
                <c:pt idx="0">
                  <c:v>2.1787560006487183E-2</c:v>
                </c:pt>
                <c:pt idx="1">
                  <c:v>2.2179500003403518E-2</c:v>
                </c:pt>
                <c:pt idx="2">
                  <c:v>1.542543999676127E-2</c:v>
                </c:pt>
                <c:pt idx="3">
                  <c:v>2.4438040003587957E-2</c:v>
                </c:pt>
                <c:pt idx="4">
                  <c:v>1.4956939994590357E-2</c:v>
                </c:pt>
                <c:pt idx="5">
                  <c:v>1.7394759997841902E-2</c:v>
                </c:pt>
                <c:pt idx="6">
                  <c:v>2.6413419996970333E-2</c:v>
                </c:pt>
                <c:pt idx="7">
                  <c:v>2.3932420001074206E-2</c:v>
                </c:pt>
                <c:pt idx="8">
                  <c:v>2.234956000756938E-2</c:v>
                </c:pt>
                <c:pt idx="9">
                  <c:v>1.1524999994435348E-2</c:v>
                </c:pt>
                <c:pt idx="10">
                  <c:v>8.8383600013912655E-3</c:v>
                </c:pt>
                <c:pt idx="11">
                  <c:v>1.8096799998602364E-2</c:v>
                </c:pt>
                <c:pt idx="12">
                  <c:v>1.0251460000290535E-2</c:v>
                </c:pt>
                <c:pt idx="13">
                  <c:v>6.4887400003499351E-3</c:v>
                </c:pt>
                <c:pt idx="14">
                  <c:v>1.6747180001402739E-2</c:v>
                </c:pt>
                <c:pt idx="15">
                  <c:v>1.9473640000796877E-2</c:v>
                </c:pt>
                <c:pt idx="16">
                  <c:v>2.5948200003767852E-2</c:v>
                </c:pt>
                <c:pt idx="17">
                  <c:v>1.455790000181878E-2</c:v>
                </c:pt>
                <c:pt idx="18">
                  <c:v>1.3640519995533396E-2</c:v>
                </c:pt>
                <c:pt idx="19">
                  <c:v>7.0511200028704479E-3</c:v>
                </c:pt>
                <c:pt idx="20">
                  <c:v>1.1403999815229326E-4</c:v>
                </c:pt>
                <c:pt idx="21">
                  <c:v>5.019980002543889E-3</c:v>
                </c:pt>
                <c:pt idx="22">
                  <c:v>2.2421600006055087E-3</c:v>
                </c:pt>
                <c:pt idx="23">
                  <c:v>6.3968200047384016E-3</c:v>
                </c:pt>
                <c:pt idx="24">
                  <c:v>2.3268000004463829E-3</c:v>
                </c:pt>
                <c:pt idx="25">
                  <c:v>4.5978400012245402E-3</c:v>
                </c:pt>
                <c:pt idx="26">
                  <c:v>6.7524999976740219E-3</c:v>
                </c:pt>
                <c:pt idx="27">
                  <c:v>2.8351200016913936E-3</c:v>
                </c:pt>
                <c:pt idx="28">
                  <c:v>5.3817200023331679E-3</c:v>
                </c:pt>
                <c:pt idx="29">
                  <c:v>5.6190000032074749E-3</c:v>
                </c:pt>
                <c:pt idx="30">
                  <c:v>1.8221399950562045E-3</c:v>
                </c:pt>
                <c:pt idx="31">
                  <c:v>5.2971999684814364E-4</c:v>
                </c:pt>
                <c:pt idx="32">
                  <c:v>-8.0000000161817297E-4</c:v>
                </c:pt>
                <c:pt idx="33">
                  <c:v>0</c:v>
                </c:pt>
                <c:pt idx="34">
                  <c:v>-1.4241799945011735E-3</c:v>
                </c:pt>
                <c:pt idx="35">
                  <c:v>-1.794960000552237E-3</c:v>
                </c:pt>
                <c:pt idx="36">
                  <c:v>-2.0030199957545847E-3</c:v>
                </c:pt>
                <c:pt idx="37">
                  <c:v>3.7556800016318448E-3</c:v>
                </c:pt>
                <c:pt idx="38">
                  <c:v>-8.965999586507678E-5</c:v>
                </c:pt>
                <c:pt idx="39">
                  <c:v>-3.61509999493137E-3</c:v>
                </c:pt>
                <c:pt idx="40">
                  <c:v>-2.4604400023235939E-3</c:v>
                </c:pt>
                <c:pt idx="41">
                  <c:v>7.1297999966191128E-4</c:v>
                </c:pt>
                <c:pt idx="42">
                  <c:v>9.5026000053621829E-4</c:v>
                </c:pt>
                <c:pt idx="43">
                  <c:v>4.4394400028977543E-3</c:v>
                </c:pt>
                <c:pt idx="44">
                  <c:v>-5.8749999880092219E-4</c:v>
                </c:pt>
                <c:pt idx="45">
                  <c:v>-2.5756599934538826E-3</c:v>
                </c:pt>
                <c:pt idx="46">
                  <c:v>-6.7062000016449019E-4</c:v>
                </c:pt>
                <c:pt idx="47">
                  <c:v>-8.1414000014774501E-3</c:v>
                </c:pt>
                <c:pt idx="48">
                  <c:v>-8.9041199971688911E-3</c:v>
                </c:pt>
                <c:pt idx="49">
                  <c:v>-9.2749000032199547E-3</c:v>
                </c:pt>
                <c:pt idx="50">
                  <c:v>1.8797599987010472E-3</c:v>
                </c:pt>
                <c:pt idx="51">
                  <c:v>-1.0965579996991437E-2</c:v>
                </c:pt>
                <c:pt idx="52">
                  <c:v>-1.8829600012395531E-3</c:v>
                </c:pt>
                <c:pt idx="53">
                  <c:v>-5.0164599961135536E-3</c:v>
                </c:pt>
                <c:pt idx="54">
                  <c:v>-8.3755000014207326E-3</c:v>
                </c:pt>
                <c:pt idx="55">
                  <c:v>-6.138220000138972E-3</c:v>
                </c:pt>
                <c:pt idx="56">
                  <c:v>-4.8163000028580427E-3</c:v>
                </c:pt>
                <c:pt idx="57">
                  <c:v>-5.4545599996345118E-3</c:v>
                </c:pt>
                <c:pt idx="58">
                  <c:v>7.2895999983302318E-3</c:v>
                </c:pt>
                <c:pt idx="59">
                  <c:v>-1.3184599956730381E-3</c:v>
                </c:pt>
                <c:pt idx="60">
                  <c:v>1.7399440002918709E-2</c:v>
                </c:pt>
                <c:pt idx="61">
                  <c:v>3.5541000033845194E-3</c:v>
                </c:pt>
                <c:pt idx="62">
                  <c:v>1.3379800002439879E-3</c:v>
                </c:pt>
                <c:pt idx="63">
                  <c:v>-7.743599999230355E-4</c:v>
                </c:pt>
                <c:pt idx="64">
                  <c:v>-8.5370799934025854E-3</c:v>
                </c:pt>
                <c:pt idx="65">
                  <c:v>7.1132999946712516E-3</c:v>
                </c:pt>
                <c:pt idx="66">
                  <c:v>3.5057999775744975E-4</c:v>
                </c:pt>
                <c:pt idx="67">
                  <c:v>4.350579998572357E-3</c:v>
                </c:pt>
                <c:pt idx="68">
                  <c:v>-1.1020199999620672E-2</c:v>
                </c:pt>
                <c:pt idx="69">
                  <c:v>-2.4060799987637438E-3</c:v>
                </c:pt>
                <c:pt idx="70">
                  <c:v>-1.147639995906502E-3</c:v>
                </c:pt>
                <c:pt idx="71">
                  <c:v>-1.8938059998617973E-2</c:v>
                </c:pt>
                <c:pt idx="72">
                  <c:v>-9.9380600004224107E-3</c:v>
                </c:pt>
                <c:pt idx="73">
                  <c:v>-7.0715599940740503E-3</c:v>
                </c:pt>
                <c:pt idx="74">
                  <c:v>9.2844000027980655E-4</c:v>
                </c:pt>
                <c:pt idx="75">
                  <c:v>-6.2470000557368621E-4</c:v>
                </c:pt>
                <c:pt idx="76">
                  <c:v>-2.1607200033031404E-3</c:v>
                </c:pt>
                <c:pt idx="77">
                  <c:v>1.8010000057984143E-3</c:v>
                </c:pt>
                <c:pt idx="78">
                  <c:v>-5.2544000209309161E-4</c:v>
                </c:pt>
                <c:pt idx="79">
                  <c:v>-3.1017599976621568E-3</c:v>
                </c:pt>
                <c:pt idx="80">
                  <c:v>-4.9536400038050488E-3</c:v>
                </c:pt>
                <c:pt idx="81">
                  <c:v>3.2596000528428704E-4</c:v>
                </c:pt>
                <c:pt idx="82">
                  <c:v>-7.4607999704312533E-4</c:v>
                </c:pt>
                <c:pt idx="83">
                  <c:v>-2.8926600061822683E-3</c:v>
                </c:pt>
                <c:pt idx="84">
                  <c:v>-1.0288539997418411E-2</c:v>
                </c:pt>
                <c:pt idx="85">
                  <c:v>-4.3605799946817569E-3</c:v>
                </c:pt>
                <c:pt idx="86">
                  <c:v>-1.6004899996914901E-2</c:v>
                </c:pt>
                <c:pt idx="87">
                  <c:v>4.2079999548150226E-4</c:v>
                </c:pt>
                <c:pt idx="88">
                  <c:v>-1.8306140002096072E-2</c:v>
                </c:pt>
                <c:pt idx="89">
                  <c:v>-5.6643200005055405E-3</c:v>
                </c:pt>
                <c:pt idx="90">
                  <c:v>1.9649000023491681E-3</c:v>
                </c:pt>
                <c:pt idx="91">
                  <c:v>3.6152800021227449E-3</c:v>
                </c:pt>
                <c:pt idx="92">
                  <c:v>6.6001800005324185E-3</c:v>
                </c:pt>
                <c:pt idx="93">
                  <c:v>6.2133999745128676E-4</c:v>
                </c:pt>
                <c:pt idx="94">
                  <c:v>8.8158200014731847E-3</c:v>
                </c:pt>
                <c:pt idx="95">
                  <c:v>-6.5566000557737425E-4</c:v>
                </c:pt>
                <c:pt idx="96">
                  <c:v>8.9735600049607456E-3</c:v>
                </c:pt>
                <c:pt idx="97">
                  <c:v>1.236550000612624E-2</c:v>
                </c:pt>
                <c:pt idx="98">
                  <c:v>3.3992600001511164E-3</c:v>
                </c:pt>
                <c:pt idx="99">
                  <c:v>7.5685400006477721E-3</c:v>
                </c:pt>
                <c:pt idx="100">
                  <c:v>1.5834099998755846E-2</c:v>
                </c:pt>
                <c:pt idx="101">
                  <c:v>-8.0394199976581149E-3</c:v>
                </c:pt>
                <c:pt idx="102">
                  <c:v>-4.4899999920744449E-5</c:v>
                </c:pt>
                <c:pt idx="103">
                  <c:v>3.0437800014624372E-3</c:v>
                </c:pt>
                <c:pt idx="104">
                  <c:v>1.1682399999699555E-3</c:v>
                </c:pt>
                <c:pt idx="105">
                  <c:v>-1.7342580002150498E-2</c:v>
                </c:pt>
                <c:pt idx="106">
                  <c:v>1.4327399985631928E-3</c:v>
                </c:pt>
                <c:pt idx="107">
                  <c:v>1.009640000120271E-3</c:v>
                </c:pt>
                <c:pt idx="108">
                  <c:v>1.6388599979109131E-3</c:v>
                </c:pt>
                <c:pt idx="109">
                  <c:v>-7.3191999399568886E-4</c:v>
                </c:pt>
                <c:pt idx="110">
                  <c:v>-8.2391800024197437E-3</c:v>
                </c:pt>
                <c:pt idx="111">
                  <c:v>3.5870200008503161E-3</c:v>
                </c:pt>
                <c:pt idx="112">
                  <c:v>1.9280800042906776E-3</c:v>
                </c:pt>
                <c:pt idx="113">
                  <c:v>-2.5427999935345724E-4</c:v>
                </c:pt>
                <c:pt idx="114">
                  <c:v>-5.8511800016276538E-3</c:v>
                </c:pt>
                <c:pt idx="115">
                  <c:v>-4.1539999801898375E-4</c:v>
                </c:pt>
                <c:pt idx="116">
                  <c:v>2.1381999977165833E-4</c:v>
                </c:pt>
                <c:pt idx="117">
                  <c:v>4.1463200032012537E-3</c:v>
                </c:pt>
                <c:pt idx="118">
                  <c:v>9.7459997050464153E-5</c:v>
                </c:pt>
                <c:pt idx="119">
                  <c:v>-3.9245999505510554E-4</c:v>
                </c:pt>
                <c:pt idx="120">
                  <c:v>2.419379998173099E-3</c:v>
                </c:pt>
                <c:pt idx="121">
                  <c:v>5.0401999760651961E-4</c:v>
                </c:pt>
                <c:pt idx="122">
                  <c:v>2.29847999435151E-3</c:v>
                </c:pt>
                <c:pt idx="123">
                  <c:v>5.005000057280995E-4</c:v>
                </c:pt>
                <c:pt idx="124">
                  <c:v>2.4710000434424728E-4</c:v>
                </c:pt>
                <c:pt idx="125">
                  <c:v>4.5893999777035788E-4</c:v>
                </c:pt>
                <c:pt idx="126">
                  <c:v>1.3600001693703234E-5</c:v>
                </c:pt>
                <c:pt idx="127">
                  <c:v>-3.1739997211843729E-5</c:v>
                </c:pt>
                <c:pt idx="128">
                  <c:v>-8.2795999333029613E-4</c:v>
                </c:pt>
                <c:pt idx="129">
                  <c:v>2.7658000180963427E-4</c:v>
                </c:pt>
                <c:pt idx="130">
                  <c:v>-1.6876000154297799E-4</c:v>
                </c:pt>
                <c:pt idx="131">
                  <c:v>-3.0654000147478655E-4</c:v>
                </c:pt>
                <c:pt idx="132">
                  <c:v>6.8120003561489284E-5</c:v>
                </c:pt>
                <c:pt idx="133">
                  <c:v>-1.9201399991288781E-3</c:v>
                </c:pt>
                <c:pt idx="134">
                  <c:v>-9.6017999749165028E-4</c:v>
                </c:pt>
                <c:pt idx="135">
                  <c:v>-2.0843599995714612E-3</c:v>
                </c:pt>
                <c:pt idx="136">
                  <c:v>-1.9241999689256772E-4</c:v>
                </c:pt>
                <c:pt idx="137">
                  <c:v>-9.5135999436024576E-4</c:v>
                </c:pt>
                <c:pt idx="138">
                  <c:v>-5.2213999879313633E-4</c:v>
                </c:pt>
                <c:pt idx="139">
                  <c:v>-5.3976799972588196E-3</c:v>
                </c:pt>
                <c:pt idx="140">
                  <c:v>-6.7835599984391592E-3</c:v>
                </c:pt>
                <c:pt idx="141">
                  <c:v>-1.5433999942615628E-4</c:v>
                </c:pt>
                <c:pt idx="142">
                  <c:v>-1.5039599966257811E-3</c:v>
                </c:pt>
                <c:pt idx="143">
                  <c:v>-1.161359999969136E-3</c:v>
                </c:pt>
                <c:pt idx="144">
                  <c:v>-2.994100002979394E-3</c:v>
                </c:pt>
                <c:pt idx="145">
                  <c:v>-4.1764599955058657E-3</c:v>
                </c:pt>
                <c:pt idx="146">
                  <c:v>-5.3799800007254817E-3</c:v>
                </c:pt>
                <c:pt idx="147">
                  <c:v>-2.1915600009378977E-3</c:v>
                </c:pt>
                <c:pt idx="148">
                  <c:v>-9.3311999808065593E-4</c:v>
                </c:pt>
                <c:pt idx="149">
                  <c:v>-9.5200200012186542E-3</c:v>
                </c:pt>
                <c:pt idx="150">
                  <c:v>-5.3950799992890097E-3</c:v>
                </c:pt>
                <c:pt idx="151">
                  <c:v>2.2678999957861379E-3</c:v>
                </c:pt>
                <c:pt idx="152">
                  <c:v>-1.4736599987372756E-3</c:v>
                </c:pt>
                <c:pt idx="153">
                  <c:v>-1.1179800058016554E-3</c:v>
                </c:pt>
                <c:pt idx="154">
                  <c:v>7.9084000026341528E-4</c:v>
                </c:pt>
                <c:pt idx="155">
                  <c:v>-3.7035999412182719E-4</c:v>
                </c:pt>
                <c:pt idx="156">
                  <c:v>-1.4817999908700585E-4</c:v>
                </c:pt>
                <c:pt idx="157">
                  <c:v>2.7389999959268607E-3</c:v>
                </c:pt>
                <c:pt idx="158">
                  <c:v>2.2770399955334142E-3</c:v>
                </c:pt>
                <c:pt idx="159">
                  <c:v>7.9580000601708889E-5</c:v>
                </c:pt>
                <c:pt idx="160">
                  <c:v>-5.5017400009091944E-3</c:v>
                </c:pt>
                <c:pt idx="161">
                  <c:v>-9.7199997981078923E-5</c:v>
                </c:pt>
                <c:pt idx="162">
                  <c:v>7.3708199997781776E-3</c:v>
                </c:pt>
                <c:pt idx="163">
                  <c:v>2.3345599984168075E-3</c:v>
                </c:pt>
                <c:pt idx="164">
                  <c:v>-1.8266400002175942E-3</c:v>
                </c:pt>
                <c:pt idx="165">
                  <c:v>3.4318000034545548E-3</c:v>
                </c:pt>
                <c:pt idx="166">
                  <c:v>-1.2336799991317093E-3</c:v>
                </c:pt>
                <c:pt idx="167">
                  <c:v>-1.6956399995251559E-3</c:v>
                </c:pt>
                <c:pt idx="168">
                  <c:v>2.6721600006567314E-3</c:v>
                </c:pt>
                <c:pt idx="169">
                  <c:v>-2.9510000022128224E-3</c:v>
                </c:pt>
                <c:pt idx="170">
                  <c:v>-7.4411399982636794E-3</c:v>
                </c:pt>
                <c:pt idx="171">
                  <c:v>-6.8970400025136769E-3</c:v>
                </c:pt>
                <c:pt idx="172">
                  <c:v>-2.0879600051557645E-3</c:v>
                </c:pt>
                <c:pt idx="173">
                  <c:v>-7.9332999957841821E-3</c:v>
                </c:pt>
                <c:pt idx="174">
                  <c:v>-8.5721999494126067E-4</c:v>
                </c:pt>
                <c:pt idx="175">
                  <c:v>7.3574000271037221E-4</c:v>
                </c:pt>
                <c:pt idx="176">
                  <c:v>5.8309999440098181E-4</c:v>
                </c:pt>
                <c:pt idx="177">
                  <c:v>3.4410399966873229E-3</c:v>
                </c:pt>
                <c:pt idx="178">
                  <c:v>4.1125799980363809E-3</c:v>
                </c:pt>
                <c:pt idx="179">
                  <c:v>-4.3449999793665484E-4</c:v>
                </c:pt>
                <c:pt idx="180">
                  <c:v>-3.7352000072132796E-4</c:v>
                </c:pt>
                <c:pt idx="181">
                  <c:v>-2.6540800026850775E-3</c:v>
                </c:pt>
                <c:pt idx="182">
                  <c:v>-1.8364400020800531E-3</c:v>
                </c:pt>
                <c:pt idx="183">
                  <c:v>-5.7799999922281131E-4</c:v>
                </c:pt>
                <c:pt idx="184">
                  <c:v>2.6104200005647726E-3</c:v>
                </c:pt>
                <c:pt idx="185">
                  <c:v>3.9998600041144527E-3</c:v>
                </c:pt>
                <c:pt idx="186">
                  <c:v>2.5590599980205297E-3</c:v>
                </c:pt>
                <c:pt idx="187">
                  <c:v>-3.2651200017426163E-3</c:v>
                </c:pt>
                <c:pt idx="188">
                  <c:v>5.4890399987925775E-3</c:v>
                </c:pt>
                <c:pt idx="189">
                  <c:v>-3.6444600045797415E-3</c:v>
                </c:pt>
                <c:pt idx="190">
                  <c:v>7.9847599990898743E-3</c:v>
                </c:pt>
                <c:pt idx="191">
                  <c:v>6.0059199968236499E-3</c:v>
                </c:pt>
                <c:pt idx="192">
                  <c:v>3.2432000007247552E-3</c:v>
                </c:pt>
                <c:pt idx="193">
                  <c:v>4.8935800004983321E-3</c:v>
                </c:pt>
                <c:pt idx="194">
                  <c:v>7.0482400042237714E-3</c:v>
                </c:pt>
                <c:pt idx="195">
                  <c:v>1.5228000047500245E-3</c:v>
                </c:pt>
                <c:pt idx="196">
                  <c:v>1.6774600007920526E-3</c:v>
                </c:pt>
                <c:pt idx="197">
                  <c:v>5.1520199995138682E-3</c:v>
                </c:pt>
                <c:pt idx="198">
                  <c:v>2.3066799985826947E-3</c:v>
                </c:pt>
                <c:pt idx="199">
                  <c:v>4.3913199988310225E-3</c:v>
                </c:pt>
                <c:pt idx="200">
                  <c:v>5.8361600022180937E-3</c:v>
                </c:pt>
                <c:pt idx="201">
                  <c:v>2.2280999983195215E-3</c:v>
                </c:pt>
                <c:pt idx="202">
                  <c:v>1.7873000033432618E-3</c:v>
                </c:pt>
                <c:pt idx="203">
                  <c:v>4.7722000017529353E-3</c:v>
                </c:pt>
                <c:pt idx="204">
                  <c:v>4.331399999500718E-3</c:v>
                </c:pt>
                <c:pt idx="205">
                  <c:v>-3.8900000072317198E-4</c:v>
                </c:pt>
                <c:pt idx="206">
                  <c:v>2.3586199968121946E-3</c:v>
                </c:pt>
                <c:pt idx="207">
                  <c:v>8.7550000171177089E-4</c:v>
                </c:pt>
                <c:pt idx="208">
                  <c:v>6.1339399981079623E-3</c:v>
                </c:pt>
                <c:pt idx="209">
                  <c:v>7.4886600050376728E-3</c:v>
                </c:pt>
                <c:pt idx="210">
                  <c:v>9.984379998059012E-3</c:v>
                </c:pt>
                <c:pt idx="211">
                  <c:v>1.6135999976540916E-3</c:v>
                </c:pt>
                <c:pt idx="212">
                  <c:v>3.9747999835526571E-4</c:v>
                </c:pt>
                <c:pt idx="213">
                  <c:v>1.7279999883612618E-4</c:v>
                </c:pt>
                <c:pt idx="214">
                  <c:v>1.0248880003928207E-2</c:v>
                </c:pt>
                <c:pt idx="215">
                  <c:v>5.2912000028300099E-3</c:v>
                </c:pt>
                <c:pt idx="216">
                  <c:v>9.5284799972432666E-3</c:v>
                </c:pt>
                <c:pt idx="217">
                  <c:v>-7.8422999940812588E-3</c:v>
                </c:pt>
                <c:pt idx="218">
                  <c:v>2.4584600032540038E-3</c:v>
                </c:pt>
                <c:pt idx="219">
                  <c:v>1.0876799933612347E-3</c:v>
                </c:pt>
                <c:pt idx="220">
                  <c:v>3.5768599991570227E-3</c:v>
                </c:pt>
                <c:pt idx="221">
                  <c:v>4.0514200009056367E-3</c:v>
                </c:pt>
                <c:pt idx="222">
                  <c:v>6.911379998200573E-3</c:v>
                </c:pt>
                <c:pt idx="223">
                  <c:v>2.1486600016942248E-3</c:v>
                </c:pt>
                <c:pt idx="224">
                  <c:v>1.1673199987853877E-3</c:v>
                </c:pt>
                <c:pt idx="225">
                  <c:v>5.683719995431602E-3</c:v>
                </c:pt>
                <c:pt idx="226">
                  <c:v>9.9421599952620454E-3</c:v>
                </c:pt>
                <c:pt idx="227">
                  <c:v>1.3341000012587756E-3</c:v>
                </c:pt>
                <c:pt idx="228">
                  <c:v>-5.386299999372568E-3</c:v>
                </c:pt>
                <c:pt idx="229">
                  <c:v>6.2545600012526847E-3</c:v>
                </c:pt>
                <c:pt idx="230">
                  <c:v>8.5679199983133003E-3</c:v>
                </c:pt>
                <c:pt idx="231">
                  <c:v>6.0908599989488721E-3</c:v>
                </c:pt>
                <c:pt idx="232">
                  <c:v>9.4163399990065955E-3</c:v>
                </c:pt>
                <c:pt idx="233">
                  <c:v>2.8082800054107793E-3</c:v>
                </c:pt>
                <c:pt idx="234">
                  <c:v>8.0727800013846718E-3</c:v>
                </c:pt>
                <c:pt idx="235">
                  <c:v>9.2274400012684055E-3</c:v>
                </c:pt>
                <c:pt idx="236">
                  <c:v>1.722744000289822E-2</c:v>
                </c:pt>
                <c:pt idx="237">
                  <c:v>4.8930199991445988E-3</c:v>
                </c:pt>
                <c:pt idx="238">
                  <c:v>3.1937800013110973E-3</c:v>
                </c:pt>
                <c:pt idx="239">
                  <c:v>8.4656399994855747E-3</c:v>
                </c:pt>
                <c:pt idx="240">
                  <c:v>7.7675799984717742E-3</c:v>
                </c:pt>
                <c:pt idx="241">
                  <c:v>8.5322400045697577E-3</c:v>
                </c:pt>
                <c:pt idx="242">
                  <c:v>8.096900004602503E-3</c:v>
                </c:pt>
                <c:pt idx="243">
                  <c:v>8.3648600048036315E-3</c:v>
                </c:pt>
                <c:pt idx="244">
                  <c:v>8.499520001350902E-3</c:v>
                </c:pt>
                <c:pt idx="245">
                  <c:v>7.7565399988088757E-3</c:v>
                </c:pt>
                <c:pt idx="246">
                  <c:v>7.5530199974309653E-3</c:v>
                </c:pt>
                <c:pt idx="247">
                  <c:v>1.2397880003845785E-2</c:v>
                </c:pt>
                <c:pt idx="248">
                  <c:v>1.4457900004344992E-2</c:v>
                </c:pt>
                <c:pt idx="249">
                  <c:v>1.4777320000575855E-2</c:v>
                </c:pt>
                <c:pt idx="250">
                  <c:v>5.9657399979187176E-3</c:v>
                </c:pt>
                <c:pt idx="251">
                  <c:v>9.370280007715337E-3</c:v>
                </c:pt>
                <c:pt idx="252">
                  <c:v>9.9843999996664934E-3</c:v>
                </c:pt>
                <c:pt idx="253">
                  <c:v>1.5543599998636637E-2</c:v>
                </c:pt>
                <c:pt idx="254">
                  <c:v>1.3157720000890549E-2</c:v>
                </c:pt>
                <c:pt idx="255">
                  <c:v>1.3884179999877233E-2</c:v>
                </c:pt>
                <c:pt idx="256">
                  <c:v>1.0093760000017937E-2</c:v>
                </c:pt>
                <c:pt idx="257">
                  <c:v>1.2503400001151022E-2</c:v>
                </c:pt>
                <c:pt idx="258">
                  <c:v>1.0467139996762853E-2</c:v>
                </c:pt>
                <c:pt idx="259">
                  <c:v>7.4182799944537692E-3</c:v>
                </c:pt>
                <c:pt idx="260">
                  <c:v>1.845203999982914E-2</c:v>
                </c:pt>
                <c:pt idx="261">
                  <c:v>9.8565799999050796E-3</c:v>
                </c:pt>
                <c:pt idx="262">
                  <c:v>1.0561880000750534E-2</c:v>
                </c:pt>
                <c:pt idx="263">
                  <c:v>1.0604199997032993E-2</c:v>
                </c:pt>
                <c:pt idx="264">
                  <c:v>1.4904960000421852E-2</c:v>
                </c:pt>
                <c:pt idx="265">
                  <c:v>1.4400679996469989E-2</c:v>
                </c:pt>
                <c:pt idx="266">
                  <c:v>7.8560999972978607E-3</c:v>
                </c:pt>
                <c:pt idx="267">
                  <c:v>1.333065999642713E-2</c:v>
                </c:pt>
                <c:pt idx="268">
                  <c:v>1.2832439999328926E-2</c:v>
                </c:pt>
                <c:pt idx="269">
                  <c:v>1.4245539998228196E-2</c:v>
                </c:pt>
                <c:pt idx="270">
                  <c:v>5.2666999981738627E-3</c:v>
                </c:pt>
                <c:pt idx="271">
                  <c:v>1.0300460002326872E-2</c:v>
                </c:pt>
                <c:pt idx="272">
                  <c:v>1.7580059997271746E-2</c:v>
                </c:pt>
                <c:pt idx="273">
                  <c:v>1.8579099996713921E-2</c:v>
                </c:pt>
                <c:pt idx="274">
                  <c:v>1.2716160003037658E-2</c:v>
                </c:pt>
                <c:pt idx="275">
                  <c:v>1.1400299998058472E-2</c:v>
                </c:pt>
                <c:pt idx="276">
                  <c:v>1.1938339994230773E-2</c:v>
                </c:pt>
                <c:pt idx="277">
                  <c:v>1.0105599998496473E-2</c:v>
                </c:pt>
                <c:pt idx="278">
                  <c:v>1.8944400006148499E-2</c:v>
                </c:pt>
                <c:pt idx="279">
                  <c:v>1.7181679999339394E-2</c:v>
                </c:pt>
                <c:pt idx="280">
                  <c:v>1.5412420005304739E-2</c:v>
                </c:pt>
                <c:pt idx="281">
                  <c:v>9.0265399994677864E-3</c:v>
                </c:pt>
                <c:pt idx="282">
                  <c:v>1.8661819995031692E-2</c:v>
                </c:pt>
                <c:pt idx="283">
                  <c:v>8.6678799998480827E-3</c:v>
                </c:pt>
                <c:pt idx="284">
                  <c:v>1.5181299997493625E-2</c:v>
                </c:pt>
                <c:pt idx="285">
                  <c:v>1.2965180001629051E-2</c:v>
                </c:pt>
                <c:pt idx="286">
                  <c:v>1.5132440006709658E-2</c:v>
                </c:pt>
                <c:pt idx="287">
                  <c:v>2.4020099997869693E-2</c:v>
                </c:pt>
                <c:pt idx="288">
                  <c:v>2.222718000120949E-2</c:v>
                </c:pt>
                <c:pt idx="289">
                  <c:v>2.1619120001560077E-2</c:v>
                </c:pt>
                <c:pt idx="290">
                  <c:v>1.7190440004924312E-2</c:v>
                </c:pt>
                <c:pt idx="291">
                  <c:v>1.8670099998416845E-2</c:v>
                </c:pt>
                <c:pt idx="292">
                  <c:v>1.7059540004993323E-2</c:v>
                </c:pt>
                <c:pt idx="293">
                  <c:v>1.3317980003193952E-2</c:v>
                </c:pt>
                <c:pt idx="294">
                  <c:v>1.9548719996237196E-2</c:v>
                </c:pt>
                <c:pt idx="295">
                  <c:v>1.4086759998463094E-2</c:v>
                </c:pt>
                <c:pt idx="296">
                  <c:v>1.8112460005795583E-2</c:v>
                </c:pt>
                <c:pt idx="297">
                  <c:v>1.7167120000522118E-2</c:v>
                </c:pt>
                <c:pt idx="298">
                  <c:v>2.3308940006245393E-2</c:v>
                </c:pt>
                <c:pt idx="299">
                  <c:v>2.0622299998649396E-2</c:v>
                </c:pt>
                <c:pt idx="300">
                  <c:v>2.0153799996478483E-2</c:v>
                </c:pt>
                <c:pt idx="301">
                  <c:v>2.2089840000262484E-2</c:v>
                </c:pt>
                <c:pt idx="302">
                  <c:v>2.1941239996522199E-2</c:v>
                </c:pt>
                <c:pt idx="303">
                  <c:v>1.7850060001364909E-2</c:v>
                </c:pt>
                <c:pt idx="304">
                  <c:v>1.6679339998518117E-2</c:v>
                </c:pt>
                <c:pt idx="305">
                  <c:v>1.4834000001428649E-2</c:v>
                </c:pt>
                <c:pt idx="306">
                  <c:v>2.1105040003021713E-2</c:v>
                </c:pt>
                <c:pt idx="307">
                  <c:v>1.7685399994661566E-2</c:v>
                </c:pt>
                <c:pt idx="308">
                  <c:v>2.10748399986187E-2</c:v>
                </c:pt>
                <c:pt idx="309">
                  <c:v>2.8074839996406808E-2</c:v>
                </c:pt>
                <c:pt idx="310">
                  <c:v>1.9533819999196567E-2</c:v>
                </c:pt>
                <c:pt idx="311">
                  <c:v>2.1147940002265386E-2</c:v>
                </c:pt>
                <c:pt idx="312">
                  <c:v>2.5986740001826547E-2</c:v>
                </c:pt>
                <c:pt idx="313">
                  <c:v>2.361595999536803E-2</c:v>
                </c:pt>
                <c:pt idx="314">
                  <c:v>2.3369160000584088E-2</c:v>
                </c:pt>
                <c:pt idx="315">
                  <c:v>1.6268939994915854E-2</c:v>
                </c:pt>
                <c:pt idx="316">
                  <c:v>2.2482079999463167E-2</c:v>
                </c:pt>
                <c:pt idx="317">
                  <c:v>2.4494199999026023E-2</c:v>
                </c:pt>
                <c:pt idx="318">
                  <c:v>2.6403020005091093E-2</c:v>
                </c:pt>
                <c:pt idx="319">
                  <c:v>1.9575379999878351E-2</c:v>
                </c:pt>
                <c:pt idx="320">
                  <c:v>2.9937600003904663E-2</c:v>
                </c:pt>
                <c:pt idx="321">
                  <c:v>2.9846419995010365E-2</c:v>
                </c:pt>
                <c:pt idx="322">
                  <c:v>2.9445439999108203E-2</c:v>
                </c:pt>
                <c:pt idx="323">
                  <c:v>3.2089280000946019E-2</c:v>
                </c:pt>
                <c:pt idx="324">
                  <c:v>2.7156800002558157E-2</c:v>
                </c:pt>
                <c:pt idx="325">
                  <c:v>2.5432459995499812E-2</c:v>
                </c:pt>
                <c:pt idx="326">
                  <c:v>3.0445060001511592E-2</c:v>
                </c:pt>
                <c:pt idx="327">
                  <c:v>2.8247600006579887E-2</c:v>
                </c:pt>
                <c:pt idx="328">
                  <c:v>2.5253660001908429E-2</c:v>
                </c:pt>
                <c:pt idx="329">
                  <c:v>2.8749379998771474E-2</c:v>
                </c:pt>
                <c:pt idx="330">
                  <c:v>3.375543999572983E-2</c:v>
                </c:pt>
                <c:pt idx="331">
                  <c:v>3.331464000075357E-2</c:v>
                </c:pt>
                <c:pt idx="332">
                  <c:v>2.9013400002440903E-2</c:v>
                </c:pt>
                <c:pt idx="333">
                  <c:v>2.2551440000825096E-2</c:v>
                </c:pt>
                <c:pt idx="334">
                  <c:v>3.410111999255605E-2</c:v>
                </c:pt>
                <c:pt idx="335">
                  <c:v>2.4988780001876876E-2</c:v>
                </c:pt>
                <c:pt idx="336">
                  <c:v>3.0226060007407796E-2</c:v>
                </c:pt>
                <c:pt idx="337">
                  <c:v>3.2232119992841035E-2</c:v>
                </c:pt>
                <c:pt idx="338">
                  <c:v>3.6195859996951185E-2</c:v>
                </c:pt>
                <c:pt idx="339">
                  <c:v>3.3735919998434838E-2</c:v>
                </c:pt>
                <c:pt idx="340">
                  <c:v>3.3943479997105896E-2</c:v>
                </c:pt>
                <c:pt idx="341">
                  <c:v>3.5669939999934286E-2</c:v>
                </c:pt>
                <c:pt idx="342">
                  <c:v>3.1730919996334706E-2</c:v>
                </c:pt>
                <c:pt idx="343">
                  <c:v>3.2052839997049887E-2</c:v>
                </c:pt>
                <c:pt idx="344">
                  <c:v>3.309265999996569E-2</c:v>
                </c:pt>
                <c:pt idx="345">
                  <c:v>2.9790939996019006E-2</c:v>
                </c:pt>
                <c:pt idx="346">
                  <c:v>3.7851920002140105E-2</c:v>
                </c:pt>
                <c:pt idx="347">
                  <c:v>3.5906839999370277E-2</c:v>
                </c:pt>
                <c:pt idx="348">
                  <c:v>3.7353700005041901E-2</c:v>
                </c:pt>
                <c:pt idx="349">
                  <c:v>3.1584439995640423E-2</c:v>
                </c:pt>
                <c:pt idx="350">
                  <c:v>4.0156240000214893E-2</c:v>
                </c:pt>
                <c:pt idx="351">
                  <c:v>3.749076000531204E-2</c:v>
                </c:pt>
                <c:pt idx="352">
                  <c:v>2.8997060006076936E-2</c:v>
                </c:pt>
                <c:pt idx="353">
                  <c:v>4.0524039999581873E-2</c:v>
                </c:pt>
                <c:pt idx="354">
                  <c:v>3.2761319998826366E-2</c:v>
                </c:pt>
                <c:pt idx="355">
                  <c:v>3.2948780004517175E-2</c:v>
                </c:pt>
                <c:pt idx="356">
                  <c:v>2.9466240004694555E-2</c:v>
                </c:pt>
                <c:pt idx="357">
                  <c:v>3.6353900002723094E-2</c:v>
                </c:pt>
                <c:pt idx="358">
                  <c:v>3.7553900001512375E-2</c:v>
                </c:pt>
                <c:pt idx="359">
                  <c:v>3.7008560000685975E-2</c:v>
                </c:pt>
                <c:pt idx="360">
                  <c:v>3.7321659998269752E-2</c:v>
                </c:pt>
                <c:pt idx="361">
                  <c:v>3.6576320002495777E-2</c:v>
                </c:pt>
                <c:pt idx="362">
                  <c:v>3.69007600020268E-2</c:v>
                </c:pt>
                <c:pt idx="363">
                  <c:v>3.7855419999687001E-2</c:v>
                </c:pt>
                <c:pt idx="364">
                  <c:v>3.6910079994413536E-2</c:v>
                </c:pt>
                <c:pt idx="365">
                  <c:v>3.7664240000594873E-2</c:v>
                </c:pt>
                <c:pt idx="366">
                  <c:v>4.192522000084864E-2</c:v>
                </c:pt>
                <c:pt idx="367">
                  <c:v>4.1409960002056323E-2</c:v>
                </c:pt>
                <c:pt idx="368">
                  <c:v>4.4296680003753863E-2</c:v>
                </c:pt>
                <c:pt idx="369">
                  <c:v>4.1638800001237541E-2</c:v>
                </c:pt>
                <c:pt idx="370">
                  <c:v>4.4029759999830276E-2</c:v>
                </c:pt>
                <c:pt idx="371">
                  <c:v>4.9166659999173135E-2</c:v>
                </c:pt>
                <c:pt idx="372">
                  <c:v>4.9926659994525835E-2</c:v>
                </c:pt>
                <c:pt idx="373">
                  <c:v>4.8867820005398244E-2</c:v>
                </c:pt>
                <c:pt idx="374">
                  <c:v>4.9547820002771914E-2</c:v>
                </c:pt>
                <c:pt idx="375">
                  <c:v>4.8976239995681681E-2</c:v>
                </c:pt>
                <c:pt idx="376">
                  <c:v>4.9502699999720789E-2</c:v>
                </c:pt>
                <c:pt idx="377">
                  <c:v>4.9019199999747798E-2</c:v>
                </c:pt>
                <c:pt idx="378">
                  <c:v>4.8674919999029953E-2</c:v>
                </c:pt>
                <c:pt idx="379">
                  <c:v>4.9874919997819234E-2</c:v>
                </c:pt>
                <c:pt idx="380">
                  <c:v>4.9369579995982349E-2</c:v>
                </c:pt>
                <c:pt idx="381">
                  <c:v>5.0634239996725228E-2</c:v>
                </c:pt>
                <c:pt idx="382">
                  <c:v>5.1154239998140838E-2</c:v>
                </c:pt>
                <c:pt idx="383">
                  <c:v>5.6319199997233227E-2</c:v>
                </c:pt>
                <c:pt idx="384">
                  <c:v>5.2380180000909604E-2</c:v>
                </c:pt>
                <c:pt idx="385">
                  <c:v>5.313484000362223E-2</c:v>
                </c:pt>
                <c:pt idx="386">
                  <c:v>5.660236000403529E-2</c:v>
                </c:pt>
                <c:pt idx="387">
                  <c:v>5.2808020001975819E-2</c:v>
                </c:pt>
                <c:pt idx="388">
                  <c:v>5.3722680000646506E-2</c:v>
                </c:pt>
                <c:pt idx="389">
                  <c:v>5.5301920001511462E-2</c:v>
                </c:pt>
                <c:pt idx="390">
                  <c:v>5.4810739995446056E-2</c:v>
                </c:pt>
                <c:pt idx="391">
                  <c:v>5.4810739995446056E-2</c:v>
                </c:pt>
                <c:pt idx="392">
                  <c:v>5.3440780000528321E-2</c:v>
                </c:pt>
                <c:pt idx="393">
                  <c:v>5.4497279998031445E-2</c:v>
                </c:pt>
                <c:pt idx="394">
                  <c:v>5.774154000391718E-2</c:v>
                </c:pt>
                <c:pt idx="395">
                  <c:v>5.689919999713311E-2</c:v>
                </c:pt>
                <c:pt idx="396">
                  <c:v>5.7832980004604906E-2</c:v>
                </c:pt>
                <c:pt idx="397">
                  <c:v>5.7287639996502548E-2</c:v>
                </c:pt>
                <c:pt idx="398">
                  <c:v>5.7398999997531064E-2</c:v>
                </c:pt>
                <c:pt idx="399">
                  <c:v>5.9223939999355935E-2</c:v>
                </c:pt>
                <c:pt idx="400">
                  <c:v>5.8447639996302314E-2</c:v>
                </c:pt>
                <c:pt idx="401">
                  <c:v>5.9347640002670232E-2</c:v>
                </c:pt>
                <c:pt idx="402">
                  <c:v>5.9802300005685538E-2</c:v>
                </c:pt>
                <c:pt idx="403">
                  <c:v>6.053958000120474E-2</c:v>
                </c:pt>
                <c:pt idx="404">
                  <c:v>5.9568800003034994E-2</c:v>
                </c:pt>
                <c:pt idx="405">
                  <c:v>5.9123459999682382E-2</c:v>
                </c:pt>
                <c:pt idx="406">
                  <c:v>5.941935999726411E-2</c:v>
                </c:pt>
                <c:pt idx="407">
                  <c:v>6.0590401968511287E-2</c:v>
                </c:pt>
                <c:pt idx="408">
                  <c:v>6.093504476302769E-2</c:v>
                </c:pt>
                <c:pt idx="409">
                  <c:v>6.0577758828003425E-2</c:v>
                </c:pt>
                <c:pt idx="410">
                  <c:v>6.0827315704955254E-2</c:v>
                </c:pt>
                <c:pt idx="411">
                  <c:v>6.0741002504073549E-2</c:v>
                </c:pt>
                <c:pt idx="412">
                  <c:v>6.0882607656822074E-2</c:v>
                </c:pt>
                <c:pt idx="413">
                  <c:v>6.0785935274907388E-2</c:v>
                </c:pt>
                <c:pt idx="414">
                  <c:v>6.0614661801082548E-2</c:v>
                </c:pt>
                <c:pt idx="415">
                  <c:v>6.0834791802335531E-2</c:v>
                </c:pt>
                <c:pt idx="416">
                  <c:v>6.0754751168133225E-2</c:v>
                </c:pt>
                <c:pt idx="417">
                  <c:v>6.0766054906707723E-2</c:v>
                </c:pt>
                <c:pt idx="418">
                  <c:v>6.0864292470796499E-2</c:v>
                </c:pt>
                <c:pt idx="419">
                  <c:v>6.0708329794579186E-2</c:v>
                </c:pt>
                <c:pt idx="420">
                  <c:v>6.0782212465710472E-2</c:v>
                </c:pt>
                <c:pt idx="421">
                  <c:v>6.0909695501322858E-2</c:v>
                </c:pt>
                <c:pt idx="422">
                  <c:v>6.0779991996241733E-2</c:v>
                </c:pt>
                <c:pt idx="423">
                  <c:v>6.0841805796371773E-2</c:v>
                </c:pt>
                <c:pt idx="424">
                  <c:v>6.0901149896380957E-2</c:v>
                </c:pt>
                <c:pt idx="425">
                  <c:v>6.077611703221919E-2</c:v>
                </c:pt>
                <c:pt idx="426">
                  <c:v>6.0967936762608588E-2</c:v>
                </c:pt>
                <c:pt idx="427">
                  <c:v>6.0726436939148698E-2</c:v>
                </c:pt>
                <c:pt idx="428">
                  <c:v>6.0766317154048011E-2</c:v>
                </c:pt>
                <c:pt idx="429">
                  <c:v>6.0851783535326831E-2</c:v>
                </c:pt>
                <c:pt idx="430">
                  <c:v>6.0859313562104944E-2</c:v>
                </c:pt>
                <c:pt idx="431">
                  <c:v>6.1013043428829405E-2</c:v>
                </c:pt>
                <c:pt idx="432">
                  <c:v>6.0902498706127517E-2</c:v>
                </c:pt>
                <c:pt idx="433">
                  <c:v>6.0863516191602685E-2</c:v>
                </c:pt>
                <c:pt idx="434">
                  <c:v>6.0905185768206138E-2</c:v>
                </c:pt>
                <c:pt idx="435">
                  <c:v>6.0752716723072808E-2</c:v>
                </c:pt>
                <c:pt idx="436">
                  <c:v>6.075593253626721E-2</c:v>
                </c:pt>
                <c:pt idx="437">
                  <c:v>6.0890325068612583E-2</c:v>
                </c:pt>
                <c:pt idx="438">
                  <c:v>6.0757653729524463E-2</c:v>
                </c:pt>
                <c:pt idx="439">
                  <c:v>6.0793307799031027E-2</c:v>
                </c:pt>
                <c:pt idx="440">
                  <c:v>6.0883508464030456E-2</c:v>
                </c:pt>
                <c:pt idx="441">
                  <c:v>6.078689682908589E-2</c:v>
                </c:pt>
                <c:pt idx="442">
                  <c:v>6.0818472040409688E-2</c:v>
                </c:pt>
                <c:pt idx="443">
                  <c:v>6.0831557631900068E-2</c:v>
                </c:pt>
                <c:pt idx="444">
                  <c:v>6.0880496574100107E-2</c:v>
                </c:pt>
                <c:pt idx="445">
                  <c:v>6.0884668499056716E-2</c:v>
                </c:pt>
                <c:pt idx="446">
                  <c:v>6.0833935982373077E-2</c:v>
                </c:pt>
                <c:pt idx="447">
                  <c:v>6.085933403664967E-2</c:v>
                </c:pt>
                <c:pt idx="448">
                  <c:v>6.1021253364742734E-2</c:v>
                </c:pt>
                <c:pt idx="449">
                  <c:v>6.0891117529536132E-2</c:v>
                </c:pt>
                <c:pt idx="450">
                  <c:v>6.096078893460799E-2</c:v>
                </c:pt>
                <c:pt idx="451">
                  <c:v>6.0918211034731939E-2</c:v>
                </c:pt>
                <c:pt idx="452">
                  <c:v>6.0903655561560299E-2</c:v>
                </c:pt>
                <c:pt idx="453">
                  <c:v>6.091899373132037E-2</c:v>
                </c:pt>
                <c:pt idx="454">
                  <c:v>6.0906636470463127E-2</c:v>
                </c:pt>
                <c:pt idx="455">
                  <c:v>6.0916848691704217E-2</c:v>
                </c:pt>
                <c:pt idx="456">
                  <c:v>6.0886209328600671E-2</c:v>
                </c:pt>
                <c:pt idx="457">
                  <c:v>6.0898036732396577E-2</c:v>
                </c:pt>
                <c:pt idx="458">
                  <c:v>6.0963067029661033E-2</c:v>
                </c:pt>
                <c:pt idx="459">
                  <c:v>6.0840389036457054E-2</c:v>
                </c:pt>
                <c:pt idx="460">
                  <c:v>6.0861212710733525E-2</c:v>
                </c:pt>
                <c:pt idx="461">
                  <c:v>6.0916433707461692E-2</c:v>
                </c:pt>
                <c:pt idx="462">
                  <c:v>6.0934058667044155E-2</c:v>
                </c:pt>
                <c:pt idx="463">
                  <c:v>6.0943318108911626E-2</c:v>
                </c:pt>
                <c:pt idx="464">
                  <c:v>6.086516360664973E-2</c:v>
                </c:pt>
                <c:pt idx="465">
                  <c:v>6.0880173397890758E-2</c:v>
                </c:pt>
                <c:pt idx="466">
                  <c:v>6.0931436564715113E-2</c:v>
                </c:pt>
                <c:pt idx="467">
                  <c:v>6.1040905100526288E-2</c:v>
                </c:pt>
                <c:pt idx="468">
                  <c:v>6.0838189361675177E-2</c:v>
                </c:pt>
                <c:pt idx="469">
                  <c:v>6.0895055095897987E-2</c:v>
                </c:pt>
                <c:pt idx="470">
                  <c:v>6.0884806560352445E-2</c:v>
                </c:pt>
                <c:pt idx="471">
                  <c:v>6.0913402958249208E-2</c:v>
                </c:pt>
                <c:pt idx="472">
                  <c:v>6.099730463756714E-2</c:v>
                </c:pt>
                <c:pt idx="473">
                  <c:v>6.0917598602827638E-2</c:v>
                </c:pt>
                <c:pt idx="474">
                  <c:v>6.1036070270347409E-2</c:v>
                </c:pt>
                <c:pt idx="475">
                  <c:v>6.1253622901858762E-2</c:v>
                </c:pt>
                <c:pt idx="476">
                  <c:v>6.2112519997754134E-2</c:v>
                </c:pt>
                <c:pt idx="477">
                  <c:v>6.1367180001980159E-2</c:v>
                </c:pt>
                <c:pt idx="478">
                  <c:v>6.2221840002166573E-2</c:v>
                </c:pt>
                <c:pt idx="479">
                  <c:v>6.285746036155615E-2</c:v>
                </c:pt>
                <c:pt idx="480">
                  <c:v>6.279045080736978E-2</c:v>
                </c:pt>
                <c:pt idx="481">
                  <c:v>6.2848848567227833E-2</c:v>
                </c:pt>
                <c:pt idx="482">
                  <c:v>6.249204276537057E-2</c:v>
                </c:pt>
                <c:pt idx="483">
                  <c:v>6.2898484495235607E-2</c:v>
                </c:pt>
                <c:pt idx="484">
                  <c:v>6.253120036853943E-2</c:v>
                </c:pt>
                <c:pt idx="485">
                  <c:v>6.2619520002044737E-2</c:v>
                </c:pt>
                <c:pt idx="486">
                  <c:v>6.2619520002044737E-2</c:v>
                </c:pt>
                <c:pt idx="487">
                  <c:v>6.2274179996165913E-2</c:v>
                </c:pt>
                <c:pt idx="488">
                  <c:v>6.2274179996165913E-2</c:v>
                </c:pt>
                <c:pt idx="489">
                  <c:v>6.6656240000156686E-2</c:v>
                </c:pt>
                <c:pt idx="490">
                  <c:v>6.5510899992659688E-2</c:v>
                </c:pt>
                <c:pt idx="491">
                  <c:v>6.6230799995537382E-2</c:v>
                </c:pt>
                <c:pt idx="492">
                  <c:v>6.6078080002625939E-2</c:v>
                </c:pt>
                <c:pt idx="493">
                  <c:v>6.5523500001290813E-2</c:v>
                </c:pt>
                <c:pt idx="494">
                  <c:v>6.6778159998648334E-2</c:v>
                </c:pt>
                <c:pt idx="495">
                  <c:v>6.7406119997031055E-2</c:v>
                </c:pt>
                <c:pt idx="496">
                  <c:v>6.3760779994481709E-2</c:v>
                </c:pt>
                <c:pt idx="497">
                  <c:v>6.6715439992549364E-2</c:v>
                </c:pt>
                <c:pt idx="498">
                  <c:v>6.6031059999659192E-2</c:v>
                </c:pt>
                <c:pt idx="499">
                  <c:v>6.6031059999659192E-2</c:v>
                </c:pt>
                <c:pt idx="500">
                  <c:v>6.7185719999542926E-2</c:v>
                </c:pt>
                <c:pt idx="501">
                  <c:v>6.7185719999542926E-2</c:v>
                </c:pt>
                <c:pt idx="502">
                  <c:v>6.77147199967294E-2</c:v>
                </c:pt>
                <c:pt idx="503">
                  <c:v>6.8064719998801593E-2</c:v>
                </c:pt>
                <c:pt idx="504">
                  <c:v>6.6869380003481638E-2</c:v>
                </c:pt>
                <c:pt idx="505">
                  <c:v>6.8624040002760012E-2</c:v>
                </c:pt>
                <c:pt idx="506">
                  <c:v>7.0050819995230995E-2</c:v>
                </c:pt>
                <c:pt idx="507">
                  <c:v>7.0418080002127681E-2</c:v>
                </c:pt>
                <c:pt idx="508">
                  <c:v>7.0172740000998601E-2</c:v>
                </c:pt>
                <c:pt idx="509">
                  <c:v>7.0231179997790605E-2</c:v>
                </c:pt>
                <c:pt idx="510">
                  <c:v>7.0941019999736454E-2</c:v>
                </c:pt>
                <c:pt idx="511">
                  <c:v>7.0370239998737816E-2</c:v>
                </c:pt>
                <c:pt idx="512">
                  <c:v>7.1147080001537688E-2</c:v>
                </c:pt>
                <c:pt idx="513">
                  <c:v>7.213702000444755E-2</c:v>
                </c:pt>
                <c:pt idx="514">
                  <c:v>7.2221920003357809E-2</c:v>
                </c:pt>
                <c:pt idx="515">
                  <c:v>7.5688320001063403E-2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C9-4CF8-AB62-E657900690BF}"/>
            </c:ext>
          </c:extLst>
        </c:ser>
        <c:ser>
          <c:idx val="1"/>
          <c:order val="1"/>
          <c:tx>
            <c:strRef>
              <c:f>'Q_fit (5)'!$K$20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(5)'!$D$21:$D$983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(5)'!$K$21:$K$983</c:f>
              <c:numCache>
                <c:formatCode>General</c:formatCode>
                <c:ptCount val="963"/>
                <c:pt idx="0">
                  <c:v>-2.3163923063149853E-2</c:v>
                </c:pt>
                <c:pt idx="1">
                  <c:v>-2.3162264152702082E-2</c:v>
                </c:pt>
                <c:pt idx="2">
                  <c:v>-2.2798601963170875E-2</c:v>
                </c:pt>
                <c:pt idx="3">
                  <c:v>-2.2776932030582488E-2</c:v>
                </c:pt>
                <c:pt idx="4">
                  <c:v>-2.2744281037291675E-2</c:v>
                </c:pt>
                <c:pt idx="5">
                  <c:v>-2.2598330850627363E-2</c:v>
                </c:pt>
                <c:pt idx="6">
                  <c:v>-2.251637101200038E-2</c:v>
                </c:pt>
                <c:pt idx="7">
                  <c:v>-2.2059276477692007E-2</c:v>
                </c:pt>
                <c:pt idx="8">
                  <c:v>-2.200883652490063E-2</c:v>
                </c:pt>
                <c:pt idx="9">
                  <c:v>-2.1440008275434606E-2</c:v>
                </c:pt>
                <c:pt idx="10">
                  <c:v>-2.1393433636946232E-2</c:v>
                </c:pt>
                <c:pt idx="11">
                  <c:v>-2.1385329184778996E-2</c:v>
                </c:pt>
                <c:pt idx="12">
                  <c:v>-2.1385090705848882E-2</c:v>
                </c:pt>
                <c:pt idx="13">
                  <c:v>-2.1383182642588736E-2</c:v>
                </c:pt>
                <c:pt idx="14">
                  <c:v>-2.1375068775985145E-2</c:v>
                </c:pt>
                <c:pt idx="15">
                  <c:v>-2.1319745117069775E-2</c:v>
                </c:pt>
                <c:pt idx="16">
                  <c:v>-2.1315900451026965E-2</c:v>
                </c:pt>
                <c:pt idx="17">
                  <c:v>-2.0683373000217376E-2</c:v>
                </c:pt>
                <c:pt idx="18">
                  <c:v>-2.0681575722130204E-2</c:v>
                </c:pt>
                <c:pt idx="19">
                  <c:v>-2.057575610295331E-2</c:v>
                </c:pt>
                <c:pt idx="20">
                  <c:v>-1.7992264517300925E-2</c:v>
                </c:pt>
                <c:pt idx="21">
                  <c:v>-1.7042496487855944E-2</c:v>
                </c:pt>
                <c:pt idx="22">
                  <c:v>-1.6950566990666244E-2</c:v>
                </c:pt>
                <c:pt idx="23">
                  <c:v>-1.6950229370380356E-2</c:v>
                </c:pt>
                <c:pt idx="24">
                  <c:v>-1.6915419991384517E-2</c:v>
                </c:pt>
                <c:pt idx="25">
                  <c:v>-1.6866639933119734E-2</c:v>
                </c:pt>
                <c:pt idx="26">
                  <c:v>-1.6866300715856954E-2</c:v>
                </c:pt>
                <c:pt idx="27">
                  <c:v>-1.6863926014713648E-2</c:v>
                </c:pt>
                <c:pt idx="28">
                  <c:v>-1.6860533037157972E-2</c:v>
                </c:pt>
                <c:pt idx="29">
                  <c:v>-1.6857818191474978E-2</c:v>
                </c:pt>
                <c:pt idx="30">
                  <c:v>-1.604993426135241E-2</c:v>
                </c:pt>
                <c:pt idx="31">
                  <c:v>-1.5885166631674576E-2</c:v>
                </c:pt>
                <c:pt idx="32">
                  <c:v>-1.5864428901022142E-2</c:v>
                </c:pt>
                <c:pt idx="33">
                  <c:v>-1.5864428901022142E-2</c:v>
                </c:pt>
                <c:pt idx="34">
                  <c:v>-1.5854767740618517E-2</c:v>
                </c:pt>
                <c:pt idx="35">
                  <c:v>-1.5848682379427607E-2</c:v>
                </c:pt>
                <c:pt idx="36">
                  <c:v>-1.5845459964208167E-2</c:v>
                </c:pt>
                <c:pt idx="37">
                  <c:v>-1.5775512887664479E-2</c:v>
                </c:pt>
                <c:pt idx="38">
                  <c:v>-1.5775153553644394E-2</c:v>
                </c:pt>
                <c:pt idx="39">
                  <c:v>-1.5769403333561537E-2</c:v>
                </c:pt>
                <c:pt idx="40">
                  <c:v>-1.5769043890071263E-2</c:v>
                </c:pt>
                <c:pt idx="41">
                  <c:v>-1.4892699421098559E-2</c:v>
                </c:pt>
                <c:pt idx="42">
                  <c:v>-1.4889700674136445E-2</c:v>
                </c:pt>
                <c:pt idx="43">
                  <c:v>-1.4805944745570237E-2</c:v>
                </c:pt>
                <c:pt idx="44">
                  <c:v>-1.4715068207762846E-2</c:v>
                </c:pt>
                <c:pt idx="45">
                  <c:v>-1.4705997784724091E-2</c:v>
                </c:pt>
                <c:pt idx="46">
                  <c:v>-1.4689359042442974E-2</c:v>
                </c:pt>
                <c:pt idx="47">
                  <c:v>-1.4682927098629924E-2</c:v>
                </c:pt>
                <c:pt idx="48">
                  <c:v>-1.4679899657599133E-2</c:v>
                </c:pt>
                <c:pt idx="49">
                  <c:v>-1.4673464977031328E-2</c:v>
                </c:pt>
                <c:pt idx="50">
                  <c:v>-1.4673086408454885E-2</c:v>
                </c:pt>
                <c:pt idx="51">
                  <c:v>-1.4672707833439019E-2</c:v>
                </c:pt>
                <c:pt idx="52">
                  <c:v>-1.4670057628024121E-2</c:v>
                </c:pt>
                <c:pt idx="53">
                  <c:v>-1.4660590032916015E-2</c:v>
                </c:pt>
                <c:pt idx="54">
                  <c:v>-1.3472955897587869E-2</c:v>
                </c:pt>
                <c:pt idx="55">
                  <c:v>-1.3469767986137108E-2</c:v>
                </c:pt>
                <c:pt idx="56">
                  <c:v>-1.3425093952904204E-2</c:v>
                </c:pt>
                <c:pt idx="57">
                  <c:v>-1.3208970406630709E-2</c:v>
                </c:pt>
                <c:pt idx="58">
                  <c:v>-1.2566307521214048E-2</c:v>
                </c:pt>
                <c:pt idx="59">
                  <c:v>-1.2562591562861852E-2</c:v>
                </c:pt>
                <c:pt idx="60">
                  <c:v>-1.2432204416781738E-2</c:v>
                </c:pt>
                <c:pt idx="61">
                  <c:v>-1.2431789471905038E-2</c:v>
                </c:pt>
                <c:pt idx="62">
                  <c:v>-1.2424319362983115E-2</c:v>
                </c:pt>
                <c:pt idx="63">
                  <c:v>-1.2403142724206319E-2</c:v>
                </c:pt>
                <c:pt idx="64">
                  <c:v>-1.2399819378812023E-2</c:v>
                </c:pt>
                <c:pt idx="65">
                  <c:v>-1.2381949336490422E-2</c:v>
                </c:pt>
                <c:pt idx="66">
                  <c:v>-1.2378623363811563E-2</c:v>
                </c:pt>
                <c:pt idx="67">
                  <c:v>-1.2378623363811563E-2</c:v>
                </c:pt>
                <c:pt idx="68">
                  <c:v>-1.237155430349161E-2</c:v>
                </c:pt>
                <c:pt idx="69">
                  <c:v>-1.2254019587963667E-2</c:v>
                </c:pt>
                <c:pt idx="70">
                  <c:v>-1.2239814143156794E-2</c:v>
                </c:pt>
                <c:pt idx="71">
                  <c:v>-1.2171608181368632E-2</c:v>
                </c:pt>
                <c:pt idx="72">
                  <c:v>-1.2171608181368632E-2</c:v>
                </c:pt>
                <c:pt idx="73">
                  <c:v>-1.2161132011640619E-2</c:v>
                </c:pt>
                <c:pt idx="74">
                  <c:v>-1.2161132011640619E-2</c:v>
                </c:pt>
                <c:pt idx="75">
                  <c:v>-1.2089367098851184E-2</c:v>
                </c:pt>
                <c:pt idx="76">
                  <c:v>-1.2088106384604086E-2</c:v>
                </c:pt>
                <c:pt idx="77">
                  <c:v>-1.2028366283048727E-2</c:v>
                </c:pt>
                <c:pt idx="78">
                  <c:v>-1.1958364645512278E-2</c:v>
                </c:pt>
                <c:pt idx="79">
                  <c:v>-1.1938090135276058E-2</c:v>
                </c:pt>
                <c:pt idx="80">
                  <c:v>-1.1861081173507999E-2</c:v>
                </c:pt>
                <c:pt idx="81">
                  <c:v>-1.1835646853483718E-2</c:v>
                </c:pt>
                <c:pt idx="82">
                  <c:v>-1.1833102146475545E-2</c:v>
                </c:pt>
                <c:pt idx="83">
                  <c:v>-1.1668478855310296E-2</c:v>
                </c:pt>
                <c:pt idx="84">
                  <c:v>-1.089800133265403E-2</c:v>
                </c:pt>
                <c:pt idx="85">
                  <c:v>-1.0895372591176332E-2</c:v>
                </c:pt>
                <c:pt idx="86">
                  <c:v>-1.0786515127366081E-2</c:v>
                </c:pt>
                <c:pt idx="87">
                  <c:v>-1.072268515108952E-2</c:v>
                </c:pt>
                <c:pt idx="88">
                  <c:v>-1.0616295811570768E-2</c:v>
                </c:pt>
                <c:pt idx="89">
                  <c:v>-1.0560081243355626E-2</c:v>
                </c:pt>
                <c:pt idx="90">
                  <c:v>-1.0552548576780221E-2</c:v>
                </c:pt>
                <c:pt idx="91">
                  <c:v>-1.0533487054469177E-2</c:v>
                </c:pt>
                <c:pt idx="92">
                  <c:v>-1.0415752089236464E-2</c:v>
                </c:pt>
                <c:pt idx="93">
                  <c:v>-1.040417637382E-2</c:v>
                </c:pt>
                <c:pt idx="94">
                  <c:v>-1.0212996660695693E-2</c:v>
                </c:pt>
                <c:pt idx="95">
                  <c:v>-9.706220535875278E-3</c:v>
                </c:pt>
                <c:pt idx="96">
                  <c:v>-9.6984797664683223E-3</c:v>
                </c:pt>
                <c:pt idx="97">
                  <c:v>-9.6943809586639198E-3</c:v>
                </c:pt>
                <c:pt idx="98">
                  <c:v>-9.6323799257981863E-3</c:v>
                </c:pt>
                <c:pt idx="99">
                  <c:v>-9.5373244399138742E-3</c:v>
                </c:pt>
                <c:pt idx="100">
                  <c:v>-8.9061431661402873E-3</c:v>
                </c:pt>
                <c:pt idx="101">
                  <c:v>-8.6119342979907171E-3</c:v>
                </c:pt>
                <c:pt idx="102">
                  <c:v>-8.0321662655578815E-3</c:v>
                </c:pt>
                <c:pt idx="103">
                  <c:v>-7.8893241713774379E-3</c:v>
                </c:pt>
                <c:pt idx="104">
                  <c:v>-7.6333795018677141E-3</c:v>
                </c:pt>
                <c:pt idx="105">
                  <c:v>-7.525351012047151E-3</c:v>
                </c:pt>
                <c:pt idx="106">
                  <c:v>-7.4758321442543289E-3</c:v>
                </c:pt>
                <c:pt idx="107">
                  <c:v>-6.7572139218537164E-3</c:v>
                </c:pt>
                <c:pt idx="108">
                  <c:v>-6.7487938899166355E-3</c:v>
                </c:pt>
                <c:pt idx="109">
                  <c:v>-6.7403719969863236E-3</c:v>
                </c:pt>
                <c:pt idx="110">
                  <c:v>-6.297363272184461E-3</c:v>
                </c:pt>
                <c:pt idx="111">
                  <c:v>-6.2622645561970138E-3</c:v>
                </c:pt>
                <c:pt idx="112">
                  <c:v>-6.2416920839260103E-3</c:v>
                </c:pt>
                <c:pt idx="113">
                  <c:v>-6.1643231830700255E-3</c:v>
                </c:pt>
                <c:pt idx="114">
                  <c:v>-5.3847986795419319E-3</c:v>
                </c:pt>
                <c:pt idx="115">
                  <c:v>-5.2651471209182185E-3</c:v>
                </c:pt>
                <c:pt idx="116">
                  <c:v>-5.2564034950989382E-3</c:v>
                </c:pt>
                <c:pt idx="117">
                  <c:v>-5.1920549789019966E-3</c:v>
                </c:pt>
                <c:pt idx="118">
                  <c:v>-5.125541813120524E-3</c:v>
                </c:pt>
                <c:pt idx="119">
                  <c:v>-5.080107007116615E-3</c:v>
                </c:pt>
                <c:pt idx="120">
                  <c:v>-5.0677070418038272E-3</c:v>
                </c:pt>
                <c:pt idx="121">
                  <c:v>-5.01393099798258E-3</c:v>
                </c:pt>
                <c:pt idx="122">
                  <c:v>-4.9978881258125624E-3</c:v>
                </c:pt>
                <c:pt idx="123">
                  <c:v>-4.9476494853428902E-3</c:v>
                </c:pt>
                <c:pt idx="124">
                  <c:v>-4.9424667989660786E-3</c:v>
                </c:pt>
                <c:pt idx="125">
                  <c:v>-4.9300257243771652E-3</c:v>
                </c:pt>
                <c:pt idx="126">
                  <c:v>-4.9295072657765063E-3</c:v>
                </c:pt>
                <c:pt idx="127">
                  <c:v>-4.9289888007364221E-3</c:v>
                </c:pt>
                <c:pt idx="128">
                  <c:v>-4.9118758418974628E-3</c:v>
                </c:pt>
                <c:pt idx="129">
                  <c:v>-4.8501072370339769E-3</c:v>
                </c:pt>
                <c:pt idx="130">
                  <c:v>-4.8495877867621821E-3</c:v>
                </c:pt>
                <c:pt idx="131">
                  <c:v>-4.8147699495465646E-3</c:v>
                </c:pt>
                <c:pt idx="132">
                  <c:v>-4.8142500613940096E-3</c:v>
                </c:pt>
                <c:pt idx="133">
                  <c:v>-4.7939694006945109E-3</c:v>
                </c:pt>
                <c:pt idx="134">
                  <c:v>-4.6866834120076698E-3</c:v>
                </c:pt>
                <c:pt idx="135">
                  <c:v>-4.6726014010040114E-3</c:v>
                </c:pt>
                <c:pt idx="136">
                  <c:v>-4.6679063541496067E-3</c:v>
                </c:pt>
                <c:pt idx="137">
                  <c:v>-4.6465112069599083E-3</c:v>
                </c:pt>
                <c:pt idx="138">
                  <c:v>-4.6376368737335409E-3</c:v>
                </c:pt>
                <c:pt idx="139">
                  <c:v>-4.3595075679069423E-3</c:v>
                </c:pt>
                <c:pt idx="140">
                  <c:v>-4.2110623085655913E-3</c:v>
                </c:pt>
                <c:pt idx="141">
                  <c:v>-4.2020971150813664E-3</c:v>
                </c:pt>
                <c:pt idx="142">
                  <c:v>-4.1794121423538956E-3</c:v>
                </c:pt>
                <c:pt idx="143">
                  <c:v>-3.8563195564547095E-3</c:v>
                </c:pt>
                <c:pt idx="144">
                  <c:v>-3.7972696222914465E-3</c:v>
                </c:pt>
                <c:pt idx="145">
                  <c:v>-3.7152130919819375E-3</c:v>
                </c:pt>
                <c:pt idx="146">
                  <c:v>-3.6468940428893708E-3</c:v>
                </c:pt>
                <c:pt idx="147">
                  <c:v>-3.5736544190323395E-3</c:v>
                </c:pt>
                <c:pt idx="148">
                  <c:v>-3.5554594426142039E-3</c:v>
                </c:pt>
                <c:pt idx="149">
                  <c:v>-3.5367215442276153E-3</c:v>
                </c:pt>
                <c:pt idx="150">
                  <c:v>-3.5051169447132312E-3</c:v>
                </c:pt>
                <c:pt idx="151">
                  <c:v>-3.4230548198856763E-3</c:v>
                </c:pt>
                <c:pt idx="152">
                  <c:v>-3.4047983212206539E-3</c:v>
                </c:pt>
                <c:pt idx="153">
                  <c:v>-3.2714080983928129E-3</c:v>
                </c:pt>
                <c:pt idx="154">
                  <c:v>-3.2299120123802814E-3</c:v>
                </c:pt>
                <c:pt idx="155">
                  <c:v>-3.1327592310955109E-3</c:v>
                </c:pt>
                <c:pt idx="156">
                  <c:v>-2.9850126676483949E-3</c:v>
                </c:pt>
                <c:pt idx="157">
                  <c:v>-2.7006266617803135E-3</c:v>
                </c:pt>
                <c:pt idx="158">
                  <c:v>-2.6493265701709461E-3</c:v>
                </c:pt>
                <c:pt idx="159">
                  <c:v>-2.4199670732278009E-3</c:v>
                </c:pt>
                <c:pt idx="160">
                  <c:v>-1.9800170997223E-3</c:v>
                </c:pt>
                <c:pt idx="161">
                  <c:v>-1.9140591801504537E-3</c:v>
                </c:pt>
                <c:pt idx="162">
                  <c:v>-1.8046679050274881E-3</c:v>
                </c:pt>
                <c:pt idx="163">
                  <c:v>-1.6716191253479105E-3</c:v>
                </c:pt>
                <c:pt idx="164">
                  <c:v>-1.5711721928576496E-3</c:v>
                </c:pt>
                <c:pt idx="165">
                  <c:v>-1.5521754567665662E-3</c:v>
                </c:pt>
                <c:pt idx="166">
                  <c:v>-1.4279549619998235E-3</c:v>
                </c:pt>
                <c:pt idx="167">
                  <c:v>-1.3752614565366518E-3</c:v>
                </c:pt>
                <c:pt idx="168">
                  <c:v>-9.0751975355567215E-4</c:v>
                </c:pt>
                <c:pt idx="169">
                  <c:v>-7.521346873072105E-4</c:v>
                </c:pt>
                <c:pt idx="170">
                  <c:v>-3.4094666062218712E-4</c:v>
                </c:pt>
                <c:pt idx="171">
                  <c:v>-1.200092532622505E-4</c:v>
                </c:pt>
                <c:pt idx="172">
                  <c:v>1.704763442331083E-5</c:v>
                </c:pt>
                <c:pt idx="173">
                  <c:v>1.7624273210344044E-5</c:v>
                </c:pt>
                <c:pt idx="174">
                  <c:v>1.2614676796063231E-4</c:v>
                </c:pt>
                <c:pt idx="175">
                  <c:v>2.7428804524625566E-4</c:v>
                </c:pt>
                <c:pt idx="176">
                  <c:v>3.2994982471856466E-4</c:v>
                </c:pt>
                <c:pt idx="177">
                  <c:v>3.9322108128068359E-4</c:v>
                </c:pt>
                <c:pt idx="178">
                  <c:v>4.333130725915871E-4</c:v>
                </c:pt>
                <c:pt idx="179">
                  <c:v>7.0254496742769637E-4</c:v>
                </c:pt>
                <c:pt idx="180">
                  <c:v>9.67866639399983E-4</c:v>
                </c:pt>
                <c:pt idx="181">
                  <c:v>1.4894300068831346E-3</c:v>
                </c:pt>
                <c:pt idx="182">
                  <c:v>1.580805270845015E-3</c:v>
                </c:pt>
                <c:pt idx="183">
                  <c:v>1.6009996108167701E-3</c:v>
                </c:pt>
                <c:pt idx="184">
                  <c:v>1.682446350060182E-3</c:v>
                </c:pt>
                <c:pt idx="185">
                  <c:v>1.911379168997026E-3</c:v>
                </c:pt>
                <c:pt idx="186">
                  <c:v>1.983115403064865E-3</c:v>
                </c:pt>
                <c:pt idx="187">
                  <c:v>1.9992688347649796E-3</c:v>
                </c:pt>
                <c:pt idx="188">
                  <c:v>2.044762957525992E-3</c:v>
                </c:pt>
                <c:pt idx="189">
                  <c:v>2.0597362592583279E-3</c:v>
                </c:pt>
                <c:pt idx="190">
                  <c:v>2.0699204033103116E-3</c:v>
                </c:pt>
                <c:pt idx="191">
                  <c:v>2.0854997526743033E-3</c:v>
                </c:pt>
                <c:pt idx="192">
                  <c:v>2.0902942743939758E-3</c:v>
                </c:pt>
                <c:pt idx="193">
                  <c:v>2.1160718894644862E-3</c:v>
                </c:pt>
                <c:pt idx="194">
                  <c:v>2.1166715105520369E-3</c:v>
                </c:pt>
                <c:pt idx="195">
                  <c:v>2.1262663237143478E-3</c:v>
                </c:pt>
                <c:pt idx="196">
                  <c:v>2.1268660542720884E-3</c:v>
                </c:pt>
                <c:pt idx="197">
                  <c:v>2.1364626189574413E-3</c:v>
                </c:pt>
                <c:pt idx="198">
                  <c:v>2.1370624589853691E-3</c:v>
                </c:pt>
                <c:pt idx="199">
                  <c:v>2.1994809811393843E-3</c:v>
                </c:pt>
                <c:pt idx="200">
                  <c:v>2.2439365704039196E-3</c:v>
                </c:pt>
                <c:pt idx="201">
                  <c:v>2.2493457363848912E-3</c:v>
                </c:pt>
                <c:pt idx="202">
                  <c:v>2.3215177905981446E-3</c:v>
                </c:pt>
                <c:pt idx="203">
                  <c:v>2.481226234715769E-3</c:v>
                </c:pt>
                <c:pt idx="204">
                  <c:v>2.5536957902694201E-3</c:v>
                </c:pt>
                <c:pt idx="205">
                  <c:v>2.5899653409301856E-3</c:v>
                </c:pt>
                <c:pt idx="206">
                  <c:v>2.745582222934727E-3</c:v>
                </c:pt>
                <c:pt idx="207">
                  <c:v>2.7868282734078015E-3</c:v>
                </c:pt>
                <c:pt idx="208">
                  <c:v>2.8074624646037358E-3</c:v>
                </c:pt>
                <c:pt idx="209">
                  <c:v>3.5355781930077688E-3</c:v>
                </c:pt>
                <c:pt idx="210">
                  <c:v>3.5614001486042298E-3</c:v>
                </c:pt>
                <c:pt idx="211">
                  <c:v>3.5718551219067413E-3</c:v>
                </c:pt>
                <c:pt idx="212">
                  <c:v>3.5829271220570412E-3</c:v>
                </c:pt>
                <c:pt idx="213">
                  <c:v>3.6457078655105501E-3</c:v>
                </c:pt>
                <c:pt idx="214">
                  <c:v>3.7615969313298317E-3</c:v>
                </c:pt>
                <c:pt idx="215">
                  <c:v>3.7936915357897096E-3</c:v>
                </c:pt>
                <c:pt idx="216">
                  <c:v>3.798630712706582E-3</c:v>
                </c:pt>
                <c:pt idx="217">
                  <c:v>3.8091278320323196E-3</c:v>
                </c:pt>
                <c:pt idx="218">
                  <c:v>3.8622594264726392E-3</c:v>
                </c:pt>
                <c:pt idx="219">
                  <c:v>3.8727678212279668E-3</c:v>
                </c:pt>
                <c:pt idx="220">
                  <c:v>4.0107855537413022E-3</c:v>
                </c:pt>
                <c:pt idx="221">
                  <c:v>4.0207004834974186E-3</c:v>
                </c:pt>
                <c:pt idx="222">
                  <c:v>4.1485024479526508E-3</c:v>
                </c:pt>
                <c:pt idx="223">
                  <c:v>4.1534711431843382E-3</c:v>
                </c:pt>
                <c:pt idx="224">
                  <c:v>4.4030550533321671E-3</c:v>
                </c:pt>
                <c:pt idx="225">
                  <c:v>4.7407891511371814E-3</c:v>
                </c:pt>
                <c:pt idx="226">
                  <c:v>4.7621167265177768E-3</c:v>
                </c:pt>
                <c:pt idx="227">
                  <c:v>4.767763507205691E-3</c:v>
                </c:pt>
                <c:pt idx="228">
                  <c:v>4.8054220413972686E-3</c:v>
                </c:pt>
                <c:pt idx="229">
                  <c:v>5.4815269164478087E-3</c:v>
                </c:pt>
                <c:pt idx="230">
                  <c:v>5.6060580849584679E-3</c:v>
                </c:pt>
                <c:pt idx="231">
                  <c:v>5.8347949509395232E-3</c:v>
                </c:pt>
                <c:pt idx="232">
                  <c:v>6.3333457972684169E-3</c:v>
                </c:pt>
                <c:pt idx="233">
                  <c:v>6.339135900192981E-3</c:v>
                </c:pt>
                <c:pt idx="234">
                  <c:v>6.5485724499272872E-3</c:v>
                </c:pt>
                <c:pt idx="235">
                  <c:v>6.549217919706256E-3</c:v>
                </c:pt>
                <c:pt idx="236">
                  <c:v>6.549217919706256E-3</c:v>
                </c:pt>
                <c:pt idx="237">
                  <c:v>7.69719422378062E-3</c:v>
                </c:pt>
                <c:pt idx="238">
                  <c:v>7.7537050470824764E-3</c:v>
                </c:pt>
                <c:pt idx="239">
                  <c:v>8.0310324779784212E-3</c:v>
                </c:pt>
                <c:pt idx="240">
                  <c:v>8.0369735531740961E-3</c:v>
                </c:pt>
                <c:pt idx="241">
                  <c:v>8.0376337048373991E-3</c:v>
                </c:pt>
                <c:pt idx="242">
                  <c:v>8.038293862940124E-3</c:v>
                </c:pt>
                <c:pt idx="243">
                  <c:v>8.042254946784351E-3</c:v>
                </c:pt>
                <c:pt idx="244">
                  <c:v>8.0429151499630328E-3</c:v>
                </c:pt>
                <c:pt idx="245">
                  <c:v>8.2723944524456701E-3</c:v>
                </c:pt>
                <c:pt idx="246">
                  <c:v>8.3572396366030643E-3</c:v>
                </c:pt>
                <c:pt idx="247">
                  <c:v>8.6703517741612921E-3</c:v>
                </c:pt>
                <c:pt idx="248">
                  <c:v>9.6074538272908419E-3</c:v>
                </c:pt>
                <c:pt idx="249">
                  <c:v>9.9370856046658417E-3</c:v>
                </c:pt>
                <c:pt idx="250">
                  <c:v>1.0030090940683667E-2</c:v>
                </c:pt>
                <c:pt idx="251">
                  <c:v>1.0110974682807078E-2</c:v>
                </c:pt>
                <c:pt idx="252">
                  <c:v>1.0303012852193351E-2</c:v>
                </c:pt>
                <c:pt idx="253">
                  <c:v>1.0384886541026572E-2</c:v>
                </c:pt>
                <c:pt idx="254">
                  <c:v>1.0577654709156411E-2</c:v>
                </c:pt>
                <c:pt idx="255">
                  <c:v>1.0735942094476508E-2</c:v>
                </c:pt>
                <c:pt idx="256">
                  <c:v>1.0847840835320163E-2</c:v>
                </c:pt>
                <c:pt idx="257">
                  <c:v>1.1783968874526164E-2</c:v>
                </c:pt>
                <c:pt idx="258">
                  <c:v>1.1950434440750467E-2</c:v>
                </c:pt>
                <c:pt idx="259">
                  <c:v>1.2040436902136064E-2</c:v>
                </c:pt>
                <c:pt idx="260">
                  <c:v>1.2135439256417057E-2</c:v>
                </c:pt>
                <c:pt idx="261">
                  <c:v>1.2218664018557668E-2</c:v>
                </c:pt>
                <c:pt idx="262">
                  <c:v>1.2362248260355474E-2</c:v>
                </c:pt>
                <c:pt idx="263">
                  <c:v>1.239871265723079E-2</c:v>
                </c:pt>
                <c:pt idx="264">
                  <c:v>1.2459057371291155E-2</c:v>
                </c:pt>
                <c:pt idx="265">
                  <c:v>1.2488545354768598E-2</c:v>
                </c:pt>
                <c:pt idx="266">
                  <c:v>1.2549663741079492E-2</c:v>
                </c:pt>
                <c:pt idx="267">
                  <c:v>1.2560909210163706E-2</c:v>
                </c:pt>
                <c:pt idx="268">
                  <c:v>1.2795329720687591E-2</c:v>
                </c:pt>
                <c:pt idx="269">
                  <c:v>1.2820009982968809E-2</c:v>
                </c:pt>
                <c:pt idx="270">
                  <c:v>1.2838348998554405E-2</c:v>
                </c:pt>
                <c:pt idx="271">
                  <c:v>1.293434709368536E-2</c:v>
                </c:pt>
                <c:pt idx="272">
                  <c:v>1.2976737058285391E-2</c:v>
                </c:pt>
                <c:pt idx="273">
                  <c:v>1.3646724066589854E-2</c:v>
                </c:pt>
                <c:pt idx="274">
                  <c:v>1.4104933457360705E-2</c:v>
                </c:pt>
                <c:pt idx="275">
                  <c:v>1.4233361555110369E-2</c:v>
                </c:pt>
                <c:pt idx="276">
                  <c:v>1.4300886867549999E-2</c:v>
                </c:pt>
                <c:pt idx="277">
                  <c:v>1.4380697469114419E-2</c:v>
                </c:pt>
                <c:pt idx="278">
                  <c:v>1.4510288714733038E-2</c:v>
                </c:pt>
                <c:pt idx="279">
                  <c:v>1.4516053168095483E-2</c:v>
                </c:pt>
                <c:pt idx="280">
                  <c:v>1.4652358258300585E-2</c:v>
                </c:pt>
                <c:pt idx="281">
                  <c:v>1.4856161755695733E-2</c:v>
                </c:pt>
                <c:pt idx="282">
                  <c:v>1.5079340732437189E-2</c:v>
                </c:pt>
                <c:pt idx="283">
                  <c:v>1.5290762613721519E-2</c:v>
                </c:pt>
                <c:pt idx="284">
                  <c:v>1.6305961105689701E-2</c:v>
                </c:pt>
                <c:pt idx="285">
                  <c:v>1.6319217422499657E-2</c:v>
                </c:pt>
                <c:pt idx="286">
                  <c:v>1.640101081254302E-2</c:v>
                </c:pt>
                <c:pt idx="287">
                  <c:v>1.6438618160575919E-2</c:v>
                </c:pt>
                <c:pt idx="288">
                  <c:v>1.6836359080985897E-2</c:v>
                </c:pt>
                <c:pt idx="289">
                  <c:v>1.6843028590145363E-2</c:v>
                </c:pt>
                <c:pt idx="290">
                  <c:v>1.7364857333415168E-2</c:v>
                </c:pt>
                <c:pt idx="291">
                  <c:v>1.8302649323108031E-2</c:v>
                </c:pt>
                <c:pt idx="292">
                  <c:v>1.85925301984655E-2</c:v>
                </c:pt>
                <c:pt idx="293">
                  <c:v>1.8618242492843939E-2</c:v>
                </c:pt>
                <c:pt idx="294">
                  <c:v>1.8761308301009579E-2</c:v>
                </c:pt>
                <c:pt idx="295">
                  <c:v>1.8832548374883101E-2</c:v>
                </c:pt>
                <c:pt idx="296">
                  <c:v>1.8942551557299847E-2</c:v>
                </c:pt>
                <c:pt idx="297">
                  <c:v>1.8943310670015076E-2</c:v>
                </c:pt>
                <c:pt idx="298">
                  <c:v>1.9039770324479344E-2</c:v>
                </c:pt>
                <c:pt idx="299">
                  <c:v>1.9188841026280542E-2</c:v>
                </c:pt>
                <c:pt idx="300">
                  <c:v>1.9398413380814224E-2</c:v>
                </c:pt>
                <c:pt idx="301">
                  <c:v>1.9699522079633457E-2</c:v>
                </c:pt>
                <c:pt idx="302">
                  <c:v>1.9921788971697239E-2</c:v>
                </c:pt>
                <c:pt idx="303">
                  <c:v>1.9980895649554582E-2</c:v>
                </c:pt>
                <c:pt idx="304">
                  <c:v>2.0913177528371272E-2</c:v>
                </c:pt>
                <c:pt idx="305">
                  <c:v>2.0913953177524654E-2</c:v>
                </c:pt>
                <c:pt idx="306">
                  <c:v>2.1025713883186123E-2</c:v>
                </c:pt>
                <c:pt idx="307">
                  <c:v>2.1139163143454567E-2</c:v>
                </c:pt>
                <c:pt idx="308">
                  <c:v>2.1438205514634764E-2</c:v>
                </c:pt>
                <c:pt idx="309">
                  <c:v>2.1438205514634764E-2</c:v>
                </c:pt>
                <c:pt idx="310">
                  <c:v>2.2027365505768066E-2</c:v>
                </c:pt>
                <c:pt idx="311">
                  <c:v>2.2248946833261514E-2</c:v>
                </c:pt>
                <c:pt idx="312">
                  <c:v>2.2390649474357302E-2</c:v>
                </c:pt>
                <c:pt idx="313">
                  <c:v>2.2404043284385645E-2</c:v>
                </c:pt>
                <c:pt idx="314">
                  <c:v>2.3211077503702618E-2</c:v>
                </c:pt>
                <c:pt idx="315">
                  <c:v>2.371528238757387E-2</c:v>
                </c:pt>
                <c:pt idx="316">
                  <c:v>2.4379509866908428E-2</c:v>
                </c:pt>
                <c:pt idx="317">
                  <c:v>2.4848475242960587E-2</c:v>
                </c:pt>
                <c:pt idx="318">
                  <c:v>2.4910683868127122E-2</c:v>
                </c:pt>
                <c:pt idx="319">
                  <c:v>2.6004289852340736E-2</c:v>
                </c:pt>
                <c:pt idx="320">
                  <c:v>2.6059031219094864E-2</c:v>
                </c:pt>
                <c:pt idx="321">
                  <c:v>2.6121978639256721E-2</c:v>
                </c:pt>
                <c:pt idx="322">
                  <c:v>2.6570249549773616E-2</c:v>
                </c:pt>
                <c:pt idx="323">
                  <c:v>2.6754375412959275E-2</c:v>
                </c:pt>
                <c:pt idx="324">
                  <c:v>2.6978391195970824E-2</c:v>
                </c:pt>
                <c:pt idx="325">
                  <c:v>2.8515503956117568E-2</c:v>
                </c:pt>
                <c:pt idx="326">
                  <c:v>2.8607544997430789E-2</c:v>
                </c:pt>
                <c:pt idx="327">
                  <c:v>2.895885134342864E-2</c:v>
                </c:pt>
                <c:pt idx="328">
                  <c:v>2.9203502598292096E-2</c:v>
                </c:pt>
                <c:pt idx="329">
                  <c:v>2.9238858119569461E-2</c:v>
                </c:pt>
                <c:pt idx="330">
                  <c:v>2.9484133373835257E-2</c:v>
                </c:pt>
                <c:pt idx="331">
                  <c:v>2.9585436604754035E-2</c:v>
                </c:pt>
                <c:pt idx="332">
                  <c:v>2.9911924192042812E-2</c:v>
                </c:pt>
                <c:pt idx="333">
                  <c:v>2.9991576805334312E-2</c:v>
                </c:pt>
                <c:pt idx="334">
                  <c:v>3.0968946245500579E-2</c:v>
                </c:pt>
                <c:pt idx="335">
                  <c:v>3.1012562850153729E-2</c:v>
                </c:pt>
                <c:pt idx="336">
                  <c:v>3.1019406190195293E-2</c:v>
                </c:pt>
                <c:pt idx="337">
                  <c:v>3.1268612828083096E-2</c:v>
                </c:pt>
                <c:pt idx="338">
                  <c:v>3.1473695536479357E-2</c:v>
                </c:pt>
                <c:pt idx="339">
                  <c:v>3.1637854520770711E-2</c:v>
                </c:pt>
                <c:pt idx="340">
                  <c:v>3.1694634227565098E-2</c:v>
                </c:pt>
                <c:pt idx="341">
                  <c:v>3.1893584096090666E-2</c:v>
                </c:pt>
                <c:pt idx="342">
                  <c:v>3.2284730173603206E-2</c:v>
                </c:pt>
                <c:pt idx="343">
                  <c:v>3.2381641114917613E-2</c:v>
                </c:pt>
                <c:pt idx="344">
                  <c:v>3.2751855104934155E-2</c:v>
                </c:pt>
                <c:pt idx="345">
                  <c:v>3.3499300960205945E-2</c:v>
                </c:pt>
                <c:pt idx="346">
                  <c:v>3.3895843596123673E-2</c:v>
                </c:pt>
                <c:pt idx="347">
                  <c:v>3.4037974325246641E-2</c:v>
                </c:pt>
                <c:pt idx="348">
                  <c:v>3.418818454601813E-2</c:v>
                </c:pt>
                <c:pt idx="349">
                  <c:v>3.4354425438144924E-2</c:v>
                </c:pt>
                <c:pt idx="350">
                  <c:v>3.455703945289948E-2</c:v>
                </c:pt>
                <c:pt idx="351">
                  <c:v>3.4752929102390931E-2</c:v>
                </c:pt>
                <c:pt idx="352">
                  <c:v>3.4801509374163875E-2</c:v>
                </c:pt>
                <c:pt idx="353">
                  <c:v>3.5291044469170474E-2</c:v>
                </c:pt>
                <c:pt idx="354">
                  <c:v>3.5298140801260994E-2</c:v>
                </c:pt>
                <c:pt idx="355">
                  <c:v>3.6260822948319213E-2</c:v>
                </c:pt>
                <c:pt idx="356">
                  <c:v>3.7682329532485723E-2</c:v>
                </c:pt>
                <c:pt idx="357">
                  <c:v>3.7728452566613453E-2</c:v>
                </c:pt>
                <c:pt idx="358">
                  <c:v>3.7728452566613453E-2</c:v>
                </c:pt>
                <c:pt idx="359">
                  <c:v>3.7729357107256639E-2</c:v>
                </c:pt>
                <c:pt idx="360">
                  <c:v>3.776102008660466E-2</c:v>
                </c:pt>
                <c:pt idx="361">
                  <c:v>3.7761924859067084E-2</c:v>
                </c:pt>
                <c:pt idx="362">
                  <c:v>3.7883222613611121E-2</c:v>
                </c:pt>
                <c:pt idx="363">
                  <c:v>3.7884128255395631E-2</c:v>
                </c:pt>
                <c:pt idx="364">
                  <c:v>3.788503390361958E-2</c:v>
                </c:pt>
                <c:pt idx="365">
                  <c:v>3.7953882010390225E-2</c:v>
                </c:pt>
                <c:pt idx="366">
                  <c:v>3.8365024524587933E-2</c:v>
                </c:pt>
                <c:pt idx="367">
                  <c:v>4.0278097040846422E-2</c:v>
                </c:pt>
                <c:pt idx="368">
                  <c:v>4.2503162716312791E-2</c:v>
                </c:pt>
                <c:pt idx="369">
                  <c:v>4.2580093227769074E-2</c:v>
                </c:pt>
                <c:pt idx="370">
                  <c:v>4.3102861744333885E-2</c:v>
                </c:pt>
                <c:pt idx="371">
                  <c:v>4.5444507951244981E-2</c:v>
                </c:pt>
                <c:pt idx="372">
                  <c:v>4.5444507951244981E-2</c:v>
                </c:pt>
                <c:pt idx="373">
                  <c:v>4.5469415384303463E-2</c:v>
                </c:pt>
                <c:pt idx="374">
                  <c:v>4.5469415384303463E-2</c:v>
                </c:pt>
                <c:pt idx="375">
                  <c:v>4.5600730296334796E-2</c:v>
                </c:pt>
                <c:pt idx="376">
                  <c:v>4.5822418192306938E-2</c:v>
                </c:pt>
                <c:pt idx="377">
                  <c:v>4.584643099499415E-2</c:v>
                </c:pt>
                <c:pt idx="378">
                  <c:v>4.5886781563776777E-2</c:v>
                </c:pt>
                <c:pt idx="379">
                  <c:v>4.5886781563776777E-2</c:v>
                </c:pt>
                <c:pt idx="380">
                  <c:v>4.5887742430052544E-2</c:v>
                </c:pt>
                <c:pt idx="381">
                  <c:v>4.5888703302767717E-2</c:v>
                </c:pt>
                <c:pt idx="382">
                  <c:v>4.5888703302767717E-2</c:v>
                </c:pt>
                <c:pt idx="383">
                  <c:v>4.8268035692410095E-2</c:v>
                </c:pt>
                <c:pt idx="384">
                  <c:v>4.871113750060091E-2</c:v>
                </c:pt>
                <c:pt idx="385">
                  <c:v>4.8712117112036893E-2</c:v>
                </c:pt>
                <c:pt idx="386">
                  <c:v>4.8978810505514905E-2</c:v>
                </c:pt>
                <c:pt idx="387">
                  <c:v>4.9323666705919263E-2</c:v>
                </c:pt>
                <c:pt idx="388">
                  <c:v>4.9324650335555144E-2</c:v>
                </c:pt>
                <c:pt idx="389">
                  <c:v>5.0226380499661306E-2</c:v>
                </c:pt>
                <c:pt idx="390">
                  <c:v>5.0302592512920338E-2</c:v>
                </c:pt>
                <c:pt idx="391">
                  <c:v>5.0302592512920338E-2</c:v>
                </c:pt>
                <c:pt idx="392">
                  <c:v>5.1589062248651826E-2</c:v>
                </c:pt>
                <c:pt idx="393">
                  <c:v>5.1614022934397624E-2</c:v>
                </c:pt>
                <c:pt idx="394">
                  <c:v>5.1674943898223802E-2</c:v>
                </c:pt>
                <c:pt idx="395">
                  <c:v>5.1725896209791747E-2</c:v>
                </c:pt>
                <c:pt idx="396">
                  <c:v>5.1758874277611194E-2</c:v>
                </c:pt>
                <c:pt idx="397">
                  <c:v>5.1759873722469874E-2</c:v>
                </c:pt>
                <c:pt idx="398">
                  <c:v>5.2256392069880031E-2</c:v>
                </c:pt>
                <c:pt idx="399">
                  <c:v>5.2315559157592798E-2</c:v>
                </c:pt>
                <c:pt idx="400">
                  <c:v>5.2762541512316283E-2</c:v>
                </c:pt>
                <c:pt idx="401">
                  <c:v>5.2762541512316283E-2</c:v>
                </c:pt>
                <c:pt idx="402">
                  <c:v>5.276354740303732E-2</c:v>
                </c:pt>
                <c:pt idx="403">
                  <c:v>5.2771594760624818E-2</c:v>
                </c:pt>
                <c:pt idx="404">
                  <c:v>5.2788696763875625E-2</c:v>
                </c:pt>
                <c:pt idx="405">
                  <c:v>5.2789702822021653E-2</c:v>
                </c:pt>
                <c:pt idx="406">
                  <c:v>5.340964833732624E-2</c:v>
                </c:pt>
                <c:pt idx="407">
                  <c:v>5.4968637784010954E-2</c:v>
                </c:pt>
                <c:pt idx="408">
                  <c:v>5.4969657699795171E-2</c:v>
                </c:pt>
                <c:pt idx="409">
                  <c:v>5.5029844128843014E-2</c:v>
                </c:pt>
                <c:pt idx="410">
                  <c:v>5.5030864430992615E-2</c:v>
                </c:pt>
                <c:pt idx="411">
                  <c:v>5.5038006726343666E-2</c:v>
                </c:pt>
                <c:pt idx="412">
                  <c:v>5.5039027080008671E-2</c:v>
                </c:pt>
                <c:pt idx="413">
                  <c:v>5.504719014114777E-2</c:v>
                </c:pt>
                <c:pt idx="414">
                  <c:v>5.5048210552767554E-2</c:v>
                </c:pt>
                <c:pt idx="415">
                  <c:v>5.5055353614409941E-2</c:v>
                </c:pt>
                <c:pt idx="416">
                  <c:v>5.5056374077545114E-2</c:v>
                </c:pt>
                <c:pt idx="417">
                  <c:v>5.5057394547119706E-2</c:v>
                </c:pt>
                <c:pt idx="418">
                  <c:v>5.5081887748736943E-2</c:v>
                </c:pt>
                <c:pt idx="419">
                  <c:v>5.5082908379297107E-2</c:v>
                </c:pt>
                <c:pt idx="420">
                  <c:v>5.5091073655597719E-2</c:v>
                </c:pt>
                <c:pt idx="421">
                  <c:v>5.5092094344112691E-2</c:v>
                </c:pt>
                <c:pt idx="422">
                  <c:v>5.5099239344021389E-2</c:v>
                </c:pt>
                <c:pt idx="423">
                  <c:v>5.510026008405175E-2</c:v>
                </c:pt>
                <c:pt idx="424">
                  <c:v>5.5108426236113894E-2</c:v>
                </c:pt>
                <c:pt idx="425">
                  <c:v>5.5109447034099063E-2</c:v>
                </c:pt>
                <c:pt idx="426">
                  <c:v>5.5116592800299083E-2</c:v>
                </c:pt>
                <c:pt idx="427">
                  <c:v>5.5117613649799627E-2</c:v>
                </c:pt>
                <c:pt idx="428">
                  <c:v>5.5125780677623276E-2</c:v>
                </c:pt>
                <c:pt idx="429">
                  <c:v>5.5125780677623276E-2</c:v>
                </c:pt>
                <c:pt idx="430">
                  <c:v>5.5126801585078627E-2</c:v>
                </c:pt>
                <c:pt idx="431">
                  <c:v>5.5126801585078627E-2</c:v>
                </c:pt>
                <c:pt idx="432">
                  <c:v>5.5133948117569984E-2</c:v>
                </c:pt>
                <c:pt idx="433">
                  <c:v>5.5134969076540724E-2</c:v>
                </c:pt>
                <c:pt idx="434">
                  <c:v>5.5134969076540724E-2</c:v>
                </c:pt>
                <c:pt idx="435">
                  <c:v>5.5135990041950883E-2</c:v>
                </c:pt>
                <c:pt idx="436">
                  <c:v>5.5135990041950883E-2</c:v>
                </c:pt>
                <c:pt idx="437">
                  <c:v>5.5143136980125892E-2</c:v>
                </c:pt>
                <c:pt idx="438">
                  <c:v>5.5144157997051427E-2</c:v>
                </c:pt>
                <c:pt idx="439">
                  <c:v>5.5144157997051427E-2</c:v>
                </c:pt>
                <c:pt idx="440">
                  <c:v>5.5145179020416407E-2</c:v>
                </c:pt>
                <c:pt idx="441">
                  <c:v>5.5152326364275056E-2</c:v>
                </c:pt>
                <c:pt idx="442">
                  <c:v>5.5152326364275056E-2</c:v>
                </c:pt>
                <c:pt idx="443">
                  <c:v>5.5153347439155398E-2</c:v>
                </c:pt>
                <c:pt idx="444">
                  <c:v>5.5153347439155398E-2</c:v>
                </c:pt>
                <c:pt idx="445">
                  <c:v>5.5169685513002623E-2</c:v>
                </c:pt>
                <c:pt idx="446">
                  <c:v>5.5170706697353175E-2</c:v>
                </c:pt>
                <c:pt idx="447">
                  <c:v>5.517887640397677E-2</c:v>
                </c:pt>
                <c:pt idx="448">
                  <c:v>5.518602523534212E-2</c:v>
                </c:pt>
                <c:pt idx="449">
                  <c:v>5.5187046522723437E-2</c:v>
                </c:pt>
                <c:pt idx="450">
                  <c:v>5.5188067816544173E-2</c:v>
                </c:pt>
                <c:pt idx="451">
                  <c:v>5.5195217053593162E-2</c:v>
                </c:pt>
                <c:pt idx="452">
                  <c:v>5.5196238398929273E-2</c:v>
                </c:pt>
                <c:pt idx="453">
                  <c:v>5.5197259750704816E-2</c:v>
                </c:pt>
                <c:pt idx="454">
                  <c:v>5.5204409393437459E-2</c:v>
                </c:pt>
                <c:pt idx="455">
                  <c:v>5.5204409393437459E-2</c:v>
                </c:pt>
                <c:pt idx="456">
                  <c:v>5.5205430796728391E-2</c:v>
                </c:pt>
                <c:pt idx="457">
                  <c:v>5.5205430796728391E-2</c:v>
                </c:pt>
                <c:pt idx="458">
                  <c:v>5.5212580800068703E-2</c:v>
                </c:pt>
                <c:pt idx="459">
                  <c:v>5.5213602254875024E-2</c:v>
                </c:pt>
                <c:pt idx="460">
                  <c:v>5.5213602254875024E-2</c:v>
                </c:pt>
                <c:pt idx="461">
                  <c:v>5.521462371612075E-2</c:v>
                </c:pt>
                <c:pt idx="462">
                  <c:v>5.521462371612075E-2</c:v>
                </c:pt>
                <c:pt idx="463">
                  <c:v>5.5221774125144729E-2</c:v>
                </c:pt>
                <c:pt idx="464">
                  <c:v>5.522279563790583E-2</c:v>
                </c:pt>
                <c:pt idx="465">
                  <c:v>5.522279563790583E-2</c:v>
                </c:pt>
                <c:pt idx="466">
                  <c:v>5.5223817157106378E-2</c:v>
                </c:pt>
                <c:pt idx="467">
                  <c:v>5.5229946407537492E-2</c:v>
                </c:pt>
                <c:pt idx="468">
                  <c:v>5.5230967971813996E-2</c:v>
                </c:pt>
                <c:pt idx="469">
                  <c:v>5.5230967971813996E-2</c:v>
                </c:pt>
                <c:pt idx="470">
                  <c:v>5.5231989542529905E-2</c:v>
                </c:pt>
                <c:pt idx="471">
                  <c:v>5.5231989542529905E-2</c:v>
                </c:pt>
                <c:pt idx="472">
                  <c:v>5.5240162340076532E-2</c:v>
                </c:pt>
                <c:pt idx="473">
                  <c:v>5.5241183968747262E-2</c:v>
                </c:pt>
                <c:pt idx="474">
                  <c:v>5.533520135430578E-2</c:v>
                </c:pt>
                <c:pt idx="475">
                  <c:v>5.5336223581842842E-2</c:v>
                </c:pt>
                <c:pt idx="476">
                  <c:v>5.5673910358158524E-2</c:v>
                </c:pt>
                <c:pt idx="477">
                  <c:v>5.5674934717144575E-2</c:v>
                </c:pt>
                <c:pt idx="478">
                  <c:v>5.5675959082570059E-2</c:v>
                </c:pt>
                <c:pt idx="479">
                  <c:v>5.601845738819887E-2</c:v>
                </c:pt>
                <c:pt idx="480">
                  <c:v>5.6019483910831044E-2</c:v>
                </c:pt>
                <c:pt idx="481">
                  <c:v>5.6026669749560096E-2</c:v>
                </c:pt>
                <c:pt idx="482">
                  <c:v>5.602769632370766E-2</c:v>
                </c:pt>
                <c:pt idx="483">
                  <c:v>5.6053362770209059E-2</c:v>
                </c:pt>
                <c:pt idx="484">
                  <c:v>5.6054389511781599E-2</c:v>
                </c:pt>
                <c:pt idx="485">
                  <c:v>5.6135522444589858E-2</c:v>
                </c:pt>
                <c:pt idx="486">
                  <c:v>5.6135522444589858E-2</c:v>
                </c:pt>
                <c:pt idx="487">
                  <c:v>5.6136549701316249E-2</c:v>
                </c:pt>
                <c:pt idx="488">
                  <c:v>5.6136549701316249E-2</c:v>
                </c:pt>
                <c:pt idx="489">
                  <c:v>5.861113493980806E-2</c:v>
                </c:pt>
                <c:pt idx="490">
                  <c:v>5.8612177599634149E-2</c:v>
                </c:pt>
                <c:pt idx="491">
                  <c:v>5.8627818269756285E-2</c:v>
                </c:pt>
                <c:pt idx="492">
                  <c:v>5.8636160552914998E-2</c:v>
                </c:pt>
                <c:pt idx="493">
                  <c:v>5.8726909493181378E-2</c:v>
                </c:pt>
                <c:pt idx="494">
                  <c:v>5.8727952867783415E-2</c:v>
                </c:pt>
                <c:pt idx="495">
                  <c:v>5.8734213250623515E-2</c:v>
                </c:pt>
                <c:pt idx="496">
                  <c:v>5.8735256670301536E-2</c:v>
                </c:pt>
                <c:pt idx="497">
                  <c:v>5.8736300096418961E-2</c:v>
                </c:pt>
                <c:pt idx="498">
                  <c:v>5.8795786029478214E-2</c:v>
                </c:pt>
                <c:pt idx="499">
                  <c:v>5.8795786029478214E-2</c:v>
                </c:pt>
                <c:pt idx="500">
                  <c:v>5.8796829829082159E-2</c:v>
                </c:pt>
                <c:pt idx="501">
                  <c:v>5.8796829829082159E-2</c:v>
                </c:pt>
                <c:pt idx="502">
                  <c:v>5.9476661992563643E-2</c:v>
                </c:pt>
                <c:pt idx="503">
                  <c:v>5.9476661992563643E-2</c:v>
                </c:pt>
                <c:pt idx="504">
                  <c:v>5.9477709984231936E-2</c:v>
                </c:pt>
                <c:pt idx="505">
                  <c:v>5.9478757982339647E-2</c:v>
                </c:pt>
                <c:pt idx="506">
                  <c:v>6.1145812323233795E-2</c:v>
                </c:pt>
                <c:pt idx="507">
                  <c:v>6.1263311630968917E-2</c:v>
                </c:pt>
                <c:pt idx="508">
                  <c:v>6.1264370543898536E-2</c:v>
                </c:pt>
                <c:pt idx="509">
                  <c:v>6.1300377414962401E-2</c:v>
                </c:pt>
                <c:pt idx="510">
                  <c:v>6.1643875176462068E-2</c:v>
                </c:pt>
                <c:pt idx="511">
                  <c:v>6.166191687182547E-2</c:v>
                </c:pt>
                <c:pt idx="512">
                  <c:v>6.1952963270510378E-2</c:v>
                </c:pt>
                <c:pt idx="513">
                  <c:v>6.228176715024461E-2</c:v>
                </c:pt>
                <c:pt idx="514">
                  <c:v>6.2564240810361688E-2</c:v>
                </c:pt>
                <c:pt idx="515">
                  <c:v>6.5837042449300789E-2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C9-4CF8-AB62-E65790069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660408"/>
        <c:axId val="1"/>
      </c:scatterChart>
      <c:valAx>
        <c:axId val="7866604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963459695743158"/>
              <c:y val="0.91291543512015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17418678521040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66040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29792429792"/>
          <c:y val="0.89189189189189189"/>
          <c:w val="0.4358974358974359"/>
          <c:h val="0.957957957957957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339489615080163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3813854324600944"/>
          <c:w val="0.91086799697134102"/>
          <c:h val="0.687689704420351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(6)'!$E$20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(6)'!$D$21:$D$983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(6)'!$E$21:$E$983</c:f>
              <c:numCache>
                <c:formatCode>General</c:formatCode>
                <c:ptCount val="963"/>
                <c:pt idx="0">
                  <c:v>2.1787560006487183E-2</c:v>
                </c:pt>
                <c:pt idx="1">
                  <c:v>2.2179500003403518E-2</c:v>
                </c:pt>
                <c:pt idx="2">
                  <c:v>1.542543999676127E-2</c:v>
                </c:pt>
                <c:pt idx="3">
                  <c:v>2.4438040003587957E-2</c:v>
                </c:pt>
                <c:pt idx="4">
                  <c:v>1.4956939994590357E-2</c:v>
                </c:pt>
                <c:pt idx="5">
                  <c:v>1.7394759997841902E-2</c:v>
                </c:pt>
                <c:pt idx="6">
                  <c:v>2.6413419996970333E-2</c:v>
                </c:pt>
                <c:pt idx="7">
                  <c:v>2.3932420001074206E-2</c:v>
                </c:pt>
                <c:pt idx="8">
                  <c:v>2.234956000756938E-2</c:v>
                </c:pt>
                <c:pt idx="9">
                  <c:v>1.1524999994435348E-2</c:v>
                </c:pt>
                <c:pt idx="10">
                  <c:v>8.8383600013912655E-3</c:v>
                </c:pt>
                <c:pt idx="11">
                  <c:v>1.8096799998602364E-2</c:v>
                </c:pt>
                <c:pt idx="12">
                  <c:v>1.0251460000290535E-2</c:v>
                </c:pt>
                <c:pt idx="13">
                  <c:v>6.4887400003499351E-3</c:v>
                </c:pt>
                <c:pt idx="14">
                  <c:v>1.6747180001402739E-2</c:v>
                </c:pt>
                <c:pt idx="15">
                  <c:v>1.9473640000796877E-2</c:v>
                </c:pt>
                <c:pt idx="16">
                  <c:v>2.5948200003767852E-2</c:v>
                </c:pt>
                <c:pt idx="17">
                  <c:v>1.455790000181878E-2</c:v>
                </c:pt>
                <c:pt idx="18">
                  <c:v>1.3640519995533396E-2</c:v>
                </c:pt>
                <c:pt idx="19">
                  <c:v>7.0511200028704479E-3</c:v>
                </c:pt>
                <c:pt idx="20">
                  <c:v>1.1403999815229326E-4</c:v>
                </c:pt>
                <c:pt idx="21">
                  <c:v>5.019980002543889E-3</c:v>
                </c:pt>
                <c:pt idx="22">
                  <c:v>2.2421600006055087E-3</c:v>
                </c:pt>
                <c:pt idx="23">
                  <c:v>6.3968200047384016E-3</c:v>
                </c:pt>
                <c:pt idx="24">
                  <c:v>2.3268000004463829E-3</c:v>
                </c:pt>
                <c:pt idx="25">
                  <c:v>4.5978400012245402E-3</c:v>
                </c:pt>
                <c:pt idx="26">
                  <c:v>6.7524999976740219E-3</c:v>
                </c:pt>
                <c:pt idx="27">
                  <c:v>2.8351200016913936E-3</c:v>
                </c:pt>
                <c:pt idx="28">
                  <c:v>5.3817200023331679E-3</c:v>
                </c:pt>
                <c:pt idx="29">
                  <c:v>5.6190000032074749E-3</c:v>
                </c:pt>
                <c:pt idx="30">
                  <c:v>1.8221399950562045E-3</c:v>
                </c:pt>
                <c:pt idx="31">
                  <c:v>5.2971999684814364E-4</c:v>
                </c:pt>
                <c:pt idx="32">
                  <c:v>-8.0000000161817297E-4</c:v>
                </c:pt>
                <c:pt idx="33">
                  <c:v>0</c:v>
                </c:pt>
                <c:pt idx="34">
                  <c:v>-1.4241799945011735E-3</c:v>
                </c:pt>
                <c:pt idx="35">
                  <c:v>-1.794960000552237E-3</c:v>
                </c:pt>
                <c:pt idx="36">
                  <c:v>-2.0030199957545847E-3</c:v>
                </c:pt>
                <c:pt idx="37">
                  <c:v>3.7556800016318448E-3</c:v>
                </c:pt>
                <c:pt idx="38">
                  <c:v>-8.965999586507678E-5</c:v>
                </c:pt>
                <c:pt idx="39">
                  <c:v>-3.61509999493137E-3</c:v>
                </c:pt>
                <c:pt idx="40">
                  <c:v>-2.4604400023235939E-3</c:v>
                </c:pt>
                <c:pt idx="41">
                  <c:v>7.1297999966191128E-4</c:v>
                </c:pt>
                <c:pt idx="42">
                  <c:v>9.5026000053621829E-4</c:v>
                </c:pt>
                <c:pt idx="43">
                  <c:v>4.4394400028977543E-3</c:v>
                </c:pt>
                <c:pt idx="44">
                  <c:v>-5.8749999880092219E-4</c:v>
                </c:pt>
                <c:pt idx="45">
                  <c:v>-2.5756599934538826E-3</c:v>
                </c:pt>
                <c:pt idx="46">
                  <c:v>-6.7062000016449019E-4</c:v>
                </c:pt>
                <c:pt idx="47">
                  <c:v>-8.1414000014774501E-3</c:v>
                </c:pt>
                <c:pt idx="48">
                  <c:v>-8.9041199971688911E-3</c:v>
                </c:pt>
                <c:pt idx="49">
                  <c:v>-9.2749000032199547E-3</c:v>
                </c:pt>
                <c:pt idx="50">
                  <c:v>1.8797599987010472E-3</c:v>
                </c:pt>
                <c:pt idx="51">
                  <c:v>-1.0965579996991437E-2</c:v>
                </c:pt>
                <c:pt idx="52">
                  <c:v>-1.8829600012395531E-3</c:v>
                </c:pt>
                <c:pt idx="53">
                  <c:v>-5.0164599961135536E-3</c:v>
                </c:pt>
                <c:pt idx="54">
                  <c:v>-8.3755000014207326E-3</c:v>
                </c:pt>
                <c:pt idx="55">
                  <c:v>-6.138220000138972E-3</c:v>
                </c:pt>
                <c:pt idx="56">
                  <c:v>-4.8163000028580427E-3</c:v>
                </c:pt>
                <c:pt idx="57">
                  <c:v>-5.4545599996345118E-3</c:v>
                </c:pt>
                <c:pt idx="58">
                  <c:v>7.2895999983302318E-3</c:v>
                </c:pt>
                <c:pt idx="59">
                  <c:v>-1.3184599956730381E-3</c:v>
                </c:pt>
                <c:pt idx="60">
                  <c:v>1.7399440002918709E-2</c:v>
                </c:pt>
                <c:pt idx="61">
                  <c:v>3.5541000033845194E-3</c:v>
                </c:pt>
                <c:pt idx="62">
                  <c:v>1.3379800002439879E-3</c:v>
                </c:pt>
                <c:pt idx="63">
                  <c:v>-7.743599999230355E-4</c:v>
                </c:pt>
                <c:pt idx="64">
                  <c:v>-8.5370799934025854E-3</c:v>
                </c:pt>
                <c:pt idx="65">
                  <c:v>7.1132999946712516E-3</c:v>
                </c:pt>
                <c:pt idx="66">
                  <c:v>3.5057999775744975E-4</c:v>
                </c:pt>
                <c:pt idx="67">
                  <c:v>4.350579998572357E-3</c:v>
                </c:pt>
                <c:pt idx="68">
                  <c:v>-1.1020199999620672E-2</c:v>
                </c:pt>
                <c:pt idx="69">
                  <c:v>-2.4060799987637438E-3</c:v>
                </c:pt>
                <c:pt idx="70">
                  <c:v>-1.147639995906502E-3</c:v>
                </c:pt>
                <c:pt idx="71">
                  <c:v>-1.8938059998617973E-2</c:v>
                </c:pt>
                <c:pt idx="72">
                  <c:v>-9.9380600004224107E-3</c:v>
                </c:pt>
                <c:pt idx="73">
                  <c:v>-7.0715599940740503E-3</c:v>
                </c:pt>
                <c:pt idx="74">
                  <c:v>9.2844000027980655E-4</c:v>
                </c:pt>
                <c:pt idx="75">
                  <c:v>-6.2470000557368621E-4</c:v>
                </c:pt>
                <c:pt idx="76">
                  <c:v>-2.1607200033031404E-3</c:v>
                </c:pt>
                <c:pt idx="77">
                  <c:v>1.8010000057984143E-3</c:v>
                </c:pt>
                <c:pt idx="78">
                  <c:v>-5.2544000209309161E-4</c:v>
                </c:pt>
                <c:pt idx="79">
                  <c:v>-3.1017599976621568E-3</c:v>
                </c:pt>
                <c:pt idx="80">
                  <c:v>-4.9536400038050488E-3</c:v>
                </c:pt>
                <c:pt idx="81">
                  <c:v>3.2596000528428704E-4</c:v>
                </c:pt>
                <c:pt idx="82">
                  <c:v>-7.4607999704312533E-4</c:v>
                </c:pt>
                <c:pt idx="83">
                  <c:v>-2.8926600061822683E-3</c:v>
                </c:pt>
                <c:pt idx="84">
                  <c:v>-1.0288539997418411E-2</c:v>
                </c:pt>
                <c:pt idx="85">
                  <c:v>-4.3605799946817569E-3</c:v>
                </c:pt>
                <c:pt idx="86">
                  <c:v>-1.6004899996914901E-2</c:v>
                </c:pt>
                <c:pt idx="87">
                  <c:v>4.2079999548150226E-4</c:v>
                </c:pt>
                <c:pt idx="88">
                  <c:v>-1.8306140002096072E-2</c:v>
                </c:pt>
                <c:pt idx="89">
                  <c:v>-5.6643200005055405E-3</c:v>
                </c:pt>
                <c:pt idx="90">
                  <c:v>1.9649000023491681E-3</c:v>
                </c:pt>
                <c:pt idx="91">
                  <c:v>3.6152800021227449E-3</c:v>
                </c:pt>
                <c:pt idx="92">
                  <c:v>6.6001800005324185E-3</c:v>
                </c:pt>
                <c:pt idx="93">
                  <c:v>6.2133999745128676E-4</c:v>
                </c:pt>
                <c:pt idx="94">
                  <c:v>8.8158200014731847E-3</c:v>
                </c:pt>
                <c:pt idx="95">
                  <c:v>-6.5566000557737425E-4</c:v>
                </c:pt>
                <c:pt idx="96">
                  <c:v>8.9735600049607456E-3</c:v>
                </c:pt>
                <c:pt idx="97">
                  <c:v>1.236550000612624E-2</c:v>
                </c:pt>
                <c:pt idx="98">
                  <c:v>3.3992600001511164E-3</c:v>
                </c:pt>
                <c:pt idx="99">
                  <c:v>7.5685400006477721E-3</c:v>
                </c:pt>
                <c:pt idx="100">
                  <c:v>1.5834099998755846E-2</c:v>
                </c:pt>
                <c:pt idx="101">
                  <c:v>-8.0394199976581149E-3</c:v>
                </c:pt>
                <c:pt idx="102">
                  <c:v>-4.4899999920744449E-5</c:v>
                </c:pt>
                <c:pt idx="103">
                  <c:v>3.0437800014624372E-3</c:v>
                </c:pt>
                <c:pt idx="104">
                  <c:v>1.1682399999699555E-3</c:v>
                </c:pt>
                <c:pt idx="105">
                  <c:v>-1.7342580002150498E-2</c:v>
                </c:pt>
                <c:pt idx="106">
                  <c:v>1.4327399985631928E-3</c:v>
                </c:pt>
                <c:pt idx="107">
                  <c:v>1.009640000120271E-3</c:v>
                </c:pt>
                <c:pt idx="108">
                  <c:v>1.6388599979109131E-3</c:v>
                </c:pt>
                <c:pt idx="109">
                  <c:v>-7.3191999399568886E-4</c:v>
                </c:pt>
                <c:pt idx="110">
                  <c:v>-8.2391800024197437E-3</c:v>
                </c:pt>
                <c:pt idx="111">
                  <c:v>3.5870200008503161E-3</c:v>
                </c:pt>
                <c:pt idx="112">
                  <c:v>1.9280800042906776E-3</c:v>
                </c:pt>
                <c:pt idx="113">
                  <c:v>-2.5427999935345724E-4</c:v>
                </c:pt>
                <c:pt idx="114">
                  <c:v>-5.8511800016276538E-3</c:v>
                </c:pt>
                <c:pt idx="115">
                  <c:v>-4.1539999801898375E-4</c:v>
                </c:pt>
                <c:pt idx="116">
                  <c:v>2.1381999977165833E-4</c:v>
                </c:pt>
                <c:pt idx="117">
                  <c:v>4.1463200032012537E-3</c:v>
                </c:pt>
                <c:pt idx="118">
                  <c:v>9.7459997050464153E-5</c:v>
                </c:pt>
                <c:pt idx="119">
                  <c:v>-3.9245999505510554E-4</c:v>
                </c:pt>
                <c:pt idx="120">
                  <c:v>2.419379998173099E-3</c:v>
                </c:pt>
                <c:pt idx="121">
                  <c:v>5.0401999760651961E-4</c:v>
                </c:pt>
                <c:pt idx="122">
                  <c:v>2.29847999435151E-3</c:v>
                </c:pt>
                <c:pt idx="123">
                  <c:v>5.005000057280995E-4</c:v>
                </c:pt>
                <c:pt idx="124">
                  <c:v>2.4710000434424728E-4</c:v>
                </c:pt>
                <c:pt idx="125">
                  <c:v>4.5893999777035788E-4</c:v>
                </c:pt>
                <c:pt idx="126">
                  <c:v>1.3600001693703234E-5</c:v>
                </c:pt>
                <c:pt idx="127">
                  <c:v>-3.1739997211843729E-5</c:v>
                </c:pt>
                <c:pt idx="128">
                  <c:v>-8.2795999333029613E-4</c:v>
                </c:pt>
                <c:pt idx="129">
                  <c:v>2.7658000180963427E-4</c:v>
                </c:pt>
                <c:pt idx="130">
                  <c:v>-1.6876000154297799E-4</c:v>
                </c:pt>
                <c:pt idx="131">
                  <c:v>-3.0654000147478655E-4</c:v>
                </c:pt>
                <c:pt idx="132">
                  <c:v>6.8120003561489284E-5</c:v>
                </c:pt>
                <c:pt idx="133">
                  <c:v>-1.9201399991288781E-3</c:v>
                </c:pt>
                <c:pt idx="134">
                  <c:v>-9.6017999749165028E-4</c:v>
                </c:pt>
                <c:pt idx="135">
                  <c:v>-2.0843599995714612E-3</c:v>
                </c:pt>
                <c:pt idx="136">
                  <c:v>-1.9241999689256772E-4</c:v>
                </c:pt>
                <c:pt idx="137">
                  <c:v>-9.5135999436024576E-4</c:v>
                </c:pt>
                <c:pt idx="138">
                  <c:v>-5.2213999879313633E-4</c:v>
                </c:pt>
                <c:pt idx="139">
                  <c:v>-5.3976799972588196E-3</c:v>
                </c:pt>
                <c:pt idx="140">
                  <c:v>-6.7835599984391592E-3</c:v>
                </c:pt>
                <c:pt idx="141">
                  <c:v>-1.5433999942615628E-4</c:v>
                </c:pt>
                <c:pt idx="142">
                  <c:v>-1.5039599966257811E-3</c:v>
                </c:pt>
                <c:pt idx="143">
                  <c:v>-1.161359999969136E-3</c:v>
                </c:pt>
                <c:pt idx="144">
                  <c:v>-2.994100002979394E-3</c:v>
                </c:pt>
                <c:pt idx="145">
                  <c:v>-4.1764599955058657E-3</c:v>
                </c:pt>
                <c:pt idx="146">
                  <c:v>-5.3799800007254817E-3</c:v>
                </c:pt>
                <c:pt idx="147">
                  <c:v>-2.1915600009378977E-3</c:v>
                </c:pt>
                <c:pt idx="148">
                  <c:v>-9.3311999808065593E-4</c:v>
                </c:pt>
                <c:pt idx="149">
                  <c:v>-9.5200200012186542E-3</c:v>
                </c:pt>
                <c:pt idx="150">
                  <c:v>-5.3950799992890097E-3</c:v>
                </c:pt>
                <c:pt idx="151">
                  <c:v>2.2678999957861379E-3</c:v>
                </c:pt>
                <c:pt idx="152">
                  <c:v>-1.4736599987372756E-3</c:v>
                </c:pt>
                <c:pt idx="153">
                  <c:v>-1.1179800058016554E-3</c:v>
                </c:pt>
                <c:pt idx="154">
                  <c:v>7.9084000026341528E-4</c:v>
                </c:pt>
                <c:pt idx="155">
                  <c:v>-3.7035999412182719E-4</c:v>
                </c:pt>
                <c:pt idx="156">
                  <c:v>-1.4817999908700585E-4</c:v>
                </c:pt>
                <c:pt idx="157">
                  <c:v>2.7389999959268607E-3</c:v>
                </c:pt>
                <c:pt idx="158">
                  <c:v>2.2770399955334142E-3</c:v>
                </c:pt>
                <c:pt idx="159">
                  <c:v>7.9580000601708889E-5</c:v>
                </c:pt>
                <c:pt idx="160">
                  <c:v>-5.5017400009091944E-3</c:v>
                </c:pt>
                <c:pt idx="161">
                  <c:v>-9.7199997981078923E-5</c:v>
                </c:pt>
                <c:pt idx="162">
                  <c:v>7.3708199997781776E-3</c:v>
                </c:pt>
                <c:pt idx="163">
                  <c:v>2.3345599984168075E-3</c:v>
                </c:pt>
                <c:pt idx="164">
                  <c:v>-1.8266400002175942E-3</c:v>
                </c:pt>
                <c:pt idx="165">
                  <c:v>3.4318000034545548E-3</c:v>
                </c:pt>
                <c:pt idx="166">
                  <c:v>-1.2336799991317093E-3</c:v>
                </c:pt>
                <c:pt idx="167">
                  <c:v>-1.6956399995251559E-3</c:v>
                </c:pt>
                <c:pt idx="168">
                  <c:v>2.6721600006567314E-3</c:v>
                </c:pt>
                <c:pt idx="169">
                  <c:v>-2.9510000022128224E-3</c:v>
                </c:pt>
                <c:pt idx="170">
                  <c:v>-7.4411399982636794E-3</c:v>
                </c:pt>
                <c:pt idx="171">
                  <c:v>-6.8970400025136769E-3</c:v>
                </c:pt>
                <c:pt idx="172">
                  <c:v>-2.0879600051557645E-3</c:v>
                </c:pt>
                <c:pt idx="173">
                  <c:v>-7.9332999957841821E-3</c:v>
                </c:pt>
                <c:pt idx="174">
                  <c:v>-8.5721999494126067E-4</c:v>
                </c:pt>
                <c:pt idx="175">
                  <c:v>7.3574000271037221E-4</c:v>
                </c:pt>
                <c:pt idx="176">
                  <c:v>5.8309999440098181E-4</c:v>
                </c:pt>
                <c:pt idx="177">
                  <c:v>3.4410399966873229E-3</c:v>
                </c:pt>
                <c:pt idx="178">
                  <c:v>4.1125799980363809E-3</c:v>
                </c:pt>
                <c:pt idx="179">
                  <c:v>-4.3449999793665484E-4</c:v>
                </c:pt>
                <c:pt idx="180">
                  <c:v>-3.7352000072132796E-4</c:v>
                </c:pt>
                <c:pt idx="181">
                  <c:v>-2.6540800026850775E-3</c:v>
                </c:pt>
                <c:pt idx="182">
                  <c:v>-1.8364400020800531E-3</c:v>
                </c:pt>
                <c:pt idx="183">
                  <c:v>-5.7799999922281131E-4</c:v>
                </c:pt>
                <c:pt idx="184">
                  <c:v>2.6104200005647726E-3</c:v>
                </c:pt>
                <c:pt idx="185">
                  <c:v>3.9998600041144527E-3</c:v>
                </c:pt>
                <c:pt idx="186">
                  <c:v>2.5590599980205297E-3</c:v>
                </c:pt>
                <c:pt idx="187">
                  <c:v>-3.2651200017426163E-3</c:v>
                </c:pt>
                <c:pt idx="188">
                  <c:v>5.4890399987925775E-3</c:v>
                </c:pt>
                <c:pt idx="189">
                  <c:v>-3.6444600045797415E-3</c:v>
                </c:pt>
                <c:pt idx="190">
                  <c:v>7.9847599990898743E-3</c:v>
                </c:pt>
                <c:pt idx="191">
                  <c:v>6.0059199968236499E-3</c:v>
                </c:pt>
                <c:pt idx="192">
                  <c:v>3.2432000007247552E-3</c:v>
                </c:pt>
                <c:pt idx="193">
                  <c:v>4.8935800004983321E-3</c:v>
                </c:pt>
                <c:pt idx="194">
                  <c:v>7.0482400042237714E-3</c:v>
                </c:pt>
                <c:pt idx="195">
                  <c:v>1.5228000047500245E-3</c:v>
                </c:pt>
                <c:pt idx="196">
                  <c:v>1.6774600007920526E-3</c:v>
                </c:pt>
                <c:pt idx="197">
                  <c:v>5.1520199995138682E-3</c:v>
                </c:pt>
                <c:pt idx="198">
                  <c:v>2.3066799985826947E-3</c:v>
                </c:pt>
                <c:pt idx="199">
                  <c:v>4.3913199988310225E-3</c:v>
                </c:pt>
                <c:pt idx="200">
                  <c:v>5.8361600022180937E-3</c:v>
                </c:pt>
                <c:pt idx="201">
                  <c:v>2.2280999983195215E-3</c:v>
                </c:pt>
                <c:pt idx="202">
                  <c:v>1.7873000033432618E-3</c:v>
                </c:pt>
                <c:pt idx="203">
                  <c:v>4.7722000017529353E-3</c:v>
                </c:pt>
                <c:pt idx="204">
                  <c:v>4.331399999500718E-3</c:v>
                </c:pt>
                <c:pt idx="205">
                  <c:v>-3.8900000072317198E-4</c:v>
                </c:pt>
                <c:pt idx="206">
                  <c:v>2.3586199968121946E-3</c:v>
                </c:pt>
                <c:pt idx="207">
                  <c:v>8.7550000171177089E-4</c:v>
                </c:pt>
                <c:pt idx="208">
                  <c:v>6.1339399981079623E-3</c:v>
                </c:pt>
                <c:pt idx="209">
                  <c:v>7.4886600050376728E-3</c:v>
                </c:pt>
                <c:pt idx="210">
                  <c:v>9.984379998059012E-3</c:v>
                </c:pt>
                <c:pt idx="211">
                  <c:v>1.6135999976540916E-3</c:v>
                </c:pt>
                <c:pt idx="212">
                  <c:v>3.9747999835526571E-4</c:v>
                </c:pt>
                <c:pt idx="213">
                  <c:v>1.7279999883612618E-4</c:v>
                </c:pt>
                <c:pt idx="214">
                  <c:v>1.0248880003928207E-2</c:v>
                </c:pt>
                <c:pt idx="215">
                  <c:v>5.2912000028300099E-3</c:v>
                </c:pt>
                <c:pt idx="216">
                  <c:v>9.5284799972432666E-3</c:v>
                </c:pt>
                <c:pt idx="217">
                  <c:v>-7.8422999940812588E-3</c:v>
                </c:pt>
                <c:pt idx="218">
                  <c:v>2.4584600032540038E-3</c:v>
                </c:pt>
                <c:pt idx="219">
                  <c:v>1.0876799933612347E-3</c:v>
                </c:pt>
                <c:pt idx="220">
                  <c:v>3.5768599991570227E-3</c:v>
                </c:pt>
                <c:pt idx="221">
                  <c:v>4.0514200009056367E-3</c:v>
                </c:pt>
                <c:pt idx="222">
                  <c:v>6.911379998200573E-3</c:v>
                </c:pt>
                <c:pt idx="223">
                  <c:v>2.1486600016942248E-3</c:v>
                </c:pt>
                <c:pt idx="224">
                  <c:v>1.1673199987853877E-3</c:v>
                </c:pt>
                <c:pt idx="225">
                  <c:v>5.683719995431602E-3</c:v>
                </c:pt>
                <c:pt idx="226">
                  <c:v>9.9421599952620454E-3</c:v>
                </c:pt>
                <c:pt idx="227">
                  <c:v>1.3341000012587756E-3</c:v>
                </c:pt>
                <c:pt idx="228">
                  <c:v>-5.386299999372568E-3</c:v>
                </c:pt>
                <c:pt idx="229">
                  <c:v>6.2545600012526847E-3</c:v>
                </c:pt>
                <c:pt idx="230">
                  <c:v>8.5679199983133003E-3</c:v>
                </c:pt>
                <c:pt idx="231">
                  <c:v>6.0908599989488721E-3</c:v>
                </c:pt>
                <c:pt idx="232">
                  <c:v>9.4163399990065955E-3</c:v>
                </c:pt>
                <c:pt idx="233">
                  <c:v>2.8082800054107793E-3</c:v>
                </c:pt>
                <c:pt idx="234">
                  <c:v>8.0727800013846718E-3</c:v>
                </c:pt>
                <c:pt idx="235">
                  <c:v>9.2274400012684055E-3</c:v>
                </c:pt>
                <c:pt idx="236">
                  <c:v>1.722744000289822E-2</c:v>
                </c:pt>
                <c:pt idx="237">
                  <c:v>4.8930199991445988E-3</c:v>
                </c:pt>
                <c:pt idx="238">
                  <c:v>3.1937800013110973E-3</c:v>
                </c:pt>
                <c:pt idx="239">
                  <c:v>8.4656399994855747E-3</c:v>
                </c:pt>
                <c:pt idx="240">
                  <c:v>7.7675799984717742E-3</c:v>
                </c:pt>
                <c:pt idx="241">
                  <c:v>8.5322400045697577E-3</c:v>
                </c:pt>
                <c:pt idx="242">
                  <c:v>8.096900004602503E-3</c:v>
                </c:pt>
                <c:pt idx="243">
                  <c:v>8.3648600048036315E-3</c:v>
                </c:pt>
                <c:pt idx="244">
                  <c:v>8.499520001350902E-3</c:v>
                </c:pt>
                <c:pt idx="245">
                  <c:v>7.7565399988088757E-3</c:v>
                </c:pt>
                <c:pt idx="246">
                  <c:v>7.5530199974309653E-3</c:v>
                </c:pt>
                <c:pt idx="247">
                  <c:v>1.2397880003845785E-2</c:v>
                </c:pt>
                <c:pt idx="248">
                  <c:v>1.4457900004344992E-2</c:v>
                </c:pt>
                <c:pt idx="249">
                  <c:v>1.4777320000575855E-2</c:v>
                </c:pt>
                <c:pt idx="250">
                  <c:v>5.9657399979187176E-3</c:v>
                </c:pt>
                <c:pt idx="251">
                  <c:v>9.370280007715337E-3</c:v>
                </c:pt>
                <c:pt idx="252">
                  <c:v>9.9843999996664934E-3</c:v>
                </c:pt>
                <c:pt idx="253">
                  <c:v>1.5543599998636637E-2</c:v>
                </c:pt>
                <c:pt idx="254">
                  <c:v>1.3157720000890549E-2</c:v>
                </c:pt>
                <c:pt idx="255">
                  <c:v>1.3884179999877233E-2</c:v>
                </c:pt>
                <c:pt idx="256">
                  <c:v>1.0093760000017937E-2</c:v>
                </c:pt>
                <c:pt idx="257">
                  <c:v>1.2503400001151022E-2</c:v>
                </c:pt>
                <c:pt idx="258">
                  <c:v>1.0467139996762853E-2</c:v>
                </c:pt>
                <c:pt idx="259">
                  <c:v>7.4182799944537692E-3</c:v>
                </c:pt>
                <c:pt idx="260">
                  <c:v>1.845203999982914E-2</c:v>
                </c:pt>
                <c:pt idx="261">
                  <c:v>9.8565799999050796E-3</c:v>
                </c:pt>
                <c:pt idx="262">
                  <c:v>1.0561880000750534E-2</c:v>
                </c:pt>
                <c:pt idx="263">
                  <c:v>1.0604199997032993E-2</c:v>
                </c:pt>
                <c:pt idx="264">
                  <c:v>1.4904960000421852E-2</c:v>
                </c:pt>
                <c:pt idx="265">
                  <c:v>1.4400679996469989E-2</c:v>
                </c:pt>
                <c:pt idx="266">
                  <c:v>7.8560999972978607E-3</c:v>
                </c:pt>
                <c:pt idx="267">
                  <c:v>1.333065999642713E-2</c:v>
                </c:pt>
                <c:pt idx="268">
                  <c:v>1.2832439999328926E-2</c:v>
                </c:pt>
                <c:pt idx="269">
                  <c:v>1.4245539998228196E-2</c:v>
                </c:pt>
                <c:pt idx="270">
                  <c:v>5.2666999981738627E-3</c:v>
                </c:pt>
                <c:pt idx="271">
                  <c:v>1.0300460002326872E-2</c:v>
                </c:pt>
                <c:pt idx="272">
                  <c:v>1.7580059997271746E-2</c:v>
                </c:pt>
                <c:pt idx="273">
                  <c:v>1.8579099996713921E-2</c:v>
                </c:pt>
                <c:pt idx="274">
                  <c:v>1.2716160003037658E-2</c:v>
                </c:pt>
                <c:pt idx="275">
                  <c:v>1.1400299998058472E-2</c:v>
                </c:pt>
                <c:pt idx="276">
                  <c:v>1.1938339994230773E-2</c:v>
                </c:pt>
                <c:pt idx="277">
                  <c:v>1.0105599998496473E-2</c:v>
                </c:pt>
                <c:pt idx="278">
                  <c:v>1.8944400006148499E-2</c:v>
                </c:pt>
                <c:pt idx="279">
                  <c:v>1.7181679999339394E-2</c:v>
                </c:pt>
                <c:pt idx="280">
                  <c:v>1.5412420005304739E-2</c:v>
                </c:pt>
                <c:pt idx="281">
                  <c:v>9.0265399994677864E-3</c:v>
                </c:pt>
                <c:pt idx="282">
                  <c:v>1.8661819995031692E-2</c:v>
                </c:pt>
                <c:pt idx="283">
                  <c:v>8.6678799998480827E-3</c:v>
                </c:pt>
                <c:pt idx="284">
                  <c:v>1.5181299997493625E-2</c:v>
                </c:pt>
                <c:pt idx="285">
                  <c:v>1.2965180001629051E-2</c:v>
                </c:pt>
                <c:pt idx="286">
                  <c:v>1.5132440006709658E-2</c:v>
                </c:pt>
                <c:pt idx="287">
                  <c:v>2.4020099997869693E-2</c:v>
                </c:pt>
                <c:pt idx="288">
                  <c:v>2.222718000120949E-2</c:v>
                </c:pt>
                <c:pt idx="289">
                  <c:v>2.1619120001560077E-2</c:v>
                </c:pt>
                <c:pt idx="290">
                  <c:v>1.7190440004924312E-2</c:v>
                </c:pt>
                <c:pt idx="291">
                  <c:v>1.8670099998416845E-2</c:v>
                </c:pt>
                <c:pt idx="292">
                  <c:v>1.7059540004993323E-2</c:v>
                </c:pt>
                <c:pt idx="293">
                  <c:v>1.3317980003193952E-2</c:v>
                </c:pt>
                <c:pt idx="294">
                  <c:v>1.9548719996237196E-2</c:v>
                </c:pt>
                <c:pt idx="295">
                  <c:v>1.4086759998463094E-2</c:v>
                </c:pt>
                <c:pt idx="296">
                  <c:v>1.8112460005795583E-2</c:v>
                </c:pt>
                <c:pt idx="297">
                  <c:v>1.7167120000522118E-2</c:v>
                </c:pt>
                <c:pt idx="298">
                  <c:v>2.3308940006245393E-2</c:v>
                </c:pt>
                <c:pt idx="299">
                  <c:v>2.0622299998649396E-2</c:v>
                </c:pt>
                <c:pt idx="300">
                  <c:v>2.0153799996478483E-2</c:v>
                </c:pt>
                <c:pt idx="301">
                  <c:v>2.2089840000262484E-2</c:v>
                </c:pt>
                <c:pt idx="302">
                  <c:v>2.1941239996522199E-2</c:v>
                </c:pt>
                <c:pt idx="303">
                  <c:v>1.7850060001364909E-2</c:v>
                </c:pt>
                <c:pt idx="304">
                  <c:v>1.6679339998518117E-2</c:v>
                </c:pt>
                <c:pt idx="305">
                  <c:v>1.4834000001428649E-2</c:v>
                </c:pt>
                <c:pt idx="306">
                  <c:v>2.1105040003021713E-2</c:v>
                </c:pt>
                <c:pt idx="307">
                  <c:v>1.7685399994661566E-2</c:v>
                </c:pt>
                <c:pt idx="308">
                  <c:v>2.10748399986187E-2</c:v>
                </c:pt>
                <c:pt idx="309">
                  <c:v>2.8074839996406808E-2</c:v>
                </c:pt>
                <c:pt idx="310">
                  <c:v>1.9533819999196567E-2</c:v>
                </c:pt>
                <c:pt idx="311">
                  <c:v>2.1147940002265386E-2</c:v>
                </c:pt>
                <c:pt idx="312">
                  <c:v>2.5986740001826547E-2</c:v>
                </c:pt>
                <c:pt idx="313">
                  <c:v>2.361595999536803E-2</c:v>
                </c:pt>
                <c:pt idx="314">
                  <c:v>2.3369160000584088E-2</c:v>
                </c:pt>
                <c:pt idx="315">
                  <c:v>1.6268939994915854E-2</c:v>
                </c:pt>
                <c:pt idx="316">
                  <c:v>2.2482079999463167E-2</c:v>
                </c:pt>
                <c:pt idx="317">
                  <c:v>2.4494199999026023E-2</c:v>
                </c:pt>
                <c:pt idx="318">
                  <c:v>2.6403020005091093E-2</c:v>
                </c:pt>
                <c:pt idx="319">
                  <c:v>1.9575379999878351E-2</c:v>
                </c:pt>
                <c:pt idx="320">
                  <c:v>2.9937600003904663E-2</c:v>
                </c:pt>
                <c:pt idx="321">
                  <c:v>2.9846419995010365E-2</c:v>
                </c:pt>
                <c:pt idx="322">
                  <c:v>2.9445439999108203E-2</c:v>
                </c:pt>
                <c:pt idx="323">
                  <c:v>3.2089280000946019E-2</c:v>
                </c:pt>
                <c:pt idx="324">
                  <c:v>2.7156800002558157E-2</c:v>
                </c:pt>
                <c:pt idx="325">
                  <c:v>2.5432459995499812E-2</c:v>
                </c:pt>
                <c:pt idx="326">
                  <c:v>3.0445060001511592E-2</c:v>
                </c:pt>
                <c:pt idx="327">
                  <c:v>2.8247600006579887E-2</c:v>
                </c:pt>
                <c:pt idx="328">
                  <c:v>2.5253660001908429E-2</c:v>
                </c:pt>
                <c:pt idx="329">
                  <c:v>2.8749379998771474E-2</c:v>
                </c:pt>
                <c:pt idx="330">
                  <c:v>3.375543999572983E-2</c:v>
                </c:pt>
                <c:pt idx="331">
                  <c:v>3.331464000075357E-2</c:v>
                </c:pt>
                <c:pt idx="332">
                  <c:v>2.9013400002440903E-2</c:v>
                </c:pt>
                <c:pt idx="333">
                  <c:v>2.2551440000825096E-2</c:v>
                </c:pt>
                <c:pt idx="334">
                  <c:v>3.410111999255605E-2</c:v>
                </c:pt>
                <c:pt idx="335">
                  <c:v>2.4988780001876876E-2</c:v>
                </c:pt>
                <c:pt idx="336">
                  <c:v>3.0226060007407796E-2</c:v>
                </c:pt>
                <c:pt idx="337">
                  <c:v>3.2232119992841035E-2</c:v>
                </c:pt>
                <c:pt idx="338">
                  <c:v>3.6195859996951185E-2</c:v>
                </c:pt>
                <c:pt idx="339">
                  <c:v>3.3735919998434838E-2</c:v>
                </c:pt>
                <c:pt idx="340">
                  <c:v>3.3943479997105896E-2</c:v>
                </c:pt>
                <c:pt idx="341">
                  <c:v>3.5669939999934286E-2</c:v>
                </c:pt>
                <c:pt idx="342">
                  <c:v>3.1730919996334706E-2</c:v>
                </c:pt>
                <c:pt idx="343">
                  <c:v>3.2052839997049887E-2</c:v>
                </c:pt>
                <c:pt idx="344">
                  <c:v>3.309265999996569E-2</c:v>
                </c:pt>
                <c:pt idx="345">
                  <c:v>2.9790939996019006E-2</c:v>
                </c:pt>
                <c:pt idx="346">
                  <c:v>3.7851920002140105E-2</c:v>
                </c:pt>
                <c:pt idx="347">
                  <c:v>3.5906839999370277E-2</c:v>
                </c:pt>
                <c:pt idx="348">
                  <c:v>3.7353700005041901E-2</c:v>
                </c:pt>
                <c:pt idx="349">
                  <c:v>3.1584439995640423E-2</c:v>
                </c:pt>
                <c:pt idx="350">
                  <c:v>4.0156240000214893E-2</c:v>
                </c:pt>
                <c:pt idx="351">
                  <c:v>3.749076000531204E-2</c:v>
                </c:pt>
                <c:pt idx="352">
                  <c:v>2.8997060006076936E-2</c:v>
                </c:pt>
                <c:pt idx="353">
                  <c:v>4.0524039999581873E-2</c:v>
                </c:pt>
                <c:pt idx="354">
                  <c:v>3.2761319998826366E-2</c:v>
                </c:pt>
                <c:pt idx="355">
                  <c:v>3.2948780004517175E-2</c:v>
                </c:pt>
                <c:pt idx="356">
                  <c:v>2.9466240004694555E-2</c:v>
                </c:pt>
                <c:pt idx="357">
                  <c:v>3.6353900002723094E-2</c:v>
                </c:pt>
                <c:pt idx="358">
                  <c:v>3.7553900001512375E-2</c:v>
                </c:pt>
                <c:pt idx="359">
                  <c:v>3.7008560000685975E-2</c:v>
                </c:pt>
                <c:pt idx="360">
                  <c:v>3.7321659998269752E-2</c:v>
                </c:pt>
                <c:pt idx="361">
                  <c:v>3.6576320002495777E-2</c:v>
                </c:pt>
                <c:pt idx="362">
                  <c:v>3.69007600020268E-2</c:v>
                </c:pt>
                <c:pt idx="363">
                  <c:v>3.7855419999687001E-2</c:v>
                </c:pt>
                <c:pt idx="364">
                  <c:v>3.6910079994413536E-2</c:v>
                </c:pt>
                <c:pt idx="365">
                  <c:v>3.7664240000594873E-2</c:v>
                </c:pt>
                <c:pt idx="366">
                  <c:v>4.192522000084864E-2</c:v>
                </c:pt>
                <c:pt idx="367">
                  <c:v>4.1409960002056323E-2</c:v>
                </c:pt>
                <c:pt idx="368">
                  <c:v>4.4296680003753863E-2</c:v>
                </c:pt>
                <c:pt idx="369">
                  <c:v>4.1638800001237541E-2</c:v>
                </c:pt>
                <c:pt idx="370">
                  <c:v>4.4029759999830276E-2</c:v>
                </c:pt>
                <c:pt idx="371">
                  <c:v>4.9166659999173135E-2</c:v>
                </c:pt>
                <c:pt idx="372">
                  <c:v>4.9926659994525835E-2</c:v>
                </c:pt>
                <c:pt idx="373">
                  <c:v>4.8867820005398244E-2</c:v>
                </c:pt>
                <c:pt idx="374">
                  <c:v>4.9547820002771914E-2</c:v>
                </c:pt>
                <c:pt idx="375">
                  <c:v>4.8976239995681681E-2</c:v>
                </c:pt>
                <c:pt idx="376">
                  <c:v>4.9502699999720789E-2</c:v>
                </c:pt>
                <c:pt idx="377">
                  <c:v>4.9019199999747798E-2</c:v>
                </c:pt>
                <c:pt idx="378">
                  <c:v>4.8674919999029953E-2</c:v>
                </c:pt>
                <c:pt idx="379">
                  <c:v>4.9874919997819234E-2</c:v>
                </c:pt>
                <c:pt idx="380">
                  <c:v>4.9369579995982349E-2</c:v>
                </c:pt>
                <c:pt idx="381">
                  <c:v>5.0634239996725228E-2</c:v>
                </c:pt>
                <c:pt idx="382">
                  <c:v>5.1154239998140838E-2</c:v>
                </c:pt>
                <c:pt idx="383">
                  <c:v>5.6319199997233227E-2</c:v>
                </c:pt>
                <c:pt idx="384">
                  <c:v>5.2380180000909604E-2</c:v>
                </c:pt>
                <c:pt idx="385">
                  <c:v>5.313484000362223E-2</c:v>
                </c:pt>
                <c:pt idx="386">
                  <c:v>5.660236000403529E-2</c:v>
                </c:pt>
                <c:pt idx="387">
                  <c:v>5.2808020001975819E-2</c:v>
                </c:pt>
                <c:pt idx="388">
                  <c:v>5.3722680000646506E-2</c:v>
                </c:pt>
                <c:pt idx="389">
                  <c:v>5.5301920001511462E-2</c:v>
                </c:pt>
                <c:pt idx="390">
                  <c:v>5.4810739995446056E-2</c:v>
                </c:pt>
                <c:pt idx="391">
                  <c:v>5.4810739995446056E-2</c:v>
                </c:pt>
                <c:pt idx="392">
                  <c:v>5.3440780000528321E-2</c:v>
                </c:pt>
                <c:pt idx="393">
                  <c:v>5.4497279998031445E-2</c:v>
                </c:pt>
                <c:pt idx="394">
                  <c:v>5.774154000391718E-2</c:v>
                </c:pt>
                <c:pt idx="395">
                  <c:v>5.689919999713311E-2</c:v>
                </c:pt>
                <c:pt idx="396">
                  <c:v>5.7832980004604906E-2</c:v>
                </c:pt>
                <c:pt idx="397">
                  <c:v>5.7287639996502548E-2</c:v>
                </c:pt>
                <c:pt idx="398">
                  <c:v>5.7398999997531064E-2</c:v>
                </c:pt>
                <c:pt idx="399">
                  <c:v>5.9223939999355935E-2</c:v>
                </c:pt>
                <c:pt idx="400">
                  <c:v>5.8447639996302314E-2</c:v>
                </c:pt>
                <c:pt idx="401">
                  <c:v>5.9347640002670232E-2</c:v>
                </c:pt>
                <c:pt idx="402">
                  <c:v>5.9802300005685538E-2</c:v>
                </c:pt>
                <c:pt idx="403">
                  <c:v>6.053958000120474E-2</c:v>
                </c:pt>
                <c:pt idx="404">
                  <c:v>5.9568800003034994E-2</c:v>
                </c:pt>
                <c:pt idx="405">
                  <c:v>5.9123459999682382E-2</c:v>
                </c:pt>
                <c:pt idx="406">
                  <c:v>5.941935999726411E-2</c:v>
                </c:pt>
                <c:pt idx="407">
                  <c:v>6.0590401968511287E-2</c:v>
                </c:pt>
                <c:pt idx="408">
                  <c:v>6.093504476302769E-2</c:v>
                </c:pt>
                <c:pt idx="409">
                  <c:v>6.0577758828003425E-2</c:v>
                </c:pt>
                <c:pt idx="410">
                  <c:v>6.0827315704955254E-2</c:v>
                </c:pt>
                <c:pt idx="411">
                  <c:v>6.0741002504073549E-2</c:v>
                </c:pt>
                <c:pt idx="412">
                  <c:v>6.0882607656822074E-2</c:v>
                </c:pt>
                <c:pt idx="413">
                  <c:v>6.0785935274907388E-2</c:v>
                </c:pt>
                <c:pt idx="414">
                  <c:v>6.0614661801082548E-2</c:v>
                </c:pt>
                <c:pt idx="415">
                  <c:v>6.0834791802335531E-2</c:v>
                </c:pt>
                <c:pt idx="416">
                  <c:v>6.0754751168133225E-2</c:v>
                </c:pt>
                <c:pt idx="417">
                  <c:v>6.0766054906707723E-2</c:v>
                </c:pt>
                <c:pt idx="418">
                  <c:v>6.0864292470796499E-2</c:v>
                </c:pt>
                <c:pt idx="419">
                  <c:v>6.0708329794579186E-2</c:v>
                </c:pt>
                <c:pt idx="420">
                  <c:v>6.0782212465710472E-2</c:v>
                </c:pt>
                <c:pt idx="421">
                  <c:v>6.0909695501322858E-2</c:v>
                </c:pt>
                <c:pt idx="422">
                  <c:v>6.0779991996241733E-2</c:v>
                </c:pt>
                <c:pt idx="423">
                  <c:v>6.0841805796371773E-2</c:v>
                </c:pt>
                <c:pt idx="424">
                  <c:v>6.0901149896380957E-2</c:v>
                </c:pt>
                <c:pt idx="425">
                  <c:v>6.077611703221919E-2</c:v>
                </c:pt>
                <c:pt idx="426">
                  <c:v>6.0967936762608588E-2</c:v>
                </c:pt>
                <c:pt idx="427">
                  <c:v>6.0726436939148698E-2</c:v>
                </c:pt>
                <c:pt idx="428">
                  <c:v>6.0766317154048011E-2</c:v>
                </c:pt>
                <c:pt idx="429">
                  <c:v>6.0851783535326831E-2</c:v>
                </c:pt>
                <c:pt idx="430">
                  <c:v>6.0859313562104944E-2</c:v>
                </c:pt>
                <c:pt idx="431">
                  <c:v>6.1013043428829405E-2</c:v>
                </c:pt>
                <c:pt idx="432">
                  <c:v>6.0902498706127517E-2</c:v>
                </c:pt>
                <c:pt idx="433">
                  <c:v>6.0863516191602685E-2</c:v>
                </c:pt>
                <c:pt idx="434">
                  <c:v>6.0905185768206138E-2</c:v>
                </c:pt>
                <c:pt idx="435">
                  <c:v>6.0752716723072808E-2</c:v>
                </c:pt>
                <c:pt idx="436">
                  <c:v>6.075593253626721E-2</c:v>
                </c:pt>
                <c:pt idx="437">
                  <c:v>6.0890325068612583E-2</c:v>
                </c:pt>
                <c:pt idx="438">
                  <c:v>6.0757653729524463E-2</c:v>
                </c:pt>
                <c:pt idx="439">
                  <c:v>6.0793307799031027E-2</c:v>
                </c:pt>
                <c:pt idx="440">
                  <c:v>6.0883508464030456E-2</c:v>
                </c:pt>
                <c:pt idx="441">
                  <c:v>6.078689682908589E-2</c:v>
                </c:pt>
                <c:pt idx="442">
                  <c:v>6.0818472040409688E-2</c:v>
                </c:pt>
                <c:pt idx="443">
                  <c:v>6.0831557631900068E-2</c:v>
                </c:pt>
                <c:pt idx="444">
                  <c:v>6.0880496574100107E-2</c:v>
                </c:pt>
                <c:pt idx="445">
                  <c:v>6.0884668499056716E-2</c:v>
                </c:pt>
                <c:pt idx="446">
                  <c:v>6.0833935982373077E-2</c:v>
                </c:pt>
                <c:pt idx="447">
                  <c:v>6.085933403664967E-2</c:v>
                </c:pt>
                <c:pt idx="448">
                  <c:v>6.1021253364742734E-2</c:v>
                </c:pt>
                <c:pt idx="449">
                  <c:v>6.0891117529536132E-2</c:v>
                </c:pt>
                <c:pt idx="450">
                  <c:v>6.096078893460799E-2</c:v>
                </c:pt>
                <c:pt idx="451">
                  <c:v>6.0918211034731939E-2</c:v>
                </c:pt>
                <c:pt idx="452">
                  <c:v>6.0903655561560299E-2</c:v>
                </c:pt>
                <c:pt idx="453">
                  <c:v>6.091899373132037E-2</c:v>
                </c:pt>
                <c:pt idx="454">
                  <c:v>6.0906636470463127E-2</c:v>
                </c:pt>
                <c:pt idx="455">
                  <c:v>6.0916848691704217E-2</c:v>
                </c:pt>
                <c:pt idx="456">
                  <c:v>6.0886209328600671E-2</c:v>
                </c:pt>
                <c:pt idx="457">
                  <c:v>6.0898036732396577E-2</c:v>
                </c:pt>
                <c:pt idx="458">
                  <c:v>6.0963067029661033E-2</c:v>
                </c:pt>
                <c:pt idx="459">
                  <c:v>6.0840389036457054E-2</c:v>
                </c:pt>
                <c:pt idx="460">
                  <c:v>6.0861212710733525E-2</c:v>
                </c:pt>
                <c:pt idx="461">
                  <c:v>6.0916433707461692E-2</c:v>
                </c:pt>
                <c:pt idx="462">
                  <c:v>6.0934058667044155E-2</c:v>
                </c:pt>
                <c:pt idx="463">
                  <c:v>6.0943318108911626E-2</c:v>
                </c:pt>
                <c:pt idx="464">
                  <c:v>6.086516360664973E-2</c:v>
                </c:pt>
                <c:pt idx="465">
                  <c:v>6.0880173397890758E-2</c:v>
                </c:pt>
                <c:pt idx="466">
                  <c:v>6.0931436564715113E-2</c:v>
                </c:pt>
                <c:pt idx="467">
                  <c:v>6.1040905100526288E-2</c:v>
                </c:pt>
                <c:pt idx="468">
                  <c:v>6.0838189361675177E-2</c:v>
                </c:pt>
                <c:pt idx="469">
                  <c:v>6.0895055095897987E-2</c:v>
                </c:pt>
                <c:pt idx="470">
                  <c:v>6.0884806560352445E-2</c:v>
                </c:pt>
                <c:pt idx="471">
                  <c:v>6.0913402958249208E-2</c:v>
                </c:pt>
                <c:pt idx="472">
                  <c:v>6.099730463756714E-2</c:v>
                </c:pt>
                <c:pt idx="473">
                  <c:v>6.0917598602827638E-2</c:v>
                </c:pt>
                <c:pt idx="474">
                  <c:v>6.1036070270347409E-2</c:v>
                </c:pt>
                <c:pt idx="475">
                  <c:v>6.1253622901858762E-2</c:v>
                </c:pt>
                <c:pt idx="476">
                  <c:v>6.2112519997754134E-2</c:v>
                </c:pt>
                <c:pt idx="477">
                  <c:v>6.1367180001980159E-2</c:v>
                </c:pt>
                <c:pt idx="478">
                  <c:v>6.2221840002166573E-2</c:v>
                </c:pt>
                <c:pt idx="479">
                  <c:v>6.285746036155615E-2</c:v>
                </c:pt>
                <c:pt idx="480">
                  <c:v>6.279045080736978E-2</c:v>
                </c:pt>
                <c:pt idx="481">
                  <c:v>6.2848848567227833E-2</c:v>
                </c:pt>
                <c:pt idx="482">
                  <c:v>6.249204276537057E-2</c:v>
                </c:pt>
                <c:pt idx="483">
                  <c:v>6.2898484495235607E-2</c:v>
                </c:pt>
                <c:pt idx="484">
                  <c:v>6.253120036853943E-2</c:v>
                </c:pt>
                <c:pt idx="485">
                  <c:v>6.2619520002044737E-2</c:v>
                </c:pt>
                <c:pt idx="486">
                  <c:v>6.2619520002044737E-2</c:v>
                </c:pt>
                <c:pt idx="487">
                  <c:v>6.2274179996165913E-2</c:v>
                </c:pt>
                <c:pt idx="488">
                  <c:v>6.2274179996165913E-2</c:v>
                </c:pt>
                <c:pt idx="489">
                  <c:v>6.6656240000156686E-2</c:v>
                </c:pt>
                <c:pt idx="490">
                  <c:v>6.5510899992659688E-2</c:v>
                </c:pt>
                <c:pt idx="491">
                  <c:v>6.6230799995537382E-2</c:v>
                </c:pt>
                <c:pt idx="492">
                  <c:v>6.6078080002625939E-2</c:v>
                </c:pt>
                <c:pt idx="493">
                  <c:v>6.5523500001290813E-2</c:v>
                </c:pt>
                <c:pt idx="494">
                  <c:v>6.6778159998648334E-2</c:v>
                </c:pt>
                <c:pt idx="495">
                  <c:v>6.7406119997031055E-2</c:v>
                </c:pt>
                <c:pt idx="496">
                  <c:v>6.3760779994481709E-2</c:v>
                </c:pt>
                <c:pt idx="497">
                  <c:v>6.6715439992549364E-2</c:v>
                </c:pt>
                <c:pt idx="498">
                  <c:v>6.6031059999659192E-2</c:v>
                </c:pt>
                <c:pt idx="499">
                  <c:v>6.6031059999659192E-2</c:v>
                </c:pt>
                <c:pt idx="500">
                  <c:v>6.7185719999542926E-2</c:v>
                </c:pt>
                <c:pt idx="501">
                  <c:v>6.7185719999542926E-2</c:v>
                </c:pt>
                <c:pt idx="502">
                  <c:v>6.77147199967294E-2</c:v>
                </c:pt>
                <c:pt idx="503">
                  <c:v>6.8064719998801593E-2</c:v>
                </c:pt>
                <c:pt idx="504">
                  <c:v>6.6869380003481638E-2</c:v>
                </c:pt>
                <c:pt idx="505">
                  <c:v>6.8624040002760012E-2</c:v>
                </c:pt>
                <c:pt idx="506">
                  <c:v>7.0050819995230995E-2</c:v>
                </c:pt>
                <c:pt idx="507">
                  <c:v>7.0418080002127681E-2</c:v>
                </c:pt>
                <c:pt idx="508">
                  <c:v>7.0172740000998601E-2</c:v>
                </c:pt>
                <c:pt idx="509">
                  <c:v>7.0231179997790605E-2</c:v>
                </c:pt>
                <c:pt idx="510">
                  <c:v>7.0941019999736454E-2</c:v>
                </c:pt>
                <c:pt idx="511">
                  <c:v>7.0370239998737816E-2</c:v>
                </c:pt>
                <c:pt idx="512">
                  <c:v>7.1147080001537688E-2</c:v>
                </c:pt>
                <c:pt idx="513">
                  <c:v>7.213702000444755E-2</c:v>
                </c:pt>
                <c:pt idx="514">
                  <c:v>7.2221920003357809E-2</c:v>
                </c:pt>
                <c:pt idx="515">
                  <c:v>7.5688320001063403E-2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8E-47BB-B843-41B5DBD9DBD2}"/>
            </c:ext>
          </c:extLst>
        </c:ser>
        <c:ser>
          <c:idx val="1"/>
          <c:order val="1"/>
          <c:tx>
            <c:strRef>
              <c:f>'Q_fit (6)'!$K$20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(6)'!$D$21:$D$983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(6)'!$K$21:$K$983</c:f>
              <c:numCache>
                <c:formatCode>General</c:formatCode>
                <c:ptCount val="963"/>
                <c:pt idx="0">
                  <c:v>3.5186777814595407E-2</c:v>
                </c:pt>
                <c:pt idx="1">
                  <c:v>3.517742559390679E-2</c:v>
                </c:pt>
                <c:pt idx="2">
                  <c:v>3.3228752060949329E-2</c:v>
                </c:pt>
                <c:pt idx="3">
                  <c:v>3.3118591171548965E-2</c:v>
                </c:pt>
                <c:pt idx="4">
                  <c:v>3.2953784029073382E-2</c:v>
                </c:pt>
                <c:pt idx="5">
                  <c:v>3.2233839089399259E-2</c:v>
                </c:pt>
                <c:pt idx="6">
                  <c:v>3.1841058841764039E-2</c:v>
                </c:pt>
                <c:pt idx="7">
                  <c:v>2.9787612237561586E-2</c:v>
                </c:pt>
                <c:pt idx="8">
                  <c:v>2.9574109380995188E-2</c:v>
                </c:pt>
                <c:pt idx="9">
                  <c:v>2.7322695511156351E-2</c:v>
                </c:pt>
                <c:pt idx="10">
                  <c:v>2.715007410194481E-2</c:v>
                </c:pt>
                <c:pt idx="11">
                  <c:v>2.7120204401053852E-2</c:v>
                </c:pt>
                <c:pt idx="12">
                  <c:v>2.7119326215353064E-2</c:v>
                </c:pt>
                <c:pt idx="13">
                  <c:v>2.7112301418711966E-2</c:v>
                </c:pt>
                <c:pt idx="14">
                  <c:v>2.7082459697464239E-2</c:v>
                </c:pt>
                <c:pt idx="15">
                  <c:v>2.6880297296490465E-2</c:v>
                </c:pt>
                <c:pt idx="16">
                  <c:v>2.6866332522482404E-2</c:v>
                </c:pt>
                <c:pt idx="17">
                  <c:v>2.4707428707350959E-2</c:v>
                </c:pt>
                <c:pt idx="18">
                  <c:v>2.4701661601421027E-2</c:v>
                </c:pt>
                <c:pt idx="19">
                  <c:v>2.4365509973718225E-2</c:v>
                </c:pt>
                <c:pt idx="20">
                  <c:v>1.7821442228526146E-2</c:v>
                </c:pt>
                <c:pt idx="21">
                  <c:v>1.6027727895205165E-2</c:v>
                </c:pt>
                <c:pt idx="22">
                  <c:v>1.5867706178125829E-2</c:v>
                </c:pt>
                <c:pt idx="23">
                  <c:v>1.5867122639885437E-2</c:v>
                </c:pt>
                <c:pt idx="24">
                  <c:v>1.5807120703840171E-2</c:v>
                </c:pt>
                <c:pt idx="25">
                  <c:v>1.5723574850810683E-2</c:v>
                </c:pt>
                <c:pt idx="26">
                  <c:v>1.5722996058775161E-2</c:v>
                </c:pt>
                <c:pt idx="27">
                  <c:v>1.5718945050388365E-2</c:v>
                </c:pt>
                <c:pt idx="28">
                  <c:v>1.5713159522273527E-2</c:v>
                </c:pt>
                <c:pt idx="29">
                  <c:v>1.5708532477712107E-2</c:v>
                </c:pt>
                <c:pt idx="30">
                  <c:v>1.4413566771581593E-2</c:v>
                </c:pt>
                <c:pt idx="31">
                  <c:v>1.4168500238662682E-2</c:v>
                </c:pt>
                <c:pt idx="32">
                  <c:v>1.4138089914253481E-2</c:v>
                </c:pt>
                <c:pt idx="33">
                  <c:v>1.4138089914253481E-2</c:v>
                </c:pt>
                <c:pt idx="34">
                  <c:v>1.4123955344691545E-2</c:v>
                </c:pt>
                <c:pt idx="35">
                  <c:v>1.4115062958476442E-2</c:v>
                </c:pt>
                <c:pt idx="36">
                  <c:v>1.4110357463734832E-2</c:v>
                </c:pt>
                <c:pt idx="37">
                  <c:v>1.4008785730952366E-2</c:v>
                </c:pt>
                <c:pt idx="38">
                  <c:v>1.4008266725787869E-2</c:v>
                </c:pt>
                <c:pt idx="39">
                  <c:v>1.3999965245913456E-2</c:v>
                </c:pt>
                <c:pt idx="40">
                  <c:v>1.3999446566093652E-2</c:v>
                </c:pt>
                <c:pt idx="41">
                  <c:v>1.2815902409133417E-2</c:v>
                </c:pt>
                <c:pt idx="42">
                  <c:v>1.2812119117315182E-2</c:v>
                </c:pt>
                <c:pt idx="43">
                  <c:v>1.2707152783792105E-2</c:v>
                </c:pt>
                <c:pt idx="44">
                  <c:v>1.2594783870962753E-2</c:v>
                </c:pt>
                <c:pt idx="45">
                  <c:v>1.258365446437943E-2</c:v>
                </c:pt>
                <c:pt idx="46">
                  <c:v>1.2563279182642609E-2</c:v>
                </c:pt>
                <c:pt idx="47">
                  <c:v>1.2555416837711842E-2</c:v>
                </c:pt>
                <c:pt idx="48">
                  <c:v>1.2551718824477885E-2</c:v>
                </c:pt>
                <c:pt idx="49">
                  <c:v>1.2543864613164335E-2</c:v>
                </c:pt>
                <c:pt idx="50">
                  <c:v>1.2543402772975432E-2</c:v>
                </c:pt>
                <c:pt idx="51">
                  <c:v>1.2542940951924453E-2</c:v>
                </c:pt>
                <c:pt idx="52">
                  <c:v>1.2539708740429431E-2</c:v>
                </c:pt>
                <c:pt idx="53">
                  <c:v>1.2528172783116357E-2</c:v>
                </c:pt>
                <c:pt idx="54">
                  <c:v>1.1208114262007586E-2</c:v>
                </c:pt>
                <c:pt idx="55">
                  <c:v>1.1204893165811376E-2</c:v>
                </c:pt>
                <c:pt idx="56">
                  <c:v>1.1159926425906094E-2</c:v>
                </c:pt>
                <c:pt idx="57">
                  <c:v>1.0946881633419683E-2</c:v>
                </c:pt>
                <c:pt idx="58">
                  <c:v>1.0355848534528299E-2</c:v>
                </c:pt>
                <c:pt idx="59">
                  <c:v>1.0352609846746607E-2</c:v>
                </c:pt>
                <c:pt idx="60">
                  <c:v>1.0240232382591139E-2</c:v>
                </c:pt>
                <c:pt idx="61">
                  <c:v>1.023987865252849E-2</c:v>
                </c:pt>
                <c:pt idx="62">
                  <c:v>1.023351478398561E-2</c:v>
                </c:pt>
                <c:pt idx="63">
                  <c:v>1.0215517496289394E-2</c:v>
                </c:pt>
                <c:pt idx="64">
                  <c:v>1.021269890888684E-2</c:v>
                </c:pt>
                <c:pt idx="65">
                  <c:v>1.0197569986330545E-2</c:v>
                </c:pt>
                <c:pt idx="66">
                  <c:v>1.019475920720052E-2</c:v>
                </c:pt>
                <c:pt idx="67">
                  <c:v>1.019475920720052E-2</c:v>
                </c:pt>
                <c:pt idx="68">
                  <c:v>1.0188790368357827E-2</c:v>
                </c:pt>
                <c:pt idx="69">
                  <c:v>1.0090584700892564E-2</c:v>
                </c:pt>
                <c:pt idx="70">
                  <c:v>1.0078847110190711E-2</c:v>
                </c:pt>
                <c:pt idx="71">
                  <c:v>1.0022882988393544E-2</c:v>
                </c:pt>
                <c:pt idx="72">
                  <c:v>1.0022882988393544E-2</c:v>
                </c:pt>
                <c:pt idx="73">
                  <c:v>1.0014344508248903E-2</c:v>
                </c:pt>
                <c:pt idx="74">
                  <c:v>1.0014344508248903E-2</c:v>
                </c:pt>
                <c:pt idx="75">
                  <c:v>9.9562620173708986E-3</c:v>
                </c:pt>
                <c:pt idx="76">
                  <c:v>9.9552480213007284E-3</c:v>
                </c:pt>
                <c:pt idx="77">
                  <c:v>9.9074492322286552E-3</c:v>
                </c:pt>
                <c:pt idx="78">
                  <c:v>9.8520610164410938E-3</c:v>
                </c:pt>
                <c:pt idx="79">
                  <c:v>9.8361434391875998E-3</c:v>
                </c:pt>
                <c:pt idx="80">
                  <c:v>9.7761898488269577E-3</c:v>
                </c:pt>
                <c:pt idx="81">
                  <c:v>9.7565638702478332E-3</c:v>
                </c:pt>
                <c:pt idx="82">
                  <c:v>9.7546050616986457E-3</c:v>
                </c:pt>
                <c:pt idx="83">
                  <c:v>9.6297172631892511E-3</c:v>
                </c:pt>
                <c:pt idx="84">
                  <c:v>9.0916380643934341E-3</c:v>
                </c:pt>
                <c:pt idx="85">
                  <c:v>9.0899290057376118E-3</c:v>
                </c:pt>
                <c:pt idx="86">
                  <c:v>9.0198906826487839E-3</c:v>
                </c:pt>
                <c:pt idx="87">
                  <c:v>8.9794861439164465E-3</c:v>
                </c:pt>
                <c:pt idx="88">
                  <c:v>8.9132211762295178E-3</c:v>
                </c:pt>
                <c:pt idx="89">
                  <c:v>8.8787486779485763E-3</c:v>
                </c:pt>
                <c:pt idx="90">
                  <c:v>8.8741576738624126E-3</c:v>
                </c:pt>
                <c:pt idx="91">
                  <c:v>8.8625698220355514E-3</c:v>
                </c:pt>
                <c:pt idx="92">
                  <c:v>8.791937335222981E-3</c:v>
                </c:pt>
                <c:pt idx="93">
                  <c:v>8.7850797541469561E-3</c:v>
                </c:pt>
                <c:pt idx="94">
                  <c:v>8.6740527835445676E-3</c:v>
                </c:pt>
                <c:pt idx="95">
                  <c:v>8.3996374797536272E-3</c:v>
                </c:pt>
                <c:pt idx="96">
                  <c:v>8.3956649559206314E-3</c:v>
                </c:pt>
                <c:pt idx="97">
                  <c:v>8.3935640942048428E-3</c:v>
                </c:pt>
                <c:pt idx="98">
                  <c:v>8.3620064393079199E-3</c:v>
                </c:pt>
                <c:pt idx="99">
                  <c:v>8.3144264689703866E-3</c:v>
                </c:pt>
                <c:pt idx="100">
                  <c:v>8.0225282346435209E-3</c:v>
                </c:pt>
                <c:pt idx="101">
                  <c:v>7.9003145343568698E-3</c:v>
                </c:pt>
                <c:pt idx="102">
                  <c:v>7.6841363501940121E-3</c:v>
                </c:pt>
                <c:pt idx="103">
                  <c:v>7.6357529501059999E-3</c:v>
                </c:pt>
                <c:pt idx="104">
                  <c:v>7.553751823376878E-3</c:v>
                </c:pt>
                <c:pt idx="105">
                  <c:v>7.5209233830183485E-3</c:v>
                </c:pt>
                <c:pt idx="106">
                  <c:v>7.5062248949123601E-3</c:v>
                </c:pt>
                <c:pt idx="107">
                  <c:v>7.3170812910746336E-3</c:v>
                </c:pt>
                <c:pt idx="108">
                  <c:v>7.3151275310348518E-3</c:v>
                </c:pt>
                <c:pt idx="109">
                  <c:v>7.3131793018547768E-3</c:v>
                </c:pt>
                <c:pt idx="110">
                  <c:v>7.2190055427901181E-3</c:v>
                </c:pt>
                <c:pt idx="111">
                  <c:v>7.2122326505517529E-3</c:v>
                </c:pt>
                <c:pt idx="112">
                  <c:v>7.2083092191556142E-3</c:v>
                </c:pt>
                <c:pt idx="113">
                  <c:v>7.1938597839697116E-3</c:v>
                </c:pt>
                <c:pt idx="114">
                  <c:v>7.074643202558583E-3</c:v>
                </c:pt>
                <c:pt idx="115">
                  <c:v>7.0604890114001609E-3</c:v>
                </c:pt>
                <c:pt idx="116">
                  <c:v>7.0594969702600938E-3</c:v>
                </c:pt>
                <c:pt idx="117">
                  <c:v>7.0523723991779532E-3</c:v>
                </c:pt>
                <c:pt idx="118">
                  <c:v>7.0453333784114497E-3</c:v>
                </c:pt>
                <c:pt idx="119">
                  <c:v>7.0407142946830375E-3</c:v>
                </c:pt>
                <c:pt idx="120">
                  <c:v>7.0394802659436177E-3</c:v>
                </c:pt>
                <c:pt idx="121">
                  <c:v>7.0342601900873708E-3</c:v>
                </c:pt>
                <c:pt idx="122">
                  <c:v>7.0327442520415036E-3</c:v>
                </c:pt>
                <c:pt idx="123">
                  <c:v>7.0281196412198916E-3</c:v>
                </c:pt>
                <c:pt idx="124">
                  <c:v>7.0276531160063955E-3</c:v>
                </c:pt>
                <c:pt idx="125">
                  <c:v>7.0265412637665328E-3</c:v>
                </c:pt>
                <c:pt idx="126">
                  <c:v>7.0264951758139084E-3</c:v>
                </c:pt>
                <c:pt idx="127">
                  <c:v>7.0264491069992052E-3</c:v>
                </c:pt>
                <c:pt idx="128">
                  <c:v>7.0249395724887569E-3</c:v>
                </c:pt>
                <c:pt idx="129">
                  <c:v>7.0196691829315094E-3</c:v>
                </c:pt>
                <c:pt idx="130">
                  <c:v>7.0196260422190036E-3</c:v>
                </c:pt>
                <c:pt idx="131">
                  <c:v>7.0167792106695017E-3</c:v>
                </c:pt>
                <c:pt idx="132">
                  <c:v>7.0167373713357533E-3</c:v>
                </c:pt>
                <c:pt idx="133">
                  <c:v>7.0151205648993535E-3</c:v>
                </c:pt>
                <c:pt idx="134">
                  <c:v>7.0070634558725914E-3</c:v>
                </c:pt>
                <c:pt idx="135">
                  <c:v>7.0060676253559358E-3</c:v>
                </c:pt>
                <c:pt idx="136">
                  <c:v>7.005738782193887E-3</c:v>
                </c:pt>
                <c:pt idx="137">
                  <c:v>7.004260335271047E-3</c:v>
                </c:pt>
                <c:pt idx="138">
                  <c:v>7.0036567556892547E-3</c:v>
                </c:pt>
                <c:pt idx="139">
                  <c:v>6.9875882228776273E-3</c:v>
                </c:pt>
                <c:pt idx="140">
                  <c:v>6.9812484892914908E-3</c:v>
                </c:pt>
                <c:pt idx="141">
                  <c:v>6.980914945801297E-3</c:v>
                </c:pt>
                <c:pt idx="142">
                  <c:v>6.9800959648936532E-3</c:v>
                </c:pt>
                <c:pt idx="143">
                  <c:v>6.9722894680527246E-3</c:v>
                </c:pt>
                <c:pt idx="144">
                  <c:v>6.9716347551307192E-3</c:v>
                </c:pt>
                <c:pt idx="145">
                  <c:v>6.971116923996391E-3</c:v>
                </c:pt>
                <c:pt idx="146">
                  <c:v>6.9710319201295627E-3</c:v>
                </c:pt>
                <c:pt idx="147">
                  <c:v>6.97128834057312E-3</c:v>
                </c:pt>
                <c:pt idx="148">
                  <c:v>6.9714076117052531E-3</c:v>
                </c:pt>
                <c:pt idx="149">
                  <c:v>6.9715534998537202E-3</c:v>
                </c:pt>
                <c:pt idx="150">
                  <c:v>6.9718524950498064E-3</c:v>
                </c:pt>
                <c:pt idx="151">
                  <c:v>6.9729382343065478E-3</c:v>
                </c:pt>
                <c:pt idx="152">
                  <c:v>6.9732403491537176E-3</c:v>
                </c:pt>
                <c:pt idx="153">
                  <c:v>6.9761132252785666E-3</c:v>
                </c:pt>
                <c:pt idx="154">
                  <c:v>6.977244670238446E-3</c:v>
                </c:pt>
                <c:pt idx="155">
                  <c:v>6.9803322666641158E-3</c:v>
                </c:pt>
                <c:pt idx="156">
                  <c:v>6.9861985051343257E-3</c:v>
                </c:pt>
                <c:pt idx="157">
                  <c:v>7.0014203920512903E-3</c:v>
                </c:pt>
                <c:pt idx="158">
                  <c:v>7.0047112376289689E-3</c:v>
                </c:pt>
                <c:pt idx="159">
                  <c:v>7.0214368262993179E-3</c:v>
                </c:pt>
                <c:pt idx="160">
                  <c:v>7.0625843387287848E-3</c:v>
                </c:pt>
                <c:pt idx="161">
                  <c:v>7.0697645650623486E-3</c:v>
                </c:pt>
                <c:pt idx="162">
                  <c:v>7.0822468452234402E-3</c:v>
                </c:pt>
                <c:pt idx="163">
                  <c:v>7.0983874462271571E-3</c:v>
                </c:pt>
                <c:pt idx="164">
                  <c:v>7.1112652384726742E-3</c:v>
                </c:pt>
                <c:pt idx="165">
                  <c:v>7.113767334104645E-3</c:v>
                </c:pt>
                <c:pt idx="166">
                  <c:v>7.1306483699765492E-3</c:v>
                </c:pt>
                <c:pt idx="167">
                  <c:v>7.1380804324067283E-3</c:v>
                </c:pt>
                <c:pt idx="168">
                  <c:v>7.2110425902763998E-3</c:v>
                </c:pt>
                <c:pt idx="169">
                  <c:v>7.2380234655520202E-3</c:v>
                </c:pt>
                <c:pt idx="170">
                  <c:v>7.3158853113452216E-3</c:v>
                </c:pt>
                <c:pt idx="171">
                  <c:v>7.3615365845854531E-3</c:v>
                </c:pt>
                <c:pt idx="172">
                  <c:v>7.3911761998667214E-3</c:v>
                </c:pt>
                <c:pt idx="173">
                  <c:v>7.3913030230471632E-3</c:v>
                </c:pt>
                <c:pt idx="174">
                  <c:v>7.4154857853080194E-3</c:v>
                </c:pt>
                <c:pt idx="175">
                  <c:v>7.4495031505634659E-3</c:v>
                </c:pt>
                <c:pt idx="176">
                  <c:v>7.4625830168789514E-3</c:v>
                </c:pt>
                <c:pt idx="177">
                  <c:v>7.4776479335345175E-3</c:v>
                </c:pt>
                <c:pt idx="178">
                  <c:v>7.4873019663925216E-3</c:v>
                </c:pt>
                <c:pt idx="179">
                  <c:v>7.5542894892415852E-3</c:v>
                </c:pt>
                <c:pt idx="180">
                  <c:v>7.6239383470154028E-3</c:v>
                </c:pt>
                <c:pt idx="181">
                  <c:v>7.7711631893966245E-3</c:v>
                </c:pt>
                <c:pt idx="182">
                  <c:v>7.7983405736785517E-3</c:v>
                </c:pt>
                <c:pt idx="183">
                  <c:v>7.8044019402046059E-3</c:v>
                </c:pt>
                <c:pt idx="184">
                  <c:v>7.8290498538543286E-3</c:v>
                </c:pt>
                <c:pt idx="185">
                  <c:v>7.9000503814847887E-3</c:v>
                </c:pt>
                <c:pt idx="186">
                  <c:v>7.9228167771566854E-3</c:v>
                </c:pt>
                <c:pt idx="187">
                  <c:v>7.9279771953907861E-3</c:v>
                </c:pt>
                <c:pt idx="188">
                  <c:v>7.9425777229168524E-3</c:v>
                </c:pt>
                <c:pt idx="189">
                  <c:v>7.9474046896517263E-3</c:v>
                </c:pt>
                <c:pt idx="190">
                  <c:v>7.9506938592699035E-3</c:v>
                </c:pt>
                <c:pt idx="191">
                  <c:v>7.9557350520789369E-3</c:v>
                </c:pt>
                <c:pt idx="192">
                  <c:v>7.9572887910853759E-3</c:v>
                </c:pt>
                <c:pt idx="193">
                  <c:v>7.9656611229774275E-3</c:v>
                </c:pt>
                <c:pt idx="194">
                  <c:v>7.9658562494045702E-3</c:v>
                </c:pt>
                <c:pt idx="195">
                  <c:v>7.9689808749963398E-3</c:v>
                </c:pt>
                <c:pt idx="196">
                  <c:v>7.9691763267681695E-3</c:v>
                </c:pt>
                <c:pt idx="197">
                  <c:v>7.9723061578749581E-3</c:v>
                </c:pt>
                <c:pt idx="198">
                  <c:v>7.9725019349914765E-3</c:v>
                </c:pt>
                <c:pt idx="199">
                  <c:v>7.9929672481682482E-3</c:v>
                </c:pt>
                <c:pt idx="200">
                  <c:v>8.0076551479809285E-3</c:v>
                </c:pt>
                <c:pt idx="201">
                  <c:v>8.0094486621885529E-3</c:v>
                </c:pt>
                <c:pt idx="202">
                  <c:v>8.0335103124798257E-3</c:v>
                </c:pt>
                <c:pt idx="203">
                  <c:v>8.0876227301631062E-3</c:v>
                </c:pt>
                <c:pt idx="204">
                  <c:v>8.1125685524906545E-3</c:v>
                </c:pt>
                <c:pt idx="205">
                  <c:v>8.1251448084378886E-3</c:v>
                </c:pt>
                <c:pt idx="206">
                  <c:v>8.1797926784640766E-3</c:v>
                </c:pt>
                <c:pt idx="207">
                  <c:v>8.1944635111178658E-3</c:v>
                </c:pt>
                <c:pt idx="208">
                  <c:v>8.2018321126030042E-3</c:v>
                </c:pt>
                <c:pt idx="209">
                  <c:v>8.4741506154134161E-3</c:v>
                </c:pt>
                <c:pt idx="210">
                  <c:v>8.4842416705784001E-3</c:v>
                </c:pt>
                <c:pt idx="211">
                  <c:v>8.4883357429563523E-3</c:v>
                </c:pt>
                <c:pt idx="212">
                  <c:v>8.4926766715669455E-3</c:v>
                </c:pt>
                <c:pt idx="213">
                  <c:v>8.5173923911148943E-3</c:v>
                </c:pt>
                <c:pt idx="214">
                  <c:v>8.5634685543726722E-3</c:v>
                </c:pt>
                <c:pt idx="215">
                  <c:v>8.576332445699662E-3</c:v>
                </c:pt>
                <c:pt idx="216">
                  <c:v>8.5783160990053012E-3</c:v>
                </c:pt>
                <c:pt idx="217">
                  <c:v>8.5825354290883938E-3</c:v>
                </c:pt>
                <c:pt idx="218">
                  <c:v>8.6039650372514501E-3</c:v>
                </c:pt>
                <c:pt idx="219">
                  <c:v>8.6082178778374742E-3</c:v>
                </c:pt>
                <c:pt idx="220">
                  <c:v>8.6645172704582045E-3</c:v>
                </c:pt>
                <c:pt idx="221">
                  <c:v>8.6685932804713463E-3</c:v>
                </c:pt>
                <c:pt idx="222">
                  <c:v>8.7215095171347193E-3</c:v>
                </c:pt>
                <c:pt idx="223">
                  <c:v>8.7235808986787615E-3</c:v>
                </c:pt>
                <c:pt idx="224">
                  <c:v>8.8289782943693704E-3</c:v>
                </c:pt>
                <c:pt idx="225">
                  <c:v>8.9757723214759083E-3</c:v>
                </c:pt>
                <c:pt idx="226">
                  <c:v>8.9852016562191016E-3</c:v>
                </c:pt>
                <c:pt idx="227">
                  <c:v>8.9877013597803763E-3</c:v>
                </c:pt>
                <c:pt idx="228">
                  <c:v>9.004405665689174E-3</c:v>
                </c:pt>
                <c:pt idx="229">
                  <c:v>9.3141684187123333E-3</c:v>
                </c:pt>
                <c:pt idx="230">
                  <c:v>9.3732333064389453E-3</c:v>
                </c:pt>
                <c:pt idx="231">
                  <c:v>9.4833250511688373E-3</c:v>
                </c:pt>
                <c:pt idx="232">
                  <c:v>9.7303728444407545E-3</c:v>
                </c:pt>
                <c:pt idx="233">
                  <c:v>9.7332985007511919E-3</c:v>
                </c:pt>
                <c:pt idx="234">
                  <c:v>9.8399859116136482E-3</c:v>
                </c:pt>
                <c:pt idx="235">
                  <c:v>9.8403173000515716E-3</c:v>
                </c:pt>
                <c:pt idx="236">
                  <c:v>9.8403173000515716E-3</c:v>
                </c:pt>
                <c:pt idx="237">
                  <c:v>1.0454313935478837E-2</c:v>
                </c:pt>
                <c:pt idx="238">
                  <c:v>1.0485786589698603E-2</c:v>
                </c:pt>
                <c:pt idx="239">
                  <c:v>1.0641898677047939E-2</c:v>
                </c:pt>
                <c:pt idx="240">
                  <c:v>1.0645273021959896E-2</c:v>
                </c:pt>
                <c:pt idx="241">
                  <c:v>1.0645648044861952E-2</c:v>
                </c:pt>
                <c:pt idx="242">
                  <c:v>1.0646023086901931E-2</c:v>
                </c:pt>
                <c:pt idx="243">
                  <c:v>1.0648273741038172E-2</c:v>
                </c:pt>
                <c:pt idx="244">
                  <c:v>1.0648648917043611E-2</c:v>
                </c:pt>
                <c:pt idx="245">
                  <c:v>1.077999050043699E-2</c:v>
                </c:pt>
                <c:pt idx="246">
                  <c:v>1.0829021061806013E-2</c:v>
                </c:pt>
                <c:pt idx="247">
                  <c:v>1.1012137887113312E-2</c:v>
                </c:pt>
                <c:pt idx="248">
                  <c:v>1.1580238957413634E-2</c:v>
                </c:pt>
                <c:pt idx="249">
                  <c:v>1.1787060947801218E-2</c:v>
                </c:pt>
                <c:pt idx="250">
                  <c:v>1.1846060935404204E-2</c:v>
                </c:pt>
                <c:pt idx="251">
                  <c:v>1.189760060865953E-2</c:v>
                </c:pt>
                <c:pt idx="252">
                  <c:v>1.2020818718376319E-2</c:v>
                </c:pt>
                <c:pt idx="253">
                  <c:v>1.2073713563253131E-2</c:v>
                </c:pt>
                <c:pt idx="254">
                  <c:v>1.2199101224457373E-2</c:v>
                </c:pt>
                <c:pt idx="255">
                  <c:v>1.2302946344378216E-2</c:v>
                </c:pt>
                <c:pt idx="256">
                  <c:v>1.2376836875929657E-2</c:v>
                </c:pt>
                <c:pt idx="257">
                  <c:v>1.3010281754587228E-2</c:v>
                </c:pt>
                <c:pt idx="258">
                  <c:v>1.3125736826462162E-2</c:v>
                </c:pt>
                <c:pt idx="259">
                  <c:v>1.318850783847483E-2</c:v>
                </c:pt>
                <c:pt idx="260">
                  <c:v>1.3255029894803916E-2</c:v>
                </c:pt>
                <c:pt idx="261">
                  <c:v>1.3313527064226508E-2</c:v>
                </c:pt>
                <c:pt idx="262">
                  <c:v>1.3414935069364382E-2</c:v>
                </c:pt>
                <c:pt idx="263">
                  <c:v>1.3440785955146261E-2</c:v>
                </c:pt>
                <c:pt idx="264">
                  <c:v>1.3483652907604421E-2</c:v>
                </c:pt>
                <c:pt idx="265">
                  <c:v>1.3504639373634594E-2</c:v>
                </c:pt>
                <c:pt idx="266">
                  <c:v>1.354821873143696E-2</c:v>
                </c:pt>
                <c:pt idx="267">
                  <c:v>1.3556249095623762E-2</c:v>
                </c:pt>
                <c:pt idx="268">
                  <c:v>1.3724493126252336E-2</c:v>
                </c:pt>
                <c:pt idx="269">
                  <c:v>1.3742299680998094E-2</c:v>
                </c:pt>
                <c:pt idx="270">
                  <c:v>1.3755542583753493E-2</c:v>
                </c:pt>
                <c:pt idx="271">
                  <c:v>1.3825023975370745E-2</c:v>
                </c:pt>
                <c:pt idx="272">
                  <c:v>1.385579006148244E-2</c:v>
                </c:pt>
                <c:pt idx="273">
                  <c:v>1.4348912381629494E-2</c:v>
                </c:pt>
                <c:pt idx="274">
                  <c:v>1.4693476895297521E-2</c:v>
                </c:pt>
                <c:pt idx="275">
                  <c:v>1.4791101471054845E-2</c:v>
                </c:pt>
                <c:pt idx="276">
                  <c:v>1.4842613566732978E-2</c:v>
                </c:pt>
                <c:pt idx="277">
                  <c:v>1.4903659421431986E-2</c:v>
                </c:pt>
                <c:pt idx="278">
                  <c:v>1.5003153921522051E-2</c:v>
                </c:pt>
                <c:pt idx="279">
                  <c:v>1.5007590291021822E-2</c:v>
                </c:pt>
                <c:pt idx="280">
                  <c:v>1.5112755801594952E-2</c:v>
                </c:pt>
                <c:pt idx="281">
                  <c:v>1.5270940389140598E-2</c:v>
                </c:pt>
                <c:pt idx="282">
                  <c:v>1.5445448242953998E-2</c:v>
                </c:pt>
                <c:pt idx="283">
                  <c:v>1.5611992125869369E-2</c:v>
                </c:pt>
                <c:pt idx="284">
                  <c:v>1.642806473639476E-2</c:v>
                </c:pt>
                <c:pt idx="285">
                  <c:v>1.6438897439819737E-2</c:v>
                </c:pt>
                <c:pt idx="286">
                  <c:v>1.6505836128899217E-2</c:v>
                </c:pt>
                <c:pt idx="287">
                  <c:v>1.6536670801559947E-2</c:v>
                </c:pt>
                <c:pt idx="288">
                  <c:v>1.6864978599695723E-2</c:v>
                </c:pt>
                <c:pt idx="289">
                  <c:v>1.6870517845579878E-2</c:v>
                </c:pt>
                <c:pt idx="290">
                  <c:v>1.7307355103711782E-2</c:v>
                </c:pt>
                <c:pt idx="291">
                  <c:v>1.8109200414889965E-2</c:v>
                </c:pt>
                <c:pt idx="292">
                  <c:v>1.8361338167248584E-2</c:v>
                </c:pt>
                <c:pt idx="293">
                  <c:v>1.8383798858151865E-2</c:v>
                </c:pt>
                <c:pt idx="294">
                  <c:v>1.8509057178249359E-2</c:v>
                </c:pt>
                <c:pt idx="295">
                  <c:v>1.8571609520592908E-2</c:v>
                </c:pt>
                <c:pt idx="296">
                  <c:v>1.8668431448268508E-2</c:v>
                </c:pt>
                <c:pt idx="297">
                  <c:v>1.8669100582769115E-2</c:v>
                </c:pt>
                <c:pt idx="298">
                  <c:v>1.8754236217384184E-2</c:v>
                </c:pt>
                <c:pt idx="299">
                  <c:v>1.8886232437419336E-2</c:v>
                </c:pt>
                <c:pt idx="300">
                  <c:v>1.9072670635259286E-2</c:v>
                </c:pt>
                <c:pt idx="301">
                  <c:v>1.9342307970250609E-2</c:v>
                </c:pt>
                <c:pt idx="302">
                  <c:v>1.9542670097733274E-2</c:v>
                </c:pt>
                <c:pt idx="303">
                  <c:v>1.9596140106380455E-2</c:v>
                </c:pt>
                <c:pt idx="304">
                  <c:v>2.0449847975465115E-2</c:v>
                </c:pt>
                <c:pt idx="305">
                  <c:v>2.0450566256151641E-2</c:v>
                </c:pt>
                <c:pt idx="306">
                  <c:v>2.0554198474926216E-2</c:v>
                </c:pt>
                <c:pt idx="307">
                  <c:v>2.0659675179899663E-2</c:v>
                </c:pt>
                <c:pt idx="308">
                  <c:v>2.0939040837874078E-2</c:v>
                </c:pt>
                <c:pt idx="309">
                  <c:v>2.0939040837874078E-2</c:v>
                </c:pt>
                <c:pt idx="310">
                  <c:v>2.1495052004396466E-2</c:v>
                </c:pt>
                <c:pt idx="311">
                  <c:v>2.1706072186624101E-2</c:v>
                </c:pt>
                <c:pt idx="312">
                  <c:v>2.1841561674793519E-2</c:v>
                </c:pt>
                <c:pt idx="313">
                  <c:v>2.1854389950683579E-2</c:v>
                </c:pt>
                <c:pt idx="314">
                  <c:v>2.2634207977351693E-2</c:v>
                </c:pt>
                <c:pt idx="315">
                  <c:v>2.3128166343597132E-2</c:v>
                </c:pt>
                <c:pt idx="316">
                  <c:v>2.3786669886152589E-2</c:v>
                </c:pt>
                <c:pt idx="317">
                  <c:v>2.4256830785353293E-2</c:v>
                </c:pt>
                <c:pt idx="318">
                  <c:v>2.4319519761098692E-2</c:v>
                </c:pt>
                <c:pt idx="319">
                  <c:v>2.5433683609659741E-2</c:v>
                </c:pt>
                <c:pt idx="320">
                  <c:v>2.5490049377483202E-2</c:v>
                </c:pt>
                <c:pt idx="321">
                  <c:v>2.5554934047118703E-2</c:v>
                </c:pt>
                <c:pt idx="322">
                  <c:v>2.6019134153412369E-2</c:v>
                </c:pt>
                <c:pt idx="323">
                  <c:v>2.6210879665056471E-2</c:v>
                </c:pt>
                <c:pt idx="324">
                  <c:v>2.6445004468348968E-2</c:v>
                </c:pt>
                <c:pt idx="325">
                  <c:v>2.8075861074248139E-2</c:v>
                </c:pt>
                <c:pt idx="326">
                  <c:v>2.8174842659342589E-2</c:v>
                </c:pt>
                <c:pt idx="327">
                  <c:v>2.8553993485163517E-2</c:v>
                </c:pt>
                <c:pt idx="328">
                  <c:v>2.8819294848843099E-2</c:v>
                </c:pt>
                <c:pt idx="329">
                  <c:v>2.88577195988069E-2</c:v>
                </c:pt>
                <c:pt idx="330">
                  <c:v>2.9124875484625685E-2</c:v>
                </c:pt>
                <c:pt idx="331">
                  <c:v>2.9235514801398858E-2</c:v>
                </c:pt>
                <c:pt idx="332">
                  <c:v>2.9593273574956881E-2</c:v>
                </c:pt>
                <c:pt idx="333">
                  <c:v>2.9680827929383858E-2</c:v>
                </c:pt>
                <c:pt idx="334">
                  <c:v>3.0763752346868376E-2</c:v>
                </c:pt>
                <c:pt idx="335">
                  <c:v>3.0812446490869099E-2</c:v>
                </c:pt>
                <c:pt idx="336">
                  <c:v>3.0820089304517049E-2</c:v>
                </c:pt>
                <c:pt idx="337">
                  <c:v>3.1098929236726369E-2</c:v>
                </c:pt>
                <c:pt idx="338">
                  <c:v>3.1329154202356199E-2</c:v>
                </c:pt>
                <c:pt idx="339">
                  <c:v>3.1513927416787449E-2</c:v>
                </c:pt>
                <c:pt idx="340">
                  <c:v>3.1577938061388033E-2</c:v>
                </c:pt>
                <c:pt idx="341">
                  <c:v>3.1802631815226953E-2</c:v>
                </c:pt>
                <c:pt idx="342">
                  <c:v>3.2246229982644661E-2</c:v>
                </c:pt>
                <c:pt idx="343">
                  <c:v>3.235651099162512E-2</c:v>
                </c:pt>
                <c:pt idx="344">
                  <c:v>3.2779159663543458E-2</c:v>
                </c:pt>
                <c:pt idx="345">
                  <c:v>3.3638966312571725E-2</c:v>
                </c:pt>
                <c:pt idx="346">
                  <c:v>3.4098603016244844E-2</c:v>
                </c:pt>
                <c:pt idx="347">
                  <c:v>3.4263929762589823E-2</c:v>
                </c:pt>
                <c:pt idx="348">
                  <c:v>3.4438986213546977E-2</c:v>
                </c:pt>
                <c:pt idx="349">
                  <c:v>3.4633120731477507E-2</c:v>
                </c:pt>
                <c:pt idx="350">
                  <c:v>3.4870291247444257E-2</c:v>
                </c:pt>
                <c:pt idx="351">
                  <c:v>3.5100172542025854E-2</c:v>
                </c:pt>
                <c:pt idx="352">
                  <c:v>3.5157270898135196E-2</c:v>
                </c:pt>
                <c:pt idx="353">
                  <c:v>3.5734586229504747E-2</c:v>
                </c:pt>
                <c:pt idx="354">
                  <c:v>3.5742980933866131E-2</c:v>
                </c:pt>
                <c:pt idx="355">
                  <c:v>3.6888580028217322E-2</c:v>
                </c:pt>
                <c:pt idx="356">
                  <c:v>3.8604330586253024E-2</c:v>
                </c:pt>
                <c:pt idx="357">
                  <c:v>3.8660473822245606E-2</c:v>
                </c:pt>
                <c:pt idx="358">
                  <c:v>3.8660473822245606E-2</c:v>
                </c:pt>
                <c:pt idx="359">
                  <c:v>3.8661575167596163E-2</c:v>
                </c:pt>
                <c:pt idx="360">
                  <c:v>3.8700134311756992E-2</c:v>
                </c:pt>
                <c:pt idx="361">
                  <c:v>3.8701236346072754E-2</c:v>
                </c:pt>
                <c:pt idx="362">
                  <c:v>3.8849082046899269E-2</c:v>
                </c:pt>
                <c:pt idx="363">
                  <c:v>3.8850186664834627E-2</c:v>
                </c:pt>
                <c:pt idx="364">
                  <c:v>3.8851291301907925E-2</c:v>
                </c:pt>
                <c:pt idx="365">
                  <c:v>3.8935299717040059E-2</c:v>
                </c:pt>
                <c:pt idx="366">
                  <c:v>3.9438327163393364E-2</c:v>
                </c:pt>
                <c:pt idx="367">
                  <c:v>4.1808841145725376E-2</c:v>
                </c:pt>
                <c:pt idx="368">
                  <c:v>4.4625752868401147E-2</c:v>
                </c:pt>
                <c:pt idx="369">
                  <c:v>4.4724260476232819E-2</c:v>
                </c:pt>
                <c:pt idx="370">
                  <c:v>4.539558448837383E-2</c:v>
                </c:pt>
                <c:pt idx="371">
                  <c:v>4.8443125910426252E-2</c:v>
                </c:pt>
                <c:pt idx="372">
                  <c:v>4.8443125910426252E-2</c:v>
                </c:pt>
                <c:pt idx="373">
                  <c:v>4.8475890106915512E-2</c:v>
                </c:pt>
                <c:pt idx="374">
                  <c:v>4.8475890106915512E-2</c:v>
                </c:pt>
                <c:pt idx="375">
                  <c:v>4.864874590366372E-2</c:v>
                </c:pt>
                <c:pt idx="376">
                  <c:v>4.8941016926235162E-2</c:v>
                </c:pt>
                <c:pt idx="377">
                  <c:v>4.8972709230637179E-2</c:v>
                </c:pt>
                <c:pt idx="378">
                  <c:v>4.9025979229090008E-2</c:v>
                </c:pt>
                <c:pt idx="379">
                  <c:v>4.9025979229090008E-2</c:v>
                </c:pt>
                <c:pt idx="380">
                  <c:v>4.902724797385187E-2</c:v>
                </c:pt>
                <c:pt idx="381">
                  <c:v>4.9028516737751632E-2</c:v>
                </c:pt>
                <c:pt idx="382">
                  <c:v>4.9028516737751632E-2</c:v>
                </c:pt>
                <c:pt idx="383">
                  <c:v>5.2202343739875576E-2</c:v>
                </c:pt>
                <c:pt idx="384">
                  <c:v>5.2800353998777194E-2</c:v>
                </c:pt>
                <c:pt idx="385">
                  <c:v>5.2801678454032497E-2</c:v>
                </c:pt>
                <c:pt idx="386">
                  <c:v>5.316264083627216E-2</c:v>
                </c:pt>
                <c:pt idx="387">
                  <c:v>5.3630534030974258E-2</c:v>
                </c:pt>
                <c:pt idx="388">
                  <c:v>5.3631870428293413E-2</c:v>
                </c:pt>
                <c:pt idx="389">
                  <c:v>5.4861340196139738E-2</c:v>
                </c:pt>
                <c:pt idx="390">
                  <c:v>5.4965647149632618E-2</c:v>
                </c:pt>
                <c:pt idx="391">
                  <c:v>5.4965647149632618E-2</c:v>
                </c:pt>
                <c:pt idx="392">
                  <c:v>5.6735521868299527E-2</c:v>
                </c:pt>
                <c:pt idx="393">
                  <c:v>5.677003127494698E-2</c:v>
                </c:pt>
                <c:pt idx="394">
                  <c:v>5.685428442593847E-2</c:v>
                </c:pt>
                <c:pt idx="395">
                  <c:v>5.6924780242871842E-2</c:v>
                </c:pt>
                <c:pt idx="396">
                  <c:v>5.6970421708401567E-2</c:v>
                </c:pt>
                <c:pt idx="397">
                  <c:v>5.6971805108459297E-2</c:v>
                </c:pt>
                <c:pt idx="398">
                  <c:v>5.7660330400904361E-2</c:v>
                </c:pt>
                <c:pt idx="399">
                  <c:v>5.7742544930607431E-2</c:v>
                </c:pt>
                <c:pt idx="400">
                  <c:v>5.8364783696563255E-2</c:v>
                </c:pt>
                <c:pt idx="401">
                  <c:v>5.8364783696563255E-2</c:v>
                </c:pt>
                <c:pt idx="402">
                  <c:v>5.8366186253681743E-2</c:v>
                </c:pt>
                <c:pt idx="403">
                  <c:v>5.8377407399594947E-2</c:v>
                </c:pt>
                <c:pt idx="404">
                  <c:v>5.8401256401469107E-2</c:v>
                </c:pt>
                <c:pt idx="405">
                  <c:v>5.8402659456173581E-2</c:v>
                </c:pt>
                <c:pt idx="406">
                  <c:v>5.9269163204784522E-2</c:v>
                </c:pt>
                <c:pt idx="407">
                  <c:v>6.146492438869107E-2</c:v>
                </c:pt>
                <c:pt idx="408">
                  <c:v>6.1466368628205537E-2</c:v>
                </c:pt>
                <c:pt idx="409">
                  <c:v>6.1551612633684069E-2</c:v>
                </c:pt>
                <c:pt idx="410">
                  <c:v>6.1553058021473955E-2</c:v>
                </c:pt>
                <c:pt idx="411">
                  <c:v>6.1563176271864833E-2</c:v>
                </c:pt>
                <c:pt idx="412">
                  <c:v>6.1564621812758097E-2</c:v>
                </c:pt>
                <c:pt idx="413">
                  <c:v>6.1576186828869298E-2</c:v>
                </c:pt>
                <c:pt idx="414">
                  <c:v>6.1577632542003852E-2</c:v>
                </c:pt>
                <c:pt idx="415">
                  <c:v>6.1587753069807571E-2</c:v>
                </c:pt>
                <c:pt idx="416">
                  <c:v>6.1589198936045503E-2</c:v>
                </c:pt>
                <c:pt idx="417">
                  <c:v>6.1590644821421348E-2</c:v>
                </c:pt>
                <c:pt idx="418">
                  <c:v>6.1625351811818802E-2</c:v>
                </c:pt>
                <c:pt idx="419">
                  <c:v>6.1626798175642747E-2</c:v>
                </c:pt>
                <c:pt idx="420">
                  <c:v>6.1638369775199417E-2</c:v>
                </c:pt>
                <c:pt idx="421">
                  <c:v>6.1639816311264639E-2</c:v>
                </c:pt>
                <c:pt idx="422">
                  <c:v>6.1649942599583146E-2</c:v>
                </c:pt>
                <c:pt idx="423">
                  <c:v>6.1651389288751759E-2</c:v>
                </c:pt>
                <c:pt idx="424">
                  <c:v>6.1662963491065967E-2</c:v>
                </c:pt>
                <c:pt idx="425">
                  <c:v>6.1664410352475885E-2</c:v>
                </c:pt>
                <c:pt idx="426">
                  <c:v>6.1674538918207206E-2</c:v>
                </c:pt>
                <c:pt idx="427">
                  <c:v>6.1675985932720515E-2</c:v>
                </c:pt>
                <c:pt idx="428">
                  <c:v>6.168756273779219E-2</c:v>
                </c:pt>
                <c:pt idx="429">
                  <c:v>6.168756273779219E-2</c:v>
                </c:pt>
                <c:pt idx="430">
                  <c:v>6.1689009924546803E-2</c:v>
                </c:pt>
                <c:pt idx="431">
                  <c:v>6.1689009924546803E-2</c:v>
                </c:pt>
                <c:pt idx="432">
                  <c:v>6.1699140767690938E-2</c:v>
                </c:pt>
                <c:pt idx="433">
                  <c:v>6.1700588107548929E-2</c:v>
                </c:pt>
                <c:pt idx="434">
                  <c:v>6.1700588107548929E-2</c:v>
                </c:pt>
                <c:pt idx="435">
                  <c:v>6.1702035466544861E-2</c:v>
                </c:pt>
                <c:pt idx="436">
                  <c:v>6.1702035466544861E-2</c:v>
                </c:pt>
                <c:pt idx="437">
                  <c:v>6.1712167515378141E-2</c:v>
                </c:pt>
                <c:pt idx="438">
                  <c:v>6.1713615027477423E-2</c:v>
                </c:pt>
                <c:pt idx="439">
                  <c:v>6.1713615027477423E-2</c:v>
                </c:pt>
                <c:pt idx="440">
                  <c:v>6.1715062558714645E-2</c:v>
                </c:pt>
                <c:pt idx="441">
                  <c:v>6.1725195813237071E-2</c:v>
                </c:pt>
                <c:pt idx="442">
                  <c:v>6.1725195813237071E-2</c:v>
                </c:pt>
                <c:pt idx="443">
                  <c:v>6.1726643497577657E-2</c:v>
                </c:pt>
                <c:pt idx="444">
                  <c:v>6.1726643497577657E-2</c:v>
                </c:pt>
                <c:pt idx="445">
                  <c:v>6.1749809049784901E-2</c:v>
                </c:pt>
                <c:pt idx="446">
                  <c:v>6.1751257059470224E-2</c:v>
                </c:pt>
                <c:pt idx="447">
                  <c:v>6.1762841825917819E-2</c:v>
                </c:pt>
                <c:pt idx="448">
                  <c:v>6.1772979501300423E-2</c:v>
                </c:pt>
                <c:pt idx="449">
                  <c:v>6.1774427817192487E-2</c:v>
                </c:pt>
                <c:pt idx="450">
                  <c:v>6.1775876152222464E-2</c:v>
                </c:pt>
                <c:pt idx="451">
                  <c:v>6.17860150332942E-2</c:v>
                </c:pt>
                <c:pt idx="452">
                  <c:v>6.1787463521427569E-2</c:v>
                </c:pt>
                <c:pt idx="453">
                  <c:v>6.1788912028698864E-2</c:v>
                </c:pt>
                <c:pt idx="454">
                  <c:v>6.1799052115459746E-2</c:v>
                </c:pt>
                <c:pt idx="455">
                  <c:v>6.1799052115459746E-2</c:v>
                </c:pt>
                <c:pt idx="456">
                  <c:v>6.1800500775834419E-2</c:v>
                </c:pt>
                <c:pt idx="457">
                  <c:v>6.1800500775834419E-2</c:v>
                </c:pt>
                <c:pt idx="458">
                  <c:v>6.1810641934318969E-2</c:v>
                </c:pt>
                <c:pt idx="459">
                  <c:v>6.1812090747797019E-2</c:v>
                </c:pt>
                <c:pt idx="460">
                  <c:v>6.1812090747797019E-2</c:v>
                </c:pt>
                <c:pt idx="461">
                  <c:v>6.1813539580412996E-2</c:v>
                </c:pt>
                <c:pt idx="462">
                  <c:v>6.1813539580412996E-2</c:v>
                </c:pt>
                <c:pt idx="463">
                  <c:v>6.1823681944586706E-2</c:v>
                </c:pt>
                <c:pt idx="464">
                  <c:v>6.182513093030606E-2</c:v>
                </c:pt>
                <c:pt idx="465">
                  <c:v>6.182513093030606E-2</c:v>
                </c:pt>
                <c:pt idx="466">
                  <c:v>6.1826579935163342E-2</c:v>
                </c:pt>
                <c:pt idx="467">
                  <c:v>6.1835274366203438E-2</c:v>
                </c:pt>
                <c:pt idx="468">
                  <c:v>6.183672350502617E-2</c:v>
                </c:pt>
                <c:pt idx="469">
                  <c:v>6.183672350502617E-2</c:v>
                </c:pt>
                <c:pt idx="470">
                  <c:v>6.1838172662986857E-2</c:v>
                </c:pt>
                <c:pt idx="471">
                  <c:v>6.1838172662986857E-2</c:v>
                </c:pt>
                <c:pt idx="472">
                  <c:v>6.1849766615637417E-2</c:v>
                </c:pt>
                <c:pt idx="473">
                  <c:v>6.1851215945839408E-2</c:v>
                </c:pt>
                <c:pt idx="474">
                  <c:v>6.198463619645507E-2</c:v>
                </c:pt>
                <c:pt idx="475">
                  <c:v>6.1986087306483861E-2</c:v>
                </c:pt>
                <c:pt idx="476">
                  <c:v>6.2465998833645217E-2</c:v>
                </c:pt>
                <c:pt idx="477">
                  <c:v>6.2467456278326491E-2</c:v>
                </c:pt>
                <c:pt idx="478">
                  <c:v>6.2468913742145693E-2</c:v>
                </c:pt>
                <c:pt idx="479">
                  <c:v>6.2956777328850105E-2</c:v>
                </c:pt>
                <c:pt idx="480">
                  <c:v>6.2958241203873458E-2</c:v>
                </c:pt>
                <c:pt idx="481">
                  <c:v>6.2968488864898753E-2</c:v>
                </c:pt>
                <c:pt idx="482">
                  <c:v>6.2969952893025483E-2</c:v>
                </c:pt>
                <c:pt idx="483">
                  <c:v>6.3006559816018756E-2</c:v>
                </c:pt>
                <c:pt idx="484">
                  <c:v>6.3008024341731486E-2</c:v>
                </c:pt>
                <c:pt idx="485">
                  <c:v>6.3123782348873198E-2</c:v>
                </c:pt>
                <c:pt idx="486">
                  <c:v>6.3123782348873198E-2</c:v>
                </c:pt>
                <c:pt idx="487">
                  <c:v>6.3125248405619769E-2</c:v>
                </c:pt>
                <c:pt idx="488">
                  <c:v>6.3125248405619769E-2</c:v>
                </c:pt>
                <c:pt idx="489">
                  <c:v>6.6685317579821379E-2</c:v>
                </c:pt>
                <c:pt idx="490">
                  <c:v>6.6686829414479412E-2</c:v>
                </c:pt>
                <c:pt idx="491">
                  <c:v>6.670950923090084E-2</c:v>
                </c:pt>
                <c:pt idx="492">
                  <c:v>6.672160689368116E-2</c:v>
                </c:pt>
                <c:pt idx="493">
                  <c:v>6.6853248063883486E-2</c:v>
                </c:pt>
                <c:pt idx="494">
                  <c:v>6.6854762022850955E-2</c:v>
                </c:pt>
                <c:pt idx="495">
                  <c:v>6.6863846178552205E-2</c:v>
                </c:pt>
                <c:pt idx="496">
                  <c:v>6.686536027148518E-2</c:v>
                </c:pt>
                <c:pt idx="497">
                  <c:v>6.6866874383556041E-2</c:v>
                </c:pt>
                <c:pt idx="498">
                  <c:v>6.6953210406581878E-2</c:v>
                </c:pt>
                <c:pt idx="499">
                  <c:v>6.6953210406581878E-2</c:v>
                </c:pt>
                <c:pt idx="500">
                  <c:v>6.6954725628652262E-2</c:v>
                </c:pt>
                <c:pt idx="501">
                  <c:v>6.6954725628652262E-2</c:v>
                </c:pt>
                <c:pt idx="502">
                  <c:v>6.7943669080436836E-2</c:v>
                </c:pt>
                <c:pt idx="503">
                  <c:v>6.7943669080436836E-2</c:v>
                </c:pt>
                <c:pt idx="504">
                  <c:v>6.7945196761295026E-2</c:v>
                </c:pt>
                <c:pt idx="505">
                  <c:v>6.7946724461291103E-2</c:v>
                </c:pt>
                <c:pt idx="506">
                  <c:v>7.0389067457974103E-2</c:v>
                </c:pt>
                <c:pt idx="507">
                  <c:v>7.0562123900709595E-2</c:v>
                </c:pt>
                <c:pt idx="508">
                  <c:v>7.0563684039484958E-2</c:v>
                </c:pt>
                <c:pt idx="509">
                  <c:v>7.0616740144911025E-2</c:v>
                </c:pt>
                <c:pt idx="510">
                  <c:v>7.1123443543121959E-2</c:v>
                </c:pt>
                <c:pt idx="511">
                  <c:v>7.1150085303803678E-2</c:v>
                </c:pt>
                <c:pt idx="512">
                  <c:v>7.1580250771068082E-2</c:v>
                </c:pt>
                <c:pt idx="513">
                  <c:v>7.2067088201656179E-2</c:v>
                </c:pt>
                <c:pt idx="514">
                  <c:v>7.2486058037692952E-2</c:v>
                </c:pt>
                <c:pt idx="515">
                  <c:v>7.7388494784541781E-2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8E-47BB-B843-41B5DBD9D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657456"/>
        <c:axId val="1"/>
      </c:scatterChart>
      <c:valAx>
        <c:axId val="786657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963459695743158"/>
              <c:y val="0.91291543512015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17418678521040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657456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29792429792"/>
          <c:y val="0.89189189189189189"/>
          <c:w val="0.4358974358974359"/>
          <c:h val="0.957957957957957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339489615080163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3813854324600944"/>
          <c:w val="0.91086799697134102"/>
          <c:h val="0.687689704420351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(7)'!$E$20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(7)'!$D$21:$D$983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(7)'!$E$21:$E$983</c:f>
              <c:numCache>
                <c:formatCode>General</c:formatCode>
                <c:ptCount val="963"/>
                <c:pt idx="0">
                  <c:v>2.1787560006487183E-2</c:v>
                </c:pt>
                <c:pt idx="1">
                  <c:v>2.2179500003403518E-2</c:v>
                </c:pt>
                <c:pt idx="2">
                  <c:v>1.542543999676127E-2</c:v>
                </c:pt>
                <c:pt idx="3">
                  <c:v>2.4438040003587957E-2</c:v>
                </c:pt>
                <c:pt idx="4">
                  <c:v>1.4956939994590357E-2</c:v>
                </c:pt>
                <c:pt idx="5">
                  <c:v>1.7394759997841902E-2</c:v>
                </c:pt>
                <c:pt idx="6">
                  <c:v>2.6413419996970333E-2</c:v>
                </c:pt>
                <c:pt idx="7">
                  <c:v>2.3932420001074206E-2</c:v>
                </c:pt>
                <c:pt idx="8">
                  <c:v>2.234956000756938E-2</c:v>
                </c:pt>
                <c:pt idx="9">
                  <c:v>1.1524999994435348E-2</c:v>
                </c:pt>
                <c:pt idx="10">
                  <c:v>8.8383600013912655E-3</c:v>
                </c:pt>
                <c:pt idx="11">
                  <c:v>1.8096799998602364E-2</c:v>
                </c:pt>
                <c:pt idx="12">
                  <c:v>1.0251460000290535E-2</c:v>
                </c:pt>
                <c:pt idx="13">
                  <c:v>6.4887400003499351E-3</c:v>
                </c:pt>
                <c:pt idx="14">
                  <c:v>1.6747180001402739E-2</c:v>
                </c:pt>
                <c:pt idx="15">
                  <c:v>1.9473640000796877E-2</c:v>
                </c:pt>
                <c:pt idx="16">
                  <c:v>2.5948200003767852E-2</c:v>
                </c:pt>
                <c:pt idx="17">
                  <c:v>1.455790000181878E-2</c:v>
                </c:pt>
                <c:pt idx="18">
                  <c:v>1.3640519995533396E-2</c:v>
                </c:pt>
                <c:pt idx="19">
                  <c:v>7.0511200028704479E-3</c:v>
                </c:pt>
                <c:pt idx="20">
                  <c:v>1.1403999815229326E-4</c:v>
                </c:pt>
                <c:pt idx="21">
                  <c:v>5.019980002543889E-3</c:v>
                </c:pt>
                <c:pt idx="22">
                  <c:v>2.2421600006055087E-3</c:v>
                </c:pt>
                <c:pt idx="23">
                  <c:v>6.3968200047384016E-3</c:v>
                </c:pt>
                <c:pt idx="24">
                  <c:v>2.3268000004463829E-3</c:v>
                </c:pt>
                <c:pt idx="25">
                  <c:v>4.5978400012245402E-3</c:v>
                </c:pt>
                <c:pt idx="26">
                  <c:v>6.7524999976740219E-3</c:v>
                </c:pt>
                <c:pt idx="27">
                  <c:v>2.8351200016913936E-3</c:v>
                </c:pt>
                <c:pt idx="28">
                  <c:v>5.3817200023331679E-3</c:v>
                </c:pt>
                <c:pt idx="29">
                  <c:v>5.6190000032074749E-3</c:v>
                </c:pt>
                <c:pt idx="30">
                  <c:v>1.8221399950562045E-3</c:v>
                </c:pt>
                <c:pt idx="31">
                  <c:v>5.2971999684814364E-4</c:v>
                </c:pt>
                <c:pt idx="32">
                  <c:v>-8.0000000161817297E-4</c:v>
                </c:pt>
                <c:pt idx="33">
                  <c:v>0</c:v>
                </c:pt>
                <c:pt idx="34">
                  <c:v>-1.4241799945011735E-3</c:v>
                </c:pt>
                <c:pt idx="35">
                  <c:v>-1.794960000552237E-3</c:v>
                </c:pt>
                <c:pt idx="36">
                  <c:v>-2.0030199957545847E-3</c:v>
                </c:pt>
                <c:pt idx="37">
                  <c:v>3.7556800016318448E-3</c:v>
                </c:pt>
                <c:pt idx="38">
                  <c:v>-8.965999586507678E-5</c:v>
                </c:pt>
                <c:pt idx="39">
                  <c:v>-3.61509999493137E-3</c:v>
                </c:pt>
                <c:pt idx="40">
                  <c:v>-2.4604400023235939E-3</c:v>
                </c:pt>
                <c:pt idx="41">
                  <c:v>7.1297999966191128E-4</c:v>
                </c:pt>
                <c:pt idx="42">
                  <c:v>9.5026000053621829E-4</c:v>
                </c:pt>
                <c:pt idx="43">
                  <c:v>4.4394400028977543E-3</c:v>
                </c:pt>
                <c:pt idx="44">
                  <c:v>-5.8749999880092219E-4</c:v>
                </c:pt>
                <c:pt idx="45">
                  <c:v>-2.5756599934538826E-3</c:v>
                </c:pt>
                <c:pt idx="46">
                  <c:v>-6.7062000016449019E-4</c:v>
                </c:pt>
                <c:pt idx="47">
                  <c:v>-8.1414000014774501E-3</c:v>
                </c:pt>
                <c:pt idx="48">
                  <c:v>-8.9041199971688911E-3</c:v>
                </c:pt>
                <c:pt idx="49">
                  <c:v>-9.2749000032199547E-3</c:v>
                </c:pt>
                <c:pt idx="50">
                  <c:v>1.8797599987010472E-3</c:v>
                </c:pt>
                <c:pt idx="51">
                  <c:v>-1.0965579996991437E-2</c:v>
                </c:pt>
                <c:pt idx="52">
                  <c:v>-1.8829600012395531E-3</c:v>
                </c:pt>
                <c:pt idx="53">
                  <c:v>-5.0164599961135536E-3</c:v>
                </c:pt>
                <c:pt idx="54">
                  <c:v>-8.3755000014207326E-3</c:v>
                </c:pt>
                <c:pt idx="55">
                  <c:v>-6.138220000138972E-3</c:v>
                </c:pt>
                <c:pt idx="56">
                  <c:v>-4.8163000028580427E-3</c:v>
                </c:pt>
                <c:pt idx="57">
                  <c:v>-5.4545599996345118E-3</c:v>
                </c:pt>
                <c:pt idx="58">
                  <c:v>7.2895999983302318E-3</c:v>
                </c:pt>
                <c:pt idx="59">
                  <c:v>-1.3184599956730381E-3</c:v>
                </c:pt>
                <c:pt idx="60">
                  <c:v>1.7399440002918709E-2</c:v>
                </c:pt>
                <c:pt idx="61">
                  <c:v>3.5541000033845194E-3</c:v>
                </c:pt>
                <c:pt idx="62">
                  <c:v>1.3379800002439879E-3</c:v>
                </c:pt>
                <c:pt idx="63">
                  <c:v>-7.743599999230355E-4</c:v>
                </c:pt>
                <c:pt idx="64">
                  <c:v>-8.5370799934025854E-3</c:v>
                </c:pt>
                <c:pt idx="65">
                  <c:v>7.1132999946712516E-3</c:v>
                </c:pt>
                <c:pt idx="66">
                  <c:v>3.5057999775744975E-4</c:v>
                </c:pt>
                <c:pt idx="67">
                  <c:v>4.350579998572357E-3</c:v>
                </c:pt>
                <c:pt idx="68">
                  <c:v>-1.1020199999620672E-2</c:v>
                </c:pt>
                <c:pt idx="69">
                  <c:v>-2.4060799987637438E-3</c:v>
                </c:pt>
                <c:pt idx="70">
                  <c:v>-1.147639995906502E-3</c:v>
                </c:pt>
                <c:pt idx="71">
                  <c:v>-1.8938059998617973E-2</c:v>
                </c:pt>
                <c:pt idx="72">
                  <c:v>-9.9380600004224107E-3</c:v>
                </c:pt>
                <c:pt idx="73">
                  <c:v>-7.0715599940740503E-3</c:v>
                </c:pt>
                <c:pt idx="74">
                  <c:v>9.2844000027980655E-4</c:v>
                </c:pt>
                <c:pt idx="75">
                  <c:v>-6.2470000557368621E-4</c:v>
                </c:pt>
                <c:pt idx="76">
                  <c:v>-2.1607200033031404E-3</c:v>
                </c:pt>
                <c:pt idx="77">
                  <c:v>1.8010000057984143E-3</c:v>
                </c:pt>
                <c:pt idx="78">
                  <c:v>-5.2544000209309161E-4</c:v>
                </c:pt>
                <c:pt idx="79">
                  <c:v>-3.1017599976621568E-3</c:v>
                </c:pt>
                <c:pt idx="80">
                  <c:v>-4.9536400038050488E-3</c:v>
                </c:pt>
                <c:pt idx="81">
                  <c:v>3.2596000528428704E-4</c:v>
                </c:pt>
                <c:pt idx="82">
                  <c:v>-7.4607999704312533E-4</c:v>
                </c:pt>
                <c:pt idx="83">
                  <c:v>-2.8926600061822683E-3</c:v>
                </c:pt>
                <c:pt idx="84">
                  <c:v>-1.0288539997418411E-2</c:v>
                </c:pt>
                <c:pt idx="85">
                  <c:v>-4.3605799946817569E-3</c:v>
                </c:pt>
                <c:pt idx="86">
                  <c:v>-1.6004899996914901E-2</c:v>
                </c:pt>
                <c:pt idx="87">
                  <c:v>4.2079999548150226E-4</c:v>
                </c:pt>
                <c:pt idx="88">
                  <c:v>-1.8306140002096072E-2</c:v>
                </c:pt>
                <c:pt idx="89">
                  <c:v>-5.6643200005055405E-3</c:v>
                </c:pt>
                <c:pt idx="90">
                  <c:v>1.9649000023491681E-3</c:v>
                </c:pt>
                <c:pt idx="91">
                  <c:v>3.6152800021227449E-3</c:v>
                </c:pt>
                <c:pt idx="92">
                  <c:v>6.6001800005324185E-3</c:v>
                </c:pt>
                <c:pt idx="93">
                  <c:v>6.2133999745128676E-4</c:v>
                </c:pt>
                <c:pt idx="94">
                  <c:v>8.8158200014731847E-3</c:v>
                </c:pt>
                <c:pt idx="95">
                  <c:v>-6.5566000557737425E-4</c:v>
                </c:pt>
                <c:pt idx="96">
                  <c:v>8.9735600049607456E-3</c:v>
                </c:pt>
                <c:pt idx="97">
                  <c:v>1.236550000612624E-2</c:v>
                </c:pt>
                <c:pt idx="98">
                  <c:v>3.3992600001511164E-3</c:v>
                </c:pt>
                <c:pt idx="99">
                  <c:v>7.5685400006477721E-3</c:v>
                </c:pt>
                <c:pt idx="100">
                  <c:v>1.5834099998755846E-2</c:v>
                </c:pt>
                <c:pt idx="101">
                  <c:v>-8.0394199976581149E-3</c:v>
                </c:pt>
                <c:pt idx="102">
                  <c:v>-4.4899999920744449E-5</c:v>
                </c:pt>
                <c:pt idx="103">
                  <c:v>3.0437800014624372E-3</c:v>
                </c:pt>
                <c:pt idx="104">
                  <c:v>1.1682399999699555E-3</c:v>
                </c:pt>
                <c:pt idx="105">
                  <c:v>-1.7342580002150498E-2</c:v>
                </c:pt>
                <c:pt idx="106">
                  <c:v>1.4327399985631928E-3</c:v>
                </c:pt>
                <c:pt idx="107">
                  <c:v>1.009640000120271E-3</c:v>
                </c:pt>
                <c:pt idx="108">
                  <c:v>1.6388599979109131E-3</c:v>
                </c:pt>
                <c:pt idx="109">
                  <c:v>-7.3191999399568886E-4</c:v>
                </c:pt>
                <c:pt idx="110">
                  <c:v>-8.2391800024197437E-3</c:v>
                </c:pt>
                <c:pt idx="111">
                  <c:v>3.5870200008503161E-3</c:v>
                </c:pt>
                <c:pt idx="112">
                  <c:v>1.9280800042906776E-3</c:v>
                </c:pt>
                <c:pt idx="113">
                  <c:v>-2.5427999935345724E-4</c:v>
                </c:pt>
                <c:pt idx="114">
                  <c:v>-5.8511800016276538E-3</c:v>
                </c:pt>
                <c:pt idx="115">
                  <c:v>-4.1539999801898375E-4</c:v>
                </c:pt>
                <c:pt idx="116">
                  <c:v>2.1381999977165833E-4</c:v>
                </c:pt>
                <c:pt idx="117">
                  <c:v>4.1463200032012537E-3</c:v>
                </c:pt>
                <c:pt idx="118">
                  <c:v>9.7459997050464153E-5</c:v>
                </c:pt>
                <c:pt idx="119">
                  <c:v>-3.9245999505510554E-4</c:v>
                </c:pt>
                <c:pt idx="120">
                  <c:v>2.419379998173099E-3</c:v>
                </c:pt>
                <c:pt idx="121">
                  <c:v>5.0401999760651961E-4</c:v>
                </c:pt>
                <c:pt idx="122">
                  <c:v>2.29847999435151E-3</c:v>
                </c:pt>
                <c:pt idx="123">
                  <c:v>5.005000057280995E-4</c:v>
                </c:pt>
                <c:pt idx="124">
                  <c:v>2.4710000434424728E-4</c:v>
                </c:pt>
                <c:pt idx="125">
                  <c:v>4.5893999777035788E-4</c:v>
                </c:pt>
                <c:pt idx="126">
                  <c:v>1.3600001693703234E-5</c:v>
                </c:pt>
                <c:pt idx="127">
                  <c:v>-3.1739997211843729E-5</c:v>
                </c:pt>
                <c:pt idx="128">
                  <c:v>-8.2795999333029613E-4</c:v>
                </c:pt>
                <c:pt idx="129">
                  <c:v>2.7658000180963427E-4</c:v>
                </c:pt>
                <c:pt idx="130">
                  <c:v>-1.6876000154297799E-4</c:v>
                </c:pt>
                <c:pt idx="131">
                  <c:v>-3.0654000147478655E-4</c:v>
                </c:pt>
                <c:pt idx="132">
                  <c:v>6.8120003561489284E-5</c:v>
                </c:pt>
                <c:pt idx="133">
                  <c:v>-1.9201399991288781E-3</c:v>
                </c:pt>
                <c:pt idx="134">
                  <c:v>-9.6017999749165028E-4</c:v>
                </c:pt>
                <c:pt idx="135">
                  <c:v>-2.0843599995714612E-3</c:v>
                </c:pt>
                <c:pt idx="136">
                  <c:v>-1.9241999689256772E-4</c:v>
                </c:pt>
                <c:pt idx="137">
                  <c:v>-9.5135999436024576E-4</c:v>
                </c:pt>
                <c:pt idx="138">
                  <c:v>-5.2213999879313633E-4</c:v>
                </c:pt>
                <c:pt idx="139">
                  <c:v>-5.3976799972588196E-3</c:v>
                </c:pt>
                <c:pt idx="140">
                  <c:v>-6.7835599984391592E-3</c:v>
                </c:pt>
                <c:pt idx="141">
                  <c:v>-1.5433999942615628E-4</c:v>
                </c:pt>
                <c:pt idx="142">
                  <c:v>-1.5039599966257811E-3</c:v>
                </c:pt>
                <c:pt idx="143">
                  <c:v>-1.161359999969136E-3</c:v>
                </c:pt>
                <c:pt idx="144">
                  <c:v>-2.994100002979394E-3</c:v>
                </c:pt>
                <c:pt idx="145">
                  <c:v>-4.1764599955058657E-3</c:v>
                </c:pt>
                <c:pt idx="146">
                  <c:v>-5.3799800007254817E-3</c:v>
                </c:pt>
                <c:pt idx="147">
                  <c:v>-2.1915600009378977E-3</c:v>
                </c:pt>
                <c:pt idx="148">
                  <c:v>-9.3311999808065593E-4</c:v>
                </c:pt>
                <c:pt idx="149">
                  <c:v>-9.5200200012186542E-3</c:v>
                </c:pt>
                <c:pt idx="150">
                  <c:v>-5.3950799992890097E-3</c:v>
                </c:pt>
                <c:pt idx="151">
                  <c:v>2.2678999957861379E-3</c:v>
                </c:pt>
                <c:pt idx="152">
                  <c:v>-1.4736599987372756E-3</c:v>
                </c:pt>
                <c:pt idx="153">
                  <c:v>-1.1179800058016554E-3</c:v>
                </c:pt>
                <c:pt idx="154">
                  <c:v>7.9084000026341528E-4</c:v>
                </c:pt>
                <c:pt idx="155">
                  <c:v>-3.7035999412182719E-4</c:v>
                </c:pt>
                <c:pt idx="156">
                  <c:v>-1.4817999908700585E-4</c:v>
                </c:pt>
                <c:pt idx="157">
                  <c:v>2.7389999959268607E-3</c:v>
                </c:pt>
                <c:pt idx="158">
                  <c:v>2.2770399955334142E-3</c:v>
                </c:pt>
                <c:pt idx="159">
                  <c:v>7.9580000601708889E-5</c:v>
                </c:pt>
                <c:pt idx="160">
                  <c:v>-5.5017400009091944E-3</c:v>
                </c:pt>
                <c:pt idx="161">
                  <c:v>-9.7199997981078923E-5</c:v>
                </c:pt>
                <c:pt idx="162">
                  <c:v>7.3708199997781776E-3</c:v>
                </c:pt>
                <c:pt idx="163">
                  <c:v>2.3345599984168075E-3</c:v>
                </c:pt>
                <c:pt idx="164">
                  <c:v>-1.8266400002175942E-3</c:v>
                </c:pt>
                <c:pt idx="165">
                  <c:v>3.4318000034545548E-3</c:v>
                </c:pt>
                <c:pt idx="166">
                  <c:v>-1.2336799991317093E-3</c:v>
                </c:pt>
                <c:pt idx="167">
                  <c:v>-1.6956399995251559E-3</c:v>
                </c:pt>
                <c:pt idx="168">
                  <c:v>2.6721600006567314E-3</c:v>
                </c:pt>
                <c:pt idx="169">
                  <c:v>-2.9510000022128224E-3</c:v>
                </c:pt>
                <c:pt idx="170">
                  <c:v>-7.4411399982636794E-3</c:v>
                </c:pt>
                <c:pt idx="171">
                  <c:v>-6.8970400025136769E-3</c:v>
                </c:pt>
                <c:pt idx="172">
                  <c:v>-2.0879600051557645E-3</c:v>
                </c:pt>
                <c:pt idx="173">
                  <c:v>-7.9332999957841821E-3</c:v>
                </c:pt>
                <c:pt idx="174">
                  <c:v>-8.5721999494126067E-4</c:v>
                </c:pt>
                <c:pt idx="175">
                  <c:v>7.3574000271037221E-4</c:v>
                </c:pt>
                <c:pt idx="176">
                  <c:v>5.8309999440098181E-4</c:v>
                </c:pt>
                <c:pt idx="177">
                  <c:v>3.4410399966873229E-3</c:v>
                </c:pt>
                <c:pt idx="178">
                  <c:v>4.1125799980363809E-3</c:v>
                </c:pt>
                <c:pt idx="179">
                  <c:v>-4.3449999793665484E-4</c:v>
                </c:pt>
                <c:pt idx="180">
                  <c:v>-3.7352000072132796E-4</c:v>
                </c:pt>
                <c:pt idx="181">
                  <c:v>-2.6540800026850775E-3</c:v>
                </c:pt>
                <c:pt idx="182">
                  <c:v>-1.8364400020800531E-3</c:v>
                </c:pt>
                <c:pt idx="183">
                  <c:v>-5.7799999922281131E-4</c:v>
                </c:pt>
                <c:pt idx="184">
                  <c:v>2.6104200005647726E-3</c:v>
                </c:pt>
                <c:pt idx="185">
                  <c:v>3.9998600041144527E-3</c:v>
                </c:pt>
                <c:pt idx="186">
                  <c:v>2.5590599980205297E-3</c:v>
                </c:pt>
                <c:pt idx="187">
                  <c:v>-3.2651200017426163E-3</c:v>
                </c:pt>
                <c:pt idx="188">
                  <c:v>5.4890399987925775E-3</c:v>
                </c:pt>
                <c:pt idx="189">
                  <c:v>-3.6444600045797415E-3</c:v>
                </c:pt>
                <c:pt idx="190">
                  <c:v>7.9847599990898743E-3</c:v>
                </c:pt>
                <c:pt idx="191">
                  <c:v>6.0059199968236499E-3</c:v>
                </c:pt>
                <c:pt idx="192">
                  <c:v>3.2432000007247552E-3</c:v>
                </c:pt>
                <c:pt idx="193">
                  <c:v>4.8935800004983321E-3</c:v>
                </c:pt>
                <c:pt idx="194">
                  <c:v>7.0482400042237714E-3</c:v>
                </c:pt>
                <c:pt idx="195">
                  <c:v>1.5228000047500245E-3</c:v>
                </c:pt>
                <c:pt idx="196">
                  <c:v>1.6774600007920526E-3</c:v>
                </c:pt>
                <c:pt idx="197">
                  <c:v>5.1520199995138682E-3</c:v>
                </c:pt>
                <c:pt idx="198">
                  <c:v>2.3066799985826947E-3</c:v>
                </c:pt>
                <c:pt idx="199">
                  <c:v>4.3913199988310225E-3</c:v>
                </c:pt>
                <c:pt idx="200">
                  <c:v>5.8361600022180937E-3</c:v>
                </c:pt>
                <c:pt idx="201">
                  <c:v>2.2280999983195215E-3</c:v>
                </c:pt>
                <c:pt idx="202">
                  <c:v>1.7873000033432618E-3</c:v>
                </c:pt>
                <c:pt idx="203">
                  <c:v>4.7722000017529353E-3</c:v>
                </c:pt>
                <c:pt idx="204">
                  <c:v>4.331399999500718E-3</c:v>
                </c:pt>
                <c:pt idx="205">
                  <c:v>-3.8900000072317198E-4</c:v>
                </c:pt>
                <c:pt idx="206">
                  <c:v>2.3586199968121946E-3</c:v>
                </c:pt>
                <c:pt idx="207">
                  <c:v>8.7550000171177089E-4</c:v>
                </c:pt>
                <c:pt idx="208">
                  <c:v>6.1339399981079623E-3</c:v>
                </c:pt>
                <c:pt idx="209">
                  <c:v>7.4886600050376728E-3</c:v>
                </c:pt>
                <c:pt idx="210">
                  <c:v>9.984379998059012E-3</c:v>
                </c:pt>
                <c:pt idx="211">
                  <c:v>1.6135999976540916E-3</c:v>
                </c:pt>
                <c:pt idx="212">
                  <c:v>3.9747999835526571E-4</c:v>
                </c:pt>
                <c:pt idx="213">
                  <c:v>1.7279999883612618E-4</c:v>
                </c:pt>
                <c:pt idx="214">
                  <c:v>1.0248880003928207E-2</c:v>
                </c:pt>
                <c:pt idx="215">
                  <c:v>5.2912000028300099E-3</c:v>
                </c:pt>
                <c:pt idx="216">
                  <c:v>9.5284799972432666E-3</c:v>
                </c:pt>
                <c:pt idx="217">
                  <c:v>-7.8422999940812588E-3</c:v>
                </c:pt>
                <c:pt idx="218">
                  <c:v>2.4584600032540038E-3</c:v>
                </c:pt>
                <c:pt idx="219">
                  <c:v>1.0876799933612347E-3</c:v>
                </c:pt>
                <c:pt idx="220">
                  <c:v>3.5768599991570227E-3</c:v>
                </c:pt>
                <c:pt idx="221">
                  <c:v>4.0514200009056367E-3</c:v>
                </c:pt>
                <c:pt idx="222">
                  <c:v>6.911379998200573E-3</c:v>
                </c:pt>
                <c:pt idx="223">
                  <c:v>2.1486600016942248E-3</c:v>
                </c:pt>
                <c:pt idx="224">
                  <c:v>1.1673199987853877E-3</c:v>
                </c:pt>
                <c:pt idx="225">
                  <c:v>5.683719995431602E-3</c:v>
                </c:pt>
                <c:pt idx="226">
                  <c:v>9.9421599952620454E-3</c:v>
                </c:pt>
                <c:pt idx="227">
                  <c:v>1.3341000012587756E-3</c:v>
                </c:pt>
                <c:pt idx="228">
                  <c:v>-5.386299999372568E-3</c:v>
                </c:pt>
                <c:pt idx="229">
                  <c:v>6.2545600012526847E-3</c:v>
                </c:pt>
                <c:pt idx="230">
                  <c:v>8.5679199983133003E-3</c:v>
                </c:pt>
                <c:pt idx="231">
                  <c:v>6.0908599989488721E-3</c:v>
                </c:pt>
                <c:pt idx="232">
                  <c:v>9.4163399990065955E-3</c:v>
                </c:pt>
                <c:pt idx="233">
                  <c:v>2.8082800054107793E-3</c:v>
                </c:pt>
                <c:pt idx="234">
                  <c:v>8.0727800013846718E-3</c:v>
                </c:pt>
                <c:pt idx="235">
                  <c:v>9.2274400012684055E-3</c:v>
                </c:pt>
                <c:pt idx="236">
                  <c:v>1.722744000289822E-2</c:v>
                </c:pt>
                <c:pt idx="237">
                  <c:v>4.8930199991445988E-3</c:v>
                </c:pt>
                <c:pt idx="238">
                  <c:v>3.1937800013110973E-3</c:v>
                </c:pt>
                <c:pt idx="239">
                  <c:v>8.4656399994855747E-3</c:v>
                </c:pt>
                <c:pt idx="240">
                  <c:v>7.7675799984717742E-3</c:v>
                </c:pt>
                <c:pt idx="241">
                  <c:v>8.5322400045697577E-3</c:v>
                </c:pt>
                <c:pt idx="242">
                  <c:v>8.096900004602503E-3</c:v>
                </c:pt>
                <c:pt idx="243">
                  <c:v>8.3648600048036315E-3</c:v>
                </c:pt>
                <c:pt idx="244">
                  <c:v>8.499520001350902E-3</c:v>
                </c:pt>
                <c:pt idx="245">
                  <c:v>7.7565399988088757E-3</c:v>
                </c:pt>
                <c:pt idx="246">
                  <c:v>7.5530199974309653E-3</c:v>
                </c:pt>
                <c:pt idx="247">
                  <c:v>1.2397880003845785E-2</c:v>
                </c:pt>
                <c:pt idx="248">
                  <c:v>1.4457900004344992E-2</c:v>
                </c:pt>
                <c:pt idx="249">
                  <c:v>1.4777320000575855E-2</c:v>
                </c:pt>
                <c:pt idx="250">
                  <c:v>5.9657399979187176E-3</c:v>
                </c:pt>
                <c:pt idx="251">
                  <c:v>9.370280007715337E-3</c:v>
                </c:pt>
                <c:pt idx="252">
                  <c:v>9.9843999996664934E-3</c:v>
                </c:pt>
                <c:pt idx="253">
                  <c:v>1.5543599998636637E-2</c:v>
                </c:pt>
                <c:pt idx="254">
                  <c:v>1.3157720000890549E-2</c:v>
                </c:pt>
                <c:pt idx="255">
                  <c:v>1.3884179999877233E-2</c:v>
                </c:pt>
                <c:pt idx="256">
                  <c:v>1.0093760000017937E-2</c:v>
                </c:pt>
                <c:pt idx="257">
                  <c:v>1.2503400001151022E-2</c:v>
                </c:pt>
                <c:pt idx="258">
                  <c:v>1.0467139996762853E-2</c:v>
                </c:pt>
                <c:pt idx="259">
                  <c:v>7.4182799944537692E-3</c:v>
                </c:pt>
                <c:pt idx="260">
                  <c:v>1.845203999982914E-2</c:v>
                </c:pt>
                <c:pt idx="261">
                  <c:v>9.8565799999050796E-3</c:v>
                </c:pt>
                <c:pt idx="262">
                  <c:v>1.0561880000750534E-2</c:v>
                </c:pt>
                <c:pt idx="263">
                  <c:v>1.0604199997032993E-2</c:v>
                </c:pt>
                <c:pt idx="264">
                  <c:v>1.4904960000421852E-2</c:v>
                </c:pt>
                <c:pt idx="265">
                  <c:v>1.4400679996469989E-2</c:v>
                </c:pt>
                <c:pt idx="266">
                  <c:v>7.8560999972978607E-3</c:v>
                </c:pt>
                <c:pt idx="267">
                  <c:v>1.333065999642713E-2</c:v>
                </c:pt>
                <c:pt idx="268">
                  <c:v>1.2832439999328926E-2</c:v>
                </c:pt>
                <c:pt idx="269">
                  <c:v>1.4245539998228196E-2</c:v>
                </c:pt>
                <c:pt idx="270">
                  <c:v>5.2666999981738627E-3</c:v>
                </c:pt>
                <c:pt idx="271">
                  <c:v>1.0300460002326872E-2</c:v>
                </c:pt>
                <c:pt idx="272">
                  <c:v>1.7580059997271746E-2</c:v>
                </c:pt>
                <c:pt idx="273">
                  <c:v>1.8579099996713921E-2</c:v>
                </c:pt>
                <c:pt idx="274">
                  <c:v>1.2716160003037658E-2</c:v>
                </c:pt>
                <c:pt idx="275">
                  <c:v>1.1400299998058472E-2</c:v>
                </c:pt>
                <c:pt idx="276">
                  <c:v>1.1938339994230773E-2</c:v>
                </c:pt>
                <c:pt idx="277">
                  <c:v>1.0105599998496473E-2</c:v>
                </c:pt>
                <c:pt idx="278">
                  <c:v>1.8944400006148499E-2</c:v>
                </c:pt>
                <c:pt idx="279">
                  <c:v>1.7181679999339394E-2</c:v>
                </c:pt>
                <c:pt idx="280">
                  <c:v>1.5412420005304739E-2</c:v>
                </c:pt>
                <c:pt idx="281">
                  <c:v>9.0265399994677864E-3</c:v>
                </c:pt>
                <c:pt idx="282">
                  <c:v>1.8661819995031692E-2</c:v>
                </c:pt>
                <c:pt idx="283">
                  <c:v>8.6678799998480827E-3</c:v>
                </c:pt>
                <c:pt idx="284">
                  <c:v>1.5181299997493625E-2</c:v>
                </c:pt>
                <c:pt idx="285">
                  <c:v>1.2965180001629051E-2</c:v>
                </c:pt>
                <c:pt idx="286">
                  <c:v>1.5132440006709658E-2</c:v>
                </c:pt>
                <c:pt idx="287">
                  <c:v>2.4020099997869693E-2</c:v>
                </c:pt>
                <c:pt idx="288">
                  <c:v>2.222718000120949E-2</c:v>
                </c:pt>
                <c:pt idx="289">
                  <c:v>2.1619120001560077E-2</c:v>
                </c:pt>
                <c:pt idx="290">
                  <c:v>1.7190440004924312E-2</c:v>
                </c:pt>
                <c:pt idx="291">
                  <c:v>1.8670099998416845E-2</c:v>
                </c:pt>
                <c:pt idx="292">
                  <c:v>1.7059540004993323E-2</c:v>
                </c:pt>
                <c:pt idx="293">
                  <c:v>1.3317980003193952E-2</c:v>
                </c:pt>
                <c:pt idx="294">
                  <c:v>1.9548719996237196E-2</c:v>
                </c:pt>
                <c:pt idx="295">
                  <c:v>1.4086759998463094E-2</c:v>
                </c:pt>
                <c:pt idx="296">
                  <c:v>1.8112460005795583E-2</c:v>
                </c:pt>
                <c:pt idx="297">
                  <c:v>1.7167120000522118E-2</c:v>
                </c:pt>
                <c:pt idx="298">
                  <c:v>2.3308940006245393E-2</c:v>
                </c:pt>
                <c:pt idx="299">
                  <c:v>2.0622299998649396E-2</c:v>
                </c:pt>
                <c:pt idx="300">
                  <c:v>2.0153799996478483E-2</c:v>
                </c:pt>
                <c:pt idx="301">
                  <c:v>2.2089840000262484E-2</c:v>
                </c:pt>
                <c:pt idx="302">
                  <c:v>2.1941239996522199E-2</c:v>
                </c:pt>
                <c:pt idx="303">
                  <c:v>1.7850060001364909E-2</c:v>
                </c:pt>
                <c:pt idx="304">
                  <c:v>1.6679339998518117E-2</c:v>
                </c:pt>
                <c:pt idx="305">
                  <c:v>1.4834000001428649E-2</c:v>
                </c:pt>
                <c:pt idx="306">
                  <c:v>2.1105040003021713E-2</c:v>
                </c:pt>
                <c:pt idx="307">
                  <c:v>1.7685399994661566E-2</c:v>
                </c:pt>
                <c:pt idx="308">
                  <c:v>2.10748399986187E-2</c:v>
                </c:pt>
                <c:pt idx="309">
                  <c:v>2.8074839996406808E-2</c:v>
                </c:pt>
                <c:pt idx="310">
                  <c:v>1.9533819999196567E-2</c:v>
                </c:pt>
                <c:pt idx="311">
                  <c:v>2.1147940002265386E-2</c:v>
                </c:pt>
                <c:pt idx="312">
                  <c:v>2.5986740001826547E-2</c:v>
                </c:pt>
                <c:pt idx="313">
                  <c:v>2.361595999536803E-2</c:v>
                </c:pt>
                <c:pt idx="314">
                  <c:v>2.3369160000584088E-2</c:v>
                </c:pt>
                <c:pt idx="315">
                  <c:v>1.6268939994915854E-2</c:v>
                </c:pt>
                <c:pt idx="316">
                  <c:v>2.2482079999463167E-2</c:v>
                </c:pt>
                <c:pt idx="317">
                  <c:v>2.4494199999026023E-2</c:v>
                </c:pt>
                <c:pt idx="318">
                  <c:v>2.6403020005091093E-2</c:v>
                </c:pt>
                <c:pt idx="319">
                  <c:v>1.9575379999878351E-2</c:v>
                </c:pt>
                <c:pt idx="320">
                  <c:v>2.9937600003904663E-2</c:v>
                </c:pt>
                <c:pt idx="321">
                  <c:v>2.9846419995010365E-2</c:v>
                </c:pt>
                <c:pt idx="322">
                  <c:v>2.9445439999108203E-2</c:v>
                </c:pt>
                <c:pt idx="323">
                  <c:v>3.2089280000946019E-2</c:v>
                </c:pt>
                <c:pt idx="324">
                  <c:v>2.7156800002558157E-2</c:v>
                </c:pt>
                <c:pt idx="325">
                  <c:v>2.5432459995499812E-2</c:v>
                </c:pt>
                <c:pt idx="326">
                  <c:v>3.0445060001511592E-2</c:v>
                </c:pt>
                <c:pt idx="327">
                  <c:v>2.8247600006579887E-2</c:v>
                </c:pt>
                <c:pt idx="328">
                  <c:v>2.5253660001908429E-2</c:v>
                </c:pt>
                <c:pt idx="329">
                  <c:v>2.8749379998771474E-2</c:v>
                </c:pt>
                <c:pt idx="330">
                  <c:v>3.375543999572983E-2</c:v>
                </c:pt>
                <c:pt idx="331">
                  <c:v>3.331464000075357E-2</c:v>
                </c:pt>
                <c:pt idx="332">
                  <c:v>2.9013400002440903E-2</c:v>
                </c:pt>
                <c:pt idx="333">
                  <c:v>2.2551440000825096E-2</c:v>
                </c:pt>
                <c:pt idx="334">
                  <c:v>3.410111999255605E-2</c:v>
                </c:pt>
                <c:pt idx="335">
                  <c:v>2.4988780001876876E-2</c:v>
                </c:pt>
                <c:pt idx="336">
                  <c:v>3.0226060007407796E-2</c:v>
                </c:pt>
                <c:pt idx="337">
                  <c:v>3.2232119992841035E-2</c:v>
                </c:pt>
                <c:pt idx="338">
                  <c:v>3.6195859996951185E-2</c:v>
                </c:pt>
                <c:pt idx="339">
                  <c:v>3.3735919998434838E-2</c:v>
                </c:pt>
                <c:pt idx="340">
                  <c:v>3.3943479997105896E-2</c:v>
                </c:pt>
                <c:pt idx="341">
                  <c:v>3.5669939999934286E-2</c:v>
                </c:pt>
                <c:pt idx="342">
                  <c:v>3.1730919996334706E-2</c:v>
                </c:pt>
                <c:pt idx="343">
                  <c:v>3.2052839997049887E-2</c:v>
                </c:pt>
                <c:pt idx="344">
                  <c:v>3.309265999996569E-2</c:v>
                </c:pt>
                <c:pt idx="345">
                  <c:v>2.9790939996019006E-2</c:v>
                </c:pt>
                <c:pt idx="346">
                  <c:v>3.7851920002140105E-2</c:v>
                </c:pt>
                <c:pt idx="347">
                  <c:v>3.5906839999370277E-2</c:v>
                </c:pt>
                <c:pt idx="348">
                  <c:v>3.7353700005041901E-2</c:v>
                </c:pt>
                <c:pt idx="349">
                  <c:v>3.1584439995640423E-2</c:v>
                </c:pt>
                <c:pt idx="350">
                  <c:v>4.0156240000214893E-2</c:v>
                </c:pt>
                <c:pt idx="351">
                  <c:v>3.749076000531204E-2</c:v>
                </c:pt>
                <c:pt idx="352">
                  <c:v>2.8997060006076936E-2</c:v>
                </c:pt>
                <c:pt idx="353">
                  <c:v>4.0524039999581873E-2</c:v>
                </c:pt>
                <c:pt idx="354">
                  <c:v>3.2761319998826366E-2</c:v>
                </c:pt>
                <c:pt idx="355">
                  <c:v>3.2948780004517175E-2</c:v>
                </c:pt>
                <c:pt idx="356">
                  <c:v>2.9466240004694555E-2</c:v>
                </c:pt>
                <c:pt idx="357">
                  <c:v>3.6353900002723094E-2</c:v>
                </c:pt>
                <c:pt idx="358">
                  <c:v>3.7553900001512375E-2</c:v>
                </c:pt>
                <c:pt idx="359">
                  <c:v>3.7008560000685975E-2</c:v>
                </c:pt>
                <c:pt idx="360">
                  <c:v>3.7321659998269752E-2</c:v>
                </c:pt>
                <c:pt idx="361">
                  <c:v>3.6576320002495777E-2</c:v>
                </c:pt>
                <c:pt idx="362">
                  <c:v>3.69007600020268E-2</c:v>
                </c:pt>
                <c:pt idx="363">
                  <c:v>3.7855419999687001E-2</c:v>
                </c:pt>
                <c:pt idx="364">
                  <c:v>3.6910079994413536E-2</c:v>
                </c:pt>
                <c:pt idx="365">
                  <c:v>3.7664240000594873E-2</c:v>
                </c:pt>
                <c:pt idx="366">
                  <c:v>4.192522000084864E-2</c:v>
                </c:pt>
                <c:pt idx="367">
                  <c:v>4.1409960002056323E-2</c:v>
                </c:pt>
                <c:pt idx="368">
                  <c:v>4.4296680003753863E-2</c:v>
                </c:pt>
                <c:pt idx="369">
                  <c:v>4.1638800001237541E-2</c:v>
                </c:pt>
                <c:pt idx="370">
                  <c:v>4.4029759999830276E-2</c:v>
                </c:pt>
                <c:pt idx="371">
                  <c:v>4.9166659999173135E-2</c:v>
                </c:pt>
                <c:pt idx="372">
                  <c:v>4.9926659994525835E-2</c:v>
                </c:pt>
                <c:pt idx="373">
                  <c:v>4.8867820005398244E-2</c:v>
                </c:pt>
                <c:pt idx="374">
                  <c:v>4.9547820002771914E-2</c:v>
                </c:pt>
                <c:pt idx="375">
                  <c:v>4.8976239995681681E-2</c:v>
                </c:pt>
                <c:pt idx="376">
                  <c:v>4.9502699999720789E-2</c:v>
                </c:pt>
                <c:pt idx="377">
                  <c:v>4.9019199999747798E-2</c:v>
                </c:pt>
                <c:pt idx="378">
                  <c:v>4.8674919999029953E-2</c:v>
                </c:pt>
                <c:pt idx="379">
                  <c:v>4.9874919997819234E-2</c:v>
                </c:pt>
                <c:pt idx="380">
                  <c:v>4.9369579995982349E-2</c:v>
                </c:pt>
                <c:pt idx="381">
                  <c:v>5.0634239996725228E-2</c:v>
                </c:pt>
                <c:pt idx="382">
                  <c:v>5.1154239998140838E-2</c:v>
                </c:pt>
                <c:pt idx="383">
                  <c:v>5.6319199997233227E-2</c:v>
                </c:pt>
                <c:pt idx="384">
                  <c:v>5.2380180000909604E-2</c:v>
                </c:pt>
                <c:pt idx="385">
                  <c:v>5.313484000362223E-2</c:v>
                </c:pt>
                <c:pt idx="386">
                  <c:v>5.660236000403529E-2</c:v>
                </c:pt>
                <c:pt idx="387">
                  <c:v>5.2808020001975819E-2</c:v>
                </c:pt>
                <c:pt idx="388">
                  <c:v>5.3722680000646506E-2</c:v>
                </c:pt>
                <c:pt idx="389">
                  <c:v>5.5301920001511462E-2</c:v>
                </c:pt>
                <c:pt idx="390">
                  <c:v>5.4810739995446056E-2</c:v>
                </c:pt>
                <c:pt idx="391">
                  <c:v>5.4810739995446056E-2</c:v>
                </c:pt>
                <c:pt idx="392">
                  <c:v>5.3440780000528321E-2</c:v>
                </c:pt>
                <c:pt idx="393">
                  <c:v>5.4497279998031445E-2</c:v>
                </c:pt>
                <c:pt idx="394">
                  <c:v>5.774154000391718E-2</c:v>
                </c:pt>
                <c:pt idx="395">
                  <c:v>5.689919999713311E-2</c:v>
                </c:pt>
                <c:pt idx="396">
                  <c:v>5.7832980004604906E-2</c:v>
                </c:pt>
                <c:pt idx="397">
                  <c:v>5.7287639996502548E-2</c:v>
                </c:pt>
                <c:pt idx="398">
                  <c:v>5.7398999997531064E-2</c:v>
                </c:pt>
                <c:pt idx="399">
                  <c:v>5.9223939999355935E-2</c:v>
                </c:pt>
                <c:pt idx="400">
                  <c:v>5.8447639996302314E-2</c:v>
                </c:pt>
                <c:pt idx="401">
                  <c:v>5.9347640002670232E-2</c:v>
                </c:pt>
                <c:pt idx="402">
                  <c:v>5.9802300005685538E-2</c:v>
                </c:pt>
                <c:pt idx="403">
                  <c:v>6.053958000120474E-2</c:v>
                </c:pt>
                <c:pt idx="404">
                  <c:v>5.9568800003034994E-2</c:v>
                </c:pt>
                <c:pt idx="405">
                  <c:v>5.9123459999682382E-2</c:v>
                </c:pt>
                <c:pt idx="406">
                  <c:v>5.941935999726411E-2</c:v>
                </c:pt>
                <c:pt idx="407">
                  <c:v>6.0590401968511287E-2</c:v>
                </c:pt>
                <c:pt idx="408">
                  <c:v>6.093504476302769E-2</c:v>
                </c:pt>
                <c:pt idx="409">
                  <c:v>6.0577758828003425E-2</c:v>
                </c:pt>
                <c:pt idx="410">
                  <c:v>6.0827315704955254E-2</c:v>
                </c:pt>
                <c:pt idx="411">
                  <c:v>6.0741002504073549E-2</c:v>
                </c:pt>
                <c:pt idx="412">
                  <c:v>6.0882607656822074E-2</c:v>
                </c:pt>
                <c:pt idx="413">
                  <c:v>6.0785935274907388E-2</c:v>
                </c:pt>
                <c:pt idx="414">
                  <c:v>6.0614661801082548E-2</c:v>
                </c:pt>
                <c:pt idx="415">
                  <c:v>6.0834791802335531E-2</c:v>
                </c:pt>
                <c:pt idx="416">
                  <c:v>6.0754751168133225E-2</c:v>
                </c:pt>
                <c:pt idx="417">
                  <c:v>6.0766054906707723E-2</c:v>
                </c:pt>
                <c:pt idx="418">
                  <c:v>6.0864292470796499E-2</c:v>
                </c:pt>
                <c:pt idx="419">
                  <c:v>6.0708329794579186E-2</c:v>
                </c:pt>
                <c:pt idx="420">
                  <c:v>6.0782212465710472E-2</c:v>
                </c:pt>
                <c:pt idx="421">
                  <c:v>6.0909695501322858E-2</c:v>
                </c:pt>
                <c:pt idx="422">
                  <c:v>6.0779991996241733E-2</c:v>
                </c:pt>
                <c:pt idx="423">
                  <c:v>6.0841805796371773E-2</c:v>
                </c:pt>
                <c:pt idx="424">
                  <c:v>6.0901149896380957E-2</c:v>
                </c:pt>
                <c:pt idx="425">
                  <c:v>6.077611703221919E-2</c:v>
                </c:pt>
                <c:pt idx="426">
                  <c:v>6.0967936762608588E-2</c:v>
                </c:pt>
                <c:pt idx="427">
                  <c:v>6.0726436939148698E-2</c:v>
                </c:pt>
                <c:pt idx="428">
                  <c:v>6.0766317154048011E-2</c:v>
                </c:pt>
                <c:pt idx="429">
                  <c:v>6.0851783535326831E-2</c:v>
                </c:pt>
                <c:pt idx="430">
                  <c:v>6.0859313562104944E-2</c:v>
                </c:pt>
                <c:pt idx="431">
                  <c:v>6.1013043428829405E-2</c:v>
                </c:pt>
                <c:pt idx="432">
                  <c:v>6.0902498706127517E-2</c:v>
                </c:pt>
                <c:pt idx="433">
                  <c:v>6.0863516191602685E-2</c:v>
                </c:pt>
                <c:pt idx="434">
                  <c:v>6.0905185768206138E-2</c:v>
                </c:pt>
                <c:pt idx="435">
                  <c:v>6.0752716723072808E-2</c:v>
                </c:pt>
                <c:pt idx="436">
                  <c:v>6.075593253626721E-2</c:v>
                </c:pt>
                <c:pt idx="437">
                  <c:v>6.0890325068612583E-2</c:v>
                </c:pt>
                <c:pt idx="438">
                  <c:v>6.0757653729524463E-2</c:v>
                </c:pt>
                <c:pt idx="439">
                  <c:v>6.0793307799031027E-2</c:v>
                </c:pt>
                <c:pt idx="440">
                  <c:v>6.0883508464030456E-2</c:v>
                </c:pt>
                <c:pt idx="441">
                  <c:v>6.078689682908589E-2</c:v>
                </c:pt>
                <c:pt idx="442">
                  <c:v>6.0818472040409688E-2</c:v>
                </c:pt>
                <c:pt idx="443">
                  <c:v>6.0831557631900068E-2</c:v>
                </c:pt>
                <c:pt idx="444">
                  <c:v>6.0880496574100107E-2</c:v>
                </c:pt>
                <c:pt idx="445">
                  <c:v>6.0884668499056716E-2</c:v>
                </c:pt>
                <c:pt idx="446">
                  <c:v>6.0833935982373077E-2</c:v>
                </c:pt>
                <c:pt idx="447">
                  <c:v>6.085933403664967E-2</c:v>
                </c:pt>
                <c:pt idx="448">
                  <c:v>6.1021253364742734E-2</c:v>
                </c:pt>
                <c:pt idx="449">
                  <c:v>6.0891117529536132E-2</c:v>
                </c:pt>
                <c:pt idx="450">
                  <c:v>6.096078893460799E-2</c:v>
                </c:pt>
                <c:pt idx="451">
                  <c:v>6.0918211034731939E-2</c:v>
                </c:pt>
                <c:pt idx="452">
                  <c:v>6.0903655561560299E-2</c:v>
                </c:pt>
                <c:pt idx="453">
                  <c:v>6.091899373132037E-2</c:v>
                </c:pt>
                <c:pt idx="454">
                  <c:v>6.0906636470463127E-2</c:v>
                </c:pt>
                <c:pt idx="455">
                  <c:v>6.0916848691704217E-2</c:v>
                </c:pt>
                <c:pt idx="456">
                  <c:v>6.0886209328600671E-2</c:v>
                </c:pt>
                <c:pt idx="457">
                  <c:v>6.0898036732396577E-2</c:v>
                </c:pt>
                <c:pt idx="458">
                  <c:v>6.0963067029661033E-2</c:v>
                </c:pt>
                <c:pt idx="459">
                  <c:v>6.0840389036457054E-2</c:v>
                </c:pt>
                <c:pt idx="460">
                  <c:v>6.0861212710733525E-2</c:v>
                </c:pt>
                <c:pt idx="461">
                  <c:v>6.0916433707461692E-2</c:v>
                </c:pt>
                <c:pt idx="462">
                  <c:v>6.0934058667044155E-2</c:v>
                </c:pt>
                <c:pt idx="463">
                  <c:v>6.0943318108911626E-2</c:v>
                </c:pt>
                <c:pt idx="464">
                  <c:v>6.086516360664973E-2</c:v>
                </c:pt>
                <c:pt idx="465">
                  <c:v>6.0880173397890758E-2</c:v>
                </c:pt>
                <c:pt idx="466">
                  <c:v>6.0931436564715113E-2</c:v>
                </c:pt>
                <c:pt idx="467">
                  <c:v>6.1040905100526288E-2</c:v>
                </c:pt>
                <c:pt idx="468">
                  <c:v>6.0838189361675177E-2</c:v>
                </c:pt>
                <c:pt idx="469">
                  <c:v>6.0895055095897987E-2</c:v>
                </c:pt>
                <c:pt idx="470">
                  <c:v>6.0884806560352445E-2</c:v>
                </c:pt>
                <c:pt idx="471">
                  <c:v>6.0913402958249208E-2</c:v>
                </c:pt>
                <c:pt idx="472">
                  <c:v>6.099730463756714E-2</c:v>
                </c:pt>
                <c:pt idx="473">
                  <c:v>6.0917598602827638E-2</c:v>
                </c:pt>
                <c:pt idx="474">
                  <c:v>6.1036070270347409E-2</c:v>
                </c:pt>
                <c:pt idx="475">
                  <c:v>6.1253622901858762E-2</c:v>
                </c:pt>
                <c:pt idx="476">
                  <c:v>6.2112519997754134E-2</c:v>
                </c:pt>
                <c:pt idx="477">
                  <c:v>6.1367180001980159E-2</c:v>
                </c:pt>
                <c:pt idx="478">
                  <c:v>6.2221840002166573E-2</c:v>
                </c:pt>
                <c:pt idx="479">
                  <c:v>6.285746036155615E-2</c:v>
                </c:pt>
                <c:pt idx="480">
                  <c:v>6.279045080736978E-2</c:v>
                </c:pt>
                <c:pt idx="481">
                  <c:v>6.2848848567227833E-2</c:v>
                </c:pt>
                <c:pt idx="482">
                  <c:v>6.249204276537057E-2</c:v>
                </c:pt>
                <c:pt idx="483">
                  <c:v>6.2898484495235607E-2</c:v>
                </c:pt>
                <c:pt idx="484">
                  <c:v>6.253120036853943E-2</c:v>
                </c:pt>
                <c:pt idx="485">
                  <c:v>6.2619520002044737E-2</c:v>
                </c:pt>
                <c:pt idx="486">
                  <c:v>6.2619520002044737E-2</c:v>
                </c:pt>
                <c:pt idx="487">
                  <c:v>6.2274179996165913E-2</c:v>
                </c:pt>
                <c:pt idx="488">
                  <c:v>6.2274179996165913E-2</c:v>
                </c:pt>
                <c:pt idx="489">
                  <c:v>6.6656240000156686E-2</c:v>
                </c:pt>
                <c:pt idx="490">
                  <c:v>6.5510899992659688E-2</c:v>
                </c:pt>
                <c:pt idx="491">
                  <c:v>6.6230799995537382E-2</c:v>
                </c:pt>
                <c:pt idx="492">
                  <c:v>6.6078080002625939E-2</c:v>
                </c:pt>
                <c:pt idx="493">
                  <c:v>6.5523500001290813E-2</c:v>
                </c:pt>
                <c:pt idx="494">
                  <c:v>6.6778159998648334E-2</c:v>
                </c:pt>
                <c:pt idx="495">
                  <c:v>6.7406119997031055E-2</c:v>
                </c:pt>
                <c:pt idx="496">
                  <c:v>6.3760779994481709E-2</c:v>
                </c:pt>
                <c:pt idx="497">
                  <c:v>6.6715439992549364E-2</c:v>
                </c:pt>
                <c:pt idx="498">
                  <c:v>6.6031059999659192E-2</c:v>
                </c:pt>
                <c:pt idx="499">
                  <c:v>6.6031059999659192E-2</c:v>
                </c:pt>
                <c:pt idx="500">
                  <c:v>6.7185719999542926E-2</c:v>
                </c:pt>
                <c:pt idx="501">
                  <c:v>6.7185719999542926E-2</c:v>
                </c:pt>
                <c:pt idx="502">
                  <c:v>6.77147199967294E-2</c:v>
                </c:pt>
                <c:pt idx="503">
                  <c:v>6.8064719998801593E-2</c:v>
                </c:pt>
                <c:pt idx="504">
                  <c:v>6.6869380003481638E-2</c:v>
                </c:pt>
                <c:pt idx="505">
                  <c:v>6.8624040002760012E-2</c:v>
                </c:pt>
                <c:pt idx="506">
                  <c:v>7.0050819995230995E-2</c:v>
                </c:pt>
                <c:pt idx="507">
                  <c:v>7.0418080002127681E-2</c:v>
                </c:pt>
                <c:pt idx="508">
                  <c:v>7.0172740000998601E-2</c:v>
                </c:pt>
                <c:pt idx="509">
                  <c:v>7.0231179997790605E-2</c:v>
                </c:pt>
                <c:pt idx="510">
                  <c:v>7.0941019999736454E-2</c:v>
                </c:pt>
                <c:pt idx="511">
                  <c:v>7.0370239998737816E-2</c:v>
                </c:pt>
                <c:pt idx="512">
                  <c:v>7.1147080001537688E-2</c:v>
                </c:pt>
                <c:pt idx="513">
                  <c:v>7.213702000444755E-2</c:v>
                </c:pt>
                <c:pt idx="514">
                  <c:v>7.2221920003357809E-2</c:v>
                </c:pt>
                <c:pt idx="515">
                  <c:v>7.5688320001063403E-2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67-4F69-8649-82045B22D0A6}"/>
            </c:ext>
          </c:extLst>
        </c:ser>
        <c:ser>
          <c:idx val="1"/>
          <c:order val="1"/>
          <c:tx>
            <c:strRef>
              <c:f>'Q_fit (7)'!$K$20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(7)'!$D$21:$D$983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(7)'!$K$21:$K$983</c:f>
              <c:numCache>
                <c:formatCode>General</c:formatCode>
                <c:ptCount val="963"/>
                <c:pt idx="0">
                  <c:v>2.159844605522081E-3</c:v>
                </c:pt>
                <c:pt idx="1">
                  <c:v>2.1560826442557635E-3</c:v>
                </c:pt>
                <c:pt idx="2">
                  <c:v>1.3826339516307714E-3</c:v>
                </c:pt>
                <c:pt idx="3">
                  <c:v>1.3395528355651092E-3</c:v>
                </c:pt>
                <c:pt idx="4">
                  <c:v>1.2752348430364892E-3</c:v>
                </c:pt>
                <c:pt idx="5">
                  <c:v>9.9618598315493129E-4</c:v>
                </c:pt>
                <c:pt idx="6">
                  <c:v>8.4529499735077175E-4</c:v>
                </c:pt>
                <c:pt idx="7">
                  <c:v>7.2985644130531702E-5</c:v>
                </c:pt>
                <c:pt idx="8">
                  <c:v>-5.6281559125733599E-6</c:v>
                </c:pt>
                <c:pt idx="9">
                  <c:v>-8.1326198009351201E-4</c:v>
                </c:pt>
                <c:pt idx="10">
                  <c:v>-8.7347277547352407E-4</c:v>
                </c:pt>
                <c:pt idx="11">
                  <c:v>-8.8386516831736889E-4</c:v>
                </c:pt>
                <c:pt idx="12">
                  <c:v>-8.8417059268568621E-4</c:v>
                </c:pt>
                <c:pt idx="13">
                  <c:v>-8.8661350575733582E-4</c:v>
                </c:pt>
                <c:pt idx="14">
                  <c:v>-8.9698632912657388E-4</c:v>
                </c:pt>
                <c:pt idx="15">
                  <c:v>-9.670508173841583E-4</c:v>
                </c:pt>
                <c:pt idx="16">
                  <c:v>-9.7187731937461216E-4</c:v>
                </c:pt>
                <c:pt idx="17">
                  <c:v>-1.6959714361178282E-3</c:v>
                </c:pt>
                <c:pt idx="18">
                  <c:v>-1.6978434920704995E-3</c:v>
                </c:pt>
                <c:pt idx="19">
                  <c:v>-1.8063482315069696E-3</c:v>
                </c:pt>
                <c:pt idx="20">
                  <c:v>-3.6159701310029312E-3</c:v>
                </c:pt>
                <c:pt idx="21">
                  <c:v>-3.9722427380538463E-3</c:v>
                </c:pt>
                <c:pt idx="22">
                  <c:v>-3.9998638796888419E-3</c:v>
                </c:pt>
                <c:pt idx="23">
                  <c:v>-3.9999632222301705E-3</c:v>
                </c:pt>
                <c:pt idx="24">
                  <c:v>-4.0101238117121168E-3</c:v>
                </c:pt>
                <c:pt idx="25">
                  <c:v>-4.0240908614923359E-3</c:v>
                </c:pt>
                <c:pt idx="26">
                  <c:v>-4.0241868844511051E-3</c:v>
                </c:pt>
                <c:pt idx="27">
                  <c:v>-4.0248586703709108E-3</c:v>
                </c:pt>
                <c:pt idx="28">
                  <c:v>-4.0258172267819093E-3</c:v>
                </c:pt>
                <c:pt idx="29">
                  <c:v>-4.0265831081609336E-3</c:v>
                </c:pt>
                <c:pt idx="30">
                  <c:v>-4.2131227716316298E-3</c:v>
                </c:pt>
                <c:pt idx="31">
                  <c:v>-4.2415548049631116E-3</c:v>
                </c:pt>
                <c:pt idx="32">
                  <c:v>-4.2449142449511642E-3</c:v>
                </c:pt>
                <c:pt idx="33">
                  <c:v>-4.2449142449511642E-3</c:v>
                </c:pt>
                <c:pt idx="34">
                  <c:v>-4.2464627624249351E-3</c:v>
                </c:pt>
                <c:pt idx="35">
                  <c:v>-4.247432748763753E-3</c:v>
                </c:pt>
                <c:pt idx="36">
                  <c:v>-4.2479447048497428E-3</c:v>
                </c:pt>
                <c:pt idx="37">
                  <c:v>-4.2587708508373704E-3</c:v>
                </c:pt>
                <c:pt idx="38">
                  <c:v>-4.2588250577642152E-3</c:v>
                </c:pt>
                <c:pt idx="39">
                  <c:v>-4.2596905481774878E-3</c:v>
                </c:pt>
                <c:pt idx="40">
                  <c:v>-4.2597445275523024E-3</c:v>
                </c:pt>
                <c:pt idx="41">
                  <c:v>-4.3504438225596938E-3</c:v>
                </c:pt>
                <c:pt idx="42">
                  <c:v>-4.3506195678262062E-3</c:v>
                </c:pt>
                <c:pt idx="43">
                  <c:v>-4.3551737057261532E-3</c:v>
                </c:pt>
                <c:pt idx="44">
                  <c:v>-4.3593470369586787E-3</c:v>
                </c:pt>
                <c:pt idx="45">
                  <c:v>-4.359720072794138E-3</c:v>
                </c:pt>
                <c:pt idx="46">
                  <c:v>-4.3603839472471442E-3</c:v>
                </c:pt>
                <c:pt idx="47">
                  <c:v>-4.360633503857971E-3</c:v>
                </c:pt>
                <c:pt idx="48">
                  <c:v>-4.3607496037217112E-3</c:v>
                </c:pt>
                <c:pt idx="49">
                  <c:v>-4.360993471531782E-3</c:v>
                </c:pt>
                <c:pt idx="50">
                  <c:v>-4.361007696228358E-3</c:v>
                </c:pt>
                <c:pt idx="51">
                  <c:v>-4.3610219075395206E-3</c:v>
                </c:pt>
                <c:pt idx="52">
                  <c:v>-4.3611210119260798E-3</c:v>
                </c:pt>
                <c:pt idx="53">
                  <c:v>-4.3614696019983745E-3</c:v>
                </c:pt>
                <c:pt idx="54">
                  <c:v>-4.3410658308666826E-3</c:v>
                </c:pt>
                <c:pt idx="55">
                  <c:v>-4.3408483662248027E-3</c:v>
                </c:pt>
                <c:pt idx="56">
                  <c:v>-4.3377139112594342E-3</c:v>
                </c:pt>
                <c:pt idx="57">
                  <c:v>-4.3202809495513396E-3</c:v>
                </c:pt>
                <c:pt idx="58">
                  <c:v>-4.2469997359428436E-3</c:v>
                </c:pt>
                <c:pt idx="59">
                  <c:v>-4.2464857803928453E-3</c:v>
                </c:pt>
                <c:pt idx="60">
                  <c:v>-4.2278142784895429E-3</c:v>
                </c:pt>
                <c:pt idx="61">
                  <c:v>-4.2277528889849859E-3</c:v>
                </c:pt>
                <c:pt idx="62">
                  <c:v>-4.2266455889972349E-3</c:v>
                </c:pt>
                <c:pt idx="63">
                  <c:v>-4.2234846873968022E-3</c:v>
                </c:pt>
                <c:pt idx="64">
                  <c:v>-4.2229857007371769E-3</c:v>
                </c:pt>
                <c:pt idx="65">
                  <c:v>-4.2202889703357319E-3</c:v>
                </c:pt>
                <c:pt idx="66">
                  <c:v>-4.2197845224273781E-3</c:v>
                </c:pt>
                <c:pt idx="67">
                  <c:v>-4.2197845224273781E-3</c:v>
                </c:pt>
                <c:pt idx="68">
                  <c:v>-4.2187097262217478E-3</c:v>
                </c:pt>
                <c:pt idx="69">
                  <c:v>-4.2003164382197486E-3</c:v>
                </c:pt>
                <c:pt idx="70">
                  <c:v>-4.1980269013098415E-3</c:v>
                </c:pt>
                <c:pt idx="71">
                  <c:v>-4.186835682499241E-3</c:v>
                </c:pt>
                <c:pt idx="72">
                  <c:v>-4.186835682499241E-3</c:v>
                </c:pt>
                <c:pt idx="73">
                  <c:v>-4.1850877821745487E-3</c:v>
                </c:pt>
                <c:pt idx="74">
                  <c:v>-4.1850877821745487E-3</c:v>
                </c:pt>
                <c:pt idx="75">
                  <c:v>-4.1729078311934214E-3</c:v>
                </c:pt>
                <c:pt idx="76">
                  <c:v>-4.1726906542499395E-3</c:v>
                </c:pt>
                <c:pt idx="77">
                  <c:v>-4.1622731427593037E-3</c:v>
                </c:pt>
                <c:pt idx="78">
                  <c:v>-4.1497527403892912E-3</c:v>
                </c:pt>
                <c:pt idx="79">
                  <c:v>-4.1460636355934973E-3</c:v>
                </c:pt>
                <c:pt idx="80">
                  <c:v>-4.1317956232038797E-3</c:v>
                </c:pt>
                <c:pt idx="81">
                  <c:v>-4.1269947047532941E-3</c:v>
                </c:pt>
                <c:pt idx="82">
                  <c:v>-4.1265119625963536E-3</c:v>
                </c:pt>
                <c:pt idx="83">
                  <c:v>-4.0943571930076748E-3</c:v>
                </c:pt>
                <c:pt idx="84">
                  <c:v>-3.9204273267023507E-3</c:v>
                </c:pt>
                <c:pt idx="85">
                  <c:v>-3.9197699048986057E-3</c:v>
                </c:pt>
                <c:pt idx="86">
                  <c:v>-3.8921748833587004E-3</c:v>
                </c:pt>
                <c:pt idx="87">
                  <c:v>-3.8756593134821856E-3</c:v>
                </c:pt>
                <c:pt idx="88">
                  <c:v>-3.8475867016022304E-3</c:v>
                </c:pt>
                <c:pt idx="89">
                  <c:v>-3.832480460184768E-3</c:v>
                </c:pt>
                <c:pt idx="90">
                  <c:v>-3.8304419811307357E-3</c:v>
                </c:pt>
                <c:pt idx="91">
                  <c:v>-3.8252685610458822E-3</c:v>
                </c:pt>
                <c:pt idx="92">
                  <c:v>-3.7928395971448857E-3</c:v>
                </c:pt>
                <c:pt idx="93">
                  <c:v>-3.7896072504596751E-3</c:v>
                </c:pt>
                <c:pt idx="94">
                  <c:v>-3.7350973779413611E-3</c:v>
                </c:pt>
                <c:pt idx="95">
                  <c:v>-3.5805607155028002E-3</c:v>
                </c:pt>
                <c:pt idx="96">
                  <c:v>-3.5780896600391319E-3</c:v>
                </c:pt>
                <c:pt idx="97">
                  <c:v>-3.5767798881120383E-3</c:v>
                </c:pt>
                <c:pt idx="98">
                  <c:v>-3.5568557988139475E-3</c:v>
                </c:pt>
                <c:pt idx="99">
                  <c:v>-3.5259047856852936E-3</c:v>
                </c:pt>
                <c:pt idx="100">
                  <c:v>-3.308250077329101E-3</c:v>
                </c:pt>
                <c:pt idx="101">
                  <c:v>-3.1998054513126635E-3</c:v>
                </c:pt>
                <c:pt idx="102">
                  <c:v>-2.9736572029427249E-3</c:v>
                </c:pt>
                <c:pt idx="103">
                  <c:v>-2.9154765926376154E-3</c:v>
                </c:pt>
                <c:pt idx="104">
                  <c:v>-2.8088596507747639E-3</c:v>
                </c:pt>
                <c:pt idx="105">
                  <c:v>-2.7629592257939818E-3</c:v>
                </c:pt>
                <c:pt idx="106">
                  <c:v>-2.741742549344511E-3</c:v>
                </c:pt>
                <c:pt idx="107">
                  <c:v>-2.4216486879037051E-3</c:v>
                </c:pt>
                <c:pt idx="108">
                  <c:v>-2.4177656720919044E-3</c:v>
                </c:pt>
                <c:pt idx="109">
                  <c:v>-2.4138787878955903E-3</c:v>
                </c:pt>
                <c:pt idx="110">
                  <c:v>-2.2052270748650822E-3</c:v>
                </c:pt>
                <c:pt idx="111">
                  <c:v>-2.1883485247167775E-3</c:v>
                </c:pt>
                <c:pt idx="112">
                  <c:v>-2.1784320582642425E-3</c:v>
                </c:pt>
                <c:pt idx="113">
                  <c:v>-2.1409838608239494E-3</c:v>
                </c:pt>
                <c:pt idx="114">
                  <c:v>-1.750366125014145E-3</c:v>
                </c:pt>
                <c:pt idx="115">
                  <c:v>-1.6883166404821045E-3</c:v>
                </c:pt>
                <c:pt idx="116">
                  <c:v>-1.68376098086868E-3</c:v>
                </c:pt>
                <c:pt idx="117">
                  <c:v>-1.6501446881659124E-3</c:v>
                </c:pt>
                <c:pt idx="118">
                  <c:v>-1.6152333808664952E-3</c:v>
                </c:pt>
                <c:pt idx="119">
                  <c:v>-1.591290111493374E-3</c:v>
                </c:pt>
                <c:pt idx="120">
                  <c:v>-1.5847421389412588E-3</c:v>
                </c:pt>
                <c:pt idx="121">
                  <c:v>-1.556278497902853E-3</c:v>
                </c:pt>
                <c:pt idx="122">
                  <c:v>-1.5477661343847081E-3</c:v>
                </c:pt>
                <c:pt idx="123">
                  <c:v>-1.5210475776967569E-3</c:v>
                </c:pt>
                <c:pt idx="124">
                  <c:v>-1.5182859261203075E-3</c:v>
                </c:pt>
                <c:pt idx="125">
                  <c:v>-1.511652501088102E-3</c:v>
                </c:pt>
                <c:pt idx="126">
                  <c:v>-1.5113759410607559E-3</c:v>
                </c:pt>
                <c:pt idx="127">
                  <c:v>-1.5110993676479981E-3</c:v>
                </c:pt>
                <c:pt idx="128">
                  <c:v>-1.5019649358099778E-3</c:v>
                </c:pt>
                <c:pt idx="129">
                  <c:v>-1.46890456332002E-3</c:v>
                </c:pt>
                <c:pt idx="130">
                  <c:v>-1.4686259419389881E-3</c:v>
                </c:pt>
                <c:pt idx="131">
                  <c:v>-1.4499278174378459E-3</c:v>
                </c:pt>
                <c:pt idx="132">
                  <c:v>-1.4496482858486932E-3</c:v>
                </c:pt>
                <c:pt idx="133">
                  <c:v>-1.4387361132491856E-3</c:v>
                </c:pt>
                <c:pt idx="134">
                  <c:v>-1.3807596770691018E-3</c:v>
                </c:pt>
                <c:pt idx="135">
                  <c:v>-1.3731187199650472E-3</c:v>
                </c:pt>
                <c:pt idx="136">
                  <c:v>-1.3705695658267009E-3</c:v>
                </c:pt>
                <c:pt idx="137">
                  <c:v>-1.3589430324809021E-3</c:v>
                </c:pt>
                <c:pt idx="138">
                  <c:v>-1.3541156757432777E-3</c:v>
                </c:pt>
                <c:pt idx="139">
                  <c:v>-1.2013842708739741E-3</c:v>
                </c:pt>
                <c:pt idx="140">
                  <c:v>-1.1187382672162962E-3</c:v>
                </c:pt>
                <c:pt idx="141">
                  <c:v>-1.1137220422935057E-3</c:v>
                </c:pt>
                <c:pt idx="142">
                  <c:v>-1.101016676775912E-3</c:v>
                </c:pt>
                <c:pt idx="143">
                  <c:v>-9.181118647067785E-4</c:v>
                </c:pt>
                <c:pt idx="144">
                  <c:v>-8.8429356177344414E-4</c:v>
                </c:pt>
                <c:pt idx="145">
                  <c:v>-8.3710134545743678E-4</c:v>
                </c:pt>
                <c:pt idx="146">
                  <c:v>-7.9763506623807805E-4</c:v>
                </c:pt>
                <c:pt idx="147">
                  <c:v>-7.5515083554167362E-4</c:v>
                </c:pt>
                <c:pt idx="148">
                  <c:v>-7.4456839243881249E-4</c:v>
                </c:pt>
                <c:pt idx="149">
                  <c:v>-7.3365853812253686E-4</c:v>
                </c:pt>
                <c:pt idx="150">
                  <c:v>-7.1523052309475921E-4</c:v>
                </c:pt>
                <c:pt idx="151">
                  <c:v>-6.6722553508071977E-4</c:v>
                </c:pt>
                <c:pt idx="152">
                  <c:v>-6.5651520773681721E-4</c:v>
                </c:pt>
                <c:pt idx="153">
                  <c:v>-5.7792475891094066E-4</c:v>
                </c:pt>
                <c:pt idx="154">
                  <c:v>-5.5335620715136688E-4</c:v>
                </c:pt>
                <c:pt idx="155">
                  <c:v>-4.9561362439673809E-4</c:v>
                </c:pt>
                <c:pt idx="156">
                  <c:v>-4.0720969353150345E-4</c:v>
                </c:pt>
                <c:pt idx="157">
                  <c:v>-2.3506355464873903E-4</c:v>
                </c:pt>
                <c:pt idx="158">
                  <c:v>-2.0373516722676198E-4</c:v>
                </c:pt>
                <c:pt idx="159">
                  <c:v>-6.2651969453914221E-5</c:v>
                </c:pt>
                <c:pt idx="160">
                  <c:v>2.1254559232554513E-4</c:v>
                </c:pt>
                <c:pt idx="161">
                  <c:v>2.5431415346378883E-4</c:v>
                </c:pt>
                <c:pt idx="162">
                  <c:v>3.2387706132685438E-4</c:v>
                </c:pt>
                <c:pt idx="163">
                  <c:v>4.0896804671852749E-4</c:v>
                </c:pt>
                <c:pt idx="164">
                  <c:v>4.7355807162787009E-4</c:v>
                </c:pt>
                <c:pt idx="165">
                  <c:v>4.8580710580079043E-4</c:v>
                </c:pt>
                <c:pt idx="166">
                  <c:v>5.6616645354712163E-4</c:v>
                </c:pt>
                <c:pt idx="167">
                  <c:v>6.0039128383596388E-4</c:v>
                </c:pt>
                <c:pt idx="168">
                  <c:v>9.0772202408685027E-4</c:v>
                </c:pt>
                <c:pt idx="169">
                  <c:v>1.0112027131980112E-3</c:v>
                </c:pt>
                <c:pt idx="170">
                  <c:v>1.2883017533010226E-3</c:v>
                </c:pt>
                <c:pt idx="171">
                  <c:v>1.439117081623623E-3</c:v>
                </c:pt>
                <c:pt idx="172">
                  <c:v>1.5333407298999992E-3</c:v>
                </c:pt>
                <c:pt idx="173">
                  <c:v>1.533738227138752E-3</c:v>
                </c:pt>
                <c:pt idx="174">
                  <c:v>1.6087055132813222E-3</c:v>
                </c:pt>
                <c:pt idx="175">
                  <c:v>1.7115493461492964E-3</c:v>
                </c:pt>
                <c:pt idx="176">
                  <c:v>1.7503419434220964E-3</c:v>
                </c:pt>
                <c:pt idx="177">
                  <c:v>1.7945372534417872E-3</c:v>
                </c:pt>
                <c:pt idx="178">
                  <c:v>1.8225963008935324E-3</c:v>
                </c:pt>
                <c:pt idx="179">
                  <c:v>2.0121117911729687E-3</c:v>
                </c:pt>
                <c:pt idx="180">
                  <c:v>2.2007095147464836E-3</c:v>
                </c:pt>
                <c:pt idx="181">
                  <c:v>2.5766558542279442E-3</c:v>
                </c:pt>
                <c:pt idx="182">
                  <c:v>2.643218611135251E-3</c:v>
                </c:pt>
                <c:pt idx="183">
                  <c:v>2.6579570645198641E-3</c:v>
                </c:pt>
                <c:pt idx="184">
                  <c:v>2.7175011520229869E-3</c:v>
                </c:pt>
                <c:pt idx="185">
                  <c:v>2.8857374180701577E-3</c:v>
                </c:pt>
                <c:pt idx="186">
                  <c:v>2.938716026115595E-3</c:v>
                </c:pt>
                <c:pt idx="187">
                  <c:v>2.9506627762790061E-3</c:v>
                </c:pt>
                <c:pt idx="188">
                  <c:v>2.98434305613649E-3</c:v>
                </c:pt>
                <c:pt idx="189">
                  <c:v>2.9954389946478983E-3</c:v>
                </c:pt>
                <c:pt idx="190">
                  <c:v>3.0029890114282934E-3</c:v>
                </c:pt>
                <c:pt idx="191">
                  <c:v>3.0145435783621288E-3</c:v>
                </c:pt>
                <c:pt idx="192">
                  <c:v>3.0181006501426282E-3</c:v>
                </c:pt>
                <c:pt idx="193">
                  <c:v>3.0372345880687714E-3</c:v>
                </c:pt>
                <c:pt idx="194">
                  <c:v>3.0376798578484777E-3</c:v>
                </c:pt>
                <c:pt idx="195">
                  <c:v>3.0448059947400154E-3</c:v>
                </c:pt>
                <c:pt idx="196">
                  <c:v>3.0452514920717537E-3</c:v>
                </c:pt>
                <c:pt idx="197">
                  <c:v>3.0523812697957758E-3</c:v>
                </c:pt>
                <c:pt idx="198">
                  <c:v>3.0528269946795417E-3</c:v>
                </c:pt>
                <c:pt idx="199">
                  <c:v>3.099255466949247E-3</c:v>
                </c:pt>
                <c:pt idx="200">
                  <c:v>3.1323792670132425E-3</c:v>
                </c:pt>
                <c:pt idx="201">
                  <c:v>3.1364128367432579E-3</c:v>
                </c:pt>
                <c:pt idx="202">
                  <c:v>3.1902973695776366E-3</c:v>
                </c:pt>
                <c:pt idx="203">
                  <c:v>3.309975202995516E-3</c:v>
                </c:pt>
                <c:pt idx="204">
                  <c:v>3.3644781419358231E-3</c:v>
                </c:pt>
                <c:pt idx="205">
                  <c:v>3.3918018926391361E-3</c:v>
                </c:pt>
                <c:pt idx="206">
                  <c:v>3.5093838729465046E-3</c:v>
                </c:pt>
                <c:pt idx="207">
                  <c:v>3.5406429672171918E-3</c:v>
                </c:pt>
                <c:pt idx="208">
                  <c:v>3.556295724659625E-3</c:v>
                </c:pt>
                <c:pt idx="209">
                  <c:v>4.114843653720647E-3</c:v>
                </c:pt>
                <c:pt idx="210">
                  <c:v>4.1348709033781437E-3</c:v>
                </c:pt>
                <c:pt idx="211">
                  <c:v>4.1429838838815472E-3</c:v>
                </c:pt>
                <c:pt idx="212">
                  <c:v>4.1515783149374784E-3</c:v>
                </c:pt>
                <c:pt idx="213">
                  <c:v>4.200362009652004E-3</c:v>
                </c:pt>
                <c:pt idx="214">
                  <c:v>4.2906419411854338E-3</c:v>
                </c:pt>
                <c:pt idx="215">
                  <c:v>4.3156965110582009E-3</c:v>
                </c:pt>
                <c:pt idx="216">
                  <c:v>4.319554272768646E-3</c:v>
                </c:pt>
                <c:pt idx="217">
                  <c:v>4.3277548608037274E-3</c:v>
                </c:pt>
                <c:pt idx="218">
                  <c:v>4.3692994725071915E-3</c:v>
                </c:pt>
                <c:pt idx="219">
                  <c:v>4.3775234984013934E-3</c:v>
                </c:pt>
                <c:pt idx="220">
                  <c:v>4.4857615611506862E-3</c:v>
                </c:pt>
                <c:pt idx="221">
                  <c:v>4.4935531137205338E-3</c:v>
                </c:pt>
                <c:pt idx="222">
                  <c:v>4.5941754239234977E-3</c:v>
                </c:pt>
                <c:pt idx="223">
                  <c:v>4.5980945443696488E-3</c:v>
                </c:pt>
                <c:pt idx="224">
                  <c:v>4.7956381208782949E-3</c:v>
                </c:pt>
                <c:pt idx="225">
                  <c:v>5.0650577342318173E-3</c:v>
                </c:pt>
                <c:pt idx="226">
                  <c:v>5.0821518062342946E-3</c:v>
                </c:pt>
                <c:pt idx="227">
                  <c:v>5.0866792977242378E-3</c:v>
                </c:pt>
                <c:pt idx="228">
                  <c:v>5.116890282129893E-3</c:v>
                </c:pt>
                <c:pt idx="229">
                  <c:v>5.6642632361790565E-3</c:v>
                </c:pt>
                <c:pt idx="230">
                  <c:v>5.7660980776296855E-3</c:v>
                </c:pt>
                <c:pt idx="231">
                  <c:v>5.9539555868111729E-3</c:v>
                </c:pt>
                <c:pt idx="232">
                  <c:v>6.3669876780805094E-3</c:v>
                </c:pt>
                <c:pt idx="233">
                  <c:v>6.3718130887197976E-3</c:v>
                </c:pt>
                <c:pt idx="234">
                  <c:v>6.5467905217920456E-3</c:v>
                </c:pt>
                <c:pt idx="235">
                  <c:v>6.5473310957162145E-3</c:v>
                </c:pt>
                <c:pt idx="236">
                  <c:v>6.5473310957162145E-3</c:v>
                </c:pt>
                <c:pt idx="237">
                  <c:v>7.5211767869897694E-3</c:v>
                </c:pt>
                <c:pt idx="238">
                  <c:v>7.5697456889317442E-3</c:v>
                </c:pt>
                <c:pt idx="239">
                  <c:v>7.8089359447607561E-3</c:v>
                </c:pt>
                <c:pt idx="240">
                  <c:v>7.8140751764206734E-3</c:v>
                </c:pt>
                <c:pt idx="241">
                  <c:v>7.8146462690877345E-3</c:v>
                </c:pt>
                <c:pt idx="242">
                  <c:v>7.8152173751402099E-3</c:v>
                </c:pt>
                <c:pt idx="243">
                  <c:v>7.8186442925487244E-3</c:v>
                </c:pt>
                <c:pt idx="244">
                  <c:v>7.819215492299093E-3</c:v>
                </c:pt>
                <c:pt idx="245">
                  <c:v>8.0182299901757938E-3</c:v>
                </c:pt>
                <c:pt idx="246">
                  <c:v>8.0920485947252267E-3</c:v>
                </c:pt>
                <c:pt idx="247">
                  <c:v>8.3655661978227023E-3</c:v>
                </c:pt>
                <c:pt idx="248">
                  <c:v>9.1942927994715686E-3</c:v>
                </c:pt>
                <c:pt idx="249">
                  <c:v>9.4893309454820354E-3</c:v>
                </c:pt>
                <c:pt idx="250">
                  <c:v>9.5729015022834041E-3</c:v>
                </c:pt>
                <c:pt idx="251">
                  <c:v>9.6456958725475595E-3</c:v>
                </c:pt>
                <c:pt idx="252">
                  <c:v>9.8189570032191191E-3</c:v>
                </c:pt>
                <c:pt idx="253">
                  <c:v>9.8930080001052023E-3</c:v>
                </c:pt>
                <c:pt idx="254">
                  <c:v>1.0067786554798239E-2</c:v>
                </c:pt>
                <c:pt idx="255">
                  <c:v>1.0211749327771254E-2</c:v>
                </c:pt>
                <c:pt idx="256">
                  <c:v>1.0313763267974452E-2</c:v>
                </c:pt>
                <c:pt idx="257">
                  <c:v>1.1174914349476988E-2</c:v>
                </c:pt>
                <c:pt idx="258">
                  <c:v>1.1329467693633539E-2</c:v>
                </c:pt>
                <c:pt idx="259">
                  <c:v>1.1413205415651335E-2</c:v>
                </c:pt>
                <c:pt idx="260">
                  <c:v>1.1501728250217592E-2</c:v>
                </c:pt>
                <c:pt idx="261">
                  <c:v>1.157938882065012E-2</c:v>
                </c:pt>
                <c:pt idx="262">
                  <c:v>1.1713618366525395E-2</c:v>
                </c:pt>
                <c:pt idx="263">
                  <c:v>1.1747756278031958E-2</c:v>
                </c:pt>
                <c:pt idx="264">
                  <c:v>1.1804294560721434E-2</c:v>
                </c:pt>
                <c:pt idx="265">
                  <c:v>1.1831942260166052E-2</c:v>
                </c:pt>
                <c:pt idx="266">
                  <c:v>1.1889287606978025E-2</c:v>
                </c:pt>
                <c:pt idx="267">
                  <c:v>1.189984490723685E-2</c:v>
                </c:pt>
                <c:pt idx="268">
                  <c:v>1.2120346525176864E-2</c:v>
                </c:pt>
                <c:pt idx="269">
                  <c:v>1.2143608572969549E-2</c:v>
                </c:pt>
                <c:pt idx="270">
                  <c:v>1.2160899565962772E-2</c:v>
                </c:pt>
                <c:pt idx="271">
                  <c:v>1.2251492213796808E-2</c:v>
                </c:pt>
                <c:pt idx="272">
                  <c:v>1.2291538264661136E-2</c:v>
                </c:pt>
                <c:pt idx="273">
                  <c:v>1.2927939318448729E-2</c:v>
                </c:pt>
                <c:pt idx="274">
                  <c:v>1.3366871503350197E-2</c:v>
                </c:pt>
                <c:pt idx="275">
                  <c:v>1.3490426185055434E-2</c:v>
                </c:pt>
                <c:pt idx="276">
                  <c:v>1.3555481397432375E-2</c:v>
                </c:pt>
                <c:pt idx="277">
                  <c:v>1.3632454206718009E-2</c:v>
                </c:pt>
                <c:pt idx="278">
                  <c:v>1.3757625542513387E-2</c:v>
                </c:pt>
                <c:pt idx="279">
                  <c:v>1.3763198778824167E-2</c:v>
                </c:pt>
                <c:pt idx="280">
                  <c:v>1.3895115676217717E-2</c:v>
                </c:pt>
                <c:pt idx="281">
                  <c:v>1.4092833001504079E-2</c:v>
                </c:pt>
                <c:pt idx="282">
                  <c:v>1.4309995782406722E-2</c:v>
                </c:pt>
                <c:pt idx="283">
                  <c:v>1.4516338904946966E-2</c:v>
                </c:pt>
                <c:pt idx="284">
                  <c:v>1.551541339281407E-2</c:v>
                </c:pt>
                <c:pt idx="285">
                  <c:v>1.5528548289999684E-2</c:v>
                </c:pt>
                <c:pt idx="286">
                  <c:v>1.5609642655512599E-2</c:v>
                </c:pt>
                <c:pt idx="287">
                  <c:v>1.5646957523999742E-2</c:v>
                </c:pt>
                <c:pt idx="288">
                  <c:v>1.6042713601642632E-2</c:v>
                </c:pt>
                <c:pt idx="289">
                  <c:v>1.6049367004668538E-2</c:v>
                </c:pt>
                <c:pt idx="290">
                  <c:v>1.6571672917879726E-2</c:v>
                </c:pt>
                <c:pt idx="291">
                  <c:v>1.7518800481409292E-2</c:v>
                </c:pt>
                <c:pt idx="292">
                  <c:v>1.7813727437940602E-2</c:v>
                </c:pt>
                <c:pt idx="293">
                  <c:v>1.7839935878965485E-2</c:v>
                </c:pt>
                <c:pt idx="294">
                  <c:v>1.7985906055116227E-2</c:v>
                </c:pt>
                <c:pt idx="295">
                  <c:v>1.8058683018090028E-2</c:v>
                </c:pt>
                <c:pt idx="296">
                  <c:v>1.8171177290345421E-2</c:v>
                </c:pt>
                <c:pt idx="297">
                  <c:v>1.8171954090047886E-2</c:v>
                </c:pt>
                <c:pt idx="298">
                  <c:v>1.8270716448902588E-2</c:v>
                </c:pt>
                <c:pt idx="299">
                  <c:v>1.8423560799094248E-2</c:v>
                </c:pt>
                <c:pt idx="300">
                  <c:v>1.8638877653075408E-2</c:v>
                </c:pt>
                <c:pt idx="301">
                  <c:v>1.8949132085859809E-2</c:v>
                </c:pt>
                <c:pt idx="302">
                  <c:v>1.9178819512869621E-2</c:v>
                </c:pt>
                <c:pt idx="303">
                  <c:v>1.9239994614069514E-2</c:v>
                </c:pt>
                <c:pt idx="304">
                  <c:v>2.0210117624128634E-2</c:v>
                </c:pt>
                <c:pt idx="305">
                  <c:v>2.0210928797573094E-2</c:v>
                </c:pt>
                <c:pt idx="306">
                  <c:v>2.0327877517292686E-2</c:v>
                </c:pt>
                <c:pt idx="307">
                  <c:v>2.0446733893990977E-2</c:v>
                </c:pt>
                <c:pt idx="308">
                  <c:v>2.0760704546085577E-2</c:v>
                </c:pt>
                <c:pt idx="309">
                  <c:v>2.0760704546085577E-2</c:v>
                </c:pt>
                <c:pt idx="310">
                  <c:v>2.1382111406201748E-2</c:v>
                </c:pt>
                <c:pt idx="311">
                  <c:v>2.1616782913503683E-2</c:v>
                </c:pt>
                <c:pt idx="312">
                  <c:v>2.1767129802808753E-2</c:v>
                </c:pt>
                <c:pt idx="313">
                  <c:v>2.1781351645118113E-2</c:v>
                </c:pt>
                <c:pt idx="314">
                  <c:v>2.2641741327342646E-2</c:v>
                </c:pt>
                <c:pt idx="315">
                  <c:v>2.3182691948940001E-2</c:v>
                </c:pt>
                <c:pt idx="316">
                  <c:v>2.3899252256518986E-2</c:v>
                </c:pt>
                <c:pt idx="317">
                  <c:v>2.4407809960045015E-2</c:v>
                </c:pt>
                <c:pt idx="318">
                  <c:v>2.4475432975576018E-2</c:v>
                </c:pt>
                <c:pt idx="319">
                  <c:v>2.5670337345358781E-2</c:v>
                </c:pt>
                <c:pt idx="320">
                  <c:v>2.5730449845680133E-2</c:v>
                </c:pt>
                <c:pt idx="321">
                  <c:v>2.5799608569707526E-2</c:v>
                </c:pt>
                <c:pt idx="322">
                  <c:v>2.6293189368093974E-2</c:v>
                </c:pt>
                <c:pt idx="323">
                  <c:v>2.6496469720459156E-2</c:v>
                </c:pt>
                <c:pt idx="324">
                  <c:v>2.6744213074787491E-2</c:v>
                </c:pt>
                <c:pt idx="325">
                  <c:v>2.8456443182945077E-2</c:v>
                </c:pt>
                <c:pt idx="326">
                  <c:v>2.8559640141654352E-2</c:v>
                </c:pt>
                <c:pt idx="327">
                  <c:v>2.8954210184068841E-2</c:v>
                </c:pt>
                <c:pt idx="328">
                  <c:v>2.9229626096298061E-2</c:v>
                </c:pt>
                <c:pt idx="329">
                  <c:v>2.9269470450713653E-2</c:v>
                </c:pt>
                <c:pt idx="330">
                  <c:v>2.9546183449671928E-2</c:v>
                </c:pt>
                <c:pt idx="331">
                  <c:v>2.9660621987148694E-2</c:v>
                </c:pt>
                <c:pt idx="332">
                  <c:v>3.0030039808748594E-2</c:v>
                </c:pt>
                <c:pt idx="333">
                  <c:v>3.0120303636606706E-2</c:v>
                </c:pt>
                <c:pt idx="334">
                  <c:v>3.1232217209063003E-2</c:v>
                </c:pt>
                <c:pt idx="335">
                  <c:v>3.128202331870248E-2</c:v>
                </c:pt>
                <c:pt idx="336">
                  <c:v>3.1289839200740785E-2</c:v>
                </c:pt>
                <c:pt idx="337">
                  <c:v>3.1574724235607678E-2</c:v>
                </c:pt>
                <c:pt idx="338">
                  <c:v>3.1809549744187759E-2</c:v>
                </c:pt>
                <c:pt idx="339">
                  <c:v>3.1997763316357446E-2</c:v>
                </c:pt>
                <c:pt idx="340">
                  <c:v>3.2062913988642416E-2</c:v>
                </c:pt>
                <c:pt idx="341">
                  <c:v>3.229140050817346E-2</c:v>
                </c:pt>
                <c:pt idx="342">
                  <c:v>3.2741545223625379E-2</c:v>
                </c:pt>
                <c:pt idx="343">
                  <c:v>3.2853262795793529E-2</c:v>
                </c:pt>
                <c:pt idx="344">
                  <c:v>3.3280726386226749E-2</c:v>
                </c:pt>
                <c:pt idx="345">
                  <c:v>3.4147036819860366E-2</c:v>
                </c:pt>
                <c:pt idx="346">
                  <c:v>3.4608399181136347E-2</c:v>
                </c:pt>
                <c:pt idx="347">
                  <c:v>3.4774056488816256E-2</c:v>
                </c:pt>
                <c:pt idx="348">
                  <c:v>3.4949298083057981E-2</c:v>
                </c:pt>
                <c:pt idx="349">
                  <c:v>3.5143441532673014E-2</c:v>
                </c:pt>
                <c:pt idx="350">
                  <c:v>3.5380345733224079E-2</c:v>
                </c:pt>
                <c:pt idx="351">
                  <c:v>3.5609681360637552E-2</c:v>
                </c:pt>
                <c:pt idx="352">
                  <c:v>3.5666600709195265E-2</c:v>
                </c:pt>
                <c:pt idx="353">
                  <c:v>3.6241149135154291E-2</c:v>
                </c:pt>
                <c:pt idx="354">
                  <c:v>3.6249490903320067E-2</c:v>
                </c:pt>
                <c:pt idx="355">
                  <c:v>3.7384551041370173E-2</c:v>
                </c:pt>
                <c:pt idx="356">
                  <c:v>3.907278294158914E-2</c:v>
                </c:pt>
                <c:pt idx="357">
                  <c:v>3.9127799082514819E-2</c:v>
                </c:pt>
                <c:pt idx="358">
                  <c:v>3.9127799082514819E-2</c:v>
                </c:pt>
                <c:pt idx="359">
                  <c:v>3.9128878178396859E-2</c:v>
                </c:pt>
                <c:pt idx="360">
                  <c:v>3.9166654967078794E-2</c:v>
                </c:pt>
                <c:pt idx="361">
                  <c:v>3.9167734544835721E-2</c:v>
                </c:pt>
                <c:pt idx="362">
                  <c:v>3.9312519035329563E-2</c:v>
                </c:pt>
                <c:pt idx="363">
                  <c:v>3.9313600420117313E-2</c:v>
                </c:pt>
                <c:pt idx="364">
                  <c:v>3.9314681818290509E-2</c:v>
                </c:pt>
                <c:pt idx="365">
                  <c:v>3.9396907245171489E-2</c:v>
                </c:pt>
                <c:pt idx="366">
                  <c:v>3.9888617886095795E-2</c:v>
                </c:pt>
                <c:pt idx="367">
                  <c:v>4.2191671060740427E-2</c:v>
                </c:pt>
                <c:pt idx="368">
                  <c:v>4.4900507805634766E-2</c:v>
                </c:pt>
                <c:pt idx="369">
                  <c:v>4.4994727001990906E-2</c:v>
                </c:pt>
                <c:pt idx="370">
                  <c:v>4.5635953204357628E-2</c:v>
                </c:pt>
                <c:pt idx="371">
                  <c:v>4.8528638601713109E-2</c:v>
                </c:pt>
                <c:pt idx="372">
                  <c:v>4.8528638601713109E-2</c:v>
                </c:pt>
                <c:pt idx="373">
                  <c:v>4.8559583144858705E-2</c:v>
                </c:pt>
                <c:pt idx="374">
                  <c:v>4.8559583144858705E-2</c:v>
                </c:pt>
                <c:pt idx="375">
                  <c:v>4.872278653857632E-2</c:v>
                </c:pt>
                <c:pt idx="376">
                  <c:v>4.8998537836783332E-2</c:v>
                </c:pt>
                <c:pt idx="377">
                  <c:v>4.9028423884198341E-2</c:v>
                </c:pt>
                <c:pt idx="378">
                  <c:v>4.9078651277132415E-2</c:v>
                </c:pt>
                <c:pt idx="379">
                  <c:v>4.9078651277132415E-2</c:v>
                </c:pt>
                <c:pt idx="380">
                  <c:v>4.9079847455226783E-2</c:v>
                </c:pt>
                <c:pt idx="381">
                  <c:v>4.9081043646706554E-2</c:v>
                </c:pt>
                <c:pt idx="382">
                  <c:v>4.9081043646706554E-2</c:v>
                </c:pt>
                <c:pt idx="383">
                  <c:v>5.2059276337211857E-2</c:v>
                </c:pt>
                <c:pt idx="384">
                  <c:v>5.2617419695783971E-2</c:v>
                </c:pt>
                <c:pt idx="385">
                  <c:v>5.2618654838817169E-2</c:v>
                </c:pt>
                <c:pt idx="386">
                  <c:v>5.2955110717477633E-2</c:v>
                </c:pt>
                <c:pt idx="387">
                  <c:v>5.3390750751635102E-2</c:v>
                </c:pt>
                <c:pt idx="388">
                  <c:v>5.3391994247166341E-2</c:v>
                </c:pt>
                <c:pt idx="389">
                  <c:v>5.453414634032086E-2</c:v>
                </c:pt>
                <c:pt idx="390">
                  <c:v>5.4630877731257833E-2</c:v>
                </c:pt>
                <c:pt idx="391">
                  <c:v>5.4630877731257833E-2</c:v>
                </c:pt>
                <c:pt idx="392">
                  <c:v>5.6268340956808598E-2</c:v>
                </c:pt>
                <c:pt idx="393">
                  <c:v>5.6300197337097915E-2</c:v>
                </c:pt>
                <c:pt idx="394">
                  <c:v>5.6377962014943578E-2</c:v>
                </c:pt>
                <c:pt idx="395">
                  <c:v>5.6443016613686794E-2</c:v>
                </c:pt>
                <c:pt idx="396">
                  <c:v>5.6485129317997915E-2</c:v>
                </c:pt>
                <c:pt idx="397">
                  <c:v>5.6486405688104847E-2</c:v>
                </c:pt>
                <c:pt idx="398">
                  <c:v>5.7121135093666078E-2</c:v>
                </c:pt>
                <c:pt idx="399">
                  <c:v>5.7196856332897998E-2</c:v>
                </c:pt>
                <c:pt idx="400">
                  <c:v>5.7769475194498883E-2</c:v>
                </c:pt>
                <c:pt idx="401">
                  <c:v>5.7769475194498883E-2</c:v>
                </c:pt>
                <c:pt idx="402">
                  <c:v>5.7770764963404761E-2</c:v>
                </c:pt>
                <c:pt idx="403">
                  <c:v>5.7781083596526651E-2</c:v>
                </c:pt>
                <c:pt idx="404">
                  <c:v>5.7803013536311038E-2</c:v>
                </c:pt>
                <c:pt idx="405">
                  <c:v>5.7804303653237653E-2</c:v>
                </c:pt>
                <c:pt idx="406">
                  <c:v>5.8600261028147665E-2</c:v>
                </c:pt>
                <c:pt idx="407">
                  <c:v>6.0610325380820076E-2</c:v>
                </c:pt>
                <c:pt idx="408">
                  <c:v>6.0611644303156659E-2</c:v>
                </c:pt>
                <c:pt idx="409">
                  <c:v>6.0689484413197013E-2</c:v>
                </c:pt>
                <c:pt idx="410">
                  <c:v>6.0690804138658433E-2</c:v>
                </c:pt>
                <c:pt idx="411">
                  <c:v>6.0700042591679756E-2</c:v>
                </c:pt>
                <c:pt idx="412">
                  <c:v>6.070136242422447E-2</c:v>
                </c:pt>
                <c:pt idx="413">
                  <c:v>6.0711921566457008E-2</c:v>
                </c:pt>
                <c:pt idx="414">
                  <c:v>6.0713241519470426E-2</c:v>
                </c:pt>
                <c:pt idx="415">
                  <c:v>6.0722481565355979E-2</c:v>
                </c:pt>
                <c:pt idx="416">
                  <c:v>6.0723801625452718E-2</c:v>
                </c:pt>
                <c:pt idx="417">
                  <c:v>6.0725121698934861E-2</c:v>
                </c:pt>
                <c:pt idx="418">
                  <c:v>6.0756807478130469E-2</c:v>
                </c:pt>
                <c:pt idx="419">
                  <c:v>6.0758127886247959E-2</c:v>
                </c:pt>
                <c:pt idx="420">
                  <c:v>6.0768691633062734E-2</c:v>
                </c:pt>
                <c:pt idx="421">
                  <c:v>6.0770012161648942E-2</c:v>
                </c:pt>
                <c:pt idx="422">
                  <c:v>6.0779256236543983E-2</c:v>
                </c:pt>
                <c:pt idx="423">
                  <c:v>6.0780576872213506E-2</c:v>
                </c:pt>
                <c:pt idx="424">
                  <c:v>6.0791142439444557E-2</c:v>
                </c:pt>
                <c:pt idx="425">
                  <c:v>6.0792463195582777E-2</c:v>
                </c:pt>
                <c:pt idx="426">
                  <c:v>6.0801708863342033E-2</c:v>
                </c:pt>
                <c:pt idx="427">
                  <c:v>6.0803029726563596E-2</c:v>
                </c:pt>
                <c:pt idx="428">
                  <c:v>6.0813597114210846E-2</c:v>
                </c:pt>
                <c:pt idx="429">
                  <c:v>6.0813597114210846E-2</c:v>
                </c:pt>
                <c:pt idx="430">
                  <c:v>6.0814918097901113E-2</c:v>
                </c:pt>
                <c:pt idx="431">
                  <c:v>6.0814918097901113E-2</c:v>
                </c:pt>
                <c:pt idx="432">
                  <c:v>6.0824165358524578E-2</c:v>
                </c:pt>
                <c:pt idx="433">
                  <c:v>6.0825486449298152E-2</c:v>
                </c:pt>
                <c:pt idx="434">
                  <c:v>6.0825486449298152E-2</c:v>
                </c:pt>
                <c:pt idx="435">
                  <c:v>6.0826807553457145E-2</c:v>
                </c:pt>
                <c:pt idx="436">
                  <c:v>6.0826807553457145E-2</c:v>
                </c:pt>
                <c:pt idx="437">
                  <c:v>6.0836055657361658E-2</c:v>
                </c:pt>
                <c:pt idx="438">
                  <c:v>6.0837376868603951E-2</c:v>
                </c:pt>
                <c:pt idx="439">
                  <c:v>6.0837376868603951E-2</c:v>
                </c:pt>
                <c:pt idx="440">
                  <c:v>6.0838698093231662E-2</c:v>
                </c:pt>
                <c:pt idx="441">
                  <c:v>6.0847947040417245E-2</c:v>
                </c:pt>
                <c:pt idx="442">
                  <c:v>6.0847947040417245E-2</c:v>
                </c:pt>
                <c:pt idx="443">
                  <c:v>6.0849268372128257E-2</c:v>
                </c:pt>
                <c:pt idx="444">
                  <c:v>6.0849268372128257E-2</c:v>
                </c:pt>
                <c:pt idx="445">
                  <c:v>6.0870411499920854E-2</c:v>
                </c:pt>
                <c:pt idx="446">
                  <c:v>6.0871733059183905E-2</c:v>
                </c:pt>
                <c:pt idx="447">
                  <c:v>6.0882306015163215E-2</c:v>
                </c:pt>
                <c:pt idx="448">
                  <c:v>6.0891558054379326E-2</c:v>
                </c:pt>
                <c:pt idx="449">
                  <c:v>6.0892879827808985E-2</c:v>
                </c:pt>
                <c:pt idx="450">
                  <c:v>6.0894201614624069E-2</c:v>
                </c:pt>
                <c:pt idx="451">
                  <c:v>6.0903454497121222E-2</c:v>
                </c:pt>
                <c:pt idx="452">
                  <c:v>6.0904776391019613E-2</c:v>
                </c:pt>
                <c:pt idx="453">
                  <c:v>6.0906098298303415E-2</c:v>
                </c:pt>
                <c:pt idx="454">
                  <c:v>6.0915352024081625E-2</c:v>
                </c:pt>
                <c:pt idx="455">
                  <c:v>6.0915352024081625E-2</c:v>
                </c:pt>
                <c:pt idx="456">
                  <c:v>6.0916674038448734E-2</c:v>
                </c:pt>
                <c:pt idx="457">
                  <c:v>6.0916674038448734E-2</c:v>
                </c:pt>
                <c:pt idx="458">
                  <c:v>6.0925928513810096E-2</c:v>
                </c:pt>
                <c:pt idx="459">
                  <c:v>6.092725063526052E-2</c:v>
                </c:pt>
                <c:pt idx="460">
                  <c:v>6.092725063526052E-2</c:v>
                </c:pt>
                <c:pt idx="461">
                  <c:v>6.0928572770096348E-2</c:v>
                </c:pt>
                <c:pt idx="462">
                  <c:v>6.0928572770096348E-2</c:v>
                </c:pt>
                <c:pt idx="463">
                  <c:v>6.093782808873878E-2</c:v>
                </c:pt>
                <c:pt idx="464">
                  <c:v>6.0939150330657908E-2</c:v>
                </c:pt>
                <c:pt idx="465">
                  <c:v>6.0939150330657908E-2</c:v>
                </c:pt>
                <c:pt idx="466">
                  <c:v>6.0940472585962455E-2</c:v>
                </c:pt>
                <c:pt idx="467">
                  <c:v>6.0948406398883478E-2</c:v>
                </c:pt>
                <c:pt idx="468">
                  <c:v>6.0949728747885942E-2</c:v>
                </c:pt>
                <c:pt idx="469">
                  <c:v>6.0949728747885942E-2</c:v>
                </c:pt>
                <c:pt idx="470">
                  <c:v>6.0951051110273803E-2</c:v>
                </c:pt>
                <c:pt idx="471">
                  <c:v>6.0951051110273803E-2</c:v>
                </c:pt>
                <c:pt idx="472">
                  <c:v>6.0961630491251612E-2</c:v>
                </c:pt>
                <c:pt idx="473">
                  <c:v>6.0962952974108212E-2</c:v>
                </c:pt>
                <c:pt idx="474">
                  <c:v>6.1084678659713343E-2</c:v>
                </c:pt>
                <c:pt idx="475">
                  <c:v>6.10860023874134E-2</c:v>
                </c:pt>
                <c:pt idx="476">
                  <c:v>6.1523563572789715E-2</c:v>
                </c:pt>
                <c:pt idx="477">
                  <c:v>6.1524891731061654E-2</c:v>
                </c:pt>
                <c:pt idx="478">
                  <c:v>6.1526219902718997E-2</c:v>
                </c:pt>
                <c:pt idx="479">
                  <c:v>6.1970578083233079E-2</c:v>
                </c:pt>
                <c:pt idx="480">
                  <c:v>6.1971910739003946E-2</c:v>
                </c:pt>
                <c:pt idx="481">
                  <c:v>6.1981239704191726E-2</c:v>
                </c:pt>
                <c:pt idx="482">
                  <c:v>6.1982572467045909E-2</c:v>
                </c:pt>
                <c:pt idx="483">
                  <c:v>6.2015895888660119E-2</c:v>
                </c:pt>
                <c:pt idx="484">
                  <c:v>6.201722899953506E-2</c:v>
                </c:pt>
                <c:pt idx="485">
                  <c:v>6.2122587056562428E-2</c:v>
                </c:pt>
                <c:pt idx="486">
                  <c:v>6.2122587056562428E-2</c:v>
                </c:pt>
                <c:pt idx="487">
                  <c:v>6.2123921238270458E-2</c:v>
                </c:pt>
                <c:pt idx="488">
                  <c:v>6.2123921238270458E-2</c:v>
                </c:pt>
                <c:pt idx="489">
                  <c:v>6.5352227112622271E-2</c:v>
                </c:pt>
                <c:pt idx="490">
                  <c:v>6.53535933122395E-2</c:v>
                </c:pt>
                <c:pt idx="491">
                  <c:v>6.5374087912747653E-2</c:v>
                </c:pt>
                <c:pt idx="492">
                  <c:v>6.538501959781004E-2</c:v>
                </c:pt>
                <c:pt idx="493">
                  <c:v>6.5503956988085088E-2</c:v>
                </c:pt>
                <c:pt idx="494">
                  <c:v>6.5505324673483217E-2</c:v>
                </c:pt>
                <c:pt idx="495">
                  <c:v>6.5513531066965711E-2</c:v>
                </c:pt>
                <c:pt idx="496">
                  <c:v>6.5514898846061764E-2</c:v>
                </c:pt>
                <c:pt idx="497">
                  <c:v>6.5516266638543208E-2</c:v>
                </c:pt>
                <c:pt idx="498">
                  <c:v>6.5594252936074293E-2</c:v>
                </c:pt>
                <c:pt idx="499">
                  <c:v>6.5594252936074293E-2</c:v>
                </c:pt>
                <c:pt idx="500">
                  <c:v>6.5595621504909718E-2</c:v>
                </c:pt>
                <c:pt idx="501">
                  <c:v>6.5595621504909718E-2</c:v>
                </c:pt>
                <c:pt idx="502">
                  <c:v>6.6488023266812732E-2</c:v>
                </c:pt>
                <c:pt idx="503">
                  <c:v>6.6488023266812732E-2</c:v>
                </c:pt>
                <c:pt idx="504">
                  <c:v>6.648940054955238E-2</c:v>
                </c:pt>
                <c:pt idx="505">
                  <c:v>6.6490777845677432E-2</c:v>
                </c:pt>
                <c:pt idx="506">
                  <c:v>6.8687819386498025E-2</c:v>
                </c:pt>
                <c:pt idx="507">
                  <c:v>6.8843134451281804E-2</c:v>
                </c:pt>
                <c:pt idx="508">
                  <c:v>6.8844534435682836E-2</c:v>
                </c:pt>
                <c:pt idx="509">
                  <c:v>6.8892141869638962E-2</c:v>
                </c:pt>
                <c:pt idx="510">
                  <c:v>6.9346589011311854E-2</c:v>
                </c:pt>
                <c:pt idx="511">
                  <c:v>6.9370472257724497E-2</c:v>
                </c:pt>
                <c:pt idx="512">
                  <c:v>6.9755947630304432E-2</c:v>
                </c:pt>
                <c:pt idx="513">
                  <c:v>7.0191868228823187E-2</c:v>
                </c:pt>
                <c:pt idx="514">
                  <c:v>7.0566734018934318E-2</c:v>
                </c:pt>
                <c:pt idx="515">
                  <c:v>7.4934324159558877E-2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67-4F69-8649-82045B22D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354240"/>
        <c:axId val="1"/>
      </c:scatterChart>
      <c:valAx>
        <c:axId val="4523542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963459695743158"/>
              <c:y val="0.91291543512015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17418678521040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5424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29792429792"/>
          <c:y val="0.89189189189189189"/>
          <c:w val="0.4358974358974359"/>
          <c:h val="0.957957957957957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339489615080163"/>
          <c:y val="2.93577981651376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39157937411682E-2"/>
          <c:y val="9.3577981651376152E-2"/>
          <c:w val="0.89499496217157237"/>
          <c:h val="0.8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(8)'!$E$20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(8)'!$D$21:$D$983</c:f>
              <c:numCache>
                <c:formatCode>General</c:formatCode>
                <c:ptCount val="963"/>
                <c:pt idx="0">
                  <c:v>-2.8999999999999998E-3</c:v>
                </c:pt>
                <c:pt idx="1">
                  <c:v>0</c:v>
                </c:pt>
                <c:pt idx="2">
                  <c:v>1.3500000000000001E-3</c:v>
                </c:pt>
                <c:pt idx="3">
                  <c:v>2.2000000000000001E-3</c:v>
                </c:pt>
                <c:pt idx="4">
                  <c:v>2.65E-3</c:v>
                </c:pt>
                <c:pt idx="5">
                  <c:v>0.15625</c:v>
                </c:pt>
                <c:pt idx="6">
                  <c:v>0.15745000000000001</c:v>
                </c:pt>
                <c:pt idx="7">
                  <c:v>0.15964999999999999</c:v>
                </c:pt>
                <c:pt idx="8">
                  <c:v>0.16220000000000001</c:v>
                </c:pt>
                <c:pt idx="9">
                  <c:v>0.30904999999999999</c:v>
                </c:pt>
                <c:pt idx="10">
                  <c:v>0.31025000000000003</c:v>
                </c:pt>
                <c:pt idx="11">
                  <c:v>0.31030000000000002</c:v>
                </c:pt>
                <c:pt idx="12">
                  <c:v>0.31240000000000001</c:v>
                </c:pt>
                <c:pt idx="13">
                  <c:v>0.31924999999999998</c:v>
                </c:pt>
                <c:pt idx="14">
                  <c:v>0.32014999999999999</c:v>
                </c:pt>
                <c:pt idx="15">
                  <c:v>0.32190000000000002</c:v>
                </c:pt>
                <c:pt idx="16">
                  <c:v>0.32229999999999998</c:v>
                </c:pt>
                <c:pt idx="17">
                  <c:v>0.32319999999999999</c:v>
                </c:pt>
                <c:pt idx="18">
                  <c:v>0.32655000000000001</c:v>
                </c:pt>
                <c:pt idx="19">
                  <c:v>0.32745000000000002</c:v>
                </c:pt>
                <c:pt idx="20">
                  <c:v>0.34925</c:v>
                </c:pt>
                <c:pt idx="21">
                  <c:v>0.34955000000000003</c:v>
                </c:pt>
                <c:pt idx="22">
                  <c:v>1.2155</c:v>
                </c:pt>
                <c:pt idx="23">
                  <c:v>1.21635</c:v>
                </c:pt>
                <c:pt idx="24">
                  <c:v>1.2334499999999999</c:v>
                </c:pt>
                <c:pt idx="25">
                  <c:v>1.2398499999999999</c:v>
                </c:pt>
                <c:pt idx="26">
                  <c:v>1.2462500000000001</c:v>
                </c:pt>
                <c:pt idx="27">
                  <c:v>1.24675</c:v>
                </c:pt>
                <c:pt idx="28">
                  <c:v>1.2479499999999999</c:v>
                </c:pt>
                <c:pt idx="29">
                  <c:v>1.248</c:v>
                </c:pt>
                <c:pt idx="30">
                  <c:v>1.2480500000000001</c:v>
                </c:pt>
                <c:pt idx="31">
                  <c:v>1.2497</c:v>
                </c:pt>
                <c:pt idx="32">
                  <c:v>1.2556499999999999</c:v>
                </c:pt>
                <c:pt idx="33">
                  <c:v>1.2557</c:v>
                </c:pt>
                <c:pt idx="34">
                  <c:v>1.25905</c:v>
                </c:pt>
                <c:pt idx="35">
                  <c:v>1.2591000000000001</c:v>
                </c:pt>
                <c:pt idx="36">
                  <c:v>1.27135</c:v>
                </c:pt>
                <c:pt idx="37">
                  <c:v>1.2726999999999999</c:v>
                </c:pt>
                <c:pt idx="38">
                  <c:v>1.27315</c:v>
                </c:pt>
                <c:pt idx="39">
                  <c:v>1.2751999999999999</c:v>
                </c:pt>
                <c:pt idx="40">
                  <c:v>2.3477000000000001</c:v>
                </c:pt>
                <c:pt idx="41">
                  <c:v>2.34815</c:v>
                </c:pt>
                <c:pt idx="42">
                  <c:v>2.3481999999999998</c:v>
                </c:pt>
                <c:pt idx="43">
                  <c:v>2.3482500000000002</c:v>
                </c:pt>
                <c:pt idx="44">
                  <c:v>2.3485499999999999</c:v>
                </c:pt>
                <c:pt idx="45">
                  <c:v>2.3485999999999998</c:v>
                </c:pt>
                <c:pt idx="46">
                  <c:v>4.2457500000000001</c:v>
                </c:pt>
                <c:pt idx="47">
                  <c:v>4.2458</c:v>
                </c:pt>
                <c:pt idx="48">
                  <c:v>4.2475500000000004</c:v>
                </c:pt>
                <c:pt idx="49">
                  <c:v>4.2476000000000003</c:v>
                </c:pt>
                <c:pt idx="50">
                  <c:v>4.2543499999999996</c:v>
                </c:pt>
                <c:pt idx="51">
                  <c:v>4.2544000000000004</c:v>
                </c:pt>
                <c:pt idx="52">
                  <c:v>4.2582000000000004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</c:numCache>
            </c:numRef>
          </c:xVal>
          <c:yVal>
            <c:numRef>
              <c:f>'Q_fit (8)'!$E$21:$E$983</c:f>
              <c:numCache>
                <c:formatCode>General</c:formatCode>
                <c:ptCount val="963"/>
                <c:pt idx="0">
                  <c:v>5.2971999684814364E-4</c:v>
                </c:pt>
                <c:pt idx="1">
                  <c:v>0</c:v>
                </c:pt>
                <c:pt idx="2">
                  <c:v>-1.4241799945011735E-3</c:v>
                </c:pt>
                <c:pt idx="3">
                  <c:v>-1.794960000552237E-3</c:v>
                </c:pt>
                <c:pt idx="4">
                  <c:v>-2.0030199957545847E-3</c:v>
                </c:pt>
                <c:pt idx="5">
                  <c:v>-5.8749999880092219E-4</c:v>
                </c:pt>
                <c:pt idx="6">
                  <c:v>-2.5756599934538826E-3</c:v>
                </c:pt>
                <c:pt idx="7">
                  <c:v>-6.7062000016449019E-4</c:v>
                </c:pt>
                <c:pt idx="8">
                  <c:v>4.170399988652207E-4</c:v>
                </c:pt>
                <c:pt idx="9">
                  <c:v>5.3460003982763737E-5</c:v>
                </c:pt>
                <c:pt idx="10">
                  <c:v>1.0652999990270473E-3</c:v>
                </c:pt>
                <c:pt idx="11">
                  <c:v>2.219959998910781E-3</c:v>
                </c:pt>
                <c:pt idx="12">
                  <c:v>2.1567999647231773E-4</c:v>
                </c:pt>
                <c:pt idx="13">
                  <c:v>-4.9589999980526045E-4</c:v>
                </c:pt>
                <c:pt idx="14">
                  <c:v>-3.1201999809127301E-4</c:v>
                </c:pt>
                <c:pt idx="15">
                  <c:v>-7.9892000212566927E-4</c:v>
                </c:pt>
                <c:pt idx="16">
                  <c:v>-1.0616399958962575E-3</c:v>
                </c:pt>
                <c:pt idx="17">
                  <c:v>6.2223999702837318E-4</c:v>
                </c:pt>
                <c:pt idx="18">
                  <c:v>-1.715539998258464E-3</c:v>
                </c:pt>
                <c:pt idx="19">
                  <c:v>-2.2316599934129044E-3</c:v>
                </c:pt>
                <c:pt idx="20">
                  <c:v>-1.4998999977251515E-3</c:v>
                </c:pt>
                <c:pt idx="21">
                  <c:v>-6.7193999711889774E-4</c:v>
                </c:pt>
                <c:pt idx="22">
                  <c:v>-4.1539999801898375E-4</c:v>
                </c:pt>
                <c:pt idx="23">
                  <c:v>2.1381999977165833E-4</c:v>
                </c:pt>
                <c:pt idx="24">
                  <c:v>-3.9245999505510554E-4</c:v>
                </c:pt>
                <c:pt idx="25">
                  <c:v>5.0401999760651961E-4</c:v>
                </c:pt>
                <c:pt idx="26">
                  <c:v>5.005000057280995E-4</c:v>
                </c:pt>
                <c:pt idx="27">
                  <c:v>2.4710000434424728E-4</c:v>
                </c:pt>
                <c:pt idx="28">
                  <c:v>4.5893999777035788E-4</c:v>
                </c:pt>
                <c:pt idx="29">
                  <c:v>1.3600001693703234E-5</c:v>
                </c:pt>
                <c:pt idx="30">
                  <c:v>-3.1739997211843729E-5</c:v>
                </c:pt>
                <c:pt idx="31">
                  <c:v>-8.2795999333029613E-4</c:v>
                </c:pt>
                <c:pt idx="32">
                  <c:v>2.7658000180963427E-4</c:v>
                </c:pt>
                <c:pt idx="33">
                  <c:v>-1.6876000154297799E-4</c:v>
                </c:pt>
                <c:pt idx="34">
                  <c:v>-3.0654000147478655E-4</c:v>
                </c:pt>
                <c:pt idx="35">
                  <c:v>6.8120003561489284E-5</c:v>
                </c:pt>
                <c:pt idx="36">
                  <c:v>-9.6017999749165028E-4</c:v>
                </c:pt>
                <c:pt idx="37">
                  <c:v>-2.0843599995714612E-3</c:v>
                </c:pt>
                <c:pt idx="38">
                  <c:v>-1.9241999689256772E-4</c:v>
                </c:pt>
                <c:pt idx="39">
                  <c:v>-9.5135999436024576E-4</c:v>
                </c:pt>
                <c:pt idx="40">
                  <c:v>8.5056399984750897E-3</c:v>
                </c:pt>
                <c:pt idx="41">
                  <c:v>7.7975800013518892E-3</c:v>
                </c:pt>
                <c:pt idx="42">
                  <c:v>8.5522400040645152E-3</c:v>
                </c:pt>
                <c:pt idx="43">
                  <c:v>8.106900000711903E-3</c:v>
                </c:pt>
                <c:pt idx="44">
                  <c:v>8.3348600019235164E-3</c:v>
                </c:pt>
                <c:pt idx="45">
                  <c:v>8.2895200030179694E-3</c:v>
                </c:pt>
                <c:pt idx="46">
                  <c:v>3.6353900002723094E-2</c:v>
                </c:pt>
                <c:pt idx="47">
                  <c:v>3.7008560000685975E-2</c:v>
                </c:pt>
                <c:pt idx="48">
                  <c:v>3.7381659996754024E-2</c:v>
                </c:pt>
                <c:pt idx="49">
                  <c:v>3.6586319998605177E-2</c:v>
                </c:pt>
                <c:pt idx="50">
                  <c:v>3.7885420002567116E-2</c:v>
                </c:pt>
                <c:pt idx="51">
                  <c:v>3.6930080001184251E-2</c:v>
                </c:pt>
                <c:pt idx="52">
                  <c:v>3.7724239999079145E-2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FE-4FC9-A381-7F0180B9537F}"/>
            </c:ext>
          </c:extLst>
        </c:ser>
        <c:ser>
          <c:idx val="1"/>
          <c:order val="1"/>
          <c:tx>
            <c:strRef>
              <c:f>'Q_fit (8)'!$V$1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(8)'!$U$2:$U$20</c:f>
              <c:numCache>
                <c:formatCode>General</c:formatCode>
                <c:ptCount val="19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</c:numCache>
            </c:numRef>
          </c:xVal>
          <c:yVal>
            <c:numRef>
              <c:f>'Q_fit (8)'!$V$2:$V$20</c:f>
              <c:numCache>
                <c:formatCode>General</c:formatCode>
                <c:ptCount val="19"/>
                <c:pt idx="0">
                  <c:v>-1.9574898225101223E-4</c:v>
                </c:pt>
                <c:pt idx="1">
                  <c:v>-8.4587526803474127E-4</c:v>
                </c:pt>
                <c:pt idx="2">
                  <c:v>-1.1399134319793973E-3</c:v>
                </c:pt>
                <c:pt idx="3">
                  <c:v>-1.0778634740849808E-3</c:v>
                </c:pt>
                <c:pt idx="4">
                  <c:v>-6.5972539435149103E-4</c:v>
                </c:pt>
                <c:pt idx="5">
                  <c:v>1.1450080722107125E-4</c:v>
                </c:pt>
                <c:pt idx="6">
                  <c:v>1.2448151306327067E-3</c:v>
                </c:pt>
                <c:pt idx="7">
                  <c:v>2.7312175758834158E-3</c:v>
                </c:pt>
                <c:pt idx="8">
                  <c:v>4.5737081429731968E-3</c:v>
                </c:pt>
                <c:pt idx="9">
                  <c:v>6.7722868319020505E-3</c:v>
                </c:pt>
                <c:pt idx="10">
                  <c:v>9.3269536426699769E-3</c:v>
                </c:pt>
                <c:pt idx="11">
                  <c:v>1.2237708575276979E-2</c:v>
                </c:pt>
                <c:pt idx="12">
                  <c:v>1.550455162972305E-2</c:v>
                </c:pt>
                <c:pt idx="13">
                  <c:v>1.9127482806008195E-2</c:v>
                </c:pt>
                <c:pt idx="14">
                  <c:v>2.3106502104132419E-2</c:v>
                </c:pt>
                <c:pt idx="15">
                  <c:v>2.744160952409571E-2</c:v>
                </c:pt>
                <c:pt idx="16">
                  <c:v>3.2132805065898072E-2</c:v>
                </c:pt>
                <c:pt idx="17">
                  <c:v>3.7180088729539512E-2</c:v>
                </c:pt>
                <c:pt idx="18">
                  <c:v>4.2583460515020016E-2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FE-4FC9-A381-7F0180B9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351288"/>
        <c:axId val="1"/>
      </c:scatterChart>
      <c:valAx>
        <c:axId val="4523512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597146510532337"/>
              <c:y val="0.943119266055045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55045871559633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5128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4029304029304"/>
          <c:y val="0.93394495412844036"/>
          <c:w val="0.4358974358974359"/>
          <c:h val="0.974311926605504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36448647190129269"/>
          <c:y val="3.5031847133757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14970330404149"/>
          <c:y val="0.13375796178343949"/>
          <c:w val="0.8395651400121994"/>
          <c:h val="0.61783439490445857"/>
        </c:manualLayout>
      </c:layout>
      <c:scatterChart>
        <c:scatterStyle val="lineMarker"/>
        <c:varyColors val="0"/>
        <c:ser>
          <c:idx val="0"/>
          <c:order val="0"/>
          <c:tx>
            <c:strRef>
              <c:f>B!$H$20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B!$F$21:$F$726</c:f>
              <c:numCache>
                <c:formatCode>General</c:formatCode>
                <c:ptCount val="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B!$H$21:$H$726</c:f>
              <c:numCache>
                <c:formatCode>General</c:formatCode>
                <c:ptCount val="7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07-474E-8172-B2D175384F2A}"/>
            </c:ext>
          </c:extLst>
        </c:ser>
        <c:ser>
          <c:idx val="1"/>
          <c:order val="1"/>
          <c:tx>
            <c:strRef>
              <c:f>B!$I$20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B!$F$21:$F$726</c:f>
              <c:numCache>
                <c:formatCode>General</c:formatCode>
                <c:ptCount val="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B!$I$21:$I$726</c:f>
              <c:numCache>
                <c:formatCode>General</c:formatCode>
                <c:ptCount val="706"/>
                <c:pt idx="68">
                  <c:v>4.3777655737358145E-2</c:v>
                </c:pt>
                <c:pt idx="73">
                  <c:v>4.4361963562550955E-2</c:v>
                </c:pt>
                <c:pt idx="74">
                  <c:v>4.5121963557903655E-2</c:v>
                </c:pt>
                <c:pt idx="75">
                  <c:v>4.4029186858097091E-2</c:v>
                </c:pt>
                <c:pt idx="76">
                  <c:v>4.4709186855470762E-2</c:v>
                </c:pt>
                <c:pt idx="77">
                  <c:v>4.3268499670375604E-2</c:v>
                </c:pt>
                <c:pt idx="78">
                  <c:v>4.4468499669164885E-2</c:v>
                </c:pt>
                <c:pt idx="79">
                  <c:v>4.3961854411463719E-2</c:v>
                </c:pt>
                <c:pt idx="80">
                  <c:v>4.4211854416062124E-2</c:v>
                </c:pt>
                <c:pt idx="81">
                  <c:v>4.5225209156342316E-2</c:v>
                </c:pt>
                <c:pt idx="82">
                  <c:v>4.5745209157757927E-2</c:v>
                </c:pt>
                <c:pt idx="84">
                  <c:v>4.3174153921427205E-2</c:v>
                </c:pt>
                <c:pt idx="85">
                  <c:v>4.3927508660999592E-2</c:v>
                </c:pt>
                <c:pt idx="86">
                  <c:v>4.2787512989889365E-2</c:v>
                </c:pt>
                <c:pt idx="87">
                  <c:v>4.2887512987363152E-2</c:v>
                </c:pt>
                <c:pt idx="88">
                  <c:v>4.370086773269577E-2</c:v>
                </c:pt>
                <c:pt idx="89">
                  <c:v>4.3980867732898332E-2</c:v>
                </c:pt>
                <c:pt idx="173">
                  <c:v>4.3836256758368108E-2</c:v>
                </c:pt>
                <c:pt idx="174">
                  <c:v>4.3089611506729852E-2</c:v>
                </c:pt>
                <c:pt idx="175">
                  <c:v>4.3942966243776027E-2</c:v>
                </c:pt>
                <c:pt idx="176">
                  <c:v>4.3755890706961509E-2</c:v>
                </c:pt>
                <c:pt idx="177">
                  <c:v>4.3755890706961509E-2</c:v>
                </c:pt>
                <c:pt idx="178">
                  <c:v>4.3409245437942445E-2</c:v>
                </c:pt>
                <c:pt idx="179">
                  <c:v>4.3409245437942445E-2</c:v>
                </c:pt>
                <c:pt idx="180">
                  <c:v>4.3814223150548059E-2</c:v>
                </c:pt>
                <c:pt idx="181">
                  <c:v>4.3814223150548059E-2</c:v>
                </c:pt>
                <c:pt idx="182">
                  <c:v>4.4967577894567512E-2</c:v>
                </c:pt>
                <c:pt idx="183">
                  <c:v>4.4967577894567512E-2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07-474E-8172-B2D175384F2A}"/>
            </c:ext>
          </c:extLst>
        </c:ser>
        <c:ser>
          <c:idx val="2"/>
          <c:order val="2"/>
          <c:tx>
            <c:strRef>
              <c:f>B!$J$20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plus>
            <c:min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B!$F$21:$F$726</c:f>
              <c:numCache>
                <c:formatCode>General</c:formatCode>
                <c:ptCount val="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B!$J$21:$J$726</c:f>
              <c:numCache>
                <c:formatCode>General</c:formatCode>
                <c:ptCount val="706"/>
                <c:pt idx="69">
                  <c:v>4.3542198829527479E-2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07-474E-8172-B2D175384F2A}"/>
            </c:ext>
          </c:extLst>
        </c:ser>
        <c:ser>
          <c:idx val="3"/>
          <c:order val="3"/>
          <c:tx>
            <c:strRef>
              <c:f>B!$K$20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plus>
            <c:min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B!$F$21:$F$726</c:f>
              <c:numCache>
                <c:formatCode>General</c:formatCode>
                <c:ptCount val="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B!$K$21:$K$726</c:f>
              <c:numCache>
                <c:formatCode>General</c:formatCode>
                <c:ptCount val="706"/>
                <c:pt idx="0">
                  <c:v>5.5349291622405872E-2</c:v>
                </c:pt>
                <c:pt idx="1">
                  <c:v>4.9764637384214438E-2</c:v>
                </c:pt>
                <c:pt idx="6">
                  <c:v>5.8630481980799232E-2</c:v>
                </c:pt>
                <c:pt idx="7">
                  <c:v>5.5688011430902407E-2</c:v>
                </c:pt>
                <c:pt idx="8">
                  <c:v>5.4860565505805425E-2</c:v>
                </c:pt>
                <c:pt idx="9">
                  <c:v>5.6282333891431335E-2</c:v>
                </c:pt>
                <c:pt idx="10">
                  <c:v>5.5755209097696934E-2</c:v>
                </c:pt>
                <c:pt idx="11">
                  <c:v>5.1563524240918923E-2</c:v>
                </c:pt>
                <c:pt idx="12">
                  <c:v>4.8816052694746759E-2</c:v>
                </c:pt>
                <c:pt idx="13">
                  <c:v>4.6969407434517052E-2</c:v>
                </c:pt>
                <c:pt idx="14">
                  <c:v>5.3052490300615318E-2</c:v>
                </c:pt>
                <c:pt idx="15">
                  <c:v>4.944228264503181E-2</c:v>
                </c:pt>
                <c:pt idx="16">
                  <c:v>5.2330503611301538E-2</c:v>
                </c:pt>
                <c:pt idx="17">
                  <c:v>5.9330503609089646E-2</c:v>
                </c:pt>
                <c:pt idx="18">
                  <c:v>4.9806624410848599E-2</c:v>
                </c:pt>
                <c:pt idx="19">
                  <c:v>5.1052661685389467E-2</c:v>
                </c:pt>
                <c:pt idx="20">
                  <c:v>5.5656515265582129E-2</c:v>
                </c:pt>
                <c:pt idx="21">
                  <c:v>5.3263545873051044E-2</c:v>
                </c:pt>
                <c:pt idx="22">
                  <c:v>5.1685382815776393E-2</c:v>
                </c:pt>
                <c:pt idx="23">
                  <c:v>4.3758934567449614E-2</c:v>
                </c:pt>
                <c:pt idx="24">
                  <c:v>4.8890015765209682E-2</c:v>
                </c:pt>
                <c:pt idx="25">
                  <c:v>5.0142475665779784E-2</c:v>
                </c:pt>
                <c:pt idx="26">
                  <c:v>5.1950790810224134E-2</c:v>
                </c:pt>
                <c:pt idx="27">
                  <c:v>4.3366273675928824E-2</c:v>
                </c:pt>
                <c:pt idx="28">
                  <c:v>5.3641041391529143E-2</c:v>
                </c:pt>
                <c:pt idx="29">
                  <c:v>5.3449356528290082E-2</c:v>
                </c:pt>
                <c:pt idx="30">
                  <c:v>5.2334400461404584E-2</c:v>
                </c:pt>
                <c:pt idx="31">
                  <c:v>5.468586269125808E-2</c:v>
                </c:pt>
                <c:pt idx="32">
                  <c:v>4.9398352544812951E-2</c:v>
                </c:pt>
                <c:pt idx="33">
                  <c:v>4.5257980164024048E-2</c:v>
                </c:pt>
                <c:pt idx="34">
                  <c:v>5.0127001792134251E-2</c:v>
                </c:pt>
                <c:pt idx="35">
                  <c:v>4.7382638738781679E-2</c:v>
                </c:pt>
                <c:pt idx="36">
                  <c:v>4.4008868688251823E-2</c:v>
                </c:pt>
                <c:pt idx="37">
                  <c:v>4.7449767851503566E-2</c:v>
                </c:pt>
                <c:pt idx="38">
                  <c:v>5.2075997802603524E-2</c:v>
                </c:pt>
                <c:pt idx="39">
                  <c:v>5.1478566856530961E-2</c:v>
                </c:pt>
                <c:pt idx="40">
                  <c:v>4.6673497316078283E-2</c:v>
                </c:pt>
                <c:pt idx="41">
                  <c:v>4.0088843066769186E-2</c:v>
                </c:pt>
                <c:pt idx="42">
                  <c:v>5.0140086990722921E-2</c:v>
                </c:pt>
                <c:pt idx="43">
                  <c:v>4.096117884182604E-2</c:v>
                </c:pt>
                <c:pt idx="44">
                  <c:v>4.6188016778614838E-2</c:v>
                </c:pt>
                <c:pt idx="45">
                  <c:v>4.7814246725465637E-2</c:v>
                </c:pt>
                <c:pt idx="46">
                  <c:v>5.1466030090523418E-2</c:v>
                </c:pt>
                <c:pt idx="47">
                  <c:v>4.8756785829027649E-2</c:v>
                </c:pt>
                <c:pt idx="48">
                  <c:v>4.8878198809688911E-2</c:v>
                </c:pt>
                <c:pt idx="49">
                  <c:v>5.0303144234931096E-2</c:v>
                </c:pt>
                <c:pt idx="50">
                  <c:v>4.5772842400765512E-2</c:v>
                </c:pt>
                <c:pt idx="51">
                  <c:v>4.5948573519126512E-2</c:v>
                </c:pt>
                <c:pt idx="52">
                  <c:v>4.6431048394879326E-2</c:v>
                </c:pt>
                <c:pt idx="53">
                  <c:v>4.2009417113149539E-2</c:v>
                </c:pt>
                <c:pt idx="54">
                  <c:v>4.9479115288704634E-2</c:v>
                </c:pt>
                <c:pt idx="55">
                  <c:v>4.73225835012272E-2</c:v>
                </c:pt>
                <c:pt idx="56">
                  <c:v>4.8546244404860772E-2</c:v>
                </c:pt>
                <c:pt idx="57">
                  <c:v>4.253029065876035E-2</c:v>
                </c:pt>
                <c:pt idx="58">
                  <c:v>5.0801881341612898E-2</c:v>
                </c:pt>
                <c:pt idx="59">
                  <c:v>4.7846634093730245E-2</c:v>
                </c:pt>
                <c:pt idx="60">
                  <c:v>3.9281144905544352E-2</c:v>
                </c:pt>
                <c:pt idx="61">
                  <c:v>5.0086317285604309E-2</c:v>
                </c:pt>
                <c:pt idx="62">
                  <c:v>4.2313155223382637E-2</c:v>
                </c:pt>
                <c:pt idx="63">
                  <c:v>4.1089631435170304E-2</c:v>
                </c:pt>
                <c:pt idx="65">
                  <c:v>4.3564570536545943E-2</c:v>
                </c:pt>
                <c:pt idx="66">
                  <c:v>4.2688231435022317E-2</c:v>
                </c:pt>
                <c:pt idx="67">
                  <c:v>4.7019599485793151E-2</c:v>
                </c:pt>
                <c:pt idx="83">
                  <c:v>4.7704455748316832E-2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D07-474E-8172-B2D175384F2A}"/>
            </c:ext>
          </c:extLst>
        </c:ser>
        <c:ser>
          <c:idx val="4"/>
          <c:order val="4"/>
          <c:tx>
            <c:strRef>
              <c:f>B!$L$20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B!$F$21:$F$726</c:f>
              <c:numCache>
                <c:formatCode>General</c:formatCode>
                <c:ptCount val="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B!$L$21:$L$726</c:f>
              <c:numCache>
                <c:formatCode>General</c:formatCode>
                <c:ptCount val="706"/>
                <c:pt idx="70">
                  <c:v>4.2442524289072026E-2</c:v>
                </c:pt>
                <c:pt idx="71">
                  <c:v>4.2742524296045303E-2</c:v>
                </c:pt>
                <c:pt idx="72">
                  <c:v>4.2942524290992878E-2</c:v>
                </c:pt>
                <c:pt idx="92">
                  <c:v>4.0436453426082153E-2</c:v>
                </c:pt>
                <c:pt idx="95">
                  <c:v>4.3524066401005257E-2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D07-474E-8172-B2D175384F2A}"/>
            </c:ext>
          </c:extLst>
        </c:ser>
        <c:ser>
          <c:idx val="5"/>
          <c:order val="5"/>
          <c:tx>
            <c:strRef>
              <c:f>B!$O$20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B!$F$21:$F$726</c:f>
              <c:numCache>
                <c:formatCode>General</c:formatCode>
                <c:ptCount val="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B!$O$21:$O$726</c:f>
              <c:numCache>
                <c:formatCode>General</c:formatCode>
                <c:ptCount val="706"/>
                <c:pt idx="2">
                  <c:v>5.360107499291189E-2</c:v>
                </c:pt>
                <c:pt idx="3">
                  <c:v>5.3701074990385678E-2</c:v>
                </c:pt>
                <c:pt idx="4">
                  <c:v>5.2654429731774144E-2</c:v>
                </c:pt>
                <c:pt idx="5">
                  <c:v>5.2654429731774144E-2</c:v>
                </c:pt>
                <c:pt idx="64">
                  <c:v>3.5543478690669872E-2</c:v>
                </c:pt>
                <c:pt idx="90">
                  <c:v>4.4087102010962553E-2</c:v>
                </c:pt>
                <c:pt idx="91">
                  <c:v>4.3495417150552385E-2</c:v>
                </c:pt>
                <c:pt idx="93">
                  <c:v>4.4606759583984967E-2</c:v>
                </c:pt>
                <c:pt idx="94">
                  <c:v>4.4060114320018329E-2</c:v>
                </c:pt>
                <c:pt idx="96">
                  <c:v>4.4814856424636673E-2</c:v>
                </c:pt>
                <c:pt idx="97">
                  <c:v>4.526821116451174E-2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D07-474E-8172-B2D175384F2A}"/>
            </c:ext>
          </c:extLst>
        </c:ser>
        <c:ser>
          <c:idx val="6"/>
          <c:order val="6"/>
          <c:tx>
            <c:strRef>
              <c:f>B!$P$20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xVal>
            <c:numRef>
              <c:f>B!$F$21:$F$726</c:f>
              <c:numCache>
                <c:formatCode>General</c:formatCode>
                <c:ptCount val="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B!$P$21:$P$726</c:f>
              <c:numCache>
                <c:formatCode>General</c:formatCode>
                <c:ptCount val="706"/>
                <c:pt idx="0">
                  <c:v>4.3221922856370165E-2</c:v>
                </c:pt>
                <c:pt idx="1">
                  <c:v>4.3222568464829164E-2</c:v>
                </c:pt>
                <c:pt idx="2">
                  <c:v>4.3223564350218041E-2</c:v>
                </c:pt>
                <c:pt idx="3">
                  <c:v>4.3223564350218041E-2</c:v>
                </c:pt>
                <c:pt idx="4">
                  <c:v>4.3223571218393139E-2</c:v>
                </c:pt>
                <c:pt idx="5">
                  <c:v>4.3223571218393139E-2</c:v>
                </c:pt>
                <c:pt idx="6">
                  <c:v>4.3224443476630299E-2</c:v>
                </c:pt>
                <c:pt idx="7">
                  <c:v>4.3225789638949061E-2</c:v>
                </c:pt>
                <c:pt idx="8">
                  <c:v>4.3227678387100392E-2</c:v>
                </c:pt>
                <c:pt idx="9">
                  <c:v>4.3230384448088112E-2</c:v>
                </c:pt>
                <c:pt idx="10">
                  <c:v>4.3232376218865873E-2</c:v>
                </c:pt>
                <c:pt idx="11">
                  <c:v>4.3232905068348246E-2</c:v>
                </c:pt>
                <c:pt idx="12">
                  <c:v>4.3241201823863894E-2</c:v>
                </c:pt>
                <c:pt idx="13">
                  <c:v>4.3241208692038992E-2</c:v>
                </c:pt>
                <c:pt idx="14">
                  <c:v>4.3242197709252778E-2</c:v>
                </c:pt>
                <c:pt idx="15">
                  <c:v>4.3243200462816753E-2</c:v>
                </c:pt>
                <c:pt idx="16">
                  <c:v>4.3245837842053513E-2</c:v>
                </c:pt>
                <c:pt idx="17">
                  <c:v>4.3245837842053513E-2</c:v>
                </c:pt>
                <c:pt idx="18">
                  <c:v>4.3251009577900602E-2</c:v>
                </c:pt>
                <c:pt idx="19">
                  <c:v>4.3252946403277606E-2</c:v>
                </c:pt>
                <c:pt idx="20">
                  <c:v>4.3254182674794833E-2</c:v>
                </c:pt>
                <c:pt idx="21">
                  <c:v>4.3254299433771466E-2</c:v>
                </c:pt>
                <c:pt idx="22">
                  <c:v>4.3261304972369116E-2</c:v>
                </c:pt>
                <c:pt idx="23">
                  <c:v>4.3265652527204712E-2</c:v>
                </c:pt>
                <c:pt idx="24">
                  <c:v>4.3271346244359077E-2</c:v>
                </c:pt>
                <c:pt idx="25">
                  <c:v>4.3275343522264802E-2</c:v>
                </c:pt>
                <c:pt idx="26">
                  <c:v>4.3275872371747168E-2</c:v>
                </c:pt>
                <c:pt idx="27">
                  <c:v>4.3285116935426034E-2</c:v>
                </c:pt>
                <c:pt idx="28">
                  <c:v>4.3285577103157447E-2</c:v>
                </c:pt>
                <c:pt idx="29">
                  <c:v>4.328610595263982E-2</c:v>
                </c:pt>
                <c:pt idx="30">
                  <c:v>4.3289862844417187E-2</c:v>
                </c:pt>
                <c:pt idx="31">
                  <c:v>4.3291401315638633E-2</c:v>
                </c:pt>
                <c:pt idx="32">
                  <c:v>4.329326945926467E-2</c:v>
                </c:pt>
                <c:pt idx="33">
                  <c:v>4.3305982451366881E-2</c:v>
                </c:pt>
                <c:pt idx="34">
                  <c:v>4.3306737950627408E-2</c:v>
                </c:pt>
                <c:pt idx="35">
                  <c:v>4.3309615715992525E-2</c:v>
                </c:pt>
                <c:pt idx="36">
                  <c:v>4.3311614354945384E-2</c:v>
                </c:pt>
                <c:pt idx="37">
                  <c:v>4.33119028182994E-2</c:v>
                </c:pt>
                <c:pt idx="38">
                  <c:v>4.3313901457252266E-2</c:v>
                </c:pt>
                <c:pt idx="39">
                  <c:v>4.3314725638263753E-2</c:v>
                </c:pt>
                <c:pt idx="40">
                  <c:v>4.3317376753850702E-2</c:v>
                </c:pt>
                <c:pt idx="41">
                  <c:v>4.3318022362309701E-2</c:v>
                </c:pt>
                <c:pt idx="42">
                  <c:v>4.3325907027319609E-2</c:v>
                </c:pt>
                <c:pt idx="43">
                  <c:v>4.3326257304249494E-2</c:v>
                </c:pt>
                <c:pt idx="44">
                  <c:v>4.3326312249650258E-2</c:v>
                </c:pt>
                <c:pt idx="45">
                  <c:v>4.3328310888603117E-2</c:v>
                </c:pt>
                <c:pt idx="46">
                  <c:v>4.3329952382450999E-2</c:v>
                </c:pt>
                <c:pt idx="47">
                  <c:v>4.3331264203894285E-2</c:v>
                </c:pt>
                <c:pt idx="48">
                  <c:v>4.3331717503450599E-2</c:v>
                </c:pt>
                <c:pt idx="49">
                  <c:v>4.3333304051897718E-2</c:v>
                </c:pt>
                <c:pt idx="50">
                  <c:v>4.3336415335216087E-2</c:v>
                </c:pt>
                <c:pt idx="51">
                  <c:v>4.333718457082681E-2</c:v>
                </c:pt>
                <c:pt idx="52">
                  <c:v>4.3340117281592691E-2</c:v>
                </c:pt>
                <c:pt idx="53">
                  <c:v>4.3346010175824831E-2</c:v>
                </c:pt>
                <c:pt idx="54">
                  <c:v>4.33491214591432E-2</c:v>
                </c:pt>
                <c:pt idx="55">
                  <c:v>4.335023410350871E-2</c:v>
                </c:pt>
                <c:pt idx="56">
                  <c:v>4.3351408561450075E-2</c:v>
                </c:pt>
                <c:pt idx="57">
                  <c:v>4.3352706646543171E-2</c:v>
                </c:pt>
                <c:pt idx="58">
                  <c:v>4.3354286326815192E-2</c:v>
                </c:pt>
                <c:pt idx="59">
                  <c:v>4.3355811061686442E-2</c:v>
                </c:pt>
                <c:pt idx="60">
                  <c:v>4.3356188811316712E-2</c:v>
                </c:pt>
                <c:pt idx="61">
                  <c:v>4.3359986912144655E-2</c:v>
                </c:pt>
                <c:pt idx="62">
                  <c:v>4.3360041857545419E-2</c:v>
                </c:pt>
                <c:pt idx="63">
                  <c:v>4.3367466354823907E-2</c:v>
                </c:pt>
                <c:pt idx="64">
                  <c:v>4.337832493965027E-2</c:v>
                </c:pt>
                <c:pt idx="65">
                  <c:v>4.3378675216580148E-2</c:v>
                </c:pt>
                <c:pt idx="66">
                  <c:v>4.337984967452152E-2</c:v>
                </c:pt>
                <c:pt idx="67">
                  <c:v>4.338349667549736E-2</c:v>
                </c:pt>
                <c:pt idx="68">
                  <c:v>4.3397844293272349E-2</c:v>
                </c:pt>
                <c:pt idx="69">
                  <c:v>4.3414272968101353E-2</c:v>
                </c:pt>
                <c:pt idx="70">
                  <c:v>4.3418654863812432E-2</c:v>
                </c:pt>
                <c:pt idx="71">
                  <c:v>4.3418654863812432E-2</c:v>
                </c:pt>
                <c:pt idx="72">
                  <c:v>4.3418654863812432E-2</c:v>
                </c:pt>
                <c:pt idx="73">
                  <c:v>4.3435584915423424E-2</c:v>
                </c:pt>
                <c:pt idx="74">
                  <c:v>4.3435584915423424E-2</c:v>
                </c:pt>
                <c:pt idx="75">
                  <c:v>4.3435763487975912E-2</c:v>
                </c:pt>
                <c:pt idx="76">
                  <c:v>4.3435763487975912E-2</c:v>
                </c:pt>
                <c:pt idx="77">
                  <c:v>4.3438751144142557E-2</c:v>
                </c:pt>
                <c:pt idx="78">
                  <c:v>4.3438751144142557E-2</c:v>
                </c:pt>
                <c:pt idx="79">
                  <c:v>4.3438758012317655E-2</c:v>
                </c:pt>
                <c:pt idx="80">
                  <c:v>4.3438758012317655E-2</c:v>
                </c:pt>
                <c:pt idx="81">
                  <c:v>4.3438764880492746E-2</c:v>
                </c:pt>
                <c:pt idx="82">
                  <c:v>4.3438764880492746E-2</c:v>
                </c:pt>
                <c:pt idx="83">
                  <c:v>4.3455633118527875E-2</c:v>
                </c:pt>
                <c:pt idx="84">
                  <c:v>4.3458744401846244E-2</c:v>
                </c:pt>
                <c:pt idx="85">
                  <c:v>4.3458751270021342E-2</c:v>
                </c:pt>
                <c:pt idx="86">
                  <c:v>4.3463030143105985E-2</c:v>
                </c:pt>
                <c:pt idx="87">
                  <c:v>4.3463030143105985E-2</c:v>
                </c:pt>
                <c:pt idx="88">
                  <c:v>4.3463037011281083E-2</c:v>
                </c:pt>
                <c:pt idx="89">
                  <c:v>4.3463037011281083E-2</c:v>
                </c:pt>
                <c:pt idx="90">
                  <c:v>4.3469314523318585E-2</c:v>
                </c:pt>
                <c:pt idx="91">
                  <c:v>4.3469843372800958E-2</c:v>
                </c:pt>
                <c:pt idx="92">
                  <c:v>4.3478730791374834E-2</c:v>
                </c:pt>
                <c:pt idx="93">
                  <c:v>4.3479898381141115E-2</c:v>
                </c:pt>
                <c:pt idx="94">
                  <c:v>4.3479905249316206E-2</c:v>
                </c:pt>
                <c:pt idx="95">
                  <c:v>4.3483311864163696E-2</c:v>
                </c:pt>
                <c:pt idx="96">
                  <c:v>4.3486773424411942E-2</c:v>
                </c:pt>
                <c:pt idx="97">
                  <c:v>4.3486780292587041E-2</c:v>
                </c:pt>
                <c:pt idx="98">
                  <c:v>4.3501732309770461E-2</c:v>
                </c:pt>
                <c:pt idx="99">
                  <c:v>4.3502144400276201E-2</c:v>
                </c:pt>
                <c:pt idx="100">
                  <c:v>4.3502199345676971E-2</c:v>
                </c:pt>
                <c:pt idx="101">
                  <c:v>4.3502268027427925E-2</c:v>
                </c:pt>
                <c:pt idx="102">
                  <c:v>4.3502322972828689E-2</c:v>
                </c:pt>
                <c:pt idx="103">
                  <c:v>4.3502501545381184E-2</c:v>
                </c:pt>
                <c:pt idx="104">
                  <c:v>4.3502556490781948E-2</c:v>
                </c:pt>
                <c:pt idx="105">
                  <c:v>4.3502611436182712E-2</c:v>
                </c:pt>
                <c:pt idx="106">
                  <c:v>4.3502680117933672E-2</c:v>
                </c:pt>
                <c:pt idx="107">
                  <c:v>4.3502735063334436E-2</c:v>
                </c:pt>
                <c:pt idx="108">
                  <c:v>4.35027900087352E-2</c:v>
                </c:pt>
                <c:pt idx="109">
                  <c:v>4.350284495413597E-2</c:v>
                </c:pt>
                <c:pt idx="110">
                  <c:v>4.350285869048616E-2</c:v>
                </c:pt>
                <c:pt idx="111">
                  <c:v>4.3502913635886924E-2</c:v>
                </c:pt>
                <c:pt idx="112">
                  <c:v>4.3502968581287688E-2</c:v>
                </c:pt>
                <c:pt idx="113">
                  <c:v>4.3503092208439412E-2</c:v>
                </c:pt>
                <c:pt idx="114">
                  <c:v>4.3503147153840183E-2</c:v>
                </c:pt>
                <c:pt idx="115">
                  <c:v>4.3503202099240947E-2</c:v>
                </c:pt>
                <c:pt idx="116">
                  <c:v>4.3503257044641711E-2</c:v>
                </c:pt>
                <c:pt idx="117">
                  <c:v>4.35032707809919E-2</c:v>
                </c:pt>
                <c:pt idx="118">
                  <c:v>4.3503325726392671E-2</c:v>
                </c:pt>
                <c:pt idx="119">
                  <c:v>4.3503380671793435E-2</c:v>
                </c:pt>
                <c:pt idx="120">
                  <c:v>4.3503435617194199E-2</c:v>
                </c:pt>
                <c:pt idx="121">
                  <c:v>4.3503490562594969E-2</c:v>
                </c:pt>
                <c:pt idx="122">
                  <c:v>4.3503504298945159E-2</c:v>
                </c:pt>
                <c:pt idx="123">
                  <c:v>4.3501739177945552E-2</c:v>
                </c:pt>
                <c:pt idx="124">
                  <c:v>4.3502151268451299E-2</c:v>
                </c:pt>
                <c:pt idx="125">
                  <c:v>4.3502206213852063E-2</c:v>
                </c:pt>
                <c:pt idx="126">
                  <c:v>4.3502261159252827E-2</c:v>
                </c:pt>
                <c:pt idx="127">
                  <c:v>4.3502316104653597E-2</c:v>
                </c:pt>
                <c:pt idx="128">
                  <c:v>4.3502329841003787E-2</c:v>
                </c:pt>
                <c:pt idx="129">
                  <c:v>4.3502494677206086E-2</c:v>
                </c:pt>
                <c:pt idx="130">
                  <c:v>4.3502563358957039E-2</c:v>
                </c:pt>
                <c:pt idx="131">
                  <c:v>4.350261830435781E-2</c:v>
                </c:pt>
                <c:pt idx="132">
                  <c:v>4.3502673249758574E-2</c:v>
                </c:pt>
                <c:pt idx="133">
                  <c:v>4.3502728195159338E-2</c:v>
                </c:pt>
                <c:pt idx="134">
                  <c:v>4.3502796876910298E-2</c:v>
                </c:pt>
                <c:pt idx="135">
                  <c:v>4.3502851822311062E-2</c:v>
                </c:pt>
                <c:pt idx="136">
                  <c:v>4.3502906767711833E-2</c:v>
                </c:pt>
                <c:pt idx="137">
                  <c:v>4.3502975449462786E-2</c:v>
                </c:pt>
                <c:pt idx="138">
                  <c:v>4.3503085340264321E-2</c:v>
                </c:pt>
                <c:pt idx="139">
                  <c:v>4.3503195231065848E-2</c:v>
                </c:pt>
                <c:pt idx="140">
                  <c:v>4.3503208967416045E-2</c:v>
                </c:pt>
                <c:pt idx="141">
                  <c:v>4.3503263912816809E-2</c:v>
                </c:pt>
                <c:pt idx="142">
                  <c:v>4.3503318858217573E-2</c:v>
                </c:pt>
                <c:pt idx="143">
                  <c:v>4.3503373803618337E-2</c:v>
                </c:pt>
                <c:pt idx="144">
                  <c:v>4.3503387539968533E-2</c:v>
                </c:pt>
                <c:pt idx="145">
                  <c:v>4.3503442485369297E-2</c:v>
                </c:pt>
                <c:pt idx="146">
                  <c:v>4.3503497430770061E-2</c:v>
                </c:pt>
                <c:pt idx="147">
                  <c:v>4.35027900087352E-2</c:v>
                </c:pt>
                <c:pt idx="148">
                  <c:v>4.350285869048616E-2</c:v>
                </c:pt>
                <c:pt idx="149">
                  <c:v>4.3502913635886924E-2</c:v>
                </c:pt>
                <c:pt idx="150">
                  <c:v>4.3502968581287688E-2</c:v>
                </c:pt>
                <c:pt idx="151">
                  <c:v>4.3503325726392671E-2</c:v>
                </c:pt>
                <c:pt idx="152">
                  <c:v>4.3503380671793435E-2</c:v>
                </c:pt>
                <c:pt idx="153">
                  <c:v>4.3503449353544395E-2</c:v>
                </c:pt>
                <c:pt idx="154">
                  <c:v>4.3503504298945159E-2</c:v>
                </c:pt>
                <c:pt idx="155">
                  <c:v>4.3503559244345923E-2</c:v>
                </c:pt>
                <c:pt idx="156">
                  <c:v>4.3504204852804922E-2</c:v>
                </c:pt>
                <c:pt idx="157">
                  <c:v>4.3508779057418685E-2</c:v>
                </c:pt>
                <c:pt idx="158">
                  <c:v>4.3508834002819449E-2</c:v>
                </c:pt>
                <c:pt idx="159">
                  <c:v>4.3509012575371937E-2</c:v>
                </c:pt>
                <c:pt idx="160">
                  <c:v>4.3502796876910298E-2</c:v>
                </c:pt>
                <c:pt idx="161">
                  <c:v>4.3502851822311062E-2</c:v>
                </c:pt>
                <c:pt idx="162">
                  <c:v>4.3502920504062022E-2</c:v>
                </c:pt>
                <c:pt idx="163">
                  <c:v>4.3502975449462786E-2</c:v>
                </c:pt>
                <c:pt idx="164">
                  <c:v>4.3503318858217573E-2</c:v>
                </c:pt>
                <c:pt idx="165">
                  <c:v>4.3503387539968533E-2</c:v>
                </c:pt>
                <c:pt idx="166">
                  <c:v>4.3503442485369297E-2</c:v>
                </c:pt>
                <c:pt idx="167">
                  <c:v>4.3503497430770061E-2</c:v>
                </c:pt>
                <c:pt idx="168">
                  <c:v>4.3503566112521021E-2</c:v>
                </c:pt>
                <c:pt idx="169">
                  <c:v>4.350419798462983E-2</c:v>
                </c:pt>
                <c:pt idx="170">
                  <c:v>4.3508785925593776E-2</c:v>
                </c:pt>
                <c:pt idx="171">
                  <c:v>4.3508840870994547E-2</c:v>
                </c:pt>
                <c:pt idx="172">
                  <c:v>4.3509019443547035E-2</c:v>
                </c:pt>
                <c:pt idx="173">
                  <c:v>4.3506471350586516E-2</c:v>
                </c:pt>
                <c:pt idx="174">
                  <c:v>4.3506478218761614E-2</c:v>
                </c:pt>
                <c:pt idx="175">
                  <c:v>4.3506485086936705E-2</c:v>
                </c:pt>
                <c:pt idx="176">
                  <c:v>4.3509562029379598E-2</c:v>
                </c:pt>
                <c:pt idx="177">
                  <c:v>4.3509562029379598E-2</c:v>
                </c:pt>
                <c:pt idx="178">
                  <c:v>4.3509568897554696E-2</c:v>
                </c:pt>
                <c:pt idx="179">
                  <c:v>4.3509568897554696E-2</c:v>
                </c:pt>
                <c:pt idx="180">
                  <c:v>4.3527206371200541E-2</c:v>
                </c:pt>
                <c:pt idx="181">
                  <c:v>4.3527206371200541E-2</c:v>
                </c:pt>
                <c:pt idx="182">
                  <c:v>4.3527213239375639E-2</c:v>
                </c:pt>
                <c:pt idx="183">
                  <c:v>4.3527213239375639E-2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D07-474E-8172-B2D175384F2A}"/>
            </c:ext>
          </c:extLst>
        </c:ser>
        <c:ser>
          <c:idx val="7"/>
          <c:order val="7"/>
          <c:tx>
            <c:strRef>
              <c:f>B!$Q$20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B!$F$21:$F$726</c:f>
              <c:numCache>
                <c:formatCode>General</c:formatCode>
                <c:ptCount val="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B!$Q$21:$Q$726</c:f>
              <c:numCache>
                <c:formatCode>General</c:formatCode>
                <c:ptCount val="706"/>
                <c:pt idx="0">
                  <c:v>5.4364195962733855E-2</c:v>
                </c:pt>
                <c:pt idx="1">
                  <c:v>5.4306477036211019E-2</c:v>
                </c:pt>
                <c:pt idx="2">
                  <c:v>5.4217744632473683E-2</c:v>
                </c:pt>
                <c:pt idx="3">
                  <c:v>5.4217744632473683E-2</c:v>
                </c:pt>
                <c:pt idx="4">
                  <c:v>5.4217133957640364E-2</c:v>
                </c:pt>
                <c:pt idx="5">
                  <c:v>5.4217133957640364E-2</c:v>
                </c:pt>
                <c:pt idx="6">
                  <c:v>5.4139719968124195E-2</c:v>
                </c:pt>
                <c:pt idx="7">
                  <c:v>5.4020798307252579E-2</c:v>
                </c:pt>
                <c:pt idx="8">
                  <c:v>5.3855073091314223E-2</c:v>
                </c:pt>
                <c:pt idx="9">
                  <c:v>5.3619931908341106E-2</c:v>
                </c:pt>
                <c:pt idx="10">
                  <c:v>5.3448587684245062E-2</c:v>
                </c:pt>
                <c:pt idx="11">
                  <c:v>5.3403339190949882E-2</c:v>
                </c:pt>
                <c:pt idx="12">
                  <c:v>5.2706998977221746E-2</c:v>
                </c:pt>
                <c:pt idx="13">
                  <c:v>5.2706433076300935E-2</c:v>
                </c:pt>
                <c:pt idx="14">
                  <c:v>5.2625125368489033E-2</c:v>
                </c:pt>
                <c:pt idx="15">
                  <c:v>5.2543057492770537E-2</c:v>
                </c:pt>
                <c:pt idx="16">
                  <c:v>5.2328981956045219E-2</c:v>
                </c:pt>
                <c:pt idx="17">
                  <c:v>5.2328981956045219E-2</c:v>
                </c:pt>
                <c:pt idx="18">
                  <c:v>5.1916656930542843E-2</c:v>
                </c:pt>
                <c:pt idx="19">
                  <c:v>5.1764784811162597E-2</c:v>
                </c:pt>
                <c:pt idx="20">
                  <c:v>5.1668570121273967E-2</c:v>
                </c:pt>
                <c:pt idx="21">
                  <c:v>5.1659512373790399E-2</c:v>
                </c:pt>
                <c:pt idx="22">
                  <c:v>5.1125268544677652E-2</c:v>
                </c:pt>
                <c:pt idx="23">
                  <c:v>5.0802844826564802E-2</c:v>
                </c:pt>
                <c:pt idx="24">
                  <c:v>5.039115269723575E-2</c:v>
                </c:pt>
                <c:pt idx="25">
                  <c:v>5.0109282926248985E-2</c:v>
                </c:pt>
                <c:pt idx="26">
                  <c:v>5.0072433237837763E-2</c:v>
                </c:pt>
                <c:pt idx="27">
                  <c:v>4.9444978985544633E-2</c:v>
                </c:pt>
                <c:pt idx="28">
                  <c:v>4.9414571431362596E-2</c:v>
                </c:pt>
                <c:pt idx="29">
                  <c:v>4.9379722097695145E-2</c:v>
                </c:pt>
                <c:pt idx="30">
                  <c:v>4.9135131634198324E-2</c:v>
                </c:pt>
                <c:pt idx="31">
                  <c:v>4.9036475849489183E-2</c:v>
                </c:pt>
                <c:pt idx="32">
                  <c:v>4.8917855656713471E-2</c:v>
                </c:pt>
                <c:pt idx="33">
                  <c:v>4.8144885362077346E-2</c:v>
                </c:pt>
                <c:pt idx="34">
                  <c:v>4.8100830283105696E-2</c:v>
                </c:pt>
                <c:pt idx="35">
                  <c:v>4.7934952760815892E-2</c:v>
                </c:pt>
                <c:pt idx="36">
                  <c:v>4.782155019624975E-2</c:v>
                </c:pt>
                <c:pt idx="37">
                  <c:v>4.7805304741018947E-2</c:v>
                </c:pt>
                <c:pt idx="38">
                  <c:v>4.7693591711672333E-2</c:v>
                </c:pt>
                <c:pt idx="39">
                  <c:v>4.7647954438170201E-2</c:v>
                </c:pt>
                <c:pt idx="40">
                  <c:v>4.7502857240627645E-2</c:v>
                </c:pt>
                <c:pt idx="41">
                  <c:v>4.7467916030844395E-2</c:v>
                </c:pt>
                <c:pt idx="42">
                  <c:v>4.7053616995585544E-2</c:v>
                </c:pt>
                <c:pt idx="43">
                  <c:v>4.7035744801174707E-2</c:v>
                </c:pt>
                <c:pt idx="44">
                  <c:v>4.7032945434435001E-2</c:v>
                </c:pt>
                <c:pt idx="45">
                  <c:v>4.6931876984339357E-2</c:v>
                </c:pt>
                <c:pt idx="46">
                  <c:v>4.684997314209885E-2</c:v>
                </c:pt>
                <c:pt idx="47">
                  <c:v>4.6785234588674222E-2</c:v>
                </c:pt>
                <c:pt idx="48">
                  <c:v>4.6763012067470043E-2</c:v>
                </c:pt>
                <c:pt idx="49">
                  <c:v>4.6685831335898514E-2</c:v>
                </c:pt>
                <c:pt idx="50">
                  <c:v>4.6537178099280041E-2</c:v>
                </c:pt>
                <c:pt idx="51">
                  <c:v>4.6500976634832943E-2</c:v>
                </c:pt>
                <c:pt idx="52">
                  <c:v>4.6364964947711883E-2</c:v>
                </c:pt>
                <c:pt idx="53">
                  <c:v>4.6101278943291718E-2</c:v>
                </c:pt>
                <c:pt idx="54">
                  <c:v>4.5967237380106746E-2</c:v>
                </c:pt>
                <c:pt idx="55">
                  <c:v>4.592017052732416E-2</c:v>
                </c:pt>
                <c:pt idx="56">
                  <c:v>4.5870985259219524E-2</c:v>
                </c:pt>
                <c:pt idx="57">
                  <c:v>4.5817215744201077E-2</c:v>
                </c:pt>
                <c:pt idx="58">
                  <c:v>4.5752622063951774E-2</c:v>
                </c:pt>
                <c:pt idx="59">
                  <c:v>4.5691149885491784E-2</c:v>
                </c:pt>
                <c:pt idx="60">
                  <c:v>4.5676053105311157E-2</c:v>
                </c:pt>
                <c:pt idx="61">
                  <c:v>4.5527192929987213E-2</c:v>
                </c:pt>
                <c:pt idx="62">
                  <c:v>4.5525078562264107E-2</c:v>
                </c:pt>
                <c:pt idx="63">
                  <c:v>4.5249637133953385E-2</c:v>
                </c:pt>
                <c:pt idx="64">
                  <c:v>4.4883483834429444E-2</c:v>
                </c:pt>
                <c:pt idx="65">
                  <c:v>4.487239802612189E-2</c:v>
                </c:pt>
                <c:pt idx="66">
                  <c:v>4.4835558902861464E-2</c:v>
                </c:pt>
                <c:pt idx="67">
                  <c:v>4.4724413343788613E-2</c:v>
                </c:pt>
                <c:pt idx="68">
                  <c:v>4.4334870419779501E-2</c:v>
                </c:pt>
                <c:pt idx="69">
                  <c:v>4.398226677127498E-2</c:v>
                </c:pt>
                <c:pt idx="70">
                  <c:v>4.3905071938364626E-2</c:v>
                </c:pt>
                <c:pt idx="71">
                  <c:v>4.3905071938364626E-2</c:v>
                </c:pt>
                <c:pt idx="72">
                  <c:v>4.3905071938364626E-2</c:v>
                </c:pt>
                <c:pt idx="73">
                  <c:v>4.3673499656839559E-2</c:v>
                </c:pt>
                <c:pt idx="74">
                  <c:v>4.3673499656839559E-2</c:v>
                </c:pt>
                <c:pt idx="75">
                  <c:v>4.367162171755129E-2</c:v>
                </c:pt>
                <c:pt idx="76">
                  <c:v>4.367162171755129E-2</c:v>
                </c:pt>
                <c:pt idx="77">
                  <c:v>4.3641950545058011E-2</c:v>
                </c:pt>
                <c:pt idx="78">
                  <c:v>4.3641950545058011E-2</c:v>
                </c:pt>
                <c:pt idx="79">
                  <c:v>4.3641886136366728E-2</c:v>
                </c:pt>
                <c:pt idx="80">
                  <c:v>4.3641886136366728E-2</c:v>
                </c:pt>
                <c:pt idx="81">
                  <c:v>4.3641821745110804E-2</c:v>
                </c:pt>
                <c:pt idx="82">
                  <c:v>4.3641821745110804E-2</c:v>
                </c:pt>
                <c:pt idx="83">
                  <c:v>4.3536282610907751E-2</c:v>
                </c:pt>
                <c:pt idx="84">
                  <c:v>4.3528304247545516E-2</c:v>
                </c:pt>
                <c:pt idx="85">
                  <c:v>4.3528290593082955E-2</c:v>
                </c:pt>
                <c:pt idx="86">
                  <c:v>4.3523172871480165E-2</c:v>
                </c:pt>
                <c:pt idx="87">
                  <c:v>4.3523172871480165E-2</c:v>
                </c:pt>
                <c:pt idx="88">
                  <c:v>4.3523170096659902E-2</c:v>
                </c:pt>
                <c:pt idx="89">
                  <c:v>4.3523170096659902E-2</c:v>
                </c:pt>
                <c:pt idx="90">
                  <c:v>4.3527924578916771E-2</c:v>
                </c:pt>
                <c:pt idx="91">
                  <c:v>4.3528990339279941E-2</c:v>
                </c:pt>
                <c:pt idx="92">
                  <c:v>4.3562366427457908E-2</c:v>
                </c:pt>
                <c:pt idx="93">
                  <c:v>4.3568920882128631E-2</c:v>
                </c:pt>
                <c:pt idx="94">
                  <c:v>4.3568960928464545E-2</c:v>
                </c:pt>
                <c:pt idx="95">
                  <c:v>4.3590972919402615E-2</c:v>
                </c:pt>
                <c:pt idx="96">
                  <c:v>4.3617733644147269E-2</c:v>
                </c:pt>
                <c:pt idx="97">
                  <c:v>4.3617791143242685E-2</c:v>
                </c:pt>
                <c:pt idx="98">
                  <c:v>4.3784301521128305E-2</c:v>
                </c:pt>
                <c:pt idx="99">
                  <c:v>4.3790060775542913E-2</c:v>
                </c:pt>
                <c:pt idx="100">
                  <c:v>4.3790833418539704E-2</c:v>
                </c:pt>
                <c:pt idx="101">
                  <c:v>4.3791800791464872E-2</c:v>
                </c:pt>
                <c:pt idx="102">
                  <c:v>4.3792575945148349E-2</c:v>
                </c:pt>
                <c:pt idx="103">
                  <c:v>4.3795102901032903E-2</c:v>
                </c:pt>
                <c:pt idx="104">
                  <c:v>4.3795882797124555E-2</c:v>
                </c:pt>
                <c:pt idx="105">
                  <c:v>4.3796663809076958E-2</c:v>
                </c:pt>
                <c:pt idx="106">
                  <c:v>4.3797641643196633E-2</c:v>
                </c:pt>
                <c:pt idx="107">
                  <c:v>4.3798425165835722E-2</c:v>
                </c:pt>
                <c:pt idx="108">
                  <c:v>4.3799209804335548E-2</c:v>
                </c:pt>
                <c:pt idx="109">
                  <c:v>4.3799995558696139E-2</c:v>
                </c:pt>
                <c:pt idx="110">
                  <c:v>4.3800192171639524E-2</c:v>
                </c:pt>
                <c:pt idx="111">
                  <c:v>4.3800979320826036E-2</c:v>
                </c:pt>
                <c:pt idx="112">
                  <c:v>4.38017675858733E-2</c:v>
                </c:pt>
                <c:pt idx="113">
                  <c:v>4.3803545262095497E-2</c:v>
                </c:pt>
                <c:pt idx="114">
                  <c:v>4.3804337153690184E-2</c:v>
                </c:pt>
                <c:pt idx="115">
                  <c:v>4.3805130161145636E-2</c:v>
                </c:pt>
                <c:pt idx="116">
                  <c:v>4.3805924284461811E-2</c:v>
                </c:pt>
                <c:pt idx="117">
                  <c:v>4.3806122989644106E-2</c:v>
                </c:pt>
                <c:pt idx="118">
                  <c:v>4.3806918507786202E-2</c:v>
                </c:pt>
                <c:pt idx="119">
                  <c:v>4.3807715141789078E-2</c:v>
                </c:pt>
                <c:pt idx="120">
                  <c:v>4.380851289165269E-2</c:v>
                </c:pt>
                <c:pt idx="121">
                  <c:v>4.3809311757377054E-2</c:v>
                </c:pt>
                <c:pt idx="122">
                  <c:v>4.3809511648161395E-2</c:v>
                </c:pt>
                <c:pt idx="123">
                  <c:v>4.3784396994359834E-2</c:v>
                </c:pt>
                <c:pt idx="124">
                  <c:v>4.3790157294893869E-2</c:v>
                </c:pt>
                <c:pt idx="125">
                  <c:v>4.3790930077373252E-2</c:v>
                </c:pt>
                <c:pt idx="126">
                  <c:v>4.3791703975713386E-2</c:v>
                </c:pt>
                <c:pt idx="127">
                  <c:v>4.3792478989914271E-2</c:v>
                </c:pt>
                <c:pt idx="128">
                  <c:v>4.3792672917817729E-2</c:v>
                </c:pt>
                <c:pt idx="129">
                  <c:v>4.3795005492480416E-2</c:v>
                </c:pt>
                <c:pt idx="130">
                  <c:v>4.3795980362594994E-2</c:v>
                </c:pt>
                <c:pt idx="131">
                  <c:v>4.3796761514029989E-2</c:v>
                </c:pt>
                <c:pt idx="132">
                  <c:v>4.3797543781325721E-2</c:v>
                </c:pt>
                <c:pt idx="133">
                  <c:v>4.3798327164482218E-2</c:v>
                </c:pt>
                <c:pt idx="134">
                  <c:v>4.3799307962607004E-2</c:v>
                </c:pt>
                <c:pt idx="135">
                  <c:v>4.3800093856450173E-2</c:v>
                </c:pt>
                <c:pt idx="136">
                  <c:v>4.3800880866154066E-2</c:v>
                </c:pt>
                <c:pt idx="137">
                  <c:v>4.3801866197463152E-2</c:v>
                </c:pt>
                <c:pt idx="138">
                  <c:v>4.3803446354105102E-2</c:v>
                </c:pt>
                <c:pt idx="139">
                  <c:v>4.3805030974190057E-2</c:v>
                </c:pt>
                <c:pt idx="140">
                  <c:v>4.3805229365536505E-2</c:v>
                </c:pt>
                <c:pt idx="141">
                  <c:v>4.3806023628335286E-2</c:v>
                </c:pt>
                <c:pt idx="142">
                  <c:v>4.3806819006994818E-2</c:v>
                </c:pt>
                <c:pt idx="143">
                  <c:v>4.3807615501515088E-2</c:v>
                </c:pt>
                <c:pt idx="144">
                  <c:v>4.3807814799498399E-2</c:v>
                </c:pt>
                <c:pt idx="145">
                  <c:v>4.3808612688844617E-2</c:v>
                </c:pt>
                <c:pt idx="146">
                  <c:v>4.3809411694051573E-2</c:v>
                </c:pt>
                <c:pt idx="147">
                  <c:v>4.3799209804335548E-2</c:v>
                </c:pt>
                <c:pt idx="148">
                  <c:v>4.3800192171639524E-2</c:v>
                </c:pt>
                <c:pt idx="149">
                  <c:v>4.3800979320826036E-2</c:v>
                </c:pt>
                <c:pt idx="150">
                  <c:v>4.38017675858733E-2</c:v>
                </c:pt>
                <c:pt idx="151">
                  <c:v>4.3806918507786202E-2</c:v>
                </c:pt>
                <c:pt idx="152">
                  <c:v>4.3807715141789078E-2</c:v>
                </c:pt>
                <c:pt idx="153">
                  <c:v>4.3808712503471833E-2</c:v>
                </c:pt>
                <c:pt idx="154">
                  <c:v>4.3809511648161395E-2</c:v>
                </c:pt>
                <c:pt idx="155">
                  <c:v>4.3810311908711694E-2</c:v>
                </c:pt>
                <c:pt idx="156">
                  <c:v>4.3819798555121886E-2</c:v>
                </c:pt>
                <c:pt idx="157">
                  <c:v>4.3891424986000432E-2</c:v>
                </c:pt>
                <c:pt idx="158">
                  <c:v>4.3892332369182538E-2</c:v>
                </c:pt>
                <c:pt idx="159">
                  <c:v>4.3895289070937635E-2</c:v>
                </c:pt>
                <c:pt idx="160">
                  <c:v>4.3799307962607004E-2</c:v>
                </c:pt>
                <c:pt idx="161">
                  <c:v>4.3800093856450173E-2</c:v>
                </c:pt>
                <c:pt idx="162">
                  <c:v>4.3801077792933296E-2</c:v>
                </c:pt>
                <c:pt idx="163">
                  <c:v>4.3801866197463152E-2</c:v>
                </c:pt>
                <c:pt idx="164">
                  <c:v>4.3806819006994818E-2</c:v>
                </c:pt>
                <c:pt idx="165">
                  <c:v>4.3807814799498399E-2</c:v>
                </c:pt>
                <c:pt idx="166">
                  <c:v>4.3808612688844617E-2</c:v>
                </c:pt>
                <c:pt idx="167">
                  <c:v>4.3809411694051573E-2</c:v>
                </c:pt>
                <c:pt idx="168">
                  <c:v>4.3810412019739453E-2</c:v>
                </c:pt>
                <c:pt idx="169">
                  <c:v>4.3819696822608972E-2</c:v>
                </c:pt>
                <c:pt idx="170">
                  <c:v>4.3891538347874584E-2</c:v>
                </c:pt>
                <c:pt idx="171">
                  <c:v>4.3892445870539268E-2</c:v>
                </c:pt>
                <c:pt idx="172">
                  <c:v>4.3895403025612803E-2</c:v>
                </c:pt>
                <c:pt idx="173">
                  <c:v>4.3854322514607788E-2</c:v>
                </c:pt>
                <c:pt idx="174">
                  <c:v>4.3854430018213014E-2</c:v>
                </c:pt>
                <c:pt idx="175">
                  <c:v>4.3854537539253516E-2</c:v>
                </c:pt>
                <c:pt idx="176">
                  <c:v>4.3904460540574036E-2</c:v>
                </c:pt>
                <c:pt idx="177">
                  <c:v>4.3904460540574036E-2</c:v>
                </c:pt>
                <c:pt idx="178">
                  <c:v>4.3904575890075112E-2</c:v>
                </c:pt>
                <c:pt idx="179">
                  <c:v>4.3904575890075112E-2</c:v>
                </c:pt>
                <c:pt idx="180">
                  <c:v>4.4258305499475972E-2</c:v>
                </c:pt>
                <c:pt idx="181">
                  <c:v>4.4258305499475972E-2</c:v>
                </c:pt>
                <c:pt idx="182">
                  <c:v>4.4258465640324873E-2</c:v>
                </c:pt>
                <c:pt idx="183">
                  <c:v>4.4258465640324873E-2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D07-474E-8172-B2D175384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62400"/>
        <c:axId val="1"/>
      </c:scatterChart>
      <c:valAx>
        <c:axId val="4580624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778897964857195"/>
              <c:y val="0.837579617834394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1152647975077882E-2"/>
              <c:y val="0.34713375796178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62400"/>
        <c:crosses val="autoZero"/>
        <c:crossBetween val="midCat"/>
        <c:minorUnit val="0.0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3862928348909651E-2"/>
          <c:y val="0.91719745222929938"/>
          <c:w val="0.87227414330218067"/>
          <c:h val="0.9808917197452229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41358641358641357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1808191808192E-2"/>
          <c:y val="0.13030341590736241"/>
          <c:w val="0.88711288711288716"/>
          <c:h val="0.63333520754973827"/>
        </c:manualLayout>
      </c:layout>
      <c:scatterChart>
        <c:scatterStyle val="lineMarker"/>
        <c:varyColors val="0"/>
        <c:ser>
          <c:idx val="0"/>
          <c:order val="0"/>
          <c:tx>
            <c:strRef>
              <c:f>B!$H$20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B!$H$21:$H$1726</c:f>
              <c:numCache>
                <c:formatCode>General</c:formatCode>
                <c:ptCount val="17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4F-4B70-8F3A-634366FC35D2}"/>
            </c:ext>
          </c:extLst>
        </c:ser>
        <c:ser>
          <c:idx val="1"/>
          <c:order val="1"/>
          <c:tx>
            <c:strRef>
              <c:f>B!$I$20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B!$I$21:$I$1726</c:f>
              <c:numCache>
                <c:formatCode>General</c:formatCode>
                <c:ptCount val="1706"/>
                <c:pt idx="68">
                  <c:v>4.3777655737358145E-2</c:v>
                </c:pt>
                <c:pt idx="73">
                  <c:v>4.4361963562550955E-2</c:v>
                </c:pt>
                <c:pt idx="74">
                  <c:v>4.5121963557903655E-2</c:v>
                </c:pt>
                <c:pt idx="75">
                  <c:v>4.4029186858097091E-2</c:v>
                </c:pt>
                <c:pt idx="76">
                  <c:v>4.4709186855470762E-2</c:v>
                </c:pt>
                <c:pt idx="77">
                  <c:v>4.3268499670375604E-2</c:v>
                </c:pt>
                <c:pt idx="78">
                  <c:v>4.4468499669164885E-2</c:v>
                </c:pt>
                <c:pt idx="79">
                  <c:v>4.3961854411463719E-2</c:v>
                </c:pt>
                <c:pt idx="80">
                  <c:v>4.4211854416062124E-2</c:v>
                </c:pt>
                <c:pt idx="81">
                  <c:v>4.5225209156342316E-2</c:v>
                </c:pt>
                <c:pt idx="82">
                  <c:v>4.5745209157757927E-2</c:v>
                </c:pt>
                <c:pt idx="84">
                  <c:v>4.3174153921427205E-2</c:v>
                </c:pt>
                <c:pt idx="85">
                  <c:v>4.3927508660999592E-2</c:v>
                </c:pt>
                <c:pt idx="86">
                  <c:v>4.2787512989889365E-2</c:v>
                </c:pt>
                <c:pt idx="87">
                  <c:v>4.2887512987363152E-2</c:v>
                </c:pt>
                <c:pt idx="88">
                  <c:v>4.370086773269577E-2</c:v>
                </c:pt>
                <c:pt idx="89">
                  <c:v>4.3980867732898332E-2</c:v>
                </c:pt>
                <c:pt idx="173">
                  <c:v>4.3836256758368108E-2</c:v>
                </c:pt>
                <c:pt idx="174">
                  <c:v>4.3089611506729852E-2</c:v>
                </c:pt>
                <c:pt idx="175">
                  <c:v>4.3942966243776027E-2</c:v>
                </c:pt>
                <c:pt idx="176">
                  <c:v>4.3755890706961509E-2</c:v>
                </c:pt>
                <c:pt idx="177">
                  <c:v>4.3755890706961509E-2</c:v>
                </c:pt>
                <c:pt idx="178">
                  <c:v>4.3409245437942445E-2</c:v>
                </c:pt>
                <c:pt idx="179">
                  <c:v>4.3409245437942445E-2</c:v>
                </c:pt>
                <c:pt idx="180">
                  <c:v>4.3814223150548059E-2</c:v>
                </c:pt>
                <c:pt idx="181">
                  <c:v>4.3814223150548059E-2</c:v>
                </c:pt>
                <c:pt idx="182">
                  <c:v>4.4967577894567512E-2</c:v>
                </c:pt>
                <c:pt idx="183">
                  <c:v>4.4967577894567512E-2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4F-4B70-8F3A-634366FC35D2}"/>
            </c:ext>
          </c:extLst>
        </c:ser>
        <c:ser>
          <c:idx val="2"/>
          <c:order val="2"/>
          <c:tx>
            <c:strRef>
              <c:f>B!$J$20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plus>
            <c:min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B!$J$21:$J$1726</c:f>
              <c:numCache>
                <c:formatCode>General</c:formatCode>
                <c:ptCount val="1706"/>
                <c:pt idx="69">
                  <c:v>4.3542198829527479E-2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4F-4B70-8F3A-634366FC35D2}"/>
            </c:ext>
          </c:extLst>
        </c:ser>
        <c:ser>
          <c:idx val="3"/>
          <c:order val="3"/>
          <c:tx>
            <c:strRef>
              <c:f>B!$K$20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plus>
            <c:min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B!$K$21:$K$1726</c:f>
              <c:numCache>
                <c:formatCode>General</c:formatCode>
                <c:ptCount val="1706"/>
                <c:pt idx="0">
                  <c:v>5.5349291622405872E-2</c:v>
                </c:pt>
                <c:pt idx="1">
                  <c:v>4.9764637384214438E-2</c:v>
                </c:pt>
                <c:pt idx="6">
                  <c:v>5.8630481980799232E-2</c:v>
                </c:pt>
                <c:pt idx="7">
                  <c:v>5.5688011430902407E-2</c:v>
                </c:pt>
                <c:pt idx="8">
                  <c:v>5.4860565505805425E-2</c:v>
                </c:pt>
                <c:pt idx="9">
                  <c:v>5.6282333891431335E-2</c:v>
                </c:pt>
                <c:pt idx="10">
                  <c:v>5.5755209097696934E-2</c:v>
                </c:pt>
                <c:pt idx="11">
                  <c:v>5.1563524240918923E-2</c:v>
                </c:pt>
                <c:pt idx="12">
                  <c:v>4.8816052694746759E-2</c:v>
                </c:pt>
                <c:pt idx="13">
                  <c:v>4.6969407434517052E-2</c:v>
                </c:pt>
                <c:pt idx="14">
                  <c:v>5.3052490300615318E-2</c:v>
                </c:pt>
                <c:pt idx="15">
                  <c:v>4.944228264503181E-2</c:v>
                </c:pt>
                <c:pt idx="16">
                  <c:v>5.2330503611301538E-2</c:v>
                </c:pt>
                <c:pt idx="17">
                  <c:v>5.9330503609089646E-2</c:v>
                </c:pt>
                <c:pt idx="18">
                  <c:v>4.9806624410848599E-2</c:v>
                </c:pt>
                <c:pt idx="19">
                  <c:v>5.1052661685389467E-2</c:v>
                </c:pt>
                <c:pt idx="20">
                  <c:v>5.5656515265582129E-2</c:v>
                </c:pt>
                <c:pt idx="21">
                  <c:v>5.3263545873051044E-2</c:v>
                </c:pt>
                <c:pt idx="22">
                  <c:v>5.1685382815776393E-2</c:v>
                </c:pt>
                <c:pt idx="23">
                  <c:v>4.3758934567449614E-2</c:v>
                </c:pt>
                <c:pt idx="24">
                  <c:v>4.8890015765209682E-2</c:v>
                </c:pt>
                <c:pt idx="25">
                  <c:v>5.0142475665779784E-2</c:v>
                </c:pt>
                <c:pt idx="26">
                  <c:v>5.1950790810224134E-2</c:v>
                </c:pt>
                <c:pt idx="27">
                  <c:v>4.3366273675928824E-2</c:v>
                </c:pt>
                <c:pt idx="28">
                  <c:v>5.3641041391529143E-2</c:v>
                </c:pt>
                <c:pt idx="29">
                  <c:v>5.3449356528290082E-2</c:v>
                </c:pt>
                <c:pt idx="30">
                  <c:v>5.2334400461404584E-2</c:v>
                </c:pt>
                <c:pt idx="31">
                  <c:v>5.468586269125808E-2</c:v>
                </c:pt>
                <c:pt idx="32">
                  <c:v>4.9398352544812951E-2</c:v>
                </c:pt>
                <c:pt idx="33">
                  <c:v>4.5257980164024048E-2</c:v>
                </c:pt>
                <c:pt idx="34">
                  <c:v>5.0127001792134251E-2</c:v>
                </c:pt>
                <c:pt idx="35">
                  <c:v>4.7382638738781679E-2</c:v>
                </c:pt>
                <c:pt idx="36">
                  <c:v>4.4008868688251823E-2</c:v>
                </c:pt>
                <c:pt idx="37">
                  <c:v>4.7449767851503566E-2</c:v>
                </c:pt>
                <c:pt idx="38">
                  <c:v>5.2075997802603524E-2</c:v>
                </c:pt>
                <c:pt idx="39">
                  <c:v>5.1478566856530961E-2</c:v>
                </c:pt>
                <c:pt idx="40">
                  <c:v>4.6673497316078283E-2</c:v>
                </c:pt>
                <c:pt idx="41">
                  <c:v>4.0088843066769186E-2</c:v>
                </c:pt>
                <c:pt idx="42">
                  <c:v>5.0140086990722921E-2</c:v>
                </c:pt>
                <c:pt idx="43">
                  <c:v>4.096117884182604E-2</c:v>
                </c:pt>
                <c:pt idx="44">
                  <c:v>4.6188016778614838E-2</c:v>
                </c:pt>
                <c:pt idx="45">
                  <c:v>4.7814246725465637E-2</c:v>
                </c:pt>
                <c:pt idx="46">
                  <c:v>5.1466030090523418E-2</c:v>
                </c:pt>
                <c:pt idx="47">
                  <c:v>4.8756785829027649E-2</c:v>
                </c:pt>
                <c:pt idx="48">
                  <c:v>4.8878198809688911E-2</c:v>
                </c:pt>
                <c:pt idx="49">
                  <c:v>5.0303144234931096E-2</c:v>
                </c:pt>
                <c:pt idx="50">
                  <c:v>4.5772842400765512E-2</c:v>
                </c:pt>
                <c:pt idx="51">
                  <c:v>4.5948573519126512E-2</c:v>
                </c:pt>
                <c:pt idx="52">
                  <c:v>4.6431048394879326E-2</c:v>
                </c:pt>
                <c:pt idx="53">
                  <c:v>4.2009417113149539E-2</c:v>
                </c:pt>
                <c:pt idx="54">
                  <c:v>4.9479115288704634E-2</c:v>
                </c:pt>
                <c:pt idx="55">
                  <c:v>4.73225835012272E-2</c:v>
                </c:pt>
                <c:pt idx="56">
                  <c:v>4.8546244404860772E-2</c:v>
                </c:pt>
                <c:pt idx="57">
                  <c:v>4.253029065876035E-2</c:v>
                </c:pt>
                <c:pt idx="58">
                  <c:v>5.0801881341612898E-2</c:v>
                </c:pt>
                <c:pt idx="59">
                  <c:v>4.7846634093730245E-2</c:v>
                </c:pt>
                <c:pt idx="60">
                  <c:v>3.9281144905544352E-2</c:v>
                </c:pt>
                <c:pt idx="61">
                  <c:v>5.0086317285604309E-2</c:v>
                </c:pt>
                <c:pt idx="62">
                  <c:v>4.2313155223382637E-2</c:v>
                </c:pt>
                <c:pt idx="63">
                  <c:v>4.1089631435170304E-2</c:v>
                </c:pt>
                <c:pt idx="65">
                  <c:v>4.3564570536545943E-2</c:v>
                </c:pt>
                <c:pt idx="66">
                  <c:v>4.2688231435022317E-2</c:v>
                </c:pt>
                <c:pt idx="67">
                  <c:v>4.7019599485793151E-2</c:v>
                </c:pt>
                <c:pt idx="83">
                  <c:v>4.7704455748316832E-2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E4F-4B70-8F3A-634366FC35D2}"/>
            </c:ext>
          </c:extLst>
        </c:ser>
        <c:ser>
          <c:idx val="4"/>
          <c:order val="4"/>
          <c:tx>
            <c:strRef>
              <c:f>B!$L$20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B!$L$21:$L$1726</c:f>
              <c:numCache>
                <c:formatCode>General</c:formatCode>
                <c:ptCount val="1706"/>
                <c:pt idx="70">
                  <c:v>4.2442524289072026E-2</c:v>
                </c:pt>
                <c:pt idx="71">
                  <c:v>4.2742524296045303E-2</c:v>
                </c:pt>
                <c:pt idx="72">
                  <c:v>4.2942524290992878E-2</c:v>
                </c:pt>
                <c:pt idx="92">
                  <c:v>4.0436453426082153E-2</c:v>
                </c:pt>
                <c:pt idx="95">
                  <c:v>4.3524066401005257E-2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E4F-4B70-8F3A-634366FC35D2}"/>
            </c:ext>
          </c:extLst>
        </c:ser>
        <c:ser>
          <c:idx val="5"/>
          <c:order val="5"/>
          <c:tx>
            <c:strRef>
              <c:f>B!$M$20</c:f>
              <c:strCache>
                <c:ptCount val="1"/>
                <c:pt idx="0">
                  <c:v>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B!$M$21:$M$1726</c:f>
              <c:numCache>
                <c:formatCode>General</c:formatCode>
                <c:ptCount val="1706"/>
                <c:pt idx="98">
                  <c:v>4.3214766679739114E-2</c:v>
                </c:pt>
                <c:pt idx="99">
                  <c:v>4.31238080636831E-2</c:v>
                </c:pt>
                <c:pt idx="100">
                  <c:v>4.3276609678287059E-2</c:v>
                </c:pt>
                <c:pt idx="101">
                  <c:v>4.3137216394825373E-2</c:v>
                </c:pt>
                <c:pt idx="102">
                  <c:v>4.3266863700409885E-2</c:v>
                </c:pt>
                <c:pt idx="103">
                  <c:v>4.3186505616176873E-2</c:v>
                </c:pt>
                <c:pt idx="104">
                  <c:v>4.3249946233117953E-2</c:v>
                </c:pt>
                <c:pt idx="105">
                  <c:v>4.3237283694907092E-2</c:v>
                </c:pt>
                <c:pt idx="106">
                  <c:v>4.3220356157689821E-2</c:v>
                </c:pt>
                <c:pt idx="107">
                  <c:v>4.3160233995877206E-2</c:v>
                </c:pt>
                <c:pt idx="108">
                  <c:v>4.3189672149310354E-2</c:v>
                </c:pt>
                <c:pt idx="109">
                  <c:v>4.3315411632647738E-2</c:v>
                </c:pt>
                <c:pt idx="110">
                  <c:v>4.3163019137864467E-2</c:v>
                </c:pt>
                <c:pt idx="111">
                  <c:v>4.3157514082849957E-2</c:v>
                </c:pt>
                <c:pt idx="112">
                  <c:v>4.3207890324993059E-2</c:v>
                </c:pt>
                <c:pt idx="113">
                  <c:v>4.3199859625019599E-2</c:v>
                </c:pt>
                <c:pt idx="114">
                  <c:v>4.3214815617830027E-2</c:v>
                </c:pt>
                <c:pt idx="115">
                  <c:v>4.3236157049250323E-2</c:v>
                </c:pt>
                <c:pt idx="116">
                  <c:v>4.3252808492979966E-2</c:v>
                </c:pt>
                <c:pt idx="117">
                  <c:v>4.3250980670563877E-2</c:v>
                </c:pt>
                <c:pt idx="118">
                  <c:v>4.3219581610173918E-2</c:v>
                </c:pt>
                <c:pt idx="119">
                  <c:v>4.3172315527044702E-2</c:v>
                </c:pt>
                <c:pt idx="120">
                  <c:v>4.324397885648068E-2</c:v>
                </c:pt>
                <c:pt idx="121">
                  <c:v>4.3331123786629178E-2</c:v>
                </c:pt>
                <c:pt idx="122">
                  <c:v>4.3201011132623535E-2</c:v>
                </c:pt>
                <c:pt idx="123">
                  <c:v>4.3558104218391236E-2</c:v>
                </c:pt>
                <c:pt idx="124">
                  <c:v>4.3372059684770647E-2</c:v>
                </c:pt>
                <c:pt idx="125">
                  <c:v>4.3416909575171303E-2</c:v>
                </c:pt>
                <c:pt idx="126">
                  <c:v>4.3309795124514494E-2</c:v>
                </c:pt>
                <c:pt idx="127">
                  <c:v>4.3348209590476472E-2</c:v>
                </c:pt>
                <c:pt idx="128">
                  <c:v>4.3276862175844144E-2</c:v>
                </c:pt>
                <c:pt idx="129">
                  <c:v>4.3343773555534426E-2</c:v>
                </c:pt>
                <c:pt idx="130">
                  <c:v>4.33761240055901E-2</c:v>
                </c:pt>
                <c:pt idx="131">
                  <c:v>4.329779223917285E-2</c:v>
                </c:pt>
                <c:pt idx="132">
                  <c:v>4.3346694270439912E-2</c:v>
                </c:pt>
                <c:pt idx="133">
                  <c:v>4.3403039082477335E-2</c:v>
                </c:pt>
                <c:pt idx="134">
                  <c:v>4.3281363294227049E-2</c:v>
                </c:pt>
                <c:pt idx="135">
                  <c:v>4.3275123869534582E-2</c:v>
                </c:pt>
                <c:pt idx="136">
                  <c:v>4.3291490677802358E-2</c:v>
                </c:pt>
                <c:pt idx="137">
                  <c:v>4.3268609602819197E-2</c:v>
                </c:pt>
                <c:pt idx="138">
                  <c:v>4.3251897404843476E-2</c:v>
                </c:pt>
                <c:pt idx="139">
                  <c:v>4.3367598147597164E-2</c:v>
                </c:pt>
                <c:pt idx="140">
                  <c:v>4.33045231984579E-2</c:v>
                </c:pt>
                <c:pt idx="141">
                  <c:v>4.3236947756668087E-2</c:v>
                </c:pt>
                <c:pt idx="142">
                  <c:v>4.323969882534584E-2</c:v>
                </c:pt>
                <c:pt idx="143">
                  <c:v>4.3275475101836491E-2</c:v>
                </c:pt>
                <c:pt idx="144">
                  <c:v>4.3243856227491051E-2</c:v>
                </c:pt>
                <c:pt idx="145">
                  <c:v>4.3179528889595531E-2</c:v>
                </c:pt>
                <c:pt idx="146">
                  <c:v>4.3183968526136596E-2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E4F-4B70-8F3A-634366FC35D2}"/>
            </c:ext>
          </c:extLst>
        </c:ser>
        <c:ser>
          <c:idx val="6"/>
          <c:order val="6"/>
          <c:tx>
            <c:strRef>
              <c:f>B!$O$20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B!$O$21:$O$1726</c:f>
              <c:numCache>
                <c:formatCode>General</c:formatCode>
                <c:ptCount val="1706"/>
                <c:pt idx="2">
                  <c:v>5.360107499291189E-2</c:v>
                </c:pt>
                <c:pt idx="3">
                  <c:v>5.3701074990385678E-2</c:v>
                </c:pt>
                <c:pt idx="4">
                  <c:v>5.2654429731774144E-2</c:v>
                </c:pt>
                <c:pt idx="5">
                  <c:v>5.2654429731774144E-2</c:v>
                </c:pt>
                <c:pt idx="64">
                  <c:v>3.5543478690669872E-2</c:v>
                </c:pt>
                <c:pt idx="90">
                  <c:v>4.4087102010962553E-2</c:v>
                </c:pt>
                <c:pt idx="91">
                  <c:v>4.3495417150552385E-2</c:v>
                </c:pt>
                <c:pt idx="93">
                  <c:v>4.4606759583984967E-2</c:v>
                </c:pt>
                <c:pt idx="94">
                  <c:v>4.4060114320018329E-2</c:v>
                </c:pt>
                <c:pt idx="96">
                  <c:v>4.4814856424636673E-2</c:v>
                </c:pt>
                <c:pt idx="97">
                  <c:v>4.526821116451174E-2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E4F-4B70-8F3A-634366FC35D2}"/>
            </c:ext>
          </c:extLst>
        </c:ser>
        <c:ser>
          <c:idx val="7"/>
          <c:order val="7"/>
          <c:tx>
            <c:strRef>
              <c:f>B!$P$20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B!$P$21:$P$1726</c:f>
              <c:numCache>
                <c:formatCode>General</c:formatCode>
                <c:ptCount val="1706"/>
                <c:pt idx="0">
                  <c:v>4.3221922856370165E-2</c:v>
                </c:pt>
                <c:pt idx="1">
                  <c:v>4.3222568464829164E-2</c:v>
                </c:pt>
                <c:pt idx="2">
                  <c:v>4.3223564350218041E-2</c:v>
                </c:pt>
                <c:pt idx="3">
                  <c:v>4.3223564350218041E-2</c:v>
                </c:pt>
                <c:pt idx="4">
                  <c:v>4.3223571218393139E-2</c:v>
                </c:pt>
                <c:pt idx="5">
                  <c:v>4.3223571218393139E-2</c:v>
                </c:pt>
                <c:pt idx="6">
                  <c:v>4.3224443476630299E-2</c:v>
                </c:pt>
                <c:pt idx="7">
                  <c:v>4.3225789638949061E-2</c:v>
                </c:pt>
                <c:pt idx="8">
                  <c:v>4.3227678387100392E-2</c:v>
                </c:pt>
                <c:pt idx="9">
                  <c:v>4.3230384448088112E-2</c:v>
                </c:pt>
                <c:pt idx="10">
                  <c:v>4.3232376218865873E-2</c:v>
                </c:pt>
                <c:pt idx="11">
                  <c:v>4.3232905068348246E-2</c:v>
                </c:pt>
                <c:pt idx="12">
                  <c:v>4.3241201823863894E-2</c:v>
                </c:pt>
                <c:pt idx="13">
                  <c:v>4.3241208692038992E-2</c:v>
                </c:pt>
                <c:pt idx="14">
                  <c:v>4.3242197709252778E-2</c:v>
                </c:pt>
                <c:pt idx="15">
                  <c:v>4.3243200462816753E-2</c:v>
                </c:pt>
                <c:pt idx="16">
                  <c:v>4.3245837842053513E-2</c:v>
                </c:pt>
                <c:pt idx="17">
                  <c:v>4.3245837842053513E-2</c:v>
                </c:pt>
                <c:pt idx="18">
                  <c:v>4.3251009577900602E-2</c:v>
                </c:pt>
                <c:pt idx="19">
                  <c:v>4.3252946403277606E-2</c:v>
                </c:pt>
                <c:pt idx="20">
                  <c:v>4.3254182674794833E-2</c:v>
                </c:pt>
                <c:pt idx="21">
                  <c:v>4.3254299433771466E-2</c:v>
                </c:pt>
                <c:pt idx="22">
                  <c:v>4.3261304972369116E-2</c:v>
                </c:pt>
                <c:pt idx="23">
                  <c:v>4.3265652527204712E-2</c:v>
                </c:pt>
                <c:pt idx="24">
                  <c:v>4.3271346244359077E-2</c:v>
                </c:pt>
                <c:pt idx="25">
                  <c:v>4.3275343522264802E-2</c:v>
                </c:pt>
                <c:pt idx="26">
                  <c:v>4.3275872371747168E-2</c:v>
                </c:pt>
                <c:pt idx="27">
                  <c:v>4.3285116935426034E-2</c:v>
                </c:pt>
                <c:pt idx="28">
                  <c:v>4.3285577103157447E-2</c:v>
                </c:pt>
                <c:pt idx="29">
                  <c:v>4.328610595263982E-2</c:v>
                </c:pt>
                <c:pt idx="30">
                  <c:v>4.3289862844417187E-2</c:v>
                </c:pt>
                <c:pt idx="31">
                  <c:v>4.3291401315638633E-2</c:v>
                </c:pt>
                <c:pt idx="32">
                  <c:v>4.329326945926467E-2</c:v>
                </c:pt>
                <c:pt idx="33">
                  <c:v>4.3305982451366881E-2</c:v>
                </c:pt>
                <c:pt idx="34">
                  <c:v>4.3306737950627408E-2</c:v>
                </c:pt>
                <c:pt idx="35">
                  <c:v>4.3309615715992525E-2</c:v>
                </c:pt>
                <c:pt idx="36">
                  <c:v>4.3311614354945384E-2</c:v>
                </c:pt>
                <c:pt idx="37">
                  <c:v>4.33119028182994E-2</c:v>
                </c:pt>
                <c:pt idx="38">
                  <c:v>4.3313901457252266E-2</c:v>
                </c:pt>
                <c:pt idx="39">
                  <c:v>4.3314725638263753E-2</c:v>
                </c:pt>
                <c:pt idx="40">
                  <c:v>4.3317376753850702E-2</c:v>
                </c:pt>
                <c:pt idx="41">
                  <c:v>4.3318022362309701E-2</c:v>
                </c:pt>
                <c:pt idx="42">
                  <c:v>4.3325907027319609E-2</c:v>
                </c:pt>
                <c:pt idx="43">
                  <c:v>4.3326257304249494E-2</c:v>
                </c:pt>
                <c:pt idx="44">
                  <c:v>4.3326312249650258E-2</c:v>
                </c:pt>
                <c:pt idx="45">
                  <c:v>4.3328310888603117E-2</c:v>
                </c:pt>
                <c:pt idx="46">
                  <c:v>4.3329952382450999E-2</c:v>
                </c:pt>
                <c:pt idx="47">
                  <c:v>4.3331264203894285E-2</c:v>
                </c:pt>
                <c:pt idx="48">
                  <c:v>4.3331717503450599E-2</c:v>
                </c:pt>
                <c:pt idx="49">
                  <c:v>4.3333304051897718E-2</c:v>
                </c:pt>
                <c:pt idx="50">
                  <c:v>4.3336415335216087E-2</c:v>
                </c:pt>
                <c:pt idx="51">
                  <c:v>4.333718457082681E-2</c:v>
                </c:pt>
                <c:pt idx="52">
                  <c:v>4.3340117281592691E-2</c:v>
                </c:pt>
                <c:pt idx="53">
                  <c:v>4.3346010175824831E-2</c:v>
                </c:pt>
                <c:pt idx="54">
                  <c:v>4.33491214591432E-2</c:v>
                </c:pt>
                <c:pt idx="55">
                  <c:v>4.335023410350871E-2</c:v>
                </c:pt>
                <c:pt idx="56">
                  <c:v>4.3351408561450075E-2</c:v>
                </c:pt>
                <c:pt idx="57">
                  <c:v>4.3352706646543171E-2</c:v>
                </c:pt>
                <c:pt idx="58">
                  <c:v>4.3354286326815192E-2</c:v>
                </c:pt>
                <c:pt idx="59">
                  <c:v>4.3355811061686442E-2</c:v>
                </c:pt>
                <c:pt idx="60">
                  <c:v>4.3356188811316712E-2</c:v>
                </c:pt>
                <c:pt idx="61">
                  <c:v>4.3359986912144655E-2</c:v>
                </c:pt>
                <c:pt idx="62">
                  <c:v>4.3360041857545419E-2</c:v>
                </c:pt>
                <c:pt idx="63">
                  <c:v>4.3367466354823907E-2</c:v>
                </c:pt>
                <c:pt idx="64">
                  <c:v>4.337832493965027E-2</c:v>
                </c:pt>
                <c:pt idx="65">
                  <c:v>4.3378675216580148E-2</c:v>
                </c:pt>
                <c:pt idx="66">
                  <c:v>4.337984967452152E-2</c:v>
                </c:pt>
                <c:pt idx="67">
                  <c:v>4.338349667549736E-2</c:v>
                </c:pt>
                <c:pt idx="68">
                  <c:v>4.3397844293272349E-2</c:v>
                </c:pt>
                <c:pt idx="69">
                  <c:v>4.3414272968101353E-2</c:v>
                </c:pt>
                <c:pt idx="70">
                  <c:v>4.3418654863812432E-2</c:v>
                </c:pt>
                <c:pt idx="71">
                  <c:v>4.3418654863812432E-2</c:v>
                </c:pt>
                <c:pt idx="72">
                  <c:v>4.3418654863812432E-2</c:v>
                </c:pt>
                <c:pt idx="73">
                  <c:v>4.3435584915423424E-2</c:v>
                </c:pt>
                <c:pt idx="74">
                  <c:v>4.3435584915423424E-2</c:v>
                </c:pt>
                <c:pt idx="75">
                  <c:v>4.3435763487975912E-2</c:v>
                </c:pt>
                <c:pt idx="76">
                  <c:v>4.3435763487975912E-2</c:v>
                </c:pt>
                <c:pt idx="77">
                  <c:v>4.3438751144142557E-2</c:v>
                </c:pt>
                <c:pt idx="78">
                  <c:v>4.3438751144142557E-2</c:v>
                </c:pt>
                <c:pt idx="79">
                  <c:v>4.3438758012317655E-2</c:v>
                </c:pt>
                <c:pt idx="80">
                  <c:v>4.3438758012317655E-2</c:v>
                </c:pt>
                <c:pt idx="81">
                  <c:v>4.3438764880492746E-2</c:v>
                </c:pt>
                <c:pt idx="82">
                  <c:v>4.3438764880492746E-2</c:v>
                </c:pt>
                <c:pt idx="83">
                  <c:v>4.3455633118527875E-2</c:v>
                </c:pt>
                <c:pt idx="84">
                  <c:v>4.3458744401846244E-2</c:v>
                </c:pt>
                <c:pt idx="85">
                  <c:v>4.3458751270021342E-2</c:v>
                </c:pt>
                <c:pt idx="86">
                  <c:v>4.3463030143105985E-2</c:v>
                </c:pt>
                <c:pt idx="87">
                  <c:v>4.3463030143105985E-2</c:v>
                </c:pt>
                <c:pt idx="88">
                  <c:v>4.3463037011281083E-2</c:v>
                </c:pt>
                <c:pt idx="89">
                  <c:v>4.3463037011281083E-2</c:v>
                </c:pt>
                <c:pt idx="90">
                  <c:v>4.3469314523318585E-2</c:v>
                </c:pt>
                <c:pt idx="91">
                  <c:v>4.3469843372800958E-2</c:v>
                </c:pt>
                <c:pt idx="92">
                  <c:v>4.3478730791374834E-2</c:v>
                </c:pt>
                <c:pt idx="93">
                  <c:v>4.3479898381141115E-2</c:v>
                </c:pt>
                <c:pt idx="94">
                  <c:v>4.3479905249316206E-2</c:v>
                </c:pt>
                <c:pt idx="95">
                  <c:v>4.3483311864163696E-2</c:v>
                </c:pt>
                <c:pt idx="96">
                  <c:v>4.3486773424411942E-2</c:v>
                </c:pt>
                <c:pt idx="97">
                  <c:v>4.3486780292587041E-2</c:v>
                </c:pt>
                <c:pt idx="98">
                  <c:v>4.3501732309770461E-2</c:v>
                </c:pt>
                <c:pt idx="99">
                  <c:v>4.3502144400276201E-2</c:v>
                </c:pt>
                <c:pt idx="100">
                  <c:v>4.3502199345676971E-2</c:v>
                </c:pt>
                <c:pt idx="101">
                  <c:v>4.3502268027427925E-2</c:v>
                </c:pt>
                <c:pt idx="102">
                  <c:v>4.3502322972828689E-2</c:v>
                </c:pt>
                <c:pt idx="103">
                  <c:v>4.3502501545381184E-2</c:v>
                </c:pt>
                <c:pt idx="104">
                  <c:v>4.3502556490781948E-2</c:v>
                </c:pt>
                <c:pt idx="105">
                  <c:v>4.3502611436182712E-2</c:v>
                </c:pt>
                <c:pt idx="106">
                  <c:v>4.3502680117933672E-2</c:v>
                </c:pt>
                <c:pt idx="107">
                  <c:v>4.3502735063334436E-2</c:v>
                </c:pt>
                <c:pt idx="108">
                  <c:v>4.35027900087352E-2</c:v>
                </c:pt>
                <c:pt idx="109">
                  <c:v>4.350284495413597E-2</c:v>
                </c:pt>
                <c:pt idx="110">
                  <c:v>4.350285869048616E-2</c:v>
                </c:pt>
                <c:pt idx="111">
                  <c:v>4.3502913635886924E-2</c:v>
                </c:pt>
                <c:pt idx="112">
                  <c:v>4.3502968581287688E-2</c:v>
                </c:pt>
                <c:pt idx="113">
                  <c:v>4.3503092208439412E-2</c:v>
                </c:pt>
                <c:pt idx="114">
                  <c:v>4.3503147153840183E-2</c:v>
                </c:pt>
                <c:pt idx="115">
                  <c:v>4.3503202099240947E-2</c:v>
                </c:pt>
                <c:pt idx="116">
                  <c:v>4.3503257044641711E-2</c:v>
                </c:pt>
                <c:pt idx="117">
                  <c:v>4.35032707809919E-2</c:v>
                </c:pt>
                <c:pt idx="118">
                  <c:v>4.3503325726392671E-2</c:v>
                </c:pt>
                <c:pt idx="119">
                  <c:v>4.3503380671793435E-2</c:v>
                </c:pt>
                <c:pt idx="120">
                  <c:v>4.3503435617194199E-2</c:v>
                </c:pt>
                <c:pt idx="121">
                  <c:v>4.3503490562594969E-2</c:v>
                </c:pt>
                <c:pt idx="122">
                  <c:v>4.3503504298945159E-2</c:v>
                </c:pt>
                <c:pt idx="123">
                  <c:v>4.3501739177945552E-2</c:v>
                </c:pt>
                <c:pt idx="124">
                  <c:v>4.3502151268451299E-2</c:v>
                </c:pt>
                <c:pt idx="125">
                  <c:v>4.3502206213852063E-2</c:v>
                </c:pt>
                <c:pt idx="126">
                  <c:v>4.3502261159252827E-2</c:v>
                </c:pt>
                <c:pt idx="127">
                  <c:v>4.3502316104653597E-2</c:v>
                </c:pt>
                <c:pt idx="128">
                  <c:v>4.3502329841003787E-2</c:v>
                </c:pt>
                <c:pt idx="129">
                  <c:v>4.3502494677206086E-2</c:v>
                </c:pt>
                <c:pt idx="130">
                  <c:v>4.3502563358957039E-2</c:v>
                </c:pt>
                <c:pt idx="131">
                  <c:v>4.350261830435781E-2</c:v>
                </c:pt>
                <c:pt idx="132">
                  <c:v>4.3502673249758574E-2</c:v>
                </c:pt>
                <c:pt idx="133">
                  <c:v>4.3502728195159338E-2</c:v>
                </c:pt>
                <c:pt idx="134">
                  <c:v>4.3502796876910298E-2</c:v>
                </c:pt>
                <c:pt idx="135">
                  <c:v>4.3502851822311062E-2</c:v>
                </c:pt>
                <c:pt idx="136">
                  <c:v>4.3502906767711833E-2</c:v>
                </c:pt>
                <c:pt idx="137">
                  <c:v>4.3502975449462786E-2</c:v>
                </c:pt>
                <c:pt idx="138">
                  <c:v>4.3503085340264321E-2</c:v>
                </c:pt>
                <c:pt idx="139">
                  <c:v>4.3503195231065848E-2</c:v>
                </c:pt>
                <c:pt idx="140">
                  <c:v>4.3503208967416045E-2</c:v>
                </c:pt>
                <c:pt idx="141">
                  <c:v>4.3503263912816809E-2</c:v>
                </c:pt>
                <c:pt idx="142">
                  <c:v>4.3503318858217573E-2</c:v>
                </c:pt>
                <c:pt idx="143">
                  <c:v>4.3503373803618337E-2</c:v>
                </c:pt>
                <c:pt idx="144">
                  <c:v>4.3503387539968533E-2</c:v>
                </c:pt>
                <c:pt idx="145">
                  <c:v>4.3503442485369297E-2</c:v>
                </c:pt>
                <c:pt idx="146">
                  <c:v>4.3503497430770061E-2</c:v>
                </c:pt>
                <c:pt idx="147">
                  <c:v>4.35027900087352E-2</c:v>
                </c:pt>
                <c:pt idx="148">
                  <c:v>4.350285869048616E-2</c:v>
                </c:pt>
                <c:pt idx="149">
                  <c:v>4.3502913635886924E-2</c:v>
                </c:pt>
                <c:pt idx="150">
                  <c:v>4.3502968581287688E-2</c:v>
                </c:pt>
                <c:pt idx="151">
                  <c:v>4.3503325726392671E-2</c:v>
                </c:pt>
                <c:pt idx="152">
                  <c:v>4.3503380671793435E-2</c:v>
                </c:pt>
                <c:pt idx="153">
                  <c:v>4.3503449353544395E-2</c:v>
                </c:pt>
                <c:pt idx="154">
                  <c:v>4.3503504298945159E-2</c:v>
                </c:pt>
                <c:pt idx="155">
                  <c:v>4.3503559244345923E-2</c:v>
                </c:pt>
                <c:pt idx="156">
                  <c:v>4.3504204852804922E-2</c:v>
                </c:pt>
                <c:pt idx="157">
                  <c:v>4.3508779057418685E-2</c:v>
                </c:pt>
                <c:pt idx="158">
                  <c:v>4.3508834002819449E-2</c:v>
                </c:pt>
                <c:pt idx="159">
                  <c:v>4.3509012575371937E-2</c:v>
                </c:pt>
                <c:pt idx="160">
                  <c:v>4.3502796876910298E-2</c:v>
                </c:pt>
                <c:pt idx="161">
                  <c:v>4.3502851822311062E-2</c:v>
                </c:pt>
                <c:pt idx="162">
                  <c:v>4.3502920504062022E-2</c:v>
                </c:pt>
                <c:pt idx="163">
                  <c:v>4.3502975449462786E-2</c:v>
                </c:pt>
                <c:pt idx="164">
                  <c:v>4.3503318858217573E-2</c:v>
                </c:pt>
                <c:pt idx="165">
                  <c:v>4.3503387539968533E-2</c:v>
                </c:pt>
                <c:pt idx="166">
                  <c:v>4.3503442485369297E-2</c:v>
                </c:pt>
                <c:pt idx="167">
                  <c:v>4.3503497430770061E-2</c:v>
                </c:pt>
                <c:pt idx="168">
                  <c:v>4.3503566112521021E-2</c:v>
                </c:pt>
                <c:pt idx="169">
                  <c:v>4.350419798462983E-2</c:v>
                </c:pt>
                <c:pt idx="170">
                  <c:v>4.3508785925593776E-2</c:v>
                </c:pt>
                <c:pt idx="171">
                  <c:v>4.3508840870994547E-2</c:v>
                </c:pt>
                <c:pt idx="172">
                  <c:v>4.3509019443547035E-2</c:v>
                </c:pt>
                <c:pt idx="173">
                  <c:v>4.3506471350586516E-2</c:v>
                </c:pt>
                <c:pt idx="174">
                  <c:v>4.3506478218761614E-2</c:v>
                </c:pt>
                <c:pt idx="175">
                  <c:v>4.3506485086936705E-2</c:v>
                </c:pt>
                <c:pt idx="176">
                  <c:v>4.3509562029379598E-2</c:v>
                </c:pt>
                <c:pt idx="177">
                  <c:v>4.3509562029379598E-2</c:v>
                </c:pt>
                <c:pt idx="178">
                  <c:v>4.3509568897554696E-2</c:v>
                </c:pt>
                <c:pt idx="179">
                  <c:v>4.3509568897554696E-2</c:v>
                </c:pt>
                <c:pt idx="180">
                  <c:v>4.3527206371200541E-2</c:v>
                </c:pt>
                <c:pt idx="181">
                  <c:v>4.3527206371200541E-2</c:v>
                </c:pt>
                <c:pt idx="182">
                  <c:v>4.3527213239375639E-2</c:v>
                </c:pt>
                <c:pt idx="183">
                  <c:v>4.3527213239375639E-2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E4F-4B70-8F3A-634366FC35D2}"/>
            </c:ext>
          </c:extLst>
        </c:ser>
        <c:ser>
          <c:idx val="8"/>
          <c:order val="8"/>
          <c:tx>
            <c:strRef>
              <c:f>B!$Q$20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B!$Q$21:$Q$1726</c:f>
              <c:numCache>
                <c:formatCode>General</c:formatCode>
                <c:ptCount val="1706"/>
                <c:pt idx="0">
                  <c:v>5.4364195962733855E-2</c:v>
                </c:pt>
                <c:pt idx="1">
                  <c:v>5.4306477036211019E-2</c:v>
                </c:pt>
                <c:pt idx="2">
                  <c:v>5.4217744632473683E-2</c:v>
                </c:pt>
                <c:pt idx="3">
                  <c:v>5.4217744632473683E-2</c:v>
                </c:pt>
                <c:pt idx="4">
                  <c:v>5.4217133957640364E-2</c:v>
                </c:pt>
                <c:pt idx="5">
                  <c:v>5.4217133957640364E-2</c:v>
                </c:pt>
                <c:pt idx="6">
                  <c:v>5.4139719968124195E-2</c:v>
                </c:pt>
                <c:pt idx="7">
                  <c:v>5.4020798307252579E-2</c:v>
                </c:pt>
                <c:pt idx="8">
                  <c:v>5.3855073091314223E-2</c:v>
                </c:pt>
                <c:pt idx="9">
                  <c:v>5.3619931908341106E-2</c:v>
                </c:pt>
                <c:pt idx="10">
                  <c:v>5.3448587684245062E-2</c:v>
                </c:pt>
                <c:pt idx="11">
                  <c:v>5.3403339190949882E-2</c:v>
                </c:pt>
                <c:pt idx="12">
                  <c:v>5.2706998977221746E-2</c:v>
                </c:pt>
                <c:pt idx="13">
                  <c:v>5.2706433076300935E-2</c:v>
                </c:pt>
                <c:pt idx="14">
                  <c:v>5.2625125368489033E-2</c:v>
                </c:pt>
                <c:pt idx="15">
                  <c:v>5.2543057492770537E-2</c:v>
                </c:pt>
                <c:pt idx="16">
                  <c:v>5.2328981956045219E-2</c:v>
                </c:pt>
                <c:pt idx="17">
                  <c:v>5.2328981956045219E-2</c:v>
                </c:pt>
                <c:pt idx="18">
                  <c:v>5.1916656930542843E-2</c:v>
                </c:pt>
                <c:pt idx="19">
                  <c:v>5.1764784811162597E-2</c:v>
                </c:pt>
                <c:pt idx="20">
                  <c:v>5.1668570121273967E-2</c:v>
                </c:pt>
                <c:pt idx="21">
                  <c:v>5.1659512373790399E-2</c:v>
                </c:pt>
                <c:pt idx="22">
                  <c:v>5.1125268544677652E-2</c:v>
                </c:pt>
                <c:pt idx="23">
                  <c:v>5.0802844826564802E-2</c:v>
                </c:pt>
                <c:pt idx="24">
                  <c:v>5.039115269723575E-2</c:v>
                </c:pt>
                <c:pt idx="25">
                  <c:v>5.0109282926248985E-2</c:v>
                </c:pt>
                <c:pt idx="26">
                  <c:v>5.0072433237837763E-2</c:v>
                </c:pt>
                <c:pt idx="27">
                  <c:v>4.9444978985544633E-2</c:v>
                </c:pt>
                <c:pt idx="28">
                  <c:v>4.9414571431362596E-2</c:v>
                </c:pt>
                <c:pt idx="29">
                  <c:v>4.9379722097695145E-2</c:v>
                </c:pt>
                <c:pt idx="30">
                  <c:v>4.9135131634198324E-2</c:v>
                </c:pt>
                <c:pt idx="31">
                  <c:v>4.9036475849489183E-2</c:v>
                </c:pt>
                <c:pt idx="32">
                  <c:v>4.8917855656713471E-2</c:v>
                </c:pt>
                <c:pt idx="33">
                  <c:v>4.8144885362077346E-2</c:v>
                </c:pt>
                <c:pt idx="34">
                  <c:v>4.8100830283105696E-2</c:v>
                </c:pt>
                <c:pt idx="35">
                  <c:v>4.7934952760815892E-2</c:v>
                </c:pt>
                <c:pt idx="36">
                  <c:v>4.782155019624975E-2</c:v>
                </c:pt>
                <c:pt idx="37">
                  <c:v>4.7805304741018947E-2</c:v>
                </c:pt>
                <c:pt idx="38">
                  <c:v>4.7693591711672333E-2</c:v>
                </c:pt>
                <c:pt idx="39">
                  <c:v>4.7647954438170201E-2</c:v>
                </c:pt>
                <c:pt idx="40">
                  <c:v>4.7502857240627645E-2</c:v>
                </c:pt>
                <c:pt idx="41">
                  <c:v>4.7467916030844395E-2</c:v>
                </c:pt>
                <c:pt idx="42">
                  <c:v>4.7053616995585544E-2</c:v>
                </c:pt>
                <c:pt idx="43">
                  <c:v>4.7035744801174707E-2</c:v>
                </c:pt>
                <c:pt idx="44">
                  <c:v>4.7032945434435001E-2</c:v>
                </c:pt>
                <c:pt idx="45">
                  <c:v>4.6931876984339357E-2</c:v>
                </c:pt>
                <c:pt idx="46">
                  <c:v>4.684997314209885E-2</c:v>
                </c:pt>
                <c:pt idx="47">
                  <c:v>4.6785234588674222E-2</c:v>
                </c:pt>
                <c:pt idx="48">
                  <c:v>4.6763012067470043E-2</c:v>
                </c:pt>
                <c:pt idx="49">
                  <c:v>4.6685831335898514E-2</c:v>
                </c:pt>
                <c:pt idx="50">
                  <c:v>4.6537178099280041E-2</c:v>
                </c:pt>
                <c:pt idx="51">
                  <c:v>4.6500976634832943E-2</c:v>
                </c:pt>
                <c:pt idx="52">
                  <c:v>4.6364964947711883E-2</c:v>
                </c:pt>
                <c:pt idx="53">
                  <c:v>4.6101278943291718E-2</c:v>
                </c:pt>
                <c:pt idx="54">
                  <c:v>4.5967237380106746E-2</c:v>
                </c:pt>
                <c:pt idx="55">
                  <c:v>4.592017052732416E-2</c:v>
                </c:pt>
                <c:pt idx="56">
                  <c:v>4.5870985259219524E-2</c:v>
                </c:pt>
                <c:pt idx="57">
                  <c:v>4.5817215744201077E-2</c:v>
                </c:pt>
                <c:pt idx="58">
                  <c:v>4.5752622063951774E-2</c:v>
                </c:pt>
                <c:pt idx="59">
                  <c:v>4.5691149885491784E-2</c:v>
                </c:pt>
                <c:pt idx="60">
                  <c:v>4.5676053105311157E-2</c:v>
                </c:pt>
                <c:pt idx="61">
                  <c:v>4.5527192929987213E-2</c:v>
                </c:pt>
                <c:pt idx="62">
                  <c:v>4.5525078562264107E-2</c:v>
                </c:pt>
                <c:pt idx="63">
                  <c:v>4.5249637133953385E-2</c:v>
                </c:pt>
                <c:pt idx="64">
                  <c:v>4.4883483834429444E-2</c:v>
                </c:pt>
                <c:pt idx="65">
                  <c:v>4.487239802612189E-2</c:v>
                </c:pt>
                <c:pt idx="66">
                  <c:v>4.4835558902861464E-2</c:v>
                </c:pt>
                <c:pt idx="67">
                  <c:v>4.4724413343788613E-2</c:v>
                </c:pt>
                <c:pt idx="68">
                  <c:v>4.4334870419779501E-2</c:v>
                </c:pt>
                <c:pt idx="69">
                  <c:v>4.398226677127498E-2</c:v>
                </c:pt>
                <c:pt idx="70">
                  <c:v>4.3905071938364626E-2</c:v>
                </c:pt>
                <c:pt idx="71">
                  <c:v>4.3905071938364626E-2</c:v>
                </c:pt>
                <c:pt idx="72">
                  <c:v>4.3905071938364626E-2</c:v>
                </c:pt>
                <c:pt idx="73">
                  <c:v>4.3673499656839559E-2</c:v>
                </c:pt>
                <c:pt idx="74">
                  <c:v>4.3673499656839559E-2</c:v>
                </c:pt>
                <c:pt idx="75">
                  <c:v>4.367162171755129E-2</c:v>
                </c:pt>
                <c:pt idx="76">
                  <c:v>4.367162171755129E-2</c:v>
                </c:pt>
                <c:pt idx="77">
                  <c:v>4.3641950545058011E-2</c:v>
                </c:pt>
                <c:pt idx="78">
                  <c:v>4.3641950545058011E-2</c:v>
                </c:pt>
                <c:pt idx="79">
                  <c:v>4.3641886136366728E-2</c:v>
                </c:pt>
                <c:pt idx="80">
                  <c:v>4.3641886136366728E-2</c:v>
                </c:pt>
                <c:pt idx="81">
                  <c:v>4.3641821745110804E-2</c:v>
                </c:pt>
                <c:pt idx="82">
                  <c:v>4.3641821745110804E-2</c:v>
                </c:pt>
                <c:pt idx="83">
                  <c:v>4.3536282610907751E-2</c:v>
                </c:pt>
                <c:pt idx="84">
                  <c:v>4.3528304247545516E-2</c:v>
                </c:pt>
                <c:pt idx="85">
                  <c:v>4.3528290593082955E-2</c:v>
                </c:pt>
                <c:pt idx="86">
                  <c:v>4.3523172871480165E-2</c:v>
                </c:pt>
                <c:pt idx="87">
                  <c:v>4.3523172871480165E-2</c:v>
                </c:pt>
                <c:pt idx="88">
                  <c:v>4.3523170096659902E-2</c:v>
                </c:pt>
                <c:pt idx="89">
                  <c:v>4.3523170096659902E-2</c:v>
                </c:pt>
                <c:pt idx="90">
                  <c:v>4.3527924578916771E-2</c:v>
                </c:pt>
                <c:pt idx="91">
                  <c:v>4.3528990339279941E-2</c:v>
                </c:pt>
                <c:pt idx="92">
                  <c:v>4.3562366427457908E-2</c:v>
                </c:pt>
                <c:pt idx="93">
                  <c:v>4.3568920882128631E-2</c:v>
                </c:pt>
                <c:pt idx="94">
                  <c:v>4.3568960928464545E-2</c:v>
                </c:pt>
                <c:pt idx="95">
                  <c:v>4.3590972919402615E-2</c:v>
                </c:pt>
                <c:pt idx="96">
                  <c:v>4.3617733644147269E-2</c:v>
                </c:pt>
                <c:pt idx="97">
                  <c:v>4.3617791143242685E-2</c:v>
                </c:pt>
                <c:pt idx="98">
                  <c:v>4.3784301521128305E-2</c:v>
                </c:pt>
                <c:pt idx="99">
                  <c:v>4.3790060775542913E-2</c:v>
                </c:pt>
                <c:pt idx="100">
                  <c:v>4.3790833418539704E-2</c:v>
                </c:pt>
                <c:pt idx="101">
                  <c:v>4.3791800791464872E-2</c:v>
                </c:pt>
                <c:pt idx="102">
                  <c:v>4.3792575945148349E-2</c:v>
                </c:pt>
                <c:pt idx="103">
                  <c:v>4.3795102901032903E-2</c:v>
                </c:pt>
                <c:pt idx="104">
                  <c:v>4.3795882797124555E-2</c:v>
                </c:pt>
                <c:pt idx="105">
                  <c:v>4.3796663809076958E-2</c:v>
                </c:pt>
                <c:pt idx="106">
                  <c:v>4.3797641643196633E-2</c:v>
                </c:pt>
                <c:pt idx="107">
                  <c:v>4.3798425165835722E-2</c:v>
                </c:pt>
                <c:pt idx="108">
                  <c:v>4.3799209804335548E-2</c:v>
                </c:pt>
                <c:pt idx="109">
                  <c:v>4.3799995558696139E-2</c:v>
                </c:pt>
                <c:pt idx="110">
                  <c:v>4.3800192171639524E-2</c:v>
                </c:pt>
                <c:pt idx="111">
                  <c:v>4.3800979320826036E-2</c:v>
                </c:pt>
                <c:pt idx="112">
                  <c:v>4.38017675858733E-2</c:v>
                </c:pt>
                <c:pt idx="113">
                  <c:v>4.3803545262095497E-2</c:v>
                </c:pt>
                <c:pt idx="114">
                  <c:v>4.3804337153690184E-2</c:v>
                </c:pt>
                <c:pt idx="115">
                  <c:v>4.3805130161145636E-2</c:v>
                </c:pt>
                <c:pt idx="116">
                  <c:v>4.3805924284461811E-2</c:v>
                </c:pt>
                <c:pt idx="117">
                  <c:v>4.3806122989644106E-2</c:v>
                </c:pt>
                <c:pt idx="118">
                  <c:v>4.3806918507786202E-2</c:v>
                </c:pt>
                <c:pt idx="119">
                  <c:v>4.3807715141789078E-2</c:v>
                </c:pt>
                <c:pt idx="120">
                  <c:v>4.380851289165269E-2</c:v>
                </c:pt>
                <c:pt idx="121">
                  <c:v>4.3809311757377054E-2</c:v>
                </c:pt>
                <c:pt idx="122">
                  <c:v>4.3809511648161395E-2</c:v>
                </c:pt>
                <c:pt idx="123">
                  <c:v>4.3784396994359834E-2</c:v>
                </c:pt>
                <c:pt idx="124">
                  <c:v>4.3790157294893869E-2</c:v>
                </c:pt>
                <c:pt idx="125">
                  <c:v>4.3790930077373252E-2</c:v>
                </c:pt>
                <c:pt idx="126">
                  <c:v>4.3791703975713386E-2</c:v>
                </c:pt>
                <c:pt idx="127">
                  <c:v>4.3792478989914271E-2</c:v>
                </c:pt>
                <c:pt idx="128">
                  <c:v>4.3792672917817729E-2</c:v>
                </c:pt>
                <c:pt idx="129">
                  <c:v>4.3795005492480416E-2</c:v>
                </c:pt>
                <c:pt idx="130">
                  <c:v>4.3795980362594994E-2</c:v>
                </c:pt>
                <c:pt idx="131">
                  <c:v>4.3796761514029989E-2</c:v>
                </c:pt>
                <c:pt idx="132">
                  <c:v>4.3797543781325721E-2</c:v>
                </c:pt>
                <c:pt idx="133">
                  <c:v>4.3798327164482218E-2</c:v>
                </c:pt>
                <c:pt idx="134">
                  <c:v>4.3799307962607004E-2</c:v>
                </c:pt>
                <c:pt idx="135">
                  <c:v>4.3800093856450173E-2</c:v>
                </c:pt>
                <c:pt idx="136">
                  <c:v>4.3800880866154066E-2</c:v>
                </c:pt>
                <c:pt idx="137">
                  <c:v>4.3801866197463152E-2</c:v>
                </c:pt>
                <c:pt idx="138">
                  <c:v>4.3803446354105102E-2</c:v>
                </c:pt>
                <c:pt idx="139">
                  <c:v>4.3805030974190057E-2</c:v>
                </c:pt>
                <c:pt idx="140">
                  <c:v>4.3805229365536505E-2</c:v>
                </c:pt>
                <c:pt idx="141">
                  <c:v>4.3806023628335286E-2</c:v>
                </c:pt>
                <c:pt idx="142">
                  <c:v>4.3806819006994818E-2</c:v>
                </c:pt>
                <c:pt idx="143">
                  <c:v>4.3807615501515088E-2</c:v>
                </c:pt>
                <c:pt idx="144">
                  <c:v>4.3807814799498399E-2</c:v>
                </c:pt>
                <c:pt idx="145">
                  <c:v>4.3808612688844617E-2</c:v>
                </c:pt>
                <c:pt idx="146">
                  <c:v>4.3809411694051573E-2</c:v>
                </c:pt>
                <c:pt idx="147">
                  <c:v>4.3799209804335548E-2</c:v>
                </c:pt>
                <c:pt idx="148">
                  <c:v>4.3800192171639524E-2</c:v>
                </c:pt>
                <c:pt idx="149">
                  <c:v>4.3800979320826036E-2</c:v>
                </c:pt>
                <c:pt idx="150">
                  <c:v>4.38017675858733E-2</c:v>
                </c:pt>
                <c:pt idx="151">
                  <c:v>4.3806918507786202E-2</c:v>
                </c:pt>
                <c:pt idx="152">
                  <c:v>4.3807715141789078E-2</c:v>
                </c:pt>
                <c:pt idx="153">
                  <c:v>4.3808712503471833E-2</c:v>
                </c:pt>
                <c:pt idx="154">
                  <c:v>4.3809511648161395E-2</c:v>
                </c:pt>
                <c:pt idx="155">
                  <c:v>4.3810311908711694E-2</c:v>
                </c:pt>
                <c:pt idx="156">
                  <c:v>4.3819798555121886E-2</c:v>
                </c:pt>
                <c:pt idx="157">
                  <c:v>4.3891424986000432E-2</c:v>
                </c:pt>
                <c:pt idx="158">
                  <c:v>4.3892332369182538E-2</c:v>
                </c:pt>
                <c:pt idx="159">
                  <c:v>4.3895289070937635E-2</c:v>
                </c:pt>
                <c:pt idx="160">
                  <c:v>4.3799307962607004E-2</c:v>
                </c:pt>
                <c:pt idx="161">
                  <c:v>4.3800093856450173E-2</c:v>
                </c:pt>
                <c:pt idx="162">
                  <c:v>4.3801077792933296E-2</c:v>
                </c:pt>
                <c:pt idx="163">
                  <c:v>4.3801866197463152E-2</c:v>
                </c:pt>
                <c:pt idx="164">
                  <c:v>4.3806819006994818E-2</c:v>
                </c:pt>
                <c:pt idx="165">
                  <c:v>4.3807814799498399E-2</c:v>
                </c:pt>
                <c:pt idx="166">
                  <c:v>4.3808612688844617E-2</c:v>
                </c:pt>
                <c:pt idx="167">
                  <c:v>4.3809411694051573E-2</c:v>
                </c:pt>
                <c:pt idx="168">
                  <c:v>4.3810412019739453E-2</c:v>
                </c:pt>
                <c:pt idx="169">
                  <c:v>4.3819696822608972E-2</c:v>
                </c:pt>
                <c:pt idx="170">
                  <c:v>4.3891538347874584E-2</c:v>
                </c:pt>
                <c:pt idx="171">
                  <c:v>4.3892445870539268E-2</c:v>
                </c:pt>
                <c:pt idx="172">
                  <c:v>4.3895403025612803E-2</c:v>
                </c:pt>
                <c:pt idx="173">
                  <c:v>4.3854322514607788E-2</c:v>
                </c:pt>
                <c:pt idx="174">
                  <c:v>4.3854430018213014E-2</c:v>
                </c:pt>
                <c:pt idx="175">
                  <c:v>4.3854537539253516E-2</c:v>
                </c:pt>
                <c:pt idx="176">
                  <c:v>4.3904460540574036E-2</c:v>
                </c:pt>
                <c:pt idx="177">
                  <c:v>4.3904460540574036E-2</c:v>
                </c:pt>
                <c:pt idx="178">
                  <c:v>4.3904575890075112E-2</c:v>
                </c:pt>
                <c:pt idx="179">
                  <c:v>4.3904575890075112E-2</c:v>
                </c:pt>
                <c:pt idx="180">
                  <c:v>4.4258305499475972E-2</c:v>
                </c:pt>
                <c:pt idx="181">
                  <c:v>4.4258305499475972E-2</c:v>
                </c:pt>
                <c:pt idx="182">
                  <c:v>4.4258465640324873E-2</c:v>
                </c:pt>
                <c:pt idx="183">
                  <c:v>4.4258465640324873E-2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E4F-4B70-8F3A-634366FC3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709184"/>
        <c:axId val="1"/>
      </c:scatterChart>
      <c:valAx>
        <c:axId val="464709184"/>
        <c:scaling>
          <c:orientation val="minMax"/>
          <c:max val="55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48951048951052"/>
              <c:y val="0.84545709059094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976023976023976E-2"/>
              <c:y val="0.354546408971605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0918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6783216783216784"/>
          <c:y val="0.92121498449057504"/>
          <c:w val="0.74725274725274726"/>
          <c:h val="0.981821363238686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39976825028968715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99884125144849E-2"/>
          <c:y val="0.13069908814589665"/>
          <c:w val="0.87137891077636154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B!$H$20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B!$H$21:$H$1726</c:f>
              <c:numCache>
                <c:formatCode>General</c:formatCode>
                <c:ptCount val="17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F0-4A05-9C82-9E46938EA8A2}"/>
            </c:ext>
          </c:extLst>
        </c:ser>
        <c:ser>
          <c:idx val="1"/>
          <c:order val="1"/>
          <c:tx>
            <c:strRef>
              <c:f>B!$I$20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B!$I$21:$I$1726</c:f>
              <c:numCache>
                <c:formatCode>General</c:formatCode>
                <c:ptCount val="1706"/>
                <c:pt idx="68">
                  <c:v>4.3777655737358145E-2</c:v>
                </c:pt>
                <c:pt idx="73">
                  <c:v>4.4361963562550955E-2</c:v>
                </c:pt>
                <c:pt idx="74">
                  <c:v>4.5121963557903655E-2</c:v>
                </c:pt>
                <c:pt idx="75">
                  <c:v>4.4029186858097091E-2</c:v>
                </c:pt>
                <c:pt idx="76">
                  <c:v>4.4709186855470762E-2</c:v>
                </c:pt>
                <c:pt idx="77">
                  <c:v>4.3268499670375604E-2</c:v>
                </c:pt>
                <c:pt idx="78">
                  <c:v>4.4468499669164885E-2</c:v>
                </c:pt>
                <c:pt idx="79">
                  <c:v>4.3961854411463719E-2</c:v>
                </c:pt>
                <c:pt idx="80">
                  <c:v>4.4211854416062124E-2</c:v>
                </c:pt>
                <c:pt idx="81">
                  <c:v>4.5225209156342316E-2</c:v>
                </c:pt>
                <c:pt idx="82">
                  <c:v>4.5745209157757927E-2</c:v>
                </c:pt>
                <c:pt idx="84">
                  <c:v>4.3174153921427205E-2</c:v>
                </c:pt>
                <c:pt idx="85">
                  <c:v>4.3927508660999592E-2</c:v>
                </c:pt>
                <c:pt idx="86">
                  <c:v>4.2787512989889365E-2</c:v>
                </c:pt>
                <c:pt idx="87">
                  <c:v>4.2887512987363152E-2</c:v>
                </c:pt>
                <c:pt idx="88">
                  <c:v>4.370086773269577E-2</c:v>
                </c:pt>
                <c:pt idx="89">
                  <c:v>4.3980867732898332E-2</c:v>
                </c:pt>
                <c:pt idx="173">
                  <c:v>4.3836256758368108E-2</c:v>
                </c:pt>
                <c:pt idx="174">
                  <c:v>4.3089611506729852E-2</c:v>
                </c:pt>
                <c:pt idx="175">
                  <c:v>4.3942966243776027E-2</c:v>
                </c:pt>
                <c:pt idx="176">
                  <c:v>4.3755890706961509E-2</c:v>
                </c:pt>
                <c:pt idx="177">
                  <c:v>4.3755890706961509E-2</c:v>
                </c:pt>
                <c:pt idx="178">
                  <c:v>4.3409245437942445E-2</c:v>
                </c:pt>
                <c:pt idx="179">
                  <c:v>4.3409245437942445E-2</c:v>
                </c:pt>
                <c:pt idx="180">
                  <c:v>4.3814223150548059E-2</c:v>
                </c:pt>
                <c:pt idx="181">
                  <c:v>4.3814223150548059E-2</c:v>
                </c:pt>
                <c:pt idx="182">
                  <c:v>4.4967577894567512E-2</c:v>
                </c:pt>
                <c:pt idx="183">
                  <c:v>4.4967577894567512E-2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F0-4A05-9C82-9E46938EA8A2}"/>
            </c:ext>
          </c:extLst>
        </c:ser>
        <c:ser>
          <c:idx val="2"/>
          <c:order val="2"/>
          <c:tx>
            <c:strRef>
              <c:f>B!$J$20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plus>
            <c:min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B!$J$21:$J$1726</c:f>
              <c:numCache>
                <c:formatCode>General</c:formatCode>
                <c:ptCount val="1706"/>
                <c:pt idx="69">
                  <c:v>4.3542198829527479E-2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F0-4A05-9C82-9E46938EA8A2}"/>
            </c:ext>
          </c:extLst>
        </c:ser>
        <c:ser>
          <c:idx val="3"/>
          <c:order val="3"/>
          <c:tx>
            <c:strRef>
              <c:f>B!$K$20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plus>
            <c:min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B!$K$21:$K$1726</c:f>
              <c:numCache>
                <c:formatCode>General</c:formatCode>
                <c:ptCount val="1706"/>
                <c:pt idx="0">
                  <c:v>5.5349291622405872E-2</c:v>
                </c:pt>
                <c:pt idx="1">
                  <c:v>4.9764637384214438E-2</c:v>
                </c:pt>
                <c:pt idx="6">
                  <c:v>5.8630481980799232E-2</c:v>
                </c:pt>
                <c:pt idx="7">
                  <c:v>5.5688011430902407E-2</c:v>
                </c:pt>
                <c:pt idx="8">
                  <c:v>5.4860565505805425E-2</c:v>
                </c:pt>
                <c:pt idx="9">
                  <c:v>5.6282333891431335E-2</c:v>
                </c:pt>
                <c:pt idx="10">
                  <c:v>5.5755209097696934E-2</c:v>
                </c:pt>
                <c:pt idx="11">
                  <c:v>5.1563524240918923E-2</c:v>
                </c:pt>
                <c:pt idx="12">
                  <c:v>4.8816052694746759E-2</c:v>
                </c:pt>
                <c:pt idx="13">
                  <c:v>4.6969407434517052E-2</c:v>
                </c:pt>
                <c:pt idx="14">
                  <c:v>5.3052490300615318E-2</c:v>
                </c:pt>
                <c:pt idx="15">
                  <c:v>4.944228264503181E-2</c:v>
                </c:pt>
                <c:pt idx="16">
                  <c:v>5.2330503611301538E-2</c:v>
                </c:pt>
                <c:pt idx="17">
                  <c:v>5.9330503609089646E-2</c:v>
                </c:pt>
                <c:pt idx="18">
                  <c:v>4.9806624410848599E-2</c:v>
                </c:pt>
                <c:pt idx="19">
                  <c:v>5.1052661685389467E-2</c:v>
                </c:pt>
                <c:pt idx="20">
                  <c:v>5.5656515265582129E-2</c:v>
                </c:pt>
                <c:pt idx="21">
                  <c:v>5.3263545873051044E-2</c:v>
                </c:pt>
                <c:pt idx="22">
                  <c:v>5.1685382815776393E-2</c:v>
                </c:pt>
                <c:pt idx="23">
                  <c:v>4.3758934567449614E-2</c:v>
                </c:pt>
                <c:pt idx="24">
                  <c:v>4.8890015765209682E-2</c:v>
                </c:pt>
                <c:pt idx="25">
                  <c:v>5.0142475665779784E-2</c:v>
                </c:pt>
                <c:pt idx="26">
                  <c:v>5.1950790810224134E-2</c:v>
                </c:pt>
                <c:pt idx="27">
                  <c:v>4.3366273675928824E-2</c:v>
                </c:pt>
                <c:pt idx="28">
                  <c:v>5.3641041391529143E-2</c:v>
                </c:pt>
                <c:pt idx="29">
                  <c:v>5.3449356528290082E-2</c:v>
                </c:pt>
                <c:pt idx="30">
                  <c:v>5.2334400461404584E-2</c:v>
                </c:pt>
                <c:pt idx="31">
                  <c:v>5.468586269125808E-2</c:v>
                </c:pt>
                <c:pt idx="32">
                  <c:v>4.9398352544812951E-2</c:v>
                </c:pt>
                <c:pt idx="33">
                  <c:v>4.5257980164024048E-2</c:v>
                </c:pt>
                <c:pt idx="34">
                  <c:v>5.0127001792134251E-2</c:v>
                </c:pt>
                <c:pt idx="35">
                  <c:v>4.7382638738781679E-2</c:v>
                </c:pt>
                <c:pt idx="36">
                  <c:v>4.4008868688251823E-2</c:v>
                </c:pt>
                <c:pt idx="37">
                  <c:v>4.7449767851503566E-2</c:v>
                </c:pt>
                <c:pt idx="38">
                  <c:v>5.2075997802603524E-2</c:v>
                </c:pt>
                <c:pt idx="39">
                  <c:v>5.1478566856530961E-2</c:v>
                </c:pt>
                <c:pt idx="40">
                  <c:v>4.6673497316078283E-2</c:v>
                </c:pt>
                <c:pt idx="41">
                  <c:v>4.0088843066769186E-2</c:v>
                </c:pt>
                <c:pt idx="42">
                  <c:v>5.0140086990722921E-2</c:v>
                </c:pt>
                <c:pt idx="43">
                  <c:v>4.096117884182604E-2</c:v>
                </c:pt>
                <c:pt idx="44">
                  <c:v>4.6188016778614838E-2</c:v>
                </c:pt>
                <c:pt idx="45">
                  <c:v>4.7814246725465637E-2</c:v>
                </c:pt>
                <c:pt idx="46">
                  <c:v>5.1466030090523418E-2</c:v>
                </c:pt>
                <c:pt idx="47">
                  <c:v>4.8756785829027649E-2</c:v>
                </c:pt>
                <c:pt idx="48">
                  <c:v>4.8878198809688911E-2</c:v>
                </c:pt>
                <c:pt idx="49">
                  <c:v>5.0303144234931096E-2</c:v>
                </c:pt>
                <c:pt idx="50">
                  <c:v>4.5772842400765512E-2</c:v>
                </c:pt>
                <c:pt idx="51">
                  <c:v>4.5948573519126512E-2</c:v>
                </c:pt>
                <c:pt idx="52">
                  <c:v>4.6431048394879326E-2</c:v>
                </c:pt>
                <c:pt idx="53">
                  <c:v>4.2009417113149539E-2</c:v>
                </c:pt>
                <c:pt idx="54">
                  <c:v>4.9479115288704634E-2</c:v>
                </c:pt>
                <c:pt idx="55">
                  <c:v>4.73225835012272E-2</c:v>
                </c:pt>
                <c:pt idx="56">
                  <c:v>4.8546244404860772E-2</c:v>
                </c:pt>
                <c:pt idx="57">
                  <c:v>4.253029065876035E-2</c:v>
                </c:pt>
                <c:pt idx="58">
                  <c:v>5.0801881341612898E-2</c:v>
                </c:pt>
                <c:pt idx="59">
                  <c:v>4.7846634093730245E-2</c:v>
                </c:pt>
                <c:pt idx="60">
                  <c:v>3.9281144905544352E-2</c:v>
                </c:pt>
                <c:pt idx="61">
                  <c:v>5.0086317285604309E-2</c:v>
                </c:pt>
                <c:pt idx="62">
                  <c:v>4.2313155223382637E-2</c:v>
                </c:pt>
                <c:pt idx="63">
                  <c:v>4.1089631435170304E-2</c:v>
                </c:pt>
                <c:pt idx="65">
                  <c:v>4.3564570536545943E-2</c:v>
                </c:pt>
                <c:pt idx="66">
                  <c:v>4.2688231435022317E-2</c:v>
                </c:pt>
                <c:pt idx="67">
                  <c:v>4.7019599485793151E-2</c:v>
                </c:pt>
                <c:pt idx="83">
                  <c:v>4.7704455748316832E-2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EF0-4A05-9C82-9E46938EA8A2}"/>
            </c:ext>
          </c:extLst>
        </c:ser>
        <c:ser>
          <c:idx val="4"/>
          <c:order val="4"/>
          <c:tx>
            <c:strRef>
              <c:f>B!$L$20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B!$L$21:$L$1726</c:f>
              <c:numCache>
                <c:formatCode>General</c:formatCode>
                <c:ptCount val="1706"/>
                <c:pt idx="70">
                  <c:v>4.2442524289072026E-2</c:v>
                </c:pt>
                <c:pt idx="71">
                  <c:v>4.2742524296045303E-2</c:v>
                </c:pt>
                <c:pt idx="72">
                  <c:v>4.2942524290992878E-2</c:v>
                </c:pt>
                <c:pt idx="92">
                  <c:v>4.0436453426082153E-2</c:v>
                </c:pt>
                <c:pt idx="95">
                  <c:v>4.3524066401005257E-2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EF0-4A05-9C82-9E46938EA8A2}"/>
            </c:ext>
          </c:extLst>
        </c:ser>
        <c:ser>
          <c:idx val="5"/>
          <c:order val="5"/>
          <c:tx>
            <c:strRef>
              <c:f>B!$M$20</c:f>
              <c:strCache>
                <c:ptCount val="1"/>
                <c:pt idx="0">
                  <c:v>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B!$M$21:$M$1726</c:f>
              <c:numCache>
                <c:formatCode>General</c:formatCode>
                <c:ptCount val="1706"/>
                <c:pt idx="98">
                  <c:v>4.3214766679739114E-2</c:v>
                </c:pt>
                <c:pt idx="99">
                  <c:v>4.31238080636831E-2</c:v>
                </c:pt>
                <c:pt idx="100">
                  <c:v>4.3276609678287059E-2</c:v>
                </c:pt>
                <c:pt idx="101">
                  <c:v>4.3137216394825373E-2</c:v>
                </c:pt>
                <c:pt idx="102">
                  <c:v>4.3266863700409885E-2</c:v>
                </c:pt>
                <c:pt idx="103">
                  <c:v>4.3186505616176873E-2</c:v>
                </c:pt>
                <c:pt idx="104">
                  <c:v>4.3249946233117953E-2</c:v>
                </c:pt>
                <c:pt idx="105">
                  <c:v>4.3237283694907092E-2</c:v>
                </c:pt>
                <c:pt idx="106">
                  <c:v>4.3220356157689821E-2</c:v>
                </c:pt>
                <c:pt idx="107">
                  <c:v>4.3160233995877206E-2</c:v>
                </c:pt>
                <c:pt idx="108">
                  <c:v>4.3189672149310354E-2</c:v>
                </c:pt>
                <c:pt idx="109">
                  <c:v>4.3315411632647738E-2</c:v>
                </c:pt>
                <c:pt idx="110">
                  <c:v>4.3163019137864467E-2</c:v>
                </c:pt>
                <c:pt idx="111">
                  <c:v>4.3157514082849957E-2</c:v>
                </c:pt>
                <c:pt idx="112">
                  <c:v>4.3207890324993059E-2</c:v>
                </c:pt>
                <c:pt idx="113">
                  <c:v>4.3199859625019599E-2</c:v>
                </c:pt>
                <c:pt idx="114">
                  <c:v>4.3214815617830027E-2</c:v>
                </c:pt>
                <c:pt idx="115">
                  <c:v>4.3236157049250323E-2</c:v>
                </c:pt>
                <c:pt idx="116">
                  <c:v>4.3252808492979966E-2</c:v>
                </c:pt>
                <c:pt idx="117">
                  <c:v>4.3250980670563877E-2</c:v>
                </c:pt>
                <c:pt idx="118">
                  <c:v>4.3219581610173918E-2</c:v>
                </c:pt>
                <c:pt idx="119">
                  <c:v>4.3172315527044702E-2</c:v>
                </c:pt>
                <c:pt idx="120">
                  <c:v>4.324397885648068E-2</c:v>
                </c:pt>
                <c:pt idx="121">
                  <c:v>4.3331123786629178E-2</c:v>
                </c:pt>
                <c:pt idx="122">
                  <c:v>4.3201011132623535E-2</c:v>
                </c:pt>
                <c:pt idx="123">
                  <c:v>4.3558104218391236E-2</c:v>
                </c:pt>
                <c:pt idx="124">
                  <c:v>4.3372059684770647E-2</c:v>
                </c:pt>
                <c:pt idx="125">
                  <c:v>4.3416909575171303E-2</c:v>
                </c:pt>
                <c:pt idx="126">
                  <c:v>4.3309795124514494E-2</c:v>
                </c:pt>
                <c:pt idx="127">
                  <c:v>4.3348209590476472E-2</c:v>
                </c:pt>
                <c:pt idx="128">
                  <c:v>4.3276862175844144E-2</c:v>
                </c:pt>
                <c:pt idx="129">
                  <c:v>4.3343773555534426E-2</c:v>
                </c:pt>
                <c:pt idx="130">
                  <c:v>4.33761240055901E-2</c:v>
                </c:pt>
                <c:pt idx="131">
                  <c:v>4.329779223917285E-2</c:v>
                </c:pt>
                <c:pt idx="132">
                  <c:v>4.3346694270439912E-2</c:v>
                </c:pt>
                <c:pt idx="133">
                  <c:v>4.3403039082477335E-2</c:v>
                </c:pt>
                <c:pt idx="134">
                  <c:v>4.3281363294227049E-2</c:v>
                </c:pt>
                <c:pt idx="135">
                  <c:v>4.3275123869534582E-2</c:v>
                </c:pt>
                <c:pt idx="136">
                  <c:v>4.3291490677802358E-2</c:v>
                </c:pt>
                <c:pt idx="137">
                  <c:v>4.3268609602819197E-2</c:v>
                </c:pt>
                <c:pt idx="138">
                  <c:v>4.3251897404843476E-2</c:v>
                </c:pt>
                <c:pt idx="139">
                  <c:v>4.3367598147597164E-2</c:v>
                </c:pt>
                <c:pt idx="140">
                  <c:v>4.33045231984579E-2</c:v>
                </c:pt>
                <c:pt idx="141">
                  <c:v>4.3236947756668087E-2</c:v>
                </c:pt>
                <c:pt idx="142">
                  <c:v>4.323969882534584E-2</c:v>
                </c:pt>
                <c:pt idx="143">
                  <c:v>4.3275475101836491E-2</c:v>
                </c:pt>
                <c:pt idx="144">
                  <c:v>4.3243856227491051E-2</c:v>
                </c:pt>
                <c:pt idx="145">
                  <c:v>4.3179528889595531E-2</c:v>
                </c:pt>
                <c:pt idx="146">
                  <c:v>4.3183968526136596E-2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EF0-4A05-9C82-9E46938EA8A2}"/>
            </c:ext>
          </c:extLst>
        </c:ser>
        <c:ser>
          <c:idx val="6"/>
          <c:order val="6"/>
          <c:tx>
            <c:strRef>
              <c:f>B!$O$20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B!$O$21:$O$1726</c:f>
              <c:numCache>
                <c:formatCode>General</c:formatCode>
                <c:ptCount val="1706"/>
                <c:pt idx="2">
                  <c:v>5.360107499291189E-2</c:v>
                </c:pt>
                <c:pt idx="3">
                  <c:v>5.3701074990385678E-2</c:v>
                </c:pt>
                <c:pt idx="4">
                  <c:v>5.2654429731774144E-2</c:v>
                </c:pt>
                <c:pt idx="5">
                  <c:v>5.2654429731774144E-2</c:v>
                </c:pt>
                <c:pt idx="64">
                  <c:v>3.5543478690669872E-2</c:v>
                </c:pt>
                <c:pt idx="90">
                  <c:v>4.4087102010962553E-2</c:v>
                </c:pt>
                <c:pt idx="91">
                  <c:v>4.3495417150552385E-2</c:v>
                </c:pt>
                <c:pt idx="93">
                  <c:v>4.4606759583984967E-2</c:v>
                </c:pt>
                <c:pt idx="94">
                  <c:v>4.4060114320018329E-2</c:v>
                </c:pt>
                <c:pt idx="96">
                  <c:v>4.4814856424636673E-2</c:v>
                </c:pt>
                <c:pt idx="97">
                  <c:v>4.526821116451174E-2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F0-4A05-9C82-9E46938EA8A2}"/>
            </c:ext>
          </c:extLst>
        </c:ser>
        <c:ser>
          <c:idx val="7"/>
          <c:order val="7"/>
          <c:tx>
            <c:strRef>
              <c:f>B!$P$20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B!$P$21:$P$1726</c:f>
              <c:numCache>
                <c:formatCode>General</c:formatCode>
                <c:ptCount val="1706"/>
                <c:pt idx="0">
                  <c:v>4.3221922856370165E-2</c:v>
                </c:pt>
                <c:pt idx="1">
                  <c:v>4.3222568464829164E-2</c:v>
                </c:pt>
                <c:pt idx="2">
                  <c:v>4.3223564350218041E-2</c:v>
                </c:pt>
                <c:pt idx="3">
                  <c:v>4.3223564350218041E-2</c:v>
                </c:pt>
                <c:pt idx="4">
                  <c:v>4.3223571218393139E-2</c:v>
                </c:pt>
                <c:pt idx="5">
                  <c:v>4.3223571218393139E-2</c:v>
                </c:pt>
                <c:pt idx="6">
                  <c:v>4.3224443476630299E-2</c:v>
                </c:pt>
                <c:pt idx="7">
                  <c:v>4.3225789638949061E-2</c:v>
                </c:pt>
                <c:pt idx="8">
                  <c:v>4.3227678387100392E-2</c:v>
                </c:pt>
                <c:pt idx="9">
                  <c:v>4.3230384448088112E-2</c:v>
                </c:pt>
                <c:pt idx="10">
                  <c:v>4.3232376218865873E-2</c:v>
                </c:pt>
                <c:pt idx="11">
                  <c:v>4.3232905068348246E-2</c:v>
                </c:pt>
                <c:pt idx="12">
                  <c:v>4.3241201823863894E-2</c:v>
                </c:pt>
                <c:pt idx="13">
                  <c:v>4.3241208692038992E-2</c:v>
                </c:pt>
                <c:pt idx="14">
                  <c:v>4.3242197709252778E-2</c:v>
                </c:pt>
                <c:pt idx="15">
                  <c:v>4.3243200462816753E-2</c:v>
                </c:pt>
                <c:pt idx="16">
                  <c:v>4.3245837842053513E-2</c:v>
                </c:pt>
                <c:pt idx="17">
                  <c:v>4.3245837842053513E-2</c:v>
                </c:pt>
                <c:pt idx="18">
                  <c:v>4.3251009577900602E-2</c:v>
                </c:pt>
                <c:pt idx="19">
                  <c:v>4.3252946403277606E-2</c:v>
                </c:pt>
                <c:pt idx="20">
                  <c:v>4.3254182674794833E-2</c:v>
                </c:pt>
                <c:pt idx="21">
                  <c:v>4.3254299433771466E-2</c:v>
                </c:pt>
                <c:pt idx="22">
                  <c:v>4.3261304972369116E-2</c:v>
                </c:pt>
                <c:pt idx="23">
                  <c:v>4.3265652527204712E-2</c:v>
                </c:pt>
                <c:pt idx="24">
                  <c:v>4.3271346244359077E-2</c:v>
                </c:pt>
                <c:pt idx="25">
                  <c:v>4.3275343522264802E-2</c:v>
                </c:pt>
                <c:pt idx="26">
                  <c:v>4.3275872371747168E-2</c:v>
                </c:pt>
                <c:pt idx="27">
                  <c:v>4.3285116935426034E-2</c:v>
                </c:pt>
                <c:pt idx="28">
                  <c:v>4.3285577103157447E-2</c:v>
                </c:pt>
                <c:pt idx="29">
                  <c:v>4.328610595263982E-2</c:v>
                </c:pt>
                <c:pt idx="30">
                  <c:v>4.3289862844417187E-2</c:v>
                </c:pt>
                <c:pt idx="31">
                  <c:v>4.3291401315638633E-2</c:v>
                </c:pt>
                <c:pt idx="32">
                  <c:v>4.329326945926467E-2</c:v>
                </c:pt>
                <c:pt idx="33">
                  <c:v>4.3305982451366881E-2</c:v>
                </c:pt>
                <c:pt idx="34">
                  <c:v>4.3306737950627408E-2</c:v>
                </c:pt>
                <c:pt idx="35">
                  <c:v>4.3309615715992525E-2</c:v>
                </c:pt>
                <c:pt idx="36">
                  <c:v>4.3311614354945384E-2</c:v>
                </c:pt>
                <c:pt idx="37">
                  <c:v>4.33119028182994E-2</c:v>
                </c:pt>
                <c:pt idx="38">
                  <c:v>4.3313901457252266E-2</c:v>
                </c:pt>
                <c:pt idx="39">
                  <c:v>4.3314725638263753E-2</c:v>
                </c:pt>
                <c:pt idx="40">
                  <c:v>4.3317376753850702E-2</c:v>
                </c:pt>
                <c:pt idx="41">
                  <c:v>4.3318022362309701E-2</c:v>
                </c:pt>
                <c:pt idx="42">
                  <c:v>4.3325907027319609E-2</c:v>
                </c:pt>
                <c:pt idx="43">
                  <c:v>4.3326257304249494E-2</c:v>
                </c:pt>
                <c:pt idx="44">
                  <c:v>4.3326312249650258E-2</c:v>
                </c:pt>
                <c:pt idx="45">
                  <c:v>4.3328310888603117E-2</c:v>
                </c:pt>
                <c:pt idx="46">
                  <c:v>4.3329952382450999E-2</c:v>
                </c:pt>
                <c:pt idx="47">
                  <c:v>4.3331264203894285E-2</c:v>
                </c:pt>
                <c:pt idx="48">
                  <c:v>4.3331717503450599E-2</c:v>
                </c:pt>
                <c:pt idx="49">
                  <c:v>4.3333304051897718E-2</c:v>
                </c:pt>
                <c:pt idx="50">
                  <c:v>4.3336415335216087E-2</c:v>
                </c:pt>
                <c:pt idx="51">
                  <c:v>4.333718457082681E-2</c:v>
                </c:pt>
                <c:pt idx="52">
                  <c:v>4.3340117281592691E-2</c:v>
                </c:pt>
                <c:pt idx="53">
                  <c:v>4.3346010175824831E-2</c:v>
                </c:pt>
                <c:pt idx="54">
                  <c:v>4.33491214591432E-2</c:v>
                </c:pt>
                <c:pt idx="55">
                  <c:v>4.335023410350871E-2</c:v>
                </c:pt>
                <c:pt idx="56">
                  <c:v>4.3351408561450075E-2</c:v>
                </c:pt>
                <c:pt idx="57">
                  <c:v>4.3352706646543171E-2</c:v>
                </c:pt>
                <c:pt idx="58">
                  <c:v>4.3354286326815192E-2</c:v>
                </c:pt>
                <c:pt idx="59">
                  <c:v>4.3355811061686442E-2</c:v>
                </c:pt>
                <c:pt idx="60">
                  <c:v>4.3356188811316712E-2</c:v>
                </c:pt>
                <c:pt idx="61">
                  <c:v>4.3359986912144655E-2</c:v>
                </c:pt>
                <c:pt idx="62">
                  <c:v>4.3360041857545419E-2</c:v>
                </c:pt>
                <c:pt idx="63">
                  <c:v>4.3367466354823907E-2</c:v>
                </c:pt>
                <c:pt idx="64">
                  <c:v>4.337832493965027E-2</c:v>
                </c:pt>
                <c:pt idx="65">
                  <c:v>4.3378675216580148E-2</c:v>
                </c:pt>
                <c:pt idx="66">
                  <c:v>4.337984967452152E-2</c:v>
                </c:pt>
                <c:pt idx="67">
                  <c:v>4.338349667549736E-2</c:v>
                </c:pt>
                <c:pt idx="68">
                  <c:v>4.3397844293272349E-2</c:v>
                </c:pt>
                <c:pt idx="69">
                  <c:v>4.3414272968101353E-2</c:v>
                </c:pt>
                <c:pt idx="70">
                  <c:v>4.3418654863812432E-2</c:v>
                </c:pt>
                <c:pt idx="71">
                  <c:v>4.3418654863812432E-2</c:v>
                </c:pt>
                <c:pt idx="72">
                  <c:v>4.3418654863812432E-2</c:v>
                </c:pt>
                <c:pt idx="73">
                  <c:v>4.3435584915423424E-2</c:v>
                </c:pt>
                <c:pt idx="74">
                  <c:v>4.3435584915423424E-2</c:v>
                </c:pt>
                <c:pt idx="75">
                  <c:v>4.3435763487975912E-2</c:v>
                </c:pt>
                <c:pt idx="76">
                  <c:v>4.3435763487975912E-2</c:v>
                </c:pt>
                <c:pt idx="77">
                  <c:v>4.3438751144142557E-2</c:v>
                </c:pt>
                <c:pt idx="78">
                  <c:v>4.3438751144142557E-2</c:v>
                </c:pt>
                <c:pt idx="79">
                  <c:v>4.3438758012317655E-2</c:v>
                </c:pt>
                <c:pt idx="80">
                  <c:v>4.3438758012317655E-2</c:v>
                </c:pt>
                <c:pt idx="81">
                  <c:v>4.3438764880492746E-2</c:v>
                </c:pt>
                <c:pt idx="82">
                  <c:v>4.3438764880492746E-2</c:v>
                </c:pt>
                <c:pt idx="83">
                  <c:v>4.3455633118527875E-2</c:v>
                </c:pt>
                <c:pt idx="84">
                  <c:v>4.3458744401846244E-2</c:v>
                </c:pt>
                <c:pt idx="85">
                  <c:v>4.3458751270021342E-2</c:v>
                </c:pt>
                <c:pt idx="86">
                  <c:v>4.3463030143105985E-2</c:v>
                </c:pt>
                <c:pt idx="87">
                  <c:v>4.3463030143105985E-2</c:v>
                </c:pt>
                <c:pt idx="88">
                  <c:v>4.3463037011281083E-2</c:v>
                </c:pt>
                <c:pt idx="89">
                  <c:v>4.3463037011281083E-2</c:v>
                </c:pt>
                <c:pt idx="90">
                  <c:v>4.3469314523318585E-2</c:v>
                </c:pt>
                <c:pt idx="91">
                  <c:v>4.3469843372800958E-2</c:v>
                </c:pt>
                <c:pt idx="92">
                  <c:v>4.3478730791374834E-2</c:v>
                </c:pt>
                <c:pt idx="93">
                  <c:v>4.3479898381141115E-2</c:v>
                </c:pt>
                <c:pt idx="94">
                  <c:v>4.3479905249316206E-2</c:v>
                </c:pt>
                <c:pt idx="95">
                  <c:v>4.3483311864163696E-2</c:v>
                </c:pt>
                <c:pt idx="96">
                  <c:v>4.3486773424411942E-2</c:v>
                </c:pt>
                <c:pt idx="97">
                  <c:v>4.3486780292587041E-2</c:v>
                </c:pt>
                <c:pt idx="98">
                  <c:v>4.3501732309770461E-2</c:v>
                </c:pt>
                <c:pt idx="99">
                  <c:v>4.3502144400276201E-2</c:v>
                </c:pt>
                <c:pt idx="100">
                  <c:v>4.3502199345676971E-2</c:v>
                </c:pt>
                <c:pt idx="101">
                  <c:v>4.3502268027427925E-2</c:v>
                </c:pt>
                <c:pt idx="102">
                  <c:v>4.3502322972828689E-2</c:v>
                </c:pt>
                <c:pt idx="103">
                  <c:v>4.3502501545381184E-2</c:v>
                </c:pt>
                <c:pt idx="104">
                  <c:v>4.3502556490781948E-2</c:v>
                </c:pt>
                <c:pt idx="105">
                  <c:v>4.3502611436182712E-2</c:v>
                </c:pt>
                <c:pt idx="106">
                  <c:v>4.3502680117933672E-2</c:v>
                </c:pt>
                <c:pt idx="107">
                  <c:v>4.3502735063334436E-2</c:v>
                </c:pt>
                <c:pt idx="108">
                  <c:v>4.35027900087352E-2</c:v>
                </c:pt>
                <c:pt idx="109">
                  <c:v>4.350284495413597E-2</c:v>
                </c:pt>
                <c:pt idx="110">
                  <c:v>4.350285869048616E-2</c:v>
                </c:pt>
                <c:pt idx="111">
                  <c:v>4.3502913635886924E-2</c:v>
                </c:pt>
                <c:pt idx="112">
                  <c:v>4.3502968581287688E-2</c:v>
                </c:pt>
                <c:pt idx="113">
                  <c:v>4.3503092208439412E-2</c:v>
                </c:pt>
                <c:pt idx="114">
                  <c:v>4.3503147153840183E-2</c:v>
                </c:pt>
                <c:pt idx="115">
                  <c:v>4.3503202099240947E-2</c:v>
                </c:pt>
                <c:pt idx="116">
                  <c:v>4.3503257044641711E-2</c:v>
                </c:pt>
                <c:pt idx="117">
                  <c:v>4.35032707809919E-2</c:v>
                </c:pt>
                <c:pt idx="118">
                  <c:v>4.3503325726392671E-2</c:v>
                </c:pt>
                <c:pt idx="119">
                  <c:v>4.3503380671793435E-2</c:v>
                </c:pt>
                <c:pt idx="120">
                  <c:v>4.3503435617194199E-2</c:v>
                </c:pt>
                <c:pt idx="121">
                  <c:v>4.3503490562594969E-2</c:v>
                </c:pt>
                <c:pt idx="122">
                  <c:v>4.3503504298945159E-2</c:v>
                </c:pt>
                <c:pt idx="123">
                  <c:v>4.3501739177945552E-2</c:v>
                </c:pt>
                <c:pt idx="124">
                  <c:v>4.3502151268451299E-2</c:v>
                </c:pt>
                <c:pt idx="125">
                  <c:v>4.3502206213852063E-2</c:v>
                </c:pt>
                <c:pt idx="126">
                  <c:v>4.3502261159252827E-2</c:v>
                </c:pt>
                <c:pt idx="127">
                  <c:v>4.3502316104653597E-2</c:v>
                </c:pt>
                <c:pt idx="128">
                  <c:v>4.3502329841003787E-2</c:v>
                </c:pt>
                <c:pt idx="129">
                  <c:v>4.3502494677206086E-2</c:v>
                </c:pt>
                <c:pt idx="130">
                  <c:v>4.3502563358957039E-2</c:v>
                </c:pt>
                <c:pt idx="131">
                  <c:v>4.350261830435781E-2</c:v>
                </c:pt>
                <c:pt idx="132">
                  <c:v>4.3502673249758574E-2</c:v>
                </c:pt>
                <c:pt idx="133">
                  <c:v>4.3502728195159338E-2</c:v>
                </c:pt>
                <c:pt idx="134">
                  <c:v>4.3502796876910298E-2</c:v>
                </c:pt>
                <c:pt idx="135">
                  <c:v>4.3502851822311062E-2</c:v>
                </c:pt>
                <c:pt idx="136">
                  <c:v>4.3502906767711833E-2</c:v>
                </c:pt>
                <c:pt idx="137">
                  <c:v>4.3502975449462786E-2</c:v>
                </c:pt>
                <c:pt idx="138">
                  <c:v>4.3503085340264321E-2</c:v>
                </c:pt>
                <c:pt idx="139">
                  <c:v>4.3503195231065848E-2</c:v>
                </c:pt>
                <c:pt idx="140">
                  <c:v>4.3503208967416045E-2</c:v>
                </c:pt>
                <c:pt idx="141">
                  <c:v>4.3503263912816809E-2</c:v>
                </c:pt>
                <c:pt idx="142">
                  <c:v>4.3503318858217573E-2</c:v>
                </c:pt>
                <c:pt idx="143">
                  <c:v>4.3503373803618337E-2</c:v>
                </c:pt>
                <c:pt idx="144">
                  <c:v>4.3503387539968533E-2</c:v>
                </c:pt>
                <c:pt idx="145">
                  <c:v>4.3503442485369297E-2</c:v>
                </c:pt>
                <c:pt idx="146">
                  <c:v>4.3503497430770061E-2</c:v>
                </c:pt>
                <c:pt idx="147">
                  <c:v>4.35027900087352E-2</c:v>
                </c:pt>
                <c:pt idx="148">
                  <c:v>4.350285869048616E-2</c:v>
                </c:pt>
                <c:pt idx="149">
                  <c:v>4.3502913635886924E-2</c:v>
                </c:pt>
                <c:pt idx="150">
                  <c:v>4.3502968581287688E-2</c:v>
                </c:pt>
                <c:pt idx="151">
                  <c:v>4.3503325726392671E-2</c:v>
                </c:pt>
                <c:pt idx="152">
                  <c:v>4.3503380671793435E-2</c:v>
                </c:pt>
                <c:pt idx="153">
                  <c:v>4.3503449353544395E-2</c:v>
                </c:pt>
                <c:pt idx="154">
                  <c:v>4.3503504298945159E-2</c:v>
                </c:pt>
                <c:pt idx="155">
                  <c:v>4.3503559244345923E-2</c:v>
                </c:pt>
                <c:pt idx="156">
                  <c:v>4.3504204852804922E-2</c:v>
                </c:pt>
                <c:pt idx="157">
                  <c:v>4.3508779057418685E-2</c:v>
                </c:pt>
                <c:pt idx="158">
                  <c:v>4.3508834002819449E-2</c:v>
                </c:pt>
                <c:pt idx="159">
                  <c:v>4.3509012575371937E-2</c:v>
                </c:pt>
                <c:pt idx="160">
                  <c:v>4.3502796876910298E-2</c:v>
                </c:pt>
                <c:pt idx="161">
                  <c:v>4.3502851822311062E-2</c:v>
                </c:pt>
                <c:pt idx="162">
                  <c:v>4.3502920504062022E-2</c:v>
                </c:pt>
                <c:pt idx="163">
                  <c:v>4.3502975449462786E-2</c:v>
                </c:pt>
                <c:pt idx="164">
                  <c:v>4.3503318858217573E-2</c:v>
                </c:pt>
                <c:pt idx="165">
                  <c:v>4.3503387539968533E-2</c:v>
                </c:pt>
                <c:pt idx="166">
                  <c:v>4.3503442485369297E-2</c:v>
                </c:pt>
                <c:pt idx="167">
                  <c:v>4.3503497430770061E-2</c:v>
                </c:pt>
                <c:pt idx="168">
                  <c:v>4.3503566112521021E-2</c:v>
                </c:pt>
                <c:pt idx="169">
                  <c:v>4.350419798462983E-2</c:v>
                </c:pt>
                <c:pt idx="170">
                  <c:v>4.3508785925593776E-2</c:v>
                </c:pt>
                <c:pt idx="171">
                  <c:v>4.3508840870994547E-2</c:v>
                </c:pt>
                <c:pt idx="172">
                  <c:v>4.3509019443547035E-2</c:v>
                </c:pt>
                <c:pt idx="173">
                  <c:v>4.3506471350586516E-2</c:v>
                </c:pt>
                <c:pt idx="174">
                  <c:v>4.3506478218761614E-2</c:v>
                </c:pt>
                <c:pt idx="175">
                  <c:v>4.3506485086936705E-2</c:v>
                </c:pt>
                <c:pt idx="176">
                  <c:v>4.3509562029379598E-2</c:v>
                </c:pt>
                <c:pt idx="177">
                  <c:v>4.3509562029379598E-2</c:v>
                </c:pt>
                <c:pt idx="178">
                  <c:v>4.3509568897554696E-2</c:v>
                </c:pt>
                <c:pt idx="179">
                  <c:v>4.3509568897554696E-2</c:v>
                </c:pt>
                <c:pt idx="180">
                  <c:v>4.3527206371200541E-2</c:v>
                </c:pt>
                <c:pt idx="181">
                  <c:v>4.3527206371200541E-2</c:v>
                </c:pt>
                <c:pt idx="182">
                  <c:v>4.3527213239375639E-2</c:v>
                </c:pt>
                <c:pt idx="183">
                  <c:v>4.3527213239375639E-2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EF0-4A05-9C82-9E46938EA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704264"/>
        <c:axId val="1"/>
      </c:scatterChart>
      <c:valAx>
        <c:axId val="464704264"/>
        <c:scaling>
          <c:orientation val="minMax"/>
          <c:max val="55000"/>
          <c:min val="4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10081112398609"/>
              <c:y val="0.84498480243161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492468134414831E-2"/>
              <c:y val="0.355623100303951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0426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5990730011587487"/>
          <c:y val="0.92097264437689974"/>
          <c:w val="0.76477404403244498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39976825028968715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52375434530704E-2"/>
          <c:y val="0.13069908814589665"/>
          <c:w val="0.86442641946697563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B!$H$20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B!$H$21:$H$1726</c:f>
              <c:numCache>
                <c:formatCode>General</c:formatCode>
                <c:ptCount val="17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B3-47A5-9D59-68479A5B1E01}"/>
            </c:ext>
          </c:extLst>
        </c:ser>
        <c:ser>
          <c:idx val="1"/>
          <c:order val="1"/>
          <c:tx>
            <c:strRef>
              <c:f>B!$I$20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B!$I$21:$I$1726</c:f>
              <c:numCache>
                <c:formatCode>General</c:formatCode>
                <c:ptCount val="1706"/>
                <c:pt idx="68">
                  <c:v>4.3777655737358145E-2</c:v>
                </c:pt>
                <c:pt idx="73">
                  <c:v>4.4361963562550955E-2</c:v>
                </c:pt>
                <c:pt idx="74">
                  <c:v>4.5121963557903655E-2</c:v>
                </c:pt>
                <c:pt idx="75">
                  <c:v>4.4029186858097091E-2</c:v>
                </c:pt>
                <c:pt idx="76">
                  <c:v>4.4709186855470762E-2</c:v>
                </c:pt>
                <c:pt idx="77">
                  <c:v>4.3268499670375604E-2</c:v>
                </c:pt>
                <c:pt idx="78">
                  <c:v>4.4468499669164885E-2</c:v>
                </c:pt>
                <c:pt idx="79">
                  <c:v>4.3961854411463719E-2</c:v>
                </c:pt>
                <c:pt idx="80">
                  <c:v>4.4211854416062124E-2</c:v>
                </c:pt>
                <c:pt idx="81">
                  <c:v>4.5225209156342316E-2</c:v>
                </c:pt>
                <c:pt idx="82">
                  <c:v>4.5745209157757927E-2</c:v>
                </c:pt>
                <c:pt idx="84">
                  <c:v>4.3174153921427205E-2</c:v>
                </c:pt>
                <c:pt idx="85">
                  <c:v>4.3927508660999592E-2</c:v>
                </c:pt>
                <c:pt idx="86">
                  <c:v>4.2787512989889365E-2</c:v>
                </c:pt>
                <c:pt idx="87">
                  <c:v>4.2887512987363152E-2</c:v>
                </c:pt>
                <c:pt idx="88">
                  <c:v>4.370086773269577E-2</c:v>
                </c:pt>
                <c:pt idx="89">
                  <c:v>4.3980867732898332E-2</c:v>
                </c:pt>
                <c:pt idx="173">
                  <c:v>4.3836256758368108E-2</c:v>
                </c:pt>
                <c:pt idx="174">
                  <c:v>4.3089611506729852E-2</c:v>
                </c:pt>
                <c:pt idx="175">
                  <c:v>4.3942966243776027E-2</c:v>
                </c:pt>
                <c:pt idx="176">
                  <c:v>4.3755890706961509E-2</c:v>
                </c:pt>
                <c:pt idx="177">
                  <c:v>4.3755890706961509E-2</c:v>
                </c:pt>
                <c:pt idx="178">
                  <c:v>4.3409245437942445E-2</c:v>
                </c:pt>
                <c:pt idx="179">
                  <c:v>4.3409245437942445E-2</c:v>
                </c:pt>
                <c:pt idx="180">
                  <c:v>4.3814223150548059E-2</c:v>
                </c:pt>
                <c:pt idx="181">
                  <c:v>4.3814223150548059E-2</c:v>
                </c:pt>
                <c:pt idx="182">
                  <c:v>4.4967577894567512E-2</c:v>
                </c:pt>
                <c:pt idx="183">
                  <c:v>4.4967577894567512E-2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B3-47A5-9D59-68479A5B1E01}"/>
            </c:ext>
          </c:extLst>
        </c:ser>
        <c:ser>
          <c:idx val="2"/>
          <c:order val="2"/>
          <c:tx>
            <c:strRef>
              <c:f>B!$J$20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plus>
            <c:min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B!$J$21:$J$1726</c:f>
              <c:numCache>
                <c:formatCode>General</c:formatCode>
                <c:ptCount val="1706"/>
                <c:pt idx="69">
                  <c:v>4.3542198829527479E-2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B3-47A5-9D59-68479A5B1E01}"/>
            </c:ext>
          </c:extLst>
        </c:ser>
        <c:ser>
          <c:idx val="3"/>
          <c:order val="3"/>
          <c:tx>
            <c:strRef>
              <c:f>B!$K$20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plus>
            <c:min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B!$K$21:$K$1726</c:f>
              <c:numCache>
                <c:formatCode>General</c:formatCode>
                <c:ptCount val="1706"/>
                <c:pt idx="0">
                  <c:v>5.5349291622405872E-2</c:v>
                </c:pt>
                <c:pt idx="1">
                  <c:v>4.9764637384214438E-2</c:v>
                </c:pt>
                <c:pt idx="6">
                  <c:v>5.8630481980799232E-2</c:v>
                </c:pt>
                <c:pt idx="7">
                  <c:v>5.5688011430902407E-2</c:v>
                </c:pt>
                <c:pt idx="8">
                  <c:v>5.4860565505805425E-2</c:v>
                </c:pt>
                <c:pt idx="9">
                  <c:v>5.6282333891431335E-2</c:v>
                </c:pt>
                <c:pt idx="10">
                  <c:v>5.5755209097696934E-2</c:v>
                </c:pt>
                <c:pt idx="11">
                  <c:v>5.1563524240918923E-2</c:v>
                </c:pt>
                <c:pt idx="12">
                  <c:v>4.8816052694746759E-2</c:v>
                </c:pt>
                <c:pt idx="13">
                  <c:v>4.6969407434517052E-2</c:v>
                </c:pt>
                <c:pt idx="14">
                  <c:v>5.3052490300615318E-2</c:v>
                </c:pt>
                <c:pt idx="15">
                  <c:v>4.944228264503181E-2</c:v>
                </c:pt>
                <c:pt idx="16">
                  <c:v>5.2330503611301538E-2</c:v>
                </c:pt>
                <c:pt idx="17">
                  <c:v>5.9330503609089646E-2</c:v>
                </c:pt>
                <c:pt idx="18">
                  <c:v>4.9806624410848599E-2</c:v>
                </c:pt>
                <c:pt idx="19">
                  <c:v>5.1052661685389467E-2</c:v>
                </c:pt>
                <c:pt idx="20">
                  <c:v>5.5656515265582129E-2</c:v>
                </c:pt>
                <c:pt idx="21">
                  <c:v>5.3263545873051044E-2</c:v>
                </c:pt>
                <c:pt idx="22">
                  <c:v>5.1685382815776393E-2</c:v>
                </c:pt>
                <c:pt idx="23">
                  <c:v>4.3758934567449614E-2</c:v>
                </c:pt>
                <c:pt idx="24">
                  <c:v>4.8890015765209682E-2</c:v>
                </c:pt>
                <c:pt idx="25">
                  <c:v>5.0142475665779784E-2</c:v>
                </c:pt>
                <c:pt idx="26">
                  <c:v>5.1950790810224134E-2</c:v>
                </c:pt>
                <c:pt idx="27">
                  <c:v>4.3366273675928824E-2</c:v>
                </c:pt>
                <c:pt idx="28">
                  <c:v>5.3641041391529143E-2</c:v>
                </c:pt>
                <c:pt idx="29">
                  <c:v>5.3449356528290082E-2</c:v>
                </c:pt>
                <c:pt idx="30">
                  <c:v>5.2334400461404584E-2</c:v>
                </c:pt>
                <c:pt idx="31">
                  <c:v>5.468586269125808E-2</c:v>
                </c:pt>
                <c:pt idx="32">
                  <c:v>4.9398352544812951E-2</c:v>
                </c:pt>
                <c:pt idx="33">
                  <c:v>4.5257980164024048E-2</c:v>
                </c:pt>
                <c:pt idx="34">
                  <c:v>5.0127001792134251E-2</c:v>
                </c:pt>
                <c:pt idx="35">
                  <c:v>4.7382638738781679E-2</c:v>
                </c:pt>
                <c:pt idx="36">
                  <c:v>4.4008868688251823E-2</c:v>
                </c:pt>
                <c:pt idx="37">
                  <c:v>4.7449767851503566E-2</c:v>
                </c:pt>
                <c:pt idx="38">
                  <c:v>5.2075997802603524E-2</c:v>
                </c:pt>
                <c:pt idx="39">
                  <c:v>5.1478566856530961E-2</c:v>
                </c:pt>
                <c:pt idx="40">
                  <c:v>4.6673497316078283E-2</c:v>
                </c:pt>
                <c:pt idx="41">
                  <c:v>4.0088843066769186E-2</c:v>
                </c:pt>
                <c:pt idx="42">
                  <c:v>5.0140086990722921E-2</c:v>
                </c:pt>
                <c:pt idx="43">
                  <c:v>4.096117884182604E-2</c:v>
                </c:pt>
                <c:pt idx="44">
                  <c:v>4.6188016778614838E-2</c:v>
                </c:pt>
                <c:pt idx="45">
                  <c:v>4.7814246725465637E-2</c:v>
                </c:pt>
                <c:pt idx="46">
                  <c:v>5.1466030090523418E-2</c:v>
                </c:pt>
                <c:pt idx="47">
                  <c:v>4.8756785829027649E-2</c:v>
                </c:pt>
                <c:pt idx="48">
                  <c:v>4.8878198809688911E-2</c:v>
                </c:pt>
                <c:pt idx="49">
                  <c:v>5.0303144234931096E-2</c:v>
                </c:pt>
                <c:pt idx="50">
                  <c:v>4.5772842400765512E-2</c:v>
                </c:pt>
                <c:pt idx="51">
                  <c:v>4.5948573519126512E-2</c:v>
                </c:pt>
                <c:pt idx="52">
                  <c:v>4.6431048394879326E-2</c:v>
                </c:pt>
                <c:pt idx="53">
                  <c:v>4.2009417113149539E-2</c:v>
                </c:pt>
                <c:pt idx="54">
                  <c:v>4.9479115288704634E-2</c:v>
                </c:pt>
                <c:pt idx="55">
                  <c:v>4.73225835012272E-2</c:v>
                </c:pt>
                <c:pt idx="56">
                  <c:v>4.8546244404860772E-2</c:v>
                </c:pt>
                <c:pt idx="57">
                  <c:v>4.253029065876035E-2</c:v>
                </c:pt>
                <c:pt idx="58">
                  <c:v>5.0801881341612898E-2</c:v>
                </c:pt>
                <c:pt idx="59">
                  <c:v>4.7846634093730245E-2</c:v>
                </c:pt>
                <c:pt idx="60">
                  <c:v>3.9281144905544352E-2</c:v>
                </c:pt>
                <c:pt idx="61">
                  <c:v>5.0086317285604309E-2</c:v>
                </c:pt>
                <c:pt idx="62">
                  <c:v>4.2313155223382637E-2</c:v>
                </c:pt>
                <c:pt idx="63">
                  <c:v>4.1089631435170304E-2</c:v>
                </c:pt>
                <c:pt idx="65">
                  <c:v>4.3564570536545943E-2</c:v>
                </c:pt>
                <c:pt idx="66">
                  <c:v>4.2688231435022317E-2</c:v>
                </c:pt>
                <c:pt idx="67">
                  <c:v>4.7019599485793151E-2</c:v>
                </c:pt>
                <c:pt idx="83">
                  <c:v>4.7704455748316832E-2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7B3-47A5-9D59-68479A5B1E01}"/>
            </c:ext>
          </c:extLst>
        </c:ser>
        <c:ser>
          <c:idx val="4"/>
          <c:order val="4"/>
          <c:tx>
            <c:strRef>
              <c:f>B!$L$20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B!$L$21:$L$1726</c:f>
              <c:numCache>
                <c:formatCode>General</c:formatCode>
                <c:ptCount val="1706"/>
                <c:pt idx="70">
                  <c:v>4.2442524289072026E-2</c:v>
                </c:pt>
                <c:pt idx="71">
                  <c:v>4.2742524296045303E-2</c:v>
                </c:pt>
                <c:pt idx="72">
                  <c:v>4.2942524290992878E-2</c:v>
                </c:pt>
                <c:pt idx="92">
                  <c:v>4.0436453426082153E-2</c:v>
                </c:pt>
                <c:pt idx="95">
                  <c:v>4.3524066401005257E-2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7B3-47A5-9D59-68479A5B1E01}"/>
            </c:ext>
          </c:extLst>
        </c:ser>
        <c:ser>
          <c:idx val="5"/>
          <c:order val="5"/>
          <c:tx>
            <c:strRef>
              <c:f>B!$M$20</c:f>
              <c:strCache>
                <c:ptCount val="1"/>
                <c:pt idx="0">
                  <c:v>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B!$D$21:$D$401</c:f>
                <c:numCache>
                  <c:formatCode>General</c:formatCode>
                  <c:ptCount val="381"/>
                  <c:pt idx="0">
                    <c:v>5.0000000000000001E-3</c:v>
                  </c:pt>
                  <c:pt idx="1">
                    <c:v>4.0000000000000001E-3</c:v>
                  </c:pt>
                  <c:pt idx="6">
                    <c:v>4.0000000000000001E-3</c:v>
                  </c:pt>
                  <c:pt idx="7">
                    <c:v>5.0000000000000001E-3</c:v>
                  </c:pt>
                  <c:pt idx="8">
                    <c:v>5.0000000000000001E-3</c:v>
                  </c:pt>
                  <c:pt idx="10">
                    <c:v>4.0000000000000001E-3</c:v>
                  </c:pt>
                  <c:pt idx="11">
                    <c:v>5.0000000000000001E-3</c:v>
                  </c:pt>
                  <c:pt idx="12">
                    <c:v>4.0000000000000001E-3</c:v>
                  </c:pt>
                  <c:pt idx="13">
                    <c:v>3.0000000000000001E-3</c:v>
                  </c:pt>
                  <c:pt idx="14">
                    <c:v>5.0000000000000001E-3</c:v>
                  </c:pt>
                  <c:pt idx="15">
                    <c:v>4.0000000000000001E-3</c:v>
                  </c:pt>
                  <c:pt idx="16">
                    <c:v>3.0000000000000001E-3</c:v>
                  </c:pt>
                  <c:pt idx="17">
                    <c:v>5.0000000000000001E-3</c:v>
                  </c:pt>
                  <c:pt idx="18">
                    <c:v>4.0000000000000001E-3</c:v>
                  </c:pt>
                  <c:pt idx="19">
                    <c:v>5.0000000000000001E-3</c:v>
                  </c:pt>
                  <c:pt idx="20">
                    <c:v>5.0000000000000001E-3</c:v>
                  </c:pt>
                  <c:pt idx="21">
                    <c:v>6.0000000000000001E-3</c:v>
                  </c:pt>
                  <c:pt idx="22">
                    <c:v>4.0000000000000001E-3</c:v>
                  </c:pt>
                  <c:pt idx="23">
                    <c:v>5.0000000000000001E-3</c:v>
                  </c:pt>
                  <c:pt idx="24">
                    <c:v>8.0000000000000002E-3</c:v>
                  </c:pt>
                  <c:pt idx="27">
                    <c:v>6.0000000000000001E-3</c:v>
                  </c:pt>
                  <c:pt idx="28">
                    <c:v>5.0000000000000001E-3</c:v>
                  </c:pt>
                  <c:pt idx="29">
                    <c:v>5.0000000000000001E-3</c:v>
                  </c:pt>
                  <c:pt idx="30">
                    <c:v>5.0000000000000001E-3</c:v>
                  </c:pt>
                  <c:pt idx="31">
                    <c:v>1E-3</c:v>
                  </c:pt>
                  <c:pt idx="32">
                    <c:v>5.0000000000000001E-3</c:v>
                  </c:pt>
                  <c:pt idx="33">
                    <c:v>3.0000000000000001E-3</c:v>
                  </c:pt>
                  <c:pt idx="34">
                    <c:v>5.0000000000000001E-3</c:v>
                  </c:pt>
                  <c:pt idx="35">
                    <c:v>5.0000000000000001E-3</c:v>
                  </c:pt>
                  <c:pt idx="36">
                    <c:v>4.0000000000000001E-3</c:v>
                  </c:pt>
                  <c:pt idx="37">
                    <c:v>4.0000000000000001E-3</c:v>
                  </c:pt>
                  <c:pt idx="38">
                    <c:v>4.0000000000000001E-3</c:v>
                  </c:pt>
                  <c:pt idx="39">
                    <c:v>4.0000000000000001E-3</c:v>
                  </c:pt>
                  <c:pt idx="40">
                    <c:v>4.0000000000000001E-3</c:v>
                  </c:pt>
                  <c:pt idx="41">
                    <c:v>4.0000000000000001E-3</c:v>
                  </c:pt>
                  <c:pt idx="42">
                    <c:v>3.0000000000000001E-3</c:v>
                  </c:pt>
                  <c:pt idx="43">
                    <c:v>4.0000000000000001E-3</c:v>
                  </c:pt>
                  <c:pt idx="44">
                    <c:v>3.0000000000000001E-3</c:v>
                  </c:pt>
                  <c:pt idx="45">
                    <c:v>5.0000000000000001E-3</c:v>
                  </c:pt>
                  <c:pt idx="46">
                    <c:v>4.0000000000000001E-3</c:v>
                  </c:pt>
                  <c:pt idx="47">
                    <c:v>4.0000000000000001E-3</c:v>
                  </c:pt>
                  <c:pt idx="48">
                    <c:v>2E-3</c:v>
                  </c:pt>
                  <c:pt idx="49">
                    <c:v>4.0000000000000001E-3</c:v>
                  </c:pt>
                  <c:pt idx="50">
                    <c:v>6.0000000000000001E-3</c:v>
                  </c:pt>
                  <c:pt idx="51">
                    <c:v>4.0000000000000001E-3</c:v>
                  </c:pt>
                  <c:pt idx="52">
                    <c:v>5.0000000000000001E-3</c:v>
                  </c:pt>
                  <c:pt idx="53">
                    <c:v>5.0000000000000001E-3</c:v>
                  </c:pt>
                  <c:pt idx="54">
                    <c:v>5.0000000000000001E-3</c:v>
                  </c:pt>
                  <c:pt idx="55">
                    <c:v>5.0000000000000001E-3</c:v>
                  </c:pt>
                  <c:pt idx="56">
                    <c:v>4.0000000000000001E-3</c:v>
                  </c:pt>
                  <c:pt idx="57">
                    <c:v>5.0000000000000001E-3</c:v>
                  </c:pt>
                  <c:pt idx="58">
                    <c:v>4.0000000000000001E-3</c:v>
                  </c:pt>
                  <c:pt idx="59">
                    <c:v>6.0000000000000001E-3</c:v>
                  </c:pt>
                  <c:pt idx="60">
                    <c:v>4.0000000000000001E-3</c:v>
                  </c:pt>
                  <c:pt idx="61">
                    <c:v>6.0000000000000001E-3</c:v>
                  </c:pt>
                  <c:pt idx="62">
                    <c:v>4.0000000000000001E-3</c:v>
                  </c:pt>
                  <c:pt idx="63">
                    <c:v>3.0000000000000001E-3</c:v>
                  </c:pt>
                  <c:pt idx="68">
                    <c:v>1E-4</c:v>
                  </c:pt>
                  <c:pt idx="69">
                    <c:v>1.8000000000000001E-4</c:v>
                  </c:pt>
                  <c:pt idx="70">
                    <c:v>2.0000000000000001E-4</c:v>
                  </c:pt>
                  <c:pt idx="71">
                    <c:v>2.0000000000000001E-4</c:v>
                  </c:pt>
                  <c:pt idx="72">
                    <c:v>1E-4</c:v>
                  </c:pt>
                  <c:pt idx="73">
                    <c:v>9.0000000000000006E-5</c:v>
                  </c:pt>
                  <c:pt idx="74">
                    <c:v>4.4999999999999999E-4</c:v>
                  </c:pt>
                  <c:pt idx="75">
                    <c:v>1.2999999999999999E-4</c:v>
                  </c:pt>
                  <c:pt idx="76">
                    <c:v>1.8000000000000001E-4</c:v>
                  </c:pt>
                  <c:pt idx="77">
                    <c:v>2.3000000000000001E-4</c:v>
                  </c:pt>
                  <c:pt idx="78">
                    <c:v>5.4000000000000001E-4</c:v>
                  </c:pt>
                  <c:pt idx="79">
                    <c:v>2.9999999999999997E-4</c:v>
                  </c:pt>
                  <c:pt idx="80">
                    <c:v>2.7999999999999998E-4</c:v>
                  </c:pt>
                  <c:pt idx="81">
                    <c:v>6.9999999999999999E-4</c:v>
                  </c:pt>
                  <c:pt idx="82">
                    <c:v>6.2E-4</c:v>
                  </c:pt>
                  <c:pt idx="83">
                    <c:v>3.0000000000000001E-3</c:v>
                  </c:pt>
                  <c:pt idx="84">
                    <c:v>2.0000000000000001E-4</c:v>
                  </c:pt>
                  <c:pt idx="85">
                    <c:v>1E-4</c:v>
                  </c:pt>
                  <c:pt idx="86">
                    <c:v>1.8000000000000001E-4</c:v>
                  </c:pt>
                  <c:pt idx="87">
                    <c:v>2.0000000000000001E-4</c:v>
                  </c:pt>
                  <c:pt idx="88">
                    <c:v>2.5999999999999998E-4</c:v>
                  </c:pt>
                  <c:pt idx="89">
                    <c:v>1.9000000000000001E-4</c:v>
                  </c:pt>
                  <c:pt idx="90">
                    <c:v>1.6000000000000001E-3</c:v>
                  </c:pt>
                  <c:pt idx="91">
                    <c:v>6.9999999999999999E-4</c:v>
                  </c:pt>
                  <c:pt idx="92">
                    <c:v>3.0000000000000001E-3</c:v>
                  </c:pt>
                  <c:pt idx="93">
                    <c:v>4.7999999999999996E-3</c:v>
                  </c:pt>
                  <c:pt idx="94">
                    <c:v>5.0000000000000001E-3</c:v>
                  </c:pt>
                  <c:pt idx="95">
                    <c:v>1E-4</c:v>
                  </c:pt>
                  <c:pt idx="96">
                    <c:v>4.0000000000000002E-4</c:v>
                  </c:pt>
                  <c:pt idx="97">
                    <c:v>1E-3</c:v>
                  </c:pt>
                  <c:pt idx="98">
                    <c:v>9.5264049068007972E-5</c:v>
                  </c:pt>
                  <c:pt idx="99">
                    <c:v>8.6886870811167364E-5</c:v>
                  </c:pt>
                  <c:pt idx="100">
                    <c:v>8.8333427345702007E-5</c:v>
                  </c:pt>
                  <c:pt idx="101">
                    <c:v>8.2421205503612339E-5</c:v>
                  </c:pt>
                  <c:pt idx="102">
                    <c:v>9.7154388032023016E-5</c:v>
                  </c:pt>
                  <c:pt idx="103">
                    <c:v>9.1050340534130968E-5</c:v>
                  </c:pt>
                  <c:pt idx="104">
                    <c:v>8.7450528839534662E-5</c:v>
                  </c:pt>
                  <c:pt idx="105">
                    <c:v>8.9054499290007632E-5</c:v>
                  </c:pt>
                  <c:pt idx="106">
                    <c:v>7.9497069695666286E-5</c:v>
                  </c:pt>
                  <c:pt idx="107">
                    <c:v>8.7821024199852474E-5</c:v>
                  </c:pt>
                  <c:pt idx="108">
                    <c:v>7.819843321774183E-5</c:v>
                  </c:pt>
                  <c:pt idx="109">
                    <c:v>8.5908617258344255E-5</c:v>
                  </c:pt>
                  <c:pt idx="110">
                    <c:v>7.8705047876777791E-5</c:v>
                  </c:pt>
                  <c:pt idx="111">
                    <c:v>8.2416170884193926E-5</c:v>
                  </c:pt>
                  <c:pt idx="112">
                    <c:v>8.0676408026074596E-5</c:v>
                  </c:pt>
                  <c:pt idx="113">
                    <c:v>8.4719673689253458E-5</c:v>
                  </c:pt>
                  <c:pt idx="114">
                    <c:v>8.2574830481179891E-5</c:v>
                  </c:pt>
                  <c:pt idx="115">
                    <c:v>7.0306588339297732E-5</c:v>
                  </c:pt>
                  <c:pt idx="116">
                    <c:v>7.3765032837048438E-5</c:v>
                  </c:pt>
                  <c:pt idx="117">
                    <c:v>8.6958306865834328E-5</c:v>
                  </c:pt>
                  <c:pt idx="118">
                    <c:v>8.6494806373629208E-5</c:v>
                  </c:pt>
                  <c:pt idx="119">
                    <c:v>7.9123252706991666E-5</c:v>
                  </c:pt>
                  <c:pt idx="120">
                    <c:v>8.0864143152927897E-5</c:v>
                  </c:pt>
                  <c:pt idx="121">
                    <c:v>8.333550742532466E-5</c:v>
                  </c:pt>
                  <c:pt idx="122">
                    <c:v>8.241252800150116E-5</c:v>
                  </c:pt>
                  <c:pt idx="123">
                    <c:v>1.1068459495551076E-4</c:v>
                  </c:pt>
                  <c:pt idx="124">
                    <c:v>1.0600182589258973E-4</c:v>
                  </c:pt>
                  <c:pt idx="125">
                    <c:v>1.0870319515209054E-4</c:v>
                  </c:pt>
                  <c:pt idx="126">
                    <c:v>1.131018277256797E-4</c:v>
                  </c:pt>
                  <c:pt idx="127">
                    <c:v>1.1330540941905197E-4</c:v>
                  </c:pt>
                  <c:pt idx="128">
                    <c:v>1.10158463375747E-4</c:v>
                  </c:pt>
                  <c:pt idx="129">
                    <c:v>9.5848699602166137E-5</c:v>
                  </c:pt>
                  <c:pt idx="130">
                    <c:v>1.0624860537138382E-4</c:v>
                  </c:pt>
                  <c:pt idx="131">
                    <c:v>9.9592588718067261E-5</c:v>
                  </c:pt>
                  <c:pt idx="132">
                    <c:v>1.07630356605594E-4</c:v>
                  </c:pt>
                  <c:pt idx="133">
                    <c:v>1.1378887622999971E-4</c:v>
                  </c:pt>
                  <c:pt idx="134">
                    <c:v>8.974432733350889E-5</c:v>
                  </c:pt>
                  <c:pt idx="135">
                    <c:v>1.0307663197066664E-4</c:v>
                  </c:pt>
                  <c:pt idx="136">
                    <c:v>1.0058137756642222E-4</c:v>
                  </c:pt>
                  <c:pt idx="137">
                    <c:v>9.4437262352611658E-5</c:v>
                  </c:pt>
                  <c:pt idx="138">
                    <c:v>1.0005801275818754E-4</c:v>
                  </c:pt>
                  <c:pt idx="139">
                    <c:v>9.922275630140313E-5</c:v>
                  </c:pt>
                  <c:pt idx="140">
                    <c:v>1.0841508737460434E-4</c:v>
                  </c:pt>
                  <c:pt idx="141">
                    <c:v>9.700135563426443E-5</c:v>
                  </c:pt>
                  <c:pt idx="142">
                    <c:v>9.6894608676098968E-5</c:v>
                  </c:pt>
                  <c:pt idx="143">
                    <c:v>9.8480372721708063E-5</c:v>
                  </c:pt>
                  <c:pt idx="144">
                    <c:v>9.7465732895333644E-5</c:v>
                  </c:pt>
                  <c:pt idx="145">
                    <c:v>9.3632899023843869E-5</c:v>
                  </c:pt>
                  <c:pt idx="146">
                    <c:v>9.3563139756010162E-5</c:v>
                  </c:pt>
                  <c:pt idx="147">
                    <c:v>8.3923568678244864E-5</c:v>
                  </c:pt>
                  <c:pt idx="148">
                    <c:v>8.4085148614217807E-5</c:v>
                  </c:pt>
                  <c:pt idx="149">
                    <c:v>7.8719013454747234E-5</c:v>
                  </c:pt>
                  <c:pt idx="150">
                    <c:v>8.5533986676357272E-5</c:v>
                  </c:pt>
                  <c:pt idx="151">
                    <c:v>8.5170740326210423E-5</c:v>
                  </c:pt>
                  <c:pt idx="152">
                    <c:v>7.1531596185528696E-5</c:v>
                  </c:pt>
                  <c:pt idx="153">
                    <c:v>7.9972827858826629E-5</c:v>
                  </c:pt>
                  <c:pt idx="154">
                    <c:v>6.7390218773718302E-5</c:v>
                  </c:pt>
                  <c:pt idx="155">
                    <c:v>7.7456035269518763E-5</c:v>
                  </c:pt>
                  <c:pt idx="156">
                    <c:v>8.6487920092832328E-5</c:v>
                  </c:pt>
                  <c:pt idx="157">
                    <c:v>8.6172923016639711E-5</c:v>
                  </c:pt>
                  <c:pt idx="158">
                    <c:v>8.21696247572874E-5</c:v>
                  </c:pt>
                  <c:pt idx="159">
                    <c:v>8.6330330409072425E-5</c:v>
                  </c:pt>
                  <c:pt idx="160">
                    <c:v>8.5522467980448107E-5</c:v>
                  </c:pt>
                  <c:pt idx="161">
                    <c:v>1.0891950505560986E-4</c:v>
                  </c:pt>
                  <c:pt idx="162">
                    <c:v>9.2241701656963976E-5</c:v>
                  </c:pt>
                  <c:pt idx="163">
                    <c:v>9.0450531001815207E-5</c:v>
                  </c:pt>
                  <c:pt idx="164">
                    <c:v>9.8672266289221054E-5</c:v>
                  </c:pt>
                  <c:pt idx="165">
                    <c:v>8.3581218016631927E-5</c:v>
                  </c:pt>
                  <c:pt idx="166">
                    <c:v>9.5592160043923198E-5</c:v>
                  </c:pt>
                  <c:pt idx="167">
                    <c:v>8.6065388402342742E-5</c:v>
                  </c:pt>
                  <c:pt idx="168">
                    <c:v>8.3991774556339371E-5</c:v>
                  </c:pt>
                  <c:pt idx="169">
                    <c:v>8.7257015466597765E-5</c:v>
                  </c:pt>
                  <c:pt idx="170">
                    <c:v>9.1423713346583973E-5</c:v>
                  </c:pt>
                  <c:pt idx="171">
                    <c:v>8.5537495884598308E-5</c:v>
                  </c:pt>
                  <c:pt idx="172">
                    <c:v>9.0584556978828997E-5</c:v>
                  </c:pt>
                  <c:pt idx="173">
                    <c:v>1E-3</c:v>
                  </c:pt>
                  <c:pt idx="174">
                    <c:v>1.1000000000000001E-3</c:v>
                  </c:pt>
                  <c:pt idx="175">
                    <c:v>1.5E-3</c:v>
                  </c:pt>
                  <c:pt idx="176">
                    <c:v>4.0000000000000003E-5</c:v>
                  </c:pt>
                  <c:pt idx="177">
                    <c:v>4.0000000000000003E-5</c:v>
                  </c:pt>
                  <c:pt idx="178">
                    <c:v>6.0000000000000002E-5</c:v>
                  </c:pt>
                  <c:pt idx="179">
                    <c:v>6.0000000000000002E-5</c:v>
                  </c:pt>
                  <c:pt idx="180">
                    <c:v>1E-4</c:v>
                  </c:pt>
                  <c:pt idx="181">
                    <c:v>1E-4</c:v>
                  </c:pt>
                  <c:pt idx="182">
                    <c:v>2.9999999999999997E-4</c:v>
                  </c:pt>
                  <c:pt idx="183">
                    <c:v>2.9999999999999997E-4</c:v>
                  </c:pt>
                </c:numCache>
              </c:numRef>
            </c:plus>
            <c:minus>
              <c:numRef>
                <c:f>B!$D$21:$D$401</c:f>
                <c:numCache>
                  <c:formatCode>General</c:formatCode>
                  <c:ptCount val="381"/>
                  <c:pt idx="0">
                    <c:v>5.0000000000000001E-3</c:v>
                  </c:pt>
                  <c:pt idx="1">
                    <c:v>4.0000000000000001E-3</c:v>
                  </c:pt>
                  <c:pt idx="6">
                    <c:v>4.0000000000000001E-3</c:v>
                  </c:pt>
                  <c:pt idx="7">
                    <c:v>5.0000000000000001E-3</c:v>
                  </c:pt>
                  <c:pt idx="8">
                    <c:v>5.0000000000000001E-3</c:v>
                  </c:pt>
                  <c:pt idx="10">
                    <c:v>4.0000000000000001E-3</c:v>
                  </c:pt>
                  <c:pt idx="11">
                    <c:v>5.0000000000000001E-3</c:v>
                  </c:pt>
                  <c:pt idx="12">
                    <c:v>4.0000000000000001E-3</c:v>
                  </c:pt>
                  <c:pt idx="13">
                    <c:v>3.0000000000000001E-3</c:v>
                  </c:pt>
                  <c:pt idx="14">
                    <c:v>5.0000000000000001E-3</c:v>
                  </c:pt>
                  <c:pt idx="15">
                    <c:v>4.0000000000000001E-3</c:v>
                  </c:pt>
                  <c:pt idx="16">
                    <c:v>3.0000000000000001E-3</c:v>
                  </c:pt>
                  <c:pt idx="17">
                    <c:v>5.0000000000000001E-3</c:v>
                  </c:pt>
                  <c:pt idx="18">
                    <c:v>4.0000000000000001E-3</c:v>
                  </c:pt>
                  <c:pt idx="19">
                    <c:v>5.0000000000000001E-3</c:v>
                  </c:pt>
                  <c:pt idx="20">
                    <c:v>5.0000000000000001E-3</c:v>
                  </c:pt>
                  <c:pt idx="21">
                    <c:v>6.0000000000000001E-3</c:v>
                  </c:pt>
                  <c:pt idx="22">
                    <c:v>4.0000000000000001E-3</c:v>
                  </c:pt>
                  <c:pt idx="23">
                    <c:v>5.0000000000000001E-3</c:v>
                  </c:pt>
                  <c:pt idx="24">
                    <c:v>8.0000000000000002E-3</c:v>
                  </c:pt>
                  <c:pt idx="27">
                    <c:v>6.0000000000000001E-3</c:v>
                  </c:pt>
                  <c:pt idx="28">
                    <c:v>5.0000000000000001E-3</c:v>
                  </c:pt>
                  <c:pt idx="29">
                    <c:v>5.0000000000000001E-3</c:v>
                  </c:pt>
                  <c:pt idx="30">
                    <c:v>5.0000000000000001E-3</c:v>
                  </c:pt>
                  <c:pt idx="31">
                    <c:v>1E-3</c:v>
                  </c:pt>
                  <c:pt idx="32">
                    <c:v>5.0000000000000001E-3</c:v>
                  </c:pt>
                  <c:pt idx="33">
                    <c:v>3.0000000000000001E-3</c:v>
                  </c:pt>
                  <c:pt idx="34">
                    <c:v>5.0000000000000001E-3</c:v>
                  </c:pt>
                  <c:pt idx="35">
                    <c:v>5.0000000000000001E-3</c:v>
                  </c:pt>
                  <c:pt idx="36">
                    <c:v>4.0000000000000001E-3</c:v>
                  </c:pt>
                  <c:pt idx="37">
                    <c:v>4.0000000000000001E-3</c:v>
                  </c:pt>
                  <c:pt idx="38">
                    <c:v>4.0000000000000001E-3</c:v>
                  </c:pt>
                  <c:pt idx="39">
                    <c:v>4.0000000000000001E-3</c:v>
                  </c:pt>
                  <c:pt idx="40">
                    <c:v>4.0000000000000001E-3</c:v>
                  </c:pt>
                  <c:pt idx="41">
                    <c:v>4.0000000000000001E-3</c:v>
                  </c:pt>
                  <c:pt idx="42">
                    <c:v>3.0000000000000001E-3</c:v>
                  </c:pt>
                  <c:pt idx="43">
                    <c:v>4.0000000000000001E-3</c:v>
                  </c:pt>
                  <c:pt idx="44">
                    <c:v>3.0000000000000001E-3</c:v>
                  </c:pt>
                  <c:pt idx="45">
                    <c:v>5.0000000000000001E-3</c:v>
                  </c:pt>
                  <c:pt idx="46">
                    <c:v>4.0000000000000001E-3</c:v>
                  </c:pt>
                  <c:pt idx="47">
                    <c:v>4.0000000000000001E-3</c:v>
                  </c:pt>
                  <c:pt idx="48">
                    <c:v>2E-3</c:v>
                  </c:pt>
                  <c:pt idx="49">
                    <c:v>4.0000000000000001E-3</c:v>
                  </c:pt>
                  <c:pt idx="50">
                    <c:v>6.0000000000000001E-3</c:v>
                  </c:pt>
                  <c:pt idx="51">
                    <c:v>4.0000000000000001E-3</c:v>
                  </c:pt>
                  <c:pt idx="52">
                    <c:v>5.0000000000000001E-3</c:v>
                  </c:pt>
                  <c:pt idx="53">
                    <c:v>5.0000000000000001E-3</c:v>
                  </c:pt>
                  <c:pt idx="54">
                    <c:v>5.0000000000000001E-3</c:v>
                  </c:pt>
                  <c:pt idx="55">
                    <c:v>5.0000000000000001E-3</c:v>
                  </c:pt>
                  <c:pt idx="56">
                    <c:v>4.0000000000000001E-3</c:v>
                  </c:pt>
                  <c:pt idx="57">
                    <c:v>5.0000000000000001E-3</c:v>
                  </c:pt>
                  <c:pt idx="58">
                    <c:v>4.0000000000000001E-3</c:v>
                  </c:pt>
                  <c:pt idx="59">
                    <c:v>6.0000000000000001E-3</c:v>
                  </c:pt>
                  <c:pt idx="60">
                    <c:v>4.0000000000000001E-3</c:v>
                  </c:pt>
                  <c:pt idx="61">
                    <c:v>6.0000000000000001E-3</c:v>
                  </c:pt>
                  <c:pt idx="62">
                    <c:v>4.0000000000000001E-3</c:v>
                  </c:pt>
                  <c:pt idx="63">
                    <c:v>3.0000000000000001E-3</c:v>
                  </c:pt>
                  <c:pt idx="68">
                    <c:v>1E-4</c:v>
                  </c:pt>
                  <c:pt idx="69">
                    <c:v>1.8000000000000001E-4</c:v>
                  </c:pt>
                  <c:pt idx="70">
                    <c:v>2.0000000000000001E-4</c:v>
                  </c:pt>
                  <c:pt idx="71">
                    <c:v>2.0000000000000001E-4</c:v>
                  </c:pt>
                  <c:pt idx="72">
                    <c:v>1E-4</c:v>
                  </c:pt>
                  <c:pt idx="73">
                    <c:v>9.0000000000000006E-5</c:v>
                  </c:pt>
                  <c:pt idx="74">
                    <c:v>4.4999999999999999E-4</c:v>
                  </c:pt>
                  <c:pt idx="75">
                    <c:v>1.2999999999999999E-4</c:v>
                  </c:pt>
                  <c:pt idx="76">
                    <c:v>1.8000000000000001E-4</c:v>
                  </c:pt>
                  <c:pt idx="77">
                    <c:v>2.3000000000000001E-4</c:v>
                  </c:pt>
                  <c:pt idx="78">
                    <c:v>5.4000000000000001E-4</c:v>
                  </c:pt>
                  <c:pt idx="79">
                    <c:v>2.9999999999999997E-4</c:v>
                  </c:pt>
                  <c:pt idx="80">
                    <c:v>2.7999999999999998E-4</c:v>
                  </c:pt>
                  <c:pt idx="81">
                    <c:v>6.9999999999999999E-4</c:v>
                  </c:pt>
                  <c:pt idx="82">
                    <c:v>6.2E-4</c:v>
                  </c:pt>
                  <c:pt idx="83">
                    <c:v>3.0000000000000001E-3</c:v>
                  </c:pt>
                  <c:pt idx="84">
                    <c:v>2.0000000000000001E-4</c:v>
                  </c:pt>
                  <c:pt idx="85">
                    <c:v>1E-4</c:v>
                  </c:pt>
                  <c:pt idx="86">
                    <c:v>1.8000000000000001E-4</c:v>
                  </c:pt>
                  <c:pt idx="87">
                    <c:v>2.0000000000000001E-4</c:v>
                  </c:pt>
                  <c:pt idx="88">
                    <c:v>2.5999999999999998E-4</c:v>
                  </c:pt>
                  <c:pt idx="89">
                    <c:v>1.9000000000000001E-4</c:v>
                  </c:pt>
                  <c:pt idx="90">
                    <c:v>1.6000000000000001E-3</c:v>
                  </c:pt>
                  <c:pt idx="91">
                    <c:v>6.9999999999999999E-4</c:v>
                  </c:pt>
                  <c:pt idx="92">
                    <c:v>3.0000000000000001E-3</c:v>
                  </c:pt>
                  <c:pt idx="93">
                    <c:v>4.7999999999999996E-3</c:v>
                  </c:pt>
                  <c:pt idx="94">
                    <c:v>5.0000000000000001E-3</c:v>
                  </c:pt>
                  <c:pt idx="95">
                    <c:v>1E-4</c:v>
                  </c:pt>
                  <c:pt idx="96">
                    <c:v>4.0000000000000002E-4</c:v>
                  </c:pt>
                  <c:pt idx="97">
                    <c:v>1E-3</c:v>
                  </c:pt>
                  <c:pt idx="98">
                    <c:v>9.5264049068007972E-5</c:v>
                  </c:pt>
                  <c:pt idx="99">
                    <c:v>8.6886870811167364E-5</c:v>
                  </c:pt>
                  <c:pt idx="100">
                    <c:v>8.8333427345702007E-5</c:v>
                  </c:pt>
                  <c:pt idx="101">
                    <c:v>8.2421205503612339E-5</c:v>
                  </c:pt>
                  <c:pt idx="102">
                    <c:v>9.7154388032023016E-5</c:v>
                  </c:pt>
                  <c:pt idx="103">
                    <c:v>9.1050340534130968E-5</c:v>
                  </c:pt>
                  <c:pt idx="104">
                    <c:v>8.7450528839534662E-5</c:v>
                  </c:pt>
                  <c:pt idx="105">
                    <c:v>8.9054499290007632E-5</c:v>
                  </c:pt>
                  <c:pt idx="106">
                    <c:v>7.9497069695666286E-5</c:v>
                  </c:pt>
                  <c:pt idx="107">
                    <c:v>8.7821024199852474E-5</c:v>
                  </c:pt>
                  <c:pt idx="108">
                    <c:v>7.819843321774183E-5</c:v>
                  </c:pt>
                  <c:pt idx="109">
                    <c:v>8.5908617258344255E-5</c:v>
                  </c:pt>
                  <c:pt idx="110">
                    <c:v>7.8705047876777791E-5</c:v>
                  </c:pt>
                  <c:pt idx="111">
                    <c:v>8.2416170884193926E-5</c:v>
                  </c:pt>
                  <c:pt idx="112">
                    <c:v>8.0676408026074596E-5</c:v>
                  </c:pt>
                  <c:pt idx="113">
                    <c:v>8.4719673689253458E-5</c:v>
                  </c:pt>
                  <c:pt idx="114">
                    <c:v>8.2574830481179891E-5</c:v>
                  </c:pt>
                  <c:pt idx="115">
                    <c:v>7.0306588339297732E-5</c:v>
                  </c:pt>
                  <c:pt idx="116">
                    <c:v>7.3765032837048438E-5</c:v>
                  </c:pt>
                  <c:pt idx="117">
                    <c:v>8.6958306865834328E-5</c:v>
                  </c:pt>
                  <c:pt idx="118">
                    <c:v>8.6494806373629208E-5</c:v>
                  </c:pt>
                  <c:pt idx="119">
                    <c:v>7.9123252706991666E-5</c:v>
                  </c:pt>
                  <c:pt idx="120">
                    <c:v>8.0864143152927897E-5</c:v>
                  </c:pt>
                  <c:pt idx="121">
                    <c:v>8.333550742532466E-5</c:v>
                  </c:pt>
                  <c:pt idx="122">
                    <c:v>8.241252800150116E-5</c:v>
                  </c:pt>
                  <c:pt idx="123">
                    <c:v>1.1068459495551076E-4</c:v>
                  </c:pt>
                  <c:pt idx="124">
                    <c:v>1.0600182589258973E-4</c:v>
                  </c:pt>
                  <c:pt idx="125">
                    <c:v>1.0870319515209054E-4</c:v>
                  </c:pt>
                  <c:pt idx="126">
                    <c:v>1.131018277256797E-4</c:v>
                  </c:pt>
                  <c:pt idx="127">
                    <c:v>1.1330540941905197E-4</c:v>
                  </c:pt>
                  <c:pt idx="128">
                    <c:v>1.10158463375747E-4</c:v>
                  </c:pt>
                  <c:pt idx="129">
                    <c:v>9.5848699602166137E-5</c:v>
                  </c:pt>
                  <c:pt idx="130">
                    <c:v>1.0624860537138382E-4</c:v>
                  </c:pt>
                  <c:pt idx="131">
                    <c:v>9.9592588718067261E-5</c:v>
                  </c:pt>
                  <c:pt idx="132">
                    <c:v>1.07630356605594E-4</c:v>
                  </c:pt>
                  <c:pt idx="133">
                    <c:v>1.1378887622999971E-4</c:v>
                  </c:pt>
                  <c:pt idx="134">
                    <c:v>8.974432733350889E-5</c:v>
                  </c:pt>
                  <c:pt idx="135">
                    <c:v>1.0307663197066664E-4</c:v>
                  </c:pt>
                  <c:pt idx="136">
                    <c:v>1.0058137756642222E-4</c:v>
                  </c:pt>
                  <c:pt idx="137">
                    <c:v>9.4437262352611658E-5</c:v>
                  </c:pt>
                  <c:pt idx="138">
                    <c:v>1.0005801275818754E-4</c:v>
                  </c:pt>
                  <c:pt idx="139">
                    <c:v>9.922275630140313E-5</c:v>
                  </c:pt>
                  <c:pt idx="140">
                    <c:v>1.0841508737460434E-4</c:v>
                  </c:pt>
                  <c:pt idx="141">
                    <c:v>9.700135563426443E-5</c:v>
                  </c:pt>
                  <c:pt idx="142">
                    <c:v>9.6894608676098968E-5</c:v>
                  </c:pt>
                  <c:pt idx="143">
                    <c:v>9.8480372721708063E-5</c:v>
                  </c:pt>
                  <c:pt idx="144">
                    <c:v>9.7465732895333644E-5</c:v>
                  </c:pt>
                  <c:pt idx="145">
                    <c:v>9.3632899023843869E-5</c:v>
                  </c:pt>
                  <c:pt idx="146">
                    <c:v>9.3563139756010162E-5</c:v>
                  </c:pt>
                  <c:pt idx="147">
                    <c:v>8.3923568678244864E-5</c:v>
                  </c:pt>
                  <c:pt idx="148">
                    <c:v>8.4085148614217807E-5</c:v>
                  </c:pt>
                  <c:pt idx="149">
                    <c:v>7.8719013454747234E-5</c:v>
                  </c:pt>
                  <c:pt idx="150">
                    <c:v>8.5533986676357272E-5</c:v>
                  </c:pt>
                  <c:pt idx="151">
                    <c:v>8.5170740326210423E-5</c:v>
                  </c:pt>
                  <c:pt idx="152">
                    <c:v>7.1531596185528696E-5</c:v>
                  </c:pt>
                  <c:pt idx="153">
                    <c:v>7.9972827858826629E-5</c:v>
                  </c:pt>
                  <c:pt idx="154">
                    <c:v>6.7390218773718302E-5</c:v>
                  </c:pt>
                  <c:pt idx="155">
                    <c:v>7.7456035269518763E-5</c:v>
                  </c:pt>
                  <c:pt idx="156">
                    <c:v>8.6487920092832328E-5</c:v>
                  </c:pt>
                  <c:pt idx="157">
                    <c:v>8.6172923016639711E-5</c:v>
                  </c:pt>
                  <c:pt idx="158">
                    <c:v>8.21696247572874E-5</c:v>
                  </c:pt>
                  <c:pt idx="159">
                    <c:v>8.6330330409072425E-5</c:v>
                  </c:pt>
                  <c:pt idx="160">
                    <c:v>8.5522467980448107E-5</c:v>
                  </c:pt>
                  <c:pt idx="161">
                    <c:v>1.0891950505560986E-4</c:v>
                  </c:pt>
                  <c:pt idx="162">
                    <c:v>9.2241701656963976E-5</c:v>
                  </c:pt>
                  <c:pt idx="163">
                    <c:v>9.0450531001815207E-5</c:v>
                  </c:pt>
                  <c:pt idx="164">
                    <c:v>9.8672266289221054E-5</c:v>
                  </c:pt>
                  <c:pt idx="165">
                    <c:v>8.3581218016631927E-5</c:v>
                  </c:pt>
                  <c:pt idx="166">
                    <c:v>9.5592160043923198E-5</c:v>
                  </c:pt>
                  <c:pt idx="167">
                    <c:v>8.6065388402342742E-5</c:v>
                  </c:pt>
                  <c:pt idx="168">
                    <c:v>8.3991774556339371E-5</c:v>
                  </c:pt>
                  <c:pt idx="169">
                    <c:v>8.7257015466597765E-5</c:v>
                  </c:pt>
                  <c:pt idx="170">
                    <c:v>9.1423713346583973E-5</c:v>
                  </c:pt>
                  <c:pt idx="171">
                    <c:v>8.5537495884598308E-5</c:v>
                  </c:pt>
                  <c:pt idx="172">
                    <c:v>9.0584556978828997E-5</c:v>
                  </c:pt>
                  <c:pt idx="173">
                    <c:v>1E-3</c:v>
                  </c:pt>
                  <c:pt idx="174">
                    <c:v>1.1000000000000001E-3</c:v>
                  </c:pt>
                  <c:pt idx="175">
                    <c:v>1.5E-3</c:v>
                  </c:pt>
                  <c:pt idx="176">
                    <c:v>4.0000000000000003E-5</c:v>
                  </c:pt>
                  <c:pt idx="177">
                    <c:v>4.0000000000000003E-5</c:v>
                  </c:pt>
                  <c:pt idx="178">
                    <c:v>6.0000000000000002E-5</c:v>
                  </c:pt>
                  <c:pt idx="179">
                    <c:v>6.0000000000000002E-5</c:v>
                  </c:pt>
                  <c:pt idx="180">
                    <c:v>1E-4</c:v>
                  </c:pt>
                  <c:pt idx="181">
                    <c:v>1E-4</c:v>
                  </c:pt>
                  <c:pt idx="182">
                    <c:v>2.9999999999999997E-4</c:v>
                  </c:pt>
                  <c:pt idx="18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B!$M$21:$M$1726</c:f>
              <c:numCache>
                <c:formatCode>General</c:formatCode>
                <c:ptCount val="1706"/>
                <c:pt idx="98">
                  <c:v>4.3214766679739114E-2</c:v>
                </c:pt>
                <c:pt idx="99">
                  <c:v>4.31238080636831E-2</c:v>
                </c:pt>
                <c:pt idx="100">
                  <c:v>4.3276609678287059E-2</c:v>
                </c:pt>
                <c:pt idx="101">
                  <c:v>4.3137216394825373E-2</c:v>
                </c:pt>
                <c:pt idx="102">
                  <c:v>4.3266863700409885E-2</c:v>
                </c:pt>
                <c:pt idx="103">
                  <c:v>4.3186505616176873E-2</c:v>
                </c:pt>
                <c:pt idx="104">
                  <c:v>4.3249946233117953E-2</c:v>
                </c:pt>
                <c:pt idx="105">
                  <c:v>4.3237283694907092E-2</c:v>
                </c:pt>
                <c:pt idx="106">
                  <c:v>4.3220356157689821E-2</c:v>
                </c:pt>
                <c:pt idx="107">
                  <c:v>4.3160233995877206E-2</c:v>
                </c:pt>
                <c:pt idx="108">
                  <c:v>4.3189672149310354E-2</c:v>
                </c:pt>
                <c:pt idx="109">
                  <c:v>4.3315411632647738E-2</c:v>
                </c:pt>
                <c:pt idx="110">
                  <c:v>4.3163019137864467E-2</c:v>
                </c:pt>
                <c:pt idx="111">
                  <c:v>4.3157514082849957E-2</c:v>
                </c:pt>
                <c:pt idx="112">
                  <c:v>4.3207890324993059E-2</c:v>
                </c:pt>
                <c:pt idx="113">
                  <c:v>4.3199859625019599E-2</c:v>
                </c:pt>
                <c:pt idx="114">
                  <c:v>4.3214815617830027E-2</c:v>
                </c:pt>
                <c:pt idx="115">
                  <c:v>4.3236157049250323E-2</c:v>
                </c:pt>
                <c:pt idx="116">
                  <c:v>4.3252808492979966E-2</c:v>
                </c:pt>
                <c:pt idx="117">
                  <c:v>4.3250980670563877E-2</c:v>
                </c:pt>
                <c:pt idx="118">
                  <c:v>4.3219581610173918E-2</c:v>
                </c:pt>
                <c:pt idx="119">
                  <c:v>4.3172315527044702E-2</c:v>
                </c:pt>
                <c:pt idx="120">
                  <c:v>4.324397885648068E-2</c:v>
                </c:pt>
                <c:pt idx="121">
                  <c:v>4.3331123786629178E-2</c:v>
                </c:pt>
                <c:pt idx="122">
                  <c:v>4.3201011132623535E-2</c:v>
                </c:pt>
                <c:pt idx="123">
                  <c:v>4.3558104218391236E-2</c:v>
                </c:pt>
                <c:pt idx="124">
                  <c:v>4.3372059684770647E-2</c:v>
                </c:pt>
                <c:pt idx="125">
                  <c:v>4.3416909575171303E-2</c:v>
                </c:pt>
                <c:pt idx="126">
                  <c:v>4.3309795124514494E-2</c:v>
                </c:pt>
                <c:pt idx="127">
                  <c:v>4.3348209590476472E-2</c:v>
                </c:pt>
                <c:pt idx="128">
                  <c:v>4.3276862175844144E-2</c:v>
                </c:pt>
                <c:pt idx="129">
                  <c:v>4.3343773555534426E-2</c:v>
                </c:pt>
                <c:pt idx="130">
                  <c:v>4.33761240055901E-2</c:v>
                </c:pt>
                <c:pt idx="131">
                  <c:v>4.329779223917285E-2</c:v>
                </c:pt>
                <c:pt idx="132">
                  <c:v>4.3346694270439912E-2</c:v>
                </c:pt>
                <c:pt idx="133">
                  <c:v>4.3403039082477335E-2</c:v>
                </c:pt>
                <c:pt idx="134">
                  <c:v>4.3281363294227049E-2</c:v>
                </c:pt>
                <c:pt idx="135">
                  <c:v>4.3275123869534582E-2</c:v>
                </c:pt>
                <c:pt idx="136">
                  <c:v>4.3291490677802358E-2</c:v>
                </c:pt>
                <c:pt idx="137">
                  <c:v>4.3268609602819197E-2</c:v>
                </c:pt>
                <c:pt idx="138">
                  <c:v>4.3251897404843476E-2</c:v>
                </c:pt>
                <c:pt idx="139">
                  <c:v>4.3367598147597164E-2</c:v>
                </c:pt>
                <c:pt idx="140">
                  <c:v>4.33045231984579E-2</c:v>
                </c:pt>
                <c:pt idx="141">
                  <c:v>4.3236947756668087E-2</c:v>
                </c:pt>
                <c:pt idx="142">
                  <c:v>4.323969882534584E-2</c:v>
                </c:pt>
                <c:pt idx="143">
                  <c:v>4.3275475101836491E-2</c:v>
                </c:pt>
                <c:pt idx="144">
                  <c:v>4.3243856227491051E-2</c:v>
                </c:pt>
                <c:pt idx="145">
                  <c:v>4.3179528889595531E-2</c:v>
                </c:pt>
                <c:pt idx="146">
                  <c:v>4.3183968526136596E-2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7B3-47A5-9D59-68479A5B1E01}"/>
            </c:ext>
          </c:extLst>
        </c:ser>
        <c:ser>
          <c:idx val="6"/>
          <c:order val="6"/>
          <c:tx>
            <c:strRef>
              <c:f>B!$O$20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B!$O$21:$O$1726</c:f>
              <c:numCache>
                <c:formatCode>General</c:formatCode>
                <c:ptCount val="1706"/>
                <c:pt idx="2">
                  <c:v>5.360107499291189E-2</c:v>
                </c:pt>
                <c:pt idx="3">
                  <c:v>5.3701074990385678E-2</c:v>
                </c:pt>
                <c:pt idx="4">
                  <c:v>5.2654429731774144E-2</c:v>
                </c:pt>
                <c:pt idx="5">
                  <c:v>5.2654429731774144E-2</c:v>
                </c:pt>
                <c:pt idx="64">
                  <c:v>3.5543478690669872E-2</c:v>
                </c:pt>
                <c:pt idx="90">
                  <c:v>4.4087102010962553E-2</c:v>
                </c:pt>
                <c:pt idx="91">
                  <c:v>4.3495417150552385E-2</c:v>
                </c:pt>
                <c:pt idx="93">
                  <c:v>4.4606759583984967E-2</c:v>
                </c:pt>
                <c:pt idx="94">
                  <c:v>4.4060114320018329E-2</c:v>
                </c:pt>
                <c:pt idx="96">
                  <c:v>4.4814856424636673E-2</c:v>
                </c:pt>
                <c:pt idx="97">
                  <c:v>4.526821116451174E-2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7B3-47A5-9D59-68479A5B1E01}"/>
            </c:ext>
          </c:extLst>
        </c:ser>
        <c:ser>
          <c:idx val="7"/>
          <c:order val="7"/>
          <c:tx>
            <c:strRef>
              <c:f>B!$P$20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B!$P$21:$P$1726</c:f>
              <c:numCache>
                <c:formatCode>General</c:formatCode>
                <c:ptCount val="1706"/>
                <c:pt idx="0">
                  <c:v>4.3221922856370165E-2</c:v>
                </c:pt>
                <c:pt idx="1">
                  <c:v>4.3222568464829164E-2</c:v>
                </c:pt>
                <c:pt idx="2">
                  <c:v>4.3223564350218041E-2</c:v>
                </c:pt>
                <c:pt idx="3">
                  <c:v>4.3223564350218041E-2</c:v>
                </c:pt>
                <c:pt idx="4">
                  <c:v>4.3223571218393139E-2</c:v>
                </c:pt>
                <c:pt idx="5">
                  <c:v>4.3223571218393139E-2</c:v>
                </c:pt>
                <c:pt idx="6">
                  <c:v>4.3224443476630299E-2</c:v>
                </c:pt>
                <c:pt idx="7">
                  <c:v>4.3225789638949061E-2</c:v>
                </c:pt>
                <c:pt idx="8">
                  <c:v>4.3227678387100392E-2</c:v>
                </c:pt>
                <c:pt idx="9">
                  <c:v>4.3230384448088112E-2</c:v>
                </c:pt>
                <c:pt idx="10">
                  <c:v>4.3232376218865873E-2</c:v>
                </c:pt>
                <c:pt idx="11">
                  <c:v>4.3232905068348246E-2</c:v>
                </c:pt>
                <c:pt idx="12">
                  <c:v>4.3241201823863894E-2</c:v>
                </c:pt>
                <c:pt idx="13">
                  <c:v>4.3241208692038992E-2</c:v>
                </c:pt>
                <c:pt idx="14">
                  <c:v>4.3242197709252778E-2</c:v>
                </c:pt>
                <c:pt idx="15">
                  <c:v>4.3243200462816753E-2</c:v>
                </c:pt>
                <c:pt idx="16">
                  <c:v>4.3245837842053513E-2</c:v>
                </c:pt>
                <c:pt idx="17">
                  <c:v>4.3245837842053513E-2</c:v>
                </c:pt>
                <c:pt idx="18">
                  <c:v>4.3251009577900602E-2</c:v>
                </c:pt>
                <c:pt idx="19">
                  <c:v>4.3252946403277606E-2</c:v>
                </c:pt>
                <c:pt idx="20">
                  <c:v>4.3254182674794833E-2</c:v>
                </c:pt>
                <c:pt idx="21">
                  <c:v>4.3254299433771466E-2</c:v>
                </c:pt>
                <c:pt idx="22">
                  <c:v>4.3261304972369116E-2</c:v>
                </c:pt>
                <c:pt idx="23">
                  <c:v>4.3265652527204712E-2</c:v>
                </c:pt>
                <c:pt idx="24">
                  <c:v>4.3271346244359077E-2</c:v>
                </c:pt>
                <c:pt idx="25">
                  <c:v>4.3275343522264802E-2</c:v>
                </c:pt>
                <c:pt idx="26">
                  <c:v>4.3275872371747168E-2</c:v>
                </c:pt>
                <c:pt idx="27">
                  <c:v>4.3285116935426034E-2</c:v>
                </c:pt>
                <c:pt idx="28">
                  <c:v>4.3285577103157447E-2</c:v>
                </c:pt>
                <c:pt idx="29">
                  <c:v>4.328610595263982E-2</c:v>
                </c:pt>
                <c:pt idx="30">
                  <c:v>4.3289862844417187E-2</c:v>
                </c:pt>
                <c:pt idx="31">
                  <c:v>4.3291401315638633E-2</c:v>
                </c:pt>
                <c:pt idx="32">
                  <c:v>4.329326945926467E-2</c:v>
                </c:pt>
                <c:pt idx="33">
                  <c:v>4.3305982451366881E-2</c:v>
                </c:pt>
                <c:pt idx="34">
                  <c:v>4.3306737950627408E-2</c:v>
                </c:pt>
                <c:pt idx="35">
                  <c:v>4.3309615715992525E-2</c:v>
                </c:pt>
                <c:pt idx="36">
                  <c:v>4.3311614354945384E-2</c:v>
                </c:pt>
                <c:pt idx="37">
                  <c:v>4.33119028182994E-2</c:v>
                </c:pt>
                <c:pt idx="38">
                  <c:v>4.3313901457252266E-2</c:v>
                </c:pt>
                <c:pt idx="39">
                  <c:v>4.3314725638263753E-2</c:v>
                </c:pt>
                <c:pt idx="40">
                  <c:v>4.3317376753850702E-2</c:v>
                </c:pt>
                <c:pt idx="41">
                  <c:v>4.3318022362309701E-2</c:v>
                </c:pt>
                <c:pt idx="42">
                  <c:v>4.3325907027319609E-2</c:v>
                </c:pt>
                <c:pt idx="43">
                  <c:v>4.3326257304249494E-2</c:v>
                </c:pt>
                <c:pt idx="44">
                  <c:v>4.3326312249650258E-2</c:v>
                </c:pt>
                <c:pt idx="45">
                  <c:v>4.3328310888603117E-2</c:v>
                </c:pt>
                <c:pt idx="46">
                  <c:v>4.3329952382450999E-2</c:v>
                </c:pt>
                <c:pt idx="47">
                  <c:v>4.3331264203894285E-2</c:v>
                </c:pt>
                <c:pt idx="48">
                  <c:v>4.3331717503450599E-2</c:v>
                </c:pt>
                <c:pt idx="49">
                  <c:v>4.3333304051897718E-2</c:v>
                </c:pt>
                <c:pt idx="50">
                  <c:v>4.3336415335216087E-2</c:v>
                </c:pt>
                <c:pt idx="51">
                  <c:v>4.333718457082681E-2</c:v>
                </c:pt>
                <c:pt idx="52">
                  <c:v>4.3340117281592691E-2</c:v>
                </c:pt>
                <c:pt idx="53">
                  <c:v>4.3346010175824831E-2</c:v>
                </c:pt>
                <c:pt idx="54">
                  <c:v>4.33491214591432E-2</c:v>
                </c:pt>
                <c:pt idx="55">
                  <c:v>4.335023410350871E-2</c:v>
                </c:pt>
                <c:pt idx="56">
                  <c:v>4.3351408561450075E-2</c:v>
                </c:pt>
                <c:pt idx="57">
                  <c:v>4.3352706646543171E-2</c:v>
                </c:pt>
                <c:pt idx="58">
                  <c:v>4.3354286326815192E-2</c:v>
                </c:pt>
                <c:pt idx="59">
                  <c:v>4.3355811061686442E-2</c:v>
                </c:pt>
                <c:pt idx="60">
                  <c:v>4.3356188811316712E-2</c:v>
                </c:pt>
                <c:pt idx="61">
                  <c:v>4.3359986912144655E-2</c:v>
                </c:pt>
                <c:pt idx="62">
                  <c:v>4.3360041857545419E-2</c:v>
                </c:pt>
                <c:pt idx="63">
                  <c:v>4.3367466354823907E-2</c:v>
                </c:pt>
                <c:pt idx="64">
                  <c:v>4.337832493965027E-2</c:v>
                </c:pt>
                <c:pt idx="65">
                  <c:v>4.3378675216580148E-2</c:v>
                </c:pt>
                <c:pt idx="66">
                  <c:v>4.337984967452152E-2</c:v>
                </c:pt>
                <c:pt idx="67">
                  <c:v>4.338349667549736E-2</c:v>
                </c:pt>
                <c:pt idx="68">
                  <c:v>4.3397844293272349E-2</c:v>
                </c:pt>
                <c:pt idx="69">
                  <c:v>4.3414272968101353E-2</c:v>
                </c:pt>
                <c:pt idx="70">
                  <c:v>4.3418654863812432E-2</c:v>
                </c:pt>
                <c:pt idx="71">
                  <c:v>4.3418654863812432E-2</c:v>
                </c:pt>
                <c:pt idx="72">
                  <c:v>4.3418654863812432E-2</c:v>
                </c:pt>
                <c:pt idx="73">
                  <c:v>4.3435584915423424E-2</c:v>
                </c:pt>
                <c:pt idx="74">
                  <c:v>4.3435584915423424E-2</c:v>
                </c:pt>
                <c:pt idx="75">
                  <c:v>4.3435763487975912E-2</c:v>
                </c:pt>
                <c:pt idx="76">
                  <c:v>4.3435763487975912E-2</c:v>
                </c:pt>
                <c:pt idx="77">
                  <c:v>4.3438751144142557E-2</c:v>
                </c:pt>
                <c:pt idx="78">
                  <c:v>4.3438751144142557E-2</c:v>
                </c:pt>
                <c:pt idx="79">
                  <c:v>4.3438758012317655E-2</c:v>
                </c:pt>
                <c:pt idx="80">
                  <c:v>4.3438758012317655E-2</c:v>
                </c:pt>
                <c:pt idx="81">
                  <c:v>4.3438764880492746E-2</c:v>
                </c:pt>
                <c:pt idx="82">
                  <c:v>4.3438764880492746E-2</c:v>
                </c:pt>
                <c:pt idx="83">
                  <c:v>4.3455633118527875E-2</c:v>
                </c:pt>
                <c:pt idx="84">
                  <c:v>4.3458744401846244E-2</c:v>
                </c:pt>
                <c:pt idx="85">
                  <c:v>4.3458751270021342E-2</c:v>
                </c:pt>
                <c:pt idx="86">
                  <c:v>4.3463030143105985E-2</c:v>
                </c:pt>
                <c:pt idx="87">
                  <c:v>4.3463030143105985E-2</c:v>
                </c:pt>
                <c:pt idx="88">
                  <c:v>4.3463037011281083E-2</c:v>
                </c:pt>
                <c:pt idx="89">
                  <c:v>4.3463037011281083E-2</c:v>
                </c:pt>
                <c:pt idx="90">
                  <c:v>4.3469314523318585E-2</c:v>
                </c:pt>
                <c:pt idx="91">
                  <c:v>4.3469843372800958E-2</c:v>
                </c:pt>
                <c:pt idx="92">
                  <c:v>4.3478730791374834E-2</c:v>
                </c:pt>
                <c:pt idx="93">
                  <c:v>4.3479898381141115E-2</c:v>
                </c:pt>
                <c:pt idx="94">
                  <c:v>4.3479905249316206E-2</c:v>
                </c:pt>
                <c:pt idx="95">
                  <c:v>4.3483311864163696E-2</c:v>
                </c:pt>
                <c:pt idx="96">
                  <c:v>4.3486773424411942E-2</c:v>
                </c:pt>
                <c:pt idx="97">
                  <c:v>4.3486780292587041E-2</c:v>
                </c:pt>
                <c:pt idx="98">
                  <c:v>4.3501732309770461E-2</c:v>
                </c:pt>
                <c:pt idx="99">
                  <c:v>4.3502144400276201E-2</c:v>
                </c:pt>
                <c:pt idx="100">
                  <c:v>4.3502199345676971E-2</c:v>
                </c:pt>
                <c:pt idx="101">
                  <c:v>4.3502268027427925E-2</c:v>
                </c:pt>
                <c:pt idx="102">
                  <c:v>4.3502322972828689E-2</c:v>
                </c:pt>
                <c:pt idx="103">
                  <c:v>4.3502501545381184E-2</c:v>
                </c:pt>
                <c:pt idx="104">
                  <c:v>4.3502556490781948E-2</c:v>
                </c:pt>
                <c:pt idx="105">
                  <c:v>4.3502611436182712E-2</c:v>
                </c:pt>
                <c:pt idx="106">
                  <c:v>4.3502680117933672E-2</c:v>
                </c:pt>
                <c:pt idx="107">
                  <c:v>4.3502735063334436E-2</c:v>
                </c:pt>
                <c:pt idx="108">
                  <c:v>4.35027900087352E-2</c:v>
                </c:pt>
                <c:pt idx="109">
                  <c:v>4.350284495413597E-2</c:v>
                </c:pt>
                <c:pt idx="110">
                  <c:v>4.350285869048616E-2</c:v>
                </c:pt>
                <c:pt idx="111">
                  <c:v>4.3502913635886924E-2</c:v>
                </c:pt>
                <c:pt idx="112">
                  <c:v>4.3502968581287688E-2</c:v>
                </c:pt>
                <c:pt idx="113">
                  <c:v>4.3503092208439412E-2</c:v>
                </c:pt>
                <c:pt idx="114">
                  <c:v>4.3503147153840183E-2</c:v>
                </c:pt>
                <c:pt idx="115">
                  <c:v>4.3503202099240947E-2</c:v>
                </c:pt>
                <c:pt idx="116">
                  <c:v>4.3503257044641711E-2</c:v>
                </c:pt>
                <c:pt idx="117">
                  <c:v>4.35032707809919E-2</c:v>
                </c:pt>
                <c:pt idx="118">
                  <c:v>4.3503325726392671E-2</c:v>
                </c:pt>
                <c:pt idx="119">
                  <c:v>4.3503380671793435E-2</c:v>
                </c:pt>
                <c:pt idx="120">
                  <c:v>4.3503435617194199E-2</c:v>
                </c:pt>
                <c:pt idx="121">
                  <c:v>4.3503490562594969E-2</c:v>
                </c:pt>
                <c:pt idx="122">
                  <c:v>4.3503504298945159E-2</c:v>
                </c:pt>
                <c:pt idx="123">
                  <c:v>4.3501739177945552E-2</c:v>
                </c:pt>
                <c:pt idx="124">
                  <c:v>4.3502151268451299E-2</c:v>
                </c:pt>
                <c:pt idx="125">
                  <c:v>4.3502206213852063E-2</c:v>
                </c:pt>
                <c:pt idx="126">
                  <c:v>4.3502261159252827E-2</c:v>
                </c:pt>
                <c:pt idx="127">
                  <c:v>4.3502316104653597E-2</c:v>
                </c:pt>
                <c:pt idx="128">
                  <c:v>4.3502329841003787E-2</c:v>
                </c:pt>
                <c:pt idx="129">
                  <c:v>4.3502494677206086E-2</c:v>
                </c:pt>
                <c:pt idx="130">
                  <c:v>4.3502563358957039E-2</c:v>
                </c:pt>
                <c:pt idx="131">
                  <c:v>4.350261830435781E-2</c:v>
                </c:pt>
                <c:pt idx="132">
                  <c:v>4.3502673249758574E-2</c:v>
                </c:pt>
                <c:pt idx="133">
                  <c:v>4.3502728195159338E-2</c:v>
                </c:pt>
                <c:pt idx="134">
                  <c:v>4.3502796876910298E-2</c:v>
                </c:pt>
                <c:pt idx="135">
                  <c:v>4.3502851822311062E-2</c:v>
                </c:pt>
                <c:pt idx="136">
                  <c:v>4.3502906767711833E-2</c:v>
                </c:pt>
                <c:pt idx="137">
                  <c:v>4.3502975449462786E-2</c:v>
                </c:pt>
                <c:pt idx="138">
                  <c:v>4.3503085340264321E-2</c:v>
                </c:pt>
                <c:pt idx="139">
                  <c:v>4.3503195231065848E-2</c:v>
                </c:pt>
                <c:pt idx="140">
                  <c:v>4.3503208967416045E-2</c:v>
                </c:pt>
                <c:pt idx="141">
                  <c:v>4.3503263912816809E-2</c:v>
                </c:pt>
                <c:pt idx="142">
                  <c:v>4.3503318858217573E-2</c:v>
                </c:pt>
                <c:pt idx="143">
                  <c:v>4.3503373803618337E-2</c:v>
                </c:pt>
                <c:pt idx="144">
                  <c:v>4.3503387539968533E-2</c:v>
                </c:pt>
                <c:pt idx="145">
                  <c:v>4.3503442485369297E-2</c:v>
                </c:pt>
                <c:pt idx="146">
                  <c:v>4.3503497430770061E-2</c:v>
                </c:pt>
                <c:pt idx="147">
                  <c:v>4.35027900087352E-2</c:v>
                </c:pt>
                <c:pt idx="148">
                  <c:v>4.350285869048616E-2</c:v>
                </c:pt>
                <c:pt idx="149">
                  <c:v>4.3502913635886924E-2</c:v>
                </c:pt>
                <c:pt idx="150">
                  <c:v>4.3502968581287688E-2</c:v>
                </c:pt>
                <c:pt idx="151">
                  <c:v>4.3503325726392671E-2</c:v>
                </c:pt>
                <c:pt idx="152">
                  <c:v>4.3503380671793435E-2</c:v>
                </c:pt>
                <c:pt idx="153">
                  <c:v>4.3503449353544395E-2</c:v>
                </c:pt>
                <c:pt idx="154">
                  <c:v>4.3503504298945159E-2</c:v>
                </c:pt>
                <c:pt idx="155">
                  <c:v>4.3503559244345923E-2</c:v>
                </c:pt>
                <c:pt idx="156">
                  <c:v>4.3504204852804922E-2</c:v>
                </c:pt>
                <c:pt idx="157">
                  <c:v>4.3508779057418685E-2</c:v>
                </c:pt>
                <c:pt idx="158">
                  <c:v>4.3508834002819449E-2</c:v>
                </c:pt>
                <c:pt idx="159">
                  <c:v>4.3509012575371937E-2</c:v>
                </c:pt>
                <c:pt idx="160">
                  <c:v>4.3502796876910298E-2</c:v>
                </c:pt>
                <c:pt idx="161">
                  <c:v>4.3502851822311062E-2</c:v>
                </c:pt>
                <c:pt idx="162">
                  <c:v>4.3502920504062022E-2</c:v>
                </c:pt>
                <c:pt idx="163">
                  <c:v>4.3502975449462786E-2</c:v>
                </c:pt>
                <c:pt idx="164">
                  <c:v>4.3503318858217573E-2</c:v>
                </c:pt>
                <c:pt idx="165">
                  <c:v>4.3503387539968533E-2</c:v>
                </c:pt>
                <c:pt idx="166">
                  <c:v>4.3503442485369297E-2</c:v>
                </c:pt>
                <c:pt idx="167">
                  <c:v>4.3503497430770061E-2</c:v>
                </c:pt>
                <c:pt idx="168">
                  <c:v>4.3503566112521021E-2</c:v>
                </c:pt>
                <c:pt idx="169">
                  <c:v>4.350419798462983E-2</c:v>
                </c:pt>
                <c:pt idx="170">
                  <c:v>4.3508785925593776E-2</c:v>
                </c:pt>
                <c:pt idx="171">
                  <c:v>4.3508840870994547E-2</c:v>
                </c:pt>
                <c:pt idx="172">
                  <c:v>4.3509019443547035E-2</c:v>
                </c:pt>
                <c:pt idx="173">
                  <c:v>4.3506471350586516E-2</c:v>
                </c:pt>
                <c:pt idx="174">
                  <c:v>4.3506478218761614E-2</c:v>
                </c:pt>
                <c:pt idx="175">
                  <c:v>4.3506485086936705E-2</c:v>
                </c:pt>
                <c:pt idx="176">
                  <c:v>4.3509562029379598E-2</c:v>
                </c:pt>
                <c:pt idx="177">
                  <c:v>4.3509562029379598E-2</c:v>
                </c:pt>
                <c:pt idx="178">
                  <c:v>4.3509568897554696E-2</c:v>
                </c:pt>
                <c:pt idx="179">
                  <c:v>4.3509568897554696E-2</c:v>
                </c:pt>
                <c:pt idx="180">
                  <c:v>4.3527206371200541E-2</c:v>
                </c:pt>
                <c:pt idx="181">
                  <c:v>4.3527206371200541E-2</c:v>
                </c:pt>
                <c:pt idx="182">
                  <c:v>4.3527213239375639E-2</c:v>
                </c:pt>
                <c:pt idx="183">
                  <c:v>4.3527213239375639E-2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7B3-47A5-9D59-68479A5B1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711152"/>
        <c:axId val="1"/>
      </c:scatterChart>
      <c:valAx>
        <c:axId val="464711152"/>
        <c:scaling>
          <c:orientation val="minMax"/>
          <c:max val="52000"/>
          <c:min val="514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8435689455385"/>
              <c:y val="0.84498480243161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4.3900000000000002E-2"/>
          <c:min val="4.2900000000000001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492468134414831E-2"/>
              <c:y val="0.355623100303951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1115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633835457705678"/>
          <c:y val="0.92097264437689974"/>
          <c:w val="0.76825028968713793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42200180342651039"/>
          <c:y val="3.59477124183006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50766456266902E-2"/>
          <c:y val="0.13725533999482994"/>
          <c:w val="0.89269612263300269"/>
          <c:h val="0.607845077119961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'C'!$H$21:$H$1628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0B-4C6A-8D40-725F904C84FC}"/>
            </c:ext>
          </c:extLst>
        </c:ser>
        <c:ser>
          <c:idx val="1"/>
          <c:order val="1"/>
          <c:tx>
            <c:strRef>
              <c:f>'C'!$I$20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'C'!$I$21:$I$1628</c:f>
              <c:numCache>
                <c:formatCode>General</c:formatCode>
                <c:ptCount val="1608"/>
                <c:pt idx="78">
                  <c:v>4.3836256758368108E-2</c:v>
                </c:pt>
                <c:pt idx="79">
                  <c:v>4.3089611506729852E-2</c:v>
                </c:pt>
                <c:pt idx="80">
                  <c:v>4.3942966243776027E-2</c:v>
                </c:pt>
                <c:pt idx="81">
                  <c:v>4.3755890706961509E-2</c:v>
                </c:pt>
                <c:pt idx="82">
                  <c:v>4.3755890706961509E-2</c:v>
                </c:pt>
                <c:pt idx="83">
                  <c:v>4.3409245437942445E-2</c:v>
                </c:pt>
                <c:pt idx="84">
                  <c:v>4.3409245437942445E-2</c:v>
                </c:pt>
                <c:pt idx="85">
                  <c:v>4.3814223150548059E-2</c:v>
                </c:pt>
                <c:pt idx="86">
                  <c:v>4.3814223150548059E-2</c:v>
                </c:pt>
                <c:pt idx="87">
                  <c:v>4.4967577894567512E-2</c:v>
                </c:pt>
                <c:pt idx="88">
                  <c:v>4.4967577894567512E-2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0B-4C6A-8D40-725F904C84FC}"/>
            </c:ext>
          </c:extLst>
        </c:ser>
        <c:ser>
          <c:idx val="2"/>
          <c:order val="2"/>
          <c:tx>
            <c:strRef>
              <c:f>'C'!$J$20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plus>
            <c:min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'C'!$J$21:$J$1628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0B-4C6A-8D40-725F904C84FC}"/>
            </c:ext>
          </c:extLst>
        </c:ser>
        <c:ser>
          <c:idx val="3"/>
          <c:order val="3"/>
          <c:tx>
            <c:strRef>
              <c:f>'C'!$K$20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plus>
            <c:min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'C'!$K$21:$K$1628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C0B-4C6A-8D40-725F904C84FC}"/>
            </c:ext>
          </c:extLst>
        </c:ser>
        <c:ser>
          <c:idx val="4"/>
          <c:order val="4"/>
          <c:tx>
            <c:strRef>
              <c:f>'C'!$L$20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'C'!$L$21:$L$1628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C0B-4C6A-8D40-725F904C84FC}"/>
            </c:ext>
          </c:extLst>
        </c:ser>
        <c:ser>
          <c:idx val="5"/>
          <c:order val="5"/>
          <c:tx>
            <c:strRef>
              <c:f>'C'!$M$20</c:f>
              <c:strCache>
                <c:ptCount val="1"/>
                <c:pt idx="0">
                  <c:v>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'C'!$D$21:$D$303</c:f>
                <c:numCache>
                  <c:formatCode>General</c:formatCode>
                  <c:ptCount val="283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plus>
            <c:minus>
              <c:numRef>
                <c:f>'C'!$D$21:$D$303</c:f>
                <c:numCache>
                  <c:formatCode>General</c:formatCode>
                  <c:ptCount val="283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'C'!$M$21:$M$1628</c:f>
              <c:numCache>
                <c:formatCode>General</c:formatCode>
                <c:ptCount val="1608"/>
                <c:pt idx="3">
                  <c:v>4.3214766679739114E-2</c:v>
                </c:pt>
                <c:pt idx="4">
                  <c:v>4.3558104218391236E-2</c:v>
                </c:pt>
                <c:pt idx="5">
                  <c:v>4.31238080636831E-2</c:v>
                </c:pt>
                <c:pt idx="6">
                  <c:v>4.3372059684770647E-2</c:v>
                </c:pt>
                <c:pt idx="7">
                  <c:v>4.3276609678287059E-2</c:v>
                </c:pt>
                <c:pt idx="8">
                  <c:v>4.3416909575171303E-2</c:v>
                </c:pt>
                <c:pt idx="9">
                  <c:v>4.3309795124514494E-2</c:v>
                </c:pt>
                <c:pt idx="10">
                  <c:v>4.3137216394825373E-2</c:v>
                </c:pt>
                <c:pt idx="11">
                  <c:v>4.3348209590476472E-2</c:v>
                </c:pt>
                <c:pt idx="12">
                  <c:v>4.3266863700409885E-2</c:v>
                </c:pt>
                <c:pt idx="13">
                  <c:v>4.3276862175844144E-2</c:v>
                </c:pt>
                <c:pt idx="14">
                  <c:v>4.3343773555534426E-2</c:v>
                </c:pt>
                <c:pt idx="15">
                  <c:v>4.3186505616176873E-2</c:v>
                </c:pt>
                <c:pt idx="16">
                  <c:v>4.3249946233117953E-2</c:v>
                </c:pt>
                <c:pt idx="17">
                  <c:v>4.33761240055901E-2</c:v>
                </c:pt>
                <c:pt idx="18">
                  <c:v>4.3237283694907092E-2</c:v>
                </c:pt>
                <c:pt idx="19">
                  <c:v>4.329779223917285E-2</c:v>
                </c:pt>
                <c:pt idx="20">
                  <c:v>4.3346694270439912E-2</c:v>
                </c:pt>
                <c:pt idx="21">
                  <c:v>4.3220356157689821E-2</c:v>
                </c:pt>
                <c:pt idx="22">
                  <c:v>4.3403039082477335E-2</c:v>
                </c:pt>
                <c:pt idx="23">
                  <c:v>4.3160233995877206E-2</c:v>
                </c:pt>
                <c:pt idx="24">
                  <c:v>4.3189672149310354E-2</c:v>
                </c:pt>
                <c:pt idx="26">
                  <c:v>4.3281363294227049E-2</c:v>
                </c:pt>
                <c:pt idx="28">
                  <c:v>4.3315411632647738E-2</c:v>
                </c:pt>
                <c:pt idx="29">
                  <c:v>4.3275123869534582E-2</c:v>
                </c:pt>
                <c:pt idx="31">
                  <c:v>4.3163019137864467E-2</c:v>
                </c:pt>
                <c:pt idx="33">
                  <c:v>4.3291490677802358E-2</c:v>
                </c:pt>
                <c:pt idx="34">
                  <c:v>4.3157514082849957E-2</c:v>
                </c:pt>
                <c:pt idx="38">
                  <c:v>4.3207890324993059E-2</c:v>
                </c:pt>
                <c:pt idx="40">
                  <c:v>4.3268609602819197E-2</c:v>
                </c:pt>
                <c:pt idx="41">
                  <c:v>4.3251897404843476E-2</c:v>
                </c:pt>
                <c:pt idx="42">
                  <c:v>4.3199859625019599E-2</c:v>
                </c:pt>
                <c:pt idx="43">
                  <c:v>4.3214815617830027E-2</c:v>
                </c:pt>
                <c:pt idx="44">
                  <c:v>4.3367598147597164E-2</c:v>
                </c:pt>
                <c:pt idx="45">
                  <c:v>4.3236157049250323E-2</c:v>
                </c:pt>
                <c:pt idx="46">
                  <c:v>4.33045231984579E-2</c:v>
                </c:pt>
                <c:pt idx="47">
                  <c:v>4.3252808492979966E-2</c:v>
                </c:pt>
                <c:pt idx="48">
                  <c:v>4.3236947756668087E-2</c:v>
                </c:pt>
                <c:pt idx="49">
                  <c:v>4.3250980670563877E-2</c:v>
                </c:pt>
                <c:pt idx="51">
                  <c:v>4.323969882534584E-2</c:v>
                </c:pt>
                <c:pt idx="53">
                  <c:v>4.3219581610173918E-2</c:v>
                </c:pt>
                <c:pt idx="54">
                  <c:v>4.3275475101836491E-2</c:v>
                </c:pt>
                <c:pt idx="56">
                  <c:v>4.3172315527044702E-2</c:v>
                </c:pt>
                <c:pt idx="58">
                  <c:v>4.3243856227491051E-2</c:v>
                </c:pt>
                <c:pt idx="59">
                  <c:v>4.324397885648068E-2</c:v>
                </c:pt>
                <c:pt idx="61">
                  <c:v>4.3179528889595531E-2</c:v>
                </c:pt>
                <c:pt idx="63">
                  <c:v>4.3331123786629178E-2</c:v>
                </c:pt>
                <c:pt idx="65">
                  <c:v>4.3183968526136596E-2</c:v>
                </c:pt>
                <c:pt idx="67">
                  <c:v>4.3201011132623535E-2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C0B-4C6A-8D40-725F904C84FC}"/>
            </c:ext>
          </c:extLst>
        </c:ser>
        <c:ser>
          <c:idx val="6"/>
          <c:order val="6"/>
          <c:tx>
            <c:strRef>
              <c:f>'C'!$N$20</c:f>
              <c:strCache>
                <c:ptCount val="1"/>
                <c:pt idx="0">
                  <c:v>Genet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'C'!$D$21:$D$167</c:f>
                <c:numCache>
                  <c:formatCode>General</c:formatCode>
                  <c:ptCount val="147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plus>
            <c:minus>
              <c:numRef>
                <c:f>'C'!$D$21:$D$167</c:f>
                <c:numCache>
                  <c:formatCode>General</c:formatCode>
                  <c:ptCount val="147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'C'!$N$21:$N$1628</c:f>
              <c:numCache>
                <c:formatCode>General</c:formatCode>
                <c:ptCount val="1608"/>
                <c:pt idx="0">
                  <c:v>4.3541672719584312E-2</c:v>
                </c:pt>
                <c:pt idx="1">
                  <c:v>4.346846373664448E-2</c:v>
                </c:pt>
                <c:pt idx="2">
                  <c:v>4.346846373664448E-2</c:v>
                </c:pt>
                <c:pt idx="25">
                  <c:v>4.3275138530589174E-2</c:v>
                </c:pt>
                <c:pt idx="27">
                  <c:v>4.343509316095151E-2</c:v>
                </c:pt>
                <c:pt idx="30">
                  <c:v>4.3316793446138036E-2</c:v>
                </c:pt>
                <c:pt idx="32">
                  <c:v>4.3166234951058868E-2</c:v>
                </c:pt>
                <c:pt idx="35">
                  <c:v>4.319316815235652E-2</c:v>
                </c:pt>
                <c:pt idx="36">
                  <c:v>4.3282063554215711E-2</c:v>
                </c:pt>
                <c:pt idx="37">
                  <c:v>4.3176315113669261E-2</c:v>
                </c:pt>
                <c:pt idx="39">
                  <c:v>4.3219670660619158E-2</c:v>
                </c:pt>
                <c:pt idx="50">
                  <c:v>4.322948660410475E-2</c:v>
                </c:pt>
                <c:pt idx="52">
                  <c:v>4.3207754206378013E-2</c:v>
                </c:pt>
                <c:pt idx="55">
                  <c:v>4.3151491852768231E-2</c:v>
                </c:pt>
                <c:pt idx="57">
                  <c:v>4.3226231267908588E-2</c:v>
                </c:pt>
                <c:pt idx="60">
                  <c:v>4.3164519098354504E-2</c:v>
                </c:pt>
                <c:pt idx="62">
                  <c:v>4.3229486800555605E-2</c:v>
                </c:pt>
                <c:pt idx="64">
                  <c:v>4.3127102791913785E-2</c:v>
                </c:pt>
                <c:pt idx="66">
                  <c:v>4.3172414734726772E-2</c:v>
                </c:pt>
                <c:pt idx="68">
                  <c:v>4.3274470750475302E-2</c:v>
                </c:pt>
                <c:pt idx="69">
                  <c:v>4.3193459452595562E-2</c:v>
                </c:pt>
                <c:pt idx="70">
                  <c:v>4.3191847391426563E-2</c:v>
                </c:pt>
                <c:pt idx="71">
                  <c:v>4.3408094767073635E-2</c:v>
                </c:pt>
                <c:pt idx="72">
                  <c:v>4.4142630467831623E-2</c:v>
                </c:pt>
                <c:pt idx="73">
                  <c:v>4.4074315650505014E-2</c:v>
                </c:pt>
                <c:pt idx="74">
                  <c:v>4.4123576604761183E-2</c:v>
                </c:pt>
                <c:pt idx="75">
                  <c:v>4.3765465547039639E-2</c:v>
                </c:pt>
                <c:pt idx="76">
                  <c:v>4.4139275829365943E-2</c:v>
                </c:pt>
                <c:pt idx="77">
                  <c:v>4.3770686446805485E-2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C0B-4C6A-8D40-725F904C84FC}"/>
            </c:ext>
          </c:extLst>
        </c:ser>
        <c:ser>
          <c:idx val="7"/>
          <c:order val="7"/>
          <c:tx>
            <c:strRef>
              <c:f>'C'!$O$20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'C'!$O$21:$O$1628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C0B-4C6A-8D40-725F904C84FC}"/>
            </c:ext>
          </c:extLst>
        </c:ser>
        <c:ser>
          <c:idx val="8"/>
          <c:order val="8"/>
          <c:tx>
            <c:strRef>
              <c:f>'C'!$P$20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'C'!$P$21:$P$1628</c:f>
              <c:numCache>
                <c:formatCode>General</c:formatCode>
                <c:ptCount val="1608"/>
                <c:pt idx="0">
                  <c:v>4.2480799901050109E-2</c:v>
                </c:pt>
                <c:pt idx="1">
                  <c:v>4.2885571443363371E-2</c:v>
                </c:pt>
                <c:pt idx="2">
                  <c:v>4.2885571443363371E-2</c:v>
                </c:pt>
                <c:pt idx="3">
                  <c:v>4.3337514999618618E-2</c:v>
                </c:pt>
                <c:pt idx="4">
                  <c:v>4.333767710275932E-2</c:v>
                </c:pt>
                <c:pt idx="5">
                  <c:v>4.334724118806027E-2</c:v>
                </c:pt>
                <c:pt idx="6">
                  <c:v>4.3347403291200959E-2</c:v>
                </c:pt>
                <c:pt idx="7">
                  <c:v>4.3348538013185819E-2</c:v>
                </c:pt>
                <c:pt idx="8">
                  <c:v>4.3348700116326515E-2</c:v>
                </c:pt>
                <c:pt idx="9">
                  <c:v>4.3349996941452071E-2</c:v>
                </c:pt>
                <c:pt idx="10">
                  <c:v>4.3350159044592759E-2</c:v>
                </c:pt>
                <c:pt idx="11">
                  <c:v>4.335129376657762E-2</c:v>
                </c:pt>
                <c:pt idx="12">
                  <c:v>4.3351455869718315E-2</c:v>
                </c:pt>
                <c:pt idx="13">
                  <c:v>4.3351617972859011E-2</c:v>
                </c:pt>
                <c:pt idx="14">
                  <c:v>4.3355508448235672E-2</c:v>
                </c:pt>
                <c:pt idx="15">
                  <c:v>4.335567055137636E-2</c:v>
                </c:pt>
                <c:pt idx="16">
                  <c:v>4.3356967376501916E-2</c:v>
                </c:pt>
                <c:pt idx="17">
                  <c:v>4.3357129479642612E-2</c:v>
                </c:pt>
                <c:pt idx="18">
                  <c:v>4.3358264201627472E-2</c:v>
                </c:pt>
                <c:pt idx="19">
                  <c:v>4.3358426304768161E-2</c:v>
                </c:pt>
                <c:pt idx="20">
                  <c:v>4.3359723129893717E-2</c:v>
                </c:pt>
                <c:pt idx="21">
                  <c:v>4.3359885233034412E-2</c:v>
                </c:pt>
                <c:pt idx="22">
                  <c:v>4.3361019955019273E-2</c:v>
                </c:pt>
                <c:pt idx="23">
                  <c:v>4.3361182058159961E-2</c:v>
                </c:pt>
                <c:pt idx="24">
                  <c:v>4.3362478883285517E-2</c:v>
                </c:pt>
                <c:pt idx="25">
                  <c:v>4.3362478883285517E-2</c:v>
                </c:pt>
                <c:pt idx="26">
                  <c:v>4.3362640986426212E-2</c:v>
                </c:pt>
                <c:pt idx="27">
                  <c:v>4.3362640986426212E-2</c:v>
                </c:pt>
                <c:pt idx="28">
                  <c:v>4.3363775708411073E-2</c:v>
                </c:pt>
                <c:pt idx="29">
                  <c:v>4.3363937811551762E-2</c:v>
                </c:pt>
                <c:pt idx="30">
                  <c:v>4.3363937811551762E-2</c:v>
                </c:pt>
                <c:pt idx="31">
                  <c:v>4.3364099914692464E-2</c:v>
                </c:pt>
                <c:pt idx="32">
                  <c:v>4.3364099914692464E-2</c:v>
                </c:pt>
                <c:pt idx="33">
                  <c:v>4.3365234636677318E-2</c:v>
                </c:pt>
                <c:pt idx="34">
                  <c:v>4.3365396739818013E-2</c:v>
                </c:pt>
                <c:pt idx="35">
                  <c:v>4.3365396739818013E-2</c:v>
                </c:pt>
                <c:pt idx="36">
                  <c:v>4.3365558842958708E-2</c:v>
                </c:pt>
                <c:pt idx="37">
                  <c:v>4.3366693564943562E-2</c:v>
                </c:pt>
                <c:pt idx="38">
                  <c:v>4.3366693564943562E-2</c:v>
                </c:pt>
                <c:pt idx="39">
                  <c:v>4.3366855668084264E-2</c:v>
                </c:pt>
                <c:pt idx="40">
                  <c:v>4.3366855668084264E-2</c:v>
                </c:pt>
                <c:pt idx="41">
                  <c:v>4.3369449318335362E-2</c:v>
                </c:pt>
                <c:pt idx="42">
                  <c:v>4.3369611421476065E-2</c:v>
                </c:pt>
                <c:pt idx="43">
                  <c:v>4.3370908246601614E-2</c:v>
                </c:pt>
                <c:pt idx="44">
                  <c:v>4.3372042968586474E-2</c:v>
                </c:pt>
                <c:pt idx="45">
                  <c:v>4.3372205071727163E-2</c:v>
                </c:pt>
                <c:pt idx="46">
                  <c:v>4.3372367174867865E-2</c:v>
                </c:pt>
                <c:pt idx="47">
                  <c:v>4.3373501896852719E-2</c:v>
                </c:pt>
                <c:pt idx="48">
                  <c:v>4.3373663999993414E-2</c:v>
                </c:pt>
                <c:pt idx="49">
                  <c:v>4.3373826103134103E-2</c:v>
                </c:pt>
                <c:pt idx="50">
                  <c:v>4.3374960825118963E-2</c:v>
                </c:pt>
                <c:pt idx="51">
                  <c:v>4.3374960825118963E-2</c:v>
                </c:pt>
                <c:pt idx="52">
                  <c:v>4.3375122928259666E-2</c:v>
                </c:pt>
                <c:pt idx="53">
                  <c:v>4.3375122928259666E-2</c:v>
                </c:pt>
                <c:pt idx="54">
                  <c:v>4.3376257650244519E-2</c:v>
                </c:pt>
                <c:pt idx="55">
                  <c:v>4.3376419753385215E-2</c:v>
                </c:pt>
                <c:pt idx="56">
                  <c:v>4.3376419753385215E-2</c:v>
                </c:pt>
                <c:pt idx="57">
                  <c:v>4.3376581856525903E-2</c:v>
                </c:pt>
                <c:pt idx="58">
                  <c:v>4.3376581856525903E-2</c:v>
                </c:pt>
                <c:pt idx="59">
                  <c:v>4.3377716578510764E-2</c:v>
                </c:pt>
                <c:pt idx="60">
                  <c:v>4.3377878681651466E-2</c:v>
                </c:pt>
                <c:pt idx="61">
                  <c:v>4.3377878681651466E-2</c:v>
                </c:pt>
                <c:pt idx="62">
                  <c:v>4.3378040784792155E-2</c:v>
                </c:pt>
                <c:pt idx="63">
                  <c:v>4.337901340363632E-2</c:v>
                </c:pt>
                <c:pt idx="64">
                  <c:v>4.3379175506777015E-2</c:v>
                </c:pt>
                <c:pt idx="65">
                  <c:v>4.3379175506777015E-2</c:v>
                </c:pt>
                <c:pt idx="66">
                  <c:v>4.3379337609917704E-2</c:v>
                </c:pt>
                <c:pt idx="67">
                  <c:v>4.3379337609917704E-2</c:v>
                </c:pt>
                <c:pt idx="68">
                  <c:v>4.3380634435043267E-2</c:v>
                </c:pt>
                <c:pt idx="69">
                  <c:v>4.3380796538183955E-2</c:v>
                </c:pt>
                <c:pt idx="70">
                  <c:v>4.3395710027127818E-2</c:v>
                </c:pt>
                <c:pt idx="71">
                  <c:v>4.3395872130268506E-2</c:v>
                </c:pt>
                <c:pt idx="72">
                  <c:v>4.3503832821970803E-2</c:v>
                </c:pt>
                <c:pt idx="73">
                  <c:v>4.3503994925111499E-2</c:v>
                </c:pt>
                <c:pt idx="74">
                  <c:v>4.3505129647096359E-2</c:v>
                </c:pt>
                <c:pt idx="75">
                  <c:v>4.3505291750237055E-2</c:v>
                </c:pt>
                <c:pt idx="76">
                  <c:v>4.3509344328754404E-2</c:v>
                </c:pt>
                <c:pt idx="77">
                  <c:v>4.3509506431895099E-2</c:v>
                </c:pt>
                <c:pt idx="78">
                  <c:v>4.3449366166697576E-2</c:v>
                </c:pt>
                <c:pt idx="79">
                  <c:v>4.3449528269838271E-2</c:v>
                </c:pt>
                <c:pt idx="80">
                  <c:v>4.3449690372978966E-2</c:v>
                </c:pt>
                <c:pt idx="81">
                  <c:v>4.3522312580009936E-2</c:v>
                </c:pt>
                <c:pt idx="82">
                  <c:v>4.3522312580009936E-2</c:v>
                </c:pt>
                <c:pt idx="83">
                  <c:v>4.3522474683150632E-2</c:v>
                </c:pt>
                <c:pt idx="84">
                  <c:v>4.3522474683150632E-2</c:v>
                </c:pt>
                <c:pt idx="85">
                  <c:v>4.3938755548453175E-2</c:v>
                </c:pt>
                <c:pt idx="86">
                  <c:v>4.3938755548453175E-2</c:v>
                </c:pt>
                <c:pt idx="87">
                  <c:v>4.393891765159387E-2</c:v>
                </c:pt>
                <c:pt idx="88">
                  <c:v>4.393891765159387E-2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C0B-4C6A-8D40-725F904C8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704920"/>
        <c:axId val="1"/>
      </c:scatterChart>
      <c:valAx>
        <c:axId val="464704920"/>
        <c:scaling>
          <c:orientation val="minMax"/>
          <c:max val="51600"/>
          <c:min val="514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217312894499545"/>
              <c:y val="0.833336078088278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4.3700000000000003E-2"/>
          <c:min val="4.2900000000000001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1641118124436431E-2"/>
              <c:y val="0.343138284185065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0492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9386834986474302"/>
          <c:y val="0.91503576758787508"/>
          <c:w val="0.72227231740306586"/>
          <c:h val="0.9803955878064262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4084210526315789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78947368421051E-2"/>
          <c:y val="0.13069908814589665"/>
          <c:w val="0.87578947368421056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'C'!$H$21:$H$1628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17-4F5C-B666-189009C0594E}"/>
            </c:ext>
          </c:extLst>
        </c:ser>
        <c:ser>
          <c:idx val="1"/>
          <c:order val="1"/>
          <c:tx>
            <c:strRef>
              <c:f>'C'!$I$20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'C'!$I$21:$I$1628</c:f>
              <c:numCache>
                <c:formatCode>General</c:formatCode>
                <c:ptCount val="1608"/>
                <c:pt idx="78">
                  <c:v>4.3836256758368108E-2</c:v>
                </c:pt>
                <c:pt idx="79">
                  <c:v>4.3089611506729852E-2</c:v>
                </c:pt>
                <c:pt idx="80">
                  <c:v>4.3942966243776027E-2</c:v>
                </c:pt>
                <c:pt idx="81">
                  <c:v>4.3755890706961509E-2</c:v>
                </c:pt>
                <c:pt idx="82">
                  <c:v>4.3755890706961509E-2</c:v>
                </c:pt>
                <c:pt idx="83">
                  <c:v>4.3409245437942445E-2</c:v>
                </c:pt>
                <c:pt idx="84">
                  <c:v>4.3409245437942445E-2</c:v>
                </c:pt>
                <c:pt idx="85">
                  <c:v>4.3814223150548059E-2</c:v>
                </c:pt>
                <c:pt idx="86">
                  <c:v>4.3814223150548059E-2</c:v>
                </c:pt>
                <c:pt idx="87">
                  <c:v>4.4967577894567512E-2</c:v>
                </c:pt>
                <c:pt idx="88">
                  <c:v>4.4967577894567512E-2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17-4F5C-B666-189009C0594E}"/>
            </c:ext>
          </c:extLst>
        </c:ser>
        <c:ser>
          <c:idx val="2"/>
          <c:order val="2"/>
          <c:tx>
            <c:strRef>
              <c:f>'C'!$J$20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plus>
            <c:min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'C'!$J$21:$J$1628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17-4F5C-B666-189009C0594E}"/>
            </c:ext>
          </c:extLst>
        </c:ser>
        <c:ser>
          <c:idx val="3"/>
          <c:order val="3"/>
          <c:tx>
            <c:strRef>
              <c:f>'C'!$K$20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plus>
            <c:min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'C'!$K$21:$K$1628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517-4F5C-B666-189009C0594E}"/>
            </c:ext>
          </c:extLst>
        </c:ser>
        <c:ser>
          <c:idx val="4"/>
          <c:order val="4"/>
          <c:tx>
            <c:strRef>
              <c:f>'C'!$L$20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'C'!$L$21:$L$1628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517-4F5C-B666-189009C0594E}"/>
            </c:ext>
          </c:extLst>
        </c:ser>
        <c:ser>
          <c:idx val="5"/>
          <c:order val="5"/>
          <c:tx>
            <c:strRef>
              <c:f>'C'!$M$20</c:f>
              <c:strCache>
                <c:ptCount val="1"/>
                <c:pt idx="0">
                  <c:v>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'C'!$D$21:$D$303</c:f>
                <c:numCache>
                  <c:formatCode>General</c:formatCode>
                  <c:ptCount val="283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plus>
            <c:minus>
              <c:numRef>
                <c:f>'C'!$D$21:$D$303</c:f>
                <c:numCache>
                  <c:formatCode>General</c:formatCode>
                  <c:ptCount val="283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'C'!$M$21:$M$1628</c:f>
              <c:numCache>
                <c:formatCode>General</c:formatCode>
                <c:ptCount val="1608"/>
                <c:pt idx="3">
                  <c:v>4.3214766679739114E-2</c:v>
                </c:pt>
                <c:pt idx="4">
                  <c:v>4.3558104218391236E-2</c:v>
                </c:pt>
                <c:pt idx="5">
                  <c:v>4.31238080636831E-2</c:v>
                </c:pt>
                <c:pt idx="6">
                  <c:v>4.3372059684770647E-2</c:v>
                </c:pt>
                <c:pt idx="7">
                  <c:v>4.3276609678287059E-2</c:v>
                </c:pt>
                <c:pt idx="8">
                  <c:v>4.3416909575171303E-2</c:v>
                </c:pt>
                <c:pt idx="9">
                  <c:v>4.3309795124514494E-2</c:v>
                </c:pt>
                <c:pt idx="10">
                  <c:v>4.3137216394825373E-2</c:v>
                </c:pt>
                <c:pt idx="11">
                  <c:v>4.3348209590476472E-2</c:v>
                </c:pt>
                <c:pt idx="12">
                  <c:v>4.3266863700409885E-2</c:v>
                </c:pt>
                <c:pt idx="13">
                  <c:v>4.3276862175844144E-2</c:v>
                </c:pt>
                <c:pt idx="14">
                  <c:v>4.3343773555534426E-2</c:v>
                </c:pt>
                <c:pt idx="15">
                  <c:v>4.3186505616176873E-2</c:v>
                </c:pt>
                <c:pt idx="16">
                  <c:v>4.3249946233117953E-2</c:v>
                </c:pt>
                <c:pt idx="17">
                  <c:v>4.33761240055901E-2</c:v>
                </c:pt>
                <c:pt idx="18">
                  <c:v>4.3237283694907092E-2</c:v>
                </c:pt>
                <c:pt idx="19">
                  <c:v>4.329779223917285E-2</c:v>
                </c:pt>
                <c:pt idx="20">
                  <c:v>4.3346694270439912E-2</c:v>
                </c:pt>
                <c:pt idx="21">
                  <c:v>4.3220356157689821E-2</c:v>
                </c:pt>
                <c:pt idx="22">
                  <c:v>4.3403039082477335E-2</c:v>
                </c:pt>
                <c:pt idx="23">
                  <c:v>4.3160233995877206E-2</c:v>
                </c:pt>
                <c:pt idx="24">
                  <c:v>4.3189672149310354E-2</c:v>
                </c:pt>
                <c:pt idx="26">
                  <c:v>4.3281363294227049E-2</c:v>
                </c:pt>
                <c:pt idx="28">
                  <c:v>4.3315411632647738E-2</c:v>
                </c:pt>
                <c:pt idx="29">
                  <c:v>4.3275123869534582E-2</c:v>
                </c:pt>
                <c:pt idx="31">
                  <c:v>4.3163019137864467E-2</c:v>
                </c:pt>
                <c:pt idx="33">
                  <c:v>4.3291490677802358E-2</c:v>
                </c:pt>
                <c:pt idx="34">
                  <c:v>4.3157514082849957E-2</c:v>
                </c:pt>
                <c:pt idx="38">
                  <c:v>4.3207890324993059E-2</c:v>
                </c:pt>
                <c:pt idx="40">
                  <c:v>4.3268609602819197E-2</c:v>
                </c:pt>
                <c:pt idx="41">
                  <c:v>4.3251897404843476E-2</c:v>
                </c:pt>
                <c:pt idx="42">
                  <c:v>4.3199859625019599E-2</c:v>
                </c:pt>
                <c:pt idx="43">
                  <c:v>4.3214815617830027E-2</c:v>
                </c:pt>
                <c:pt idx="44">
                  <c:v>4.3367598147597164E-2</c:v>
                </c:pt>
                <c:pt idx="45">
                  <c:v>4.3236157049250323E-2</c:v>
                </c:pt>
                <c:pt idx="46">
                  <c:v>4.33045231984579E-2</c:v>
                </c:pt>
                <c:pt idx="47">
                  <c:v>4.3252808492979966E-2</c:v>
                </c:pt>
                <c:pt idx="48">
                  <c:v>4.3236947756668087E-2</c:v>
                </c:pt>
                <c:pt idx="49">
                  <c:v>4.3250980670563877E-2</c:v>
                </c:pt>
                <c:pt idx="51">
                  <c:v>4.323969882534584E-2</c:v>
                </c:pt>
                <c:pt idx="53">
                  <c:v>4.3219581610173918E-2</c:v>
                </c:pt>
                <c:pt idx="54">
                  <c:v>4.3275475101836491E-2</c:v>
                </c:pt>
                <c:pt idx="56">
                  <c:v>4.3172315527044702E-2</c:v>
                </c:pt>
                <c:pt idx="58">
                  <c:v>4.3243856227491051E-2</c:v>
                </c:pt>
                <c:pt idx="59">
                  <c:v>4.324397885648068E-2</c:v>
                </c:pt>
                <c:pt idx="61">
                  <c:v>4.3179528889595531E-2</c:v>
                </c:pt>
                <c:pt idx="63">
                  <c:v>4.3331123786629178E-2</c:v>
                </c:pt>
                <c:pt idx="65">
                  <c:v>4.3183968526136596E-2</c:v>
                </c:pt>
                <c:pt idx="67">
                  <c:v>4.3201011132623535E-2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517-4F5C-B666-189009C0594E}"/>
            </c:ext>
          </c:extLst>
        </c:ser>
        <c:ser>
          <c:idx val="6"/>
          <c:order val="6"/>
          <c:tx>
            <c:strRef>
              <c:f>'C'!$O$20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'C'!$O$21:$O$1628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517-4F5C-B666-189009C0594E}"/>
            </c:ext>
          </c:extLst>
        </c:ser>
        <c:ser>
          <c:idx val="7"/>
          <c:order val="7"/>
          <c:tx>
            <c:strRef>
              <c:f>'C'!$P$20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'C'!$P$21:$P$1628</c:f>
              <c:numCache>
                <c:formatCode>General</c:formatCode>
                <c:ptCount val="1608"/>
                <c:pt idx="0">
                  <c:v>4.2480799901050109E-2</c:v>
                </c:pt>
                <c:pt idx="1">
                  <c:v>4.2885571443363371E-2</c:v>
                </c:pt>
                <c:pt idx="2">
                  <c:v>4.2885571443363371E-2</c:v>
                </c:pt>
                <c:pt idx="3">
                  <c:v>4.3337514999618618E-2</c:v>
                </c:pt>
                <c:pt idx="4">
                  <c:v>4.333767710275932E-2</c:v>
                </c:pt>
                <c:pt idx="5">
                  <c:v>4.334724118806027E-2</c:v>
                </c:pt>
                <c:pt idx="6">
                  <c:v>4.3347403291200959E-2</c:v>
                </c:pt>
                <c:pt idx="7">
                  <c:v>4.3348538013185819E-2</c:v>
                </c:pt>
                <c:pt idx="8">
                  <c:v>4.3348700116326515E-2</c:v>
                </c:pt>
                <c:pt idx="9">
                  <c:v>4.3349996941452071E-2</c:v>
                </c:pt>
                <c:pt idx="10">
                  <c:v>4.3350159044592759E-2</c:v>
                </c:pt>
                <c:pt idx="11">
                  <c:v>4.335129376657762E-2</c:v>
                </c:pt>
                <c:pt idx="12">
                  <c:v>4.3351455869718315E-2</c:v>
                </c:pt>
                <c:pt idx="13">
                  <c:v>4.3351617972859011E-2</c:v>
                </c:pt>
                <c:pt idx="14">
                  <c:v>4.3355508448235672E-2</c:v>
                </c:pt>
                <c:pt idx="15">
                  <c:v>4.335567055137636E-2</c:v>
                </c:pt>
                <c:pt idx="16">
                  <c:v>4.3356967376501916E-2</c:v>
                </c:pt>
                <c:pt idx="17">
                  <c:v>4.3357129479642612E-2</c:v>
                </c:pt>
                <c:pt idx="18">
                  <c:v>4.3358264201627472E-2</c:v>
                </c:pt>
                <c:pt idx="19">
                  <c:v>4.3358426304768161E-2</c:v>
                </c:pt>
                <c:pt idx="20">
                  <c:v>4.3359723129893717E-2</c:v>
                </c:pt>
                <c:pt idx="21">
                  <c:v>4.3359885233034412E-2</c:v>
                </c:pt>
                <c:pt idx="22">
                  <c:v>4.3361019955019273E-2</c:v>
                </c:pt>
                <c:pt idx="23">
                  <c:v>4.3361182058159961E-2</c:v>
                </c:pt>
                <c:pt idx="24">
                  <c:v>4.3362478883285517E-2</c:v>
                </c:pt>
                <c:pt idx="25">
                  <c:v>4.3362478883285517E-2</c:v>
                </c:pt>
                <c:pt idx="26">
                  <c:v>4.3362640986426212E-2</c:v>
                </c:pt>
                <c:pt idx="27">
                  <c:v>4.3362640986426212E-2</c:v>
                </c:pt>
                <c:pt idx="28">
                  <c:v>4.3363775708411073E-2</c:v>
                </c:pt>
                <c:pt idx="29">
                  <c:v>4.3363937811551762E-2</c:v>
                </c:pt>
                <c:pt idx="30">
                  <c:v>4.3363937811551762E-2</c:v>
                </c:pt>
                <c:pt idx="31">
                  <c:v>4.3364099914692464E-2</c:v>
                </c:pt>
                <c:pt idx="32">
                  <c:v>4.3364099914692464E-2</c:v>
                </c:pt>
                <c:pt idx="33">
                  <c:v>4.3365234636677318E-2</c:v>
                </c:pt>
                <c:pt idx="34">
                  <c:v>4.3365396739818013E-2</c:v>
                </c:pt>
                <c:pt idx="35">
                  <c:v>4.3365396739818013E-2</c:v>
                </c:pt>
                <c:pt idx="36">
                  <c:v>4.3365558842958708E-2</c:v>
                </c:pt>
                <c:pt idx="37">
                  <c:v>4.3366693564943562E-2</c:v>
                </c:pt>
                <c:pt idx="38">
                  <c:v>4.3366693564943562E-2</c:v>
                </c:pt>
                <c:pt idx="39">
                  <c:v>4.3366855668084264E-2</c:v>
                </c:pt>
                <c:pt idx="40">
                  <c:v>4.3366855668084264E-2</c:v>
                </c:pt>
                <c:pt idx="41">
                  <c:v>4.3369449318335362E-2</c:v>
                </c:pt>
                <c:pt idx="42">
                  <c:v>4.3369611421476065E-2</c:v>
                </c:pt>
                <c:pt idx="43">
                  <c:v>4.3370908246601614E-2</c:v>
                </c:pt>
                <c:pt idx="44">
                  <c:v>4.3372042968586474E-2</c:v>
                </c:pt>
                <c:pt idx="45">
                  <c:v>4.3372205071727163E-2</c:v>
                </c:pt>
                <c:pt idx="46">
                  <c:v>4.3372367174867865E-2</c:v>
                </c:pt>
                <c:pt idx="47">
                  <c:v>4.3373501896852719E-2</c:v>
                </c:pt>
                <c:pt idx="48">
                  <c:v>4.3373663999993414E-2</c:v>
                </c:pt>
                <c:pt idx="49">
                  <c:v>4.3373826103134103E-2</c:v>
                </c:pt>
                <c:pt idx="50">
                  <c:v>4.3374960825118963E-2</c:v>
                </c:pt>
                <c:pt idx="51">
                  <c:v>4.3374960825118963E-2</c:v>
                </c:pt>
                <c:pt idx="52">
                  <c:v>4.3375122928259666E-2</c:v>
                </c:pt>
                <c:pt idx="53">
                  <c:v>4.3375122928259666E-2</c:v>
                </c:pt>
                <c:pt idx="54">
                  <c:v>4.3376257650244519E-2</c:v>
                </c:pt>
                <c:pt idx="55">
                  <c:v>4.3376419753385215E-2</c:v>
                </c:pt>
                <c:pt idx="56">
                  <c:v>4.3376419753385215E-2</c:v>
                </c:pt>
                <c:pt idx="57">
                  <c:v>4.3376581856525903E-2</c:v>
                </c:pt>
                <c:pt idx="58">
                  <c:v>4.3376581856525903E-2</c:v>
                </c:pt>
                <c:pt idx="59">
                  <c:v>4.3377716578510764E-2</c:v>
                </c:pt>
                <c:pt idx="60">
                  <c:v>4.3377878681651466E-2</c:v>
                </c:pt>
                <c:pt idx="61">
                  <c:v>4.3377878681651466E-2</c:v>
                </c:pt>
                <c:pt idx="62">
                  <c:v>4.3378040784792155E-2</c:v>
                </c:pt>
                <c:pt idx="63">
                  <c:v>4.337901340363632E-2</c:v>
                </c:pt>
                <c:pt idx="64">
                  <c:v>4.3379175506777015E-2</c:v>
                </c:pt>
                <c:pt idx="65">
                  <c:v>4.3379175506777015E-2</c:v>
                </c:pt>
                <c:pt idx="66">
                  <c:v>4.3379337609917704E-2</c:v>
                </c:pt>
                <c:pt idx="67">
                  <c:v>4.3379337609917704E-2</c:v>
                </c:pt>
                <c:pt idx="68">
                  <c:v>4.3380634435043267E-2</c:v>
                </c:pt>
                <c:pt idx="69">
                  <c:v>4.3380796538183955E-2</c:v>
                </c:pt>
                <c:pt idx="70">
                  <c:v>4.3395710027127818E-2</c:v>
                </c:pt>
                <c:pt idx="71">
                  <c:v>4.3395872130268506E-2</c:v>
                </c:pt>
                <c:pt idx="72">
                  <c:v>4.3503832821970803E-2</c:v>
                </c:pt>
                <c:pt idx="73">
                  <c:v>4.3503994925111499E-2</c:v>
                </c:pt>
                <c:pt idx="74">
                  <c:v>4.3505129647096359E-2</c:v>
                </c:pt>
                <c:pt idx="75">
                  <c:v>4.3505291750237055E-2</c:v>
                </c:pt>
                <c:pt idx="76">
                  <c:v>4.3509344328754404E-2</c:v>
                </c:pt>
                <c:pt idx="77">
                  <c:v>4.3509506431895099E-2</c:v>
                </c:pt>
                <c:pt idx="78">
                  <c:v>4.3449366166697576E-2</c:v>
                </c:pt>
                <c:pt idx="79">
                  <c:v>4.3449528269838271E-2</c:v>
                </c:pt>
                <c:pt idx="80">
                  <c:v>4.3449690372978966E-2</c:v>
                </c:pt>
                <c:pt idx="81">
                  <c:v>4.3522312580009936E-2</c:v>
                </c:pt>
                <c:pt idx="82">
                  <c:v>4.3522312580009936E-2</c:v>
                </c:pt>
                <c:pt idx="83">
                  <c:v>4.3522474683150632E-2</c:v>
                </c:pt>
                <c:pt idx="84">
                  <c:v>4.3522474683150632E-2</c:v>
                </c:pt>
                <c:pt idx="85">
                  <c:v>4.3938755548453175E-2</c:v>
                </c:pt>
                <c:pt idx="86">
                  <c:v>4.3938755548453175E-2</c:v>
                </c:pt>
                <c:pt idx="87">
                  <c:v>4.393891765159387E-2</c:v>
                </c:pt>
                <c:pt idx="88">
                  <c:v>4.393891765159387E-2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517-4F5C-B666-189009C05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717712"/>
        <c:axId val="1"/>
      </c:scatterChart>
      <c:valAx>
        <c:axId val="464717712"/>
        <c:scaling>
          <c:orientation val="minMax"/>
          <c:max val="52000"/>
          <c:min val="514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368421052631574"/>
              <c:y val="0.84498480243161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4.3900000000000002E-2"/>
          <c:min val="4.2900000000000001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210526315789474E-2"/>
              <c:y val="0.355623100303951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1771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8842105263157893"/>
          <c:y val="0.92097264437689974"/>
          <c:w val="0.73789473684210527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V0523 Cas -- O-C Diagr.</a:t>
            </a:r>
          </a:p>
        </c:rich>
      </c:tx>
      <c:layout>
        <c:manualLayout>
          <c:xMode val="edge"/>
          <c:yMode val="edge"/>
          <c:x val="0.35566238430722474"/>
          <c:y val="3.418803418803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3271473895214"/>
          <c:y val="0.12250746335098199"/>
          <c:w val="0.83572697948904051"/>
          <c:h val="0.65527247838897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1'!$H$21:$H$610</c:f>
              <c:numCache>
                <c:formatCode>General</c:formatCode>
                <c:ptCount val="590"/>
                <c:pt idx="63">
                  <c:v>1.1524999994435348E-2</c:v>
                </c:pt>
                <c:pt idx="64">
                  <c:v>8.8383600013912655E-3</c:v>
                </c:pt>
                <c:pt idx="65">
                  <c:v>1.8096799998602364E-2</c:v>
                </c:pt>
                <c:pt idx="66">
                  <c:v>1.0251460000290535E-2</c:v>
                </c:pt>
                <c:pt idx="67">
                  <c:v>6.4887400003499351E-3</c:v>
                </c:pt>
                <c:pt idx="68">
                  <c:v>1.6747180001402739E-2</c:v>
                </c:pt>
                <c:pt idx="69">
                  <c:v>1.9473640000796877E-2</c:v>
                </c:pt>
                <c:pt idx="71">
                  <c:v>1.455790000181878E-2</c:v>
                </c:pt>
                <c:pt idx="72">
                  <c:v>1.3640519995533396E-2</c:v>
                </c:pt>
                <c:pt idx="73">
                  <c:v>7.0511200028704479E-3</c:v>
                </c:pt>
                <c:pt idx="74">
                  <c:v>1.1403999815229326E-4</c:v>
                </c:pt>
                <c:pt idx="84">
                  <c:v>1.8221399950562045E-3</c:v>
                </c:pt>
                <c:pt idx="87">
                  <c:v>0</c:v>
                </c:pt>
                <c:pt idx="91">
                  <c:v>3.7556800016318448E-3</c:v>
                </c:pt>
                <c:pt idx="92">
                  <c:v>-8.965999586507678E-5</c:v>
                </c:pt>
                <c:pt idx="93">
                  <c:v>-3.61509999493137E-3</c:v>
                </c:pt>
                <c:pt idx="94">
                  <c:v>-2.4604400023235939E-3</c:v>
                </c:pt>
                <c:pt idx="101">
                  <c:v>-8.1414000014774501E-3</c:v>
                </c:pt>
                <c:pt idx="102">
                  <c:v>-8.9041199971688911E-3</c:v>
                </c:pt>
                <c:pt idx="103">
                  <c:v>-9.2749000032199547E-3</c:v>
                </c:pt>
                <c:pt idx="104">
                  <c:v>1.8797599987010472E-3</c:v>
                </c:pt>
                <c:pt idx="105">
                  <c:v>-1.0965579996991437E-2</c:v>
                </c:pt>
                <c:pt idx="106">
                  <c:v>-1.8829600012395531E-3</c:v>
                </c:pt>
                <c:pt idx="108">
                  <c:v>-5.0164599961135536E-3</c:v>
                </c:pt>
                <c:pt idx="113">
                  <c:v>-8.3755000014207326E-3</c:v>
                </c:pt>
                <c:pt idx="114">
                  <c:v>-6.138220000138972E-3</c:v>
                </c:pt>
                <c:pt idx="118">
                  <c:v>-4.8163000028580427E-3</c:v>
                </c:pt>
                <c:pt idx="123">
                  <c:v>-5.4545599996345118E-3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47-425A-A75E-651B8C8382AA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1'!$I$21:$I$610</c:f>
              <c:numCache>
                <c:formatCode>General</c:formatCode>
                <c:ptCount val="590"/>
                <c:pt idx="0">
                  <c:v>0.17341468000267923</c:v>
                </c:pt>
                <c:pt idx="1">
                  <c:v>0.18329359999916051</c:v>
                </c:pt>
                <c:pt idx="2">
                  <c:v>0.19078028000149061</c:v>
                </c:pt>
                <c:pt idx="3">
                  <c:v>0.16326870000193594</c:v>
                </c:pt>
                <c:pt idx="4">
                  <c:v>0.16125024000211852</c:v>
                </c:pt>
                <c:pt idx="5">
                  <c:v>0.15642106000086642</c:v>
                </c:pt>
                <c:pt idx="6">
                  <c:v>0.18126852000204963</c:v>
                </c:pt>
                <c:pt idx="7">
                  <c:v>0.1659375600029307</c:v>
                </c:pt>
                <c:pt idx="8">
                  <c:v>0.14527208000436076</c:v>
                </c:pt>
                <c:pt idx="9">
                  <c:v>0.14956592000089586</c:v>
                </c:pt>
                <c:pt idx="10">
                  <c:v>0.16713772000002791</c:v>
                </c:pt>
                <c:pt idx="11">
                  <c:v>0.15825324000252294</c:v>
                </c:pt>
                <c:pt idx="12">
                  <c:v>0.15263008000329137</c:v>
                </c:pt>
                <c:pt idx="13">
                  <c:v>0.1863536600030784</c:v>
                </c:pt>
                <c:pt idx="14">
                  <c:v>0.15727066000181367</c:v>
                </c:pt>
                <c:pt idx="15">
                  <c:v>0.15628932000254281</c:v>
                </c:pt>
                <c:pt idx="16">
                  <c:v>0.15414678000161075</c:v>
                </c:pt>
                <c:pt idx="17">
                  <c:v>0.16540522000286728</c:v>
                </c:pt>
                <c:pt idx="18">
                  <c:v>0.17056267999942065</c:v>
                </c:pt>
                <c:pt idx="19">
                  <c:v>0.15841678000288084</c:v>
                </c:pt>
                <c:pt idx="20">
                  <c:v>0.15326780000395956</c:v>
                </c:pt>
                <c:pt idx="21">
                  <c:v>0.15299994000088191</c:v>
                </c:pt>
                <c:pt idx="22">
                  <c:v>0.14261368000370567</c:v>
                </c:pt>
                <c:pt idx="23">
                  <c:v>0.1722278000015649</c:v>
                </c:pt>
                <c:pt idx="24">
                  <c:v>0.13475642000412336</c:v>
                </c:pt>
                <c:pt idx="25">
                  <c:v>0.15326370000184397</c:v>
                </c:pt>
                <c:pt idx="26">
                  <c:v>0.13902566000251682</c:v>
                </c:pt>
                <c:pt idx="27">
                  <c:v>0.15383175999886589</c:v>
                </c:pt>
                <c:pt idx="28">
                  <c:v>0.14950080000198795</c:v>
                </c:pt>
                <c:pt idx="29">
                  <c:v>0.15381627999886405</c:v>
                </c:pt>
                <c:pt idx="30">
                  <c:v>0.14669116000368376</c:v>
                </c:pt>
                <c:pt idx="31">
                  <c:v>0.1193450999999186</c:v>
                </c:pt>
                <c:pt idx="32">
                  <c:v>0.12625604000277235</c:v>
                </c:pt>
                <c:pt idx="33">
                  <c:v>0.11092134000136866</c:v>
                </c:pt>
                <c:pt idx="34">
                  <c:v>0.11025585999959731</c:v>
                </c:pt>
                <c:pt idx="35">
                  <c:v>0.12390374000096926</c:v>
                </c:pt>
                <c:pt idx="36">
                  <c:v>0.13221316000272054</c:v>
                </c:pt>
                <c:pt idx="37">
                  <c:v>0.11078765999991447</c:v>
                </c:pt>
                <c:pt idx="38">
                  <c:v>0.11479372000030708</c:v>
                </c:pt>
                <c:pt idx="39">
                  <c:v>0.10144141999990097</c:v>
                </c:pt>
                <c:pt idx="40">
                  <c:v>0.10091474000364542</c:v>
                </c:pt>
                <c:pt idx="41">
                  <c:v>9.1540220004389994E-2</c:v>
                </c:pt>
                <c:pt idx="42">
                  <c:v>8.7802220004959963E-2</c:v>
                </c:pt>
                <c:pt idx="43">
                  <c:v>8.1938900002569426E-2</c:v>
                </c:pt>
                <c:pt idx="44">
                  <c:v>9.3537540000397712E-2</c:v>
                </c:pt>
                <c:pt idx="45">
                  <c:v>8.7929479999729665E-2</c:v>
                </c:pt>
                <c:pt idx="46">
                  <c:v>0.10356226000294555</c:v>
                </c:pt>
                <c:pt idx="47">
                  <c:v>9.4640459999936866E-2</c:v>
                </c:pt>
                <c:pt idx="48">
                  <c:v>8.6528119998547481E-2</c:v>
                </c:pt>
                <c:pt idx="49">
                  <c:v>8.417850000114413E-2</c:v>
                </c:pt>
                <c:pt idx="50">
                  <c:v>9.71785000001546E-2</c:v>
                </c:pt>
                <c:pt idx="51">
                  <c:v>8.5160900001937989E-2</c:v>
                </c:pt>
                <c:pt idx="52">
                  <c:v>9.733384000355727E-2</c:v>
                </c:pt>
                <c:pt idx="53">
                  <c:v>6.8786380004894454E-2</c:v>
                </c:pt>
                <c:pt idx="54">
                  <c:v>2.1787560006487183E-2</c:v>
                </c:pt>
                <c:pt idx="55">
                  <c:v>2.2179500003403518E-2</c:v>
                </c:pt>
                <c:pt idx="56">
                  <c:v>1.542543999676127E-2</c:v>
                </c:pt>
                <c:pt idx="57">
                  <c:v>2.4438040003587957E-2</c:v>
                </c:pt>
                <c:pt idx="58">
                  <c:v>1.4956939994590357E-2</c:v>
                </c:pt>
                <c:pt idx="59">
                  <c:v>1.7394759997841902E-2</c:v>
                </c:pt>
                <c:pt idx="60">
                  <c:v>2.6413419996970333E-2</c:v>
                </c:pt>
                <c:pt idx="61">
                  <c:v>2.3932420001074206E-2</c:v>
                </c:pt>
                <c:pt idx="62">
                  <c:v>2.234956000756938E-2</c:v>
                </c:pt>
                <c:pt idx="70">
                  <c:v>2.5948200003767852E-2</c:v>
                </c:pt>
                <c:pt idx="75">
                  <c:v>5.019980002543889E-3</c:v>
                </c:pt>
                <c:pt idx="76">
                  <c:v>2.2421600006055087E-3</c:v>
                </c:pt>
                <c:pt idx="77">
                  <c:v>6.3968200047384016E-3</c:v>
                </c:pt>
                <c:pt idx="78">
                  <c:v>2.3268000004463829E-3</c:v>
                </c:pt>
                <c:pt idx="79">
                  <c:v>4.5978400012245402E-3</c:v>
                </c:pt>
                <c:pt idx="80">
                  <c:v>6.7524999976740219E-3</c:v>
                </c:pt>
                <c:pt idx="81">
                  <c:v>2.8351200016913936E-3</c:v>
                </c:pt>
                <c:pt idx="82">
                  <c:v>5.3817200023331679E-3</c:v>
                </c:pt>
                <c:pt idx="83">
                  <c:v>5.6190000032074749E-3</c:v>
                </c:pt>
                <c:pt idx="110">
                  <c:v>1.0652999990270473E-3</c:v>
                </c:pt>
                <c:pt idx="111">
                  <c:v>2.219959998910781E-3</c:v>
                </c:pt>
                <c:pt idx="126">
                  <c:v>7.2895999983302318E-3</c:v>
                </c:pt>
                <c:pt idx="127">
                  <c:v>-1.3184599956730381E-3</c:v>
                </c:pt>
                <c:pt idx="128">
                  <c:v>1.7399440002918709E-2</c:v>
                </c:pt>
                <c:pt idx="129">
                  <c:v>3.5541000033845194E-3</c:v>
                </c:pt>
                <c:pt idx="130">
                  <c:v>1.3379800002439879E-3</c:v>
                </c:pt>
                <c:pt idx="131">
                  <c:v>-7.743599999230355E-4</c:v>
                </c:pt>
                <c:pt idx="132">
                  <c:v>-8.5370799934025854E-3</c:v>
                </c:pt>
                <c:pt idx="133">
                  <c:v>7.1132999946712516E-3</c:v>
                </c:pt>
                <c:pt idx="134">
                  <c:v>3.5057999775744975E-4</c:v>
                </c:pt>
                <c:pt idx="135">
                  <c:v>4.350579998572357E-3</c:v>
                </c:pt>
                <c:pt idx="136">
                  <c:v>-1.1020199999620672E-2</c:v>
                </c:pt>
                <c:pt idx="137">
                  <c:v>-2.4060799987637438E-3</c:v>
                </c:pt>
                <c:pt idx="138">
                  <c:v>-1.147639995906502E-3</c:v>
                </c:pt>
                <c:pt idx="139">
                  <c:v>-1.8938059998617973E-2</c:v>
                </c:pt>
                <c:pt idx="140">
                  <c:v>-9.9380600004224107E-3</c:v>
                </c:pt>
                <c:pt idx="141">
                  <c:v>-7.0715599940740503E-3</c:v>
                </c:pt>
                <c:pt idx="142">
                  <c:v>9.2844000027980655E-4</c:v>
                </c:pt>
                <c:pt idx="143">
                  <c:v>-6.2470000557368621E-4</c:v>
                </c:pt>
                <c:pt idx="144">
                  <c:v>-2.1607200033031404E-3</c:v>
                </c:pt>
                <c:pt idx="145">
                  <c:v>1.8010000057984143E-3</c:v>
                </c:pt>
                <c:pt idx="146">
                  <c:v>-5.2544000209309161E-4</c:v>
                </c:pt>
                <c:pt idx="147">
                  <c:v>-3.1017599976621568E-3</c:v>
                </c:pt>
                <c:pt idx="148">
                  <c:v>-4.9536400038050488E-3</c:v>
                </c:pt>
                <c:pt idx="150">
                  <c:v>3.2596000528428704E-4</c:v>
                </c:pt>
                <c:pt idx="151">
                  <c:v>-7.4607999704312533E-4</c:v>
                </c:pt>
                <c:pt idx="152">
                  <c:v>-2.8926600061822683E-3</c:v>
                </c:pt>
                <c:pt idx="153">
                  <c:v>-1.0288539997418411E-2</c:v>
                </c:pt>
                <c:pt idx="154">
                  <c:v>-4.3605799946817569E-3</c:v>
                </c:pt>
                <c:pt idx="155">
                  <c:v>-1.6004899996914901E-2</c:v>
                </c:pt>
                <c:pt idx="156">
                  <c:v>4.2079999548150226E-4</c:v>
                </c:pt>
                <c:pt idx="157">
                  <c:v>-1.8306140002096072E-2</c:v>
                </c:pt>
                <c:pt idx="158">
                  <c:v>-5.6643200005055405E-3</c:v>
                </c:pt>
                <c:pt idx="159">
                  <c:v>1.9649000023491681E-3</c:v>
                </c:pt>
                <c:pt idx="160">
                  <c:v>3.6152800021227449E-3</c:v>
                </c:pt>
                <c:pt idx="161">
                  <c:v>6.6001800005324185E-3</c:v>
                </c:pt>
                <c:pt idx="162">
                  <c:v>6.2133999745128676E-4</c:v>
                </c:pt>
                <c:pt idx="163">
                  <c:v>8.8158200014731847E-3</c:v>
                </c:pt>
                <c:pt idx="164">
                  <c:v>-6.5566000557737425E-4</c:v>
                </c:pt>
                <c:pt idx="165">
                  <c:v>8.9735600049607456E-3</c:v>
                </c:pt>
                <c:pt idx="166">
                  <c:v>1.236550000612624E-2</c:v>
                </c:pt>
                <c:pt idx="167">
                  <c:v>3.3992600001511164E-3</c:v>
                </c:pt>
                <c:pt idx="171">
                  <c:v>2.4204200017265975E-3</c:v>
                </c:pt>
                <c:pt idx="178">
                  <c:v>7.5685400006477721E-3</c:v>
                </c:pt>
                <c:pt idx="179">
                  <c:v>1.5834099998755846E-2</c:v>
                </c:pt>
                <c:pt idx="180">
                  <c:v>-8.0394199976581149E-3</c:v>
                </c:pt>
                <c:pt idx="181">
                  <c:v>-4.4899999920744449E-5</c:v>
                </c:pt>
                <c:pt idx="182">
                  <c:v>3.0437800014624372E-3</c:v>
                </c:pt>
                <c:pt idx="183">
                  <c:v>1.1682399999699555E-3</c:v>
                </c:pt>
                <c:pt idx="184">
                  <c:v>-1.7342580002150498E-2</c:v>
                </c:pt>
                <c:pt idx="185">
                  <c:v>1.4327399985631928E-3</c:v>
                </c:pt>
                <c:pt idx="186">
                  <c:v>1.009640000120271E-3</c:v>
                </c:pt>
                <c:pt idx="187">
                  <c:v>1.6388599979109131E-3</c:v>
                </c:pt>
                <c:pt idx="188">
                  <c:v>-7.3191999399568886E-4</c:v>
                </c:pt>
                <c:pt idx="189">
                  <c:v>-8.2391800024197437E-3</c:v>
                </c:pt>
                <c:pt idx="190">
                  <c:v>3.5870200008503161E-3</c:v>
                </c:pt>
                <c:pt idx="191">
                  <c:v>1.9280800042906776E-3</c:v>
                </c:pt>
                <c:pt idx="192">
                  <c:v>-2.5427999935345724E-4</c:v>
                </c:pt>
                <c:pt idx="193">
                  <c:v>-5.8511800016276538E-3</c:v>
                </c:pt>
                <c:pt idx="194">
                  <c:v>-4.1539999801898375E-4</c:v>
                </c:pt>
                <c:pt idx="195">
                  <c:v>2.1381999977165833E-4</c:v>
                </c:pt>
                <c:pt idx="196">
                  <c:v>4.1463200032012537E-3</c:v>
                </c:pt>
                <c:pt idx="197">
                  <c:v>9.7459997050464153E-5</c:v>
                </c:pt>
                <c:pt idx="198">
                  <c:v>-3.9245999505510554E-4</c:v>
                </c:pt>
                <c:pt idx="199">
                  <c:v>2.419379998173099E-3</c:v>
                </c:pt>
                <c:pt idx="200">
                  <c:v>5.0401999760651961E-4</c:v>
                </c:pt>
                <c:pt idx="201">
                  <c:v>2.29847999435151E-3</c:v>
                </c:pt>
                <c:pt idx="202">
                  <c:v>5.005000057280995E-4</c:v>
                </c:pt>
                <c:pt idx="203">
                  <c:v>2.4710000434424728E-4</c:v>
                </c:pt>
                <c:pt idx="204">
                  <c:v>4.5893999777035788E-4</c:v>
                </c:pt>
                <c:pt idx="205">
                  <c:v>1.3600001693703234E-5</c:v>
                </c:pt>
                <c:pt idx="206">
                  <c:v>-3.1739997211843729E-5</c:v>
                </c:pt>
                <c:pt idx="207">
                  <c:v>6.8260000261943787E-5</c:v>
                </c:pt>
                <c:pt idx="208">
                  <c:v>-8.2795999333029613E-4</c:v>
                </c:pt>
                <c:pt idx="209">
                  <c:v>2.7658000180963427E-4</c:v>
                </c:pt>
                <c:pt idx="210">
                  <c:v>-1.6876000154297799E-4</c:v>
                </c:pt>
                <c:pt idx="211">
                  <c:v>-3.0654000147478655E-4</c:v>
                </c:pt>
                <c:pt idx="212">
                  <c:v>4.8120004066731781E-5</c:v>
                </c:pt>
                <c:pt idx="213">
                  <c:v>6.8120003561489284E-5</c:v>
                </c:pt>
                <c:pt idx="214">
                  <c:v>-1.9201399991288781E-3</c:v>
                </c:pt>
                <c:pt idx="219">
                  <c:v>-5.2213999879313633E-4</c:v>
                </c:pt>
                <c:pt idx="220">
                  <c:v>-5.3976799972588196E-3</c:v>
                </c:pt>
                <c:pt idx="221">
                  <c:v>-6.7835599984391592E-3</c:v>
                </c:pt>
                <c:pt idx="222">
                  <c:v>-1.5433999942615628E-4</c:v>
                </c:pt>
                <c:pt idx="223">
                  <c:v>-1.5039599966257811E-3</c:v>
                </c:pt>
                <c:pt idx="224">
                  <c:v>-1.161359999969136E-3</c:v>
                </c:pt>
                <c:pt idx="225">
                  <c:v>-2.994100002979394E-3</c:v>
                </c:pt>
                <c:pt idx="226">
                  <c:v>-4.1764599955058657E-3</c:v>
                </c:pt>
                <c:pt idx="227">
                  <c:v>-5.3799800007254817E-3</c:v>
                </c:pt>
                <c:pt idx="228">
                  <c:v>-2.1915600009378977E-3</c:v>
                </c:pt>
                <c:pt idx="229">
                  <c:v>-9.3311999808065593E-4</c:v>
                </c:pt>
                <c:pt idx="230">
                  <c:v>-1.6541179997147992E-2</c:v>
                </c:pt>
                <c:pt idx="232">
                  <c:v>-9.5200200012186542E-3</c:v>
                </c:pt>
                <c:pt idx="233">
                  <c:v>-5.3950799992890097E-3</c:v>
                </c:pt>
                <c:pt idx="234">
                  <c:v>2.2678999957861379E-3</c:v>
                </c:pt>
                <c:pt idx="235">
                  <c:v>-1.4736599987372756E-3</c:v>
                </c:pt>
                <c:pt idx="236">
                  <c:v>-1.1179800058016554E-3</c:v>
                </c:pt>
                <c:pt idx="237">
                  <c:v>7.9084000026341528E-4</c:v>
                </c:pt>
                <c:pt idx="238">
                  <c:v>-3.7035999412182719E-4</c:v>
                </c:pt>
                <c:pt idx="240">
                  <c:v>-1.4817999908700585E-4</c:v>
                </c:pt>
                <c:pt idx="241">
                  <c:v>2.7389999959268607E-3</c:v>
                </c:pt>
                <c:pt idx="242">
                  <c:v>2.2770399955334142E-3</c:v>
                </c:pt>
                <c:pt idx="243">
                  <c:v>7.9580000601708889E-5</c:v>
                </c:pt>
                <c:pt idx="244">
                  <c:v>-5.5017400009091944E-3</c:v>
                </c:pt>
                <c:pt idx="245">
                  <c:v>-9.7199997981078923E-5</c:v>
                </c:pt>
                <c:pt idx="246">
                  <c:v>7.3708199997781776E-3</c:v>
                </c:pt>
                <c:pt idx="247">
                  <c:v>2.3345599984168075E-3</c:v>
                </c:pt>
                <c:pt idx="248">
                  <c:v>-1.8266400002175942E-3</c:v>
                </c:pt>
                <c:pt idx="249">
                  <c:v>3.4318000034545548E-3</c:v>
                </c:pt>
                <c:pt idx="250">
                  <c:v>-1.2336799991317093E-3</c:v>
                </c:pt>
                <c:pt idx="251">
                  <c:v>-1.6956399995251559E-3</c:v>
                </c:pt>
                <c:pt idx="253">
                  <c:v>2.6721600006567314E-3</c:v>
                </c:pt>
                <c:pt idx="254">
                  <c:v>-2.9510000022128224E-3</c:v>
                </c:pt>
                <c:pt idx="255">
                  <c:v>-7.4411399982636794E-3</c:v>
                </c:pt>
                <c:pt idx="257">
                  <c:v>-6.8970400025136769E-3</c:v>
                </c:pt>
                <c:pt idx="258">
                  <c:v>-2.0879600051557645E-3</c:v>
                </c:pt>
                <c:pt idx="259">
                  <c:v>-7.9332999957841821E-3</c:v>
                </c:pt>
                <c:pt idx="260">
                  <c:v>-8.5721999494126067E-4</c:v>
                </c:pt>
                <c:pt idx="261">
                  <c:v>-7.6899600026081316E-3</c:v>
                </c:pt>
                <c:pt idx="262">
                  <c:v>4.5896400042693131E-3</c:v>
                </c:pt>
                <c:pt idx="263">
                  <c:v>-2.1935799995844718E-2</c:v>
                </c:pt>
                <c:pt idx="264">
                  <c:v>-2.2781139996368438E-2</c:v>
                </c:pt>
                <c:pt idx="265">
                  <c:v>7.3574000271037221E-4</c:v>
                </c:pt>
                <c:pt idx="266">
                  <c:v>5.8309999440098181E-4</c:v>
                </c:pt>
                <c:pt idx="267">
                  <c:v>3.4410399966873229E-3</c:v>
                </c:pt>
                <c:pt idx="268">
                  <c:v>4.1125799980363809E-3</c:v>
                </c:pt>
                <c:pt idx="269">
                  <c:v>-4.3449999793665484E-4</c:v>
                </c:pt>
                <c:pt idx="270">
                  <c:v>1.291959997615777E-3</c:v>
                </c:pt>
                <c:pt idx="271">
                  <c:v>-3.7352000072132796E-4</c:v>
                </c:pt>
                <c:pt idx="272">
                  <c:v>-2.6540800026850775E-3</c:v>
                </c:pt>
                <c:pt idx="273">
                  <c:v>-1.8364400020800531E-3</c:v>
                </c:pt>
                <c:pt idx="274">
                  <c:v>-5.7799999922281131E-4</c:v>
                </c:pt>
                <c:pt idx="275">
                  <c:v>2.6104200005647726E-3</c:v>
                </c:pt>
                <c:pt idx="276">
                  <c:v>2.4829800022416748E-3</c:v>
                </c:pt>
                <c:pt idx="277">
                  <c:v>4.1333600020152517E-3</c:v>
                </c:pt>
                <c:pt idx="278">
                  <c:v>3.9998600041144527E-3</c:v>
                </c:pt>
                <c:pt idx="279">
                  <c:v>6.2583000035374425E-3</c:v>
                </c:pt>
                <c:pt idx="280">
                  <c:v>6.4341200049966574E-3</c:v>
                </c:pt>
                <c:pt idx="281">
                  <c:v>2.5590599980205297E-3</c:v>
                </c:pt>
                <c:pt idx="282">
                  <c:v>-3.2651200017426163E-3</c:v>
                </c:pt>
                <c:pt idx="283">
                  <c:v>5.4890399987925775E-3</c:v>
                </c:pt>
                <c:pt idx="284">
                  <c:v>-3.6444600045797415E-3</c:v>
                </c:pt>
                <c:pt idx="285">
                  <c:v>7.9847599990898743E-3</c:v>
                </c:pt>
                <c:pt idx="286">
                  <c:v>6.0059199968236499E-3</c:v>
                </c:pt>
                <c:pt idx="287">
                  <c:v>3.2432000007247552E-3</c:v>
                </c:pt>
                <c:pt idx="288">
                  <c:v>4.8935800004983321E-3</c:v>
                </c:pt>
                <c:pt idx="289">
                  <c:v>7.0482400042237714E-3</c:v>
                </c:pt>
                <c:pt idx="290">
                  <c:v>1.5228000047500245E-3</c:v>
                </c:pt>
                <c:pt idx="291">
                  <c:v>1.6774600007920526E-3</c:v>
                </c:pt>
                <c:pt idx="292">
                  <c:v>5.1520199995138682E-3</c:v>
                </c:pt>
                <c:pt idx="293">
                  <c:v>2.3066799985826947E-3</c:v>
                </c:pt>
                <c:pt idx="294">
                  <c:v>4.3913199988310225E-3</c:v>
                </c:pt>
                <c:pt idx="295">
                  <c:v>5.8361600022180937E-3</c:v>
                </c:pt>
                <c:pt idx="296">
                  <c:v>2.2280999983195215E-3</c:v>
                </c:pt>
                <c:pt idx="297">
                  <c:v>1.7873000033432618E-3</c:v>
                </c:pt>
                <c:pt idx="298">
                  <c:v>4.7722000017529353E-3</c:v>
                </c:pt>
                <c:pt idx="299">
                  <c:v>4.331399999500718E-3</c:v>
                </c:pt>
                <c:pt idx="300">
                  <c:v>-3.8900000072317198E-4</c:v>
                </c:pt>
                <c:pt idx="301">
                  <c:v>2.3586199968121946E-3</c:v>
                </c:pt>
                <c:pt idx="302">
                  <c:v>8.7550000171177089E-4</c:v>
                </c:pt>
                <c:pt idx="303">
                  <c:v>6.1339399981079623E-3</c:v>
                </c:pt>
                <c:pt idx="304">
                  <c:v>7.4886600050376728E-3</c:v>
                </c:pt>
                <c:pt idx="305">
                  <c:v>9.984379998059012E-3</c:v>
                </c:pt>
                <c:pt idx="306">
                  <c:v>1.6135999976540916E-3</c:v>
                </c:pt>
                <c:pt idx="307">
                  <c:v>3.9747999835526571E-4</c:v>
                </c:pt>
                <c:pt idx="308">
                  <c:v>1.7279999883612618E-4</c:v>
                </c:pt>
                <c:pt idx="309">
                  <c:v>1.0248880003928207E-2</c:v>
                </c:pt>
                <c:pt idx="310">
                  <c:v>5.2912000028300099E-3</c:v>
                </c:pt>
                <c:pt idx="311">
                  <c:v>9.5284799972432666E-3</c:v>
                </c:pt>
                <c:pt idx="313">
                  <c:v>2.4584600032540038E-3</c:v>
                </c:pt>
                <c:pt idx="314">
                  <c:v>1.0876799933612347E-3</c:v>
                </c:pt>
                <c:pt idx="315">
                  <c:v>3.5768599991570227E-3</c:v>
                </c:pt>
                <c:pt idx="316">
                  <c:v>4.0514200009056367E-3</c:v>
                </c:pt>
                <c:pt idx="317">
                  <c:v>6.911379998200573E-3</c:v>
                </c:pt>
                <c:pt idx="318">
                  <c:v>2.1486600016942248E-3</c:v>
                </c:pt>
                <c:pt idx="319">
                  <c:v>1.1673199987853877E-3</c:v>
                </c:pt>
                <c:pt idx="320">
                  <c:v>5.683719995431602E-3</c:v>
                </c:pt>
                <c:pt idx="321">
                  <c:v>9.9421599952620454E-3</c:v>
                </c:pt>
                <c:pt idx="322">
                  <c:v>1.3341000012587756E-3</c:v>
                </c:pt>
                <c:pt idx="323">
                  <c:v>-5.386299999372568E-3</c:v>
                </c:pt>
                <c:pt idx="324">
                  <c:v>6.2545600012526847E-3</c:v>
                </c:pt>
                <c:pt idx="325">
                  <c:v>8.5679199983133003E-3</c:v>
                </c:pt>
                <c:pt idx="326">
                  <c:v>6.0908599989488721E-3</c:v>
                </c:pt>
                <c:pt idx="328">
                  <c:v>9.4163399990065955E-3</c:v>
                </c:pt>
                <c:pt idx="329">
                  <c:v>2.8082800054107793E-3</c:v>
                </c:pt>
                <c:pt idx="330">
                  <c:v>8.0727800013846718E-3</c:v>
                </c:pt>
                <c:pt idx="331">
                  <c:v>9.2274400012684055E-3</c:v>
                </c:pt>
                <c:pt idx="332">
                  <c:v>1.722744000289822E-2</c:v>
                </c:pt>
                <c:pt idx="333">
                  <c:v>8.0053600031533279E-3</c:v>
                </c:pt>
                <c:pt idx="334">
                  <c:v>4.8930199991445988E-3</c:v>
                </c:pt>
                <c:pt idx="335">
                  <c:v>3.1937800013110973E-3</c:v>
                </c:pt>
                <c:pt idx="348">
                  <c:v>7.7565399988088757E-3</c:v>
                </c:pt>
                <c:pt idx="349">
                  <c:v>7.5530199974309653E-3</c:v>
                </c:pt>
                <c:pt idx="350">
                  <c:v>1.2397880003845785E-2</c:v>
                </c:pt>
                <c:pt idx="351">
                  <c:v>1.4457900004344992E-2</c:v>
                </c:pt>
                <c:pt idx="352">
                  <c:v>1.4777320000575855E-2</c:v>
                </c:pt>
                <c:pt idx="353">
                  <c:v>5.9657399979187176E-3</c:v>
                </c:pt>
                <c:pt idx="354">
                  <c:v>9.370280007715337E-3</c:v>
                </c:pt>
                <c:pt idx="355">
                  <c:v>9.9843999996664934E-3</c:v>
                </c:pt>
                <c:pt idx="356">
                  <c:v>1.5543599998636637E-2</c:v>
                </c:pt>
                <c:pt idx="357">
                  <c:v>1.3157720000890549E-2</c:v>
                </c:pt>
                <c:pt idx="358">
                  <c:v>1.3884179999877233E-2</c:v>
                </c:pt>
                <c:pt idx="359">
                  <c:v>1.0093760000017937E-2</c:v>
                </c:pt>
                <c:pt idx="360">
                  <c:v>1.2503400001151022E-2</c:v>
                </c:pt>
                <c:pt idx="361">
                  <c:v>1.0467139996762853E-2</c:v>
                </c:pt>
                <c:pt idx="362">
                  <c:v>1.4117520004219841E-2</c:v>
                </c:pt>
                <c:pt idx="364">
                  <c:v>7.6344000044628046E-3</c:v>
                </c:pt>
                <c:pt idx="365">
                  <c:v>7.4182799944537692E-3</c:v>
                </c:pt>
                <c:pt idx="366">
                  <c:v>1.845203999982914E-2</c:v>
                </c:pt>
                <c:pt idx="367">
                  <c:v>9.8565799999050796E-3</c:v>
                </c:pt>
                <c:pt idx="368">
                  <c:v>1.0561880000750534E-2</c:v>
                </c:pt>
                <c:pt idx="369">
                  <c:v>1.0604199997032993E-2</c:v>
                </c:pt>
                <c:pt idx="370">
                  <c:v>1.4904960000421852E-2</c:v>
                </c:pt>
                <c:pt idx="371">
                  <c:v>1.4400679996469989E-2</c:v>
                </c:pt>
                <c:pt idx="372">
                  <c:v>7.8560999972978607E-3</c:v>
                </c:pt>
                <c:pt idx="373">
                  <c:v>1.333065999642713E-2</c:v>
                </c:pt>
                <c:pt idx="374">
                  <c:v>1.2832439999328926E-2</c:v>
                </c:pt>
                <c:pt idx="375">
                  <c:v>1.4245539998228196E-2</c:v>
                </c:pt>
                <c:pt idx="376">
                  <c:v>5.2666999981738627E-3</c:v>
                </c:pt>
                <c:pt idx="377">
                  <c:v>1.0300460002326872E-2</c:v>
                </c:pt>
                <c:pt idx="378">
                  <c:v>1.7580059997271746E-2</c:v>
                </c:pt>
                <c:pt idx="379">
                  <c:v>1.8579099996713921E-2</c:v>
                </c:pt>
                <c:pt idx="380">
                  <c:v>1.2716160003037658E-2</c:v>
                </c:pt>
                <c:pt idx="381">
                  <c:v>1.6163020001840778E-2</c:v>
                </c:pt>
                <c:pt idx="382">
                  <c:v>1.1400299998058472E-2</c:v>
                </c:pt>
                <c:pt idx="383">
                  <c:v>1.5813400001206901E-2</c:v>
                </c:pt>
                <c:pt idx="384">
                  <c:v>1.2309120000281837E-2</c:v>
                </c:pt>
                <c:pt idx="385">
                  <c:v>1.1938339994230773E-2</c:v>
                </c:pt>
                <c:pt idx="386">
                  <c:v>1.0105599998496473E-2</c:v>
                </c:pt>
                <c:pt idx="387">
                  <c:v>1.8944400006148499E-2</c:v>
                </c:pt>
                <c:pt idx="388">
                  <c:v>1.7181679999339394E-2</c:v>
                </c:pt>
                <c:pt idx="389">
                  <c:v>2.7181680001376662E-2</c:v>
                </c:pt>
                <c:pt idx="390">
                  <c:v>1.5412420005304739E-2</c:v>
                </c:pt>
                <c:pt idx="391">
                  <c:v>9.0265399994677864E-3</c:v>
                </c:pt>
                <c:pt idx="392">
                  <c:v>1.8661819995031692E-2</c:v>
                </c:pt>
                <c:pt idx="393">
                  <c:v>8.6678799998480827E-3</c:v>
                </c:pt>
                <c:pt idx="394">
                  <c:v>1.5181299997493625E-2</c:v>
                </c:pt>
                <c:pt idx="395">
                  <c:v>1.2965180001629051E-2</c:v>
                </c:pt>
                <c:pt idx="396">
                  <c:v>1.5132440006709658E-2</c:v>
                </c:pt>
                <c:pt idx="397">
                  <c:v>2.4020099997869693E-2</c:v>
                </c:pt>
                <c:pt idx="398">
                  <c:v>2.222718000120949E-2</c:v>
                </c:pt>
                <c:pt idx="399">
                  <c:v>2.1619120001560077E-2</c:v>
                </c:pt>
                <c:pt idx="400">
                  <c:v>1.7190440004924312E-2</c:v>
                </c:pt>
                <c:pt idx="401">
                  <c:v>1.8670099998416845E-2</c:v>
                </c:pt>
                <c:pt idx="402">
                  <c:v>1.7059540004993323E-2</c:v>
                </c:pt>
                <c:pt idx="403">
                  <c:v>1.3317980003193952E-2</c:v>
                </c:pt>
                <c:pt idx="404">
                  <c:v>1.9548719996237196E-2</c:v>
                </c:pt>
                <c:pt idx="405">
                  <c:v>1.4086759998463094E-2</c:v>
                </c:pt>
                <c:pt idx="409">
                  <c:v>2.3308940006245393E-2</c:v>
                </c:pt>
                <c:pt idx="410">
                  <c:v>2.0622299998649396E-2</c:v>
                </c:pt>
                <c:pt idx="411">
                  <c:v>2.0153799996478483E-2</c:v>
                </c:pt>
                <c:pt idx="412">
                  <c:v>2.2089840000262484E-2</c:v>
                </c:pt>
                <c:pt idx="413">
                  <c:v>2.1941239996522199E-2</c:v>
                </c:pt>
                <c:pt idx="414">
                  <c:v>1.7850060001364909E-2</c:v>
                </c:pt>
                <c:pt idx="415">
                  <c:v>1.6679339998518117E-2</c:v>
                </c:pt>
                <c:pt idx="416">
                  <c:v>1.4834000001428649E-2</c:v>
                </c:pt>
                <c:pt idx="417">
                  <c:v>2.1105040003021713E-2</c:v>
                </c:pt>
                <c:pt idx="418">
                  <c:v>1.7685399994661566E-2</c:v>
                </c:pt>
                <c:pt idx="419">
                  <c:v>2.10748399986187E-2</c:v>
                </c:pt>
                <c:pt idx="420">
                  <c:v>2.8074839996406808E-2</c:v>
                </c:pt>
                <c:pt idx="421">
                  <c:v>1.9533819999196567E-2</c:v>
                </c:pt>
                <c:pt idx="422">
                  <c:v>2.1147940002265386E-2</c:v>
                </c:pt>
                <c:pt idx="423">
                  <c:v>2.5986740001826547E-2</c:v>
                </c:pt>
                <c:pt idx="424">
                  <c:v>2.361595999536803E-2</c:v>
                </c:pt>
                <c:pt idx="425">
                  <c:v>2.3369160000584088E-2</c:v>
                </c:pt>
                <c:pt idx="426">
                  <c:v>1.6268939994915854E-2</c:v>
                </c:pt>
                <c:pt idx="427">
                  <c:v>2.2482079999463167E-2</c:v>
                </c:pt>
                <c:pt idx="428">
                  <c:v>2.4494199999026023E-2</c:v>
                </c:pt>
                <c:pt idx="429">
                  <c:v>2.6403020005091093E-2</c:v>
                </c:pt>
                <c:pt idx="430">
                  <c:v>1.9575379999878351E-2</c:v>
                </c:pt>
                <c:pt idx="431">
                  <c:v>2.9937600003904663E-2</c:v>
                </c:pt>
                <c:pt idx="432">
                  <c:v>2.9846419995010365E-2</c:v>
                </c:pt>
                <c:pt idx="433">
                  <c:v>2.9445439999108203E-2</c:v>
                </c:pt>
                <c:pt idx="434">
                  <c:v>3.2089280000946019E-2</c:v>
                </c:pt>
                <c:pt idx="435">
                  <c:v>2.7156800002558157E-2</c:v>
                </c:pt>
                <c:pt idx="436">
                  <c:v>2.5432459995499812E-2</c:v>
                </c:pt>
                <c:pt idx="437">
                  <c:v>3.0445060001511592E-2</c:v>
                </c:pt>
                <c:pt idx="438">
                  <c:v>2.8247600006579887E-2</c:v>
                </c:pt>
                <c:pt idx="439">
                  <c:v>2.5253660001908429E-2</c:v>
                </c:pt>
                <c:pt idx="440">
                  <c:v>2.8749379998771474E-2</c:v>
                </c:pt>
                <c:pt idx="441">
                  <c:v>3.375543999572983E-2</c:v>
                </c:pt>
                <c:pt idx="442">
                  <c:v>3.331464000075357E-2</c:v>
                </c:pt>
                <c:pt idx="443">
                  <c:v>2.9013400002440903E-2</c:v>
                </c:pt>
                <c:pt idx="444">
                  <c:v>2.2551440000825096E-2</c:v>
                </c:pt>
                <c:pt idx="445">
                  <c:v>3.410111999255605E-2</c:v>
                </c:pt>
                <c:pt idx="446">
                  <c:v>2.4988780001876876E-2</c:v>
                </c:pt>
                <c:pt idx="447">
                  <c:v>3.0226060007407796E-2</c:v>
                </c:pt>
                <c:pt idx="448">
                  <c:v>3.2232119992841035E-2</c:v>
                </c:pt>
                <c:pt idx="449">
                  <c:v>3.6195859996951185E-2</c:v>
                </c:pt>
                <c:pt idx="450">
                  <c:v>3.3735919998434838E-2</c:v>
                </c:pt>
                <c:pt idx="451">
                  <c:v>3.3943479997105896E-2</c:v>
                </c:pt>
                <c:pt idx="452">
                  <c:v>3.5669939999934286E-2</c:v>
                </c:pt>
                <c:pt idx="455">
                  <c:v>3.1730919996334706E-2</c:v>
                </c:pt>
                <c:pt idx="457">
                  <c:v>3.2052839997049887E-2</c:v>
                </c:pt>
                <c:pt idx="460">
                  <c:v>3.309265999996569E-2</c:v>
                </c:pt>
                <c:pt idx="461">
                  <c:v>2.9790939996019006E-2</c:v>
                </c:pt>
                <c:pt idx="462">
                  <c:v>3.7851920002140105E-2</c:v>
                </c:pt>
                <c:pt idx="463">
                  <c:v>3.5906839999370277E-2</c:v>
                </c:pt>
                <c:pt idx="464">
                  <c:v>3.7353700005041901E-2</c:v>
                </c:pt>
                <c:pt idx="465">
                  <c:v>3.1584439995640423E-2</c:v>
                </c:pt>
                <c:pt idx="466">
                  <c:v>4.0156240000214893E-2</c:v>
                </c:pt>
                <c:pt idx="467">
                  <c:v>3.749076000531204E-2</c:v>
                </c:pt>
                <c:pt idx="468">
                  <c:v>2.8997060006076936E-2</c:v>
                </c:pt>
                <c:pt idx="469">
                  <c:v>4.0524039999581873E-2</c:v>
                </c:pt>
                <c:pt idx="470">
                  <c:v>3.2761319998826366E-2</c:v>
                </c:pt>
                <c:pt idx="471">
                  <c:v>3.2948780004517175E-2</c:v>
                </c:pt>
                <c:pt idx="491">
                  <c:v>4.416510000010021E-2</c:v>
                </c:pt>
                <c:pt idx="494">
                  <c:v>4.1754599995329045E-2</c:v>
                </c:pt>
                <c:pt idx="495">
                  <c:v>4.4577820000995416E-2</c:v>
                </c:pt>
                <c:pt idx="503">
                  <c:v>4.9900800004252233E-2</c:v>
                </c:pt>
                <c:pt idx="504">
                  <c:v>4.447722000622889E-2</c:v>
                </c:pt>
                <c:pt idx="512">
                  <c:v>4.7754320003150497E-2</c:v>
                </c:pt>
                <c:pt idx="528">
                  <c:v>4.6827420002955478E-2</c:v>
                </c:pt>
                <c:pt idx="565">
                  <c:v>5.5410199995094445E-2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47-425A-A75E-651B8C8382AA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'Active 1'!$D$21:$D$41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1'!$J$21:$J$549</c:f>
              <c:numCache>
                <c:formatCode>General</c:formatCode>
                <c:ptCount val="529"/>
                <c:pt idx="85">
                  <c:v>5.2971999684814364E-4</c:v>
                </c:pt>
                <c:pt idx="86">
                  <c:v>-8.0000000161817297E-4</c:v>
                </c:pt>
                <c:pt idx="88">
                  <c:v>-1.4241799945011735E-3</c:v>
                </c:pt>
                <c:pt idx="89">
                  <c:v>-1.794960000552237E-3</c:v>
                </c:pt>
                <c:pt idx="90">
                  <c:v>-2.0030199957545847E-3</c:v>
                </c:pt>
                <c:pt idx="95">
                  <c:v>7.1297999966191128E-4</c:v>
                </c:pt>
                <c:pt idx="96">
                  <c:v>9.5026000053621829E-4</c:v>
                </c:pt>
                <c:pt idx="97">
                  <c:v>4.4394400028977543E-3</c:v>
                </c:pt>
                <c:pt idx="98">
                  <c:v>-5.8749999880092219E-4</c:v>
                </c:pt>
                <c:pt idx="99">
                  <c:v>-2.5756599934538826E-3</c:v>
                </c:pt>
                <c:pt idx="100">
                  <c:v>-6.7062000016449019E-4</c:v>
                </c:pt>
                <c:pt idx="107">
                  <c:v>4.170399988652207E-4</c:v>
                </c:pt>
                <c:pt idx="109">
                  <c:v>5.3460003982763737E-5</c:v>
                </c:pt>
                <c:pt idx="112">
                  <c:v>2.1567999647231773E-4</c:v>
                </c:pt>
                <c:pt idx="115">
                  <c:v>-4.9589999980526045E-4</c:v>
                </c:pt>
                <c:pt idx="116">
                  <c:v>-3.1201999809127301E-4</c:v>
                </c:pt>
                <c:pt idx="117">
                  <c:v>-7.9892000212566927E-4</c:v>
                </c:pt>
                <c:pt idx="119">
                  <c:v>-1.0616399958962575E-3</c:v>
                </c:pt>
                <c:pt idx="120">
                  <c:v>6.2223999702837318E-4</c:v>
                </c:pt>
                <c:pt idx="121">
                  <c:v>-1.715539998258464E-3</c:v>
                </c:pt>
                <c:pt idx="122">
                  <c:v>-2.2316599934129044E-3</c:v>
                </c:pt>
                <c:pt idx="124">
                  <c:v>-1.4998999977251515E-3</c:v>
                </c:pt>
                <c:pt idx="125">
                  <c:v>-6.7193999711889774E-4</c:v>
                </c:pt>
                <c:pt idx="168">
                  <c:v>-8.4607999451691285E-4</c:v>
                </c:pt>
                <c:pt idx="169">
                  <c:v>4.6912000034353696E-3</c:v>
                </c:pt>
                <c:pt idx="170">
                  <c:v>2.4458599946228787E-3</c:v>
                </c:pt>
                <c:pt idx="172">
                  <c:v>6.875079998280853E-3</c:v>
                </c:pt>
                <c:pt idx="173">
                  <c:v>-3.7876400019740686E-3</c:v>
                </c:pt>
                <c:pt idx="174">
                  <c:v>-4.5035999937681481E-4</c:v>
                </c:pt>
                <c:pt idx="175">
                  <c:v>-3.3956999977817759E-3</c:v>
                </c:pt>
                <c:pt idx="176">
                  <c:v>-1.2584200012497604E-3</c:v>
                </c:pt>
                <c:pt idx="177">
                  <c:v>-7.0376000076066703E-4</c:v>
                </c:pt>
                <c:pt idx="215">
                  <c:v>-9.6017999749165028E-4</c:v>
                </c:pt>
                <c:pt idx="216">
                  <c:v>-2.0843599995714612E-3</c:v>
                </c:pt>
                <c:pt idx="217">
                  <c:v>-1.9241999689256772E-4</c:v>
                </c:pt>
                <c:pt idx="218">
                  <c:v>-9.5135999436024576E-4</c:v>
                </c:pt>
                <c:pt idx="336">
                  <c:v>8.4656399994855747E-3</c:v>
                </c:pt>
                <c:pt idx="337">
                  <c:v>8.5056399984750897E-3</c:v>
                </c:pt>
                <c:pt idx="338">
                  <c:v>7.7675799984717742E-3</c:v>
                </c:pt>
                <c:pt idx="339">
                  <c:v>7.7975800013518892E-3</c:v>
                </c:pt>
                <c:pt idx="340">
                  <c:v>8.5322400045697577E-3</c:v>
                </c:pt>
                <c:pt idx="341">
                  <c:v>8.5522400040645152E-3</c:v>
                </c:pt>
                <c:pt idx="342">
                  <c:v>8.096900004602503E-3</c:v>
                </c:pt>
                <c:pt idx="343">
                  <c:v>8.106900000711903E-3</c:v>
                </c:pt>
                <c:pt idx="344">
                  <c:v>8.3348600019235164E-3</c:v>
                </c:pt>
                <c:pt idx="345">
                  <c:v>8.3648600048036315E-3</c:v>
                </c:pt>
                <c:pt idx="346">
                  <c:v>8.4895199979655445E-3</c:v>
                </c:pt>
                <c:pt idx="347">
                  <c:v>8.499520001350902E-3</c:v>
                </c:pt>
                <c:pt idx="406">
                  <c:v>1.8112460005795583E-2</c:v>
                </c:pt>
                <c:pt idx="407">
                  <c:v>1.8212460003269371E-2</c:v>
                </c:pt>
                <c:pt idx="408">
                  <c:v>1.7167120000522118E-2</c:v>
                </c:pt>
                <c:pt idx="473">
                  <c:v>3.7069260004500393E-2</c:v>
                </c:pt>
                <c:pt idx="474">
                  <c:v>3.6743919998116326E-2</c:v>
                </c:pt>
                <c:pt idx="475">
                  <c:v>3.7428579998959322E-2</c:v>
                </c:pt>
                <c:pt idx="476">
                  <c:v>3.67911999928765E-2</c:v>
                </c:pt>
                <c:pt idx="477">
                  <c:v>3.7055860004329588E-2</c:v>
                </c:pt>
                <c:pt idx="478">
                  <c:v>3.8543140006368048E-2</c:v>
                </c:pt>
                <c:pt idx="479">
                  <c:v>3.6967799998819828E-2</c:v>
                </c:pt>
                <c:pt idx="480">
                  <c:v>2.9466240004694555E-2</c:v>
                </c:pt>
                <c:pt idx="481">
                  <c:v>3.6353900002723094E-2</c:v>
                </c:pt>
                <c:pt idx="482">
                  <c:v>3.7553900001512375E-2</c:v>
                </c:pt>
                <c:pt idx="483">
                  <c:v>3.7008560000685975E-2</c:v>
                </c:pt>
                <c:pt idx="484">
                  <c:v>3.7321659998269752E-2</c:v>
                </c:pt>
                <c:pt idx="485">
                  <c:v>3.6576320002495777E-2</c:v>
                </c:pt>
                <c:pt idx="486">
                  <c:v>3.69007600020268E-2</c:v>
                </c:pt>
                <c:pt idx="487">
                  <c:v>3.7855419999687001E-2</c:v>
                </c:pt>
                <c:pt idx="488">
                  <c:v>3.6910079994413536E-2</c:v>
                </c:pt>
                <c:pt idx="489">
                  <c:v>3.7664240000594873E-2</c:v>
                </c:pt>
                <c:pt idx="490">
                  <c:v>4.192522000084864E-2</c:v>
                </c:pt>
                <c:pt idx="493">
                  <c:v>4.1409960002056323E-2</c:v>
                </c:pt>
                <c:pt idx="500">
                  <c:v>4.4029759999830276E-2</c:v>
                </c:pt>
                <c:pt idx="501">
                  <c:v>4.4329760006803554E-2</c:v>
                </c:pt>
                <c:pt idx="502">
                  <c:v>4.4529760001751129E-2</c:v>
                </c:pt>
                <c:pt idx="505">
                  <c:v>4.9166659999173135E-2</c:v>
                </c:pt>
                <c:pt idx="506">
                  <c:v>4.9926659994525835E-2</c:v>
                </c:pt>
                <c:pt idx="507">
                  <c:v>4.9966660000791308E-2</c:v>
                </c:pt>
                <c:pt idx="508">
                  <c:v>4.8867820005398244E-2</c:v>
                </c:pt>
                <c:pt idx="509">
                  <c:v>4.8887820004893001E-2</c:v>
                </c:pt>
                <c:pt idx="510">
                  <c:v>4.9547820002771914E-2</c:v>
                </c:pt>
                <c:pt idx="511">
                  <c:v>4.9587820001761429E-2</c:v>
                </c:pt>
                <c:pt idx="516">
                  <c:v>4.8664920002920553E-2</c:v>
                </c:pt>
                <c:pt idx="517">
                  <c:v>4.8674919999029953E-2</c:v>
                </c:pt>
                <c:pt idx="518">
                  <c:v>4.9864920001709834E-2</c:v>
                </c:pt>
                <c:pt idx="519">
                  <c:v>4.9874919997819234E-2</c:v>
                </c:pt>
                <c:pt idx="520">
                  <c:v>4.9369579995982349E-2</c:v>
                </c:pt>
                <c:pt idx="521">
                  <c:v>4.9419579998357221E-2</c:v>
                </c:pt>
                <c:pt idx="522">
                  <c:v>4.9619580000580754E-2</c:v>
                </c:pt>
                <c:pt idx="523">
                  <c:v>5.0634239996725228E-2</c:v>
                </c:pt>
                <c:pt idx="524">
                  <c:v>5.0674239995714743E-2</c:v>
                </c:pt>
                <c:pt idx="525">
                  <c:v>5.1154239998140838E-2</c:v>
                </c:pt>
                <c:pt idx="526">
                  <c:v>5.1174239997635596E-2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D47-425A-A75E-651B8C8382AA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'Active 1'!$D$21:$D$41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1'!$F$21:$F$6100</c:f>
              <c:numCache>
                <c:formatCode>General</c:formatCode>
                <c:ptCount val="608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  <c:pt idx="590">
                  <c:v>51493.5</c:v>
                </c:pt>
                <c:pt idx="591">
                  <c:v>51497</c:v>
                </c:pt>
                <c:pt idx="592">
                  <c:v>51497.5</c:v>
                </c:pt>
                <c:pt idx="593">
                  <c:v>51497.5</c:v>
                </c:pt>
                <c:pt idx="594">
                  <c:v>51498</c:v>
                </c:pt>
                <c:pt idx="595">
                  <c:v>51498</c:v>
                </c:pt>
                <c:pt idx="596">
                  <c:v>51501.5</c:v>
                </c:pt>
                <c:pt idx="597">
                  <c:v>51502</c:v>
                </c:pt>
                <c:pt idx="598">
                  <c:v>51502</c:v>
                </c:pt>
                <c:pt idx="599">
                  <c:v>51502.5</c:v>
                </c:pt>
                <c:pt idx="600">
                  <c:v>51506</c:v>
                </c:pt>
                <c:pt idx="601">
                  <c:v>51506</c:v>
                </c:pt>
                <c:pt idx="602">
                  <c:v>51506.5</c:v>
                </c:pt>
                <c:pt idx="603">
                  <c:v>51506.5</c:v>
                </c:pt>
                <c:pt idx="604">
                  <c:v>51514.5</c:v>
                </c:pt>
                <c:pt idx="605">
                  <c:v>51515</c:v>
                </c:pt>
                <c:pt idx="606">
                  <c:v>51519</c:v>
                </c:pt>
                <c:pt idx="607">
                  <c:v>51522.5</c:v>
                </c:pt>
                <c:pt idx="608">
                  <c:v>51523</c:v>
                </c:pt>
                <c:pt idx="609">
                  <c:v>51523.5</c:v>
                </c:pt>
                <c:pt idx="610">
                  <c:v>51527</c:v>
                </c:pt>
                <c:pt idx="611">
                  <c:v>51527.5</c:v>
                </c:pt>
                <c:pt idx="612">
                  <c:v>51528</c:v>
                </c:pt>
                <c:pt idx="613">
                  <c:v>51531.5</c:v>
                </c:pt>
                <c:pt idx="614">
                  <c:v>51531.5</c:v>
                </c:pt>
                <c:pt idx="615">
                  <c:v>51532</c:v>
                </c:pt>
                <c:pt idx="616">
                  <c:v>51532</c:v>
                </c:pt>
                <c:pt idx="617">
                  <c:v>51533</c:v>
                </c:pt>
                <c:pt idx="618">
                  <c:v>51535.5</c:v>
                </c:pt>
                <c:pt idx="619">
                  <c:v>51536</c:v>
                </c:pt>
                <c:pt idx="620">
                  <c:v>51536</c:v>
                </c:pt>
                <c:pt idx="621">
                  <c:v>51536.5</c:v>
                </c:pt>
                <c:pt idx="622">
                  <c:v>51536.5</c:v>
                </c:pt>
                <c:pt idx="623">
                  <c:v>51540</c:v>
                </c:pt>
                <c:pt idx="624">
                  <c:v>51540.5</c:v>
                </c:pt>
                <c:pt idx="625">
                  <c:v>51540.5</c:v>
                </c:pt>
                <c:pt idx="626">
                  <c:v>51541</c:v>
                </c:pt>
                <c:pt idx="627">
                  <c:v>51544</c:v>
                </c:pt>
                <c:pt idx="628">
                  <c:v>51544.5</c:v>
                </c:pt>
                <c:pt idx="629">
                  <c:v>51544.5</c:v>
                </c:pt>
                <c:pt idx="630">
                  <c:v>51545</c:v>
                </c:pt>
                <c:pt idx="631">
                  <c:v>51545</c:v>
                </c:pt>
                <c:pt idx="632">
                  <c:v>51549</c:v>
                </c:pt>
                <c:pt idx="633">
                  <c:v>51549.5</c:v>
                </c:pt>
                <c:pt idx="634">
                  <c:v>51595.5</c:v>
                </c:pt>
                <c:pt idx="635">
                  <c:v>51596</c:v>
                </c:pt>
                <c:pt idx="636">
                  <c:v>51761</c:v>
                </c:pt>
                <c:pt idx="637">
                  <c:v>51761.5</c:v>
                </c:pt>
                <c:pt idx="638">
                  <c:v>51762</c:v>
                </c:pt>
                <c:pt idx="639">
                  <c:v>51929</c:v>
                </c:pt>
                <c:pt idx="640">
                  <c:v>51929.5</c:v>
                </c:pt>
                <c:pt idx="641">
                  <c:v>51933</c:v>
                </c:pt>
                <c:pt idx="642">
                  <c:v>51933.5</c:v>
                </c:pt>
                <c:pt idx="643">
                  <c:v>51946</c:v>
                </c:pt>
                <c:pt idx="644">
                  <c:v>51946.5</c:v>
                </c:pt>
                <c:pt idx="645">
                  <c:v>51986</c:v>
                </c:pt>
                <c:pt idx="646">
                  <c:v>51986</c:v>
                </c:pt>
                <c:pt idx="647">
                  <c:v>51986</c:v>
                </c:pt>
                <c:pt idx="648">
                  <c:v>51986.5</c:v>
                </c:pt>
                <c:pt idx="649">
                  <c:v>51986.5</c:v>
                </c:pt>
                <c:pt idx="650">
                  <c:v>51986.5</c:v>
                </c:pt>
                <c:pt idx="651">
                  <c:v>52972</c:v>
                </c:pt>
                <c:pt idx="652">
                  <c:v>52984</c:v>
                </c:pt>
                <c:pt idx="653">
                  <c:v>53182</c:v>
                </c:pt>
                <c:pt idx="654">
                  <c:v>53182.5</c:v>
                </c:pt>
                <c:pt idx="655">
                  <c:v>53190</c:v>
                </c:pt>
                <c:pt idx="656">
                  <c:v>53194</c:v>
                </c:pt>
                <c:pt idx="657">
                  <c:v>53237.5</c:v>
                </c:pt>
                <c:pt idx="658">
                  <c:v>53238</c:v>
                </c:pt>
                <c:pt idx="659">
                  <c:v>53241</c:v>
                </c:pt>
                <c:pt idx="660">
                  <c:v>53241.5</c:v>
                </c:pt>
                <c:pt idx="661">
                  <c:v>53242</c:v>
                </c:pt>
                <c:pt idx="662">
                  <c:v>53270.5</c:v>
                </c:pt>
                <c:pt idx="663">
                  <c:v>53270.5</c:v>
                </c:pt>
                <c:pt idx="664">
                  <c:v>53271</c:v>
                </c:pt>
                <c:pt idx="665">
                  <c:v>53271</c:v>
                </c:pt>
                <c:pt idx="666">
                  <c:v>53553.5</c:v>
                </c:pt>
                <c:pt idx="667">
                  <c:v>53596</c:v>
                </c:pt>
                <c:pt idx="668">
                  <c:v>53596</c:v>
                </c:pt>
                <c:pt idx="669">
                  <c:v>53596.5</c:v>
                </c:pt>
                <c:pt idx="670">
                  <c:v>53597</c:v>
                </c:pt>
                <c:pt idx="671">
                  <c:v>54388.5</c:v>
                </c:pt>
                <c:pt idx="672">
                  <c:v>54444</c:v>
                </c:pt>
                <c:pt idx="673">
                  <c:v>54444.5</c:v>
                </c:pt>
                <c:pt idx="674">
                  <c:v>54461.5</c:v>
                </c:pt>
                <c:pt idx="675">
                  <c:v>54623.5</c:v>
                </c:pt>
                <c:pt idx="676">
                  <c:v>54632</c:v>
                </c:pt>
                <c:pt idx="677">
                  <c:v>54763.5</c:v>
                </c:pt>
                <c:pt idx="678">
                  <c:v>54764</c:v>
                </c:pt>
                <c:pt idx="679">
                  <c:v>54769</c:v>
                </c:pt>
                <c:pt idx="680">
                  <c:v>54923.5</c:v>
                </c:pt>
                <c:pt idx="681">
                  <c:v>55056</c:v>
                </c:pt>
                <c:pt idx="682">
                  <c:v>56032</c:v>
                </c:pt>
                <c:pt idx="683">
                  <c:v>56253.5</c:v>
                </c:pt>
                <c:pt idx="684">
                  <c:v>56254</c:v>
                </c:pt>
                <c:pt idx="685">
                  <c:v>56254.5</c:v>
                </c:pt>
                <c:pt idx="686">
                  <c:v>56402.5</c:v>
                </c:pt>
                <c:pt idx="687">
                  <c:v>56403</c:v>
                </c:pt>
                <c:pt idx="688">
                  <c:v>56421.5</c:v>
                </c:pt>
                <c:pt idx="689">
                  <c:v>56492</c:v>
                </c:pt>
                <c:pt idx="690">
                  <c:v>56521.5</c:v>
                </c:pt>
                <c:pt idx="691">
                  <c:v>56522</c:v>
                </c:pt>
                <c:pt idx="692">
                  <c:v>56557.5</c:v>
                </c:pt>
                <c:pt idx="693">
                  <c:v>56576</c:v>
                </c:pt>
                <c:pt idx="694">
                  <c:v>56576</c:v>
                </c:pt>
                <c:pt idx="695">
                  <c:v>56865.5</c:v>
                </c:pt>
                <c:pt idx="696">
                  <c:v>57580.5</c:v>
                </c:pt>
                <c:pt idx="697">
                  <c:v>58021</c:v>
                </c:pt>
                <c:pt idx="698">
                  <c:v>58021.5</c:v>
                </c:pt>
                <c:pt idx="699">
                  <c:v>59004.5</c:v>
                </c:pt>
                <c:pt idx="700">
                  <c:v>59040</c:v>
                </c:pt>
                <c:pt idx="701">
                  <c:v>59061.5</c:v>
                </c:pt>
                <c:pt idx="702">
                  <c:v>59095.5</c:v>
                </c:pt>
                <c:pt idx="703">
                  <c:v>59198</c:v>
                </c:pt>
                <c:pt idx="704">
                  <c:v>59222</c:v>
                </c:pt>
                <c:pt idx="705">
                  <c:v>59222.5</c:v>
                </c:pt>
                <c:pt idx="706">
                  <c:v>59223</c:v>
                </c:pt>
                <c:pt idx="707">
                  <c:v>59293</c:v>
                </c:pt>
                <c:pt idx="708">
                  <c:v>59505.5</c:v>
                </c:pt>
                <c:pt idx="709">
                  <c:v>59506</c:v>
                </c:pt>
                <c:pt idx="710">
                  <c:v>59912</c:v>
                </c:pt>
                <c:pt idx="711">
                  <c:v>60935</c:v>
                </c:pt>
                <c:pt idx="712">
                  <c:v>60935</c:v>
                </c:pt>
                <c:pt idx="713">
                  <c:v>60938</c:v>
                </c:pt>
                <c:pt idx="714">
                  <c:v>60968.5</c:v>
                </c:pt>
                <c:pt idx="715">
                  <c:v>60969</c:v>
                </c:pt>
                <c:pt idx="716">
                  <c:v>61012</c:v>
                </c:pt>
                <c:pt idx="717">
                  <c:v>61012.5</c:v>
                </c:pt>
                <c:pt idx="718">
                  <c:v>61013</c:v>
                </c:pt>
                <c:pt idx="719">
                  <c:v>61025.5</c:v>
                </c:pt>
                <c:pt idx="720">
                  <c:v>61097.5</c:v>
                </c:pt>
                <c:pt idx="721">
                  <c:v>61106</c:v>
                </c:pt>
                <c:pt idx="722">
                  <c:v>61180</c:v>
                </c:pt>
                <c:pt idx="723">
                  <c:v>61180.5</c:v>
                </c:pt>
                <c:pt idx="724">
                  <c:v>62296</c:v>
                </c:pt>
                <c:pt idx="725">
                  <c:v>62296.5</c:v>
                </c:pt>
                <c:pt idx="726">
                  <c:v>62364.5</c:v>
                </c:pt>
                <c:pt idx="727">
                  <c:v>62365</c:v>
                </c:pt>
                <c:pt idx="728">
                  <c:v>62604</c:v>
                </c:pt>
                <c:pt idx="729">
                  <c:v>62604.5</c:v>
                </c:pt>
                <c:pt idx="730">
                  <c:v>62744</c:v>
                </c:pt>
                <c:pt idx="731">
                  <c:v>62744.5</c:v>
                </c:pt>
                <c:pt idx="732">
                  <c:v>62745</c:v>
                </c:pt>
                <c:pt idx="733">
                  <c:v>63751.5</c:v>
                </c:pt>
                <c:pt idx="734">
                  <c:v>64029</c:v>
                </c:pt>
                <c:pt idx="735">
                  <c:v>64055</c:v>
                </c:pt>
                <c:pt idx="736">
                  <c:v>64064.5</c:v>
                </c:pt>
                <c:pt idx="737">
                  <c:v>64064.5</c:v>
                </c:pt>
                <c:pt idx="738">
                  <c:v>64064.5</c:v>
                </c:pt>
                <c:pt idx="739">
                  <c:v>64065</c:v>
                </c:pt>
                <c:pt idx="740">
                  <c:v>64065</c:v>
                </c:pt>
                <c:pt idx="741">
                  <c:v>64065</c:v>
                </c:pt>
                <c:pt idx="742">
                  <c:v>64065.5</c:v>
                </c:pt>
                <c:pt idx="743">
                  <c:v>64065.5</c:v>
                </c:pt>
                <c:pt idx="744">
                  <c:v>64065.5</c:v>
                </c:pt>
                <c:pt idx="745">
                  <c:v>64184</c:v>
                </c:pt>
                <c:pt idx="746">
                  <c:v>64338.5</c:v>
                </c:pt>
                <c:pt idx="747">
                  <c:v>64380</c:v>
                </c:pt>
                <c:pt idx="748">
                  <c:v>64422.5</c:v>
                </c:pt>
                <c:pt idx="749">
                  <c:v>64423</c:v>
                </c:pt>
                <c:pt idx="750">
                  <c:v>65467</c:v>
                </c:pt>
                <c:pt idx="751">
                  <c:v>65471</c:v>
                </c:pt>
                <c:pt idx="752">
                  <c:v>65471.5</c:v>
                </c:pt>
                <c:pt idx="753">
                  <c:v>65472</c:v>
                </c:pt>
                <c:pt idx="754">
                  <c:v>65552.5</c:v>
                </c:pt>
                <c:pt idx="755">
                  <c:v>67127</c:v>
                </c:pt>
                <c:pt idx="756">
                  <c:v>67127.5</c:v>
                </c:pt>
                <c:pt idx="757">
                  <c:v>67128</c:v>
                </c:pt>
                <c:pt idx="758">
                  <c:v>67276.5</c:v>
                </c:pt>
                <c:pt idx="759">
                  <c:v>67520.5</c:v>
                </c:pt>
                <c:pt idx="760">
                  <c:v>67521</c:v>
                </c:pt>
                <c:pt idx="761">
                  <c:v>68570</c:v>
                </c:pt>
                <c:pt idx="762">
                  <c:v>68573.5</c:v>
                </c:pt>
                <c:pt idx="763">
                  <c:v>68574</c:v>
                </c:pt>
                <c:pt idx="764">
                  <c:v>68663.5</c:v>
                </c:pt>
                <c:pt idx="765">
                  <c:v>68664</c:v>
                </c:pt>
                <c:pt idx="766">
                  <c:v>68813.5</c:v>
                </c:pt>
                <c:pt idx="767">
                  <c:v>68814</c:v>
                </c:pt>
                <c:pt idx="768">
                  <c:v>68928</c:v>
                </c:pt>
                <c:pt idx="769">
                  <c:v>68928.5</c:v>
                </c:pt>
                <c:pt idx="770">
                  <c:v>68935.5</c:v>
                </c:pt>
                <c:pt idx="771">
                  <c:v>68935.5</c:v>
                </c:pt>
                <c:pt idx="772">
                  <c:v>68935.5</c:v>
                </c:pt>
                <c:pt idx="773">
                  <c:v>68936</c:v>
                </c:pt>
                <c:pt idx="774">
                  <c:v>68936</c:v>
                </c:pt>
                <c:pt idx="775">
                  <c:v>68936</c:v>
                </c:pt>
                <c:pt idx="776">
                  <c:v>68936.5</c:v>
                </c:pt>
                <c:pt idx="777">
                  <c:v>68936.5</c:v>
                </c:pt>
                <c:pt idx="778">
                  <c:v>68936.5</c:v>
                </c:pt>
                <c:pt idx="779">
                  <c:v>69979</c:v>
                </c:pt>
                <c:pt idx="780">
                  <c:v>69979</c:v>
                </c:pt>
                <c:pt idx="781">
                  <c:v>69979</c:v>
                </c:pt>
                <c:pt idx="782">
                  <c:v>70191.5</c:v>
                </c:pt>
                <c:pt idx="783">
                  <c:v>70191.5</c:v>
                </c:pt>
                <c:pt idx="784">
                  <c:v>70343.5</c:v>
                </c:pt>
                <c:pt idx="785">
                  <c:v>70584</c:v>
                </c:pt>
                <c:pt idx="786">
                  <c:v>71783</c:v>
                </c:pt>
                <c:pt idx="787">
                  <c:v>71783.5</c:v>
                </c:pt>
                <c:pt idx="788">
                  <c:v>72214.5</c:v>
                </c:pt>
                <c:pt idx="789">
                  <c:v>72390</c:v>
                </c:pt>
                <c:pt idx="790">
                  <c:v>72390</c:v>
                </c:pt>
                <c:pt idx="791">
                  <c:v>72390</c:v>
                </c:pt>
                <c:pt idx="792">
                  <c:v>73362</c:v>
                </c:pt>
                <c:pt idx="793">
                  <c:v>73528.5</c:v>
                </c:pt>
                <c:pt idx="794">
                  <c:v>73605</c:v>
                </c:pt>
                <c:pt idx="795">
                  <c:v>73644.5</c:v>
                </c:pt>
                <c:pt idx="796">
                  <c:v>77952.5</c:v>
                </c:pt>
                <c:pt idx="797">
                  <c:v>77952.5</c:v>
                </c:pt>
                <c:pt idx="798">
                  <c:v>77952.5</c:v>
                </c:pt>
                <c:pt idx="799">
                  <c:v>77952.5</c:v>
                </c:pt>
                <c:pt idx="800">
                  <c:v>78056</c:v>
                </c:pt>
                <c:pt idx="801">
                  <c:v>78056.5</c:v>
                </c:pt>
                <c:pt idx="802">
                  <c:v>78057</c:v>
                </c:pt>
                <c:pt idx="803">
                  <c:v>78073</c:v>
                </c:pt>
                <c:pt idx="804">
                  <c:v>79182</c:v>
                </c:pt>
                <c:pt idx="805">
                  <c:v>79469</c:v>
                </c:pt>
                <c:pt idx="806">
                  <c:v>79499.5</c:v>
                </c:pt>
                <c:pt idx="807">
                  <c:v>79516</c:v>
                </c:pt>
                <c:pt idx="808">
                  <c:v>79516.5</c:v>
                </c:pt>
                <c:pt idx="809">
                  <c:v>79517</c:v>
                </c:pt>
                <c:pt idx="810">
                  <c:v>79564.5</c:v>
                </c:pt>
                <c:pt idx="811">
                  <c:v>80216.5</c:v>
                </c:pt>
                <c:pt idx="812">
                  <c:v>80217</c:v>
                </c:pt>
                <c:pt idx="813">
                  <c:v>81581.5</c:v>
                </c:pt>
                <c:pt idx="814">
                  <c:v>81582</c:v>
                </c:pt>
                <c:pt idx="815">
                  <c:v>81778.5</c:v>
                </c:pt>
              </c:numCache>
            </c:numRef>
          </c:xVal>
          <c:yVal>
            <c:numRef>
              <c:f>'Active 1'!$K$21:$K$6100</c:f>
              <c:numCache>
                <c:formatCode>General</c:formatCode>
                <c:ptCount val="6080"/>
                <c:pt idx="456">
                  <c:v>3.1175759999314323E-2</c:v>
                </c:pt>
                <c:pt idx="458">
                  <c:v>3.3692640005028807E-2</c:v>
                </c:pt>
                <c:pt idx="459">
                  <c:v>3.1847300000663381E-2</c:v>
                </c:pt>
                <c:pt idx="472">
                  <c:v>3.5810280001896899E-2</c:v>
                </c:pt>
                <c:pt idx="492">
                  <c:v>3.8414980001107324E-2</c:v>
                </c:pt>
                <c:pt idx="496">
                  <c:v>4.4156680007290561E-2</c:v>
                </c:pt>
                <c:pt idx="497">
                  <c:v>4.1638800001237541E-2</c:v>
                </c:pt>
                <c:pt idx="513">
                  <c:v>4.8976239995681681E-2</c:v>
                </c:pt>
                <c:pt idx="514">
                  <c:v>4.9502699999720789E-2</c:v>
                </c:pt>
                <c:pt idx="515">
                  <c:v>4.9019199999747798E-2</c:v>
                </c:pt>
                <c:pt idx="529">
                  <c:v>5.0604760006535798E-2</c:v>
                </c:pt>
                <c:pt idx="530">
                  <c:v>5.0759679994371254E-2</c:v>
                </c:pt>
                <c:pt idx="531">
                  <c:v>5.6319199997233227E-2</c:v>
                </c:pt>
                <c:pt idx="532">
                  <c:v>5.2430039999308065E-2</c:v>
                </c:pt>
                <c:pt idx="535">
                  <c:v>5.660236000403529E-2</c:v>
                </c:pt>
                <c:pt idx="536">
                  <c:v>5.3468120000616182E-2</c:v>
                </c:pt>
                <c:pt idx="543">
                  <c:v>5.4019019997213036E-2</c:v>
                </c:pt>
                <c:pt idx="544">
                  <c:v>5.5301920001511462E-2</c:v>
                </c:pt>
                <c:pt idx="545">
                  <c:v>5.4810739995446056E-2</c:v>
                </c:pt>
                <c:pt idx="546">
                  <c:v>5.4810739995446056E-2</c:v>
                </c:pt>
                <c:pt idx="547">
                  <c:v>5.3440780000528321E-2</c:v>
                </c:pt>
                <c:pt idx="548">
                  <c:v>5.4497279998031445E-2</c:v>
                </c:pt>
                <c:pt idx="550">
                  <c:v>5.689919999713311E-2</c:v>
                </c:pt>
                <c:pt idx="551">
                  <c:v>5.7832980004604906E-2</c:v>
                </c:pt>
                <c:pt idx="552">
                  <c:v>5.7287639996502548E-2</c:v>
                </c:pt>
                <c:pt idx="553">
                  <c:v>5.7324419998622034E-2</c:v>
                </c:pt>
                <c:pt idx="554">
                  <c:v>5.7205040000553709E-2</c:v>
                </c:pt>
                <c:pt idx="555">
                  <c:v>5.7398999997531064E-2</c:v>
                </c:pt>
                <c:pt idx="557">
                  <c:v>5.7504800002789125E-2</c:v>
                </c:pt>
                <c:pt idx="559">
                  <c:v>5.9347640002670232E-2</c:v>
                </c:pt>
                <c:pt idx="560">
                  <c:v>5.9802300005685538E-2</c:v>
                </c:pt>
                <c:pt idx="564">
                  <c:v>5.941935999726411E-2</c:v>
                </c:pt>
                <c:pt idx="566">
                  <c:v>6.0590401968511287E-2</c:v>
                </c:pt>
                <c:pt idx="567">
                  <c:v>6.093504476302769E-2</c:v>
                </c:pt>
                <c:pt idx="568">
                  <c:v>6.0577758828003425E-2</c:v>
                </c:pt>
                <c:pt idx="569">
                  <c:v>6.0827315704955254E-2</c:v>
                </c:pt>
                <c:pt idx="570">
                  <c:v>6.0741002504073549E-2</c:v>
                </c:pt>
                <c:pt idx="571">
                  <c:v>6.0882607656822074E-2</c:v>
                </c:pt>
                <c:pt idx="572">
                  <c:v>6.0785935274907388E-2</c:v>
                </c:pt>
                <c:pt idx="573">
                  <c:v>6.0614661801082548E-2</c:v>
                </c:pt>
                <c:pt idx="574">
                  <c:v>6.0834791802335531E-2</c:v>
                </c:pt>
                <c:pt idx="575">
                  <c:v>6.0754751168133225E-2</c:v>
                </c:pt>
                <c:pt idx="576">
                  <c:v>6.0766054906707723E-2</c:v>
                </c:pt>
                <c:pt idx="577">
                  <c:v>6.0864292470796499E-2</c:v>
                </c:pt>
                <c:pt idx="578">
                  <c:v>6.0708329794579186E-2</c:v>
                </c:pt>
                <c:pt idx="579">
                  <c:v>6.0782212465710472E-2</c:v>
                </c:pt>
                <c:pt idx="580">
                  <c:v>6.0909695501322858E-2</c:v>
                </c:pt>
                <c:pt idx="581">
                  <c:v>6.0779991996241733E-2</c:v>
                </c:pt>
                <c:pt idx="582">
                  <c:v>6.0841805796371773E-2</c:v>
                </c:pt>
                <c:pt idx="583">
                  <c:v>6.0901149896380957E-2</c:v>
                </c:pt>
                <c:pt idx="584">
                  <c:v>6.077611703221919E-2</c:v>
                </c:pt>
                <c:pt idx="585">
                  <c:v>6.0967936762608588E-2</c:v>
                </c:pt>
                <c:pt idx="586">
                  <c:v>6.0726436939148698E-2</c:v>
                </c:pt>
                <c:pt idx="587">
                  <c:v>6.0766317154048011E-2</c:v>
                </c:pt>
                <c:pt idx="588">
                  <c:v>6.0851783535326831E-2</c:v>
                </c:pt>
                <c:pt idx="589">
                  <c:v>6.0859313562104944E-2</c:v>
                </c:pt>
                <c:pt idx="590">
                  <c:v>6.1013043428829405E-2</c:v>
                </c:pt>
                <c:pt idx="591">
                  <c:v>6.0902498706127517E-2</c:v>
                </c:pt>
                <c:pt idx="592">
                  <c:v>6.0863516191602685E-2</c:v>
                </c:pt>
                <c:pt idx="593">
                  <c:v>6.0905185768206138E-2</c:v>
                </c:pt>
                <c:pt idx="594">
                  <c:v>6.0752716723072808E-2</c:v>
                </c:pt>
                <c:pt idx="595">
                  <c:v>6.075593253626721E-2</c:v>
                </c:pt>
                <c:pt idx="596">
                  <c:v>6.0890325068612583E-2</c:v>
                </c:pt>
                <c:pt idx="597">
                  <c:v>6.0757653729524463E-2</c:v>
                </c:pt>
                <c:pt idx="598">
                  <c:v>6.0793307799031027E-2</c:v>
                </c:pt>
                <c:pt idx="599">
                  <c:v>6.0883508464030456E-2</c:v>
                </c:pt>
                <c:pt idx="600">
                  <c:v>6.078689682908589E-2</c:v>
                </c:pt>
                <c:pt idx="601">
                  <c:v>6.0818472040409688E-2</c:v>
                </c:pt>
                <c:pt idx="602">
                  <c:v>6.0831557631900068E-2</c:v>
                </c:pt>
                <c:pt idx="603">
                  <c:v>6.0880496574100107E-2</c:v>
                </c:pt>
                <c:pt idx="604">
                  <c:v>6.0884668499056716E-2</c:v>
                </c:pt>
                <c:pt idx="605">
                  <c:v>6.0833935982373077E-2</c:v>
                </c:pt>
                <c:pt idx="606">
                  <c:v>6.085933403664967E-2</c:v>
                </c:pt>
                <c:pt idx="607">
                  <c:v>6.1021253364742734E-2</c:v>
                </c:pt>
                <c:pt idx="608">
                  <c:v>6.0891117529536132E-2</c:v>
                </c:pt>
                <c:pt idx="609">
                  <c:v>6.096078893460799E-2</c:v>
                </c:pt>
                <c:pt idx="610">
                  <c:v>6.0918211034731939E-2</c:v>
                </c:pt>
                <c:pt idx="611">
                  <c:v>6.0903655561560299E-2</c:v>
                </c:pt>
                <c:pt idx="612">
                  <c:v>6.091899373132037E-2</c:v>
                </c:pt>
                <c:pt idx="613">
                  <c:v>6.0906636470463127E-2</c:v>
                </c:pt>
                <c:pt idx="614">
                  <c:v>6.0916848691704217E-2</c:v>
                </c:pt>
                <c:pt idx="615">
                  <c:v>6.0886209328600671E-2</c:v>
                </c:pt>
                <c:pt idx="616">
                  <c:v>6.0898036732396577E-2</c:v>
                </c:pt>
                <c:pt idx="617">
                  <c:v>6.1087560003215913E-2</c:v>
                </c:pt>
                <c:pt idx="618">
                  <c:v>6.0963067029661033E-2</c:v>
                </c:pt>
                <c:pt idx="619">
                  <c:v>6.0840389036457054E-2</c:v>
                </c:pt>
                <c:pt idx="620">
                  <c:v>6.0861212710733525E-2</c:v>
                </c:pt>
                <c:pt idx="621">
                  <c:v>6.0916433707461692E-2</c:v>
                </c:pt>
                <c:pt idx="622">
                  <c:v>6.0934058667044155E-2</c:v>
                </c:pt>
                <c:pt idx="623">
                  <c:v>6.0943318108911626E-2</c:v>
                </c:pt>
                <c:pt idx="624">
                  <c:v>6.086516360664973E-2</c:v>
                </c:pt>
                <c:pt idx="625">
                  <c:v>6.0880173397890758E-2</c:v>
                </c:pt>
                <c:pt idx="626">
                  <c:v>6.0931436564715113E-2</c:v>
                </c:pt>
                <c:pt idx="627">
                  <c:v>6.1040905100526288E-2</c:v>
                </c:pt>
                <c:pt idx="628">
                  <c:v>6.0838189361675177E-2</c:v>
                </c:pt>
                <c:pt idx="629">
                  <c:v>6.0895055095897987E-2</c:v>
                </c:pt>
                <c:pt idx="630">
                  <c:v>6.0884806560352445E-2</c:v>
                </c:pt>
                <c:pt idx="631">
                  <c:v>6.0913402958249208E-2</c:v>
                </c:pt>
                <c:pt idx="632">
                  <c:v>6.099730463756714E-2</c:v>
                </c:pt>
                <c:pt idx="633">
                  <c:v>6.0917598602827638E-2</c:v>
                </c:pt>
                <c:pt idx="634">
                  <c:v>6.1036070270347409E-2</c:v>
                </c:pt>
                <c:pt idx="635">
                  <c:v>6.1253622901858762E-2</c:v>
                </c:pt>
                <c:pt idx="639">
                  <c:v>6.285746036155615E-2</c:v>
                </c:pt>
                <c:pt idx="640">
                  <c:v>6.279045080736978E-2</c:v>
                </c:pt>
                <c:pt idx="641">
                  <c:v>6.2848848567227833E-2</c:v>
                </c:pt>
                <c:pt idx="642">
                  <c:v>6.249204276537057E-2</c:v>
                </c:pt>
                <c:pt idx="643">
                  <c:v>6.2898484495235607E-2</c:v>
                </c:pt>
                <c:pt idx="644">
                  <c:v>6.253120036853943E-2</c:v>
                </c:pt>
                <c:pt idx="645">
                  <c:v>6.260951999865938E-2</c:v>
                </c:pt>
                <c:pt idx="646">
                  <c:v>6.2619520002044737E-2</c:v>
                </c:pt>
                <c:pt idx="647">
                  <c:v>6.2619520002044737E-2</c:v>
                </c:pt>
                <c:pt idx="648">
                  <c:v>6.2264180000056513E-2</c:v>
                </c:pt>
                <c:pt idx="649">
                  <c:v>6.2274179996165913E-2</c:v>
                </c:pt>
                <c:pt idx="650">
                  <c:v>6.2274179996165913E-2</c:v>
                </c:pt>
                <c:pt idx="652">
                  <c:v>6.591088000277523E-2</c:v>
                </c:pt>
                <c:pt idx="656">
                  <c:v>6.6078080002625939E-2</c:v>
                </c:pt>
                <c:pt idx="662">
                  <c:v>6.6031059999659192E-2</c:v>
                </c:pt>
                <c:pt idx="663">
                  <c:v>6.6031059999659192E-2</c:v>
                </c:pt>
                <c:pt idx="664">
                  <c:v>6.7185719999542926E-2</c:v>
                </c:pt>
                <c:pt idx="665">
                  <c:v>6.7185719999542926E-2</c:v>
                </c:pt>
                <c:pt idx="668">
                  <c:v>6.8064719998801593E-2</c:v>
                </c:pt>
                <c:pt idx="671">
                  <c:v>7.0050819995230995E-2</c:v>
                </c:pt>
                <c:pt idx="672">
                  <c:v>7.0418080002127681E-2</c:v>
                </c:pt>
                <c:pt idx="673">
                  <c:v>7.0172740000998601E-2</c:v>
                </c:pt>
                <c:pt idx="674">
                  <c:v>7.0231179997790605E-2</c:v>
                </c:pt>
                <c:pt idx="675">
                  <c:v>7.0941019999736454E-2</c:v>
                </c:pt>
                <c:pt idx="676">
                  <c:v>7.0370239998737816E-2</c:v>
                </c:pt>
                <c:pt idx="677">
                  <c:v>7.144581999455113E-2</c:v>
                </c:pt>
                <c:pt idx="678">
                  <c:v>7.1000480005750433E-2</c:v>
                </c:pt>
                <c:pt idx="679">
                  <c:v>7.1147080001537688E-2</c:v>
                </c:pt>
                <c:pt idx="680">
                  <c:v>7.213702000444755E-2</c:v>
                </c:pt>
                <c:pt idx="681">
                  <c:v>7.2221920003357809E-2</c:v>
                </c:pt>
                <c:pt idx="682">
                  <c:v>7.4918239995895419E-2</c:v>
                </c:pt>
                <c:pt idx="683">
                  <c:v>7.5932619998638984E-2</c:v>
                </c:pt>
                <c:pt idx="684">
                  <c:v>7.5287280000338797E-2</c:v>
                </c:pt>
                <c:pt idx="685">
                  <c:v>7.5941939998301677E-2</c:v>
                </c:pt>
                <c:pt idx="686">
                  <c:v>7.6621299995167647E-2</c:v>
                </c:pt>
                <c:pt idx="687">
                  <c:v>7.5375960004748777E-2</c:v>
                </c:pt>
                <c:pt idx="688">
                  <c:v>7.6698379998560995E-2</c:v>
                </c:pt>
                <c:pt idx="689">
                  <c:v>7.4405439998372458E-2</c:v>
                </c:pt>
                <c:pt idx="690">
                  <c:v>7.6830379999591969E-2</c:v>
                </c:pt>
                <c:pt idx="691">
                  <c:v>7.4985040002502501E-2</c:v>
                </c:pt>
                <c:pt idx="692">
                  <c:v>7.6165899998159148E-2</c:v>
                </c:pt>
                <c:pt idx="693">
                  <c:v>7.2588319999340456E-2</c:v>
                </c:pt>
                <c:pt idx="694">
                  <c:v>7.5688320001063403E-2</c:v>
                </c:pt>
                <c:pt idx="695">
                  <c:v>7.6736460003303364E-2</c:v>
                </c:pt>
                <c:pt idx="696">
                  <c:v>7.8400259997579269E-2</c:v>
                </c:pt>
                <c:pt idx="697">
                  <c:v>7.9655720001028385E-2</c:v>
                </c:pt>
                <c:pt idx="698">
                  <c:v>7.9210379997675773E-2</c:v>
                </c:pt>
                <c:pt idx="699">
                  <c:v>8.2271939994825516E-2</c:v>
                </c:pt>
                <c:pt idx="700">
                  <c:v>8.1552800002100412E-2</c:v>
                </c:pt>
                <c:pt idx="701">
                  <c:v>8.2203179998032283E-2</c:v>
                </c:pt>
                <c:pt idx="702">
                  <c:v>8.2020059999194928E-2</c:v>
                </c:pt>
                <c:pt idx="703">
                  <c:v>8.2125360000645742E-2</c:v>
                </c:pt>
                <c:pt idx="704">
                  <c:v>8.2449040004576091E-2</c:v>
                </c:pt>
                <c:pt idx="705">
                  <c:v>8.2803700002841651E-2</c:v>
                </c:pt>
                <c:pt idx="706">
                  <c:v>8.1958359995041974E-2</c:v>
                </c:pt>
                <c:pt idx="707">
                  <c:v>8.2610760000534356E-2</c:v>
                </c:pt>
                <c:pt idx="708">
                  <c:v>8.3441260001563933E-2</c:v>
                </c:pt>
                <c:pt idx="709">
                  <c:v>8.3095919995685108E-2</c:v>
                </c:pt>
                <c:pt idx="710">
                  <c:v>8.4979840001324192E-2</c:v>
                </c:pt>
                <c:pt idx="711">
                  <c:v>8.4214200003771111E-2</c:v>
                </c:pt>
                <c:pt idx="712">
                  <c:v>9.001420000276994E-2</c:v>
                </c:pt>
                <c:pt idx="713">
                  <c:v>8.7542159999429714E-2</c:v>
                </c:pt>
                <c:pt idx="714">
                  <c:v>8.7976419999904465E-2</c:v>
                </c:pt>
                <c:pt idx="715">
                  <c:v>8.783108000352513E-2</c:v>
                </c:pt>
                <c:pt idx="719">
                  <c:v>8.830766000028234E-2</c:v>
                </c:pt>
                <c:pt idx="720">
                  <c:v>8.7978700001258403E-2</c:v>
                </c:pt>
                <c:pt idx="721">
                  <c:v>8.790791999490466E-2</c:v>
                </c:pt>
                <c:pt idx="722">
                  <c:v>8.8297599992074538E-2</c:v>
                </c:pt>
                <c:pt idx="723">
                  <c:v>8.8252260000444949E-2</c:v>
                </c:pt>
                <c:pt idx="724">
                  <c:v>9.0898720001860056E-2</c:v>
                </c:pt>
                <c:pt idx="725">
                  <c:v>9.0753379998204764E-2</c:v>
                </c:pt>
                <c:pt idx="726">
                  <c:v>9.2387139993661549E-2</c:v>
                </c:pt>
                <c:pt idx="727">
                  <c:v>9.1141800003242679E-2</c:v>
                </c:pt>
                <c:pt idx="728">
                  <c:v>9.1969280001649167E-2</c:v>
                </c:pt>
                <c:pt idx="729">
                  <c:v>9.1823939997993875E-2</c:v>
                </c:pt>
                <c:pt idx="730">
                  <c:v>9.2074080006568693E-2</c:v>
                </c:pt>
                <c:pt idx="731">
                  <c:v>9.162874000321608E-2</c:v>
                </c:pt>
                <c:pt idx="732">
                  <c:v>9.2483399996126536E-2</c:v>
                </c:pt>
                <c:pt idx="733">
                  <c:v>9.459398000035435E-2</c:v>
                </c:pt>
                <c:pt idx="734">
                  <c:v>9.4450279997545294E-2</c:v>
                </c:pt>
                <c:pt idx="735">
                  <c:v>9.4592599998577498E-2</c:v>
                </c:pt>
                <c:pt idx="736">
                  <c:v>9.1331139992689714E-2</c:v>
                </c:pt>
                <c:pt idx="737">
                  <c:v>9.1631139992387034E-2</c:v>
                </c:pt>
                <c:pt idx="738">
                  <c:v>9.1731139997136779E-2</c:v>
                </c:pt>
                <c:pt idx="739">
                  <c:v>9.0485799999441952E-2</c:v>
                </c:pt>
                <c:pt idx="740">
                  <c:v>9.0885800003889017E-2</c:v>
                </c:pt>
                <c:pt idx="741">
                  <c:v>9.1885800000454765E-2</c:v>
                </c:pt>
                <c:pt idx="742">
                  <c:v>9.1440459997102153E-2</c:v>
                </c:pt>
                <c:pt idx="743">
                  <c:v>9.1440459997102153E-2</c:v>
                </c:pt>
                <c:pt idx="744">
                  <c:v>9.1540460001851898E-2</c:v>
                </c:pt>
                <c:pt idx="745">
                  <c:v>9.5284880000690464E-2</c:v>
                </c:pt>
                <c:pt idx="746">
                  <c:v>9.5484819998091552E-2</c:v>
                </c:pt>
                <c:pt idx="747">
                  <c:v>9.5391599999857135E-2</c:v>
                </c:pt>
                <c:pt idx="748">
                  <c:v>9.6627700004319195E-2</c:v>
                </c:pt>
                <c:pt idx="749">
                  <c:v>9.5772360000410117E-2</c:v>
                </c:pt>
                <c:pt idx="754">
                  <c:v>9.6879299999272916E-2</c:v>
                </c:pt>
                <c:pt idx="758">
                  <c:v>0.10116697999910684</c:v>
                </c:pt>
                <c:pt idx="759">
                  <c:v>0.1012910599965835</c:v>
                </c:pt>
                <c:pt idx="760">
                  <c:v>0.10140571999363601</c:v>
                </c:pt>
                <c:pt idx="761">
                  <c:v>0.1052724000037415</c:v>
                </c:pt>
                <c:pt idx="762">
                  <c:v>0.10555501999624539</c:v>
                </c:pt>
                <c:pt idx="763">
                  <c:v>0.10500967999541899</c:v>
                </c:pt>
                <c:pt idx="764">
                  <c:v>0.10509381999872858</c:v>
                </c:pt>
                <c:pt idx="765">
                  <c:v>0.1058484800014412</c:v>
                </c:pt>
                <c:pt idx="766">
                  <c:v>0.10279182000522269</c:v>
                </c:pt>
                <c:pt idx="767">
                  <c:v>0.10274647999904118</c:v>
                </c:pt>
                <c:pt idx="768">
                  <c:v>0.10620896000182256</c:v>
                </c:pt>
                <c:pt idx="769">
                  <c:v>0.10716361999948276</c:v>
                </c:pt>
                <c:pt idx="770">
                  <c:v>0.10672886000247672</c:v>
                </c:pt>
                <c:pt idx="771">
                  <c:v>0.1067288600752363</c:v>
                </c:pt>
                <c:pt idx="772">
                  <c:v>0.1067288600752363</c:v>
                </c:pt>
                <c:pt idx="773">
                  <c:v>0.10688351999851875</c:v>
                </c:pt>
                <c:pt idx="774">
                  <c:v>0.10688352015858982</c:v>
                </c:pt>
                <c:pt idx="775">
                  <c:v>0.10688352015858982</c:v>
                </c:pt>
                <c:pt idx="776">
                  <c:v>0.10693817994615529</c:v>
                </c:pt>
                <c:pt idx="777">
                  <c:v>0.10693817994615529</c:v>
                </c:pt>
                <c:pt idx="778">
                  <c:v>0.10693817999708699</c:v>
                </c:pt>
                <c:pt idx="779">
                  <c:v>0.11170428000332322</c:v>
                </c:pt>
                <c:pt idx="780">
                  <c:v>0.11310428000433603</c:v>
                </c:pt>
                <c:pt idx="781">
                  <c:v>0.11310428000433603</c:v>
                </c:pt>
                <c:pt idx="782">
                  <c:v>0.11220478000177536</c:v>
                </c:pt>
                <c:pt idx="783">
                  <c:v>0.11236478000500938</c:v>
                </c:pt>
                <c:pt idx="784">
                  <c:v>0.11285142000269843</c:v>
                </c:pt>
                <c:pt idx="785">
                  <c:v>0.1135928799994872</c:v>
                </c:pt>
                <c:pt idx="786">
                  <c:v>0.1187175599989132</c:v>
                </c:pt>
                <c:pt idx="787">
                  <c:v>0.11767221999616595</c:v>
                </c:pt>
                <c:pt idx="788">
                  <c:v>0.1194591399980709</c:v>
                </c:pt>
                <c:pt idx="789">
                  <c:v>0.11782479999237694</c:v>
                </c:pt>
                <c:pt idx="790">
                  <c:v>0.11787479990744032</c:v>
                </c:pt>
                <c:pt idx="791">
                  <c:v>0.11789480005973019</c:v>
                </c:pt>
                <c:pt idx="792">
                  <c:v>0.12412383999617305</c:v>
                </c:pt>
                <c:pt idx="793">
                  <c:v>0.12494562000210863</c:v>
                </c:pt>
                <c:pt idx="794">
                  <c:v>0.12516859999595908</c:v>
                </c:pt>
                <c:pt idx="795">
                  <c:v>0.12553674000810133</c:v>
                </c:pt>
                <c:pt idx="796">
                  <c:v>0.13666729998658411</c:v>
                </c:pt>
                <c:pt idx="797">
                  <c:v>0.13766730015049689</c:v>
                </c:pt>
                <c:pt idx="798">
                  <c:v>0.13766730015049689</c:v>
                </c:pt>
                <c:pt idx="799">
                  <c:v>0.13766730015049689</c:v>
                </c:pt>
                <c:pt idx="800">
                  <c:v>0.13718191999942064</c:v>
                </c:pt>
                <c:pt idx="801">
                  <c:v>0.13853658000152791</c:v>
                </c:pt>
                <c:pt idx="802">
                  <c:v>0.1369912399968598</c:v>
                </c:pt>
                <c:pt idx="803">
                  <c:v>0.13134036000701599</c:v>
                </c:pt>
                <c:pt idx="804">
                  <c:v>0.14207624003029196</c:v>
                </c:pt>
                <c:pt idx="805">
                  <c:v>0.13955107999936445</c:v>
                </c:pt>
                <c:pt idx="806">
                  <c:v>0.14238533999741776</c:v>
                </c:pt>
                <c:pt idx="807">
                  <c:v>0.1441891200011014</c:v>
                </c:pt>
                <c:pt idx="808">
                  <c:v>0.14394377999997232</c:v>
                </c:pt>
                <c:pt idx="809">
                  <c:v>0.14379844000359299</c:v>
                </c:pt>
                <c:pt idx="810">
                  <c:v>0.1421911400029785</c:v>
                </c:pt>
                <c:pt idx="811">
                  <c:v>0.14706777999526821</c:v>
                </c:pt>
                <c:pt idx="812">
                  <c:v>0.14742244000080973</c:v>
                </c:pt>
                <c:pt idx="813">
                  <c:v>0.15218957999604754</c:v>
                </c:pt>
                <c:pt idx="814">
                  <c:v>0.15234423999936553</c:v>
                </c:pt>
                <c:pt idx="815">
                  <c:v>0.15302561999851605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D47-425A-A75E-651B8C8382AA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1'!$L$21:$L$610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D47-425A-A75E-651B8C8382AA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Genet &amp; 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1'!$M$21:$M$610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D47-425A-A75E-651B8C8382AA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1'!$N$21:$N$610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D47-425A-A75E-651B8C8382AA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1'!$O$21:$O$610</c:f>
              <c:numCache>
                <c:formatCode>General</c:formatCode>
                <c:ptCount val="590"/>
                <c:pt idx="107">
                  <c:v>-6.8116437429620313E-2</c:v>
                </c:pt>
                <c:pt idx="109">
                  <c:v>-6.4262448593777693E-2</c:v>
                </c:pt>
                <c:pt idx="110">
                  <c:v>-6.4230955324434749E-2</c:v>
                </c:pt>
                <c:pt idx="111">
                  <c:v>-6.4229643104878803E-2</c:v>
                </c:pt>
                <c:pt idx="112">
                  <c:v>-6.4174529883528647E-2</c:v>
                </c:pt>
                <c:pt idx="115">
                  <c:v>-6.3994755804362674E-2</c:v>
                </c:pt>
                <c:pt idx="116">
                  <c:v>-6.3971135852355476E-2</c:v>
                </c:pt>
                <c:pt idx="117">
                  <c:v>-6.3925208167897013E-2</c:v>
                </c:pt>
                <c:pt idx="119">
                  <c:v>-6.3914710411449374E-2</c:v>
                </c:pt>
                <c:pt idx="120">
                  <c:v>-6.3891090459442162E-2</c:v>
                </c:pt>
                <c:pt idx="121">
                  <c:v>-6.3803171749193116E-2</c:v>
                </c:pt>
                <c:pt idx="122">
                  <c:v>-6.3779551797185904E-2</c:v>
                </c:pt>
                <c:pt idx="124">
                  <c:v>-6.3207424070789109E-2</c:v>
                </c:pt>
                <c:pt idx="125">
                  <c:v>-6.3199550753453376E-2</c:v>
                </c:pt>
                <c:pt idx="168">
                  <c:v>-5.2280571828343954E-2</c:v>
                </c:pt>
                <c:pt idx="169">
                  <c:v>-5.2270074071896308E-2</c:v>
                </c:pt>
                <c:pt idx="170">
                  <c:v>-5.2268761852340348E-2</c:v>
                </c:pt>
                <c:pt idx="171">
                  <c:v>-5.2247766339445056E-2</c:v>
                </c:pt>
                <c:pt idx="172">
                  <c:v>-5.2246454119889096E-2</c:v>
                </c:pt>
                <c:pt idx="173">
                  <c:v>-5.2235956363441451E-2</c:v>
                </c:pt>
                <c:pt idx="174">
                  <c:v>-5.2225458606993805E-2</c:v>
                </c:pt>
                <c:pt idx="175">
                  <c:v>-5.2224146387437845E-2</c:v>
                </c:pt>
                <c:pt idx="176">
                  <c:v>-5.2213648630990199E-2</c:v>
                </c:pt>
                <c:pt idx="177">
                  <c:v>-5.2212336411434246E-2</c:v>
                </c:pt>
                <c:pt idx="194">
                  <c:v>-4.0473220263852354E-2</c:v>
                </c:pt>
                <c:pt idx="195">
                  <c:v>-4.0450912531401102E-2</c:v>
                </c:pt>
                <c:pt idx="198">
                  <c:v>-4.0002133443264171E-2</c:v>
                </c:pt>
                <c:pt idx="200">
                  <c:v>-3.983416934010181E-2</c:v>
                </c:pt>
                <c:pt idx="202">
                  <c:v>-3.966620523693945E-2</c:v>
                </c:pt>
                <c:pt idx="203">
                  <c:v>-3.9653083041379891E-2</c:v>
                </c:pt>
                <c:pt idx="204">
                  <c:v>-3.9621589772036947E-2</c:v>
                </c:pt>
                <c:pt idx="205">
                  <c:v>-3.9620277552480987E-2</c:v>
                </c:pt>
                <c:pt idx="206">
                  <c:v>-3.9618965332925034E-2</c:v>
                </c:pt>
                <c:pt idx="207">
                  <c:v>-3.9618965332925034E-2</c:v>
                </c:pt>
                <c:pt idx="208">
                  <c:v>-3.9575662087578491E-2</c:v>
                </c:pt>
                <c:pt idx="209">
                  <c:v>-3.9419507960419729E-2</c:v>
                </c:pt>
                <c:pt idx="210">
                  <c:v>-3.9418195740863776E-2</c:v>
                </c:pt>
                <c:pt idx="211">
                  <c:v>-3.9330277030614723E-2</c:v>
                </c:pt>
                <c:pt idx="212">
                  <c:v>-3.932896481105877E-2</c:v>
                </c:pt>
                <c:pt idx="213">
                  <c:v>-3.932896481105877E-2</c:v>
                </c:pt>
                <c:pt idx="230">
                  <c:v>-3.6186198974544281E-2</c:v>
                </c:pt>
                <c:pt idx="261">
                  <c:v>-2.7372020217188195E-2</c:v>
                </c:pt>
                <c:pt idx="262">
                  <c:v>-2.7293287043830834E-2</c:v>
                </c:pt>
                <c:pt idx="263">
                  <c:v>-2.7272291530935543E-2</c:v>
                </c:pt>
                <c:pt idx="264">
                  <c:v>-2.7270979311379583E-2</c:v>
                </c:pt>
                <c:pt idx="270">
                  <c:v>-2.5912832070965182E-2</c:v>
                </c:pt>
                <c:pt idx="276">
                  <c:v>-2.362038450671014E-2</c:v>
                </c:pt>
                <c:pt idx="277">
                  <c:v>-2.3563959065804038E-2</c:v>
                </c:pt>
                <c:pt idx="279">
                  <c:v>-2.3486538112002638E-2</c:v>
                </c:pt>
                <c:pt idx="280">
                  <c:v>-2.3451108183991827E-2</c:v>
                </c:pt>
                <c:pt idx="333">
                  <c:v>-1.1491539151009339E-2</c:v>
                </c:pt>
                <c:pt idx="337">
                  <c:v>-1.0759320638785923E-2</c:v>
                </c:pt>
                <c:pt idx="339">
                  <c:v>-1.0747510662782317E-2</c:v>
                </c:pt>
                <c:pt idx="341">
                  <c:v>-1.0746198443226357E-2</c:v>
                </c:pt>
                <c:pt idx="343">
                  <c:v>-1.0744886223670404E-2</c:v>
                </c:pt>
                <c:pt idx="344">
                  <c:v>-1.0737012906334671E-2</c:v>
                </c:pt>
                <c:pt idx="346">
                  <c:v>-1.0735700686778711E-2</c:v>
                </c:pt>
                <c:pt idx="362">
                  <c:v>-3.124827262234231E-3</c:v>
                </c:pt>
                <c:pt idx="364">
                  <c:v>-3.0355963324292246E-3</c:v>
                </c:pt>
                <c:pt idx="381">
                  <c:v>1.0414698279258977E-3</c:v>
                </c:pt>
                <c:pt idx="383">
                  <c:v>1.0978952688319998E-3</c:v>
                </c:pt>
                <c:pt idx="384">
                  <c:v>1.1530084901821558E-3</c:v>
                </c:pt>
                <c:pt idx="389">
                  <c:v>1.56766986986423E-3</c:v>
                </c:pt>
                <c:pt idx="407">
                  <c:v>9.4186794731486584E-3</c:v>
                </c:pt>
                <c:pt idx="453">
                  <c:v>3.0406319051108049E-2</c:v>
                </c:pt>
                <c:pt idx="454">
                  <c:v>3.0440436759562914E-2</c:v>
                </c:pt>
                <c:pt idx="456">
                  <c:v>3.1076863244201544E-2</c:v>
                </c:pt>
                <c:pt idx="458">
                  <c:v>3.1166094174006551E-2</c:v>
                </c:pt>
                <c:pt idx="459">
                  <c:v>3.1167406393562497E-2</c:v>
                </c:pt>
                <c:pt idx="472">
                  <c:v>3.792927376540349E-2</c:v>
                </c:pt>
                <c:pt idx="481">
                  <c:v>3.9053845924857736E-2</c:v>
                </c:pt>
                <c:pt idx="483">
                  <c:v>3.9055158144413696E-2</c:v>
                </c:pt>
                <c:pt idx="484">
                  <c:v>3.9101085828872145E-2</c:v>
                </c:pt>
                <c:pt idx="485">
                  <c:v>3.9102398048428105E-2</c:v>
                </c:pt>
                <c:pt idx="487">
                  <c:v>3.9279547688482158E-2</c:v>
                </c:pt>
                <c:pt idx="488">
                  <c:v>3.9280859908038118E-2</c:v>
                </c:pt>
                <c:pt idx="489">
                  <c:v>3.9380588594290764E-2</c:v>
                </c:pt>
                <c:pt idx="491">
                  <c:v>4.2098195294675525E-2</c:v>
                </c:pt>
                <c:pt idx="492">
                  <c:v>4.2253037202278326E-2</c:v>
                </c:pt>
                <c:pt idx="494">
                  <c:v>4.4164941095306151E-2</c:v>
                </c:pt>
                <c:pt idx="495">
                  <c:v>4.5368246428117751E-2</c:v>
                </c:pt>
                <c:pt idx="496">
                  <c:v>4.5855079883377406E-2</c:v>
                </c:pt>
                <c:pt idx="497">
                  <c:v>4.5962681886965784E-2</c:v>
                </c:pt>
                <c:pt idx="498">
                  <c:v>4.5962681886965784E-2</c:v>
                </c:pt>
                <c:pt idx="499">
                  <c:v>4.5962681886965784E-2</c:v>
                </c:pt>
                <c:pt idx="501">
                  <c:v>4.6692275960077301E-2</c:v>
                </c:pt>
                <c:pt idx="502">
                  <c:v>4.6692275960077301E-2</c:v>
                </c:pt>
                <c:pt idx="503">
                  <c:v>4.6881235576134953E-2</c:v>
                </c:pt>
                <c:pt idx="504">
                  <c:v>4.9423004856021621E-2</c:v>
                </c:pt>
                <c:pt idx="507">
                  <c:v>4.9926897165508702E-2</c:v>
                </c:pt>
                <c:pt idx="509">
                  <c:v>4.9961014873963552E-2</c:v>
                </c:pt>
                <c:pt idx="511">
                  <c:v>4.9961014873963552E-2</c:v>
                </c:pt>
                <c:pt idx="512">
                  <c:v>4.9993820362862457E-2</c:v>
                </c:pt>
                <c:pt idx="513">
                  <c:v>5.0140788953129525E-2</c:v>
                </c:pt>
                <c:pt idx="516">
                  <c:v>5.0531830380804388E-2</c:v>
                </c:pt>
                <c:pt idx="518">
                  <c:v>5.0531830380804388E-2</c:v>
                </c:pt>
                <c:pt idx="521">
                  <c:v>5.0533142600360348E-2</c:v>
                </c:pt>
                <c:pt idx="522">
                  <c:v>5.0533142600360348E-2</c:v>
                </c:pt>
                <c:pt idx="524">
                  <c:v>5.0534454819916308E-2</c:v>
                </c:pt>
                <c:pt idx="526">
                  <c:v>5.0534454819916308E-2</c:v>
                </c:pt>
                <c:pt idx="527">
                  <c:v>5.0664364555955937E-2</c:v>
                </c:pt>
                <c:pt idx="528">
                  <c:v>5.1351967603276857E-2</c:v>
                </c:pt>
                <c:pt idx="529">
                  <c:v>5.161309929491209E-2</c:v>
                </c:pt>
                <c:pt idx="530">
                  <c:v>5.1825678862976954E-2</c:v>
                </c:pt>
                <c:pt idx="531">
                  <c:v>5.375726604934411E-2</c:v>
                </c:pt>
                <c:pt idx="532">
                  <c:v>5.3985592252080439E-2</c:v>
                </c:pt>
                <c:pt idx="533">
                  <c:v>5.4351701508192157E-2</c:v>
                </c:pt>
                <c:pt idx="534">
                  <c:v>5.4353013727748117E-2</c:v>
                </c:pt>
                <c:pt idx="535">
                  <c:v>5.4709937446968115E-2</c:v>
                </c:pt>
                <c:pt idx="536">
                  <c:v>5.5150843217769335E-2</c:v>
                </c:pt>
                <c:pt idx="537">
                  <c:v>5.5170526511108653E-2</c:v>
                </c:pt>
                <c:pt idx="538">
                  <c:v>5.5170526511108653E-2</c:v>
                </c:pt>
                <c:pt idx="539">
                  <c:v>5.5170526511108653E-2</c:v>
                </c:pt>
                <c:pt idx="540">
                  <c:v>5.5171838730664613E-2</c:v>
                </c:pt>
                <c:pt idx="541">
                  <c:v>5.5171838730664613E-2</c:v>
                </c:pt>
                <c:pt idx="542">
                  <c:v>5.5171838730664613E-2</c:v>
                </c:pt>
                <c:pt idx="543">
                  <c:v>5.562980335569323E-2</c:v>
                </c:pt>
                <c:pt idx="544">
                  <c:v>5.637120740480836E-2</c:v>
                </c:pt>
                <c:pt idx="545">
                  <c:v>5.6472248310616951E-2</c:v>
                </c:pt>
                <c:pt idx="546">
                  <c:v>5.6472248310616951E-2</c:v>
                </c:pt>
                <c:pt idx="547">
                  <c:v>5.8170260416023967E-2</c:v>
                </c:pt>
                <c:pt idx="548">
                  <c:v>5.8203065904922857E-2</c:v>
                </c:pt>
                <c:pt idx="549">
                  <c:v>5.8283111297836171E-2</c:v>
                </c:pt>
                <c:pt idx="550">
                  <c:v>5.8350034495189912E-2</c:v>
                </c:pt>
                <c:pt idx="551">
                  <c:v>5.8393337740536455E-2</c:v>
                </c:pt>
                <c:pt idx="552">
                  <c:v>5.8394649960092415E-2</c:v>
                </c:pt>
                <c:pt idx="553">
                  <c:v>5.8503564183236767E-2</c:v>
                </c:pt>
                <c:pt idx="554">
                  <c:v>5.8906415586915228E-2</c:v>
                </c:pt>
                <c:pt idx="555">
                  <c:v>5.9045510859846578E-2</c:v>
                </c:pt>
                <c:pt idx="556">
                  <c:v>5.9122931813647972E-2</c:v>
                </c:pt>
                <c:pt idx="557">
                  <c:v>5.9216099402120831E-2</c:v>
                </c:pt>
                <c:pt idx="558">
                  <c:v>5.9706869516048366E-2</c:v>
                </c:pt>
                <c:pt idx="559">
                  <c:v>5.9706869516048366E-2</c:v>
                </c:pt>
                <c:pt idx="560">
                  <c:v>5.9708181735604327E-2</c:v>
                </c:pt>
                <c:pt idx="561">
                  <c:v>5.9718679492051979E-2</c:v>
                </c:pt>
                <c:pt idx="562">
                  <c:v>5.9740987224503217E-2</c:v>
                </c:pt>
                <c:pt idx="563">
                  <c:v>5.9742299444059177E-2</c:v>
                </c:pt>
                <c:pt idx="564">
                  <c:v>6.0549314470972088E-2</c:v>
                </c:pt>
                <c:pt idx="565">
                  <c:v>6.2089860229664368E-2</c:v>
                </c:pt>
                <c:pt idx="566">
                  <c:v>6.256488370892041E-2</c:v>
                </c:pt>
                <c:pt idx="567">
                  <c:v>6.256619592847637E-2</c:v>
                </c:pt>
                <c:pt idx="568">
                  <c:v>6.2643616882277764E-2</c:v>
                </c:pt>
                <c:pt idx="569">
                  <c:v>6.2644929101833724E-2</c:v>
                </c:pt>
                <c:pt idx="570">
                  <c:v>6.2654114638725417E-2</c:v>
                </c:pt>
                <c:pt idx="571">
                  <c:v>6.2655426858281377E-2</c:v>
                </c:pt>
                <c:pt idx="572">
                  <c:v>6.2665924614729029E-2</c:v>
                </c:pt>
                <c:pt idx="573">
                  <c:v>6.2667236834284989E-2</c:v>
                </c:pt>
                <c:pt idx="574">
                  <c:v>6.2676422371176682E-2</c:v>
                </c:pt>
                <c:pt idx="575">
                  <c:v>6.2677734590732614E-2</c:v>
                </c:pt>
                <c:pt idx="576">
                  <c:v>6.2679046810288574E-2</c:v>
                </c:pt>
                <c:pt idx="577">
                  <c:v>6.2710540079631533E-2</c:v>
                </c:pt>
                <c:pt idx="578">
                  <c:v>6.2711852299187493E-2</c:v>
                </c:pt>
                <c:pt idx="579">
                  <c:v>6.2722350055635118E-2</c:v>
                </c:pt>
                <c:pt idx="580">
                  <c:v>6.2723662275191078E-2</c:v>
                </c:pt>
                <c:pt idx="581">
                  <c:v>6.273284781208277E-2</c:v>
                </c:pt>
                <c:pt idx="582">
                  <c:v>6.273416003163873E-2</c:v>
                </c:pt>
                <c:pt idx="583">
                  <c:v>6.2744657788086383E-2</c:v>
                </c:pt>
                <c:pt idx="584">
                  <c:v>6.2745970007642343E-2</c:v>
                </c:pt>
                <c:pt idx="585">
                  <c:v>6.2755155544534036E-2</c:v>
                </c:pt>
                <c:pt idx="586">
                  <c:v>6.2756467764089996E-2</c:v>
                </c:pt>
                <c:pt idx="587">
                  <c:v>6.2766965520537621E-2</c:v>
                </c:pt>
                <c:pt idx="588">
                  <c:v>6.2766965520537621E-2</c:v>
                </c:pt>
                <c:pt idx="589">
                  <c:v>6.2768277740093581E-2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D47-425A-A75E-651B8C8382AA}"/>
            </c:ext>
          </c:extLst>
        </c:ser>
        <c:ser>
          <c:idx val="8"/>
          <c:order val="8"/>
          <c:tx>
            <c:strRef>
              <c:f>'Active 1'!$W$1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1'!$V$2:$V$34</c:f>
              <c:numCache>
                <c:formatCode>General</c:formatCode>
                <c:ptCount val="33"/>
                <c:pt idx="0">
                  <c:v>-20000</c:v>
                </c:pt>
                <c:pt idx="1">
                  <c:v>-17500</c:v>
                </c:pt>
                <c:pt idx="2">
                  <c:v>-15000</c:v>
                </c:pt>
                <c:pt idx="3">
                  <c:v>-12500</c:v>
                </c:pt>
                <c:pt idx="4">
                  <c:v>-10000</c:v>
                </c:pt>
                <c:pt idx="5">
                  <c:v>-7500</c:v>
                </c:pt>
                <c:pt idx="6">
                  <c:v>-5000</c:v>
                </c:pt>
                <c:pt idx="7">
                  <c:v>-2500</c:v>
                </c:pt>
                <c:pt idx="8">
                  <c:v>0</c:v>
                </c:pt>
                <c:pt idx="9">
                  <c:v>2500</c:v>
                </c:pt>
                <c:pt idx="10">
                  <c:v>5000</c:v>
                </c:pt>
                <c:pt idx="11">
                  <c:v>7500</c:v>
                </c:pt>
                <c:pt idx="12">
                  <c:v>10000</c:v>
                </c:pt>
                <c:pt idx="13">
                  <c:v>12500</c:v>
                </c:pt>
                <c:pt idx="14">
                  <c:v>15000</c:v>
                </c:pt>
                <c:pt idx="15">
                  <c:v>17500</c:v>
                </c:pt>
                <c:pt idx="16">
                  <c:v>20000</c:v>
                </c:pt>
                <c:pt idx="17">
                  <c:v>22500</c:v>
                </c:pt>
                <c:pt idx="18">
                  <c:v>25000</c:v>
                </c:pt>
                <c:pt idx="19">
                  <c:v>27500</c:v>
                </c:pt>
                <c:pt idx="20">
                  <c:v>30000</c:v>
                </c:pt>
                <c:pt idx="21">
                  <c:v>32500</c:v>
                </c:pt>
                <c:pt idx="22">
                  <c:v>35000</c:v>
                </c:pt>
                <c:pt idx="23">
                  <c:v>37500</c:v>
                </c:pt>
                <c:pt idx="24">
                  <c:v>40000</c:v>
                </c:pt>
                <c:pt idx="25">
                  <c:v>42500</c:v>
                </c:pt>
                <c:pt idx="26">
                  <c:v>45000</c:v>
                </c:pt>
                <c:pt idx="27">
                  <c:v>47500</c:v>
                </c:pt>
                <c:pt idx="28">
                  <c:v>50000</c:v>
                </c:pt>
                <c:pt idx="29">
                  <c:v>52500</c:v>
                </c:pt>
                <c:pt idx="30">
                  <c:v>55000</c:v>
                </c:pt>
                <c:pt idx="31">
                  <c:v>57500</c:v>
                </c:pt>
                <c:pt idx="32">
                  <c:v>60000</c:v>
                </c:pt>
              </c:numCache>
            </c:numRef>
          </c:xVal>
          <c:yVal>
            <c:numRef>
              <c:f>'Active 1'!$W$2:$W$34</c:f>
              <c:numCache>
                <c:formatCode>General</c:formatCode>
                <c:ptCount val="33"/>
                <c:pt idx="0">
                  <c:v>1.4178610715744947E-2</c:v>
                </c:pt>
                <c:pt idx="1">
                  <c:v>1.1089402054717052E-2</c:v>
                </c:pt>
                <c:pt idx="2">
                  <c:v>8.341679953706875E-3</c:v>
                </c:pt>
                <c:pt idx="3">
                  <c:v>5.9354444127144189E-3</c:v>
                </c:pt>
                <c:pt idx="4">
                  <c:v>3.8706954317396817E-3</c:v>
                </c:pt>
                <c:pt idx="5">
                  <c:v>2.1474330107826645E-3</c:v>
                </c:pt>
                <c:pt idx="6">
                  <c:v>7.6565714984336741E-4</c:v>
                </c:pt>
                <c:pt idx="7">
                  <c:v>-2.7463215107821019E-4</c:v>
                </c:pt>
                <c:pt idx="8">
                  <c:v>-9.7343489198206798E-4</c:v>
                </c:pt>
                <c:pt idx="9">
                  <c:v>-1.3307510728682061E-3</c:v>
                </c:pt>
                <c:pt idx="10">
                  <c:v>-1.3465806937366246E-3</c:v>
                </c:pt>
                <c:pt idx="11">
                  <c:v>-1.0209237545873232E-3</c:v>
                </c:pt>
                <c:pt idx="12">
                  <c:v>-3.5378025542030182E-4</c:v>
                </c:pt>
                <c:pt idx="13">
                  <c:v>6.5484980376443944E-4</c:v>
                </c:pt>
                <c:pt idx="14">
                  <c:v>2.0049664229668997E-3</c:v>
                </c:pt>
                <c:pt idx="15">
                  <c:v>3.69656960218708E-3</c:v>
                </c:pt>
                <c:pt idx="16">
                  <c:v>5.729659341424981E-3</c:v>
                </c:pt>
                <c:pt idx="17">
                  <c:v>8.1042356406806002E-3</c:v>
                </c:pt>
                <c:pt idx="18">
                  <c:v>1.0820298499953942E-2</c:v>
                </c:pt>
                <c:pt idx="19">
                  <c:v>1.3877847919245E-2</c:v>
                </c:pt>
                <c:pt idx="20">
                  <c:v>1.7276883898553776E-2</c:v>
                </c:pt>
                <c:pt idx="21">
                  <c:v>2.1017406437880276E-2</c:v>
                </c:pt>
                <c:pt idx="22">
                  <c:v>2.5099415537224494E-2</c:v>
                </c:pt>
                <c:pt idx="23">
                  <c:v>2.9522911196586437E-2</c:v>
                </c:pt>
                <c:pt idx="24">
                  <c:v>3.4287893415966095E-2</c:v>
                </c:pt>
                <c:pt idx="25">
                  <c:v>3.9394362195363471E-2</c:v>
                </c:pt>
                <c:pt idx="26">
                  <c:v>4.4842317534778561E-2</c:v>
                </c:pt>
                <c:pt idx="27">
                  <c:v>5.0631759434211387E-2</c:v>
                </c:pt>
                <c:pt idx="28">
                  <c:v>5.6762687893661928E-2</c:v>
                </c:pt>
                <c:pt idx="29">
                  <c:v>6.323510291313017E-2</c:v>
                </c:pt>
                <c:pt idx="30">
                  <c:v>7.0049004492616154E-2</c:v>
                </c:pt>
                <c:pt idx="31">
                  <c:v>7.7204392632119839E-2</c:v>
                </c:pt>
                <c:pt idx="32">
                  <c:v>8.4701267331641267E-2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D47-425A-A75E-651B8C838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65024"/>
        <c:axId val="1"/>
        <c:extLst>
          <c:ext xmlns:c15="http://schemas.microsoft.com/office/drawing/2012/chart" uri="{02D57815-91ED-43cb-92C2-25804820EDAC}">
            <c15:filteredScatterSeries>
              <c15:ser>
                <c:idx val="9"/>
                <c:order val="9"/>
                <c:tx>
                  <c:strRef>
                    <c:extLst>
                      <c:ext uri="{02D57815-91ED-43cb-92C2-25804820EDAC}">
                        <c15:formulaRef>
                          <c15:sqref>'Active 1'!$U$20</c15:sqref>
                        </c15:formulaRef>
                      </c:ext>
                    </c:extLst>
                    <c:strCache>
                      <c:ptCount val="1"/>
                      <c:pt idx="0">
                        <c:v>BAD?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star"/>
                  <c:size val="5"/>
                  <c:spPr>
                    <a:solidFill>
                      <a:srgbClr val="69FFFF"/>
                    </a:solidFill>
                    <a:ln>
                      <a:solidFill>
                        <a:srgbClr val="000000"/>
                      </a:solidFill>
                      <a:prstDash val="solid"/>
                    </a:ln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'Active 1'!$F$21:$F$610</c15:sqref>
                        </c15:formulaRef>
                      </c:ext>
                    </c:extLst>
                    <c:numCache>
                      <c:formatCode>General</c:formatCode>
                      <c:ptCount val="590"/>
                      <c:pt idx="0">
                        <c:v>-109301</c:v>
                      </c:pt>
                      <c:pt idx="1">
                        <c:v>-106020</c:v>
                      </c:pt>
                      <c:pt idx="2">
                        <c:v>-105721</c:v>
                      </c:pt>
                      <c:pt idx="3">
                        <c:v>-103152.5</c:v>
                      </c:pt>
                      <c:pt idx="4">
                        <c:v>-101368</c:v>
                      </c:pt>
                      <c:pt idx="5">
                        <c:v>-100979.5</c:v>
                      </c:pt>
                      <c:pt idx="6">
                        <c:v>-99939</c:v>
                      </c:pt>
                      <c:pt idx="7">
                        <c:v>-99717</c:v>
                      </c:pt>
                      <c:pt idx="8">
                        <c:v>-99606</c:v>
                      </c:pt>
                      <c:pt idx="9">
                        <c:v>-98244</c:v>
                      </c:pt>
                      <c:pt idx="10">
                        <c:v>-98129</c:v>
                      </c:pt>
                      <c:pt idx="11">
                        <c:v>-96593</c:v>
                      </c:pt>
                      <c:pt idx="12">
                        <c:v>-96456</c:v>
                      </c:pt>
                      <c:pt idx="13">
                        <c:v>-94924.5</c:v>
                      </c:pt>
                      <c:pt idx="14">
                        <c:v>-93699.5</c:v>
                      </c:pt>
                      <c:pt idx="15">
                        <c:v>-93499</c:v>
                      </c:pt>
                      <c:pt idx="16">
                        <c:v>-93208.5</c:v>
                      </c:pt>
                      <c:pt idx="17">
                        <c:v>-93191.5</c:v>
                      </c:pt>
                      <c:pt idx="18">
                        <c:v>-90401</c:v>
                      </c:pt>
                      <c:pt idx="19">
                        <c:v>-88458.5</c:v>
                      </c:pt>
                      <c:pt idx="20">
                        <c:v>-87085</c:v>
                      </c:pt>
                      <c:pt idx="21">
                        <c:v>-85595.5</c:v>
                      </c:pt>
                      <c:pt idx="22">
                        <c:v>-84226</c:v>
                      </c:pt>
                      <c:pt idx="23">
                        <c:v>-84085</c:v>
                      </c:pt>
                      <c:pt idx="24">
                        <c:v>-82531.5</c:v>
                      </c:pt>
                      <c:pt idx="25">
                        <c:v>-77777.5</c:v>
                      </c:pt>
                      <c:pt idx="26">
                        <c:v>-75324.5</c:v>
                      </c:pt>
                      <c:pt idx="27">
                        <c:v>-74782</c:v>
                      </c:pt>
                      <c:pt idx="28">
                        <c:v>-74560</c:v>
                      </c:pt>
                      <c:pt idx="29">
                        <c:v>-73421</c:v>
                      </c:pt>
                      <c:pt idx="30">
                        <c:v>-70237</c:v>
                      </c:pt>
                      <c:pt idx="31">
                        <c:v>-69882.5</c:v>
                      </c:pt>
                      <c:pt idx="32">
                        <c:v>-68803</c:v>
                      </c:pt>
                      <c:pt idx="33">
                        <c:v>-65700.5</c:v>
                      </c:pt>
                      <c:pt idx="34">
                        <c:v>-65589.5</c:v>
                      </c:pt>
                      <c:pt idx="35">
                        <c:v>-65380.5</c:v>
                      </c:pt>
                      <c:pt idx="36">
                        <c:v>-64387</c:v>
                      </c:pt>
                      <c:pt idx="37">
                        <c:v>-62474.5</c:v>
                      </c:pt>
                      <c:pt idx="38">
                        <c:v>-62329</c:v>
                      </c:pt>
                      <c:pt idx="39">
                        <c:v>-58906.5</c:v>
                      </c:pt>
                      <c:pt idx="40">
                        <c:v>-56205.5</c:v>
                      </c:pt>
                      <c:pt idx="41">
                        <c:v>-53316.5</c:v>
                      </c:pt>
                      <c:pt idx="42">
                        <c:v>-52966.5</c:v>
                      </c:pt>
                      <c:pt idx="43">
                        <c:v>-51417.5</c:v>
                      </c:pt>
                      <c:pt idx="44">
                        <c:v>-49915.5</c:v>
                      </c:pt>
                      <c:pt idx="45">
                        <c:v>-49911</c:v>
                      </c:pt>
                      <c:pt idx="46">
                        <c:v>-49569.5</c:v>
                      </c:pt>
                      <c:pt idx="47">
                        <c:v>-48434.5</c:v>
                      </c:pt>
                      <c:pt idx="48">
                        <c:v>-48409</c:v>
                      </c:pt>
                      <c:pt idx="49">
                        <c:v>-48387.5</c:v>
                      </c:pt>
                      <c:pt idx="50">
                        <c:v>-48387.5</c:v>
                      </c:pt>
                      <c:pt idx="51">
                        <c:v>-48067.5</c:v>
                      </c:pt>
                      <c:pt idx="52">
                        <c:v>-46638</c:v>
                      </c:pt>
                      <c:pt idx="53">
                        <c:v>-45178.5</c:v>
                      </c:pt>
                      <c:pt idx="54">
                        <c:v>-13467</c:v>
                      </c:pt>
                      <c:pt idx="55">
                        <c:v>-13462.5</c:v>
                      </c:pt>
                      <c:pt idx="56">
                        <c:v>-12508</c:v>
                      </c:pt>
                      <c:pt idx="57">
                        <c:v>-12453</c:v>
                      </c:pt>
                      <c:pt idx="58">
                        <c:v>-12370.5</c:v>
                      </c:pt>
                      <c:pt idx="59">
                        <c:v>-12007</c:v>
                      </c:pt>
                      <c:pt idx="60">
                        <c:v>-11806.5</c:v>
                      </c:pt>
                      <c:pt idx="61">
                        <c:v>-10731.5</c:v>
                      </c:pt>
                      <c:pt idx="62">
                        <c:v>-10617</c:v>
                      </c:pt>
                      <c:pt idx="63">
                        <c:v>-9375</c:v>
                      </c:pt>
                      <c:pt idx="64">
                        <c:v>-9277</c:v>
                      </c:pt>
                      <c:pt idx="65">
                        <c:v>-9260</c:v>
                      </c:pt>
                      <c:pt idx="66">
                        <c:v>-9259.5</c:v>
                      </c:pt>
                      <c:pt idx="67">
                        <c:v>-9255.5</c:v>
                      </c:pt>
                      <c:pt idx="68">
                        <c:v>-9238.5</c:v>
                      </c:pt>
                      <c:pt idx="69">
                        <c:v>-9123</c:v>
                      </c:pt>
                      <c:pt idx="70">
                        <c:v>-9115</c:v>
                      </c:pt>
                      <c:pt idx="71">
                        <c:v>-7842.5</c:v>
                      </c:pt>
                      <c:pt idx="72">
                        <c:v>-7839</c:v>
                      </c:pt>
                      <c:pt idx="73">
                        <c:v>-7634</c:v>
                      </c:pt>
                      <c:pt idx="74">
                        <c:v>-3153</c:v>
                      </c:pt>
                      <c:pt idx="75">
                        <c:v>-1698.5</c:v>
                      </c:pt>
                      <c:pt idx="76">
                        <c:v>-1562</c:v>
                      </c:pt>
                      <c:pt idx="77">
                        <c:v>-1561.5</c:v>
                      </c:pt>
                      <c:pt idx="78">
                        <c:v>-1510</c:v>
                      </c:pt>
                      <c:pt idx="79">
                        <c:v>-1438</c:v>
                      </c:pt>
                      <c:pt idx="80">
                        <c:v>-1437.5</c:v>
                      </c:pt>
                      <c:pt idx="81">
                        <c:v>-1434</c:v>
                      </c:pt>
                      <c:pt idx="82">
                        <c:v>-1429</c:v>
                      </c:pt>
                      <c:pt idx="83">
                        <c:v>-1425</c:v>
                      </c:pt>
                      <c:pt idx="84">
                        <c:v>-260.5</c:v>
                      </c:pt>
                      <c:pt idx="85">
                        <c:v>-29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13.5</c:v>
                      </c:pt>
                      <c:pt idx="89">
                        <c:v>22</c:v>
                      </c:pt>
                      <c:pt idx="90">
                        <c:v>26.5</c:v>
                      </c:pt>
                      <c:pt idx="91">
                        <c:v>124</c:v>
                      </c:pt>
                      <c:pt idx="92">
                        <c:v>124.5</c:v>
                      </c:pt>
                      <c:pt idx="93">
                        <c:v>132.5</c:v>
                      </c:pt>
                      <c:pt idx="94">
                        <c:v>133</c:v>
                      </c:pt>
                      <c:pt idx="95">
                        <c:v>1326.5</c:v>
                      </c:pt>
                      <c:pt idx="96">
                        <c:v>1330.5</c:v>
                      </c:pt>
                      <c:pt idx="97">
                        <c:v>1442</c:v>
                      </c:pt>
                      <c:pt idx="98">
                        <c:v>1562.5</c:v>
                      </c:pt>
                      <c:pt idx="99">
                        <c:v>1574.5</c:v>
                      </c:pt>
                      <c:pt idx="100">
                        <c:v>1596.5</c:v>
                      </c:pt>
                      <c:pt idx="101">
                        <c:v>1605</c:v>
                      </c:pt>
                      <c:pt idx="102">
                        <c:v>1609</c:v>
                      </c:pt>
                      <c:pt idx="103">
                        <c:v>1617.5</c:v>
                      </c:pt>
                      <c:pt idx="104">
                        <c:v>1618</c:v>
                      </c:pt>
                      <c:pt idx="105">
                        <c:v>1618.5</c:v>
                      </c:pt>
                      <c:pt idx="106">
                        <c:v>1622</c:v>
                      </c:pt>
                      <c:pt idx="107">
                        <c:v>1622</c:v>
                      </c:pt>
                      <c:pt idx="108">
                        <c:v>1634.5</c:v>
                      </c:pt>
                      <c:pt idx="109">
                        <c:v>3090.5</c:v>
                      </c:pt>
                      <c:pt idx="110">
                        <c:v>3102.5</c:v>
                      </c:pt>
                      <c:pt idx="111">
                        <c:v>3103</c:v>
                      </c:pt>
                      <c:pt idx="112">
                        <c:v>3124</c:v>
                      </c:pt>
                      <c:pt idx="113">
                        <c:v>3162.5</c:v>
                      </c:pt>
                      <c:pt idx="114">
                        <c:v>3166.5</c:v>
                      </c:pt>
                      <c:pt idx="115">
                        <c:v>3192.5</c:v>
                      </c:pt>
                      <c:pt idx="116">
                        <c:v>3201.5</c:v>
                      </c:pt>
                      <c:pt idx="117">
                        <c:v>3219</c:v>
                      </c:pt>
                      <c:pt idx="118">
                        <c:v>3222.5</c:v>
                      </c:pt>
                      <c:pt idx="119">
                        <c:v>3223</c:v>
                      </c:pt>
                      <c:pt idx="120">
                        <c:v>3232</c:v>
                      </c:pt>
                      <c:pt idx="121">
                        <c:v>3265.5</c:v>
                      </c:pt>
                      <c:pt idx="122">
                        <c:v>3274.5</c:v>
                      </c:pt>
                      <c:pt idx="123">
                        <c:v>3492</c:v>
                      </c:pt>
                      <c:pt idx="124">
                        <c:v>3492.5</c:v>
                      </c:pt>
                      <c:pt idx="125">
                        <c:v>3495.5</c:v>
                      </c:pt>
                      <c:pt idx="126">
                        <c:v>4280</c:v>
                      </c:pt>
                      <c:pt idx="127">
                        <c:v>4284.5</c:v>
                      </c:pt>
                      <c:pt idx="128">
                        <c:v>4442</c:v>
                      </c:pt>
                      <c:pt idx="129">
                        <c:v>4442.5</c:v>
                      </c:pt>
                      <c:pt idx="130">
                        <c:v>4451.5</c:v>
                      </c:pt>
                      <c:pt idx="131">
                        <c:v>4477</c:v>
                      </c:pt>
                      <c:pt idx="132">
                        <c:v>4481</c:v>
                      </c:pt>
                      <c:pt idx="133">
                        <c:v>4502.5</c:v>
                      </c:pt>
                      <c:pt idx="134">
                        <c:v>4506.5</c:v>
                      </c:pt>
                      <c:pt idx="135">
                        <c:v>4506.5</c:v>
                      </c:pt>
                      <c:pt idx="136">
                        <c:v>4515</c:v>
                      </c:pt>
                      <c:pt idx="137">
                        <c:v>4656</c:v>
                      </c:pt>
                      <c:pt idx="138">
                        <c:v>4673</c:v>
                      </c:pt>
                      <c:pt idx="139">
                        <c:v>4754.5</c:v>
                      </c:pt>
                      <c:pt idx="140">
                        <c:v>4754.5</c:v>
                      </c:pt>
                      <c:pt idx="141">
                        <c:v>4767</c:v>
                      </c:pt>
                      <c:pt idx="142">
                        <c:v>4767</c:v>
                      </c:pt>
                      <c:pt idx="143">
                        <c:v>4852.5</c:v>
                      </c:pt>
                      <c:pt idx="144">
                        <c:v>4854</c:v>
                      </c:pt>
                      <c:pt idx="145">
                        <c:v>4925</c:v>
                      </c:pt>
                      <c:pt idx="146">
                        <c:v>5008</c:v>
                      </c:pt>
                      <c:pt idx="147">
                        <c:v>5032</c:v>
                      </c:pt>
                      <c:pt idx="148">
                        <c:v>5123</c:v>
                      </c:pt>
                      <c:pt idx="149">
                        <c:v>5128.5</c:v>
                      </c:pt>
                      <c:pt idx="150">
                        <c:v>5153</c:v>
                      </c:pt>
                      <c:pt idx="151">
                        <c:v>5156</c:v>
                      </c:pt>
                      <c:pt idx="152">
                        <c:v>5349.5</c:v>
                      </c:pt>
                      <c:pt idx="153">
                        <c:v>6240.5</c:v>
                      </c:pt>
                      <c:pt idx="154">
                        <c:v>6243.5</c:v>
                      </c:pt>
                      <c:pt idx="155">
                        <c:v>6367.5</c:v>
                      </c:pt>
                      <c:pt idx="156">
                        <c:v>6440</c:v>
                      </c:pt>
                      <c:pt idx="157">
                        <c:v>6560.5</c:v>
                      </c:pt>
                      <c:pt idx="158">
                        <c:v>6624</c:v>
                      </c:pt>
                      <c:pt idx="159">
                        <c:v>6632.5</c:v>
                      </c:pt>
                      <c:pt idx="160">
                        <c:v>6654</c:v>
                      </c:pt>
                      <c:pt idx="161">
                        <c:v>6786.5</c:v>
                      </c:pt>
                      <c:pt idx="162">
                        <c:v>6799.5</c:v>
                      </c:pt>
                      <c:pt idx="163">
                        <c:v>7013.5</c:v>
                      </c:pt>
                      <c:pt idx="164">
                        <c:v>7574.5</c:v>
                      </c:pt>
                      <c:pt idx="165">
                        <c:v>7583</c:v>
                      </c:pt>
                      <c:pt idx="166">
                        <c:v>7587.5</c:v>
                      </c:pt>
                      <c:pt idx="167">
                        <c:v>7655.5</c:v>
                      </c:pt>
                      <c:pt idx="168">
                        <c:v>7656</c:v>
                      </c:pt>
                      <c:pt idx="169">
                        <c:v>7660</c:v>
                      </c:pt>
                      <c:pt idx="170">
                        <c:v>7660.5</c:v>
                      </c:pt>
                      <c:pt idx="171">
                        <c:v>7668.5</c:v>
                      </c:pt>
                      <c:pt idx="172">
                        <c:v>7669</c:v>
                      </c:pt>
                      <c:pt idx="173">
                        <c:v>7673</c:v>
                      </c:pt>
                      <c:pt idx="174">
                        <c:v>7677</c:v>
                      </c:pt>
                      <c:pt idx="175">
                        <c:v>7677.5</c:v>
                      </c:pt>
                      <c:pt idx="176">
                        <c:v>7681.5</c:v>
                      </c:pt>
                      <c:pt idx="177">
                        <c:v>7682</c:v>
                      </c:pt>
                      <c:pt idx="178">
                        <c:v>7759.5</c:v>
                      </c:pt>
                      <c:pt idx="179">
                        <c:v>8442.5</c:v>
                      </c:pt>
                      <c:pt idx="180">
                        <c:v>8756.5</c:v>
                      </c:pt>
                      <c:pt idx="181">
                        <c:v>9367.5</c:v>
                      </c:pt>
                      <c:pt idx="182">
                        <c:v>9516.5</c:v>
                      </c:pt>
                      <c:pt idx="183">
                        <c:v>9782</c:v>
                      </c:pt>
                      <c:pt idx="184">
                        <c:v>9893.5</c:v>
                      </c:pt>
                      <c:pt idx="185">
                        <c:v>9944.5</c:v>
                      </c:pt>
                      <c:pt idx="186">
                        <c:v>10677</c:v>
                      </c:pt>
                      <c:pt idx="187">
                        <c:v>10685.5</c:v>
                      </c:pt>
                      <c:pt idx="188">
                        <c:v>10694</c:v>
                      </c:pt>
                      <c:pt idx="189">
                        <c:v>11138.5</c:v>
                      </c:pt>
                      <c:pt idx="190">
                        <c:v>11173.5</c:v>
                      </c:pt>
                      <c:pt idx="191">
                        <c:v>11194</c:v>
                      </c:pt>
                      <c:pt idx="192">
                        <c:v>11271</c:v>
                      </c:pt>
                      <c:pt idx="193">
                        <c:v>12038.5</c:v>
                      </c:pt>
                      <c:pt idx="194">
                        <c:v>12155</c:v>
                      </c:pt>
                      <c:pt idx="195">
                        <c:v>12163.5</c:v>
                      </c:pt>
                      <c:pt idx="196">
                        <c:v>12226</c:v>
                      </c:pt>
                      <c:pt idx="197">
                        <c:v>12290.5</c:v>
                      </c:pt>
                      <c:pt idx="198">
                        <c:v>12334.5</c:v>
                      </c:pt>
                      <c:pt idx="199">
                        <c:v>12346.5</c:v>
                      </c:pt>
                      <c:pt idx="200">
                        <c:v>12398.5</c:v>
                      </c:pt>
                      <c:pt idx="201">
                        <c:v>12414</c:v>
                      </c:pt>
                      <c:pt idx="202">
                        <c:v>12462.5</c:v>
                      </c:pt>
                      <c:pt idx="203">
                        <c:v>12467.5</c:v>
                      </c:pt>
                      <c:pt idx="204">
                        <c:v>12479.5</c:v>
                      </c:pt>
                      <c:pt idx="205">
                        <c:v>12480</c:v>
                      </c:pt>
                      <c:pt idx="206">
                        <c:v>12480.5</c:v>
                      </c:pt>
                      <c:pt idx="207">
                        <c:v>12480.5</c:v>
                      </c:pt>
                      <c:pt idx="208">
                        <c:v>12497</c:v>
                      </c:pt>
                      <c:pt idx="209">
                        <c:v>12556.5</c:v>
                      </c:pt>
                      <c:pt idx="210">
                        <c:v>12557</c:v>
                      </c:pt>
                      <c:pt idx="211">
                        <c:v>12590.5</c:v>
                      </c:pt>
                      <c:pt idx="212">
                        <c:v>12591</c:v>
                      </c:pt>
                      <c:pt idx="213">
                        <c:v>12591</c:v>
                      </c:pt>
                      <c:pt idx="214">
                        <c:v>12610.5</c:v>
                      </c:pt>
                      <c:pt idx="215">
                        <c:v>12713.5</c:v>
                      </c:pt>
                      <c:pt idx="216">
                        <c:v>12727</c:v>
                      </c:pt>
                      <c:pt idx="217">
                        <c:v>12731.5</c:v>
                      </c:pt>
                      <c:pt idx="218">
                        <c:v>12752</c:v>
                      </c:pt>
                      <c:pt idx="219">
                        <c:v>12760.5</c:v>
                      </c:pt>
                      <c:pt idx="220">
                        <c:v>13026</c:v>
                      </c:pt>
                      <c:pt idx="221">
                        <c:v>13167</c:v>
                      </c:pt>
                      <c:pt idx="222">
                        <c:v>13175.5</c:v>
                      </c:pt>
                      <c:pt idx="223">
                        <c:v>13197</c:v>
                      </c:pt>
                      <c:pt idx="224">
                        <c:v>13502</c:v>
                      </c:pt>
                      <c:pt idx="225">
                        <c:v>13557.5</c:v>
                      </c:pt>
                      <c:pt idx="226">
                        <c:v>13634.5</c:v>
                      </c:pt>
                      <c:pt idx="227">
                        <c:v>13698.5</c:v>
                      </c:pt>
                      <c:pt idx="228">
                        <c:v>13767</c:v>
                      </c:pt>
                      <c:pt idx="229">
                        <c:v>13784</c:v>
                      </c:pt>
                      <c:pt idx="230">
                        <c:v>13788.5</c:v>
                      </c:pt>
                      <c:pt idx="231">
                        <c:v>13792.5</c:v>
                      </c:pt>
                      <c:pt idx="232">
                        <c:v>13801.5</c:v>
                      </c:pt>
                      <c:pt idx="233">
                        <c:v>13831</c:v>
                      </c:pt>
                      <c:pt idx="234">
                        <c:v>13907.5</c:v>
                      </c:pt>
                      <c:pt idx="235">
                        <c:v>13924.5</c:v>
                      </c:pt>
                      <c:pt idx="236">
                        <c:v>14048.5</c:v>
                      </c:pt>
                      <c:pt idx="237">
                        <c:v>14087</c:v>
                      </c:pt>
                      <c:pt idx="238">
                        <c:v>14177</c:v>
                      </c:pt>
                      <c:pt idx="239">
                        <c:v>14309</c:v>
                      </c:pt>
                      <c:pt idx="240">
                        <c:v>14313.5</c:v>
                      </c:pt>
                      <c:pt idx="241">
                        <c:v>14575</c:v>
                      </c:pt>
                      <c:pt idx="242">
                        <c:v>14622</c:v>
                      </c:pt>
                      <c:pt idx="243">
                        <c:v>14831.5</c:v>
                      </c:pt>
                      <c:pt idx="244">
                        <c:v>15230.5</c:v>
                      </c:pt>
                      <c:pt idx="245">
                        <c:v>15290</c:v>
                      </c:pt>
                      <c:pt idx="246">
                        <c:v>15388.5</c:v>
                      </c:pt>
                      <c:pt idx="247">
                        <c:v>15508</c:v>
                      </c:pt>
                      <c:pt idx="248">
                        <c:v>15598</c:v>
                      </c:pt>
                      <c:pt idx="249">
                        <c:v>15615</c:v>
                      </c:pt>
                      <c:pt idx="250">
                        <c:v>15726</c:v>
                      </c:pt>
                      <c:pt idx="251">
                        <c:v>15773</c:v>
                      </c:pt>
                      <c:pt idx="252">
                        <c:v>15803</c:v>
                      </c:pt>
                      <c:pt idx="253">
                        <c:v>16188</c:v>
                      </c:pt>
                      <c:pt idx="254">
                        <c:v>16325</c:v>
                      </c:pt>
                      <c:pt idx="255">
                        <c:v>16685.5</c:v>
                      </c:pt>
                      <c:pt idx="256">
                        <c:v>16826.5</c:v>
                      </c:pt>
                      <c:pt idx="257">
                        <c:v>16878</c:v>
                      </c:pt>
                      <c:pt idx="258">
                        <c:v>16997</c:v>
                      </c:pt>
                      <c:pt idx="259">
                        <c:v>16997.5</c:v>
                      </c:pt>
                      <c:pt idx="260">
                        <c:v>17091.5</c:v>
                      </c:pt>
                      <c:pt idx="261">
                        <c:v>17147</c:v>
                      </c:pt>
                      <c:pt idx="262">
                        <c:v>17177</c:v>
                      </c:pt>
                      <c:pt idx="263">
                        <c:v>17185</c:v>
                      </c:pt>
                      <c:pt idx="264">
                        <c:v>17185.5</c:v>
                      </c:pt>
                      <c:pt idx="265">
                        <c:v>17219.5</c:v>
                      </c:pt>
                      <c:pt idx="266">
                        <c:v>17267.5</c:v>
                      </c:pt>
                      <c:pt idx="267">
                        <c:v>17322</c:v>
                      </c:pt>
                      <c:pt idx="268">
                        <c:v>17356.5</c:v>
                      </c:pt>
                      <c:pt idx="269">
                        <c:v>17587.5</c:v>
                      </c:pt>
                      <c:pt idx="270">
                        <c:v>17703</c:v>
                      </c:pt>
                      <c:pt idx="271">
                        <c:v>17814</c:v>
                      </c:pt>
                      <c:pt idx="272">
                        <c:v>18256</c:v>
                      </c:pt>
                      <c:pt idx="273">
                        <c:v>18333</c:v>
                      </c:pt>
                      <c:pt idx="274">
                        <c:v>18350</c:v>
                      </c:pt>
                      <c:pt idx="275">
                        <c:v>18418.5</c:v>
                      </c:pt>
                      <c:pt idx="276">
                        <c:v>18576.5</c:v>
                      </c:pt>
                      <c:pt idx="277">
                        <c:v>18598</c:v>
                      </c:pt>
                      <c:pt idx="278">
                        <c:v>18610.5</c:v>
                      </c:pt>
                      <c:pt idx="279">
                        <c:v>18627.5</c:v>
                      </c:pt>
                      <c:pt idx="280">
                        <c:v>18641</c:v>
                      </c:pt>
                      <c:pt idx="281">
                        <c:v>18670.5</c:v>
                      </c:pt>
                      <c:pt idx="282">
                        <c:v>18684</c:v>
                      </c:pt>
                      <c:pt idx="283">
                        <c:v>18722</c:v>
                      </c:pt>
                      <c:pt idx="284">
                        <c:v>18734.5</c:v>
                      </c:pt>
                      <c:pt idx="285">
                        <c:v>18743</c:v>
                      </c:pt>
                      <c:pt idx="286">
                        <c:v>18756</c:v>
                      </c:pt>
                      <c:pt idx="287">
                        <c:v>18760</c:v>
                      </c:pt>
                      <c:pt idx="288">
                        <c:v>18781.5</c:v>
                      </c:pt>
                      <c:pt idx="289">
                        <c:v>18782</c:v>
                      </c:pt>
                      <c:pt idx="290">
                        <c:v>18790</c:v>
                      </c:pt>
                      <c:pt idx="291">
                        <c:v>18790.5</c:v>
                      </c:pt>
                      <c:pt idx="292">
                        <c:v>18798.5</c:v>
                      </c:pt>
                      <c:pt idx="293">
                        <c:v>18799</c:v>
                      </c:pt>
                      <c:pt idx="294">
                        <c:v>18851</c:v>
                      </c:pt>
                      <c:pt idx="295">
                        <c:v>18888</c:v>
                      </c:pt>
                      <c:pt idx="296">
                        <c:v>18892.5</c:v>
                      </c:pt>
                      <c:pt idx="297">
                        <c:v>18952.5</c:v>
                      </c:pt>
                      <c:pt idx="298">
                        <c:v>19085</c:v>
                      </c:pt>
                      <c:pt idx="299">
                        <c:v>19145</c:v>
                      </c:pt>
                      <c:pt idx="300">
                        <c:v>19175</c:v>
                      </c:pt>
                      <c:pt idx="301">
                        <c:v>19303.5</c:v>
                      </c:pt>
                      <c:pt idx="302">
                        <c:v>19337.5</c:v>
                      </c:pt>
                      <c:pt idx="303">
                        <c:v>19354.5</c:v>
                      </c:pt>
                      <c:pt idx="304">
                        <c:v>19950.5</c:v>
                      </c:pt>
                      <c:pt idx="305">
                        <c:v>19971.5</c:v>
                      </c:pt>
                      <c:pt idx="306">
                        <c:v>19980</c:v>
                      </c:pt>
                      <c:pt idx="307">
                        <c:v>19989</c:v>
                      </c:pt>
                      <c:pt idx="308">
                        <c:v>20040</c:v>
                      </c:pt>
                      <c:pt idx="309">
                        <c:v>20134</c:v>
                      </c:pt>
                      <c:pt idx="310">
                        <c:v>20160</c:v>
                      </c:pt>
                      <c:pt idx="311">
                        <c:v>20164</c:v>
                      </c:pt>
                      <c:pt idx="312">
                        <c:v>20172.5</c:v>
                      </c:pt>
                      <c:pt idx="313">
                        <c:v>20215.5</c:v>
                      </c:pt>
                      <c:pt idx="314">
                        <c:v>20224</c:v>
                      </c:pt>
                      <c:pt idx="315">
                        <c:v>20335.5</c:v>
                      </c:pt>
                      <c:pt idx="316">
                        <c:v>20343.5</c:v>
                      </c:pt>
                      <c:pt idx="317">
                        <c:v>20446.5</c:v>
                      </c:pt>
                      <c:pt idx="318">
                        <c:v>20450.5</c:v>
                      </c:pt>
                      <c:pt idx="319">
                        <c:v>20651</c:v>
                      </c:pt>
                      <c:pt idx="320">
                        <c:v>20921</c:v>
                      </c:pt>
                      <c:pt idx="321">
                        <c:v>20938</c:v>
                      </c:pt>
                      <c:pt idx="322">
                        <c:v>20942.5</c:v>
                      </c:pt>
                      <c:pt idx="323">
                        <c:v>20972.5</c:v>
                      </c:pt>
                      <c:pt idx="324">
                        <c:v>21508</c:v>
                      </c:pt>
                      <c:pt idx="325">
                        <c:v>21606</c:v>
                      </c:pt>
                      <c:pt idx="326">
                        <c:v>21785.5</c:v>
                      </c:pt>
                      <c:pt idx="327">
                        <c:v>21952.5</c:v>
                      </c:pt>
                      <c:pt idx="328">
                        <c:v>22174.5</c:v>
                      </c:pt>
                      <c:pt idx="329">
                        <c:v>22179</c:v>
                      </c:pt>
                      <c:pt idx="330">
                        <c:v>22341.5</c:v>
                      </c:pt>
                      <c:pt idx="331">
                        <c:v>22342</c:v>
                      </c:pt>
                      <c:pt idx="332">
                        <c:v>22342</c:v>
                      </c:pt>
                      <c:pt idx="333">
                        <c:v>23198</c:v>
                      </c:pt>
                      <c:pt idx="334">
                        <c:v>23223.5</c:v>
                      </c:pt>
                      <c:pt idx="335">
                        <c:v>23266.5</c:v>
                      </c:pt>
                      <c:pt idx="336">
                        <c:v>23477</c:v>
                      </c:pt>
                      <c:pt idx="337">
                        <c:v>23477</c:v>
                      </c:pt>
                      <c:pt idx="338">
                        <c:v>23481.5</c:v>
                      </c:pt>
                      <c:pt idx="339">
                        <c:v>23481.5</c:v>
                      </c:pt>
                      <c:pt idx="340">
                        <c:v>23482</c:v>
                      </c:pt>
                      <c:pt idx="341">
                        <c:v>23482</c:v>
                      </c:pt>
                      <c:pt idx="342">
                        <c:v>23482.5</c:v>
                      </c:pt>
                      <c:pt idx="343">
                        <c:v>23482.5</c:v>
                      </c:pt>
                      <c:pt idx="344">
                        <c:v>23485.5</c:v>
                      </c:pt>
                      <c:pt idx="345">
                        <c:v>23485.5</c:v>
                      </c:pt>
                      <c:pt idx="346">
                        <c:v>23486</c:v>
                      </c:pt>
                      <c:pt idx="347">
                        <c:v>23486</c:v>
                      </c:pt>
                      <c:pt idx="348">
                        <c:v>23659.5</c:v>
                      </c:pt>
                      <c:pt idx="349">
                        <c:v>23723.5</c:v>
                      </c:pt>
                      <c:pt idx="350">
                        <c:v>23959</c:v>
                      </c:pt>
                      <c:pt idx="351">
                        <c:v>24657.5</c:v>
                      </c:pt>
                      <c:pt idx="352">
                        <c:v>24901</c:v>
                      </c:pt>
                      <c:pt idx="353">
                        <c:v>24969.5</c:v>
                      </c:pt>
                      <c:pt idx="354">
                        <c:v>25029</c:v>
                      </c:pt>
                      <c:pt idx="355">
                        <c:v>25170</c:v>
                      </c:pt>
                      <c:pt idx="356">
                        <c:v>25230</c:v>
                      </c:pt>
                      <c:pt idx="357">
                        <c:v>25371</c:v>
                      </c:pt>
                      <c:pt idx="358">
                        <c:v>25486.5</c:v>
                      </c:pt>
                      <c:pt idx="359">
                        <c:v>25568</c:v>
                      </c:pt>
                      <c:pt idx="360">
                        <c:v>26245</c:v>
                      </c:pt>
                      <c:pt idx="361">
                        <c:v>26364.5</c:v>
                      </c:pt>
                      <c:pt idx="362">
                        <c:v>26386</c:v>
                      </c:pt>
                      <c:pt idx="363">
                        <c:v>26411.5</c:v>
                      </c:pt>
                      <c:pt idx="364">
                        <c:v>26420</c:v>
                      </c:pt>
                      <c:pt idx="365">
                        <c:v>26429</c:v>
                      </c:pt>
                      <c:pt idx="366">
                        <c:v>26497</c:v>
                      </c:pt>
                      <c:pt idx="367">
                        <c:v>26556.5</c:v>
                      </c:pt>
                      <c:pt idx="368">
                        <c:v>26659</c:v>
                      </c:pt>
                      <c:pt idx="369">
                        <c:v>26685</c:v>
                      </c:pt>
                      <c:pt idx="370">
                        <c:v>26728</c:v>
                      </c:pt>
                      <c:pt idx="371">
                        <c:v>26749</c:v>
                      </c:pt>
                      <c:pt idx="372">
                        <c:v>26792.5</c:v>
                      </c:pt>
                      <c:pt idx="373">
                        <c:v>26800.5</c:v>
                      </c:pt>
                      <c:pt idx="374">
                        <c:v>26967</c:v>
                      </c:pt>
                      <c:pt idx="375">
                        <c:v>26984.5</c:v>
                      </c:pt>
                      <c:pt idx="376">
                        <c:v>26997.5</c:v>
                      </c:pt>
                      <c:pt idx="377">
                        <c:v>27065.5</c:v>
                      </c:pt>
                      <c:pt idx="378">
                        <c:v>27095.5</c:v>
                      </c:pt>
                      <c:pt idx="379">
                        <c:v>27567.5</c:v>
                      </c:pt>
                      <c:pt idx="380">
                        <c:v>27888</c:v>
                      </c:pt>
                      <c:pt idx="381">
                        <c:v>27973.5</c:v>
                      </c:pt>
                      <c:pt idx="382">
                        <c:v>27977.5</c:v>
                      </c:pt>
                      <c:pt idx="383">
                        <c:v>27995</c:v>
                      </c:pt>
                      <c:pt idx="384">
                        <c:v>28016</c:v>
                      </c:pt>
                      <c:pt idx="385">
                        <c:v>28024.5</c:v>
                      </c:pt>
                      <c:pt idx="386">
                        <c:v>28080</c:v>
                      </c:pt>
                      <c:pt idx="387">
                        <c:v>28170</c:v>
                      </c:pt>
                      <c:pt idx="388">
                        <c:v>28174</c:v>
                      </c:pt>
                      <c:pt idx="389">
                        <c:v>28174</c:v>
                      </c:pt>
                      <c:pt idx="390">
                        <c:v>28268.5</c:v>
                      </c:pt>
                      <c:pt idx="391">
                        <c:v>28409.5</c:v>
                      </c:pt>
                      <c:pt idx="392">
                        <c:v>28563.5</c:v>
                      </c:pt>
                      <c:pt idx="393">
                        <c:v>28709</c:v>
                      </c:pt>
                      <c:pt idx="394">
                        <c:v>29402.5</c:v>
                      </c:pt>
                      <c:pt idx="395">
                        <c:v>29411.5</c:v>
                      </c:pt>
                      <c:pt idx="396">
                        <c:v>29467</c:v>
                      </c:pt>
                      <c:pt idx="397">
                        <c:v>29492.5</c:v>
                      </c:pt>
                      <c:pt idx="398">
                        <c:v>29761.5</c:v>
                      </c:pt>
                      <c:pt idx="399">
                        <c:v>29766</c:v>
                      </c:pt>
                      <c:pt idx="400">
                        <c:v>30117</c:v>
                      </c:pt>
                      <c:pt idx="401">
                        <c:v>30742.5</c:v>
                      </c:pt>
                      <c:pt idx="402">
                        <c:v>30934.5</c:v>
                      </c:pt>
                      <c:pt idx="403">
                        <c:v>30951.5</c:v>
                      </c:pt>
                      <c:pt idx="404">
                        <c:v>31046</c:v>
                      </c:pt>
                      <c:pt idx="405">
                        <c:v>31093</c:v>
                      </c:pt>
                      <c:pt idx="406">
                        <c:v>31165.5</c:v>
                      </c:pt>
                      <c:pt idx="407">
                        <c:v>31165.5</c:v>
                      </c:pt>
                      <c:pt idx="408">
                        <c:v>31166</c:v>
                      </c:pt>
                      <c:pt idx="409">
                        <c:v>31229.5</c:v>
                      </c:pt>
                      <c:pt idx="410">
                        <c:v>31327.5</c:v>
                      </c:pt>
                      <c:pt idx="411">
                        <c:v>31465</c:v>
                      </c:pt>
                      <c:pt idx="412">
                        <c:v>31662</c:v>
                      </c:pt>
                      <c:pt idx="413">
                        <c:v>31807</c:v>
                      </c:pt>
                      <c:pt idx="414">
                        <c:v>31845.5</c:v>
                      </c:pt>
                      <c:pt idx="415">
                        <c:v>32449.5</c:v>
                      </c:pt>
                      <c:pt idx="416">
                        <c:v>32450</c:v>
                      </c:pt>
                      <c:pt idx="417">
                        <c:v>32522</c:v>
                      </c:pt>
                      <c:pt idx="418">
                        <c:v>32595</c:v>
                      </c:pt>
                      <c:pt idx="419">
                        <c:v>32787</c:v>
                      </c:pt>
                      <c:pt idx="420">
                        <c:v>32787</c:v>
                      </c:pt>
                      <c:pt idx="421">
                        <c:v>33163.5</c:v>
                      </c:pt>
                      <c:pt idx="422">
                        <c:v>33304.5</c:v>
                      </c:pt>
                      <c:pt idx="423">
                        <c:v>33394.5</c:v>
                      </c:pt>
                      <c:pt idx="424">
                        <c:v>33403</c:v>
                      </c:pt>
                      <c:pt idx="425">
                        <c:v>33913</c:v>
                      </c:pt>
                      <c:pt idx="426">
                        <c:v>34229.5</c:v>
                      </c:pt>
                      <c:pt idx="427">
                        <c:v>34644</c:v>
                      </c:pt>
                      <c:pt idx="428">
                        <c:v>34935</c:v>
                      </c:pt>
                      <c:pt idx="429">
                        <c:v>34973.5</c:v>
                      </c:pt>
                      <c:pt idx="430">
                        <c:v>35646.5</c:v>
                      </c:pt>
                      <c:pt idx="431">
                        <c:v>35680</c:v>
                      </c:pt>
                      <c:pt idx="432">
                        <c:v>35718.5</c:v>
                      </c:pt>
                      <c:pt idx="433">
                        <c:v>35992</c:v>
                      </c:pt>
                      <c:pt idx="434">
                        <c:v>36104</c:v>
                      </c:pt>
                      <c:pt idx="435">
                        <c:v>36240</c:v>
                      </c:pt>
                      <c:pt idx="436">
                        <c:v>37165.5</c:v>
                      </c:pt>
                      <c:pt idx="437">
                        <c:v>37220.5</c:v>
                      </c:pt>
                      <c:pt idx="438">
                        <c:v>37430</c:v>
                      </c:pt>
                      <c:pt idx="439">
                        <c:v>37575.5</c:v>
                      </c:pt>
                      <c:pt idx="440">
                        <c:v>37596.5</c:v>
                      </c:pt>
                      <c:pt idx="441">
                        <c:v>37742</c:v>
                      </c:pt>
                      <c:pt idx="442">
                        <c:v>37802</c:v>
                      </c:pt>
                      <c:pt idx="443">
                        <c:v>37995</c:v>
                      </c:pt>
                      <c:pt idx="444">
                        <c:v>38042</c:v>
                      </c:pt>
                      <c:pt idx="445">
                        <c:v>38616</c:v>
                      </c:pt>
                      <c:pt idx="446">
                        <c:v>38641.5</c:v>
                      </c:pt>
                      <c:pt idx="447">
                        <c:v>38645.5</c:v>
                      </c:pt>
                      <c:pt idx="448">
                        <c:v>38791</c:v>
                      </c:pt>
                      <c:pt idx="449">
                        <c:v>38910.5</c:v>
                      </c:pt>
                      <c:pt idx="450">
                        <c:v>39006</c:v>
                      </c:pt>
                      <c:pt idx="451">
                        <c:v>39039</c:v>
                      </c:pt>
                      <c:pt idx="452">
                        <c:v>39154.5</c:v>
                      </c:pt>
                      <c:pt idx="453">
                        <c:v>39162.5</c:v>
                      </c:pt>
                      <c:pt idx="454">
                        <c:v>39175.5</c:v>
                      </c:pt>
                      <c:pt idx="455">
                        <c:v>39381</c:v>
                      </c:pt>
                      <c:pt idx="456">
                        <c:v>39418</c:v>
                      </c:pt>
                      <c:pt idx="457">
                        <c:v>39437</c:v>
                      </c:pt>
                      <c:pt idx="458">
                        <c:v>39452</c:v>
                      </c:pt>
                      <c:pt idx="459">
                        <c:v>39452.5</c:v>
                      </c:pt>
                      <c:pt idx="460">
                        <c:v>39650.5</c:v>
                      </c:pt>
                      <c:pt idx="461">
                        <c:v>40079.5</c:v>
                      </c:pt>
                      <c:pt idx="462">
                        <c:v>40306</c:v>
                      </c:pt>
                      <c:pt idx="463">
                        <c:v>40387</c:v>
                      </c:pt>
                      <c:pt idx="464">
                        <c:v>40472.5</c:v>
                      </c:pt>
                      <c:pt idx="465">
                        <c:v>40567</c:v>
                      </c:pt>
                      <c:pt idx="466">
                        <c:v>40682</c:v>
                      </c:pt>
                      <c:pt idx="467">
                        <c:v>40793</c:v>
                      </c:pt>
                      <c:pt idx="468">
                        <c:v>40820.5</c:v>
                      </c:pt>
                      <c:pt idx="469">
                        <c:v>41097</c:v>
                      </c:pt>
                      <c:pt idx="470">
                        <c:v>41101</c:v>
                      </c:pt>
                      <c:pt idx="471">
                        <c:v>41641.5</c:v>
                      </c:pt>
                      <c:pt idx="472">
                        <c:v>42029</c:v>
                      </c:pt>
                      <c:pt idx="473">
                        <c:v>42155.5</c:v>
                      </c:pt>
                      <c:pt idx="474">
                        <c:v>42156</c:v>
                      </c:pt>
                      <c:pt idx="475">
                        <c:v>42156.5</c:v>
                      </c:pt>
                      <c:pt idx="476">
                        <c:v>42160</c:v>
                      </c:pt>
                      <c:pt idx="477">
                        <c:v>42160.5</c:v>
                      </c:pt>
                      <c:pt idx="478">
                        <c:v>42164.5</c:v>
                      </c:pt>
                      <c:pt idx="479">
                        <c:v>42165</c:v>
                      </c:pt>
                      <c:pt idx="480">
                        <c:v>42432</c:v>
                      </c:pt>
                      <c:pt idx="481">
                        <c:v>42457.5</c:v>
                      </c:pt>
                      <c:pt idx="482">
                        <c:v>42457.5</c:v>
                      </c:pt>
                      <c:pt idx="483">
                        <c:v>42458</c:v>
                      </c:pt>
                      <c:pt idx="484">
                        <c:v>42475.5</c:v>
                      </c:pt>
                      <c:pt idx="485">
                        <c:v>42476</c:v>
                      </c:pt>
                      <c:pt idx="486">
                        <c:v>42543</c:v>
                      </c:pt>
                      <c:pt idx="487">
                        <c:v>42543.5</c:v>
                      </c:pt>
                      <c:pt idx="488">
                        <c:v>42544</c:v>
                      </c:pt>
                      <c:pt idx="489">
                        <c:v>42582</c:v>
                      </c:pt>
                      <c:pt idx="490">
                        <c:v>42808.5</c:v>
                      </c:pt>
                      <c:pt idx="491">
                        <c:v>43617.5</c:v>
                      </c:pt>
                      <c:pt idx="492">
                        <c:v>43676.5</c:v>
                      </c:pt>
                      <c:pt idx="493">
                        <c:v>43853</c:v>
                      </c:pt>
                      <c:pt idx="494">
                        <c:v>44405</c:v>
                      </c:pt>
                      <c:pt idx="495">
                        <c:v>44863.5</c:v>
                      </c:pt>
                      <c:pt idx="496">
                        <c:v>45049</c:v>
                      </c:pt>
                      <c:pt idx="497">
                        <c:v>45090</c:v>
                      </c:pt>
                      <c:pt idx="498">
                        <c:v>45090</c:v>
                      </c:pt>
                      <c:pt idx="499">
                        <c:v>45090</c:v>
                      </c:pt>
                      <c:pt idx="500">
                        <c:v>45368</c:v>
                      </c:pt>
                      <c:pt idx="501">
                        <c:v>45368</c:v>
                      </c:pt>
                      <c:pt idx="502">
                        <c:v>45368</c:v>
                      </c:pt>
                      <c:pt idx="503">
                        <c:v>45440</c:v>
                      </c:pt>
                      <c:pt idx="504">
                        <c:v>46408.5</c:v>
                      </c:pt>
                      <c:pt idx="505">
                        <c:v>46600.5</c:v>
                      </c:pt>
                      <c:pt idx="506">
                        <c:v>46600.5</c:v>
                      </c:pt>
                      <c:pt idx="507">
                        <c:v>46600.5</c:v>
                      </c:pt>
                      <c:pt idx="508">
                        <c:v>46613.5</c:v>
                      </c:pt>
                      <c:pt idx="509">
                        <c:v>46613.5</c:v>
                      </c:pt>
                      <c:pt idx="510">
                        <c:v>46613.5</c:v>
                      </c:pt>
                      <c:pt idx="511">
                        <c:v>46613.5</c:v>
                      </c:pt>
                      <c:pt idx="512">
                        <c:v>46626</c:v>
                      </c:pt>
                      <c:pt idx="513">
                        <c:v>46682</c:v>
                      </c:pt>
                      <c:pt idx="514">
                        <c:v>46797.5</c:v>
                      </c:pt>
                      <c:pt idx="515">
                        <c:v>46810</c:v>
                      </c:pt>
                      <c:pt idx="516">
                        <c:v>46831</c:v>
                      </c:pt>
                      <c:pt idx="517">
                        <c:v>46831</c:v>
                      </c:pt>
                      <c:pt idx="518">
                        <c:v>46831</c:v>
                      </c:pt>
                      <c:pt idx="519">
                        <c:v>46831</c:v>
                      </c:pt>
                      <c:pt idx="520">
                        <c:v>46831.5</c:v>
                      </c:pt>
                      <c:pt idx="521">
                        <c:v>46831.5</c:v>
                      </c:pt>
                      <c:pt idx="522">
                        <c:v>46831.5</c:v>
                      </c:pt>
                      <c:pt idx="523">
                        <c:v>46832</c:v>
                      </c:pt>
                      <c:pt idx="524">
                        <c:v>46832</c:v>
                      </c:pt>
                      <c:pt idx="525">
                        <c:v>46832</c:v>
                      </c:pt>
                      <c:pt idx="526">
                        <c:v>46832</c:v>
                      </c:pt>
                      <c:pt idx="527">
                        <c:v>46881.5</c:v>
                      </c:pt>
                      <c:pt idx="528">
                        <c:v>47143.5</c:v>
                      </c:pt>
                      <c:pt idx="529">
                        <c:v>47243</c:v>
                      </c:pt>
                      <c:pt idx="530">
                        <c:v>47324</c:v>
                      </c:pt>
                      <c:pt idx="531">
                        <c:v>48060</c:v>
                      </c:pt>
                      <c:pt idx="532">
                        <c:v>48147</c:v>
                      </c:pt>
                      <c:pt idx="533">
                        <c:v>48286.5</c:v>
                      </c:pt>
                      <c:pt idx="534">
                        <c:v>48287</c:v>
                      </c:pt>
                      <c:pt idx="535">
                        <c:v>48423</c:v>
                      </c:pt>
                      <c:pt idx="536">
                        <c:v>48591</c:v>
                      </c:pt>
                      <c:pt idx="537">
                        <c:v>48598.5</c:v>
                      </c:pt>
                      <c:pt idx="538">
                        <c:v>48598.5</c:v>
                      </c:pt>
                      <c:pt idx="539">
                        <c:v>48598.5</c:v>
                      </c:pt>
                      <c:pt idx="540">
                        <c:v>48599</c:v>
                      </c:pt>
                      <c:pt idx="541">
                        <c:v>48599</c:v>
                      </c:pt>
                      <c:pt idx="542">
                        <c:v>48599</c:v>
                      </c:pt>
                      <c:pt idx="543">
                        <c:v>48773.5</c:v>
                      </c:pt>
                      <c:pt idx="544">
                        <c:v>49056</c:v>
                      </c:pt>
                      <c:pt idx="545">
                        <c:v>49094.5</c:v>
                      </c:pt>
                      <c:pt idx="546">
                        <c:v>49094.5</c:v>
                      </c:pt>
                      <c:pt idx="547">
                        <c:v>49741.5</c:v>
                      </c:pt>
                      <c:pt idx="548">
                        <c:v>49754</c:v>
                      </c:pt>
                      <c:pt idx="549">
                        <c:v>49784.5</c:v>
                      </c:pt>
                      <c:pt idx="550">
                        <c:v>49810</c:v>
                      </c:pt>
                      <c:pt idx="551">
                        <c:v>49826.5</c:v>
                      </c:pt>
                      <c:pt idx="552">
                        <c:v>49827</c:v>
                      </c:pt>
                      <c:pt idx="553">
                        <c:v>49868.5</c:v>
                      </c:pt>
                      <c:pt idx="554">
                        <c:v>50022</c:v>
                      </c:pt>
                      <c:pt idx="555">
                        <c:v>50075</c:v>
                      </c:pt>
                      <c:pt idx="556">
                        <c:v>50104.5</c:v>
                      </c:pt>
                      <c:pt idx="557">
                        <c:v>50140</c:v>
                      </c:pt>
                      <c:pt idx="558">
                        <c:v>50327</c:v>
                      </c:pt>
                      <c:pt idx="559">
                        <c:v>50327</c:v>
                      </c:pt>
                      <c:pt idx="560">
                        <c:v>50327.5</c:v>
                      </c:pt>
                      <c:pt idx="561">
                        <c:v>50331.5</c:v>
                      </c:pt>
                      <c:pt idx="562">
                        <c:v>50340</c:v>
                      </c:pt>
                      <c:pt idx="563">
                        <c:v>50340.5</c:v>
                      </c:pt>
                      <c:pt idx="564">
                        <c:v>50648</c:v>
                      </c:pt>
                      <c:pt idx="565">
                        <c:v>51235</c:v>
                      </c:pt>
                      <c:pt idx="566">
                        <c:v>51416</c:v>
                      </c:pt>
                      <c:pt idx="567">
                        <c:v>51416.5</c:v>
                      </c:pt>
                      <c:pt idx="568">
                        <c:v>51446</c:v>
                      </c:pt>
                      <c:pt idx="569">
                        <c:v>51446.5</c:v>
                      </c:pt>
                      <c:pt idx="570">
                        <c:v>51450</c:v>
                      </c:pt>
                      <c:pt idx="571">
                        <c:v>51450.5</c:v>
                      </c:pt>
                      <c:pt idx="572">
                        <c:v>51454.5</c:v>
                      </c:pt>
                      <c:pt idx="573">
                        <c:v>51455</c:v>
                      </c:pt>
                      <c:pt idx="574">
                        <c:v>51458.5</c:v>
                      </c:pt>
                      <c:pt idx="575">
                        <c:v>51459</c:v>
                      </c:pt>
                      <c:pt idx="576">
                        <c:v>51459.5</c:v>
                      </c:pt>
                      <c:pt idx="577">
                        <c:v>51471.5</c:v>
                      </c:pt>
                      <c:pt idx="578">
                        <c:v>51472</c:v>
                      </c:pt>
                      <c:pt idx="579">
                        <c:v>51476</c:v>
                      </c:pt>
                      <c:pt idx="580">
                        <c:v>51476.5</c:v>
                      </c:pt>
                      <c:pt idx="581">
                        <c:v>51480</c:v>
                      </c:pt>
                      <c:pt idx="582">
                        <c:v>51480.5</c:v>
                      </c:pt>
                      <c:pt idx="583">
                        <c:v>51484.5</c:v>
                      </c:pt>
                      <c:pt idx="584">
                        <c:v>51485</c:v>
                      </c:pt>
                      <c:pt idx="585">
                        <c:v>51488.5</c:v>
                      </c:pt>
                      <c:pt idx="586">
                        <c:v>51489</c:v>
                      </c:pt>
                      <c:pt idx="587">
                        <c:v>51493</c:v>
                      </c:pt>
                      <c:pt idx="588">
                        <c:v>51493</c:v>
                      </c:pt>
                      <c:pt idx="589">
                        <c:v>51493.5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'Active 1'!$U$21:$U$610</c15:sqref>
                        </c15:formulaRef>
                      </c:ext>
                    </c:extLst>
                    <c:numCache>
                      <c:formatCode>General</c:formatCode>
                      <c:ptCount val="590"/>
                      <c:pt idx="139">
                        <c:v>-1.8938059998617973E-2</c:v>
                      </c:pt>
                      <c:pt idx="149">
                        <c:v>-2.725238000130048E-2</c:v>
                      </c:pt>
                      <c:pt idx="155">
                        <c:v>-1.6004899996914901E-2</c:v>
                      </c:pt>
                      <c:pt idx="157">
                        <c:v>-1.8306140002096072E-2</c:v>
                      </c:pt>
                      <c:pt idx="166">
                        <c:v>1.236550000612624E-2</c:v>
                      </c:pt>
                      <c:pt idx="179">
                        <c:v>1.5834099998755846E-2</c:v>
                      </c:pt>
                      <c:pt idx="184">
                        <c:v>-1.7342580002150498E-2</c:v>
                      </c:pt>
                      <c:pt idx="231">
                        <c:v>4.8696100006054621E-2</c:v>
                      </c:pt>
                      <c:pt idx="239">
                        <c:v>5.1459880000038538E-2</c:v>
                      </c:pt>
                      <c:pt idx="252">
                        <c:v>-2.5416039999981876E-2</c:v>
                      </c:pt>
                      <c:pt idx="256">
                        <c:v>-4.682701999990968E-2</c:v>
                      </c:pt>
                      <c:pt idx="312">
                        <c:v>-7.8422999940812588E-3</c:v>
                      </c:pt>
                      <c:pt idx="327">
                        <c:v>2.5747300001967233E-2</c:v>
                      </c:pt>
                      <c:pt idx="363">
                        <c:v>2.4005179999221582E-2</c:v>
                      </c:pt>
                      <c:pt idx="453">
                        <c:v>0.13944449999689823</c:v>
                      </c:pt>
                      <c:pt idx="454">
                        <c:v>0.13166566000290914</c:v>
                      </c:pt>
                      <c:pt idx="498">
                        <c:v>6.0438799999246839E-2</c:v>
                      </c:pt>
                      <c:pt idx="499">
                        <c:v>6.6638800002692733E-2</c:v>
                      </c:pt>
                      <c:pt idx="527">
                        <c:v>6.0785579997173045E-2</c:v>
                      </c:pt>
                      <c:pt idx="535">
                        <c:v>0.17344769999908749</c:v>
                      </c:pt>
                      <c:pt idx="546">
                        <c:v>0.17165607999777421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9-4D47-425A-A75E-651B8C8382AA}"/>
                  </c:ext>
                </c:extLst>
              </c15:ser>
            </c15:filteredScatterSeries>
          </c:ext>
        </c:extLst>
      </c:scatterChart>
      <c:valAx>
        <c:axId val="458065024"/>
        <c:scaling>
          <c:orientation val="minMax"/>
          <c:max val="1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877276704048358"/>
              <c:y val="0.854703247564139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1897926634768738E-2"/>
              <c:y val="0.364673261996096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6502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9744816586921844E-3"/>
          <c:y val="0.92592861789712178"/>
          <c:w val="0.97448316568084492"/>
          <c:h val="5.698035608796758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4004602991944764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64326812428074E-2"/>
          <c:y val="0.13069908814589665"/>
          <c:w val="0.86536248561565021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'C'!$H$21:$H$1628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88-4734-A04F-2FF7E732F8C1}"/>
            </c:ext>
          </c:extLst>
        </c:ser>
        <c:ser>
          <c:idx val="1"/>
          <c:order val="1"/>
          <c:tx>
            <c:strRef>
              <c:f>'C'!$I$20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'C'!$D$21:$D$1139</c:f>
                <c:numCache>
                  <c:formatCode>General</c:formatCode>
                  <c:ptCount val="1119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plus>
            <c:minus>
              <c:numRef>
                <c:f>'C'!$D$21:$D$1139</c:f>
                <c:numCache>
                  <c:formatCode>General</c:formatCode>
                  <c:ptCount val="1119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'C'!$I$21:$I$1628</c:f>
              <c:numCache>
                <c:formatCode>General</c:formatCode>
                <c:ptCount val="1608"/>
                <c:pt idx="78">
                  <c:v>4.3836256758368108E-2</c:v>
                </c:pt>
                <c:pt idx="79">
                  <c:v>4.3089611506729852E-2</c:v>
                </c:pt>
                <c:pt idx="80">
                  <c:v>4.3942966243776027E-2</c:v>
                </c:pt>
                <c:pt idx="81">
                  <c:v>4.3755890706961509E-2</c:v>
                </c:pt>
                <c:pt idx="82">
                  <c:v>4.3755890706961509E-2</c:v>
                </c:pt>
                <c:pt idx="83">
                  <c:v>4.3409245437942445E-2</c:v>
                </c:pt>
                <c:pt idx="84">
                  <c:v>4.3409245437942445E-2</c:v>
                </c:pt>
                <c:pt idx="85">
                  <c:v>4.3814223150548059E-2</c:v>
                </c:pt>
                <c:pt idx="86">
                  <c:v>4.3814223150548059E-2</c:v>
                </c:pt>
                <c:pt idx="87">
                  <c:v>4.4967577894567512E-2</c:v>
                </c:pt>
                <c:pt idx="88">
                  <c:v>4.4967577894567512E-2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88-4734-A04F-2FF7E732F8C1}"/>
            </c:ext>
          </c:extLst>
        </c:ser>
        <c:ser>
          <c:idx val="2"/>
          <c:order val="2"/>
          <c:tx>
            <c:strRef>
              <c:f>'C'!$J$20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plus>
            <c:min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'C'!$J$21:$J$1628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88-4734-A04F-2FF7E732F8C1}"/>
            </c:ext>
          </c:extLst>
        </c:ser>
        <c:ser>
          <c:idx val="3"/>
          <c:order val="3"/>
          <c:tx>
            <c:strRef>
              <c:f>'C'!$K$20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plus>
            <c:min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'C'!$K$21:$K$1628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A88-4734-A04F-2FF7E732F8C1}"/>
            </c:ext>
          </c:extLst>
        </c:ser>
        <c:ser>
          <c:idx val="4"/>
          <c:order val="4"/>
          <c:tx>
            <c:strRef>
              <c:f>'C'!$L$20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'C'!$L$21:$L$1628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88-4734-A04F-2FF7E732F8C1}"/>
            </c:ext>
          </c:extLst>
        </c:ser>
        <c:ser>
          <c:idx val="5"/>
          <c:order val="5"/>
          <c:tx>
            <c:strRef>
              <c:f>'C'!$M$20</c:f>
              <c:strCache>
                <c:ptCount val="1"/>
                <c:pt idx="0">
                  <c:v>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'C'!$D$21:$D$303</c:f>
                <c:numCache>
                  <c:formatCode>General</c:formatCode>
                  <c:ptCount val="283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plus>
            <c:minus>
              <c:numRef>
                <c:f>'C'!$D$21:$D$303</c:f>
                <c:numCache>
                  <c:formatCode>General</c:formatCode>
                  <c:ptCount val="283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'C'!$M$21:$M$1628</c:f>
              <c:numCache>
                <c:formatCode>General</c:formatCode>
                <c:ptCount val="1608"/>
                <c:pt idx="3">
                  <c:v>4.3214766679739114E-2</c:v>
                </c:pt>
                <c:pt idx="4">
                  <c:v>4.3558104218391236E-2</c:v>
                </c:pt>
                <c:pt idx="5">
                  <c:v>4.31238080636831E-2</c:v>
                </c:pt>
                <c:pt idx="6">
                  <c:v>4.3372059684770647E-2</c:v>
                </c:pt>
                <c:pt idx="7">
                  <c:v>4.3276609678287059E-2</c:v>
                </c:pt>
                <c:pt idx="8">
                  <c:v>4.3416909575171303E-2</c:v>
                </c:pt>
                <c:pt idx="9">
                  <c:v>4.3309795124514494E-2</c:v>
                </c:pt>
                <c:pt idx="10">
                  <c:v>4.3137216394825373E-2</c:v>
                </c:pt>
                <c:pt idx="11">
                  <c:v>4.3348209590476472E-2</c:v>
                </c:pt>
                <c:pt idx="12">
                  <c:v>4.3266863700409885E-2</c:v>
                </c:pt>
                <c:pt idx="13">
                  <c:v>4.3276862175844144E-2</c:v>
                </c:pt>
                <c:pt idx="14">
                  <c:v>4.3343773555534426E-2</c:v>
                </c:pt>
                <c:pt idx="15">
                  <c:v>4.3186505616176873E-2</c:v>
                </c:pt>
                <c:pt idx="16">
                  <c:v>4.3249946233117953E-2</c:v>
                </c:pt>
                <c:pt idx="17">
                  <c:v>4.33761240055901E-2</c:v>
                </c:pt>
                <c:pt idx="18">
                  <c:v>4.3237283694907092E-2</c:v>
                </c:pt>
                <c:pt idx="19">
                  <c:v>4.329779223917285E-2</c:v>
                </c:pt>
                <c:pt idx="20">
                  <c:v>4.3346694270439912E-2</c:v>
                </c:pt>
                <c:pt idx="21">
                  <c:v>4.3220356157689821E-2</c:v>
                </c:pt>
                <c:pt idx="22">
                  <c:v>4.3403039082477335E-2</c:v>
                </c:pt>
                <c:pt idx="23">
                  <c:v>4.3160233995877206E-2</c:v>
                </c:pt>
                <c:pt idx="24">
                  <c:v>4.3189672149310354E-2</c:v>
                </c:pt>
                <c:pt idx="26">
                  <c:v>4.3281363294227049E-2</c:v>
                </c:pt>
                <c:pt idx="28">
                  <c:v>4.3315411632647738E-2</c:v>
                </c:pt>
                <c:pt idx="29">
                  <c:v>4.3275123869534582E-2</c:v>
                </c:pt>
                <c:pt idx="31">
                  <c:v>4.3163019137864467E-2</c:v>
                </c:pt>
                <c:pt idx="33">
                  <c:v>4.3291490677802358E-2</c:v>
                </c:pt>
                <c:pt idx="34">
                  <c:v>4.3157514082849957E-2</c:v>
                </c:pt>
                <c:pt idx="38">
                  <c:v>4.3207890324993059E-2</c:v>
                </c:pt>
                <c:pt idx="40">
                  <c:v>4.3268609602819197E-2</c:v>
                </c:pt>
                <c:pt idx="41">
                  <c:v>4.3251897404843476E-2</c:v>
                </c:pt>
                <c:pt idx="42">
                  <c:v>4.3199859625019599E-2</c:v>
                </c:pt>
                <c:pt idx="43">
                  <c:v>4.3214815617830027E-2</c:v>
                </c:pt>
                <c:pt idx="44">
                  <c:v>4.3367598147597164E-2</c:v>
                </c:pt>
                <c:pt idx="45">
                  <c:v>4.3236157049250323E-2</c:v>
                </c:pt>
                <c:pt idx="46">
                  <c:v>4.33045231984579E-2</c:v>
                </c:pt>
                <c:pt idx="47">
                  <c:v>4.3252808492979966E-2</c:v>
                </c:pt>
                <c:pt idx="48">
                  <c:v>4.3236947756668087E-2</c:v>
                </c:pt>
                <c:pt idx="49">
                  <c:v>4.3250980670563877E-2</c:v>
                </c:pt>
                <c:pt idx="51">
                  <c:v>4.323969882534584E-2</c:v>
                </c:pt>
                <c:pt idx="53">
                  <c:v>4.3219581610173918E-2</c:v>
                </c:pt>
                <c:pt idx="54">
                  <c:v>4.3275475101836491E-2</c:v>
                </c:pt>
                <c:pt idx="56">
                  <c:v>4.3172315527044702E-2</c:v>
                </c:pt>
                <c:pt idx="58">
                  <c:v>4.3243856227491051E-2</c:v>
                </c:pt>
                <c:pt idx="59">
                  <c:v>4.324397885648068E-2</c:v>
                </c:pt>
                <c:pt idx="61">
                  <c:v>4.3179528889595531E-2</c:v>
                </c:pt>
                <c:pt idx="63">
                  <c:v>4.3331123786629178E-2</c:v>
                </c:pt>
                <c:pt idx="65">
                  <c:v>4.3183968526136596E-2</c:v>
                </c:pt>
                <c:pt idx="67">
                  <c:v>4.3201011132623535E-2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A88-4734-A04F-2FF7E732F8C1}"/>
            </c:ext>
          </c:extLst>
        </c:ser>
        <c:ser>
          <c:idx val="6"/>
          <c:order val="6"/>
          <c:tx>
            <c:strRef>
              <c:f>'C'!$N$20</c:f>
              <c:strCache>
                <c:ptCount val="1"/>
                <c:pt idx="0">
                  <c:v>Genet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'C'!$D$21:$D$167</c:f>
                <c:numCache>
                  <c:formatCode>General</c:formatCode>
                  <c:ptCount val="147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plus>
            <c:minus>
              <c:numRef>
                <c:f>'C'!$D$21:$D$167</c:f>
                <c:numCache>
                  <c:formatCode>General</c:formatCode>
                  <c:ptCount val="147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'C'!$N$21:$N$1628</c:f>
              <c:numCache>
                <c:formatCode>General</c:formatCode>
                <c:ptCount val="1608"/>
                <c:pt idx="0">
                  <c:v>4.3541672719584312E-2</c:v>
                </c:pt>
                <c:pt idx="1">
                  <c:v>4.346846373664448E-2</c:v>
                </c:pt>
                <c:pt idx="2">
                  <c:v>4.346846373664448E-2</c:v>
                </c:pt>
                <c:pt idx="25">
                  <c:v>4.3275138530589174E-2</c:v>
                </c:pt>
                <c:pt idx="27">
                  <c:v>4.343509316095151E-2</c:v>
                </c:pt>
                <c:pt idx="30">
                  <c:v>4.3316793446138036E-2</c:v>
                </c:pt>
                <c:pt idx="32">
                  <c:v>4.3166234951058868E-2</c:v>
                </c:pt>
                <c:pt idx="35">
                  <c:v>4.319316815235652E-2</c:v>
                </c:pt>
                <c:pt idx="36">
                  <c:v>4.3282063554215711E-2</c:v>
                </c:pt>
                <c:pt idx="37">
                  <c:v>4.3176315113669261E-2</c:v>
                </c:pt>
                <c:pt idx="39">
                  <c:v>4.3219670660619158E-2</c:v>
                </c:pt>
                <c:pt idx="50">
                  <c:v>4.322948660410475E-2</c:v>
                </c:pt>
                <c:pt idx="52">
                  <c:v>4.3207754206378013E-2</c:v>
                </c:pt>
                <c:pt idx="55">
                  <c:v>4.3151491852768231E-2</c:v>
                </c:pt>
                <c:pt idx="57">
                  <c:v>4.3226231267908588E-2</c:v>
                </c:pt>
                <c:pt idx="60">
                  <c:v>4.3164519098354504E-2</c:v>
                </c:pt>
                <c:pt idx="62">
                  <c:v>4.3229486800555605E-2</c:v>
                </c:pt>
                <c:pt idx="64">
                  <c:v>4.3127102791913785E-2</c:v>
                </c:pt>
                <c:pt idx="66">
                  <c:v>4.3172414734726772E-2</c:v>
                </c:pt>
                <c:pt idx="68">
                  <c:v>4.3274470750475302E-2</c:v>
                </c:pt>
                <c:pt idx="69">
                  <c:v>4.3193459452595562E-2</c:v>
                </c:pt>
                <c:pt idx="70">
                  <c:v>4.3191847391426563E-2</c:v>
                </c:pt>
                <c:pt idx="71">
                  <c:v>4.3408094767073635E-2</c:v>
                </c:pt>
                <c:pt idx="72">
                  <c:v>4.4142630467831623E-2</c:v>
                </c:pt>
                <c:pt idx="73">
                  <c:v>4.4074315650505014E-2</c:v>
                </c:pt>
                <c:pt idx="74">
                  <c:v>4.4123576604761183E-2</c:v>
                </c:pt>
                <c:pt idx="75">
                  <c:v>4.3765465547039639E-2</c:v>
                </c:pt>
                <c:pt idx="76">
                  <c:v>4.4139275829365943E-2</c:v>
                </c:pt>
                <c:pt idx="77">
                  <c:v>4.3770686446805485E-2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A88-4734-A04F-2FF7E732F8C1}"/>
            </c:ext>
          </c:extLst>
        </c:ser>
        <c:ser>
          <c:idx val="7"/>
          <c:order val="7"/>
          <c:tx>
            <c:strRef>
              <c:f>'C'!$O$20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'C'!$O$21:$O$1628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A88-4734-A04F-2FF7E732F8C1}"/>
            </c:ext>
          </c:extLst>
        </c:ser>
        <c:ser>
          <c:idx val="8"/>
          <c:order val="8"/>
          <c:tx>
            <c:strRef>
              <c:f>'C'!$P$20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'C'!$P$21:$P$1628</c:f>
              <c:numCache>
                <c:formatCode>General</c:formatCode>
                <c:ptCount val="1608"/>
                <c:pt idx="0">
                  <c:v>4.2480799901050109E-2</c:v>
                </c:pt>
                <c:pt idx="1">
                  <c:v>4.2885571443363371E-2</c:v>
                </c:pt>
                <c:pt idx="2">
                  <c:v>4.2885571443363371E-2</c:v>
                </c:pt>
                <c:pt idx="3">
                  <c:v>4.3337514999618618E-2</c:v>
                </c:pt>
                <c:pt idx="4">
                  <c:v>4.333767710275932E-2</c:v>
                </c:pt>
                <c:pt idx="5">
                  <c:v>4.334724118806027E-2</c:v>
                </c:pt>
                <c:pt idx="6">
                  <c:v>4.3347403291200959E-2</c:v>
                </c:pt>
                <c:pt idx="7">
                  <c:v>4.3348538013185819E-2</c:v>
                </c:pt>
                <c:pt idx="8">
                  <c:v>4.3348700116326515E-2</c:v>
                </c:pt>
                <c:pt idx="9">
                  <c:v>4.3349996941452071E-2</c:v>
                </c:pt>
                <c:pt idx="10">
                  <c:v>4.3350159044592759E-2</c:v>
                </c:pt>
                <c:pt idx="11">
                  <c:v>4.335129376657762E-2</c:v>
                </c:pt>
                <c:pt idx="12">
                  <c:v>4.3351455869718315E-2</c:v>
                </c:pt>
                <c:pt idx="13">
                  <c:v>4.3351617972859011E-2</c:v>
                </c:pt>
                <c:pt idx="14">
                  <c:v>4.3355508448235672E-2</c:v>
                </c:pt>
                <c:pt idx="15">
                  <c:v>4.335567055137636E-2</c:v>
                </c:pt>
                <c:pt idx="16">
                  <c:v>4.3356967376501916E-2</c:v>
                </c:pt>
                <c:pt idx="17">
                  <c:v>4.3357129479642612E-2</c:v>
                </c:pt>
                <c:pt idx="18">
                  <c:v>4.3358264201627472E-2</c:v>
                </c:pt>
                <c:pt idx="19">
                  <c:v>4.3358426304768161E-2</c:v>
                </c:pt>
                <c:pt idx="20">
                  <c:v>4.3359723129893717E-2</c:v>
                </c:pt>
                <c:pt idx="21">
                  <c:v>4.3359885233034412E-2</c:v>
                </c:pt>
                <c:pt idx="22">
                  <c:v>4.3361019955019273E-2</c:v>
                </c:pt>
                <c:pt idx="23">
                  <c:v>4.3361182058159961E-2</c:v>
                </c:pt>
                <c:pt idx="24">
                  <c:v>4.3362478883285517E-2</c:v>
                </c:pt>
                <c:pt idx="25">
                  <c:v>4.3362478883285517E-2</c:v>
                </c:pt>
                <c:pt idx="26">
                  <c:v>4.3362640986426212E-2</c:v>
                </c:pt>
                <c:pt idx="27">
                  <c:v>4.3362640986426212E-2</c:v>
                </c:pt>
                <c:pt idx="28">
                  <c:v>4.3363775708411073E-2</c:v>
                </c:pt>
                <c:pt idx="29">
                  <c:v>4.3363937811551762E-2</c:v>
                </c:pt>
                <c:pt idx="30">
                  <c:v>4.3363937811551762E-2</c:v>
                </c:pt>
                <c:pt idx="31">
                  <c:v>4.3364099914692464E-2</c:v>
                </c:pt>
                <c:pt idx="32">
                  <c:v>4.3364099914692464E-2</c:v>
                </c:pt>
                <c:pt idx="33">
                  <c:v>4.3365234636677318E-2</c:v>
                </c:pt>
                <c:pt idx="34">
                  <c:v>4.3365396739818013E-2</c:v>
                </c:pt>
                <c:pt idx="35">
                  <c:v>4.3365396739818013E-2</c:v>
                </c:pt>
                <c:pt idx="36">
                  <c:v>4.3365558842958708E-2</c:v>
                </c:pt>
                <c:pt idx="37">
                  <c:v>4.3366693564943562E-2</c:v>
                </c:pt>
                <c:pt idx="38">
                  <c:v>4.3366693564943562E-2</c:v>
                </c:pt>
                <c:pt idx="39">
                  <c:v>4.3366855668084264E-2</c:v>
                </c:pt>
                <c:pt idx="40">
                  <c:v>4.3366855668084264E-2</c:v>
                </c:pt>
                <c:pt idx="41">
                  <c:v>4.3369449318335362E-2</c:v>
                </c:pt>
                <c:pt idx="42">
                  <c:v>4.3369611421476065E-2</c:v>
                </c:pt>
                <c:pt idx="43">
                  <c:v>4.3370908246601614E-2</c:v>
                </c:pt>
                <c:pt idx="44">
                  <c:v>4.3372042968586474E-2</c:v>
                </c:pt>
                <c:pt idx="45">
                  <c:v>4.3372205071727163E-2</c:v>
                </c:pt>
                <c:pt idx="46">
                  <c:v>4.3372367174867865E-2</c:v>
                </c:pt>
                <c:pt idx="47">
                  <c:v>4.3373501896852719E-2</c:v>
                </c:pt>
                <c:pt idx="48">
                  <c:v>4.3373663999993414E-2</c:v>
                </c:pt>
                <c:pt idx="49">
                  <c:v>4.3373826103134103E-2</c:v>
                </c:pt>
                <c:pt idx="50">
                  <c:v>4.3374960825118963E-2</c:v>
                </c:pt>
                <c:pt idx="51">
                  <c:v>4.3374960825118963E-2</c:v>
                </c:pt>
                <c:pt idx="52">
                  <c:v>4.3375122928259666E-2</c:v>
                </c:pt>
                <c:pt idx="53">
                  <c:v>4.3375122928259666E-2</c:v>
                </c:pt>
                <c:pt idx="54">
                  <c:v>4.3376257650244519E-2</c:v>
                </c:pt>
                <c:pt idx="55">
                  <c:v>4.3376419753385215E-2</c:v>
                </c:pt>
                <c:pt idx="56">
                  <c:v>4.3376419753385215E-2</c:v>
                </c:pt>
                <c:pt idx="57">
                  <c:v>4.3376581856525903E-2</c:v>
                </c:pt>
                <c:pt idx="58">
                  <c:v>4.3376581856525903E-2</c:v>
                </c:pt>
                <c:pt idx="59">
                  <c:v>4.3377716578510764E-2</c:v>
                </c:pt>
                <c:pt idx="60">
                  <c:v>4.3377878681651466E-2</c:v>
                </c:pt>
                <c:pt idx="61">
                  <c:v>4.3377878681651466E-2</c:v>
                </c:pt>
                <c:pt idx="62">
                  <c:v>4.3378040784792155E-2</c:v>
                </c:pt>
                <c:pt idx="63">
                  <c:v>4.337901340363632E-2</c:v>
                </c:pt>
                <c:pt idx="64">
                  <c:v>4.3379175506777015E-2</c:v>
                </c:pt>
                <c:pt idx="65">
                  <c:v>4.3379175506777015E-2</c:v>
                </c:pt>
                <c:pt idx="66">
                  <c:v>4.3379337609917704E-2</c:v>
                </c:pt>
                <c:pt idx="67">
                  <c:v>4.3379337609917704E-2</c:v>
                </c:pt>
                <c:pt idx="68">
                  <c:v>4.3380634435043267E-2</c:v>
                </c:pt>
                <c:pt idx="69">
                  <c:v>4.3380796538183955E-2</c:v>
                </c:pt>
                <c:pt idx="70">
                  <c:v>4.3395710027127818E-2</c:v>
                </c:pt>
                <c:pt idx="71">
                  <c:v>4.3395872130268506E-2</c:v>
                </c:pt>
                <c:pt idx="72">
                  <c:v>4.3503832821970803E-2</c:v>
                </c:pt>
                <c:pt idx="73">
                  <c:v>4.3503994925111499E-2</c:v>
                </c:pt>
                <c:pt idx="74">
                  <c:v>4.3505129647096359E-2</c:v>
                </c:pt>
                <c:pt idx="75">
                  <c:v>4.3505291750237055E-2</c:v>
                </c:pt>
                <c:pt idx="76">
                  <c:v>4.3509344328754404E-2</c:v>
                </c:pt>
                <c:pt idx="77">
                  <c:v>4.3509506431895099E-2</c:v>
                </c:pt>
                <c:pt idx="78">
                  <c:v>4.3449366166697576E-2</c:v>
                </c:pt>
                <c:pt idx="79">
                  <c:v>4.3449528269838271E-2</c:v>
                </c:pt>
                <c:pt idx="80">
                  <c:v>4.3449690372978966E-2</c:v>
                </c:pt>
                <c:pt idx="81">
                  <c:v>4.3522312580009936E-2</c:v>
                </c:pt>
                <c:pt idx="82">
                  <c:v>4.3522312580009936E-2</c:v>
                </c:pt>
                <c:pt idx="83">
                  <c:v>4.3522474683150632E-2</c:v>
                </c:pt>
                <c:pt idx="84">
                  <c:v>4.3522474683150632E-2</c:v>
                </c:pt>
                <c:pt idx="85">
                  <c:v>4.3938755548453175E-2</c:v>
                </c:pt>
                <c:pt idx="86">
                  <c:v>4.3938755548453175E-2</c:v>
                </c:pt>
                <c:pt idx="87">
                  <c:v>4.393891765159387E-2</c:v>
                </c:pt>
                <c:pt idx="88">
                  <c:v>4.393891765159387E-2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A88-4734-A04F-2FF7E732F8C1}"/>
            </c:ext>
          </c:extLst>
        </c:ser>
        <c:ser>
          <c:idx val="9"/>
          <c:order val="9"/>
          <c:tx>
            <c:strRef>
              <c:f>'C'!$Q$20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'C'!$Q$21:$Q$1628</c:f>
              <c:numCache>
                <c:formatCode>General</c:formatCode>
                <c:ptCount val="1608"/>
                <c:pt idx="0">
                  <c:v>4.3523266546809894E-2</c:v>
                </c:pt>
                <c:pt idx="1">
                  <c:v>4.3585908355768949E-2</c:v>
                </c:pt>
                <c:pt idx="2">
                  <c:v>4.3585908355768949E-2</c:v>
                </c:pt>
                <c:pt idx="3">
                  <c:v>4.3784301521128305E-2</c:v>
                </c:pt>
                <c:pt idx="4">
                  <c:v>4.3784396994359834E-2</c:v>
                </c:pt>
                <c:pt idx="5">
                  <c:v>4.3790060775542913E-2</c:v>
                </c:pt>
                <c:pt idx="6">
                  <c:v>4.3790157294893869E-2</c:v>
                </c:pt>
                <c:pt idx="7">
                  <c:v>4.3790833418539704E-2</c:v>
                </c:pt>
                <c:pt idx="8">
                  <c:v>4.3790930077373252E-2</c:v>
                </c:pt>
                <c:pt idx="9">
                  <c:v>4.3791703975713386E-2</c:v>
                </c:pt>
                <c:pt idx="10">
                  <c:v>4.3791800791464872E-2</c:v>
                </c:pt>
                <c:pt idx="11">
                  <c:v>4.3792478989914271E-2</c:v>
                </c:pt>
                <c:pt idx="12">
                  <c:v>4.3792575945148349E-2</c:v>
                </c:pt>
                <c:pt idx="13">
                  <c:v>4.3792672917817729E-2</c:v>
                </c:pt>
                <c:pt idx="14">
                  <c:v>4.3795005492480416E-2</c:v>
                </c:pt>
                <c:pt idx="15">
                  <c:v>4.3795102901032903E-2</c:v>
                </c:pt>
                <c:pt idx="16">
                  <c:v>4.3795882797124555E-2</c:v>
                </c:pt>
                <c:pt idx="17">
                  <c:v>4.3795980362594994E-2</c:v>
                </c:pt>
                <c:pt idx="18">
                  <c:v>4.3796663809076958E-2</c:v>
                </c:pt>
                <c:pt idx="19">
                  <c:v>4.3796761514029989E-2</c:v>
                </c:pt>
                <c:pt idx="20">
                  <c:v>4.3797543781325721E-2</c:v>
                </c:pt>
                <c:pt idx="21">
                  <c:v>4.3797641643196633E-2</c:v>
                </c:pt>
                <c:pt idx="22">
                  <c:v>4.3798327164482218E-2</c:v>
                </c:pt>
                <c:pt idx="23">
                  <c:v>4.3798425165835722E-2</c:v>
                </c:pt>
                <c:pt idx="24">
                  <c:v>4.3799209804335548E-2</c:v>
                </c:pt>
                <c:pt idx="25">
                  <c:v>4.3799209804335548E-2</c:v>
                </c:pt>
                <c:pt idx="26">
                  <c:v>4.3799307962607004E-2</c:v>
                </c:pt>
                <c:pt idx="27">
                  <c:v>4.3799307962607004E-2</c:v>
                </c:pt>
                <c:pt idx="28">
                  <c:v>4.3799995558696139E-2</c:v>
                </c:pt>
                <c:pt idx="29">
                  <c:v>4.3800093856450173E-2</c:v>
                </c:pt>
                <c:pt idx="30">
                  <c:v>4.3800093856450173E-2</c:v>
                </c:pt>
                <c:pt idx="31">
                  <c:v>4.3800192171639524E-2</c:v>
                </c:pt>
                <c:pt idx="32">
                  <c:v>4.3800192171639524E-2</c:v>
                </c:pt>
                <c:pt idx="33">
                  <c:v>4.3800880866154066E-2</c:v>
                </c:pt>
                <c:pt idx="34">
                  <c:v>4.3800979320826036E-2</c:v>
                </c:pt>
                <c:pt idx="35">
                  <c:v>4.3800979320826036E-2</c:v>
                </c:pt>
                <c:pt idx="36">
                  <c:v>4.3801077792933296E-2</c:v>
                </c:pt>
                <c:pt idx="37">
                  <c:v>4.38017675858733E-2</c:v>
                </c:pt>
                <c:pt idx="38">
                  <c:v>4.38017675858733E-2</c:v>
                </c:pt>
                <c:pt idx="39">
                  <c:v>4.3801866197463152E-2</c:v>
                </c:pt>
                <c:pt idx="40">
                  <c:v>4.3801866197463152E-2</c:v>
                </c:pt>
                <c:pt idx="41">
                  <c:v>4.3803446354105102E-2</c:v>
                </c:pt>
                <c:pt idx="42">
                  <c:v>4.3803545262095497E-2</c:v>
                </c:pt>
                <c:pt idx="43">
                  <c:v>4.3804337153690184E-2</c:v>
                </c:pt>
                <c:pt idx="44">
                  <c:v>4.3805030974190057E-2</c:v>
                </c:pt>
                <c:pt idx="45">
                  <c:v>4.3805130161145636E-2</c:v>
                </c:pt>
                <c:pt idx="46">
                  <c:v>4.3805229365536505E-2</c:v>
                </c:pt>
                <c:pt idx="47">
                  <c:v>4.3805924284461811E-2</c:v>
                </c:pt>
                <c:pt idx="48">
                  <c:v>4.3806023628335286E-2</c:v>
                </c:pt>
                <c:pt idx="49">
                  <c:v>4.3806122989644106E-2</c:v>
                </c:pt>
                <c:pt idx="50">
                  <c:v>4.3806819006994818E-2</c:v>
                </c:pt>
                <c:pt idx="51">
                  <c:v>4.3806819006994818E-2</c:v>
                </c:pt>
                <c:pt idx="52">
                  <c:v>4.3806918507786202E-2</c:v>
                </c:pt>
                <c:pt idx="53">
                  <c:v>4.3806918507786202E-2</c:v>
                </c:pt>
                <c:pt idx="54">
                  <c:v>4.3807615501515088E-2</c:v>
                </c:pt>
                <c:pt idx="55">
                  <c:v>4.3807715141789078E-2</c:v>
                </c:pt>
                <c:pt idx="56">
                  <c:v>4.3807715141789078E-2</c:v>
                </c:pt>
                <c:pt idx="57">
                  <c:v>4.3807814799498399E-2</c:v>
                </c:pt>
                <c:pt idx="58">
                  <c:v>4.3807814799498399E-2</c:v>
                </c:pt>
                <c:pt idx="59">
                  <c:v>4.380851289165269E-2</c:v>
                </c:pt>
                <c:pt idx="60">
                  <c:v>4.3808612688844617E-2</c:v>
                </c:pt>
                <c:pt idx="61">
                  <c:v>4.3808612688844617E-2</c:v>
                </c:pt>
                <c:pt idx="62">
                  <c:v>4.3808712503471833E-2</c:v>
                </c:pt>
                <c:pt idx="63">
                  <c:v>4.3809311757377054E-2</c:v>
                </c:pt>
                <c:pt idx="64">
                  <c:v>4.3809411694051573E-2</c:v>
                </c:pt>
                <c:pt idx="65">
                  <c:v>4.3809411694051573E-2</c:v>
                </c:pt>
                <c:pt idx="66">
                  <c:v>4.3809511648161395E-2</c:v>
                </c:pt>
                <c:pt idx="67">
                  <c:v>4.3809511648161395E-2</c:v>
                </c:pt>
                <c:pt idx="68">
                  <c:v>4.3810311908711694E-2</c:v>
                </c:pt>
                <c:pt idx="69">
                  <c:v>4.3810412019739453E-2</c:v>
                </c:pt>
                <c:pt idx="70">
                  <c:v>4.3819696822608972E-2</c:v>
                </c:pt>
                <c:pt idx="71">
                  <c:v>4.3819798555121886E-2</c:v>
                </c:pt>
                <c:pt idx="72">
                  <c:v>4.3891424986000432E-2</c:v>
                </c:pt>
                <c:pt idx="73">
                  <c:v>4.3891538347874584E-2</c:v>
                </c:pt>
                <c:pt idx="74">
                  <c:v>4.3892332369182538E-2</c:v>
                </c:pt>
                <c:pt idx="75">
                  <c:v>4.3892445870539268E-2</c:v>
                </c:pt>
                <c:pt idx="76">
                  <c:v>4.3895289070937635E-2</c:v>
                </c:pt>
                <c:pt idx="77">
                  <c:v>4.3895403025612803E-2</c:v>
                </c:pt>
                <c:pt idx="78">
                  <c:v>4.3854322514607788E-2</c:v>
                </c:pt>
                <c:pt idx="79">
                  <c:v>4.3854430018213014E-2</c:v>
                </c:pt>
                <c:pt idx="80">
                  <c:v>4.3854537539253516E-2</c:v>
                </c:pt>
                <c:pt idx="81">
                  <c:v>4.3904460540574036E-2</c:v>
                </c:pt>
                <c:pt idx="82">
                  <c:v>4.3904460540574036E-2</c:v>
                </c:pt>
                <c:pt idx="83">
                  <c:v>4.3904575890075112E-2</c:v>
                </c:pt>
                <c:pt idx="84">
                  <c:v>4.3904575890075112E-2</c:v>
                </c:pt>
                <c:pt idx="85">
                  <c:v>4.4258305499475972E-2</c:v>
                </c:pt>
                <c:pt idx="86">
                  <c:v>4.4258305499475972E-2</c:v>
                </c:pt>
                <c:pt idx="87">
                  <c:v>4.4258465640324873E-2</c:v>
                </c:pt>
                <c:pt idx="88">
                  <c:v>4.4258465640324873E-2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A88-4734-A04F-2FF7E732F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959688"/>
        <c:axId val="1"/>
      </c:scatterChart>
      <c:valAx>
        <c:axId val="101959688"/>
        <c:scaling>
          <c:orientation val="minMax"/>
          <c:max val="52000"/>
          <c:min val="4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38434982738779"/>
              <c:y val="0.84498480243161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4.4999999999999998E-2"/>
          <c:min val="4.2500000000000003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316455696202531E-2"/>
              <c:y val="0.355623100303951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95968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9.5512082853855013E-2"/>
          <c:y val="0.92097264437689974"/>
          <c:w val="0.83659378596087464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V0523 Cas -- O-C Diagr.</a:t>
            </a:r>
          </a:p>
        </c:rich>
      </c:tx>
      <c:layout>
        <c:manualLayout>
          <c:xMode val="edge"/>
          <c:yMode val="edge"/>
          <c:x val="0.38200782268578881"/>
          <c:y val="3.4582132564841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9113428943937"/>
          <c:y val="0.1239193083573487"/>
          <c:w val="0.85267275097783568"/>
          <c:h val="0.651296829971181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(3)'!$H$21:$H$612</c:f>
              <c:numCache>
                <c:formatCode>General</c:formatCode>
                <c:ptCount val="592"/>
                <c:pt idx="8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26-4A9A-810F-C3CA49A1F3E5}"/>
            </c:ext>
          </c:extLst>
        </c:ser>
        <c:ser>
          <c:idx val="1"/>
          <c:order val="1"/>
          <c:tx>
            <c:strRef>
              <c:f>'A (3)'!$I$20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(3)'!$I$21:$I$612</c:f>
              <c:numCache>
                <c:formatCode>General</c:formatCode>
                <c:ptCount val="592"/>
                <c:pt idx="63">
                  <c:v>1.1524999994435348E-2</c:v>
                </c:pt>
                <c:pt idx="64">
                  <c:v>8.8383600013912655E-3</c:v>
                </c:pt>
                <c:pt idx="65">
                  <c:v>1.8096799998602364E-2</c:v>
                </c:pt>
                <c:pt idx="66">
                  <c:v>1.0251460000290535E-2</c:v>
                </c:pt>
                <c:pt idx="67">
                  <c:v>6.4887400003499351E-3</c:v>
                </c:pt>
                <c:pt idx="68">
                  <c:v>1.6747180001402739E-2</c:v>
                </c:pt>
                <c:pt idx="69">
                  <c:v>1.9473640000796877E-2</c:v>
                </c:pt>
                <c:pt idx="71">
                  <c:v>1.455790000181878E-2</c:v>
                </c:pt>
                <c:pt idx="72">
                  <c:v>1.3640519995533396E-2</c:v>
                </c:pt>
                <c:pt idx="73">
                  <c:v>7.0511200028704479E-3</c:v>
                </c:pt>
                <c:pt idx="74">
                  <c:v>1.1403999815229326E-4</c:v>
                </c:pt>
                <c:pt idx="91">
                  <c:v>3.7556800016318448E-3</c:v>
                </c:pt>
                <c:pt idx="92">
                  <c:v>-8.965999586507678E-5</c:v>
                </c:pt>
                <c:pt idx="93">
                  <c:v>-3.61509999493137E-3</c:v>
                </c:pt>
                <c:pt idx="94">
                  <c:v>-2.4604400023235939E-3</c:v>
                </c:pt>
                <c:pt idx="101">
                  <c:v>-8.1414000014774501E-3</c:v>
                </c:pt>
                <c:pt idx="102">
                  <c:v>-8.9041199971688911E-3</c:v>
                </c:pt>
                <c:pt idx="103">
                  <c:v>-9.2749000032199547E-3</c:v>
                </c:pt>
                <c:pt idx="104">
                  <c:v>1.8797599987010472E-3</c:v>
                </c:pt>
                <c:pt idx="105">
                  <c:v>-1.0965579996991437E-2</c:v>
                </c:pt>
                <c:pt idx="106">
                  <c:v>-1.8829600012395531E-3</c:v>
                </c:pt>
                <c:pt idx="107">
                  <c:v>-5.0164599961135536E-3</c:v>
                </c:pt>
                <c:pt idx="108">
                  <c:v>-8.3755000014207326E-3</c:v>
                </c:pt>
                <c:pt idx="109">
                  <c:v>-6.138220000138972E-3</c:v>
                </c:pt>
                <c:pt idx="110">
                  <c:v>-4.8163000028580427E-3</c:v>
                </c:pt>
                <c:pt idx="111">
                  <c:v>-5.4545599996345118E-3</c:v>
                </c:pt>
                <c:pt idx="170">
                  <c:v>-4.1539999801898375E-4</c:v>
                </c:pt>
                <c:pt idx="171">
                  <c:v>2.1381999977165833E-4</c:v>
                </c:pt>
                <c:pt idx="174">
                  <c:v>-3.9245999505510554E-4</c:v>
                </c:pt>
                <c:pt idx="176">
                  <c:v>5.0401999760651961E-4</c:v>
                </c:pt>
                <c:pt idx="178">
                  <c:v>5.005000057280995E-4</c:v>
                </c:pt>
                <c:pt idx="179">
                  <c:v>2.4710000434424728E-4</c:v>
                </c:pt>
                <c:pt idx="180">
                  <c:v>4.5893999777035788E-4</c:v>
                </c:pt>
                <c:pt idx="181">
                  <c:v>1.3600001693703234E-5</c:v>
                </c:pt>
                <c:pt idx="182">
                  <c:v>-3.1739997211843729E-5</c:v>
                </c:pt>
                <c:pt idx="183">
                  <c:v>-8.2795999333029613E-4</c:v>
                </c:pt>
                <c:pt idx="184">
                  <c:v>2.7658000180963427E-4</c:v>
                </c:pt>
                <c:pt idx="185">
                  <c:v>-1.6876000154297799E-4</c:v>
                </c:pt>
                <c:pt idx="186">
                  <c:v>-3.0654000147478655E-4</c:v>
                </c:pt>
                <c:pt idx="187">
                  <c:v>6.8120003561489284E-5</c:v>
                </c:pt>
                <c:pt idx="189">
                  <c:v>-9.6017999749165028E-4</c:v>
                </c:pt>
                <c:pt idx="190">
                  <c:v>-2.0843599995714612E-3</c:v>
                </c:pt>
                <c:pt idx="191">
                  <c:v>-1.9241999689256772E-4</c:v>
                </c:pt>
                <c:pt idx="192">
                  <c:v>-9.5135999436024576E-4</c:v>
                </c:pt>
                <c:pt idx="299">
                  <c:v>8.4656399994855747E-3</c:v>
                </c:pt>
                <c:pt idx="300">
                  <c:v>7.7675799984717742E-3</c:v>
                </c:pt>
                <c:pt idx="301">
                  <c:v>8.5322400045697577E-3</c:v>
                </c:pt>
                <c:pt idx="302">
                  <c:v>8.096900004602503E-3</c:v>
                </c:pt>
                <c:pt idx="303">
                  <c:v>8.3648600048036315E-3</c:v>
                </c:pt>
                <c:pt idx="304">
                  <c:v>8.499520001350902E-3</c:v>
                </c:pt>
                <c:pt idx="418">
                  <c:v>3.6353900002723094E-2</c:v>
                </c:pt>
                <c:pt idx="420">
                  <c:v>3.7008560000685975E-2</c:v>
                </c:pt>
                <c:pt idx="421">
                  <c:v>3.7321659998269752E-2</c:v>
                </c:pt>
                <c:pt idx="422">
                  <c:v>3.6576320002495777E-2</c:v>
                </c:pt>
                <c:pt idx="424">
                  <c:v>3.7855419999687001E-2</c:v>
                </c:pt>
                <c:pt idx="425">
                  <c:v>3.6910079994413536E-2</c:v>
                </c:pt>
                <c:pt idx="426">
                  <c:v>3.7664240000594873E-2</c:v>
                </c:pt>
                <c:pt idx="428">
                  <c:v>4.1409960002056323E-2</c:v>
                </c:pt>
                <c:pt idx="429">
                  <c:v>4.4156680007290561E-2</c:v>
                </c:pt>
                <c:pt idx="433">
                  <c:v>4.4029759999830276E-2</c:v>
                </c:pt>
                <c:pt idx="434">
                  <c:v>4.4329760006803554E-2</c:v>
                </c:pt>
                <c:pt idx="435">
                  <c:v>4.4529760001751129E-2</c:v>
                </c:pt>
                <c:pt idx="436">
                  <c:v>4.9166659999173135E-2</c:v>
                </c:pt>
                <c:pt idx="437">
                  <c:v>4.9926659994525835E-2</c:v>
                </c:pt>
                <c:pt idx="438">
                  <c:v>4.8867820005398244E-2</c:v>
                </c:pt>
                <c:pt idx="439">
                  <c:v>4.9547820002771914E-2</c:v>
                </c:pt>
                <c:pt idx="441">
                  <c:v>4.9502699999720789E-2</c:v>
                </c:pt>
                <c:pt idx="442">
                  <c:v>4.9019199999747798E-2</c:v>
                </c:pt>
                <c:pt idx="443">
                  <c:v>4.8674919999029953E-2</c:v>
                </c:pt>
                <c:pt idx="444">
                  <c:v>4.9874919997819234E-2</c:v>
                </c:pt>
                <c:pt idx="445">
                  <c:v>4.9369579995982349E-2</c:v>
                </c:pt>
                <c:pt idx="446">
                  <c:v>5.0634239996725228E-2</c:v>
                </c:pt>
                <c:pt idx="447">
                  <c:v>5.1154239998140838E-2</c:v>
                </c:pt>
                <c:pt idx="449">
                  <c:v>5.2380180000909604E-2</c:v>
                </c:pt>
                <c:pt idx="450">
                  <c:v>5.313484000362223E-2</c:v>
                </c:pt>
                <c:pt idx="451">
                  <c:v>5.660236000403529E-2</c:v>
                </c:pt>
                <c:pt idx="452">
                  <c:v>5.2908019999449607E-2</c:v>
                </c:pt>
                <c:pt idx="453">
                  <c:v>5.4002680000849068E-2</c:v>
                </c:pt>
                <c:pt idx="454">
                  <c:v>5.4019019997213036E-2</c:v>
                </c:pt>
                <c:pt idx="455">
                  <c:v>5.5301920001511462E-2</c:v>
                </c:pt>
                <c:pt idx="456">
                  <c:v>5.4810739995446056E-2</c:v>
                </c:pt>
                <c:pt idx="457">
                  <c:v>5.4810739995446056E-2</c:v>
                </c:pt>
                <c:pt idx="458">
                  <c:v>5.3440780000528321E-2</c:v>
                </c:pt>
                <c:pt idx="459">
                  <c:v>5.4497279998031445E-2</c:v>
                </c:pt>
                <c:pt idx="460">
                  <c:v>5.774154000391718E-2</c:v>
                </c:pt>
                <c:pt idx="461">
                  <c:v>5.689919999713311E-2</c:v>
                </c:pt>
                <c:pt idx="462">
                  <c:v>5.7832980004604906E-2</c:v>
                </c:pt>
                <c:pt idx="463">
                  <c:v>5.7287639996502548E-2</c:v>
                </c:pt>
                <c:pt idx="464">
                  <c:v>5.7205040000553709E-2</c:v>
                </c:pt>
                <c:pt idx="465">
                  <c:v>5.7398999997531064E-2</c:v>
                </c:pt>
                <c:pt idx="466">
                  <c:v>5.9223939999355935E-2</c:v>
                </c:pt>
                <c:pt idx="467">
                  <c:v>5.8447639996302314E-2</c:v>
                </c:pt>
                <c:pt idx="468">
                  <c:v>5.9347640002670232E-2</c:v>
                </c:pt>
                <c:pt idx="469">
                  <c:v>5.9802300005685538E-2</c:v>
                </c:pt>
                <c:pt idx="470">
                  <c:v>6.053958000120474E-2</c:v>
                </c:pt>
                <c:pt idx="471">
                  <c:v>5.9568800003034994E-2</c:v>
                </c:pt>
                <c:pt idx="472">
                  <c:v>5.9123459999682382E-2</c:v>
                </c:pt>
                <c:pt idx="474">
                  <c:v>5.5410199995094445E-2</c:v>
                </c:pt>
                <c:pt idx="544">
                  <c:v>6.2112519997754134E-2</c:v>
                </c:pt>
                <c:pt idx="545">
                  <c:v>6.1367180001980159E-2</c:v>
                </c:pt>
                <c:pt idx="546">
                  <c:v>6.2221840002166573E-2</c:v>
                </c:pt>
                <c:pt idx="553">
                  <c:v>6.2619520002044737E-2</c:v>
                </c:pt>
                <c:pt idx="554">
                  <c:v>6.2619520002044737E-2</c:v>
                </c:pt>
                <c:pt idx="555">
                  <c:v>6.2274179996165913E-2</c:v>
                </c:pt>
                <c:pt idx="556">
                  <c:v>6.2274179996165913E-2</c:v>
                </c:pt>
                <c:pt idx="557">
                  <c:v>6.9699040002888069E-2</c:v>
                </c:pt>
                <c:pt idx="558">
                  <c:v>6.6656240000156686E-2</c:v>
                </c:pt>
                <c:pt idx="559">
                  <c:v>6.5510899992659688E-2</c:v>
                </c:pt>
                <c:pt idx="560">
                  <c:v>6.6230799995537382E-2</c:v>
                </c:pt>
                <c:pt idx="562">
                  <c:v>6.5523500001290813E-2</c:v>
                </c:pt>
                <c:pt idx="563">
                  <c:v>6.6778159998648334E-2</c:v>
                </c:pt>
                <c:pt idx="564">
                  <c:v>6.7406119997031055E-2</c:v>
                </c:pt>
                <c:pt idx="565">
                  <c:v>6.3760779994481709E-2</c:v>
                </c:pt>
                <c:pt idx="566">
                  <c:v>6.6715439992549364E-2</c:v>
                </c:pt>
                <c:pt idx="567">
                  <c:v>6.6031059999659192E-2</c:v>
                </c:pt>
                <c:pt idx="568">
                  <c:v>6.6031059999659192E-2</c:v>
                </c:pt>
                <c:pt idx="569">
                  <c:v>6.7185719999542926E-2</c:v>
                </c:pt>
                <c:pt idx="570">
                  <c:v>6.7185719999542926E-2</c:v>
                </c:pt>
                <c:pt idx="571">
                  <c:v>6.6368619998684153E-2</c:v>
                </c:pt>
                <c:pt idx="572">
                  <c:v>6.77147199967294E-2</c:v>
                </c:pt>
                <c:pt idx="574">
                  <c:v>6.6869380003481638E-2</c:v>
                </c:pt>
                <c:pt idx="575">
                  <c:v>6.8624040002760012E-2</c:v>
                </c:pt>
                <c:pt idx="576">
                  <c:v>7.0050819995230995E-2</c:v>
                </c:pt>
                <c:pt idx="577">
                  <c:v>7.0418080002127681E-2</c:v>
                </c:pt>
                <c:pt idx="578">
                  <c:v>7.0172740000998601E-2</c:v>
                </c:pt>
                <c:pt idx="579">
                  <c:v>7.0231179997790605E-2</c:v>
                </c:pt>
                <c:pt idx="580">
                  <c:v>7.0941019999736454E-2</c:v>
                </c:pt>
                <c:pt idx="581">
                  <c:v>7.0370239998737816E-2</c:v>
                </c:pt>
                <c:pt idx="582">
                  <c:v>7.1147080001537688E-2</c:v>
                </c:pt>
                <c:pt idx="583">
                  <c:v>7.213702000444755E-2</c:v>
                </c:pt>
                <c:pt idx="584">
                  <c:v>7.2221920003357809E-2</c:v>
                </c:pt>
                <c:pt idx="585">
                  <c:v>7.4918239995895419E-2</c:v>
                </c:pt>
                <c:pt idx="586">
                  <c:v>7.6698379998560995E-2</c:v>
                </c:pt>
                <c:pt idx="587">
                  <c:v>7.5688320001063403E-2</c:v>
                </c:pt>
                <c:pt idx="588">
                  <c:v>7.6736460003303364E-2</c:v>
                </c:pt>
                <c:pt idx="589">
                  <c:v>7.8400259997579269E-2</c:v>
                </c:pt>
                <c:pt idx="590">
                  <c:v>8.1552800002100412E-2</c:v>
                </c:pt>
                <c:pt idx="591">
                  <c:v>8.2203179998032283E-2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26-4A9A-810F-C3CA49A1F3E5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(3)'!$D$21:$D$41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(3)'!$J$21:$J$612</c:f>
              <c:numCache>
                <c:formatCode>General</c:formatCode>
                <c:ptCount val="59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26-4A9A-810F-C3CA49A1F3E5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(3)'!$D$21:$D$41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(3)'!$K$21:$K$612</c:f>
              <c:numCache>
                <c:formatCode>General</c:formatCode>
                <c:ptCount val="592"/>
                <c:pt idx="112">
                  <c:v>7.2895999983302318E-3</c:v>
                </c:pt>
                <c:pt idx="113">
                  <c:v>-1.3184599956730381E-3</c:v>
                </c:pt>
                <c:pt idx="114">
                  <c:v>1.7399440002918709E-2</c:v>
                </c:pt>
                <c:pt idx="115">
                  <c:v>3.5541000033845194E-3</c:v>
                </c:pt>
                <c:pt idx="116">
                  <c:v>1.3379800002439879E-3</c:v>
                </c:pt>
                <c:pt idx="117">
                  <c:v>-7.743599999230355E-4</c:v>
                </c:pt>
                <c:pt idx="118">
                  <c:v>-8.5370799934025854E-3</c:v>
                </c:pt>
                <c:pt idx="119">
                  <c:v>7.1132999946712516E-3</c:v>
                </c:pt>
                <c:pt idx="120">
                  <c:v>3.5057999775744975E-4</c:v>
                </c:pt>
                <c:pt idx="121">
                  <c:v>4.350579998572357E-3</c:v>
                </c:pt>
                <c:pt idx="122">
                  <c:v>-1.1020199999620672E-2</c:v>
                </c:pt>
                <c:pt idx="123">
                  <c:v>-2.4060799987637438E-3</c:v>
                </c:pt>
                <c:pt idx="124">
                  <c:v>-1.147639995906502E-3</c:v>
                </c:pt>
                <c:pt idx="125">
                  <c:v>-1.8938059998617973E-2</c:v>
                </c:pt>
                <c:pt idx="126">
                  <c:v>-9.9380600004224107E-3</c:v>
                </c:pt>
                <c:pt idx="127">
                  <c:v>-7.0715599940740503E-3</c:v>
                </c:pt>
                <c:pt idx="128">
                  <c:v>9.2844000027980655E-4</c:v>
                </c:pt>
                <c:pt idx="129">
                  <c:v>-6.2470000557368621E-4</c:v>
                </c:pt>
                <c:pt idx="130">
                  <c:v>-2.1607200033031404E-3</c:v>
                </c:pt>
                <c:pt idx="131">
                  <c:v>1.8010000057984143E-3</c:v>
                </c:pt>
                <c:pt idx="132">
                  <c:v>-5.2544000209309161E-4</c:v>
                </c:pt>
                <c:pt idx="133">
                  <c:v>-3.1017599976621568E-3</c:v>
                </c:pt>
                <c:pt idx="134">
                  <c:v>-4.9536400038050488E-3</c:v>
                </c:pt>
                <c:pt idx="136">
                  <c:v>3.2596000528428704E-4</c:v>
                </c:pt>
                <c:pt idx="137">
                  <c:v>-7.4607999704312533E-4</c:v>
                </c:pt>
                <c:pt idx="138">
                  <c:v>-2.8926600061822683E-3</c:v>
                </c:pt>
                <c:pt idx="139">
                  <c:v>-1.0288539997418411E-2</c:v>
                </c:pt>
                <c:pt idx="140">
                  <c:v>-4.3605799946817569E-3</c:v>
                </c:pt>
                <c:pt idx="141">
                  <c:v>-1.6004899996914901E-2</c:v>
                </c:pt>
                <c:pt idx="142">
                  <c:v>4.2079999548150226E-4</c:v>
                </c:pt>
                <c:pt idx="143">
                  <c:v>-1.8306140002096072E-2</c:v>
                </c:pt>
                <c:pt idx="144">
                  <c:v>-5.6643200005055405E-3</c:v>
                </c:pt>
                <c:pt idx="145">
                  <c:v>1.9649000023491681E-3</c:v>
                </c:pt>
                <c:pt idx="146">
                  <c:v>3.6152800021227449E-3</c:v>
                </c:pt>
                <c:pt idx="147">
                  <c:v>6.6001800005324185E-3</c:v>
                </c:pt>
                <c:pt idx="148">
                  <c:v>6.2133999745128676E-4</c:v>
                </c:pt>
                <c:pt idx="149">
                  <c:v>8.8158200014731847E-3</c:v>
                </c:pt>
                <c:pt idx="150">
                  <c:v>-6.5566000557737425E-4</c:v>
                </c:pt>
                <c:pt idx="151">
                  <c:v>8.9735600049607456E-3</c:v>
                </c:pt>
                <c:pt idx="152">
                  <c:v>1.236550000612624E-2</c:v>
                </c:pt>
                <c:pt idx="153">
                  <c:v>3.3992600001511164E-3</c:v>
                </c:pt>
                <c:pt idx="154">
                  <c:v>7.5685400006477721E-3</c:v>
                </c:pt>
                <c:pt idx="155">
                  <c:v>1.5834099998755846E-2</c:v>
                </c:pt>
                <c:pt idx="156">
                  <c:v>-8.0394199976581149E-3</c:v>
                </c:pt>
                <c:pt idx="157">
                  <c:v>-4.4899999920744449E-5</c:v>
                </c:pt>
                <c:pt idx="158">
                  <c:v>3.0437800014624372E-3</c:v>
                </c:pt>
                <c:pt idx="159">
                  <c:v>1.1682399999699555E-3</c:v>
                </c:pt>
                <c:pt idx="160">
                  <c:v>-1.7342580002150498E-2</c:v>
                </c:pt>
                <c:pt idx="161">
                  <c:v>1.4327399985631928E-3</c:v>
                </c:pt>
                <c:pt idx="162">
                  <c:v>1.009640000120271E-3</c:v>
                </c:pt>
                <c:pt idx="163">
                  <c:v>1.6388599979109131E-3</c:v>
                </c:pt>
                <c:pt idx="164">
                  <c:v>-7.3191999399568886E-4</c:v>
                </c:pt>
                <c:pt idx="165">
                  <c:v>-8.2391800024197437E-3</c:v>
                </c:pt>
                <c:pt idx="166">
                  <c:v>3.5870200008503161E-3</c:v>
                </c:pt>
                <c:pt idx="167">
                  <c:v>1.9280800042906776E-3</c:v>
                </c:pt>
                <c:pt idx="168">
                  <c:v>-2.5427999935345724E-4</c:v>
                </c:pt>
                <c:pt idx="169">
                  <c:v>-5.8511800016276538E-3</c:v>
                </c:pt>
                <c:pt idx="172">
                  <c:v>4.1463200032012537E-3</c:v>
                </c:pt>
                <c:pt idx="173">
                  <c:v>9.7459997050464153E-5</c:v>
                </c:pt>
                <c:pt idx="175">
                  <c:v>2.419379998173099E-3</c:v>
                </c:pt>
                <c:pt idx="177">
                  <c:v>2.29847999435151E-3</c:v>
                </c:pt>
                <c:pt idx="188">
                  <c:v>-1.9201399991288781E-3</c:v>
                </c:pt>
                <c:pt idx="193">
                  <c:v>-5.2213999879313633E-4</c:v>
                </c:pt>
                <c:pt idx="194">
                  <c:v>-5.3976799972588196E-3</c:v>
                </c:pt>
                <c:pt idx="195">
                  <c:v>-6.7835599984391592E-3</c:v>
                </c:pt>
                <c:pt idx="196">
                  <c:v>-1.5433999942615628E-4</c:v>
                </c:pt>
                <c:pt idx="197">
                  <c:v>-1.5039599966257811E-3</c:v>
                </c:pt>
                <c:pt idx="198">
                  <c:v>-1.161359999969136E-3</c:v>
                </c:pt>
                <c:pt idx="199">
                  <c:v>-2.994100002979394E-3</c:v>
                </c:pt>
                <c:pt idx="200">
                  <c:v>-4.1764599955058657E-3</c:v>
                </c:pt>
                <c:pt idx="201">
                  <c:v>-5.3799800007254817E-3</c:v>
                </c:pt>
                <c:pt idx="202">
                  <c:v>-2.1915600009378977E-3</c:v>
                </c:pt>
                <c:pt idx="203">
                  <c:v>-9.3311999808065593E-4</c:v>
                </c:pt>
                <c:pt idx="205">
                  <c:v>-9.5200200012186542E-3</c:v>
                </c:pt>
                <c:pt idx="206">
                  <c:v>-5.3950799992890097E-3</c:v>
                </c:pt>
                <c:pt idx="207">
                  <c:v>2.2678999957861379E-3</c:v>
                </c:pt>
                <c:pt idx="208">
                  <c:v>-1.4736599987372756E-3</c:v>
                </c:pt>
                <c:pt idx="209">
                  <c:v>-1.1179800058016554E-3</c:v>
                </c:pt>
                <c:pt idx="210">
                  <c:v>7.9084000026341528E-4</c:v>
                </c:pt>
                <c:pt idx="211">
                  <c:v>-3.7035999412182719E-4</c:v>
                </c:pt>
                <c:pt idx="213">
                  <c:v>-1.4817999908700585E-4</c:v>
                </c:pt>
                <c:pt idx="214">
                  <c:v>2.7389999959268607E-3</c:v>
                </c:pt>
                <c:pt idx="215">
                  <c:v>2.2770399955334142E-3</c:v>
                </c:pt>
                <c:pt idx="216">
                  <c:v>7.9580000601708889E-5</c:v>
                </c:pt>
                <c:pt idx="217">
                  <c:v>-5.5017400009091944E-3</c:v>
                </c:pt>
                <c:pt idx="218">
                  <c:v>-9.7199997981078923E-5</c:v>
                </c:pt>
                <c:pt idx="221">
                  <c:v>-1.8266400002175942E-3</c:v>
                </c:pt>
                <c:pt idx="223">
                  <c:v>-1.2336799991317093E-3</c:v>
                </c:pt>
                <c:pt idx="224">
                  <c:v>-1.6956399995251559E-3</c:v>
                </c:pt>
                <c:pt idx="226">
                  <c:v>2.6721600006567314E-3</c:v>
                </c:pt>
                <c:pt idx="227">
                  <c:v>-2.9510000022128224E-3</c:v>
                </c:pt>
                <c:pt idx="228">
                  <c:v>-7.4411399982636794E-3</c:v>
                </c:pt>
                <c:pt idx="230">
                  <c:v>-6.8970400025136769E-3</c:v>
                </c:pt>
                <c:pt idx="231">
                  <c:v>-2.0879600051557645E-3</c:v>
                </c:pt>
                <c:pt idx="232">
                  <c:v>-7.9332999957841821E-3</c:v>
                </c:pt>
                <c:pt idx="233">
                  <c:v>-8.5721999494126067E-4</c:v>
                </c:pt>
                <c:pt idx="234">
                  <c:v>7.3574000271037221E-4</c:v>
                </c:pt>
                <c:pt idx="235">
                  <c:v>5.8309999440098181E-4</c:v>
                </c:pt>
                <c:pt idx="236">
                  <c:v>3.4410399966873229E-3</c:v>
                </c:pt>
                <c:pt idx="237">
                  <c:v>4.1125799980363809E-3</c:v>
                </c:pt>
                <c:pt idx="238">
                  <c:v>-4.3449999793665484E-4</c:v>
                </c:pt>
                <c:pt idx="239">
                  <c:v>-3.7352000072132796E-4</c:v>
                </c:pt>
                <c:pt idx="240">
                  <c:v>-2.6540800026850775E-3</c:v>
                </c:pt>
                <c:pt idx="241">
                  <c:v>-1.8364400020800531E-3</c:v>
                </c:pt>
                <c:pt idx="242">
                  <c:v>-5.7799999922281131E-4</c:v>
                </c:pt>
                <c:pt idx="243">
                  <c:v>2.6104200005647726E-3</c:v>
                </c:pt>
                <c:pt idx="244">
                  <c:v>3.9998600041144527E-3</c:v>
                </c:pt>
                <c:pt idx="245">
                  <c:v>2.5590599980205297E-3</c:v>
                </c:pt>
                <c:pt idx="246">
                  <c:v>-3.2651200017426163E-3</c:v>
                </c:pt>
                <c:pt idx="247">
                  <c:v>5.4890399987925775E-3</c:v>
                </c:pt>
                <c:pt idx="248">
                  <c:v>-3.6444600045797415E-3</c:v>
                </c:pt>
                <c:pt idx="249">
                  <c:v>7.9847599990898743E-3</c:v>
                </c:pt>
                <c:pt idx="250">
                  <c:v>6.0059199968236499E-3</c:v>
                </c:pt>
                <c:pt idx="251">
                  <c:v>3.2432000007247552E-3</c:v>
                </c:pt>
                <c:pt idx="252">
                  <c:v>4.8935800004983321E-3</c:v>
                </c:pt>
                <c:pt idx="253">
                  <c:v>7.0482400042237714E-3</c:v>
                </c:pt>
                <c:pt idx="254">
                  <c:v>1.5228000047500245E-3</c:v>
                </c:pt>
                <c:pt idx="255">
                  <c:v>1.6774600007920526E-3</c:v>
                </c:pt>
                <c:pt idx="256">
                  <c:v>5.1520199995138682E-3</c:v>
                </c:pt>
                <c:pt idx="257">
                  <c:v>2.3066799985826947E-3</c:v>
                </c:pt>
                <c:pt idx="258">
                  <c:v>4.3913199988310225E-3</c:v>
                </c:pt>
                <c:pt idx="259">
                  <c:v>5.8361600022180937E-3</c:v>
                </c:pt>
                <c:pt idx="260">
                  <c:v>2.2280999983195215E-3</c:v>
                </c:pt>
                <c:pt idx="261">
                  <c:v>1.7873000033432618E-3</c:v>
                </c:pt>
                <c:pt idx="262">
                  <c:v>4.7722000017529353E-3</c:v>
                </c:pt>
                <c:pt idx="263">
                  <c:v>4.331399999500718E-3</c:v>
                </c:pt>
                <c:pt idx="264">
                  <c:v>-3.8900000072317198E-4</c:v>
                </c:pt>
                <c:pt idx="267">
                  <c:v>6.1339399981079623E-3</c:v>
                </c:pt>
                <c:pt idx="268">
                  <c:v>7.4886600050376728E-3</c:v>
                </c:pt>
                <c:pt idx="269">
                  <c:v>9.984379998059012E-3</c:v>
                </c:pt>
                <c:pt idx="270">
                  <c:v>1.6135999976540916E-3</c:v>
                </c:pt>
                <c:pt idx="271">
                  <c:v>3.9747999835526571E-4</c:v>
                </c:pt>
                <c:pt idx="272">
                  <c:v>1.7279999883612618E-4</c:v>
                </c:pt>
                <c:pt idx="275">
                  <c:v>9.5284799972432666E-3</c:v>
                </c:pt>
                <c:pt idx="277">
                  <c:v>2.4584600032540038E-3</c:v>
                </c:pt>
                <c:pt idx="278">
                  <c:v>1.0876799933612347E-3</c:v>
                </c:pt>
                <c:pt idx="279">
                  <c:v>3.5768599991570227E-3</c:v>
                </c:pt>
                <c:pt idx="280">
                  <c:v>4.0514200009056367E-3</c:v>
                </c:pt>
                <c:pt idx="281">
                  <c:v>6.911379998200573E-3</c:v>
                </c:pt>
                <c:pt idx="282">
                  <c:v>2.1486600016942248E-3</c:v>
                </c:pt>
                <c:pt idx="283">
                  <c:v>1.1673199987853877E-3</c:v>
                </c:pt>
                <c:pt idx="288">
                  <c:v>6.2545600012526847E-3</c:v>
                </c:pt>
                <c:pt idx="289">
                  <c:v>8.5679199983133003E-3</c:v>
                </c:pt>
                <c:pt idx="290">
                  <c:v>6.0908599989488721E-3</c:v>
                </c:pt>
                <c:pt idx="292">
                  <c:v>9.4163399990065955E-3</c:v>
                </c:pt>
                <c:pt idx="293">
                  <c:v>2.8082800054107793E-3</c:v>
                </c:pt>
                <c:pt idx="298">
                  <c:v>3.1937800013110973E-3</c:v>
                </c:pt>
                <c:pt idx="305">
                  <c:v>7.7565399988088757E-3</c:v>
                </c:pt>
                <c:pt idx="306">
                  <c:v>7.5530199974309653E-3</c:v>
                </c:pt>
                <c:pt idx="307">
                  <c:v>1.2397880003845785E-2</c:v>
                </c:pt>
                <c:pt idx="308">
                  <c:v>1.4457900004344992E-2</c:v>
                </c:pt>
                <c:pt idx="309">
                  <c:v>1.4777320000575855E-2</c:v>
                </c:pt>
                <c:pt idx="310">
                  <c:v>5.9657399979187176E-3</c:v>
                </c:pt>
                <c:pt idx="311">
                  <c:v>9.370280007715337E-3</c:v>
                </c:pt>
                <c:pt idx="312">
                  <c:v>9.9843999996664934E-3</c:v>
                </c:pt>
                <c:pt idx="313">
                  <c:v>1.5543599998636637E-2</c:v>
                </c:pt>
                <c:pt idx="314">
                  <c:v>1.3157720000890549E-2</c:v>
                </c:pt>
                <c:pt idx="315">
                  <c:v>1.3884179999877233E-2</c:v>
                </c:pt>
                <c:pt idx="316">
                  <c:v>1.0093760000017937E-2</c:v>
                </c:pt>
                <c:pt idx="317">
                  <c:v>1.2503400001151022E-2</c:v>
                </c:pt>
                <c:pt idx="318">
                  <c:v>1.0467139996762853E-2</c:v>
                </c:pt>
                <c:pt idx="320">
                  <c:v>7.4182799944537692E-3</c:v>
                </c:pt>
                <c:pt idx="321">
                  <c:v>1.845203999982914E-2</c:v>
                </c:pt>
                <c:pt idx="322">
                  <c:v>9.8565799999050796E-3</c:v>
                </c:pt>
                <c:pt idx="323">
                  <c:v>1.0561880000750534E-2</c:v>
                </c:pt>
                <c:pt idx="324">
                  <c:v>1.0604199997032993E-2</c:v>
                </c:pt>
                <c:pt idx="325">
                  <c:v>1.4904960000421852E-2</c:v>
                </c:pt>
                <c:pt idx="326">
                  <c:v>1.4400679996469989E-2</c:v>
                </c:pt>
                <c:pt idx="327">
                  <c:v>7.8560999972978607E-3</c:v>
                </c:pt>
                <c:pt idx="328">
                  <c:v>1.333065999642713E-2</c:v>
                </c:pt>
                <c:pt idx="329">
                  <c:v>1.2832439999328926E-2</c:v>
                </c:pt>
                <c:pt idx="330">
                  <c:v>1.4245539998228196E-2</c:v>
                </c:pt>
                <c:pt idx="331">
                  <c:v>5.2666999981738627E-3</c:v>
                </c:pt>
                <c:pt idx="332">
                  <c:v>1.0300460002326872E-2</c:v>
                </c:pt>
                <c:pt idx="333">
                  <c:v>1.7580059997271746E-2</c:v>
                </c:pt>
                <c:pt idx="334">
                  <c:v>1.8579099996713921E-2</c:v>
                </c:pt>
                <c:pt idx="335">
                  <c:v>1.2716160003037658E-2</c:v>
                </c:pt>
                <c:pt idx="336">
                  <c:v>1.1400299998058472E-2</c:v>
                </c:pt>
                <c:pt idx="337">
                  <c:v>1.1938339994230773E-2</c:v>
                </c:pt>
                <c:pt idx="338">
                  <c:v>1.0105599998496473E-2</c:v>
                </c:pt>
                <c:pt idx="339">
                  <c:v>1.8944400006148499E-2</c:v>
                </c:pt>
                <c:pt idx="340">
                  <c:v>1.7181679999339394E-2</c:v>
                </c:pt>
                <c:pt idx="341">
                  <c:v>1.5412420005304739E-2</c:v>
                </c:pt>
                <c:pt idx="342">
                  <c:v>9.0265399994677864E-3</c:v>
                </c:pt>
                <c:pt idx="343">
                  <c:v>1.8661819995031692E-2</c:v>
                </c:pt>
                <c:pt idx="344">
                  <c:v>8.6678799998480827E-3</c:v>
                </c:pt>
                <c:pt idx="345">
                  <c:v>1.5181299997493625E-2</c:v>
                </c:pt>
                <c:pt idx="346">
                  <c:v>1.2965180001629051E-2</c:v>
                </c:pt>
                <c:pt idx="347">
                  <c:v>1.5132440006709658E-2</c:v>
                </c:pt>
                <c:pt idx="348">
                  <c:v>2.4020099997869693E-2</c:v>
                </c:pt>
                <c:pt idx="349">
                  <c:v>2.222718000120949E-2</c:v>
                </c:pt>
                <c:pt idx="350">
                  <c:v>2.1619120001560077E-2</c:v>
                </c:pt>
                <c:pt idx="351">
                  <c:v>1.7190440004924312E-2</c:v>
                </c:pt>
                <c:pt idx="352">
                  <c:v>1.8670099998416845E-2</c:v>
                </c:pt>
                <c:pt idx="353">
                  <c:v>1.7059540004993323E-2</c:v>
                </c:pt>
                <c:pt idx="354">
                  <c:v>1.3317980003193952E-2</c:v>
                </c:pt>
                <c:pt idx="355">
                  <c:v>1.9548719996237196E-2</c:v>
                </c:pt>
                <c:pt idx="356">
                  <c:v>1.4086759998463094E-2</c:v>
                </c:pt>
                <c:pt idx="359">
                  <c:v>2.3308940006245393E-2</c:v>
                </c:pt>
                <c:pt idx="360">
                  <c:v>2.0622299998649396E-2</c:v>
                </c:pt>
                <c:pt idx="361">
                  <c:v>2.0153799996478483E-2</c:v>
                </c:pt>
                <c:pt idx="362">
                  <c:v>2.2089840000262484E-2</c:v>
                </c:pt>
                <c:pt idx="363">
                  <c:v>2.1941239996522199E-2</c:v>
                </c:pt>
                <c:pt idx="364">
                  <c:v>1.7850060001364909E-2</c:v>
                </c:pt>
                <c:pt idx="365">
                  <c:v>1.6679339998518117E-2</c:v>
                </c:pt>
                <c:pt idx="366">
                  <c:v>1.4834000001428649E-2</c:v>
                </c:pt>
                <c:pt idx="367">
                  <c:v>2.1105040003021713E-2</c:v>
                </c:pt>
                <c:pt idx="368">
                  <c:v>1.7685399994661566E-2</c:v>
                </c:pt>
                <c:pt idx="369">
                  <c:v>2.10748399986187E-2</c:v>
                </c:pt>
                <c:pt idx="370">
                  <c:v>2.8074839996406808E-2</c:v>
                </c:pt>
                <c:pt idx="371">
                  <c:v>1.9533819999196567E-2</c:v>
                </c:pt>
                <c:pt idx="372">
                  <c:v>2.1147940002265386E-2</c:v>
                </c:pt>
                <c:pt idx="373">
                  <c:v>2.5986740001826547E-2</c:v>
                </c:pt>
                <c:pt idx="374">
                  <c:v>2.361595999536803E-2</c:v>
                </c:pt>
                <c:pt idx="375">
                  <c:v>2.3369160000584088E-2</c:v>
                </c:pt>
                <c:pt idx="376">
                  <c:v>1.6268939994915854E-2</c:v>
                </c:pt>
                <c:pt idx="377">
                  <c:v>2.2482079999463167E-2</c:v>
                </c:pt>
                <c:pt idx="378">
                  <c:v>2.4494199999026023E-2</c:v>
                </c:pt>
                <c:pt idx="379">
                  <c:v>2.6403020005091093E-2</c:v>
                </c:pt>
                <c:pt idx="380">
                  <c:v>1.9575379999878351E-2</c:v>
                </c:pt>
                <c:pt idx="381">
                  <c:v>2.9937600003904663E-2</c:v>
                </c:pt>
                <c:pt idx="382">
                  <c:v>2.9846419995010365E-2</c:v>
                </c:pt>
                <c:pt idx="383">
                  <c:v>2.9445439999108203E-2</c:v>
                </c:pt>
                <c:pt idx="384">
                  <c:v>3.2089280000946019E-2</c:v>
                </c:pt>
                <c:pt idx="385">
                  <c:v>2.7156800002558157E-2</c:v>
                </c:pt>
                <c:pt idx="386">
                  <c:v>2.5432459995499812E-2</c:v>
                </c:pt>
                <c:pt idx="387">
                  <c:v>3.0445060001511592E-2</c:v>
                </c:pt>
                <c:pt idx="388">
                  <c:v>2.8247600006579887E-2</c:v>
                </c:pt>
                <c:pt idx="389">
                  <c:v>2.5253660001908429E-2</c:v>
                </c:pt>
                <c:pt idx="390">
                  <c:v>2.8749379998771474E-2</c:v>
                </c:pt>
                <c:pt idx="391">
                  <c:v>3.375543999572983E-2</c:v>
                </c:pt>
                <c:pt idx="392">
                  <c:v>3.331464000075357E-2</c:v>
                </c:pt>
                <c:pt idx="393">
                  <c:v>2.9013400002440903E-2</c:v>
                </c:pt>
                <c:pt idx="394">
                  <c:v>2.2551440000825096E-2</c:v>
                </c:pt>
                <c:pt idx="395">
                  <c:v>3.410111999255605E-2</c:v>
                </c:pt>
                <c:pt idx="396">
                  <c:v>2.4988780001876876E-2</c:v>
                </c:pt>
                <c:pt idx="397">
                  <c:v>3.0226060007407796E-2</c:v>
                </c:pt>
                <c:pt idx="398">
                  <c:v>3.2232119992841035E-2</c:v>
                </c:pt>
                <c:pt idx="399">
                  <c:v>3.6195859996951185E-2</c:v>
                </c:pt>
                <c:pt idx="400">
                  <c:v>3.3735919998434838E-2</c:v>
                </c:pt>
                <c:pt idx="401">
                  <c:v>3.3943479997105896E-2</c:v>
                </c:pt>
                <c:pt idx="402">
                  <c:v>3.5669939999934286E-2</c:v>
                </c:pt>
                <c:pt idx="403">
                  <c:v>3.1730919996334706E-2</c:v>
                </c:pt>
                <c:pt idx="404">
                  <c:v>3.2052839997049887E-2</c:v>
                </c:pt>
                <c:pt idx="405">
                  <c:v>3.309265999996569E-2</c:v>
                </c:pt>
                <c:pt idx="406">
                  <c:v>2.9790939996019006E-2</c:v>
                </c:pt>
                <c:pt idx="407">
                  <c:v>3.7851920002140105E-2</c:v>
                </c:pt>
                <c:pt idx="408">
                  <c:v>3.5906839999370277E-2</c:v>
                </c:pt>
                <c:pt idx="409">
                  <c:v>3.7353700005041901E-2</c:v>
                </c:pt>
                <c:pt idx="410">
                  <c:v>3.1584439995640423E-2</c:v>
                </c:pt>
                <c:pt idx="411">
                  <c:v>4.0156240000214893E-2</c:v>
                </c:pt>
                <c:pt idx="412">
                  <c:v>3.749076000531204E-2</c:v>
                </c:pt>
                <c:pt idx="413">
                  <c:v>2.8997060006076936E-2</c:v>
                </c:pt>
                <c:pt idx="414">
                  <c:v>4.0524039999581873E-2</c:v>
                </c:pt>
                <c:pt idx="415">
                  <c:v>3.2761319998826366E-2</c:v>
                </c:pt>
                <c:pt idx="416">
                  <c:v>3.2948780004517175E-2</c:v>
                </c:pt>
                <c:pt idx="419">
                  <c:v>3.7553900001512375E-2</c:v>
                </c:pt>
                <c:pt idx="423">
                  <c:v>3.69007600020268E-2</c:v>
                </c:pt>
                <c:pt idx="427">
                  <c:v>4.192522000084864E-2</c:v>
                </c:pt>
                <c:pt idx="448">
                  <c:v>5.6319199997233227E-2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E26-4A9A-810F-C3CA49A1F3E5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(3)'!$L$21:$L$612</c:f>
              <c:numCache>
                <c:formatCode>General</c:formatCode>
                <c:ptCount val="592"/>
                <c:pt idx="465">
                  <c:v>5.7398999997531064E-2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26-4A9A-810F-C3CA49A1F3E5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Genet &amp; 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(3)'!$M$21:$M$612</c:f>
              <c:numCache>
                <c:formatCode>General</c:formatCode>
                <c:ptCount val="592"/>
                <c:pt idx="475">
                  <c:v>6.0590401968511287E-2</c:v>
                </c:pt>
                <c:pt idx="476">
                  <c:v>6.093504476302769E-2</c:v>
                </c:pt>
                <c:pt idx="477">
                  <c:v>6.0577758828003425E-2</c:v>
                </c:pt>
                <c:pt idx="478">
                  <c:v>6.0827315704955254E-2</c:v>
                </c:pt>
                <c:pt idx="479">
                  <c:v>6.0741002504073549E-2</c:v>
                </c:pt>
                <c:pt idx="480">
                  <c:v>6.0882607656822074E-2</c:v>
                </c:pt>
                <c:pt idx="481">
                  <c:v>6.0785935274907388E-2</c:v>
                </c:pt>
                <c:pt idx="482">
                  <c:v>6.0614661801082548E-2</c:v>
                </c:pt>
                <c:pt idx="483">
                  <c:v>6.0834791802335531E-2</c:v>
                </c:pt>
                <c:pt idx="484">
                  <c:v>6.0754751168133225E-2</c:v>
                </c:pt>
                <c:pt idx="485">
                  <c:v>6.0766054906707723E-2</c:v>
                </c:pt>
                <c:pt idx="486">
                  <c:v>6.0864292470796499E-2</c:v>
                </c:pt>
                <c:pt idx="487">
                  <c:v>6.0708329794579186E-2</c:v>
                </c:pt>
                <c:pt idx="488">
                  <c:v>6.0782212465710472E-2</c:v>
                </c:pt>
                <c:pt idx="489">
                  <c:v>6.0909695501322858E-2</c:v>
                </c:pt>
                <c:pt idx="490">
                  <c:v>6.0779991996241733E-2</c:v>
                </c:pt>
                <c:pt idx="491">
                  <c:v>6.0841805796371773E-2</c:v>
                </c:pt>
                <c:pt idx="492">
                  <c:v>6.0901149896380957E-2</c:v>
                </c:pt>
                <c:pt idx="493">
                  <c:v>6.077611703221919E-2</c:v>
                </c:pt>
                <c:pt idx="494">
                  <c:v>6.0967936762608588E-2</c:v>
                </c:pt>
                <c:pt idx="495">
                  <c:v>6.0726436939148698E-2</c:v>
                </c:pt>
                <c:pt idx="496">
                  <c:v>6.0766317154048011E-2</c:v>
                </c:pt>
                <c:pt idx="497">
                  <c:v>6.0851783535326831E-2</c:v>
                </c:pt>
                <c:pt idx="498">
                  <c:v>6.0859313562104944E-2</c:v>
                </c:pt>
                <c:pt idx="499">
                  <c:v>6.1013043428829405E-2</c:v>
                </c:pt>
                <c:pt idx="500">
                  <c:v>6.0902498706127517E-2</c:v>
                </c:pt>
                <c:pt idx="501">
                  <c:v>6.0863516191602685E-2</c:v>
                </c:pt>
                <c:pt idx="502">
                  <c:v>6.0905185768206138E-2</c:v>
                </c:pt>
                <c:pt idx="503">
                  <c:v>6.0752716723072808E-2</c:v>
                </c:pt>
                <c:pt idx="504">
                  <c:v>6.075593253626721E-2</c:v>
                </c:pt>
                <c:pt idx="505">
                  <c:v>6.0890325068612583E-2</c:v>
                </c:pt>
                <c:pt idx="506">
                  <c:v>6.0757653729524463E-2</c:v>
                </c:pt>
                <c:pt idx="507">
                  <c:v>6.0793307799031027E-2</c:v>
                </c:pt>
                <c:pt idx="508">
                  <c:v>6.0883508464030456E-2</c:v>
                </c:pt>
                <c:pt idx="509">
                  <c:v>6.078689682908589E-2</c:v>
                </c:pt>
                <c:pt idx="510">
                  <c:v>6.0818472040409688E-2</c:v>
                </c:pt>
                <c:pt idx="511">
                  <c:v>6.0831557631900068E-2</c:v>
                </c:pt>
                <c:pt idx="512">
                  <c:v>6.0880496574100107E-2</c:v>
                </c:pt>
                <c:pt idx="513">
                  <c:v>6.0884668499056716E-2</c:v>
                </c:pt>
                <c:pt idx="514">
                  <c:v>6.0833935982373077E-2</c:v>
                </c:pt>
                <c:pt idx="515">
                  <c:v>6.085933403664967E-2</c:v>
                </c:pt>
                <c:pt idx="516">
                  <c:v>6.1021253364742734E-2</c:v>
                </c:pt>
                <c:pt idx="517">
                  <c:v>6.0891117529536132E-2</c:v>
                </c:pt>
                <c:pt idx="518">
                  <c:v>6.096078893460799E-2</c:v>
                </c:pt>
                <c:pt idx="519">
                  <c:v>6.0918211034731939E-2</c:v>
                </c:pt>
                <c:pt idx="520">
                  <c:v>6.0903655561560299E-2</c:v>
                </c:pt>
                <c:pt idx="521">
                  <c:v>6.091899373132037E-2</c:v>
                </c:pt>
                <c:pt idx="522">
                  <c:v>6.0906636470463127E-2</c:v>
                </c:pt>
                <c:pt idx="523">
                  <c:v>6.0916848691704217E-2</c:v>
                </c:pt>
                <c:pt idx="524">
                  <c:v>6.0886209328600671E-2</c:v>
                </c:pt>
                <c:pt idx="525">
                  <c:v>6.0898036732396577E-2</c:v>
                </c:pt>
                <c:pt idx="526">
                  <c:v>6.0963067029661033E-2</c:v>
                </c:pt>
                <c:pt idx="527">
                  <c:v>6.0840389036457054E-2</c:v>
                </c:pt>
                <c:pt idx="528">
                  <c:v>6.0861212710733525E-2</c:v>
                </c:pt>
                <c:pt idx="529">
                  <c:v>6.0916433707461692E-2</c:v>
                </c:pt>
                <c:pt idx="530">
                  <c:v>6.0934058667044155E-2</c:v>
                </c:pt>
                <c:pt idx="531">
                  <c:v>6.0943318108911626E-2</c:v>
                </c:pt>
                <c:pt idx="532">
                  <c:v>6.086516360664973E-2</c:v>
                </c:pt>
                <c:pt idx="533">
                  <c:v>6.0880173397890758E-2</c:v>
                </c:pt>
                <c:pt idx="534">
                  <c:v>6.0931436564715113E-2</c:v>
                </c:pt>
                <c:pt idx="535">
                  <c:v>6.1040905100526288E-2</c:v>
                </c:pt>
                <c:pt idx="536">
                  <c:v>6.0838189361675177E-2</c:v>
                </c:pt>
                <c:pt idx="537">
                  <c:v>6.0895055095897987E-2</c:v>
                </c:pt>
                <c:pt idx="538">
                  <c:v>6.0884806560352445E-2</c:v>
                </c:pt>
                <c:pt idx="539">
                  <c:v>6.0913402958249208E-2</c:v>
                </c:pt>
                <c:pt idx="540">
                  <c:v>6.099730463756714E-2</c:v>
                </c:pt>
                <c:pt idx="541">
                  <c:v>6.0917598602827638E-2</c:v>
                </c:pt>
                <c:pt idx="542">
                  <c:v>6.1036070270347409E-2</c:v>
                </c:pt>
                <c:pt idx="543">
                  <c:v>6.1253622901858762E-2</c:v>
                </c:pt>
                <c:pt idx="547">
                  <c:v>6.285746036155615E-2</c:v>
                </c:pt>
                <c:pt idx="548">
                  <c:v>6.279045080736978E-2</c:v>
                </c:pt>
                <c:pt idx="549">
                  <c:v>6.2848848567227833E-2</c:v>
                </c:pt>
                <c:pt idx="550">
                  <c:v>6.249204276537057E-2</c:v>
                </c:pt>
                <c:pt idx="551">
                  <c:v>6.2898484495235607E-2</c:v>
                </c:pt>
                <c:pt idx="552">
                  <c:v>6.253120036853943E-2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E26-4A9A-810F-C3CA49A1F3E5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(3)'!$N$21:$N$612</c:f>
              <c:numCache>
                <c:formatCode>General</c:formatCode>
                <c:ptCount val="592"/>
                <c:pt idx="0">
                  <c:v>0.17341468000267923</c:v>
                </c:pt>
                <c:pt idx="1">
                  <c:v>0.18329359999916051</c:v>
                </c:pt>
                <c:pt idx="2">
                  <c:v>0.19078028000149061</c:v>
                </c:pt>
                <c:pt idx="3">
                  <c:v>0.16326870000193594</c:v>
                </c:pt>
                <c:pt idx="4">
                  <c:v>0.16125024000211852</c:v>
                </c:pt>
                <c:pt idx="5">
                  <c:v>0.15642106000086642</c:v>
                </c:pt>
                <c:pt idx="6">
                  <c:v>0.18126852000204963</c:v>
                </c:pt>
                <c:pt idx="7">
                  <c:v>0.1659375600029307</c:v>
                </c:pt>
                <c:pt idx="8">
                  <c:v>0.14527208000436076</c:v>
                </c:pt>
                <c:pt idx="9">
                  <c:v>0.14956592000089586</c:v>
                </c:pt>
                <c:pt idx="10">
                  <c:v>0.16713772000002791</c:v>
                </c:pt>
                <c:pt idx="11">
                  <c:v>0.15825324000252294</c:v>
                </c:pt>
                <c:pt idx="12">
                  <c:v>0.15263008000329137</c:v>
                </c:pt>
                <c:pt idx="13">
                  <c:v>0.1863536600030784</c:v>
                </c:pt>
                <c:pt idx="14">
                  <c:v>0.15727066000181367</c:v>
                </c:pt>
                <c:pt idx="15">
                  <c:v>0.15628932000254281</c:v>
                </c:pt>
                <c:pt idx="16">
                  <c:v>0.15414678000161075</c:v>
                </c:pt>
                <c:pt idx="17">
                  <c:v>0.16540522000286728</c:v>
                </c:pt>
                <c:pt idx="18">
                  <c:v>0.17056267999942065</c:v>
                </c:pt>
                <c:pt idx="19">
                  <c:v>0.15841678000288084</c:v>
                </c:pt>
                <c:pt idx="20">
                  <c:v>0.15326780000395956</c:v>
                </c:pt>
                <c:pt idx="21">
                  <c:v>0.15299994000088191</c:v>
                </c:pt>
                <c:pt idx="22">
                  <c:v>0.14261368000370567</c:v>
                </c:pt>
                <c:pt idx="23">
                  <c:v>0.1722278000015649</c:v>
                </c:pt>
                <c:pt idx="24">
                  <c:v>0.13475642000412336</c:v>
                </c:pt>
                <c:pt idx="25">
                  <c:v>0.15326370000184397</c:v>
                </c:pt>
                <c:pt idx="26">
                  <c:v>0.13902566000251682</c:v>
                </c:pt>
                <c:pt idx="27">
                  <c:v>0.15383175999886589</c:v>
                </c:pt>
                <c:pt idx="28">
                  <c:v>0.14950080000198795</c:v>
                </c:pt>
                <c:pt idx="29">
                  <c:v>0.15381627999886405</c:v>
                </c:pt>
                <c:pt idx="30">
                  <c:v>0.14669116000368376</c:v>
                </c:pt>
                <c:pt idx="31">
                  <c:v>0.1193450999999186</c:v>
                </c:pt>
                <c:pt idx="32">
                  <c:v>0.12625604000277235</c:v>
                </c:pt>
                <c:pt idx="33">
                  <c:v>0.11092134000136866</c:v>
                </c:pt>
                <c:pt idx="34">
                  <c:v>0.11025585999959731</c:v>
                </c:pt>
                <c:pt idx="35">
                  <c:v>0.12390374000096926</c:v>
                </c:pt>
                <c:pt idx="36">
                  <c:v>0.13221316000272054</c:v>
                </c:pt>
                <c:pt idx="37">
                  <c:v>0.11078765999991447</c:v>
                </c:pt>
                <c:pt idx="38">
                  <c:v>0.11479372000030708</c:v>
                </c:pt>
                <c:pt idx="39">
                  <c:v>0.10144141999990097</c:v>
                </c:pt>
                <c:pt idx="40">
                  <c:v>0.10091474000364542</c:v>
                </c:pt>
                <c:pt idx="41">
                  <c:v>9.1540220004389994E-2</c:v>
                </c:pt>
                <c:pt idx="42">
                  <c:v>8.7802220004959963E-2</c:v>
                </c:pt>
                <c:pt idx="43">
                  <c:v>8.1938900002569426E-2</c:v>
                </c:pt>
                <c:pt idx="44">
                  <c:v>9.3537540000397712E-2</c:v>
                </c:pt>
                <c:pt idx="45">
                  <c:v>8.7929479999729665E-2</c:v>
                </c:pt>
                <c:pt idx="46">
                  <c:v>0.10356226000294555</c:v>
                </c:pt>
                <c:pt idx="47">
                  <c:v>9.4640459999936866E-2</c:v>
                </c:pt>
                <c:pt idx="48">
                  <c:v>8.6528119998547481E-2</c:v>
                </c:pt>
                <c:pt idx="49">
                  <c:v>8.417850000114413E-2</c:v>
                </c:pt>
                <c:pt idx="50">
                  <c:v>9.71785000001546E-2</c:v>
                </c:pt>
                <c:pt idx="51">
                  <c:v>8.5160900001937989E-2</c:v>
                </c:pt>
                <c:pt idx="52">
                  <c:v>9.733384000355727E-2</c:v>
                </c:pt>
                <c:pt idx="53">
                  <c:v>6.8786380004894454E-2</c:v>
                </c:pt>
                <c:pt idx="54">
                  <c:v>2.1787560006487183E-2</c:v>
                </c:pt>
                <c:pt idx="55">
                  <c:v>2.2179500003403518E-2</c:v>
                </c:pt>
                <c:pt idx="56">
                  <c:v>1.542543999676127E-2</c:v>
                </c:pt>
                <c:pt idx="57">
                  <c:v>2.4438040003587957E-2</c:v>
                </c:pt>
                <c:pt idx="58">
                  <c:v>1.4956939994590357E-2</c:v>
                </c:pt>
                <c:pt idx="59">
                  <c:v>1.7394759997841902E-2</c:v>
                </c:pt>
                <c:pt idx="60">
                  <c:v>2.6413419996970333E-2</c:v>
                </c:pt>
                <c:pt idx="61">
                  <c:v>2.3932420001074206E-2</c:v>
                </c:pt>
                <c:pt idx="62">
                  <c:v>2.234956000756938E-2</c:v>
                </c:pt>
                <c:pt idx="70">
                  <c:v>2.5948200003767852E-2</c:v>
                </c:pt>
                <c:pt idx="75">
                  <c:v>5.019980002543889E-3</c:v>
                </c:pt>
                <c:pt idx="76">
                  <c:v>2.2421600006055087E-3</c:v>
                </c:pt>
                <c:pt idx="77">
                  <c:v>6.3968200047384016E-3</c:v>
                </c:pt>
                <c:pt idx="78">
                  <c:v>2.3268000004463829E-3</c:v>
                </c:pt>
                <c:pt idx="79">
                  <c:v>4.5978400012245402E-3</c:v>
                </c:pt>
                <c:pt idx="80">
                  <c:v>6.7524999976740219E-3</c:v>
                </c:pt>
                <c:pt idx="81">
                  <c:v>2.8351200016913936E-3</c:v>
                </c:pt>
                <c:pt idx="82">
                  <c:v>5.3817200023331679E-3</c:v>
                </c:pt>
                <c:pt idx="83">
                  <c:v>5.6190000032074749E-3</c:v>
                </c:pt>
                <c:pt idx="84">
                  <c:v>1.8221399950562045E-3</c:v>
                </c:pt>
                <c:pt idx="85">
                  <c:v>5.2971999684814364E-4</c:v>
                </c:pt>
                <c:pt idx="86">
                  <c:v>-8.0000000161817297E-4</c:v>
                </c:pt>
                <c:pt idx="88">
                  <c:v>-1.4241799945011735E-3</c:v>
                </c:pt>
                <c:pt idx="89">
                  <c:v>-1.794960000552237E-3</c:v>
                </c:pt>
                <c:pt idx="90">
                  <c:v>-2.0030199957545847E-3</c:v>
                </c:pt>
                <c:pt idx="95">
                  <c:v>7.1297999966191128E-4</c:v>
                </c:pt>
                <c:pt idx="96">
                  <c:v>9.5026000053621829E-4</c:v>
                </c:pt>
                <c:pt idx="97">
                  <c:v>4.4394400028977543E-3</c:v>
                </c:pt>
                <c:pt idx="98">
                  <c:v>-5.8749999880092219E-4</c:v>
                </c:pt>
                <c:pt idx="99">
                  <c:v>-2.5756599934538826E-3</c:v>
                </c:pt>
                <c:pt idx="100">
                  <c:v>-6.7062000016449019E-4</c:v>
                </c:pt>
                <c:pt idx="219">
                  <c:v>7.3708199997781776E-3</c:v>
                </c:pt>
                <c:pt idx="220">
                  <c:v>2.3345599984168075E-3</c:v>
                </c:pt>
                <c:pt idx="222">
                  <c:v>3.4318000034545548E-3</c:v>
                </c:pt>
                <c:pt idx="265">
                  <c:v>2.3586199968121946E-3</c:v>
                </c:pt>
                <c:pt idx="266">
                  <c:v>8.7550000171177089E-4</c:v>
                </c:pt>
                <c:pt idx="273">
                  <c:v>1.0248880003928207E-2</c:v>
                </c:pt>
                <c:pt idx="274">
                  <c:v>5.2912000028300099E-3</c:v>
                </c:pt>
                <c:pt idx="284">
                  <c:v>5.683719995431602E-3</c:v>
                </c:pt>
                <c:pt idx="285">
                  <c:v>9.9421599952620454E-3</c:v>
                </c:pt>
                <c:pt idx="286">
                  <c:v>1.3341000012587756E-3</c:v>
                </c:pt>
                <c:pt idx="287">
                  <c:v>-5.386299999372568E-3</c:v>
                </c:pt>
                <c:pt idx="294">
                  <c:v>8.0727800013846718E-3</c:v>
                </c:pt>
                <c:pt idx="295">
                  <c:v>9.2274400012684055E-3</c:v>
                </c:pt>
                <c:pt idx="296">
                  <c:v>1.722744000289822E-2</c:v>
                </c:pt>
                <c:pt idx="297">
                  <c:v>4.8930199991445988E-3</c:v>
                </c:pt>
                <c:pt idx="357">
                  <c:v>1.8112460005795583E-2</c:v>
                </c:pt>
                <c:pt idx="358">
                  <c:v>1.7167120000522118E-2</c:v>
                </c:pt>
                <c:pt idx="417">
                  <c:v>2.9466240004694555E-2</c:v>
                </c:pt>
                <c:pt idx="459">
                  <c:v>5.4497279998031445E-2</c:v>
                </c:pt>
                <c:pt idx="461">
                  <c:v>5.689919999713311E-2</c:v>
                </c:pt>
                <c:pt idx="473">
                  <c:v>5.941935999726411E-2</c:v>
                </c:pt>
                <c:pt idx="561">
                  <c:v>6.6078080002625939E-2</c:v>
                </c:pt>
                <c:pt idx="573">
                  <c:v>6.8064719998801593E-2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E26-4A9A-810F-C3CA49A1F3E5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(3)'!$O$21:$O$612</c:f>
              <c:numCache>
                <c:formatCode>General</c:formatCode>
                <c:ptCount val="592"/>
                <c:pt idx="170">
                  <c:v>-4.5478078253116373E-2</c:v>
                </c:pt>
                <c:pt idx="171">
                  <c:v>-4.5454984892255731E-2</c:v>
                </c:pt>
                <c:pt idx="174">
                  <c:v>-4.4990400809059326E-2</c:v>
                </c:pt>
                <c:pt idx="176">
                  <c:v>-4.4816521386108622E-2</c:v>
                </c:pt>
                <c:pt idx="178">
                  <c:v>-4.4642641963157918E-2</c:v>
                </c:pt>
                <c:pt idx="179">
                  <c:v>-4.4629057633239898E-2</c:v>
                </c:pt>
                <c:pt idx="180">
                  <c:v>-4.4596455241436642E-2</c:v>
                </c:pt>
                <c:pt idx="181">
                  <c:v>-4.459509680844484E-2</c:v>
                </c:pt>
                <c:pt idx="182">
                  <c:v>-4.4593738375453038E-2</c:v>
                </c:pt>
                <c:pt idx="183">
                  <c:v>-4.4548910086723556E-2</c:v>
                </c:pt>
                <c:pt idx="184">
                  <c:v>-4.4387256560699077E-2</c:v>
                </c:pt>
                <c:pt idx="185">
                  <c:v>-4.4385898127707275E-2</c:v>
                </c:pt>
                <c:pt idx="186">
                  <c:v>-4.4294883117256517E-2</c:v>
                </c:pt>
                <c:pt idx="187">
                  <c:v>-4.4293524684264715E-2</c:v>
                </c:pt>
                <c:pt idx="418">
                  <c:v>3.6849753215065603E-2</c:v>
                </c:pt>
                <c:pt idx="420">
                  <c:v>3.6851111648057405E-2</c:v>
                </c:pt>
                <c:pt idx="421">
                  <c:v>3.6898656802770491E-2</c:v>
                </c:pt>
                <c:pt idx="422">
                  <c:v>3.6900015235762293E-2</c:v>
                </c:pt>
                <c:pt idx="424">
                  <c:v>3.7083403689655611E-2</c:v>
                </c:pt>
                <c:pt idx="425">
                  <c:v>3.7084762122647413E-2</c:v>
                </c:pt>
                <c:pt idx="426">
                  <c:v>3.7188003030024383E-2</c:v>
                </c:pt>
                <c:pt idx="429">
                  <c:v>4.3890511411577224E-2</c:v>
                </c:pt>
                <c:pt idx="430">
                  <c:v>4.400190291690502E-2</c:v>
                </c:pt>
                <c:pt idx="431">
                  <c:v>4.400190291690502E-2</c:v>
                </c:pt>
                <c:pt idx="432">
                  <c:v>4.400190291690502E-2</c:v>
                </c:pt>
                <c:pt idx="434">
                  <c:v>4.4757191660347126E-2</c:v>
                </c:pt>
                <c:pt idx="435">
                  <c:v>4.4757191660347126E-2</c:v>
                </c:pt>
                <c:pt idx="440">
                  <c:v>4.8327153562803732E-2</c:v>
                </c:pt>
                <c:pt idx="448">
                  <c:v>5.2070994888211042E-2</c:v>
                </c:pt>
                <c:pt idx="449">
                  <c:v>5.2686365033497495E-2</c:v>
                </c:pt>
                <c:pt idx="450">
                  <c:v>5.2687723466489311E-2</c:v>
                </c:pt>
                <c:pt idx="451">
                  <c:v>5.3057217240259552E-2</c:v>
                </c:pt>
                <c:pt idx="452">
                  <c:v>5.3534027220382169E-2</c:v>
                </c:pt>
                <c:pt idx="453">
                  <c:v>5.3535385653373985E-2</c:v>
                </c:pt>
                <c:pt idx="454">
                  <c:v>5.4009478767512997E-2</c:v>
                </c:pt>
                <c:pt idx="455">
                  <c:v>5.4776993407881336E-2</c:v>
                </c:pt>
                <c:pt idx="456">
                  <c:v>5.4881592748250108E-2</c:v>
                </c:pt>
                <c:pt idx="457">
                  <c:v>5.4881592748250108E-2</c:v>
                </c:pt>
                <c:pt idx="458">
                  <c:v>5.6639405039642376E-2</c:v>
                </c:pt>
                <c:pt idx="459">
                  <c:v>5.6673365864437414E-2</c:v>
                </c:pt>
                <c:pt idx="460">
                  <c:v>5.6756230276937381E-2</c:v>
                </c:pt>
                <c:pt idx="461">
                  <c:v>5.6825510359519299E-2</c:v>
                </c:pt>
                <c:pt idx="462">
                  <c:v>5.687033864824878E-2</c:v>
                </c:pt>
                <c:pt idx="463">
                  <c:v>5.6871697081240569E-2</c:v>
                </c:pt>
                <c:pt idx="464">
                  <c:v>5.7401485948043479E-2</c:v>
                </c:pt>
                <c:pt idx="465">
                  <c:v>5.7545479845174552E-2</c:v>
                </c:pt>
                <c:pt idx="466">
                  <c:v>5.7625627391690887E-2</c:v>
                </c:pt>
                <c:pt idx="467">
                  <c:v>5.8230130073042924E-2</c:v>
                </c:pt>
                <c:pt idx="468">
                  <c:v>5.8230130073042924E-2</c:v>
                </c:pt>
                <c:pt idx="469">
                  <c:v>5.823148850603474E-2</c:v>
                </c:pt>
                <c:pt idx="470">
                  <c:v>5.8242355969969156E-2</c:v>
                </c:pt>
                <c:pt idx="471">
                  <c:v>5.8265449330829777E-2</c:v>
                </c:pt>
                <c:pt idx="472">
                  <c:v>5.8266807763821593E-2</c:v>
                </c:pt>
                <c:pt idx="473">
                  <c:v>5.9102244053780034E-2</c:v>
                </c:pt>
                <c:pt idx="474">
                  <c:v>6.0697044386156002E-2</c:v>
                </c:pt>
                <c:pt idx="475">
                  <c:v>6.1188797129188455E-2</c:v>
                </c:pt>
                <c:pt idx="476">
                  <c:v>6.1190155562180271E-2</c:v>
                </c:pt>
                <c:pt idx="477">
                  <c:v>6.1270303108696605E-2</c:v>
                </c:pt>
                <c:pt idx="478">
                  <c:v>6.1271661541688421E-2</c:v>
                </c:pt>
                <c:pt idx="479">
                  <c:v>6.1281170572631022E-2</c:v>
                </c:pt>
                <c:pt idx="480">
                  <c:v>6.1282529005622838E-2</c:v>
                </c:pt>
                <c:pt idx="481">
                  <c:v>6.1293396469557254E-2</c:v>
                </c:pt>
                <c:pt idx="482">
                  <c:v>6.1294754902549042E-2</c:v>
                </c:pt>
                <c:pt idx="483">
                  <c:v>6.1304263933491671E-2</c:v>
                </c:pt>
                <c:pt idx="484">
                  <c:v>6.1305622366483459E-2</c:v>
                </c:pt>
                <c:pt idx="485">
                  <c:v>6.1306980799475275E-2</c:v>
                </c:pt>
                <c:pt idx="486">
                  <c:v>6.1339583191278524E-2</c:v>
                </c:pt>
                <c:pt idx="487">
                  <c:v>6.134094162427034E-2</c:v>
                </c:pt>
                <c:pt idx="488">
                  <c:v>6.1351809088204756E-2</c:v>
                </c:pt>
                <c:pt idx="489">
                  <c:v>6.1353167521196544E-2</c:v>
                </c:pt>
                <c:pt idx="490">
                  <c:v>6.1362676552139173E-2</c:v>
                </c:pt>
                <c:pt idx="491">
                  <c:v>6.1364034985130961E-2</c:v>
                </c:pt>
                <c:pt idx="492">
                  <c:v>6.1374902449065377E-2</c:v>
                </c:pt>
                <c:pt idx="493">
                  <c:v>6.1376260882057193E-2</c:v>
                </c:pt>
                <c:pt idx="494">
                  <c:v>6.1385769912999821E-2</c:v>
                </c:pt>
                <c:pt idx="495">
                  <c:v>6.138712834599161E-2</c:v>
                </c:pt>
                <c:pt idx="496">
                  <c:v>6.1397995809926026E-2</c:v>
                </c:pt>
                <c:pt idx="497">
                  <c:v>6.1397995809926026E-2</c:v>
                </c:pt>
                <c:pt idx="498">
                  <c:v>6.1399354242917842E-2</c:v>
                </c:pt>
                <c:pt idx="499">
                  <c:v>6.1399354242917842E-2</c:v>
                </c:pt>
                <c:pt idx="500">
                  <c:v>6.1408863273860442E-2</c:v>
                </c:pt>
                <c:pt idx="501">
                  <c:v>6.1410221706852258E-2</c:v>
                </c:pt>
                <c:pt idx="502">
                  <c:v>6.1410221706852258E-2</c:v>
                </c:pt>
                <c:pt idx="503">
                  <c:v>6.1411580139844046E-2</c:v>
                </c:pt>
                <c:pt idx="504">
                  <c:v>6.1411580139844046E-2</c:v>
                </c:pt>
                <c:pt idx="505">
                  <c:v>6.1421089170786675E-2</c:v>
                </c:pt>
                <c:pt idx="506">
                  <c:v>6.1422447603778463E-2</c:v>
                </c:pt>
                <c:pt idx="507">
                  <c:v>6.1422447603778463E-2</c:v>
                </c:pt>
                <c:pt idx="508">
                  <c:v>6.1423806036770279E-2</c:v>
                </c:pt>
                <c:pt idx="509">
                  <c:v>6.1433315067712879E-2</c:v>
                </c:pt>
                <c:pt idx="510">
                  <c:v>6.1433315067712879E-2</c:v>
                </c:pt>
                <c:pt idx="511">
                  <c:v>6.1434673500704695E-2</c:v>
                </c:pt>
                <c:pt idx="512">
                  <c:v>6.1434673500704695E-2</c:v>
                </c:pt>
                <c:pt idx="513">
                  <c:v>6.1456408428573528E-2</c:v>
                </c:pt>
                <c:pt idx="514">
                  <c:v>6.1457766861565344E-2</c:v>
                </c:pt>
                <c:pt idx="515">
                  <c:v>6.146863432549976E-2</c:v>
                </c:pt>
                <c:pt idx="516">
                  <c:v>6.1478143356442361E-2</c:v>
                </c:pt>
                <c:pt idx="517">
                  <c:v>6.1479501789434177E-2</c:v>
                </c:pt>
                <c:pt idx="518">
                  <c:v>6.1480860222425965E-2</c:v>
                </c:pt>
                <c:pt idx="519">
                  <c:v>6.1490369253368593E-2</c:v>
                </c:pt>
                <c:pt idx="520">
                  <c:v>6.1491727686360381E-2</c:v>
                </c:pt>
                <c:pt idx="521">
                  <c:v>6.1493086119352197E-2</c:v>
                </c:pt>
                <c:pt idx="522">
                  <c:v>6.1502595150294825E-2</c:v>
                </c:pt>
                <c:pt idx="523">
                  <c:v>6.1502595150294825E-2</c:v>
                </c:pt>
                <c:pt idx="524">
                  <c:v>6.1503953583286614E-2</c:v>
                </c:pt>
                <c:pt idx="525">
                  <c:v>6.1503953583286614E-2</c:v>
                </c:pt>
                <c:pt idx="526">
                  <c:v>6.1513462614229242E-2</c:v>
                </c:pt>
                <c:pt idx="527">
                  <c:v>6.151482104722103E-2</c:v>
                </c:pt>
                <c:pt idx="528">
                  <c:v>6.151482104722103E-2</c:v>
                </c:pt>
                <c:pt idx="529">
                  <c:v>6.1516179480212846E-2</c:v>
                </c:pt>
                <c:pt idx="530">
                  <c:v>6.1516179480212846E-2</c:v>
                </c:pt>
                <c:pt idx="531">
                  <c:v>6.1525688511155446E-2</c:v>
                </c:pt>
                <c:pt idx="532">
                  <c:v>6.1527046944147262E-2</c:v>
                </c:pt>
                <c:pt idx="533">
                  <c:v>6.1527046944147262E-2</c:v>
                </c:pt>
                <c:pt idx="534">
                  <c:v>6.152840537713905E-2</c:v>
                </c:pt>
                <c:pt idx="535">
                  <c:v>6.1536555975089863E-2</c:v>
                </c:pt>
                <c:pt idx="536">
                  <c:v>6.1537914408081679E-2</c:v>
                </c:pt>
                <c:pt idx="537">
                  <c:v>6.1537914408081679E-2</c:v>
                </c:pt>
                <c:pt idx="538">
                  <c:v>6.1539272841073467E-2</c:v>
                </c:pt>
                <c:pt idx="539">
                  <c:v>6.1539272841073467E-2</c:v>
                </c:pt>
                <c:pt idx="540">
                  <c:v>6.1550140305007883E-2</c:v>
                </c:pt>
                <c:pt idx="541">
                  <c:v>6.1551498737999699E-2</c:v>
                </c:pt>
                <c:pt idx="542">
                  <c:v>6.1676474573245516E-2</c:v>
                </c:pt>
                <c:pt idx="543">
                  <c:v>6.1677833006237304E-2</c:v>
                </c:pt>
                <c:pt idx="544">
                  <c:v>6.2126115893532091E-2</c:v>
                </c:pt>
                <c:pt idx="545">
                  <c:v>6.2127474326523907E-2</c:v>
                </c:pt>
                <c:pt idx="546">
                  <c:v>6.2128832759515695E-2</c:v>
                </c:pt>
                <c:pt idx="547">
                  <c:v>6.2582549378777691E-2</c:v>
                </c:pt>
                <c:pt idx="548">
                  <c:v>6.2583907811769479E-2</c:v>
                </c:pt>
                <c:pt idx="549">
                  <c:v>6.2593416842712107E-2</c:v>
                </c:pt>
                <c:pt idx="550">
                  <c:v>6.2594775275703896E-2</c:v>
                </c:pt>
                <c:pt idx="551">
                  <c:v>6.2628736100498961E-2</c:v>
                </c:pt>
                <c:pt idx="552">
                  <c:v>6.2630094533490777E-2</c:v>
                </c:pt>
                <c:pt idx="553">
                  <c:v>6.2737410739843152E-2</c:v>
                </c:pt>
                <c:pt idx="554">
                  <c:v>6.2737410739843152E-2</c:v>
                </c:pt>
                <c:pt idx="555">
                  <c:v>6.2738769172834968E-2</c:v>
                </c:pt>
                <c:pt idx="556">
                  <c:v>6.2738769172834968E-2</c:v>
                </c:pt>
                <c:pt idx="557">
                  <c:v>6.5416240599677405E-2</c:v>
                </c:pt>
                <c:pt idx="558">
                  <c:v>6.5986782456234405E-2</c:v>
                </c:pt>
                <c:pt idx="559">
                  <c:v>6.5988140889226193E-2</c:v>
                </c:pt>
                <c:pt idx="560">
                  <c:v>6.6008517384103238E-2</c:v>
                </c:pt>
                <c:pt idx="561">
                  <c:v>6.6019384848037654E-2</c:v>
                </c:pt>
                <c:pt idx="562">
                  <c:v>6.6137568518324474E-2</c:v>
                </c:pt>
                <c:pt idx="563">
                  <c:v>6.6138926951316263E-2</c:v>
                </c:pt>
                <c:pt idx="564">
                  <c:v>6.6147077549267075E-2</c:v>
                </c:pt>
                <c:pt idx="565">
                  <c:v>6.6148435982258891E-2</c:v>
                </c:pt>
                <c:pt idx="566">
                  <c:v>6.6149794415250679E-2</c:v>
                </c:pt>
                <c:pt idx="567">
                  <c:v>6.622722509578341E-2</c:v>
                </c:pt>
                <c:pt idx="568">
                  <c:v>6.622722509578341E-2</c:v>
                </c:pt>
                <c:pt idx="569">
                  <c:v>6.6228583528775226E-2</c:v>
                </c:pt>
                <c:pt idx="570">
                  <c:v>6.6228583528775226E-2</c:v>
                </c:pt>
                <c:pt idx="571">
                  <c:v>6.6996098169143564E-2</c:v>
                </c:pt>
                <c:pt idx="572">
                  <c:v>6.7111564973446752E-2</c:v>
                </c:pt>
                <c:pt idx="573">
                  <c:v>6.7111564973446752E-2</c:v>
                </c:pt>
                <c:pt idx="574">
                  <c:v>6.7112923406438568E-2</c:v>
                </c:pt>
                <c:pt idx="575">
                  <c:v>6.7114281839430356E-2</c:v>
                </c:pt>
                <c:pt idx="576">
                  <c:v>6.9264681265453487E-2</c:v>
                </c:pt>
                <c:pt idx="577">
                  <c:v>6.9415467327543556E-2</c:v>
                </c:pt>
                <c:pt idx="578">
                  <c:v>6.9416825760535344E-2</c:v>
                </c:pt>
                <c:pt idx="579">
                  <c:v>6.9463012482256642E-2</c:v>
                </c:pt>
                <c:pt idx="580">
                  <c:v>6.9903144771600589E-2</c:v>
                </c:pt>
                <c:pt idx="581">
                  <c:v>6.9926238132461238E-2</c:v>
                </c:pt>
                <c:pt idx="582">
                  <c:v>7.0298448772215083E-2</c:v>
                </c:pt>
                <c:pt idx="583">
                  <c:v>7.0718204566682014E-2</c:v>
                </c:pt>
                <c:pt idx="584">
                  <c:v>7.1078189309509654E-2</c:v>
                </c:pt>
                <c:pt idx="585">
                  <c:v>7.3729850509507838E-2</c:v>
                </c:pt>
                <c:pt idx="586">
                  <c:v>7.4788069810121871E-2</c:v>
                </c:pt>
                <c:pt idx="587">
                  <c:v>7.5207825604588802E-2</c:v>
                </c:pt>
                <c:pt idx="588">
                  <c:v>7.5994358306842369E-2</c:v>
                </c:pt>
                <c:pt idx="589">
                  <c:v>7.7936917485119744E-2</c:v>
                </c:pt>
                <c:pt idx="590">
                  <c:v>8.190218338819083E-2</c:v>
                </c:pt>
                <c:pt idx="591">
                  <c:v>8.1960596006838332E-2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E26-4A9A-810F-C3CA49A1F3E5}"/>
            </c:ext>
          </c:extLst>
        </c:ser>
        <c:ser>
          <c:idx val="8"/>
          <c:order val="8"/>
          <c:tx>
            <c:strRef>
              <c:f>'A (3)'!$Y$1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(3)'!$X$2:$X$39</c:f>
              <c:numCache>
                <c:formatCode>General</c:formatCode>
                <c:ptCount val="38"/>
                <c:pt idx="0">
                  <c:v>-120000</c:v>
                </c:pt>
                <c:pt idx="1">
                  <c:v>-115000</c:v>
                </c:pt>
                <c:pt idx="2">
                  <c:v>-110000</c:v>
                </c:pt>
                <c:pt idx="3">
                  <c:v>-105000</c:v>
                </c:pt>
                <c:pt idx="4">
                  <c:v>-100000</c:v>
                </c:pt>
                <c:pt idx="5">
                  <c:v>-95000</c:v>
                </c:pt>
                <c:pt idx="6">
                  <c:v>-90000</c:v>
                </c:pt>
                <c:pt idx="7">
                  <c:v>-85000</c:v>
                </c:pt>
                <c:pt idx="8">
                  <c:v>-80000</c:v>
                </c:pt>
                <c:pt idx="9">
                  <c:v>-75000</c:v>
                </c:pt>
                <c:pt idx="10">
                  <c:v>-70000</c:v>
                </c:pt>
                <c:pt idx="11">
                  <c:v>-65000</c:v>
                </c:pt>
                <c:pt idx="12">
                  <c:v>-60000</c:v>
                </c:pt>
                <c:pt idx="13">
                  <c:v>-55000</c:v>
                </c:pt>
                <c:pt idx="14">
                  <c:v>-50000</c:v>
                </c:pt>
                <c:pt idx="15">
                  <c:v>-45000</c:v>
                </c:pt>
                <c:pt idx="16">
                  <c:v>-40000</c:v>
                </c:pt>
                <c:pt idx="17">
                  <c:v>-35000</c:v>
                </c:pt>
                <c:pt idx="18">
                  <c:v>-30000</c:v>
                </c:pt>
                <c:pt idx="19">
                  <c:v>-25000</c:v>
                </c:pt>
                <c:pt idx="20">
                  <c:v>-20000</c:v>
                </c:pt>
                <c:pt idx="21">
                  <c:v>-15000</c:v>
                </c:pt>
                <c:pt idx="22">
                  <c:v>-10000</c:v>
                </c:pt>
                <c:pt idx="23">
                  <c:v>-5000</c:v>
                </c:pt>
                <c:pt idx="24">
                  <c:v>0</c:v>
                </c:pt>
                <c:pt idx="25">
                  <c:v>5000</c:v>
                </c:pt>
                <c:pt idx="26">
                  <c:v>10000</c:v>
                </c:pt>
                <c:pt idx="27">
                  <c:v>15000</c:v>
                </c:pt>
                <c:pt idx="28">
                  <c:v>20000</c:v>
                </c:pt>
                <c:pt idx="29">
                  <c:v>25000</c:v>
                </c:pt>
                <c:pt idx="30">
                  <c:v>30000</c:v>
                </c:pt>
                <c:pt idx="31">
                  <c:v>35000</c:v>
                </c:pt>
                <c:pt idx="32">
                  <c:v>40000</c:v>
                </c:pt>
                <c:pt idx="33">
                  <c:v>45000</c:v>
                </c:pt>
                <c:pt idx="34">
                  <c:v>50000</c:v>
                </c:pt>
                <c:pt idx="35">
                  <c:v>55000</c:v>
                </c:pt>
                <c:pt idx="36">
                  <c:v>60000</c:v>
                </c:pt>
                <c:pt idx="37">
                  <c:v>65000</c:v>
                </c:pt>
              </c:numCache>
            </c:numRef>
          </c:xVal>
          <c:yVal>
            <c:numRef>
              <c:f>'A (3)'!$Y$2:$Y$39</c:f>
              <c:numCache>
                <c:formatCode>General</c:formatCode>
                <c:ptCount val="38"/>
                <c:pt idx="0">
                  <c:v>0.34284661055128074</c:v>
                </c:pt>
                <c:pt idx="1">
                  <c:v>0.31709181406152459</c:v>
                </c:pt>
                <c:pt idx="2">
                  <c:v>0.2923370175717685</c:v>
                </c:pt>
                <c:pt idx="3">
                  <c:v>0.26858222108201235</c:v>
                </c:pt>
                <c:pt idx="4">
                  <c:v>0.24582742459225626</c:v>
                </c:pt>
                <c:pt idx="5">
                  <c:v>0.22407262810250017</c:v>
                </c:pt>
                <c:pt idx="6">
                  <c:v>0.20331783161274405</c:v>
                </c:pt>
                <c:pt idx="7">
                  <c:v>0.18356303512298794</c:v>
                </c:pt>
                <c:pt idx="8">
                  <c:v>0.16480823863323185</c:v>
                </c:pt>
                <c:pt idx="9">
                  <c:v>0.14705344214347574</c:v>
                </c:pt>
                <c:pt idx="10">
                  <c:v>0.13029864565371962</c:v>
                </c:pt>
                <c:pt idx="11">
                  <c:v>0.11454384916396351</c:v>
                </c:pt>
                <c:pt idx="12">
                  <c:v>9.9789052674207401E-2</c:v>
                </c:pt>
                <c:pt idx="13">
                  <c:v>8.6034256184451291E-2</c:v>
                </c:pt>
                <c:pt idx="14">
                  <c:v>7.3279459694695182E-2</c:v>
                </c:pt>
                <c:pt idx="15">
                  <c:v>6.1524663204939073E-2</c:v>
                </c:pt>
                <c:pt idx="16">
                  <c:v>5.0769866715182965E-2</c:v>
                </c:pt>
                <c:pt idx="17">
                  <c:v>4.1015070225426851E-2</c:v>
                </c:pt>
                <c:pt idx="18">
                  <c:v>3.2260273735670746E-2</c:v>
                </c:pt>
                <c:pt idx="19">
                  <c:v>2.4505477245914634E-2</c:v>
                </c:pt>
                <c:pt idx="20">
                  <c:v>1.7750680756158526E-2</c:v>
                </c:pt>
                <c:pt idx="21">
                  <c:v>1.1995884266402416E-2</c:v>
                </c:pt>
                <c:pt idx="22">
                  <c:v>7.2410877766463048E-3</c:v>
                </c:pt>
                <c:pt idx="23">
                  <c:v>3.4862912868901951E-3</c:v>
                </c:pt>
                <c:pt idx="24">
                  <c:v>7.3149479713408494E-4</c:v>
                </c:pt>
                <c:pt idx="25">
                  <c:v>-1.0233016926220252E-3</c:v>
                </c:pt>
                <c:pt idx="26">
                  <c:v>-1.7780981823781353E-3</c:v>
                </c:pt>
                <c:pt idx="27">
                  <c:v>-1.5328946721342466E-3</c:v>
                </c:pt>
                <c:pt idx="28">
                  <c:v>-2.8769116189035493E-4</c:v>
                </c:pt>
                <c:pt idx="29">
                  <c:v>1.9575123483535333E-3</c:v>
                </c:pt>
                <c:pt idx="30">
                  <c:v>5.2027158585974224E-3</c:v>
                </c:pt>
                <c:pt idx="31">
                  <c:v>9.4479193688413125E-3</c:v>
                </c:pt>
                <c:pt idx="32">
                  <c:v>1.4693122879085203E-2</c:v>
                </c:pt>
                <c:pt idx="33">
                  <c:v>2.0938326389329086E-2</c:v>
                </c:pt>
                <c:pt idx="34">
                  <c:v>2.8183529899572977E-2</c:v>
                </c:pt>
                <c:pt idx="35">
                  <c:v>3.6428733409816866E-2</c:v>
                </c:pt>
                <c:pt idx="36">
                  <c:v>4.5673936920060755E-2</c:v>
                </c:pt>
                <c:pt idx="37">
                  <c:v>5.5919140430304645E-2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E26-4A9A-810F-C3CA49A1F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148672"/>
        <c:axId val="1"/>
      </c:scatterChart>
      <c:valAx>
        <c:axId val="679148672"/>
        <c:scaling>
          <c:orientation val="minMax"/>
          <c:max val="80000"/>
          <c:min val="-1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717079530638853"/>
              <c:y val="0.853025936599423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2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7379400260756193E-2"/>
              <c:y val="0.36311239193083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148672"/>
        <c:crosses val="autoZero"/>
        <c:crossBetween val="midCat"/>
        <c:minorUnit val="0.0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6062581486310298E-2"/>
          <c:y val="0.9250720461095101"/>
          <c:w val="0.81095176010430248"/>
          <c:h val="5.763688760806917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V0523 Cas -- Residuals</a:t>
            </a:r>
          </a:p>
        </c:rich>
      </c:tx>
      <c:layout>
        <c:manualLayout>
          <c:xMode val="edge"/>
          <c:yMode val="edge"/>
          <c:x val="0.38281304680664913"/>
          <c:y val="3.448275862068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26054415454121"/>
          <c:y val="0.12356356513662091"/>
          <c:w val="0.85286566780811035"/>
          <c:h val="0.652300681070068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(3)'!$V$21:$V$612</c:f>
              <c:numCache>
                <c:formatCode>General</c:formatCode>
                <c:ptCount val="592"/>
                <c:pt idx="0">
                  <c:v>-0.11554128903982136</c:v>
                </c:pt>
                <c:pt idx="1">
                  <c:v>-9.0053407566762111E-2</c:v>
                </c:pt>
                <c:pt idx="2">
                  <c:v>-8.1165679554344616E-2</c:v>
                </c:pt>
                <c:pt idx="3">
                  <c:v>-9.6789138902111549E-2</c:v>
                </c:pt>
                <c:pt idx="4">
                  <c:v>-9.0703525389735029E-2</c:v>
                </c:pt>
                <c:pt idx="5">
                  <c:v>-9.3785267628733071E-2</c:v>
                </c:pt>
                <c:pt idx="6">
                  <c:v>-6.4287470493031629E-2</c:v>
                </c:pt>
                <c:pt idx="7">
                  <c:v>-7.8631844888005398E-2</c:v>
                </c:pt>
                <c:pt idx="8">
                  <c:v>-9.8804771344502745E-2</c:v>
                </c:pt>
                <c:pt idx="9">
                  <c:v>-8.8507290784158088E-2</c:v>
                </c:pt>
                <c:pt idx="10">
                  <c:v>-7.0431972565761614E-2</c:v>
                </c:pt>
                <c:pt idx="11">
                  <c:v>-7.2641919241613534E-2</c:v>
                </c:pt>
                <c:pt idx="12">
                  <c:v>-7.7674343557025793E-2</c:v>
                </c:pt>
                <c:pt idx="13">
                  <c:v>-3.7398134677426448E-2</c:v>
                </c:pt>
                <c:pt idx="14">
                  <c:v>-6.1307421538700946E-2</c:v>
                </c:pt>
                <c:pt idx="15">
                  <c:v>-6.1447678213732593E-2</c:v>
                </c:pt>
                <c:pt idx="16">
                  <c:v>-6.2374443963609805E-2</c:v>
                </c:pt>
                <c:pt idx="17">
                  <c:v>-5.1044961654288096E-2</c:v>
                </c:pt>
                <c:pt idx="18">
                  <c:v>-3.4382802311801852E-2</c:v>
                </c:pt>
                <c:pt idx="19">
                  <c:v>-3.8704022297071428E-2</c:v>
                </c:pt>
                <c:pt idx="20">
                  <c:v>-3.8411429755256687E-2</c:v>
                </c:pt>
                <c:pt idx="21">
                  <c:v>-3.2863433789036001E-2</c:v>
                </c:pt>
                <c:pt idx="22">
                  <c:v>-3.7980694142668026E-2</c:v>
                </c:pt>
                <c:pt idx="23">
                  <c:v>-7.8283518637976834E-3</c:v>
                </c:pt>
                <c:pt idx="24">
                  <c:v>-3.9422391936871998E-2</c:v>
                </c:pt>
                <c:pt idx="25">
                  <c:v>-3.5290717166912844E-3</c:v>
                </c:pt>
                <c:pt idx="26">
                  <c:v>-9.1497244381441023E-3</c:v>
                </c:pt>
                <c:pt idx="27">
                  <c:v>7.529676502343513E-3</c:v>
                </c:pt>
                <c:pt idx="28">
                  <c:v>3.9619079496107656E-3</c:v>
                </c:pt>
                <c:pt idx="29">
                  <c:v>1.216203776685329E-2</c:v>
                </c:pt>
                <c:pt idx="30">
                  <c:v>1.5620913616349708E-2</c:v>
                </c:pt>
                <c:pt idx="31">
                  <c:v>-1.0571834061291752E-2</c:v>
                </c:pt>
                <c:pt idx="32">
                  <c:v>-1.7986355129967491E-4</c:v>
                </c:pt>
                <c:pt idx="33">
                  <c:v>-5.7695201558096848E-3</c:v>
                </c:pt>
                <c:pt idx="34">
                  <c:v>-6.0934798755084563E-3</c:v>
                </c:pt>
                <c:pt idx="35">
                  <c:v>8.1961052191353023E-3</c:v>
                </c:pt>
                <c:pt idx="36">
                  <c:v>1.9532033508401131E-2</c:v>
                </c:pt>
                <c:pt idx="37">
                  <c:v>3.8214455379267653E-3</c:v>
                </c:pt>
                <c:pt idx="38">
                  <c:v>8.2562983011712776E-3</c:v>
                </c:pt>
                <c:pt idx="39">
                  <c:v>4.7459764730032328E-3</c:v>
                </c:pt>
                <c:pt idx="40">
                  <c:v>1.1655687780513929E-2</c:v>
                </c:pt>
                <c:pt idx="41">
                  <c:v>9.9121703530395816E-3</c:v>
                </c:pt>
                <c:pt idx="42">
                  <c:v>7.0759871078924785E-3</c:v>
                </c:pt>
                <c:pt idx="43">
                  <c:v>5.145019378028387E-3</c:v>
                </c:pt>
                <c:pt idx="44">
                  <c:v>2.0465043561379404E-2</c:v>
                </c:pt>
                <c:pt idx="45">
                  <c:v>1.4867997262552141E-2</c:v>
                </c:pt>
                <c:pt idx="46">
                  <c:v>3.1334231681018371E-2</c:v>
                </c:pt>
                <c:pt idx="47">
                  <c:v>2.5148961281184323E-2</c:v>
                </c:pt>
                <c:pt idx="48">
                  <c:v>1.7097510926892684E-2</c:v>
                </c:pt>
                <c:pt idx="49">
                  <c:v>1.4799209049395301E-2</c:v>
                </c:pt>
                <c:pt idx="50">
                  <c:v>2.7799209048405771E-2</c:v>
                </c:pt>
                <c:pt idx="51">
                  <c:v>1.6543228025533541E-2</c:v>
                </c:pt>
                <c:pt idx="52">
                  <c:v>3.2068444588574094E-2</c:v>
                </c:pt>
                <c:pt idx="53">
                  <c:v>6.8592833202710951E-3</c:v>
                </c:pt>
                <c:pt idx="54">
                  <c:v>1.1355794563843991E-2</c:v>
                </c:pt>
                <c:pt idx="55">
                  <c:v>1.1752187532601106E-2</c:v>
                </c:pt>
                <c:pt idx="56">
                  <c:v>5.9243450208532993E-3</c:v>
                </c:pt>
                <c:pt idx="57">
                  <c:v>1.4989204889067305E-2</c:v>
                </c:pt>
                <c:pt idx="58">
                  <c:v>5.5862677971506795E-3</c:v>
                </c:pt>
                <c:pt idx="59">
                  <c:v>8.3652359302074947E-3</c:v>
                </c:pt>
                <c:pt idx="60">
                  <c:v>1.7569805403575146E-2</c:v>
                </c:pt>
                <c:pt idx="61">
                  <c:v>1.6058153652976581E-2</c:v>
                </c:pt>
                <c:pt idx="62">
                  <c:v>1.4575816564087171E-2</c:v>
                </c:pt>
                <c:pt idx="63">
                  <c:v>4.8079492790085556E-3</c:v>
                </c:pt>
                <c:pt idx="64">
                  <c:v>2.202061217163695E-3</c:v>
                </c:pt>
                <c:pt idx="65">
                  <c:v>1.1474470102439963E-2</c:v>
                </c:pt>
                <c:pt idx="66">
                  <c:v>3.6295407787771093E-3</c:v>
                </c:pt>
                <c:pt idx="67">
                  <c:v>-1.298941839716853E-4</c:v>
                </c:pt>
                <c:pt idx="68">
                  <c:v>1.014250008514629E-2</c:v>
                </c:pt>
                <c:pt idx="69">
                  <c:v>1.2963460948453794E-2</c:v>
                </c:pt>
                <c:pt idx="70">
                  <c:v>1.9444546705808377E-2</c:v>
                </c:pt>
                <c:pt idx="71">
                  <c:v>9.0596607855022368E-3</c:v>
                </c:pt>
                <c:pt idx="72">
                  <c:v>8.1449568417596811E-3</c:v>
                </c:pt>
                <c:pt idx="73">
                  <c:v>1.7114428051767348E-3</c:v>
                </c:pt>
                <c:pt idx="74">
                  <c:v>-2.2381576454219947E-3</c:v>
                </c:pt>
                <c:pt idx="75">
                  <c:v>3.4648327928396535E-3</c:v>
                </c:pt>
                <c:pt idx="76">
                  <c:v>7.5746990007161488E-4</c:v>
                </c:pt>
                <c:pt idx="77">
                  <c:v>4.9123866188534836E-3</c:v>
                </c:pt>
                <c:pt idx="78">
                  <c:v>8.687546634059528E-4</c:v>
                </c:pt>
                <c:pt idx="79">
                  <c:v>3.1765088536365978E-3</c:v>
                </c:pt>
                <c:pt idx="80">
                  <c:v>5.3314230847350558E-3</c:v>
                </c:pt>
                <c:pt idx="81">
                  <c:v>1.4158224512952563E-3</c:v>
                </c:pt>
                <c:pt idx="82">
                  <c:v>3.9649635484267868E-3</c:v>
                </c:pt>
                <c:pt idx="83">
                  <c:v>4.2042757064928993E-3</c:v>
                </c:pt>
                <c:pt idx="84">
                  <c:v>9.7181309580582625E-4</c:v>
                </c:pt>
                <c:pt idx="85">
                  <c:v>-2.1486943992652676E-4</c:v>
                </c:pt>
                <c:pt idx="86">
                  <c:v>-1.5314947987522579E-3</c:v>
                </c:pt>
                <c:pt idx="87">
                  <c:v>-7.3149479713408494E-4</c:v>
                </c:pt>
                <c:pt idx="88">
                  <c:v>-2.1495904861129171E-3</c:v>
                </c:pt>
                <c:pt idx="89">
                  <c:v>-2.5165433731313951E-3</c:v>
                </c:pt>
                <c:pt idx="90">
                  <c:v>-2.7225784164929623E-3</c:v>
                </c:pt>
                <c:pt idx="91">
                  <c:v>3.0797966374437112E-3</c:v>
                </c:pt>
                <c:pt idx="92">
                  <c:v>-7.6532036540423454E-4</c:v>
                </c:pt>
                <c:pt idx="93">
                  <c:v>-4.2871938100869185E-3</c:v>
                </c:pt>
                <c:pt idx="94">
                  <c:v>-3.1323109928301663E-3</c:v>
                </c:pt>
                <c:pt idx="95">
                  <c:v>5.4449066626012239E-4</c:v>
                </c:pt>
                <c:pt idx="96">
                  <c:v>7.8336194432623418E-4</c:v>
                </c:pt>
                <c:pt idx="97">
                  <c:v>4.3166412334093313E-3</c:v>
                </c:pt>
                <c:pt idx="98">
                  <c:v>-6.6319901788622262E-4</c:v>
                </c:pt>
                <c:pt idx="99">
                  <c:v>-2.6467003809637684E-3</c:v>
                </c:pt>
                <c:pt idx="100">
                  <c:v>-7.3313452311944921E-4</c:v>
                </c:pt>
                <c:pt idx="101">
                  <c:v>-8.2006256253998235E-3</c:v>
                </c:pt>
                <c:pt idx="102">
                  <c:v>-8.9617989038994605E-3</c:v>
                </c:pt>
                <c:pt idx="103">
                  <c:v>-9.3292942609179384E-3</c:v>
                </c:pt>
                <c:pt idx="104">
                  <c:v>1.8255588656520393E-3</c:v>
                </c:pt>
                <c:pt idx="105">
                  <c:v>-1.101958801539147E-2</c:v>
                </c:pt>
                <c:pt idx="106">
                  <c:v>-1.9356164970967559E-3</c:v>
                </c:pt>
                <c:pt idx="107">
                  <c:v>-5.0642936257463663E-3</c:v>
                </c:pt>
                <c:pt idx="108">
                  <c:v>-7.880864143784078E-3</c:v>
                </c:pt>
                <c:pt idx="109">
                  <c:v>-5.6422866253105124E-3</c:v>
                </c:pt>
                <c:pt idx="110">
                  <c:v>-4.3022685873443144E-3</c:v>
                </c:pt>
                <c:pt idx="111">
                  <c:v>-4.8551862083229293E-3</c:v>
                </c:pt>
                <c:pt idx="112">
                  <c:v>8.121842996427377E-3</c:v>
                </c:pt>
                <c:pt idx="113">
                  <c:v>-4.8495848573511225E-4</c:v>
                </c:pt>
                <c:pt idx="114">
                  <c:v>1.8276479127283952E-2</c:v>
                </c:pt>
                <c:pt idx="115">
                  <c:v>4.431275762398738E-3</c:v>
                </c:pt>
                <c:pt idx="116">
                  <c:v>2.2176134729397679E-3</c:v>
                </c:pt>
                <c:pt idx="117">
                  <c:v>1.1221939987050074E-4</c:v>
                </c:pt>
                <c:pt idx="118">
                  <c:v>-7.6494133964172444E-3</c:v>
                </c:pt>
                <c:pt idx="119">
                  <c:v>8.0067993115625433E-3</c:v>
                </c:pt>
                <c:pt idx="120">
                  <c:v>1.245162431840547E-3</c:v>
                </c:pt>
                <c:pt idx="121">
                  <c:v>5.2451624326554543E-3</c:v>
                </c:pt>
                <c:pt idx="122">
                  <c:v>-1.012331806650499E-2</c:v>
                </c:pt>
                <c:pt idx="123">
                  <c:v>-1.4714750246369391E-3</c:v>
                </c:pt>
                <c:pt idx="124">
                  <c:v>-2.085405737145263E-4</c:v>
                </c:pt>
                <c:pt idx="125">
                  <c:v>-1.7977574218642971E-2</c:v>
                </c:pt>
                <c:pt idx="126">
                  <c:v>-8.9775742204474106E-3</c:v>
                </c:pt>
                <c:pt idx="127">
                  <c:v>-6.1078175978746601E-3</c:v>
                </c:pt>
                <c:pt idx="128">
                  <c:v>1.8921823964791968E-3</c:v>
                </c:pt>
                <c:pt idx="129">
                  <c:v>3.6115006560053387E-4</c:v>
                </c:pt>
                <c:pt idx="130">
                  <c:v>-1.1744846881819935E-3</c:v>
                </c:pt>
                <c:pt idx="131">
                  <c:v>2.8053672510740977E-3</c:v>
                </c:pt>
                <c:pt idx="132">
                  <c:v>4.9986808491254346E-4</c:v>
                </c:pt>
                <c:pt idx="133">
                  <c:v>-2.0704480875056923E-3</c:v>
                </c:pt>
                <c:pt idx="134">
                  <c:v>-3.8997728975350234E-3</c:v>
                </c:pt>
                <c:pt idx="135">
                  <c:v>1.0552197174087572E-3</c:v>
                </c:pt>
                <c:pt idx="136">
                  <c:v>1.3871902904928491E-3</c:v>
                </c:pt>
                <c:pt idx="137">
                  <c:v>3.1588462605929056E-4</c:v>
                </c:pt>
                <c:pt idx="138">
                  <c:v>-1.7840910439262908E-3</c:v>
                </c:pt>
                <c:pt idx="139">
                  <c:v>-8.9847001006878955E-3</c:v>
                </c:pt>
                <c:pt idx="140">
                  <c:v>-3.0561362600573872E-3</c:v>
                </c:pt>
                <c:pt idx="141">
                  <c:v>-1.467581258934458E-2</c:v>
                </c:pt>
                <c:pt idx="142">
                  <c:v>1.764011077153287E-3</c:v>
                </c:pt>
                <c:pt idx="143">
                  <c:v>-1.6939919530021164E-2</c:v>
                </c:pt>
                <c:pt idx="144">
                  <c:v>-4.286207928010731E-3</c:v>
                </c:pt>
                <c:pt idx="145">
                  <c:v>3.3445916238765633E-3</c:v>
                </c:pt>
                <c:pt idx="146">
                  <c:v>4.9989540535560918E-3</c:v>
                </c:pt>
                <c:pt idx="147">
                  <c:v>8.0079888339443014E-3</c:v>
                </c:pt>
                <c:pt idx="148">
                  <c:v>2.0314789417365362E-3</c:v>
                </c:pt>
                <c:pt idx="149">
                  <c:v>1.0263344595519995E-2</c:v>
                </c:pt>
                <c:pt idx="150">
                  <c:v>8.8117539462007218E-4</c:v>
                </c:pt>
                <c:pt idx="151">
                  <c:v>1.0511651784190777E-2</c:v>
                </c:pt>
                <c:pt idx="152">
                  <c:v>1.3904255757197052E-2</c:v>
                </c:pt>
                <c:pt idx="153">
                  <c:v>4.9479505034826119E-3</c:v>
                </c:pt>
                <c:pt idx="154">
                  <c:v>9.1320670709661954E-3</c:v>
                </c:pt>
                <c:pt idx="155">
                  <c:v>1.7484312949574955E-2</c:v>
                </c:pt>
                <c:pt idx="156">
                  <c:v>-6.3556155472823238E-3</c:v>
                </c:pt>
                <c:pt idx="157">
                  <c:v>1.6929653015032432E-3</c:v>
                </c:pt>
                <c:pt idx="158">
                  <c:v>4.7925639182811565E-3</c:v>
                </c:pt>
                <c:pt idx="159">
                  <c:v>2.9342785753947243E-3</c:v>
                </c:pt>
                <c:pt idx="160">
                  <c:v>-1.5570135830004168E-2</c:v>
                </c:pt>
                <c:pt idx="161">
                  <c:v>3.2079483349050351E-3</c:v>
                </c:pt>
                <c:pt idx="162">
                  <c:v>2.8130710472113836E-3</c:v>
                </c:pt>
                <c:pt idx="163">
                  <c:v>3.4424925740346108E-3</c:v>
                </c:pt>
                <c:pt idx="164">
                  <c:v>1.0719112211605942E-3</c:v>
                </c:pt>
                <c:pt idx="165">
                  <c:v>-6.4289883043241423E-3</c:v>
                </c:pt>
                <c:pt idx="166">
                  <c:v>5.3973768743742117E-3</c:v>
                </c:pt>
                <c:pt idx="167">
                  <c:v>3.7385108684225726E-3</c:v>
                </c:pt>
                <c:pt idx="168">
                  <c:v>1.5562786307206813E-3</c:v>
                </c:pt>
                <c:pt idx="169">
                  <c:v>-4.052310935375952E-3</c:v>
                </c:pt>
                <c:pt idx="170">
                  <c:v>1.3796349714440357E-3</c:v>
                </c:pt>
                <c:pt idx="171">
                  <c:v>2.0085539782672629E-3</c:v>
                </c:pt>
                <c:pt idx="172">
                  <c:v>5.9387520628188094E-3</c:v>
                </c:pt>
                <c:pt idx="173">
                  <c:v>1.8873526463858729E-3</c:v>
                </c:pt>
                <c:pt idx="174">
                  <c:v>1.3956048633901571E-3</c:v>
                </c:pt>
                <c:pt idx="175">
                  <c:v>4.2069329281937771E-3</c:v>
                </c:pt>
                <c:pt idx="176">
                  <c:v>2.2892880111206604E-3</c:v>
                </c:pt>
                <c:pt idx="177">
                  <c:v>4.0830460019838956E-3</c:v>
                </c:pt>
                <c:pt idx="178">
                  <c:v>2.2828073343111187E-3</c:v>
                </c:pt>
                <c:pt idx="179">
                  <c:v>2.029169129417023E-3</c:v>
                </c:pt>
                <c:pt idx="180">
                  <c:v>2.2404333544185479E-3</c:v>
                </c:pt>
                <c:pt idx="181">
                  <c:v>1.7950692429908694E-3</c:v>
                </c:pt>
                <c:pt idx="182">
                  <c:v>1.7497051187342987E-3</c:v>
                </c:pt>
                <c:pt idx="183">
                  <c:v>9.5268337603204075E-4</c:v>
                </c:pt>
                <c:pt idx="184">
                  <c:v>2.0542417844000697E-3</c:v>
                </c:pt>
                <c:pt idx="185">
                  <c:v>1.608876125696432E-3</c:v>
                </c:pt>
                <c:pt idx="186">
                  <c:v>1.4693544372459898E-3</c:v>
                </c:pt>
                <c:pt idx="187">
                  <c:v>1.8439881069312403E-3</c:v>
                </c:pt>
                <c:pt idx="188">
                  <c:v>-1.4530677444907691E-4</c:v>
                </c:pt>
                <c:pt idx="189">
                  <c:v>8.0893459487712659E-4</c:v>
                </c:pt>
                <c:pt idx="190">
                  <c:v>-3.1602639168034274E-4</c:v>
                </c:pt>
                <c:pt idx="191">
                  <c:v>1.5756516628393307E-3</c:v>
                </c:pt>
                <c:pt idx="192">
                  <c:v>8.1550809597965212E-4</c:v>
                </c:pt>
                <c:pt idx="193">
                  <c:v>1.2442241205793468E-3</c:v>
                </c:pt>
                <c:pt idx="194">
                  <c:v>-3.6485124992802864E-3</c:v>
                </c:pt>
                <c:pt idx="195">
                  <c:v>-5.0446714994495032E-3</c:v>
                </c:pt>
                <c:pt idx="196">
                  <c:v>1.5839034285960846E-3</c:v>
                </c:pt>
                <c:pt idx="197">
                  <c:v>2.3263888130241198E-4</c:v>
                </c:pt>
                <c:pt idx="198">
                  <c:v>5.4991756383417903E-4</c:v>
                </c:pt>
                <c:pt idx="199">
                  <c:v>-1.2878302431397859E-3</c:v>
                </c:pt>
                <c:pt idx="200">
                  <c:v>-2.477342049724014E-3</c:v>
                </c:pt>
                <c:pt idx="201">
                  <c:v>-3.6869868998747517E-3</c:v>
                </c:pt>
                <c:pt idx="202">
                  <c:v>-5.0530392317750918E-4</c:v>
                </c:pt>
                <c:pt idx="203">
                  <c:v>7.5143504774490303E-4</c:v>
                </c:pt>
                <c:pt idx="204">
                  <c:v>1.6837001948581442E-3</c:v>
                </c:pt>
                <c:pt idx="205">
                  <c:v>-7.8372280926789478E-3</c:v>
                </c:pt>
                <c:pt idx="206">
                  <c:v>-3.7152879664597428E-3</c:v>
                </c:pt>
                <c:pt idx="207">
                  <c:v>3.939750509908674E-3</c:v>
                </c:pt>
                <c:pt idx="208">
                  <c:v>1.9639394345043106E-4</c:v>
                </c:pt>
                <c:pt idx="209">
                  <c:v>5.386198493320029E-4</c:v>
                </c:pt>
                <c:pt idx="210">
                  <c:v>2.4431374533681943E-3</c:v>
                </c:pt>
                <c:pt idx="211">
                  <c:v>1.2716485957985626E-3</c:v>
                </c:pt>
                <c:pt idx="212">
                  <c:v>1.626332177249952E-3</c:v>
                </c:pt>
                <c:pt idx="213">
                  <c:v>1.4776054700037259E-3</c:v>
                </c:pt>
                <c:pt idx="214">
                  <c:v>4.3316244664318377E-3</c:v>
                </c:pt>
                <c:pt idx="215">
                  <c:v>3.8634143730420989E-3</c:v>
                </c:pt>
                <c:pt idx="216">
                  <c:v>1.6370201860311743E-3</c:v>
                </c:pt>
                <c:pt idx="217">
                  <c:v>-4.0042618155971916E-3</c:v>
                </c:pt>
                <c:pt idx="218">
                  <c:v>1.390790870559021E-3</c:v>
                </c:pt>
                <c:pt idx="219">
                  <c:v>8.8427937141664741E-3</c:v>
                </c:pt>
                <c:pt idx="220">
                  <c:v>3.786580713910275E-3</c:v>
                </c:pt>
                <c:pt idx="221">
                  <c:v>-3.9002374790851786E-4</c:v>
                </c:pt>
                <c:pt idx="222">
                  <c:v>4.8654701438288015E-3</c:v>
                </c:pt>
                <c:pt idx="223">
                  <c:v>1.804696033151235E-4</c:v>
                </c:pt>
                <c:pt idx="224">
                  <c:v>-2.8990437007461473E-4</c:v>
                </c:pt>
                <c:pt idx="225">
                  <c:v>1.4003188083890764E-3</c:v>
                </c:pt>
                <c:pt idx="226">
                  <c:v>3.9997674387570285E-3</c:v>
                </c:pt>
                <c:pt idx="227">
                  <c:v>-1.650696760293207E-3</c:v>
                </c:pt>
                <c:pt idx="228">
                  <c:v>-6.2162716344326494E-3</c:v>
                </c:pt>
                <c:pt idx="229">
                  <c:v>1.1939497848421528E-3</c:v>
                </c:pt>
                <c:pt idx="230">
                  <c:v>-5.7145814488270361E-3</c:v>
                </c:pt>
                <c:pt idx="231">
                  <c:v>-9.3245979501292882E-4</c:v>
                </c:pt>
                <c:pt idx="232">
                  <c:v>-6.7779142509923705E-3</c:v>
                </c:pt>
                <c:pt idx="233">
                  <c:v>2.7646860385796557E-4</c:v>
                </c:pt>
                <c:pt idx="234">
                  <c:v>1.8393152316473552E-3</c:v>
                </c:pt>
                <c:pt idx="235">
                  <c:v>1.6752137496396239E-3</c:v>
                </c:pt>
                <c:pt idx="236">
                  <c:v>4.5200284786643058E-3</c:v>
                </c:pt>
                <c:pt idx="237">
                  <c:v>5.1831984107926811E-3</c:v>
                </c:pt>
                <c:pt idx="238">
                  <c:v>5.7884873264637746E-4</c:v>
                </c:pt>
                <c:pt idx="239">
                  <c:v>5.8160221584765536E-4</c:v>
                </c:pt>
                <c:pt idx="240">
                  <c:v>-1.8184925764216531E-3</c:v>
                </c:pt>
                <c:pt idx="241">
                  <c:v>-1.0224757698743857E-3</c:v>
                </c:pt>
                <c:pt idx="242">
                  <c:v>2.3115832104802884E-4</c:v>
                </c:pt>
                <c:pt idx="243">
                  <c:v>3.4000961877452707E-3</c:v>
                </c:pt>
                <c:pt idx="244">
                  <c:v>4.7339290165015853E-3</c:v>
                </c:pt>
                <c:pt idx="245">
                  <c:v>3.2754493682847349E-3</c:v>
                </c:pt>
                <c:pt idx="246">
                  <c:v>-2.5527283959560698E-3</c:v>
                </c:pt>
                <c:pt idx="247">
                  <c:v>6.1901394979012704E-3</c:v>
                </c:pt>
                <c:pt idx="248">
                  <c:v>-2.9470876392466575E-3</c:v>
                </c:pt>
                <c:pt idx="249">
                  <c:v>8.6795943434555441E-3</c:v>
                </c:pt>
                <c:pt idx="250">
                  <c:v>6.6968670720626861E-3</c:v>
                </c:pt>
                <c:pt idx="251">
                  <c:v>3.9329496331555946E-3</c:v>
                </c:pt>
                <c:pt idx="252">
                  <c:v>5.5768824128351237E-3</c:v>
                </c:pt>
                <c:pt idx="253">
                  <c:v>7.7313922612095376E-3</c:v>
                </c:pt>
                <c:pt idx="254">
                  <c:v>2.2035484161194016E-3</c:v>
                </c:pt>
                <c:pt idx="255">
                  <c:v>2.3580580868104058E-3</c:v>
                </c:pt>
                <c:pt idx="256">
                  <c:v>5.8302115199158301E-3</c:v>
                </c:pt>
                <c:pt idx="257">
                  <c:v>2.9847210236336333E-3</c:v>
                </c:pt>
                <c:pt idx="258">
                  <c:v>5.0536549073754234E-3</c:v>
                </c:pt>
                <c:pt idx="259">
                  <c:v>6.4872535447866898E-3</c:v>
                </c:pt>
                <c:pt idx="260">
                  <c:v>2.8778226127288975E-3</c:v>
                </c:pt>
                <c:pt idx="261">
                  <c:v>2.4186661756297129E-3</c:v>
                </c:pt>
                <c:pt idx="262">
                  <c:v>5.3625189060179232E-3</c:v>
                </c:pt>
                <c:pt idx="263">
                  <c:v>4.9029004616427795E-3</c:v>
                </c:pt>
                <c:pt idx="264">
                  <c:v>1.7303724035742495E-4</c:v>
                </c:pt>
                <c:pt idx="265">
                  <c:v>2.8797157626795251E-3</c:v>
                </c:pt>
                <c:pt idx="266">
                  <c:v>1.3856525037094424E-3</c:v>
                </c:pt>
                <c:pt idx="267">
                  <c:v>6.6386035281708038E-3</c:v>
                </c:pt>
                <c:pt idx="268">
                  <c:v>7.7935796766794418E-3</c:v>
                </c:pt>
                <c:pt idx="269">
                  <c:v>1.0282002574957757E-2</c:v>
                </c:pt>
                <c:pt idx="270">
                  <c:v>1.9082639735854227E-3</c:v>
                </c:pt>
                <c:pt idx="271">
                  <c:v>6.8900818796815803E-4</c:v>
                </c:pt>
                <c:pt idx="272">
                  <c:v>4.4649753264452974E-4</c:v>
                </c:pt>
                <c:pt idx="273">
                  <c:v>1.0489440591744026E-2</c:v>
                </c:pt>
                <c:pt idx="274">
                  <c:v>5.522532652392562E-3</c:v>
                </c:pt>
                <c:pt idx="275">
                  <c:v>9.7583905639976216E-3</c:v>
                </c:pt>
                <c:pt idx="276">
                  <c:v>-7.6154134782943188E-3</c:v>
                </c:pt>
                <c:pt idx="277">
                  <c:v>2.6700040888528471E-3</c:v>
                </c:pt>
                <c:pt idx="278">
                  <c:v>1.2961825179926625E-3</c:v>
                </c:pt>
                <c:pt idx="279">
                  <c:v>3.7451968005100134E-3</c:v>
                </c:pt>
                <c:pt idx="280">
                  <c:v>4.2168558366422366E-3</c:v>
                </c:pt>
                <c:pt idx="281">
                  <c:v>7.0392372416261482E-3</c:v>
                </c:pt>
                <c:pt idx="282">
                  <c:v>2.2750493223116057E-3</c:v>
                </c:pt>
                <c:pt idx="283">
                  <c:v>1.2193096436419904E-3</c:v>
                </c:pt>
                <c:pt idx="284">
                  <c:v>5.6329798507350343E-3</c:v>
                </c:pt>
                <c:pt idx="285">
                  <c:v>9.8848540986306473E-3</c:v>
                </c:pt>
                <c:pt idx="286">
                  <c:v>1.2750541764681572E-3</c:v>
                </c:pt>
                <c:pt idx="287">
                  <c:v>-5.4569660452246475E-3</c:v>
                </c:pt>
                <c:pt idx="288">
                  <c:v>5.9704165044534834E-3</c:v>
                </c:pt>
                <c:pt idx="289">
                  <c:v>8.2434670727133171E-3</c:v>
                </c:pt>
                <c:pt idx="290">
                  <c:v>5.6915787823311349E-3</c:v>
                </c:pt>
                <c:pt idx="291">
                  <c:v>-4.7005593385988399E-4</c:v>
                </c:pt>
                <c:pt idx="292">
                  <c:v>8.8504731492918837E-3</c:v>
                </c:pt>
                <c:pt idx="293">
                  <c:v>2.2404506575368476E-3</c:v>
                </c:pt>
                <c:pt idx="294">
                  <c:v>7.4335399144278141E-3</c:v>
                </c:pt>
                <c:pt idx="295">
                  <c:v>8.5879785589605233E-3</c:v>
                </c:pt>
                <c:pt idx="296">
                  <c:v>1.6587978560590338E-2</c:v>
                </c:pt>
                <c:pt idx="297">
                  <c:v>3.8477594129807183E-3</c:v>
                </c:pt>
                <c:pt idx="298">
                  <c:v>2.1279292649591195E-3</c:v>
                </c:pt>
                <c:pt idx="299">
                  <c:v>7.2979260603523305E-3</c:v>
                </c:pt>
                <c:pt idx="300">
                  <c:v>6.5976691111793093E-3</c:v>
                </c:pt>
                <c:pt idx="301">
                  <c:v>7.3620849619262692E-3</c:v>
                </c:pt>
                <c:pt idx="302">
                  <c:v>6.9265007966079883E-3</c:v>
                </c:pt>
                <c:pt idx="303">
                  <c:v>7.1929955947029715E-3</c:v>
                </c:pt>
                <c:pt idx="304">
                  <c:v>7.327411355899217E-3</c:v>
                </c:pt>
                <c:pt idx="305">
                  <c:v>6.4990779065517285E-3</c:v>
                </c:pt>
                <c:pt idx="306">
                  <c:v>6.2637690602426969E-3</c:v>
                </c:pt>
                <c:pt idx="307">
                  <c:v>1.0990245406325028E-2</c:v>
                </c:pt>
                <c:pt idx="308">
                  <c:v>1.2686087971443164E-2</c:v>
                </c:pt>
                <c:pt idx="309">
                  <c:v>1.2873966661725149E-2</c:v>
                </c:pt>
                <c:pt idx="310">
                  <c:v>4.0249547859776726E-3</c:v>
                </c:pt>
                <c:pt idx="311">
                  <c:v>7.3968286590023885E-3</c:v>
                </c:pt>
                <c:pt idx="312">
                  <c:v>7.9329727319646659E-3</c:v>
                </c:pt>
                <c:pt idx="313">
                  <c:v>1.3458750288811883E-2</c:v>
                </c:pt>
                <c:pt idx="314">
                  <c:v>1.0993760732076918E-2</c:v>
                </c:pt>
                <c:pt idx="315">
                  <c:v>1.1654825704976968E-2</c:v>
                </c:pt>
                <c:pt idx="316">
                  <c:v>7.8179400529006984E-3</c:v>
                </c:pt>
                <c:pt idx="317">
                  <c:v>9.831331478746758E-3</c:v>
                </c:pt>
                <c:pt idx="318">
                  <c:v>7.7232244054637623E-3</c:v>
                </c:pt>
                <c:pt idx="319">
                  <c:v>-2.7723299442953837E-3</c:v>
                </c:pt>
                <c:pt idx="320">
                  <c:v>4.6353476628725309E-3</c:v>
                </c:pt>
                <c:pt idx="321">
                  <c:v>1.5627793540508583E-2</c:v>
                </c:pt>
                <c:pt idx="322">
                  <c:v>6.9960319538126224E-3</c:v>
                </c:pt>
                <c:pt idx="323">
                  <c:v>7.6384635076980779E-3</c:v>
                </c:pt>
                <c:pt idx="324">
                  <c:v>7.6647695657272689E-3</c:v>
                </c:pt>
                <c:pt idx="325">
                  <c:v>1.1938985638928029E-2</c:v>
                </c:pt>
                <c:pt idx="326">
                  <c:v>1.1421715440233144E-2</c:v>
                </c:pt>
                <c:pt idx="327">
                  <c:v>4.8501710655218921E-3</c:v>
                </c:pt>
                <c:pt idx="328">
                  <c:v>1.0319763859034771E-2</c:v>
                </c:pt>
                <c:pt idx="329">
                  <c:v>9.7175828100454463E-3</c:v>
                </c:pt>
                <c:pt idx="330">
                  <c:v>1.1119691571658864E-2</c:v>
                </c:pt>
                <c:pt idx="331">
                  <c:v>2.1326787224778942E-3</c:v>
                </c:pt>
                <c:pt idx="332">
                  <c:v>7.1235782788915871E-3</c:v>
                </c:pt>
                <c:pt idx="333">
                  <c:v>1.4384210452774998E-2</c:v>
                </c:pt>
                <c:pt idx="334">
                  <c:v>1.508008452085015E-2</c:v>
                </c:pt>
                <c:pt idx="335">
                  <c:v>9.0062072271672525E-3</c:v>
                </c:pt>
                <c:pt idx="336">
                  <c:v>7.6307088343547033E-3</c:v>
                </c:pt>
                <c:pt idx="337">
                  <c:v>8.1373020375307085E-3</c:v>
                </c:pt>
                <c:pt idx="338">
                  <c:v>6.2673142878327016E-3</c:v>
                </c:pt>
                <c:pt idx="339">
                  <c:v>1.5045450632300341E-2</c:v>
                </c:pt>
                <c:pt idx="340">
                  <c:v>1.3280026942683038E-2</c:v>
                </c:pt>
                <c:pt idx="341">
                  <c:v>1.1446706277304774E-2</c:v>
                </c:pt>
                <c:pt idx="342">
                  <c:v>4.9645795724789464E-3</c:v>
                </c:pt>
                <c:pt idx="343">
                  <c:v>1.4493830459927338E-2</c:v>
                </c:pt>
                <c:pt idx="344">
                  <c:v>4.3988420675956322E-3</c:v>
                </c:pt>
                <c:pt idx="345">
                  <c:v>1.0418995833370345E-2</c:v>
                </c:pt>
                <c:pt idx="346">
                  <c:v>8.1963479511873317E-3</c:v>
                </c:pt>
                <c:pt idx="347">
                  <c:v>1.0323281062304231E-2</c:v>
                </c:pt>
                <c:pt idx="348">
                  <c:v>1.9192371170562023E-2</c:v>
                </c:pt>
                <c:pt idx="349">
                  <c:v>1.7201972705050701E-2</c:v>
                </c:pt>
                <c:pt idx="350">
                  <c:v>1.6590584547242066E-2</c:v>
                </c:pt>
                <c:pt idx="351">
                  <c:v>1.1899812604187182E-2</c:v>
                </c:pt>
                <c:pt idx="352">
                  <c:v>1.2900195293548203E-2</c:v>
                </c:pt>
                <c:pt idx="353">
                  <c:v>1.1139379805331317E-2</c:v>
                </c:pt>
                <c:pt idx="354">
                  <c:v>7.3844448715971178E-3</c:v>
                </c:pt>
                <c:pt idx="355">
                  <c:v>1.354062524329675E-2</c:v>
                </c:pt>
                <c:pt idx="356">
                  <c:v>8.0414496725263549E-3</c:v>
                </c:pt>
                <c:pt idx="357">
                  <c:v>1.2009569403960311E-2</c:v>
                </c:pt>
                <c:pt idx="358">
                  <c:v>1.106383156333582E-2</c:v>
                </c:pt>
                <c:pt idx="359">
                  <c:v>1.7155045199478997E-2</c:v>
                </c:pt>
                <c:pt idx="360">
                  <c:v>1.438998748308222E-2</c:v>
                </c:pt>
                <c:pt idx="361">
                  <c:v>1.3810815009379602E-2</c:v>
                </c:pt>
                <c:pt idx="362">
                  <c:v>1.5586973614859992E-2</c:v>
                </c:pt>
                <c:pt idx="363">
                  <c:v>1.5319702609322633E-2</c:v>
                </c:pt>
                <c:pt idx="364">
                  <c:v>1.1196872122136468E-2</c:v>
                </c:pt>
                <c:pt idx="365">
                  <c:v>9.5218479352522124E-3</c:v>
                </c:pt>
                <c:pt idx="366">
                  <c:v>7.6760844228117176E-3</c:v>
                </c:pt>
                <c:pt idx="367">
                  <c:v>1.3886033813857272E-2</c:v>
                </c:pt>
                <c:pt idx="368">
                  <c:v>1.0404243014247564E-2</c:v>
                </c:pt>
                <c:pt idx="369">
                  <c:v>1.3629200323411332E-2</c:v>
                </c:pt>
                <c:pt idx="370">
                  <c:v>2.0629200321199442E-2</c:v>
                </c:pt>
                <c:pt idx="371">
                  <c:v>1.1761359234667836E-2</c:v>
                </c:pt>
                <c:pt idx="372">
                  <c:v>1.3251624738747777E-2</c:v>
                </c:pt>
                <c:pt idx="373">
                  <c:v>1.8010952875124546E-2</c:v>
                </c:pt>
                <c:pt idx="374">
                  <c:v>1.5632650447698619E-2</c:v>
                </c:pt>
                <c:pt idx="375">
                  <c:v>1.4929216494869798E-2</c:v>
                </c:pt>
                <c:pt idx="376">
                  <c:v>7.540383082003126E-3</c:v>
                </c:pt>
                <c:pt idx="377">
                  <c:v>1.336948440055122E-2</c:v>
                </c:pt>
                <c:pt idx="378">
                  <c:v>1.5107883775817883E-2</c:v>
                </c:pt>
                <c:pt idx="379">
                  <c:v>1.6980236169854071E-2</c:v>
                </c:pt>
                <c:pt idx="380">
                  <c:v>9.5055465721625033E-3</c:v>
                </c:pt>
                <c:pt idx="381">
                  <c:v>1.9835084957670182E-2</c:v>
                </c:pt>
                <c:pt idx="382">
                  <c:v>1.9706290036747003E-2</c:v>
                </c:pt>
                <c:pt idx="383">
                  <c:v>1.9036390973834499E-2</c:v>
                </c:pt>
                <c:pt idx="384">
                  <c:v>2.1569243377042857E-2</c:v>
                </c:pt>
                <c:pt idx="385">
                  <c:v>1.6501318163176362E-2</c:v>
                </c:pt>
                <c:pt idx="386">
                  <c:v>1.3835605181371873E-2</c:v>
                </c:pt>
                <c:pt idx="387">
                  <c:v>1.879118334877097E-2</c:v>
                </c:pt>
                <c:pt idx="388">
                  <c:v>1.6375413731760047E-2</c:v>
                </c:pt>
                <c:pt idx="389">
                  <c:v>1.322882229994049E-2</c:v>
                </c:pt>
                <c:pt idx="390">
                  <c:v>1.670244020206051E-2</c:v>
                </c:pt>
                <c:pt idx="391">
                  <c:v>2.1554879741870769E-2</c:v>
                </c:pt>
                <c:pt idx="392">
                  <c:v>2.1050484504771583E-2</c:v>
                </c:pt>
                <c:pt idx="393">
                  <c:v>1.6543703230963502E-2</c:v>
                </c:pt>
                <c:pt idx="394">
                  <c:v>1.0031463536351402E-2</c:v>
                </c:pt>
                <c:pt idx="395">
                  <c:v>2.0959960325106358E-2</c:v>
                </c:pt>
                <c:pt idx="396">
                  <c:v>1.1819718471524937E-2</c:v>
                </c:pt>
                <c:pt idx="397">
                  <c:v>1.7052619354247664E-2</c:v>
                </c:pt>
                <c:pt idx="398">
                  <c:v>1.8898953702532809E-2</c:v>
                </c:pt>
                <c:pt idx="399">
                  <c:v>2.2730876757748129E-2</c:v>
                </c:pt>
                <c:pt idx="400">
                  <c:v>2.0165182857186121E-2</c:v>
                </c:pt>
                <c:pt idx="401">
                  <c:v>2.0336114812689574E-2</c:v>
                </c:pt>
                <c:pt idx="402">
                  <c:v>2.1934033629431325E-2</c:v>
                </c:pt>
                <c:pt idx="403">
                  <c:v>1.7741390091817699E-2</c:v>
                </c:pt>
                <c:pt idx="404">
                  <c:v>1.8000287653218146E-2</c:v>
                </c:pt>
                <c:pt idx="405">
                  <c:v>1.8798683841246538E-2</c:v>
                </c:pt>
                <c:pt idx="406">
                  <c:v>1.500634197612093E-2</c:v>
                </c:pt>
                <c:pt idx="407">
                  <c:v>2.2805317948227977E-2</c:v>
                </c:pt>
                <c:pt idx="408">
                  <c:v>2.07660429885922E-2</c:v>
                </c:pt>
                <c:pt idx="409">
                  <c:v>2.211319026923865E-2</c:v>
                </c:pt>
                <c:pt idx="410">
                  <c:v>1.6233381258493568E-2</c:v>
                </c:pt>
                <c:pt idx="411">
                  <c:v>2.4670168882332429E-2</c:v>
                </c:pt>
                <c:pt idx="412">
                  <c:v>2.1873870869502158E-2</c:v>
                </c:pt>
                <c:pt idx="413">
                  <c:v>1.3347684825960712E-2</c:v>
                </c:pt>
                <c:pt idx="414">
                  <c:v>2.4546351290349166E-2</c:v>
                </c:pt>
                <c:pt idx="415">
                  <c:v>1.677885928678546E-2</c:v>
                </c:pt>
                <c:pt idx="416">
                  <c:v>1.6315616368018905E-2</c:v>
                </c:pt>
                <c:pt idx="417">
                  <c:v>1.1860357658226729E-2</c:v>
                </c:pt>
                <c:pt idx="418">
                  <c:v>1.8716223473353021E-2</c:v>
                </c:pt>
                <c:pt idx="419">
                  <c:v>1.9916223472142301E-2</c:v>
                </c:pt>
                <c:pt idx="420">
                  <c:v>1.9370259795964882E-2</c:v>
                </c:pt>
                <c:pt idx="421">
                  <c:v>1.9661524856262796E-2</c:v>
                </c:pt>
                <c:pt idx="422">
                  <c:v>1.89155608251378E-2</c:v>
                </c:pt>
                <c:pt idx="423">
                  <c:v>1.9156289637631559E-2</c:v>
                </c:pt>
                <c:pt idx="424">
                  <c:v>2.0110324249940737E-2</c:v>
                </c:pt>
                <c:pt idx="425">
                  <c:v>1.9164358849316249E-2</c:v>
                </c:pt>
                <c:pt idx="426">
                  <c:v>1.9870959548819726E-2</c:v>
                </c:pt>
                <c:pt idx="427">
                  <c:v>2.3847262865059445E-2</c:v>
                </c:pt>
                <c:pt idx="428">
                  <c:v>2.1992671117977182E-2</c:v>
                </c:pt>
                <c:pt idx="429">
                  <c:v>2.3152202603561083E-2</c:v>
                </c:pt>
                <c:pt idx="430">
                  <c:v>2.0578897948724063E-2</c:v>
                </c:pt>
                <c:pt idx="431">
                  <c:v>3.9378897946733361E-2</c:v>
                </c:pt>
                <c:pt idx="432">
                  <c:v>4.5578897950179255E-2</c:v>
                </c:pt>
                <c:pt idx="433">
                  <c:v>2.2592278152147236E-2</c:v>
                </c:pt>
                <c:pt idx="434">
                  <c:v>2.2892278159120514E-2</c:v>
                </c:pt>
                <c:pt idx="435">
                  <c:v>2.3092278154068089E-2</c:v>
                </c:pt>
                <c:pt idx="436">
                  <c:v>2.6017961961214975E-2</c:v>
                </c:pt>
                <c:pt idx="437">
                  <c:v>2.6777961956567675E-2</c:v>
                </c:pt>
                <c:pt idx="438">
                  <c:v>2.5700748798313446E-2</c:v>
                </c:pt>
                <c:pt idx="439">
                  <c:v>2.6380748795687116E-2</c:v>
                </c:pt>
                <c:pt idx="440">
                  <c:v>2.5712244665506548E-2</c:v>
                </c:pt>
                <c:pt idx="441">
                  <c:v>2.6074852823459026E-2</c:v>
                </c:pt>
                <c:pt idx="442">
                  <c:v>2.5573587939710419E-2</c:v>
                </c:pt>
                <c:pt idx="443">
                  <c:v>2.519944886424955E-2</c:v>
                </c:pt>
                <c:pt idx="444">
                  <c:v>2.639944886303883E-2</c:v>
                </c:pt>
                <c:pt idx="445">
                  <c:v>2.5893397715850926E-2</c:v>
                </c:pt>
                <c:pt idx="446">
                  <c:v>2.7157346561242773E-2</c:v>
                </c:pt>
                <c:pt idx="447">
                  <c:v>2.7677346562658384E-2</c:v>
                </c:pt>
                <c:pt idx="448">
                  <c:v>3.1065537059634878E-2</c:v>
                </c:pt>
                <c:pt idx="449">
                  <c:v>2.6792209699297204E-2</c:v>
                </c:pt>
                <c:pt idx="450">
                  <c:v>2.754612944665881E-2</c:v>
                </c:pt>
                <c:pt idx="451">
                  <c:v>3.0811928711593231E-2</c:v>
                </c:pt>
                <c:pt idx="452">
                  <c:v>2.6856186598797988E-2</c:v>
                </c:pt>
                <c:pt idx="453">
                  <c:v>2.7950100104846425E-2</c:v>
                </c:pt>
                <c:pt idx="454">
                  <c:v>2.7705302473702884E-2</c:v>
                </c:pt>
                <c:pt idx="455">
                  <c:v>2.8562861804672525E-2</c:v>
                </c:pt>
                <c:pt idx="456">
                  <c:v>2.8013467846578245E-2</c:v>
                </c:pt>
                <c:pt idx="457">
                  <c:v>2.8013467846578245E-2</c:v>
                </c:pt>
                <c:pt idx="458">
                  <c:v>2.5656340677434948E-2</c:v>
                </c:pt>
                <c:pt idx="459">
                  <c:v>2.6693603791162465E-2</c:v>
                </c:pt>
                <c:pt idx="460">
                  <c:v>2.9890899570635714E-2</c:v>
                </c:pt>
                <c:pt idx="461">
                  <c:v>2.9009265830949395E-2</c:v>
                </c:pt>
                <c:pt idx="462">
                  <c:v>2.991760662183739E-2</c:v>
                </c:pt>
                <c:pt idx="463">
                  <c:v>2.937149555838401E-2</c:v>
                </c:pt>
                <c:pt idx="464">
                  <c:v>2.8987421525535659E-2</c:v>
                </c:pt>
                <c:pt idx="465">
                  <c:v>2.9099179545304426E-2</c:v>
                </c:pt>
                <c:pt idx="466">
                  <c:v>3.0878316941418855E-2</c:v>
                </c:pt>
                <c:pt idx="467">
                  <c:v>2.9755435207159387E-2</c:v>
                </c:pt>
                <c:pt idx="468">
                  <c:v>3.0655435213527305E-2</c:v>
                </c:pt>
                <c:pt idx="469">
                  <c:v>3.1109314151191583E-2</c:v>
                </c:pt>
                <c:pt idx="470">
                  <c:v>3.1840345263902593E-2</c:v>
                </c:pt>
                <c:pt idx="471">
                  <c:v>3.0856284264765426E-2</c:v>
                </c:pt>
                <c:pt idx="472">
                  <c:v>3.0410162936061795E-2</c:v>
                </c:pt>
                <c:pt idx="473">
                  <c:v>3.0223653642763526E-2</c:v>
                </c:pt>
                <c:pt idx="474">
                  <c:v>2.5283100328491227E-2</c:v>
                </c:pt>
                <c:pt idx="475">
                  <c:v>3.0173329314837242E-2</c:v>
                </c:pt>
                <c:pt idx="476">
                  <c:v>3.0517169264002615E-2</c:v>
                </c:pt>
                <c:pt idx="477">
                  <c:v>3.0112497753267912E-2</c:v>
                </c:pt>
                <c:pt idx="478">
                  <c:v>3.0361251184868713E-2</c:v>
                </c:pt>
                <c:pt idx="479">
                  <c:v>3.0269313586529841E-2</c:v>
                </c:pt>
                <c:pt idx="480">
                  <c:v>3.0410115213927343E-2</c:v>
                </c:pt>
                <c:pt idx="481">
                  <c:v>3.0307014269204458E-2</c:v>
                </c:pt>
                <c:pt idx="482">
                  <c:v>3.0134937180028593E-2</c:v>
                </c:pt>
                <c:pt idx="483">
                  <c:v>3.0349441593824408E-2</c:v>
                </c:pt>
                <c:pt idx="484">
                  <c:v>3.0268597264271075E-2</c:v>
                </c:pt>
                <c:pt idx="485">
                  <c:v>3.0279097297494555E-2</c:v>
                </c:pt>
                <c:pt idx="486">
                  <c:v>3.0358042933158743E-2</c:v>
                </c:pt>
                <c:pt idx="487">
                  <c:v>3.0201276301590405E-2</c:v>
                </c:pt>
                <c:pt idx="488">
                  <c:v>3.0268726969913493E-2</c:v>
                </c:pt>
                <c:pt idx="489">
                  <c:v>3.039540596017486E-2</c:v>
                </c:pt>
                <c:pt idx="490">
                  <c:v>3.0260073857636561E-2</c:v>
                </c:pt>
                <c:pt idx="491">
                  <c:v>3.0321083532415583E-2</c:v>
                </c:pt>
                <c:pt idx="492">
                  <c:v>3.0373994269616567E-2</c:v>
                </c:pt>
                <c:pt idx="493">
                  <c:v>3.0248157190103774E-2</c:v>
                </c:pt>
                <c:pt idx="494">
                  <c:v>3.0434347133035999E-2</c:v>
                </c:pt>
                <c:pt idx="495">
                  <c:v>3.0192043014225085E-2</c:v>
                </c:pt>
                <c:pt idx="496">
                  <c:v>3.0225488506316203E-2</c:v>
                </c:pt>
                <c:pt idx="497">
                  <c:v>3.0310954887595023E-2</c:v>
                </c:pt>
                <c:pt idx="498">
                  <c:v>3.0317680529022117E-2</c:v>
                </c:pt>
                <c:pt idx="499">
                  <c:v>3.0471410395746579E-2</c:v>
                </c:pt>
                <c:pt idx="500">
                  <c:v>3.035523469558752E-2</c:v>
                </c:pt>
                <c:pt idx="501">
                  <c:v>3.0315447715711662E-2</c:v>
                </c:pt>
                <c:pt idx="502">
                  <c:v>3.0357117292315116E-2</c:v>
                </c:pt>
                <c:pt idx="503">
                  <c:v>3.0203843771830757E-2</c:v>
                </c:pt>
                <c:pt idx="504">
                  <c:v>3.0207059585025158E-2</c:v>
                </c:pt>
                <c:pt idx="505">
                  <c:v>3.0335820509913364E-2</c:v>
                </c:pt>
                <c:pt idx="506">
                  <c:v>3.0202344615474219E-2</c:v>
                </c:pt>
                <c:pt idx="507">
                  <c:v>3.0237998684980782E-2</c:v>
                </c:pt>
                <c:pt idx="508">
                  <c:v>3.0327394784629192E-2</c:v>
                </c:pt>
                <c:pt idx="509">
                  <c:v>3.0225150912227453E-2</c:v>
                </c:pt>
                <c:pt idx="510">
                  <c:v>3.025672612355125E-2</c:v>
                </c:pt>
                <c:pt idx="511">
                  <c:v>3.0269007069690605E-2</c:v>
                </c:pt>
                <c:pt idx="512">
                  <c:v>3.0317946011890643E-2</c:v>
                </c:pt>
                <c:pt idx="513">
                  <c:v>3.0309242251230863E-2</c:v>
                </c:pt>
                <c:pt idx="514">
                  <c:v>3.0257704919196198E-2</c:v>
                </c:pt>
                <c:pt idx="515">
                  <c:v>3.0276664090664599E-2</c:v>
                </c:pt>
                <c:pt idx="516">
                  <c:v>3.0432948871300491E-2</c:v>
                </c:pt>
                <c:pt idx="517">
                  <c:v>3.0302008060742864E-2</c:v>
                </c:pt>
                <c:pt idx="518">
                  <c:v>3.0370874480463696E-2</c:v>
                </c:pt>
                <c:pt idx="519">
                  <c:v>3.0322661403130474E-2</c:v>
                </c:pt>
                <c:pt idx="520">
                  <c:v>3.0307300864607811E-2</c:v>
                </c:pt>
                <c:pt idx="521">
                  <c:v>3.0321833959016855E-2</c:v>
                </c:pt>
                <c:pt idx="522">
                  <c:v>3.0303840890702444E-2</c:v>
                </c:pt>
                <c:pt idx="523">
                  <c:v>3.0314053111943535E-2</c:v>
                </c:pt>
                <c:pt idx="524">
                  <c:v>3.0282608593488969E-2</c:v>
                </c:pt>
                <c:pt idx="525">
                  <c:v>3.0294435997284874E-2</c:v>
                </c:pt>
                <c:pt idx="526">
                  <c:v>3.0353829927092155E-2</c:v>
                </c:pt>
                <c:pt idx="527">
                  <c:v>3.023034669853715E-2</c:v>
                </c:pt>
                <c:pt idx="528">
                  <c:v>3.0251170372813621E-2</c:v>
                </c:pt>
                <c:pt idx="529">
                  <c:v>3.0305586124190768E-2</c:v>
                </c:pt>
                <c:pt idx="530">
                  <c:v>3.0323211083773231E-2</c:v>
                </c:pt>
                <c:pt idx="531">
                  <c:v>3.0326833528183529E-2</c:v>
                </c:pt>
                <c:pt idx="532">
                  <c:v>3.0247873700570607E-2</c:v>
                </c:pt>
                <c:pt idx="533">
                  <c:v>3.0262883491811634E-2</c:v>
                </c:pt>
                <c:pt idx="534">
                  <c:v>3.0313341323284969E-2</c:v>
                </c:pt>
                <c:pt idx="535">
                  <c:v>3.0417977636989998E-2</c:v>
                </c:pt>
                <c:pt idx="536">
                  <c:v>3.0214456492787856E-2</c:v>
                </c:pt>
                <c:pt idx="537">
                  <c:v>3.0271322227010667E-2</c:v>
                </c:pt>
                <c:pt idx="538">
                  <c:v>3.0260268276114104E-2</c:v>
                </c:pt>
                <c:pt idx="539">
                  <c:v>3.0288864674010867E-2</c:v>
                </c:pt>
                <c:pt idx="540">
                  <c:v>3.0366322670520602E-2</c:v>
                </c:pt>
                <c:pt idx="541">
                  <c:v>3.0285811130430076E-2</c:v>
                </c:pt>
                <c:pt idx="542">
                  <c:v>3.0330133525655608E-2</c:v>
                </c:pt>
                <c:pt idx="543">
                  <c:v>3.0546879721815932E-2</c:v>
                </c:pt>
                <c:pt idx="544">
                  <c:v>3.1139107001873258E-2</c:v>
                </c:pt>
                <c:pt idx="545">
                  <c:v>3.0392957260748258E-2</c:v>
                </c:pt>
                <c:pt idx="546">
                  <c:v>3.1246807505583646E-2</c:v>
                </c:pt>
                <c:pt idx="547">
                  <c:v>3.1611410127731082E-2</c:v>
                </c:pt>
                <c:pt idx="548">
                  <c:v>3.154358746819369E-2</c:v>
                </c:pt>
                <c:pt idx="549">
                  <c:v>3.1596293210594567E-2</c:v>
                </c:pt>
                <c:pt idx="550">
                  <c:v>3.1238674223386276E-2</c:v>
                </c:pt>
                <c:pt idx="551">
                  <c:v>3.1624783069475706E-2</c:v>
                </c:pt>
                <c:pt idx="552">
                  <c:v>3.1256685497428507E-2</c:v>
                </c:pt>
                <c:pt idx="553">
                  <c:v>3.1280711348202886E-2</c:v>
                </c:pt>
                <c:pt idx="554">
                  <c:v>3.1280711348202886E-2</c:v>
                </c:pt>
                <c:pt idx="555">
                  <c:v>3.0934557096973028E-2</c:v>
                </c:pt>
                <c:pt idx="556">
                  <c:v>3.0934557096973028E-2</c:v>
                </c:pt>
                <c:pt idx="557">
                  <c:v>3.6735105456826123E-2</c:v>
                </c:pt>
                <c:pt idx="558">
                  <c:v>3.3341160106664491E-2</c:v>
                </c:pt>
                <c:pt idx="559">
                  <c:v>3.2194981933816473E-2</c:v>
                </c:pt>
                <c:pt idx="560">
                  <c:v>3.29023082564288E-2</c:v>
                </c:pt>
                <c:pt idx="561">
                  <c:v>3.274288138070916E-2</c:v>
                </c:pt>
                <c:pt idx="562">
                  <c:v>3.2115322703834916E-2</c:v>
                </c:pt>
                <c:pt idx="563">
                  <c:v>3.3369143425841408E-2</c:v>
                </c:pt>
                <c:pt idx="564">
                  <c:v>3.3992067562117992E-2</c:v>
                </c:pt>
                <c:pt idx="565">
                  <c:v>3.0345888214217617E-2</c:v>
                </c:pt>
                <c:pt idx="566">
                  <c:v>3.3299708856934243E-2</c:v>
                </c:pt>
                <c:pt idx="567">
                  <c:v>3.2567469079035682E-2</c:v>
                </c:pt>
                <c:pt idx="568">
                  <c:v>3.2567469079035682E-2</c:v>
                </c:pt>
                <c:pt idx="569">
                  <c:v>3.3721289143568395E-2</c:v>
                </c:pt>
                <c:pt idx="570">
                  <c:v>3.3721289143568395E-2</c:v>
                </c:pt>
                <c:pt idx="571">
                  <c:v>3.2428026719380845E-2</c:v>
                </c:pt>
                <c:pt idx="572">
                  <c:v>3.3702215412589012E-2</c:v>
                </c:pt>
                <c:pt idx="573">
                  <c:v>3.4052215414661205E-2</c:v>
                </c:pt>
                <c:pt idx="574">
                  <c:v>3.2856028973990231E-2</c:v>
                </c:pt>
                <c:pt idx="575">
                  <c:v>3.4609842517917579E-2</c:v>
                </c:pt>
                <c:pt idx="576">
                  <c:v>3.4684146329716961E-2</c:v>
                </c:pt>
                <c:pt idx="577">
                  <c:v>3.4955630502649937E-2</c:v>
                </c:pt>
                <c:pt idx="578">
                  <c:v>3.470942709616983E-2</c:v>
                </c:pt>
                <c:pt idx="579">
                  <c:v>3.4738505361027003E-2</c:v>
                </c:pt>
                <c:pt idx="580">
                  <c:v>3.5167965369240953E-2</c:v>
                </c:pt>
                <c:pt idx="581">
                  <c:v>3.4582445087274899E-2</c:v>
                </c:pt>
                <c:pt idx="582">
                  <c:v>3.5121307773894092E-2</c:v>
                </c:pt>
                <c:pt idx="583">
                  <c:v>3.5841971163337413E-2</c:v>
                </c:pt>
                <c:pt idx="584">
                  <c:v>3.5695177594226211E-2</c:v>
                </c:pt>
                <c:pt idx="585">
                  <c:v>3.6663196101564217E-2</c:v>
                </c:pt>
                <c:pt idx="586">
                  <c:v>3.774297198578179E-2</c:v>
                </c:pt>
                <c:pt idx="587">
                  <c:v>3.6453422924817652E-2</c:v>
                </c:pt>
                <c:pt idx="588">
                  <c:v>3.69752893588145E-2</c:v>
                </c:pt>
                <c:pt idx="589">
                  <c:v>3.732494745112553E-2</c:v>
                </c:pt>
                <c:pt idx="590">
                  <c:v>3.7731510156006481E-2</c:v>
                </c:pt>
                <c:pt idx="591">
                  <c:v>3.8340802131844307E-2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8C-4AE0-BC80-B408E99E3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133584"/>
        <c:axId val="1"/>
      </c:scatterChart>
      <c:valAx>
        <c:axId val="679133584"/>
        <c:scaling>
          <c:orientation val="minMax"/>
          <c:max val="80000"/>
          <c:min val="-1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651110017497813"/>
              <c:y val="0.853450689353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9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734375E-2"/>
              <c:y val="0.362069870576522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133584"/>
        <c:crosses val="autoZero"/>
        <c:crossBetween val="midCat"/>
        <c:minorUnit val="0.0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2578179680664913"/>
          <c:y val="0.92529007149968323"/>
          <c:w val="7.4218886701662268E-2"/>
          <c:h val="5.7471566054243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V0523 Cas -- Residuals</a:t>
            </a:r>
          </a:p>
        </c:rich>
      </c:tx>
      <c:layout>
        <c:manualLayout>
          <c:xMode val="edge"/>
          <c:yMode val="edge"/>
          <c:x val="0.30997943728371535"/>
          <c:y val="0.0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0362593639268"/>
          <c:y val="0.16000031250061036"/>
          <c:w val="0.82165775456507628"/>
          <c:h val="0.672001312502563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(3)'!$V$21:$V$612</c:f>
              <c:numCache>
                <c:formatCode>General</c:formatCode>
                <c:ptCount val="592"/>
                <c:pt idx="0">
                  <c:v>-0.11554128903982136</c:v>
                </c:pt>
                <c:pt idx="1">
                  <c:v>-9.0053407566762111E-2</c:v>
                </c:pt>
                <c:pt idx="2">
                  <c:v>-8.1165679554344616E-2</c:v>
                </c:pt>
                <c:pt idx="3">
                  <c:v>-9.6789138902111549E-2</c:v>
                </c:pt>
                <c:pt idx="4">
                  <c:v>-9.0703525389735029E-2</c:v>
                </c:pt>
                <c:pt idx="5">
                  <c:v>-9.3785267628733071E-2</c:v>
                </c:pt>
                <c:pt idx="6">
                  <c:v>-6.4287470493031629E-2</c:v>
                </c:pt>
                <c:pt idx="7">
                  <c:v>-7.8631844888005398E-2</c:v>
                </c:pt>
                <c:pt idx="8">
                  <c:v>-9.8804771344502745E-2</c:v>
                </c:pt>
                <c:pt idx="9">
                  <c:v>-8.8507290784158088E-2</c:v>
                </c:pt>
                <c:pt idx="10">
                  <c:v>-7.0431972565761614E-2</c:v>
                </c:pt>
                <c:pt idx="11">
                  <c:v>-7.2641919241613534E-2</c:v>
                </c:pt>
                <c:pt idx="12">
                  <c:v>-7.7674343557025793E-2</c:v>
                </c:pt>
                <c:pt idx="13">
                  <c:v>-3.7398134677426448E-2</c:v>
                </c:pt>
                <c:pt idx="14">
                  <c:v>-6.1307421538700946E-2</c:v>
                </c:pt>
                <c:pt idx="15">
                  <c:v>-6.1447678213732593E-2</c:v>
                </c:pt>
                <c:pt idx="16">
                  <c:v>-6.2374443963609805E-2</c:v>
                </c:pt>
                <c:pt idx="17">
                  <c:v>-5.1044961654288096E-2</c:v>
                </c:pt>
                <c:pt idx="18">
                  <c:v>-3.4382802311801852E-2</c:v>
                </c:pt>
                <c:pt idx="19">
                  <c:v>-3.8704022297071428E-2</c:v>
                </c:pt>
                <c:pt idx="20">
                  <c:v>-3.8411429755256687E-2</c:v>
                </c:pt>
                <c:pt idx="21">
                  <c:v>-3.2863433789036001E-2</c:v>
                </c:pt>
                <c:pt idx="22">
                  <c:v>-3.7980694142668026E-2</c:v>
                </c:pt>
                <c:pt idx="23">
                  <c:v>-7.8283518637976834E-3</c:v>
                </c:pt>
                <c:pt idx="24">
                  <c:v>-3.9422391936871998E-2</c:v>
                </c:pt>
                <c:pt idx="25">
                  <c:v>-3.5290717166912844E-3</c:v>
                </c:pt>
                <c:pt idx="26">
                  <c:v>-9.1497244381441023E-3</c:v>
                </c:pt>
                <c:pt idx="27">
                  <c:v>7.529676502343513E-3</c:v>
                </c:pt>
                <c:pt idx="28">
                  <c:v>3.9619079496107656E-3</c:v>
                </c:pt>
                <c:pt idx="29">
                  <c:v>1.216203776685329E-2</c:v>
                </c:pt>
                <c:pt idx="30">
                  <c:v>1.5620913616349708E-2</c:v>
                </c:pt>
                <c:pt idx="31">
                  <c:v>-1.0571834061291752E-2</c:v>
                </c:pt>
                <c:pt idx="32">
                  <c:v>-1.7986355129967491E-4</c:v>
                </c:pt>
                <c:pt idx="33">
                  <c:v>-5.7695201558096848E-3</c:v>
                </c:pt>
                <c:pt idx="34">
                  <c:v>-6.0934798755084563E-3</c:v>
                </c:pt>
                <c:pt idx="35">
                  <c:v>8.1961052191353023E-3</c:v>
                </c:pt>
                <c:pt idx="36">
                  <c:v>1.9532033508401131E-2</c:v>
                </c:pt>
                <c:pt idx="37">
                  <c:v>3.8214455379267653E-3</c:v>
                </c:pt>
                <c:pt idx="38">
                  <c:v>8.2562983011712776E-3</c:v>
                </c:pt>
                <c:pt idx="39">
                  <c:v>4.7459764730032328E-3</c:v>
                </c:pt>
                <c:pt idx="40">
                  <c:v>1.1655687780513929E-2</c:v>
                </c:pt>
                <c:pt idx="41">
                  <c:v>9.9121703530395816E-3</c:v>
                </c:pt>
                <c:pt idx="42">
                  <c:v>7.0759871078924785E-3</c:v>
                </c:pt>
                <c:pt idx="43">
                  <c:v>5.145019378028387E-3</c:v>
                </c:pt>
                <c:pt idx="44">
                  <c:v>2.0465043561379404E-2</c:v>
                </c:pt>
                <c:pt idx="45">
                  <c:v>1.4867997262552141E-2</c:v>
                </c:pt>
                <c:pt idx="46">
                  <c:v>3.1334231681018371E-2</c:v>
                </c:pt>
                <c:pt idx="47">
                  <c:v>2.5148961281184323E-2</c:v>
                </c:pt>
                <c:pt idx="48">
                  <c:v>1.7097510926892684E-2</c:v>
                </c:pt>
                <c:pt idx="49">
                  <c:v>1.4799209049395301E-2</c:v>
                </c:pt>
                <c:pt idx="50">
                  <c:v>2.7799209048405771E-2</c:v>
                </c:pt>
                <c:pt idx="51">
                  <c:v>1.6543228025533541E-2</c:v>
                </c:pt>
                <c:pt idx="52">
                  <c:v>3.2068444588574094E-2</c:v>
                </c:pt>
                <c:pt idx="53">
                  <c:v>6.8592833202710951E-3</c:v>
                </c:pt>
                <c:pt idx="54">
                  <c:v>1.1355794563843991E-2</c:v>
                </c:pt>
                <c:pt idx="55">
                  <c:v>1.1752187532601106E-2</c:v>
                </c:pt>
                <c:pt idx="56">
                  <c:v>5.9243450208532993E-3</c:v>
                </c:pt>
                <c:pt idx="57">
                  <c:v>1.4989204889067305E-2</c:v>
                </c:pt>
                <c:pt idx="58">
                  <c:v>5.5862677971506795E-3</c:v>
                </c:pt>
                <c:pt idx="59">
                  <c:v>8.3652359302074947E-3</c:v>
                </c:pt>
                <c:pt idx="60">
                  <c:v>1.7569805403575146E-2</c:v>
                </c:pt>
                <c:pt idx="61">
                  <c:v>1.6058153652976581E-2</c:v>
                </c:pt>
                <c:pt idx="62">
                  <c:v>1.4575816564087171E-2</c:v>
                </c:pt>
                <c:pt idx="63">
                  <c:v>4.8079492790085556E-3</c:v>
                </c:pt>
                <c:pt idx="64">
                  <c:v>2.202061217163695E-3</c:v>
                </c:pt>
                <c:pt idx="65">
                  <c:v>1.1474470102439963E-2</c:v>
                </c:pt>
                <c:pt idx="66">
                  <c:v>3.6295407787771093E-3</c:v>
                </c:pt>
                <c:pt idx="67">
                  <c:v>-1.298941839716853E-4</c:v>
                </c:pt>
                <c:pt idx="68">
                  <c:v>1.014250008514629E-2</c:v>
                </c:pt>
                <c:pt idx="69">
                  <c:v>1.2963460948453794E-2</c:v>
                </c:pt>
                <c:pt idx="70">
                  <c:v>1.9444546705808377E-2</c:v>
                </c:pt>
                <c:pt idx="71">
                  <c:v>9.0596607855022368E-3</c:v>
                </c:pt>
                <c:pt idx="72">
                  <c:v>8.1449568417596811E-3</c:v>
                </c:pt>
                <c:pt idx="73">
                  <c:v>1.7114428051767348E-3</c:v>
                </c:pt>
                <c:pt idx="74">
                  <c:v>-2.2381576454219947E-3</c:v>
                </c:pt>
                <c:pt idx="75">
                  <c:v>3.4648327928396535E-3</c:v>
                </c:pt>
                <c:pt idx="76">
                  <c:v>7.5746990007161488E-4</c:v>
                </c:pt>
                <c:pt idx="77">
                  <c:v>4.9123866188534836E-3</c:v>
                </c:pt>
                <c:pt idx="78">
                  <c:v>8.687546634059528E-4</c:v>
                </c:pt>
                <c:pt idx="79">
                  <c:v>3.1765088536365978E-3</c:v>
                </c:pt>
                <c:pt idx="80">
                  <c:v>5.3314230847350558E-3</c:v>
                </c:pt>
                <c:pt idx="81">
                  <c:v>1.4158224512952563E-3</c:v>
                </c:pt>
                <c:pt idx="82">
                  <c:v>3.9649635484267868E-3</c:v>
                </c:pt>
                <c:pt idx="83">
                  <c:v>4.2042757064928993E-3</c:v>
                </c:pt>
                <c:pt idx="84">
                  <c:v>9.7181309580582625E-4</c:v>
                </c:pt>
                <c:pt idx="85">
                  <c:v>-2.1486943992652676E-4</c:v>
                </c:pt>
                <c:pt idx="86">
                  <c:v>-1.5314947987522579E-3</c:v>
                </c:pt>
                <c:pt idx="87">
                  <c:v>-7.3149479713408494E-4</c:v>
                </c:pt>
                <c:pt idx="88">
                  <c:v>-2.1495904861129171E-3</c:v>
                </c:pt>
                <c:pt idx="89">
                  <c:v>-2.5165433731313951E-3</c:v>
                </c:pt>
                <c:pt idx="90">
                  <c:v>-2.7225784164929623E-3</c:v>
                </c:pt>
                <c:pt idx="91">
                  <c:v>3.0797966374437112E-3</c:v>
                </c:pt>
                <c:pt idx="92">
                  <c:v>-7.6532036540423454E-4</c:v>
                </c:pt>
                <c:pt idx="93">
                  <c:v>-4.2871938100869185E-3</c:v>
                </c:pt>
                <c:pt idx="94">
                  <c:v>-3.1323109928301663E-3</c:v>
                </c:pt>
                <c:pt idx="95">
                  <c:v>5.4449066626012239E-4</c:v>
                </c:pt>
                <c:pt idx="96">
                  <c:v>7.8336194432623418E-4</c:v>
                </c:pt>
                <c:pt idx="97">
                  <c:v>4.3166412334093313E-3</c:v>
                </c:pt>
                <c:pt idx="98">
                  <c:v>-6.6319901788622262E-4</c:v>
                </c:pt>
                <c:pt idx="99">
                  <c:v>-2.6467003809637684E-3</c:v>
                </c:pt>
                <c:pt idx="100">
                  <c:v>-7.3313452311944921E-4</c:v>
                </c:pt>
                <c:pt idx="101">
                  <c:v>-8.2006256253998235E-3</c:v>
                </c:pt>
                <c:pt idx="102">
                  <c:v>-8.9617989038994605E-3</c:v>
                </c:pt>
                <c:pt idx="103">
                  <c:v>-9.3292942609179384E-3</c:v>
                </c:pt>
                <c:pt idx="104">
                  <c:v>1.8255588656520393E-3</c:v>
                </c:pt>
                <c:pt idx="105">
                  <c:v>-1.101958801539147E-2</c:v>
                </c:pt>
                <c:pt idx="106">
                  <c:v>-1.9356164970967559E-3</c:v>
                </c:pt>
                <c:pt idx="107">
                  <c:v>-5.0642936257463663E-3</c:v>
                </c:pt>
                <c:pt idx="108">
                  <c:v>-7.880864143784078E-3</c:v>
                </c:pt>
                <c:pt idx="109">
                  <c:v>-5.6422866253105124E-3</c:v>
                </c:pt>
                <c:pt idx="110">
                  <c:v>-4.3022685873443144E-3</c:v>
                </c:pt>
                <c:pt idx="111">
                  <c:v>-4.8551862083229293E-3</c:v>
                </c:pt>
                <c:pt idx="112">
                  <c:v>8.121842996427377E-3</c:v>
                </c:pt>
                <c:pt idx="113">
                  <c:v>-4.8495848573511225E-4</c:v>
                </c:pt>
                <c:pt idx="114">
                  <c:v>1.8276479127283952E-2</c:v>
                </c:pt>
                <c:pt idx="115">
                  <c:v>4.431275762398738E-3</c:v>
                </c:pt>
                <c:pt idx="116">
                  <c:v>2.2176134729397679E-3</c:v>
                </c:pt>
                <c:pt idx="117">
                  <c:v>1.1221939987050074E-4</c:v>
                </c:pt>
                <c:pt idx="118">
                  <c:v>-7.6494133964172444E-3</c:v>
                </c:pt>
                <c:pt idx="119">
                  <c:v>8.0067993115625433E-3</c:v>
                </c:pt>
                <c:pt idx="120">
                  <c:v>1.245162431840547E-3</c:v>
                </c:pt>
                <c:pt idx="121">
                  <c:v>5.2451624326554543E-3</c:v>
                </c:pt>
                <c:pt idx="122">
                  <c:v>-1.012331806650499E-2</c:v>
                </c:pt>
                <c:pt idx="123">
                  <c:v>-1.4714750246369391E-3</c:v>
                </c:pt>
                <c:pt idx="124">
                  <c:v>-2.085405737145263E-4</c:v>
                </c:pt>
                <c:pt idx="125">
                  <c:v>-1.7977574218642971E-2</c:v>
                </c:pt>
                <c:pt idx="126">
                  <c:v>-8.9775742204474106E-3</c:v>
                </c:pt>
                <c:pt idx="127">
                  <c:v>-6.1078175978746601E-3</c:v>
                </c:pt>
                <c:pt idx="128">
                  <c:v>1.8921823964791968E-3</c:v>
                </c:pt>
                <c:pt idx="129">
                  <c:v>3.6115006560053387E-4</c:v>
                </c:pt>
                <c:pt idx="130">
                  <c:v>-1.1744846881819935E-3</c:v>
                </c:pt>
                <c:pt idx="131">
                  <c:v>2.8053672510740977E-3</c:v>
                </c:pt>
                <c:pt idx="132">
                  <c:v>4.9986808491254346E-4</c:v>
                </c:pt>
                <c:pt idx="133">
                  <c:v>-2.0704480875056923E-3</c:v>
                </c:pt>
                <c:pt idx="134">
                  <c:v>-3.8997728975350234E-3</c:v>
                </c:pt>
                <c:pt idx="135">
                  <c:v>1.0552197174087572E-3</c:v>
                </c:pt>
                <c:pt idx="136">
                  <c:v>1.3871902904928491E-3</c:v>
                </c:pt>
                <c:pt idx="137">
                  <c:v>3.1588462605929056E-4</c:v>
                </c:pt>
                <c:pt idx="138">
                  <c:v>-1.7840910439262908E-3</c:v>
                </c:pt>
                <c:pt idx="139">
                  <c:v>-8.9847001006878955E-3</c:v>
                </c:pt>
                <c:pt idx="140">
                  <c:v>-3.0561362600573872E-3</c:v>
                </c:pt>
                <c:pt idx="141">
                  <c:v>-1.467581258934458E-2</c:v>
                </c:pt>
                <c:pt idx="142">
                  <c:v>1.764011077153287E-3</c:v>
                </c:pt>
                <c:pt idx="143">
                  <c:v>-1.6939919530021164E-2</c:v>
                </c:pt>
                <c:pt idx="144">
                  <c:v>-4.286207928010731E-3</c:v>
                </c:pt>
                <c:pt idx="145">
                  <c:v>3.3445916238765633E-3</c:v>
                </c:pt>
                <c:pt idx="146">
                  <c:v>4.9989540535560918E-3</c:v>
                </c:pt>
                <c:pt idx="147">
                  <c:v>8.0079888339443014E-3</c:v>
                </c:pt>
                <c:pt idx="148">
                  <c:v>2.0314789417365362E-3</c:v>
                </c:pt>
                <c:pt idx="149">
                  <c:v>1.0263344595519995E-2</c:v>
                </c:pt>
                <c:pt idx="150">
                  <c:v>8.8117539462007218E-4</c:v>
                </c:pt>
                <c:pt idx="151">
                  <c:v>1.0511651784190777E-2</c:v>
                </c:pt>
                <c:pt idx="152">
                  <c:v>1.3904255757197052E-2</c:v>
                </c:pt>
                <c:pt idx="153">
                  <c:v>4.9479505034826119E-3</c:v>
                </c:pt>
                <c:pt idx="154">
                  <c:v>9.1320670709661954E-3</c:v>
                </c:pt>
                <c:pt idx="155">
                  <c:v>1.7484312949574955E-2</c:v>
                </c:pt>
                <c:pt idx="156">
                  <c:v>-6.3556155472823238E-3</c:v>
                </c:pt>
                <c:pt idx="157">
                  <c:v>1.6929653015032432E-3</c:v>
                </c:pt>
                <c:pt idx="158">
                  <c:v>4.7925639182811565E-3</c:v>
                </c:pt>
                <c:pt idx="159">
                  <c:v>2.9342785753947243E-3</c:v>
                </c:pt>
                <c:pt idx="160">
                  <c:v>-1.5570135830004168E-2</c:v>
                </c:pt>
                <c:pt idx="161">
                  <c:v>3.2079483349050351E-3</c:v>
                </c:pt>
                <c:pt idx="162">
                  <c:v>2.8130710472113836E-3</c:v>
                </c:pt>
                <c:pt idx="163">
                  <c:v>3.4424925740346108E-3</c:v>
                </c:pt>
                <c:pt idx="164">
                  <c:v>1.0719112211605942E-3</c:v>
                </c:pt>
                <c:pt idx="165">
                  <c:v>-6.4289883043241423E-3</c:v>
                </c:pt>
                <c:pt idx="166">
                  <c:v>5.3973768743742117E-3</c:v>
                </c:pt>
                <c:pt idx="167">
                  <c:v>3.7385108684225726E-3</c:v>
                </c:pt>
                <c:pt idx="168">
                  <c:v>1.5562786307206813E-3</c:v>
                </c:pt>
                <c:pt idx="169">
                  <c:v>-4.052310935375952E-3</c:v>
                </c:pt>
                <c:pt idx="170">
                  <c:v>1.3796349714440357E-3</c:v>
                </c:pt>
                <c:pt idx="171">
                  <c:v>2.0085539782672629E-3</c:v>
                </c:pt>
                <c:pt idx="172">
                  <c:v>5.9387520628188094E-3</c:v>
                </c:pt>
                <c:pt idx="173">
                  <c:v>1.8873526463858729E-3</c:v>
                </c:pt>
                <c:pt idx="174">
                  <c:v>1.3956048633901571E-3</c:v>
                </c:pt>
                <c:pt idx="175">
                  <c:v>4.2069329281937771E-3</c:v>
                </c:pt>
                <c:pt idx="176">
                  <c:v>2.2892880111206604E-3</c:v>
                </c:pt>
                <c:pt idx="177">
                  <c:v>4.0830460019838956E-3</c:v>
                </c:pt>
                <c:pt idx="178">
                  <c:v>2.2828073343111187E-3</c:v>
                </c:pt>
                <c:pt idx="179">
                  <c:v>2.029169129417023E-3</c:v>
                </c:pt>
                <c:pt idx="180">
                  <c:v>2.2404333544185479E-3</c:v>
                </c:pt>
                <c:pt idx="181">
                  <c:v>1.7950692429908694E-3</c:v>
                </c:pt>
                <c:pt idx="182">
                  <c:v>1.7497051187342987E-3</c:v>
                </c:pt>
                <c:pt idx="183">
                  <c:v>9.5268337603204075E-4</c:v>
                </c:pt>
                <c:pt idx="184">
                  <c:v>2.0542417844000697E-3</c:v>
                </c:pt>
                <c:pt idx="185">
                  <c:v>1.608876125696432E-3</c:v>
                </c:pt>
                <c:pt idx="186">
                  <c:v>1.4693544372459898E-3</c:v>
                </c:pt>
                <c:pt idx="187">
                  <c:v>1.8439881069312403E-3</c:v>
                </c:pt>
                <c:pt idx="188">
                  <c:v>-1.4530677444907691E-4</c:v>
                </c:pt>
                <c:pt idx="189">
                  <c:v>8.0893459487712659E-4</c:v>
                </c:pt>
                <c:pt idx="190">
                  <c:v>-3.1602639168034274E-4</c:v>
                </c:pt>
                <c:pt idx="191">
                  <c:v>1.5756516628393307E-3</c:v>
                </c:pt>
                <c:pt idx="192">
                  <c:v>8.1550809597965212E-4</c:v>
                </c:pt>
                <c:pt idx="193">
                  <c:v>1.2442241205793468E-3</c:v>
                </c:pt>
                <c:pt idx="194">
                  <c:v>-3.6485124992802864E-3</c:v>
                </c:pt>
                <c:pt idx="195">
                  <c:v>-5.0446714994495032E-3</c:v>
                </c:pt>
                <c:pt idx="196">
                  <c:v>1.5839034285960846E-3</c:v>
                </c:pt>
                <c:pt idx="197">
                  <c:v>2.3263888130241198E-4</c:v>
                </c:pt>
                <c:pt idx="198">
                  <c:v>5.4991756383417903E-4</c:v>
                </c:pt>
                <c:pt idx="199">
                  <c:v>-1.2878302431397859E-3</c:v>
                </c:pt>
                <c:pt idx="200">
                  <c:v>-2.477342049724014E-3</c:v>
                </c:pt>
                <c:pt idx="201">
                  <c:v>-3.6869868998747517E-3</c:v>
                </c:pt>
                <c:pt idx="202">
                  <c:v>-5.0530392317750918E-4</c:v>
                </c:pt>
                <c:pt idx="203">
                  <c:v>7.5143504774490303E-4</c:v>
                </c:pt>
                <c:pt idx="204">
                  <c:v>1.6837001948581442E-3</c:v>
                </c:pt>
                <c:pt idx="205">
                  <c:v>-7.8372280926789478E-3</c:v>
                </c:pt>
                <c:pt idx="206">
                  <c:v>-3.7152879664597428E-3</c:v>
                </c:pt>
                <c:pt idx="207">
                  <c:v>3.939750509908674E-3</c:v>
                </c:pt>
                <c:pt idx="208">
                  <c:v>1.9639394345043106E-4</c:v>
                </c:pt>
                <c:pt idx="209">
                  <c:v>5.386198493320029E-4</c:v>
                </c:pt>
                <c:pt idx="210">
                  <c:v>2.4431374533681943E-3</c:v>
                </c:pt>
                <c:pt idx="211">
                  <c:v>1.2716485957985626E-3</c:v>
                </c:pt>
                <c:pt idx="212">
                  <c:v>1.626332177249952E-3</c:v>
                </c:pt>
                <c:pt idx="213">
                  <c:v>1.4776054700037259E-3</c:v>
                </c:pt>
                <c:pt idx="214">
                  <c:v>4.3316244664318377E-3</c:v>
                </c:pt>
                <c:pt idx="215">
                  <c:v>3.8634143730420989E-3</c:v>
                </c:pt>
                <c:pt idx="216">
                  <c:v>1.6370201860311743E-3</c:v>
                </c:pt>
                <c:pt idx="217">
                  <c:v>-4.0042618155971916E-3</c:v>
                </c:pt>
                <c:pt idx="218">
                  <c:v>1.390790870559021E-3</c:v>
                </c:pt>
                <c:pt idx="219">
                  <c:v>8.8427937141664741E-3</c:v>
                </c:pt>
                <c:pt idx="220">
                  <c:v>3.786580713910275E-3</c:v>
                </c:pt>
                <c:pt idx="221">
                  <c:v>-3.9002374790851786E-4</c:v>
                </c:pt>
                <c:pt idx="222">
                  <c:v>4.8654701438288015E-3</c:v>
                </c:pt>
                <c:pt idx="223">
                  <c:v>1.804696033151235E-4</c:v>
                </c:pt>
                <c:pt idx="224">
                  <c:v>-2.8990437007461473E-4</c:v>
                </c:pt>
                <c:pt idx="225">
                  <c:v>1.4003188083890764E-3</c:v>
                </c:pt>
                <c:pt idx="226">
                  <c:v>3.9997674387570285E-3</c:v>
                </c:pt>
                <c:pt idx="227">
                  <c:v>-1.650696760293207E-3</c:v>
                </c:pt>
                <c:pt idx="228">
                  <c:v>-6.2162716344326494E-3</c:v>
                </c:pt>
                <c:pt idx="229">
                  <c:v>1.1939497848421528E-3</c:v>
                </c:pt>
                <c:pt idx="230">
                  <c:v>-5.7145814488270361E-3</c:v>
                </c:pt>
                <c:pt idx="231">
                  <c:v>-9.3245979501292882E-4</c:v>
                </c:pt>
                <c:pt idx="232">
                  <c:v>-6.7779142509923705E-3</c:v>
                </c:pt>
                <c:pt idx="233">
                  <c:v>2.7646860385796557E-4</c:v>
                </c:pt>
                <c:pt idx="234">
                  <c:v>1.8393152316473552E-3</c:v>
                </c:pt>
                <c:pt idx="235">
                  <c:v>1.6752137496396239E-3</c:v>
                </c:pt>
                <c:pt idx="236">
                  <c:v>4.5200284786643058E-3</c:v>
                </c:pt>
                <c:pt idx="237">
                  <c:v>5.1831984107926811E-3</c:v>
                </c:pt>
                <c:pt idx="238">
                  <c:v>5.7884873264637746E-4</c:v>
                </c:pt>
                <c:pt idx="239">
                  <c:v>5.8160221584765536E-4</c:v>
                </c:pt>
                <c:pt idx="240">
                  <c:v>-1.8184925764216531E-3</c:v>
                </c:pt>
                <c:pt idx="241">
                  <c:v>-1.0224757698743857E-3</c:v>
                </c:pt>
                <c:pt idx="242">
                  <c:v>2.3115832104802884E-4</c:v>
                </c:pt>
                <c:pt idx="243">
                  <c:v>3.4000961877452707E-3</c:v>
                </c:pt>
                <c:pt idx="244">
                  <c:v>4.7339290165015853E-3</c:v>
                </c:pt>
                <c:pt idx="245">
                  <c:v>3.2754493682847349E-3</c:v>
                </c:pt>
                <c:pt idx="246">
                  <c:v>-2.5527283959560698E-3</c:v>
                </c:pt>
                <c:pt idx="247">
                  <c:v>6.1901394979012704E-3</c:v>
                </c:pt>
                <c:pt idx="248">
                  <c:v>-2.9470876392466575E-3</c:v>
                </c:pt>
                <c:pt idx="249">
                  <c:v>8.6795943434555441E-3</c:v>
                </c:pt>
                <c:pt idx="250">
                  <c:v>6.6968670720626861E-3</c:v>
                </c:pt>
                <c:pt idx="251">
                  <c:v>3.9329496331555946E-3</c:v>
                </c:pt>
                <c:pt idx="252">
                  <c:v>5.5768824128351237E-3</c:v>
                </c:pt>
                <c:pt idx="253">
                  <c:v>7.7313922612095376E-3</c:v>
                </c:pt>
                <c:pt idx="254">
                  <c:v>2.2035484161194016E-3</c:v>
                </c:pt>
                <c:pt idx="255">
                  <c:v>2.3580580868104058E-3</c:v>
                </c:pt>
                <c:pt idx="256">
                  <c:v>5.8302115199158301E-3</c:v>
                </c:pt>
                <c:pt idx="257">
                  <c:v>2.9847210236336333E-3</c:v>
                </c:pt>
                <c:pt idx="258">
                  <c:v>5.0536549073754234E-3</c:v>
                </c:pt>
                <c:pt idx="259">
                  <c:v>6.4872535447866898E-3</c:v>
                </c:pt>
                <c:pt idx="260">
                  <c:v>2.8778226127288975E-3</c:v>
                </c:pt>
                <c:pt idx="261">
                  <c:v>2.4186661756297129E-3</c:v>
                </c:pt>
                <c:pt idx="262">
                  <c:v>5.3625189060179232E-3</c:v>
                </c:pt>
                <c:pt idx="263">
                  <c:v>4.9029004616427795E-3</c:v>
                </c:pt>
                <c:pt idx="264">
                  <c:v>1.7303724035742495E-4</c:v>
                </c:pt>
                <c:pt idx="265">
                  <c:v>2.8797157626795251E-3</c:v>
                </c:pt>
                <c:pt idx="266">
                  <c:v>1.3856525037094424E-3</c:v>
                </c:pt>
                <c:pt idx="267">
                  <c:v>6.6386035281708038E-3</c:v>
                </c:pt>
                <c:pt idx="268">
                  <c:v>7.7935796766794418E-3</c:v>
                </c:pt>
                <c:pt idx="269">
                  <c:v>1.0282002574957757E-2</c:v>
                </c:pt>
                <c:pt idx="270">
                  <c:v>1.9082639735854227E-3</c:v>
                </c:pt>
                <c:pt idx="271">
                  <c:v>6.8900818796815803E-4</c:v>
                </c:pt>
                <c:pt idx="272">
                  <c:v>4.4649753264452974E-4</c:v>
                </c:pt>
                <c:pt idx="273">
                  <c:v>1.0489440591744026E-2</c:v>
                </c:pt>
                <c:pt idx="274">
                  <c:v>5.522532652392562E-3</c:v>
                </c:pt>
                <c:pt idx="275">
                  <c:v>9.7583905639976216E-3</c:v>
                </c:pt>
                <c:pt idx="276">
                  <c:v>-7.6154134782943188E-3</c:v>
                </c:pt>
                <c:pt idx="277">
                  <c:v>2.6700040888528471E-3</c:v>
                </c:pt>
                <c:pt idx="278">
                  <c:v>1.2961825179926625E-3</c:v>
                </c:pt>
                <c:pt idx="279">
                  <c:v>3.7451968005100134E-3</c:v>
                </c:pt>
                <c:pt idx="280">
                  <c:v>4.2168558366422366E-3</c:v>
                </c:pt>
                <c:pt idx="281">
                  <c:v>7.0392372416261482E-3</c:v>
                </c:pt>
                <c:pt idx="282">
                  <c:v>2.2750493223116057E-3</c:v>
                </c:pt>
                <c:pt idx="283">
                  <c:v>1.2193096436419904E-3</c:v>
                </c:pt>
                <c:pt idx="284">
                  <c:v>5.6329798507350343E-3</c:v>
                </c:pt>
                <c:pt idx="285">
                  <c:v>9.8848540986306473E-3</c:v>
                </c:pt>
                <c:pt idx="286">
                  <c:v>1.2750541764681572E-3</c:v>
                </c:pt>
                <c:pt idx="287">
                  <c:v>-5.4569660452246475E-3</c:v>
                </c:pt>
                <c:pt idx="288">
                  <c:v>5.9704165044534834E-3</c:v>
                </c:pt>
                <c:pt idx="289">
                  <c:v>8.2434670727133171E-3</c:v>
                </c:pt>
                <c:pt idx="290">
                  <c:v>5.6915787823311349E-3</c:v>
                </c:pt>
                <c:pt idx="291">
                  <c:v>-4.7005593385988399E-4</c:v>
                </c:pt>
                <c:pt idx="292">
                  <c:v>8.8504731492918837E-3</c:v>
                </c:pt>
                <c:pt idx="293">
                  <c:v>2.2404506575368476E-3</c:v>
                </c:pt>
                <c:pt idx="294">
                  <c:v>7.4335399144278141E-3</c:v>
                </c:pt>
                <c:pt idx="295">
                  <c:v>8.5879785589605233E-3</c:v>
                </c:pt>
                <c:pt idx="296">
                  <c:v>1.6587978560590338E-2</c:v>
                </c:pt>
                <c:pt idx="297">
                  <c:v>3.8477594129807183E-3</c:v>
                </c:pt>
                <c:pt idx="298">
                  <c:v>2.1279292649591195E-3</c:v>
                </c:pt>
                <c:pt idx="299">
                  <c:v>7.2979260603523305E-3</c:v>
                </c:pt>
                <c:pt idx="300">
                  <c:v>6.5976691111793093E-3</c:v>
                </c:pt>
                <c:pt idx="301">
                  <c:v>7.3620849619262692E-3</c:v>
                </c:pt>
                <c:pt idx="302">
                  <c:v>6.9265007966079883E-3</c:v>
                </c:pt>
                <c:pt idx="303">
                  <c:v>7.1929955947029715E-3</c:v>
                </c:pt>
                <c:pt idx="304">
                  <c:v>7.327411355899217E-3</c:v>
                </c:pt>
                <c:pt idx="305">
                  <c:v>6.4990779065517285E-3</c:v>
                </c:pt>
                <c:pt idx="306">
                  <c:v>6.2637690602426969E-3</c:v>
                </c:pt>
                <c:pt idx="307">
                  <c:v>1.0990245406325028E-2</c:v>
                </c:pt>
                <c:pt idx="308">
                  <c:v>1.2686087971443164E-2</c:v>
                </c:pt>
                <c:pt idx="309">
                  <c:v>1.2873966661725149E-2</c:v>
                </c:pt>
                <c:pt idx="310">
                  <c:v>4.0249547859776726E-3</c:v>
                </c:pt>
                <c:pt idx="311">
                  <c:v>7.3968286590023885E-3</c:v>
                </c:pt>
                <c:pt idx="312">
                  <c:v>7.9329727319646659E-3</c:v>
                </c:pt>
                <c:pt idx="313">
                  <c:v>1.3458750288811883E-2</c:v>
                </c:pt>
                <c:pt idx="314">
                  <c:v>1.0993760732076918E-2</c:v>
                </c:pt>
                <c:pt idx="315">
                  <c:v>1.1654825704976968E-2</c:v>
                </c:pt>
                <c:pt idx="316">
                  <c:v>7.8179400529006984E-3</c:v>
                </c:pt>
                <c:pt idx="317">
                  <c:v>9.831331478746758E-3</c:v>
                </c:pt>
                <c:pt idx="318">
                  <c:v>7.7232244054637623E-3</c:v>
                </c:pt>
                <c:pt idx="319">
                  <c:v>-2.7723299442953837E-3</c:v>
                </c:pt>
                <c:pt idx="320">
                  <c:v>4.6353476628725309E-3</c:v>
                </c:pt>
                <c:pt idx="321">
                  <c:v>1.5627793540508583E-2</c:v>
                </c:pt>
                <c:pt idx="322">
                  <c:v>6.9960319538126224E-3</c:v>
                </c:pt>
                <c:pt idx="323">
                  <c:v>7.6384635076980779E-3</c:v>
                </c:pt>
                <c:pt idx="324">
                  <c:v>7.6647695657272689E-3</c:v>
                </c:pt>
                <c:pt idx="325">
                  <c:v>1.1938985638928029E-2</c:v>
                </c:pt>
                <c:pt idx="326">
                  <c:v>1.1421715440233144E-2</c:v>
                </c:pt>
                <c:pt idx="327">
                  <c:v>4.8501710655218921E-3</c:v>
                </c:pt>
                <c:pt idx="328">
                  <c:v>1.0319763859034771E-2</c:v>
                </c:pt>
                <c:pt idx="329">
                  <c:v>9.7175828100454463E-3</c:v>
                </c:pt>
                <c:pt idx="330">
                  <c:v>1.1119691571658864E-2</c:v>
                </c:pt>
                <c:pt idx="331">
                  <c:v>2.1326787224778942E-3</c:v>
                </c:pt>
                <c:pt idx="332">
                  <c:v>7.1235782788915871E-3</c:v>
                </c:pt>
                <c:pt idx="333">
                  <c:v>1.4384210452774998E-2</c:v>
                </c:pt>
                <c:pt idx="334">
                  <c:v>1.508008452085015E-2</c:v>
                </c:pt>
                <c:pt idx="335">
                  <c:v>9.0062072271672525E-3</c:v>
                </c:pt>
                <c:pt idx="336">
                  <c:v>7.6307088343547033E-3</c:v>
                </c:pt>
                <c:pt idx="337">
                  <c:v>8.1373020375307085E-3</c:v>
                </c:pt>
                <c:pt idx="338">
                  <c:v>6.2673142878327016E-3</c:v>
                </c:pt>
                <c:pt idx="339">
                  <c:v>1.5045450632300341E-2</c:v>
                </c:pt>
                <c:pt idx="340">
                  <c:v>1.3280026942683038E-2</c:v>
                </c:pt>
                <c:pt idx="341">
                  <c:v>1.1446706277304774E-2</c:v>
                </c:pt>
                <c:pt idx="342">
                  <c:v>4.9645795724789464E-3</c:v>
                </c:pt>
                <c:pt idx="343">
                  <c:v>1.4493830459927338E-2</c:v>
                </c:pt>
                <c:pt idx="344">
                  <c:v>4.3988420675956322E-3</c:v>
                </c:pt>
                <c:pt idx="345">
                  <c:v>1.0418995833370345E-2</c:v>
                </c:pt>
                <c:pt idx="346">
                  <c:v>8.1963479511873317E-3</c:v>
                </c:pt>
                <c:pt idx="347">
                  <c:v>1.0323281062304231E-2</c:v>
                </c:pt>
                <c:pt idx="348">
                  <c:v>1.9192371170562023E-2</c:v>
                </c:pt>
                <c:pt idx="349">
                  <c:v>1.7201972705050701E-2</c:v>
                </c:pt>
                <c:pt idx="350">
                  <c:v>1.6590584547242066E-2</c:v>
                </c:pt>
                <c:pt idx="351">
                  <c:v>1.1899812604187182E-2</c:v>
                </c:pt>
                <c:pt idx="352">
                  <c:v>1.2900195293548203E-2</c:v>
                </c:pt>
                <c:pt idx="353">
                  <c:v>1.1139379805331317E-2</c:v>
                </c:pt>
                <c:pt idx="354">
                  <c:v>7.3844448715971178E-3</c:v>
                </c:pt>
                <c:pt idx="355">
                  <c:v>1.354062524329675E-2</c:v>
                </c:pt>
                <c:pt idx="356">
                  <c:v>8.0414496725263549E-3</c:v>
                </c:pt>
                <c:pt idx="357">
                  <c:v>1.2009569403960311E-2</c:v>
                </c:pt>
                <c:pt idx="358">
                  <c:v>1.106383156333582E-2</c:v>
                </c:pt>
                <c:pt idx="359">
                  <c:v>1.7155045199478997E-2</c:v>
                </c:pt>
                <c:pt idx="360">
                  <c:v>1.438998748308222E-2</c:v>
                </c:pt>
                <c:pt idx="361">
                  <c:v>1.3810815009379602E-2</c:v>
                </c:pt>
                <c:pt idx="362">
                  <c:v>1.5586973614859992E-2</c:v>
                </c:pt>
                <c:pt idx="363">
                  <c:v>1.5319702609322633E-2</c:v>
                </c:pt>
                <c:pt idx="364">
                  <c:v>1.1196872122136468E-2</c:v>
                </c:pt>
                <c:pt idx="365">
                  <c:v>9.5218479352522124E-3</c:v>
                </c:pt>
                <c:pt idx="366">
                  <c:v>7.6760844228117176E-3</c:v>
                </c:pt>
                <c:pt idx="367">
                  <c:v>1.3886033813857272E-2</c:v>
                </c:pt>
                <c:pt idx="368">
                  <c:v>1.0404243014247564E-2</c:v>
                </c:pt>
                <c:pt idx="369">
                  <c:v>1.3629200323411332E-2</c:v>
                </c:pt>
                <c:pt idx="370">
                  <c:v>2.0629200321199442E-2</c:v>
                </c:pt>
                <c:pt idx="371">
                  <c:v>1.1761359234667836E-2</c:v>
                </c:pt>
                <c:pt idx="372">
                  <c:v>1.3251624738747777E-2</c:v>
                </c:pt>
                <c:pt idx="373">
                  <c:v>1.8010952875124546E-2</c:v>
                </c:pt>
                <c:pt idx="374">
                  <c:v>1.5632650447698619E-2</c:v>
                </c:pt>
                <c:pt idx="375">
                  <c:v>1.4929216494869798E-2</c:v>
                </c:pt>
                <c:pt idx="376">
                  <c:v>7.540383082003126E-3</c:v>
                </c:pt>
                <c:pt idx="377">
                  <c:v>1.336948440055122E-2</c:v>
                </c:pt>
                <c:pt idx="378">
                  <c:v>1.5107883775817883E-2</c:v>
                </c:pt>
                <c:pt idx="379">
                  <c:v>1.6980236169854071E-2</c:v>
                </c:pt>
                <c:pt idx="380">
                  <c:v>9.5055465721625033E-3</c:v>
                </c:pt>
                <c:pt idx="381">
                  <c:v>1.9835084957670182E-2</c:v>
                </c:pt>
                <c:pt idx="382">
                  <c:v>1.9706290036747003E-2</c:v>
                </c:pt>
                <c:pt idx="383">
                  <c:v>1.9036390973834499E-2</c:v>
                </c:pt>
                <c:pt idx="384">
                  <c:v>2.1569243377042857E-2</c:v>
                </c:pt>
                <c:pt idx="385">
                  <c:v>1.6501318163176362E-2</c:v>
                </c:pt>
                <c:pt idx="386">
                  <c:v>1.3835605181371873E-2</c:v>
                </c:pt>
                <c:pt idx="387">
                  <c:v>1.879118334877097E-2</c:v>
                </c:pt>
                <c:pt idx="388">
                  <c:v>1.6375413731760047E-2</c:v>
                </c:pt>
                <c:pt idx="389">
                  <c:v>1.322882229994049E-2</c:v>
                </c:pt>
                <c:pt idx="390">
                  <c:v>1.670244020206051E-2</c:v>
                </c:pt>
                <c:pt idx="391">
                  <c:v>2.1554879741870769E-2</c:v>
                </c:pt>
                <c:pt idx="392">
                  <c:v>2.1050484504771583E-2</c:v>
                </c:pt>
                <c:pt idx="393">
                  <c:v>1.6543703230963502E-2</c:v>
                </c:pt>
                <c:pt idx="394">
                  <c:v>1.0031463536351402E-2</c:v>
                </c:pt>
                <c:pt idx="395">
                  <c:v>2.0959960325106358E-2</c:v>
                </c:pt>
                <c:pt idx="396">
                  <c:v>1.1819718471524937E-2</c:v>
                </c:pt>
                <c:pt idx="397">
                  <c:v>1.7052619354247664E-2</c:v>
                </c:pt>
                <c:pt idx="398">
                  <c:v>1.8898953702532809E-2</c:v>
                </c:pt>
                <c:pt idx="399">
                  <c:v>2.2730876757748129E-2</c:v>
                </c:pt>
                <c:pt idx="400">
                  <c:v>2.0165182857186121E-2</c:v>
                </c:pt>
                <c:pt idx="401">
                  <c:v>2.0336114812689574E-2</c:v>
                </c:pt>
                <c:pt idx="402">
                  <c:v>2.1934033629431325E-2</c:v>
                </c:pt>
                <c:pt idx="403">
                  <c:v>1.7741390091817699E-2</c:v>
                </c:pt>
                <c:pt idx="404">
                  <c:v>1.8000287653218146E-2</c:v>
                </c:pt>
                <c:pt idx="405">
                  <c:v>1.8798683841246538E-2</c:v>
                </c:pt>
                <c:pt idx="406">
                  <c:v>1.500634197612093E-2</c:v>
                </c:pt>
                <c:pt idx="407">
                  <c:v>2.2805317948227977E-2</c:v>
                </c:pt>
                <c:pt idx="408">
                  <c:v>2.07660429885922E-2</c:v>
                </c:pt>
                <c:pt idx="409">
                  <c:v>2.211319026923865E-2</c:v>
                </c:pt>
                <c:pt idx="410">
                  <c:v>1.6233381258493568E-2</c:v>
                </c:pt>
                <c:pt idx="411">
                  <c:v>2.4670168882332429E-2</c:v>
                </c:pt>
                <c:pt idx="412">
                  <c:v>2.1873870869502158E-2</c:v>
                </c:pt>
                <c:pt idx="413">
                  <c:v>1.3347684825960712E-2</c:v>
                </c:pt>
                <c:pt idx="414">
                  <c:v>2.4546351290349166E-2</c:v>
                </c:pt>
                <c:pt idx="415">
                  <c:v>1.677885928678546E-2</c:v>
                </c:pt>
                <c:pt idx="416">
                  <c:v>1.6315616368018905E-2</c:v>
                </c:pt>
                <c:pt idx="417">
                  <c:v>1.1860357658226729E-2</c:v>
                </c:pt>
                <c:pt idx="418">
                  <c:v>1.8716223473353021E-2</c:v>
                </c:pt>
                <c:pt idx="419">
                  <c:v>1.9916223472142301E-2</c:v>
                </c:pt>
                <c:pt idx="420">
                  <c:v>1.9370259795964882E-2</c:v>
                </c:pt>
                <c:pt idx="421">
                  <c:v>1.9661524856262796E-2</c:v>
                </c:pt>
                <c:pt idx="422">
                  <c:v>1.89155608251378E-2</c:v>
                </c:pt>
                <c:pt idx="423">
                  <c:v>1.9156289637631559E-2</c:v>
                </c:pt>
                <c:pt idx="424">
                  <c:v>2.0110324249940737E-2</c:v>
                </c:pt>
                <c:pt idx="425">
                  <c:v>1.9164358849316249E-2</c:v>
                </c:pt>
                <c:pt idx="426">
                  <c:v>1.9870959548819726E-2</c:v>
                </c:pt>
                <c:pt idx="427">
                  <c:v>2.3847262865059445E-2</c:v>
                </c:pt>
                <c:pt idx="428">
                  <c:v>2.1992671117977182E-2</c:v>
                </c:pt>
                <c:pt idx="429">
                  <c:v>2.3152202603561083E-2</c:v>
                </c:pt>
                <c:pt idx="430">
                  <c:v>2.0578897948724063E-2</c:v>
                </c:pt>
                <c:pt idx="431">
                  <c:v>3.9378897946733361E-2</c:v>
                </c:pt>
                <c:pt idx="432">
                  <c:v>4.5578897950179255E-2</c:v>
                </c:pt>
                <c:pt idx="433">
                  <c:v>2.2592278152147236E-2</c:v>
                </c:pt>
                <c:pt idx="434">
                  <c:v>2.2892278159120514E-2</c:v>
                </c:pt>
                <c:pt idx="435">
                  <c:v>2.3092278154068089E-2</c:v>
                </c:pt>
                <c:pt idx="436">
                  <c:v>2.6017961961214975E-2</c:v>
                </c:pt>
                <c:pt idx="437">
                  <c:v>2.6777961956567675E-2</c:v>
                </c:pt>
                <c:pt idx="438">
                  <c:v>2.5700748798313446E-2</c:v>
                </c:pt>
                <c:pt idx="439">
                  <c:v>2.6380748795687116E-2</c:v>
                </c:pt>
                <c:pt idx="440">
                  <c:v>2.5712244665506548E-2</c:v>
                </c:pt>
                <c:pt idx="441">
                  <c:v>2.6074852823459026E-2</c:v>
                </c:pt>
                <c:pt idx="442">
                  <c:v>2.5573587939710419E-2</c:v>
                </c:pt>
                <c:pt idx="443">
                  <c:v>2.519944886424955E-2</c:v>
                </c:pt>
                <c:pt idx="444">
                  <c:v>2.639944886303883E-2</c:v>
                </c:pt>
                <c:pt idx="445">
                  <c:v>2.5893397715850926E-2</c:v>
                </c:pt>
                <c:pt idx="446">
                  <c:v>2.7157346561242773E-2</c:v>
                </c:pt>
                <c:pt idx="447">
                  <c:v>2.7677346562658384E-2</c:v>
                </c:pt>
                <c:pt idx="448">
                  <c:v>3.1065537059634878E-2</c:v>
                </c:pt>
                <c:pt idx="449">
                  <c:v>2.6792209699297204E-2</c:v>
                </c:pt>
                <c:pt idx="450">
                  <c:v>2.754612944665881E-2</c:v>
                </c:pt>
                <c:pt idx="451">
                  <c:v>3.0811928711593231E-2</c:v>
                </c:pt>
                <c:pt idx="452">
                  <c:v>2.6856186598797988E-2</c:v>
                </c:pt>
                <c:pt idx="453">
                  <c:v>2.7950100104846425E-2</c:v>
                </c:pt>
                <c:pt idx="454">
                  <c:v>2.7705302473702884E-2</c:v>
                </c:pt>
                <c:pt idx="455">
                  <c:v>2.8562861804672525E-2</c:v>
                </c:pt>
                <c:pt idx="456">
                  <c:v>2.8013467846578245E-2</c:v>
                </c:pt>
                <c:pt idx="457">
                  <c:v>2.8013467846578245E-2</c:v>
                </c:pt>
                <c:pt idx="458">
                  <c:v>2.5656340677434948E-2</c:v>
                </c:pt>
                <c:pt idx="459">
                  <c:v>2.6693603791162465E-2</c:v>
                </c:pt>
                <c:pt idx="460">
                  <c:v>2.9890899570635714E-2</c:v>
                </c:pt>
                <c:pt idx="461">
                  <c:v>2.9009265830949395E-2</c:v>
                </c:pt>
                <c:pt idx="462">
                  <c:v>2.991760662183739E-2</c:v>
                </c:pt>
                <c:pt idx="463">
                  <c:v>2.937149555838401E-2</c:v>
                </c:pt>
                <c:pt idx="464">
                  <c:v>2.8987421525535659E-2</c:v>
                </c:pt>
                <c:pt idx="465">
                  <c:v>2.9099179545304426E-2</c:v>
                </c:pt>
                <c:pt idx="466">
                  <c:v>3.0878316941418855E-2</c:v>
                </c:pt>
                <c:pt idx="467">
                  <c:v>2.9755435207159387E-2</c:v>
                </c:pt>
                <c:pt idx="468">
                  <c:v>3.0655435213527305E-2</c:v>
                </c:pt>
                <c:pt idx="469">
                  <c:v>3.1109314151191583E-2</c:v>
                </c:pt>
                <c:pt idx="470">
                  <c:v>3.1840345263902593E-2</c:v>
                </c:pt>
                <c:pt idx="471">
                  <c:v>3.0856284264765426E-2</c:v>
                </c:pt>
                <c:pt idx="472">
                  <c:v>3.0410162936061795E-2</c:v>
                </c:pt>
                <c:pt idx="473">
                  <c:v>3.0223653642763526E-2</c:v>
                </c:pt>
                <c:pt idx="474">
                  <c:v>2.5283100328491227E-2</c:v>
                </c:pt>
                <c:pt idx="475">
                  <c:v>3.0173329314837242E-2</c:v>
                </c:pt>
                <c:pt idx="476">
                  <c:v>3.0517169264002615E-2</c:v>
                </c:pt>
                <c:pt idx="477">
                  <c:v>3.0112497753267912E-2</c:v>
                </c:pt>
                <c:pt idx="478">
                  <c:v>3.0361251184868713E-2</c:v>
                </c:pt>
                <c:pt idx="479">
                  <c:v>3.0269313586529841E-2</c:v>
                </c:pt>
                <c:pt idx="480">
                  <c:v>3.0410115213927343E-2</c:v>
                </c:pt>
                <c:pt idx="481">
                  <c:v>3.0307014269204458E-2</c:v>
                </c:pt>
                <c:pt idx="482">
                  <c:v>3.0134937180028593E-2</c:v>
                </c:pt>
                <c:pt idx="483">
                  <c:v>3.0349441593824408E-2</c:v>
                </c:pt>
                <c:pt idx="484">
                  <c:v>3.0268597264271075E-2</c:v>
                </c:pt>
                <c:pt idx="485">
                  <c:v>3.0279097297494555E-2</c:v>
                </c:pt>
                <c:pt idx="486">
                  <c:v>3.0358042933158743E-2</c:v>
                </c:pt>
                <c:pt idx="487">
                  <c:v>3.0201276301590405E-2</c:v>
                </c:pt>
                <c:pt idx="488">
                  <c:v>3.0268726969913493E-2</c:v>
                </c:pt>
                <c:pt idx="489">
                  <c:v>3.039540596017486E-2</c:v>
                </c:pt>
                <c:pt idx="490">
                  <c:v>3.0260073857636561E-2</c:v>
                </c:pt>
                <c:pt idx="491">
                  <c:v>3.0321083532415583E-2</c:v>
                </c:pt>
                <c:pt idx="492">
                  <c:v>3.0373994269616567E-2</c:v>
                </c:pt>
                <c:pt idx="493">
                  <c:v>3.0248157190103774E-2</c:v>
                </c:pt>
                <c:pt idx="494">
                  <c:v>3.0434347133035999E-2</c:v>
                </c:pt>
                <c:pt idx="495">
                  <c:v>3.0192043014225085E-2</c:v>
                </c:pt>
                <c:pt idx="496">
                  <c:v>3.0225488506316203E-2</c:v>
                </c:pt>
                <c:pt idx="497">
                  <c:v>3.0310954887595023E-2</c:v>
                </c:pt>
                <c:pt idx="498">
                  <c:v>3.0317680529022117E-2</c:v>
                </c:pt>
                <c:pt idx="499">
                  <c:v>3.0471410395746579E-2</c:v>
                </c:pt>
                <c:pt idx="500">
                  <c:v>3.035523469558752E-2</c:v>
                </c:pt>
                <c:pt idx="501">
                  <c:v>3.0315447715711662E-2</c:v>
                </c:pt>
                <c:pt idx="502">
                  <c:v>3.0357117292315116E-2</c:v>
                </c:pt>
                <c:pt idx="503">
                  <c:v>3.0203843771830757E-2</c:v>
                </c:pt>
                <c:pt idx="504">
                  <c:v>3.0207059585025158E-2</c:v>
                </c:pt>
                <c:pt idx="505">
                  <c:v>3.0335820509913364E-2</c:v>
                </c:pt>
                <c:pt idx="506">
                  <c:v>3.0202344615474219E-2</c:v>
                </c:pt>
                <c:pt idx="507">
                  <c:v>3.0237998684980782E-2</c:v>
                </c:pt>
                <c:pt idx="508">
                  <c:v>3.0327394784629192E-2</c:v>
                </c:pt>
                <c:pt idx="509">
                  <c:v>3.0225150912227453E-2</c:v>
                </c:pt>
                <c:pt idx="510">
                  <c:v>3.025672612355125E-2</c:v>
                </c:pt>
                <c:pt idx="511">
                  <c:v>3.0269007069690605E-2</c:v>
                </c:pt>
                <c:pt idx="512">
                  <c:v>3.0317946011890643E-2</c:v>
                </c:pt>
                <c:pt idx="513">
                  <c:v>3.0309242251230863E-2</c:v>
                </c:pt>
                <c:pt idx="514">
                  <c:v>3.0257704919196198E-2</c:v>
                </c:pt>
                <c:pt idx="515">
                  <c:v>3.0276664090664599E-2</c:v>
                </c:pt>
                <c:pt idx="516">
                  <c:v>3.0432948871300491E-2</c:v>
                </c:pt>
                <c:pt idx="517">
                  <c:v>3.0302008060742864E-2</c:v>
                </c:pt>
                <c:pt idx="518">
                  <c:v>3.0370874480463696E-2</c:v>
                </c:pt>
                <c:pt idx="519">
                  <c:v>3.0322661403130474E-2</c:v>
                </c:pt>
                <c:pt idx="520">
                  <c:v>3.0307300864607811E-2</c:v>
                </c:pt>
                <c:pt idx="521">
                  <c:v>3.0321833959016855E-2</c:v>
                </c:pt>
                <c:pt idx="522">
                  <c:v>3.0303840890702444E-2</c:v>
                </c:pt>
                <c:pt idx="523">
                  <c:v>3.0314053111943535E-2</c:v>
                </c:pt>
                <c:pt idx="524">
                  <c:v>3.0282608593488969E-2</c:v>
                </c:pt>
                <c:pt idx="525">
                  <c:v>3.0294435997284874E-2</c:v>
                </c:pt>
                <c:pt idx="526">
                  <c:v>3.0353829927092155E-2</c:v>
                </c:pt>
                <c:pt idx="527">
                  <c:v>3.023034669853715E-2</c:v>
                </c:pt>
                <c:pt idx="528">
                  <c:v>3.0251170372813621E-2</c:v>
                </c:pt>
                <c:pt idx="529">
                  <c:v>3.0305586124190768E-2</c:v>
                </c:pt>
                <c:pt idx="530">
                  <c:v>3.0323211083773231E-2</c:v>
                </c:pt>
                <c:pt idx="531">
                  <c:v>3.0326833528183529E-2</c:v>
                </c:pt>
                <c:pt idx="532">
                  <c:v>3.0247873700570607E-2</c:v>
                </c:pt>
                <c:pt idx="533">
                  <c:v>3.0262883491811634E-2</c:v>
                </c:pt>
                <c:pt idx="534">
                  <c:v>3.0313341323284969E-2</c:v>
                </c:pt>
                <c:pt idx="535">
                  <c:v>3.0417977636989998E-2</c:v>
                </c:pt>
                <c:pt idx="536">
                  <c:v>3.0214456492787856E-2</c:v>
                </c:pt>
                <c:pt idx="537">
                  <c:v>3.0271322227010667E-2</c:v>
                </c:pt>
                <c:pt idx="538">
                  <c:v>3.0260268276114104E-2</c:v>
                </c:pt>
                <c:pt idx="539">
                  <c:v>3.0288864674010867E-2</c:v>
                </c:pt>
                <c:pt idx="540">
                  <c:v>3.0366322670520602E-2</c:v>
                </c:pt>
                <c:pt idx="541">
                  <c:v>3.0285811130430076E-2</c:v>
                </c:pt>
                <c:pt idx="542">
                  <c:v>3.0330133525655608E-2</c:v>
                </c:pt>
                <c:pt idx="543">
                  <c:v>3.0546879721815932E-2</c:v>
                </c:pt>
                <c:pt idx="544">
                  <c:v>3.1139107001873258E-2</c:v>
                </c:pt>
                <c:pt idx="545">
                  <c:v>3.0392957260748258E-2</c:v>
                </c:pt>
                <c:pt idx="546">
                  <c:v>3.1246807505583646E-2</c:v>
                </c:pt>
                <c:pt idx="547">
                  <c:v>3.1611410127731082E-2</c:v>
                </c:pt>
                <c:pt idx="548">
                  <c:v>3.154358746819369E-2</c:v>
                </c:pt>
                <c:pt idx="549">
                  <c:v>3.1596293210594567E-2</c:v>
                </c:pt>
                <c:pt idx="550">
                  <c:v>3.1238674223386276E-2</c:v>
                </c:pt>
                <c:pt idx="551">
                  <c:v>3.1624783069475706E-2</c:v>
                </c:pt>
                <c:pt idx="552">
                  <c:v>3.1256685497428507E-2</c:v>
                </c:pt>
                <c:pt idx="553">
                  <c:v>3.1280711348202886E-2</c:v>
                </c:pt>
                <c:pt idx="554">
                  <c:v>3.1280711348202886E-2</c:v>
                </c:pt>
                <c:pt idx="555">
                  <c:v>3.0934557096973028E-2</c:v>
                </c:pt>
                <c:pt idx="556">
                  <c:v>3.0934557096973028E-2</c:v>
                </c:pt>
                <c:pt idx="557">
                  <c:v>3.6735105456826123E-2</c:v>
                </c:pt>
                <c:pt idx="558">
                  <c:v>3.3341160106664491E-2</c:v>
                </c:pt>
                <c:pt idx="559">
                  <c:v>3.2194981933816473E-2</c:v>
                </c:pt>
                <c:pt idx="560">
                  <c:v>3.29023082564288E-2</c:v>
                </c:pt>
                <c:pt idx="561">
                  <c:v>3.274288138070916E-2</c:v>
                </c:pt>
                <c:pt idx="562">
                  <c:v>3.2115322703834916E-2</c:v>
                </c:pt>
                <c:pt idx="563">
                  <c:v>3.3369143425841408E-2</c:v>
                </c:pt>
                <c:pt idx="564">
                  <c:v>3.3992067562117992E-2</c:v>
                </c:pt>
                <c:pt idx="565">
                  <c:v>3.0345888214217617E-2</c:v>
                </c:pt>
                <c:pt idx="566">
                  <c:v>3.3299708856934243E-2</c:v>
                </c:pt>
                <c:pt idx="567">
                  <c:v>3.2567469079035682E-2</c:v>
                </c:pt>
                <c:pt idx="568">
                  <c:v>3.2567469079035682E-2</c:v>
                </c:pt>
                <c:pt idx="569">
                  <c:v>3.3721289143568395E-2</c:v>
                </c:pt>
                <c:pt idx="570">
                  <c:v>3.3721289143568395E-2</c:v>
                </c:pt>
                <c:pt idx="571">
                  <c:v>3.2428026719380845E-2</c:v>
                </c:pt>
                <c:pt idx="572">
                  <c:v>3.3702215412589012E-2</c:v>
                </c:pt>
                <c:pt idx="573">
                  <c:v>3.4052215414661205E-2</c:v>
                </c:pt>
                <c:pt idx="574">
                  <c:v>3.2856028973990231E-2</c:v>
                </c:pt>
                <c:pt idx="575">
                  <c:v>3.4609842517917579E-2</c:v>
                </c:pt>
                <c:pt idx="576">
                  <c:v>3.4684146329716961E-2</c:v>
                </c:pt>
                <c:pt idx="577">
                  <c:v>3.4955630502649937E-2</c:v>
                </c:pt>
                <c:pt idx="578">
                  <c:v>3.470942709616983E-2</c:v>
                </c:pt>
                <c:pt idx="579">
                  <c:v>3.4738505361027003E-2</c:v>
                </c:pt>
                <c:pt idx="580">
                  <c:v>3.5167965369240953E-2</c:v>
                </c:pt>
                <c:pt idx="581">
                  <c:v>3.4582445087274899E-2</c:v>
                </c:pt>
                <c:pt idx="582">
                  <c:v>3.5121307773894092E-2</c:v>
                </c:pt>
                <c:pt idx="583">
                  <c:v>3.5841971163337413E-2</c:v>
                </c:pt>
                <c:pt idx="584">
                  <c:v>3.5695177594226211E-2</c:v>
                </c:pt>
                <c:pt idx="585">
                  <c:v>3.6663196101564217E-2</c:v>
                </c:pt>
                <c:pt idx="586">
                  <c:v>3.774297198578179E-2</c:v>
                </c:pt>
                <c:pt idx="587">
                  <c:v>3.6453422924817652E-2</c:v>
                </c:pt>
                <c:pt idx="588">
                  <c:v>3.69752893588145E-2</c:v>
                </c:pt>
                <c:pt idx="589">
                  <c:v>3.732494745112553E-2</c:v>
                </c:pt>
                <c:pt idx="590">
                  <c:v>3.7731510156006481E-2</c:v>
                </c:pt>
                <c:pt idx="591">
                  <c:v>3.8340802131844307E-2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9F-4EED-9687-8D2F8F01D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140144"/>
        <c:axId val="1"/>
      </c:scatterChart>
      <c:valAx>
        <c:axId val="679140144"/>
        <c:scaling>
          <c:orientation val="minMax"/>
          <c:max val="60000"/>
          <c:min val="-1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0"/>
        <c:minorUnit val="5000"/>
      </c:valAx>
      <c:valAx>
        <c:axId val="1"/>
        <c:scaling>
          <c:orientation val="minMax"/>
          <c:max val="0.05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140144"/>
        <c:crosses val="autoZero"/>
        <c:crossBetween val="midCat"/>
        <c:majorUnit val="0.05"/>
        <c:minorUnit val="0.0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36712797997024565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4364670885944"/>
          <c:y val="0.12320934143498925"/>
          <c:w val="0.83563873433709912"/>
          <c:h val="0.653296042957617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</c:f>
              <c:strCache>
                <c:ptCount val="1"/>
                <c:pt idx="0">
                  <c:v>Lavrov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(2)'!$S$21:$S$73</c:f>
              <c:numCache>
                <c:formatCode>General</c:formatCode>
                <c:ptCount val="53"/>
                <c:pt idx="0">
                  <c:v>-6.7764999999999418</c:v>
                </c:pt>
                <c:pt idx="1">
                  <c:v>0</c:v>
                </c:pt>
                <c:pt idx="2">
                  <c:v>3.1534000000028755</c:v>
                </c:pt>
                <c:pt idx="3">
                  <c:v>5.1394000000000233</c:v>
                </c:pt>
                <c:pt idx="4">
                  <c:v>6.1908000000039465</c:v>
                </c:pt>
                <c:pt idx="5">
                  <c:v>365.14110000000073</c:v>
                </c:pt>
                <c:pt idx="6">
                  <c:v>367.94340000000375</c:v>
                </c:pt>
                <c:pt idx="7">
                  <c:v>373.08649999999761</c:v>
                </c:pt>
                <c:pt idx="8">
                  <c:v>379.04669999999896</c:v>
                </c:pt>
                <c:pt idx="9">
                  <c:v>722.22110000000248</c:v>
                </c:pt>
                <c:pt idx="10">
                  <c:v>725.02640000000247</c:v>
                </c:pt>
                <c:pt idx="11">
                  <c:v>725.1443999999974</c:v>
                </c:pt>
                <c:pt idx="12">
                  <c:v>730.04989999999816</c:v>
                </c:pt>
                <c:pt idx="13">
                  <c:v>746.0570000000007</c:v>
                </c:pt>
                <c:pt idx="14">
                  <c:v>748.16040000000066</c:v>
                </c:pt>
                <c:pt idx="15">
                  <c:v>752.24949999999808</c:v>
                </c:pt>
                <c:pt idx="16">
                  <c:v>753.18400000000111</c:v>
                </c:pt>
                <c:pt idx="17">
                  <c:v>755.28889999999956</c:v>
                </c:pt>
                <c:pt idx="18">
                  <c:v>763.11520000000019</c:v>
                </c:pt>
                <c:pt idx="19">
                  <c:v>765.21790000000328</c:v>
                </c:pt>
                <c:pt idx="20">
                  <c:v>816.16320000000269</c:v>
                </c:pt>
                <c:pt idx="21">
                  <c:v>816.86510000000271</c:v>
                </c:pt>
                <c:pt idx="22">
                  <c:v>2840.5097999999998</c:v>
                </c:pt>
                <c:pt idx="23">
                  <c:v>2842.4968000000008</c:v>
                </c:pt>
                <c:pt idx="24">
                  <c:v>2882.4573000000019</c:v>
                </c:pt>
                <c:pt idx="25">
                  <c:v>2897.4144000000015</c:v>
                </c:pt>
                <c:pt idx="26">
                  <c:v>2912.370600000002</c:v>
                </c:pt>
                <c:pt idx="27">
                  <c:v>2913.5388000000021</c:v>
                </c:pt>
                <c:pt idx="28">
                  <c:v>2916.3433000000005</c:v>
                </c:pt>
                <c:pt idx="29">
                  <c:v>2916.4596999999994</c:v>
                </c:pt>
                <c:pt idx="30">
                  <c:v>2916.5765000000029</c:v>
                </c:pt>
                <c:pt idx="31">
                  <c:v>2920.4316000000035</c:v>
                </c:pt>
                <c:pt idx="32">
                  <c:v>2934.3372999999992</c:v>
                </c:pt>
                <c:pt idx="33">
                  <c:v>2934.4536999999982</c:v>
                </c:pt>
                <c:pt idx="34">
                  <c:v>2942.2822000000015</c:v>
                </c:pt>
                <c:pt idx="35">
                  <c:v>2942.3994200000016</c:v>
                </c:pt>
                <c:pt idx="36">
                  <c:v>2971.0255000000034</c:v>
                </c:pt>
                <c:pt idx="37">
                  <c:v>2974.1791999999987</c:v>
                </c:pt>
                <c:pt idx="38">
                  <c:v>2975.2327000000005</c:v>
                </c:pt>
                <c:pt idx="39">
                  <c:v>2980.0226000000039</c:v>
                </c:pt>
                <c:pt idx="40">
                  <c:v>5486.3646000000008</c:v>
                </c:pt>
                <c:pt idx="41">
                  <c:v>5487.4155000000028</c:v>
                </c:pt>
                <c:pt idx="42">
                  <c:v>5487.5331000000006</c:v>
                </c:pt>
                <c:pt idx="43">
                  <c:v>5487.6494999999995</c:v>
                </c:pt>
                <c:pt idx="44">
                  <c:v>5488.3508000000002</c:v>
                </c:pt>
                <c:pt idx="45">
                  <c:v>5488.4676000000036</c:v>
                </c:pt>
                <c:pt idx="46">
                  <c:v>9921.9584000000032</c:v>
                </c:pt>
                <c:pt idx="47">
                  <c:v>9922.0759000000035</c:v>
                </c:pt>
                <c:pt idx="48">
                  <c:v>9926.165860000001</c:v>
                </c:pt>
                <c:pt idx="49">
                  <c:v>9926.2819099999979</c:v>
                </c:pt>
                <c:pt idx="50">
                  <c:v>9942.0573300000033</c:v>
                </c:pt>
                <c:pt idx="51">
                  <c:v>9942.1732200000042</c:v>
                </c:pt>
                <c:pt idx="52">
                  <c:v>9951.0542599999972</c:v>
                </c:pt>
              </c:numCache>
            </c:numRef>
          </c:xVal>
          <c:yVal>
            <c:numRef>
              <c:f>'A (2)'!$H$21:$H$73</c:f>
              <c:numCache>
                <c:formatCode>General</c:formatCode>
                <c:ptCount val="53"/>
                <c:pt idx="0">
                  <c:v>5.2971999684814364E-4</c:v>
                </c:pt>
                <c:pt idx="1">
                  <c:v>0</c:v>
                </c:pt>
                <c:pt idx="2">
                  <c:v>-1.4241799945011735E-3</c:v>
                </c:pt>
                <c:pt idx="3">
                  <c:v>-1.794960000552237E-3</c:v>
                </c:pt>
                <c:pt idx="4">
                  <c:v>-2.0030199957545847E-3</c:v>
                </c:pt>
                <c:pt idx="5">
                  <c:v>-5.8749999880092219E-4</c:v>
                </c:pt>
                <c:pt idx="6">
                  <c:v>-2.5756599934538826E-3</c:v>
                </c:pt>
                <c:pt idx="7">
                  <c:v>-6.7062000016449019E-4</c:v>
                </c:pt>
                <c:pt idx="8">
                  <c:v>4.170399988652207E-4</c:v>
                </c:pt>
                <c:pt idx="9">
                  <c:v>5.3460003982763737E-5</c:v>
                </c:pt>
                <c:pt idx="10">
                  <c:v>1.0652999990270473E-3</c:v>
                </c:pt>
                <c:pt idx="11">
                  <c:v>2.219959998910781E-3</c:v>
                </c:pt>
                <c:pt idx="12">
                  <c:v>2.1567999647231773E-4</c:v>
                </c:pt>
                <c:pt idx="13">
                  <c:v>-4.9589999980526045E-4</c:v>
                </c:pt>
                <c:pt idx="14">
                  <c:v>-3.1201999809127301E-4</c:v>
                </c:pt>
                <c:pt idx="15">
                  <c:v>-7.9892000212566927E-4</c:v>
                </c:pt>
                <c:pt idx="16">
                  <c:v>-1.0616399958962575E-3</c:v>
                </c:pt>
                <c:pt idx="17">
                  <c:v>6.2223999702837318E-4</c:v>
                </c:pt>
                <c:pt idx="18">
                  <c:v>-1.715539998258464E-3</c:v>
                </c:pt>
                <c:pt idx="19">
                  <c:v>-2.2316599934129044E-3</c:v>
                </c:pt>
                <c:pt idx="20">
                  <c:v>-1.4998999977251515E-3</c:v>
                </c:pt>
                <c:pt idx="21">
                  <c:v>-6.7193999711889774E-4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B6-4822-BB50-2AFA1464C2C7}"/>
            </c:ext>
          </c:extLst>
        </c:ser>
        <c:ser>
          <c:idx val="1"/>
          <c:order val="1"/>
          <c:tx>
            <c:strRef>
              <c:f>'A (2)'!$I$20</c:f>
              <c:strCache>
                <c:ptCount val="1"/>
                <c:pt idx="0">
                  <c:v>Brad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(2)'!$S$21:$S$73</c:f>
              <c:numCache>
                <c:formatCode>General</c:formatCode>
                <c:ptCount val="53"/>
                <c:pt idx="0">
                  <c:v>-6.7764999999999418</c:v>
                </c:pt>
                <c:pt idx="1">
                  <c:v>0</c:v>
                </c:pt>
                <c:pt idx="2">
                  <c:v>3.1534000000028755</c:v>
                </c:pt>
                <c:pt idx="3">
                  <c:v>5.1394000000000233</c:v>
                </c:pt>
                <c:pt idx="4">
                  <c:v>6.1908000000039465</c:v>
                </c:pt>
                <c:pt idx="5">
                  <c:v>365.14110000000073</c:v>
                </c:pt>
                <c:pt idx="6">
                  <c:v>367.94340000000375</c:v>
                </c:pt>
                <c:pt idx="7">
                  <c:v>373.08649999999761</c:v>
                </c:pt>
                <c:pt idx="8">
                  <c:v>379.04669999999896</c:v>
                </c:pt>
                <c:pt idx="9">
                  <c:v>722.22110000000248</c:v>
                </c:pt>
                <c:pt idx="10">
                  <c:v>725.02640000000247</c:v>
                </c:pt>
                <c:pt idx="11">
                  <c:v>725.1443999999974</c:v>
                </c:pt>
                <c:pt idx="12">
                  <c:v>730.04989999999816</c:v>
                </c:pt>
                <c:pt idx="13">
                  <c:v>746.0570000000007</c:v>
                </c:pt>
                <c:pt idx="14">
                  <c:v>748.16040000000066</c:v>
                </c:pt>
                <c:pt idx="15">
                  <c:v>752.24949999999808</c:v>
                </c:pt>
                <c:pt idx="16">
                  <c:v>753.18400000000111</c:v>
                </c:pt>
                <c:pt idx="17">
                  <c:v>755.28889999999956</c:v>
                </c:pt>
                <c:pt idx="18">
                  <c:v>763.11520000000019</c:v>
                </c:pt>
                <c:pt idx="19">
                  <c:v>765.21790000000328</c:v>
                </c:pt>
                <c:pt idx="20">
                  <c:v>816.16320000000269</c:v>
                </c:pt>
                <c:pt idx="21">
                  <c:v>816.86510000000271</c:v>
                </c:pt>
                <c:pt idx="22">
                  <c:v>2840.5097999999998</c:v>
                </c:pt>
                <c:pt idx="23">
                  <c:v>2842.4968000000008</c:v>
                </c:pt>
                <c:pt idx="24">
                  <c:v>2882.4573000000019</c:v>
                </c:pt>
                <c:pt idx="25">
                  <c:v>2897.4144000000015</c:v>
                </c:pt>
                <c:pt idx="26">
                  <c:v>2912.370600000002</c:v>
                </c:pt>
                <c:pt idx="27">
                  <c:v>2913.5388000000021</c:v>
                </c:pt>
                <c:pt idx="28">
                  <c:v>2916.3433000000005</c:v>
                </c:pt>
                <c:pt idx="29">
                  <c:v>2916.4596999999994</c:v>
                </c:pt>
                <c:pt idx="30">
                  <c:v>2916.5765000000029</c:v>
                </c:pt>
                <c:pt idx="31">
                  <c:v>2920.4316000000035</c:v>
                </c:pt>
                <c:pt idx="32">
                  <c:v>2934.3372999999992</c:v>
                </c:pt>
                <c:pt idx="33">
                  <c:v>2934.4536999999982</c:v>
                </c:pt>
                <c:pt idx="34">
                  <c:v>2942.2822000000015</c:v>
                </c:pt>
                <c:pt idx="35">
                  <c:v>2942.3994200000016</c:v>
                </c:pt>
                <c:pt idx="36">
                  <c:v>2971.0255000000034</c:v>
                </c:pt>
                <c:pt idx="37">
                  <c:v>2974.1791999999987</c:v>
                </c:pt>
                <c:pt idx="38">
                  <c:v>2975.2327000000005</c:v>
                </c:pt>
                <c:pt idx="39">
                  <c:v>2980.0226000000039</c:v>
                </c:pt>
                <c:pt idx="40">
                  <c:v>5486.3646000000008</c:v>
                </c:pt>
                <c:pt idx="41">
                  <c:v>5487.4155000000028</c:v>
                </c:pt>
                <c:pt idx="42">
                  <c:v>5487.5331000000006</c:v>
                </c:pt>
                <c:pt idx="43">
                  <c:v>5487.6494999999995</c:v>
                </c:pt>
                <c:pt idx="44">
                  <c:v>5488.3508000000002</c:v>
                </c:pt>
                <c:pt idx="45">
                  <c:v>5488.4676000000036</c:v>
                </c:pt>
                <c:pt idx="46">
                  <c:v>9921.9584000000032</c:v>
                </c:pt>
                <c:pt idx="47">
                  <c:v>9922.0759000000035</c:v>
                </c:pt>
                <c:pt idx="48">
                  <c:v>9926.165860000001</c:v>
                </c:pt>
                <c:pt idx="49">
                  <c:v>9926.2819099999979</c:v>
                </c:pt>
                <c:pt idx="50">
                  <c:v>9942.0573300000033</c:v>
                </c:pt>
                <c:pt idx="51">
                  <c:v>9942.1732200000042</c:v>
                </c:pt>
                <c:pt idx="52">
                  <c:v>9951.0542599999972</c:v>
                </c:pt>
              </c:numCache>
            </c:numRef>
          </c:xVal>
          <c:yVal>
            <c:numRef>
              <c:f>'A (2)'!$I$21:$I$73</c:f>
              <c:numCache>
                <c:formatCode>General</c:formatCode>
                <c:ptCount val="53"/>
                <c:pt idx="22">
                  <c:v>-4.1539999801898375E-4</c:v>
                </c:pt>
                <c:pt idx="23">
                  <c:v>2.1381999977165833E-4</c:v>
                </c:pt>
                <c:pt idx="24">
                  <c:v>-3.9245999505510554E-4</c:v>
                </c:pt>
                <c:pt idx="25">
                  <c:v>5.0401999760651961E-4</c:v>
                </c:pt>
                <c:pt idx="26">
                  <c:v>5.005000057280995E-4</c:v>
                </c:pt>
                <c:pt idx="27">
                  <c:v>2.4710000434424728E-4</c:v>
                </c:pt>
                <c:pt idx="28">
                  <c:v>4.5893999777035788E-4</c:v>
                </c:pt>
                <c:pt idx="29">
                  <c:v>1.3600001693703234E-5</c:v>
                </c:pt>
                <c:pt idx="30">
                  <c:v>-3.1739997211843729E-5</c:v>
                </c:pt>
                <c:pt idx="31">
                  <c:v>-8.2795999333029613E-4</c:v>
                </c:pt>
                <c:pt idx="32">
                  <c:v>2.7658000180963427E-4</c:v>
                </c:pt>
                <c:pt idx="33">
                  <c:v>-1.6876000154297799E-4</c:v>
                </c:pt>
                <c:pt idx="34">
                  <c:v>-3.0654000147478655E-4</c:v>
                </c:pt>
                <c:pt idx="35">
                  <c:v>6.8120003561489284E-5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B6-4822-BB50-2AFA1464C2C7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Hoff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(2)'!$D$21:$D$41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(2)'!$S$21:$S$73</c:f>
              <c:numCache>
                <c:formatCode>General</c:formatCode>
                <c:ptCount val="53"/>
                <c:pt idx="0">
                  <c:v>-6.7764999999999418</c:v>
                </c:pt>
                <c:pt idx="1">
                  <c:v>0</c:v>
                </c:pt>
                <c:pt idx="2">
                  <c:v>3.1534000000028755</c:v>
                </c:pt>
                <c:pt idx="3">
                  <c:v>5.1394000000000233</c:v>
                </c:pt>
                <c:pt idx="4">
                  <c:v>6.1908000000039465</c:v>
                </c:pt>
                <c:pt idx="5">
                  <c:v>365.14110000000073</c:v>
                </c:pt>
                <c:pt idx="6">
                  <c:v>367.94340000000375</c:v>
                </c:pt>
                <c:pt idx="7">
                  <c:v>373.08649999999761</c:v>
                </c:pt>
                <c:pt idx="8">
                  <c:v>379.04669999999896</c:v>
                </c:pt>
                <c:pt idx="9">
                  <c:v>722.22110000000248</c:v>
                </c:pt>
                <c:pt idx="10">
                  <c:v>725.02640000000247</c:v>
                </c:pt>
                <c:pt idx="11">
                  <c:v>725.1443999999974</c:v>
                </c:pt>
                <c:pt idx="12">
                  <c:v>730.04989999999816</c:v>
                </c:pt>
                <c:pt idx="13">
                  <c:v>746.0570000000007</c:v>
                </c:pt>
                <c:pt idx="14">
                  <c:v>748.16040000000066</c:v>
                </c:pt>
                <c:pt idx="15">
                  <c:v>752.24949999999808</c:v>
                </c:pt>
                <c:pt idx="16">
                  <c:v>753.18400000000111</c:v>
                </c:pt>
                <c:pt idx="17">
                  <c:v>755.28889999999956</c:v>
                </c:pt>
                <c:pt idx="18">
                  <c:v>763.11520000000019</c:v>
                </c:pt>
                <c:pt idx="19">
                  <c:v>765.21790000000328</c:v>
                </c:pt>
                <c:pt idx="20">
                  <c:v>816.16320000000269</c:v>
                </c:pt>
                <c:pt idx="21">
                  <c:v>816.86510000000271</c:v>
                </c:pt>
                <c:pt idx="22">
                  <c:v>2840.5097999999998</c:v>
                </c:pt>
                <c:pt idx="23">
                  <c:v>2842.4968000000008</c:v>
                </c:pt>
                <c:pt idx="24">
                  <c:v>2882.4573000000019</c:v>
                </c:pt>
                <c:pt idx="25">
                  <c:v>2897.4144000000015</c:v>
                </c:pt>
                <c:pt idx="26">
                  <c:v>2912.370600000002</c:v>
                </c:pt>
                <c:pt idx="27">
                  <c:v>2913.5388000000021</c:v>
                </c:pt>
                <c:pt idx="28">
                  <c:v>2916.3433000000005</c:v>
                </c:pt>
                <c:pt idx="29">
                  <c:v>2916.4596999999994</c:v>
                </c:pt>
                <c:pt idx="30">
                  <c:v>2916.5765000000029</c:v>
                </c:pt>
                <c:pt idx="31">
                  <c:v>2920.4316000000035</c:v>
                </c:pt>
                <c:pt idx="32">
                  <c:v>2934.3372999999992</c:v>
                </c:pt>
                <c:pt idx="33">
                  <c:v>2934.4536999999982</c:v>
                </c:pt>
                <c:pt idx="34">
                  <c:v>2942.2822000000015</c:v>
                </c:pt>
                <c:pt idx="35">
                  <c:v>2942.3994200000016</c:v>
                </c:pt>
                <c:pt idx="36">
                  <c:v>2971.0255000000034</c:v>
                </c:pt>
                <c:pt idx="37">
                  <c:v>2974.1791999999987</c:v>
                </c:pt>
                <c:pt idx="38">
                  <c:v>2975.2327000000005</c:v>
                </c:pt>
                <c:pt idx="39">
                  <c:v>2980.0226000000039</c:v>
                </c:pt>
                <c:pt idx="40">
                  <c:v>5486.3646000000008</c:v>
                </c:pt>
                <c:pt idx="41">
                  <c:v>5487.4155000000028</c:v>
                </c:pt>
                <c:pt idx="42">
                  <c:v>5487.5331000000006</c:v>
                </c:pt>
                <c:pt idx="43">
                  <c:v>5487.6494999999995</c:v>
                </c:pt>
                <c:pt idx="44">
                  <c:v>5488.3508000000002</c:v>
                </c:pt>
                <c:pt idx="45">
                  <c:v>5488.4676000000036</c:v>
                </c:pt>
                <c:pt idx="46">
                  <c:v>9921.9584000000032</c:v>
                </c:pt>
                <c:pt idx="47">
                  <c:v>9922.0759000000035</c:v>
                </c:pt>
                <c:pt idx="48">
                  <c:v>9926.165860000001</c:v>
                </c:pt>
                <c:pt idx="49">
                  <c:v>9926.2819099999979</c:v>
                </c:pt>
                <c:pt idx="50">
                  <c:v>9942.0573300000033</c:v>
                </c:pt>
                <c:pt idx="51">
                  <c:v>9942.1732200000042</c:v>
                </c:pt>
                <c:pt idx="52">
                  <c:v>9951.0542599999972</c:v>
                </c:pt>
              </c:numCache>
            </c:numRef>
          </c:xVal>
          <c:yVal>
            <c:numRef>
              <c:f>'A (2)'!$J$21:$J$73</c:f>
              <c:numCache>
                <c:formatCode>General</c:formatCode>
                <c:ptCount val="53"/>
                <c:pt idx="36">
                  <c:v>-9.6017999749165028E-4</c:v>
                </c:pt>
                <c:pt idx="37">
                  <c:v>-2.0843599995714612E-3</c:v>
                </c:pt>
                <c:pt idx="38">
                  <c:v>-1.9241999689256772E-4</c:v>
                </c:pt>
                <c:pt idx="39">
                  <c:v>-9.5135999436024576E-4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B6-4822-BB50-2AFA1464C2C7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Samec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(2)'!$D$21:$D$41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(2)'!$S$21:$S$73</c:f>
              <c:numCache>
                <c:formatCode>General</c:formatCode>
                <c:ptCount val="53"/>
                <c:pt idx="0">
                  <c:v>-6.7764999999999418</c:v>
                </c:pt>
                <c:pt idx="1">
                  <c:v>0</c:v>
                </c:pt>
                <c:pt idx="2">
                  <c:v>3.1534000000028755</c:v>
                </c:pt>
                <c:pt idx="3">
                  <c:v>5.1394000000000233</c:v>
                </c:pt>
                <c:pt idx="4">
                  <c:v>6.1908000000039465</c:v>
                </c:pt>
                <c:pt idx="5">
                  <c:v>365.14110000000073</c:v>
                </c:pt>
                <c:pt idx="6">
                  <c:v>367.94340000000375</c:v>
                </c:pt>
                <c:pt idx="7">
                  <c:v>373.08649999999761</c:v>
                </c:pt>
                <c:pt idx="8">
                  <c:v>379.04669999999896</c:v>
                </c:pt>
                <c:pt idx="9">
                  <c:v>722.22110000000248</c:v>
                </c:pt>
                <c:pt idx="10">
                  <c:v>725.02640000000247</c:v>
                </c:pt>
                <c:pt idx="11">
                  <c:v>725.1443999999974</c:v>
                </c:pt>
                <c:pt idx="12">
                  <c:v>730.04989999999816</c:v>
                </c:pt>
                <c:pt idx="13">
                  <c:v>746.0570000000007</c:v>
                </c:pt>
                <c:pt idx="14">
                  <c:v>748.16040000000066</c:v>
                </c:pt>
                <c:pt idx="15">
                  <c:v>752.24949999999808</c:v>
                </c:pt>
                <c:pt idx="16">
                  <c:v>753.18400000000111</c:v>
                </c:pt>
                <c:pt idx="17">
                  <c:v>755.28889999999956</c:v>
                </c:pt>
                <c:pt idx="18">
                  <c:v>763.11520000000019</c:v>
                </c:pt>
                <c:pt idx="19">
                  <c:v>765.21790000000328</c:v>
                </c:pt>
                <c:pt idx="20">
                  <c:v>816.16320000000269</c:v>
                </c:pt>
                <c:pt idx="21">
                  <c:v>816.86510000000271</c:v>
                </c:pt>
                <c:pt idx="22">
                  <c:v>2840.5097999999998</c:v>
                </c:pt>
                <c:pt idx="23">
                  <c:v>2842.4968000000008</c:v>
                </c:pt>
                <c:pt idx="24">
                  <c:v>2882.4573000000019</c:v>
                </c:pt>
                <c:pt idx="25">
                  <c:v>2897.4144000000015</c:v>
                </c:pt>
                <c:pt idx="26">
                  <c:v>2912.370600000002</c:v>
                </c:pt>
                <c:pt idx="27">
                  <c:v>2913.5388000000021</c:v>
                </c:pt>
                <c:pt idx="28">
                  <c:v>2916.3433000000005</c:v>
                </c:pt>
                <c:pt idx="29">
                  <c:v>2916.4596999999994</c:v>
                </c:pt>
                <c:pt idx="30">
                  <c:v>2916.5765000000029</c:v>
                </c:pt>
                <c:pt idx="31">
                  <c:v>2920.4316000000035</c:v>
                </c:pt>
                <c:pt idx="32">
                  <c:v>2934.3372999999992</c:v>
                </c:pt>
                <c:pt idx="33">
                  <c:v>2934.4536999999982</c:v>
                </c:pt>
                <c:pt idx="34">
                  <c:v>2942.2822000000015</c:v>
                </c:pt>
                <c:pt idx="35">
                  <c:v>2942.3994200000016</c:v>
                </c:pt>
                <c:pt idx="36">
                  <c:v>2971.0255000000034</c:v>
                </c:pt>
                <c:pt idx="37">
                  <c:v>2974.1791999999987</c:v>
                </c:pt>
                <c:pt idx="38">
                  <c:v>2975.2327000000005</c:v>
                </c:pt>
                <c:pt idx="39">
                  <c:v>2980.0226000000039</c:v>
                </c:pt>
                <c:pt idx="40">
                  <c:v>5486.3646000000008</c:v>
                </c:pt>
                <c:pt idx="41">
                  <c:v>5487.4155000000028</c:v>
                </c:pt>
                <c:pt idx="42">
                  <c:v>5487.5331000000006</c:v>
                </c:pt>
                <c:pt idx="43">
                  <c:v>5487.6494999999995</c:v>
                </c:pt>
                <c:pt idx="44">
                  <c:v>5488.3508000000002</c:v>
                </c:pt>
                <c:pt idx="45">
                  <c:v>5488.4676000000036</c:v>
                </c:pt>
                <c:pt idx="46">
                  <c:v>9921.9584000000032</c:v>
                </c:pt>
                <c:pt idx="47">
                  <c:v>9922.0759000000035</c:v>
                </c:pt>
                <c:pt idx="48">
                  <c:v>9926.165860000001</c:v>
                </c:pt>
                <c:pt idx="49">
                  <c:v>9926.2819099999979</c:v>
                </c:pt>
                <c:pt idx="50">
                  <c:v>9942.0573300000033</c:v>
                </c:pt>
                <c:pt idx="51">
                  <c:v>9942.1732200000042</c:v>
                </c:pt>
                <c:pt idx="52">
                  <c:v>9951.0542599999972</c:v>
                </c:pt>
              </c:numCache>
            </c:numRef>
          </c:xVal>
          <c:yVal>
            <c:numRef>
              <c:f>'A (2)'!$K$21:$K$73</c:f>
              <c:numCache>
                <c:formatCode>General</c:formatCode>
                <c:ptCount val="53"/>
                <c:pt idx="40">
                  <c:v>8.5056399984750897E-3</c:v>
                </c:pt>
                <c:pt idx="41">
                  <c:v>7.7975800013518892E-3</c:v>
                </c:pt>
                <c:pt idx="42">
                  <c:v>8.5522400040645152E-3</c:v>
                </c:pt>
                <c:pt idx="43">
                  <c:v>8.106900000711903E-3</c:v>
                </c:pt>
                <c:pt idx="44">
                  <c:v>8.3348600019235164E-3</c:v>
                </c:pt>
                <c:pt idx="45">
                  <c:v>8.2895200030179694E-3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B6-4822-BB50-2AFA1464C2C7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Lister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(2)'!$S$21:$S$73</c:f>
              <c:numCache>
                <c:formatCode>General</c:formatCode>
                <c:ptCount val="53"/>
                <c:pt idx="0">
                  <c:v>-6.7764999999999418</c:v>
                </c:pt>
                <c:pt idx="1">
                  <c:v>0</c:v>
                </c:pt>
                <c:pt idx="2">
                  <c:v>3.1534000000028755</c:v>
                </c:pt>
                <c:pt idx="3">
                  <c:v>5.1394000000000233</c:v>
                </c:pt>
                <c:pt idx="4">
                  <c:v>6.1908000000039465</c:v>
                </c:pt>
                <c:pt idx="5">
                  <c:v>365.14110000000073</c:v>
                </c:pt>
                <c:pt idx="6">
                  <c:v>367.94340000000375</c:v>
                </c:pt>
                <c:pt idx="7">
                  <c:v>373.08649999999761</c:v>
                </c:pt>
                <c:pt idx="8">
                  <c:v>379.04669999999896</c:v>
                </c:pt>
                <c:pt idx="9">
                  <c:v>722.22110000000248</c:v>
                </c:pt>
                <c:pt idx="10">
                  <c:v>725.02640000000247</c:v>
                </c:pt>
                <c:pt idx="11">
                  <c:v>725.1443999999974</c:v>
                </c:pt>
                <c:pt idx="12">
                  <c:v>730.04989999999816</c:v>
                </c:pt>
                <c:pt idx="13">
                  <c:v>746.0570000000007</c:v>
                </c:pt>
                <c:pt idx="14">
                  <c:v>748.16040000000066</c:v>
                </c:pt>
                <c:pt idx="15">
                  <c:v>752.24949999999808</c:v>
                </c:pt>
                <c:pt idx="16">
                  <c:v>753.18400000000111</c:v>
                </c:pt>
                <c:pt idx="17">
                  <c:v>755.28889999999956</c:v>
                </c:pt>
                <c:pt idx="18">
                  <c:v>763.11520000000019</c:v>
                </c:pt>
                <c:pt idx="19">
                  <c:v>765.21790000000328</c:v>
                </c:pt>
                <c:pt idx="20">
                  <c:v>816.16320000000269</c:v>
                </c:pt>
                <c:pt idx="21">
                  <c:v>816.86510000000271</c:v>
                </c:pt>
                <c:pt idx="22">
                  <c:v>2840.5097999999998</c:v>
                </c:pt>
                <c:pt idx="23">
                  <c:v>2842.4968000000008</c:v>
                </c:pt>
                <c:pt idx="24">
                  <c:v>2882.4573000000019</c:v>
                </c:pt>
                <c:pt idx="25">
                  <c:v>2897.4144000000015</c:v>
                </c:pt>
                <c:pt idx="26">
                  <c:v>2912.370600000002</c:v>
                </c:pt>
                <c:pt idx="27">
                  <c:v>2913.5388000000021</c:v>
                </c:pt>
                <c:pt idx="28">
                  <c:v>2916.3433000000005</c:v>
                </c:pt>
                <c:pt idx="29">
                  <c:v>2916.4596999999994</c:v>
                </c:pt>
                <c:pt idx="30">
                  <c:v>2916.5765000000029</c:v>
                </c:pt>
                <c:pt idx="31">
                  <c:v>2920.4316000000035</c:v>
                </c:pt>
                <c:pt idx="32">
                  <c:v>2934.3372999999992</c:v>
                </c:pt>
                <c:pt idx="33">
                  <c:v>2934.4536999999982</c:v>
                </c:pt>
                <c:pt idx="34">
                  <c:v>2942.2822000000015</c:v>
                </c:pt>
                <c:pt idx="35">
                  <c:v>2942.3994200000016</c:v>
                </c:pt>
                <c:pt idx="36">
                  <c:v>2971.0255000000034</c:v>
                </c:pt>
                <c:pt idx="37">
                  <c:v>2974.1791999999987</c:v>
                </c:pt>
                <c:pt idx="38">
                  <c:v>2975.2327000000005</c:v>
                </c:pt>
                <c:pt idx="39">
                  <c:v>2980.0226000000039</c:v>
                </c:pt>
                <c:pt idx="40">
                  <c:v>5486.3646000000008</c:v>
                </c:pt>
                <c:pt idx="41">
                  <c:v>5487.4155000000028</c:v>
                </c:pt>
                <c:pt idx="42">
                  <c:v>5487.5331000000006</c:v>
                </c:pt>
                <c:pt idx="43">
                  <c:v>5487.6494999999995</c:v>
                </c:pt>
                <c:pt idx="44">
                  <c:v>5488.3508000000002</c:v>
                </c:pt>
                <c:pt idx="45">
                  <c:v>5488.4676000000036</c:v>
                </c:pt>
                <c:pt idx="46">
                  <c:v>9921.9584000000032</c:v>
                </c:pt>
                <c:pt idx="47">
                  <c:v>9922.0759000000035</c:v>
                </c:pt>
                <c:pt idx="48">
                  <c:v>9926.165860000001</c:v>
                </c:pt>
                <c:pt idx="49">
                  <c:v>9926.2819099999979</c:v>
                </c:pt>
                <c:pt idx="50">
                  <c:v>9942.0573300000033</c:v>
                </c:pt>
                <c:pt idx="51">
                  <c:v>9942.1732200000042</c:v>
                </c:pt>
                <c:pt idx="52">
                  <c:v>9951.0542599999972</c:v>
                </c:pt>
              </c:numCache>
            </c:numRef>
          </c:xVal>
          <c:yVal>
            <c:numRef>
              <c:f>'A (2)'!$L$21:$L$73</c:f>
              <c:numCache>
                <c:formatCode>General</c:formatCode>
                <c:ptCount val="53"/>
                <c:pt idx="46">
                  <c:v>3.6353900002723094E-2</c:v>
                </c:pt>
                <c:pt idx="47">
                  <c:v>3.7008560000685975E-2</c:v>
                </c:pt>
                <c:pt idx="48">
                  <c:v>3.7381659996754024E-2</c:v>
                </c:pt>
                <c:pt idx="49">
                  <c:v>3.6586319998605177E-2</c:v>
                </c:pt>
                <c:pt idx="50">
                  <c:v>3.7885420002567116E-2</c:v>
                </c:pt>
                <c:pt idx="51">
                  <c:v>3.6930080001184251E-2</c:v>
                </c:pt>
                <c:pt idx="52">
                  <c:v>3.7724239999079145E-2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B6-4822-BB50-2AFA1464C2C7}"/>
            </c:ext>
          </c:extLst>
        </c:ser>
        <c:ser>
          <c:idx val="7"/>
          <c:order val="5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(2)'!$S$21:$S$73</c:f>
              <c:numCache>
                <c:formatCode>General</c:formatCode>
                <c:ptCount val="53"/>
                <c:pt idx="0">
                  <c:v>-6.7764999999999418</c:v>
                </c:pt>
                <c:pt idx="1">
                  <c:v>0</c:v>
                </c:pt>
                <c:pt idx="2">
                  <c:v>3.1534000000028755</c:v>
                </c:pt>
                <c:pt idx="3">
                  <c:v>5.1394000000000233</c:v>
                </c:pt>
                <c:pt idx="4">
                  <c:v>6.1908000000039465</c:v>
                </c:pt>
                <c:pt idx="5">
                  <c:v>365.14110000000073</c:v>
                </c:pt>
                <c:pt idx="6">
                  <c:v>367.94340000000375</c:v>
                </c:pt>
                <c:pt idx="7">
                  <c:v>373.08649999999761</c:v>
                </c:pt>
                <c:pt idx="8">
                  <c:v>379.04669999999896</c:v>
                </c:pt>
                <c:pt idx="9">
                  <c:v>722.22110000000248</c:v>
                </c:pt>
                <c:pt idx="10">
                  <c:v>725.02640000000247</c:v>
                </c:pt>
                <c:pt idx="11">
                  <c:v>725.1443999999974</c:v>
                </c:pt>
                <c:pt idx="12">
                  <c:v>730.04989999999816</c:v>
                </c:pt>
                <c:pt idx="13">
                  <c:v>746.0570000000007</c:v>
                </c:pt>
                <c:pt idx="14">
                  <c:v>748.16040000000066</c:v>
                </c:pt>
                <c:pt idx="15">
                  <c:v>752.24949999999808</c:v>
                </c:pt>
                <c:pt idx="16">
                  <c:v>753.18400000000111</c:v>
                </c:pt>
                <c:pt idx="17">
                  <c:v>755.28889999999956</c:v>
                </c:pt>
                <c:pt idx="18">
                  <c:v>763.11520000000019</c:v>
                </c:pt>
                <c:pt idx="19">
                  <c:v>765.21790000000328</c:v>
                </c:pt>
                <c:pt idx="20">
                  <c:v>816.16320000000269</c:v>
                </c:pt>
                <c:pt idx="21">
                  <c:v>816.86510000000271</c:v>
                </c:pt>
                <c:pt idx="22">
                  <c:v>2840.5097999999998</c:v>
                </c:pt>
                <c:pt idx="23">
                  <c:v>2842.4968000000008</c:v>
                </c:pt>
                <c:pt idx="24">
                  <c:v>2882.4573000000019</c:v>
                </c:pt>
                <c:pt idx="25">
                  <c:v>2897.4144000000015</c:v>
                </c:pt>
                <c:pt idx="26">
                  <c:v>2912.370600000002</c:v>
                </c:pt>
                <c:pt idx="27">
                  <c:v>2913.5388000000021</c:v>
                </c:pt>
                <c:pt idx="28">
                  <c:v>2916.3433000000005</c:v>
                </c:pt>
                <c:pt idx="29">
                  <c:v>2916.4596999999994</c:v>
                </c:pt>
                <c:pt idx="30">
                  <c:v>2916.5765000000029</c:v>
                </c:pt>
                <c:pt idx="31">
                  <c:v>2920.4316000000035</c:v>
                </c:pt>
                <c:pt idx="32">
                  <c:v>2934.3372999999992</c:v>
                </c:pt>
                <c:pt idx="33">
                  <c:v>2934.4536999999982</c:v>
                </c:pt>
                <c:pt idx="34">
                  <c:v>2942.2822000000015</c:v>
                </c:pt>
                <c:pt idx="35">
                  <c:v>2942.3994200000016</c:v>
                </c:pt>
                <c:pt idx="36">
                  <c:v>2971.0255000000034</c:v>
                </c:pt>
                <c:pt idx="37">
                  <c:v>2974.1791999999987</c:v>
                </c:pt>
                <c:pt idx="38">
                  <c:v>2975.2327000000005</c:v>
                </c:pt>
                <c:pt idx="39">
                  <c:v>2980.0226000000039</c:v>
                </c:pt>
                <c:pt idx="40">
                  <c:v>5486.3646000000008</c:v>
                </c:pt>
                <c:pt idx="41">
                  <c:v>5487.4155000000028</c:v>
                </c:pt>
                <c:pt idx="42">
                  <c:v>5487.5331000000006</c:v>
                </c:pt>
                <c:pt idx="43">
                  <c:v>5487.6494999999995</c:v>
                </c:pt>
                <c:pt idx="44">
                  <c:v>5488.3508000000002</c:v>
                </c:pt>
                <c:pt idx="45">
                  <c:v>5488.4676000000036</c:v>
                </c:pt>
                <c:pt idx="46">
                  <c:v>9921.9584000000032</c:v>
                </c:pt>
                <c:pt idx="47">
                  <c:v>9922.0759000000035</c:v>
                </c:pt>
                <c:pt idx="48">
                  <c:v>9926.165860000001</c:v>
                </c:pt>
                <c:pt idx="49">
                  <c:v>9926.2819099999979</c:v>
                </c:pt>
                <c:pt idx="50">
                  <c:v>9942.0573300000033</c:v>
                </c:pt>
                <c:pt idx="51">
                  <c:v>9942.1732200000042</c:v>
                </c:pt>
                <c:pt idx="52">
                  <c:v>9951.0542599999972</c:v>
                </c:pt>
              </c:numCache>
            </c:numRef>
          </c:xVal>
          <c:yVal>
            <c:numRef>
              <c:f>'A (2)'!$O$21:$O$73</c:f>
              <c:numCache>
                <c:formatCode>General</c:formatCode>
                <c:ptCount val="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B6-4822-BB50-2AFA1464C2C7}"/>
            </c:ext>
          </c:extLst>
        </c:ser>
        <c:ser>
          <c:idx val="8"/>
          <c:order val="6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(2)'!$S$21:$S$73</c:f>
              <c:numCache>
                <c:formatCode>General</c:formatCode>
                <c:ptCount val="53"/>
                <c:pt idx="0">
                  <c:v>-6.7764999999999418</c:v>
                </c:pt>
                <c:pt idx="1">
                  <c:v>0</c:v>
                </c:pt>
                <c:pt idx="2">
                  <c:v>3.1534000000028755</c:v>
                </c:pt>
                <c:pt idx="3">
                  <c:v>5.1394000000000233</c:v>
                </c:pt>
                <c:pt idx="4">
                  <c:v>6.1908000000039465</c:v>
                </c:pt>
                <c:pt idx="5">
                  <c:v>365.14110000000073</c:v>
                </c:pt>
                <c:pt idx="6">
                  <c:v>367.94340000000375</c:v>
                </c:pt>
                <c:pt idx="7">
                  <c:v>373.08649999999761</c:v>
                </c:pt>
                <c:pt idx="8">
                  <c:v>379.04669999999896</c:v>
                </c:pt>
                <c:pt idx="9">
                  <c:v>722.22110000000248</c:v>
                </c:pt>
                <c:pt idx="10">
                  <c:v>725.02640000000247</c:v>
                </c:pt>
                <c:pt idx="11">
                  <c:v>725.1443999999974</c:v>
                </c:pt>
                <c:pt idx="12">
                  <c:v>730.04989999999816</c:v>
                </c:pt>
                <c:pt idx="13">
                  <c:v>746.0570000000007</c:v>
                </c:pt>
                <c:pt idx="14">
                  <c:v>748.16040000000066</c:v>
                </c:pt>
                <c:pt idx="15">
                  <c:v>752.24949999999808</c:v>
                </c:pt>
                <c:pt idx="16">
                  <c:v>753.18400000000111</c:v>
                </c:pt>
                <c:pt idx="17">
                  <c:v>755.28889999999956</c:v>
                </c:pt>
                <c:pt idx="18">
                  <c:v>763.11520000000019</c:v>
                </c:pt>
                <c:pt idx="19">
                  <c:v>765.21790000000328</c:v>
                </c:pt>
                <c:pt idx="20">
                  <c:v>816.16320000000269</c:v>
                </c:pt>
                <c:pt idx="21">
                  <c:v>816.86510000000271</c:v>
                </c:pt>
                <c:pt idx="22">
                  <c:v>2840.5097999999998</c:v>
                </c:pt>
                <c:pt idx="23">
                  <c:v>2842.4968000000008</c:v>
                </c:pt>
                <c:pt idx="24">
                  <c:v>2882.4573000000019</c:v>
                </c:pt>
                <c:pt idx="25">
                  <c:v>2897.4144000000015</c:v>
                </c:pt>
                <c:pt idx="26">
                  <c:v>2912.370600000002</c:v>
                </c:pt>
                <c:pt idx="27">
                  <c:v>2913.5388000000021</c:v>
                </c:pt>
                <c:pt idx="28">
                  <c:v>2916.3433000000005</c:v>
                </c:pt>
                <c:pt idx="29">
                  <c:v>2916.4596999999994</c:v>
                </c:pt>
                <c:pt idx="30">
                  <c:v>2916.5765000000029</c:v>
                </c:pt>
                <c:pt idx="31">
                  <c:v>2920.4316000000035</c:v>
                </c:pt>
                <c:pt idx="32">
                  <c:v>2934.3372999999992</c:v>
                </c:pt>
                <c:pt idx="33">
                  <c:v>2934.4536999999982</c:v>
                </c:pt>
                <c:pt idx="34">
                  <c:v>2942.2822000000015</c:v>
                </c:pt>
                <c:pt idx="35">
                  <c:v>2942.3994200000016</c:v>
                </c:pt>
                <c:pt idx="36">
                  <c:v>2971.0255000000034</c:v>
                </c:pt>
                <c:pt idx="37">
                  <c:v>2974.1791999999987</c:v>
                </c:pt>
                <c:pt idx="38">
                  <c:v>2975.2327000000005</c:v>
                </c:pt>
                <c:pt idx="39">
                  <c:v>2980.0226000000039</c:v>
                </c:pt>
                <c:pt idx="40">
                  <c:v>5486.3646000000008</c:v>
                </c:pt>
                <c:pt idx="41">
                  <c:v>5487.4155000000028</c:v>
                </c:pt>
                <c:pt idx="42">
                  <c:v>5487.5331000000006</c:v>
                </c:pt>
                <c:pt idx="43">
                  <c:v>5487.6494999999995</c:v>
                </c:pt>
                <c:pt idx="44">
                  <c:v>5488.3508000000002</c:v>
                </c:pt>
                <c:pt idx="45">
                  <c:v>5488.4676000000036</c:v>
                </c:pt>
                <c:pt idx="46">
                  <c:v>9921.9584000000032</c:v>
                </c:pt>
                <c:pt idx="47">
                  <c:v>9922.0759000000035</c:v>
                </c:pt>
                <c:pt idx="48">
                  <c:v>9926.165860000001</c:v>
                </c:pt>
                <c:pt idx="49">
                  <c:v>9926.2819099999979</c:v>
                </c:pt>
                <c:pt idx="50">
                  <c:v>9942.0573300000033</c:v>
                </c:pt>
                <c:pt idx="51">
                  <c:v>9942.1732200000042</c:v>
                </c:pt>
                <c:pt idx="52">
                  <c:v>9951.0542599999972</c:v>
                </c:pt>
              </c:numCache>
            </c:numRef>
          </c:xVal>
          <c:yVal>
            <c:numRef>
              <c:f>'A (2)'!$P$21:$P$73</c:f>
              <c:numCache>
                <c:formatCode>General</c:formatCode>
                <c:ptCount val="53"/>
                <c:pt idx="0">
                  <c:v>-1.8614194956320752E-4</c:v>
                </c:pt>
                <c:pt idx="1">
                  <c:v>-1.9577251410995424E-4</c:v>
                </c:pt>
                <c:pt idx="2">
                  <c:v>-2.0023936358351375E-4</c:v>
                </c:pt>
                <c:pt idx="3">
                  <c:v>-2.0304649731015965E-4</c:v>
                </c:pt>
                <c:pt idx="4">
                  <c:v>-2.0453096044565315E-4</c:v>
                </c:pt>
                <c:pt idx="5">
                  <c:v>-6.4382174582012478E-4</c:v>
                </c:pt>
                <c:pt idx="6">
                  <c:v>-6.4672453215798402E-4</c:v>
                </c:pt>
                <c:pt idx="7">
                  <c:v>-6.5202499889871544E-4</c:v>
                </c:pt>
                <c:pt idx="8">
                  <c:v>-6.581342169367046E-4</c:v>
                </c:pt>
                <c:pt idx="9">
                  <c:v>-9.4745475016342088E-4</c:v>
                </c:pt>
                <c:pt idx="10">
                  <c:v>-9.4931286437446058E-4</c:v>
                </c:pt>
                <c:pt idx="11">
                  <c:v>-9.4939010775670497E-4</c:v>
                </c:pt>
                <c:pt idx="12">
                  <c:v>-9.5262146796910451E-4</c:v>
                </c:pt>
                <c:pt idx="13">
                  <c:v>-9.629872110825772E-4</c:v>
                </c:pt>
                <c:pt idx="14">
                  <c:v>-9.6432926391261159E-4</c:v>
                </c:pt>
                <c:pt idx="15">
                  <c:v>-9.6692560027554454E-4</c:v>
                </c:pt>
                <c:pt idx="16">
                  <c:v>-9.6751659871242932E-4</c:v>
                </c:pt>
                <c:pt idx="17">
                  <c:v>-9.6884301222642847E-4</c:v>
                </c:pt>
                <c:pt idx="18">
                  <c:v>-9.7373965983964055E-4</c:v>
                </c:pt>
                <c:pt idx="19">
                  <c:v>-9.7504428086408329E-4</c:v>
                </c:pt>
                <c:pt idx="20">
                  <c:v>-1.0052353977853009E-3</c:v>
                </c:pt>
                <c:pt idx="21">
                  <c:v>-1.0056319850470902E-3</c:v>
                </c:pt>
                <c:pt idx="22">
                  <c:v>-1.3494516902209583E-5</c:v>
                </c:pt>
                <c:pt idx="23">
                  <c:v>-1.0421794807729222E-5</c:v>
                </c:pt>
                <c:pt idx="24">
                  <c:v>5.2268535394551889E-5</c:v>
                </c:pt>
                <c:pt idx="25">
                  <c:v>7.6160026149013106E-5</c:v>
                </c:pt>
                <c:pt idx="26">
                  <c:v>1.0028488170667205E-4</c:v>
                </c:pt>
                <c:pt idx="27">
                  <c:v>1.0217946403260052E-4</c:v>
                </c:pt>
                <c:pt idx="28">
                  <c:v>1.0673227294537724E-4</c:v>
                </c:pt>
                <c:pt idx="29">
                  <c:v>1.0692215135995903E-4</c:v>
                </c:pt>
                <c:pt idx="30">
                  <c:v>1.0711204401799707E-4</c:v>
                </c:pt>
                <c:pt idx="31">
                  <c:v>1.1338649231276351E-4</c:v>
                </c:pt>
                <c:pt idx="32">
                  <c:v>1.3614135096044061E-4</c:v>
                </c:pt>
                <c:pt idx="33">
                  <c:v>1.3633342286743441E-4</c:v>
                </c:pt>
                <c:pt idx="34">
                  <c:v>1.492346872315883E-4</c:v>
                </c:pt>
                <c:pt idx="35">
                  <c:v>1.4942772769367327E-4</c:v>
                </c:pt>
                <c:pt idx="36">
                  <c:v>1.9715186748809396E-4</c:v>
                </c:pt>
                <c:pt idx="37">
                  <c:v>2.0246356446078188E-4</c:v>
                </c:pt>
                <c:pt idx="38">
                  <c:v>2.0423643755841485E-4</c:v>
                </c:pt>
                <c:pt idx="39">
                  <c:v>2.1232745899129202E-4</c:v>
                </c:pt>
                <c:pt idx="40">
                  <c:v>7.7283014057940077E-3</c:v>
                </c:pt>
                <c:pt idx="41">
                  <c:v>7.7328303878649706E-3</c:v>
                </c:pt>
                <c:pt idx="42">
                  <c:v>7.7333336793123618E-3</c:v>
                </c:pt>
                <c:pt idx="43">
                  <c:v>7.7338369850032118E-3</c:v>
                </c:pt>
                <c:pt idx="44">
                  <c:v>7.7368571182609147E-3</c:v>
                </c:pt>
                <c:pt idx="45">
                  <c:v>7.7373605236559662E-3</c:v>
                </c:pt>
                <c:pt idx="46">
                  <c:v>3.7091289575482349E-2</c:v>
                </c:pt>
                <c:pt idx="47">
                  <c:v>3.7092333434618402E-2</c:v>
                </c:pt>
                <c:pt idx="48">
                  <c:v>3.7128877477758296E-2</c:v>
                </c:pt>
                <c:pt idx="49">
                  <c:v>3.7129921849658812E-2</c:v>
                </c:pt>
                <c:pt idx="50">
                  <c:v>3.7271042811165389E-2</c:v>
                </c:pt>
                <c:pt idx="51">
                  <c:v>3.7272089120176079E-2</c:v>
                </c:pt>
                <c:pt idx="52">
                  <c:v>3.7351650281344795E-2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B6-4822-BB50-2AFA1464C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664344"/>
        <c:axId val="1"/>
      </c:scatterChart>
      <c:valAx>
        <c:axId val="786664344"/>
        <c:scaling>
          <c:orientation val="minMax"/>
          <c:max val="10000"/>
          <c:min val="-5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HJD-41220.3036</a:t>
                </a:r>
              </a:p>
            </c:rich>
          </c:tx>
          <c:layout>
            <c:manualLayout>
              <c:xMode val="edge"/>
              <c:yMode val="edge"/>
              <c:x val="0.46543843309908839"/>
              <c:y val="0.848138739104603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0721966205837174E-2"/>
              <c:y val="0.363897449781527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66434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364071426555552"/>
          <c:y val="0.92550263595274085"/>
          <c:w val="0.8095249384149561"/>
          <c:h val="0.98280922621062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36656473922354799"/>
          <c:y val="3.418803418803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5645044727944"/>
          <c:y val="0.12250746335098199"/>
          <c:w val="0.8328227095885179"/>
          <c:h val="0.65527247838897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</c:f>
              <c:strCache>
                <c:ptCount val="1"/>
                <c:pt idx="0">
                  <c:v>Lavrov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(2)'!$F$21:$F$73</c:f>
              <c:numCache>
                <c:formatCode>General</c:formatCode>
                <c:ptCount val="53"/>
                <c:pt idx="0">
                  <c:v>-29</c:v>
                </c:pt>
                <c:pt idx="1">
                  <c:v>0</c:v>
                </c:pt>
                <c:pt idx="2">
                  <c:v>13.5</c:v>
                </c:pt>
                <c:pt idx="3">
                  <c:v>22</c:v>
                </c:pt>
                <c:pt idx="4">
                  <c:v>26.5</c:v>
                </c:pt>
                <c:pt idx="5">
                  <c:v>1562.5</c:v>
                </c:pt>
                <c:pt idx="6">
                  <c:v>1574.5</c:v>
                </c:pt>
                <c:pt idx="7">
                  <c:v>1596.5</c:v>
                </c:pt>
                <c:pt idx="8">
                  <c:v>1622</c:v>
                </c:pt>
                <c:pt idx="9">
                  <c:v>3090.5</c:v>
                </c:pt>
                <c:pt idx="10">
                  <c:v>3102.5</c:v>
                </c:pt>
                <c:pt idx="11">
                  <c:v>3103</c:v>
                </c:pt>
                <c:pt idx="12">
                  <c:v>3124</c:v>
                </c:pt>
                <c:pt idx="13">
                  <c:v>3192.5</c:v>
                </c:pt>
                <c:pt idx="14">
                  <c:v>3201.5</c:v>
                </c:pt>
                <c:pt idx="15">
                  <c:v>3219</c:v>
                </c:pt>
                <c:pt idx="16">
                  <c:v>3223</c:v>
                </c:pt>
                <c:pt idx="17">
                  <c:v>3232</c:v>
                </c:pt>
                <c:pt idx="18">
                  <c:v>3265.5</c:v>
                </c:pt>
                <c:pt idx="19">
                  <c:v>3274.5</c:v>
                </c:pt>
                <c:pt idx="20">
                  <c:v>3492.5</c:v>
                </c:pt>
                <c:pt idx="21">
                  <c:v>3495.5</c:v>
                </c:pt>
                <c:pt idx="22">
                  <c:v>12155</c:v>
                </c:pt>
                <c:pt idx="23">
                  <c:v>12163.5</c:v>
                </c:pt>
                <c:pt idx="24">
                  <c:v>12334.5</c:v>
                </c:pt>
                <c:pt idx="25">
                  <c:v>12398.5</c:v>
                </c:pt>
                <c:pt idx="26">
                  <c:v>12462.5</c:v>
                </c:pt>
                <c:pt idx="27">
                  <c:v>12467.5</c:v>
                </c:pt>
                <c:pt idx="28">
                  <c:v>12479.5</c:v>
                </c:pt>
                <c:pt idx="29">
                  <c:v>12480</c:v>
                </c:pt>
                <c:pt idx="30">
                  <c:v>12480.5</c:v>
                </c:pt>
                <c:pt idx="31">
                  <c:v>12497</c:v>
                </c:pt>
                <c:pt idx="32">
                  <c:v>12556.5</c:v>
                </c:pt>
                <c:pt idx="33">
                  <c:v>12557</c:v>
                </c:pt>
                <c:pt idx="34">
                  <c:v>12590.5</c:v>
                </c:pt>
                <c:pt idx="35">
                  <c:v>12591</c:v>
                </c:pt>
                <c:pt idx="36">
                  <c:v>12713.5</c:v>
                </c:pt>
                <c:pt idx="37">
                  <c:v>12727</c:v>
                </c:pt>
                <c:pt idx="38">
                  <c:v>12731.5</c:v>
                </c:pt>
                <c:pt idx="39">
                  <c:v>12752</c:v>
                </c:pt>
                <c:pt idx="40">
                  <c:v>23477</c:v>
                </c:pt>
                <c:pt idx="41">
                  <c:v>23481.5</c:v>
                </c:pt>
                <c:pt idx="42">
                  <c:v>23482</c:v>
                </c:pt>
                <c:pt idx="43">
                  <c:v>23482.5</c:v>
                </c:pt>
                <c:pt idx="44">
                  <c:v>23485.5</c:v>
                </c:pt>
                <c:pt idx="45">
                  <c:v>23486</c:v>
                </c:pt>
                <c:pt idx="46">
                  <c:v>42457.5</c:v>
                </c:pt>
                <c:pt idx="47">
                  <c:v>42458</c:v>
                </c:pt>
                <c:pt idx="48">
                  <c:v>42475.5</c:v>
                </c:pt>
                <c:pt idx="49">
                  <c:v>42476</c:v>
                </c:pt>
                <c:pt idx="50">
                  <c:v>42543.5</c:v>
                </c:pt>
                <c:pt idx="51">
                  <c:v>42544</c:v>
                </c:pt>
                <c:pt idx="52">
                  <c:v>42582</c:v>
                </c:pt>
              </c:numCache>
            </c:numRef>
          </c:xVal>
          <c:yVal>
            <c:numRef>
              <c:f>'A (2)'!$H$21:$H$73</c:f>
              <c:numCache>
                <c:formatCode>General</c:formatCode>
                <c:ptCount val="53"/>
                <c:pt idx="0">
                  <c:v>5.2971999684814364E-4</c:v>
                </c:pt>
                <c:pt idx="1">
                  <c:v>0</c:v>
                </c:pt>
                <c:pt idx="2">
                  <c:v>-1.4241799945011735E-3</c:v>
                </c:pt>
                <c:pt idx="3">
                  <c:v>-1.794960000552237E-3</c:v>
                </c:pt>
                <c:pt idx="4">
                  <c:v>-2.0030199957545847E-3</c:v>
                </c:pt>
                <c:pt idx="5">
                  <c:v>-5.8749999880092219E-4</c:v>
                </c:pt>
                <c:pt idx="6">
                  <c:v>-2.5756599934538826E-3</c:v>
                </c:pt>
                <c:pt idx="7">
                  <c:v>-6.7062000016449019E-4</c:v>
                </c:pt>
                <c:pt idx="8">
                  <c:v>4.170399988652207E-4</c:v>
                </c:pt>
                <c:pt idx="9">
                  <c:v>5.3460003982763737E-5</c:v>
                </c:pt>
                <c:pt idx="10">
                  <c:v>1.0652999990270473E-3</c:v>
                </c:pt>
                <c:pt idx="11">
                  <c:v>2.219959998910781E-3</c:v>
                </c:pt>
                <c:pt idx="12">
                  <c:v>2.1567999647231773E-4</c:v>
                </c:pt>
                <c:pt idx="13">
                  <c:v>-4.9589999980526045E-4</c:v>
                </c:pt>
                <c:pt idx="14">
                  <c:v>-3.1201999809127301E-4</c:v>
                </c:pt>
                <c:pt idx="15">
                  <c:v>-7.9892000212566927E-4</c:v>
                </c:pt>
                <c:pt idx="16">
                  <c:v>-1.0616399958962575E-3</c:v>
                </c:pt>
                <c:pt idx="17">
                  <c:v>6.2223999702837318E-4</c:v>
                </c:pt>
                <c:pt idx="18">
                  <c:v>-1.715539998258464E-3</c:v>
                </c:pt>
                <c:pt idx="19">
                  <c:v>-2.2316599934129044E-3</c:v>
                </c:pt>
                <c:pt idx="20">
                  <c:v>-1.4998999977251515E-3</c:v>
                </c:pt>
                <c:pt idx="21">
                  <c:v>-6.7193999711889774E-4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06-434E-974F-AE2DAAD10915}"/>
            </c:ext>
          </c:extLst>
        </c:ser>
        <c:ser>
          <c:idx val="1"/>
          <c:order val="1"/>
          <c:tx>
            <c:strRef>
              <c:f>'A (2)'!$I$20</c:f>
              <c:strCache>
                <c:ptCount val="1"/>
                <c:pt idx="0">
                  <c:v>Brad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(2)'!$F$21:$F$73</c:f>
              <c:numCache>
                <c:formatCode>General</c:formatCode>
                <c:ptCount val="53"/>
                <c:pt idx="0">
                  <c:v>-29</c:v>
                </c:pt>
                <c:pt idx="1">
                  <c:v>0</c:v>
                </c:pt>
                <c:pt idx="2">
                  <c:v>13.5</c:v>
                </c:pt>
                <c:pt idx="3">
                  <c:v>22</c:v>
                </c:pt>
                <c:pt idx="4">
                  <c:v>26.5</c:v>
                </c:pt>
                <c:pt idx="5">
                  <c:v>1562.5</c:v>
                </c:pt>
                <c:pt idx="6">
                  <c:v>1574.5</c:v>
                </c:pt>
                <c:pt idx="7">
                  <c:v>1596.5</c:v>
                </c:pt>
                <c:pt idx="8">
                  <c:v>1622</c:v>
                </c:pt>
                <c:pt idx="9">
                  <c:v>3090.5</c:v>
                </c:pt>
                <c:pt idx="10">
                  <c:v>3102.5</c:v>
                </c:pt>
                <c:pt idx="11">
                  <c:v>3103</c:v>
                </c:pt>
                <c:pt idx="12">
                  <c:v>3124</c:v>
                </c:pt>
                <c:pt idx="13">
                  <c:v>3192.5</c:v>
                </c:pt>
                <c:pt idx="14">
                  <c:v>3201.5</c:v>
                </c:pt>
                <c:pt idx="15">
                  <c:v>3219</c:v>
                </c:pt>
                <c:pt idx="16">
                  <c:v>3223</c:v>
                </c:pt>
                <c:pt idx="17">
                  <c:v>3232</c:v>
                </c:pt>
                <c:pt idx="18">
                  <c:v>3265.5</c:v>
                </c:pt>
                <c:pt idx="19">
                  <c:v>3274.5</c:v>
                </c:pt>
                <c:pt idx="20">
                  <c:v>3492.5</c:v>
                </c:pt>
                <c:pt idx="21">
                  <c:v>3495.5</c:v>
                </c:pt>
                <c:pt idx="22">
                  <c:v>12155</c:v>
                </c:pt>
                <c:pt idx="23">
                  <c:v>12163.5</c:v>
                </c:pt>
                <c:pt idx="24">
                  <c:v>12334.5</c:v>
                </c:pt>
                <c:pt idx="25">
                  <c:v>12398.5</c:v>
                </c:pt>
                <c:pt idx="26">
                  <c:v>12462.5</c:v>
                </c:pt>
                <c:pt idx="27">
                  <c:v>12467.5</c:v>
                </c:pt>
                <c:pt idx="28">
                  <c:v>12479.5</c:v>
                </c:pt>
                <c:pt idx="29">
                  <c:v>12480</c:v>
                </c:pt>
                <c:pt idx="30">
                  <c:v>12480.5</c:v>
                </c:pt>
                <c:pt idx="31">
                  <c:v>12497</c:v>
                </c:pt>
                <c:pt idx="32">
                  <c:v>12556.5</c:v>
                </c:pt>
                <c:pt idx="33">
                  <c:v>12557</c:v>
                </c:pt>
                <c:pt idx="34">
                  <c:v>12590.5</c:v>
                </c:pt>
                <c:pt idx="35">
                  <c:v>12591</c:v>
                </c:pt>
                <c:pt idx="36">
                  <c:v>12713.5</c:v>
                </c:pt>
                <c:pt idx="37">
                  <c:v>12727</c:v>
                </c:pt>
                <c:pt idx="38">
                  <c:v>12731.5</c:v>
                </c:pt>
                <c:pt idx="39">
                  <c:v>12752</c:v>
                </c:pt>
                <c:pt idx="40">
                  <c:v>23477</c:v>
                </c:pt>
                <c:pt idx="41">
                  <c:v>23481.5</c:v>
                </c:pt>
                <c:pt idx="42">
                  <c:v>23482</c:v>
                </c:pt>
                <c:pt idx="43">
                  <c:v>23482.5</c:v>
                </c:pt>
                <c:pt idx="44">
                  <c:v>23485.5</c:v>
                </c:pt>
                <c:pt idx="45">
                  <c:v>23486</c:v>
                </c:pt>
                <c:pt idx="46">
                  <c:v>42457.5</c:v>
                </c:pt>
                <c:pt idx="47">
                  <c:v>42458</c:v>
                </c:pt>
                <c:pt idx="48">
                  <c:v>42475.5</c:v>
                </c:pt>
                <c:pt idx="49">
                  <c:v>42476</c:v>
                </c:pt>
                <c:pt idx="50">
                  <c:v>42543.5</c:v>
                </c:pt>
                <c:pt idx="51">
                  <c:v>42544</c:v>
                </c:pt>
                <c:pt idx="52">
                  <c:v>42582</c:v>
                </c:pt>
              </c:numCache>
            </c:numRef>
          </c:xVal>
          <c:yVal>
            <c:numRef>
              <c:f>'A (2)'!$I$21:$I$73</c:f>
              <c:numCache>
                <c:formatCode>General</c:formatCode>
                <c:ptCount val="53"/>
                <c:pt idx="22">
                  <c:v>-4.1539999801898375E-4</c:v>
                </c:pt>
                <c:pt idx="23">
                  <c:v>2.1381999977165833E-4</c:v>
                </c:pt>
                <c:pt idx="24">
                  <c:v>-3.9245999505510554E-4</c:v>
                </c:pt>
                <c:pt idx="25">
                  <c:v>5.0401999760651961E-4</c:v>
                </c:pt>
                <c:pt idx="26">
                  <c:v>5.005000057280995E-4</c:v>
                </c:pt>
                <c:pt idx="27">
                  <c:v>2.4710000434424728E-4</c:v>
                </c:pt>
                <c:pt idx="28">
                  <c:v>4.5893999777035788E-4</c:v>
                </c:pt>
                <c:pt idx="29">
                  <c:v>1.3600001693703234E-5</c:v>
                </c:pt>
                <c:pt idx="30">
                  <c:v>-3.1739997211843729E-5</c:v>
                </c:pt>
                <c:pt idx="31">
                  <c:v>-8.2795999333029613E-4</c:v>
                </c:pt>
                <c:pt idx="32">
                  <c:v>2.7658000180963427E-4</c:v>
                </c:pt>
                <c:pt idx="33">
                  <c:v>-1.6876000154297799E-4</c:v>
                </c:pt>
                <c:pt idx="34">
                  <c:v>-3.0654000147478655E-4</c:v>
                </c:pt>
                <c:pt idx="35">
                  <c:v>6.8120003561489284E-5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06-434E-974F-AE2DAAD10915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Hoff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(2)'!$D$21:$D$41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(2)'!$F$21:$F$73</c:f>
              <c:numCache>
                <c:formatCode>General</c:formatCode>
                <c:ptCount val="53"/>
                <c:pt idx="0">
                  <c:v>-29</c:v>
                </c:pt>
                <c:pt idx="1">
                  <c:v>0</c:v>
                </c:pt>
                <c:pt idx="2">
                  <c:v>13.5</c:v>
                </c:pt>
                <c:pt idx="3">
                  <c:v>22</c:v>
                </c:pt>
                <c:pt idx="4">
                  <c:v>26.5</c:v>
                </c:pt>
                <c:pt idx="5">
                  <c:v>1562.5</c:v>
                </c:pt>
                <c:pt idx="6">
                  <c:v>1574.5</c:v>
                </c:pt>
                <c:pt idx="7">
                  <c:v>1596.5</c:v>
                </c:pt>
                <c:pt idx="8">
                  <c:v>1622</c:v>
                </c:pt>
                <c:pt idx="9">
                  <c:v>3090.5</c:v>
                </c:pt>
                <c:pt idx="10">
                  <c:v>3102.5</c:v>
                </c:pt>
                <c:pt idx="11">
                  <c:v>3103</c:v>
                </c:pt>
                <c:pt idx="12">
                  <c:v>3124</c:v>
                </c:pt>
                <c:pt idx="13">
                  <c:v>3192.5</c:v>
                </c:pt>
                <c:pt idx="14">
                  <c:v>3201.5</c:v>
                </c:pt>
                <c:pt idx="15">
                  <c:v>3219</c:v>
                </c:pt>
                <c:pt idx="16">
                  <c:v>3223</c:v>
                </c:pt>
                <c:pt idx="17">
                  <c:v>3232</c:v>
                </c:pt>
                <c:pt idx="18">
                  <c:v>3265.5</c:v>
                </c:pt>
                <c:pt idx="19">
                  <c:v>3274.5</c:v>
                </c:pt>
                <c:pt idx="20">
                  <c:v>3492.5</c:v>
                </c:pt>
                <c:pt idx="21">
                  <c:v>3495.5</c:v>
                </c:pt>
                <c:pt idx="22">
                  <c:v>12155</c:v>
                </c:pt>
                <c:pt idx="23">
                  <c:v>12163.5</c:v>
                </c:pt>
                <c:pt idx="24">
                  <c:v>12334.5</c:v>
                </c:pt>
                <c:pt idx="25">
                  <c:v>12398.5</c:v>
                </c:pt>
                <c:pt idx="26">
                  <c:v>12462.5</c:v>
                </c:pt>
                <c:pt idx="27">
                  <c:v>12467.5</c:v>
                </c:pt>
                <c:pt idx="28">
                  <c:v>12479.5</c:v>
                </c:pt>
                <c:pt idx="29">
                  <c:v>12480</c:v>
                </c:pt>
                <c:pt idx="30">
                  <c:v>12480.5</c:v>
                </c:pt>
                <c:pt idx="31">
                  <c:v>12497</c:v>
                </c:pt>
                <c:pt idx="32">
                  <c:v>12556.5</c:v>
                </c:pt>
                <c:pt idx="33">
                  <c:v>12557</c:v>
                </c:pt>
                <c:pt idx="34">
                  <c:v>12590.5</c:v>
                </c:pt>
                <c:pt idx="35">
                  <c:v>12591</c:v>
                </c:pt>
                <c:pt idx="36">
                  <c:v>12713.5</c:v>
                </c:pt>
                <c:pt idx="37">
                  <c:v>12727</c:v>
                </c:pt>
                <c:pt idx="38">
                  <c:v>12731.5</c:v>
                </c:pt>
                <c:pt idx="39">
                  <c:v>12752</c:v>
                </c:pt>
                <c:pt idx="40">
                  <c:v>23477</c:v>
                </c:pt>
                <c:pt idx="41">
                  <c:v>23481.5</c:v>
                </c:pt>
                <c:pt idx="42">
                  <c:v>23482</c:v>
                </c:pt>
                <c:pt idx="43">
                  <c:v>23482.5</c:v>
                </c:pt>
                <c:pt idx="44">
                  <c:v>23485.5</c:v>
                </c:pt>
                <c:pt idx="45">
                  <c:v>23486</c:v>
                </c:pt>
                <c:pt idx="46">
                  <c:v>42457.5</c:v>
                </c:pt>
                <c:pt idx="47">
                  <c:v>42458</c:v>
                </c:pt>
                <c:pt idx="48">
                  <c:v>42475.5</c:v>
                </c:pt>
                <c:pt idx="49">
                  <c:v>42476</c:v>
                </c:pt>
                <c:pt idx="50">
                  <c:v>42543.5</c:v>
                </c:pt>
                <c:pt idx="51">
                  <c:v>42544</c:v>
                </c:pt>
                <c:pt idx="52">
                  <c:v>42582</c:v>
                </c:pt>
              </c:numCache>
            </c:numRef>
          </c:xVal>
          <c:yVal>
            <c:numRef>
              <c:f>'A (2)'!$J$21:$J$73</c:f>
              <c:numCache>
                <c:formatCode>General</c:formatCode>
                <c:ptCount val="53"/>
                <c:pt idx="36">
                  <c:v>-9.6017999749165028E-4</c:v>
                </c:pt>
                <c:pt idx="37">
                  <c:v>-2.0843599995714612E-3</c:v>
                </c:pt>
                <c:pt idx="38">
                  <c:v>-1.9241999689256772E-4</c:v>
                </c:pt>
                <c:pt idx="39">
                  <c:v>-9.5135999436024576E-4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06-434E-974F-AE2DAAD10915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Samec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(2)'!$D$21:$D$41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(2)'!$F$21:$F$73</c:f>
              <c:numCache>
                <c:formatCode>General</c:formatCode>
                <c:ptCount val="53"/>
                <c:pt idx="0">
                  <c:v>-29</c:v>
                </c:pt>
                <c:pt idx="1">
                  <c:v>0</c:v>
                </c:pt>
                <c:pt idx="2">
                  <c:v>13.5</c:v>
                </c:pt>
                <c:pt idx="3">
                  <c:v>22</c:v>
                </c:pt>
                <c:pt idx="4">
                  <c:v>26.5</c:v>
                </c:pt>
                <c:pt idx="5">
                  <c:v>1562.5</c:v>
                </c:pt>
                <c:pt idx="6">
                  <c:v>1574.5</c:v>
                </c:pt>
                <c:pt idx="7">
                  <c:v>1596.5</c:v>
                </c:pt>
                <c:pt idx="8">
                  <c:v>1622</c:v>
                </c:pt>
                <c:pt idx="9">
                  <c:v>3090.5</c:v>
                </c:pt>
                <c:pt idx="10">
                  <c:v>3102.5</c:v>
                </c:pt>
                <c:pt idx="11">
                  <c:v>3103</c:v>
                </c:pt>
                <c:pt idx="12">
                  <c:v>3124</c:v>
                </c:pt>
                <c:pt idx="13">
                  <c:v>3192.5</c:v>
                </c:pt>
                <c:pt idx="14">
                  <c:v>3201.5</c:v>
                </c:pt>
                <c:pt idx="15">
                  <c:v>3219</c:v>
                </c:pt>
                <c:pt idx="16">
                  <c:v>3223</c:v>
                </c:pt>
                <c:pt idx="17">
                  <c:v>3232</c:v>
                </c:pt>
                <c:pt idx="18">
                  <c:v>3265.5</c:v>
                </c:pt>
                <c:pt idx="19">
                  <c:v>3274.5</c:v>
                </c:pt>
                <c:pt idx="20">
                  <c:v>3492.5</c:v>
                </c:pt>
                <c:pt idx="21">
                  <c:v>3495.5</c:v>
                </c:pt>
                <c:pt idx="22">
                  <c:v>12155</c:v>
                </c:pt>
                <c:pt idx="23">
                  <c:v>12163.5</c:v>
                </c:pt>
                <c:pt idx="24">
                  <c:v>12334.5</c:v>
                </c:pt>
                <c:pt idx="25">
                  <c:v>12398.5</c:v>
                </c:pt>
                <c:pt idx="26">
                  <c:v>12462.5</c:v>
                </c:pt>
                <c:pt idx="27">
                  <c:v>12467.5</c:v>
                </c:pt>
                <c:pt idx="28">
                  <c:v>12479.5</c:v>
                </c:pt>
                <c:pt idx="29">
                  <c:v>12480</c:v>
                </c:pt>
                <c:pt idx="30">
                  <c:v>12480.5</c:v>
                </c:pt>
                <c:pt idx="31">
                  <c:v>12497</c:v>
                </c:pt>
                <c:pt idx="32">
                  <c:v>12556.5</c:v>
                </c:pt>
                <c:pt idx="33">
                  <c:v>12557</c:v>
                </c:pt>
                <c:pt idx="34">
                  <c:v>12590.5</c:v>
                </c:pt>
                <c:pt idx="35">
                  <c:v>12591</c:v>
                </c:pt>
                <c:pt idx="36">
                  <c:v>12713.5</c:v>
                </c:pt>
                <c:pt idx="37">
                  <c:v>12727</c:v>
                </c:pt>
                <c:pt idx="38">
                  <c:v>12731.5</c:v>
                </c:pt>
                <c:pt idx="39">
                  <c:v>12752</c:v>
                </c:pt>
                <c:pt idx="40">
                  <c:v>23477</c:v>
                </c:pt>
                <c:pt idx="41">
                  <c:v>23481.5</c:v>
                </c:pt>
                <c:pt idx="42">
                  <c:v>23482</c:v>
                </c:pt>
                <c:pt idx="43">
                  <c:v>23482.5</c:v>
                </c:pt>
                <c:pt idx="44">
                  <c:v>23485.5</c:v>
                </c:pt>
                <c:pt idx="45">
                  <c:v>23486</c:v>
                </c:pt>
                <c:pt idx="46">
                  <c:v>42457.5</c:v>
                </c:pt>
                <c:pt idx="47">
                  <c:v>42458</c:v>
                </c:pt>
                <c:pt idx="48">
                  <c:v>42475.5</c:v>
                </c:pt>
                <c:pt idx="49">
                  <c:v>42476</c:v>
                </c:pt>
                <c:pt idx="50">
                  <c:v>42543.5</c:v>
                </c:pt>
                <c:pt idx="51">
                  <c:v>42544</c:v>
                </c:pt>
                <c:pt idx="52">
                  <c:v>42582</c:v>
                </c:pt>
              </c:numCache>
            </c:numRef>
          </c:xVal>
          <c:yVal>
            <c:numRef>
              <c:f>'A (2)'!$K$21:$K$73</c:f>
              <c:numCache>
                <c:formatCode>General</c:formatCode>
                <c:ptCount val="53"/>
                <c:pt idx="40">
                  <c:v>8.5056399984750897E-3</c:v>
                </c:pt>
                <c:pt idx="41">
                  <c:v>7.7975800013518892E-3</c:v>
                </c:pt>
                <c:pt idx="42">
                  <c:v>8.5522400040645152E-3</c:v>
                </c:pt>
                <c:pt idx="43">
                  <c:v>8.106900000711903E-3</c:v>
                </c:pt>
                <c:pt idx="44">
                  <c:v>8.3348600019235164E-3</c:v>
                </c:pt>
                <c:pt idx="45">
                  <c:v>8.2895200030179694E-3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06-434E-974F-AE2DAAD10915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Lister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(2)'!$F$21:$F$73</c:f>
              <c:numCache>
                <c:formatCode>General</c:formatCode>
                <c:ptCount val="53"/>
                <c:pt idx="0">
                  <c:v>-29</c:v>
                </c:pt>
                <c:pt idx="1">
                  <c:v>0</c:v>
                </c:pt>
                <c:pt idx="2">
                  <c:v>13.5</c:v>
                </c:pt>
                <c:pt idx="3">
                  <c:v>22</c:v>
                </c:pt>
                <c:pt idx="4">
                  <c:v>26.5</c:v>
                </c:pt>
                <c:pt idx="5">
                  <c:v>1562.5</c:v>
                </c:pt>
                <c:pt idx="6">
                  <c:v>1574.5</c:v>
                </c:pt>
                <c:pt idx="7">
                  <c:v>1596.5</c:v>
                </c:pt>
                <c:pt idx="8">
                  <c:v>1622</c:v>
                </c:pt>
                <c:pt idx="9">
                  <c:v>3090.5</c:v>
                </c:pt>
                <c:pt idx="10">
                  <c:v>3102.5</c:v>
                </c:pt>
                <c:pt idx="11">
                  <c:v>3103</c:v>
                </c:pt>
                <c:pt idx="12">
                  <c:v>3124</c:v>
                </c:pt>
                <c:pt idx="13">
                  <c:v>3192.5</c:v>
                </c:pt>
                <c:pt idx="14">
                  <c:v>3201.5</c:v>
                </c:pt>
                <c:pt idx="15">
                  <c:v>3219</c:v>
                </c:pt>
                <c:pt idx="16">
                  <c:v>3223</c:v>
                </c:pt>
                <c:pt idx="17">
                  <c:v>3232</c:v>
                </c:pt>
                <c:pt idx="18">
                  <c:v>3265.5</c:v>
                </c:pt>
                <c:pt idx="19">
                  <c:v>3274.5</c:v>
                </c:pt>
                <c:pt idx="20">
                  <c:v>3492.5</c:v>
                </c:pt>
                <c:pt idx="21">
                  <c:v>3495.5</c:v>
                </c:pt>
                <c:pt idx="22">
                  <c:v>12155</c:v>
                </c:pt>
                <c:pt idx="23">
                  <c:v>12163.5</c:v>
                </c:pt>
                <c:pt idx="24">
                  <c:v>12334.5</c:v>
                </c:pt>
                <c:pt idx="25">
                  <c:v>12398.5</c:v>
                </c:pt>
                <c:pt idx="26">
                  <c:v>12462.5</c:v>
                </c:pt>
                <c:pt idx="27">
                  <c:v>12467.5</c:v>
                </c:pt>
                <c:pt idx="28">
                  <c:v>12479.5</c:v>
                </c:pt>
                <c:pt idx="29">
                  <c:v>12480</c:v>
                </c:pt>
                <c:pt idx="30">
                  <c:v>12480.5</c:v>
                </c:pt>
                <c:pt idx="31">
                  <c:v>12497</c:v>
                </c:pt>
                <c:pt idx="32">
                  <c:v>12556.5</c:v>
                </c:pt>
                <c:pt idx="33">
                  <c:v>12557</c:v>
                </c:pt>
                <c:pt idx="34">
                  <c:v>12590.5</c:v>
                </c:pt>
                <c:pt idx="35">
                  <c:v>12591</c:v>
                </c:pt>
                <c:pt idx="36">
                  <c:v>12713.5</c:v>
                </c:pt>
                <c:pt idx="37">
                  <c:v>12727</c:v>
                </c:pt>
                <c:pt idx="38">
                  <c:v>12731.5</c:v>
                </c:pt>
                <c:pt idx="39">
                  <c:v>12752</c:v>
                </c:pt>
                <c:pt idx="40">
                  <c:v>23477</c:v>
                </c:pt>
                <c:pt idx="41">
                  <c:v>23481.5</c:v>
                </c:pt>
                <c:pt idx="42">
                  <c:v>23482</c:v>
                </c:pt>
                <c:pt idx="43">
                  <c:v>23482.5</c:v>
                </c:pt>
                <c:pt idx="44">
                  <c:v>23485.5</c:v>
                </c:pt>
                <c:pt idx="45">
                  <c:v>23486</c:v>
                </c:pt>
                <c:pt idx="46">
                  <c:v>42457.5</c:v>
                </c:pt>
                <c:pt idx="47">
                  <c:v>42458</c:v>
                </c:pt>
                <c:pt idx="48">
                  <c:v>42475.5</c:v>
                </c:pt>
                <c:pt idx="49">
                  <c:v>42476</c:v>
                </c:pt>
                <c:pt idx="50">
                  <c:v>42543.5</c:v>
                </c:pt>
                <c:pt idx="51">
                  <c:v>42544</c:v>
                </c:pt>
                <c:pt idx="52">
                  <c:v>42582</c:v>
                </c:pt>
              </c:numCache>
            </c:numRef>
          </c:xVal>
          <c:yVal>
            <c:numRef>
              <c:f>'A (2)'!$L$21:$L$73</c:f>
              <c:numCache>
                <c:formatCode>General</c:formatCode>
                <c:ptCount val="53"/>
                <c:pt idx="46">
                  <c:v>3.6353900002723094E-2</c:v>
                </c:pt>
                <c:pt idx="47">
                  <c:v>3.7008560000685975E-2</c:v>
                </c:pt>
                <c:pt idx="48">
                  <c:v>3.7381659996754024E-2</c:v>
                </c:pt>
                <c:pt idx="49">
                  <c:v>3.6586319998605177E-2</c:v>
                </c:pt>
                <c:pt idx="50">
                  <c:v>3.7885420002567116E-2</c:v>
                </c:pt>
                <c:pt idx="51">
                  <c:v>3.6930080001184251E-2</c:v>
                </c:pt>
                <c:pt idx="52">
                  <c:v>3.7724239999079145E-2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06-434E-974F-AE2DAAD10915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Genet &amp; 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(2)'!$F$21:$F$73</c:f>
              <c:numCache>
                <c:formatCode>General</c:formatCode>
                <c:ptCount val="53"/>
                <c:pt idx="0">
                  <c:v>-29</c:v>
                </c:pt>
                <c:pt idx="1">
                  <c:v>0</c:v>
                </c:pt>
                <c:pt idx="2">
                  <c:v>13.5</c:v>
                </c:pt>
                <c:pt idx="3">
                  <c:v>22</c:v>
                </c:pt>
                <c:pt idx="4">
                  <c:v>26.5</c:v>
                </c:pt>
                <c:pt idx="5">
                  <c:v>1562.5</c:v>
                </c:pt>
                <c:pt idx="6">
                  <c:v>1574.5</c:v>
                </c:pt>
                <c:pt idx="7">
                  <c:v>1596.5</c:v>
                </c:pt>
                <c:pt idx="8">
                  <c:v>1622</c:v>
                </c:pt>
                <c:pt idx="9">
                  <c:v>3090.5</c:v>
                </c:pt>
                <c:pt idx="10">
                  <c:v>3102.5</c:v>
                </c:pt>
                <c:pt idx="11">
                  <c:v>3103</c:v>
                </c:pt>
                <c:pt idx="12">
                  <c:v>3124</c:v>
                </c:pt>
                <c:pt idx="13">
                  <c:v>3192.5</c:v>
                </c:pt>
                <c:pt idx="14">
                  <c:v>3201.5</c:v>
                </c:pt>
                <c:pt idx="15">
                  <c:v>3219</c:v>
                </c:pt>
                <c:pt idx="16">
                  <c:v>3223</c:v>
                </c:pt>
                <c:pt idx="17">
                  <c:v>3232</c:v>
                </c:pt>
                <c:pt idx="18">
                  <c:v>3265.5</c:v>
                </c:pt>
                <c:pt idx="19">
                  <c:v>3274.5</c:v>
                </c:pt>
                <c:pt idx="20">
                  <c:v>3492.5</c:v>
                </c:pt>
                <c:pt idx="21">
                  <c:v>3495.5</c:v>
                </c:pt>
                <c:pt idx="22">
                  <c:v>12155</c:v>
                </c:pt>
                <c:pt idx="23">
                  <c:v>12163.5</c:v>
                </c:pt>
                <c:pt idx="24">
                  <c:v>12334.5</c:v>
                </c:pt>
                <c:pt idx="25">
                  <c:v>12398.5</c:v>
                </c:pt>
                <c:pt idx="26">
                  <c:v>12462.5</c:v>
                </c:pt>
                <c:pt idx="27">
                  <c:v>12467.5</c:v>
                </c:pt>
                <c:pt idx="28">
                  <c:v>12479.5</c:v>
                </c:pt>
                <c:pt idx="29">
                  <c:v>12480</c:v>
                </c:pt>
                <c:pt idx="30">
                  <c:v>12480.5</c:v>
                </c:pt>
                <c:pt idx="31">
                  <c:v>12497</c:v>
                </c:pt>
                <c:pt idx="32">
                  <c:v>12556.5</c:v>
                </c:pt>
                <c:pt idx="33">
                  <c:v>12557</c:v>
                </c:pt>
                <c:pt idx="34">
                  <c:v>12590.5</c:v>
                </c:pt>
                <c:pt idx="35">
                  <c:v>12591</c:v>
                </c:pt>
                <c:pt idx="36">
                  <c:v>12713.5</c:v>
                </c:pt>
                <c:pt idx="37">
                  <c:v>12727</c:v>
                </c:pt>
                <c:pt idx="38">
                  <c:v>12731.5</c:v>
                </c:pt>
                <c:pt idx="39">
                  <c:v>12752</c:v>
                </c:pt>
                <c:pt idx="40">
                  <c:v>23477</c:v>
                </c:pt>
                <c:pt idx="41">
                  <c:v>23481.5</c:v>
                </c:pt>
                <c:pt idx="42">
                  <c:v>23482</c:v>
                </c:pt>
                <c:pt idx="43">
                  <c:v>23482.5</c:v>
                </c:pt>
                <c:pt idx="44">
                  <c:v>23485.5</c:v>
                </c:pt>
                <c:pt idx="45">
                  <c:v>23486</c:v>
                </c:pt>
                <c:pt idx="46">
                  <c:v>42457.5</c:v>
                </c:pt>
                <c:pt idx="47">
                  <c:v>42458</c:v>
                </c:pt>
                <c:pt idx="48">
                  <c:v>42475.5</c:v>
                </c:pt>
                <c:pt idx="49">
                  <c:v>42476</c:v>
                </c:pt>
                <c:pt idx="50">
                  <c:v>42543.5</c:v>
                </c:pt>
                <c:pt idx="51">
                  <c:v>42544</c:v>
                </c:pt>
                <c:pt idx="52">
                  <c:v>42582</c:v>
                </c:pt>
              </c:numCache>
            </c:numRef>
          </c:xVal>
          <c:yVal>
            <c:numRef>
              <c:f>'A (2)'!$M$21:$M$73</c:f>
              <c:numCache>
                <c:formatCode>General</c:formatCode>
                <c:ptCount val="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06-434E-974F-AE2DAAD10915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(2)'!$F$21:$F$73</c:f>
              <c:numCache>
                <c:formatCode>General</c:formatCode>
                <c:ptCount val="53"/>
                <c:pt idx="0">
                  <c:v>-29</c:v>
                </c:pt>
                <c:pt idx="1">
                  <c:v>0</c:v>
                </c:pt>
                <c:pt idx="2">
                  <c:v>13.5</c:v>
                </c:pt>
                <c:pt idx="3">
                  <c:v>22</c:v>
                </c:pt>
                <c:pt idx="4">
                  <c:v>26.5</c:v>
                </c:pt>
                <c:pt idx="5">
                  <c:v>1562.5</c:v>
                </c:pt>
                <c:pt idx="6">
                  <c:v>1574.5</c:v>
                </c:pt>
                <c:pt idx="7">
                  <c:v>1596.5</c:v>
                </c:pt>
                <c:pt idx="8">
                  <c:v>1622</c:v>
                </c:pt>
                <c:pt idx="9">
                  <c:v>3090.5</c:v>
                </c:pt>
                <c:pt idx="10">
                  <c:v>3102.5</c:v>
                </c:pt>
                <c:pt idx="11">
                  <c:v>3103</c:v>
                </c:pt>
                <c:pt idx="12">
                  <c:v>3124</c:v>
                </c:pt>
                <c:pt idx="13">
                  <c:v>3192.5</c:v>
                </c:pt>
                <c:pt idx="14">
                  <c:v>3201.5</c:v>
                </c:pt>
                <c:pt idx="15">
                  <c:v>3219</c:v>
                </c:pt>
                <c:pt idx="16">
                  <c:v>3223</c:v>
                </c:pt>
                <c:pt idx="17">
                  <c:v>3232</c:v>
                </c:pt>
                <c:pt idx="18">
                  <c:v>3265.5</c:v>
                </c:pt>
                <c:pt idx="19">
                  <c:v>3274.5</c:v>
                </c:pt>
                <c:pt idx="20">
                  <c:v>3492.5</c:v>
                </c:pt>
                <c:pt idx="21">
                  <c:v>3495.5</c:v>
                </c:pt>
                <c:pt idx="22">
                  <c:v>12155</c:v>
                </c:pt>
                <c:pt idx="23">
                  <c:v>12163.5</c:v>
                </c:pt>
                <c:pt idx="24">
                  <c:v>12334.5</c:v>
                </c:pt>
                <c:pt idx="25">
                  <c:v>12398.5</c:v>
                </c:pt>
                <c:pt idx="26">
                  <c:v>12462.5</c:v>
                </c:pt>
                <c:pt idx="27">
                  <c:v>12467.5</c:v>
                </c:pt>
                <c:pt idx="28">
                  <c:v>12479.5</c:v>
                </c:pt>
                <c:pt idx="29">
                  <c:v>12480</c:v>
                </c:pt>
                <c:pt idx="30">
                  <c:v>12480.5</c:v>
                </c:pt>
                <c:pt idx="31">
                  <c:v>12497</c:v>
                </c:pt>
                <c:pt idx="32">
                  <c:v>12556.5</c:v>
                </c:pt>
                <c:pt idx="33">
                  <c:v>12557</c:v>
                </c:pt>
                <c:pt idx="34">
                  <c:v>12590.5</c:v>
                </c:pt>
                <c:pt idx="35">
                  <c:v>12591</c:v>
                </c:pt>
                <c:pt idx="36">
                  <c:v>12713.5</c:v>
                </c:pt>
                <c:pt idx="37">
                  <c:v>12727</c:v>
                </c:pt>
                <c:pt idx="38">
                  <c:v>12731.5</c:v>
                </c:pt>
                <c:pt idx="39">
                  <c:v>12752</c:v>
                </c:pt>
                <c:pt idx="40">
                  <c:v>23477</c:v>
                </c:pt>
                <c:pt idx="41">
                  <c:v>23481.5</c:v>
                </c:pt>
                <c:pt idx="42">
                  <c:v>23482</c:v>
                </c:pt>
                <c:pt idx="43">
                  <c:v>23482.5</c:v>
                </c:pt>
                <c:pt idx="44">
                  <c:v>23485.5</c:v>
                </c:pt>
                <c:pt idx="45">
                  <c:v>23486</c:v>
                </c:pt>
                <c:pt idx="46">
                  <c:v>42457.5</c:v>
                </c:pt>
                <c:pt idx="47">
                  <c:v>42458</c:v>
                </c:pt>
                <c:pt idx="48">
                  <c:v>42475.5</c:v>
                </c:pt>
                <c:pt idx="49">
                  <c:v>42476</c:v>
                </c:pt>
                <c:pt idx="50">
                  <c:v>42543.5</c:v>
                </c:pt>
                <c:pt idx="51">
                  <c:v>42544</c:v>
                </c:pt>
                <c:pt idx="52">
                  <c:v>42582</c:v>
                </c:pt>
              </c:numCache>
            </c:numRef>
          </c:xVal>
          <c:yVal>
            <c:numRef>
              <c:f>'A (2)'!$N$21:$N$73</c:f>
              <c:numCache>
                <c:formatCode>General</c:formatCode>
                <c:ptCount val="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306-434E-974F-AE2DAAD10915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(2)'!$F$21:$F$73</c:f>
              <c:numCache>
                <c:formatCode>General</c:formatCode>
                <c:ptCount val="53"/>
                <c:pt idx="0">
                  <c:v>-29</c:v>
                </c:pt>
                <c:pt idx="1">
                  <c:v>0</c:v>
                </c:pt>
                <c:pt idx="2">
                  <c:v>13.5</c:v>
                </c:pt>
                <c:pt idx="3">
                  <c:v>22</c:v>
                </c:pt>
                <c:pt idx="4">
                  <c:v>26.5</c:v>
                </c:pt>
                <c:pt idx="5">
                  <c:v>1562.5</c:v>
                </c:pt>
                <c:pt idx="6">
                  <c:v>1574.5</c:v>
                </c:pt>
                <c:pt idx="7">
                  <c:v>1596.5</c:v>
                </c:pt>
                <c:pt idx="8">
                  <c:v>1622</c:v>
                </c:pt>
                <c:pt idx="9">
                  <c:v>3090.5</c:v>
                </c:pt>
                <c:pt idx="10">
                  <c:v>3102.5</c:v>
                </c:pt>
                <c:pt idx="11">
                  <c:v>3103</c:v>
                </c:pt>
                <c:pt idx="12">
                  <c:v>3124</c:v>
                </c:pt>
                <c:pt idx="13">
                  <c:v>3192.5</c:v>
                </c:pt>
                <c:pt idx="14">
                  <c:v>3201.5</c:v>
                </c:pt>
                <c:pt idx="15">
                  <c:v>3219</c:v>
                </c:pt>
                <c:pt idx="16">
                  <c:v>3223</c:v>
                </c:pt>
                <c:pt idx="17">
                  <c:v>3232</c:v>
                </c:pt>
                <c:pt idx="18">
                  <c:v>3265.5</c:v>
                </c:pt>
                <c:pt idx="19">
                  <c:v>3274.5</c:v>
                </c:pt>
                <c:pt idx="20">
                  <c:v>3492.5</c:v>
                </c:pt>
                <c:pt idx="21">
                  <c:v>3495.5</c:v>
                </c:pt>
                <c:pt idx="22">
                  <c:v>12155</c:v>
                </c:pt>
                <c:pt idx="23">
                  <c:v>12163.5</c:v>
                </c:pt>
                <c:pt idx="24">
                  <c:v>12334.5</c:v>
                </c:pt>
                <c:pt idx="25">
                  <c:v>12398.5</c:v>
                </c:pt>
                <c:pt idx="26">
                  <c:v>12462.5</c:v>
                </c:pt>
                <c:pt idx="27">
                  <c:v>12467.5</c:v>
                </c:pt>
                <c:pt idx="28">
                  <c:v>12479.5</c:v>
                </c:pt>
                <c:pt idx="29">
                  <c:v>12480</c:v>
                </c:pt>
                <c:pt idx="30">
                  <c:v>12480.5</c:v>
                </c:pt>
                <c:pt idx="31">
                  <c:v>12497</c:v>
                </c:pt>
                <c:pt idx="32">
                  <c:v>12556.5</c:v>
                </c:pt>
                <c:pt idx="33">
                  <c:v>12557</c:v>
                </c:pt>
                <c:pt idx="34">
                  <c:v>12590.5</c:v>
                </c:pt>
                <c:pt idx="35">
                  <c:v>12591</c:v>
                </c:pt>
                <c:pt idx="36">
                  <c:v>12713.5</c:v>
                </c:pt>
                <c:pt idx="37">
                  <c:v>12727</c:v>
                </c:pt>
                <c:pt idx="38">
                  <c:v>12731.5</c:v>
                </c:pt>
                <c:pt idx="39">
                  <c:v>12752</c:v>
                </c:pt>
                <c:pt idx="40">
                  <c:v>23477</c:v>
                </c:pt>
                <c:pt idx="41">
                  <c:v>23481.5</c:v>
                </c:pt>
                <c:pt idx="42">
                  <c:v>23482</c:v>
                </c:pt>
                <c:pt idx="43">
                  <c:v>23482.5</c:v>
                </c:pt>
                <c:pt idx="44">
                  <c:v>23485.5</c:v>
                </c:pt>
                <c:pt idx="45">
                  <c:v>23486</c:v>
                </c:pt>
                <c:pt idx="46">
                  <c:v>42457.5</c:v>
                </c:pt>
                <c:pt idx="47">
                  <c:v>42458</c:v>
                </c:pt>
                <c:pt idx="48">
                  <c:v>42475.5</c:v>
                </c:pt>
                <c:pt idx="49">
                  <c:v>42476</c:v>
                </c:pt>
                <c:pt idx="50">
                  <c:v>42543.5</c:v>
                </c:pt>
                <c:pt idx="51">
                  <c:v>42544</c:v>
                </c:pt>
                <c:pt idx="52">
                  <c:v>42582</c:v>
                </c:pt>
              </c:numCache>
            </c:numRef>
          </c:xVal>
          <c:yVal>
            <c:numRef>
              <c:f>'A (2)'!$O$21:$O$73</c:f>
              <c:numCache>
                <c:formatCode>General</c:formatCode>
                <c:ptCount val="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306-434E-974F-AE2DAAD10915}"/>
            </c:ext>
          </c:extLst>
        </c:ser>
        <c:ser>
          <c:idx val="8"/>
          <c:order val="8"/>
          <c:tx>
            <c:strRef>
              <c:f>'A (2)'!$V$1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(2)'!$U$2:$U$27</c:f>
              <c:numCache>
                <c:formatCode>General</c:formatCode>
                <c:ptCount val="26"/>
                <c:pt idx="0">
                  <c:v>-2000</c:v>
                </c:pt>
                <c:pt idx="1">
                  <c:v>0</c:v>
                </c:pt>
                <c:pt idx="2">
                  <c:v>2000</c:v>
                </c:pt>
                <c:pt idx="3">
                  <c:v>4000</c:v>
                </c:pt>
                <c:pt idx="4">
                  <c:v>6000</c:v>
                </c:pt>
                <c:pt idx="5">
                  <c:v>8000</c:v>
                </c:pt>
                <c:pt idx="6">
                  <c:v>10000</c:v>
                </c:pt>
                <c:pt idx="7">
                  <c:v>12000</c:v>
                </c:pt>
                <c:pt idx="8">
                  <c:v>14000</c:v>
                </c:pt>
                <c:pt idx="9">
                  <c:v>16000</c:v>
                </c:pt>
                <c:pt idx="10">
                  <c:v>18000</c:v>
                </c:pt>
                <c:pt idx="11">
                  <c:v>20000</c:v>
                </c:pt>
                <c:pt idx="12">
                  <c:v>22000</c:v>
                </c:pt>
                <c:pt idx="13">
                  <c:v>24000</c:v>
                </c:pt>
                <c:pt idx="14">
                  <c:v>26000</c:v>
                </c:pt>
                <c:pt idx="15">
                  <c:v>28000</c:v>
                </c:pt>
                <c:pt idx="16">
                  <c:v>30000</c:v>
                </c:pt>
                <c:pt idx="17">
                  <c:v>32000</c:v>
                </c:pt>
                <c:pt idx="18">
                  <c:v>34000</c:v>
                </c:pt>
                <c:pt idx="19">
                  <c:v>36000</c:v>
                </c:pt>
                <c:pt idx="20">
                  <c:v>38000</c:v>
                </c:pt>
                <c:pt idx="21">
                  <c:v>40000</c:v>
                </c:pt>
                <c:pt idx="22">
                  <c:v>42000</c:v>
                </c:pt>
                <c:pt idx="23">
                  <c:v>44000</c:v>
                </c:pt>
                <c:pt idx="24">
                  <c:v>46000</c:v>
                </c:pt>
                <c:pt idx="25">
                  <c:v>48000</c:v>
                </c:pt>
              </c:numCache>
            </c:numRef>
          </c:xVal>
          <c:yVal>
            <c:numRef>
              <c:f>'A (2)'!$V$2:$V$27</c:f>
              <c:numCache>
                <c:formatCode>General</c:formatCode>
                <c:ptCount val="26"/>
                <c:pt idx="0">
                  <c:v>5.8069976795660299E-4</c:v>
                </c:pt>
                <c:pt idx="1">
                  <c:v>-1.9577251410995424E-4</c:v>
                </c:pt>
                <c:pt idx="2">
                  <c:v>-7.4434948055260807E-4</c:v>
                </c:pt>
                <c:pt idx="3">
                  <c:v>-1.0650311313713584E-3</c:v>
                </c:pt>
                <c:pt idx="4">
                  <c:v>-1.1578174665662052E-3</c:v>
                </c:pt>
                <c:pt idx="5">
                  <c:v>-1.0227084861371488E-3</c:v>
                </c:pt>
                <c:pt idx="6">
                  <c:v>-6.5970419008418851E-4</c:v>
                </c:pt>
                <c:pt idx="7">
                  <c:v>-6.8804578407325942E-5</c:v>
                </c:pt>
                <c:pt idx="8">
                  <c:v>7.4999034889344091E-4</c:v>
                </c:pt>
                <c:pt idx="9">
                  <c:v>1.7966805918181112E-3</c:v>
                </c:pt>
                <c:pt idx="10">
                  <c:v>3.0712661503666848E-3</c:v>
                </c:pt>
                <c:pt idx="11">
                  <c:v>4.5737470245391628E-3</c:v>
                </c:pt>
                <c:pt idx="12">
                  <c:v>6.3041232143355433E-3</c:v>
                </c:pt>
                <c:pt idx="13">
                  <c:v>8.2623947197558254E-3</c:v>
                </c:pt>
                <c:pt idx="14">
                  <c:v>1.0448561540800014E-2</c:v>
                </c:pt>
                <c:pt idx="15">
                  <c:v>1.2862623677468104E-2</c:v>
                </c:pt>
                <c:pt idx="16">
                  <c:v>1.5504581129760098E-2</c:v>
                </c:pt>
                <c:pt idx="17">
                  <c:v>1.8374433897675999E-2</c:v>
                </c:pt>
                <c:pt idx="18">
                  <c:v>2.1472181981215796E-2</c:v>
                </c:pt>
                <c:pt idx="19">
                  <c:v>2.4797825380379501E-2</c:v>
                </c:pt>
                <c:pt idx="20">
                  <c:v>2.8351364095167114E-2</c:v>
                </c:pt>
                <c:pt idx="21">
                  <c:v>3.2132798125578621E-2</c:v>
                </c:pt>
                <c:pt idx="22">
                  <c:v>3.6142127471614036E-2</c:v>
                </c:pt>
                <c:pt idx="23">
                  <c:v>4.0379352133273358E-2</c:v>
                </c:pt>
                <c:pt idx="24">
                  <c:v>4.4844472110556581E-2</c:v>
                </c:pt>
                <c:pt idx="25">
                  <c:v>4.9537487403463698E-2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306-434E-974F-AE2DAAD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144736"/>
        <c:axId val="1"/>
      </c:scatterChart>
      <c:valAx>
        <c:axId val="679144736"/>
        <c:scaling>
          <c:orientation val="minMax"/>
          <c:max val="5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20277603336395"/>
              <c:y val="0.854703247564139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0674846625766871E-2"/>
              <c:y val="0.364673261996096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14473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1.2269938650306749E-2"/>
          <c:y val="0.92592861789712178"/>
          <c:w val="0.92791475452071559"/>
          <c:h val="0.9829089739850893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339489615080163"/>
          <c:y val="2.93577981651376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39157937411682E-2"/>
          <c:y val="9.3577981651376152E-2"/>
          <c:w val="0.89499496217157237"/>
          <c:h val="0.8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(9)'!$E$20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(9)'!$D$21:$D$983</c:f>
              <c:numCache>
                <c:formatCode>General</c:formatCode>
                <c:ptCount val="963"/>
                <c:pt idx="0">
                  <c:v>-2.8999999999999998E-3</c:v>
                </c:pt>
                <c:pt idx="1">
                  <c:v>0</c:v>
                </c:pt>
                <c:pt idx="2">
                  <c:v>1.3500000000000001E-3</c:v>
                </c:pt>
                <c:pt idx="3">
                  <c:v>2.2000000000000001E-3</c:v>
                </c:pt>
                <c:pt idx="4">
                  <c:v>2.65E-3</c:v>
                </c:pt>
                <c:pt idx="5">
                  <c:v>0.15625</c:v>
                </c:pt>
                <c:pt idx="6">
                  <c:v>0.15745000000000001</c:v>
                </c:pt>
                <c:pt idx="7">
                  <c:v>0.15964999999999999</c:v>
                </c:pt>
                <c:pt idx="8">
                  <c:v>0.16220000000000001</c:v>
                </c:pt>
                <c:pt idx="9">
                  <c:v>0.30904999999999999</c:v>
                </c:pt>
                <c:pt idx="10">
                  <c:v>0.31025000000000003</c:v>
                </c:pt>
                <c:pt idx="11">
                  <c:v>0.31030000000000002</c:v>
                </c:pt>
                <c:pt idx="12">
                  <c:v>0.31240000000000001</c:v>
                </c:pt>
                <c:pt idx="13">
                  <c:v>0.31924999999999998</c:v>
                </c:pt>
                <c:pt idx="14">
                  <c:v>0.32014999999999999</c:v>
                </c:pt>
                <c:pt idx="15">
                  <c:v>0.32190000000000002</c:v>
                </c:pt>
                <c:pt idx="16">
                  <c:v>0.32229999999999998</c:v>
                </c:pt>
                <c:pt idx="17">
                  <c:v>0.32319999999999999</c:v>
                </c:pt>
                <c:pt idx="18">
                  <c:v>0.32655000000000001</c:v>
                </c:pt>
                <c:pt idx="19">
                  <c:v>0.32745000000000002</c:v>
                </c:pt>
                <c:pt idx="20">
                  <c:v>0.34925</c:v>
                </c:pt>
                <c:pt idx="21">
                  <c:v>0.34955000000000003</c:v>
                </c:pt>
                <c:pt idx="22">
                  <c:v>1.2155</c:v>
                </c:pt>
                <c:pt idx="23">
                  <c:v>1.21635</c:v>
                </c:pt>
                <c:pt idx="24">
                  <c:v>1.2334499999999999</c:v>
                </c:pt>
                <c:pt idx="25">
                  <c:v>1.2398499999999999</c:v>
                </c:pt>
                <c:pt idx="26">
                  <c:v>1.2462500000000001</c:v>
                </c:pt>
                <c:pt idx="27">
                  <c:v>1.24675</c:v>
                </c:pt>
                <c:pt idx="28">
                  <c:v>1.2479499999999999</c:v>
                </c:pt>
                <c:pt idx="29">
                  <c:v>1.248</c:v>
                </c:pt>
                <c:pt idx="30">
                  <c:v>1.2480500000000001</c:v>
                </c:pt>
                <c:pt idx="31">
                  <c:v>1.2497</c:v>
                </c:pt>
                <c:pt idx="32">
                  <c:v>1.2556499999999999</c:v>
                </c:pt>
                <c:pt idx="33">
                  <c:v>1.2557</c:v>
                </c:pt>
                <c:pt idx="34">
                  <c:v>1.25905</c:v>
                </c:pt>
                <c:pt idx="35">
                  <c:v>1.2591000000000001</c:v>
                </c:pt>
                <c:pt idx="36">
                  <c:v>1.27135</c:v>
                </c:pt>
                <c:pt idx="37">
                  <c:v>1.2726999999999999</c:v>
                </c:pt>
                <c:pt idx="38">
                  <c:v>1.27315</c:v>
                </c:pt>
                <c:pt idx="39">
                  <c:v>1.2751999999999999</c:v>
                </c:pt>
                <c:pt idx="40">
                  <c:v>2.3477000000000001</c:v>
                </c:pt>
                <c:pt idx="41">
                  <c:v>2.34815</c:v>
                </c:pt>
                <c:pt idx="42">
                  <c:v>2.3481999999999998</c:v>
                </c:pt>
                <c:pt idx="43">
                  <c:v>2.3482500000000002</c:v>
                </c:pt>
                <c:pt idx="44">
                  <c:v>2.3485499999999999</c:v>
                </c:pt>
                <c:pt idx="45">
                  <c:v>2.3485999999999998</c:v>
                </c:pt>
                <c:pt idx="46">
                  <c:v>4.2457500000000001</c:v>
                </c:pt>
                <c:pt idx="47">
                  <c:v>4.2458</c:v>
                </c:pt>
                <c:pt idx="48">
                  <c:v>4.2475500000000004</c:v>
                </c:pt>
                <c:pt idx="49">
                  <c:v>4.2476000000000003</c:v>
                </c:pt>
                <c:pt idx="50">
                  <c:v>4.2543499999999996</c:v>
                </c:pt>
                <c:pt idx="51">
                  <c:v>4.2544000000000004</c:v>
                </c:pt>
                <c:pt idx="52">
                  <c:v>4.2582000000000004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</c:numCache>
            </c:numRef>
          </c:xVal>
          <c:yVal>
            <c:numRef>
              <c:f>'Q_fit (9)'!$E$21:$E$983</c:f>
              <c:numCache>
                <c:formatCode>General</c:formatCode>
                <c:ptCount val="963"/>
                <c:pt idx="0">
                  <c:v>5.2971999684814364E-4</c:v>
                </c:pt>
                <c:pt idx="1">
                  <c:v>0</c:v>
                </c:pt>
                <c:pt idx="2">
                  <c:v>-1.4241799945011735E-3</c:v>
                </c:pt>
                <c:pt idx="3">
                  <c:v>-1.794960000552237E-3</c:v>
                </c:pt>
                <c:pt idx="4">
                  <c:v>-2.0030199957545847E-3</c:v>
                </c:pt>
                <c:pt idx="5">
                  <c:v>-5.8749999880092219E-4</c:v>
                </c:pt>
                <c:pt idx="6">
                  <c:v>-2.5756599934538826E-3</c:v>
                </c:pt>
                <c:pt idx="7">
                  <c:v>-6.7062000016449019E-4</c:v>
                </c:pt>
                <c:pt idx="8">
                  <c:v>4.170399988652207E-4</c:v>
                </c:pt>
                <c:pt idx="9">
                  <c:v>5.3460003982763737E-5</c:v>
                </c:pt>
                <c:pt idx="10">
                  <c:v>1.0652999990270473E-3</c:v>
                </c:pt>
                <c:pt idx="11">
                  <c:v>2.219959998910781E-3</c:v>
                </c:pt>
                <c:pt idx="12">
                  <c:v>2.1567999647231773E-4</c:v>
                </c:pt>
                <c:pt idx="13">
                  <c:v>-4.9589999980526045E-4</c:v>
                </c:pt>
                <c:pt idx="14">
                  <c:v>-3.1201999809127301E-4</c:v>
                </c:pt>
                <c:pt idx="15">
                  <c:v>-7.9892000212566927E-4</c:v>
                </c:pt>
                <c:pt idx="16">
                  <c:v>-1.0616399958962575E-3</c:v>
                </c:pt>
                <c:pt idx="17">
                  <c:v>6.2223999702837318E-4</c:v>
                </c:pt>
                <c:pt idx="18">
                  <c:v>-1.715539998258464E-3</c:v>
                </c:pt>
                <c:pt idx="19">
                  <c:v>-2.2316599934129044E-3</c:v>
                </c:pt>
                <c:pt idx="20">
                  <c:v>-1.4998999977251515E-3</c:v>
                </c:pt>
                <c:pt idx="21">
                  <c:v>-6.7193999711889774E-4</c:v>
                </c:pt>
                <c:pt idx="22">
                  <c:v>-4.1539999801898375E-4</c:v>
                </c:pt>
                <c:pt idx="23">
                  <c:v>2.1381999977165833E-4</c:v>
                </c:pt>
                <c:pt idx="24">
                  <c:v>-3.9245999505510554E-4</c:v>
                </c:pt>
                <c:pt idx="25">
                  <c:v>5.0401999760651961E-4</c:v>
                </c:pt>
                <c:pt idx="26">
                  <c:v>5.005000057280995E-4</c:v>
                </c:pt>
                <c:pt idx="27">
                  <c:v>2.4710000434424728E-4</c:v>
                </c:pt>
                <c:pt idx="28">
                  <c:v>4.5893999777035788E-4</c:v>
                </c:pt>
                <c:pt idx="29">
                  <c:v>1.3600001693703234E-5</c:v>
                </c:pt>
                <c:pt idx="30">
                  <c:v>-3.1739997211843729E-5</c:v>
                </c:pt>
                <c:pt idx="31">
                  <c:v>-8.2795999333029613E-4</c:v>
                </c:pt>
                <c:pt idx="32">
                  <c:v>2.7658000180963427E-4</c:v>
                </c:pt>
                <c:pt idx="33">
                  <c:v>-1.6876000154297799E-4</c:v>
                </c:pt>
                <c:pt idx="34">
                  <c:v>-3.0654000147478655E-4</c:v>
                </c:pt>
                <c:pt idx="35">
                  <c:v>6.8120003561489284E-5</c:v>
                </c:pt>
                <c:pt idx="36">
                  <c:v>-9.6017999749165028E-4</c:v>
                </c:pt>
                <c:pt idx="37">
                  <c:v>-2.0843599995714612E-3</c:v>
                </c:pt>
                <c:pt idx="38">
                  <c:v>-1.9241999689256772E-4</c:v>
                </c:pt>
                <c:pt idx="39">
                  <c:v>-9.5135999436024576E-4</c:v>
                </c:pt>
                <c:pt idx="40">
                  <c:v>8.5056399984750897E-3</c:v>
                </c:pt>
                <c:pt idx="41">
                  <c:v>7.7975800013518892E-3</c:v>
                </c:pt>
                <c:pt idx="42">
                  <c:v>8.5522400040645152E-3</c:v>
                </c:pt>
                <c:pt idx="43">
                  <c:v>8.106900000711903E-3</c:v>
                </c:pt>
                <c:pt idx="44">
                  <c:v>8.3348600019235164E-3</c:v>
                </c:pt>
                <c:pt idx="45">
                  <c:v>8.2895200030179694E-3</c:v>
                </c:pt>
                <c:pt idx="46">
                  <c:v>3.6353900002723094E-2</c:v>
                </c:pt>
                <c:pt idx="47">
                  <c:v>3.7008560000685975E-2</c:v>
                </c:pt>
                <c:pt idx="48">
                  <c:v>3.7381659996754024E-2</c:v>
                </c:pt>
                <c:pt idx="49">
                  <c:v>3.6586319998605177E-2</c:v>
                </c:pt>
                <c:pt idx="50">
                  <c:v>3.7885420002567116E-2</c:v>
                </c:pt>
                <c:pt idx="51">
                  <c:v>3.6930080001184251E-2</c:v>
                </c:pt>
                <c:pt idx="52">
                  <c:v>3.7724239999079145E-2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AF-4612-8F56-BE09295A1720}"/>
            </c:ext>
          </c:extLst>
        </c:ser>
        <c:ser>
          <c:idx val="1"/>
          <c:order val="1"/>
          <c:tx>
            <c:strRef>
              <c:f>'Q_fit (9)'!$V$1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(9)'!$U$2:$U$20</c:f>
              <c:numCache>
                <c:formatCode>General</c:formatCode>
                <c:ptCount val="19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</c:numCache>
            </c:numRef>
          </c:xVal>
          <c:yVal>
            <c:numRef>
              <c:f>'Q_fit (9)'!$V$2:$V$20</c:f>
              <c:numCache>
                <c:formatCode>General</c:formatCode>
                <c:ptCount val="19"/>
                <c:pt idx="0">
                  <c:v>-1.9574898225101223E-4</c:v>
                </c:pt>
                <c:pt idx="1">
                  <c:v>-8.4587526803474127E-4</c:v>
                </c:pt>
                <c:pt idx="2">
                  <c:v>-1.1399134319793973E-3</c:v>
                </c:pt>
                <c:pt idx="3">
                  <c:v>-1.0778634740849808E-3</c:v>
                </c:pt>
                <c:pt idx="4">
                  <c:v>-6.5972539435149103E-4</c:v>
                </c:pt>
                <c:pt idx="5">
                  <c:v>1.1450080722107125E-4</c:v>
                </c:pt>
                <c:pt idx="6">
                  <c:v>1.2448151306327067E-3</c:v>
                </c:pt>
                <c:pt idx="7">
                  <c:v>2.7312175758834158E-3</c:v>
                </c:pt>
                <c:pt idx="8">
                  <c:v>4.5737081429731968E-3</c:v>
                </c:pt>
                <c:pt idx="9">
                  <c:v>6.7722868319020505E-3</c:v>
                </c:pt>
                <c:pt idx="10">
                  <c:v>9.3269536426699769E-3</c:v>
                </c:pt>
                <c:pt idx="11">
                  <c:v>1.2237708575276979E-2</c:v>
                </c:pt>
                <c:pt idx="12">
                  <c:v>1.550455162972305E-2</c:v>
                </c:pt>
                <c:pt idx="13">
                  <c:v>1.9127482806008195E-2</c:v>
                </c:pt>
                <c:pt idx="14">
                  <c:v>2.3106502104132419E-2</c:v>
                </c:pt>
                <c:pt idx="15">
                  <c:v>2.744160952409571E-2</c:v>
                </c:pt>
                <c:pt idx="16">
                  <c:v>3.2132805065898072E-2</c:v>
                </c:pt>
                <c:pt idx="17">
                  <c:v>3.7180088729539512E-2</c:v>
                </c:pt>
                <c:pt idx="18">
                  <c:v>4.2583460515020016E-2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AF-4612-8F56-BE09295A1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712608"/>
        <c:axId val="1"/>
      </c:scatterChart>
      <c:valAx>
        <c:axId val="1057126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597146510532337"/>
              <c:y val="0.943119266055045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55045871559633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71260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4029304029304"/>
          <c:y val="0.93394495412844036"/>
          <c:w val="0.4358974358974359"/>
          <c:h val="0.974311926605504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37535816618911177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1518624641834"/>
          <c:y val="0.13069908814589665"/>
          <c:w val="0.83810888252148996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(5)'!$F$21:$F$660</c:f>
              <c:numCache>
                <c:formatCode>General</c:formatCode>
                <c:ptCount val="640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  <c:pt idx="589">
                  <c:v>31283</c:v>
                </c:pt>
                <c:pt idx="590">
                  <c:v>31437.5</c:v>
                </c:pt>
                <c:pt idx="591">
                  <c:v>31570</c:v>
                </c:pt>
                <c:pt idx="592">
                  <c:v>32546</c:v>
                </c:pt>
                <c:pt idx="593">
                  <c:v>32935.5</c:v>
                </c:pt>
                <c:pt idx="594">
                  <c:v>33090</c:v>
                </c:pt>
                <c:pt idx="595">
                  <c:v>33379.5</c:v>
                </c:pt>
                <c:pt idx="596">
                  <c:v>34094.5</c:v>
                </c:pt>
                <c:pt idx="597">
                  <c:v>35554</c:v>
                </c:pt>
                <c:pt idx="598">
                  <c:v>35575.5</c:v>
                </c:pt>
                <c:pt idx="599">
                  <c:v>35609.5</c:v>
                </c:pt>
                <c:pt idx="600">
                  <c:v>36019.5</c:v>
                </c:pt>
                <c:pt idx="601">
                  <c:v>36020</c:v>
                </c:pt>
                <c:pt idx="602">
                  <c:v>37526</c:v>
                </c:pt>
                <c:pt idx="603">
                  <c:v>37526.5</c:v>
                </c:pt>
                <c:pt idx="604">
                  <c:v>37527</c:v>
                </c:pt>
                <c:pt idx="605">
                  <c:v>37694</c:v>
                </c:pt>
                <c:pt idx="606">
                  <c:v>37694.5</c:v>
                </c:pt>
                <c:pt idx="607">
                  <c:v>38810</c:v>
                </c:pt>
                <c:pt idx="608">
                  <c:v>38810.5</c:v>
                </c:pt>
                <c:pt idx="609">
                  <c:v>40543</c:v>
                </c:pt>
                <c:pt idx="610">
                  <c:v>40569</c:v>
                </c:pt>
                <c:pt idx="611">
                  <c:v>40852.5</c:v>
                </c:pt>
                <c:pt idx="612">
                  <c:v>43641</c:v>
                </c:pt>
                <c:pt idx="613">
                  <c:v>43641.5</c:v>
                </c:pt>
                <c:pt idx="614">
                  <c:v>43642</c:v>
                </c:pt>
              </c:numCache>
            </c:numRef>
          </c:xVal>
          <c:yVal>
            <c:numRef>
              <c:f>'A (5)'!$H$21:$H$660</c:f>
              <c:numCache>
                <c:formatCode>General</c:formatCode>
                <c:ptCount val="640"/>
                <c:pt idx="87">
                  <c:v>-3.1886590004432946E-2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A6-4B3D-A404-57B656B486F2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(5)'!$F$21:$F$609</c:f>
              <c:numCache>
                <c:formatCode>General</c:formatCode>
                <c:ptCount val="589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</c:numCache>
            </c:numRef>
          </c:xVal>
          <c:yVal>
            <c:numRef>
              <c:f>'A (5)'!$I$21:$I$609</c:f>
              <c:numCache>
                <c:formatCode>General</c:formatCode>
                <c:ptCount val="589"/>
                <c:pt idx="63">
                  <c:v>-2.7345965005224571E-2</c:v>
                </c:pt>
                <c:pt idx="64">
                  <c:v>-2.9959594998217653E-2</c:v>
                </c:pt>
                <c:pt idx="65">
                  <c:v>-2.068849000352202E-2</c:v>
                </c:pt>
                <c:pt idx="66">
                  <c:v>-2.8533457501907833E-2</c:v>
                </c:pt>
                <c:pt idx="67">
                  <c:v>-3.2293197502440307E-2</c:v>
                </c:pt>
                <c:pt idx="68">
                  <c:v>-2.2022092503902968E-2</c:v>
                </c:pt>
                <c:pt idx="69">
                  <c:v>-1.9209585007047281E-2</c:v>
                </c:pt>
                <c:pt idx="71">
                  <c:v>-2.3171352499048226E-2</c:v>
                </c:pt>
                <c:pt idx="72">
                  <c:v>-2.40861250058515E-2</c:v>
                </c:pt>
                <c:pt idx="73">
                  <c:v>-3.0522799999744166E-2</c:v>
                </c:pt>
                <c:pt idx="74">
                  <c:v>-3.4121535005397163E-2</c:v>
                </c:pt>
                <c:pt idx="91">
                  <c:v>-2.8038529999321327E-2</c:v>
                </c:pt>
                <c:pt idx="92">
                  <c:v>-3.188349750416819E-2</c:v>
                </c:pt>
                <c:pt idx="93">
                  <c:v>-3.5402977497142274E-2</c:v>
                </c:pt>
                <c:pt idx="94">
                  <c:v>-3.4247945004608482E-2</c:v>
                </c:pt>
                <c:pt idx="101">
                  <c:v>-3.8832265003293287E-2</c:v>
                </c:pt>
                <c:pt idx="102">
                  <c:v>-3.9592004999576602E-2</c:v>
                </c:pt>
                <c:pt idx="103">
                  <c:v>-3.9956452506885398E-2</c:v>
                </c:pt>
                <c:pt idx="104">
                  <c:v>-2.8801419997762423E-2</c:v>
                </c:pt>
                <c:pt idx="105">
                  <c:v>-4.1646387500804849E-2</c:v>
                </c:pt>
                <c:pt idx="106">
                  <c:v>-3.2561160005570855E-2</c:v>
                </c:pt>
                <c:pt idx="107">
                  <c:v>-3.5685347495018505E-2</c:v>
                </c:pt>
                <c:pt idx="108">
                  <c:v>-3.790602750814287E-2</c:v>
                </c:pt>
                <c:pt idx="109">
                  <c:v>-3.5665767500177026E-2</c:v>
                </c:pt>
                <c:pt idx="110">
                  <c:v>-3.4302127503906377E-2</c:v>
                </c:pt>
                <c:pt idx="111">
                  <c:v>-3.4739610004180577E-2</c:v>
                </c:pt>
                <c:pt idx="170">
                  <c:v>-2.324651500384789E-2</c:v>
                </c:pt>
                <c:pt idx="171">
                  <c:v>-2.2610962500039022E-2</c:v>
                </c:pt>
                <c:pt idx="174">
                  <c:v>-2.3089847498340532E-2</c:v>
                </c:pt>
                <c:pt idx="176">
                  <c:v>-2.2145687500596978E-2</c:v>
                </c:pt>
                <c:pt idx="178">
                  <c:v>-2.2101527501945384E-2</c:v>
                </c:pt>
                <c:pt idx="179">
                  <c:v>-2.2351202504069079E-2</c:v>
                </c:pt>
                <c:pt idx="180">
                  <c:v>-2.2130422505142633E-2</c:v>
                </c:pt>
                <c:pt idx="181">
                  <c:v>-2.2575390001293272E-2</c:v>
                </c:pt>
                <c:pt idx="182">
                  <c:v>-2.2620357500272803E-2</c:v>
                </c:pt>
                <c:pt idx="183">
                  <c:v>-2.3404284998832736E-2</c:v>
                </c:pt>
                <c:pt idx="184">
                  <c:v>-2.2255417505220976E-2</c:v>
                </c:pt>
                <c:pt idx="185">
                  <c:v>-2.2700385001371615E-2</c:v>
                </c:pt>
                <c:pt idx="186">
                  <c:v>-2.2813207498984411E-2</c:v>
                </c:pt>
                <c:pt idx="187">
                  <c:v>-2.2438175001298077E-2</c:v>
                </c:pt>
                <c:pt idx="189">
                  <c:v>-2.3375212498649489E-2</c:v>
                </c:pt>
                <c:pt idx="190">
                  <c:v>-2.4489335002726875E-2</c:v>
                </c:pt>
                <c:pt idx="191">
                  <c:v>-2.259404250071384E-2</c:v>
                </c:pt>
                <c:pt idx="192">
                  <c:v>-2.3337710001214873E-2</c:v>
                </c:pt>
                <c:pt idx="299">
                  <c:v>-5.9305850008968264E-3</c:v>
                </c:pt>
                <c:pt idx="300">
                  <c:v>-6.6252925025764853E-3</c:v>
                </c:pt>
                <c:pt idx="301">
                  <c:v>-5.8602600038284436E-3</c:v>
                </c:pt>
                <c:pt idx="302">
                  <c:v>-6.2952274965937249E-3</c:v>
                </c:pt>
                <c:pt idx="303">
                  <c:v>-6.0250324968365021E-3</c:v>
                </c:pt>
                <c:pt idx="304">
                  <c:v>-5.8900000003632158E-3</c:v>
                </c:pt>
                <c:pt idx="425">
                  <c:v>3.6098147502343636E-2</c:v>
                </c:pt>
                <c:pt idx="427">
                  <c:v>3.6753180000232533E-2</c:v>
                </c:pt>
                <c:pt idx="428">
                  <c:v>3.7079317502502818E-2</c:v>
                </c:pt>
                <c:pt idx="429">
                  <c:v>3.6334349999378901E-2</c:v>
                </c:pt>
                <c:pt idx="431">
                  <c:v>3.7663737501134165E-2</c:v>
                </c:pt>
                <c:pt idx="432">
                  <c:v>3.6718769995786715E-2</c:v>
                </c:pt>
                <c:pt idx="433">
                  <c:v>3.7501239996345248E-2</c:v>
                </c:pt>
                <c:pt idx="435">
                  <c:v>4.2193854998913594E-2</c:v>
                </c:pt>
                <c:pt idx="436">
                  <c:v>4.5831595001800451E-2</c:v>
                </c:pt>
                <c:pt idx="440">
                  <c:v>4.5942329998069908E-2</c:v>
                </c:pt>
                <c:pt idx="441">
                  <c:v>4.6242330005043186E-2</c:v>
                </c:pt>
                <c:pt idx="442">
                  <c:v>4.6442329999990761E-2</c:v>
                </c:pt>
                <c:pt idx="443">
                  <c:v>5.1997442496940494E-2</c:v>
                </c:pt>
                <c:pt idx="444">
                  <c:v>5.2757442492293194E-2</c:v>
                </c:pt>
                <c:pt idx="445">
                  <c:v>5.1708287501242012E-2</c:v>
                </c:pt>
                <c:pt idx="446">
                  <c:v>5.2388287498615682E-2</c:v>
                </c:pt>
                <c:pt idx="448">
                  <c:v>5.2480247497442178E-2</c:v>
                </c:pt>
                <c:pt idx="449">
                  <c:v>5.2006060002895538E-2</c:v>
                </c:pt>
                <c:pt idx="450">
                  <c:v>5.1677424999070354E-2</c:v>
                </c:pt>
                <c:pt idx="451">
                  <c:v>5.2877424997859634E-2</c:v>
                </c:pt>
                <c:pt idx="452">
                  <c:v>5.2372457495948765E-2</c:v>
                </c:pt>
                <c:pt idx="453">
                  <c:v>5.363748999661766E-2</c:v>
                </c:pt>
                <c:pt idx="454">
                  <c:v>5.415748999803327E-2</c:v>
                </c:pt>
                <c:pt idx="456">
                  <c:v>5.6467032503860537E-2</c:v>
                </c:pt>
                <c:pt idx="457">
                  <c:v>5.7222064999223221E-2</c:v>
                </c:pt>
                <c:pt idx="458">
                  <c:v>6.0790905001340434E-2</c:v>
                </c:pt>
                <c:pt idx="459">
                  <c:v>5.7227312499890104E-2</c:v>
                </c:pt>
                <c:pt idx="460">
                  <c:v>5.8322345001215581E-2</c:v>
                </c:pt>
                <c:pt idx="461">
                  <c:v>5.8468687493586913E-2</c:v>
                </c:pt>
                <c:pt idx="462">
                  <c:v>5.9962049999739975E-2</c:v>
                </c:pt>
                <c:pt idx="463">
                  <c:v>5.9499552495253738E-2</c:v>
                </c:pt>
                <c:pt idx="464">
                  <c:v>5.9499552495253738E-2</c:v>
                </c:pt>
                <c:pt idx="465">
                  <c:v>5.8611607499187812E-2</c:v>
                </c:pt>
                <c:pt idx="466">
                  <c:v>5.9677420002117287E-2</c:v>
                </c:pt>
                <c:pt idx="467">
                  <c:v>6.2944402503489982E-2</c:v>
                </c:pt>
                <c:pt idx="468">
                  <c:v>6.2121060000208672E-2</c:v>
                </c:pt>
                <c:pt idx="469">
                  <c:v>6.3067132505238988E-2</c:v>
                </c:pt>
                <c:pt idx="470">
                  <c:v>6.2522164997062646E-2</c:v>
                </c:pt>
                <c:pt idx="471">
                  <c:v>6.2584840001363773E-2</c:v>
                </c:pt>
                <c:pt idx="472">
                  <c:v>6.2818284997774754E-2</c:v>
                </c:pt>
                <c:pt idx="473">
                  <c:v>6.4665202495234553E-2</c:v>
                </c:pt>
                <c:pt idx="474">
                  <c:v>6.4054664995637722E-2</c:v>
                </c:pt>
                <c:pt idx="475">
                  <c:v>6.495466500200564E-2</c:v>
                </c:pt>
                <c:pt idx="476">
                  <c:v>6.5409697497671004E-2</c:v>
                </c:pt>
                <c:pt idx="477">
                  <c:v>6.614995749987429E-2</c:v>
                </c:pt>
                <c:pt idx="478">
                  <c:v>6.5185510000446811E-2</c:v>
                </c:pt>
                <c:pt idx="479">
                  <c:v>6.4740542497020215E-2</c:v>
                </c:pt>
                <c:pt idx="481">
                  <c:v>6.1693684998317622E-2</c:v>
                </c:pt>
                <c:pt idx="551">
                  <c:v>6.878787499590544E-2</c:v>
                </c:pt>
                <c:pt idx="552">
                  <c:v>6.8042907500057481E-2</c:v>
                </c:pt>
                <c:pt idx="553">
                  <c:v>6.889794000016991E-2</c:v>
                </c:pt>
                <c:pt idx="560">
                  <c:v>6.9462499996006954E-2</c:v>
                </c:pt>
                <c:pt idx="561">
                  <c:v>6.9462499996006954E-2</c:v>
                </c:pt>
                <c:pt idx="562">
                  <c:v>6.9117532497330103E-2</c:v>
                </c:pt>
                <c:pt idx="563">
                  <c:v>6.9117532497330103E-2</c:v>
                </c:pt>
                <c:pt idx="564">
                  <c:v>7.7276590003748424E-2</c:v>
                </c:pt>
                <c:pt idx="565">
                  <c:v>7.4390239999047481E-2</c:v>
                </c:pt>
                <c:pt idx="566">
                  <c:v>7.3245272491476499E-2</c:v>
                </c:pt>
                <c:pt idx="567">
                  <c:v>7.3970760000520386E-2</c:v>
                </c:pt>
                <c:pt idx="569">
                  <c:v>7.3298847499245312E-2</c:v>
                </c:pt>
                <c:pt idx="570">
                  <c:v>7.4553879996528849E-2</c:v>
                </c:pt>
                <c:pt idx="571">
                  <c:v>7.5184074994467665E-2</c:v>
                </c:pt>
                <c:pt idx="572">
                  <c:v>7.1539107499120291E-2</c:v>
                </c:pt>
                <c:pt idx="573">
                  <c:v>7.4494139997113962E-2</c:v>
                </c:pt>
                <c:pt idx="574">
                  <c:v>7.3830992500006687E-2</c:v>
                </c:pt>
                <c:pt idx="575">
                  <c:v>7.3830992500006687E-2</c:v>
                </c:pt>
                <c:pt idx="576">
                  <c:v>7.4986024999816436E-2</c:v>
                </c:pt>
                <c:pt idx="577">
                  <c:v>7.4986024999816436E-2</c:v>
                </c:pt>
                <c:pt idx="578">
                  <c:v>7.43793875008123E-2</c:v>
                </c:pt>
                <c:pt idx="579">
                  <c:v>7.5757149999844842E-2</c:v>
                </c:pt>
                <c:pt idx="581">
                  <c:v>7.4912182499247137E-2</c:v>
                </c:pt>
                <c:pt idx="582">
                  <c:v>7.6667214998451527E-2</c:v>
                </c:pt>
                <c:pt idx="583">
                  <c:v>7.8683662497496698E-2</c:v>
                </c:pt>
                <c:pt idx="584">
                  <c:v>7.9092270003457088E-2</c:v>
                </c:pt>
                <c:pt idx="585">
                  <c:v>7.8847302502254024E-2</c:v>
                </c:pt>
                <c:pt idx="586">
                  <c:v>7.8918407496530563E-2</c:v>
                </c:pt>
                <c:pt idx="587">
                  <c:v>7.9748937496333383E-2</c:v>
                </c:pt>
                <c:pt idx="588">
                  <c:v>7.918449000135297E-2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A6-4B3D-A404-57B656B486F2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(5)'!$D$21:$D$41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(5)'!$F$21:$F$609</c:f>
              <c:numCache>
                <c:formatCode>General</c:formatCode>
                <c:ptCount val="589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</c:numCache>
            </c:numRef>
          </c:xVal>
          <c:yVal>
            <c:numRef>
              <c:f>'A (5)'!$J$21:$J$609</c:f>
              <c:numCache>
                <c:formatCode>General</c:formatCode>
                <c:ptCount val="5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7A6-4B3D-A404-57B656B486F2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(5)'!$D$21:$D$41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(5)'!$F$21:$F$609</c:f>
              <c:numCache>
                <c:formatCode>General</c:formatCode>
                <c:ptCount val="589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</c:numCache>
            </c:numRef>
          </c:xVal>
          <c:yVal>
            <c:numRef>
              <c:f>'A (5)'!$K$21:$K$609</c:f>
              <c:numCache>
                <c:formatCode>General</c:formatCode>
                <c:ptCount val="589"/>
                <c:pt idx="112">
                  <c:v>-2.1408390006399713E-2</c:v>
                </c:pt>
                <c:pt idx="113">
                  <c:v>-3.0013097501068842E-2</c:v>
                </c:pt>
                <c:pt idx="114">
                  <c:v>-1.1177860003954265E-2</c:v>
                </c:pt>
                <c:pt idx="115">
                  <c:v>-2.5022827496286482E-2</c:v>
                </c:pt>
                <c:pt idx="116">
                  <c:v>-2.723224250075873E-2</c:v>
                </c:pt>
                <c:pt idx="117">
                  <c:v>-2.9325585004698951E-2</c:v>
                </c:pt>
                <c:pt idx="118">
                  <c:v>-3.7085324998770375E-2</c:v>
                </c:pt>
                <c:pt idx="119">
                  <c:v>-2.1418927506601904E-2</c:v>
                </c:pt>
                <c:pt idx="120">
                  <c:v>-2.817866750410758E-2</c:v>
                </c:pt>
                <c:pt idx="121">
                  <c:v>-2.4178667503292672E-2</c:v>
                </c:pt>
                <c:pt idx="122">
                  <c:v>-3.9543114995467477E-2</c:v>
                </c:pt>
                <c:pt idx="123">
                  <c:v>-3.0823950000922196E-2</c:v>
                </c:pt>
                <c:pt idx="124">
                  <c:v>-2.9552845000580419E-2</c:v>
                </c:pt>
                <c:pt idx="125">
                  <c:v>-4.728254750079941E-2</c:v>
                </c:pt>
                <c:pt idx="126">
                  <c:v>-3.8282547502603848E-2</c:v>
                </c:pt>
                <c:pt idx="127">
                  <c:v>-3.5406734998105094E-2</c:v>
                </c:pt>
                <c:pt idx="128">
                  <c:v>-2.7406735003751237E-2</c:v>
                </c:pt>
                <c:pt idx="129">
                  <c:v>-2.8896177507704124E-2</c:v>
                </c:pt>
                <c:pt idx="130">
                  <c:v>-3.0431080005655531E-2</c:v>
                </c:pt>
                <c:pt idx="131">
                  <c:v>-2.6416464999783784E-2</c:v>
                </c:pt>
                <c:pt idx="132">
                  <c:v>-2.8681070005404763E-2</c:v>
                </c:pt>
                <c:pt idx="133">
                  <c:v>-3.1239509997249115E-2</c:v>
                </c:pt>
                <c:pt idx="134">
                  <c:v>-3.3023595002305228E-2</c:v>
                </c:pt>
                <c:pt idx="136">
                  <c:v>-2.7721644997654948E-2</c:v>
                </c:pt>
                <c:pt idx="137">
                  <c:v>-2.8791450000426266E-2</c:v>
                </c:pt>
                <c:pt idx="138">
                  <c:v>-3.0793872509093489E-2</c:v>
                </c:pt>
                <c:pt idx="139">
                  <c:v>-3.7525957501202356E-2</c:v>
                </c:pt>
                <c:pt idx="140">
                  <c:v>-3.1595762498909608E-2</c:v>
                </c:pt>
                <c:pt idx="141">
                  <c:v>-4.3147702497662976E-2</c:v>
                </c:pt>
                <c:pt idx="142">
                  <c:v>-2.6667990001442377E-2</c:v>
                </c:pt>
                <c:pt idx="143">
                  <c:v>-4.5305157502298243E-2</c:v>
                </c:pt>
                <c:pt idx="144">
                  <c:v>-3.2616030002827756E-2</c:v>
                </c:pt>
                <c:pt idx="145">
                  <c:v>-2.498047750123078E-2</c:v>
                </c:pt>
                <c:pt idx="146">
                  <c:v>-2.3314079997362569E-2</c:v>
                </c:pt>
                <c:pt idx="147">
                  <c:v>-2.023046750400681E-2</c:v>
                </c:pt>
                <c:pt idx="148">
                  <c:v>-2.6199622501735575E-2</c:v>
                </c:pt>
                <c:pt idx="149">
                  <c:v>-1.7845712500275113E-2</c:v>
                </c:pt>
                <c:pt idx="150">
                  <c:v>-2.6899247503024526E-2</c:v>
                </c:pt>
                <c:pt idx="151">
                  <c:v>-1.7263695001020096E-2</c:v>
                </c:pt>
                <c:pt idx="152">
                  <c:v>-1.386840250052046E-2</c:v>
                </c:pt>
                <c:pt idx="153">
                  <c:v>-2.2783982502005529E-2</c:v>
                </c:pt>
                <c:pt idx="154">
                  <c:v>-1.8537222502345685E-2</c:v>
                </c:pt>
                <c:pt idx="155">
                  <c:v>-9.7628275034367107E-3</c:v>
                </c:pt>
                <c:pt idx="156">
                  <c:v>-3.3402417502657045E-2</c:v>
                </c:pt>
                <c:pt idx="157">
                  <c:v>-2.4952702500740997E-2</c:v>
                </c:pt>
                <c:pt idx="158">
                  <c:v>-2.1753017499577254E-2</c:v>
                </c:pt>
                <c:pt idx="159">
                  <c:v>-2.3430760003975593E-2</c:v>
                </c:pt>
                <c:pt idx="160">
                  <c:v>-4.1858512500766665E-2</c:v>
                </c:pt>
                <c:pt idx="161">
                  <c:v>-2.3045197500323411E-2</c:v>
                </c:pt>
                <c:pt idx="162">
                  <c:v>-2.2922585005289875E-2</c:v>
                </c:pt>
                <c:pt idx="163">
                  <c:v>-2.2287032501481008E-2</c:v>
                </c:pt>
                <c:pt idx="164">
                  <c:v>-2.4651479994645342E-2</c:v>
                </c:pt>
                <c:pt idx="165">
                  <c:v>-3.182758750335779E-2</c:v>
                </c:pt>
                <c:pt idx="166">
                  <c:v>-1.9975312505266629E-2</c:v>
                </c:pt>
                <c:pt idx="167">
                  <c:v>-2.1618979997583665E-2</c:v>
                </c:pt>
                <c:pt idx="168">
                  <c:v>-2.3743975005345419E-2</c:v>
                </c:pt>
                <c:pt idx="169">
                  <c:v>-2.8769087504770141E-2</c:v>
                </c:pt>
                <c:pt idx="172">
                  <c:v>-1.8631899998581503E-2</c:v>
                </c:pt>
                <c:pt idx="173">
                  <c:v>-2.2632707499724347E-2</c:v>
                </c:pt>
                <c:pt idx="175">
                  <c:v>-2.0269067499611992E-2</c:v>
                </c:pt>
                <c:pt idx="177">
                  <c:v>-2.03396800061455E-2</c:v>
                </c:pt>
                <c:pt idx="188">
                  <c:v>-2.4411907499597874E-2</c:v>
                </c:pt>
                <c:pt idx="193">
                  <c:v>-2.2902157499629539E-2</c:v>
                </c:pt>
                <c:pt idx="194">
                  <c:v>-2.7579900001001079E-2</c:v>
                </c:pt>
                <c:pt idx="195">
                  <c:v>-2.8860735001217108E-2</c:v>
                </c:pt>
                <c:pt idx="196">
                  <c:v>-2.2225182503461838E-2</c:v>
                </c:pt>
                <c:pt idx="197">
                  <c:v>-2.3558785003842786E-2</c:v>
                </c:pt>
                <c:pt idx="198">
                  <c:v>-2.2988960001384839E-2</c:v>
                </c:pt>
                <c:pt idx="199">
                  <c:v>-2.4780352505331393E-2</c:v>
                </c:pt>
                <c:pt idx="200">
                  <c:v>-2.5905347501975484E-2</c:v>
                </c:pt>
                <c:pt idx="201">
                  <c:v>-2.7061187502113171E-2</c:v>
                </c:pt>
                <c:pt idx="202">
                  <c:v>-2.3821734997909516E-2</c:v>
                </c:pt>
                <c:pt idx="203">
                  <c:v>-2.2550629997567739E-2</c:v>
                </c:pt>
                <c:pt idx="205">
                  <c:v>-3.1124492503295187E-2</c:v>
                </c:pt>
                <c:pt idx="206">
                  <c:v>-2.6977574998454656E-2</c:v>
                </c:pt>
                <c:pt idx="207">
                  <c:v>-1.9257602507423144E-2</c:v>
                </c:pt>
                <c:pt idx="208">
                  <c:v>-2.2986497497186065E-2</c:v>
                </c:pt>
                <c:pt idx="209">
                  <c:v>-2.2538437508046627E-2</c:v>
                </c:pt>
                <c:pt idx="210">
                  <c:v>-2.0600935000402387E-2</c:v>
                </c:pt>
                <c:pt idx="211">
                  <c:v>-2.169508500082884E-2</c:v>
                </c:pt>
                <c:pt idx="213">
                  <c:v>-2.137121250416385E-2</c:v>
                </c:pt>
                <c:pt idx="214">
                  <c:v>-1.8289215004188009E-2</c:v>
                </c:pt>
                <c:pt idx="215">
                  <c:v>-1.8716160004260018E-2</c:v>
                </c:pt>
                <c:pt idx="216">
                  <c:v>-2.0757542508363258E-2</c:v>
                </c:pt>
                <c:pt idx="217">
                  <c:v>-2.6041607503429987E-2</c:v>
                </c:pt>
                <c:pt idx="218">
                  <c:v>-2.0592740002030041E-2</c:v>
                </c:pt>
                <c:pt idx="221">
                  <c:v>-2.209271999890916E-2</c:v>
                </c:pt>
                <c:pt idx="223">
                  <c:v>-2.1404400002211332E-2</c:v>
                </c:pt>
                <c:pt idx="224">
                  <c:v>-2.1831345002283342E-2</c:v>
                </c:pt>
                <c:pt idx="226">
                  <c:v>-1.7154370005300734E-2</c:v>
                </c:pt>
                <c:pt idx="227">
                  <c:v>-2.2675464999338146E-2</c:v>
                </c:pt>
                <c:pt idx="228">
                  <c:v>-2.6897032497799955E-2</c:v>
                </c:pt>
                <c:pt idx="230">
                  <c:v>-2.6209520001430064E-2</c:v>
                </c:pt>
                <c:pt idx="231">
                  <c:v>-2.1311785007128492E-2</c:v>
                </c:pt>
                <c:pt idx="232">
                  <c:v>-2.7156752497830894E-2</c:v>
                </c:pt>
                <c:pt idx="233">
                  <c:v>-2.0010642496345099E-2</c:v>
                </c:pt>
                <c:pt idx="234">
                  <c:v>-1.8322322503081523E-2</c:v>
                </c:pt>
                <c:pt idx="235">
                  <c:v>-1.8439202503941488E-2</c:v>
                </c:pt>
                <c:pt idx="236">
                  <c:v>-1.5540660002443474E-2</c:v>
                </c:pt>
                <c:pt idx="237">
                  <c:v>-1.4843417498923372E-2</c:v>
                </c:pt>
                <c:pt idx="238">
                  <c:v>-1.9218402499973308E-2</c:v>
                </c:pt>
                <c:pt idx="239">
                  <c:v>-1.8988679999893066E-2</c:v>
                </c:pt>
                <c:pt idx="240">
                  <c:v>-2.0939950001775287E-2</c:v>
                </c:pt>
                <c:pt idx="241">
                  <c:v>-2.0064944998011924E-2</c:v>
                </c:pt>
                <c:pt idx="242">
                  <c:v>-1.8793839997670148E-2</c:v>
                </c:pt>
                <c:pt idx="243">
                  <c:v>-1.555438750074245E-2</c:v>
                </c:pt>
                <c:pt idx="244">
                  <c:v>-1.4021907496498898E-2</c:v>
                </c:pt>
                <c:pt idx="245">
                  <c:v>-1.5418007504194975E-2</c:v>
                </c:pt>
                <c:pt idx="246">
                  <c:v>-2.1232130005955696E-2</c:v>
                </c:pt>
                <c:pt idx="247">
                  <c:v>-1.2449660003767349E-2</c:v>
                </c:pt>
                <c:pt idx="248">
                  <c:v>-2.1573847501713317E-2</c:v>
                </c:pt>
                <c:pt idx="249">
                  <c:v>-9.9382950065773912E-3</c:v>
                </c:pt>
                <c:pt idx="250">
                  <c:v>-1.1907450003491249E-2</c:v>
                </c:pt>
                <c:pt idx="251">
                  <c:v>-1.4667190007457975E-2</c:v>
                </c:pt>
                <c:pt idx="252">
                  <c:v>-1.3000792496313807E-2</c:v>
                </c:pt>
                <c:pt idx="253">
                  <c:v>-1.0845759999938309E-2</c:v>
                </c:pt>
                <c:pt idx="254">
                  <c:v>-1.6365240000595804E-2</c:v>
                </c:pt>
                <c:pt idx="255">
                  <c:v>-1.6210207497351803E-2</c:v>
                </c:pt>
                <c:pt idx="256">
                  <c:v>-1.2729687499813735E-2</c:v>
                </c:pt>
                <c:pt idx="257">
                  <c:v>-1.5574655000818893E-2</c:v>
                </c:pt>
                <c:pt idx="258">
                  <c:v>-1.3451275000988971E-2</c:v>
                </c:pt>
                <c:pt idx="259">
                  <c:v>-1.1978870003076736E-2</c:v>
                </c:pt>
                <c:pt idx="260">
                  <c:v>-1.5583577500365209E-2</c:v>
                </c:pt>
                <c:pt idx="261">
                  <c:v>-1.5979677496943623E-2</c:v>
                </c:pt>
                <c:pt idx="262">
                  <c:v>-1.2896065003587864E-2</c:v>
                </c:pt>
                <c:pt idx="263">
                  <c:v>-1.3292165000166278E-2</c:v>
                </c:pt>
                <c:pt idx="264">
                  <c:v>-1.7990215004829224E-2</c:v>
                </c:pt>
                <c:pt idx="267">
                  <c:v>-1.1333547503454611E-2</c:v>
                </c:pt>
                <c:pt idx="268">
                  <c:v>-9.5348074974026531E-3</c:v>
                </c:pt>
                <c:pt idx="269">
                  <c:v>-7.0234425074886531E-3</c:v>
                </c:pt>
                <c:pt idx="270">
                  <c:v>-1.5387890001875348E-2</c:v>
                </c:pt>
                <c:pt idx="271">
                  <c:v>-1.6597305002505891E-2</c:v>
                </c:pt>
                <c:pt idx="272">
                  <c:v>-1.6783990002295468E-2</c:v>
                </c:pt>
                <c:pt idx="275">
                  <c:v>-7.3359300076845102E-3</c:v>
                </c:pt>
                <c:pt idx="277">
                  <c:v>-1.4367582502018195E-2</c:v>
                </c:pt>
                <c:pt idx="278">
                  <c:v>-1.5732030005892739E-2</c:v>
                </c:pt>
                <c:pt idx="279">
                  <c:v>-1.3159782502043527E-2</c:v>
                </c:pt>
                <c:pt idx="280">
                  <c:v>-1.2679262501478661E-2</c:v>
                </c:pt>
                <c:pt idx="281">
                  <c:v>-9.742567504872568E-3</c:v>
                </c:pt>
                <c:pt idx="282">
                  <c:v>-1.450230750197079E-2</c:v>
                </c:pt>
                <c:pt idx="283">
                  <c:v>-1.5334275005443487E-2</c:v>
                </c:pt>
                <c:pt idx="288">
                  <c:v>-9.608569998817984E-3</c:v>
                </c:pt>
                <c:pt idx="289">
                  <c:v>-7.2222000017063692E-3</c:v>
                </c:pt>
                <c:pt idx="290">
                  <c:v>-9.5655325058032759E-3</c:v>
                </c:pt>
                <c:pt idx="292">
                  <c:v>-5.95024750509765E-3</c:v>
                </c:pt>
                <c:pt idx="293">
                  <c:v>-1.2554954999359325E-2</c:v>
                </c:pt>
                <c:pt idx="298">
                  <c:v>-1.1359267504303716E-2</c:v>
                </c:pt>
                <c:pt idx="305">
                  <c:v>-6.5037224994739518E-3</c:v>
                </c:pt>
                <c:pt idx="306">
                  <c:v>-6.6595625030458905E-3</c:v>
                </c:pt>
                <c:pt idx="307">
                  <c:v>-1.6392550023738295E-3</c:v>
                </c:pt>
                <c:pt idx="308">
                  <c:v>9.4114750390872359E-4</c:v>
                </c:pt>
                <c:pt idx="309">
                  <c:v>1.4419749932130799E-3</c:v>
                </c:pt>
                <c:pt idx="310">
                  <c:v>-7.3185724977520294E-3</c:v>
                </c:pt>
                <c:pt idx="311">
                  <c:v>-3.8697049967595376E-3</c:v>
                </c:pt>
                <c:pt idx="312">
                  <c:v>-3.1505400038440712E-3</c:v>
                </c:pt>
                <c:pt idx="313">
                  <c:v>2.4533600007998757E-3</c:v>
                </c:pt>
                <c:pt idx="314">
                  <c:v>1.7252500401809812E-4</c:v>
                </c:pt>
                <c:pt idx="315">
                  <c:v>9.8503250046633184E-4</c:v>
                </c:pt>
                <c:pt idx="316">
                  <c:v>-2.744669996900484E-3</c:v>
                </c:pt>
                <c:pt idx="317">
                  <c:v>1.6933499864535406E-4</c:v>
                </c:pt>
                <c:pt idx="318">
                  <c:v>-1.777897501597181E-3</c:v>
                </c:pt>
                <c:pt idx="320">
                  <c:v>-4.7787050061742775E-3</c:v>
                </c:pt>
                <c:pt idx="321">
                  <c:v>6.3057149964151904E-3</c:v>
                </c:pt>
                <c:pt idx="322">
                  <c:v>-2.2454175050370395E-3</c:v>
                </c:pt>
                <c:pt idx="323">
                  <c:v>-1.463755004806444E-3</c:v>
                </c:pt>
                <c:pt idx="324">
                  <c:v>-1.4020650050952099E-3</c:v>
                </c:pt>
                <c:pt idx="325">
                  <c:v>2.9307299992069602E-3</c:v>
                </c:pt>
                <c:pt idx="326">
                  <c:v>2.4420949994237162E-3</c:v>
                </c:pt>
                <c:pt idx="327">
                  <c:v>-4.0700775061850436E-3</c:v>
                </c:pt>
                <c:pt idx="328">
                  <c:v>1.410442499036435E-3</c:v>
                </c:pt>
                <c:pt idx="329">
                  <c:v>1.0362649918533862E-3</c:v>
                </c:pt>
                <c:pt idx="330">
                  <c:v>2.4624024954391643E-3</c:v>
                </c:pt>
                <c:pt idx="331">
                  <c:v>-6.5067524992628023E-3</c:v>
                </c:pt>
                <c:pt idx="332">
                  <c:v>-1.4223324978956953E-3</c:v>
                </c:pt>
                <c:pt idx="333">
                  <c:v>5.879617492610123E-3</c:v>
                </c:pt>
                <c:pt idx="334">
                  <c:v>7.2302974949707277E-3</c:v>
                </c:pt>
                <c:pt idx="335">
                  <c:v>1.6061300048022531E-3</c:v>
                </c:pt>
                <c:pt idx="336">
                  <c:v>3.5694750113179907E-4</c:v>
                </c:pt>
                <c:pt idx="337">
                  <c:v>9.3000249762553722E-4</c:v>
                </c:pt>
                <c:pt idx="338">
                  <c:v>-8.613900063210167E-4</c:v>
                </c:pt>
                <c:pt idx="339">
                  <c:v>8.0444600025657564E-3</c:v>
                </c:pt>
                <c:pt idx="340">
                  <c:v>6.2847199951647781E-3</c:v>
                </c:pt>
                <c:pt idx="341">
                  <c:v>4.5858625016990118E-3</c:v>
                </c:pt>
                <c:pt idx="342">
                  <c:v>-1.6949725031736307E-3</c:v>
                </c:pt>
                <c:pt idx="343">
                  <c:v>8.0550374987069517E-3</c:v>
                </c:pt>
                <c:pt idx="344">
                  <c:v>-1.8305049961782061E-3</c:v>
                </c:pt>
                <c:pt idx="345">
                  <c:v>5.1995725007145666E-3</c:v>
                </c:pt>
                <c:pt idx="346">
                  <c:v>2.9901575035182759E-3</c:v>
                </c:pt>
                <c:pt idx="347">
                  <c:v>5.1987650003866293E-3</c:v>
                </c:pt>
                <c:pt idx="348">
                  <c:v>1.4105422495049424E-2</c:v>
                </c:pt>
                <c:pt idx="349">
                  <c:v>1.2512907502241433E-2</c:v>
                </c:pt>
                <c:pt idx="350">
                  <c:v>1.1908200001926161E-2</c:v>
                </c:pt>
                <c:pt idx="351">
                  <c:v>7.7410149970091879E-3</c:v>
                </c:pt>
                <c:pt idx="352">
                  <c:v>9.6866724925348535E-3</c:v>
                </c:pt>
                <c:pt idx="353">
                  <c:v>8.2191524998052046E-3</c:v>
                </c:pt>
                <c:pt idx="354">
                  <c:v>4.4902574954903685E-3</c:v>
                </c:pt>
                <c:pt idx="355">
                  <c:v>1.0791399996378459E-2</c:v>
                </c:pt>
                <c:pt idx="356">
                  <c:v>5.3644549989257939E-3</c:v>
                </c:pt>
                <c:pt idx="359">
                  <c:v>1.4688327501062304E-2</c:v>
                </c:pt>
                <c:pt idx="360">
                  <c:v>1.2074697500793263E-2</c:v>
                </c:pt>
                <c:pt idx="361">
                  <c:v>1.1708634992828593E-2</c:v>
                </c:pt>
                <c:pt idx="362">
                  <c:v>1.3791440003842581E-2</c:v>
                </c:pt>
                <c:pt idx="363">
                  <c:v>1.3750864993198775E-2</c:v>
                </c:pt>
                <c:pt idx="364">
                  <c:v>9.6883674996206537E-3</c:v>
                </c:pt>
                <c:pt idx="365">
                  <c:v>8.9676275019883178E-3</c:v>
                </c:pt>
                <c:pt idx="366">
                  <c:v>7.122659997548908E-3</c:v>
                </c:pt>
                <c:pt idx="367">
                  <c:v>1.3447339995764196E-2</c:v>
                </c:pt>
                <c:pt idx="368">
                  <c:v>1.0082084998430219E-2</c:v>
                </c:pt>
                <c:pt idx="369">
                  <c:v>1.3614564995805267E-2</c:v>
                </c:pt>
                <c:pt idx="370">
                  <c:v>2.0614564993593376E-2</c:v>
                </c:pt>
                <c:pt idx="371">
                  <c:v>1.2354037498880643E-2</c:v>
                </c:pt>
                <c:pt idx="372">
                  <c:v>1.4073202495637815E-2</c:v>
                </c:pt>
                <c:pt idx="373">
                  <c:v>1.8979052503709681E-2</c:v>
                </c:pt>
                <c:pt idx="374">
                  <c:v>1.6614604995993432E-2</c:v>
                </c:pt>
                <c:pt idx="375">
                  <c:v>1.6747754998505116E-2</c:v>
                </c:pt>
                <c:pt idx="376">
                  <c:v>9.8833274969365448E-3</c:v>
                </c:pt>
                <c:pt idx="377">
                  <c:v>1.6405269998358563E-2</c:v>
                </c:pt>
                <c:pt idx="378">
                  <c:v>1.8634184998518322E-2</c:v>
                </c:pt>
                <c:pt idx="379">
                  <c:v>2.0571687498886604E-2</c:v>
                </c:pt>
                <c:pt idx="380">
                  <c:v>1.4245432503230404E-2</c:v>
                </c:pt>
                <c:pt idx="381">
                  <c:v>2.4632610002299771E-2</c:v>
                </c:pt>
                <c:pt idx="382">
                  <c:v>2.4570112494984642E-2</c:v>
                </c:pt>
                <c:pt idx="383">
                  <c:v>2.4372890002268832E-2</c:v>
                </c:pt>
                <c:pt idx="384">
                  <c:v>2.7100170002086088E-2</c:v>
                </c:pt>
                <c:pt idx="385">
                  <c:v>2.2269009998126421E-2</c:v>
                </c:pt>
                <c:pt idx="386">
                  <c:v>2.1234167499642354E-2</c:v>
                </c:pt>
                <c:pt idx="387">
                  <c:v>2.6287742497515865E-2</c:v>
                </c:pt>
                <c:pt idx="388">
                  <c:v>2.4246360000688583E-2</c:v>
                </c:pt>
                <c:pt idx="389">
                  <c:v>2.1360817496315576E-2</c:v>
                </c:pt>
                <c:pt idx="390">
                  <c:v>2.4872182497347239E-2</c:v>
                </c:pt>
                <c:pt idx="391">
                  <c:v>2.9986639994604047E-2</c:v>
                </c:pt>
                <c:pt idx="392">
                  <c:v>2.9590539998025633E-2</c:v>
                </c:pt>
                <c:pt idx="393">
                  <c:v>2.543308500025887E-2</c:v>
                </c:pt>
                <c:pt idx="394">
                  <c:v>1.90061399989645E-2</c:v>
                </c:pt>
                <c:pt idx="395">
                  <c:v>3.0983449993073009E-2</c:v>
                </c:pt>
                <c:pt idx="396">
                  <c:v>2.1890107498620637E-2</c:v>
                </c:pt>
                <c:pt idx="397">
                  <c:v>2.7130367503559683E-2</c:v>
                </c:pt>
                <c:pt idx="398">
                  <c:v>2.9244824996567331E-2</c:v>
                </c:pt>
                <c:pt idx="399">
                  <c:v>3.3297592497547157E-2</c:v>
                </c:pt>
                <c:pt idx="400">
                  <c:v>3.090879999945173E-2</c:v>
                </c:pt>
                <c:pt idx="401">
                  <c:v>3.1140945000515785E-2</c:v>
                </c:pt>
                <c:pt idx="402">
                  <c:v>3.2953452500805724E-2</c:v>
                </c:pt>
                <c:pt idx="403">
                  <c:v>2.9183174992795102E-2</c:v>
                </c:pt>
                <c:pt idx="404">
                  <c:v>2.9546814992500003E-2</c:v>
                </c:pt>
                <c:pt idx="405">
                  <c:v>3.0745692492928356E-2</c:v>
                </c:pt>
                <c:pt idx="406">
                  <c:v>2.7763577498262748E-2</c:v>
                </c:pt>
                <c:pt idx="407">
                  <c:v>3.5993299999972805E-2</c:v>
                </c:pt>
                <c:pt idx="408">
                  <c:v>3.4108564999769442E-2</c:v>
                </c:pt>
                <c:pt idx="409">
                  <c:v>3.5619122500065714E-2</c:v>
                </c:pt>
                <c:pt idx="410">
                  <c:v>2.9920264998509083E-2</c:v>
                </c:pt>
                <c:pt idx="411">
                  <c:v>3.857773999334313E-2</c:v>
                </c:pt>
                <c:pt idx="412">
                  <c:v>3.5994955003843643E-2</c:v>
                </c:pt>
                <c:pt idx="413">
                  <c:v>2.7521742500539403E-2</c:v>
                </c:pt>
                <c:pt idx="414">
                  <c:v>3.9254714996786788E-2</c:v>
                </c:pt>
                <c:pt idx="415">
                  <c:v>3.1494974995439406E-2</c:v>
                </c:pt>
                <c:pt idx="416">
                  <c:v>3.2085107501188759E-2</c:v>
                </c:pt>
                <c:pt idx="417">
                  <c:v>3.6588517497875728E-2</c:v>
                </c:pt>
                <c:pt idx="418">
                  <c:v>3.6263549998693634E-2</c:v>
                </c:pt>
                <c:pt idx="419">
                  <c:v>3.6948582499462646E-2</c:v>
                </c:pt>
                <c:pt idx="420">
                  <c:v>3.6313809992861934E-2</c:v>
                </c:pt>
                <c:pt idx="421">
                  <c:v>3.6578842504241038E-2</c:v>
                </c:pt>
                <c:pt idx="422">
                  <c:v>3.8069102498411667E-2</c:v>
                </c:pt>
                <c:pt idx="423">
                  <c:v>3.6494134998065419E-2</c:v>
                </c:pt>
                <c:pt idx="426">
                  <c:v>3.7298147501132917E-2</c:v>
                </c:pt>
                <c:pt idx="430">
                  <c:v>3.670870499627199E-2</c:v>
                </c:pt>
                <c:pt idx="434">
                  <c:v>4.1930962499463931E-2</c:v>
                </c:pt>
                <c:pt idx="455">
                  <c:v>6.0237309997319244E-2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7A6-4B3D-A404-57B656B486F2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(5)'!$F$21:$F$609</c:f>
              <c:numCache>
                <c:formatCode>General</c:formatCode>
                <c:ptCount val="589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</c:numCache>
            </c:numRef>
          </c:xVal>
          <c:yVal>
            <c:numRef>
              <c:f>'A (5)'!$L$21:$L$609</c:f>
              <c:numCache>
                <c:formatCode>General</c:formatCode>
                <c:ptCount val="589"/>
                <c:pt idx="472">
                  <c:v>6.2818284997774754E-2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7A6-4B3D-A404-57B656B486F2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Genet &amp; 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(5)'!$F$21:$F$609</c:f>
              <c:numCache>
                <c:formatCode>General</c:formatCode>
                <c:ptCount val="589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</c:numCache>
            </c:numRef>
          </c:xVal>
          <c:yVal>
            <c:numRef>
              <c:f>'A (5)'!$M$21:$M$609</c:f>
              <c:numCache>
                <c:formatCode>General</c:formatCode>
                <c:ptCount val="589"/>
                <c:pt idx="482">
                  <c:v>6.7008731966780033E-2</c:v>
                </c:pt>
                <c:pt idx="483">
                  <c:v>6.7353747261222452E-2</c:v>
                </c:pt>
                <c:pt idx="484">
                  <c:v>6.7018438829109073E-2</c:v>
                </c:pt>
                <c:pt idx="485">
                  <c:v>6.7268368198710959E-2</c:v>
                </c:pt>
                <c:pt idx="486">
                  <c:v>6.7184662497311365E-2</c:v>
                </c:pt>
                <c:pt idx="487">
                  <c:v>6.7326640157261863E-2</c:v>
                </c:pt>
                <c:pt idx="488">
                  <c:v>6.7232947774755303E-2</c:v>
                </c:pt>
                <c:pt idx="489">
                  <c:v>6.7062046800856479E-2</c:v>
                </c:pt>
                <c:pt idx="490">
                  <c:v>6.7284784301591571E-2</c:v>
                </c:pt>
                <c:pt idx="491">
                  <c:v>6.7205116160039324E-2</c:v>
                </c:pt>
                <c:pt idx="492">
                  <c:v>6.7216792405815795E-2</c:v>
                </c:pt>
                <c:pt idx="493">
                  <c:v>6.7323969968128949E-2</c:v>
                </c:pt>
                <c:pt idx="494">
                  <c:v>6.7168379791837651E-2</c:v>
                </c:pt>
                <c:pt idx="495">
                  <c:v>6.7245242469653022E-2</c:v>
                </c:pt>
                <c:pt idx="496">
                  <c:v>6.7373097997915465E-2</c:v>
                </c:pt>
                <c:pt idx="497">
                  <c:v>6.7246001992316451E-2</c:v>
                </c:pt>
                <c:pt idx="498">
                  <c:v>6.7308188299648464E-2</c:v>
                </c:pt>
                <c:pt idx="499">
                  <c:v>6.7370512391789816E-2</c:v>
                </c:pt>
                <c:pt idx="500">
                  <c:v>6.7245852034830023E-2</c:v>
                </c:pt>
                <c:pt idx="501">
                  <c:v>6.744027926470153E-2</c:v>
                </c:pt>
                <c:pt idx="502">
                  <c:v>6.7199151933891699E-2</c:v>
                </c:pt>
                <c:pt idx="503">
                  <c:v>6.7242012155475095E-2</c:v>
                </c:pt>
                <c:pt idx="504">
                  <c:v>6.7327478536753915E-2</c:v>
                </c:pt>
                <c:pt idx="505">
                  <c:v>6.7335381056182086E-2</c:v>
                </c:pt>
                <c:pt idx="506">
                  <c:v>6.7489110922906548E-2</c:v>
                </c:pt>
                <c:pt idx="507">
                  <c:v>6.7381173706962727E-2</c:v>
                </c:pt>
                <c:pt idx="508">
                  <c:v>6.734256369236391E-2</c:v>
                </c:pt>
                <c:pt idx="509">
                  <c:v>6.7384233268967364E-2</c:v>
                </c:pt>
                <c:pt idx="510">
                  <c:v>6.723213672376005E-2</c:v>
                </c:pt>
                <c:pt idx="511">
                  <c:v>6.7235352536954451E-2</c:v>
                </c:pt>
                <c:pt idx="512">
                  <c:v>6.7372352561505977E-2</c:v>
                </c:pt>
                <c:pt idx="513">
                  <c:v>6.7240053729619831E-2</c:v>
                </c:pt>
                <c:pt idx="514">
                  <c:v>6.7275707799126394E-2</c:v>
                </c:pt>
                <c:pt idx="515">
                  <c:v>6.7366280956775881E-2</c:v>
                </c:pt>
                <c:pt idx="516">
                  <c:v>6.7272276828589384E-2</c:v>
                </c:pt>
                <c:pt idx="517">
                  <c:v>6.7303852039913181E-2</c:v>
                </c:pt>
                <c:pt idx="518">
                  <c:v>6.7317310131329577E-2</c:v>
                </c:pt>
                <c:pt idx="519">
                  <c:v>6.7366249073529616E-2</c:v>
                </c:pt>
                <c:pt idx="520">
                  <c:v>6.7376380997302476E-2</c:v>
                </c:pt>
                <c:pt idx="521">
                  <c:v>6.7326020980544854E-2</c:v>
                </c:pt>
                <c:pt idx="522">
                  <c:v>6.7354399034229573E-2</c:v>
                </c:pt>
                <c:pt idx="523">
                  <c:v>6.7518925861804746E-2</c:v>
                </c:pt>
                <c:pt idx="524">
                  <c:v>6.7389162533800118E-2</c:v>
                </c:pt>
                <c:pt idx="525">
                  <c:v>6.7459206431522034E-2</c:v>
                </c:pt>
                <c:pt idx="526">
                  <c:v>6.7419236031128094E-2</c:v>
                </c:pt>
                <c:pt idx="527">
                  <c:v>6.7405053057882469E-2</c:v>
                </c:pt>
                <c:pt idx="528">
                  <c:v>6.7420763727568556E-2</c:v>
                </c:pt>
                <c:pt idx="529">
                  <c:v>6.7411013966193423E-2</c:v>
                </c:pt>
                <c:pt idx="530">
                  <c:v>6.7421226187434513E-2</c:v>
                </c:pt>
                <c:pt idx="531">
                  <c:v>6.739095933153294E-2</c:v>
                </c:pt>
                <c:pt idx="532">
                  <c:v>6.7402786735328846E-2</c:v>
                </c:pt>
                <c:pt idx="533">
                  <c:v>6.7470424532075413E-2</c:v>
                </c:pt>
                <c:pt idx="534">
                  <c:v>6.7348119031521492E-2</c:v>
                </c:pt>
                <c:pt idx="535">
                  <c:v>6.7368942705797963E-2</c:v>
                </c:pt>
                <c:pt idx="536">
                  <c:v>6.7424536209728103E-2</c:v>
                </c:pt>
                <c:pt idx="537">
                  <c:v>6.7442161169310566E-2</c:v>
                </c:pt>
                <c:pt idx="538">
                  <c:v>6.7454028103384189E-2</c:v>
                </c:pt>
                <c:pt idx="539">
                  <c:v>6.7376246101048309E-2</c:v>
                </c:pt>
                <c:pt idx="540">
                  <c:v>6.7391255892289337E-2</c:v>
                </c:pt>
                <c:pt idx="541">
                  <c:v>6.7442891566315666E-2</c:v>
                </c:pt>
                <c:pt idx="542">
                  <c:v>6.7554595101682935E-2</c:v>
                </c:pt>
                <c:pt idx="543">
                  <c:v>6.7352251862757839E-2</c:v>
                </c:pt>
                <c:pt idx="544">
                  <c:v>6.740911759698065E-2</c:v>
                </c:pt>
                <c:pt idx="545">
                  <c:v>6.7399241561361123E-2</c:v>
                </c:pt>
                <c:pt idx="546">
                  <c:v>6.7427837959257886E-2</c:v>
                </c:pt>
                <c:pt idx="547">
                  <c:v>6.7514719637983944E-2</c:v>
                </c:pt>
                <c:pt idx="548">
                  <c:v>6.7435386095894501E-2</c:v>
                </c:pt>
                <c:pt idx="549">
                  <c:v>6.7588127771159634E-2</c:v>
                </c:pt>
                <c:pt idx="550">
                  <c:v>6.7806052902597003E-2</c:v>
                </c:pt>
                <c:pt idx="554">
                  <c:v>6.9657975363952573E-2</c:v>
                </c:pt>
                <c:pt idx="555">
                  <c:v>6.9591338302416261E-2</c:v>
                </c:pt>
                <c:pt idx="556">
                  <c:v>6.9652343569032382E-2</c:v>
                </c:pt>
                <c:pt idx="557">
                  <c:v>6.9295910267101135E-2</c:v>
                </c:pt>
                <c:pt idx="558">
                  <c:v>6.9711664495116565E-2</c:v>
                </c:pt>
                <c:pt idx="559">
                  <c:v>6.9344752861070447E-2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7A6-4B3D-A404-57B656B486F2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(5)'!$F$21:$F$609</c:f>
              <c:numCache>
                <c:formatCode>General</c:formatCode>
                <c:ptCount val="589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</c:numCache>
            </c:numRef>
          </c:xVal>
          <c:yVal>
            <c:numRef>
              <c:f>'A (5)'!$N$21:$N$609</c:f>
              <c:numCache>
                <c:formatCode>General</c:formatCode>
                <c:ptCount val="589"/>
                <c:pt idx="0">
                  <c:v>6.009884499690088E-2</c:v>
                </c:pt>
                <c:pt idx="1">
                  <c:v>7.2422109995386563E-2</c:v>
                </c:pt>
                <c:pt idx="2">
                  <c:v>8.0131544997129822E-2</c:v>
                </c:pt>
                <c:pt idx="3">
                  <c:v>5.4533497495867778E-2</c:v>
                </c:pt>
                <c:pt idx="4">
                  <c:v>5.3844489993934985E-2</c:v>
                </c:pt>
                <c:pt idx="5">
                  <c:v>4.9304742497042753E-2</c:v>
                </c:pt>
                <c:pt idx="6">
                  <c:v>7.4927374997059815E-2</c:v>
                </c:pt>
                <c:pt idx="7">
                  <c:v>5.9761804997833678E-2</c:v>
                </c:pt>
                <c:pt idx="8">
                  <c:v>3.9179019997391151E-2</c:v>
                </c:pt>
                <c:pt idx="9">
                  <c:v>4.4487549996119924E-2</c:v>
                </c:pt>
                <c:pt idx="10">
                  <c:v>6.2145024996425491E-2</c:v>
                </c:pt>
                <c:pt idx="11">
                  <c:v>5.4404864997195546E-2</c:v>
                </c:pt>
                <c:pt idx="12">
                  <c:v>4.8883769995882176E-2</c:v>
                </c:pt>
                <c:pt idx="13">
                  <c:v>8.374831749824807E-2</c:v>
                </c:pt>
                <c:pt idx="14">
                  <c:v>5.5577942493982846E-2</c:v>
                </c:pt>
                <c:pt idx="15">
                  <c:v>5.4745974997786107E-2</c:v>
                </c:pt>
                <c:pt idx="16">
                  <c:v>5.2819857497524936E-2</c:v>
                </c:pt>
                <c:pt idx="17">
                  <c:v>6.4090962496266002E-2</c:v>
                </c:pt>
                <c:pt idx="18">
                  <c:v>7.1327344994642772E-2</c:v>
                </c:pt>
                <c:pt idx="19">
                  <c:v>6.0628607498074416E-2</c:v>
                </c:pt>
                <c:pt idx="20">
                  <c:v>5.6502884999645175E-2</c:v>
                </c:pt>
                <c:pt idx="21">
                  <c:v>5.7344702498085098E-2</c:v>
                </c:pt>
                <c:pt idx="22">
                  <c:v>4.7978719998354791E-2</c:v>
                </c:pt>
                <c:pt idx="23">
                  <c:v>7.7697884997178335E-2</c:v>
                </c:pt>
                <c:pt idx="24">
                  <c:v>4.1383862499060342E-2</c:v>
                </c:pt>
                <c:pt idx="25">
                  <c:v>6.3432872499106452E-2</c:v>
                </c:pt>
                <c:pt idx="26">
                  <c:v>5.1022317496972391E-2</c:v>
                </c:pt>
                <c:pt idx="27">
                  <c:v>6.6232579996722052E-2</c:v>
                </c:pt>
                <c:pt idx="28">
                  <c:v>6.2067009996098932E-2</c:v>
                </c:pt>
                <c:pt idx="29">
                  <c:v>6.7231044995423872E-2</c:v>
                </c:pt>
                <c:pt idx="30">
                  <c:v>6.2478004998411052E-2</c:v>
                </c:pt>
                <c:pt idx="31">
                  <c:v>3.539604749676073E-2</c:v>
                </c:pt>
                <c:pt idx="32">
                  <c:v>4.3111214999953518E-2</c:v>
                </c:pt>
                <c:pt idx="33">
                  <c:v>3.0087877497862792E-2</c:v>
                </c:pt>
                <c:pt idx="34">
                  <c:v>2.9505092494218843E-2</c:v>
                </c:pt>
                <c:pt idx="35">
                  <c:v>4.3308677497407189E-2</c:v>
                </c:pt>
                <c:pt idx="36">
                  <c:v>5.2358254997670883E-2</c:v>
                </c:pt>
                <c:pt idx="37">
                  <c:v>3.235756749563734E-2</c:v>
                </c:pt>
                <c:pt idx="38">
                  <c:v>3.64720249963284E-2</c:v>
                </c:pt>
                <c:pt idx="39">
                  <c:v>2.5669487498817034E-2</c:v>
                </c:pt>
                <c:pt idx="40">
                  <c:v>2.715505249943817E-2</c:v>
                </c:pt>
                <c:pt idx="41">
                  <c:v>1.9932837498345179E-2</c:v>
                </c:pt>
                <c:pt idx="42">
                  <c:v>1.6455587498057866E-2</c:v>
                </c:pt>
                <c:pt idx="43">
                  <c:v>1.1746272499294719E-2</c:v>
                </c:pt>
                <c:pt idx="44">
                  <c:v>2.4463902496790979E-2</c:v>
                </c:pt>
                <c:pt idx="45">
                  <c:v>1.8859194995457074E-2</c:v>
                </c:pt>
                <c:pt idx="46">
                  <c:v>3.474639249543543E-2</c:v>
                </c:pt>
                <c:pt idx="47">
                  <c:v>2.6670167495467467E-2</c:v>
                </c:pt>
                <c:pt idx="48">
                  <c:v>1.8576824997580843E-2</c:v>
                </c:pt>
                <c:pt idx="49">
                  <c:v>1.6243222496996168E-2</c:v>
                </c:pt>
                <c:pt idx="50">
                  <c:v>2.9243222496006638E-2</c:v>
                </c:pt>
                <c:pt idx="51">
                  <c:v>1.7464022497733822E-2</c:v>
                </c:pt>
                <c:pt idx="52">
                  <c:v>3.070193999883486E-2</c:v>
                </c:pt>
                <c:pt idx="53">
                  <c:v>3.2418074988527223E-3</c:v>
                </c:pt>
                <c:pt idx="54">
                  <c:v>-2.0131944998865947E-2</c:v>
                </c:pt>
                <c:pt idx="55">
                  <c:v>-1.973665250261547E-2</c:v>
                </c:pt>
                <c:pt idx="56">
                  <c:v>-2.5779610004974529E-2</c:v>
                </c:pt>
                <c:pt idx="57">
                  <c:v>-1.6726034999010153E-2</c:v>
                </c:pt>
                <c:pt idx="58">
                  <c:v>-2.6145672505663242E-2</c:v>
                </c:pt>
                <c:pt idx="59">
                  <c:v>-2.3437045005266555E-2</c:v>
                </c:pt>
                <c:pt idx="60">
                  <c:v>-1.4269012506701984E-2</c:v>
                </c:pt>
                <c:pt idx="61">
                  <c:v>-1.5949137501593214E-2</c:v>
                </c:pt>
                <c:pt idx="62">
                  <c:v>-1.7446694997488521E-2</c:v>
                </c:pt>
                <c:pt idx="70">
                  <c:v>-1.2729064997984096E-2</c:v>
                </c:pt>
                <c:pt idx="75">
                  <c:v>-2.8131992497947067E-2</c:v>
                </c:pt>
                <c:pt idx="76">
                  <c:v>-3.0808119998255279E-2</c:v>
                </c:pt>
                <c:pt idx="77">
                  <c:v>-2.6653087501472328E-2</c:v>
                </c:pt>
                <c:pt idx="78">
                  <c:v>-3.0684740006108768E-2</c:v>
                </c:pt>
                <c:pt idx="79">
                  <c:v>-2.836006000143243E-2</c:v>
                </c:pt>
                <c:pt idx="80">
                  <c:v>-2.6205027505056933E-2</c:v>
                </c:pt>
                <c:pt idx="81">
                  <c:v>-3.0119800001557451E-2</c:v>
                </c:pt>
                <c:pt idx="82">
                  <c:v>-2.7569475001655519E-2</c:v>
                </c:pt>
                <c:pt idx="83">
                  <c:v>-2.7329215001373086E-2</c:v>
                </c:pt>
                <c:pt idx="84">
                  <c:v>-3.0258522507210728E-2</c:v>
                </c:pt>
                <c:pt idx="85">
                  <c:v>-3.1378475003293715E-2</c:v>
                </c:pt>
                <c:pt idx="86">
                  <c:v>-3.2686590006051119E-2</c:v>
                </c:pt>
                <c:pt idx="88">
                  <c:v>-3.3300712500931695E-2</c:v>
                </c:pt>
                <c:pt idx="89">
                  <c:v>-3.3665160000964534E-2</c:v>
                </c:pt>
                <c:pt idx="90">
                  <c:v>-3.386986749683274E-2</c:v>
                </c:pt>
                <c:pt idx="95">
                  <c:v>-3.0185367504600435E-2</c:v>
                </c:pt>
                <c:pt idx="96">
                  <c:v>-2.9945107497042045E-2</c:v>
                </c:pt>
                <c:pt idx="97">
                  <c:v>-2.6372860003903043E-2</c:v>
                </c:pt>
                <c:pt idx="98">
                  <c:v>-3.1310027501604054E-2</c:v>
                </c:pt>
                <c:pt idx="99">
                  <c:v>-3.3289247498032637E-2</c:v>
                </c:pt>
                <c:pt idx="100">
                  <c:v>-3.1367817507998552E-2</c:v>
                </c:pt>
                <c:pt idx="219">
                  <c:v>-1.305133750429377E-2</c:v>
                </c:pt>
                <c:pt idx="220">
                  <c:v>-1.7998570001509506E-2</c:v>
                </c:pt>
                <c:pt idx="222">
                  <c:v>-1.6821614997752476E-2</c:v>
                </c:pt>
                <c:pt idx="265">
                  <c:v>-1.5146862504479941E-2</c:v>
                </c:pt>
                <c:pt idx="266">
                  <c:v>-1.6604652497335337E-2</c:v>
                </c:pt>
                <c:pt idx="273">
                  <c:v>-6.637879996560514E-3</c:v>
                </c:pt>
                <c:pt idx="274">
                  <c:v>-1.1576190001505893E-2</c:v>
                </c:pt>
                <c:pt idx="284">
                  <c:v>-1.0616725005093031E-2</c:v>
                </c:pt>
                <c:pt idx="285">
                  <c:v>-6.3456200005020946E-3</c:v>
                </c:pt>
                <c:pt idx="286">
                  <c:v>-1.4950327495171223E-2</c:v>
                </c:pt>
                <c:pt idx="287">
                  <c:v>-2.164837750751758E-2</c:v>
                </c:pt>
                <c:pt idx="294">
                  <c:v>-7.1693925056024455E-3</c:v>
                </c:pt>
                <c:pt idx="295">
                  <c:v>-6.0143599985167384E-3</c:v>
                </c:pt>
                <c:pt idx="296">
                  <c:v>1.9856400031130761E-3</c:v>
                </c:pt>
                <c:pt idx="297">
                  <c:v>-9.6920625001075678E-3</c:v>
                </c:pt>
                <c:pt idx="357">
                  <c:v>9.444167502806522E-3</c:v>
                </c:pt>
                <c:pt idx="358">
                  <c:v>8.4991999974590726E-3</c:v>
                </c:pt>
                <c:pt idx="424">
                  <c:v>2.9191490000812337E-2</c:v>
                </c:pt>
                <c:pt idx="466">
                  <c:v>5.9677420002117287E-2</c:v>
                </c:pt>
                <c:pt idx="468">
                  <c:v>6.2121060000208672E-2</c:v>
                </c:pt>
                <c:pt idx="480">
                  <c:v>6.5265530000033323E-2</c:v>
                </c:pt>
                <c:pt idx="568">
                  <c:v>7.3821019999741111E-2</c:v>
                </c:pt>
                <c:pt idx="580">
                  <c:v>7.6107150001917034E-2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7A6-4B3D-A404-57B656B486F2}"/>
            </c:ext>
          </c:extLst>
        </c:ser>
        <c:ser>
          <c:idx val="7"/>
          <c:order val="7"/>
          <c:tx>
            <c:strRef>
              <c:f>'A (5)'!$O$20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(5)'!$F$21:$F$609</c:f>
              <c:numCache>
                <c:formatCode>General</c:formatCode>
                <c:ptCount val="589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</c:numCache>
            </c:numRef>
          </c:xVal>
          <c:yVal>
            <c:numRef>
              <c:f>'A (5)'!$O$21:$O$609</c:f>
              <c:numCache>
                <c:formatCode>General</c:formatCode>
                <c:ptCount val="589"/>
                <c:pt idx="170">
                  <c:v>-6.4382451815854808E-2</c:v>
                </c:pt>
                <c:pt idx="171">
                  <c:v>-6.4353832580597486E-2</c:v>
                </c:pt>
                <c:pt idx="174">
                  <c:v>-6.3778080906597368E-2</c:v>
                </c:pt>
                <c:pt idx="176">
                  <c:v>-6.3562594899954042E-2</c:v>
                </c:pt>
                <c:pt idx="178">
                  <c:v>-6.3347108893310716E-2</c:v>
                </c:pt>
                <c:pt idx="179">
                  <c:v>-6.3330274049041707E-2</c:v>
                </c:pt>
                <c:pt idx="180">
                  <c:v>-6.3289870422796088E-2</c:v>
                </c:pt>
                <c:pt idx="181">
                  <c:v>-6.3288186938369184E-2</c:v>
                </c:pt>
                <c:pt idx="182">
                  <c:v>-6.3286503453942294E-2</c:v>
                </c:pt>
                <c:pt idx="183">
                  <c:v>-6.3230948467854556E-2</c:v>
                </c:pt>
                <c:pt idx="184">
                  <c:v>-6.303061382105335E-2</c:v>
                </c:pt>
                <c:pt idx="185">
                  <c:v>-6.3028930336626432E-2</c:v>
                </c:pt>
                <c:pt idx="186">
                  <c:v>-6.2916136880024065E-2</c:v>
                </c:pt>
                <c:pt idx="187">
                  <c:v>-6.2914453395597175E-2</c:v>
                </c:pt>
                <c:pt idx="425">
                  <c:v>3.7645121876477311E-2</c:v>
                </c:pt>
                <c:pt idx="427">
                  <c:v>3.7646805360904215E-2</c:v>
                </c:pt>
                <c:pt idx="428">
                  <c:v>3.7705727315845747E-2</c:v>
                </c:pt>
                <c:pt idx="429">
                  <c:v>3.770741080027265E-2</c:v>
                </c:pt>
                <c:pt idx="431">
                  <c:v>3.7934681197904274E-2</c:v>
                </c:pt>
                <c:pt idx="432">
                  <c:v>3.7936364682331178E-2</c:v>
                </c:pt>
                <c:pt idx="433">
                  <c:v>3.806430949877565E-2</c:v>
                </c:pt>
                <c:pt idx="436">
                  <c:v>4.6370621661104949E-2</c:v>
                </c:pt>
                <c:pt idx="437">
                  <c:v>4.6508667384110816E-2</c:v>
                </c:pt>
                <c:pt idx="438">
                  <c:v>4.6508667384110816E-2</c:v>
                </c:pt>
                <c:pt idx="439">
                  <c:v>4.6508667384110816E-2</c:v>
                </c:pt>
                <c:pt idx="441">
                  <c:v>4.7444684725467756E-2</c:v>
                </c:pt>
                <c:pt idx="442">
                  <c:v>4.7444684725467756E-2</c:v>
                </c:pt>
                <c:pt idx="447">
                  <c:v>5.1868881799363442E-2</c:v>
                </c:pt>
                <c:pt idx="455">
                  <c:v>5.6508564879902468E-2</c:v>
                </c:pt>
                <c:pt idx="456">
                  <c:v>5.7271183325288605E-2</c:v>
                </c:pt>
                <c:pt idx="457">
                  <c:v>5.7272866809715495E-2</c:v>
                </c:pt>
                <c:pt idx="458">
                  <c:v>5.7730774573832563E-2</c:v>
                </c:pt>
                <c:pt idx="459">
                  <c:v>5.8321677607674788E-2</c:v>
                </c:pt>
                <c:pt idx="460">
                  <c:v>5.8323361092101692E-2</c:v>
                </c:pt>
                <c:pt idx="461">
                  <c:v>5.8910897157090122E-2</c:v>
                </c:pt>
                <c:pt idx="462">
                  <c:v>5.9862065858289168E-2</c:v>
                </c:pt>
                <c:pt idx="463">
                  <c:v>5.999169415916053E-2</c:v>
                </c:pt>
                <c:pt idx="464">
                  <c:v>5.999169415916053E-2</c:v>
                </c:pt>
                <c:pt idx="465">
                  <c:v>6.2170123007570369E-2</c:v>
                </c:pt>
                <c:pt idx="466">
                  <c:v>6.2212210118242892E-2</c:v>
                </c:pt>
                <c:pt idx="467">
                  <c:v>6.231490266828385E-2</c:v>
                </c:pt>
                <c:pt idx="468">
                  <c:v>6.24007603740558E-2</c:v>
                </c:pt>
                <c:pt idx="469">
                  <c:v>6.2456315360143524E-2</c:v>
                </c:pt>
                <c:pt idx="470">
                  <c:v>6.2457998844570428E-2</c:v>
                </c:pt>
                <c:pt idx="471">
                  <c:v>6.3114557771061799E-2</c:v>
                </c:pt>
                <c:pt idx="472">
                  <c:v>6.3293007120313299E-2</c:v>
                </c:pt>
                <c:pt idx="473">
                  <c:v>6.3392332701500451E-2</c:v>
                </c:pt>
                <c:pt idx="474">
                  <c:v>6.4141483271471372E-2</c:v>
                </c:pt>
                <c:pt idx="475">
                  <c:v>6.4141483271471372E-2</c:v>
                </c:pt>
                <c:pt idx="476">
                  <c:v>6.4143166755898276E-2</c:v>
                </c:pt>
                <c:pt idx="477">
                  <c:v>6.4156634631313492E-2</c:v>
                </c:pt>
                <c:pt idx="478">
                  <c:v>6.4185253866570799E-2</c:v>
                </c:pt>
                <c:pt idx="479">
                  <c:v>6.4186937350997703E-2</c:v>
                </c:pt>
                <c:pt idx="480">
                  <c:v>6.5222280273541794E-2</c:v>
                </c:pt>
                <c:pt idx="481">
                  <c:v>6.7198690990723509E-2</c:v>
                </c:pt>
                <c:pt idx="482">
                  <c:v>6.7808112353261646E-2</c:v>
                </c:pt>
                <c:pt idx="483">
                  <c:v>6.780979583768855E-2</c:v>
                </c:pt>
                <c:pt idx="484">
                  <c:v>6.7909121418875701E-2</c:v>
                </c:pt>
                <c:pt idx="485">
                  <c:v>6.7910804903302605E-2</c:v>
                </c:pt>
                <c:pt idx="486">
                  <c:v>6.7922589294290917E-2</c:v>
                </c:pt>
                <c:pt idx="487">
                  <c:v>6.792427277871782E-2</c:v>
                </c:pt>
                <c:pt idx="488">
                  <c:v>6.7937740654133022E-2</c:v>
                </c:pt>
                <c:pt idx="489">
                  <c:v>6.7939424138559926E-2</c:v>
                </c:pt>
                <c:pt idx="490">
                  <c:v>6.7951208529548224E-2</c:v>
                </c:pt>
                <c:pt idx="491">
                  <c:v>6.7952892013975127E-2</c:v>
                </c:pt>
                <c:pt idx="492">
                  <c:v>6.7954575498402031E-2</c:v>
                </c:pt>
                <c:pt idx="493">
                  <c:v>6.799497912464765E-2</c:v>
                </c:pt>
                <c:pt idx="494">
                  <c:v>6.7996662609074554E-2</c:v>
                </c:pt>
                <c:pt idx="495">
                  <c:v>6.801013048448977E-2</c:v>
                </c:pt>
                <c:pt idx="496">
                  <c:v>6.801181396891666E-2</c:v>
                </c:pt>
                <c:pt idx="497">
                  <c:v>6.8023598359904971E-2</c:v>
                </c:pt>
                <c:pt idx="498">
                  <c:v>6.8025281844331875E-2</c:v>
                </c:pt>
                <c:pt idx="499">
                  <c:v>6.8038749719747077E-2</c:v>
                </c:pt>
                <c:pt idx="500">
                  <c:v>6.8040433204173981E-2</c:v>
                </c:pt>
                <c:pt idx="501">
                  <c:v>6.8052217595162293E-2</c:v>
                </c:pt>
                <c:pt idx="502">
                  <c:v>6.8053901079589182E-2</c:v>
                </c:pt>
                <c:pt idx="503">
                  <c:v>6.8067368955004398E-2</c:v>
                </c:pt>
                <c:pt idx="504">
                  <c:v>6.8067368955004398E-2</c:v>
                </c:pt>
                <c:pt idx="505">
                  <c:v>6.8069052439431302E-2</c:v>
                </c:pt>
                <c:pt idx="506">
                  <c:v>6.8069052439431302E-2</c:v>
                </c:pt>
                <c:pt idx="507">
                  <c:v>6.80808368304196E-2</c:v>
                </c:pt>
                <c:pt idx="508">
                  <c:v>6.8082520314846504E-2</c:v>
                </c:pt>
                <c:pt idx="509">
                  <c:v>6.8082520314846504E-2</c:v>
                </c:pt>
                <c:pt idx="510">
                  <c:v>6.8084203799273407E-2</c:v>
                </c:pt>
                <c:pt idx="511">
                  <c:v>6.8084203799273407E-2</c:v>
                </c:pt>
                <c:pt idx="512">
                  <c:v>6.8095988190261705E-2</c:v>
                </c:pt>
                <c:pt idx="513">
                  <c:v>6.8097671674688609E-2</c:v>
                </c:pt>
                <c:pt idx="514">
                  <c:v>6.8097671674688609E-2</c:v>
                </c:pt>
                <c:pt idx="515">
                  <c:v>6.8099355159115513E-2</c:v>
                </c:pt>
                <c:pt idx="516">
                  <c:v>6.8111139550103825E-2</c:v>
                </c:pt>
                <c:pt idx="517">
                  <c:v>6.8111139550103825E-2</c:v>
                </c:pt>
                <c:pt idx="518">
                  <c:v>6.8112823034530728E-2</c:v>
                </c:pt>
                <c:pt idx="519">
                  <c:v>6.8112823034530728E-2</c:v>
                </c:pt>
                <c:pt idx="520">
                  <c:v>6.8139758785361132E-2</c:v>
                </c:pt>
                <c:pt idx="521">
                  <c:v>6.8141442269788036E-2</c:v>
                </c:pt>
                <c:pt idx="522">
                  <c:v>6.8154910145203251E-2</c:v>
                </c:pt>
                <c:pt idx="523">
                  <c:v>6.8166694536191549E-2</c:v>
                </c:pt>
                <c:pt idx="524">
                  <c:v>6.8168378020618453E-2</c:v>
                </c:pt>
                <c:pt idx="525">
                  <c:v>6.8170061505045357E-2</c:v>
                </c:pt>
                <c:pt idx="526">
                  <c:v>6.8181845896033655E-2</c:v>
                </c:pt>
                <c:pt idx="527">
                  <c:v>6.8183529380460559E-2</c:v>
                </c:pt>
                <c:pt idx="528">
                  <c:v>6.8185212864887462E-2</c:v>
                </c:pt>
                <c:pt idx="529">
                  <c:v>6.8196997255875774E-2</c:v>
                </c:pt>
                <c:pt idx="530">
                  <c:v>6.8196997255875774E-2</c:v>
                </c:pt>
                <c:pt idx="531">
                  <c:v>6.8198680740302664E-2</c:v>
                </c:pt>
                <c:pt idx="532">
                  <c:v>6.8198680740302664E-2</c:v>
                </c:pt>
                <c:pt idx="533">
                  <c:v>6.8210465131290976E-2</c:v>
                </c:pt>
                <c:pt idx="534">
                  <c:v>6.821214861571788E-2</c:v>
                </c:pt>
                <c:pt idx="535">
                  <c:v>6.821214861571788E-2</c:v>
                </c:pt>
                <c:pt idx="536">
                  <c:v>6.8213832100144783E-2</c:v>
                </c:pt>
                <c:pt idx="537">
                  <c:v>6.8213832100144783E-2</c:v>
                </c:pt>
                <c:pt idx="538">
                  <c:v>6.8225616491133081E-2</c:v>
                </c:pt>
                <c:pt idx="539">
                  <c:v>6.8227299975559985E-2</c:v>
                </c:pt>
                <c:pt idx="540">
                  <c:v>6.8227299975559985E-2</c:v>
                </c:pt>
                <c:pt idx="541">
                  <c:v>6.8228983459986889E-2</c:v>
                </c:pt>
                <c:pt idx="542">
                  <c:v>6.8239084366548297E-2</c:v>
                </c:pt>
                <c:pt idx="543">
                  <c:v>6.8240767850975187E-2</c:v>
                </c:pt>
                <c:pt idx="544">
                  <c:v>6.8240767850975187E-2</c:v>
                </c:pt>
                <c:pt idx="545">
                  <c:v>6.8242451335402091E-2</c:v>
                </c:pt>
                <c:pt idx="546">
                  <c:v>6.8242451335402091E-2</c:v>
                </c:pt>
                <c:pt idx="547">
                  <c:v>6.8255919210817306E-2</c:v>
                </c:pt>
                <c:pt idx="548">
                  <c:v>6.825760269524421E-2</c:v>
                </c:pt>
                <c:pt idx="549">
                  <c:v>6.8412483262519086E-2</c:v>
                </c:pt>
                <c:pt idx="550">
                  <c:v>6.841416674694599E-2</c:v>
                </c:pt>
                <c:pt idx="551">
                  <c:v>6.8969716607823306E-2</c:v>
                </c:pt>
                <c:pt idx="552">
                  <c:v>6.897140009225021E-2</c:v>
                </c:pt>
                <c:pt idx="553">
                  <c:v>6.8973083576677113E-2</c:v>
                </c:pt>
                <c:pt idx="554">
                  <c:v>6.953536737526203E-2</c:v>
                </c:pt>
                <c:pt idx="555">
                  <c:v>6.953705085968892E-2</c:v>
                </c:pt>
                <c:pt idx="556">
                  <c:v>6.9548835250677232E-2</c:v>
                </c:pt>
                <c:pt idx="557">
                  <c:v>6.9550518735104136E-2</c:v>
                </c:pt>
                <c:pt idx="558">
                  <c:v>6.9592605845776659E-2</c:v>
                </c:pt>
                <c:pt idx="559">
                  <c:v>6.9594289330203563E-2</c:v>
                </c:pt>
                <c:pt idx="560">
                  <c:v>6.9727284599928732E-2</c:v>
                </c:pt>
                <c:pt idx="561">
                  <c:v>6.9727284599928732E-2</c:v>
                </c:pt>
                <c:pt idx="562">
                  <c:v>6.9728968084355636E-2</c:v>
                </c:pt>
                <c:pt idx="563">
                  <c:v>6.9728968084355636E-2</c:v>
                </c:pt>
                <c:pt idx="564">
                  <c:v>7.3047115889777414E-2</c:v>
                </c:pt>
                <c:pt idx="565">
                  <c:v>7.3754179349075813E-2</c:v>
                </c:pt>
                <c:pt idx="566">
                  <c:v>7.3755862833502703E-2</c:v>
                </c:pt>
                <c:pt idx="567">
                  <c:v>7.3781115099906217E-2</c:v>
                </c:pt>
                <c:pt idx="568">
                  <c:v>7.3794582975321432E-2</c:v>
                </c:pt>
                <c:pt idx="569">
                  <c:v>7.3941046120461817E-2</c:v>
                </c:pt>
                <c:pt idx="570">
                  <c:v>7.3942729604888707E-2</c:v>
                </c:pt>
                <c:pt idx="571">
                  <c:v>7.3952830511450116E-2</c:v>
                </c:pt>
                <c:pt idx="572">
                  <c:v>7.3954513995877019E-2</c:v>
                </c:pt>
                <c:pt idx="573">
                  <c:v>7.3956197480303923E-2</c:v>
                </c:pt>
                <c:pt idx="574">
                  <c:v>7.4052156092637281E-2</c:v>
                </c:pt>
                <c:pt idx="575">
                  <c:v>7.4052156092637281E-2</c:v>
                </c:pt>
                <c:pt idx="576">
                  <c:v>7.4053839577064171E-2</c:v>
                </c:pt>
                <c:pt idx="577">
                  <c:v>7.4053839577064171E-2</c:v>
                </c:pt>
                <c:pt idx="578">
                  <c:v>7.5005008278263216E-2</c:v>
                </c:pt>
                <c:pt idx="579">
                  <c:v>7.5148104454549794E-2</c:v>
                </c:pt>
                <c:pt idx="580">
                  <c:v>7.5148104454549794E-2</c:v>
                </c:pt>
                <c:pt idx="581">
                  <c:v>7.5149787938976698E-2</c:v>
                </c:pt>
                <c:pt idx="582">
                  <c:v>7.5151471423403601E-2</c:v>
                </c:pt>
                <c:pt idx="583">
                  <c:v>7.7816427271187802E-2</c:v>
                </c:pt>
                <c:pt idx="584">
                  <c:v>7.8003294042573806E-2</c:v>
                </c:pt>
                <c:pt idx="585">
                  <c:v>7.800497752700071E-2</c:v>
                </c:pt>
                <c:pt idx="586">
                  <c:v>7.8062215997515338E-2</c:v>
                </c:pt>
                <c:pt idx="587">
                  <c:v>7.8607664951831246E-2</c:v>
                </c:pt>
                <c:pt idx="588">
                  <c:v>7.8636284187088568E-2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7A6-4B3D-A404-57B656B486F2}"/>
            </c:ext>
          </c:extLst>
        </c:ser>
        <c:ser>
          <c:idx val="8"/>
          <c:order val="8"/>
          <c:tx>
            <c:strRef>
              <c:f>'A (5)'!$Y$1</c:f>
              <c:strCache>
                <c:ptCount val="1"/>
                <c:pt idx="0">
                  <c:v>Q+S.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(5)'!$X$2:$X$20</c:f>
              <c:numCache>
                <c:formatCode>General</c:formatCode>
                <c:ptCount val="19"/>
                <c:pt idx="0">
                  <c:v>-140000</c:v>
                </c:pt>
                <c:pt idx="1">
                  <c:v>-130000</c:v>
                </c:pt>
                <c:pt idx="2">
                  <c:v>-120000</c:v>
                </c:pt>
                <c:pt idx="3">
                  <c:v>-110000</c:v>
                </c:pt>
                <c:pt idx="4">
                  <c:v>-100000</c:v>
                </c:pt>
                <c:pt idx="5">
                  <c:v>-90000</c:v>
                </c:pt>
                <c:pt idx="6">
                  <c:v>-80000</c:v>
                </c:pt>
                <c:pt idx="7">
                  <c:v>-70000</c:v>
                </c:pt>
                <c:pt idx="8">
                  <c:v>-60000</c:v>
                </c:pt>
                <c:pt idx="9">
                  <c:v>-50000</c:v>
                </c:pt>
                <c:pt idx="10">
                  <c:v>-40000</c:v>
                </c:pt>
                <c:pt idx="11">
                  <c:v>-30000</c:v>
                </c:pt>
                <c:pt idx="12">
                  <c:v>-20000</c:v>
                </c:pt>
                <c:pt idx="13">
                  <c:v>-10000</c:v>
                </c:pt>
                <c:pt idx="14">
                  <c:v>0</c:v>
                </c:pt>
                <c:pt idx="15">
                  <c:v>10000</c:v>
                </c:pt>
                <c:pt idx="16">
                  <c:v>20000</c:v>
                </c:pt>
                <c:pt idx="17">
                  <c:v>30000</c:v>
                </c:pt>
                <c:pt idx="18">
                  <c:v>40000</c:v>
                </c:pt>
              </c:numCache>
            </c:numRef>
          </c:xVal>
          <c:yVal>
            <c:numRef>
              <c:f>'A (5)'!$Y$2:$Y$20</c:f>
              <c:numCache>
                <c:formatCode>General</c:formatCode>
                <c:ptCount val="19"/>
                <c:pt idx="0">
                  <c:v>6.3257428329432722E-2</c:v>
                </c:pt>
                <c:pt idx="1">
                  <c:v>6.0854537219952987E-2</c:v>
                </c:pt>
                <c:pt idx="2">
                  <c:v>5.9368345117053634E-2</c:v>
                </c:pt>
                <c:pt idx="3">
                  <c:v>5.6894698972157508E-2</c:v>
                </c:pt>
                <c:pt idx="4">
                  <c:v>5.1977233670884734E-2</c:v>
                </c:pt>
                <c:pt idx="5">
                  <c:v>4.3822781653465981E-2</c:v>
                </c:pt>
                <c:pt idx="6">
                  <c:v>3.2418689596724948E-2</c:v>
                </c:pt>
                <c:pt idx="7">
                  <c:v>1.853468995543528E-2</c:v>
                </c:pt>
                <c:pt idx="8">
                  <c:v>3.6090505450966578E-3</c:v>
                </c:pt>
                <c:pt idx="9">
                  <c:v>-1.0464158323697971E-2</c:v>
                </c:pt>
                <c:pt idx="10">
                  <c:v>-2.1615214037416841E-2</c:v>
                </c:pt>
                <c:pt idx="11">
                  <c:v>-2.7904872441813611E-2</c:v>
                </c:pt>
                <c:pt idx="12">
                  <c:v>-2.7811199655618991E-2</c:v>
                </c:pt>
                <c:pt idx="13">
                  <c:v>-2.0454679906770298E-2</c:v>
                </c:pt>
                <c:pt idx="14">
                  <c:v>-5.7283038988086982E-3</c:v>
                </c:pt>
                <c:pt idx="15">
                  <c:v>1.5686603542809298E-2</c:v>
                </c:pt>
                <c:pt idx="16">
                  <c:v>4.2421157597049106E-2</c:v>
                </c:pt>
                <c:pt idx="17">
                  <c:v>7.2621383938232642E-2</c:v>
                </c:pt>
                <c:pt idx="18">
                  <c:v>0.1042224383680572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7A6-4B3D-A404-57B656B48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140800"/>
        <c:axId val="1"/>
      </c:scatterChart>
      <c:valAx>
        <c:axId val="679140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716332378223494"/>
              <c:y val="0.84498480243161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0085959885386818E-2"/>
              <c:y val="0.355623100303951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14080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1461318051575931E-2"/>
          <c:y val="0.92097264437689974"/>
          <c:w val="0.92120343839541541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V0523 Cas -- [46708.7773, 0.233689935] </a:t>
            </a:r>
          </a:p>
        </c:rich>
      </c:tx>
      <c:layout>
        <c:manualLayout>
          <c:xMode val="edge"/>
          <c:yMode val="edge"/>
          <c:x val="0.17381996778299708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15636363636363637"/>
          <c:w val="0.81759742321350171"/>
          <c:h val="0.716363636363636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(5)'!$F$21:$F$660</c:f>
              <c:numCache>
                <c:formatCode>General</c:formatCode>
                <c:ptCount val="640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  <c:pt idx="589">
                  <c:v>31283</c:v>
                </c:pt>
                <c:pt idx="590">
                  <c:v>31437.5</c:v>
                </c:pt>
                <c:pt idx="591">
                  <c:v>31570</c:v>
                </c:pt>
                <c:pt idx="592">
                  <c:v>32546</c:v>
                </c:pt>
                <c:pt idx="593">
                  <c:v>32935.5</c:v>
                </c:pt>
                <c:pt idx="594">
                  <c:v>33090</c:v>
                </c:pt>
                <c:pt idx="595">
                  <c:v>33379.5</c:v>
                </c:pt>
                <c:pt idx="596">
                  <c:v>34094.5</c:v>
                </c:pt>
                <c:pt idx="597">
                  <c:v>35554</c:v>
                </c:pt>
                <c:pt idx="598">
                  <c:v>35575.5</c:v>
                </c:pt>
                <c:pt idx="599">
                  <c:v>35609.5</c:v>
                </c:pt>
                <c:pt idx="600">
                  <c:v>36019.5</c:v>
                </c:pt>
                <c:pt idx="601">
                  <c:v>36020</c:v>
                </c:pt>
                <c:pt idx="602">
                  <c:v>37526</c:v>
                </c:pt>
                <c:pt idx="603">
                  <c:v>37526.5</c:v>
                </c:pt>
                <c:pt idx="604">
                  <c:v>37527</c:v>
                </c:pt>
                <c:pt idx="605">
                  <c:v>37694</c:v>
                </c:pt>
                <c:pt idx="606">
                  <c:v>37694.5</c:v>
                </c:pt>
                <c:pt idx="607">
                  <c:v>38810</c:v>
                </c:pt>
                <c:pt idx="608">
                  <c:v>38810.5</c:v>
                </c:pt>
                <c:pt idx="609">
                  <c:v>40543</c:v>
                </c:pt>
                <c:pt idx="610">
                  <c:v>40569</c:v>
                </c:pt>
                <c:pt idx="611">
                  <c:v>40852.5</c:v>
                </c:pt>
                <c:pt idx="612">
                  <c:v>43641</c:v>
                </c:pt>
                <c:pt idx="613">
                  <c:v>43641.5</c:v>
                </c:pt>
                <c:pt idx="614">
                  <c:v>43642</c:v>
                </c:pt>
              </c:numCache>
            </c:numRef>
          </c:xVal>
          <c:yVal>
            <c:numRef>
              <c:f>'A (5)'!$G$21:$G$660</c:f>
              <c:numCache>
                <c:formatCode>General</c:formatCode>
                <c:ptCount val="640"/>
                <c:pt idx="0">
                  <c:v>6.009884499690088E-2</c:v>
                </c:pt>
                <c:pt idx="1">
                  <c:v>7.2422109995386563E-2</c:v>
                </c:pt>
                <c:pt idx="2">
                  <c:v>8.0131544997129822E-2</c:v>
                </c:pt>
                <c:pt idx="3">
                  <c:v>5.4533497495867778E-2</c:v>
                </c:pt>
                <c:pt idx="4">
                  <c:v>5.3844489993934985E-2</c:v>
                </c:pt>
                <c:pt idx="5">
                  <c:v>4.9304742497042753E-2</c:v>
                </c:pt>
                <c:pt idx="6">
                  <c:v>7.4927374997059815E-2</c:v>
                </c:pt>
                <c:pt idx="7">
                  <c:v>5.9761804997833678E-2</c:v>
                </c:pt>
                <c:pt idx="8">
                  <c:v>3.9179019997391151E-2</c:v>
                </c:pt>
                <c:pt idx="9">
                  <c:v>4.4487549996119924E-2</c:v>
                </c:pt>
                <c:pt idx="10">
                  <c:v>6.2145024996425491E-2</c:v>
                </c:pt>
                <c:pt idx="11">
                  <c:v>5.4404864997195546E-2</c:v>
                </c:pt>
                <c:pt idx="12">
                  <c:v>4.8883769995882176E-2</c:v>
                </c:pt>
                <c:pt idx="13">
                  <c:v>8.374831749824807E-2</c:v>
                </c:pt>
                <c:pt idx="14">
                  <c:v>5.5577942493982846E-2</c:v>
                </c:pt>
                <c:pt idx="15">
                  <c:v>5.4745974997786107E-2</c:v>
                </c:pt>
                <c:pt idx="16">
                  <c:v>5.2819857497524936E-2</c:v>
                </c:pt>
                <c:pt idx="17">
                  <c:v>6.4090962496266002E-2</c:v>
                </c:pt>
                <c:pt idx="18">
                  <c:v>7.1327344994642772E-2</c:v>
                </c:pt>
                <c:pt idx="19">
                  <c:v>6.0628607498074416E-2</c:v>
                </c:pt>
                <c:pt idx="20">
                  <c:v>5.6502884999645175E-2</c:v>
                </c:pt>
                <c:pt idx="21">
                  <c:v>5.7344702498085098E-2</c:v>
                </c:pt>
                <c:pt idx="22">
                  <c:v>4.7978719998354791E-2</c:v>
                </c:pt>
                <c:pt idx="23">
                  <c:v>7.7697884997178335E-2</c:v>
                </c:pt>
                <c:pt idx="24">
                  <c:v>4.1383862499060342E-2</c:v>
                </c:pt>
                <c:pt idx="25">
                  <c:v>6.3432872499106452E-2</c:v>
                </c:pt>
                <c:pt idx="26">
                  <c:v>5.1022317496972391E-2</c:v>
                </c:pt>
                <c:pt idx="27">
                  <c:v>6.6232579996722052E-2</c:v>
                </c:pt>
                <c:pt idx="28">
                  <c:v>6.2067009996098932E-2</c:v>
                </c:pt>
                <c:pt idx="29">
                  <c:v>6.7231044995423872E-2</c:v>
                </c:pt>
                <c:pt idx="30">
                  <c:v>6.2478004998411052E-2</c:v>
                </c:pt>
                <c:pt idx="31">
                  <c:v>3.539604749676073E-2</c:v>
                </c:pt>
                <c:pt idx="32">
                  <c:v>4.3111214999953518E-2</c:v>
                </c:pt>
                <c:pt idx="33">
                  <c:v>3.0087877497862792E-2</c:v>
                </c:pt>
                <c:pt idx="34">
                  <c:v>2.9505092494218843E-2</c:v>
                </c:pt>
                <c:pt idx="35">
                  <c:v>4.3308677497407189E-2</c:v>
                </c:pt>
                <c:pt idx="36">
                  <c:v>5.2358254997670883E-2</c:v>
                </c:pt>
                <c:pt idx="37">
                  <c:v>3.235756749563734E-2</c:v>
                </c:pt>
                <c:pt idx="38">
                  <c:v>3.64720249963284E-2</c:v>
                </c:pt>
                <c:pt idx="39">
                  <c:v>2.5669487498817034E-2</c:v>
                </c:pt>
                <c:pt idx="40">
                  <c:v>2.715505249943817E-2</c:v>
                </c:pt>
                <c:pt idx="41">
                  <c:v>1.9932837498345179E-2</c:v>
                </c:pt>
                <c:pt idx="42">
                  <c:v>1.6455587498057866E-2</c:v>
                </c:pt>
                <c:pt idx="43">
                  <c:v>1.1746272499294719E-2</c:v>
                </c:pt>
                <c:pt idx="44">
                  <c:v>2.4463902496790979E-2</c:v>
                </c:pt>
                <c:pt idx="45">
                  <c:v>1.8859194995457074E-2</c:v>
                </c:pt>
                <c:pt idx="46">
                  <c:v>3.474639249543543E-2</c:v>
                </c:pt>
                <c:pt idx="47">
                  <c:v>2.6670167495467467E-2</c:v>
                </c:pt>
                <c:pt idx="48">
                  <c:v>1.8576824997580843E-2</c:v>
                </c:pt>
                <c:pt idx="49">
                  <c:v>1.6243222496996168E-2</c:v>
                </c:pt>
                <c:pt idx="50">
                  <c:v>2.9243222496006638E-2</c:v>
                </c:pt>
                <c:pt idx="51">
                  <c:v>1.7464022497733822E-2</c:v>
                </c:pt>
                <c:pt idx="52">
                  <c:v>3.070193999883486E-2</c:v>
                </c:pt>
                <c:pt idx="53">
                  <c:v>3.2418074988527223E-3</c:v>
                </c:pt>
                <c:pt idx="54">
                  <c:v>-2.0131944998865947E-2</c:v>
                </c:pt>
                <c:pt idx="55">
                  <c:v>-1.973665250261547E-2</c:v>
                </c:pt>
                <c:pt idx="56">
                  <c:v>-2.5779610004974529E-2</c:v>
                </c:pt>
                <c:pt idx="57">
                  <c:v>-1.6726034999010153E-2</c:v>
                </c:pt>
                <c:pt idx="58">
                  <c:v>-2.6145672505663242E-2</c:v>
                </c:pt>
                <c:pt idx="59">
                  <c:v>-2.3437045005266555E-2</c:v>
                </c:pt>
                <c:pt idx="60">
                  <c:v>-1.4269012506701984E-2</c:v>
                </c:pt>
                <c:pt idx="61">
                  <c:v>-1.5949137501593214E-2</c:v>
                </c:pt>
                <c:pt idx="62">
                  <c:v>-1.7446694997488521E-2</c:v>
                </c:pt>
                <c:pt idx="63">
                  <c:v>-2.7345965005224571E-2</c:v>
                </c:pt>
                <c:pt idx="64">
                  <c:v>-2.9959594998217653E-2</c:v>
                </c:pt>
                <c:pt idx="65">
                  <c:v>-2.068849000352202E-2</c:v>
                </c:pt>
                <c:pt idx="66">
                  <c:v>-2.8533457501907833E-2</c:v>
                </c:pt>
                <c:pt idx="67">
                  <c:v>-3.2293197502440307E-2</c:v>
                </c:pt>
                <c:pt idx="68">
                  <c:v>-2.2022092503902968E-2</c:v>
                </c:pt>
                <c:pt idx="69">
                  <c:v>-1.9209585007047281E-2</c:v>
                </c:pt>
                <c:pt idx="70">
                  <c:v>-1.2729064997984096E-2</c:v>
                </c:pt>
                <c:pt idx="71">
                  <c:v>-2.3171352499048226E-2</c:v>
                </c:pt>
                <c:pt idx="72">
                  <c:v>-2.40861250058515E-2</c:v>
                </c:pt>
                <c:pt idx="73">
                  <c:v>-3.0522799999744166E-2</c:v>
                </c:pt>
                <c:pt idx="74">
                  <c:v>-3.4121535005397163E-2</c:v>
                </c:pt>
                <c:pt idx="75">
                  <c:v>-2.8131992497947067E-2</c:v>
                </c:pt>
                <c:pt idx="76">
                  <c:v>-3.0808119998255279E-2</c:v>
                </c:pt>
                <c:pt idx="77">
                  <c:v>-2.6653087501472328E-2</c:v>
                </c:pt>
                <c:pt idx="78">
                  <c:v>-3.0684740006108768E-2</c:v>
                </c:pt>
                <c:pt idx="79">
                  <c:v>-2.836006000143243E-2</c:v>
                </c:pt>
                <c:pt idx="80">
                  <c:v>-2.6205027505056933E-2</c:v>
                </c:pt>
                <c:pt idx="81">
                  <c:v>-3.0119800001557451E-2</c:v>
                </c:pt>
                <c:pt idx="82">
                  <c:v>-2.7569475001655519E-2</c:v>
                </c:pt>
                <c:pt idx="83">
                  <c:v>-2.7329215001373086E-2</c:v>
                </c:pt>
                <c:pt idx="84">
                  <c:v>-3.0258522507210728E-2</c:v>
                </c:pt>
                <c:pt idx="85">
                  <c:v>-3.1378475003293715E-2</c:v>
                </c:pt>
                <c:pt idx="86">
                  <c:v>-3.2686590006051119E-2</c:v>
                </c:pt>
                <c:pt idx="87">
                  <c:v>-3.1886590004432946E-2</c:v>
                </c:pt>
                <c:pt idx="88">
                  <c:v>-3.3300712500931695E-2</c:v>
                </c:pt>
                <c:pt idx="89">
                  <c:v>-3.3665160000964534E-2</c:v>
                </c:pt>
                <c:pt idx="90">
                  <c:v>-3.386986749683274E-2</c:v>
                </c:pt>
                <c:pt idx="91">
                  <c:v>-2.8038529999321327E-2</c:v>
                </c:pt>
                <c:pt idx="92">
                  <c:v>-3.188349750416819E-2</c:v>
                </c:pt>
                <c:pt idx="93">
                  <c:v>-3.5402977497142274E-2</c:v>
                </c:pt>
                <c:pt idx="94">
                  <c:v>-3.4247945004608482E-2</c:v>
                </c:pt>
                <c:pt idx="95">
                  <c:v>-3.0185367504600435E-2</c:v>
                </c:pt>
                <c:pt idx="96">
                  <c:v>-2.9945107497042045E-2</c:v>
                </c:pt>
                <c:pt idx="97">
                  <c:v>-2.6372860003903043E-2</c:v>
                </c:pt>
                <c:pt idx="98">
                  <c:v>-3.1310027501604054E-2</c:v>
                </c:pt>
                <c:pt idx="99">
                  <c:v>-3.3289247498032637E-2</c:v>
                </c:pt>
                <c:pt idx="100">
                  <c:v>-3.1367817507998552E-2</c:v>
                </c:pt>
                <c:pt idx="101">
                  <c:v>-3.8832265003293287E-2</c:v>
                </c:pt>
                <c:pt idx="102">
                  <c:v>-3.9592004999576602E-2</c:v>
                </c:pt>
                <c:pt idx="103">
                  <c:v>-3.9956452506885398E-2</c:v>
                </c:pt>
                <c:pt idx="104">
                  <c:v>-2.8801419997762423E-2</c:v>
                </c:pt>
                <c:pt idx="105">
                  <c:v>-4.1646387500804849E-2</c:v>
                </c:pt>
                <c:pt idx="106">
                  <c:v>-3.2561160005570855E-2</c:v>
                </c:pt>
                <c:pt idx="107">
                  <c:v>-3.5685347495018505E-2</c:v>
                </c:pt>
                <c:pt idx="108">
                  <c:v>-3.790602750814287E-2</c:v>
                </c:pt>
                <c:pt idx="109">
                  <c:v>-3.5665767500177026E-2</c:v>
                </c:pt>
                <c:pt idx="110">
                  <c:v>-3.4302127503906377E-2</c:v>
                </c:pt>
                <c:pt idx="111">
                  <c:v>-3.4739610004180577E-2</c:v>
                </c:pt>
                <c:pt idx="112">
                  <c:v>-2.1408390006399713E-2</c:v>
                </c:pt>
                <c:pt idx="113">
                  <c:v>-3.0013097501068842E-2</c:v>
                </c:pt>
                <c:pt idx="114">
                  <c:v>-1.1177860003954265E-2</c:v>
                </c:pt>
                <c:pt idx="115">
                  <c:v>-2.5022827496286482E-2</c:v>
                </c:pt>
                <c:pt idx="116">
                  <c:v>-2.723224250075873E-2</c:v>
                </c:pt>
                <c:pt idx="117">
                  <c:v>-2.9325585004698951E-2</c:v>
                </c:pt>
                <c:pt idx="118">
                  <c:v>-3.7085324998770375E-2</c:v>
                </c:pt>
                <c:pt idx="119">
                  <c:v>-2.1418927506601904E-2</c:v>
                </c:pt>
                <c:pt idx="120">
                  <c:v>-2.817866750410758E-2</c:v>
                </c:pt>
                <c:pt idx="121">
                  <c:v>-2.4178667503292672E-2</c:v>
                </c:pt>
                <c:pt idx="122">
                  <c:v>-3.9543114995467477E-2</c:v>
                </c:pt>
                <c:pt idx="123">
                  <c:v>-3.0823950000922196E-2</c:v>
                </c:pt>
                <c:pt idx="124">
                  <c:v>-2.9552845000580419E-2</c:v>
                </c:pt>
                <c:pt idx="125">
                  <c:v>-4.728254750079941E-2</c:v>
                </c:pt>
                <c:pt idx="126">
                  <c:v>-3.8282547502603848E-2</c:v>
                </c:pt>
                <c:pt idx="127">
                  <c:v>-3.5406734998105094E-2</c:v>
                </c:pt>
                <c:pt idx="128">
                  <c:v>-2.7406735003751237E-2</c:v>
                </c:pt>
                <c:pt idx="129">
                  <c:v>-2.8896177507704124E-2</c:v>
                </c:pt>
                <c:pt idx="130">
                  <c:v>-3.0431080005655531E-2</c:v>
                </c:pt>
                <c:pt idx="131">
                  <c:v>-2.6416464999783784E-2</c:v>
                </c:pt>
                <c:pt idx="132">
                  <c:v>-2.8681070005404763E-2</c:v>
                </c:pt>
                <c:pt idx="133">
                  <c:v>-3.1239509997249115E-2</c:v>
                </c:pt>
                <c:pt idx="134">
                  <c:v>-3.3023595002305228E-2</c:v>
                </c:pt>
                <c:pt idx="136">
                  <c:v>-2.7721644997654948E-2</c:v>
                </c:pt>
                <c:pt idx="137">
                  <c:v>-2.8791450000426266E-2</c:v>
                </c:pt>
                <c:pt idx="138">
                  <c:v>-3.0793872509093489E-2</c:v>
                </c:pt>
                <c:pt idx="139">
                  <c:v>-3.7525957501202356E-2</c:v>
                </c:pt>
                <c:pt idx="140">
                  <c:v>-3.1595762498909608E-2</c:v>
                </c:pt>
                <c:pt idx="141">
                  <c:v>-4.3147702497662976E-2</c:v>
                </c:pt>
                <c:pt idx="142">
                  <c:v>-2.6667990001442377E-2</c:v>
                </c:pt>
                <c:pt idx="143">
                  <c:v>-4.5305157502298243E-2</c:v>
                </c:pt>
                <c:pt idx="144">
                  <c:v>-3.2616030002827756E-2</c:v>
                </c:pt>
                <c:pt idx="145">
                  <c:v>-2.498047750123078E-2</c:v>
                </c:pt>
                <c:pt idx="146">
                  <c:v>-2.3314079997362569E-2</c:v>
                </c:pt>
                <c:pt idx="147">
                  <c:v>-2.023046750400681E-2</c:v>
                </c:pt>
                <c:pt idx="148">
                  <c:v>-2.6199622501735575E-2</c:v>
                </c:pt>
                <c:pt idx="149">
                  <c:v>-1.7845712500275113E-2</c:v>
                </c:pt>
                <c:pt idx="150">
                  <c:v>-2.6899247503024526E-2</c:v>
                </c:pt>
                <c:pt idx="151">
                  <c:v>-1.7263695001020096E-2</c:v>
                </c:pt>
                <c:pt idx="152">
                  <c:v>-1.386840250052046E-2</c:v>
                </c:pt>
                <c:pt idx="153">
                  <c:v>-2.2783982502005529E-2</c:v>
                </c:pt>
                <c:pt idx="154">
                  <c:v>-1.8537222502345685E-2</c:v>
                </c:pt>
                <c:pt idx="155">
                  <c:v>-9.7628275034367107E-3</c:v>
                </c:pt>
                <c:pt idx="156">
                  <c:v>-3.3402417502657045E-2</c:v>
                </c:pt>
                <c:pt idx="157">
                  <c:v>-2.4952702500740997E-2</c:v>
                </c:pt>
                <c:pt idx="158">
                  <c:v>-2.1753017499577254E-2</c:v>
                </c:pt>
                <c:pt idx="159">
                  <c:v>-2.3430760003975593E-2</c:v>
                </c:pt>
                <c:pt idx="160">
                  <c:v>-4.1858512500766665E-2</c:v>
                </c:pt>
                <c:pt idx="161">
                  <c:v>-2.3045197500323411E-2</c:v>
                </c:pt>
                <c:pt idx="162">
                  <c:v>-2.2922585005289875E-2</c:v>
                </c:pt>
                <c:pt idx="163">
                  <c:v>-2.2287032501481008E-2</c:v>
                </c:pt>
                <c:pt idx="164">
                  <c:v>-2.4651479994645342E-2</c:v>
                </c:pt>
                <c:pt idx="165">
                  <c:v>-3.182758750335779E-2</c:v>
                </c:pt>
                <c:pt idx="166">
                  <c:v>-1.9975312505266629E-2</c:v>
                </c:pt>
                <c:pt idx="167">
                  <c:v>-2.1618979997583665E-2</c:v>
                </c:pt>
                <c:pt idx="168">
                  <c:v>-2.3743975005345419E-2</c:v>
                </c:pt>
                <c:pt idx="169">
                  <c:v>-2.8769087504770141E-2</c:v>
                </c:pt>
                <c:pt idx="170">
                  <c:v>-2.324651500384789E-2</c:v>
                </c:pt>
                <c:pt idx="171">
                  <c:v>-2.2610962500039022E-2</c:v>
                </c:pt>
                <c:pt idx="172">
                  <c:v>-1.8631899998581503E-2</c:v>
                </c:pt>
                <c:pt idx="173">
                  <c:v>-2.2632707499724347E-2</c:v>
                </c:pt>
                <c:pt idx="174">
                  <c:v>-2.3089847498340532E-2</c:v>
                </c:pt>
                <c:pt idx="175">
                  <c:v>-2.0269067499611992E-2</c:v>
                </c:pt>
                <c:pt idx="176">
                  <c:v>-2.2145687500596978E-2</c:v>
                </c:pt>
                <c:pt idx="177">
                  <c:v>-2.03396800061455E-2</c:v>
                </c:pt>
                <c:pt idx="178">
                  <c:v>-2.2101527501945384E-2</c:v>
                </c:pt>
                <c:pt idx="179">
                  <c:v>-2.2351202504069079E-2</c:v>
                </c:pt>
                <c:pt idx="180">
                  <c:v>-2.2130422505142633E-2</c:v>
                </c:pt>
                <c:pt idx="181">
                  <c:v>-2.2575390001293272E-2</c:v>
                </c:pt>
                <c:pt idx="182">
                  <c:v>-2.2620357500272803E-2</c:v>
                </c:pt>
                <c:pt idx="183">
                  <c:v>-2.3404284998832736E-2</c:v>
                </c:pt>
                <c:pt idx="184">
                  <c:v>-2.2255417505220976E-2</c:v>
                </c:pt>
                <c:pt idx="185">
                  <c:v>-2.2700385001371615E-2</c:v>
                </c:pt>
                <c:pt idx="186">
                  <c:v>-2.2813207498984411E-2</c:v>
                </c:pt>
                <c:pt idx="187">
                  <c:v>-2.2438175001298077E-2</c:v>
                </c:pt>
                <c:pt idx="188">
                  <c:v>-2.4411907499597874E-2</c:v>
                </c:pt>
                <c:pt idx="189">
                  <c:v>-2.3375212498649489E-2</c:v>
                </c:pt>
                <c:pt idx="190">
                  <c:v>-2.4489335002726875E-2</c:v>
                </c:pt>
                <c:pt idx="191">
                  <c:v>-2.259404250071384E-2</c:v>
                </c:pt>
                <c:pt idx="192">
                  <c:v>-2.3337710001214873E-2</c:v>
                </c:pt>
                <c:pt idx="193">
                  <c:v>-2.2902157499629539E-2</c:v>
                </c:pt>
                <c:pt idx="194">
                  <c:v>-2.7579900001001079E-2</c:v>
                </c:pt>
                <c:pt idx="195">
                  <c:v>-2.8860735001217108E-2</c:v>
                </c:pt>
                <c:pt idx="196">
                  <c:v>-2.2225182503461838E-2</c:v>
                </c:pt>
                <c:pt idx="197">
                  <c:v>-2.3558785003842786E-2</c:v>
                </c:pt>
                <c:pt idx="198">
                  <c:v>-2.2988960001384839E-2</c:v>
                </c:pt>
                <c:pt idx="199">
                  <c:v>-2.4780352505331393E-2</c:v>
                </c:pt>
                <c:pt idx="200">
                  <c:v>-2.5905347501975484E-2</c:v>
                </c:pt>
                <c:pt idx="201">
                  <c:v>-2.7061187502113171E-2</c:v>
                </c:pt>
                <c:pt idx="202">
                  <c:v>-2.3821734997909516E-2</c:v>
                </c:pt>
                <c:pt idx="203">
                  <c:v>-2.2550629997567739E-2</c:v>
                </c:pt>
                <c:pt idx="205">
                  <c:v>-3.1124492503295187E-2</c:v>
                </c:pt>
                <c:pt idx="206">
                  <c:v>-2.6977574998454656E-2</c:v>
                </c:pt>
                <c:pt idx="207">
                  <c:v>-1.9257602507423144E-2</c:v>
                </c:pt>
                <c:pt idx="208">
                  <c:v>-2.2986497497186065E-2</c:v>
                </c:pt>
                <c:pt idx="209">
                  <c:v>-2.2538437508046627E-2</c:v>
                </c:pt>
                <c:pt idx="210">
                  <c:v>-2.0600935000402387E-2</c:v>
                </c:pt>
                <c:pt idx="211">
                  <c:v>-2.169508500082884E-2</c:v>
                </c:pt>
                <c:pt idx="213">
                  <c:v>-2.137121250416385E-2</c:v>
                </c:pt>
                <c:pt idx="214">
                  <c:v>-1.8289215004188009E-2</c:v>
                </c:pt>
                <c:pt idx="215">
                  <c:v>-1.8716160004260018E-2</c:v>
                </c:pt>
                <c:pt idx="216">
                  <c:v>-2.0757542508363258E-2</c:v>
                </c:pt>
                <c:pt idx="217">
                  <c:v>-2.6041607503429987E-2</c:v>
                </c:pt>
                <c:pt idx="218">
                  <c:v>-2.0592740002030041E-2</c:v>
                </c:pt>
                <c:pt idx="219">
                  <c:v>-1.305133750429377E-2</c:v>
                </c:pt>
                <c:pt idx="220">
                  <c:v>-1.7998570001509506E-2</c:v>
                </c:pt>
                <c:pt idx="221">
                  <c:v>-2.209271999890916E-2</c:v>
                </c:pt>
                <c:pt idx="222">
                  <c:v>-1.6821614997752476E-2</c:v>
                </c:pt>
                <c:pt idx="223">
                  <c:v>-2.1404400002211332E-2</c:v>
                </c:pt>
                <c:pt idx="224">
                  <c:v>-2.1831345002283342E-2</c:v>
                </c:pt>
                <c:pt idx="226">
                  <c:v>-1.7154370005300734E-2</c:v>
                </c:pt>
                <c:pt idx="227">
                  <c:v>-2.2675464999338146E-2</c:v>
                </c:pt>
                <c:pt idx="228">
                  <c:v>-2.6897032497799955E-2</c:v>
                </c:pt>
                <c:pt idx="230">
                  <c:v>-2.6209520001430064E-2</c:v>
                </c:pt>
                <c:pt idx="231">
                  <c:v>-2.1311785007128492E-2</c:v>
                </c:pt>
                <c:pt idx="232">
                  <c:v>-2.7156752497830894E-2</c:v>
                </c:pt>
                <c:pt idx="233">
                  <c:v>-2.0010642496345099E-2</c:v>
                </c:pt>
                <c:pt idx="234">
                  <c:v>-1.8322322503081523E-2</c:v>
                </c:pt>
                <c:pt idx="235">
                  <c:v>-1.8439202503941488E-2</c:v>
                </c:pt>
                <c:pt idx="236">
                  <c:v>-1.5540660002443474E-2</c:v>
                </c:pt>
                <c:pt idx="237">
                  <c:v>-1.4843417498923372E-2</c:v>
                </c:pt>
                <c:pt idx="238">
                  <c:v>-1.9218402499973308E-2</c:v>
                </c:pt>
                <c:pt idx="239">
                  <c:v>-1.8988679999893066E-2</c:v>
                </c:pt>
                <c:pt idx="240">
                  <c:v>-2.0939950001775287E-2</c:v>
                </c:pt>
                <c:pt idx="241">
                  <c:v>-2.0064944998011924E-2</c:v>
                </c:pt>
                <c:pt idx="242">
                  <c:v>-1.8793839997670148E-2</c:v>
                </c:pt>
                <c:pt idx="243">
                  <c:v>-1.555438750074245E-2</c:v>
                </c:pt>
                <c:pt idx="244">
                  <c:v>-1.4021907496498898E-2</c:v>
                </c:pt>
                <c:pt idx="245">
                  <c:v>-1.5418007504194975E-2</c:v>
                </c:pt>
                <c:pt idx="246">
                  <c:v>-2.1232130005955696E-2</c:v>
                </c:pt>
                <c:pt idx="247">
                  <c:v>-1.2449660003767349E-2</c:v>
                </c:pt>
                <c:pt idx="248">
                  <c:v>-2.1573847501713317E-2</c:v>
                </c:pt>
                <c:pt idx="249">
                  <c:v>-9.9382950065773912E-3</c:v>
                </c:pt>
                <c:pt idx="250">
                  <c:v>-1.1907450003491249E-2</c:v>
                </c:pt>
                <c:pt idx="251">
                  <c:v>-1.4667190007457975E-2</c:v>
                </c:pt>
                <c:pt idx="252">
                  <c:v>-1.3000792496313807E-2</c:v>
                </c:pt>
                <c:pt idx="253">
                  <c:v>-1.0845759999938309E-2</c:v>
                </c:pt>
                <c:pt idx="254">
                  <c:v>-1.6365240000595804E-2</c:v>
                </c:pt>
                <c:pt idx="255">
                  <c:v>-1.6210207497351803E-2</c:v>
                </c:pt>
                <c:pt idx="256">
                  <c:v>-1.2729687499813735E-2</c:v>
                </c:pt>
                <c:pt idx="257">
                  <c:v>-1.5574655000818893E-2</c:v>
                </c:pt>
                <c:pt idx="258">
                  <c:v>-1.3451275000988971E-2</c:v>
                </c:pt>
                <c:pt idx="259">
                  <c:v>-1.1978870003076736E-2</c:v>
                </c:pt>
                <c:pt idx="260">
                  <c:v>-1.5583577500365209E-2</c:v>
                </c:pt>
                <c:pt idx="261">
                  <c:v>-1.5979677496943623E-2</c:v>
                </c:pt>
                <c:pt idx="262">
                  <c:v>-1.2896065003587864E-2</c:v>
                </c:pt>
                <c:pt idx="263">
                  <c:v>-1.3292165000166278E-2</c:v>
                </c:pt>
                <c:pt idx="264">
                  <c:v>-1.7990215004829224E-2</c:v>
                </c:pt>
                <c:pt idx="265">
                  <c:v>-1.5146862504479941E-2</c:v>
                </c:pt>
                <c:pt idx="266">
                  <c:v>-1.6604652497335337E-2</c:v>
                </c:pt>
                <c:pt idx="267">
                  <c:v>-1.1333547503454611E-2</c:v>
                </c:pt>
                <c:pt idx="268">
                  <c:v>-9.5348074974026531E-3</c:v>
                </c:pt>
                <c:pt idx="269">
                  <c:v>-7.0234425074886531E-3</c:v>
                </c:pt>
                <c:pt idx="270">
                  <c:v>-1.5387890001875348E-2</c:v>
                </c:pt>
                <c:pt idx="271">
                  <c:v>-1.6597305002505891E-2</c:v>
                </c:pt>
                <c:pt idx="272">
                  <c:v>-1.6783990002295468E-2</c:v>
                </c:pt>
                <c:pt idx="273">
                  <c:v>-6.637879996560514E-3</c:v>
                </c:pt>
                <c:pt idx="274">
                  <c:v>-1.1576190001505893E-2</c:v>
                </c:pt>
                <c:pt idx="275">
                  <c:v>-7.3359300076845102E-3</c:v>
                </c:pt>
                <c:pt idx="276">
                  <c:v>-2.4700377500266768E-2</c:v>
                </c:pt>
                <c:pt idx="277">
                  <c:v>-1.4367582502018195E-2</c:v>
                </c:pt>
                <c:pt idx="278">
                  <c:v>-1.5732030005892739E-2</c:v>
                </c:pt>
                <c:pt idx="279">
                  <c:v>-1.3159782502043527E-2</c:v>
                </c:pt>
                <c:pt idx="280">
                  <c:v>-1.2679262501478661E-2</c:v>
                </c:pt>
                <c:pt idx="281">
                  <c:v>-9.742567504872568E-3</c:v>
                </c:pt>
                <c:pt idx="282">
                  <c:v>-1.450230750197079E-2</c:v>
                </c:pt>
                <c:pt idx="283">
                  <c:v>-1.5334275005443487E-2</c:v>
                </c:pt>
                <c:pt idx="284">
                  <c:v>-1.0616725005093031E-2</c:v>
                </c:pt>
                <c:pt idx="285">
                  <c:v>-6.3456200005020946E-3</c:v>
                </c:pt>
                <c:pt idx="286">
                  <c:v>-1.4950327495171223E-2</c:v>
                </c:pt>
                <c:pt idx="287">
                  <c:v>-2.164837750751758E-2</c:v>
                </c:pt>
                <c:pt idx="288">
                  <c:v>-9.608569998817984E-3</c:v>
                </c:pt>
                <c:pt idx="289">
                  <c:v>-7.2222000017063692E-3</c:v>
                </c:pt>
                <c:pt idx="290">
                  <c:v>-9.5655325058032759E-3</c:v>
                </c:pt>
                <c:pt idx="292">
                  <c:v>-5.95024750509765E-3</c:v>
                </c:pt>
                <c:pt idx="293">
                  <c:v>-1.2554954999359325E-2</c:v>
                </c:pt>
                <c:pt idx="294">
                  <c:v>-7.1693925056024455E-3</c:v>
                </c:pt>
                <c:pt idx="295">
                  <c:v>-6.0143599985167384E-3</c:v>
                </c:pt>
                <c:pt idx="296">
                  <c:v>1.9856400031130761E-3</c:v>
                </c:pt>
                <c:pt idx="297">
                  <c:v>-9.6920625001075678E-3</c:v>
                </c:pt>
                <c:pt idx="298">
                  <c:v>-1.1359267504303716E-2</c:v>
                </c:pt>
                <c:pt idx="299">
                  <c:v>-5.9305850008968264E-3</c:v>
                </c:pt>
                <c:pt idx="300">
                  <c:v>-6.6252925025764853E-3</c:v>
                </c:pt>
                <c:pt idx="301">
                  <c:v>-5.8602600038284436E-3</c:v>
                </c:pt>
                <c:pt idx="302">
                  <c:v>-6.2952274965937249E-3</c:v>
                </c:pt>
                <c:pt idx="303">
                  <c:v>-6.0250324968365021E-3</c:v>
                </c:pt>
                <c:pt idx="304">
                  <c:v>-5.8900000003632158E-3</c:v>
                </c:pt>
                <c:pt idx="305">
                  <c:v>-6.5037224994739518E-3</c:v>
                </c:pt>
                <c:pt idx="306">
                  <c:v>-6.6595625030458905E-3</c:v>
                </c:pt>
                <c:pt idx="307">
                  <c:v>-1.6392550023738295E-3</c:v>
                </c:pt>
                <c:pt idx="308">
                  <c:v>9.4114750390872359E-4</c:v>
                </c:pt>
                <c:pt idx="309">
                  <c:v>1.4419749932130799E-3</c:v>
                </c:pt>
                <c:pt idx="310">
                  <c:v>-7.3185724977520294E-3</c:v>
                </c:pt>
                <c:pt idx="311">
                  <c:v>-3.8697049967595376E-3</c:v>
                </c:pt>
                <c:pt idx="312">
                  <c:v>-3.1505400038440712E-3</c:v>
                </c:pt>
                <c:pt idx="313">
                  <c:v>2.4533600007998757E-3</c:v>
                </c:pt>
                <c:pt idx="314">
                  <c:v>1.7252500401809812E-4</c:v>
                </c:pt>
                <c:pt idx="315">
                  <c:v>9.8503250046633184E-4</c:v>
                </c:pt>
                <c:pt idx="316">
                  <c:v>-2.744669996900484E-3</c:v>
                </c:pt>
                <c:pt idx="317">
                  <c:v>1.6933499864535406E-4</c:v>
                </c:pt>
                <c:pt idx="318">
                  <c:v>-1.777897501597181E-3</c:v>
                </c:pt>
                <c:pt idx="320">
                  <c:v>-4.7787050061742775E-3</c:v>
                </c:pt>
                <c:pt idx="321">
                  <c:v>6.3057149964151904E-3</c:v>
                </c:pt>
                <c:pt idx="322">
                  <c:v>-2.2454175050370395E-3</c:v>
                </c:pt>
                <c:pt idx="323">
                  <c:v>-1.463755004806444E-3</c:v>
                </c:pt>
                <c:pt idx="324">
                  <c:v>-1.4020650050952099E-3</c:v>
                </c:pt>
                <c:pt idx="325">
                  <c:v>2.9307299992069602E-3</c:v>
                </c:pt>
                <c:pt idx="326">
                  <c:v>2.4420949994237162E-3</c:v>
                </c:pt>
                <c:pt idx="327">
                  <c:v>-4.0700775061850436E-3</c:v>
                </c:pt>
                <c:pt idx="328">
                  <c:v>1.410442499036435E-3</c:v>
                </c:pt>
                <c:pt idx="329">
                  <c:v>1.0362649918533862E-3</c:v>
                </c:pt>
                <c:pt idx="330">
                  <c:v>2.4624024954391643E-3</c:v>
                </c:pt>
                <c:pt idx="331">
                  <c:v>-6.5067524992628023E-3</c:v>
                </c:pt>
                <c:pt idx="332">
                  <c:v>-1.4223324978956953E-3</c:v>
                </c:pt>
                <c:pt idx="333">
                  <c:v>5.879617492610123E-3</c:v>
                </c:pt>
                <c:pt idx="334">
                  <c:v>7.2302974949707277E-3</c:v>
                </c:pt>
                <c:pt idx="335">
                  <c:v>1.6061300048022531E-3</c:v>
                </c:pt>
                <c:pt idx="336">
                  <c:v>3.5694750113179907E-4</c:v>
                </c:pt>
                <c:pt idx="337">
                  <c:v>9.3000249762553722E-4</c:v>
                </c:pt>
                <c:pt idx="338">
                  <c:v>-8.613900063210167E-4</c:v>
                </c:pt>
                <c:pt idx="339">
                  <c:v>8.0444600025657564E-3</c:v>
                </c:pt>
                <c:pt idx="340">
                  <c:v>6.2847199951647781E-3</c:v>
                </c:pt>
                <c:pt idx="341">
                  <c:v>4.5858625016990118E-3</c:v>
                </c:pt>
                <c:pt idx="342">
                  <c:v>-1.6949725031736307E-3</c:v>
                </c:pt>
                <c:pt idx="343">
                  <c:v>8.0550374987069517E-3</c:v>
                </c:pt>
                <c:pt idx="344">
                  <c:v>-1.8305049961782061E-3</c:v>
                </c:pt>
                <c:pt idx="345">
                  <c:v>5.1995725007145666E-3</c:v>
                </c:pt>
                <c:pt idx="346">
                  <c:v>2.9901575035182759E-3</c:v>
                </c:pt>
                <c:pt idx="347">
                  <c:v>5.1987650003866293E-3</c:v>
                </c:pt>
                <c:pt idx="348">
                  <c:v>1.4105422495049424E-2</c:v>
                </c:pt>
                <c:pt idx="349">
                  <c:v>1.2512907502241433E-2</c:v>
                </c:pt>
                <c:pt idx="350">
                  <c:v>1.1908200001926161E-2</c:v>
                </c:pt>
                <c:pt idx="351">
                  <c:v>7.7410149970091879E-3</c:v>
                </c:pt>
                <c:pt idx="352">
                  <c:v>9.6866724925348535E-3</c:v>
                </c:pt>
                <c:pt idx="353">
                  <c:v>8.2191524998052046E-3</c:v>
                </c:pt>
                <c:pt idx="354">
                  <c:v>4.4902574954903685E-3</c:v>
                </c:pt>
                <c:pt idx="355">
                  <c:v>1.0791399996378459E-2</c:v>
                </c:pt>
                <c:pt idx="356">
                  <c:v>5.3644549989257939E-3</c:v>
                </c:pt>
                <c:pt idx="357">
                  <c:v>9.444167502806522E-3</c:v>
                </c:pt>
                <c:pt idx="358">
                  <c:v>8.4991999974590726E-3</c:v>
                </c:pt>
                <c:pt idx="359">
                  <c:v>1.4688327501062304E-2</c:v>
                </c:pt>
                <c:pt idx="360">
                  <c:v>1.2074697500793263E-2</c:v>
                </c:pt>
                <c:pt idx="361">
                  <c:v>1.1708634992828593E-2</c:v>
                </c:pt>
                <c:pt idx="362">
                  <c:v>1.3791440003842581E-2</c:v>
                </c:pt>
                <c:pt idx="363">
                  <c:v>1.3750864993198775E-2</c:v>
                </c:pt>
                <c:pt idx="364">
                  <c:v>9.6883674996206537E-3</c:v>
                </c:pt>
                <c:pt idx="365">
                  <c:v>8.9676275019883178E-3</c:v>
                </c:pt>
                <c:pt idx="366">
                  <c:v>7.122659997548908E-3</c:v>
                </c:pt>
                <c:pt idx="367">
                  <c:v>1.3447339995764196E-2</c:v>
                </c:pt>
                <c:pt idx="368">
                  <c:v>1.0082084998430219E-2</c:v>
                </c:pt>
                <c:pt idx="369">
                  <c:v>1.3614564995805267E-2</c:v>
                </c:pt>
                <c:pt idx="370">
                  <c:v>2.0614564993593376E-2</c:v>
                </c:pt>
                <c:pt idx="371">
                  <c:v>1.2354037498880643E-2</c:v>
                </c:pt>
                <c:pt idx="372">
                  <c:v>1.4073202495637815E-2</c:v>
                </c:pt>
                <c:pt idx="373">
                  <c:v>1.8979052503709681E-2</c:v>
                </c:pt>
                <c:pt idx="374">
                  <c:v>1.6614604995993432E-2</c:v>
                </c:pt>
                <c:pt idx="375">
                  <c:v>1.6747754998505116E-2</c:v>
                </c:pt>
                <c:pt idx="376">
                  <c:v>9.8833274969365448E-3</c:v>
                </c:pt>
                <c:pt idx="377">
                  <c:v>1.6405269998358563E-2</c:v>
                </c:pt>
                <c:pt idx="378">
                  <c:v>1.8634184998518322E-2</c:v>
                </c:pt>
                <c:pt idx="379">
                  <c:v>2.0571687498886604E-2</c:v>
                </c:pt>
                <c:pt idx="380">
                  <c:v>1.4245432503230404E-2</c:v>
                </c:pt>
                <c:pt idx="381">
                  <c:v>2.4632610002299771E-2</c:v>
                </c:pt>
                <c:pt idx="382">
                  <c:v>2.4570112494984642E-2</c:v>
                </c:pt>
                <c:pt idx="383">
                  <c:v>2.4372890002268832E-2</c:v>
                </c:pt>
                <c:pt idx="384">
                  <c:v>2.7100170002086088E-2</c:v>
                </c:pt>
                <c:pt idx="385">
                  <c:v>2.2269009998126421E-2</c:v>
                </c:pt>
                <c:pt idx="386">
                  <c:v>2.1234167499642354E-2</c:v>
                </c:pt>
                <c:pt idx="387">
                  <c:v>2.6287742497515865E-2</c:v>
                </c:pt>
                <c:pt idx="388">
                  <c:v>2.4246360000688583E-2</c:v>
                </c:pt>
                <c:pt idx="389">
                  <c:v>2.1360817496315576E-2</c:v>
                </c:pt>
                <c:pt idx="390">
                  <c:v>2.4872182497347239E-2</c:v>
                </c:pt>
                <c:pt idx="391">
                  <c:v>2.9986639994604047E-2</c:v>
                </c:pt>
                <c:pt idx="392">
                  <c:v>2.9590539998025633E-2</c:v>
                </c:pt>
                <c:pt idx="393">
                  <c:v>2.543308500025887E-2</c:v>
                </c:pt>
                <c:pt idx="394">
                  <c:v>1.90061399989645E-2</c:v>
                </c:pt>
                <c:pt idx="395">
                  <c:v>3.0983449993073009E-2</c:v>
                </c:pt>
                <c:pt idx="396">
                  <c:v>2.1890107498620637E-2</c:v>
                </c:pt>
                <c:pt idx="397">
                  <c:v>2.7130367503559683E-2</c:v>
                </c:pt>
                <c:pt idx="398">
                  <c:v>2.9244824996567331E-2</c:v>
                </c:pt>
                <c:pt idx="399">
                  <c:v>3.3297592497547157E-2</c:v>
                </c:pt>
                <c:pt idx="400">
                  <c:v>3.090879999945173E-2</c:v>
                </c:pt>
                <c:pt idx="401">
                  <c:v>3.1140945000515785E-2</c:v>
                </c:pt>
                <c:pt idx="402">
                  <c:v>3.2953452500805724E-2</c:v>
                </c:pt>
                <c:pt idx="403">
                  <c:v>2.9183174992795102E-2</c:v>
                </c:pt>
                <c:pt idx="404">
                  <c:v>2.9546814992500003E-2</c:v>
                </c:pt>
                <c:pt idx="405">
                  <c:v>3.0745692492928356E-2</c:v>
                </c:pt>
                <c:pt idx="406">
                  <c:v>2.7763577498262748E-2</c:v>
                </c:pt>
                <c:pt idx="407">
                  <c:v>3.5993299999972805E-2</c:v>
                </c:pt>
                <c:pt idx="408">
                  <c:v>3.4108564999769442E-2</c:v>
                </c:pt>
                <c:pt idx="409">
                  <c:v>3.5619122500065714E-2</c:v>
                </c:pt>
                <c:pt idx="410">
                  <c:v>2.9920264998509083E-2</c:v>
                </c:pt>
                <c:pt idx="411">
                  <c:v>3.857773999334313E-2</c:v>
                </c:pt>
                <c:pt idx="412">
                  <c:v>3.5994955003843643E-2</c:v>
                </c:pt>
                <c:pt idx="413">
                  <c:v>2.7521742500539403E-2</c:v>
                </c:pt>
                <c:pt idx="414">
                  <c:v>3.9254714996786788E-2</c:v>
                </c:pt>
                <c:pt idx="415">
                  <c:v>3.1494974995439406E-2</c:v>
                </c:pt>
                <c:pt idx="416">
                  <c:v>3.2085107501188759E-2</c:v>
                </c:pt>
                <c:pt idx="417">
                  <c:v>3.6588517497875728E-2</c:v>
                </c:pt>
                <c:pt idx="418">
                  <c:v>3.6263549998693634E-2</c:v>
                </c:pt>
                <c:pt idx="419">
                  <c:v>3.6948582499462646E-2</c:v>
                </c:pt>
                <c:pt idx="420">
                  <c:v>3.6313809992861934E-2</c:v>
                </c:pt>
                <c:pt idx="421">
                  <c:v>3.6578842504241038E-2</c:v>
                </c:pt>
                <c:pt idx="422">
                  <c:v>3.8069102498411667E-2</c:v>
                </c:pt>
                <c:pt idx="423">
                  <c:v>3.6494134998065419E-2</c:v>
                </c:pt>
                <c:pt idx="424">
                  <c:v>2.9191490000812337E-2</c:v>
                </c:pt>
                <c:pt idx="425">
                  <c:v>3.6098147502343636E-2</c:v>
                </c:pt>
                <c:pt idx="426">
                  <c:v>3.7298147501132917E-2</c:v>
                </c:pt>
                <c:pt idx="427">
                  <c:v>3.6753180000232533E-2</c:v>
                </c:pt>
                <c:pt idx="428">
                  <c:v>3.7079317502502818E-2</c:v>
                </c:pt>
                <c:pt idx="429">
                  <c:v>3.6334349999378901E-2</c:v>
                </c:pt>
                <c:pt idx="430">
                  <c:v>3.670870499627199E-2</c:v>
                </c:pt>
                <c:pt idx="431">
                  <c:v>3.7663737501134165E-2</c:v>
                </c:pt>
                <c:pt idx="432">
                  <c:v>3.6718769995786715E-2</c:v>
                </c:pt>
                <c:pt idx="433">
                  <c:v>3.7501239996345248E-2</c:v>
                </c:pt>
                <c:pt idx="434">
                  <c:v>4.1930962499463931E-2</c:v>
                </c:pt>
                <c:pt idx="435">
                  <c:v>4.2193854998913594E-2</c:v>
                </c:pt>
                <c:pt idx="436">
                  <c:v>4.5831595001800451E-2</c:v>
                </c:pt>
                <c:pt idx="437">
                  <c:v>4.334425999695668E-2</c:v>
                </c:pt>
                <c:pt idx="438">
                  <c:v>6.2144259994965978E-2</c:v>
                </c:pt>
                <c:pt idx="439">
                  <c:v>6.8344259998411871E-2</c:v>
                </c:pt>
                <c:pt idx="440">
                  <c:v>4.5942329998069908E-2</c:v>
                </c:pt>
                <c:pt idx="441">
                  <c:v>4.6242330005043186E-2</c:v>
                </c:pt>
                <c:pt idx="442">
                  <c:v>4.6442329999990761E-2</c:v>
                </c:pt>
                <c:pt idx="443">
                  <c:v>5.1997442496940494E-2</c:v>
                </c:pt>
                <c:pt idx="444">
                  <c:v>5.2757442492293194E-2</c:v>
                </c:pt>
                <c:pt idx="445">
                  <c:v>5.1708287501242012E-2</c:v>
                </c:pt>
                <c:pt idx="446">
                  <c:v>5.2388287498615682E-2</c:v>
                </c:pt>
                <c:pt idx="447">
                  <c:v>5.186773999594152E-2</c:v>
                </c:pt>
                <c:pt idx="448">
                  <c:v>5.2480247497442178E-2</c:v>
                </c:pt>
                <c:pt idx="449">
                  <c:v>5.2006060002895538E-2</c:v>
                </c:pt>
                <c:pt idx="450">
                  <c:v>5.1677424999070354E-2</c:v>
                </c:pt>
                <c:pt idx="451">
                  <c:v>5.2877424997859634E-2</c:v>
                </c:pt>
                <c:pt idx="452">
                  <c:v>5.2372457495948765E-2</c:v>
                </c:pt>
                <c:pt idx="453">
                  <c:v>5.363748999661766E-2</c:v>
                </c:pt>
                <c:pt idx="454">
                  <c:v>5.415748999803327E-2</c:v>
                </c:pt>
                <c:pt idx="455">
                  <c:v>6.0237309997319244E-2</c:v>
                </c:pt>
                <c:pt idx="456">
                  <c:v>5.6467032503860537E-2</c:v>
                </c:pt>
                <c:pt idx="457">
                  <c:v>5.7222064999223221E-2</c:v>
                </c:pt>
                <c:pt idx="458">
                  <c:v>6.0790905001340434E-2</c:v>
                </c:pt>
                <c:pt idx="459">
                  <c:v>5.7227312499890104E-2</c:v>
                </c:pt>
                <c:pt idx="460">
                  <c:v>5.8322345001215581E-2</c:v>
                </c:pt>
                <c:pt idx="461">
                  <c:v>5.8468687493586913E-2</c:v>
                </c:pt>
                <c:pt idx="462">
                  <c:v>5.9962049999739975E-2</c:v>
                </c:pt>
                <c:pt idx="463">
                  <c:v>5.9499552495253738E-2</c:v>
                </c:pt>
                <c:pt idx="464">
                  <c:v>5.9499552495253738E-2</c:v>
                </c:pt>
                <c:pt idx="465">
                  <c:v>5.8611607499187812E-2</c:v>
                </c:pt>
                <c:pt idx="466">
                  <c:v>5.9677420002117287E-2</c:v>
                </c:pt>
                <c:pt idx="467">
                  <c:v>6.2944402503489982E-2</c:v>
                </c:pt>
                <c:pt idx="468">
                  <c:v>6.2121060000208672E-2</c:v>
                </c:pt>
                <c:pt idx="469">
                  <c:v>6.3067132505238988E-2</c:v>
                </c:pt>
                <c:pt idx="470">
                  <c:v>6.2522164997062646E-2</c:v>
                </c:pt>
                <c:pt idx="471">
                  <c:v>6.2584840001363773E-2</c:v>
                </c:pt>
                <c:pt idx="472">
                  <c:v>6.2818284997774754E-2</c:v>
                </c:pt>
                <c:pt idx="473">
                  <c:v>6.4665202495234553E-2</c:v>
                </c:pt>
                <c:pt idx="474">
                  <c:v>6.4054664995637722E-2</c:v>
                </c:pt>
                <c:pt idx="475">
                  <c:v>6.495466500200564E-2</c:v>
                </c:pt>
                <c:pt idx="476">
                  <c:v>6.5409697497671004E-2</c:v>
                </c:pt>
                <c:pt idx="477">
                  <c:v>6.614995749987429E-2</c:v>
                </c:pt>
                <c:pt idx="478">
                  <c:v>6.5185510000446811E-2</c:v>
                </c:pt>
                <c:pt idx="479">
                  <c:v>6.4740542497020215E-2</c:v>
                </c:pt>
                <c:pt idx="480">
                  <c:v>6.5265530000033323E-2</c:v>
                </c:pt>
                <c:pt idx="481">
                  <c:v>6.1693684998317622E-2</c:v>
                </c:pt>
                <c:pt idx="482">
                  <c:v>6.7008731966780033E-2</c:v>
                </c:pt>
                <c:pt idx="483">
                  <c:v>6.7353747261222452E-2</c:v>
                </c:pt>
                <c:pt idx="484">
                  <c:v>6.7018438829109073E-2</c:v>
                </c:pt>
                <c:pt idx="485">
                  <c:v>6.7268368198710959E-2</c:v>
                </c:pt>
                <c:pt idx="486">
                  <c:v>6.7184662497311365E-2</c:v>
                </c:pt>
                <c:pt idx="487">
                  <c:v>6.7326640157261863E-2</c:v>
                </c:pt>
                <c:pt idx="488">
                  <c:v>6.7232947774755303E-2</c:v>
                </c:pt>
                <c:pt idx="489">
                  <c:v>6.7062046800856479E-2</c:v>
                </c:pt>
                <c:pt idx="490">
                  <c:v>6.7284784301591571E-2</c:v>
                </c:pt>
                <c:pt idx="491">
                  <c:v>6.7205116160039324E-2</c:v>
                </c:pt>
                <c:pt idx="492">
                  <c:v>6.7216792405815795E-2</c:v>
                </c:pt>
                <c:pt idx="493">
                  <c:v>6.7323969968128949E-2</c:v>
                </c:pt>
                <c:pt idx="494">
                  <c:v>6.7168379791837651E-2</c:v>
                </c:pt>
                <c:pt idx="495">
                  <c:v>6.7245242469653022E-2</c:v>
                </c:pt>
                <c:pt idx="496">
                  <c:v>6.7373097997915465E-2</c:v>
                </c:pt>
                <c:pt idx="497">
                  <c:v>6.7246001992316451E-2</c:v>
                </c:pt>
                <c:pt idx="498">
                  <c:v>6.7308188299648464E-2</c:v>
                </c:pt>
                <c:pt idx="499">
                  <c:v>6.7370512391789816E-2</c:v>
                </c:pt>
                <c:pt idx="500">
                  <c:v>6.7245852034830023E-2</c:v>
                </c:pt>
                <c:pt idx="501">
                  <c:v>6.744027926470153E-2</c:v>
                </c:pt>
                <c:pt idx="502">
                  <c:v>6.7199151933891699E-2</c:v>
                </c:pt>
                <c:pt idx="503">
                  <c:v>6.7242012155475095E-2</c:v>
                </c:pt>
                <c:pt idx="504">
                  <c:v>6.7327478536753915E-2</c:v>
                </c:pt>
                <c:pt idx="505">
                  <c:v>6.7335381056182086E-2</c:v>
                </c:pt>
                <c:pt idx="506">
                  <c:v>6.7489110922906548E-2</c:v>
                </c:pt>
                <c:pt idx="507">
                  <c:v>6.7381173706962727E-2</c:v>
                </c:pt>
                <c:pt idx="508">
                  <c:v>6.734256369236391E-2</c:v>
                </c:pt>
                <c:pt idx="509">
                  <c:v>6.7384233268967364E-2</c:v>
                </c:pt>
                <c:pt idx="510">
                  <c:v>6.723213672376005E-2</c:v>
                </c:pt>
                <c:pt idx="511">
                  <c:v>6.7235352536954451E-2</c:v>
                </c:pt>
                <c:pt idx="512">
                  <c:v>6.7372352561505977E-2</c:v>
                </c:pt>
                <c:pt idx="513">
                  <c:v>6.7240053729619831E-2</c:v>
                </c:pt>
                <c:pt idx="514">
                  <c:v>6.7275707799126394E-2</c:v>
                </c:pt>
                <c:pt idx="515">
                  <c:v>6.7366280956775881E-2</c:v>
                </c:pt>
                <c:pt idx="516">
                  <c:v>6.7272276828589384E-2</c:v>
                </c:pt>
                <c:pt idx="517">
                  <c:v>6.7303852039913181E-2</c:v>
                </c:pt>
                <c:pt idx="518">
                  <c:v>6.7317310131329577E-2</c:v>
                </c:pt>
                <c:pt idx="519">
                  <c:v>6.7366249073529616E-2</c:v>
                </c:pt>
                <c:pt idx="520">
                  <c:v>6.7376380997302476E-2</c:v>
                </c:pt>
                <c:pt idx="521">
                  <c:v>6.7326020980544854E-2</c:v>
                </c:pt>
                <c:pt idx="522">
                  <c:v>6.7354399034229573E-2</c:v>
                </c:pt>
                <c:pt idx="523">
                  <c:v>6.7518925861804746E-2</c:v>
                </c:pt>
                <c:pt idx="524">
                  <c:v>6.7389162533800118E-2</c:v>
                </c:pt>
                <c:pt idx="525">
                  <c:v>6.7459206431522034E-2</c:v>
                </c:pt>
                <c:pt idx="526">
                  <c:v>6.7419236031128094E-2</c:v>
                </c:pt>
                <c:pt idx="527">
                  <c:v>6.7405053057882469E-2</c:v>
                </c:pt>
                <c:pt idx="528">
                  <c:v>6.7420763727568556E-2</c:v>
                </c:pt>
                <c:pt idx="529">
                  <c:v>6.7411013966193423E-2</c:v>
                </c:pt>
                <c:pt idx="530">
                  <c:v>6.7421226187434513E-2</c:v>
                </c:pt>
                <c:pt idx="531">
                  <c:v>6.739095933153294E-2</c:v>
                </c:pt>
                <c:pt idx="532">
                  <c:v>6.7402786735328846E-2</c:v>
                </c:pt>
                <c:pt idx="533">
                  <c:v>6.7470424532075413E-2</c:v>
                </c:pt>
                <c:pt idx="534">
                  <c:v>6.7348119031521492E-2</c:v>
                </c:pt>
                <c:pt idx="535">
                  <c:v>6.7368942705797963E-2</c:v>
                </c:pt>
                <c:pt idx="536">
                  <c:v>6.7424536209728103E-2</c:v>
                </c:pt>
                <c:pt idx="537">
                  <c:v>6.7442161169310566E-2</c:v>
                </c:pt>
                <c:pt idx="538">
                  <c:v>6.7454028103384189E-2</c:v>
                </c:pt>
                <c:pt idx="539">
                  <c:v>6.7376246101048309E-2</c:v>
                </c:pt>
                <c:pt idx="540">
                  <c:v>6.7391255892289337E-2</c:v>
                </c:pt>
                <c:pt idx="541">
                  <c:v>6.7442891566315666E-2</c:v>
                </c:pt>
                <c:pt idx="542">
                  <c:v>6.7554595101682935E-2</c:v>
                </c:pt>
                <c:pt idx="543">
                  <c:v>6.7352251862757839E-2</c:v>
                </c:pt>
                <c:pt idx="544">
                  <c:v>6.740911759698065E-2</c:v>
                </c:pt>
                <c:pt idx="545">
                  <c:v>6.7399241561361123E-2</c:v>
                </c:pt>
                <c:pt idx="546">
                  <c:v>6.7427837959257886E-2</c:v>
                </c:pt>
                <c:pt idx="547">
                  <c:v>6.7514719637983944E-2</c:v>
                </c:pt>
                <c:pt idx="548">
                  <c:v>6.7435386095894501E-2</c:v>
                </c:pt>
                <c:pt idx="549">
                  <c:v>6.7588127771159634E-2</c:v>
                </c:pt>
                <c:pt idx="550">
                  <c:v>6.7806052902597003E-2</c:v>
                </c:pt>
                <c:pt idx="551">
                  <c:v>6.878787499590544E-2</c:v>
                </c:pt>
                <c:pt idx="552">
                  <c:v>6.8042907500057481E-2</c:v>
                </c:pt>
                <c:pt idx="553">
                  <c:v>6.889794000016991E-2</c:v>
                </c:pt>
                <c:pt idx="554">
                  <c:v>6.9657975363952573E-2</c:v>
                </c:pt>
                <c:pt idx="555">
                  <c:v>6.9591338302416261E-2</c:v>
                </c:pt>
                <c:pt idx="556">
                  <c:v>6.9652343569032382E-2</c:v>
                </c:pt>
                <c:pt idx="557">
                  <c:v>6.9295910267101135E-2</c:v>
                </c:pt>
                <c:pt idx="558">
                  <c:v>6.9711664495116565E-2</c:v>
                </c:pt>
                <c:pt idx="559">
                  <c:v>6.9344752861070447E-2</c:v>
                </c:pt>
                <c:pt idx="560">
                  <c:v>6.9462499996006954E-2</c:v>
                </c:pt>
                <c:pt idx="561">
                  <c:v>6.9462499996006954E-2</c:v>
                </c:pt>
                <c:pt idx="562">
                  <c:v>6.9117532497330103E-2</c:v>
                </c:pt>
                <c:pt idx="563">
                  <c:v>6.9117532497330103E-2</c:v>
                </c:pt>
                <c:pt idx="564">
                  <c:v>7.7276590003748424E-2</c:v>
                </c:pt>
                <c:pt idx="565">
                  <c:v>7.4390239999047481E-2</c:v>
                </c:pt>
                <c:pt idx="566">
                  <c:v>7.3245272491476499E-2</c:v>
                </c:pt>
                <c:pt idx="567">
                  <c:v>7.3970760000520386E-2</c:v>
                </c:pt>
                <c:pt idx="568">
                  <c:v>7.3821019999741111E-2</c:v>
                </c:pt>
                <c:pt idx="569">
                  <c:v>7.3298847499245312E-2</c:v>
                </c:pt>
                <c:pt idx="570">
                  <c:v>7.4553879996528849E-2</c:v>
                </c:pt>
                <c:pt idx="571">
                  <c:v>7.5184074994467665E-2</c:v>
                </c:pt>
                <c:pt idx="572">
                  <c:v>7.1539107499120291E-2</c:v>
                </c:pt>
                <c:pt idx="573">
                  <c:v>7.4494139997113962E-2</c:v>
                </c:pt>
                <c:pt idx="574">
                  <c:v>7.3830992500006687E-2</c:v>
                </c:pt>
                <c:pt idx="575">
                  <c:v>7.3830992500006687E-2</c:v>
                </c:pt>
                <c:pt idx="576">
                  <c:v>7.4986024999816436E-2</c:v>
                </c:pt>
                <c:pt idx="577">
                  <c:v>7.4986024999816436E-2</c:v>
                </c:pt>
                <c:pt idx="578">
                  <c:v>7.43793875008123E-2</c:v>
                </c:pt>
                <c:pt idx="579">
                  <c:v>7.5757149999844842E-2</c:v>
                </c:pt>
                <c:pt idx="580">
                  <c:v>7.6107150001917034E-2</c:v>
                </c:pt>
                <c:pt idx="581">
                  <c:v>7.4912182499247137E-2</c:v>
                </c:pt>
                <c:pt idx="582">
                  <c:v>7.6667214998451527E-2</c:v>
                </c:pt>
                <c:pt idx="583">
                  <c:v>7.8683662497496698E-2</c:v>
                </c:pt>
                <c:pt idx="584">
                  <c:v>7.9092270003457088E-2</c:v>
                </c:pt>
                <c:pt idx="585">
                  <c:v>7.8847302502254024E-2</c:v>
                </c:pt>
                <c:pt idx="586">
                  <c:v>7.8918407496530563E-2</c:v>
                </c:pt>
                <c:pt idx="587">
                  <c:v>7.9748937496333383E-2</c:v>
                </c:pt>
                <c:pt idx="588">
                  <c:v>7.918449000135297E-2</c:v>
                </c:pt>
                <c:pt idx="589">
                  <c:v>8.0063394998433068E-2</c:v>
                </c:pt>
                <c:pt idx="590">
                  <c:v>8.1168437500309665E-2</c:v>
                </c:pt>
                <c:pt idx="591">
                  <c:v>8.1352050001441967E-2</c:v>
                </c:pt>
                <c:pt idx="592">
                  <c:v>8.4775489995081443E-2</c:v>
                </c:pt>
                <c:pt idx="593">
                  <c:v>8.6845807498320937E-2</c:v>
                </c:pt>
                <c:pt idx="594">
                  <c:v>8.595084999979008E-2</c:v>
                </c:pt>
                <c:pt idx="595">
                  <c:v>8.721466749557294E-2</c:v>
                </c:pt>
                <c:pt idx="596">
                  <c:v>8.941114249319071E-2</c:v>
                </c:pt>
                <c:pt idx="597">
                  <c:v>9.365101000003051E-2</c:v>
                </c:pt>
                <c:pt idx="598">
                  <c:v>9.4317407492781058E-2</c:v>
                </c:pt>
                <c:pt idx="599">
                  <c:v>9.4159617503464688E-2</c:v>
                </c:pt>
                <c:pt idx="600">
                  <c:v>9.5886267503374256E-2</c:v>
                </c:pt>
                <c:pt idx="601">
                  <c:v>9.5541299997421447E-2</c:v>
                </c:pt>
                <c:pt idx="602">
                  <c:v>0.10199918999569491</c:v>
                </c:pt>
                <c:pt idx="603">
                  <c:v>0.10265422250085976</c:v>
                </c:pt>
                <c:pt idx="604">
                  <c:v>0.10200925500248559</c:v>
                </c:pt>
                <c:pt idx="605">
                  <c:v>0.10199010999349412</c:v>
                </c:pt>
                <c:pt idx="606">
                  <c:v>0.10194514250179054</c:v>
                </c:pt>
                <c:pt idx="607">
                  <c:v>0.10542264999821782</c:v>
                </c:pt>
                <c:pt idx="608">
                  <c:v>0.10527768249448854</c:v>
                </c:pt>
                <c:pt idx="609">
                  <c:v>0.11026529499213211</c:v>
                </c:pt>
                <c:pt idx="610">
                  <c:v>0.11042698500386905</c:v>
                </c:pt>
                <c:pt idx="611">
                  <c:v>0.11153041249781381</c:v>
                </c:pt>
                <c:pt idx="612">
                  <c:v>0.12074666500120657</c:v>
                </c:pt>
                <c:pt idx="613">
                  <c:v>0.11930169749393826</c:v>
                </c:pt>
                <c:pt idx="614">
                  <c:v>0.11885672999778762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20-4538-98B4-3C402149B91C}"/>
            </c:ext>
          </c:extLst>
        </c:ser>
        <c:ser>
          <c:idx val="8"/>
          <c:order val="1"/>
          <c:tx>
            <c:strRef>
              <c:f>'A (5)'!$Y$1</c:f>
              <c:strCache>
                <c:ptCount val="1"/>
                <c:pt idx="0">
                  <c:v>Q+S.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(5)'!$X$2:$X$20</c:f>
              <c:numCache>
                <c:formatCode>General</c:formatCode>
                <c:ptCount val="19"/>
                <c:pt idx="0">
                  <c:v>-140000</c:v>
                </c:pt>
                <c:pt idx="1">
                  <c:v>-130000</c:v>
                </c:pt>
                <c:pt idx="2">
                  <c:v>-120000</c:v>
                </c:pt>
                <c:pt idx="3">
                  <c:v>-110000</c:v>
                </c:pt>
                <c:pt idx="4">
                  <c:v>-100000</c:v>
                </c:pt>
                <c:pt idx="5">
                  <c:v>-90000</c:v>
                </c:pt>
                <c:pt idx="6">
                  <c:v>-80000</c:v>
                </c:pt>
                <c:pt idx="7">
                  <c:v>-70000</c:v>
                </c:pt>
                <c:pt idx="8">
                  <c:v>-60000</c:v>
                </c:pt>
                <c:pt idx="9">
                  <c:v>-50000</c:v>
                </c:pt>
                <c:pt idx="10">
                  <c:v>-40000</c:v>
                </c:pt>
                <c:pt idx="11">
                  <c:v>-30000</c:v>
                </c:pt>
                <c:pt idx="12">
                  <c:v>-20000</c:v>
                </c:pt>
                <c:pt idx="13">
                  <c:v>-10000</c:v>
                </c:pt>
                <c:pt idx="14">
                  <c:v>0</c:v>
                </c:pt>
                <c:pt idx="15">
                  <c:v>10000</c:v>
                </c:pt>
                <c:pt idx="16">
                  <c:v>20000</c:v>
                </c:pt>
                <c:pt idx="17">
                  <c:v>30000</c:v>
                </c:pt>
                <c:pt idx="18">
                  <c:v>40000</c:v>
                </c:pt>
              </c:numCache>
            </c:numRef>
          </c:xVal>
          <c:yVal>
            <c:numRef>
              <c:f>'A (5)'!$Y$2:$Y$20</c:f>
              <c:numCache>
                <c:formatCode>General</c:formatCode>
                <c:ptCount val="19"/>
                <c:pt idx="0">
                  <c:v>6.3257428329432722E-2</c:v>
                </c:pt>
                <c:pt idx="1">
                  <c:v>6.0854537219952987E-2</c:v>
                </c:pt>
                <c:pt idx="2">
                  <c:v>5.9368345117053634E-2</c:v>
                </c:pt>
                <c:pt idx="3">
                  <c:v>5.6894698972157508E-2</c:v>
                </c:pt>
                <c:pt idx="4">
                  <c:v>5.1977233670884734E-2</c:v>
                </c:pt>
                <c:pt idx="5">
                  <c:v>4.3822781653465981E-2</c:v>
                </c:pt>
                <c:pt idx="6">
                  <c:v>3.2418689596724948E-2</c:v>
                </c:pt>
                <c:pt idx="7">
                  <c:v>1.853468995543528E-2</c:v>
                </c:pt>
                <c:pt idx="8">
                  <c:v>3.6090505450966578E-3</c:v>
                </c:pt>
                <c:pt idx="9">
                  <c:v>-1.0464158323697971E-2</c:v>
                </c:pt>
                <c:pt idx="10">
                  <c:v>-2.1615214037416841E-2</c:v>
                </c:pt>
                <c:pt idx="11">
                  <c:v>-2.7904872441813611E-2</c:v>
                </c:pt>
                <c:pt idx="12">
                  <c:v>-2.7811199655618991E-2</c:v>
                </c:pt>
                <c:pt idx="13">
                  <c:v>-2.0454679906770298E-2</c:v>
                </c:pt>
                <c:pt idx="14">
                  <c:v>-5.7283038988086982E-3</c:v>
                </c:pt>
                <c:pt idx="15">
                  <c:v>1.5686603542809298E-2</c:v>
                </c:pt>
                <c:pt idx="16">
                  <c:v>4.2421157597049106E-2</c:v>
                </c:pt>
                <c:pt idx="17">
                  <c:v>7.2621383938232642E-2</c:v>
                </c:pt>
                <c:pt idx="18">
                  <c:v>0.1042224383680572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20-4538-98B4-3C402149B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142768"/>
        <c:axId val="1"/>
      </c:scatterChart>
      <c:valAx>
        <c:axId val="679142768"/>
        <c:scaling>
          <c:orientation val="minMax"/>
          <c:max val="50000"/>
          <c:min val="-1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1427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37535816618911177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1518624641834"/>
          <c:y val="0.13069908814589665"/>
          <c:w val="0.83810888252148996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(6)'!$F$21:$F$609</c:f>
              <c:numCache>
                <c:formatCode>General</c:formatCode>
                <c:ptCount val="589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</c:numCache>
            </c:numRef>
          </c:xVal>
          <c:yVal>
            <c:numRef>
              <c:f>'A (6)'!$H$21:$H$609</c:f>
              <c:numCache>
                <c:formatCode>General</c:formatCode>
                <c:ptCount val="589"/>
                <c:pt idx="8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FA-4FA8-BD41-2E7F14C749B4}"/>
            </c:ext>
          </c:extLst>
        </c:ser>
        <c:ser>
          <c:idx val="1"/>
          <c:order val="1"/>
          <c:tx>
            <c:strRef>
              <c:f>'A (6)'!$I$20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(6)'!$F$21:$F$609</c:f>
              <c:numCache>
                <c:formatCode>General</c:formatCode>
                <c:ptCount val="589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</c:numCache>
            </c:numRef>
          </c:xVal>
          <c:yVal>
            <c:numRef>
              <c:f>'A (6)'!$I$21:$I$609</c:f>
              <c:numCache>
                <c:formatCode>General</c:formatCode>
                <c:ptCount val="589"/>
                <c:pt idx="63">
                  <c:v>1.1524999994435348E-2</c:v>
                </c:pt>
                <c:pt idx="64">
                  <c:v>8.8383600013912655E-3</c:v>
                </c:pt>
                <c:pt idx="65">
                  <c:v>1.8096799998602364E-2</c:v>
                </c:pt>
                <c:pt idx="66">
                  <c:v>1.0251460000290535E-2</c:v>
                </c:pt>
                <c:pt idx="67">
                  <c:v>6.4887400003499351E-3</c:v>
                </c:pt>
                <c:pt idx="68">
                  <c:v>1.6747180001402739E-2</c:v>
                </c:pt>
                <c:pt idx="69">
                  <c:v>1.9473640000796877E-2</c:v>
                </c:pt>
                <c:pt idx="71">
                  <c:v>1.455790000181878E-2</c:v>
                </c:pt>
                <c:pt idx="72">
                  <c:v>1.3640519995533396E-2</c:v>
                </c:pt>
                <c:pt idx="73">
                  <c:v>7.0511200028704479E-3</c:v>
                </c:pt>
                <c:pt idx="74">
                  <c:v>1.1403999815229326E-4</c:v>
                </c:pt>
                <c:pt idx="91">
                  <c:v>3.7556800016318448E-3</c:v>
                </c:pt>
                <c:pt idx="92">
                  <c:v>-8.965999586507678E-5</c:v>
                </c:pt>
                <c:pt idx="93">
                  <c:v>-3.61509999493137E-3</c:v>
                </c:pt>
                <c:pt idx="94">
                  <c:v>-2.4604400023235939E-3</c:v>
                </c:pt>
                <c:pt idx="101">
                  <c:v>-8.1414000014774501E-3</c:v>
                </c:pt>
                <c:pt idx="102">
                  <c:v>-8.9041199971688911E-3</c:v>
                </c:pt>
                <c:pt idx="103">
                  <c:v>-9.2749000032199547E-3</c:v>
                </c:pt>
                <c:pt idx="104">
                  <c:v>1.8797599987010472E-3</c:v>
                </c:pt>
                <c:pt idx="105">
                  <c:v>-1.0965579996991437E-2</c:v>
                </c:pt>
                <c:pt idx="106">
                  <c:v>-1.8829600012395531E-3</c:v>
                </c:pt>
                <c:pt idx="107">
                  <c:v>-5.0164599961135536E-3</c:v>
                </c:pt>
                <c:pt idx="108">
                  <c:v>-8.3755000014207326E-3</c:v>
                </c:pt>
                <c:pt idx="109">
                  <c:v>-6.138220000138972E-3</c:v>
                </c:pt>
                <c:pt idx="110">
                  <c:v>-4.8163000028580427E-3</c:v>
                </c:pt>
                <c:pt idx="111">
                  <c:v>-5.4545599996345118E-3</c:v>
                </c:pt>
                <c:pt idx="170">
                  <c:v>-4.1539999801898375E-4</c:v>
                </c:pt>
                <c:pt idx="171">
                  <c:v>2.1381999977165833E-4</c:v>
                </c:pt>
                <c:pt idx="174">
                  <c:v>-3.9245999505510554E-4</c:v>
                </c:pt>
                <c:pt idx="176">
                  <c:v>5.0401999760651961E-4</c:v>
                </c:pt>
                <c:pt idx="178">
                  <c:v>5.005000057280995E-4</c:v>
                </c:pt>
                <c:pt idx="179">
                  <c:v>2.4710000434424728E-4</c:v>
                </c:pt>
                <c:pt idx="180">
                  <c:v>4.5893999777035788E-4</c:v>
                </c:pt>
                <c:pt idx="181">
                  <c:v>1.3600001693703234E-5</c:v>
                </c:pt>
                <c:pt idx="182">
                  <c:v>-3.1739997211843729E-5</c:v>
                </c:pt>
                <c:pt idx="183">
                  <c:v>-8.2795999333029613E-4</c:v>
                </c:pt>
                <c:pt idx="184">
                  <c:v>2.7658000180963427E-4</c:v>
                </c:pt>
                <c:pt idx="185">
                  <c:v>-1.6876000154297799E-4</c:v>
                </c:pt>
                <c:pt idx="186">
                  <c:v>-3.0654000147478655E-4</c:v>
                </c:pt>
                <c:pt idx="187">
                  <c:v>6.8120003561489284E-5</c:v>
                </c:pt>
                <c:pt idx="189">
                  <c:v>-9.6017999749165028E-4</c:v>
                </c:pt>
                <c:pt idx="190">
                  <c:v>-2.0843599995714612E-3</c:v>
                </c:pt>
                <c:pt idx="191">
                  <c:v>-1.9241999689256772E-4</c:v>
                </c:pt>
                <c:pt idx="192">
                  <c:v>-9.5135999436024576E-4</c:v>
                </c:pt>
                <c:pt idx="299">
                  <c:v>8.4656399994855747E-3</c:v>
                </c:pt>
                <c:pt idx="300">
                  <c:v>7.7675799984717742E-3</c:v>
                </c:pt>
                <c:pt idx="301">
                  <c:v>8.5322400045697577E-3</c:v>
                </c:pt>
                <c:pt idx="302">
                  <c:v>8.096900004602503E-3</c:v>
                </c:pt>
                <c:pt idx="303">
                  <c:v>8.3648600048036315E-3</c:v>
                </c:pt>
                <c:pt idx="304">
                  <c:v>8.499520001350902E-3</c:v>
                </c:pt>
                <c:pt idx="425">
                  <c:v>3.6353900002723094E-2</c:v>
                </c:pt>
                <c:pt idx="427">
                  <c:v>3.7008560000685975E-2</c:v>
                </c:pt>
                <c:pt idx="428">
                  <c:v>3.7321659998269752E-2</c:v>
                </c:pt>
                <c:pt idx="429">
                  <c:v>3.6576320002495777E-2</c:v>
                </c:pt>
                <c:pt idx="431">
                  <c:v>3.7855419999687001E-2</c:v>
                </c:pt>
                <c:pt idx="432">
                  <c:v>3.6910079994413536E-2</c:v>
                </c:pt>
                <c:pt idx="433">
                  <c:v>3.7664240000594873E-2</c:v>
                </c:pt>
                <c:pt idx="435">
                  <c:v>4.1409960002056323E-2</c:v>
                </c:pt>
                <c:pt idx="436">
                  <c:v>4.4156680007290561E-2</c:v>
                </c:pt>
                <c:pt idx="440">
                  <c:v>4.4029759999830276E-2</c:v>
                </c:pt>
                <c:pt idx="441">
                  <c:v>4.4329760006803554E-2</c:v>
                </c:pt>
                <c:pt idx="442">
                  <c:v>4.4529760001751129E-2</c:v>
                </c:pt>
                <c:pt idx="443">
                  <c:v>4.9166659999173135E-2</c:v>
                </c:pt>
                <c:pt idx="444">
                  <c:v>4.9926659994525835E-2</c:v>
                </c:pt>
                <c:pt idx="445">
                  <c:v>4.8867820005398244E-2</c:v>
                </c:pt>
                <c:pt idx="446">
                  <c:v>4.9547820002771914E-2</c:v>
                </c:pt>
                <c:pt idx="448">
                  <c:v>4.9502699999720789E-2</c:v>
                </c:pt>
                <c:pt idx="449">
                  <c:v>4.9019199999747798E-2</c:v>
                </c:pt>
                <c:pt idx="450">
                  <c:v>4.8674919999029953E-2</c:v>
                </c:pt>
                <c:pt idx="451">
                  <c:v>4.9874919997819234E-2</c:v>
                </c:pt>
                <c:pt idx="452">
                  <c:v>4.9369579995982349E-2</c:v>
                </c:pt>
                <c:pt idx="453">
                  <c:v>5.0634239996725228E-2</c:v>
                </c:pt>
                <c:pt idx="454">
                  <c:v>5.1154239998140838E-2</c:v>
                </c:pt>
                <c:pt idx="456">
                  <c:v>5.2380180000909604E-2</c:v>
                </c:pt>
                <c:pt idx="457">
                  <c:v>5.313484000362223E-2</c:v>
                </c:pt>
                <c:pt idx="458">
                  <c:v>5.660236000403529E-2</c:v>
                </c:pt>
                <c:pt idx="459">
                  <c:v>5.2908019999449607E-2</c:v>
                </c:pt>
                <c:pt idx="460">
                  <c:v>5.4002680000849068E-2</c:v>
                </c:pt>
                <c:pt idx="461">
                  <c:v>5.4019019997213036E-2</c:v>
                </c:pt>
                <c:pt idx="462">
                  <c:v>5.5301920001511462E-2</c:v>
                </c:pt>
                <c:pt idx="463">
                  <c:v>5.4810739995446056E-2</c:v>
                </c:pt>
                <c:pt idx="464">
                  <c:v>5.4810739995446056E-2</c:v>
                </c:pt>
                <c:pt idx="465">
                  <c:v>5.3440780000528321E-2</c:v>
                </c:pt>
                <c:pt idx="466">
                  <c:v>5.4497279998031445E-2</c:v>
                </c:pt>
                <c:pt idx="467">
                  <c:v>5.774154000391718E-2</c:v>
                </c:pt>
                <c:pt idx="468">
                  <c:v>5.689919999713311E-2</c:v>
                </c:pt>
                <c:pt idx="469">
                  <c:v>5.7832980004604906E-2</c:v>
                </c:pt>
                <c:pt idx="470">
                  <c:v>5.7287639996502548E-2</c:v>
                </c:pt>
                <c:pt idx="471">
                  <c:v>5.7205040000553709E-2</c:v>
                </c:pt>
                <c:pt idx="472">
                  <c:v>5.7398999997531064E-2</c:v>
                </c:pt>
                <c:pt idx="473">
                  <c:v>5.9223939999355935E-2</c:v>
                </c:pt>
                <c:pt idx="474">
                  <c:v>5.8447639996302314E-2</c:v>
                </c:pt>
                <c:pt idx="475">
                  <c:v>5.9347640002670232E-2</c:v>
                </c:pt>
                <c:pt idx="476">
                  <c:v>5.9802300005685538E-2</c:v>
                </c:pt>
                <c:pt idx="477">
                  <c:v>6.053958000120474E-2</c:v>
                </c:pt>
                <c:pt idx="478">
                  <c:v>5.9568800003034994E-2</c:v>
                </c:pt>
                <c:pt idx="479">
                  <c:v>5.9123459999682382E-2</c:v>
                </c:pt>
                <c:pt idx="481">
                  <c:v>5.5410199995094445E-2</c:v>
                </c:pt>
                <c:pt idx="551">
                  <c:v>6.2112519997754134E-2</c:v>
                </c:pt>
                <c:pt idx="552">
                  <c:v>6.1367180001980159E-2</c:v>
                </c:pt>
                <c:pt idx="553">
                  <c:v>6.2221840002166573E-2</c:v>
                </c:pt>
                <c:pt idx="560">
                  <c:v>6.2619520002044737E-2</c:v>
                </c:pt>
                <c:pt idx="561">
                  <c:v>6.2619520002044737E-2</c:v>
                </c:pt>
                <c:pt idx="562">
                  <c:v>6.2274179996165913E-2</c:v>
                </c:pt>
                <c:pt idx="563">
                  <c:v>6.2274179996165913E-2</c:v>
                </c:pt>
                <c:pt idx="564">
                  <c:v>6.9699040002888069E-2</c:v>
                </c:pt>
                <c:pt idx="565">
                  <c:v>6.6656240000156686E-2</c:v>
                </c:pt>
                <c:pt idx="566">
                  <c:v>6.5510899992659688E-2</c:v>
                </c:pt>
                <c:pt idx="567">
                  <c:v>6.6230799995537382E-2</c:v>
                </c:pt>
                <c:pt idx="569">
                  <c:v>6.5523500001290813E-2</c:v>
                </c:pt>
                <c:pt idx="570">
                  <c:v>6.6778159998648334E-2</c:v>
                </c:pt>
                <c:pt idx="571">
                  <c:v>6.7406119997031055E-2</c:v>
                </c:pt>
                <c:pt idx="572">
                  <c:v>6.3760779994481709E-2</c:v>
                </c:pt>
                <c:pt idx="573">
                  <c:v>6.6715439992549364E-2</c:v>
                </c:pt>
                <c:pt idx="574">
                  <c:v>6.6031059999659192E-2</c:v>
                </c:pt>
                <c:pt idx="575">
                  <c:v>6.6031059999659192E-2</c:v>
                </c:pt>
                <c:pt idx="576">
                  <c:v>6.7185719999542926E-2</c:v>
                </c:pt>
                <c:pt idx="577">
                  <c:v>6.7185719999542926E-2</c:v>
                </c:pt>
                <c:pt idx="578">
                  <c:v>6.6368619998684153E-2</c:v>
                </c:pt>
                <c:pt idx="579">
                  <c:v>6.77147199967294E-2</c:v>
                </c:pt>
                <c:pt idx="581">
                  <c:v>6.6869380003481638E-2</c:v>
                </c:pt>
                <c:pt idx="582">
                  <c:v>6.8624040002760012E-2</c:v>
                </c:pt>
                <c:pt idx="583">
                  <c:v>7.0050819995230995E-2</c:v>
                </c:pt>
                <c:pt idx="584">
                  <c:v>7.0418080002127681E-2</c:v>
                </c:pt>
                <c:pt idx="585">
                  <c:v>7.0172740000998601E-2</c:v>
                </c:pt>
                <c:pt idx="586">
                  <c:v>7.0231179997790605E-2</c:v>
                </c:pt>
                <c:pt idx="587">
                  <c:v>7.0941019999736454E-2</c:v>
                </c:pt>
                <c:pt idx="588">
                  <c:v>7.0370239998737816E-2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FA-4FA8-BD41-2E7F14C749B4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(6)'!$D$21:$D$41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(6)'!$F$21:$F$609</c:f>
              <c:numCache>
                <c:formatCode>General</c:formatCode>
                <c:ptCount val="589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</c:numCache>
            </c:numRef>
          </c:xVal>
          <c:yVal>
            <c:numRef>
              <c:f>'A (6)'!$J$21:$J$609</c:f>
              <c:numCache>
                <c:formatCode>General</c:formatCode>
                <c:ptCount val="5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FA-4FA8-BD41-2E7F14C749B4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(6)'!$D$21:$D$41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(6)'!$F$21:$F$609</c:f>
              <c:numCache>
                <c:formatCode>General</c:formatCode>
                <c:ptCount val="589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</c:numCache>
            </c:numRef>
          </c:xVal>
          <c:yVal>
            <c:numRef>
              <c:f>'A (6)'!$K$21:$K$609</c:f>
              <c:numCache>
                <c:formatCode>General</c:formatCode>
                <c:ptCount val="589"/>
                <c:pt idx="112">
                  <c:v>7.2895999983302318E-3</c:v>
                </c:pt>
                <c:pt idx="113">
                  <c:v>-1.3184599956730381E-3</c:v>
                </c:pt>
                <c:pt idx="114">
                  <c:v>1.7399440002918709E-2</c:v>
                </c:pt>
                <c:pt idx="115">
                  <c:v>3.5541000033845194E-3</c:v>
                </c:pt>
                <c:pt idx="116">
                  <c:v>1.3379800002439879E-3</c:v>
                </c:pt>
                <c:pt idx="117">
                  <c:v>-7.743599999230355E-4</c:v>
                </c:pt>
                <c:pt idx="118">
                  <c:v>-8.5370799934025854E-3</c:v>
                </c:pt>
                <c:pt idx="119">
                  <c:v>7.1132999946712516E-3</c:v>
                </c:pt>
                <c:pt idx="120">
                  <c:v>3.5057999775744975E-4</c:v>
                </c:pt>
                <c:pt idx="121">
                  <c:v>4.350579998572357E-3</c:v>
                </c:pt>
                <c:pt idx="122">
                  <c:v>-1.1020199999620672E-2</c:v>
                </c:pt>
                <c:pt idx="123">
                  <c:v>-2.4060799987637438E-3</c:v>
                </c:pt>
                <c:pt idx="124">
                  <c:v>-1.147639995906502E-3</c:v>
                </c:pt>
                <c:pt idx="125">
                  <c:v>-1.8938059998617973E-2</c:v>
                </c:pt>
                <c:pt idx="126">
                  <c:v>-9.9380600004224107E-3</c:v>
                </c:pt>
                <c:pt idx="127">
                  <c:v>-7.0715599940740503E-3</c:v>
                </c:pt>
                <c:pt idx="128">
                  <c:v>9.2844000027980655E-4</c:v>
                </c:pt>
                <c:pt idx="129">
                  <c:v>-6.2470000557368621E-4</c:v>
                </c:pt>
                <c:pt idx="130">
                  <c:v>-2.1607200033031404E-3</c:v>
                </c:pt>
                <c:pt idx="131">
                  <c:v>1.8010000057984143E-3</c:v>
                </c:pt>
                <c:pt idx="132">
                  <c:v>-5.2544000209309161E-4</c:v>
                </c:pt>
                <c:pt idx="133">
                  <c:v>-3.1017599976621568E-3</c:v>
                </c:pt>
                <c:pt idx="134">
                  <c:v>-4.9536400038050488E-3</c:v>
                </c:pt>
                <c:pt idx="136">
                  <c:v>3.2596000528428704E-4</c:v>
                </c:pt>
                <c:pt idx="137">
                  <c:v>-7.4607999704312533E-4</c:v>
                </c:pt>
                <c:pt idx="138">
                  <c:v>-2.8926600061822683E-3</c:v>
                </c:pt>
                <c:pt idx="139">
                  <c:v>-1.0288539997418411E-2</c:v>
                </c:pt>
                <c:pt idx="140">
                  <c:v>-4.3605799946817569E-3</c:v>
                </c:pt>
                <c:pt idx="141">
                  <c:v>-1.6004899996914901E-2</c:v>
                </c:pt>
                <c:pt idx="142">
                  <c:v>4.2079999548150226E-4</c:v>
                </c:pt>
                <c:pt idx="143">
                  <c:v>-1.8306140002096072E-2</c:v>
                </c:pt>
                <c:pt idx="144">
                  <c:v>-5.6643200005055405E-3</c:v>
                </c:pt>
                <c:pt idx="145">
                  <c:v>1.9649000023491681E-3</c:v>
                </c:pt>
                <c:pt idx="146">
                  <c:v>3.6152800021227449E-3</c:v>
                </c:pt>
                <c:pt idx="147">
                  <c:v>6.6001800005324185E-3</c:v>
                </c:pt>
                <c:pt idx="148">
                  <c:v>6.2133999745128676E-4</c:v>
                </c:pt>
                <c:pt idx="149">
                  <c:v>8.8158200014731847E-3</c:v>
                </c:pt>
                <c:pt idx="150">
                  <c:v>-6.5566000557737425E-4</c:v>
                </c:pt>
                <c:pt idx="151">
                  <c:v>8.9735600049607456E-3</c:v>
                </c:pt>
                <c:pt idx="152">
                  <c:v>1.236550000612624E-2</c:v>
                </c:pt>
                <c:pt idx="153">
                  <c:v>3.3992600001511164E-3</c:v>
                </c:pt>
                <c:pt idx="154">
                  <c:v>7.5685400006477721E-3</c:v>
                </c:pt>
                <c:pt idx="155">
                  <c:v>1.5834099998755846E-2</c:v>
                </c:pt>
                <c:pt idx="156">
                  <c:v>-8.0394199976581149E-3</c:v>
                </c:pt>
                <c:pt idx="157">
                  <c:v>-4.4899999920744449E-5</c:v>
                </c:pt>
                <c:pt idx="158">
                  <c:v>3.0437800014624372E-3</c:v>
                </c:pt>
                <c:pt idx="159">
                  <c:v>1.1682399999699555E-3</c:v>
                </c:pt>
                <c:pt idx="160">
                  <c:v>-1.7342580002150498E-2</c:v>
                </c:pt>
                <c:pt idx="161">
                  <c:v>1.4327399985631928E-3</c:v>
                </c:pt>
                <c:pt idx="162">
                  <c:v>1.009640000120271E-3</c:v>
                </c:pt>
                <c:pt idx="163">
                  <c:v>1.6388599979109131E-3</c:v>
                </c:pt>
                <c:pt idx="164">
                  <c:v>-7.3191999399568886E-4</c:v>
                </c:pt>
                <c:pt idx="165">
                  <c:v>-8.2391800024197437E-3</c:v>
                </c:pt>
                <c:pt idx="166">
                  <c:v>3.5870200008503161E-3</c:v>
                </c:pt>
                <c:pt idx="167">
                  <c:v>1.9280800042906776E-3</c:v>
                </c:pt>
                <c:pt idx="168">
                  <c:v>-2.5427999935345724E-4</c:v>
                </c:pt>
                <c:pt idx="169">
                  <c:v>-5.8511800016276538E-3</c:v>
                </c:pt>
                <c:pt idx="172">
                  <c:v>4.1463200032012537E-3</c:v>
                </c:pt>
                <c:pt idx="173">
                  <c:v>9.7459997050464153E-5</c:v>
                </c:pt>
                <c:pt idx="175">
                  <c:v>2.419379998173099E-3</c:v>
                </c:pt>
                <c:pt idx="177">
                  <c:v>2.29847999435151E-3</c:v>
                </c:pt>
                <c:pt idx="188">
                  <c:v>-1.9201399991288781E-3</c:v>
                </c:pt>
                <c:pt idx="193">
                  <c:v>-5.2213999879313633E-4</c:v>
                </c:pt>
                <c:pt idx="194">
                  <c:v>-5.3976799972588196E-3</c:v>
                </c:pt>
                <c:pt idx="195">
                  <c:v>-6.7835599984391592E-3</c:v>
                </c:pt>
                <c:pt idx="196">
                  <c:v>-1.5433999942615628E-4</c:v>
                </c:pt>
                <c:pt idx="197">
                  <c:v>-1.5039599966257811E-3</c:v>
                </c:pt>
                <c:pt idx="198">
                  <c:v>-1.161359999969136E-3</c:v>
                </c:pt>
                <c:pt idx="199">
                  <c:v>-2.994100002979394E-3</c:v>
                </c:pt>
                <c:pt idx="200">
                  <c:v>-4.1764599955058657E-3</c:v>
                </c:pt>
                <c:pt idx="201">
                  <c:v>-5.3799800007254817E-3</c:v>
                </c:pt>
                <c:pt idx="202">
                  <c:v>-2.1915600009378977E-3</c:v>
                </c:pt>
                <c:pt idx="203">
                  <c:v>-9.3311999808065593E-4</c:v>
                </c:pt>
                <c:pt idx="205">
                  <c:v>-9.5200200012186542E-3</c:v>
                </c:pt>
                <c:pt idx="206">
                  <c:v>-5.3950799992890097E-3</c:v>
                </c:pt>
                <c:pt idx="207">
                  <c:v>2.2678999957861379E-3</c:v>
                </c:pt>
                <c:pt idx="208">
                  <c:v>-1.4736599987372756E-3</c:v>
                </c:pt>
                <c:pt idx="209">
                  <c:v>-1.1179800058016554E-3</c:v>
                </c:pt>
                <c:pt idx="210">
                  <c:v>7.9084000026341528E-4</c:v>
                </c:pt>
                <c:pt idx="211">
                  <c:v>-3.7035999412182719E-4</c:v>
                </c:pt>
                <c:pt idx="213">
                  <c:v>-1.4817999908700585E-4</c:v>
                </c:pt>
                <c:pt idx="214">
                  <c:v>2.7389999959268607E-3</c:v>
                </c:pt>
                <c:pt idx="215">
                  <c:v>2.2770399955334142E-3</c:v>
                </c:pt>
                <c:pt idx="216">
                  <c:v>7.9580000601708889E-5</c:v>
                </c:pt>
                <c:pt idx="217">
                  <c:v>-5.5017400009091944E-3</c:v>
                </c:pt>
                <c:pt idx="218">
                  <c:v>-9.7199997981078923E-5</c:v>
                </c:pt>
                <c:pt idx="221">
                  <c:v>-1.8266400002175942E-3</c:v>
                </c:pt>
                <c:pt idx="223">
                  <c:v>-1.2336799991317093E-3</c:v>
                </c:pt>
                <c:pt idx="224">
                  <c:v>-1.6956399995251559E-3</c:v>
                </c:pt>
                <c:pt idx="226">
                  <c:v>2.6721600006567314E-3</c:v>
                </c:pt>
                <c:pt idx="227">
                  <c:v>-2.9510000022128224E-3</c:v>
                </c:pt>
                <c:pt idx="228">
                  <c:v>-7.4411399982636794E-3</c:v>
                </c:pt>
                <c:pt idx="230">
                  <c:v>-6.8970400025136769E-3</c:v>
                </c:pt>
                <c:pt idx="231">
                  <c:v>-2.0879600051557645E-3</c:v>
                </c:pt>
                <c:pt idx="232">
                  <c:v>-7.9332999957841821E-3</c:v>
                </c:pt>
                <c:pt idx="233">
                  <c:v>-8.5721999494126067E-4</c:v>
                </c:pt>
                <c:pt idx="234">
                  <c:v>7.3574000271037221E-4</c:v>
                </c:pt>
                <c:pt idx="235">
                  <c:v>5.8309999440098181E-4</c:v>
                </c:pt>
                <c:pt idx="236">
                  <c:v>3.4410399966873229E-3</c:v>
                </c:pt>
                <c:pt idx="237">
                  <c:v>4.1125799980363809E-3</c:v>
                </c:pt>
                <c:pt idx="238">
                  <c:v>-4.3449999793665484E-4</c:v>
                </c:pt>
                <c:pt idx="239">
                  <c:v>-3.7352000072132796E-4</c:v>
                </c:pt>
                <c:pt idx="240">
                  <c:v>-2.6540800026850775E-3</c:v>
                </c:pt>
                <c:pt idx="241">
                  <c:v>-1.8364400020800531E-3</c:v>
                </c:pt>
                <c:pt idx="242">
                  <c:v>-5.7799999922281131E-4</c:v>
                </c:pt>
                <c:pt idx="243">
                  <c:v>2.6104200005647726E-3</c:v>
                </c:pt>
                <c:pt idx="244">
                  <c:v>3.9998600041144527E-3</c:v>
                </c:pt>
                <c:pt idx="245">
                  <c:v>2.5590599980205297E-3</c:v>
                </c:pt>
                <c:pt idx="246">
                  <c:v>-3.2651200017426163E-3</c:v>
                </c:pt>
                <c:pt idx="247">
                  <c:v>5.4890399987925775E-3</c:v>
                </c:pt>
                <c:pt idx="248">
                  <c:v>-3.6444600045797415E-3</c:v>
                </c:pt>
                <c:pt idx="249">
                  <c:v>7.9847599990898743E-3</c:v>
                </c:pt>
                <c:pt idx="250">
                  <c:v>6.0059199968236499E-3</c:v>
                </c:pt>
                <c:pt idx="251">
                  <c:v>3.2432000007247552E-3</c:v>
                </c:pt>
                <c:pt idx="252">
                  <c:v>4.8935800004983321E-3</c:v>
                </c:pt>
                <c:pt idx="253">
                  <c:v>7.0482400042237714E-3</c:v>
                </c:pt>
                <c:pt idx="254">
                  <c:v>1.5228000047500245E-3</c:v>
                </c:pt>
                <c:pt idx="255">
                  <c:v>1.6774600007920526E-3</c:v>
                </c:pt>
                <c:pt idx="256">
                  <c:v>5.1520199995138682E-3</c:v>
                </c:pt>
                <c:pt idx="257">
                  <c:v>2.3066799985826947E-3</c:v>
                </c:pt>
                <c:pt idx="258">
                  <c:v>4.3913199988310225E-3</c:v>
                </c:pt>
                <c:pt idx="259">
                  <c:v>5.8361600022180937E-3</c:v>
                </c:pt>
                <c:pt idx="260">
                  <c:v>2.2280999983195215E-3</c:v>
                </c:pt>
                <c:pt idx="261">
                  <c:v>1.7873000033432618E-3</c:v>
                </c:pt>
                <c:pt idx="262">
                  <c:v>4.7722000017529353E-3</c:v>
                </c:pt>
                <c:pt idx="263">
                  <c:v>4.331399999500718E-3</c:v>
                </c:pt>
                <c:pt idx="264">
                  <c:v>-3.8900000072317198E-4</c:v>
                </c:pt>
                <c:pt idx="267">
                  <c:v>6.1339399981079623E-3</c:v>
                </c:pt>
                <c:pt idx="268">
                  <c:v>7.4886600050376728E-3</c:v>
                </c:pt>
                <c:pt idx="269">
                  <c:v>9.984379998059012E-3</c:v>
                </c:pt>
                <c:pt idx="270">
                  <c:v>1.6135999976540916E-3</c:v>
                </c:pt>
                <c:pt idx="271">
                  <c:v>3.9747999835526571E-4</c:v>
                </c:pt>
                <c:pt idx="272">
                  <c:v>1.7279999883612618E-4</c:v>
                </c:pt>
                <c:pt idx="275">
                  <c:v>9.5284799972432666E-3</c:v>
                </c:pt>
                <c:pt idx="277">
                  <c:v>2.4584600032540038E-3</c:v>
                </c:pt>
                <c:pt idx="278">
                  <c:v>1.0876799933612347E-3</c:v>
                </c:pt>
                <c:pt idx="279">
                  <c:v>3.5768599991570227E-3</c:v>
                </c:pt>
                <c:pt idx="280">
                  <c:v>4.0514200009056367E-3</c:v>
                </c:pt>
                <c:pt idx="281">
                  <c:v>6.911379998200573E-3</c:v>
                </c:pt>
                <c:pt idx="282">
                  <c:v>2.1486600016942248E-3</c:v>
                </c:pt>
                <c:pt idx="283">
                  <c:v>1.1673199987853877E-3</c:v>
                </c:pt>
                <c:pt idx="288">
                  <c:v>6.2545600012526847E-3</c:v>
                </c:pt>
                <c:pt idx="289">
                  <c:v>8.5679199983133003E-3</c:v>
                </c:pt>
                <c:pt idx="290">
                  <c:v>6.0908599989488721E-3</c:v>
                </c:pt>
                <c:pt idx="292">
                  <c:v>9.4163399990065955E-3</c:v>
                </c:pt>
                <c:pt idx="293">
                  <c:v>2.8082800054107793E-3</c:v>
                </c:pt>
                <c:pt idx="298">
                  <c:v>3.1937800013110973E-3</c:v>
                </c:pt>
                <c:pt idx="305">
                  <c:v>7.7565399988088757E-3</c:v>
                </c:pt>
                <c:pt idx="306">
                  <c:v>7.5530199974309653E-3</c:v>
                </c:pt>
                <c:pt idx="307">
                  <c:v>1.2397880003845785E-2</c:v>
                </c:pt>
                <c:pt idx="308">
                  <c:v>1.4457900004344992E-2</c:v>
                </c:pt>
                <c:pt idx="309">
                  <c:v>1.4777320000575855E-2</c:v>
                </c:pt>
                <c:pt idx="310">
                  <c:v>5.9657399979187176E-3</c:v>
                </c:pt>
                <c:pt idx="311">
                  <c:v>9.370280007715337E-3</c:v>
                </c:pt>
                <c:pt idx="312">
                  <c:v>9.9843999996664934E-3</c:v>
                </c:pt>
                <c:pt idx="313">
                  <c:v>1.5543599998636637E-2</c:v>
                </c:pt>
                <c:pt idx="314">
                  <c:v>1.3157720000890549E-2</c:v>
                </c:pt>
                <c:pt idx="315">
                  <c:v>1.3884179999877233E-2</c:v>
                </c:pt>
                <c:pt idx="316">
                  <c:v>1.0093760000017937E-2</c:v>
                </c:pt>
                <c:pt idx="317">
                  <c:v>1.2503400001151022E-2</c:v>
                </c:pt>
                <c:pt idx="318">
                  <c:v>1.0467139996762853E-2</c:v>
                </c:pt>
                <c:pt idx="320">
                  <c:v>7.4182799944537692E-3</c:v>
                </c:pt>
                <c:pt idx="321">
                  <c:v>1.845203999982914E-2</c:v>
                </c:pt>
                <c:pt idx="322">
                  <c:v>9.8565799999050796E-3</c:v>
                </c:pt>
                <c:pt idx="323">
                  <c:v>1.0561880000750534E-2</c:v>
                </c:pt>
                <c:pt idx="324">
                  <c:v>1.0604199997032993E-2</c:v>
                </c:pt>
                <c:pt idx="325">
                  <c:v>1.4904960000421852E-2</c:v>
                </c:pt>
                <c:pt idx="326">
                  <c:v>1.4400679996469989E-2</c:v>
                </c:pt>
                <c:pt idx="327">
                  <c:v>7.8560999972978607E-3</c:v>
                </c:pt>
                <c:pt idx="328">
                  <c:v>1.333065999642713E-2</c:v>
                </c:pt>
                <c:pt idx="329">
                  <c:v>1.2832439999328926E-2</c:v>
                </c:pt>
                <c:pt idx="330">
                  <c:v>1.4245539998228196E-2</c:v>
                </c:pt>
                <c:pt idx="331">
                  <c:v>5.2666999981738627E-3</c:v>
                </c:pt>
                <c:pt idx="332">
                  <c:v>1.0300460002326872E-2</c:v>
                </c:pt>
                <c:pt idx="333">
                  <c:v>1.7580059997271746E-2</c:v>
                </c:pt>
                <c:pt idx="334">
                  <c:v>1.8579099996713921E-2</c:v>
                </c:pt>
                <c:pt idx="335">
                  <c:v>1.2716160003037658E-2</c:v>
                </c:pt>
                <c:pt idx="336">
                  <c:v>1.1400299998058472E-2</c:v>
                </c:pt>
                <c:pt idx="337">
                  <c:v>1.1938339994230773E-2</c:v>
                </c:pt>
                <c:pt idx="338">
                  <c:v>1.0105599998496473E-2</c:v>
                </c:pt>
                <c:pt idx="339">
                  <c:v>1.8944400006148499E-2</c:v>
                </c:pt>
                <c:pt idx="340">
                  <c:v>1.7181679999339394E-2</c:v>
                </c:pt>
                <c:pt idx="341">
                  <c:v>1.5412420005304739E-2</c:v>
                </c:pt>
                <c:pt idx="342">
                  <c:v>9.0265399994677864E-3</c:v>
                </c:pt>
                <c:pt idx="343">
                  <c:v>1.8661819995031692E-2</c:v>
                </c:pt>
                <c:pt idx="344">
                  <c:v>8.6678799998480827E-3</c:v>
                </c:pt>
                <c:pt idx="345">
                  <c:v>1.5181299997493625E-2</c:v>
                </c:pt>
                <c:pt idx="346">
                  <c:v>1.2965180001629051E-2</c:v>
                </c:pt>
                <c:pt idx="347">
                  <c:v>1.5132440006709658E-2</c:v>
                </c:pt>
                <c:pt idx="348">
                  <c:v>2.4020099997869693E-2</c:v>
                </c:pt>
                <c:pt idx="349">
                  <c:v>2.222718000120949E-2</c:v>
                </c:pt>
                <c:pt idx="350">
                  <c:v>2.1619120001560077E-2</c:v>
                </c:pt>
                <c:pt idx="351">
                  <c:v>1.7190440004924312E-2</c:v>
                </c:pt>
                <c:pt idx="352">
                  <c:v>1.8670099998416845E-2</c:v>
                </c:pt>
                <c:pt idx="353">
                  <c:v>1.7059540004993323E-2</c:v>
                </c:pt>
                <c:pt idx="354">
                  <c:v>1.3317980003193952E-2</c:v>
                </c:pt>
                <c:pt idx="355">
                  <c:v>1.9548719996237196E-2</c:v>
                </c:pt>
                <c:pt idx="356">
                  <c:v>1.4086759998463094E-2</c:v>
                </c:pt>
                <c:pt idx="359">
                  <c:v>2.3308940006245393E-2</c:v>
                </c:pt>
                <c:pt idx="360">
                  <c:v>2.0622299998649396E-2</c:v>
                </c:pt>
                <c:pt idx="361">
                  <c:v>2.0153799996478483E-2</c:v>
                </c:pt>
                <c:pt idx="362">
                  <c:v>2.2089840000262484E-2</c:v>
                </c:pt>
                <c:pt idx="363">
                  <c:v>2.1941239996522199E-2</c:v>
                </c:pt>
                <c:pt idx="364">
                  <c:v>1.7850060001364909E-2</c:v>
                </c:pt>
                <c:pt idx="365">
                  <c:v>1.6679339998518117E-2</c:v>
                </c:pt>
                <c:pt idx="366">
                  <c:v>1.4834000001428649E-2</c:v>
                </c:pt>
                <c:pt idx="367">
                  <c:v>2.1105040003021713E-2</c:v>
                </c:pt>
                <c:pt idx="368">
                  <c:v>1.7685399994661566E-2</c:v>
                </c:pt>
                <c:pt idx="369">
                  <c:v>2.10748399986187E-2</c:v>
                </c:pt>
                <c:pt idx="370">
                  <c:v>2.8074839996406808E-2</c:v>
                </c:pt>
                <c:pt idx="371">
                  <c:v>1.9533819999196567E-2</c:v>
                </c:pt>
                <c:pt idx="372">
                  <c:v>2.1147940002265386E-2</c:v>
                </c:pt>
                <c:pt idx="373">
                  <c:v>2.5986740001826547E-2</c:v>
                </c:pt>
                <c:pt idx="374">
                  <c:v>2.361595999536803E-2</c:v>
                </c:pt>
                <c:pt idx="375">
                  <c:v>2.3369160000584088E-2</c:v>
                </c:pt>
                <c:pt idx="376">
                  <c:v>1.6268939994915854E-2</c:v>
                </c:pt>
                <c:pt idx="377">
                  <c:v>2.2482079999463167E-2</c:v>
                </c:pt>
                <c:pt idx="378">
                  <c:v>2.4494199999026023E-2</c:v>
                </c:pt>
                <c:pt idx="379">
                  <c:v>2.6403020005091093E-2</c:v>
                </c:pt>
                <c:pt idx="380">
                  <c:v>1.9575379999878351E-2</c:v>
                </c:pt>
                <c:pt idx="381">
                  <c:v>2.9937600003904663E-2</c:v>
                </c:pt>
                <c:pt idx="382">
                  <c:v>2.9846419995010365E-2</c:v>
                </c:pt>
                <c:pt idx="383">
                  <c:v>2.9445439999108203E-2</c:v>
                </c:pt>
                <c:pt idx="384">
                  <c:v>3.2089280000946019E-2</c:v>
                </c:pt>
                <c:pt idx="385">
                  <c:v>2.7156800002558157E-2</c:v>
                </c:pt>
                <c:pt idx="386">
                  <c:v>2.5432459995499812E-2</c:v>
                </c:pt>
                <c:pt idx="387">
                  <c:v>3.0445060001511592E-2</c:v>
                </c:pt>
                <c:pt idx="388">
                  <c:v>2.8247600006579887E-2</c:v>
                </c:pt>
                <c:pt idx="389">
                  <c:v>2.5253660001908429E-2</c:v>
                </c:pt>
                <c:pt idx="390">
                  <c:v>2.8749379998771474E-2</c:v>
                </c:pt>
                <c:pt idx="391">
                  <c:v>3.375543999572983E-2</c:v>
                </c:pt>
                <c:pt idx="392">
                  <c:v>3.331464000075357E-2</c:v>
                </c:pt>
                <c:pt idx="393">
                  <c:v>2.9013400002440903E-2</c:v>
                </c:pt>
                <c:pt idx="394">
                  <c:v>2.2551440000825096E-2</c:v>
                </c:pt>
                <c:pt idx="395">
                  <c:v>3.410111999255605E-2</c:v>
                </c:pt>
                <c:pt idx="396">
                  <c:v>2.4988780001876876E-2</c:v>
                </c:pt>
                <c:pt idx="397">
                  <c:v>3.0226060007407796E-2</c:v>
                </c:pt>
                <c:pt idx="398">
                  <c:v>3.2232119992841035E-2</c:v>
                </c:pt>
                <c:pt idx="399">
                  <c:v>3.6195859996951185E-2</c:v>
                </c:pt>
                <c:pt idx="400">
                  <c:v>3.3735919998434838E-2</c:v>
                </c:pt>
                <c:pt idx="401">
                  <c:v>3.3943479997105896E-2</c:v>
                </c:pt>
                <c:pt idx="402">
                  <c:v>3.5669939999934286E-2</c:v>
                </c:pt>
                <c:pt idx="403">
                  <c:v>3.1730919996334706E-2</c:v>
                </c:pt>
                <c:pt idx="404">
                  <c:v>3.2052839997049887E-2</c:v>
                </c:pt>
                <c:pt idx="405">
                  <c:v>3.309265999996569E-2</c:v>
                </c:pt>
                <c:pt idx="406">
                  <c:v>2.9790939996019006E-2</c:v>
                </c:pt>
                <c:pt idx="407">
                  <c:v>3.7851920002140105E-2</c:v>
                </c:pt>
                <c:pt idx="408">
                  <c:v>3.5906839999370277E-2</c:v>
                </c:pt>
                <c:pt idx="409">
                  <c:v>3.7353700005041901E-2</c:v>
                </c:pt>
                <c:pt idx="410">
                  <c:v>3.1584439995640423E-2</c:v>
                </c:pt>
                <c:pt idx="411">
                  <c:v>4.0156240000214893E-2</c:v>
                </c:pt>
                <c:pt idx="412">
                  <c:v>3.749076000531204E-2</c:v>
                </c:pt>
                <c:pt idx="413">
                  <c:v>2.8997060006076936E-2</c:v>
                </c:pt>
                <c:pt idx="414">
                  <c:v>4.0524039999581873E-2</c:v>
                </c:pt>
                <c:pt idx="415">
                  <c:v>3.2761319998826366E-2</c:v>
                </c:pt>
                <c:pt idx="416">
                  <c:v>3.2948780004517175E-2</c:v>
                </c:pt>
                <c:pt idx="417">
                  <c:v>3.7069260004500393E-2</c:v>
                </c:pt>
                <c:pt idx="418">
                  <c:v>3.6743919998116326E-2</c:v>
                </c:pt>
                <c:pt idx="419">
                  <c:v>3.7428579998959322E-2</c:v>
                </c:pt>
                <c:pt idx="420">
                  <c:v>3.67911999928765E-2</c:v>
                </c:pt>
                <c:pt idx="421">
                  <c:v>3.7055860004329588E-2</c:v>
                </c:pt>
                <c:pt idx="422">
                  <c:v>3.8543140006368048E-2</c:v>
                </c:pt>
                <c:pt idx="423">
                  <c:v>3.6967799998819828E-2</c:v>
                </c:pt>
                <c:pt idx="426">
                  <c:v>3.7553900001512375E-2</c:v>
                </c:pt>
                <c:pt idx="430">
                  <c:v>3.69007600020268E-2</c:v>
                </c:pt>
                <c:pt idx="434">
                  <c:v>4.192522000084864E-2</c:v>
                </c:pt>
                <c:pt idx="455">
                  <c:v>5.6319199997233227E-2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AFA-4FA8-BD41-2E7F14C749B4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(6)'!$F$21:$F$609</c:f>
              <c:numCache>
                <c:formatCode>General</c:formatCode>
                <c:ptCount val="589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</c:numCache>
            </c:numRef>
          </c:xVal>
          <c:yVal>
            <c:numRef>
              <c:f>'A (6)'!$L$21:$L$609</c:f>
              <c:numCache>
                <c:formatCode>General</c:formatCode>
                <c:ptCount val="589"/>
                <c:pt idx="472">
                  <c:v>5.7398999997531064E-2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AFA-4FA8-BD41-2E7F14C749B4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Genet &amp; 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(6)'!$F$21:$F$609</c:f>
              <c:numCache>
                <c:formatCode>General</c:formatCode>
                <c:ptCount val="589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</c:numCache>
            </c:numRef>
          </c:xVal>
          <c:yVal>
            <c:numRef>
              <c:f>'A (6)'!$M$21:$M$609</c:f>
              <c:numCache>
                <c:formatCode>General</c:formatCode>
                <c:ptCount val="589"/>
                <c:pt idx="482">
                  <c:v>6.0590401968511287E-2</c:v>
                </c:pt>
                <c:pt idx="483">
                  <c:v>6.093504476302769E-2</c:v>
                </c:pt>
                <c:pt idx="484">
                  <c:v>6.0577758828003425E-2</c:v>
                </c:pt>
                <c:pt idx="485">
                  <c:v>6.0827315704955254E-2</c:v>
                </c:pt>
                <c:pt idx="486">
                  <c:v>6.0741002504073549E-2</c:v>
                </c:pt>
                <c:pt idx="487">
                  <c:v>6.0882607656822074E-2</c:v>
                </c:pt>
                <c:pt idx="488">
                  <c:v>6.0785935274907388E-2</c:v>
                </c:pt>
                <c:pt idx="489">
                  <c:v>6.0614661801082548E-2</c:v>
                </c:pt>
                <c:pt idx="490">
                  <c:v>6.0834791802335531E-2</c:v>
                </c:pt>
                <c:pt idx="491">
                  <c:v>6.0754751168133225E-2</c:v>
                </c:pt>
                <c:pt idx="492">
                  <c:v>6.0766054906707723E-2</c:v>
                </c:pt>
                <c:pt idx="493">
                  <c:v>6.0864292470796499E-2</c:v>
                </c:pt>
                <c:pt idx="494">
                  <c:v>6.0708329794579186E-2</c:v>
                </c:pt>
                <c:pt idx="495">
                  <c:v>6.0782212465710472E-2</c:v>
                </c:pt>
                <c:pt idx="496">
                  <c:v>6.0909695501322858E-2</c:v>
                </c:pt>
                <c:pt idx="497">
                  <c:v>6.0779991996241733E-2</c:v>
                </c:pt>
                <c:pt idx="498">
                  <c:v>6.0841805796371773E-2</c:v>
                </c:pt>
                <c:pt idx="499">
                  <c:v>6.0901149896380957E-2</c:v>
                </c:pt>
                <c:pt idx="500">
                  <c:v>6.077611703221919E-2</c:v>
                </c:pt>
                <c:pt idx="501">
                  <c:v>6.0967936762608588E-2</c:v>
                </c:pt>
                <c:pt idx="502">
                  <c:v>6.0726436939148698E-2</c:v>
                </c:pt>
                <c:pt idx="503">
                  <c:v>6.0766317154048011E-2</c:v>
                </c:pt>
                <c:pt idx="504">
                  <c:v>6.0851783535326831E-2</c:v>
                </c:pt>
                <c:pt idx="505">
                  <c:v>6.0859313562104944E-2</c:v>
                </c:pt>
                <c:pt idx="506">
                  <c:v>6.1013043428829405E-2</c:v>
                </c:pt>
                <c:pt idx="507">
                  <c:v>6.0902498706127517E-2</c:v>
                </c:pt>
                <c:pt idx="508">
                  <c:v>6.0863516191602685E-2</c:v>
                </c:pt>
                <c:pt idx="509">
                  <c:v>6.0905185768206138E-2</c:v>
                </c:pt>
                <c:pt idx="510">
                  <c:v>6.0752716723072808E-2</c:v>
                </c:pt>
                <c:pt idx="511">
                  <c:v>6.075593253626721E-2</c:v>
                </c:pt>
                <c:pt idx="512">
                  <c:v>6.0890325068612583E-2</c:v>
                </c:pt>
                <c:pt idx="513">
                  <c:v>6.0757653729524463E-2</c:v>
                </c:pt>
                <c:pt idx="514">
                  <c:v>6.0793307799031027E-2</c:v>
                </c:pt>
                <c:pt idx="515">
                  <c:v>6.0883508464030456E-2</c:v>
                </c:pt>
                <c:pt idx="516">
                  <c:v>6.078689682908589E-2</c:v>
                </c:pt>
                <c:pt idx="517">
                  <c:v>6.0818472040409688E-2</c:v>
                </c:pt>
                <c:pt idx="518">
                  <c:v>6.0831557631900068E-2</c:v>
                </c:pt>
                <c:pt idx="519">
                  <c:v>6.0880496574100107E-2</c:v>
                </c:pt>
                <c:pt idx="520">
                  <c:v>6.0884668499056716E-2</c:v>
                </c:pt>
                <c:pt idx="521">
                  <c:v>6.0833935982373077E-2</c:v>
                </c:pt>
                <c:pt idx="522">
                  <c:v>6.085933403664967E-2</c:v>
                </c:pt>
                <c:pt idx="523">
                  <c:v>6.1021253364742734E-2</c:v>
                </c:pt>
                <c:pt idx="524">
                  <c:v>6.0891117529536132E-2</c:v>
                </c:pt>
                <c:pt idx="525">
                  <c:v>6.096078893460799E-2</c:v>
                </c:pt>
                <c:pt idx="526">
                  <c:v>6.0918211034731939E-2</c:v>
                </c:pt>
                <c:pt idx="527">
                  <c:v>6.0903655561560299E-2</c:v>
                </c:pt>
                <c:pt idx="528">
                  <c:v>6.091899373132037E-2</c:v>
                </c:pt>
                <c:pt idx="529">
                  <c:v>6.0906636470463127E-2</c:v>
                </c:pt>
                <c:pt idx="530">
                  <c:v>6.0916848691704217E-2</c:v>
                </c:pt>
                <c:pt idx="531">
                  <c:v>6.0886209328600671E-2</c:v>
                </c:pt>
                <c:pt idx="532">
                  <c:v>6.0898036732396577E-2</c:v>
                </c:pt>
                <c:pt idx="533">
                  <c:v>6.0963067029661033E-2</c:v>
                </c:pt>
                <c:pt idx="534">
                  <c:v>6.0840389036457054E-2</c:v>
                </c:pt>
                <c:pt idx="535">
                  <c:v>6.0861212710733525E-2</c:v>
                </c:pt>
                <c:pt idx="536">
                  <c:v>6.0916433707461692E-2</c:v>
                </c:pt>
                <c:pt idx="537">
                  <c:v>6.0934058667044155E-2</c:v>
                </c:pt>
                <c:pt idx="538">
                  <c:v>6.0943318108911626E-2</c:v>
                </c:pt>
                <c:pt idx="539">
                  <c:v>6.086516360664973E-2</c:v>
                </c:pt>
                <c:pt idx="540">
                  <c:v>6.0880173397890758E-2</c:v>
                </c:pt>
                <c:pt idx="541">
                  <c:v>6.0931436564715113E-2</c:v>
                </c:pt>
                <c:pt idx="542">
                  <c:v>6.1040905100526288E-2</c:v>
                </c:pt>
                <c:pt idx="543">
                  <c:v>6.0838189361675177E-2</c:v>
                </c:pt>
                <c:pt idx="544">
                  <c:v>6.0895055095897987E-2</c:v>
                </c:pt>
                <c:pt idx="545">
                  <c:v>6.0884806560352445E-2</c:v>
                </c:pt>
                <c:pt idx="546">
                  <c:v>6.0913402958249208E-2</c:v>
                </c:pt>
                <c:pt idx="547">
                  <c:v>6.099730463756714E-2</c:v>
                </c:pt>
                <c:pt idx="548">
                  <c:v>6.0917598602827638E-2</c:v>
                </c:pt>
                <c:pt idx="549">
                  <c:v>6.1036070270347409E-2</c:v>
                </c:pt>
                <c:pt idx="550">
                  <c:v>6.1253622901858762E-2</c:v>
                </c:pt>
                <c:pt idx="554">
                  <c:v>6.285746036155615E-2</c:v>
                </c:pt>
                <c:pt idx="555">
                  <c:v>6.279045080736978E-2</c:v>
                </c:pt>
                <c:pt idx="556">
                  <c:v>6.2848848567227833E-2</c:v>
                </c:pt>
                <c:pt idx="557">
                  <c:v>6.249204276537057E-2</c:v>
                </c:pt>
                <c:pt idx="558">
                  <c:v>6.2898484495235607E-2</c:v>
                </c:pt>
                <c:pt idx="559">
                  <c:v>6.253120036853943E-2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AFA-4FA8-BD41-2E7F14C749B4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(6)'!$F$21:$F$609</c:f>
              <c:numCache>
                <c:formatCode>General</c:formatCode>
                <c:ptCount val="589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</c:numCache>
            </c:numRef>
          </c:xVal>
          <c:yVal>
            <c:numRef>
              <c:f>'A (6)'!$N$21:$N$609</c:f>
              <c:numCache>
                <c:formatCode>General</c:formatCode>
                <c:ptCount val="589"/>
                <c:pt idx="0">
                  <c:v>0.17341468000267923</c:v>
                </c:pt>
                <c:pt idx="1">
                  <c:v>0.18329359999916051</c:v>
                </c:pt>
                <c:pt idx="2">
                  <c:v>0.19078028000149061</c:v>
                </c:pt>
                <c:pt idx="3">
                  <c:v>0.16326870000193594</c:v>
                </c:pt>
                <c:pt idx="4">
                  <c:v>0.16125024000211852</c:v>
                </c:pt>
                <c:pt idx="5">
                  <c:v>0.15642106000086642</c:v>
                </c:pt>
                <c:pt idx="6">
                  <c:v>0.18126852000204963</c:v>
                </c:pt>
                <c:pt idx="7">
                  <c:v>0.1659375600029307</c:v>
                </c:pt>
                <c:pt idx="8">
                  <c:v>0.14527208000436076</c:v>
                </c:pt>
                <c:pt idx="9">
                  <c:v>0.14956592000089586</c:v>
                </c:pt>
                <c:pt idx="10">
                  <c:v>0.16713772000002791</c:v>
                </c:pt>
                <c:pt idx="11">
                  <c:v>0.15825324000252294</c:v>
                </c:pt>
                <c:pt idx="12">
                  <c:v>0.15263008000329137</c:v>
                </c:pt>
                <c:pt idx="13">
                  <c:v>0.1863536600030784</c:v>
                </c:pt>
                <c:pt idx="14">
                  <c:v>0.15727066000181367</c:v>
                </c:pt>
                <c:pt idx="15">
                  <c:v>0.15628932000254281</c:v>
                </c:pt>
                <c:pt idx="16">
                  <c:v>0.15414678000161075</c:v>
                </c:pt>
                <c:pt idx="17">
                  <c:v>0.16540522000286728</c:v>
                </c:pt>
                <c:pt idx="18">
                  <c:v>0.17056267999942065</c:v>
                </c:pt>
                <c:pt idx="19">
                  <c:v>0.15841678000288084</c:v>
                </c:pt>
                <c:pt idx="20">
                  <c:v>0.15326780000395956</c:v>
                </c:pt>
                <c:pt idx="21">
                  <c:v>0.15299994000088191</c:v>
                </c:pt>
                <c:pt idx="22">
                  <c:v>0.14261368000370567</c:v>
                </c:pt>
                <c:pt idx="23">
                  <c:v>0.1722278000015649</c:v>
                </c:pt>
                <c:pt idx="24">
                  <c:v>0.13475642000412336</c:v>
                </c:pt>
                <c:pt idx="25">
                  <c:v>0.15326370000184397</c:v>
                </c:pt>
                <c:pt idx="26">
                  <c:v>0.13902566000251682</c:v>
                </c:pt>
                <c:pt idx="27">
                  <c:v>0.15383175999886589</c:v>
                </c:pt>
                <c:pt idx="28">
                  <c:v>0.14950080000198795</c:v>
                </c:pt>
                <c:pt idx="29">
                  <c:v>0.15381627999886405</c:v>
                </c:pt>
                <c:pt idx="30">
                  <c:v>0.14669116000368376</c:v>
                </c:pt>
                <c:pt idx="31">
                  <c:v>0.1193450999999186</c:v>
                </c:pt>
                <c:pt idx="32">
                  <c:v>0.12625604000277235</c:v>
                </c:pt>
                <c:pt idx="33">
                  <c:v>0.11092134000136866</c:v>
                </c:pt>
                <c:pt idx="34">
                  <c:v>0.11025585999959731</c:v>
                </c:pt>
                <c:pt idx="35">
                  <c:v>0.12390374000096926</c:v>
                </c:pt>
                <c:pt idx="36">
                  <c:v>0.13221316000272054</c:v>
                </c:pt>
                <c:pt idx="37">
                  <c:v>0.11078765999991447</c:v>
                </c:pt>
                <c:pt idx="38">
                  <c:v>0.11479372000030708</c:v>
                </c:pt>
                <c:pt idx="39">
                  <c:v>0.10144141999990097</c:v>
                </c:pt>
                <c:pt idx="40">
                  <c:v>0.10091474000364542</c:v>
                </c:pt>
                <c:pt idx="41">
                  <c:v>9.1540220004389994E-2</c:v>
                </c:pt>
                <c:pt idx="42">
                  <c:v>8.7802220004959963E-2</c:v>
                </c:pt>
                <c:pt idx="43">
                  <c:v>8.1938900002569426E-2</c:v>
                </c:pt>
                <c:pt idx="44">
                  <c:v>9.3537540000397712E-2</c:v>
                </c:pt>
                <c:pt idx="45">
                  <c:v>8.7929479999729665E-2</c:v>
                </c:pt>
                <c:pt idx="46">
                  <c:v>0.10356226000294555</c:v>
                </c:pt>
                <c:pt idx="47">
                  <c:v>9.4640459999936866E-2</c:v>
                </c:pt>
                <c:pt idx="48">
                  <c:v>8.6528119998547481E-2</c:v>
                </c:pt>
                <c:pt idx="49">
                  <c:v>8.417850000114413E-2</c:v>
                </c:pt>
                <c:pt idx="50">
                  <c:v>9.71785000001546E-2</c:v>
                </c:pt>
                <c:pt idx="51">
                  <c:v>8.5160900001937989E-2</c:v>
                </c:pt>
                <c:pt idx="52">
                  <c:v>9.733384000355727E-2</c:v>
                </c:pt>
                <c:pt idx="53">
                  <c:v>6.8786380004894454E-2</c:v>
                </c:pt>
                <c:pt idx="54">
                  <c:v>2.1787560006487183E-2</c:v>
                </c:pt>
                <c:pt idx="55">
                  <c:v>2.2179500003403518E-2</c:v>
                </c:pt>
                <c:pt idx="56">
                  <c:v>1.542543999676127E-2</c:v>
                </c:pt>
                <c:pt idx="57">
                  <c:v>2.4438040003587957E-2</c:v>
                </c:pt>
                <c:pt idx="58">
                  <c:v>1.4956939994590357E-2</c:v>
                </c:pt>
                <c:pt idx="59">
                  <c:v>1.7394759997841902E-2</c:v>
                </c:pt>
                <c:pt idx="60">
                  <c:v>2.6413419996970333E-2</c:v>
                </c:pt>
                <c:pt idx="61">
                  <c:v>2.3932420001074206E-2</c:v>
                </c:pt>
                <c:pt idx="62">
                  <c:v>2.234956000756938E-2</c:v>
                </c:pt>
                <c:pt idx="70">
                  <c:v>2.5948200003767852E-2</c:v>
                </c:pt>
                <c:pt idx="75">
                  <c:v>5.019980002543889E-3</c:v>
                </c:pt>
                <c:pt idx="76">
                  <c:v>2.2421600006055087E-3</c:v>
                </c:pt>
                <c:pt idx="77">
                  <c:v>6.3968200047384016E-3</c:v>
                </c:pt>
                <c:pt idx="78">
                  <c:v>2.3268000004463829E-3</c:v>
                </c:pt>
                <c:pt idx="79">
                  <c:v>4.5978400012245402E-3</c:v>
                </c:pt>
                <c:pt idx="80">
                  <c:v>6.7524999976740219E-3</c:v>
                </c:pt>
                <c:pt idx="81">
                  <c:v>2.8351200016913936E-3</c:v>
                </c:pt>
                <c:pt idx="82">
                  <c:v>5.3817200023331679E-3</c:v>
                </c:pt>
                <c:pt idx="83">
                  <c:v>5.6190000032074749E-3</c:v>
                </c:pt>
                <c:pt idx="84">
                  <c:v>1.8221399950562045E-3</c:v>
                </c:pt>
                <c:pt idx="85">
                  <c:v>5.2971999684814364E-4</c:v>
                </c:pt>
                <c:pt idx="86">
                  <c:v>-8.0000000161817297E-4</c:v>
                </c:pt>
                <c:pt idx="88">
                  <c:v>-1.4241799945011735E-3</c:v>
                </c:pt>
                <c:pt idx="89">
                  <c:v>-1.794960000552237E-3</c:v>
                </c:pt>
                <c:pt idx="90">
                  <c:v>-2.0030199957545847E-3</c:v>
                </c:pt>
                <c:pt idx="95">
                  <c:v>7.1297999966191128E-4</c:v>
                </c:pt>
                <c:pt idx="96">
                  <c:v>9.5026000053621829E-4</c:v>
                </c:pt>
                <c:pt idx="97">
                  <c:v>4.4394400028977543E-3</c:v>
                </c:pt>
                <c:pt idx="98">
                  <c:v>-5.8749999880092219E-4</c:v>
                </c:pt>
                <c:pt idx="99">
                  <c:v>-2.5756599934538826E-3</c:v>
                </c:pt>
                <c:pt idx="100">
                  <c:v>-6.7062000016449019E-4</c:v>
                </c:pt>
                <c:pt idx="219">
                  <c:v>7.3708199997781776E-3</c:v>
                </c:pt>
                <c:pt idx="220">
                  <c:v>2.3345599984168075E-3</c:v>
                </c:pt>
                <c:pt idx="222">
                  <c:v>3.4318000034545548E-3</c:v>
                </c:pt>
                <c:pt idx="265">
                  <c:v>2.3586199968121946E-3</c:v>
                </c:pt>
                <c:pt idx="266">
                  <c:v>8.7550000171177089E-4</c:v>
                </c:pt>
                <c:pt idx="273">
                  <c:v>1.0248880003928207E-2</c:v>
                </c:pt>
                <c:pt idx="274">
                  <c:v>5.2912000028300099E-3</c:v>
                </c:pt>
                <c:pt idx="284">
                  <c:v>5.683719995431602E-3</c:v>
                </c:pt>
                <c:pt idx="285">
                  <c:v>9.9421599952620454E-3</c:v>
                </c:pt>
                <c:pt idx="286">
                  <c:v>1.3341000012587756E-3</c:v>
                </c:pt>
                <c:pt idx="287">
                  <c:v>-5.386299999372568E-3</c:v>
                </c:pt>
                <c:pt idx="294">
                  <c:v>8.0727800013846718E-3</c:v>
                </c:pt>
                <c:pt idx="295">
                  <c:v>9.2274400012684055E-3</c:v>
                </c:pt>
                <c:pt idx="296">
                  <c:v>1.722744000289822E-2</c:v>
                </c:pt>
                <c:pt idx="297">
                  <c:v>4.8930199991445988E-3</c:v>
                </c:pt>
                <c:pt idx="357">
                  <c:v>1.8112460005795583E-2</c:v>
                </c:pt>
                <c:pt idx="358">
                  <c:v>1.7167120000522118E-2</c:v>
                </c:pt>
                <c:pt idx="424">
                  <c:v>2.9466240004694555E-2</c:v>
                </c:pt>
                <c:pt idx="466">
                  <c:v>5.4497279998031445E-2</c:v>
                </c:pt>
                <c:pt idx="468">
                  <c:v>5.689919999713311E-2</c:v>
                </c:pt>
                <c:pt idx="480">
                  <c:v>5.941935999726411E-2</c:v>
                </c:pt>
                <c:pt idx="568">
                  <c:v>6.6078080002625939E-2</c:v>
                </c:pt>
                <c:pt idx="580">
                  <c:v>6.8064719998801593E-2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AFA-4FA8-BD41-2E7F14C749B4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(6)'!$F$21:$F$609</c:f>
              <c:numCache>
                <c:formatCode>General</c:formatCode>
                <c:ptCount val="589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</c:numCache>
            </c:numRef>
          </c:xVal>
          <c:yVal>
            <c:numRef>
              <c:f>'A (6)'!$O$21:$O$609</c:f>
              <c:numCache>
                <c:formatCode>General</c:formatCode>
                <c:ptCount val="589"/>
                <c:pt idx="170">
                  <c:v>-4.1405344677895944E-2</c:v>
                </c:pt>
                <c:pt idx="171">
                  <c:v>-4.1383092991206412E-2</c:v>
                </c:pt>
                <c:pt idx="174">
                  <c:v>-4.0935441411922867E-2</c:v>
                </c:pt>
                <c:pt idx="176">
                  <c:v>-4.0767899300378142E-2</c:v>
                </c:pt>
                <c:pt idx="178">
                  <c:v>-4.0600357188833425E-2</c:v>
                </c:pt>
                <c:pt idx="179">
                  <c:v>-4.0587267961368995E-2</c:v>
                </c:pt>
                <c:pt idx="180">
                  <c:v>-4.055585381545436E-2</c:v>
                </c:pt>
                <c:pt idx="181">
                  <c:v>-4.0554544892707919E-2</c:v>
                </c:pt>
                <c:pt idx="182">
                  <c:v>-4.0553235969961472E-2</c:v>
                </c:pt>
                <c:pt idx="183">
                  <c:v>-4.0510041519328847E-2</c:v>
                </c:pt>
                <c:pt idx="184">
                  <c:v>-4.035427971250212E-2</c:v>
                </c:pt>
                <c:pt idx="185">
                  <c:v>-4.0352970789755679E-2</c:v>
                </c:pt>
                <c:pt idx="186">
                  <c:v>-4.026527296574399E-2</c:v>
                </c:pt>
                <c:pt idx="187">
                  <c:v>-4.0263964042997542E-2</c:v>
                </c:pt>
                <c:pt idx="425">
                  <c:v>3.7921918370289243E-2</c:v>
                </c:pt>
                <c:pt idx="427">
                  <c:v>3.7923227293035683E-2</c:v>
                </c:pt>
                <c:pt idx="428">
                  <c:v>3.7969039589161188E-2</c:v>
                </c:pt>
                <c:pt idx="429">
                  <c:v>3.7970348511907642E-2</c:v>
                </c:pt>
                <c:pt idx="431">
                  <c:v>3.8147053082677462E-2</c:v>
                </c:pt>
                <c:pt idx="432">
                  <c:v>3.8148362005423903E-2</c:v>
                </c:pt>
                <c:pt idx="433">
                  <c:v>3.8247840134153582E-2</c:v>
                </c:pt>
                <c:pt idx="436">
                  <c:v>4.4706064965103917E-2</c:v>
                </c:pt>
                <c:pt idx="437">
                  <c:v>4.4813396630312266E-2</c:v>
                </c:pt>
                <c:pt idx="438">
                  <c:v>4.4813396630312266E-2</c:v>
                </c:pt>
                <c:pt idx="439">
                  <c:v>4.4813396630312266E-2</c:v>
                </c:pt>
                <c:pt idx="441">
                  <c:v>4.5541157677334632E-2</c:v>
                </c:pt>
                <c:pt idx="442">
                  <c:v>4.5541157677334632E-2</c:v>
                </c:pt>
                <c:pt idx="447">
                  <c:v>4.8981006654987141E-2</c:v>
                </c:pt>
                <c:pt idx="455">
                  <c:v>5.258839774418439E-2</c:v>
                </c:pt>
                <c:pt idx="456">
                  <c:v>5.318133974832312E-2</c:v>
                </c:pt>
                <c:pt idx="457">
                  <c:v>5.318264867106956E-2</c:v>
                </c:pt>
                <c:pt idx="458">
                  <c:v>5.3538675658102081E-2</c:v>
                </c:pt>
                <c:pt idx="459">
                  <c:v>5.3998107542103629E-2</c:v>
                </c:pt>
                <c:pt idx="460">
                  <c:v>5.399941646485007E-2</c:v>
                </c:pt>
                <c:pt idx="461">
                  <c:v>5.445623050335871E-2</c:v>
                </c:pt>
                <c:pt idx="462">
                  <c:v>5.5195771855099079E-2</c:v>
                </c:pt>
                <c:pt idx="463">
                  <c:v>5.5296558906575199E-2</c:v>
                </c:pt>
                <c:pt idx="464">
                  <c:v>5.5296558906575199E-2</c:v>
                </c:pt>
                <c:pt idx="465">
                  <c:v>5.699030494047258E-2</c:v>
                </c:pt>
                <c:pt idx="466">
                  <c:v>5.7023028009133669E-2</c:v>
                </c:pt>
                <c:pt idx="467">
                  <c:v>5.710287229666669E-2</c:v>
                </c:pt>
                <c:pt idx="468">
                  <c:v>5.7169627356735309E-2</c:v>
                </c:pt>
                <c:pt idx="469">
                  <c:v>5.721282180736792E-2</c:v>
                </c:pt>
                <c:pt idx="470">
                  <c:v>5.721413073011436E-2</c:v>
                </c:pt>
                <c:pt idx="471">
                  <c:v>5.7724610601227189E-2</c:v>
                </c:pt>
                <c:pt idx="472">
                  <c:v>5.7863356412350159E-2</c:v>
                </c:pt>
                <c:pt idx="473">
                  <c:v>5.7940582854390299E-2</c:v>
                </c:pt>
                <c:pt idx="474">
                  <c:v>5.8523053476557479E-2</c:v>
                </c:pt>
                <c:pt idx="475">
                  <c:v>5.8523053476557479E-2</c:v>
                </c:pt>
                <c:pt idx="476">
                  <c:v>5.852436239930392E-2</c:v>
                </c:pt>
                <c:pt idx="477">
                  <c:v>5.8534833781275469E-2</c:v>
                </c:pt>
                <c:pt idx="478">
                  <c:v>5.8557085467965009E-2</c:v>
                </c:pt>
                <c:pt idx="479">
                  <c:v>5.8558394390711449E-2</c:v>
                </c:pt>
                <c:pt idx="480">
                  <c:v>5.9363381879773969E-2</c:v>
                </c:pt>
                <c:pt idx="481">
                  <c:v>6.0900057184098189E-2</c:v>
                </c:pt>
                <c:pt idx="482">
                  <c:v>6.137388721831058E-2</c:v>
                </c:pt>
                <c:pt idx="483">
                  <c:v>6.1375196141057048E-2</c:v>
                </c:pt>
                <c:pt idx="484">
                  <c:v>6.1452422583097188E-2</c:v>
                </c:pt>
                <c:pt idx="485">
                  <c:v>6.1453731505843628E-2</c:v>
                </c:pt>
                <c:pt idx="486">
                  <c:v>6.1462893965068738E-2</c:v>
                </c:pt>
                <c:pt idx="487">
                  <c:v>6.1464202887815178E-2</c:v>
                </c:pt>
                <c:pt idx="488">
                  <c:v>6.14746742697867E-2</c:v>
                </c:pt>
                <c:pt idx="489">
                  <c:v>6.1475983192533168E-2</c:v>
                </c:pt>
                <c:pt idx="490">
                  <c:v>6.148514565175825E-2</c:v>
                </c:pt>
                <c:pt idx="491">
                  <c:v>6.148645457450469E-2</c:v>
                </c:pt>
                <c:pt idx="492">
                  <c:v>6.148776349725113E-2</c:v>
                </c:pt>
                <c:pt idx="493">
                  <c:v>6.1519177643165779E-2</c:v>
                </c:pt>
                <c:pt idx="494">
                  <c:v>6.1520486565912219E-2</c:v>
                </c:pt>
                <c:pt idx="495">
                  <c:v>6.1530957947883769E-2</c:v>
                </c:pt>
                <c:pt idx="496">
                  <c:v>6.1532266870630209E-2</c:v>
                </c:pt>
                <c:pt idx="497">
                  <c:v>6.1541429329855318E-2</c:v>
                </c:pt>
                <c:pt idx="498">
                  <c:v>6.1542738252601759E-2</c:v>
                </c:pt>
                <c:pt idx="499">
                  <c:v>6.1553209634573308E-2</c:v>
                </c:pt>
                <c:pt idx="500">
                  <c:v>6.1554518557319748E-2</c:v>
                </c:pt>
                <c:pt idx="501">
                  <c:v>6.1563681016544858E-2</c:v>
                </c:pt>
                <c:pt idx="502">
                  <c:v>6.1564989939291298E-2</c:v>
                </c:pt>
                <c:pt idx="503">
                  <c:v>6.157546132126282E-2</c:v>
                </c:pt>
                <c:pt idx="504">
                  <c:v>6.157546132126282E-2</c:v>
                </c:pt>
                <c:pt idx="505">
                  <c:v>6.1576770244009288E-2</c:v>
                </c:pt>
                <c:pt idx="506">
                  <c:v>6.1576770244009288E-2</c:v>
                </c:pt>
                <c:pt idx="507">
                  <c:v>6.158593270323437E-2</c:v>
                </c:pt>
                <c:pt idx="508">
                  <c:v>6.158724162598081E-2</c:v>
                </c:pt>
                <c:pt idx="509">
                  <c:v>6.158724162598081E-2</c:v>
                </c:pt>
                <c:pt idx="510">
                  <c:v>6.158855054872725E-2</c:v>
                </c:pt>
                <c:pt idx="511">
                  <c:v>6.158855054872725E-2</c:v>
                </c:pt>
                <c:pt idx="512">
                  <c:v>6.1597713007952359E-2</c:v>
                </c:pt>
                <c:pt idx="513">
                  <c:v>6.15990219306988E-2</c:v>
                </c:pt>
                <c:pt idx="514">
                  <c:v>6.15990219306988E-2</c:v>
                </c:pt>
                <c:pt idx="515">
                  <c:v>6.160033085344524E-2</c:v>
                </c:pt>
                <c:pt idx="516">
                  <c:v>6.1609493312670349E-2</c:v>
                </c:pt>
                <c:pt idx="517">
                  <c:v>6.1609493312670349E-2</c:v>
                </c:pt>
                <c:pt idx="518">
                  <c:v>6.1610802235416789E-2</c:v>
                </c:pt>
                <c:pt idx="519">
                  <c:v>6.1610802235416789E-2</c:v>
                </c:pt>
                <c:pt idx="520">
                  <c:v>6.1631744999359889E-2</c:v>
                </c:pt>
                <c:pt idx="521">
                  <c:v>6.1633053922106329E-2</c:v>
                </c:pt>
                <c:pt idx="522">
                  <c:v>6.1643525304077879E-2</c:v>
                </c:pt>
                <c:pt idx="523">
                  <c:v>6.1652687763302988E-2</c:v>
                </c:pt>
                <c:pt idx="524">
                  <c:v>6.1653996686049428E-2</c:v>
                </c:pt>
                <c:pt idx="525">
                  <c:v>6.1655305608795868E-2</c:v>
                </c:pt>
                <c:pt idx="526">
                  <c:v>6.1664468068020978E-2</c:v>
                </c:pt>
                <c:pt idx="527">
                  <c:v>6.1665776990767418E-2</c:v>
                </c:pt>
                <c:pt idx="528">
                  <c:v>6.1667085913513858E-2</c:v>
                </c:pt>
                <c:pt idx="529">
                  <c:v>6.167624837273894E-2</c:v>
                </c:pt>
                <c:pt idx="530">
                  <c:v>6.167624837273894E-2</c:v>
                </c:pt>
                <c:pt idx="531">
                  <c:v>6.1677557295485408E-2</c:v>
                </c:pt>
                <c:pt idx="532">
                  <c:v>6.1677557295485408E-2</c:v>
                </c:pt>
                <c:pt idx="533">
                  <c:v>6.168671975471049E-2</c:v>
                </c:pt>
                <c:pt idx="534">
                  <c:v>6.168802867745693E-2</c:v>
                </c:pt>
                <c:pt idx="535">
                  <c:v>6.168802867745693E-2</c:v>
                </c:pt>
                <c:pt idx="536">
                  <c:v>6.168933760020337E-2</c:v>
                </c:pt>
                <c:pt idx="537">
                  <c:v>6.168933760020337E-2</c:v>
                </c:pt>
                <c:pt idx="538">
                  <c:v>6.1698500059428479E-2</c:v>
                </c:pt>
                <c:pt idx="539">
                  <c:v>6.169980898217492E-2</c:v>
                </c:pt>
                <c:pt idx="540">
                  <c:v>6.169980898217492E-2</c:v>
                </c:pt>
                <c:pt idx="541">
                  <c:v>6.170111790492136E-2</c:v>
                </c:pt>
                <c:pt idx="542">
                  <c:v>6.1708971441400029E-2</c:v>
                </c:pt>
                <c:pt idx="543">
                  <c:v>6.1710280364146469E-2</c:v>
                </c:pt>
                <c:pt idx="544">
                  <c:v>6.1710280364146469E-2</c:v>
                </c:pt>
                <c:pt idx="545">
                  <c:v>6.1711589286892909E-2</c:v>
                </c:pt>
                <c:pt idx="546">
                  <c:v>6.1711589286892909E-2</c:v>
                </c:pt>
                <c:pt idx="547">
                  <c:v>6.1722060668864459E-2</c:v>
                </c:pt>
                <c:pt idx="548">
                  <c:v>6.1723369591610899E-2</c:v>
                </c:pt>
                <c:pt idx="549">
                  <c:v>6.1843790484283678E-2</c:v>
                </c:pt>
                <c:pt idx="550">
                  <c:v>6.1845099407030119E-2</c:v>
                </c:pt>
                <c:pt idx="551">
                  <c:v>6.2277043913356339E-2</c:v>
                </c:pt>
                <c:pt idx="552">
                  <c:v>6.2278352836102779E-2</c:v>
                </c:pt>
                <c:pt idx="553">
                  <c:v>6.227966175884922E-2</c:v>
                </c:pt>
                <c:pt idx="554">
                  <c:v>6.2716841956161229E-2</c:v>
                </c:pt>
                <c:pt idx="555">
                  <c:v>6.2718150878907669E-2</c:v>
                </c:pt>
                <c:pt idx="556">
                  <c:v>6.2727313338132779E-2</c:v>
                </c:pt>
                <c:pt idx="557">
                  <c:v>6.2728622260879219E-2</c:v>
                </c:pt>
                <c:pt idx="558">
                  <c:v>6.2761345329540308E-2</c:v>
                </c:pt>
                <c:pt idx="559">
                  <c:v>6.2762654252286748E-2</c:v>
                </c:pt>
                <c:pt idx="560">
                  <c:v>6.2866059149255749E-2</c:v>
                </c:pt>
                <c:pt idx="561">
                  <c:v>6.2866059149255749E-2</c:v>
                </c:pt>
                <c:pt idx="562">
                  <c:v>6.2867368072002189E-2</c:v>
                </c:pt>
                <c:pt idx="563">
                  <c:v>6.2867368072002189E-2</c:v>
                </c:pt>
                <c:pt idx="564">
                  <c:v>6.5447254805241578E-2</c:v>
                </c:pt>
                <c:pt idx="565">
                  <c:v>6.5997002358747697E-2</c:v>
                </c:pt>
                <c:pt idx="566">
                  <c:v>6.5998311281494138E-2</c:v>
                </c:pt>
                <c:pt idx="567">
                  <c:v>6.6017945122690769E-2</c:v>
                </c:pt>
                <c:pt idx="568">
                  <c:v>6.6028416504662318E-2</c:v>
                </c:pt>
                <c:pt idx="569">
                  <c:v>6.6142292783602868E-2</c:v>
                </c:pt>
                <c:pt idx="570">
                  <c:v>6.6143601706349309E-2</c:v>
                </c:pt>
                <c:pt idx="571">
                  <c:v>6.6151455242827978E-2</c:v>
                </c:pt>
                <c:pt idx="572">
                  <c:v>6.6152764165574418E-2</c:v>
                </c:pt>
                <c:pt idx="573">
                  <c:v>6.6154073088320858E-2</c:v>
                </c:pt>
                <c:pt idx="574">
                  <c:v>6.6228681684868118E-2</c:v>
                </c:pt>
                <c:pt idx="575">
                  <c:v>6.6228681684868118E-2</c:v>
                </c:pt>
                <c:pt idx="576">
                  <c:v>6.6229990607614558E-2</c:v>
                </c:pt>
                <c:pt idx="577">
                  <c:v>6.6229990607614558E-2</c:v>
                </c:pt>
                <c:pt idx="578">
                  <c:v>6.6969531959354928E-2</c:v>
                </c:pt>
                <c:pt idx="579">
                  <c:v>6.7080790392802597E-2</c:v>
                </c:pt>
                <c:pt idx="580">
                  <c:v>6.7080790392802597E-2</c:v>
                </c:pt>
                <c:pt idx="581">
                  <c:v>6.7082099315549037E-2</c:v>
                </c:pt>
                <c:pt idx="582">
                  <c:v>6.7083408238295478E-2</c:v>
                </c:pt>
                <c:pt idx="583">
                  <c:v>6.9155432945914919E-2</c:v>
                </c:pt>
                <c:pt idx="584">
                  <c:v>6.9300723370770118E-2</c:v>
                </c:pt>
                <c:pt idx="585">
                  <c:v>6.9302032293516558E-2</c:v>
                </c:pt>
                <c:pt idx="586">
                  <c:v>6.9346535666895637E-2</c:v>
                </c:pt>
                <c:pt idx="587">
                  <c:v>6.9770626636743188E-2</c:v>
                </c:pt>
                <c:pt idx="588">
                  <c:v>6.9792878323432728E-2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AFA-4FA8-BD41-2E7F14C749B4}"/>
            </c:ext>
          </c:extLst>
        </c:ser>
        <c:ser>
          <c:idx val="8"/>
          <c:order val="8"/>
          <c:tx>
            <c:strRef>
              <c:f>'A (6)'!$Y$1</c:f>
              <c:strCache>
                <c:ptCount val="1"/>
                <c:pt idx="0">
                  <c:v>Q+S.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(6)'!$X$2:$X$20</c:f>
              <c:numCache>
                <c:formatCode>General</c:formatCode>
                <c:ptCount val="19"/>
                <c:pt idx="0">
                  <c:v>-120000</c:v>
                </c:pt>
                <c:pt idx="1">
                  <c:v>-110000</c:v>
                </c:pt>
                <c:pt idx="2">
                  <c:v>-100000</c:v>
                </c:pt>
                <c:pt idx="3">
                  <c:v>-90000</c:v>
                </c:pt>
                <c:pt idx="4">
                  <c:v>-80000</c:v>
                </c:pt>
                <c:pt idx="5">
                  <c:v>-70000</c:v>
                </c:pt>
                <c:pt idx="6">
                  <c:v>-60000</c:v>
                </c:pt>
                <c:pt idx="7">
                  <c:v>-50000</c:v>
                </c:pt>
                <c:pt idx="8">
                  <c:v>-40000</c:v>
                </c:pt>
                <c:pt idx="9">
                  <c:v>-30000</c:v>
                </c:pt>
                <c:pt idx="10">
                  <c:v>-20000</c:v>
                </c:pt>
                <c:pt idx="11">
                  <c:v>-10000</c:v>
                </c:pt>
                <c:pt idx="12">
                  <c:v>0</c:v>
                </c:pt>
                <c:pt idx="13">
                  <c:v>10000</c:v>
                </c:pt>
                <c:pt idx="14">
                  <c:v>20000</c:v>
                </c:pt>
                <c:pt idx="15">
                  <c:v>30000</c:v>
                </c:pt>
                <c:pt idx="16">
                  <c:v>40000</c:v>
                </c:pt>
                <c:pt idx="17">
                  <c:v>50000</c:v>
                </c:pt>
                <c:pt idx="18">
                  <c:v>60000</c:v>
                </c:pt>
              </c:numCache>
            </c:numRef>
          </c:xVal>
          <c:yVal>
            <c:numRef>
              <c:f>'A (6)'!$Y$2:$Y$20</c:f>
              <c:numCache>
                <c:formatCode>General</c:formatCode>
                <c:ptCount val="19"/>
                <c:pt idx="0">
                  <c:v>0.19908253146491778</c:v>
                </c:pt>
                <c:pt idx="1">
                  <c:v>0.18073165461975585</c:v>
                </c:pt>
                <c:pt idx="2">
                  <c:v>0.16712008540870971</c:v>
                </c:pt>
                <c:pt idx="3">
                  <c:v>0.15580676249983802</c:v>
                </c:pt>
                <c:pt idx="4">
                  <c:v>0.14440515557441763</c:v>
                </c:pt>
                <c:pt idx="5">
                  <c:v>0.13099544850615155</c:v>
                </c:pt>
                <c:pt idx="6">
                  <c:v>0.11445611525116453</c:v>
                </c:pt>
                <c:pt idx="7">
                  <c:v>9.4657621208803902E-2</c:v>
                </c:pt>
                <c:pt idx="8">
                  <c:v>7.248479544255601E-2</c:v>
                </c:pt>
                <c:pt idx="9">
                  <c:v>4.9684009802983937E-2</c:v>
                </c:pt>
                <c:pt idx="10">
                  <c:v>2.8561559000338424E-2</c:v>
                </c:pt>
                <c:pt idx="11">
                  <c:v>1.1585335103136994E-2</c:v>
                </c:pt>
                <c:pt idx="12">
                  <c:v>9.585921826926122E-4</c:v>
                </c:pt>
                <c:pt idx="13">
                  <c:v>-1.7605828008858959E-3</c:v>
                </c:pt>
                <c:pt idx="14">
                  <c:v>4.0716291934673257E-3</c:v>
                </c:pt>
                <c:pt idx="15">
                  <c:v>1.8073583809930505E-2</c:v>
                </c:pt>
                <c:pt idx="16">
                  <c:v>3.8904087976481573E-2</c:v>
                </c:pt>
                <c:pt idx="17">
                  <c:v>6.4494040466939698E-2</c:v>
                </c:pt>
                <c:pt idx="18">
                  <c:v>9.2403791166347046E-2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AFA-4FA8-BD41-2E7F14C74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135224"/>
        <c:axId val="1"/>
      </c:scatterChart>
      <c:valAx>
        <c:axId val="679135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716332378223494"/>
              <c:y val="0.84498480243161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0085959885386818E-2"/>
              <c:y val="0.355623100303951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13522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1461318051575931E-2"/>
          <c:y val="0.92097264437689974"/>
          <c:w val="0.92120343839541541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13b.  V0523 Cas -- [41220.3036, 0.23369068]</a:t>
            </a:r>
          </a:p>
        </c:rich>
      </c:tx>
      <c:layout>
        <c:manualLayout>
          <c:xMode val="edge"/>
          <c:yMode val="edge"/>
          <c:x val="0.20434805431929703"/>
          <c:y val="1.84501845018450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04359825449882"/>
          <c:y val="0.16605195970501274"/>
          <c:w val="0.82608783339826064"/>
          <c:h val="0.678968013016052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1'!$F$21:$F$1000</c:f>
              <c:numCache>
                <c:formatCode>General</c:formatCode>
                <c:ptCount val="98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  <c:pt idx="590">
                  <c:v>51493.5</c:v>
                </c:pt>
                <c:pt idx="591">
                  <c:v>51497</c:v>
                </c:pt>
                <c:pt idx="592">
                  <c:v>51497.5</c:v>
                </c:pt>
                <c:pt idx="593">
                  <c:v>51497.5</c:v>
                </c:pt>
                <c:pt idx="594">
                  <c:v>51498</c:v>
                </c:pt>
                <c:pt idx="595">
                  <c:v>51498</c:v>
                </c:pt>
                <c:pt idx="596">
                  <c:v>51501.5</c:v>
                </c:pt>
                <c:pt idx="597">
                  <c:v>51502</c:v>
                </c:pt>
                <c:pt idx="598">
                  <c:v>51502</c:v>
                </c:pt>
                <c:pt idx="599">
                  <c:v>51502.5</c:v>
                </c:pt>
                <c:pt idx="600">
                  <c:v>51506</c:v>
                </c:pt>
                <c:pt idx="601">
                  <c:v>51506</c:v>
                </c:pt>
                <c:pt idx="602">
                  <c:v>51506.5</c:v>
                </c:pt>
                <c:pt idx="603">
                  <c:v>51506.5</c:v>
                </c:pt>
                <c:pt idx="604">
                  <c:v>51514.5</c:v>
                </c:pt>
                <c:pt idx="605">
                  <c:v>51515</c:v>
                </c:pt>
                <c:pt idx="606">
                  <c:v>51519</c:v>
                </c:pt>
                <c:pt idx="607">
                  <c:v>51522.5</c:v>
                </c:pt>
                <c:pt idx="608">
                  <c:v>51523</c:v>
                </c:pt>
                <c:pt idx="609">
                  <c:v>51523.5</c:v>
                </c:pt>
                <c:pt idx="610">
                  <c:v>51527</c:v>
                </c:pt>
                <c:pt idx="611">
                  <c:v>51527.5</c:v>
                </c:pt>
                <c:pt idx="612">
                  <c:v>51528</c:v>
                </c:pt>
                <c:pt idx="613">
                  <c:v>51531.5</c:v>
                </c:pt>
                <c:pt idx="614">
                  <c:v>51531.5</c:v>
                </c:pt>
                <c:pt idx="615">
                  <c:v>51532</c:v>
                </c:pt>
                <c:pt idx="616">
                  <c:v>51532</c:v>
                </c:pt>
                <c:pt idx="617">
                  <c:v>51533</c:v>
                </c:pt>
                <c:pt idx="618">
                  <c:v>51535.5</c:v>
                </c:pt>
                <c:pt idx="619">
                  <c:v>51536</c:v>
                </c:pt>
                <c:pt idx="620">
                  <c:v>51536</c:v>
                </c:pt>
                <c:pt idx="621">
                  <c:v>51536.5</c:v>
                </c:pt>
                <c:pt idx="622">
                  <c:v>51536.5</c:v>
                </c:pt>
                <c:pt idx="623">
                  <c:v>51540</c:v>
                </c:pt>
                <c:pt idx="624">
                  <c:v>51540.5</c:v>
                </c:pt>
                <c:pt idx="625">
                  <c:v>51540.5</c:v>
                </c:pt>
                <c:pt idx="626">
                  <c:v>51541</c:v>
                </c:pt>
                <c:pt idx="627">
                  <c:v>51544</c:v>
                </c:pt>
                <c:pt idx="628">
                  <c:v>51544.5</c:v>
                </c:pt>
                <c:pt idx="629">
                  <c:v>51544.5</c:v>
                </c:pt>
                <c:pt idx="630">
                  <c:v>51545</c:v>
                </c:pt>
                <c:pt idx="631">
                  <c:v>51545</c:v>
                </c:pt>
                <c:pt idx="632">
                  <c:v>51549</c:v>
                </c:pt>
                <c:pt idx="633">
                  <c:v>51549.5</c:v>
                </c:pt>
                <c:pt idx="634">
                  <c:v>51595.5</c:v>
                </c:pt>
                <c:pt idx="635">
                  <c:v>51596</c:v>
                </c:pt>
                <c:pt idx="636">
                  <c:v>51761</c:v>
                </c:pt>
                <c:pt idx="637">
                  <c:v>51761.5</c:v>
                </c:pt>
                <c:pt idx="638">
                  <c:v>51762</c:v>
                </c:pt>
                <c:pt idx="639">
                  <c:v>51929</c:v>
                </c:pt>
                <c:pt idx="640">
                  <c:v>51929.5</c:v>
                </c:pt>
                <c:pt idx="641">
                  <c:v>51933</c:v>
                </c:pt>
                <c:pt idx="642">
                  <c:v>51933.5</c:v>
                </c:pt>
                <c:pt idx="643">
                  <c:v>51946</c:v>
                </c:pt>
                <c:pt idx="644">
                  <c:v>51946.5</c:v>
                </c:pt>
                <c:pt idx="645">
                  <c:v>51986</c:v>
                </c:pt>
                <c:pt idx="646">
                  <c:v>51986</c:v>
                </c:pt>
                <c:pt idx="647">
                  <c:v>51986</c:v>
                </c:pt>
                <c:pt idx="648">
                  <c:v>51986.5</c:v>
                </c:pt>
                <c:pt idx="649">
                  <c:v>51986.5</c:v>
                </c:pt>
                <c:pt idx="650">
                  <c:v>51986.5</c:v>
                </c:pt>
                <c:pt idx="651">
                  <c:v>52972</c:v>
                </c:pt>
                <c:pt idx="652">
                  <c:v>52984</c:v>
                </c:pt>
                <c:pt idx="653">
                  <c:v>53182</c:v>
                </c:pt>
                <c:pt idx="654">
                  <c:v>53182.5</c:v>
                </c:pt>
                <c:pt idx="655">
                  <c:v>53190</c:v>
                </c:pt>
                <c:pt idx="656">
                  <c:v>53194</c:v>
                </c:pt>
                <c:pt idx="657">
                  <c:v>53237.5</c:v>
                </c:pt>
                <c:pt idx="658">
                  <c:v>53238</c:v>
                </c:pt>
                <c:pt idx="659">
                  <c:v>53241</c:v>
                </c:pt>
                <c:pt idx="660">
                  <c:v>53241.5</c:v>
                </c:pt>
                <c:pt idx="661">
                  <c:v>53242</c:v>
                </c:pt>
                <c:pt idx="662">
                  <c:v>53270.5</c:v>
                </c:pt>
                <c:pt idx="663">
                  <c:v>53270.5</c:v>
                </c:pt>
                <c:pt idx="664">
                  <c:v>53271</c:v>
                </c:pt>
                <c:pt idx="665">
                  <c:v>53271</c:v>
                </c:pt>
                <c:pt idx="666">
                  <c:v>53553.5</c:v>
                </c:pt>
                <c:pt idx="667">
                  <c:v>53596</c:v>
                </c:pt>
                <c:pt idx="668">
                  <c:v>53596</c:v>
                </c:pt>
                <c:pt idx="669">
                  <c:v>53596.5</c:v>
                </c:pt>
                <c:pt idx="670">
                  <c:v>53597</c:v>
                </c:pt>
                <c:pt idx="671">
                  <c:v>54388.5</c:v>
                </c:pt>
                <c:pt idx="672">
                  <c:v>54444</c:v>
                </c:pt>
                <c:pt idx="673">
                  <c:v>54444.5</c:v>
                </c:pt>
                <c:pt idx="674">
                  <c:v>54461.5</c:v>
                </c:pt>
                <c:pt idx="675">
                  <c:v>54623.5</c:v>
                </c:pt>
                <c:pt idx="676">
                  <c:v>54632</c:v>
                </c:pt>
                <c:pt idx="677">
                  <c:v>54763.5</c:v>
                </c:pt>
                <c:pt idx="678">
                  <c:v>54764</c:v>
                </c:pt>
                <c:pt idx="679">
                  <c:v>54769</c:v>
                </c:pt>
                <c:pt idx="680">
                  <c:v>54923.5</c:v>
                </c:pt>
                <c:pt idx="681">
                  <c:v>55056</c:v>
                </c:pt>
                <c:pt idx="682">
                  <c:v>56032</c:v>
                </c:pt>
                <c:pt idx="683">
                  <c:v>56253.5</c:v>
                </c:pt>
                <c:pt idx="684">
                  <c:v>56254</c:v>
                </c:pt>
                <c:pt idx="685">
                  <c:v>56254.5</c:v>
                </c:pt>
                <c:pt idx="686">
                  <c:v>56402.5</c:v>
                </c:pt>
                <c:pt idx="687">
                  <c:v>56403</c:v>
                </c:pt>
                <c:pt idx="688">
                  <c:v>56421.5</c:v>
                </c:pt>
                <c:pt idx="689">
                  <c:v>56492</c:v>
                </c:pt>
                <c:pt idx="690">
                  <c:v>56521.5</c:v>
                </c:pt>
                <c:pt idx="691">
                  <c:v>56522</c:v>
                </c:pt>
                <c:pt idx="692">
                  <c:v>56557.5</c:v>
                </c:pt>
                <c:pt idx="693">
                  <c:v>56576</c:v>
                </c:pt>
                <c:pt idx="694">
                  <c:v>56576</c:v>
                </c:pt>
                <c:pt idx="695">
                  <c:v>56865.5</c:v>
                </c:pt>
                <c:pt idx="696">
                  <c:v>57580.5</c:v>
                </c:pt>
                <c:pt idx="697">
                  <c:v>58021</c:v>
                </c:pt>
                <c:pt idx="698">
                  <c:v>58021.5</c:v>
                </c:pt>
                <c:pt idx="699">
                  <c:v>59004.5</c:v>
                </c:pt>
                <c:pt idx="700">
                  <c:v>59040</c:v>
                </c:pt>
                <c:pt idx="701">
                  <c:v>59061.5</c:v>
                </c:pt>
                <c:pt idx="702">
                  <c:v>59095.5</c:v>
                </c:pt>
                <c:pt idx="703">
                  <c:v>59198</c:v>
                </c:pt>
                <c:pt idx="704">
                  <c:v>59222</c:v>
                </c:pt>
                <c:pt idx="705">
                  <c:v>59222.5</c:v>
                </c:pt>
                <c:pt idx="706">
                  <c:v>59223</c:v>
                </c:pt>
                <c:pt idx="707">
                  <c:v>59293</c:v>
                </c:pt>
                <c:pt idx="708">
                  <c:v>59505.5</c:v>
                </c:pt>
                <c:pt idx="709">
                  <c:v>59506</c:v>
                </c:pt>
                <c:pt idx="710">
                  <c:v>59912</c:v>
                </c:pt>
                <c:pt idx="711">
                  <c:v>60935</c:v>
                </c:pt>
                <c:pt idx="712">
                  <c:v>60935</c:v>
                </c:pt>
                <c:pt idx="713">
                  <c:v>60938</c:v>
                </c:pt>
                <c:pt idx="714">
                  <c:v>60968.5</c:v>
                </c:pt>
                <c:pt idx="715">
                  <c:v>60969</c:v>
                </c:pt>
                <c:pt idx="716">
                  <c:v>61012</c:v>
                </c:pt>
                <c:pt idx="717">
                  <c:v>61012.5</c:v>
                </c:pt>
                <c:pt idx="718">
                  <c:v>61013</c:v>
                </c:pt>
                <c:pt idx="719">
                  <c:v>61025.5</c:v>
                </c:pt>
                <c:pt idx="720">
                  <c:v>61097.5</c:v>
                </c:pt>
                <c:pt idx="721">
                  <c:v>61106</c:v>
                </c:pt>
                <c:pt idx="722">
                  <c:v>61180</c:v>
                </c:pt>
                <c:pt idx="723">
                  <c:v>61180.5</c:v>
                </c:pt>
                <c:pt idx="724">
                  <c:v>62296</c:v>
                </c:pt>
                <c:pt idx="725">
                  <c:v>62296.5</c:v>
                </c:pt>
                <c:pt idx="726">
                  <c:v>62364.5</c:v>
                </c:pt>
                <c:pt idx="727">
                  <c:v>62365</c:v>
                </c:pt>
                <c:pt idx="728">
                  <c:v>62604</c:v>
                </c:pt>
                <c:pt idx="729">
                  <c:v>62604.5</c:v>
                </c:pt>
                <c:pt idx="730">
                  <c:v>62744</c:v>
                </c:pt>
                <c:pt idx="731">
                  <c:v>62744.5</c:v>
                </c:pt>
                <c:pt idx="732">
                  <c:v>62745</c:v>
                </c:pt>
                <c:pt idx="733">
                  <c:v>63751.5</c:v>
                </c:pt>
                <c:pt idx="734">
                  <c:v>64029</c:v>
                </c:pt>
                <c:pt idx="735">
                  <c:v>64055</c:v>
                </c:pt>
                <c:pt idx="736">
                  <c:v>64064.5</c:v>
                </c:pt>
                <c:pt idx="737">
                  <c:v>64064.5</c:v>
                </c:pt>
                <c:pt idx="738">
                  <c:v>64064.5</c:v>
                </c:pt>
                <c:pt idx="739">
                  <c:v>64065</c:v>
                </c:pt>
                <c:pt idx="740">
                  <c:v>64065</c:v>
                </c:pt>
                <c:pt idx="741">
                  <c:v>64065</c:v>
                </c:pt>
                <c:pt idx="742">
                  <c:v>64065.5</c:v>
                </c:pt>
                <c:pt idx="743">
                  <c:v>64065.5</c:v>
                </c:pt>
                <c:pt idx="744">
                  <c:v>64065.5</c:v>
                </c:pt>
                <c:pt idx="745">
                  <c:v>64184</c:v>
                </c:pt>
                <c:pt idx="746">
                  <c:v>64338.5</c:v>
                </c:pt>
                <c:pt idx="747">
                  <c:v>64380</c:v>
                </c:pt>
                <c:pt idx="748">
                  <c:v>64422.5</c:v>
                </c:pt>
                <c:pt idx="749">
                  <c:v>64423</c:v>
                </c:pt>
                <c:pt idx="750">
                  <c:v>65467</c:v>
                </c:pt>
                <c:pt idx="751">
                  <c:v>65471</c:v>
                </c:pt>
                <c:pt idx="752">
                  <c:v>65471.5</c:v>
                </c:pt>
                <c:pt idx="753">
                  <c:v>65472</c:v>
                </c:pt>
                <c:pt idx="754">
                  <c:v>65552.5</c:v>
                </c:pt>
                <c:pt idx="755">
                  <c:v>67127</c:v>
                </c:pt>
                <c:pt idx="756">
                  <c:v>67127.5</c:v>
                </c:pt>
                <c:pt idx="757">
                  <c:v>67128</c:v>
                </c:pt>
                <c:pt idx="758">
                  <c:v>67276.5</c:v>
                </c:pt>
                <c:pt idx="759">
                  <c:v>67520.5</c:v>
                </c:pt>
                <c:pt idx="760">
                  <c:v>67521</c:v>
                </c:pt>
                <c:pt idx="761">
                  <c:v>68570</c:v>
                </c:pt>
                <c:pt idx="762">
                  <c:v>68573.5</c:v>
                </c:pt>
                <c:pt idx="763">
                  <c:v>68574</c:v>
                </c:pt>
                <c:pt idx="764">
                  <c:v>68663.5</c:v>
                </c:pt>
                <c:pt idx="765">
                  <c:v>68664</c:v>
                </c:pt>
                <c:pt idx="766">
                  <c:v>68813.5</c:v>
                </c:pt>
                <c:pt idx="767">
                  <c:v>68814</c:v>
                </c:pt>
                <c:pt idx="768">
                  <c:v>68928</c:v>
                </c:pt>
                <c:pt idx="769">
                  <c:v>68928.5</c:v>
                </c:pt>
                <c:pt idx="770">
                  <c:v>68935.5</c:v>
                </c:pt>
                <c:pt idx="771">
                  <c:v>68935.5</c:v>
                </c:pt>
                <c:pt idx="772">
                  <c:v>68935.5</c:v>
                </c:pt>
                <c:pt idx="773">
                  <c:v>68936</c:v>
                </c:pt>
                <c:pt idx="774">
                  <c:v>68936</c:v>
                </c:pt>
                <c:pt idx="775">
                  <c:v>68936</c:v>
                </c:pt>
                <c:pt idx="776">
                  <c:v>68936.5</c:v>
                </c:pt>
                <c:pt idx="777">
                  <c:v>68936.5</c:v>
                </c:pt>
                <c:pt idx="778">
                  <c:v>68936.5</c:v>
                </c:pt>
                <c:pt idx="779">
                  <c:v>69979</c:v>
                </c:pt>
                <c:pt idx="780">
                  <c:v>69979</c:v>
                </c:pt>
                <c:pt idx="781">
                  <c:v>69979</c:v>
                </c:pt>
                <c:pt idx="782">
                  <c:v>70191.5</c:v>
                </c:pt>
                <c:pt idx="783">
                  <c:v>70191.5</c:v>
                </c:pt>
                <c:pt idx="784">
                  <c:v>70343.5</c:v>
                </c:pt>
                <c:pt idx="785">
                  <c:v>70584</c:v>
                </c:pt>
                <c:pt idx="786">
                  <c:v>71783</c:v>
                </c:pt>
                <c:pt idx="787">
                  <c:v>71783.5</c:v>
                </c:pt>
                <c:pt idx="788">
                  <c:v>72214.5</c:v>
                </c:pt>
                <c:pt idx="789">
                  <c:v>72390</c:v>
                </c:pt>
                <c:pt idx="790">
                  <c:v>72390</c:v>
                </c:pt>
                <c:pt idx="791">
                  <c:v>72390</c:v>
                </c:pt>
                <c:pt idx="792">
                  <c:v>73362</c:v>
                </c:pt>
                <c:pt idx="793">
                  <c:v>73528.5</c:v>
                </c:pt>
                <c:pt idx="794">
                  <c:v>73605</c:v>
                </c:pt>
                <c:pt idx="795">
                  <c:v>73644.5</c:v>
                </c:pt>
                <c:pt idx="796">
                  <c:v>77952.5</c:v>
                </c:pt>
                <c:pt idx="797">
                  <c:v>77952.5</c:v>
                </c:pt>
                <c:pt idx="798">
                  <c:v>77952.5</c:v>
                </c:pt>
                <c:pt idx="799">
                  <c:v>77952.5</c:v>
                </c:pt>
                <c:pt idx="800">
                  <c:v>78056</c:v>
                </c:pt>
                <c:pt idx="801">
                  <c:v>78056.5</c:v>
                </c:pt>
                <c:pt idx="802">
                  <c:v>78057</c:v>
                </c:pt>
                <c:pt idx="803">
                  <c:v>78073</c:v>
                </c:pt>
                <c:pt idx="804">
                  <c:v>79182</c:v>
                </c:pt>
                <c:pt idx="805">
                  <c:v>79469</c:v>
                </c:pt>
                <c:pt idx="806">
                  <c:v>79499.5</c:v>
                </c:pt>
                <c:pt idx="807">
                  <c:v>79516</c:v>
                </c:pt>
                <c:pt idx="808">
                  <c:v>79516.5</c:v>
                </c:pt>
                <c:pt idx="809">
                  <c:v>79517</c:v>
                </c:pt>
                <c:pt idx="810">
                  <c:v>79564.5</c:v>
                </c:pt>
                <c:pt idx="811">
                  <c:v>80216.5</c:v>
                </c:pt>
                <c:pt idx="812">
                  <c:v>80217</c:v>
                </c:pt>
                <c:pt idx="813">
                  <c:v>81581.5</c:v>
                </c:pt>
                <c:pt idx="814">
                  <c:v>81582</c:v>
                </c:pt>
                <c:pt idx="815">
                  <c:v>81778.5</c:v>
                </c:pt>
              </c:numCache>
            </c:numRef>
          </c:xVal>
          <c:yVal>
            <c:numRef>
              <c:f>'Active 1'!$G$21:$G$1000</c:f>
              <c:numCache>
                <c:formatCode>General</c:formatCode>
                <c:ptCount val="980"/>
                <c:pt idx="0">
                  <c:v>0.17341468000267923</c:v>
                </c:pt>
                <c:pt idx="1">
                  <c:v>0.18329359999916051</c:v>
                </c:pt>
                <c:pt idx="2">
                  <c:v>0.19078028000149061</c:v>
                </c:pt>
                <c:pt idx="3">
                  <c:v>0.16326870000193594</c:v>
                </c:pt>
                <c:pt idx="4">
                  <c:v>0.16125024000211852</c:v>
                </c:pt>
                <c:pt idx="5">
                  <c:v>0.15642106000086642</c:v>
                </c:pt>
                <c:pt idx="6">
                  <c:v>0.18126852000204963</c:v>
                </c:pt>
                <c:pt idx="7">
                  <c:v>0.1659375600029307</c:v>
                </c:pt>
                <c:pt idx="8">
                  <c:v>0.14527208000436076</c:v>
                </c:pt>
                <c:pt idx="9">
                  <c:v>0.14956592000089586</c:v>
                </c:pt>
                <c:pt idx="10">
                  <c:v>0.16713772000002791</c:v>
                </c:pt>
                <c:pt idx="11">
                  <c:v>0.15825324000252294</c:v>
                </c:pt>
                <c:pt idx="12">
                  <c:v>0.15263008000329137</c:v>
                </c:pt>
                <c:pt idx="13">
                  <c:v>0.1863536600030784</c:v>
                </c:pt>
                <c:pt idx="14">
                  <c:v>0.15727066000181367</c:v>
                </c:pt>
                <c:pt idx="15">
                  <c:v>0.15628932000254281</c:v>
                </c:pt>
                <c:pt idx="16">
                  <c:v>0.15414678000161075</c:v>
                </c:pt>
                <c:pt idx="17">
                  <c:v>0.16540522000286728</c:v>
                </c:pt>
                <c:pt idx="18">
                  <c:v>0.17056267999942065</c:v>
                </c:pt>
                <c:pt idx="19">
                  <c:v>0.15841678000288084</c:v>
                </c:pt>
                <c:pt idx="20">
                  <c:v>0.15326780000395956</c:v>
                </c:pt>
                <c:pt idx="21">
                  <c:v>0.15299994000088191</c:v>
                </c:pt>
                <c:pt idx="22">
                  <c:v>0.14261368000370567</c:v>
                </c:pt>
                <c:pt idx="23">
                  <c:v>0.1722278000015649</c:v>
                </c:pt>
                <c:pt idx="24">
                  <c:v>0.13475642000412336</c:v>
                </c:pt>
                <c:pt idx="25">
                  <c:v>0.15326370000184397</c:v>
                </c:pt>
                <c:pt idx="26">
                  <c:v>0.13902566000251682</c:v>
                </c:pt>
                <c:pt idx="27">
                  <c:v>0.15383175999886589</c:v>
                </c:pt>
                <c:pt idx="28">
                  <c:v>0.14950080000198795</c:v>
                </c:pt>
                <c:pt idx="29">
                  <c:v>0.15381627999886405</c:v>
                </c:pt>
                <c:pt idx="30">
                  <c:v>0.14669116000368376</c:v>
                </c:pt>
                <c:pt idx="31">
                  <c:v>0.1193450999999186</c:v>
                </c:pt>
                <c:pt idx="32">
                  <c:v>0.12625604000277235</c:v>
                </c:pt>
                <c:pt idx="33">
                  <c:v>0.11092134000136866</c:v>
                </c:pt>
                <c:pt idx="34">
                  <c:v>0.11025585999959731</c:v>
                </c:pt>
                <c:pt idx="35">
                  <c:v>0.12390374000096926</c:v>
                </c:pt>
                <c:pt idx="36">
                  <c:v>0.13221316000272054</c:v>
                </c:pt>
                <c:pt idx="37">
                  <c:v>0.11078765999991447</c:v>
                </c:pt>
                <c:pt idx="38">
                  <c:v>0.11479372000030708</c:v>
                </c:pt>
                <c:pt idx="39">
                  <c:v>0.10144141999990097</c:v>
                </c:pt>
                <c:pt idx="40">
                  <c:v>0.10091474000364542</c:v>
                </c:pt>
                <c:pt idx="41">
                  <c:v>9.1540220004389994E-2</c:v>
                </c:pt>
                <c:pt idx="42">
                  <c:v>8.7802220004959963E-2</c:v>
                </c:pt>
                <c:pt idx="43">
                  <c:v>8.1938900002569426E-2</c:v>
                </c:pt>
                <c:pt idx="44">
                  <c:v>9.3537540000397712E-2</c:v>
                </c:pt>
                <c:pt idx="45">
                  <c:v>8.7929479999729665E-2</c:v>
                </c:pt>
                <c:pt idx="46">
                  <c:v>0.10356226000294555</c:v>
                </c:pt>
                <c:pt idx="47">
                  <c:v>9.4640459999936866E-2</c:v>
                </c:pt>
                <c:pt idx="48">
                  <c:v>8.6528119998547481E-2</c:v>
                </c:pt>
                <c:pt idx="49">
                  <c:v>8.417850000114413E-2</c:v>
                </c:pt>
                <c:pt idx="50">
                  <c:v>9.71785000001546E-2</c:v>
                </c:pt>
                <c:pt idx="51">
                  <c:v>8.5160900001937989E-2</c:v>
                </c:pt>
                <c:pt idx="52">
                  <c:v>9.733384000355727E-2</c:v>
                </c:pt>
                <c:pt idx="53">
                  <c:v>6.8786380004894454E-2</c:v>
                </c:pt>
                <c:pt idx="54">
                  <c:v>2.1787560006487183E-2</c:v>
                </c:pt>
                <c:pt idx="55">
                  <c:v>2.2179500003403518E-2</c:v>
                </c:pt>
                <c:pt idx="56">
                  <c:v>1.542543999676127E-2</c:v>
                </c:pt>
                <c:pt idx="57">
                  <c:v>2.4438040003587957E-2</c:v>
                </c:pt>
                <c:pt idx="58">
                  <c:v>1.4956939994590357E-2</c:v>
                </c:pt>
                <c:pt idx="59">
                  <c:v>1.7394759997841902E-2</c:v>
                </c:pt>
                <c:pt idx="60">
                  <c:v>2.6413419996970333E-2</c:v>
                </c:pt>
                <c:pt idx="61">
                  <c:v>2.3932420001074206E-2</c:v>
                </c:pt>
                <c:pt idx="62">
                  <c:v>2.234956000756938E-2</c:v>
                </c:pt>
                <c:pt idx="63">
                  <c:v>1.1524999994435348E-2</c:v>
                </c:pt>
                <c:pt idx="64">
                  <c:v>8.8383600013912655E-3</c:v>
                </c:pt>
                <c:pt idx="65">
                  <c:v>1.8096799998602364E-2</c:v>
                </c:pt>
                <c:pt idx="66">
                  <c:v>1.0251460000290535E-2</c:v>
                </c:pt>
                <c:pt idx="67">
                  <c:v>6.4887400003499351E-3</c:v>
                </c:pt>
                <c:pt idx="68">
                  <c:v>1.6747180001402739E-2</c:v>
                </c:pt>
                <c:pt idx="69">
                  <c:v>1.9473640000796877E-2</c:v>
                </c:pt>
                <c:pt idx="70">
                  <c:v>2.5948200003767852E-2</c:v>
                </c:pt>
                <c:pt idx="71">
                  <c:v>1.455790000181878E-2</c:v>
                </c:pt>
                <c:pt idx="72">
                  <c:v>1.3640519995533396E-2</c:v>
                </c:pt>
                <c:pt idx="73">
                  <c:v>7.0511200028704479E-3</c:v>
                </c:pt>
                <c:pt idx="74">
                  <c:v>1.1403999815229326E-4</c:v>
                </c:pt>
                <c:pt idx="75">
                  <c:v>5.019980002543889E-3</c:v>
                </c:pt>
                <c:pt idx="76">
                  <c:v>2.2421600006055087E-3</c:v>
                </c:pt>
                <c:pt idx="77">
                  <c:v>6.3968200047384016E-3</c:v>
                </c:pt>
                <c:pt idx="78">
                  <c:v>2.3268000004463829E-3</c:v>
                </c:pt>
                <c:pt idx="79">
                  <c:v>4.5978400012245402E-3</c:v>
                </c:pt>
                <c:pt idx="80">
                  <c:v>6.7524999976740219E-3</c:v>
                </c:pt>
                <c:pt idx="81">
                  <c:v>2.8351200016913936E-3</c:v>
                </c:pt>
                <c:pt idx="82">
                  <c:v>5.3817200023331679E-3</c:v>
                </c:pt>
                <c:pt idx="83">
                  <c:v>5.6190000032074749E-3</c:v>
                </c:pt>
                <c:pt idx="84">
                  <c:v>1.8221399950562045E-3</c:v>
                </c:pt>
                <c:pt idx="85">
                  <c:v>5.2971999684814364E-4</c:v>
                </c:pt>
                <c:pt idx="86">
                  <c:v>-8.0000000161817297E-4</c:v>
                </c:pt>
                <c:pt idx="87">
                  <c:v>0</c:v>
                </c:pt>
                <c:pt idx="88">
                  <c:v>-1.4241799945011735E-3</c:v>
                </c:pt>
                <c:pt idx="89">
                  <c:v>-1.794960000552237E-3</c:v>
                </c:pt>
                <c:pt idx="90">
                  <c:v>-2.0030199957545847E-3</c:v>
                </c:pt>
                <c:pt idx="91">
                  <c:v>3.7556800016318448E-3</c:v>
                </c:pt>
                <c:pt idx="92">
                  <c:v>-8.965999586507678E-5</c:v>
                </c:pt>
                <c:pt idx="93">
                  <c:v>-3.61509999493137E-3</c:v>
                </c:pt>
                <c:pt idx="94">
                  <c:v>-2.4604400023235939E-3</c:v>
                </c:pt>
                <c:pt idx="95">
                  <c:v>7.1297999966191128E-4</c:v>
                </c:pt>
                <c:pt idx="96">
                  <c:v>9.5026000053621829E-4</c:v>
                </c:pt>
                <c:pt idx="97">
                  <c:v>4.4394400028977543E-3</c:v>
                </c:pt>
                <c:pt idx="98">
                  <c:v>-5.8749999880092219E-4</c:v>
                </c:pt>
                <c:pt idx="99">
                  <c:v>-2.5756599934538826E-3</c:v>
                </c:pt>
                <c:pt idx="100">
                  <c:v>-6.7062000016449019E-4</c:v>
                </c:pt>
                <c:pt idx="101">
                  <c:v>-8.1414000014774501E-3</c:v>
                </c:pt>
                <c:pt idx="102">
                  <c:v>-8.9041199971688911E-3</c:v>
                </c:pt>
                <c:pt idx="103">
                  <c:v>-9.2749000032199547E-3</c:v>
                </c:pt>
                <c:pt idx="104">
                  <c:v>1.8797599987010472E-3</c:v>
                </c:pt>
                <c:pt idx="105">
                  <c:v>-1.0965579996991437E-2</c:v>
                </c:pt>
                <c:pt idx="106">
                  <c:v>-1.8829600012395531E-3</c:v>
                </c:pt>
                <c:pt idx="107">
                  <c:v>4.170399988652207E-4</c:v>
                </c:pt>
                <c:pt idx="108">
                  <c:v>-5.0164599961135536E-3</c:v>
                </c:pt>
                <c:pt idx="109">
                  <c:v>5.3460003982763737E-5</c:v>
                </c:pt>
                <c:pt idx="110">
                  <c:v>1.0652999990270473E-3</c:v>
                </c:pt>
                <c:pt idx="111">
                  <c:v>2.219959998910781E-3</c:v>
                </c:pt>
                <c:pt idx="112">
                  <c:v>2.1567999647231773E-4</c:v>
                </c:pt>
                <c:pt idx="113">
                  <c:v>-8.3755000014207326E-3</c:v>
                </c:pt>
                <c:pt idx="114">
                  <c:v>-6.138220000138972E-3</c:v>
                </c:pt>
                <c:pt idx="115">
                  <c:v>-4.9589999980526045E-4</c:v>
                </c:pt>
                <c:pt idx="116">
                  <c:v>-3.1201999809127301E-4</c:v>
                </c:pt>
                <c:pt idx="117">
                  <c:v>-7.9892000212566927E-4</c:v>
                </c:pt>
                <c:pt idx="118">
                  <c:v>-4.8163000028580427E-3</c:v>
                </c:pt>
                <c:pt idx="119">
                  <c:v>-1.0616399958962575E-3</c:v>
                </c:pt>
                <c:pt idx="120">
                  <c:v>6.2223999702837318E-4</c:v>
                </c:pt>
                <c:pt idx="121">
                  <c:v>-1.715539998258464E-3</c:v>
                </c:pt>
                <c:pt idx="122">
                  <c:v>-2.2316599934129044E-3</c:v>
                </c:pt>
                <c:pt idx="123">
                  <c:v>-5.4545599996345118E-3</c:v>
                </c:pt>
                <c:pt idx="124">
                  <c:v>-1.4998999977251515E-3</c:v>
                </c:pt>
                <c:pt idx="125">
                  <c:v>-6.7193999711889774E-4</c:v>
                </c:pt>
                <c:pt idx="126">
                  <c:v>7.2895999983302318E-3</c:v>
                </c:pt>
                <c:pt idx="127">
                  <c:v>-1.3184599956730381E-3</c:v>
                </c:pt>
                <c:pt idx="128">
                  <c:v>1.7399440002918709E-2</c:v>
                </c:pt>
                <c:pt idx="129">
                  <c:v>3.5541000033845194E-3</c:v>
                </c:pt>
                <c:pt idx="130">
                  <c:v>1.3379800002439879E-3</c:v>
                </c:pt>
                <c:pt idx="131">
                  <c:v>-7.743599999230355E-4</c:v>
                </c:pt>
                <c:pt idx="132">
                  <c:v>-8.5370799934025854E-3</c:v>
                </c:pt>
                <c:pt idx="133">
                  <c:v>7.1132999946712516E-3</c:v>
                </c:pt>
                <c:pt idx="134">
                  <c:v>3.5057999775744975E-4</c:v>
                </c:pt>
                <c:pt idx="135">
                  <c:v>4.350579998572357E-3</c:v>
                </c:pt>
                <c:pt idx="136">
                  <c:v>-1.1020199999620672E-2</c:v>
                </c:pt>
                <c:pt idx="137">
                  <c:v>-2.4060799987637438E-3</c:v>
                </c:pt>
                <c:pt idx="138">
                  <c:v>-1.147639995906502E-3</c:v>
                </c:pt>
                <c:pt idx="139">
                  <c:v>-1.8938059998617973E-2</c:v>
                </c:pt>
                <c:pt idx="140">
                  <c:v>-9.9380600004224107E-3</c:v>
                </c:pt>
                <c:pt idx="141">
                  <c:v>-7.0715599940740503E-3</c:v>
                </c:pt>
                <c:pt idx="142">
                  <c:v>9.2844000027980655E-4</c:v>
                </c:pt>
                <c:pt idx="143">
                  <c:v>-6.2470000557368621E-4</c:v>
                </c:pt>
                <c:pt idx="144">
                  <c:v>-2.1607200033031404E-3</c:v>
                </c:pt>
                <c:pt idx="145">
                  <c:v>1.8010000057984143E-3</c:v>
                </c:pt>
                <c:pt idx="146">
                  <c:v>-5.2544000209309161E-4</c:v>
                </c:pt>
                <c:pt idx="147">
                  <c:v>-3.1017599976621568E-3</c:v>
                </c:pt>
                <c:pt idx="148">
                  <c:v>-4.9536400038050488E-3</c:v>
                </c:pt>
                <c:pt idx="150">
                  <c:v>3.2596000528428704E-4</c:v>
                </c:pt>
                <c:pt idx="151">
                  <c:v>-7.4607999704312533E-4</c:v>
                </c:pt>
                <c:pt idx="152">
                  <c:v>-2.8926600061822683E-3</c:v>
                </c:pt>
                <c:pt idx="153">
                  <c:v>-1.0288539997418411E-2</c:v>
                </c:pt>
                <c:pt idx="154">
                  <c:v>-4.3605799946817569E-3</c:v>
                </c:pt>
                <c:pt idx="155">
                  <c:v>-1.6004899996914901E-2</c:v>
                </c:pt>
                <c:pt idx="156">
                  <c:v>4.2079999548150226E-4</c:v>
                </c:pt>
                <c:pt idx="157">
                  <c:v>-1.8306140002096072E-2</c:v>
                </c:pt>
                <c:pt idx="158">
                  <c:v>-5.6643200005055405E-3</c:v>
                </c:pt>
                <c:pt idx="159">
                  <c:v>1.9649000023491681E-3</c:v>
                </c:pt>
                <c:pt idx="160">
                  <c:v>3.6152800021227449E-3</c:v>
                </c:pt>
                <c:pt idx="161">
                  <c:v>6.6001800005324185E-3</c:v>
                </c:pt>
                <c:pt idx="162">
                  <c:v>6.2133999745128676E-4</c:v>
                </c:pt>
                <c:pt idx="163">
                  <c:v>8.8158200014731847E-3</c:v>
                </c:pt>
                <c:pt idx="164">
                  <c:v>-6.5566000557737425E-4</c:v>
                </c:pt>
                <c:pt idx="165">
                  <c:v>8.9735600049607456E-3</c:v>
                </c:pt>
                <c:pt idx="166">
                  <c:v>1.236550000612624E-2</c:v>
                </c:pt>
                <c:pt idx="167">
                  <c:v>3.3992600001511164E-3</c:v>
                </c:pt>
                <c:pt idx="168">
                  <c:v>-8.4607999451691285E-4</c:v>
                </c:pt>
                <c:pt idx="169">
                  <c:v>4.6912000034353696E-3</c:v>
                </c:pt>
                <c:pt idx="170">
                  <c:v>2.4458599946228787E-3</c:v>
                </c:pt>
                <c:pt idx="171">
                  <c:v>2.4204200017265975E-3</c:v>
                </c:pt>
                <c:pt idx="172">
                  <c:v>6.875079998280853E-3</c:v>
                </c:pt>
                <c:pt idx="173">
                  <c:v>-3.7876400019740686E-3</c:v>
                </c:pt>
                <c:pt idx="174">
                  <c:v>-4.5035999937681481E-4</c:v>
                </c:pt>
                <c:pt idx="175">
                  <c:v>-3.3956999977817759E-3</c:v>
                </c:pt>
                <c:pt idx="176">
                  <c:v>-1.2584200012497604E-3</c:v>
                </c:pt>
                <c:pt idx="177">
                  <c:v>-7.0376000076066703E-4</c:v>
                </c:pt>
                <c:pt idx="178">
                  <c:v>7.5685400006477721E-3</c:v>
                </c:pt>
                <c:pt idx="179">
                  <c:v>1.5834099998755846E-2</c:v>
                </c:pt>
                <c:pt idx="180">
                  <c:v>-8.0394199976581149E-3</c:v>
                </c:pt>
                <c:pt idx="181">
                  <c:v>-4.4899999920744449E-5</c:v>
                </c:pt>
                <c:pt idx="182">
                  <c:v>3.0437800014624372E-3</c:v>
                </c:pt>
                <c:pt idx="183">
                  <c:v>1.1682399999699555E-3</c:v>
                </c:pt>
                <c:pt idx="184">
                  <c:v>-1.7342580002150498E-2</c:v>
                </c:pt>
                <c:pt idx="185">
                  <c:v>1.4327399985631928E-3</c:v>
                </c:pt>
                <c:pt idx="186">
                  <c:v>1.009640000120271E-3</c:v>
                </c:pt>
                <c:pt idx="187">
                  <c:v>1.6388599979109131E-3</c:v>
                </c:pt>
                <c:pt idx="188">
                  <c:v>-7.3191999399568886E-4</c:v>
                </c:pt>
                <c:pt idx="189">
                  <c:v>-8.2391800024197437E-3</c:v>
                </c:pt>
                <c:pt idx="190">
                  <c:v>3.5870200008503161E-3</c:v>
                </c:pt>
                <c:pt idx="191">
                  <c:v>1.9280800042906776E-3</c:v>
                </c:pt>
                <c:pt idx="192">
                  <c:v>-2.5427999935345724E-4</c:v>
                </c:pt>
                <c:pt idx="193">
                  <c:v>-5.8511800016276538E-3</c:v>
                </c:pt>
                <c:pt idx="194">
                  <c:v>-4.1539999801898375E-4</c:v>
                </c:pt>
                <c:pt idx="195">
                  <c:v>2.1381999977165833E-4</c:v>
                </c:pt>
                <c:pt idx="196">
                  <c:v>4.1463200032012537E-3</c:v>
                </c:pt>
                <c:pt idx="197">
                  <c:v>9.7459997050464153E-5</c:v>
                </c:pt>
                <c:pt idx="198">
                  <c:v>-3.9245999505510554E-4</c:v>
                </c:pt>
                <c:pt idx="199">
                  <c:v>2.419379998173099E-3</c:v>
                </c:pt>
                <c:pt idx="200">
                  <c:v>5.0401999760651961E-4</c:v>
                </c:pt>
                <c:pt idx="201">
                  <c:v>2.29847999435151E-3</c:v>
                </c:pt>
                <c:pt idx="202">
                  <c:v>5.005000057280995E-4</c:v>
                </c:pt>
                <c:pt idx="203">
                  <c:v>2.4710000434424728E-4</c:v>
                </c:pt>
                <c:pt idx="204">
                  <c:v>4.5893999777035788E-4</c:v>
                </c:pt>
                <c:pt idx="205">
                  <c:v>1.3600001693703234E-5</c:v>
                </c:pt>
                <c:pt idx="206">
                  <c:v>-3.1739997211843729E-5</c:v>
                </c:pt>
                <c:pt idx="207">
                  <c:v>6.8260000261943787E-5</c:v>
                </c:pt>
                <c:pt idx="208">
                  <c:v>-8.2795999333029613E-4</c:v>
                </c:pt>
                <c:pt idx="209">
                  <c:v>2.7658000180963427E-4</c:v>
                </c:pt>
                <c:pt idx="210">
                  <c:v>-1.6876000154297799E-4</c:v>
                </c:pt>
                <c:pt idx="211">
                  <c:v>-3.0654000147478655E-4</c:v>
                </c:pt>
                <c:pt idx="212">
                  <c:v>4.8120004066731781E-5</c:v>
                </c:pt>
                <c:pt idx="213">
                  <c:v>6.8120003561489284E-5</c:v>
                </c:pt>
                <c:pt idx="214">
                  <c:v>-1.9201399991288781E-3</c:v>
                </c:pt>
                <c:pt idx="215">
                  <c:v>-9.6017999749165028E-4</c:v>
                </c:pt>
                <c:pt idx="216">
                  <c:v>-2.0843599995714612E-3</c:v>
                </c:pt>
                <c:pt idx="217">
                  <c:v>-1.9241999689256772E-4</c:v>
                </c:pt>
                <c:pt idx="218">
                  <c:v>-9.5135999436024576E-4</c:v>
                </c:pt>
                <c:pt idx="219">
                  <c:v>-5.2213999879313633E-4</c:v>
                </c:pt>
                <c:pt idx="220">
                  <c:v>-5.3976799972588196E-3</c:v>
                </c:pt>
                <c:pt idx="221">
                  <c:v>-6.7835599984391592E-3</c:v>
                </c:pt>
                <c:pt idx="222">
                  <c:v>-1.5433999942615628E-4</c:v>
                </c:pt>
                <c:pt idx="223">
                  <c:v>-1.5039599966257811E-3</c:v>
                </c:pt>
                <c:pt idx="224">
                  <c:v>-1.161359999969136E-3</c:v>
                </c:pt>
                <c:pt idx="225">
                  <c:v>-2.994100002979394E-3</c:v>
                </c:pt>
                <c:pt idx="226">
                  <c:v>-4.1764599955058657E-3</c:v>
                </c:pt>
                <c:pt idx="227">
                  <c:v>-5.3799800007254817E-3</c:v>
                </c:pt>
                <c:pt idx="228">
                  <c:v>-2.1915600009378977E-3</c:v>
                </c:pt>
                <c:pt idx="229">
                  <c:v>-9.3311999808065593E-4</c:v>
                </c:pt>
                <c:pt idx="230">
                  <c:v>-1.6541179997147992E-2</c:v>
                </c:pt>
                <c:pt idx="232">
                  <c:v>-9.5200200012186542E-3</c:v>
                </c:pt>
                <c:pt idx="233">
                  <c:v>-5.3950799992890097E-3</c:v>
                </c:pt>
                <c:pt idx="234">
                  <c:v>2.2678999957861379E-3</c:v>
                </c:pt>
                <c:pt idx="235">
                  <c:v>-1.4736599987372756E-3</c:v>
                </c:pt>
                <c:pt idx="236">
                  <c:v>-1.1179800058016554E-3</c:v>
                </c:pt>
                <c:pt idx="237">
                  <c:v>7.9084000026341528E-4</c:v>
                </c:pt>
                <c:pt idx="238">
                  <c:v>-3.7035999412182719E-4</c:v>
                </c:pt>
                <c:pt idx="240">
                  <c:v>-1.4817999908700585E-4</c:v>
                </c:pt>
                <c:pt idx="241">
                  <c:v>2.7389999959268607E-3</c:v>
                </c:pt>
                <c:pt idx="242">
                  <c:v>2.2770399955334142E-3</c:v>
                </c:pt>
                <c:pt idx="243">
                  <c:v>7.9580000601708889E-5</c:v>
                </c:pt>
                <c:pt idx="244">
                  <c:v>-5.5017400009091944E-3</c:v>
                </c:pt>
                <c:pt idx="245">
                  <c:v>-9.7199997981078923E-5</c:v>
                </c:pt>
                <c:pt idx="246">
                  <c:v>7.3708199997781776E-3</c:v>
                </c:pt>
                <c:pt idx="247">
                  <c:v>2.3345599984168075E-3</c:v>
                </c:pt>
                <c:pt idx="248">
                  <c:v>-1.8266400002175942E-3</c:v>
                </c:pt>
                <c:pt idx="249">
                  <c:v>3.4318000034545548E-3</c:v>
                </c:pt>
                <c:pt idx="250">
                  <c:v>-1.2336799991317093E-3</c:v>
                </c:pt>
                <c:pt idx="251">
                  <c:v>-1.6956399995251559E-3</c:v>
                </c:pt>
                <c:pt idx="253">
                  <c:v>2.6721600006567314E-3</c:v>
                </c:pt>
                <c:pt idx="254">
                  <c:v>-2.9510000022128224E-3</c:v>
                </c:pt>
                <c:pt idx="255">
                  <c:v>-7.4411399982636794E-3</c:v>
                </c:pt>
                <c:pt idx="257">
                  <c:v>-6.8970400025136769E-3</c:v>
                </c:pt>
                <c:pt idx="258">
                  <c:v>-2.0879600051557645E-3</c:v>
                </c:pt>
                <c:pt idx="259">
                  <c:v>-7.9332999957841821E-3</c:v>
                </c:pt>
                <c:pt idx="260">
                  <c:v>-8.5721999494126067E-4</c:v>
                </c:pt>
                <c:pt idx="261">
                  <c:v>-7.6899600026081316E-3</c:v>
                </c:pt>
                <c:pt idx="262">
                  <c:v>4.5896400042693131E-3</c:v>
                </c:pt>
                <c:pt idx="263">
                  <c:v>-2.1935799995844718E-2</c:v>
                </c:pt>
                <c:pt idx="264">
                  <c:v>-2.2781139996368438E-2</c:v>
                </c:pt>
                <c:pt idx="265">
                  <c:v>7.3574000271037221E-4</c:v>
                </c:pt>
                <c:pt idx="266">
                  <c:v>5.8309999440098181E-4</c:v>
                </c:pt>
                <c:pt idx="267">
                  <c:v>3.4410399966873229E-3</c:v>
                </c:pt>
                <c:pt idx="268">
                  <c:v>4.1125799980363809E-3</c:v>
                </c:pt>
                <c:pt idx="269">
                  <c:v>-4.3449999793665484E-4</c:v>
                </c:pt>
                <c:pt idx="270">
                  <c:v>1.291959997615777E-3</c:v>
                </c:pt>
                <c:pt idx="271">
                  <c:v>-3.7352000072132796E-4</c:v>
                </c:pt>
                <c:pt idx="272">
                  <c:v>-2.6540800026850775E-3</c:v>
                </c:pt>
                <c:pt idx="273">
                  <c:v>-1.8364400020800531E-3</c:v>
                </c:pt>
                <c:pt idx="274">
                  <c:v>-5.7799999922281131E-4</c:v>
                </c:pt>
                <c:pt idx="275">
                  <c:v>2.6104200005647726E-3</c:v>
                </c:pt>
                <c:pt idx="276">
                  <c:v>2.4829800022416748E-3</c:v>
                </c:pt>
                <c:pt idx="277">
                  <c:v>4.1333600020152517E-3</c:v>
                </c:pt>
                <c:pt idx="278">
                  <c:v>3.9998600041144527E-3</c:v>
                </c:pt>
                <c:pt idx="279">
                  <c:v>6.2583000035374425E-3</c:v>
                </c:pt>
                <c:pt idx="280">
                  <c:v>6.4341200049966574E-3</c:v>
                </c:pt>
                <c:pt idx="281">
                  <c:v>2.5590599980205297E-3</c:v>
                </c:pt>
                <c:pt idx="282">
                  <c:v>-3.2651200017426163E-3</c:v>
                </c:pt>
                <c:pt idx="283">
                  <c:v>5.4890399987925775E-3</c:v>
                </c:pt>
                <c:pt idx="284">
                  <c:v>-3.6444600045797415E-3</c:v>
                </c:pt>
                <c:pt idx="285">
                  <c:v>7.9847599990898743E-3</c:v>
                </c:pt>
                <c:pt idx="286">
                  <c:v>6.0059199968236499E-3</c:v>
                </c:pt>
                <c:pt idx="287">
                  <c:v>3.2432000007247552E-3</c:v>
                </c:pt>
                <c:pt idx="288">
                  <c:v>4.8935800004983321E-3</c:v>
                </c:pt>
                <c:pt idx="289">
                  <c:v>7.0482400042237714E-3</c:v>
                </c:pt>
                <c:pt idx="290">
                  <c:v>1.5228000047500245E-3</c:v>
                </c:pt>
                <c:pt idx="291">
                  <c:v>1.6774600007920526E-3</c:v>
                </c:pt>
                <c:pt idx="292">
                  <c:v>5.1520199995138682E-3</c:v>
                </c:pt>
                <c:pt idx="293">
                  <c:v>2.3066799985826947E-3</c:v>
                </c:pt>
                <c:pt idx="294">
                  <c:v>4.3913199988310225E-3</c:v>
                </c:pt>
                <c:pt idx="295">
                  <c:v>5.8361600022180937E-3</c:v>
                </c:pt>
                <c:pt idx="296">
                  <c:v>2.2280999983195215E-3</c:v>
                </c:pt>
                <c:pt idx="297">
                  <c:v>1.7873000033432618E-3</c:v>
                </c:pt>
                <c:pt idx="298">
                  <c:v>4.7722000017529353E-3</c:v>
                </c:pt>
                <c:pt idx="299">
                  <c:v>4.331399999500718E-3</c:v>
                </c:pt>
                <c:pt idx="300">
                  <c:v>-3.8900000072317198E-4</c:v>
                </c:pt>
                <c:pt idx="301">
                  <c:v>2.3586199968121946E-3</c:v>
                </c:pt>
                <c:pt idx="302">
                  <c:v>8.7550000171177089E-4</c:v>
                </c:pt>
                <c:pt idx="303">
                  <c:v>6.1339399981079623E-3</c:v>
                </c:pt>
                <c:pt idx="304">
                  <c:v>7.4886600050376728E-3</c:v>
                </c:pt>
                <c:pt idx="305">
                  <c:v>9.984379998059012E-3</c:v>
                </c:pt>
                <c:pt idx="306">
                  <c:v>1.6135999976540916E-3</c:v>
                </c:pt>
                <c:pt idx="307">
                  <c:v>3.9747999835526571E-4</c:v>
                </c:pt>
                <c:pt idx="308">
                  <c:v>1.7279999883612618E-4</c:v>
                </c:pt>
                <c:pt idx="309">
                  <c:v>1.0248880003928207E-2</c:v>
                </c:pt>
                <c:pt idx="310">
                  <c:v>5.2912000028300099E-3</c:v>
                </c:pt>
                <c:pt idx="311">
                  <c:v>9.5284799972432666E-3</c:v>
                </c:pt>
                <c:pt idx="312">
                  <c:v>-7.8422999940812588E-3</c:v>
                </c:pt>
                <c:pt idx="313">
                  <c:v>2.4584600032540038E-3</c:v>
                </c:pt>
                <c:pt idx="314">
                  <c:v>1.0876799933612347E-3</c:v>
                </c:pt>
                <c:pt idx="315">
                  <c:v>3.5768599991570227E-3</c:v>
                </c:pt>
                <c:pt idx="316">
                  <c:v>4.0514200009056367E-3</c:v>
                </c:pt>
                <c:pt idx="317">
                  <c:v>6.911379998200573E-3</c:v>
                </c:pt>
                <c:pt idx="318">
                  <c:v>2.1486600016942248E-3</c:v>
                </c:pt>
                <c:pt idx="319">
                  <c:v>1.1673199987853877E-3</c:v>
                </c:pt>
                <c:pt idx="320">
                  <c:v>5.683719995431602E-3</c:v>
                </c:pt>
                <c:pt idx="321">
                  <c:v>9.9421599952620454E-3</c:v>
                </c:pt>
                <c:pt idx="322">
                  <c:v>1.3341000012587756E-3</c:v>
                </c:pt>
                <c:pt idx="323">
                  <c:v>-5.386299999372568E-3</c:v>
                </c:pt>
                <c:pt idx="324">
                  <c:v>6.2545600012526847E-3</c:v>
                </c:pt>
                <c:pt idx="325">
                  <c:v>8.5679199983133003E-3</c:v>
                </c:pt>
                <c:pt idx="326">
                  <c:v>6.0908599989488721E-3</c:v>
                </c:pt>
                <c:pt idx="328">
                  <c:v>9.4163399990065955E-3</c:v>
                </c:pt>
                <c:pt idx="329">
                  <c:v>2.8082800054107793E-3</c:v>
                </c:pt>
                <c:pt idx="330">
                  <c:v>8.0727800013846718E-3</c:v>
                </c:pt>
                <c:pt idx="331">
                  <c:v>9.2274400012684055E-3</c:v>
                </c:pt>
                <c:pt idx="332">
                  <c:v>1.722744000289822E-2</c:v>
                </c:pt>
                <c:pt idx="333">
                  <c:v>8.0053600031533279E-3</c:v>
                </c:pt>
                <c:pt idx="334">
                  <c:v>4.8930199991445988E-3</c:v>
                </c:pt>
                <c:pt idx="335">
                  <c:v>3.1937800013110973E-3</c:v>
                </c:pt>
                <c:pt idx="336">
                  <c:v>8.4656399994855747E-3</c:v>
                </c:pt>
                <c:pt idx="337">
                  <c:v>8.5056399984750897E-3</c:v>
                </c:pt>
                <c:pt idx="338">
                  <c:v>7.7675799984717742E-3</c:v>
                </c:pt>
                <c:pt idx="339">
                  <c:v>7.7975800013518892E-3</c:v>
                </c:pt>
                <c:pt idx="340">
                  <c:v>8.5322400045697577E-3</c:v>
                </c:pt>
                <c:pt idx="341">
                  <c:v>8.5522400040645152E-3</c:v>
                </c:pt>
                <c:pt idx="342">
                  <c:v>8.096900004602503E-3</c:v>
                </c:pt>
                <c:pt idx="343">
                  <c:v>8.106900000711903E-3</c:v>
                </c:pt>
                <c:pt idx="344">
                  <c:v>8.3348600019235164E-3</c:v>
                </c:pt>
                <c:pt idx="345">
                  <c:v>8.3648600048036315E-3</c:v>
                </c:pt>
                <c:pt idx="346">
                  <c:v>8.4895199979655445E-3</c:v>
                </c:pt>
                <c:pt idx="347">
                  <c:v>8.499520001350902E-3</c:v>
                </c:pt>
                <c:pt idx="348">
                  <c:v>7.7565399988088757E-3</c:v>
                </c:pt>
                <c:pt idx="349">
                  <c:v>7.5530199974309653E-3</c:v>
                </c:pt>
                <c:pt idx="350">
                  <c:v>1.2397880003845785E-2</c:v>
                </c:pt>
                <c:pt idx="351">
                  <c:v>1.4457900004344992E-2</c:v>
                </c:pt>
                <c:pt idx="352">
                  <c:v>1.4777320000575855E-2</c:v>
                </c:pt>
                <c:pt idx="353">
                  <c:v>5.9657399979187176E-3</c:v>
                </c:pt>
                <c:pt idx="354">
                  <c:v>9.370280007715337E-3</c:v>
                </c:pt>
                <c:pt idx="355">
                  <c:v>9.9843999996664934E-3</c:v>
                </c:pt>
                <c:pt idx="356">
                  <c:v>1.5543599998636637E-2</c:v>
                </c:pt>
                <c:pt idx="357">
                  <c:v>1.3157720000890549E-2</c:v>
                </c:pt>
                <c:pt idx="358">
                  <c:v>1.3884179999877233E-2</c:v>
                </c:pt>
                <c:pt idx="359">
                  <c:v>1.0093760000017937E-2</c:v>
                </c:pt>
                <c:pt idx="360">
                  <c:v>1.2503400001151022E-2</c:v>
                </c:pt>
                <c:pt idx="361">
                  <c:v>1.0467139996762853E-2</c:v>
                </c:pt>
                <c:pt idx="362">
                  <c:v>1.4117520004219841E-2</c:v>
                </c:pt>
                <c:pt idx="364">
                  <c:v>7.6344000044628046E-3</c:v>
                </c:pt>
                <c:pt idx="365">
                  <c:v>7.4182799944537692E-3</c:v>
                </c:pt>
                <c:pt idx="366">
                  <c:v>1.845203999982914E-2</c:v>
                </c:pt>
                <c:pt idx="367">
                  <c:v>9.8565799999050796E-3</c:v>
                </c:pt>
                <c:pt idx="368">
                  <c:v>1.0561880000750534E-2</c:v>
                </c:pt>
                <c:pt idx="369">
                  <c:v>1.0604199997032993E-2</c:v>
                </c:pt>
                <c:pt idx="370">
                  <c:v>1.4904960000421852E-2</c:v>
                </c:pt>
                <c:pt idx="371">
                  <c:v>1.4400679996469989E-2</c:v>
                </c:pt>
                <c:pt idx="372">
                  <c:v>7.8560999972978607E-3</c:v>
                </c:pt>
                <c:pt idx="373">
                  <c:v>1.333065999642713E-2</c:v>
                </c:pt>
                <c:pt idx="374">
                  <c:v>1.2832439999328926E-2</c:v>
                </c:pt>
                <c:pt idx="375">
                  <c:v>1.4245539998228196E-2</c:v>
                </c:pt>
                <c:pt idx="376">
                  <c:v>5.2666999981738627E-3</c:v>
                </c:pt>
                <c:pt idx="377">
                  <c:v>1.0300460002326872E-2</c:v>
                </c:pt>
                <c:pt idx="378">
                  <c:v>1.7580059997271746E-2</c:v>
                </c:pt>
                <c:pt idx="379">
                  <c:v>1.8579099996713921E-2</c:v>
                </c:pt>
                <c:pt idx="380">
                  <c:v>1.2716160003037658E-2</c:v>
                </c:pt>
                <c:pt idx="381">
                  <c:v>1.6163020001840778E-2</c:v>
                </c:pt>
                <c:pt idx="382">
                  <c:v>1.1400299998058472E-2</c:v>
                </c:pt>
                <c:pt idx="383">
                  <c:v>1.5813400001206901E-2</c:v>
                </c:pt>
                <c:pt idx="384">
                  <c:v>1.2309120000281837E-2</c:v>
                </c:pt>
                <c:pt idx="385">
                  <c:v>1.1938339994230773E-2</c:v>
                </c:pt>
                <c:pt idx="386">
                  <c:v>1.0105599998496473E-2</c:v>
                </c:pt>
                <c:pt idx="387">
                  <c:v>1.8944400006148499E-2</c:v>
                </c:pt>
                <c:pt idx="388">
                  <c:v>1.7181679999339394E-2</c:v>
                </c:pt>
                <c:pt idx="389">
                  <c:v>2.7181680001376662E-2</c:v>
                </c:pt>
                <c:pt idx="390">
                  <c:v>1.5412420005304739E-2</c:v>
                </c:pt>
                <c:pt idx="391">
                  <c:v>9.0265399994677864E-3</c:v>
                </c:pt>
                <c:pt idx="392">
                  <c:v>1.8661819995031692E-2</c:v>
                </c:pt>
                <c:pt idx="393">
                  <c:v>8.6678799998480827E-3</c:v>
                </c:pt>
                <c:pt idx="394">
                  <c:v>1.5181299997493625E-2</c:v>
                </c:pt>
                <c:pt idx="395">
                  <c:v>1.2965180001629051E-2</c:v>
                </c:pt>
                <c:pt idx="396">
                  <c:v>1.5132440006709658E-2</c:v>
                </c:pt>
                <c:pt idx="397">
                  <c:v>2.4020099997869693E-2</c:v>
                </c:pt>
                <c:pt idx="398">
                  <c:v>2.222718000120949E-2</c:v>
                </c:pt>
                <c:pt idx="399">
                  <c:v>2.1619120001560077E-2</c:v>
                </c:pt>
                <c:pt idx="400">
                  <c:v>1.7190440004924312E-2</c:v>
                </c:pt>
                <c:pt idx="401">
                  <c:v>1.8670099998416845E-2</c:v>
                </c:pt>
                <c:pt idx="402">
                  <c:v>1.7059540004993323E-2</c:v>
                </c:pt>
                <c:pt idx="403">
                  <c:v>1.3317980003193952E-2</c:v>
                </c:pt>
                <c:pt idx="404">
                  <c:v>1.9548719996237196E-2</c:v>
                </c:pt>
                <c:pt idx="405">
                  <c:v>1.4086759998463094E-2</c:v>
                </c:pt>
                <c:pt idx="406">
                  <c:v>1.8112460005795583E-2</c:v>
                </c:pt>
                <c:pt idx="407">
                  <c:v>1.8212460003269371E-2</c:v>
                </c:pt>
                <c:pt idx="408">
                  <c:v>1.7167120000522118E-2</c:v>
                </c:pt>
                <c:pt idx="409">
                  <c:v>2.3308940006245393E-2</c:v>
                </c:pt>
                <c:pt idx="410">
                  <c:v>2.0622299998649396E-2</c:v>
                </c:pt>
                <c:pt idx="411">
                  <c:v>2.0153799996478483E-2</c:v>
                </c:pt>
                <c:pt idx="412">
                  <c:v>2.2089840000262484E-2</c:v>
                </c:pt>
                <c:pt idx="413">
                  <c:v>2.1941239996522199E-2</c:v>
                </c:pt>
                <c:pt idx="414">
                  <c:v>1.7850060001364909E-2</c:v>
                </c:pt>
                <c:pt idx="415">
                  <c:v>1.6679339998518117E-2</c:v>
                </c:pt>
                <c:pt idx="416">
                  <c:v>1.4834000001428649E-2</c:v>
                </c:pt>
                <c:pt idx="417">
                  <c:v>2.1105040003021713E-2</c:v>
                </c:pt>
                <c:pt idx="418">
                  <c:v>1.7685399994661566E-2</c:v>
                </c:pt>
                <c:pt idx="419">
                  <c:v>2.10748399986187E-2</c:v>
                </c:pt>
                <c:pt idx="420">
                  <c:v>2.8074839996406808E-2</c:v>
                </c:pt>
                <c:pt idx="421">
                  <c:v>1.9533819999196567E-2</c:v>
                </c:pt>
                <c:pt idx="422">
                  <c:v>2.1147940002265386E-2</c:v>
                </c:pt>
                <c:pt idx="423">
                  <c:v>2.5986740001826547E-2</c:v>
                </c:pt>
                <c:pt idx="424">
                  <c:v>2.361595999536803E-2</c:v>
                </c:pt>
                <c:pt idx="425">
                  <c:v>2.3369160000584088E-2</c:v>
                </c:pt>
                <c:pt idx="426">
                  <c:v>1.6268939994915854E-2</c:v>
                </c:pt>
                <c:pt idx="427">
                  <c:v>2.2482079999463167E-2</c:v>
                </c:pt>
                <c:pt idx="428">
                  <c:v>2.4494199999026023E-2</c:v>
                </c:pt>
                <c:pt idx="429">
                  <c:v>2.6403020005091093E-2</c:v>
                </c:pt>
                <c:pt idx="430">
                  <c:v>1.9575379999878351E-2</c:v>
                </c:pt>
                <c:pt idx="431">
                  <c:v>2.9937600003904663E-2</c:v>
                </c:pt>
                <c:pt idx="432">
                  <c:v>2.9846419995010365E-2</c:v>
                </c:pt>
                <c:pt idx="433">
                  <c:v>2.9445439999108203E-2</c:v>
                </c:pt>
                <c:pt idx="434">
                  <c:v>3.2089280000946019E-2</c:v>
                </c:pt>
                <c:pt idx="435">
                  <c:v>2.7156800002558157E-2</c:v>
                </c:pt>
                <c:pt idx="436">
                  <c:v>2.5432459995499812E-2</c:v>
                </c:pt>
                <c:pt idx="437">
                  <c:v>3.0445060001511592E-2</c:v>
                </c:pt>
                <c:pt idx="438">
                  <c:v>2.8247600006579887E-2</c:v>
                </c:pt>
                <c:pt idx="439">
                  <c:v>2.5253660001908429E-2</c:v>
                </c:pt>
                <c:pt idx="440">
                  <c:v>2.8749379998771474E-2</c:v>
                </c:pt>
                <c:pt idx="441">
                  <c:v>3.375543999572983E-2</c:v>
                </c:pt>
                <c:pt idx="442">
                  <c:v>3.331464000075357E-2</c:v>
                </c:pt>
                <c:pt idx="443">
                  <c:v>2.9013400002440903E-2</c:v>
                </c:pt>
                <c:pt idx="444">
                  <c:v>2.2551440000825096E-2</c:v>
                </c:pt>
                <c:pt idx="445">
                  <c:v>3.410111999255605E-2</c:v>
                </c:pt>
                <c:pt idx="446">
                  <c:v>2.4988780001876876E-2</c:v>
                </c:pt>
                <c:pt idx="447">
                  <c:v>3.0226060007407796E-2</c:v>
                </c:pt>
                <c:pt idx="448">
                  <c:v>3.2232119992841035E-2</c:v>
                </c:pt>
                <c:pt idx="449">
                  <c:v>3.6195859996951185E-2</c:v>
                </c:pt>
                <c:pt idx="450">
                  <c:v>3.3735919998434838E-2</c:v>
                </c:pt>
                <c:pt idx="451">
                  <c:v>3.3943479997105896E-2</c:v>
                </c:pt>
                <c:pt idx="452">
                  <c:v>3.5669939999934286E-2</c:v>
                </c:pt>
                <c:pt idx="453">
                  <c:v>0.13944449999689823</c:v>
                </c:pt>
                <c:pt idx="454">
                  <c:v>0.13166566000290914</c:v>
                </c:pt>
                <c:pt idx="455">
                  <c:v>3.1730919996334706E-2</c:v>
                </c:pt>
                <c:pt idx="456">
                  <c:v>3.1175759999314323E-2</c:v>
                </c:pt>
                <c:pt idx="457">
                  <c:v>3.2052839997049887E-2</c:v>
                </c:pt>
                <c:pt idx="458">
                  <c:v>3.3692640005028807E-2</c:v>
                </c:pt>
                <c:pt idx="459">
                  <c:v>3.1847300000663381E-2</c:v>
                </c:pt>
                <c:pt idx="460">
                  <c:v>3.309265999996569E-2</c:v>
                </c:pt>
                <c:pt idx="461">
                  <c:v>2.9790939996019006E-2</c:v>
                </c:pt>
                <c:pt idx="462">
                  <c:v>3.7851920002140105E-2</c:v>
                </c:pt>
                <c:pt idx="463">
                  <c:v>3.5906839999370277E-2</c:v>
                </c:pt>
                <c:pt idx="464">
                  <c:v>3.7353700005041901E-2</c:v>
                </c:pt>
                <c:pt idx="465">
                  <c:v>3.1584439995640423E-2</c:v>
                </c:pt>
                <c:pt idx="466">
                  <c:v>4.0156240000214893E-2</c:v>
                </c:pt>
                <c:pt idx="467">
                  <c:v>3.749076000531204E-2</c:v>
                </c:pt>
                <c:pt idx="468">
                  <c:v>2.8997060006076936E-2</c:v>
                </c:pt>
                <c:pt idx="469">
                  <c:v>4.0524039999581873E-2</c:v>
                </c:pt>
                <c:pt idx="470">
                  <c:v>3.2761319998826366E-2</c:v>
                </c:pt>
                <c:pt idx="471">
                  <c:v>3.2948780004517175E-2</c:v>
                </c:pt>
                <c:pt idx="472">
                  <c:v>3.5810280001896899E-2</c:v>
                </c:pt>
                <c:pt idx="473">
                  <c:v>3.7069260004500393E-2</c:v>
                </c:pt>
                <c:pt idx="474">
                  <c:v>3.6743919998116326E-2</c:v>
                </c:pt>
                <c:pt idx="475">
                  <c:v>3.7428579998959322E-2</c:v>
                </c:pt>
                <c:pt idx="476">
                  <c:v>3.67911999928765E-2</c:v>
                </c:pt>
                <c:pt idx="477">
                  <c:v>3.7055860004329588E-2</c:v>
                </c:pt>
                <c:pt idx="478">
                  <c:v>3.8543140006368048E-2</c:v>
                </c:pt>
                <c:pt idx="479">
                  <c:v>3.6967799998819828E-2</c:v>
                </c:pt>
                <c:pt idx="480">
                  <c:v>2.9466240004694555E-2</c:v>
                </c:pt>
                <c:pt idx="481">
                  <c:v>3.6353900002723094E-2</c:v>
                </c:pt>
                <c:pt idx="482">
                  <c:v>3.7553900001512375E-2</c:v>
                </c:pt>
                <c:pt idx="483">
                  <c:v>3.7008560000685975E-2</c:v>
                </c:pt>
                <c:pt idx="484">
                  <c:v>3.7321659998269752E-2</c:v>
                </c:pt>
                <c:pt idx="485">
                  <c:v>3.6576320002495777E-2</c:v>
                </c:pt>
                <c:pt idx="486">
                  <c:v>3.69007600020268E-2</c:v>
                </c:pt>
                <c:pt idx="487">
                  <c:v>3.7855419999687001E-2</c:v>
                </c:pt>
                <c:pt idx="488">
                  <c:v>3.6910079994413536E-2</c:v>
                </c:pt>
                <c:pt idx="489">
                  <c:v>3.7664240000594873E-2</c:v>
                </c:pt>
                <c:pt idx="490">
                  <c:v>4.192522000084864E-2</c:v>
                </c:pt>
                <c:pt idx="491">
                  <c:v>4.416510000010021E-2</c:v>
                </c:pt>
                <c:pt idx="492">
                  <c:v>3.8414980001107324E-2</c:v>
                </c:pt>
                <c:pt idx="493">
                  <c:v>4.1409960002056323E-2</c:v>
                </c:pt>
                <c:pt idx="494">
                  <c:v>4.1754599995329045E-2</c:v>
                </c:pt>
                <c:pt idx="495">
                  <c:v>4.4577820000995416E-2</c:v>
                </c:pt>
                <c:pt idx="496">
                  <c:v>4.4156680007290561E-2</c:v>
                </c:pt>
                <c:pt idx="497">
                  <c:v>4.1638800001237541E-2</c:v>
                </c:pt>
                <c:pt idx="500">
                  <c:v>4.4029759999830276E-2</c:v>
                </c:pt>
                <c:pt idx="501">
                  <c:v>4.4329760006803554E-2</c:v>
                </c:pt>
                <c:pt idx="502">
                  <c:v>4.4529760001751129E-2</c:v>
                </c:pt>
                <c:pt idx="503">
                  <c:v>4.9900800004252233E-2</c:v>
                </c:pt>
                <c:pt idx="504">
                  <c:v>4.447722000622889E-2</c:v>
                </c:pt>
                <c:pt idx="505">
                  <c:v>4.9166659999173135E-2</c:v>
                </c:pt>
                <c:pt idx="506">
                  <c:v>4.9926659994525835E-2</c:v>
                </c:pt>
                <c:pt idx="507">
                  <c:v>4.9966660000791308E-2</c:v>
                </c:pt>
                <c:pt idx="508">
                  <c:v>4.8867820005398244E-2</c:v>
                </c:pt>
                <c:pt idx="509">
                  <c:v>4.8887820004893001E-2</c:v>
                </c:pt>
                <c:pt idx="510">
                  <c:v>4.9547820002771914E-2</c:v>
                </c:pt>
                <c:pt idx="511">
                  <c:v>4.9587820001761429E-2</c:v>
                </c:pt>
                <c:pt idx="512">
                  <c:v>4.7754320003150497E-2</c:v>
                </c:pt>
                <c:pt idx="513">
                  <c:v>4.8976239995681681E-2</c:v>
                </c:pt>
                <c:pt idx="514">
                  <c:v>4.9502699999720789E-2</c:v>
                </c:pt>
                <c:pt idx="515">
                  <c:v>4.9019199999747798E-2</c:v>
                </c:pt>
                <c:pt idx="516">
                  <c:v>4.8664920002920553E-2</c:v>
                </c:pt>
                <c:pt idx="517">
                  <c:v>4.8674919999029953E-2</c:v>
                </c:pt>
                <c:pt idx="518">
                  <c:v>4.9864920001709834E-2</c:v>
                </c:pt>
                <c:pt idx="519">
                  <c:v>4.9874919997819234E-2</c:v>
                </c:pt>
                <c:pt idx="520">
                  <c:v>4.9369579995982349E-2</c:v>
                </c:pt>
                <c:pt idx="521">
                  <c:v>4.9419579998357221E-2</c:v>
                </c:pt>
                <c:pt idx="522">
                  <c:v>4.9619580000580754E-2</c:v>
                </c:pt>
                <c:pt idx="523">
                  <c:v>5.0634239996725228E-2</c:v>
                </c:pt>
                <c:pt idx="524">
                  <c:v>5.0674239995714743E-2</c:v>
                </c:pt>
                <c:pt idx="525">
                  <c:v>5.1154239998140838E-2</c:v>
                </c:pt>
                <c:pt idx="526">
                  <c:v>5.1174239997635596E-2</c:v>
                </c:pt>
                <c:pt idx="528">
                  <c:v>4.6827420002955478E-2</c:v>
                </c:pt>
                <c:pt idx="529">
                  <c:v>5.0604760006535798E-2</c:v>
                </c:pt>
                <c:pt idx="530">
                  <c:v>5.0759679994371254E-2</c:v>
                </c:pt>
                <c:pt idx="531">
                  <c:v>5.6319199997233227E-2</c:v>
                </c:pt>
                <c:pt idx="532">
                  <c:v>5.2430039999308065E-2</c:v>
                </c:pt>
                <c:pt idx="533">
                  <c:v>5.2380180000909604E-2</c:v>
                </c:pt>
                <c:pt idx="534">
                  <c:v>5.313484000362223E-2</c:v>
                </c:pt>
                <c:pt idx="535">
                  <c:v>5.660236000403529E-2</c:v>
                </c:pt>
                <c:pt idx="536">
                  <c:v>5.3468120000616182E-2</c:v>
                </c:pt>
                <c:pt idx="537">
                  <c:v>5.2788020002481062E-2</c:v>
                </c:pt>
                <c:pt idx="538">
                  <c:v>5.2888019999954849E-2</c:v>
                </c:pt>
                <c:pt idx="539">
                  <c:v>5.2908019999449607E-2</c:v>
                </c:pt>
                <c:pt idx="540">
                  <c:v>5.3742680000141263E-2</c:v>
                </c:pt>
                <c:pt idx="541">
                  <c:v>5.4002680000849068E-2</c:v>
                </c:pt>
                <c:pt idx="542">
                  <c:v>5.4042679999838583E-2</c:v>
                </c:pt>
                <c:pt idx="543">
                  <c:v>5.4019019997213036E-2</c:v>
                </c:pt>
                <c:pt idx="544">
                  <c:v>5.5301920001511462E-2</c:v>
                </c:pt>
                <c:pt idx="545">
                  <c:v>5.4810739995446056E-2</c:v>
                </c:pt>
                <c:pt idx="546">
                  <c:v>5.4810739995446056E-2</c:v>
                </c:pt>
                <c:pt idx="547">
                  <c:v>5.3440780000528321E-2</c:v>
                </c:pt>
                <c:pt idx="548">
                  <c:v>5.4497279998031445E-2</c:v>
                </c:pt>
                <c:pt idx="549">
                  <c:v>5.774154000391718E-2</c:v>
                </c:pt>
                <c:pt idx="550">
                  <c:v>5.689919999713311E-2</c:v>
                </c:pt>
                <c:pt idx="551">
                  <c:v>5.7832980004604906E-2</c:v>
                </c:pt>
                <c:pt idx="552">
                  <c:v>5.7287639996502548E-2</c:v>
                </c:pt>
                <c:pt idx="553">
                  <c:v>5.7324419998622034E-2</c:v>
                </c:pt>
                <c:pt idx="554">
                  <c:v>5.7205040000553709E-2</c:v>
                </c:pt>
                <c:pt idx="555">
                  <c:v>5.7398999997531064E-2</c:v>
                </c:pt>
                <c:pt idx="556">
                  <c:v>5.9223939999355935E-2</c:v>
                </c:pt>
                <c:pt idx="557">
                  <c:v>5.7504800002789125E-2</c:v>
                </c:pt>
                <c:pt idx="558">
                  <c:v>5.8447639996302314E-2</c:v>
                </c:pt>
                <c:pt idx="559">
                  <c:v>5.9347640002670232E-2</c:v>
                </c:pt>
                <c:pt idx="560">
                  <c:v>5.9802300005685538E-2</c:v>
                </c:pt>
                <c:pt idx="561">
                  <c:v>6.053958000120474E-2</c:v>
                </c:pt>
                <c:pt idx="562">
                  <c:v>5.9568800003034994E-2</c:v>
                </c:pt>
                <c:pt idx="563">
                  <c:v>5.9123459999682382E-2</c:v>
                </c:pt>
                <c:pt idx="564">
                  <c:v>5.941935999726411E-2</c:v>
                </c:pt>
                <c:pt idx="565">
                  <c:v>5.5410199995094445E-2</c:v>
                </c:pt>
                <c:pt idx="566">
                  <c:v>6.0590401968511287E-2</c:v>
                </c:pt>
                <c:pt idx="567">
                  <c:v>6.093504476302769E-2</c:v>
                </c:pt>
                <c:pt idx="568">
                  <c:v>6.0577758828003425E-2</c:v>
                </c:pt>
                <c:pt idx="569">
                  <c:v>6.0827315704955254E-2</c:v>
                </c:pt>
                <c:pt idx="570">
                  <c:v>6.0741002504073549E-2</c:v>
                </c:pt>
                <c:pt idx="571">
                  <c:v>6.0882607656822074E-2</c:v>
                </c:pt>
                <c:pt idx="572">
                  <c:v>6.0785935274907388E-2</c:v>
                </c:pt>
                <c:pt idx="573">
                  <c:v>6.0614661801082548E-2</c:v>
                </c:pt>
                <c:pt idx="574">
                  <c:v>6.0834791802335531E-2</c:v>
                </c:pt>
                <c:pt idx="575">
                  <c:v>6.0754751168133225E-2</c:v>
                </c:pt>
                <c:pt idx="576">
                  <c:v>6.0766054906707723E-2</c:v>
                </c:pt>
                <c:pt idx="577">
                  <c:v>6.0864292470796499E-2</c:v>
                </c:pt>
                <c:pt idx="578">
                  <c:v>6.0708329794579186E-2</c:v>
                </c:pt>
                <c:pt idx="579">
                  <c:v>6.0782212465710472E-2</c:v>
                </c:pt>
                <c:pt idx="580">
                  <c:v>6.0909695501322858E-2</c:v>
                </c:pt>
                <c:pt idx="581">
                  <c:v>6.0779991996241733E-2</c:v>
                </c:pt>
                <c:pt idx="582">
                  <c:v>6.0841805796371773E-2</c:v>
                </c:pt>
                <c:pt idx="583">
                  <c:v>6.0901149896380957E-2</c:v>
                </c:pt>
                <c:pt idx="584">
                  <c:v>6.077611703221919E-2</c:v>
                </c:pt>
                <c:pt idx="585">
                  <c:v>6.0967936762608588E-2</c:v>
                </c:pt>
                <c:pt idx="586">
                  <c:v>6.0726436939148698E-2</c:v>
                </c:pt>
                <c:pt idx="587">
                  <c:v>6.0766317154048011E-2</c:v>
                </c:pt>
                <c:pt idx="588">
                  <c:v>6.0851783535326831E-2</c:v>
                </c:pt>
                <c:pt idx="589">
                  <c:v>6.0859313562104944E-2</c:v>
                </c:pt>
                <c:pt idx="590">
                  <c:v>6.1013043428829405E-2</c:v>
                </c:pt>
                <c:pt idx="591">
                  <c:v>6.0902498706127517E-2</c:v>
                </c:pt>
                <c:pt idx="592">
                  <c:v>6.0863516191602685E-2</c:v>
                </c:pt>
                <c:pt idx="593">
                  <c:v>6.0905185768206138E-2</c:v>
                </c:pt>
                <c:pt idx="594">
                  <c:v>6.0752716723072808E-2</c:v>
                </c:pt>
                <c:pt idx="595">
                  <c:v>6.075593253626721E-2</c:v>
                </c:pt>
                <c:pt idx="596">
                  <c:v>6.0890325068612583E-2</c:v>
                </c:pt>
                <c:pt idx="597">
                  <c:v>6.0757653729524463E-2</c:v>
                </c:pt>
                <c:pt idx="598">
                  <c:v>6.0793307799031027E-2</c:v>
                </c:pt>
                <c:pt idx="599">
                  <c:v>6.0883508464030456E-2</c:v>
                </c:pt>
                <c:pt idx="600">
                  <c:v>6.078689682908589E-2</c:v>
                </c:pt>
                <c:pt idx="601">
                  <c:v>6.0818472040409688E-2</c:v>
                </c:pt>
                <c:pt idx="602">
                  <c:v>6.0831557631900068E-2</c:v>
                </c:pt>
                <c:pt idx="603">
                  <c:v>6.0880496574100107E-2</c:v>
                </c:pt>
                <c:pt idx="604">
                  <c:v>6.0884668499056716E-2</c:v>
                </c:pt>
                <c:pt idx="605">
                  <c:v>6.0833935982373077E-2</c:v>
                </c:pt>
                <c:pt idx="606">
                  <c:v>6.085933403664967E-2</c:v>
                </c:pt>
                <c:pt idx="607">
                  <c:v>6.1021253364742734E-2</c:v>
                </c:pt>
                <c:pt idx="608">
                  <c:v>6.0891117529536132E-2</c:v>
                </c:pt>
                <c:pt idx="609">
                  <c:v>6.096078893460799E-2</c:v>
                </c:pt>
                <c:pt idx="610">
                  <c:v>6.0918211034731939E-2</c:v>
                </c:pt>
                <c:pt idx="611">
                  <c:v>6.0903655561560299E-2</c:v>
                </c:pt>
                <c:pt idx="612">
                  <c:v>6.091899373132037E-2</c:v>
                </c:pt>
                <c:pt idx="613">
                  <c:v>6.0906636470463127E-2</c:v>
                </c:pt>
                <c:pt idx="614">
                  <c:v>6.0916848691704217E-2</c:v>
                </c:pt>
                <c:pt idx="615">
                  <c:v>6.0886209328600671E-2</c:v>
                </c:pt>
                <c:pt idx="616">
                  <c:v>6.0898036732396577E-2</c:v>
                </c:pt>
                <c:pt idx="617">
                  <c:v>6.1087560003215913E-2</c:v>
                </c:pt>
                <c:pt idx="618">
                  <c:v>6.0963067029661033E-2</c:v>
                </c:pt>
                <c:pt idx="619">
                  <c:v>6.0840389036457054E-2</c:v>
                </c:pt>
                <c:pt idx="620">
                  <c:v>6.0861212710733525E-2</c:v>
                </c:pt>
                <c:pt idx="621">
                  <c:v>6.0916433707461692E-2</c:v>
                </c:pt>
                <c:pt idx="622">
                  <c:v>6.0934058667044155E-2</c:v>
                </c:pt>
                <c:pt idx="623">
                  <c:v>6.0943318108911626E-2</c:v>
                </c:pt>
                <c:pt idx="624">
                  <c:v>6.086516360664973E-2</c:v>
                </c:pt>
                <c:pt idx="625">
                  <c:v>6.0880173397890758E-2</c:v>
                </c:pt>
                <c:pt idx="626">
                  <c:v>6.0931436564715113E-2</c:v>
                </c:pt>
                <c:pt idx="627">
                  <c:v>6.1040905100526288E-2</c:v>
                </c:pt>
                <c:pt idx="628">
                  <c:v>6.0838189361675177E-2</c:v>
                </c:pt>
                <c:pt idx="629">
                  <c:v>6.0895055095897987E-2</c:v>
                </c:pt>
                <c:pt idx="630">
                  <c:v>6.0884806560352445E-2</c:v>
                </c:pt>
                <c:pt idx="631">
                  <c:v>6.0913402958249208E-2</c:v>
                </c:pt>
                <c:pt idx="632">
                  <c:v>6.099730463756714E-2</c:v>
                </c:pt>
                <c:pt idx="633">
                  <c:v>6.0917598602827638E-2</c:v>
                </c:pt>
                <c:pt idx="634">
                  <c:v>6.1036070270347409E-2</c:v>
                </c:pt>
                <c:pt idx="635">
                  <c:v>6.1253622901858762E-2</c:v>
                </c:pt>
                <c:pt idx="636">
                  <c:v>6.2112519997754134E-2</c:v>
                </c:pt>
                <c:pt idx="637">
                  <c:v>6.1367180001980159E-2</c:v>
                </c:pt>
                <c:pt idx="638">
                  <c:v>6.2221840002166573E-2</c:v>
                </c:pt>
                <c:pt idx="639">
                  <c:v>6.285746036155615E-2</c:v>
                </c:pt>
                <c:pt idx="640">
                  <c:v>6.279045080736978E-2</c:v>
                </c:pt>
                <c:pt idx="641">
                  <c:v>6.2848848567227833E-2</c:v>
                </c:pt>
                <c:pt idx="642">
                  <c:v>6.249204276537057E-2</c:v>
                </c:pt>
                <c:pt idx="643">
                  <c:v>6.2898484495235607E-2</c:v>
                </c:pt>
                <c:pt idx="644">
                  <c:v>6.253120036853943E-2</c:v>
                </c:pt>
                <c:pt idx="645">
                  <c:v>6.260951999865938E-2</c:v>
                </c:pt>
                <c:pt idx="646">
                  <c:v>6.2619520002044737E-2</c:v>
                </c:pt>
                <c:pt idx="647">
                  <c:v>6.2619520002044737E-2</c:v>
                </c:pt>
                <c:pt idx="648">
                  <c:v>6.2264180000056513E-2</c:v>
                </c:pt>
                <c:pt idx="649">
                  <c:v>6.2274179996165913E-2</c:v>
                </c:pt>
                <c:pt idx="650">
                  <c:v>6.2274179996165913E-2</c:v>
                </c:pt>
                <c:pt idx="651">
                  <c:v>6.9699040002888069E-2</c:v>
                </c:pt>
                <c:pt idx="652">
                  <c:v>6.591088000277523E-2</c:v>
                </c:pt>
                <c:pt idx="653">
                  <c:v>6.6656240000156686E-2</c:v>
                </c:pt>
                <c:pt idx="654">
                  <c:v>6.5510899992659688E-2</c:v>
                </c:pt>
                <c:pt idx="655">
                  <c:v>6.6230799995537382E-2</c:v>
                </c:pt>
                <c:pt idx="656">
                  <c:v>6.6078080002625939E-2</c:v>
                </c:pt>
                <c:pt idx="657">
                  <c:v>6.5523500001290813E-2</c:v>
                </c:pt>
                <c:pt idx="658">
                  <c:v>6.6778159998648334E-2</c:v>
                </c:pt>
                <c:pt idx="659">
                  <c:v>6.7406119997031055E-2</c:v>
                </c:pt>
                <c:pt idx="660">
                  <c:v>6.3760779994481709E-2</c:v>
                </c:pt>
                <c:pt idx="661">
                  <c:v>6.6715439992549364E-2</c:v>
                </c:pt>
                <c:pt idx="662">
                  <c:v>6.6031059999659192E-2</c:v>
                </c:pt>
                <c:pt idx="663">
                  <c:v>6.6031059999659192E-2</c:v>
                </c:pt>
                <c:pt idx="664">
                  <c:v>6.7185719999542926E-2</c:v>
                </c:pt>
                <c:pt idx="665">
                  <c:v>6.7185719999542926E-2</c:v>
                </c:pt>
                <c:pt idx="666">
                  <c:v>6.6368619998684153E-2</c:v>
                </c:pt>
                <c:pt idx="667">
                  <c:v>6.77147199967294E-2</c:v>
                </c:pt>
                <c:pt idx="668">
                  <c:v>6.8064719998801593E-2</c:v>
                </c:pt>
                <c:pt idx="669">
                  <c:v>6.6869380003481638E-2</c:v>
                </c:pt>
                <c:pt idx="670">
                  <c:v>6.8624040002760012E-2</c:v>
                </c:pt>
                <c:pt idx="671">
                  <c:v>7.0050819995230995E-2</c:v>
                </c:pt>
                <c:pt idx="672">
                  <c:v>7.0418080002127681E-2</c:v>
                </c:pt>
                <c:pt idx="673">
                  <c:v>7.0172740000998601E-2</c:v>
                </c:pt>
                <c:pt idx="674">
                  <c:v>7.0231179997790605E-2</c:v>
                </c:pt>
                <c:pt idx="675">
                  <c:v>7.0941019999736454E-2</c:v>
                </c:pt>
                <c:pt idx="676">
                  <c:v>7.0370239998737816E-2</c:v>
                </c:pt>
                <c:pt idx="677">
                  <c:v>7.144581999455113E-2</c:v>
                </c:pt>
                <c:pt idx="678">
                  <c:v>7.1000480005750433E-2</c:v>
                </c:pt>
                <c:pt idx="679">
                  <c:v>7.1147080001537688E-2</c:v>
                </c:pt>
                <c:pt idx="680">
                  <c:v>7.213702000444755E-2</c:v>
                </c:pt>
                <c:pt idx="681">
                  <c:v>7.2221920003357809E-2</c:v>
                </c:pt>
                <c:pt idx="682">
                  <c:v>7.4918239995895419E-2</c:v>
                </c:pt>
                <c:pt idx="683">
                  <c:v>7.5932619998638984E-2</c:v>
                </c:pt>
                <c:pt idx="684">
                  <c:v>7.5287280000338797E-2</c:v>
                </c:pt>
                <c:pt idx="685">
                  <c:v>7.5941939998301677E-2</c:v>
                </c:pt>
                <c:pt idx="686">
                  <c:v>7.6621299995167647E-2</c:v>
                </c:pt>
                <c:pt idx="687">
                  <c:v>7.5375960004748777E-2</c:v>
                </c:pt>
                <c:pt idx="688">
                  <c:v>7.6698379998560995E-2</c:v>
                </c:pt>
                <c:pt idx="689">
                  <c:v>7.4405439998372458E-2</c:v>
                </c:pt>
                <c:pt idx="690">
                  <c:v>7.6830379999591969E-2</c:v>
                </c:pt>
                <c:pt idx="691">
                  <c:v>7.4985040002502501E-2</c:v>
                </c:pt>
                <c:pt idx="692">
                  <c:v>7.6165899998159148E-2</c:v>
                </c:pt>
                <c:pt idx="693">
                  <c:v>7.2588319999340456E-2</c:v>
                </c:pt>
                <c:pt idx="694">
                  <c:v>7.5688320001063403E-2</c:v>
                </c:pt>
                <c:pt idx="695">
                  <c:v>7.6736460003303364E-2</c:v>
                </c:pt>
                <c:pt idx="696">
                  <c:v>7.8400259997579269E-2</c:v>
                </c:pt>
                <c:pt idx="697">
                  <c:v>7.9655720001028385E-2</c:v>
                </c:pt>
                <c:pt idx="698">
                  <c:v>7.9210379997675773E-2</c:v>
                </c:pt>
                <c:pt idx="699">
                  <c:v>8.2271939994825516E-2</c:v>
                </c:pt>
                <c:pt idx="700">
                  <c:v>8.1552800002100412E-2</c:v>
                </c:pt>
                <c:pt idx="701">
                  <c:v>8.2203179998032283E-2</c:v>
                </c:pt>
                <c:pt idx="702">
                  <c:v>8.2020059999194928E-2</c:v>
                </c:pt>
                <c:pt idx="703">
                  <c:v>8.2125360000645742E-2</c:v>
                </c:pt>
                <c:pt idx="704">
                  <c:v>8.2449040004576091E-2</c:v>
                </c:pt>
                <c:pt idx="705">
                  <c:v>8.2803700002841651E-2</c:v>
                </c:pt>
                <c:pt idx="706">
                  <c:v>8.1958359995041974E-2</c:v>
                </c:pt>
                <c:pt idx="707">
                  <c:v>8.2610760000534356E-2</c:v>
                </c:pt>
                <c:pt idx="708">
                  <c:v>8.3441260001563933E-2</c:v>
                </c:pt>
                <c:pt idx="709">
                  <c:v>8.3095919995685108E-2</c:v>
                </c:pt>
                <c:pt idx="710">
                  <c:v>8.4979840001324192E-2</c:v>
                </c:pt>
                <c:pt idx="711">
                  <c:v>8.4214200003771111E-2</c:v>
                </c:pt>
                <c:pt idx="712">
                  <c:v>9.001420000276994E-2</c:v>
                </c:pt>
                <c:pt idx="713">
                  <c:v>8.7542159999429714E-2</c:v>
                </c:pt>
                <c:pt idx="714">
                  <c:v>8.7976419999904465E-2</c:v>
                </c:pt>
                <c:pt idx="715">
                  <c:v>8.783108000352513E-2</c:v>
                </c:pt>
                <c:pt idx="716">
                  <c:v>8.8431839998520445E-2</c:v>
                </c:pt>
                <c:pt idx="717">
                  <c:v>8.9086500003759284E-2</c:v>
                </c:pt>
                <c:pt idx="718">
                  <c:v>8.8441160005459096E-2</c:v>
                </c:pt>
                <c:pt idx="719">
                  <c:v>8.830766000028234E-2</c:v>
                </c:pt>
                <c:pt idx="720">
                  <c:v>8.7978700001258403E-2</c:v>
                </c:pt>
                <c:pt idx="721">
                  <c:v>8.790791999490466E-2</c:v>
                </c:pt>
                <c:pt idx="722">
                  <c:v>8.8297599992074538E-2</c:v>
                </c:pt>
                <c:pt idx="723">
                  <c:v>8.8252260000444949E-2</c:v>
                </c:pt>
                <c:pt idx="724">
                  <c:v>9.0898720001860056E-2</c:v>
                </c:pt>
                <c:pt idx="725">
                  <c:v>9.0753379998204764E-2</c:v>
                </c:pt>
                <c:pt idx="726">
                  <c:v>9.2387139993661549E-2</c:v>
                </c:pt>
                <c:pt idx="727">
                  <c:v>9.1141800003242679E-2</c:v>
                </c:pt>
                <c:pt idx="728">
                  <c:v>9.1969280001649167E-2</c:v>
                </c:pt>
                <c:pt idx="729">
                  <c:v>9.1823939997993875E-2</c:v>
                </c:pt>
                <c:pt idx="730">
                  <c:v>9.2074080006568693E-2</c:v>
                </c:pt>
                <c:pt idx="731">
                  <c:v>9.162874000321608E-2</c:v>
                </c:pt>
                <c:pt idx="732">
                  <c:v>9.2483399996126536E-2</c:v>
                </c:pt>
                <c:pt idx="733">
                  <c:v>9.459398000035435E-2</c:v>
                </c:pt>
                <c:pt idx="734">
                  <c:v>9.4450279997545294E-2</c:v>
                </c:pt>
                <c:pt idx="735">
                  <c:v>9.4592599998577498E-2</c:v>
                </c:pt>
                <c:pt idx="736">
                  <c:v>9.1331139992689714E-2</c:v>
                </c:pt>
                <c:pt idx="737">
                  <c:v>9.1631139992387034E-2</c:v>
                </c:pt>
                <c:pt idx="738">
                  <c:v>9.1731139997136779E-2</c:v>
                </c:pt>
                <c:pt idx="739">
                  <c:v>9.0485799999441952E-2</c:v>
                </c:pt>
                <c:pt idx="740">
                  <c:v>9.0885800003889017E-2</c:v>
                </c:pt>
                <c:pt idx="741">
                  <c:v>9.1885800000454765E-2</c:v>
                </c:pt>
                <c:pt idx="742">
                  <c:v>9.1440459997102153E-2</c:v>
                </c:pt>
                <c:pt idx="743">
                  <c:v>9.1440459997102153E-2</c:v>
                </c:pt>
                <c:pt idx="744">
                  <c:v>9.1540460001851898E-2</c:v>
                </c:pt>
                <c:pt idx="745">
                  <c:v>9.5284880000690464E-2</c:v>
                </c:pt>
                <c:pt idx="746">
                  <c:v>9.5484819998091552E-2</c:v>
                </c:pt>
                <c:pt idx="747">
                  <c:v>9.5391599999857135E-2</c:v>
                </c:pt>
                <c:pt idx="748">
                  <c:v>9.6627700004319195E-2</c:v>
                </c:pt>
                <c:pt idx="749">
                  <c:v>9.5772360000410117E-2</c:v>
                </c:pt>
                <c:pt idx="750">
                  <c:v>9.8052440000174101E-2</c:v>
                </c:pt>
                <c:pt idx="751">
                  <c:v>9.8389720005798154E-2</c:v>
                </c:pt>
                <c:pt idx="752">
                  <c:v>9.8444379997090437E-2</c:v>
                </c:pt>
                <c:pt idx="753">
                  <c:v>9.8599040000408422E-2</c:v>
                </c:pt>
                <c:pt idx="754">
                  <c:v>9.6879299999272916E-2</c:v>
                </c:pt>
                <c:pt idx="755">
                  <c:v>0.10262363999936497</c:v>
                </c:pt>
                <c:pt idx="756">
                  <c:v>0.10117829999944661</c:v>
                </c:pt>
                <c:pt idx="757">
                  <c:v>0.100732959996094</c:v>
                </c:pt>
                <c:pt idx="758">
                  <c:v>0.10116697999910684</c:v>
                </c:pt>
                <c:pt idx="759">
                  <c:v>0.1012910599965835</c:v>
                </c:pt>
                <c:pt idx="760">
                  <c:v>0.10140571999363601</c:v>
                </c:pt>
                <c:pt idx="761">
                  <c:v>0.1052724000037415</c:v>
                </c:pt>
                <c:pt idx="762">
                  <c:v>0.10555501999624539</c:v>
                </c:pt>
                <c:pt idx="763">
                  <c:v>0.10500967999541899</c:v>
                </c:pt>
                <c:pt idx="764">
                  <c:v>0.10509381999872858</c:v>
                </c:pt>
                <c:pt idx="765">
                  <c:v>0.1058484800014412</c:v>
                </c:pt>
                <c:pt idx="766">
                  <c:v>0.10279182000522269</c:v>
                </c:pt>
                <c:pt idx="767">
                  <c:v>0.10274647999904118</c:v>
                </c:pt>
                <c:pt idx="768">
                  <c:v>0.10620896000182256</c:v>
                </c:pt>
                <c:pt idx="769">
                  <c:v>0.10716361999948276</c:v>
                </c:pt>
                <c:pt idx="770">
                  <c:v>0.10672886000247672</c:v>
                </c:pt>
                <c:pt idx="771">
                  <c:v>0.1067288600752363</c:v>
                </c:pt>
                <c:pt idx="772">
                  <c:v>0.1067288600752363</c:v>
                </c:pt>
                <c:pt idx="773">
                  <c:v>0.10688351999851875</c:v>
                </c:pt>
                <c:pt idx="774">
                  <c:v>0.10688352015858982</c:v>
                </c:pt>
                <c:pt idx="775">
                  <c:v>0.10688352015858982</c:v>
                </c:pt>
                <c:pt idx="776">
                  <c:v>0.10693817994615529</c:v>
                </c:pt>
                <c:pt idx="777">
                  <c:v>0.10693817994615529</c:v>
                </c:pt>
                <c:pt idx="778">
                  <c:v>0.10693817999708699</c:v>
                </c:pt>
                <c:pt idx="779">
                  <c:v>0.11170428000332322</c:v>
                </c:pt>
                <c:pt idx="780">
                  <c:v>0.11310428000433603</c:v>
                </c:pt>
                <c:pt idx="781">
                  <c:v>0.11310428000433603</c:v>
                </c:pt>
                <c:pt idx="782">
                  <c:v>0.11220478000177536</c:v>
                </c:pt>
                <c:pt idx="783">
                  <c:v>0.11236478000500938</c:v>
                </c:pt>
                <c:pt idx="784">
                  <c:v>0.11285142000269843</c:v>
                </c:pt>
                <c:pt idx="785">
                  <c:v>0.1135928799994872</c:v>
                </c:pt>
                <c:pt idx="786">
                  <c:v>0.1187175599989132</c:v>
                </c:pt>
                <c:pt idx="787">
                  <c:v>0.11767221999616595</c:v>
                </c:pt>
                <c:pt idx="788">
                  <c:v>0.1194591399980709</c:v>
                </c:pt>
                <c:pt idx="789">
                  <c:v>0.11782479999237694</c:v>
                </c:pt>
                <c:pt idx="790">
                  <c:v>0.11787479990744032</c:v>
                </c:pt>
                <c:pt idx="791">
                  <c:v>0.11789480005973019</c:v>
                </c:pt>
                <c:pt idx="792">
                  <c:v>0.12412383999617305</c:v>
                </c:pt>
                <c:pt idx="793">
                  <c:v>0.12494562000210863</c:v>
                </c:pt>
                <c:pt idx="794">
                  <c:v>0.12516859999595908</c:v>
                </c:pt>
                <c:pt idx="795">
                  <c:v>0.12553674000810133</c:v>
                </c:pt>
                <c:pt idx="796">
                  <c:v>0.13666729998658411</c:v>
                </c:pt>
                <c:pt idx="797">
                  <c:v>0.13766730015049689</c:v>
                </c:pt>
                <c:pt idx="798">
                  <c:v>0.13766730015049689</c:v>
                </c:pt>
                <c:pt idx="799">
                  <c:v>0.13766730015049689</c:v>
                </c:pt>
                <c:pt idx="800">
                  <c:v>0.13718191999942064</c:v>
                </c:pt>
                <c:pt idx="801">
                  <c:v>0.13853658000152791</c:v>
                </c:pt>
                <c:pt idx="802">
                  <c:v>0.1369912399968598</c:v>
                </c:pt>
                <c:pt idx="803">
                  <c:v>0.13134036000701599</c:v>
                </c:pt>
                <c:pt idx="804">
                  <c:v>0.14207624003029196</c:v>
                </c:pt>
                <c:pt idx="805">
                  <c:v>0.13955107999936445</c:v>
                </c:pt>
                <c:pt idx="806">
                  <c:v>0.14238533999741776</c:v>
                </c:pt>
                <c:pt idx="807">
                  <c:v>0.1441891200011014</c:v>
                </c:pt>
                <c:pt idx="808">
                  <c:v>0.14394377999997232</c:v>
                </c:pt>
                <c:pt idx="809">
                  <c:v>0.14379844000359299</c:v>
                </c:pt>
                <c:pt idx="810">
                  <c:v>0.1421911400029785</c:v>
                </c:pt>
                <c:pt idx="811">
                  <c:v>0.14706777999526821</c:v>
                </c:pt>
                <c:pt idx="812">
                  <c:v>0.14742244000080973</c:v>
                </c:pt>
                <c:pt idx="813">
                  <c:v>0.15218957999604754</c:v>
                </c:pt>
                <c:pt idx="814">
                  <c:v>0.15234423999936553</c:v>
                </c:pt>
                <c:pt idx="815">
                  <c:v>0.15302561999851605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9C-4C9E-8B29-23DDA4A06AB7}"/>
            </c:ext>
          </c:extLst>
        </c:ser>
        <c:ser>
          <c:idx val="8"/>
          <c:order val="1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1'!$F$21:$F$658</c:f>
              <c:numCache>
                <c:formatCode>General</c:formatCode>
                <c:ptCount val="638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  <c:pt idx="590">
                  <c:v>51493.5</c:v>
                </c:pt>
                <c:pt idx="591">
                  <c:v>51497</c:v>
                </c:pt>
                <c:pt idx="592">
                  <c:v>51497.5</c:v>
                </c:pt>
                <c:pt idx="593">
                  <c:v>51497.5</c:v>
                </c:pt>
                <c:pt idx="594">
                  <c:v>51498</c:v>
                </c:pt>
                <c:pt idx="595">
                  <c:v>51498</c:v>
                </c:pt>
                <c:pt idx="596">
                  <c:v>51501.5</c:v>
                </c:pt>
                <c:pt idx="597">
                  <c:v>51502</c:v>
                </c:pt>
                <c:pt idx="598">
                  <c:v>51502</c:v>
                </c:pt>
                <c:pt idx="599">
                  <c:v>51502.5</c:v>
                </c:pt>
                <c:pt idx="600">
                  <c:v>51506</c:v>
                </c:pt>
                <c:pt idx="601">
                  <c:v>51506</c:v>
                </c:pt>
                <c:pt idx="602">
                  <c:v>51506.5</c:v>
                </c:pt>
                <c:pt idx="603">
                  <c:v>51506.5</c:v>
                </c:pt>
                <c:pt idx="604">
                  <c:v>51514.5</c:v>
                </c:pt>
                <c:pt idx="605">
                  <c:v>51515</c:v>
                </c:pt>
                <c:pt idx="606">
                  <c:v>51519</c:v>
                </c:pt>
                <c:pt idx="607">
                  <c:v>51522.5</c:v>
                </c:pt>
                <c:pt idx="608">
                  <c:v>51523</c:v>
                </c:pt>
                <c:pt idx="609">
                  <c:v>51523.5</c:v>
                </c:pt>
                <c:pt idx="610">
                  <c:v>51527</c:v>
                </c:pt>
                <c:pt idx="611">
                  <c:v>51527.5</c:v>
                </c:pt>
                <c:pt idx="612">
                  <c:v>51528</c:v>
                </c:pt>
                <c:pt idx="613">
                  <c:v>51531.5</c:v>
                </c:pt>
                <c:pt idx="614">
                  <c:v>51531.5</c:v>
                </c:pt>
                <c:pt idx="615">
                  <c:v>51532</c:v>
                </c:pt>
                <c:pt idx="616">
                  <c:v>51532</c:v>
                </c:pt>
                <c:pt idx="617">
                  <c:v>51533</c:v>
                </c:pt>
                <c:pt idx="618">
                  <c:v>51535.5</c:v>
                </c:pt>
                <c:pt idx="619">
                  <c:v>51536</c:v>
                </c:pt>
                <c:pt idx="620">
                  <c:v>51536</c:v>
                </c:pt>
                <c:pt idx="621">
                  <c:v>51536.5</c:v>
                </c:pt>
                <c:pt idx="622">
                  <c:v>51536.5</c:v>
                </c:pt>
                <c:pt idx="623">
                  <c:v>51540</c:v>
                </c:pt>
                <c:pt idx="624">
                  <c:v>51540.5</c:v>
                </c:pt>
                <c:pt idx="625">
                  <c:v>51540.5</c:v>
                </c:pt>
                <c:pt idx="626">
                  <c:v>51541</c:v>
                </c:pt>
                <c:pt idx="627">
                  <c:v>51544</c:v>
                </c:pt>
                <c:pt idx="628">
                  <c:v>51544.5</c:v>
                </c:pt>
                <c:pt idx="629">
                  <c:v>51544.5</c:v>
                </c:pt>
                <c:pt idx="630">
                  <c:v>51545</c:v>
                </c:pt>
                <c:pt idx="631">
                  <c:v>51545</c:v>
                </c:pt>
                <c:pt idx="632">
                  <c:v>51549</c:v>
                </c:pt>
                <c:pt idx="633">
                  <c:v>51549.5</c:v>
                </c:pt>
                <c:pt idx="634">
                  <c:v>51595.5</c:v>
                </c:pt>
                <c:pt idx="635">
                  <c:v>51596</c:v>
                </c:pt>
                <c:pt idx="636">
                  <c:v>51761</c:v>
                </c:pt>
                <c:pt idx="637">
                  <c:v>51761.5</c:v>
                </c:pt>
              </c:numCache>
            </c:numRef>
          </c:xVal>
          <c:yVal>
            <c:numRef>
              <c:f>'Active 1'!$P$21:$P$658</c:f>
              <c:numCache>
                <c:formatCode>General</c:formatCode>
                <c:ptCount val="638"/>
                <c:pt idx="74">
                  <c:v>-3.5857695010160621E-5</c:v>
                </c:pt>
                <c:pt idx="75">
                  <c:v>-5.3585886662281599E-4</c:v>
                </c:pt>
                <c:pt idx="76">
                  <c:v>-5.7684942605168335E-4</c:v>
                </c:pt>
                <c:pt idx="77">
                  <c:v>-5.7699770327467102E-4</c:v>
                </c:pt>
                <c:pt idx="78">
                  <c:v>-5.9219709716177703E-4</c:v>
                </c:pt>
                <c:pt idx="79">
                  <c:v>-6.1320381533820265E-4</c:v>
                </c:pt>
                <c:pt idx="80">
                  <c:v>-6.1334870501451486E-4</c:v>
                </c:pt>
                <c:pt idx="81">
                  <c:v>-6.1436255028375338E-4</c:v>
                </c:pt>
                <c:pt idx="82">
                  <c:v>-6.1580973961407564E-4</c:v>
                </c:pt>
                <c:pt idx="83">
                  <c:v>-6.1696650759704061E-4</c:v>
                </c:pt>
                <c:pt idx="84">
                  <c:v>-9.1655722709005382E-4</c:v>
                </c:pt>
                <c:pt idx="85">
                  <c:v>-9.6728642701992803E-4</c:v>
                </c:pt>
                <c:pt idx="86">
                  <c:v>-9.7343489198206798E-4</c:v>
                </c:pt>
                <c:pt idx="87">
                  <c:v>-9.7343489198206798E-4</c:v>
                </c:pt>
                <c:pt idx="88">
                  <c:v>-9.7628143419685595E-4</c:v>
                </c:pt>
                <c:pt idx="89">
                  <c:v>-9.7806859287834008E-4</c:v>
                </c:pt>
                <c:pt idx="90">
                  <c:v>-9.7901313755261311E-4</c:v>
                </c:pt>
                <c:pt idx="91">
                  <c:v>-9.9920658545471345E-4</c:v>
                </c:pt>
                <c:pt idx="92">
                  <c:v>-9.9930880297048564E-4</c:v>
                </c:pt>
                <c:pt idx="93">
                  <c:v>-1.0009424255359579E-3</c:v>
                </c:pt>
                <c:pt idx="94">
                  <c:v>-1.0010444108408698E-3</c:v>
                </c:pt>
                <c:pt idx="95">
                  <c:v>-1.2055528003847987E-3</c:v>
                </c:pt>
                <c:pt idx="96">
                  <c:v>-1.2061073499894414E-3</c:v>
                </c:pt>
                <c:pt idx="97">
                  <c:v>-1.2212136002755279E-3</c:v>
                </c:pt>
                <c:pt idx="98">
                  <c:v>-1.2367754612879808E-3</c:v>
                </c:pt>
                <c:pt idx="99">
                  <c:v>-1.2382817530950522E-3</c:v>
                </c:pt>
                <c:pt idx="100">
                  <c:v>-1.2410228535189318E-3</c:v>
                </c:pt>
                <c:pt idx="101">
                  <c:v>-1.2420748326150849E-3</c:v>
                </c:pt>
                <c:pt idx="102">
                  <c:v>-1.2425685156552699E-3</c:v>
                </c:pt>
                <c:pt idx="103">
                  <c:v>-1.2436146894799027E-3</c:v>
                </c:pt>
                <c:pt idx="104">
                  <c:v>-1.2436761061814844E-3</c:v>
                </c:pt>
                <c:pt idx="105">
                  <c:v>-1.2437375092236034E-3</c:v>
                </c:pt>
                <c:pt idx="106">
                  <c:v>-1.24416694805349E-3</c:v>
                </c:pt>
                <c:pt idx="107">
                  <c:v>-1.24416694805349E-3</c:v>
                </c:pt>
                <c:pt idx="108">
                  <c:v>-1.2456951943752672E-3</c:v>
                </c:pt>
                <c:pt idx="109">
                  <c:v>-1.3652937493366817E-3</c:v>
                </c:pt>
                <c:pt idx="110">
                  <c:v>-1.3657982015334354E-3</c:v>
                </c:pt>
                <c:pt idx="111">
                  <c:v>-1.3658190496316871E-3</c:v>
                </c:pt>
                <c:pt idx="112">
                  <c:v>-1.366682335263698E-3</c:v>
                </c:pt>
                <c:pt idx="113">
                  <c:v>-1.3682024447620627E-3</c:v>
                </c:pt>
                <c:pt idx="114">
                  <c:v>-1.368355733999222E-3</c:v>
                </c:pt>
                <c:pt idx="115">
                  <c:v>-1.3693308052794124E-3</c:v>
                </c:pt>
                <c:pt idx="116">
                  <c:v>-1.369659724492012E-3</c:v>
                </c:pt>
                <c:pt idx="117">
                  <c:v>-1.3702866204762455E-3</c:v>
                </c:pt>
                <c:pt idx="118">
                  <c:v>-1.3704099917321196E-3</c:v>
                </c:pt>
                <c:pt idx="119">
                  <c:v>-1.3704275615593949E-3</c:v>
                </c:pt>
                <c:pt idx="120">
                  <c:v>-1.3707414826822785E-3</c:v>
                </c:pt>
                <c:pt idx="121">
                  <c:v>-1.3718710715427149E-3</c:v>
                </c:pt>
                <c:pt idx="122">
                  <c:v>-1.3721640936881253E-3</c:v>
                </c:pt>
                <c:pt idx="123">
                  <c:v>-1.3778996295205279E-3</c:v>
                </c:pt>
                <c:pt idx="124">
                  <c:v>-1.3779098368975691E-3</c:v>
                </c:pt>
                <c:pt idx="125">
                  <c:v>-1.3779707943111061E-3</c:v>
                </c:pt>
                <c:pt idx="126">
                  <c:v>-1.3770336969520167E-3</c:v>
                </c:pt>
                <c:pt idx="127">
                  <c:v>-1.37693132579005E-3</c:v>
                </c:pt>
                <c:pt idx="128">
                  <c:v>-1.3726512927549023E-3</c:v>
                </c:pt>
                <c:pt idx="129">
                  <c:v>-1.3726355471533822E-3</c:v>
                </c:pt>
                <c:pt idx="130">
                  <c:v>-1.37234979055795E-3</c:v>
                </c:pt>
                <c:pt idx="131">
                  <c:v>-1.3715161130467978E-3</c:v>
                </c:pt>
                <c:pt idx="132">
                  <c:v>-1.3713821164707456E-3</c:v>
                </c:pt>
                <c:pt idx="133">
                  <c:v>-1.3706469072739414E-3</c:v>
                </c:pt>
                <c:pt idx="134">
                  <c:v>-1.3705073376372293E-3</c:v>
                </c:pt>
                <c:pt idx="135">
                  <c:v>-1.3705073376372293E-3</c:v>
                </c:pt>
                <c:pt idx="136">
                  <c:v>-1.3702078495234566E-3</c:v>
                </c:pt>
                <c:pt idx="137">
                  <c:v>-1.3646640009490488E-3</c:v>
                </c:pt>
                <c:pt idx="138">
                  <c:v>-1.3639222150421035E-3</c:v>
                </c:pt>
                <c:pt idx="139">
                  <c:v>-1.3601466966367032E-3</c:v>
                </c:pt>
                <c:pt idx="140">
                  <c:v>-1.3601466966367032E-3</c:v>
                </c:pt>
                <c:pt idx="141">
                  <c:v>-1.3595355296599694E-3</c:v>
                </c:pt>
                <c:pt idx="142">
                  <c:v>-1.3595355296599694E-3</c:v>
                </c:pt>
                <c:pt idx="143">
                  <c:v>-1.3551262422681998E-3</c:v>
                </c:pt>
                <c:pt idx="144">
                  <c:v>-1.3550453212293591E-3</c:v>
                </c:pt>
                <c:pt idx="145">
                  <c:v>-1.3510744345588295E-3</c:v>
                </c:pt>
                <c:pt idx="146">
                  <c:v>-1.3460832216161877E-3</c:v>
                </c:pt>
                <c:pt idx="147">
                  <c:v>-1.3445698243206303E-3</c:v>
                </c:pt>
                <c:pt idx="148">
                  <c:v>-1.3385456336935941E-3</c:v>
                </c:pt>
                <c:pt idx="149">
                  <c:v>-1.3381670347407534E-3</c:v>
                </c:pt>
                <c:pt idx="150">
                  <c:v>-1.3364604690865533E-3</c:v>
                </c:pt>
                <c:pt idx="151">
                  <c:v>-1.3362492480522934E-3</c:v>
                </c:pt>
                <c:pt idx="152">
                  <c:v>-1.3215867506945664E-3</c:v>
                </c:pt>
                <c:pt idx="153">
                  <c:v>-1.2276730749999929E-3</c:v>
                </c:pt>
                <c:pt idx="154">
                  <c:v>-1.2272835979814038E-3</c:v>
                </c:pt>
                <c:pt idx="155">
                  <c:v>-1.2107549961186321E-3</c:v>
                </c:pt>
                <c:pt idx="156">
                  <c:v>-1.2007019036035108E-3</c:v>
                </c:pt>
                <c:pt idx="157">
                  <c:v>-1.1833576279520097E-3</c:v>
                </c:pt>
                <c:pt idx="158">
                  <c:v>-1.1738985041419301E-3</c:v>
                </c:pt>
                <c:pt idx="159">
                  <c:v>-1.1726156030326179E-3</c:v>
                </c:pt>
                <c:pt idx="160">
                  <c:v>-1.1693529971672735E-3</c:v>
                </c:pt>
                <c:pt idx="161">
                  <c:v>-1.1486887974295759E-3</c:v>
                </c:pt>
                <c:pt idx="162">
                  <c:v>-1.146609692765653E-3</c:v>
                </c:pt>
                <c:pt idx="163">
                  <c:v>-1.1110573326459207E-3</c:v>
                </c:pt>
                <c:pt idx="164">
                  <c:v>-1.0059794011940308E-3</c:v>
                </c:pt>
                <c:pt idx="165">
                  <c:v>-1.0042550672383151E-3</c:v>
                </c:pt>
                <c:pt idx="166">
                  <c:v>-1.0033405863987767E-3</c:v>
                </c:pt>
                <c:pt idx="167">
                  <c:v>-9.8938708252425565E-4</c:v>
                </c:pt>
                <c:pt idx="168">
                  <c:v>-9.8928354755788627E-4</c:v>
                </c:pt>
                <c:pt idx="169">
                  <c:v>-9.8845477608628415E-4</c:v>
                </c:pt>
                <c:pt idx="170">
                  <c:v>-9.8835111818475316E-4</c:v>
                </c:pt>
                <c:pt idx="171">
                  <c:v>-9.8669073407337015E-4</c:v>
                </c:pt>
                <c:pt idx="172">
                  <c:v>-9.8658684396097794E-4</c:v>
                </c:pt>
                <c:pt idx="173">
                  <c:v>-9.8575523132119684E-4</c:v>
                </c:pt>
                <c:pt idx="174">
                  <c:v>-9.8492274447582176E-4</c:v>
                </c:pt>
                <c:pt idx="175">
                  <c:v>-9.8481862215256898E-4</c:v>
                </c:pt>
                <c:pt idx="176">
                  <c:v>-9.8398515182590118E-4</c:v>
                </c:pt>
                <c:pt idx="177">
                  <c:v>-9.8388090656748701E-4</c:v>
                </c:pt>
                <c:pt idx="178">
                  <c:v>-9.6755774861284724E-4</c:v>
                </c:pt>
                <c:pt idx="179">
                  <c:v>-8.09513300320317E-4</c:v>
                </c:pt>
                <c:pt idx="180">
                  <c:v>-7.2830209768362042E-4</c:v>
                </c:pt>
                <c:pt idx="181">
                  <c:v>-5.5483650394171297E-4</c:v>
                </c:pt>
                <c:pt idx="182">
                  <c:v>-5.0944115199450923E-4</c:v>
                </c:pt>
                <c:pt idx="183">
                  <c:v>-4.2554567798217631E-4</c:v>
                </c:pt>
                <c:pt idx="184">
                  <c:v>-3.8916437413836569E-4</c:v>
                </c:pt>
                <c:pt idx="185">
                  <c:v>-3.722971927998869E-4</c:v>
                </c:pt>
                <c:pt idx="186">
                  <c:v>-1.1435946013416479E-4</c:v>
                </c:pt>
                <c:pt idx="187">
                  <c:v>-1.1119425778711002E-4</c:v>
                </c:pt>
                <c:pt idx="188">
                  <c:v>-1.0802510785542195E-4</c:v>
                </c:pt>
                <c:pt idx="189">
                  <c:v>6.3203689233076385E-5</c:v>
                </c:pt>
                <c:pt idx="190">
                  <c:v>7.7144751536469686E-5</c:v>
                </c:pt>
                <c:pt idx="191">
                  <c:v>8.5341312992292303E-5</c:v>
                </c:pt>
                <c:pt idx="192">
                  <c:v>1.1633349431284298E-4</c:v>
                </c:pt>
                <c:pt idx="193">
                  <c:v>4.4295593142108748E-4</c:v>
                </c:pt>
                <c:pt idx="194">
                  <c:v>4.9534791798021109E-4</c:v>
                </c:pt>
                <c:pt idx="195">
                  <c:v>4.99199535631825E-4</c:v>
                </c:pt>
                <c:pt idx="196">
                  <c:v>5.2764148138721148E-4</c:v>
                </c:pt>
                <c:pt idx="197">
                  <c:v>5.5721735237928031E-4</c:v>
                </c:pt>
                <c:pt idx="198">
                  <c:v>5.7752356088986443E-4</c:v>
                </c:pt>
                <c:pt idx="199">
                  <c:v>5.8307997607385392E-4</c:v>
                </c:pt>
                <c:pt idx="200">
                  <c:v>6.0724869258621398E-4</c:v>
                </c:pt>
                <c:pt idx="201">
                  <c:v>6.1448141166400979E-4</c:v>
                </c:pt>
                <c:pt idx="202">
                  <c:v>6.3719762091453674E-4</c:v>
                </c:pt>
                <c:pt idx="203">
                  <c:v>6.3954680596924312E-4</c:v>
                </c:pt>
                <c:pt idx="204">
                  <c:v>6.4519042316119914E-4</c:v>
                </c:pt>
                <c:pt idx="205">
                  <c:v>6.4542574462081058E-4</c:v>
                </c:pt>
                <c:pt idx="206">
                  <c:v>6.4566107973988447E-4</c:v>
                </c:pt>
                <c:pt idx="207">
                  <c:v>6.4566107973988447E-4</c:v>
                </c:pt>
                <c:pt idx="208">
                  <c:v>6.5343480162772995E-4</c:v>
                </c:pt>
                <c:pt idx="209">
                  <c:v>6.8159085006791204E-4</c:v>
                </c:pt>
                <c:pt idx="210">
                  <c:v>6.8182827508473298E-4</c:v>
                </c:pt>
                <c:pt idx="211">
                  <c:v>6.9776686746710189E-4</c:v>
                </c:pt>
                <c:pt idx="212">
                  <c:v>6.9800522132736596E-4</c:v>
                </c:pt>
                <c:pt idx="213">
                  <c:v>6.9800522132736596E-4</c:v>
                </c:pt>
                <c:pt idx="214">
                  <c:v>7.0731167625835267E-4</c:v>
                </c:pt>
                <c:pt idx="215">
                  <c:v>7.568135449916016E-4</c:v>
                </c:pt>
                <c:pt idx="216">
                  <c:v>7.6334461983930966E-4</c:v>
                </c:pt>
                <c:pt idx="217">
                  <c:v>7.6552385762145535E-4</c:v>
                </c:pt>
                <c:pt idx="218">
                  <c:v>7.7546549735574288E-4</c:v>
                </c:pt>
                <c:pt idx="219">
                  <c:v>7.795943747751677E-4</c:v>
                </c:pt>
                <c:pt idx="220">
                  <c:v>9.1054844516913003E-4</c:v>
                </c:pt>
                <c:pt idx="221">
                  <c:v>9.8166049979726919E-4</c:v>
                </c:pt>
                <c:pt idx="222">
                  <c:v>9.859821122311682E-4</c:v>
                </c:pt>
                <c:pt idx="223">
                  <c:v>9.9693087027046641E-4</c:v>
                </c:pt>
                <c:pt idx="224">
                  <c:v>1.1549709478895563E-3</c:v>
                </c:pt>
                <c:pt idx="225">
                  <c:v>1.1842756505920375E-3</c:v>
                </c:pt>
                <c:pt idx="226">
                  <c:v>1.2252113468428829E-3</c:v>
                </c:pt>
                <c:pt idx="227">
                  <c:v>1.2594823476261884E-3</c:v>
                </c:pt>
                <c:pt idx="228">
                  <c:v>1.2964109815432985E-3</c:v>
                </c:pt>
                <c:pt idx="229">
                  <c:v>1.305615460061678E-3</c:v>
                </c:pt>
                <c:pt idx="230">
                  <c:v>1.3080545827754584E-3</c:v>
                </c:pt>
                <c:pt idx="231">
                  <c:v>1.3102236206978188E-3</c:v>
                </c:pt>
                <c:pt idx="232">
                  <c:v>1.3151071523373296E-3</c:v>
                </c:pt>
                <c:pt idx="233">
                  <c:v>1.3311453112912356E-3</c:v>
                </c:pt>
                <c:pt idx="234">
                  <c:v>1.3729573204515648E-3</c:v>
                </c:pt>
                <c:pt idx="235">
                  <c:v>1.3822923014737204E-3</c:v>
                </c:pt>
                <c:pt idx="236">
                  <c:v>1.450860395363616E-3</c:v>
                </c:pt>
                <c:pt idx="237">
                  <c:v>1.4723205966027187E-3</c:v>
                </c:pt>
                <c:pt idx="238">
                  <c:v>1.5228032441633524E-3</c:v>
                </c:pt>
                <c:pt idx="239">
                  <c:v>1.5976450143579965E-3</c:v>
                </c:pt>
                <c:pt idx="240">
                  <c:v>1.6002132189914644E-3</c:v>
                </c:pt>
                <c:pt idx="241">
                  <c:v>1.7513547208932315E-3</c:v>
                </c:pt>
                <c:pt idx="242">
                  <c:v>1.7789158434574738E-3</c:v>
                </c:pt>
                <c:pt idx="243">
                  <c:v>1.9032361115027497E-3</c:v>
                </c:pt>
                <c:pt idx="244">
                  <c:v>2.1466411669786144E-3</c:v>
                </c:pt>
                <c:pt idx="245">
                  <c:v>2.1836836928512118E-3</c:v>
                </c:pt>
                <c:pt idx="246">
                  <c:v>2.2454313580921982E-3</c:v>
                </c:pt>
                <c:pt idx="247">
                  <c:v>2.3210551854965927E-3</c:v>
                </c:pt>
                <c:pt idx="248">
                  <c:v>2.3785254676429333E-3</c:v>
                </c:pt>
                <c:pt idx="249">
                  <c:v>2.3894306585059005E-3</c:v>
                </c:pt>
                <c:pt idx="250">
                  <c:v>2.4610232873064995E-3</c:v>
                </c:pt>
                <c:pt idx="251">
                  <c:v>2.491540153620706E-3</c:v>
                </c:pt>
                <c:pt idx="252">
                  <c:v>2.5110821111758528E-3</c:v>
                </c:pt>
                <c:pt idx="253">
                  <c:v>2.7662354476770514E-3</c:v>
                </c:pt>
                <c:pt idx="254">
                  <c:v>2.8589839569033888E-3</c:v>
                </c:pt>
                <c:pt idx="255">
                  <c:v>3.1079407805024986E-3</c:v>
                </c:pt>
                <c:pt idx="256">
                  <c:v>3.2072453918282808E-3</c:v>
                </c:pt>
                <c:pt idx="257">
                  <c:v>3.2437870580337667E-3</c:v>
                </c:pt>
                <c:pt idx="258">
                  <c:v>3.3287774284352792E-3</c:v>
                </c:pt>
                <c:pt idx="259">
                  <c:v>3.3291361631376812E-3</c:v>
                </c:pt>
                <c:pt idx="260">
                  <c:v>3.3968209611982478E-3</c:v>
                </c:pt>
                <c:pt idx="261">
                  <c:v>3.4370104660445197E-3</c:v>
                </c:pt>
                <c:pt idx="262">
                  <c:v>3.4588045957602955E-3</c:v>
                </c:pt>
                <c:pt idx="263">
                  <c:v>3.4646246686376421E-3</c:v>
                </c:pt>
                <c:pt idx="264">
                  <c:v>3.4649885392979063E-3</c:v>
                </c:pt>
                <c:pt idx="265">
                  <c:v>3.4897637892946894E-3</c:v>
                </c:pt>
                <c:pt idx="266">
                  <c:v>3.5248481401075771E-3</c:v>
                </c:pt>
                <c:pt idx="267">
                  <c:v>3.56483610710338E-3</c:v>
                </c:pt>
                <c:pt idx="268">
                  <c:v>3.5902334735565741E-3</c:v>
                </c:pt>
                <c:pt idx="269">
                  <c:v>3.7619608887781075E-3</c:v>
                </c:pt>
                <c:pt idx="270">
                  <c:v>3.8489179202486189E-3</c:v>
                </c:pt>
                <c:pt idx="271">
                  <c:v>3.9331738541759677E-3</c:v>
                </c:pt>
                <c:pt idx="272">
                  <c:v>4.2753569204632457E-3</c:v>
                </c:pt>
                <c:pt idx="273">
                  <c:v>4.3360597438137265E-3</c:v>
                </c:pt>
                <c:pt idx="274">
                  <c:v>4.3495053214939773E-3</c:v>
                </c:pt>
                <c:pt idx="275">
                  <c:v>4.4038430904948783E-3</c:v>
                </c:pt>
                <c:pt idx="276">
                  <c:v>4.5301545850048091E-3</c:v>
                </c:pt>
                <c:pt idx="277">
                  <c:v>4.5474479720967638E-3</c:v>
                </c:pt>
                <c:pt idx="278">
                  <c:v>4.5575138774607083E-3</c:v>
                </c:pt>
                <c:pt idx="279">
                  <c:v>4.5712172091964594E-3</c:v>
                </c:pt>
                <c:pt idx="280">
                  <c:v>4.5821105153186093E-3</c:v>
                </c:pt>
                <c:pt idx="281">
                  <c:v>4.6059490605305266E-3</c:v>
                </c:pt>
                <c:pt idx="282">
                  <c:v>4.61687408392437E-3</c:v>
                </c:pt>
                <c:pt idx="283">
                  <c:v>4.6476794647613952E-3</c:v>
                </c:pt>
                <c:pt idx="284">
                  <c:v>4.6578300587922237E-3</c:v>
                </c:pt>
                <c:pt idx="285">
                  <c:v>4.6647373391612646E-3</c:v>
                </c:pt>
                <c:pt idx="286">
                  <c:v>4.6753090506592787E-3</c:v>
                </c:pt>
                <c:pt idx="287">
                  <c:v>4.6785637426532481E-3</c:v>
                </c:pt>
                <c:pt idx="288">
                  <c:v>4.6960726897213468E-3</c:v>
                </c:pt>
                <c:pt idx="289">
                  <c:v>4.6964801750450568E-3</c:v>
                </c:pt>
                <c:pt idx="290">
                  <c:v>4.7030017979113031E-3</c:v>
                </c:pt>
                <c:pt idx="291">
                  <c:v>4.7034095154458748E-3</c:v>
                </c:pt>
                <c:pt idx="292">
                  <c:v>4.7099348536858944E-3</c:v>
                </c:pt>
                <c:pt idx="293">
                  <c:v>4.7103428034313269E-3</c:v>
                </c:pt>
                <c:pt idx="294">
                  <c:v>4.752844157620925E-3</c:v>
                </c:pt>
                <c:pt idx="295">
                  <c:v>4.7831754670136662E-3</c:v>
                </c:pt>
                <c:pt idx="296">
                  <c:v>4.7868695118571253E-3</c:v>
                </c:pt>
                <c:pt idx="297">
                  <c:v>4.8362291673422235E-3</c:v>
                </c:pt>
                <c:pt idx="298">
                  <c:v>4.9459285431975334E-3</c:v>
                </c:pt>
                <c:pt idx="299">
                  <c:v>4.9959192658455458E-3</c:v>
                </c:pt>
                <c:pt idx="300">
                  <c:v>5.0209883882665141E-3</c:v>
                </c:pt>
                <c:pt idx="301">
                  <c:v>5.1289242073408294E-3</c:v>
                </c:pt>
                <c:pt idx="302">
                  <c:v>5.1576340381632117E-3</c:v>
                </c:pt>
                <c:pt idx="303">
                  <c:v>5.1720126390822048E-3</c:v>
                </c:pt>
                <c:pt idx="304">
                  <c:v>5.6860903858393895E-3</c:v>
                </c:pt>
                <c:pt idx="305">
                  <c:v>5.7045578348022367E-3</c:v>
                </c:pt>
                <c:pt idx="306">
                  <c:v>5.712039604840926E-3</c:v>
                </c:pt>
                <c:pt idx="307">
                  <c:v>5.7199657817301958E-3</c:v>
                </c:pt>
                <c:pt idx="308">
                  <c:v>5.7649643800126108E-3</c:v>
                </c:pt>
                <c:pt idx="309">
                  <c:v>5.848275329870342E-3</c:v>
                </c:pt>
                <c:pt idx="310">
                  <c:v>5.8714040191316904E-3</c:v>
                </c:pt>
                <c:pt idx="311">
                  <c:v>5.8749655572890259E-3</c:v>
                </c:pt>
                <c:pt idx="312">
                  <c:v>5.8825367285091287E-3</c:v>
                </c:pt>
                <c:pt idx="313">
                  <c:v>5.9208984453815606E-3</c:v>
                </c:pt>
                <c:pt idx="314">
                  <c:v>5.9284935343203267E-3</c:v>
                </c:pt>
                <c:pt idx="315">
                  <c:v>6.0284887576132736E-3</c:v>
                </c:pt>
                <c:pt idx="316">
                  <c:v>6.035689419674385E-3</c:v>
                </c:pt>
                <c:pt idx="317">
                  <c:v>6.1287102809784435E-3</c:v>
                </c:pt>
                <c:pt idx="318">
                  <c:v>6.1323344341114253E-3</c:v>
                </c:pt>
                <c:pt idx="319">
                  <c:v>6.3151152472866014E-3</c:v>
                </c:pt>
                <c:pt idx="320">
                  <c:v>6.5647244578079661E-3</c:v>
                </c:pt>
                <c:pt idx="321">
                  <c:v>6.5805738823193436E-3</c:v>
                </c:pt>
                <c:pt idx="322">
                  <c:v>6.5847719613253888E-3</c:v>
                </c:pt>
                <c:pt idx="323">
                  <c:v>6.6127874297861921E-3</c:v>
                </c:pt>
                <c:pt idx="324">
                  <c:v>7.1211364020442366E-3</c:v>
                </c:pt>
                <c:pt idx="325">
                  <c:v>7.215863627318209E-3</c:v>
                </c:pt>
                <c:pt idx="326">
                  <c:v>7.390729896056914E-3</c:v>
                </c:pt>
                <c:pt idx="327">
                  <c:v>7.5549996712741844E-3</c:v>
                </c:pt>
                <c:pt idx="328">
                  <c:v>7.7757294783728061E-3</c:v>
                </c:pt>
                <c:pt idx="329">
                  <c:v>7.780231576033505E-3</c:v>
                </c:pt>
                <c:pt idx="330">
                  <c:v>7.9435486922138261E-3</c:v>
                </c:pt>
                <c:pt idx="331">
                  <c:v>7.9440534329098273E-3</c:v>
                </c:pt>
                <c:pt idx="332">
                  <c:v>7.9440534329098273E-3</c:v>
                </c:pt>
                <c:pt idx="333">
                  <c:v>8.8281987566501928E-3</c:v>
                </c:pt>
                <c:pt idx="334">
                  <c:v>8.8551512795746225E-3</c:v>
                </c:pt>
                <c:pt idx="335">
                  <c:v>8.9006810998500004E-3</c:v>
                </c:pt>
                <c:pt idx="336">
                  <c:v>9.1250232382289308E-3</c:v>
                </c:pt>
                <c:pt idx="337">
                  <c:v>9.1250232382289308E-3</c:v>
                </c:pt>
                <c:pt idx="338">
                  <c:v>9.1298455819856135E-3</c:v>
                </c:pt>
                <c:pt idx="339">
                  <c:v>9.1298455819856135E-3</c:v>
                </c:pt>
                <c:pt idx="340">
                  <c:v>9.1303814662558914E-3</c:v>
                </c:pt>
                <c:pt idx="341">
                  <c:v>9.1303814662558914E-3</c:v>
                </c:pt>
                <c:pt idx="342">
                  <c:v>9.1309173641856284E-3</c:v>
                </c:pt>
                <c:pt idx="343">
                  <c:v>9.1309173641856284E-3</c:v>
                </c:pt>
                <c:pt idx="344">
                  <c:v>9.1341330386127753E-3</c:v>
                </c:pt>
                <c:pt idx="345">
                  <c:v>9.1341330386127753E-3</c:v>
                </c:pt>
                <c:pt idx="346">
                  <c:v>9.1346690321587511E-3</c:v>
                </c:pt>
                <c:pt idx="347">
                  <c:v>9.1346690321587511E-3</c:v>
                </c:pt>
                <c:pt idx="348">
                  <c:v>9.3214835236332151E-3</c:v>
                </c:pt>
                <c:pt idx="349">
                  <c:v>9.3908101687216992E-3</c:v>
                </c:pt>
                <c:pt idx="350">
                  <c:v>9.6478374233045557E-3</c:v>
                </c:pt>
                <c:pt idx="351">
                  <c:v>1.0428010739494765E-2</c:v>
                </c:pt>
                <c:pt idx="352">
                  <c:v>1.0706248729620345E-2</c:v>
                </c:pt>
                <c:pt idx="353">
                  <c:v>1.0785104878484492E-2</c:v>
                </c:pt>
                <c:pt idx="354">
                  <c:v>1.0853808426385371E-2</c:v>
                </c:pt>
                <c:pt idx="355">
                  <c:v>1.1017390834351892E-2</c:v>
                </c:pt>
                <c:pt idx="356">
                  <c:v>1.1087329835889895E-2</c:v>
                </c:pt>
                <c:pt idx="357">
                  <c:v>1.1252460735152009E-2</c:v>
                </c:pt>
                <c:pt idx="358">
                  <c:v>1.1388536879247839E-2</c:v>
                </c:pt>
                <c:pt idx="359">
                  <c:v>1.1484994595593989E-2</c:v>
                </c:pt>
                <c:pt idx="360">
                  <c:v>1.2300272973731794E-2</c:v>
                </c:pt>
                <c:pt idx="361">
                  <c:v>1.244678131093466E-2</c:v>
                </c:pt>
                <c:pt idx="362">
                  <c:v>1.2473223368839815E-2</c:v>
                </c:pt>
                <c:pt idx="363">
                  <c:v>1.2504617621109861E-2</c:v>
                </c:pt>
                <c:pt idx="364">
                  <c:v>1.2515090267035806E-2</c:v>
                </c:pt>
                <c:pt idx="365">
                  <c:v>1.2526183253688056E-2</c:v>
                </c:pt>
                <c:pt idx="366">
                  <c:v>1.2610139972506422E-2</c:v>
                </c:pt>
                <c:pt idx="367">
                  <c:v>1.2683809349665766E-2</c:v>
                </c:pt>
                <c:pt idx="368">
                  <c:v>1.2811172411652978E-2</c:v>
                </c:pt>
                <c:pt idx="369">
                  <c:v>1.2843570412099447E-2</c:v>
                </c:pt>
                <c:pt idx="370">
                  <c:v>1.2897232775780034E-2</c:v>
                </c:pt>
                <c:pt idx="371">
                  <c:v>1.292347669328223E-2</c:v>
                </c:pt>
                <c:pt idx="372">
                  <c:v>1.297791574389575E-2</c:v>
                </c:pt>
                <c:pt idx="373">
                  <c:v>1.2987938778715945E-2</c:v>
                </c:pt>
                <c:pt idx="374">
                  <c:v>1.3197336921782167E-2</c:v>
                </c:pt>
                <c:pt idx="375">
                  <c:v>1.3219433702555815E-2</c:v>
                </c:pt>
                <c:pt idx="376">
                  <c:v>1.3235859285941353E-2</c:v>
                </c:pt>
                <c:pt idx="377">
                  <c:v>1.3321928194749665E-2</c:v>
                </c:pt>
                <c:pt idx="378">
                  <c:v>1.3359980089804012E-2</c:v>
                </c:pt>
                <c:pt idx="379">
                  <c:v>1.3965136293977224E-2</c:v>
                </c:pt>
                <c:pt idx="380">
                  <c:v>1.438299164639165E-2</c:v>
                </c:pt>
                <c:pt idx="381">
                  <c:v>1.4495411520900461E-2</c:v>
                </c:pt>
                <c:pt idx="382">
                  <c:v>1.4500680710409287E-2</c:v>
                </c:pt>
                <c:pt idx="383">
                  <c:v>1.4523743693255851E-2</c:v>
                </c:pt>
                <c:pt idx="384">
                  <c:v>1.4551441360022427E-2</c:v>
                </c:pt>
                <c:pt idx="385">
                  <c:v>1.4562659170600723E-2</c:v>
                </c:pt>
                <c:pt idx="386">
                  <c:v>1.4636001911785778E-2</c:v>
                </c:pt>
                <c:pt idx="387">
                  <c:v>1.4755293828000735E-2</c:v>
                </c:pt>
                <c:pt idx="388">
                  <c:v>1.4760605962859347E-2</c:v>
                </c:pt>
                <c:pt idx="389">
                  <c:v>1.4760605962859347E-2</c:v>
                </c:pt>
                <c:pt idx="390">
                  <c:v>1.4886359440275844E-2</c:v>
                </c:pt>
                <c:pt idx="391">
                  <c:v>1.5074898751486526E-2</c:v>
                </c:pt>
                <c:pt idx="392">
                  <c:v>1.5282062218512915E-2</c:v>
                </c:pt>
                <c:pt idx="393">
                  <c:v>1.5478981821949098E-2</c:v>
                </c:pt>
                <c:pt idx="394">
                  <c:v>1.6433459682474248E-2</c:v>
                </c:pt>
                <c:pt idx="395">
                  <c:v>1.6446019285604463E-2</c:v>
                </c:pt>
                <c:pt idx="396">
                  <c:v>1.6523567966495168E-2</c:v>
                </c:pt>
                <c:pt idx="397">
                  <c:v>1.6559254868738185E-2</c:v>
                </c:pt>
                <c:pt idx="398">
                  <c:v>1.693788091912516E-2</c:v>
                </c:pt>
                <c:pt idx="399">
                  <c:v>1.6944248434928075E-2</c:v>
                </c:pt>
                <c:pt idx="400">
                  <c:v>1.744432353665145E-2</c:v>
                </c:pt>
                <c:pt idx="401">
                  <c:v>1.8352169432557418E-2</c:v>
                </c:pt>
                <c:pt idx="402">
                  <c:v>1.8635124736356274E-2</c:v>
                </c:pt>
                <c:pt idx="403">
                  <c:v>1.8660275134686616E-2</c:v>
                </c:pt>
                <c:pt idx="404">
                  <c:v>1.8800369613380306E-2</c:v>
                </c:pt>
                <c:pt idx="405">
                  <c:v>1.8870227916922541E-2</c:v>
                </c:pt>
                <c:pt idx="406">
                  <c:v>1.8978224750338391E-2</c:v>
                </c:pt>
                <c:pt idx="407">
                  <c:v>1.8978224750338391E-2</c:v>
                </c:pt>
                <c:pt idx="408">
                  <c:v>1.8978970553226841E-2</c:v>
                </c:pt>
                <c:pt idx="409">
                  <c:v>1.9073798544170482E-2</c:v>
                </c:pt>
                <c:pt idx="410">
                  <c:v>1.9220579631226021E-2</c:v>
                </c:pt>
                <c:pt idx="411">
                  <c:v>1.9427407103895837E-2</c:v>
                </c:pt>
                <c:pt idx="412">
                  <c:v>1.972553468626731E-2</c:v>
                </c:pt>
                <c:pt idx="413">
                  <c:v>1.9946323439077471E-2</c:v>
                </c:pt>
                <c:pt idx="414">
                  <c:v>2.0005139661025191E-2</c:v>
                </c:pt>
                <c:pt idx="415">
                  <c:v>2.0938468538417677E-2</c:v>
                </c:pt>
                <c:pt idx="416">
                  <c:v>2.0939249418805574E-2</c:v>
                </c:pt>
                <c:pt idx="417">
                  <c:v>2.105183879945003E-2</c:v>
                </c:pt>
                <c:pt idx="418">
                  <c:v>2.1166281092311355E-2</c:v>
                </c:pt>
                <c:pt idx="419">
                  <c:v>2.1468669986456947E-2</c:v>
                </c:pt>
                <c:pt idx="420">
                  <c:v>2.1468669986456947E-2</c:v>
                </c:pt>
                <c:pt idx="421">
                  <c:v>2.2067483058064788E-2</c:v>
                </c:pt>
                <c:pt idx="422">
                  <c:v>2.2293733139882102E-2</c:v>
                </c:pt>
                <c:pt idx="423">
                  <c:v>2.2438716046169555E-2</c:v>
                </c:pt>
                <c:pt idx="424">
                  <c:v>2.2452431748977607E-2</c:v>
                </c:pt>
                <c:pt idx="425">
                  <c:v>2.3282597997340462E-2</c:v>
                </c:pt>
                <c:pt idx="426">
                  <c:v>2.3804935686824465E-2</c:v>
                </c:pt>
                <c:pt idx="427">
                  <c:v>2.449728588965825E-2</c:v>
                </c:pt>
                <c:pt idx="428">
                  <c:v>2.4988959397818603E-2</c:v>
                </c:pt>
                <c:pt idx="429">
                  <c:v>2.5054355546718293E-2</c:v>
                </c:pt>
                <c:pt idx="430">
                  <c:v>2.6210595581802779E-2</c:v>
                </c:pt>
                <c:pt idx="431">
                  <c:v>2.6268796455236706E-2</c:v>
                </c:pt>
                <c:pt idx="432">
                  <c:v>2.6335759754257632E-2</c:v>
                </c:pt>
                <c:pt idx="433">
                  <c:v>2.6813791251767582E-2</c:v>
                </c:pt>
                <c:pt idx="434">
                  <c:v>2.7010727730597581E-2</c:v>
                </c:pt>
                <c:pt idx="435">
                  <c:v>2.7250786296158284E-2</c:v>
                </c:pt>
                <c:pt idx="436">
                  <c:v>2.8911258747824381E-2</c:v>
                </c:pt>
                <c:pt idx="437">
                  <c:v>2.9011409444399998E-2</c:v>
                </c:pt>
                <c:pt idx="438">
                  <c:v>2.939440636901558E-2</c:v>
                </c:pt>
                <c:pt idx="439">
                  <c:v>2.9661812937256529E-2</c:v>
                </c:pt>
                <c:pt idx="440">
                  <c:v>2.9700503220303633E-2</c:v>
                </c:pt>
                <c:pt idx="441">
                  <c:v>2.9969233431429595E-2</c:v>
                </c:pt>
                <c:pt idx="442">
                  <c:v>3.0080386855680017E-2</c:v>
                </c:pt>
                <c:pt idx="443">
                  <c:v>3.0439264326131317E-2</c:v>
                </c:pt>
                <c:pt idx="444">
                  <c:v>3.0526967515267386E-2</c:v>
                </c:pt>
                <c:pt idx="445">
                  <c:v>3.1607803977929033E-2</c:v>
                </c:pt>
                <c:pt idx="446">
                  <c:v>3.165623786316546E-2</c:v>
                </c:pt>
                <c:pt idx="447">
                  <c:v>3.1663838558992539E-2</c:v>
                </c:pt>
                <c:pt idx="448">
                  <c:v>3.1940908117784467E-2</c:v>
                </c:pt>
                <c:pt idx="449">
                  <c:v>3.2169332087090843E-2</c:v>
                </c:pt>
                <c:pt idx="450">
                  <c:v>3.2352441038594311E-2</c:v>
                </c:pt>
                <c:pt idx="451">
                  <c:v>3.2415830134752674E-2</c:v>
                </c:pt>
                <c:pt idx="452">
                  <c:v>3.2638160538675416E-2</c:v>
                </c:pt>
                <c:pt idx="453">
                  <c:v>3.2653587038269934E-2</c:v>
                </c:pt>
                <c:pt idx="454">
                  <c:v>3.2678662558177494E-2</c:v>
                </c:pt>
                <c:pt idx="455">
                  <c:v>3.3076275328863328E-2</c:v>
                </c:pt>
                <c:pt idx="456">
                  <c:v>3.3148110095192883E-2</c:v>
                </c:pt>
                <c:pt idx="457">
                  <c:v>3.318502728577917E-2</c:v>
                </c:pt>
                <c:pt idx="458">
                  <c:v>3.3214186368893693E-2</c:v>
                </c:pt>
                <c:pt idx="459">
                  <c:v>3.3215158550052512E-2</c:v>
                </c:pt>
                <c:pt idx="460">
                  <c:v>3.3601216004645801E-2</c:v>
                </c:pt>
                <c:pt idx="461">
                  <c:v>3.4445022149281121E-2</c:v>
                </c:pt>
                <c:pt idx="462">
                  <c:v>3.4894584251933952E-2</c:v>
                </c:pt>
                <c:pt idx="463">
                  <c:v>3.505603525132002E-2</c:v>
                </c:pt>
                <c:pt idx="464">
                  <c:v>3.5226844656055717E-2</c:v>
                </c:pt>
                <c:pt idx="465">
                  <c:v>3.5416098693042894E-2</c:v>
                </c:pt>
                <c:pt idx="466">
                  <c:v>3.5647066019778614E-2</c:v>
                </c:pt>
                <c:pt idx="467">
                  <c:v>3.5870685022914579E-2</c:v>
                </c:pt>
                <c:pt idx="468">
                  <c:v>3.5926190178249946E-2</c:v>
                </c:pt>
                <c:pt idx="469">
                  <c:v>3.6486565605074128E-2</c:v>
                </c:pt>
                <c:pt idx="470">
                  <c:v>3.6494702953859995E-2</c:v>
                </c:pt>
                <c:pt idx="471">
                  <c:v>3.7602302229588089E-2</c:v>
                </c:pt>
                <c:pt idx="472">
                  <c:v>3.8406195900968207E-2</c:v>
                </c:pt>
                <c:pt idx="473">
                  <c:v>3.8670404590402455E-2</c:v>
                </c:pt>
                <c:pt idx="474">
                  <c:v>3.867145062827447E-2</c:v>
                </c:pt>
                <c:pt idx="475">
                  <c:v>3.8672496679805955E-2</c:v>
                </c:pt>
                <c:pt idx="476">
                  <c:v>3.8679819422991264E-2</c:v>
                </c:pt>
                <c:pt idx="477">
                  <c:v>3.8680865583798449E-2</c:v>
                </c:pt>
                <c:pt idx="478">
                  <c:v>3.8689235361996532E-2</c:v>
                </c:pt>
                <c:pt idx="479">
                  <c:v>3.8690281645738872E-2</c:v>
                </c:pt>
                <c:pt idx="480">
                  <c:v>3.9250948350055895E-2</c:v>
                </c:pt>
                <c:pt idx="481">
                  <c:v>3.9304698935161489E-2</c:v>
                </c:pt>
                <c:pt idx="482">
                  <c:v>3.9304698935161489E-2</c:v>
                </c:pt>
                <c:pt idx="483">
                  <c:v>3.9305753223348797E-2</c:v>
                </c:pt>
                <c:pt idx="484">
                  <c:v>3.9342661915365902E-2</c:v>
                </c:pt>
                <c:pt idx="485">
                  <c:v>3.9343716695293851E-2</c:v>
                </c:pt>
                <c:pt idx="486">
                  <c:v>3.9485180755477217E-2</c:v>
                </c:pt>
                <c:pt idx="487">
                  <c:v>3.948623737943259E-2</c:v>
                </c:pt>
                <c:pt idx="488">
                  <c:v>3.9487294017047439E-2</c:v>
                </c:pt>
                <c:pt idx="489">
                  <c:v>3.9567638443362363E-2</c:v>
                </c:pt>
                <c:pt idx="490">
                  <c:v>4.004817016703513E-2</c:v>
                </c:pt>
                <c:pt idx="491">
                  <c:v>4.1787392029953352E-2</c:v>
                </c:pt>
                <c:pt idx="492">
                  <c:v>4.1915631741751502E-2</c:v>
                </c:pt>
                <c:pt idx="493">
                  <c:v>4.2300399631525924E-2</c:v>
                </c:pt>
                <c:pt idx="494">
                  <c:v>4.3514738845708487E-2</c:v>
                </c:pt>
                <c:pt idx="495">
                  <c:v>4.453604560319465E-2</c:v>
                </c:pt>
                <c:pt idx="496">
                  <c:v>4.4952509620457728E-2</c:v>
                </c:pt>
                <c:pt idx="497">
                  <c:v>4.5044811968368723E-2</c:v>
                </c:pt>
                <c:pt idx="498">
                  <c:v>4.5044811968368723E-2</c:v>
                </c:pt>
                <c:pt idx="499">
                  <c:v>4.5044811968368723E-2</c:v>
                </c:pt>
                <c:pt idx="500">
                  <c:v>4.5673089609630083E-2</c:v>
                </c:pt>
                <c:pt idx="501">
                  <c:v>4.5673089609630083E-2</c:v>
                </c:pt>
                <c:pt idx="502">
                  <c:v>4.5673089609630083E-2</c:v>
                </c:pt>
                <c:pt idx="503">
                  <c:v>4.5836497435638737E-2</c:v>
                </c:pt>
                <c:pt idx="504">
                  <c:v>4.8062089593775392E-2</c:v>
                </c:pt>
                <c:pt idx="505">
                  <c:v>4.8509388555534827E-2</c:v>
                </c:pt>
                <c:pt idx="506">
                  <c:v>4.8509388555534827E-2</c:v>
                </c:pt>
                <c:pt idx="507">
                  <c:v>4.8509388555534827E-2</c:v>
                </c:pt>
                <c:pt idx="508">
                  <c:v>4.8539747227671889E-2</c:v>
                </c:pt>
                <c:pt idx="509">
                  <c:v>4.8539747227671889E-2</c:v>
                </c:pt>
                <c:pt idx="510">
                  <c:v>4.8539747227671889E-2</c:v>
                </c:pt>
                <c:pt idx="511">
                  <c:v>4.8539747227671889E-2</c:v>
                </c:pt>
                <c:pt idx="512">
                  <c:v>4.8568946966480182E-2</c:v>
                </c:pt>
                <c:pt idx="513">
                  <c:v>4.869986659173689E-2</c:v>
                </c:pt>
                <c:pt idx="514">
                  <c:v>4.8970429458921057E-2</c:v>
                </c:pt>
                <c:pt idx="515">
                  <c:v>4.8999754864783432E-2</c:v>
                </c:pt>
                <c:pt idx="516">
                  <c:v>4.9049040765495835E-2</c:v>
                </c:pt>
                <c:pt idx="517">
                  <c:v>4.9049040765495835E-2</c:v>
                </c:pt>
                <c:pt idx="518">
                  <c:v>4.9049040765495835E-2</c:v>
                </c:pt>
                <c:pt idx="519">
                  <c:v>4.9049040765495835E-2</c:v>
                </c:pt>
                <c:pt idx="520">
                  <c:v>4.9050214533000763E-2</c:v>
                </c:pt>
                <c:pt idx="521">
                  <c:v>4.9050214533000763E-2</c:v>
                </c:pt>
                <c:pt idx="522">
                  <c:v>4.9050214533000763E-2</c:v>
                </c:pt>
                <c:pt idx="523">
                  <c:v>4.9051388314165154E-2</c:v>
                </c:pt>
                <c:pt idx="524">
                  <c:v>4.9051388314165154E-2</c:v>
                </c:pt>
                <c:pt idx="525">
                  <c:v>4.9051388314165154E-2</c:v>
                </c:pt>
                <c:pt idx="526">
                  <c:v>4.9051388314165154E-2</c:v>
                </c:pt>
                <c:pt idx="527">
                  <c:v>4.9167660263778626E-2</c:v>
                </c:pt>
                <c:pt idx="528">
                  <c:v>4.9785309051243593E-2</c:v>
                </c:pt>
                <c:pt idx="529">
                  <c:v>5.0020856785428988E-2</c:v>
                </c:pt>
                <c:pt idx="530">
                  <c:v>5.0213008628593341E-2</c:v>
                </c:pt>
                <c:pt idx="531">
                  <c:v>5.1975408129224042E-2</c:v>
                </c:pt>
                <c:pt idx="532">
                  <c:v>5.2185691306443086E-2</c:v>
                </c:pt>
                <c:pt idx="533">
                  <c:v>5.2523732693634986E-2</c:v>
                </c:pt>
                <c:pt idx="534">
                  <c:v>5.2524946223834947E-2</c:v>
                </c:pt>
                <c:pt idx="535">
                  <c:v>5.2855533586748396E-2</c:v>
                </c:pt>
                <c:pt idx="536">
                  <c:v>5.3265301443651297E-2</c:v>
                </c:pt>
                <c:pt idx="537">
                  <c:v>5.3283630610083503E-2</c:v>
                </c:pt>
                <c:pt idx="538">
                  <c:v>5.3283630610083503E-2</c:v>
                </c:pt>
                <c:pt idx="539">
                  <c:v>5.3283630610083503E-2</c:v>
                </c:pt>
                <c:pt idx="540">
                  <c:v>5.3284852663788025E-2</c:v>
                </c:pt>
                <c:pt idx="541">
                  <c:v>5.3284852663788025E-2</c:v>
                </c:pt>
                <c:pt idx="542">
                  <c:v>5.3284852663788025E-2</c:v>
                </c:pt>
                <c:pt idx="543">
                  <c:v>5.3712183658329492E-2</c:v>
                </c:pt>
                <c:pt idx="544">
                  <c:v>5.4407521522213897E-2</c:v>
                </c:pt>
                <c:pt idx="545">
                  <c:v>5.4502622002471891E-2</c:v>
                </c:pt>
                <c:pt idx="546">
                  <c:v>5.4502622002471891E-2</c:v>
                </c:pt>
                <c:pt idx="547">
                  <c:v>5.6112920547824637E-2</c:v>
                </c:pt>
                <c:pt idx="548">
                  <c:v>5.6144256626552397E-2</c:v>
                </c:pt>
                <c:pt idx="549">
                  <c:v>5.6220752487418021E-2</c:v>
                </c:pt>
                <c:pt idx="550">
                  <c:v>5.6284747054648344E-2</c:v>
                </c:pt>
                <c:pt idx="551">
                  <c:v>5.6326174236047542E-2</c:v>
                </c:pt>
                <c:pt idx="552">
                  <c:v>5.632742983739171E-2</c:v>
                </c:pt>
                <c:pt idx="553">
                  <c:v>5.6431692365843757E-2</c:v>
                </c:pt>
                <c:pt idx="554">
                  <c:v>5.6818155827328763E-2</c:v>
                </c:pt>
                <c:pt idx="555">
                  <c:v>5.6951891714797712E-2</c:v>
                </c:pt>
                <c:pt idx="556">
                  <c:v>5.7026396101859889E-2</c:v>
                </c:pt>
                <c:pt idx="557">
                  <c:v>5.7116116961997747E-2</c:v>
                </c:pt>
                <c:pt idx="558">
                  <c:v>5.7589867742493299E-2</c:v>
                </c:pt>
                <c:pt idx="559">
                  <c:v>5.7589867742493299E-2</c:v>
                </c:pt>
                <c:pt idx="560">
                  <c:v>5.7591137016959337E-2</c:v>
                </c:pt>
                <c:pt idx="561">
                  <c:v>5.7601291704428244E-2</c:v>
                </c:pt>
                <c:pt idx="562">
                  <c:v>5.7622873317935447E-2</c:v>
                </c:pt>
                <c:pt idx="563">
                  <c:v>5.7624142947547502E-2</c:v>
                </c:pt>
                <c:pt idx="564">
                  <c:v>5.8407552534329617E-2</c:v>
                </c:pt>
                <c:pt idx="565">
                  <c:v>5.9917381240035109E-2</c:v>
                </c:pt>
                <c:pt idx="566">
                  <c:v>6.0386730740978348E-2</c:v>
                </c:pt>
                <c:pt idx="567">
                  <c:v>6.0388029765753498E-2</c:v>
                </c:pt>
                <c:pt idx="568">
                  <c:v>6.046469640473532E-2</c:v>
                </c:pt>
                <c:pt idx="569">
                  <c:v>6.0465996249078204E-2</c:v>
                </c:pt>
                <c:pt idx="570">
                  <c:v>6.0475095541943358E-2</c:v>
                </c:pt>
                <c:pt idx="571">
                  <c:v>6.0476395495561934E-2</c:v>
                </c:pt>
                <c:pt idx="572">
                  <c:v>6.0486795616251268E-2</c:v>
                </c:pt>
                <c:pt idx="573">
                  <c:v>6.0488095692805013E-2</c:v>
                </c:pt>
                <c:pt idx="574">
                  <c:v>6.0497196611146178E-2</c:v>
                </c:pt>
                <c:pt idx="575">
                  <c:v>6.0498496796975637E-2</c:v>
                </c:pt>
                <c:pt idx="576">
                  <c:v>6.0499796996464544E-2</c:v>
                </c:pt>
                <c:pt idx="577">
                  <c:v>6.0531005882037067E-2</c:v>
                </c:pt>
                <c:pt idx="578">
                  <c:v>6.0532306423012529E-2</c:v>
                </c:pt>
                <c:pt idx="579">
                  <c:v>6.0542711242556918E-2</c:v>
                </c:pt>
                <c:pt idx="580">
                  <c:v>6.0544011906467556E-2</c:v>
                </c:pt>
                <c:pt idx="581">
                  <c:v>6.0553116936306911E-2</c:v>
                </c:pt>
                <c:pt idx="582">
                  <c:v>6.0554417709493241E-2</c:v>
                </c:pt>
                <c:pt idx="583">
                  <c:v>6.0564824386724517E-2</c:v>
                </c:pt>
                <c:pt idx="584">
                  <c:v>6.0566125282846009E-2</c:v>
                </c:pt>
                <c:pt idx="585">
                  <c:v>6.0575231938161396E-2</c:v>
                </c:pt>
                <c:pt idx="586">
                  <c:v>6.0576532943558588E-2</c:v>
                </c:pt>
                <c:pt idx="587">
                  <c:v>6.0586941478476743E-2</c:v>
                </c:pt>
                <c:pt idx="588">
                  <c:v>6.0586941478476743E-2</c:v>
                </c:pt>
                <c:pt idx="589">
                  <c:v>6.0588242606809097E-2</c:v>
                </c:pt>
                <c:pt idx="590">
                  <c:v>6.0588242606809097E-2</c:v>
                </c:pt>
                <c:pt idx="591">
                  <c:v>6.0597350887600515E-2</c:v>
                </c:pt>
                <c:pt idx="592">
                  <c:v>6.0598652125208569E-2</c:v>
                </c:pt>
                <c:pt idx="593">
                  <c:v>6.0598652125208569E-2</c:v>
                </c:pt>
                <c:pt idx="594">
                  <c:v>6.0599953376476078E-2</c:v>
                </c:pt>
                <c:pt idx="595">
                  <c:v>6.0599953376476078E-2</c:v>
                </c:pt>
                <c:pt idx="596">
                  <c:v>6.0609062517813617E-2</c:v>
                </c:pt>
                <c:pt idx="597">
                  <c:v>6.0610363878356832E-2</c:v>
                </c:pt>
                <c:pt idx="598">
                  <c:v>6.0610363878356832E-2</c:v>
                </c:pt>
                <c:pt idx="599">
                  <c:v>6.0611665252559503E-2</c:v>
                </c:pt>
                <c:pt idx="600">
                  <c:v>6.0620775254443163E-2</c:v>
                </c:pt>
                <c:pt idx="601">
                  <c:v>6.0620775254443163E-2</c:v>
                </c:pt>
                <c:pt idx="602">
                  <c:v>6.062207673792154E-2</c:v>
                </c:pt>
                <c:pt idx="603">
                  <c:v>6.062207673792154E-2</c:v>
                </c:pt>
                <c:pt idx="604">
                  <c:v>6.0642902331262412E-2</c:v>
                </c:pt>
                <c:pt idx="605">
                  <c:v>6.0644204046951644E-2</c:v>
                </c:pt>
                <c:pt idx="606">
                  <c:v>6.0654618264206171E-2</c:v>
                </c:pt>
                <c:pt idx="607">
                  <c:v>6.0663731421425657E-2</c:v>
                </c:pt>
                <c:pt idx="608">
                  <c:v>6.0665033355666295E-2</c:v>
                </c:pt>
                <c:pt idx="609">
                  <c:v>6.0666335303566396E-2</c:v>
                </c:pt>
                <c:pt idx="610">
                  <c:v>6.0675449321332009E-2</c:v>
                </c:pt>
                <c:pt idx="611">
                  <c:v>6.0676751378507796E-2</c:v>
                </c:pt>
                <c:pt idx="612">
                  <c:v>6.0678053449343058E-2</c:v>
                </c:pt>
                <c:pt idx="613">
                  <c:v>6.0687168327654813E-2</c:v>
                </c:pt>
                <c:pt idx="614">
                  <c:v>6.0687168327654813E-2</c:v>
                </c:pt>
                <c:pt idx="615">
                  <c:v>6.0688470507765754E-2</c:v>
                </c:pt>
                <c:pt idx="616">
                  <c:v>6.0688470507765754E-2</c:v>
                </c:pt>
                <c:pt idx="617">
                  <c:v>6.069107490896606E-2</c:v>
                </c:pt>
                <c:pt idx="618">
                  <c:v>6.0697586151007406E-2</c:v>
                </c:pt>
                <c:pt idx="619">
                  <c:v>6.0698888440394068E-2</c:v>
                </c:pt>
                <c:pt idx="620">
                  <c:v>6.0698888440394068E-2</c:v>
                </c:pt>
                <c:pt idx="621">
                  <c:v>6.0700190743440172E-2</c:v>
                </c:pt>
                <c:pt idx="622">
                  <c:v>6.0700190743440172E-2</c:v>
                </c:pt>
                <c:pt idx="623">
                  <c:v>6.070930724722795E-2</c:v>
                </c:pt>
                <c:pt idx="624">
                  <c:v>6.0710609659549768E-2</c:v>
                </c:pt>
                <c:pt idx="625">
                  <c:v>6.0710609659549768E-2</c:v>
                </c:pt>
                <c:pt idx="626">
                  <c:v>6.0711912085531047E-2</c:v>
                </c:pt>
                <c:pt idx="627">
                  <c:v>6.0719726928267437E-2</c:v>
                </c:pt>
                <c:pt idx="628">
                  <c:v>6.0721029449864961E-2</c:v>
                </c:pt>
                <c:pt idx="629">
                  <c:v>6.0721029449864961E-2</c:v>
                </c:pt>
                <c:pt idx="630">
                  <c:v>6.0722331985121926E-2</c:v>
                </c:pt>
                <c:pt idx="631">
                  <c:v>6.0722331985121926E-2</c:v>
                </c:pt>
                <c:pt idx="632">
                  <c:v>6.0732752758918415E-2</c:v>
                </c:pt>
                <c:pt idx="633">
                  <c:v>6.073405541711055E-2</c:v>
                </c:pt>
                <c:pt idx="634">
                  <c:v>6.085395840596762E-2</c:v>
                </c:pt>
                <c:pt idx="635">
                  <c:v>6.0855262334489763E-2</c:v>
                </c:pt>
                <c:pt idx="636">
                  <c:v>6.1286304758336213E-2</c:v>
                </c:pt>
                <c:pt idx="637">
                  <c:v>6.1287613208140412E-2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9C-4C9E-8B29-23DDA4A0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60432"/>
        <c:axId val="1"/>
      </c:scatterChart>
      <c:valAx>
        <c:axId val="458060432"/>
        <c:scaling>
          <c:orientation val="minMax"/>
          <c:max val="70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604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13c.  V0523 Cas -- [41220.3036, 0.2336691] </a:t>
            </a:r>
          </a:p>
        </c:rich>
      </c:tx>
      <c:layout>
        <c:manualLayout>
          <c:xMode val="edge"/>
          <c:yMode val="edge"/>
          <c:x val="0.11588005361990694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14181818181818182"/>
          <c:w val="0.83905667316661203"/>
          <c:h val="0.730909090909090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(6)'!$F$21:$F$660</c:f>
              <c:numCache>
                <c:formatCode>General</c:formatCode>
                <c:ptCount val="64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  <c:pt idx="589">
                  <c:v>54769</c:v>
                </c:pt>
                <c:pt idx="590">
                  <c:v>54923.5</c:v>
                </c:pt>
                <c:pt idx="591">
                  <c:v>55056</c:v>
                </c:pt>
                <c:pt idx="592">
                  <c:v>56032</c:v>
                </c:pt>
                <c:pt idx="593">
                  <c:v>56421.5</c:v>
                </c:pt>
                <c:pt idx="594">
                  <c:v>56576</c:v>
                </c:pt>
                <c:pt idx="595">
                  <c:v>56865.5</c:v>
                </c:pt>
                <c:pt idx="596">
                  <c:v>57580.5</c:v>
                </c:pt>
                <c:pt idx="597">
                  <c:v>59040</c:v>
                </c:pt>
                <c:pt idx="598">
                  <c:v>59061.5</c:v>
                </c:pt>
                <c:pt idx="599">
                  <c:v>59095.5</c:v>
                </c:pt>
                <c:pt idx="600">
                  <c:v>59505.5</c:v>
                </c:pt>
                <c:pt idx="601">
                  <c:v>59506</c:v>
                </c:pt>
                <c:pt idx="602">
                  <c:v>61180</c:v>
                </c:pt>
                <c:pt idx="603">
                  <c:v>61180.5</c:v>
                </c:pt>
                <c:pt idx="604">
                  <c:v>62296</c:v>
                </c:pt>
                <c:pt idx="605">
                  <c:v>62296.5</c:v>
                </c:pt>
                <c:pt idx="606">
                  <c:v>64029</c:v>
                </c:pt>
                <c:pt idx="607">
                  <c:v>64055</c:v>
                </c:pt>
                <c:pt idx="608">
                  <c:v>64338.5</c:v>
                </c:pt>
              </c:numCache>
            </c:numRef>
          </c:xVal>
          <c:yVal>
            <c:numRef>
              <c:f>'A (6)'!$G$21:$G$660</c:f>
              <c:numCache>
                <c:formatCode>General</c:formatCode>
                <c:ptCount val="640"/>
                <c:pt idx="0">
                  <c:v>0.17341468000267923</c:v>
                </c:pt>
                <c:pt idx="1">
                  <c:v>0.18329359999916051</c:v>
                </c:pt>
                <c:pt idx="2">
                  <c:v>0.19078028000149061</c:v>
                </c:pt>
                <c:pt idx="3">
                  <c:v>0.16326870000193594</c:v>
                </c:pt>
                <c:pt idx="4">
                  <c:v>0.16125024000211852</c:v>
                </c:pt>
                <c:pt idx="5">
                  <c:v>0.15642106000086642</c:v>
                </c:pt>
                <c:pt idx="6">
                  <c:v>0.18126852000204963</c:v>
                </c:pt>
                <c:pt idx="7">
                  <c:v>0.1659375600029307</c:v>
                </c:pt>
                <c:pt idx="8">
                  <c:v>0.14527208000436076</c:v>
                </c:pt>
                <c:pt idx="9">
                  <c:v>0.14956592000089586</c:v>
                </c:pt>
                <c:pt idx="10">
                  <c:v>0.16713772000002791</c:v>
                </c:pt>
                <c:pt idx="11">
                  <c:v>0.15825324000252294</c:v>
                </c:pt>
                <c:pt idx="12">
                  <c:v>0.15263008000329137</c:v>
                </c:pt>
                <c:pt idx="13">
                  <c:v>0.1863536600030784</c:v>
                </c:pt>
                <c:pt idx="14">
                  <c:v>0.15727066000181367</c:v>
                </c:pt>
                <c:pt idx="15">
                  <c:v>0.15628932000254281</c:v>
                </c:pt>
                <c:pt idx="16">
                  <c:v>0.15414678000161075</c:v>
                </c:pt>
                <c:pt idx="17">
                  <c:v>0.16540522000286728</c:v>
                </c:pt>
                <c:pt idx="18">
                  <c:v>0.17056267999942065</c:v>
                </c:pt>
                <c:pt idx="19">
                  <c:v>0.15841678000288084</c:v>
                </c:pt>
                <c:pt idx="20">
                  <c:v>0.15326780000395956</c:v>
                </c:pt>
                <c:pt idx="21">
                  <c:v>0.15299994000088191</c:v>
                </c:pt>
                <c:pt idx="22">
                  <c:v>0.14261368000370567</c:v>
                </c:pt>
                <c:pt idx="23">
                  <c:v>0.1722278000015649</c:v>
                </c:pt>
                <c:pt idx="24">
                  <c:v>0.13475642000412336</c:v>
                </c:pt>
                <c:pt idx="25">
                  <c:v>0.15326370000184397</c:v>
                </c:pt>
                <c:pt idx="26">
                  <c:v>0.13902566000251682</c:v>
                </c:pt>
                <c:pt idx="27">
                  <c:v>0.15383175999886589</c:v>
                </c:pt>
                <c:pt idx="28">
                  <c:v>0.14950080000198795</c:v>
                </c:pt>
                <c:pt idx="29">
                  <c:v>0.15381627999886405</c:v>
                </c:pt>
                <c:pt idx="30">
                  <c:v>0.14669116000368376</c:v>
                </c:pt>
                <c:pt idx="31">
                  <c:v>0.1193450999999186</c:v>
                </c:pt>
                <c:pt idx="32">
                  <c:v>0.12625604000277235</c:v>
                </c:pt>
                <c:pt idx="33">
                  <c:v>0.11092134000136866</c:v>
                </c:pt>
                <c:pt idx="34">
                  <c:v>0.11025585999959731</c:v>
                </c:pt>
                <c:pt idx="35">
                  <c:v>0.12390374000096926</c:v>
                </c:pt>
                <c:pt idx="36">
                  <c:v>0.13221316000272054</c:v>
                </c:pt>
                <c:pt idx="37">
                  <c:v>0.11078765999991447</c:v>
                </c:pt>
                <c:pt idx="38">
                  <c:v>0.11479372000030708</c:v>
                </c:pt>
                <c:pt idx="39">
                  <c:v>0.10144141999990097</c:v>
                </c:pt>
                <c:pt idx="40">
                  <c:v>0.10091474000364542</c:v>
                </c:pt>
                <c:pt idx="41">
                  <c:v>9.1540220004389994E-2</c:v>
                </c:pt>
                <c:pt idx="42">
                  <c:v>8.7802220004959963E-2</c:v>
                </c:pt>
                <c:pt idx="43">
                  <c:v>8.1938900002569426E-2</c:v>
                </c:pt>
                <c:pt idx="44">
                  <c:v>9.3537540000397712E-2</c:v>
                </c:pt>
                <c:pt idx="45">
                  <c:v>8.7929479999729665E-2</c:v>
                </c:pt>
                <c:pt idx="46">
                  <c:v>0.10356226000294555</c:v>
                </c:pt>
                <c:pt idx="47">
                  <c:v>9.4640459999936866E-2</c:v>
                </c:pt>
                <c:pt idx="48">
                  <c:v>8.6528119998547481E-2</c:v>
                </c:pt>
                <c:pt idx="49">
                  <c:v>8.417850000114413E-2</c:v>
                </c:pt>
                <c:pt idx="50">
                  <c:v>9.71785000001546E-2</c:v>
                </c:pt>
                <c:pt idx="51">
                  <c:v>8.5160900001937989E-2</c:v>
                </c:pt>
                <c:pt idx="52">
                  <c:v>9.733384000355727E-2</c:v>
                </c:pt>
                <c:pt idx="53">
                  <c:v>6.8786380004894454E-2</c:v>
                </c:pt>
                <c:pt idx="54">
                  <c:v>2.1787560006487183E-2</c:v>
                </c:pt>
                <c:pt idx="55">
                  <c:v>2.2179500003403518E-2</c:v>
                </c:pt>
                <c:pt idx="56">
                  <c:v>1.542543999676127E-2</c:v>
                </c:pt>
                <c:pt idx="57">
                  <c:v>2.4438040003587957E-2</c:v>
                </c:pt>
                <c:pt idx="58">
                  <c:v>1.4956939994590357E-2</c:v>
                </c:pt>
                <c:pt idx="59">
                  <c:v>1.7394759997841902E-2</c:v>
                </c:pt>
                <c:pt idx="60">
                  <c:v>2.6413419996970333E-2</c:v>
                </c:pt>
                <c:pt idx="61">
                  <c:v>2.3932420001074206E-2</c:v>
                </c:pt>
                <c:pt idx="62">
                  <c:v>2.234956000756938E-2</c:v>
                </c:pt>
                <c:pt idx="63">
                  <c:v>1.1524999994435348E-2</c:v>
                </c:pt>
                <c:pt idx="64">
                  <c:v>8.8383600013912655E-3</c:v>
                </c:pt>
                <c:pt idx="65">
                  <c:v>1.8096799998602364E-2</c:v>
                </c:pt>
                <c:pt idx="66">
                  <c:v>1.0251460000290535E-2</c:v>
                </c:pt>
                <c:pt idx="67">
                  <c:v>6.4887400003499351E-3</c:v>
                </c:pt>
                <c:pt idx="68">
                  <c:v>1.6747180001402739E-2</c:v>
                </c:pt>
                <c:pt idx="69">
                  <c:v>1.9473640000796877E-2</c:v>
                </c:pt>
                <c:pt idx="70">
                  <c:v>2.5948200003767852E-2</c:v>
                </c:pt>
                <c:pt idx="71">
                  <c:v>1.455790000181878E-2</c:v>
                </c:pt>
                <c:pt idx="72">
                  <c:v>1.3640519995533396E-2</c:v>
                </c:pt>
                <c:pt idx="73">
                  <c:v>7.0511200028704479E-3</c:v>
                </c:pt>
                <c:pt idx="74">
                  <c:v>1.1403999815229326E-4</c:v>
                </c:pt>
                <c:pt idx="75">
                  <c:v>5.019980002543889E-3</c:v>
                </c:pt>
                <c:pt idx="76">
                  <c:v>2.2421600006055087E-3</c:v>
                </c:pt>
                <c:pt idx="77">
                  <c:v>6.3968200047384016E-3</c:v>
                </c:pt>
                <c:pt idx="78">
                  <c:v>2.3268000004463829E-3</c:v>
                </c:pt>
                <c:pt idx="79">
                  <c:v>4.5978400012245402E-3</c:v>
                </c:pt>
                <c:pt idx="80">
                  <c:v>6.7524999976740219E-3</c:v>
                </c:pt>
                <c:pt idx="81">
                  <c:v>2.8351200016913936E-3</c:v>
                </c:pt>
                <c:pt idx="82">
                  <c:v>5.3817200023331679E-3</c:v>
                </c:pt>
                <c:pt idx="83">
                  <c:v>5.6190000032074749E-3</c:v>
                </c:pt>
                <c:pt idx="84">
                  <c:v>1.8221399950562045E-3</c:v>
                </c:pt>
                <c:pt idx="85">
                  <c:v>5.2971999684814364E-4</c:v>
                </c:pt>
                <c:pt idx="86">
                  <c:v>-8.0000000161817297E-4</c:v>
                </c:pt>
                <c:pt idx="87">
                  <c:v>0</c:v>
                </c:pt>
                <c:pt idx="88">
                  <c:v>-1.4241799945011735E-3</c:v>
                </c:pt>
                <c:pt idx="89">
                  <c:v>-1.794960000552237E-3</c:v>
                </c:pt>
                <c:pt idx="90">
                  <c:v>-2.0030199957545847E-3</c:v>
                </c:pt>
                <c:pt idx="91">
                  <c:v>3.7556800016318448E-3</c:v>
                </c:pt>
                <c:pt idx="92">
                  <c:v>-8.965999586507678E-5</c:v>
                </c:pt>
                <c:pt idx="93">
                  <c:v>-3.61509999493137E-3</c:v>
                </c:pt>
                <c:pt idx="94">
                  <c:v>-2.4604400023235939E-3</c:v>
                </c:pt>
                <c:pt idx="95">
                  <c:v>7.1297999966191128E-4</c:v>
                </c:pt>
                <c:pt idx="96">
                  <c:v>9.5026000053621829E-4</c:v>
                </c:pt>
                <c:pt idx="97">
                  <c:v>4.4394400028977543E-3</c:v>
                </c:pt>
                <c:pt idx="98">
                  <c:v>-5.8749999880092219E-4</c:v>
                </c:pt>
                <c:pt idx="99">
                  <c:v>-2.5756599934538826E-3</c:v>
                </c:pt>
                <c:pt idx="100">
                  <c:v>-6.7062000016449019E-4</c:v>
                </c:pt>
                <c:pt idx="101">
                  <c:v>-8.1414000014774501E-3</c:v>
                </c:pt>
                <c:pt idx="102">
                  <c:v>-8.9041199971688911E-3</c:v>
                </c:pt>
                <c:pt idx="103">
                  <c:v>-9.2749000032199547E-3</c:v>
                </c:pt>
                <c:pt idx="104">
                  <c:v>1.8797599987010472E-3</c:v>
                </c:pt>
                <c:pt idx="105">
                  <c:v>-1.0965579996991437E-2</c:v>
                </c:pt>
                <c:pt idx="106">
                  <c:v>-1.8829600012395531E-3</c:v>
                </c:pt>
                <c:pt idx="107">
                  <c:v>-5.0164599961135536E-3</c:v>
                </c:pt>
                <c:pt idx="108">
                  <c:v>-8.3755000014207326E-3</c:v>
                </c:pt>
                <c:pt idx="109">
                  <c:v>-6.138220000138972E-3</c:v>
                </c:pt>
                <c:pt idx="110">
                  <c:v>-4.8163000028580427E-3</c:v>
                </c:pt>
                <c:pt idx="111">
                  <c:v>-5.4545599996345118E-3</c:v>
                </c:pt>
                <c:pt idx="112">
                  <c:v>7.2895999983302318E-3</c:v>
                </c:pt>
                <c:pt idx="113">
                  <c:v>-1.3184599956730381E-3</c:v>
                </c:pt>
                <c:pt idx="114">
                  <c:v>1.7399440002918709E-2</c:v>
                </c:pt>
                <c:pt idx="115">
                  <c:v>3.5541000033845194E-3</c:v>
                </c:pt>
                <c:pt idx="116">
                  <c:v>1.3379800002439879E-3</c:v>
                </c:pt>
                <c:pt idx="117">
                  <c:v>-7.743599999230355E-4</c:v>
                </c:pt>
                <c:pt idx="118">
                  <c:v>-8.5370799934025854E-3</c:v>
                </c:pt>
                <c:pt idx="119">
                  <c:v>7.1132999946712516E-3</c:v>
                </c:pt>
                <c:pt idx="120">
                  <c:v>3.5057999775744975E-4</c:v>
                </c:pt>
                <c:pt idx="121">
                  <c:v>4.350579998572357E-3</c:v>
                </c:pt>
                <c:pt idx="122">
                  <c:v>-1.1020199999620672E-2</c:v>
                </c:pt>
                <c:pt idx="123">
                  <c:v>-2.4060799987637438E-3</c:v>
                </c:pt>
                <c:pt idx="124">
                  <c:v>-1.147639995906502E-3</c:v>
                </c:pt>
                <c:pt idx="125">
                  <c:v>-1.8938059998617973E-2</c:v>
                </c:pt>
                <c:pt idx="126">
                  <c:v>-9.9380600004224107E-3</c:v>
                </c:pt>
                <c:pt idx="127">
                  <c:v>-7.0715599940740503E-3</c:v>
                </c:pt>
                <c:pt idx="128">
                  <c:v>9.2844000027980655E-4</c:v>
                </c:pt>
                <c:pt idx="129">
                  <c:v>-6.2470000557368621E-4</c:v>
                </c:pt>
                <c:pt idx="130">
                  <c:v>-2.1607200033031404E-3</c:v>
                </c:pt>
                <c:pt idx="131">
                  <c:v>1.8010000057984143E-3</c:v>
                </c:pt>
                <c:pt idx="132">
                  <c:v>-5.2544000209309161E-4</c:v>
                </c:pt>
                <c:pt idx="133">
                  <c:v>-3.1017599976621568E-3</c:v>
                </c:pt>
                <c:pt idx="134">
                  <c:v>-4.9536400038050488E-3</c:v>
                </c:pt>
                <c:pt idx="136">
                  <c:v>3.2596000528428704E-4</c:v>
                </c:pt>
                <c:pt idx="137">
                  <c:v>-7.4607999704312533E-4</c:v>
                </c:pt>
                <c:pt idx="138">
                  <c:v>-2.8926600061822683E-3</c:v>
                </c:pt>
                <c:pt idx="139">
                  <c:v>-1.0288539997418411E-2</c:v>
                </c:pt>
                <c:pt idx="140">
                  <c:v>-4.3605799946817569E-3</c:v>
                </c:pt>
                <c:pt idx="141">
                  <c:v>-1.6004899996914901E-2</c:v>
                </c:pt>
                <c:pt idx="142">
                  <c:v>4.2079999548150226E-4</c:v>
                </c:pt>
                <c:pt idx="143">
                  <c:v>-1.8306140002096072E-2</c:v>
                </c:pt>
                <c:pt idx="144">
                  <c:v>-5.6643200005055405E-3</c:v>
                </c:pt>
                <c:pt idx="145">
                  <c:v>1.9649000023491681E-3</c:v>
                </c:pt>
                <c:pt idx="146">
                  <c:v>3.6152800021227449E-3</c:v>
                </c:pt>
                <c:pt idx="147">
                  <c:v>6.6001800005324185E-3</c:v>
                </c:pt>
                <c:pt idx="148">
                  <c:v>6.2133999745128676E-4</c:v>
                </c:pt>
                <c:pt idx="149">
                  <c:v>8.8158200014731847E-3</c:v>
                </c:pt>
                <c:pt idx="150">
                  <c:v>-6.5566000557737425E-4</c:v>
                </c:pt>
                <c:pt idx="151">
                  <c:v>8.9735600049607456E-3</c:v>
                </c:pt>
                <c:pt idx="152">
                  <c:v>1.236550000612624E-2</c:v>
                </c:pt>
                <c:pt idx="153">
                  <c:v>3.3992600001511164E-3</c:v>
                </c:pt>
                <c:pt idx="154">
                  <c:v>7.5685400006477721E-3</c:v>
                </c:pt>
                <c:pt idx="155">
                  <c:v>1.5834099998755846E-2</c:v>
                </c:pt>
                <c:pt idx="156">
                  <c:v>-8.0394199976581149E-3</c:v>
                </c:pt>
                <c:pt idx="157">
                  <c:v>-4.4899999920744449E-5</c:v>
                </c:pt>
                <c:pt idx="158">
                  <c:v>3.0437800014624372E-3</c:v>
                </c:pt>
                <c:pt idx="159">
                  <c:v>1.1682399999699555E-3</c:v>
                </c:pt>
                <c:pt idx="160">
                  <c:v>-1.7342580002150498E-2</c:v>
                </c:pt>
                <c:pt idx="161">
                  <c:v>1.4327399985631928E-3</c:v>
                </c:pt>
                <c:pt idx="162">
                  <c:v>1.009640000120271E-3</c:v>
                </c:pt>
                <c:pt idx="163">
                  <c:v>1.6388599979109131E-3</c:v>
                </c:pt>
                <c:pt idx="164">
                  <c:v>-7.3191999399568886E-4</c:v>
                </c:pt>
                <c:pt idx="165">
                  <c:v>-8.2391800024197437E-3</c:v>
                </c:pt>
                <c:pt idx="166">
                  <c:v>3.5870200008503161E-3</c:v>
                </c:pt>
                <c:pt idx="167">
                  <c:v>1.9280800042906776E-3</c:v>
                </c:pt>
                <c:pt idx="168">
                  <c:v>-2.5427999935345724E-4</c:v>
                </c:pt>
                <c:pt idx="169">
                  <c:v>-5.8511800016276538E-3</c:v>
                </c:pt>
                <c:pt idx="170">
                  <c:v>-4.1539999801898375E-4</c:v>
                </c:pt>
                <c:pt idx="171">
                  <c:v>2.1381999977165833E-4</c:v>
                </c:pt>
                <c:pt idx="172">
                  <c:v>4.1463200032012537E-3</c:v>
                </c:pt>
                <c:pt idx="173">
                  <c:v>9.7459997050464153E-5</c:v>
                </c:pt>
                <c:pt idx="174">
                  <c:v>-3.9245999505510554E-4</c:v>
                </c:pt>
                <c:pt idx="175">
                  <c:v>2.419379998173099E-3</c:v>
                </c:pt>
                <c:pt idx="176">
                  <c:v>5.0401999760651961E-4</c:v>
                </c:pt>
                <c:pt idx="177">
                  <c:v>2.29847999435151E-3</c:v>
                </c:pt>
                <c:pt idx="178">
                  <c:v>5.005000057280995E-4</c:v>
                </c:pt>
                <c:pt idx="179">
                  <c:v>2.4710000434424728E-4</c:v>
                </c:pt>
                <c:pt idx="180">
                  <c:v>4.5893999777035788E-4</c:v>
                </c:pt>
                <c:pt idx="181">
                  <c:v>1.3600001693703234E-5</c:v>
                </c:pt>
                <c:pt idx="182">
                  <c:v>-3.1739997211843729E-5</c:v>
                </c:pt>
                <c:pt idx="183">
                  <c:v>-8.2795999333029613E-4</c:v>
                </c:pt>
                <c:pt idx="184">
                  <c:v>2.7658000180963427E-4</c:v>
                </c:pt>
                <c:pt idx="185">
                  <c:v>-1.6876000154297799E-4</c:v>
                </c:pt>
                <c:pt idx="186">
                  <c:v>-3.0654000147478655E-4</c:v>
                </c:pt>
                <c:pt idx="187">
                  <c:v>6.8120003561489284E-5</c:v>
                </c:pt>
                <c:pt idx="188">
                  <c:v>-1.9201399991288781E-3</c:v>
                </c:pt>
                <c:pt idx="189">
                  <c:v>-9.6017999749165028E-4</c:v>
                </c:pt>
                <c:pt idx="190">
                  <c:v>-2.0843599995714612E-3</c:v>
                </c:pt>
                <c:pt idx="191">
                  <c:v>-1.9241999689256772E-4</c:v>
                </c:pt>
                <c:pt idx="192">
                  <c:v>-9.5135999436024576E-4</c:v>
                </c:pt>
                <c:pt idx="193">
                  <c:v>-5.2213999879313633E-4</c:v>
                </c:pt>
                <c:pt idx="194">
                  <c:v>-5.3976799972588196E-3</c:v>
                </c:pt>
                <c:pt idx="195">
                  <c:v>-6.7835599984391592E-3</c:v>
                </c:pt>
                <c:pt idx="196">
                  <c:v>-1.5433999942615628E-4</c:v>
                </c:pt>
                <c:pt idx="197">
                  <c:v>-1.5039599966257811E-3</c:v>
                </c:pt>
                <c:pt idx="198">
                  <c:v>-1.161359999969136E-3</c:v>
                </c:pt>
                <c:pt idx="199">
                  <c:v>-2.994100002979394E-3</c:v>
                </c:pt>
                <c:pt idx="200">
                  <c:v>-4.1764599955058657E-3</c:v>
                </c:pt>
                <c:pt idx="201">
                  <c:v>-5.3799800007254817E-3</c:v>
                </c:pt>
                <c:pt idx="202">
                  <c:v>-2.1915600009378977E-3</c:v>
                </c:pt>
                <c:pt idx="203">
                  <c:v>-9.3311999808065593E-4</c:v>
                </c:pt>
                <c:pt idx="205">
                  <c:v>-9.5200200012186542E-3</c:v>
                </c:pt>
                <c:pt idx="206">
                  <c:v>-5.3950799992890097E-3</c:v>
                </c:pt>
                <c:pt idx="207">
                  <c:v>2.2678999957861379E-3</c:v>
                </c:pt>
                <c:pt idx="208">
                  <c:v>-1.4736599987372756E-3</c:v>
                </c:pt>
                <c:pt idx="209">
                  <c:v>-1.1179800058016554E-3</c:v>
                </c:pt>
                <c:pt idx="210">
                  <c:v>7.9084000026341528E-4</c:v>
                </c:pt>
                <c:pt idx="211">
                  <c:v>-3.7035999412182719E-4</c:v>
                </c:pt>
                <c:pt idx="213">
                  <c:v>-1.4817999908700585E-4</c:v>
                </c:pt>
                <c:pt idx="214">
                  <c:v>2.7389999959268607E-3</c:v>
                </c:pt>
                <c:pt idx="215">
                  <c:v>2.2770399955334142E-3</c:v>
                </c:pt>
                <c:pt idx="216">
                  <c:v>7.9580000601708889E-5</c:v>
                </c:pt>
                <c:pt idx="217">
                  <c:v>-5.5017400009091944E-3</c:v>
                </c:pt>
                <c:pt idx="218">
                  <c:v>-9.7199997981078923E-5</c:v>
                </c:pt>
                <c:pt idx="219">
                  <c:v>7.3708199997781776E-3</c:v>
                </c:pt>
                <c:pt idx="220">
                  <c:v>2.3345599984168075E-3</c:v>
                </c:pt>
                <c:pt idx="221">
                  <c:v>-1.8266400002175942E-3</c:v>
                </c:pt>
                <c:pt idx="222">
                  <c:v>3.4318000034545548E-3</c:v>
                </c:pt>
                <c:pt idx="223">
                  <c:v>-1.2336799991317093E-3</c:v>
                </c:pt>
                <c:pt idx="224">
                  <c:v>-1.6956399995251559E-3</c:v>
                </c:pt>
                <c:pt idx="226">
                  <c:v>2.6721600006567314E-3</c:v>
                </c:pt>
                <c:pt idx="227">
                  <c:v>-2.9510000022128224E-3</c:v>
                </c:pt>
                <c:pt idx="228">
                  <c:v>-7.4411399982636794E-3</c:v>
                </c:pt>
                <c:pt idx="230">
                  <c:v>-6.8970400025136769E-3</c:v>
                </c:pt>
                <c:pt idx="231">
                  <c:v>-2.0879600051557645E-3</c:v>
                </c:pt>
                <c:pt idx="232">
                  <c:v>-7.9332999957841821E-3</c:v>
                </c:pt>
                <c:pt idx="233">
                  <c:v>-8.5721999494126067E-4</c:v>
                </c:pt>
                <c:pt idx="234">
                  <c:v>7.3574000271037221E-4</c:v>
                </c:pt>
                <c:pt idx="235">
                  <c:v>5.8309999440098181E-4</c:v>
                </c:pt>
                <c:pt idx="236">
                  <c:v>3.4410399966873229E-3</c:v>
                </c:pt>
                <c:pt idx="237">
                  <c:v>4.1125799980363809E-3</c:v>
                </c:pt>
                <c:pt idx="238">
                  <c:v>-4.3449999793665484E-4</c:v>
                </c:pt>
                <c:pt idx="239">
                  <c:v>-3.7352000072132796E-4</c:v>
                </c:pt>
                <c:pt idx="240">
                  <c:v>-2.6540800026850775E-3</c:v>
                </c:pt>
                <c:pt idx="241">
                  <c:v>-1.8364400020800531E-3</c:v>
                </c:pt>
                <c:pt idx="242">
                  <c:v>-5.7799999922281131E-4</c:v>
                </c:pt>
                <c:pt idx="243">
                  <c:v>2.6104200005647726E-3</c:v>
                </c:pt>
                <c:pt idx="244">
                  <c:v>3.9998600041144527E-3</c:v>
                </c:pt>
                <c:pt idx="245">
                  <c:v>2.5590599980205297E-3</c:v>
                </c:pt>
                <c:pt idx="246">
                  <c:v>-3.2651200017426163E-3</c:v>
                </c:pt>
                <c:pt idx="247">
                  <c:v>5.4890399987925775E-3</c:v>
                </c:pt>
                <c:pt idx="248">
                  <c:v>-3.6444600045797415E-3</c:v>
                </c:pt>
                <c:pt idx="249">
                  <c:v>7.9847599990898743E-3</c:v>
                </c:pt>
                <c:pt idx="250">
                  <c:v>6.0059199968236499E-3</c:v>
                </c:pt>
                <c:pt idx="251">
                  <c:v>3.2432000007247552E-3</c:v>
                </c:pt>
                <c:pt idx="252">
                  <c:v>4.8935800004983321E-3</c:v>
                </c:pt>
                <c:pt idx="253">
                  <c:v>7.0482400042237714E-3</c:v>
                </c:pt>
                <c:pt idx="254">
                  <c:v>1.5228000047500245E-3</c:v>
                </c:pt>
                <c:pt idx="255">
                  <c:v>1.6774600007920526E-3</c:v>
                </c:pt>
                <c:pt idx="256">
                  <c:v>5.1520199995138682E-3</c:v>
                </c:pt>
                <c:pt idx="257">
                  <c:v>2.3066799985826947E-3</c:v>
                </c:pt>
                <c:pt idx="258">
                  <c:v>4.3913199988310225E-3</c:v>
                </c:pt>
                <c:pt idx="259">
                  <c:v>5.8361600022180937E-3</c:v>
                </c:pt>
                <c:pt idx="260">
                  <c:v>2.2280999983195215E-3</c:v>
                </c:pt>
                <c:pt idx="261">
                  <c:v>1.7873000033432618E-3</c:v>
                </c:pt>
                <c:pt idx="262">
                  <c:v>4.7722000017529353E-3</c:v>
                </c:pt>
                <c:pt idx="263">
                  <c:v>4.331399999500718E-3</c:v>
                </c:pt>
                <c:pt idx="264">
                  <c:v>-3.8900000072317198E-4</c:v>
                </c:pt>
                <c:pt idx="265">
                  <c:v>2.3586199968121946E-3</c:v>
                </c:pt>
                <c:pt idx="266">
                  <c:v>8.7550000171177089E-4</c:v>
                </c:pt>
                <c:pt idx="267">
                  <c:v>6.1339399981079623E-3</c:v>
                </c:pt>
                <c:pt idx="268">
                  <c:v>7.4886600050376728E-3</c:v>
                </c:pt>
                <c:pt idx="269">
                  <c:v>9.984379998059012E-3</c:v>
                </c:pt>
                <c:pt idx="270">
                  <c:v>1.6135999976540916E-3</c:v>
                </c:pt>
                <c:pt idx="271">
                  <c:v>3.9747999835526571E-4</c:v>
                </c:pt>
                <c:pt idx="272">
                  <c:v>1.7279999883612618E-4</c:v>
                </c:pt>
                <c:pt idx="273">
                  <c:v>1.0248880003928207E-2</c:v>
                </c:pt>
                <c:pt idx="274">
                  <c:v>5.2912000028300099E-3</c:v>
                </c:pt>
                <c:pt idx="275">
                  <c:v>9.5284799972432666E-3</c:v>
                </c:pt>
                <c:pt idx="276">
                  <c:v>-7.8422999940812588E-3</c:v>
                </c:pt>
                <c:pt idx="277">
                  <c:v>2.4584600032540038E-3</c:v>
                </c:pt>
                <c:pt idx="278">
                  <c:v>1.0876799933612347E-3</c:v>
                </c:pt>
                <c:pt idx="279">
                  <c:v>3.5768599991570227E-3</c:v>
                </c:pt>
                <c:pt idx="280">
                  <c:v>4.0514200009056367E-3</c:v>
                </c:pt>
                <c:pt idx="281">
                  <c:v>6.911379998200573E-3</c:v>
                </c:pt>
                <c:pt idx="282">
                  <c:v>2.1486600016942248E-3</c:v>
                </c:pt>
                <c:pt idx="283">
                  <c:v>1.1673199987853877E-3</c:v>
                </c:pt>
                <c:pt idx="284">
                  <c:v>5.683719995431602E-3</c:v>
                </c:pt>
                <c:pt idx="285">
                  <c:v>9.9421599952620454E-3</c:v>
                </c:pt>
                <c:pt idx="286">
                  <c:v>1.3341000012587756E-3</c:v>
                </c:pt>
                <c:pt idx="287">
                  <c:v>-5.386299999372568E-3</c:v>
                </c:pt>
                <c:pt idx="288">
                  <c:v>6.2545600012526847E-3</c:v>
                </c:pt>
                <c:pt idx="289">
                  <c:v>8.5679199983133003E-3</c:v>
                </c:pt>
                <c:pt idx="290">
                  <c:v>6.0908599989488721E-3</c:v>
                </c:pt>
                <c:pt idx="292">
                  <c:v>9.4163399990065955E-3</c:v>
                </c:pt>
                <c:pt idx="293">
                  <c:v>2.8082800054107793E-3</c:v>
                </c:pt>
                <c:pt idx="294">
                  <c:v>8.0727800013846718E-3</c:v>
                </c:pt>
                <c:pt idx="295">
                  <c:v>9.2274400012684055E-3</c:v>
                </c:pt>
                <c:pt idx="296">
                  <c:v>1.722744000289822E-2</c:v>
                </c:pt>
                <c:pt idx="297">
                  <c:v>4.8930199991445988E-3</c:v>
                </c:pt>
                <c:pt idx="298">
                  <c:v>3.1937800013110973E-3</c:v>
                </c:pt>
                <c:pt idx="299">
                  <c:v>8.4656399994855747E-3</c:v>
                </c:pt>
                <c:pt idx="300">
                  <c:v>7.7675799984717742E-3</c:v>
                </c:pt>
                <c:pt idx="301">
                  <c:v>8.5322400045697577E-3</c:v>
                </c:pt>
                <c:pt idx="302">
                  <c:v>8.096900004602503E-3</c:v>
                </c:pt>
                <c:pt idx="303">
                  <c:v>8.3648600048036315E-3</c:v>
                </c:pt>
                <c:pt idx="304">
                  <c:v>8.499520001350902E-3</c:v>
                </c:pt>
                <c:pt idx="305">
                  <c:v>7.7565399988088757E-3</c:v>
                </c:pt>
                <c:pt idx="306">
                  <c:v>7.5530199974309653E-3</c:v>
                </c:pt>
                <c:pt idx="307">
                  <c:v>1.2397880003845785E-2</c:v>
                </c:pt>
                <c:pt idx="308">
                  <c:v>1.4457900004344992E-2</c:v>
                </c:pt>
                <c:pt idx="309">
                  <c:v>1.4777320000575855E-2</c:v>
                </c:pt>
                <c:pt idx="310">
                  <c:v>5.9657399979187176E-3</c:v>
                </c:pt>
                <c:pt idx="311">
                  <c:v>9.370280007715337E-3</c:v>
                </c:pt>
                <c:pt idx="312">
                  <c:v>9.9843999996664934E-3</c:v>
                </c:pt>
                <c:pt idx="313">
                  <c:v>1.5543599998636637E-2</c:v>
                </c:pt>
                <c:pt idx="314">
                  <c:v>1.3157720000890549E-2</c:v>
                </c:pt>
                <c:pt idx="315">
                  <c:v>1.3884179999877233E-2</c:v>
                </c:pt>
                <c:pt idx="316">
                  <c:v>1.0093760000017937E-2</c:v>
                </c:pt>
                <c:pt idx="317">
                  <c:v>1.2503400001151022E-2</c:v>
                </c:pt>
                <c:pt idx="318">
                  <c:v>1.0467139996762853E-2</c:v>
                </c:pt>
                <c:pt idx="320">
                  <c:v>7.4182799944537692E-3</c:v>
                </c:pt>
                <c:pt idx="321">
                  <c:v>1.845203999982914E-2</c:v>
                </c:pt>
                <c:pt idx="322">
                  <c:v>9.8565799999050796E-3</c:v>
                </c:pt>
                <c:pt idx="323">
                  <c:v>1.0561880000750534E-2</c:v>
                </c:pt>
                <c:pt idx="324">
                  <c:v>1.0604199997032993E-2</c:v>
                </c:pt>
                <c:pt idx="325">
                  <c:v>1.4904960000421852E-2</c:v>
                </c:pt>
                <c:pt idx="326">
                  <c:v>1.4400679996469989E-2</c:v>
                </c:pt>
                <c:pt idx="327">
                  <c:v>7.8560999972978607E-3</c:v>
                </c:pt>
                <c:pt idx="328">
                  <c:v>1.333065999642713E-2</c:v>
                </c:pt>
                <c:pt idx="329">
                  <c:v>1.2832439999328926E-2</c:v>
                </c:pt>
                <c:pt idx="330">
                  <c:v>1.4245539998228196E-2</c:v>
                </c:pt>
                <c:pt idx="331">
                  <c:v>5.2666999981738627E-3</c:v>
                </c:pt>
                <c:pt idx="332">
                  <c:v>1.0300460002326872E-2</c:v>
                </c:pt>
                <c:pt idx="333">
                  <c:v>1.7580059997271746E-2</c:v>
                </c:pt>
                <c:pt idx="334">
                  <c:v>1.8579099996713921E-2</c:v>
                </c:pt>
                <c:pt idx="335">
                  <c:v>1.2716160003037658E-2</c:v>
                </c:pt>
                <c:pt idx="336">
                  <c:v>1.1400299998058472E-2</c:v>
                </c:pt>
                <c:pt idx="337">
                  <c:v>1.1938339994230773E-2</c:v>
                </c:pt>
                <c:pt idx="338">
                  <c:v>1.0105599998496473E-2</c:v>
                </c:pt>
                <c:pt idx="339">
                  <c:v>1.8944400006148499E-2</c:v>
                </c:pt>
                <c:pt idx="340">
                  <c:v>1.7181679999339394E-2</c:v>
                </c:pt>
                <c:pt idx="341">
                  <c:v>1.5412420005304739E-2</c:v>
                </c:pt>
                <c:pt idx="342">
                  <c:v>9.0265399994677864E-3</c:v>
                </c:pt>
                <c:pt idx="343">
                  <c:v>1.8661819995031692E-2</c:v>
                </c:pt>
                <c:pt idx="344">
                  <c:v>8.6678799998480827E-3</c:v>
                </c:pt>
                <c:pt idx="345">
                  <c:v>1.5181299997493625E-2</c:v>
                </c:pt>
                <c:pt idx="346">
                  <c:v>1.2965180001629051E-2</c:v>
                </c:pt>
                <c:pt idx="347">
                  <c:v>1.5132440006709658E-2</c:v>
                </c:pt>
                <c:pt idx="348">
                  <c:v>2.4020099997869693E-2</c:v>
                </c:pt>
                <c:pt idx="349">
                  <c:v>2.222718000120949E-2</c:v>
                </c:pt>
                <c:pt idx="350">
                  <c:v>2.1619120001560077E-2</c:v>
                </c:pt>
                <c:pt idx="351">
                  <c:v>1.7190440004924312E-2</c:v>
                </c:pt>
                <c:pt idx="352">
                  <c:v>1.8670099998416845E-2</c:v>
                </c:pt>
                <c:pt idx="353">
                  <c:v>1.7059540004993323E-2</c:v>
                </c:pt>
                <c:pt idx="354">
                  <c:v>1.3317980003193952E-2</c:v>
                </c:pt>
                <c:pt idx="355">
                  <c:v>1.9548719996237196E-2</c:v>
                </c:pt>
                <c:pt idx="356">
                  <c:v>1.4086759998463094E-2</c:v>
                </c:pt>
                <c:pt idx="357">
                  <c:v>1.8112460005795583E-2</c:v>
                </c:pt>
                <c:pt idx="358">
                  <c:v>1.7167120000522118E-2</c:v>
                </c:pt>
                <c:pt idx="359">
                  <c:v>2.3308940006245393E-2</c:v>
                </c:pt>
                <c:pt idx="360">
                  <c:v>2.0622299998649396E-2</c:v>
                </c:pt>
                <c:pt idx="361">
                  <c:v>2.0153799996478483E-2</c:v>
                </c:pt>
                <c:pt idx="362">
                  <c:v>2.2089840000262484E-2</c:v>
                </c:pt>
                <c:pt idx="363">
                  <c:v>2.1941239996522199E-2</c:v>
                </c:pt>
                <c:pt idx="364">
                  <c:v>1.7850060001364909E-2</c:v>
                </c:pt>
                <c:pt idx="365">
                  <c:v>1.6679339998518117E-2</c:v>
                </c:pt>
                <c:pt idx="366">
                  <c:v>1.4834000001428649E-2</c:v>
                </c:pt>
                <c:pt idx="367">
                  <c:v>2.1105040003021713E-2</c:v>
                </c:pt>
                <c:pt idx="368">
                  <c:v>1.7685399994661566E-2</c:v>
                </c:pt>
                <c:pt idx="369">
                  <c:v>2.10748399986187E-2</c:v>
                </c:pt>
                <c:pt idx="370">
                  <c:v>2.8074839996406808E-2</c:v>
                </c:pt>
                <c:pt idx="371">
                  <c:v>1.9533819999196567E-2</c:v>
                </c:pt>
                <c:pt idx="372">
                  <c:v>2.1147940002265386E-2</c:v>
                </c:pt>
                <c:pt idx="373">
                  <c:v>2.5986740001826547E-2</c:v>
                </c:pt>
                <c:pt idx="374">
                  <c:v>2.361595999536803E-2</c:v>
                </c:pt>
                <c:pt idx="375">
                  <c:v>2.3369160000584088E-2</c:v>
                </c:pt>
                <c:pt idx="376">
                  <c:v>1.6268939994915854E-2</c:v>
                </c:pt>
                <c:pt idx="377">
                  <c:v>2.2482079999463167E-2</c:v>
                </c:pt>
                <c:pt idx="378">
                  <c:v>2.4494199999026023E-2</c:v>
                </c:pt>
                <c:pt idx="379">
                  <c:v>2.6403020005091093E-2</c:v>
                </c:pt>
                <c:pt idx="380">
                  <c:v>1.9575379999878351E-2</c:v>
                </c:pt>
                <c:pt idx="381">
                  <c:v>2.9937600003904663E-2</c:v>
                </c:pt>
                <c:pt idx="382">
                  <c:v>2.9846419995010365E-2</c:v>
                </c:pt>
                <c:pt idx="383">
                  <c:v>2.9445439999108203E-2</c:v>
                </c:pt>
                <c:pt idx="384">
                  <c:v>3.2089280000946019E-2</c:v>
                </c:pt>
                <c:pt idx="385">
                  <c:v>2.7156800002558157E-2</c:v>
                </c:pt>
                <c:pt idx="386">
                  <c:v>2.5432459995499812E-2</c:v>
                </c:pt>
                <c:pt idx="387">
                  <c:v>3.0445060001511592E-2</c:v>
                </c:pt>
                <c:pt idx="388">
                  <c:v>2.8247600006579887E-2</c:v>
                </c:pt>
                <c:pt idx="389">
                  <c:v>2.5253660001908429E-2</c:v>
                </c:pt>
                <c:pt idx="390">
                  <c:v>2.8749379998771474E-2</c:v>
                </c:pt>
                <c:pt idx="391">
                  <c:v>3.375543999572983E-2</c:v>
                </c:pt>
                <c:pt idx="392">
                  <c:v>3.331464000075357E-2</c:v>
                </c:pt>
                <c:pt idx="393">
                  <c:v>2.9013400002440903E-2</c:v>
                </c:pt>
                <c:pt idx="394">
                  <c:v>2.2551440000825096E-2</c:v>
                </c:pt>
                <c:pt idx="395">
                  <c:v>3.410111999255605E-2</c:v>
                </c:pt>
                <c:pt idx="396">
                  <c:v>2.4988780001876876E-2</c:v>
                </c:pt>
                <c:pt idx="397">
                  <c:v>3.0226060007407796E-2</c:v>
                </c:pt>
                <c:pt idx="398">
                  <c:v>3.2232119992841035E-2</c:v>
                </c:pt>
                <c:pt idx="399">
                  <c:v>3.6195859996951185E-2</c:v>
                </c:pt>
                <c:pt idx="400">
                  <c:v>3.3735919998434838E-2</c:v>
                </c:pt>
                <c:pt idx="401">
                  <c:v>3.3943479997105896E-2</c:v>
                </c:pt>
                <c:pt idx="402">
                  <c:v>3.5669939999934286E-2</c:v>
                </c:pt>
                <c:pt idx="403">
                  <c:v>3.1730919996334706E-2</c:v>
                </c:pt>
                <c:pt idx="404">
                  <c:v>3.2052839997049887E-2</c:v>
                </c:pt>
                <c:pt idx="405">
                  <c:v>3.309265999996569E-2</c:v>
                </c:pt>
                <c:pt idx="406">
                  <c:v>2.9790939996019006E-2</c:v>
                </c:pt>
                <c:pt idx="407">
                  <c:v>3.7851920002140105E-2</c:v>
                </c:pt>
                <c:pt idx="408">
                  <c:v>3.5906839999370277E-2</c:v>
                </c:pt>
                <c:pt idx="409">
                  <c:v>3.7353700005041901E-2</c:v>
                </c:pt>
                <c:pt idx="410">
                  <c:v>3.1584439995640423E-2</c:v>
                </c:pt>
                <c:pt idx="411">
                  <c:v>4.0156240000214893E-2</c:v>
                </c:pt>
                <c:pt idx="412">
                  <c:v>3.749076000531204E-2</c:v>
                </c:pt>
                <c:pt idx="413">
                  <c:v>2.8997060006076936E-2</c:v>
                </c:pt>
                <c:pt idx="414">
                  <c:v>4.0524039999581873E-2</c:v>
                </c:pt>
                <c:pt idx="415">
                  <c:v>3.2761319998826366E-2</c:v>
                </c:pt>
                <c:pt idx="416">
                  <c:v>3.2948780004517175E-2</c:v>
                </c:pt>
                <c:pt idx="417">
                  <c:v>3.7069260004500393E-2</c:v>
                </c:pt>
                <c:pt idx="418">
                  <c:v>3.6743919998116326E-2</c:v>
                </c:pt>
                <c:pt idx="419">
                  <c:v>3.7428579998959322E-2</c:v>
                </c:pt>
                <c:pt idx="420">
                  <c:v>3.67911999928765E-2</c:v>
                </c:pt>
                <c:pt idx="421">
                  <c:v>3.7055860004329588E-2</c:v>
                </c:pt>
                <c:pt idx="422">
                  <c:v>3.8543140006368048E-2</c:v>
                </c:pt>
                <c:pt idx="423">
                  <c:v>3.6967799998819828E-2</c:v>
                </c:pt>
                <c:pt idx="424">
                  <c:v>2.9466240004694555E-2</c:v>
                </c:pt>
                <c:pt idx="425">
                  <c:v>3.6353900002723094E-2</c:v>
                </c:pt>
                <c:pt idx="426">
                  <c:v>3.7553900001512375E-2</c:v>
                </c:pt>
                <c:pt idx="427">
                  <c:v>3.7008560000685975E-2</c:v>
                </c:pt>
                <c:pt idx="428">
                  <c:v>3.7321659998269752E-2</c:v>
                </c:pt>
                <c:pt idx="429">
                  <c:v>3.6576320002495777E-2</c:v>
                </c:pt>
                <c:pt idx="430">
                  <c:v>3.69007600020268E-2</c:v>
                </c:pt>
                <c:pt idx="431">
                  <c:v>3.7855419999687001E-2</c:v>
                </c:pt>
                <c:pt idx="432">
                  <c:v>3.6910079994413536E-2</c:v>
                </c:pt>
                <c:pt idx="433">
                  <c:v>3.7664240000594873E-2</c:v>
                </c:pt>
                <c:pt idx="434">
                  <c:v>4.192522000084864E-2</c:v>
                </c:pt>
                <c:pt idx="435">
                  <c:v>4.1409960002056323E-2</c:v>
                </c:pt>
                <c:pt idx="436">
                  <c:v>4.4156680007290561E-2</c:v>
                </c:pt>
                <c:pt idx="437">
                  <c:v>4.1638800001237541E-2</c:v>
                </c:pt>
                <c:pt idx="438">
                  <c:v>6.0438799999246839E-2</c:v>
                </c:pt>
                <c:pt idx="439">
                  <c:v>6.6638800002692733E-2</c:v>
                </c:pt>
                <c:pt idx="440">
                  <c:v>4.4029759999830276E-2</c:v>
                </c:pt>
                <c:pt idx="441">
                  <c:v>4.4329760006803554E-2</c:v>
                </c:pt>
                <c:pt idx="442">
                  <c:v>4.4529760001751129E-2</c:v>
                </c:pt>
                <c:pt idx="443">
                  <c:v>4.9166659999173135E-2</c:v>
                </c:pt>
                <c:pt idx="444">
                  <c:v>4.9926659994525835E-2</c:v>
                </c:pt>
                <c:pt idx="445">
                  <c:v>4.8867820005398244E-2</c:v>
                </c:pt>
                <c:pt idx="446">
                  <c:v>4.9547820002771914E-2</c:v>
                </c:pt>
                <c:pt idx="447">
                  <c:v>4.8976239995681681E-2</c:v>
                </c:pt>
                <c:pt idx="448">
                  <c:v>4.9502699999720789E-2</c:v>
                </c:pt>
                <c:pt idx="449">
                  <c:v>4.9019199999747798E-2</c:v>
                </c:pt>
                <c:pt idx="450">
                  <c:v>4.8674919999029953E-2</c:v>
                </c:pt>
                <c:pt idx="451">
                  <c:v>4.9874919997819234E-2</c:v>
                </c:pt>
                <c:pt idx="452">
                  <c:v>4.9369579995982349E-2</c:v>
                </c:pt>
                <c:pt idx="453">
                  <c:v>5.0634239996725228E-2</c:v>
                </c:pt>
                <c:pt idx="454">
                  <c:v>5.1154239998140838E-2</c:v>
                </c:pt>
                <c:pt idx="455">
                  <c:v>5.6319199997233227E-2</c:v>
                </c:pt>
                <c:pt idx="456">
                  <c:v>5.2380180000909604E-2</c:v>
                </c:pt>
                <c:pt idx="457">
                  <c:v>5.313484000362223E-2</c:v>
                </c:pt>
                <c:pt idx="458">
                  <c:v>5.660236000403529E-2</c:v>
                </c:pt>
                <c:pt idx="459">
                  <c:v>5.2908019999449607E-2</c:v>
                </c:pt>
                <c:pt idx="460">
                  <c:v>5.4002680000849068E-2</c:v>
                </c:pt>
                <c:pt idx="461">
                  <c:v>5.4019019997213036E-2</c:v>
                </c:pt>
                <c:pt idx="462">
                  <c:v>5.5301920001511462E-2</c:v>
                </c:pt>
                <c:pt idx="463">
                  <c:v>5.4810739995446056E-2</c:v>
                </c:pt>
                <c:pt idx="464">
                  <c:v>5.4810739995446056E-2</c:v>
                </c:pt>
                <c:pt idx="465">
                  <c:v>5.3440780000528321E-2</c:v>
                </c:pt>
                <c:pt idx="466">
                  <c:v>5.4497279998031445E-2</c:v>
                </c:pt>
                <c:pt idx="467">
                  <c:v>5.774154000391718E-2</c:v>
                </c:pt>
                <c:pt idx="468">
                  <c:v>5.689919999713311E-2</c:v>
                </c:pt>
                <c:pt idx="469">
                  <c:v>5.7832980004604906E-2</c:v>
                </c:pt>
                <c:pt idx="470">
                  <c:v>5.7287639996502548E-2</c:v>
                </c:pt>
                <c:pt idx="471">
                  <c:v>5.7205040000553709E-2</c:v>
                </c:pt>
                <c:pt idx="472">
                  <c:v>5.7398999997531064E-2</c:v>
                </c:pt>
                <c:pt idx="473">
                  <c:v>5.9223939999355935E-2</c:v>
                </c:pt>
                <c:pt idx="474">
                  <c:v>5.8447639996302314E-2</c:v>
                </c:pt>
                <c:pt idx="475">
                  <c:v>5.9347640002670232E-2</c:v>
                </c:pt>
                <c:pt idx="476">
                  <c:v>5.9802300005685538E-2</c:v>
                </c:pt>
                <c:pt idx="477">
                  <c:v>6.053958000120474E-2</c:v>
                </c:pt>
                <c:pt idx="478">
                  <c:v>5.9568800003034994E-2</c:v>
                </c:pt>
                <c:pt idx="479">
                  <c:v>5.9123459999682382E-2</c:v>
                </c:pt>
                <c:pt idx="480">
                  <c:v>5.941935999726411E-2</c:v>
                </c:pt>
                <c:pt idx="481">
                  <c:v>5.5410199995094445E-2</c:v>
                </c:pt>
                <c:pt idx="482">
                  <c:v>6.0590401968511287E-2</c:v>
                </c:pt>
                <c:pt idx="483">
                  <c:v>6.093504476302769E-2</c:v>
                </c:pt>
                <c:pt idx="484">
                  <c:v>6.0577758828003425E-2</c:v>
                </c:pt>
                <c:pt idx="485">
                  <c:v>6.0827315704955254E-2</c:v>
                </c:pt>
                <c:pt idx="486">
                  <c:v>6.0741002504073549E-2</c:v>
                </c:pt>
                <c:pt idx="487">
                  <c:v>6.0882607656822074E-2</c:v>
                </c:pt>
                <c:pt idx="488">
                  <c:v>6.0785935274907388E-2</c:v>
                </c:pt>
                <c:pt idx="489">
                  <c:v>6.0614661801082548E-2</c:v>
                </c:pt>
                <c:pt idx="490">
                  <c:v>6.0834791802335531E-2</c:v>
                </c:pt>
                <c:pt idx="491">
                  <c:v>6.0754751168133225E-2</c:v>
                </c:pt>
                <c:pt idx="492">
                  <c:v>6.0766054906707723E-2</c:v>
                </c:pt>
                <c:pt idx="493">
                  <c:v>6.0864292470796499E-2</c:v>
                </c:pt>
                <c:pt idx="494">
                  <c:v>6.0708329794579186E-2</c:v>
                </c:pt>
                <c:pt idx="495">
                  <c:v>6.0782212465710472E-2</c:v>
                </c:pt>
                <c:pt idx="496">
                  <c:v>6.0909695501322858E-2</c:v>
                </c:pt>
                <c:pt idx="497">
                  <c:v>6.0779991996241733E-2</c:v>
                </c:pt>
                <c:pt idx="498">
                  <c:v>6.0841805796371773E-2</c:v>
                </c:pt>
                <c:pt idx="499">
                  <c:v>6.0901149896380957E-2</c:v>
                </c:pt>
                <c:pt idx="500">
                  <c:v>6.077611703221919E-2</c:v>
                </c:pt>
                <c:pt idx="501">
                  <c:v>6.0967936762608588E-2</c:v>
                </c:pt>
                <c:pt idx="502">
                  <c:v>6.0726436939148698E-2</c:v>
                </c:pt>
                <c:pt idx="503">
                  <c:v>6.0766317154048011E-2</c:v>
                </c:pt>
                <c:pt idx="504">
                  <c:v>6.0851783535326831E-2</c:v>
                </c:pt>
                <c:pt idx="505">
                  <c:v>6.0859313562104944E-2</c:v>
                </c:pt>
                <c:pt idx="506">
                  <c:v>6.1013043428829405E-2</c:v>
                </c:pt>
                <c:pt idx="507">
                  <c:v>6.0902498706127517E-2</c:v>
                </c:pt>
                <c:pt idx="508">
                  <c:v>6.0863516191602685E-2</c:v>
                </c:pt>
                <c:pt idx="509">
                  <c:v>6.0905185768206138E-2</c:v>
                </c:pt>
                <c:pt idx="510">
                  <c:v>6.0752716723072808E-2</c:v>
                </c:pt>
                <c:pt idx="511">
                  <c:v>6.075593253626721E-2</c:v>
                </c:pt>
                <c:pt idx="512">
                  <c:v>6.0890325068612583E-2</c:v>
                </c:pt>
                <c:pt idx="513">
                  <c:v>6.0757653729524463E-2</c:v>
                </c:pt>
                <c:pt idx="514">
                  <c:v>6.0793307799031027E-2</c:v>
                </c:pt>
                <c:pt idx="515">
                  <c:v>6.0883508464030456E-2</c:v>
                </c:pt>
                <c:pt idx="516">
                  <c:v>6.078689682908589E-2</c:v>
                </c:pt>
                <c:pt idx="517">
                  <c:v>6.0818472040409688E-2</c:v>
                </c:pt>
                <c:pt idx="518">
                  <c:v>6.0831557631900068E-2</c:v>
                </c:pt>
                <c:pt idx="519">
                  <c:v>6.0880496574100107E-2</c:v>
                </c:pt>
                <c:pt idx="520">
                  <c:v>6.0884668499056716E-2</c:v>
                </c:pt>
                <c:pt idx="521">
                  <c:v>6.0833935982373077E-2</c:v>
                </c:pt>
                <c:pt idx="522">
                  <c:v>6.085933403664967E-2</c:v>
                </c:pt>
                <c:pt idx="523">
                  <c:v>6.1021253364742734E-2</c:v>
                </c:pt>
                <c:pt idx="524">
                  <c:v>6.0891117529536132E-2</c:v>
                </c:pt>
                <c:pt idx="525">
                  <c:v>6.096078893460799E-2</c:v>
                </c:pt>
                <c:pt idx="526">
                  <c:v>6.0918211034731939E-2</c:v>
                </c:pt>
                <c:pt idx="527">
                  <c:v>6.0903655561560299E-2</c:v>
                </c:pt>
                <c:pt idx="528">
                  <c:v>6.091899373132037E-2</c:v>
                </c:pt>
                <c:pt idx="529">
                  <c:v>6.0906636470463127E-2</c:v>
                </c:pt>
                <c:pt idx="530">
                  <c:v>6.0916848691704217E-2</c:v>
                </c:pt>
                <c:pt idx="531">
                  <c:v>6.0886209328600671E-2</c:v>
                </c:pt>
                <c:pt idx="532">
                  <c:v>6.0898036732396577E-2</c:v>
                </c:pt>
                <c:pt idx="533">
                  <c:v>6.0963067029661033E-2</c:v>
                </c:pt>
                <c:pt idx="534">
                  <c:v>6.0840389036457054E-2</c:v>
                </c:pt>
                <c:pt idx="535">
                  <c:v>6.0861212710733525E-2</c:v>
                </c:pt>
                <c:pt idx="536">
                  <c:v>6.0916433707461692E-2</c:v>
                </c:pt>
                <c:pt idx="537">
                  <c:v>6.0934058667044155E-2</c:v>
                </c:pt>
                <c:pt idx="538">
                  <c:v>6.0943318108911626E-2</c:v>
                </c:pt>
                <c:pt idx="539">
                  <c:v>6.086516360664973E-2</c:v>
                </c:pt>
                <c:pt idx="540">
                  <c:v>6.0880173397890758E-2</c:v>
                </c:pt>
                <c:pt idx="541">
                  <c:v>6.0931436564715113E-2</c:v>
                </c:pt>
                <c:pt idx="542">
                  <c:v>6.1040905100526288E-2</c:v>
                </c:pt>
                <c:pt idx="543">
                  <c:v>6.0838189361675177E-2</c:v>
                </c:pt>
                <c:pt idx="544">
                  <c:v>6.0895055095897987E-2</c:v>
                </c:pt>
                <c:pt idx="545">
                  <c:v>6.0884806560352445E-2</c:v>
                </c:pt>
                <c:pt idx="546">
                  <c:v>6.0913402958249208E-2</c:v>
                </c:pt>
                <c:pt idx="547">
                  <c:v>6.099730463756714E-2</c:v>
                </c:pt>
                <c:pt idx="548">
                  <c:v>6.0917598602827638E-2</c:v>
                </c:pt>
                <c:pt idx="549">
                  <c:v>6.1036070270347409E-2</c:v>
                </c:pt>
                <c:pt idx="550">
                  <c:v>6.1253622901858762E-2</c:v>
                </c:pt>
                <c:pt idx="551">
                  <c:v>6.2112519997754134E-2</c:v>
                </c:pt>
                <c:pt idx="552">
                  <c:v>6.1367180001980159E-2</c:v>
                </c:pt>
                <c:pt idx="553">
                  <c:v>6.2221840002166573E-2</c:v>
                </c:pt>
                <c:pt idx="554">
                  <c:v>6.285746036155615E-2</c:v>
                </c:pt>
                <c:pt idx="555">
                  <c:v>6.279045080736978E-2</c:v>
                </c:pt>
                <c:pt idx="556">
                  <c:v>6.2848848567227833E-2</c:v>
                </c:pt>
                <c:pt idx="557">
                  <c:v>6.249204276537057E-2</c:v>
                </c:pt>
                <c:pt idx="558">
                  <c:v>6.2898484495235607E-2</c:v>
                </c:pt>
                <c:pt idx="559">
                  <c:v>6.253120036853943E-2</c:v>
                </c:pt>
                <c:pt idx="560">
                  <c:v>6.2619520002044737E-2</c:v>
                </c:pt>
                <c:pt idx="561">
                  <c:v>6.2619520002044737E-2</c:v>
                </c:pt>
                <c:pt idx="562">
                  <c:v>6.2274179996165913E-2</c:v>
                </c:pt>
                <c:pt idx="563">
                  <c:v>6.2274179996165913E-2</c:v>
                </c:pt>
                <c:pt idx="564">
                  <c:v>6.9699040002888069E-2</c:v>
                </c:pt>
                <c:pt idx="565">
                  <c:v>6.6656240000156686E-2</c:v>
                </c:pt>
                <c:pt idx="566">
                  <c:v>6.5510899992659688E-2</c:v>
                </c:pt>
                <c:pt idx="567">
                  <c:v>6.6230799995537382E-2</c:v>
                </c:pt>
                <c:pt idx="568">
                  <c:v>6.6078080002625939E-2</c:v>
                </c:pt>
                <c:pt idx="569">
                  <c:v>6.5523500001290813E-2</c:v>
                </c:pt>
                <c:pt idx="570">
                  <c:v>6.6778159998648334E-2</c:v>
                </c:pt>
                <c:pt idx="571">
                  <c:v>6.7406119997031055E-2</c:v>
                </c:pt>
                <c:pt idx="572">
                  <c:v>6.3760779994481709E-2</c:v>
                </c:pt>
                <c:pt idx="573">
                  <c:v>6.6715439992549364E-2</c:v>
                </c:pt>
                <c:pt idx="574">
                  <c:v>6.6031059999659192E-2</c:v>
                </c:pt>
                <c:pt idx="575">
                  <c:v>6.6031059999659192E-2</c:v>
                </c:pt>
                <c:pt idx="576">
                  <c:v>6.7185719999542926E-2</c:v>
                </c:pt>
                <c:pt idx="577">
                  <c:v>6.7185719999542926E-2</c:v>
                </c:pt>
                <c:pt idx="578">
                  <c:v>6.6368619998684153E-2</c:v>
                </c:pt>
                <c:pt idx="579">
                  <c:v>6.77147199967294E-2</c:v>
                </c:pt>
                <c:pt idx="580">
                  <c:v>6.8064719998801593E-2</c:v>
                </c:pt>
                <c:pt idx="581">
                  <c:v>6.6869380003481638E-2</c:v>
                </c:pt>
                <c:pt idx="582">
                  <c:v>6.8624040002760012E-2</c:v>
                </c:pt>
                <c:pt idx="583">
                  <c:v>7.0050819995230995E-2</c:v>
                </c:pt>
                <c:pt idx="584">
                  <c:v>7.0418080002127681E-2</c:v>
                </c:pt>
                <c:pt idx="585">
                  <c:v>7.0172740000998601E-2</c:v>
                </c:pt>
                <c:pt idx="586">
                  <c:v>7.0231179997790605E-2</c:v>
                </c:pt>
                <c:pt idx="587">
                  <c:v>7.0941019999736454E-2</c:v>
                </c:pt>
                <c:pt idx="588">
                  <c:v>7.0370239998737816E-2</c:v>
                </c:pt>
                <c:pt idx="589">
                  <c:v>7.1147080001537688E-2</c:v>
                </c:pt>
                <c:pt idx="590">
                  <c:v>7.213702000444755E-2</c:v>
                </c:pt>
                <c:pt idx="591">
                  <c:v>7.2221920003357809E-2</c:v>
                </c:pt>
                <c:pt idx="592">
                  <c:v>7.4918239995895419E-2</c:v>
                </c:pt>
                <c:pt idx="593">
                  <c:v>7.6698379998560995E-2</c:v>
                </c:pt>
                <c:pt idx="594">
                  <c:v>7.5688320001063403E-2</c:v>
                </c:pt>
                <c:pt idx="595">
                  <c:v>7.6736460003303364E-2</c:v>
                </c:pt>
                <c:pt idx="596">
                  <c:v>7.8400259997579269E-2</c:v>
                </c:pt>
                <c:pt idx="597">
                  <c:v>8.1552800002100412E-2</c:v>
                </c:pt>
                <c:pt idx="598">
                  <c:v>8.2203179998032283E-2</c:v>
                </c:pt>
                <c:pt idx="599">
                  <c:v>8.2020059999194928E-2</c:v>
                </c:pt>
                <c:pt idx="600">
                  <c:v>8.3441260001563933E-2</c:v>
                </c:pt>
                <c:pt idx="601">
                  <c:v>8.3095919995685108E-2</c:v>
                </c:pt>
                <c:pt idx="602">
                  <c:v>8.8297599992074538E-2</c:v>
                </c:pt>
                <c:pt idx="603">
                  <c:v>8.8252260000444949E-2</c:v>
                </c:pt>
                <c:pt idx="604">
                  <c:v>9.0898720001860056E-2</c:v>
                </c:pt>
                <c:pt idx="605">
                  <c:v>9.0753379998204764E-2</c:v>
                </c:pt>
                <c:pt idx="606">
                  <c:v>9.4450279997545294E-2</c:v>
                </c:pt>
                <c:pt idx="607">
                  <c:v>9.4592599998577498E-2</c:v>
                </c:pt>
                <c:pt idx="608">
                  <c:v>9.5484819998091552E-2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B3-4F9B-B223-4BDAB73717B7}"/>
            </c:ext>
          </c:extLst>
        </c:ser>
        <c:ser>
          <c:idx val="8"/>
          <c:order val="1"/>
          <c:tx>
            <c:strRef>
              <c:f>'A (6)'!$Y$1</c:f>
              <c:strCache>
                <c:ptCount val="1"/>
                <c:pt idx="0">
                  <c:v>Q+S.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(6)'!$X$2:$X$20</c:f>
              <c:numCache>
                <c:formatCode>General</c:formatCode>
                <c:ptCount val="19"/>
                <c:pt idx="0">
                  <c:v>-120000</c:v>
                </c:pt>
                <c:pt idx="1">
                  <c:v>-110000</c:v>
                </c:pt>
                <c:pt idx="2">
                  <c:v>-100000</c:v>
                </c:pt>
                <c:pt idx="3">
                  <c:v>-90000</c:v>
                </c:pt>
                <c:pt idx="4">
                  <c:v>-80000</c:v>
                </c:pt>
                <c:pt idx="5">
                  <c:v>-70000</c:v>
                </c:pt>
                <c:pt idx="6">
                  <c:v>-60000</c:v>
                </c:pt>
                <c:pt idx="7">
                  <c:v>-50000</c:v>
                </c:pt>
                <c:pt idx="8">
                  <c:v>-40000</c:v>
                </c:pt>
                <c:pt idx="9">
                  <c:v>-30000</c:v>
                </c:pt>
                <c:pt idx="10">
                  <c:v>-20000</c:v>
                </c:pt>
                <c:pt idx="11">
                  <c:v>-10000</c:v>
                </c:pt>
                <c:pt idx="12">
                  <c:v>0</c:v>
                </c:pt>
                <c:pt idx="13">
                  <c:v>10000</c:v>
                </c:pt>
                <c:pt idx="14">
                  <c:v>20000</c:v>
                </c:pt>
                <c:pt idx="15">
                  <c:v>30000</c:v>
                </c:pt>
                <c:pt idx="16">
                  <c:v>40000</c:v>
                </c:pt>
                <c:pt idx="17">
                  <c:v>50000</c:v>
                </c:pt>
                <c:pt idx="18">
                  <c:v>60000</c:v>
                </c:pt>
              </c:numCache>
            </c:numRef>
          </c:xVal>
          <c:yVal>
            <c:numRef>
              <c:f>'A (6)'!$Y$2:$Y$20</c:f>
              <c:numCache>
                <c:formatCode>General</c:formatCode>
                <c:ptCount val="19"/>
                <c:pt idx="0">
                  <c:v>0.19908253146491778</c:v>
                </c:pt>
                <c:pt idx="1">
                  <c:v>0.18073165461975585</c:v>
                </c:pt>
                <c:pt idx="2">
                  <c:v>0.16712008540870971</c:v>
                </c:pt>
                <c:pt idx="3">
                  <c:v>0.15580676249983802</c:v>
                </c:pt>
                <c:pt idx="4">
                  <c:v>0.14440515557441763</c:v>
                </c:pt>
                <c:pt idx="5">
                  <c:v>0.13099544850615155</c:v>
                </c:pt>
                <c:pt idx="6">
                  <c:v>0.11445611525116453</c:v>
                </c:pt>
                <c:pt idx="7">
                  <c:v>9.4657621208803902E-2</c:v>
                </c:pt>
                <c:pt idx="8">
                  <c:v>7.248479544255601E-2</c:v>
                </c:pt>
                <c:pt idx="9">
                  <c:v>4.9684009802983937E-2</c:v>
                </c:pt>
                <c:pt idx="10">
                  <c:v>2.8561559000338424E-2</c:v>
                </c:pt>
                <c:pt idx="11">
                  <c:v>1.1585335103136994E-2</c:v>
                </c:pt>
                <c:pt idx="12">
                  <c:v>9.585921826926122E-4</c:v>
                </c:pt>
                <c:pt idx="13">
                  <c:v>-1.7605828008858959E-3</c:v>
                </c:pt>
                <c:pt idx="14">
                  <c:v>4.0716291934673257E-3</c:v>
                </c:pt>
                <c:pt idx="15">
                  <c:v>1.8073583809930505E-2</c:v>
                </c:pt>
                <c:pt idx="16">
                  <c:v>3.8904087976481573E-2</c:v>
                </c:pt>
                <c:pt idx="17">
                  <c:v>6.4494040466939698E-2</c:v>
                </c:pt>
                <c:pt idx="18">
                  <c:v>9.2403791166347046E-2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B3-4F9B-B223-4BDAB7371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68632"/>
        <c:axId val="1"/>
      </c:scatterChart>
      <c:valAx>
        <c:axId val="458068632"/>
        <c:scaling>
          <c:orientation val="minMax"/>
          <c:max val="80000"/>
          <c:min val="-1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0000"/>
      </c:valAx>
      <c:valAx>
        <c:axId val="1"/>
        <c:scaling>
          <c:orientation val="minMax"/>
          <c:max val="0.2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686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V0523 Cas -- O-C Diagr.</a:t>
            </a:r>
          </a:p>
        </c:rich>
      </c:tx>
      <c:layout>
        <c:manualLayout>
          <c:xMode val="edge"/>
          <c:yMode val="edge"/>
          <c:x val="0.38200782268578881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9113428943937"/>
          <c:y val="0.12138745454109259"/>
          <c:w val="0.85267275097783568"/>
          <c:h val="0.653180112530641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1'!$H$21:$H$610</c:f>
              <c:numCache>
                <c:formatCode>General</c:formatCode>
                <c:ptCount val="590"/>
                <c:pt idx="63">
                  <c:v>1.1524999994435348E-2</c:v>
                </c:pt>
                <c:pt idx="64">
                  <c:v>8.8383600013912655E-3</c:v>
                </c:pt>
                <c:pt idx="65">
                  <c:v>1.8096799998602364E-2</c:v>
                </c:pt>
                <c:pt idx="66">
                  <c:v>1.0251460000290535E-2</c:v>
                </c:pt>
                <c:pt idx="67">
                  <c:v>6.4887400003499351E-3</c:v>
                </c:pt>
                <c:pt idx="68">
                  <c:v>1.6747180001402739E-2</c:v>
                </c:pt>
                <c:pt idx="69">
                  <c:v>1.9473640000796877E-2</c:v>
                </c:pt>
                <c:pt idx="71">
                  <c:v>1.455790000181878E-2</c:v>
                </c:pt>
                <c:pt idx="72">
                  <c:v>1.3640519995533396E-2</c:v>
                </c:pt>
                <c:pt idx="73">
                  <c:v>7.0511200028704479E-3</c:v>
                </c:pt>
                <c:pt idx="74">
                  <c:v>1.1403999815229326E-4</c:v>
                </c:pt>
                <c:pt idx="84">
                  <c:v>1.8221399950562045E-3</c:v>
                </c:pt>
                <c:pt idx="87">
                  <c:v>0</c:v>
                </c:pt>
                <c:pt idx="91">
                  <c:v>3.7556800016318448E-3</c:v>
                </c:pt>
                <c:pt idx="92">
                  <c:v>-8.965999586507678E-5</c:v>
                </c:pt>
                <c:pt idx="93">
                  <c:v>-3.61509999493137E-3</c:v>
                </c:pt>
                <c:pt idx="94">
                  <c:v>-2.4604400023235939E-3</c:v>
                </c:pt>
                <c:pt idx="101">
                  <c:v>-8.1414000014774501E-3</c:v>
                </c:pt>
                <c:pt idx="102">
                  <c:v>-8.9041199971688911E-3</c:v>
                </c:pt>
                <c:pt idx="103">
                  <c:v>-9.2749000032199547E-3</c:v>
                </c:pt>
                <c:pt idx="104">
                  <c:v>1.8797599987010472E-3</c:v>
                </c:pt>
                <c:pt idx="105">
                  <c:v>-1.0965579996991437E-2</c:v>
                </c:pt>
                <c:pt idx="106">
                  <c:v>-1.8829600012395531E-3</c:v>
                </c:pt>
                <c:pt idx="108">
                  <c:v>-5.0164599961135536E-3</c:v>
                </c:pt>
                <c:pt idx="113">
                  <c:v>-8.3755000014207326E-3</c:v>
                </c:pt>
                <c:pt idx="114">
                  <c:v>-6.138220000138972E-3</c:v>
                </c:pt>
                <c:pt idx="118">
                  <c:v>-4.8163000028580427E-3</c:v>
                </c:pt>
                <c:pt idx="123">
                  <c:v>-5.4545599996345118E-3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F9-4C78-B5D9-DACEFAE4567F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1'!$I$21:$I$610</c:f>
              <c:numCache>
                <c:formatCode>General</c:formatCode>
                <c:ptCount val="590"/>
                <c:pt idx="0">
                  <c:v>0.17341468000267923</c:v>
                </c:pt>
                <c:pt idx="1">
                  <c:v>0.18329359999916051</c:v>
                </c:pt>
                <c:pt idx="2">
                  <c:v>0.19078028000149061</c:v>
                </c:pt>
                <c:pt idx="3">
                  <c:v>0.16326870000193594</c:v>
                </c:pt>
                <c:pt idx="4">
                  <c:v>0.16125024000211852</c:v>
                </c:pt>
                <c:pt idx="5">
                  <c:v>0.15642106000086642</c:v>
                </c:pt>
                <c:pt idx="6">
                  <c:v>0.18126852000204963</c:v>
                </c:pt>
                <c:pt idx="7">
                  <c:v>0.1659375600029307</c:v>
                </c:pt>
                <c:pt idx="8">
                  <c:v>0.14527208000436076</c:v>
                </c:pt>
                <c:pt idx="9">
                  <c:v>0.14956592000089586</c:v>
                </c:pt>
                <c:pt idx="10">
                  <c:v>0.16713772000002791</c:v>
                </c:pt>
                <c:pt idx="11">
                  <c:v>0.15825324000252294</c:v>
                </c:pt>
                <c:pt idx="12">
                  <c:v>0.15263008000329137</c:v>
                </c:pt>
                <c:pt idx="13">
                  <c:v>0.1863536600030784</c:v>
                </c:pt>
                <c:pt idx="14">
                  <c:v>0.15727066000181367</c:v>
                </c:pt>
                <c:pt idx="15">
                  <c:v>0.15628932000254281</c:v>
                </c:pt>
                <c:pt idx="16">
                  <c:v>0.15414678000161075</c:v>
                </c:pt>
                <c:pt idx="17">
                  <c:v>0.16540522000286728</c:v>
                </c:pt>
                <c:pt idx="18">
                  <c:v>0.17056267999942065</c:v>
                </c:pt>
                <c:pt idx="19">
                  <c:v>0.15841678000288084</c:v>
                </c:pt>
                <c:pt idx="20">
                  <c:v>0.15326780000395956</c:v>
                </c:pt>
                <c:pt idx="21">
                  <c:v>0.15299994000088191</c:v>
                </c:pt>
                <c:pt idx="22">
                  <c:v>0.14261368000370567</c:v>
                </c:pt>
                <c:pt idx="23">
                  <c:v>0.1722278000015649</c:v>
                </c:pt>
                <c:pt idx="24">
                  <c:v>0.13475642000412336</c:v>
                </c:pt>
                <c:pt idx="25">
                  <c:v>0.15326370000184397</c:v>
                </c:pt>
                <c:pt idx="26">
                  <c:v>0.13902566000251682</c:v>
                </c:pt>
                <c:pt idx="27">
                  <c:v>0.15383175999886589</c:v>
                </c:pt>
                <c:pt idx="28">
                  <c:v>0.14950080000198795</c:v>
                </c:pt>
                <c:pt idx="29">
                  <c:v>0.15381627999886405</c:v>
                </c:pt>
                <c:pt idx="30">
                  <c:v>0.14669116000368376</c:v>
                </c:pt>
                <c:pt idx="31">
                  <c:v>0.1193450999999186</c:v>
                </c:pt>
                <c:pt idx="32">
                  <c:v>0.12625604000277235</c:v>
                </c:pt>
                <c:pt idx="33">
                  <c:v>0.11092134000136866</c:v>
                </c:pt>
                <c:pt idx="34">
                  <c:v>0.11025585999959731</c:v>
                </c:pt>
                <c:pt idx="35">
                  <c:v>0.12390374000096926</c:v>
                </c:pt>
                <c:pt idx="36">
                  <c:v>0.13221316000272054</c:v>
                </c:pt>
                <c:pt idx="37">
                  <c:v>0.11078765999991447</c:v>
                </c:pt>
                <c:pt idx="38">
                  <c:v>0.11479372000030708</c:v>
                </c:pt>
                <c:pt idx="39">
                  <c:v>0.10144141999990097</c:v>
                </c:pt>
                <c:pt idx="40">
                  <c:v>0.10091474000364542</c:v>
                </c:pt>
                <c:pt idx="41">
                  <c:v>9.1540220004389994E-2</c:v>
                </c:pt>
                <c:pt idx="42">
                  <c:v>8.7802220004959963E-2</c:v>
                </c:pt>
                <c:pt idx="43">
                  <c:v>8.1938900002569426E-2</c:v>
                </c:pt>
                <c:pt idx="44">
                  <c:v>9.3537540000397712E-2</c:v>
                </c:pt>
                <c:pt idx="45">
                  <c:v>8.7929479999729665E-2</c:v>
                </c:pt>
                <c:pt idx="46">
                  <c:v>0.10356226000294555</c:v>
                </c:pt>
                <c:pt idx="47">
                  <c:v>9.4640459999936866E-2</c:v>
                </c:pt>
                <c:pt idx="48">
                  <c:v>8.6528119998547481E-2</c:v>
                </c:pt>
                <c:pt idx="49">
                  <c:v>8.417850000114413E-2</c:v>
                </c:pt>
                <c:pt idx="50">
                  <c:v>9.71785000001546E-2</c:v>
                </c:pt>
                <c:pt idx="51">
                  <c:v>8.5160900001937989E-2</c:v>
                </c:pt>
                <c:pt idx="52">
                  <c:v>9.733384000355727E-2</c:v>
                </c:pt>
                <c:pt idx="53">
                  <c:v>6.8786380004894454E-2</c:v>
                </c:pt>
                <c:pt idx="54">
                  <c:v>2.1787560006487183E-2</c:v>
                </c:pt>
                <c:pt idx="55">
                  <c:v>2.2179500003403518E-2</c:v>
                </c:pt>
                <c:pt idx="56">
                  <c:v>1.542543999676127E-2</c:v>
                </c:pt>
                <c:pt idx="57">
                  <c:v>2.4438040003587957E-2</c:v>
                </c:pt>
                <c:pt idx="58">
                  <c:v>1.4956939994590357E-2</c:v>
                </c:pt>
                <c:pt idx="59">
                  <c:v>1.7394759997841902E-2</c:v>
                </c:pt>
                <c:pt idx="60">
                  <c:v>2.6413419996970333E-2</c:v>
                </c:pt>
                <c:pt idx="61">
                  <c:v>2.3932420001074206E-2</c:v>
                </c:pt>
                <c:pt idx="62">
                  <c:v>2.234956000756938E-2</c:v>
                </c:pt>
                <c:pt idx="70">
                  <c:v>2.5948200003767852E-2</c:v>
                </c:pt>
                <c:pt idx="75">
                  <c:v>5.019980002543889E-3</c:v>
                </c:pt>
                <c:pt idx="76">
                  <c:v>2.2421600006055087E-3</c:v>
                </c:pt>
                <c:pt idx="77">
                  <c:v>6.3968200047384016E-3</c:v>
                </c:pt>
                <c:pt idx="78">
                  <c:v>2.3268000004463829E-3</c:v>
                </c:pt>
                <c:pt idx="79">
                  <c:v>4.5978400012245402E-3</c:v>
                </c:pt>
                <c:pt idx="80">
                  <c:v>6.7524999976740219E-3</c:v>
                </c:pt>
                <c:pt idx="81">
                  <c:v>2.8351200016913936E-3</c:v>
                </c:pt>
                <c:pt idx="82">
                  <c:v>5.3817200023331679E-3</c:v>
                </c:pt>
                <c:pt idx="83">
                  <c:v>5.6190000032074749E-3</c:v>
                </c:pt>
                <c:pt idx="110">
                  <c:v>1.0652999990270473E-3</c:v>
                </c:pt>
                <c:pt idx="111">
                  <c:v>2.219959998910781E-3</c:v>
                </c:pt>
                <c:pt idx="126">
                  <c:v>7.2895999983302318E-3</c:v>
                </c:pt>
                <c:pt idx="127">
                  <c:v>-1.3184599956730381E-3</c:v>
                </c:pt>
                <c:pt idx="128">
                  <c:v>1.7399440002918709E-2</c:v>
                </c:pt>
                <c:pt idx="129">
                  <c:v>3.5541000033845194E-3</c:v>
                </c:pt>
                <c:pt idx="130">
                  <c:v>1.3379800002439879E-3</c:v>
                </c:pt>
                <c:pt idx="131">
                  <c:v>-7.743599999230355E-4</c:v>
                </c:pt>
                <c:pt idx="132">
                  <c:v>-8.5370799934025854E-3</c:v>
                </c:pt>
                <c:pt idx="133">
                  <c:v>7.1132999946712516E-3</c:v>
                </c:pt>
                <c:pt idx="134">
                  <c:v>3.5057999775744975E-4</c:v>
                </c:pt>
                <c:pt idx="135">
                  <c:v>4.350579998572357E-3</c:v>
                </c:pt>
                <c:pt idx="136">
                  <c:v>-1.1020199999620672E-2</c:v>
                </c:pt>
                <c:pt idx="137">
                  <c:v>-2.4060799987637438E-3</c:v>
                </c:pt>
                <c:pt idx="138">
                  <c:v>-1.147639995906502E-3</c:v>
                </c:pt>
                <c:pt idx="139">
                  <c:v>-1.8938059998617973E-2</c:v>
                </c:pt>
                <c:pt idx="140">
                  <c:v>-9.9380600004224107E-3</c:v>
                </c:pt>
                <c:pt idx="141">
                  <c:v>-7.0715599940740503E-3</c:v>
                </c:pt>
                <c:pt idx="142">
                  <c:v>9.2844000027980655E-4</c:v>
                </c:pt>
                <c:pt idx="143">
                  <c:v>-6.2470000557368621E-4</c:v>
                </c:pt>
                <c:pt idx="144">
                  <c:v>-2.1607200033031404E-3</c:v>
                </c:pt>
                <c:pt idx="145">
                  <c:v>1.8010000057984143E-3</c:v>
                </c:pt>
                <c:pt idx="146">
                  <c:v>-5.2544000209309161E-4</c:v>
                </c:pt>
                <c:pt idx="147">
                  <c:v>-3.1017599976621568E-3</c:v>
                </c:pt>
                <c:pt idx="148">
                  <c:v>-4.9536400038050488E-3</c:v>
                </c:pt>
                <c:pt idx="150">
                  <c:v>3.2596000528428704E-4</c:v>
                </c:pt>
                <c:pt idx="151">
                  <c:v>-7.4607999704312533E-4</c:v>
                </c:pt>
                <c:pt idx="152">
                  <c:v>-2.8926600061822683E-3</c:v>
                </c:pt>
                <c:pt idx="153">
                  <c:v>-1.0288539997418411E-2</c:v>
                </c:pt>
                <c:pt idx="154">
                  <c:v>-4.3605799946817569E-3</c:v>
                </c:pt>
                <c:pt idx="155">
                  <c:v>-1.6004899996914901E-2</c:v>
                </c:pt>
                <c:pt idx="156">
                  <c:v>4.2079999548150226E-4</c:v>
                </c:pt>
                <c:pt idx="157">
                  <c:v>-1.8306140002096072E-2</c:v>
                </c:pt>
                <c:pt idx="158">
                  <c:v>-5.6643200005055405E-3</c:v>
                </c:pt>
                <c:pt idx="159">
                  <c:v>1.9649000023491681E-3</c:v>
                </c:pt>
                <c:pt idx="160">
                  <c:v>3.6152800021227449E-3</c:v>
                </c:pt>
                <c:pt idx="161">
                  <c:v>6.6001800005324185E-3</c:v>
                </c:pt>
                <c:pt idx="162">
                  <c:v>6.2133999745128676E-4</c:v>
                </c:pt>
                <c:pt idx="163">
                  <c:v>8.8158200014731847E-3</c:v>
                </c:pt>
                <c:pt idx="164">
                  <c:v>-6.5566000557737425E-4</c:v>
                </c:pt>
                <c:pt idx="165">
                  <c:v>8.9735600049607456E-3</c:v>
                </c:pt>
                <c:pt idx="166">
                  <c:v>1.236550000612624E-2</c:v>
                </c:pt>
                <c:pt idx="167">
                  <c:v>3.3992600001511164E-3</c:v>
                </c:pt>
                <c:pt idx="171">
                  <c:v>2.4204200017265975E-3</c:v>
                </c:pt>
                <c:pt idx="178">
                  <c:v>7.5685400006477721E-3</c:v>
                </c:pt>
                <c:pt idx="179">
                  <c:v>1.5834099998755846E-2</c:v>
                </c:pt>
                <c:pt idx="180">
                  <c:v>-8.0394199976581149E-3</c:v>
                </c:pt>
                <c:pt idx="181">
                  <c:v>-4.4899999920744449E-5</c:v>
                </c:pt>
                <c:pt idx="182">
                  <c:v>3.0437800014624372E-3</c:v>
                </c:pt>
                <c:pt idx="183">
                  <c:v>1.1682399999699555E-3</c:v>
                </c:pt>
                <c:pt idx="184">
                  <c:v>-1.7342580002150498E-2</c:v>
                </c:pt>
                <c:pt idx="185">
                  <c:v>1.4327399985631928E-3</c:v>
                </c:pt>
                <c:pt idx="186">
                  <c:v>1.009640000120271E-3</c:v>
                </c:pt>
                <c:pt idx="187">
                  <c:v>1.6388599979109131E-3</c:v>
                </c:pt>
                <c:pt idx="188">
                  <c:v>-7.3191999399568886E-4</c:v>
                </c:pt>
                <c:pt idx="189">
                  <c:v>-8.2391800024197437E-3</c:v>
                </c:pt>
                <c:pt idx="190">
                  <c:v>3.5870200008503161E-3</c:v>
                </c:pt>
                <c:pt idx="191">
                  <c:v>1.9280800042906776E-3</c:v>
                </c:pt>
                <c:pt idx="192">
                  <c:v>-2.5427999935345724E-4</c:v>
                </c:pt>
                <c:pt idx="193">
                  <c:v>-5.8511800016276538E-3</c:v>
                </c:pt>
                <c:pt idx="194">
                  <c:v>-4.1539999801898375E-4</c:v>
                </c:pt>
                <c:pt idx="195">
                  <c:v>2.1381999977165833E-4</c:v>
                </c:pt>
                <c:pt idx="196">
                  <c:v>4.1463200032012537E-3</c:v>
                </c:pt>
                <c:pt idx="197">
                  <c:v>9.7459997050464153E-5</c:v>
                </c:pt>
                <c:pt idx="198">
                  <c:v>-3.9245999505510554E-4</c:v>
                </c:pt>
                <c:pt idx="199">
                  <c:v>2.419379998173099E-3</c:v>
                </c:pt>
                <c:pt idx="200">
                  <c:v>5.0401999760651961E-4</c:v>
                </c:pt>
                <c:pt idx="201">
                  <c:v>2.29847999435151E-3</c:v>
                </c:pt>
                <c:pt idx="202">
                  <c:v>5.005000057280995E-4</c:v>
                </c:pt>
                <c:pt idx="203">
                  <c:v>2.4710000434424728E-4</c:v>
                </c:pt>
                <c:pt idx="204">
                  <c:v>4.5893999777035788E-4</c:v>
                </c:pt>
                <c:pt idx="205">
                  <c:v>1.3600001693703234E-5</c:v>
                </c:pt>
                <c:pt idx="206">
                  <c:v>-3.1739997211843729E-5</c:v>
                </c:pt>
                <c:pt idx="207">
                  <c:v>6.8260000261943787E-5</c:v>
                </c:pt>
                <c:pt idx="208">
                  <c:v>-8.2795999333029613E-4</c:v>
                </c:pt>
                <c:pt idx="209">
                  <c:v>2.7658000180963427E-4</c:v>
                </c:pt>
                <c:pt idx="210">
                  <c:v>-1.6876000154297799E-4</c:v>
                </c:pt>
                <c:pt idx="211">
                  <c:v>-3.0654000147478655E-4</c:v>
                </c:pt>
                <c:pt idx="212">
                  <c:v>4.8120004066731781E-5</c:v>
                </c:pt>
                <c:pt idx="213">
                  <c:v>6.8120003561489284E-5</c:v>
                </c:pt>
                <c:pt idx="214">
                  <c:v>-1.9201399991288781E-3</c:v>
                </c:pt>
                <c:pt idx="219">
                  <c:v>-5.2213999879313633E-4</c:v>
                </c:pt>
                <c:pt idx="220">
                  <c:v>-5.3976799972588196E-3</c:v>
                </c:pt>
                <c:pt idx="221">
                  <c:v>-6.7835599984391592E-3</c:v>
                </c:pt>
                <c:pt idx="222">
                  <c:v>-1.5433999942615628E-4</c:v>
                </c:pt>
                <c:pt idx="223">
                  <c:v>-1.5039599966257811E-3</c:v>
                </c:pt>
                <c:pt idx="224">
                  <c:v>-1.161359999969136E-3</c:v>
                </c:pt>
                <c:pt idx="225">
                  <c:v>-2.994100002979394E-3</c:v>
                </c:pt>
                <c:pt idx="226">
                  <c:v>-4.1764599955058657E-3</c:v>
                </c:pt>
                <c:pt idx="227">
                  <c:v>-5.3799800007254817E-3</c:v>
                </c:pt>
                <c:pt idx="228">
                  <c:v>-2.1915600009378977E-3</c:v>
                </c:pt>
                <c:pt idx="229">
                  <c:v>-9.3311999808065593E-4</c:v>
                </c:pt>
                <c:pt idx="230">
                  <c:v>-1.6541179997147992E-2</c:v>
                </c:pt>
                <c:pt idx="232">
                  <c:v>-9.5200200012186542E-3</c:v>
                </c:pt>
                <c:pt idx="233">
                  <c:v>-5.3950799992890097E-3</c:v>
                </c:pt>
                <c:pt idx="234">
                  <c:v>2.2678999957861379E-3</c:v>
                </c:pt>
                <c:pt idx="235">
                  <c:v>-1.4736599987372756E-3</c:v>
                </c:pt>
                <c:pt idx="236">
                  <c:v>-1.1179800058016554E-3</c:v>
                </c:pt>
                <c:pt idx="237">
                  <c:v>7.9084000026341528E-4</c:v>
                </c:pt>
                <c:pt idx="238">
                  <c:v>-3.7035999412182719E-4</c:v>
                </c:pt>
                <c:pt idx="240">
                  <c:v>-1.4817999908700585E-4</c:v>
                </c:pt>
                <c:pt idx="241">
                  <c:v>2.7389999959268607E-3</c:v>
                </c:pt>
                <c:pt idx="242">
                  <c:v>2.2770399955334142E-3</c:v>
                </c:pt>
                <c:pt idx="243">
                  <c:v>7.9580000601708889E-5</c:v>
                </c:pt>
                <c:pt idx="244">
                  <c:v>-5.5017400009091944E-3</c:v>
                </c:pt>
                <c:pt idx="245">
                  <c:v>-9.7199997981078923E-5</c:v>
                </c:pt>
                <c:pt idx="246">
                  <c:v>7.3708199997781776E-3</c:v>
                </c:pt>
                <c:pt idx="247">
                  <c:v>2.3345599984168075E-3</c:v>
                </c:pt>
                <c:pt idx="248">
                  <c:v>-1.8266400002175942E-3</c:v>
                </c:pt>
                <c:pt idx="249">
                  <c:v>3.4318000034545548E-3</c:v>
                </c:pt>
                <c:pt idx="250">
                  <c:v>-1.2336799991317093E-3</c:v>
                </c:pt>
                <c:pt idx="251">
                  <c:v>-1.6956399995251559E-3</c:v>
                </c:pt>
                <c:pt idx="253">
                  <c:v>2.6721600006567314E-3</c:v>
                </c:pt>
                <c:pt idx="254">
                  <c:v>-2.9510000022128224E-3</c:v>
                </c:pt>
                <c:pt idx="255">
                  <c:v>-7.4411399982636794E-3</c:v>
                </c:pt>
                <c:pt idx="257">
                  <c:v>-6.8970400025136769E-3</c:v>
                </c:pt>
                <c:pt idx="258">
                  <c:v>-2.0879600051557645E-3</c:v>
                </c:pt>
                <c:pt idx="259">
                  <c:v>-7.9332999957841821E-3</c:v>
                </c:pt>
                <c:pt idx="260">
                  <c:v>-8.5721999494126067E-4</c:v>
                </c:pt>
                <c:pt idx="261">
                  <c:v>-7.6899600026081316E-3</c:v>
                </c:pt>
                <c:pt idx="262">
                  <c:v>4.5896400042693131E-3</c:v>
                </c:pt>
                <c:pt idx="263">
                  <c:v>-2.1935799995844718E-2</c:v>
                </c:pt>
                <c:pt idx="264">
                  <c:v>-2.2781139996368438E-2</c:v>
                </c:pt>
                <c:pt idx="265">
                  <c:v>7.3574000271037221E-4</c:v>
                </c:pt>
                <c:pt idx="266">
                  <c:v>5.8309999440098181E-4</c:v>
                </c:pt>
                <c:pt idx="267">
                  <c:v>3.4410399966873229E-3</c:v>
                </c:pt>
                <c:pt idx="268">
                  <c:v>4.1125799980363809E-3</c:v>
                </c:pt>
                <c:pt idx="269">
                  <c:v>-4.3449999793665484E-4</c:v>
                </c:pt>
                <c:pt idx="270">
                  <c:v>1.291959997615777E-3</c:v>
                </c:pt>
                <c:pt idx="271">
                  <c:v>-3.7352000072132796E-4</c:v>
                </c:pt>
                <c:pt idx="272">
                  <c:v>-2.6540800026850775E-3</c:v>
                </c:pt>
                <c:pt idx="273">
                  <c:v>-1.8364400020800531E-3</c:v>
                </c:pt>
                <c:pt idx="274">
                  <c:v>-5.7799999922281131E-4</c:v>
                </c:pt>
                <c:pt idx="275">
                  <c:v>2.6104200005647726E-3</c:v>
                </c:pt>
                <c:pt idx="276">
                  <c:v>2.4829800022416748E-3</c:v>
                </c:pt>
                <c:pt idx="277">
                  <c:v>4.1333600020152517E-3</c:v>
                </c:pt>
                <c:pt idx="278">
                  <c:v>3.9998600041144527E-3</c:v>
                </c:pt>
                <c:pt idx="279">
                  <c:v>6.2583000035374425E-3</c:v>
                </c:pt>
                <c:pt idx="280">
                  <c:v>6.4341200049966574E-3</c:v>
                </c:pt>
                <c:pt idx="281">
                  <c:v>2.5590599980205297E-3</c:v>
                </c:pt>
                <c:pt idx="282">
                  <c:v>-3.2651200017426163E-3</c:v>
                </c:pt>
                <c:pt idx="283">
                  <c:v>5.4890399987925775E-3</c:v>
                </c:pt>
                <c:pt idx="284">
                  <c:v>-3.6444600045797415E-3</c:v>
                </c:pt>
                <c:pt idx="285">
                  <c:v>7.9847599990898743E-3</c:v>
                </c:pt>
                <c:pt idx="286">
                  <c:v>6.0059199968236499E-3</c:v>
                </c:pt>
                <c:pt idx="287">
                  <c:v>3.2432000007247552E-3</c:v>
                </c:pt>
                <c:pt idx="288">
                  <c:v>4.8935800004983321E-3</c:v>
                </c:pt>
                <c:pt idx="289">
                  <c:v>7.0482400042237714E-3</c:v>
                </c:pt>
                <c:pt idx="290">
                  <c:v>1.5228000047500245E-3</c:v>
                </c:pt>
                <c:pt idx="291">
                  <c:v>1.6774600007920526E-3</c:v>
                </c:pt>
                <c:pt idx="292">
                  <c:v>5.1520199995138682E-3</c:v>
                </c:pt>
                <c:pt idx="293">
                  <c:v>2.3066799985826947E-3</c:v>
                </c:pt>
                <c:pt idx="294">
                  <c:v>4.3913199988310225E-3</c:v>
                </c:pt>
                <c:pt idx="295">
                  <c:v>5.8361600022180937E-3</c:v>
                </c:pt>
                <c:pt idx="296">
                  <c:v>2.2280999983195215E-3</c:v>
                </c:pt>
                <c:pt idx="297">
                  <c:v>1.7873000033432618E-3</c:v>
                </c:pt>
                <c:pt idx="298">
                  <c:v>4.7722000017529353E-3</c:v>
                </c:pt>
                <c:pt idx="299">
                  <c:v>4.331399999500718E-3</c:v>
                </c:pt>
                <c:pt idx="300">
                  <c:v>-3.8900000072317198E-4</c:v>
                </c:pt>
                <c:pt idx="301">
                  <c:v>2.3586199968121946E-3</c:v>
                </c:pt>
                <c:pt idx="302">
                  <c:v>8.7550000171177089E-4</c:v>
                </c:pt>
                <c:pt idx="303">
                  <c:v>6.1339399981079623E-3</c:v>
                </c:pt>
                <c:pt idx="304">
                  <c:v>7.4886600050376728E-3</c:v>
                </c:pt>
                <c:pt idx="305">
                  <c:v>9.984379998059012E-3</c:v>
                </c:pt>
                <c:pt idx="306">
                  <c:v>1.6135999976540916E-3</c:v>
                </c:pt>
                <c:pt idx="307">
                  <c:v>3.9747999835526571E-4</c:v>
                </c:pt>
                <c:pt idx="308">
                  <c:v>1.7279999883612618E-4</c:v>
                </c:pt>
                <c:pt idx="309">
                  <c:v>1.0248880003928207E-2</c:v>
                </c:pt>
                <c:pt idx="310">
                  <c:v>5.2912000028300099E-3</c:v>
                </c:pt>
                <c:pt idx="311">
                  <c:v>9.5284799972432666E-3</c:v>
                </c:pt>
                <c:pt idx="313">
                  <c:v>2.4584600032540038E-3</c:v>
                </c:pt>
                <c:pt idx="314">
                  <c:v>1.0876799933612347E-3</c:v>
                </c:pt>
                <c:pt idx="315">
                  <c:v>3.5768599991570227E-3</c:v>
                </c:pt>
                <c:pt idx="316">
                  <c:v>4.0514200009056367E-3</c:v>
                </c:pt>
                <c:pt idx="317">
                  <c:v>6.911379998200573E-3</c:v>
                </c:pt>
                <c:pt idx="318">
                  <c:v>2.1486600016942248E-3</c:v>
                </c:pt>
                <c:pt idx="319">
                  <c:v>1.1673199987853877E-3</c:v>
                </c:pt>
                <c:pt idx="320">
                  <c:v>5.683719995431602E-3</c:v>
                </c:pt>
                <c:pt idx="321">
                  <c:v>9.9421599952620454E-3</c:v>
                </c:pt>
                <c:pt idx="322">
                  <c:v>1.3341000012587756E-3</c:v>
                </c:pt>
                <c:pt idx="323">
                  <c:v>-5.386299999372568E-3</c:v>
                </c:pt>
                <c:pt idx="324">
                  <c:v>6.2545600012526847E-3</c:v>
                </c:pt>
                <c:pt idx="325">
                  <c:v>8.5679199983133003E-3</c:v>
                </c:pt>
                <c:pt idx="326">
                  <c:v>6.0908599989488721E-3</c:v>
                </c:pt>
                <c:pt idx="328">
                  <c:v>9.4163399990065955E-3</c:v>
                </c:pt>
                <c:pt idx="329">
                  <c:v>2.8082800054107793E-3</c:v>
                </c:pt>
                <c:pt idx="330">
                  <c:v>8.0727800013846718E-3</c:v>
                </c:pt>
                <c:pt idx="331">
                  <c:v>9.2274400012684055E-3</c:v>
                </c:pt>
                <c:pt idx="332">
                  <c:v>1.722744000289822E-2</c:v>
                </c:pt>
                <c:pt idx="333">
                  <c:v>8.0053600031533279E-3</c:v>
                </c:pt>
                <c:pt idx="334">
                  <c:v>4.8930199991445988E-3</c:v>
                </c:pt>
                <c:pt idx="335">
                  <c:v>3.1937800013110973E-3</c:v>
                </c:pt>
                <c:pt idx="348">
                  <c:v>7.7565399988088757E-3</c:v>
                </c:pt>
                <c:pt idx="349">
                  <c:v>7.5530199974309653E-3</c:v>
                </c:pt>
                <c:pt idx="350">
                  <c:v>1.2397880003845785E-2</c:v>
                </c:pt>
                <c:pt idx="351">
                  <c:v>1.4457900004344992E-2</c:v>
                </c:pt>
                <c:pt idx="352">
                  <c:v>1.4777320000575855E-2</c:v>
                </c:pt>
                <c:pt idx="353">
                  <c:v>5.9657399979187176E-3</c:v>
                </c:pt>
                <c:pt idx="354">
                  <c:v>9.370280007715337E-3</c:v>
                </c:pt>
                <c:pt idx="355">
                  <c:v>9.9843999996664934E-3</c:v>
                </c:pt>
                <c:pt idx="356">
                  <c:v>1.5543599998636637E-2</c:v>
                </c:pt>
                <c:pt idx="357">
                  <c:v>1.3157720000890549E-2</c:v>
                </c:pt>
                <c:pt idx="358">
                  <c:v>1.3884179999877233E-2</c:v>
                </c:pt>
                <c:pt idx="359">
                  <c:v>1.0093760000017937E-2</c:v>
                </c:pt>
                <c:pt idx="360">
                  <c:v>1.2503400001151022E-2</c:v>
                </c:pt>
                <c:pt idx="361">
                  <c:v>1.0467139996762853E-2</c:v>
                </c:pt>
                <c:pt idx="362">
                  <c:v>1.4117520004219841E-2</c:v>
                </c:pt>
                <c:pt idx="364">
                  <c:v>7.6344000044628046E-3</c:v>
                </c:pt>
                <c:pt idx="365">
                  <c:v>7.4182799944537692E-3</c:v>
                </c:pt>
                <c:pt idx="366">
                  <c:v>1.845203999982914E-2</c:v>
                </c:pt>
                <c:pt idx="367">
                  <c:v>9.8565799999050796E-3</c:v>
                </c:pt>
                <c:pt idx="368">
                  <c:v>1.0561880000750534E-2</c:v>
                </c:pt>
                <c:pt idx="369">
                  <c:v>1.0604199997032993E-2</c:v>
                </c:pt>
                <c:pt idx="370">
                  <c:v>1.4904960000421852E-2</c:v>
                </c:pt>
                <c:pt idx="371">
                  <c:v>1.4400679996469989E-2</c:v>
                </c:pt>
                <c:pt idx="372">
                  <c:v>7.8560999972978607E-3</c:v>
                </c:pt>
                <c:pt idx="373">
                  <c:v>1.333065999642713E-2</c:v>
                </c:pt>
                <c:pt idx="374">
                  <c:v>1.2832439999328926E-2</c:v>
                </c:pt>
                <c:pt idx="375">
                  <c:v>1.4245539998228196E-2</c:v>
                </c:pt>
                <c:pt idx="376">
                  <c:v>5.2666999981738627E-3</c:v>
                </c:pt>
                <c:pt idx="377">
                  <c:v>1.0300460002326872E-2</c:v>
                </c:pt>
                <c:pt idx="378">
                  <c:v>1.7580059997271746E-2</c:v>
                </c:pt>
                <c:pt idx="379">
                  <c:v>1.8579099996713921E-2</c:v>
                </c:pt>
                <c:pt idx="380">
                  <c:v>1.2716160003037658E-2</c:v>
                </c:pt>
                <c:pt idx="381">
                  <c:v>1.6163020001840778E-2</c:v>
                </c:pt>
                <c:pt idx="382">
                  <c:v>1.1400299998058472E-2</c:v>
                </c:pt>
                <c:pt idx="383">
                  <c:v>1.5813400001206901E-2</c:v>
                </c:pt>
                <c:pt idx="384">
                  <c:v>1.2309120000281837E-2</c:v>
                </c:pt>
                <c:pt idx="385">
                  <c:v>1.1938339994230773E-2</c:v>
                </c:pt>
                <c:pt idx="386">
                  <c:v>1.0105599998496473E-2</c:v>
                </c:pt>
                <c:pt idx="387">
                  <c:v>1.8944400006148499E-2</c:v>
                </c:pt>
                <c:pt idx="388">
                  <c:v>1.7181679999339394E-2</c:v>
                </c:pt>
                <c:pt idx="389">
                  <c:v>2.7181680001376662E-2</c:v>
                </c:pt>
                <c:pt idx="390">
                  <c:v>1.5412420005304739E-2</c:v>
                </c:pt>
                <c:pt idx="391">
                  <c:v>9.0265399994677864E-3</c:v>
                </c:pt>
                <c:pt idx="392">
                  <c:v>1.8661819995031692E-2</c:v>
                </c:pt>
                <c:pt idx="393">
                  <c:v>8.6678799998480827E-3</c:v>
                </c:pt>
                <c:pt idx="394">
                  <c:v>1.5181299997493625E-2</c:v>
                </c:pt>
                <c:pt idx="395">
                  <c:v>1.2965180001629051E-2</c:v>
                </c:pt>
                <c:pt idx="396">
                  <c:v>1.5132440006709658E-2</c:v>
                </c:pt>
                <c:pt idx="397">
                  <c:v>2.4020099997869693E-2</c:v>
                </c:pt>
                <c:pt idx="398">
                  <c:v>2.222718000120949E-2</c:v>
                </c:pt>
                <c:pt idx="399">
                  <c:v>2.1619120001560077E-2</c:v>
                </c:pt>
                <c:pt idx="400">
                  <c:v>1.7190440004924312E-2</c:v>
                </c:pt>
                <c:pt idx="401">
                  <c:v>1.8670099998416845E-2</c:v>
                </c:pt>
                <c:pt idx="402">
                  <c:v>1.7059540004993323E-2</c:v>
                </c:pt>
                <c:pt idx="403">
                  <c:v>1.3317980003193952E-2</c:v>
                </c:pt>
                <c:pt idx="404">
                  <c:v>1.9548719996237196E-2</c:v>
                </c:pt>
                <c:pt idx="405">
                  <c:v>1.4086759998463094E-2</c:v>
                </c:pt>
                <c:pt idx="409">
                  <c:v>2.3308940006245393E-2</c:v>
                </c:pt>
                <c:pt idx="410">
                  <c:v>2.0622299998649396E-2</c:v>
                </c:pt>
                <c:pt idx="411">
                  <c:v>2.0153799996478483E-2</c:v>
                </c:pt>
                <c:pt idx="412">
                  <c:v>2.2089840000262484E-2</c:v>
                </c:pt>
                <c:pt idx="413">
                  <c:v>2.1941239996522199E-2</c:v>
                </c:pt>
                <c:pt idx="414">
                  <c:v>1.7850060001364909E-2</c:v>
                </c:pt>
                <c:pt idx="415">
                  <c:v>1.6679339998518117E-2</c:v>
                </c:pt>
                <c:pt idx="416">
                  <c:v>1.4834000001428649E-2</c:v>
                </c:pt>
                <c:pt idx="417">
                  <c:v>2.1105040003021713E-2</c:v>
                </c:pt>
                <c:pt idx="418">
                  <c:v>1.7685399994661566E-2</c:v>
                </c:pt>
                <c:pt idx="419">
                  <c:v>2.10748399986187E-2</c:v>
                </c:pt>
                <c:pt idx="420">
                  <c:v>2.8074839996406808E-2</c:v>
                </c:pt>
                <c:pt idx="421">
                  <c:v>1.9533819999196567E-2</c:v>
                </c:pt>
                <c:pt idx="422">
                  <c:v>2.1147940002265386E-2</c:v>
                </c:pt>
                <c:pt idx="423">
                  <c:v>2.5986740001826547E-2</c:v>
                </c:pt>
                <c:pt idx="424">
                  <c:v>2.361595999536803E-2</c:v>
                </c:pt>
                <c:pt idx="425">
                  <c:v>2.3369160000584088E-2</c:v>
                </c:pt>
                <c:pt idx="426">
                  <c:v>1.6268939994915854E-2</c:v>
                </c:pt>
                <c:pt idx="427">
                  <c:v>2.2482079999463167E-2</c:v>
                </c:pt>
                <c:pt idx="428">
                  <c:v>2.4494199999026023E-2</c:v>
                </c:pt>
                <c:pt idx="429">
                  <c:v>2.6403020005091093E-2</c:v>
                </c:pt>
                <c:pt idx="430">
                  <c:v>1.9575379999878351E-2</c:v>
                </c:pt>
                <c:pt idx="431">
                  <c:v>2.9937600003904663E-2</c:v>
                </c:pt>
                <c:pt idx="432">
                  <c:v>2.9846419995010365E-2</c:v>
                </c:pt>
                <c:pt idx="433">
                  <c:v>2.9445439999108203E-2</c:v>
                </c:pt>
                <c:pt idx="434">
                  <c:v>3.2089280000946019E-2</c:v>
                </c:pt>
                <c:pt idx="435">
                  <c:v>2.7156800002558157E-2</c:v>
                </c:pt>
                <c:pt idx="436">
                  <c:v>2.5432459995499812E-2</c:v>
                </c:pt>
                <c:pt idx="437">
                  <c:v>3.0445060001511592E-2</c:v>
                </c:pt>
                <c:pt idx="438">
                  <c:v>2.8247600006579887E-2</c:v>
                </c:pt>
                <c:pt idx="439">
                  <c:v>2.5253660001908429E-2</c:v>
                </c:pt>
                <c:pt idx="440">
                  <c:v>2.8749379998771474E-2</c:v>
                </c:pt>
                <c:pt idx="441">
                  <c:v>3.375543999572983E-2</c:v>
                </c:pt>
                <c:pt idx="442">
                  <c:v>3.331464000075357E-2</c:v>
                </c:pt>
                <c:pt idx="443">
                  <c:v>2.9013400002440903E-2</c:v>
                </c:pt>
                <c:pt idx="444">
                  <c:v>2.2551440000825096E-2</c:v>
                </c:pt>
                <c:pt idx="445">
                  <c:v>3.410111999255605E-2</c:v>
                </c:pt>
                <c:pt idx="446">
                  <c:v>2.4988780001876876E-2</c:v>
                </c:pt>
                <c:pt idx="447">
                  <c:v>3.0226060007407796E-2</c:v>
                </c:pt>
                <c:pt idx="448">
                  <c:v>3.2232119992841035E-2</c:v>
                </c:pt>
                <c:pt idx="449">
                  <c:v>3.6195859996951185E-2</c:v>
                </c:pt>
                <c:pt idx="450">
                  <c:v>3.3735919998434838E-2</c:v>
                </c:pt>
                <c:pt idx="451">
                  <c:v>3.3943479997105896E-2</c:v>
                </c:pt>
                <c:pt idx="452">
                  <c:v>3.5669939999934286E-2</c:v>
                </c:pt>
                <c:pt idx="455">
                  <c:v>3.1730919996334706E-2</c:v>
                </c:pt>
                <c:pt idx="457">
                  <c:v>3.2052839997049887E-2</c:v>
                </c:pt>
                <c:pt idx="460">
                  <c:v>3.309265999996569E-2</c:v>
                </c:pt>
                <c:pt idx="461">
                  <c:v>2.9790939996019006E-2</c:v>
                </c:pt>
                <c:pt idx="462">
                  <c:v>3.7851920002140105E-2</c:v>
                </c:pt>
                <c:pt idx="463">
                  <c:v>3.5906839999370277E-2</c:v>
                </c:pt>
                <c:pt idx="464">
                  <c:v>3.7353700005041901E-2</c:v>
                </c:pt>
                <c:pt idx="465">
                  <c:v>3.1584439995640423E-2</c:v>
                </c:pt>
                <c:pt idx="466">
                  <c:v>4.0156240000214893E-2</c:v>
                </c:pt>
                <c:pt idx="467">
                  <c:v>3.749076000531204E-2</c:v>
                </c:pt>
                <c:pt idx="468">
                  <c:v>2.8997060006076936E-2</c:v>
                </c:pt>
                <c:pt idx="469">
                  <c:v>4.0524039999581873E-2</c:v>
                </c:pt>
                <c:pt idx="470">
                  <c:v>3.2761319998826366E-2</c:v>
                </c:pt>
                <c:pt idx="471">
                  <c:v>3.2948780004517175E-2</c:v>
                </c:pt>
                <c:pt idx="491">
                  <c:v>4.416510000010021E-2</c:v>
                </c:pt>
                <c:pt idx="494">
                  <c:v>4.1754599995329045E-2</c:v>
                </c:pt>
                <c:pt idx="495">
                  <c:v>4.4577820000995416E-2</c:v>
                </c:pt>
                <c:pt idx="503">
                  <c:v>4.9900800004252233E-2</c:v>
                </c:pt>
                <c:pt idx="504">
                  <c:v>4.447722000622889E-2</c:v>
                </c:pt>
                <c:pt idx="512">
                  <c:v>4.7754320003150497E-2</c:v>
                </c:pt>
                <c:pt idx="528">
                  <c:v>4.6827420002955478E-2</c:v>
                </c:pt>
                <c:pt idx="565">
                  <c:v>5.5410199995094445E-2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F9-4C78-B5D9-DACEFAE4567F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'Active 1'!$D$21:$D$41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1'!$J$21:$J$549</c:f>
              <c:numCache>
                <c:formatCode>General</c:formatCode>
                <c:ptCount val="529"/>
                <c:pt idx="85">
                  <c:v>5.2971999684814364E-4</c:v>
                </c:pt>
                <c:pt idx="86">
                  <c:v>-8.0000000161817297E-4</c:v>
                </c:pt>
                <c:pt idx="88">
                  <c:v>-1.4241799945011735E-3</c:v>
                </c:pt>
                <c:pt idx="89">
                  <c:v>-1.794960000552237E-3</c:v>
                </c:pt>
                <c:pt idx="90">
                  <c:v>-2.0030199957545847E-3</c:v>
                </c:pt>
                <c:pt idx="95">
                  <c:v>7.1297999966191128E-4</c:v>
                </c:pt>
                <c:pt idx="96">
                  <c:v>9.5026000053621829E-4</c:v>
                </c:pt>
                <c:pt idx="97">
                  <c:v>4.4394400028977543E-3</c:v>
                </c:pt>
                <c:pt idx="98">
                  <c:v>-5.8749999880092219E-4</c:v>
                </c:pt>
                <c:pt idx="99">
                  <c:v>-2.5756599934538826E-3</c:v>
                </c:pt>
                <c:pt idx="100">
                  <c:v>-6.7062000016449019E-4</c:v>
                </c:pt>
                <c:pt idx="107">
                  <c:v>4.170399988652207E-4</c:v>
                </c:pt>
                <c:pt idx="109">
                  <c:v>5.3460003982763737E-5</c:v>
                </c:pt>
                <c:pt idx="112">
                  <c:v>2.1567999647231773E-4</c:v>
                </c:pt>
                <c:pt idx="115">
                  <c:v>-4.9589999980526045E-4</c:v>
                </c:pt>
                <c:pt idx="116">
                  <c:v>-3.1201999809127301E-4</c:v>
                </c:pt>
                <c:pt idx="117">
                  <c:v>-7.9892000212566927E-4</c:v>
                </c:pt>
                <c:pt idx="119">
                  <c:v>-1.0616399958962575E-3</c:v>
                </c:pt>
                <c:pt idx="120">
                  <c:v>6.2223999702837318E-4</c:v>
                </c:pt>
                <c:pt idx="121">
                  <c:v>-1.715539998258464E-3</c:v>
                </c:pt>
                <c:pt idx="122">
                  <c:v>-2.2316599934129044E-3</c:v>
                </c:pt>
                <c:pt idx="124">
                  <c:v>-1.4998999977251515E-3</c:v>
                </c:pt>
                <c:pt idx="125">
                  <c:v>-6.7193999711889774E-4</c:v>
                </c:pt>
                <c:pt idx="168">
                  <c:v>-8.4607999451691285E-4</c:v>
                </c:pt>
                <c:pt idx="169">
                  <c:v>4.6912000034353696E-3</c:v>
                </c:pt>
                <c:pt idx="170">
                  <c:v>2.4458599946228787E-3</c:v>
                </c:pt>
                <c:pt idx="172">
                  <c:v>6.875079998280853E-3</c:v>
                </c:pt>
                <c:pt idx="173">
                  <c:v>-3.7876400019740686E-3</c:v>
                </c:pt>
                <c:pt idx="174">
                  <c:v>-4.5035999937681481E-4</c:v>
                </c:pt>
                <c:pt idx="175">
                  <c:v>-3.3956999977817759E-3</c:v>
                </c:pt>
                <c:pt idx="176">
                  <c:v>-1.2584200012497604E-3</c:v>
                </c:pt>
                <c:pt idx="177">
                  <c:v>-7.0376000076066703E-4</c:v>
                </c:pt>
                <c:pt idx="215">
                  <c:v>-9.6017999749165028E-4</c:v>
                </c:pt>
                <c:pt idx="216">
                  <c:v>-2.0843599995714612E-3</c:v>
                </c:pt>
                <c:pt idx="217">
                  <c:v>-1.9241999689256772E-4</c:v>
                </c:pt>
                <c:pt idx="218">
                  <c:v>-9.5135999436024576E-4</c:v>
                </c:pt>
                <c:pt idx="336">
                  <c:v>8.4656399994855747E-3</c:v>
                </c:pt>
                <c:pt idx="337">
                  <c:v>8.5056399984750897E-3</c:v>
                </c:pt>
                <c:pt idx="338">
                  <c:v>7.7675799984717742E-3</c:v>
                </c:pt>
                <c:pt idx="339">
                  <c:v>7.7975800013518892E-3</c:v>
                </c:pt>
                <c:pt idx="340">
                  <c:v>8.5322400045697577E-3</c:v>
                </c:pt>
                <c:pt idx="341">
                  <c:v>8.5522400040645152E-3</c:v>
                </c:pt>
                <c:pt idx="342">
                  <c:v>8.096900004602503E-3</c:v>
                </c:pt>
                <c:pt idx="343">
                  <c:v>8.106900000711903E-3</c:v>
                </c:pt>
                <c:pt idx="344">
                  <c:v>8.3348600019235164E-3</c:v>
                </c:pt>
                <c:pt idx="345">
                  <c:v>8.3648600048036315E-3</c:v>
                </c:pt>
                <c:pt idx="346">
                  <c:v>8.4895199979655445E-3</c:v>
                </c:pt>
                <c:pt idx="347">
                  <c:v>8.499520001350902E-3</c:v>
                </c:pt>
                <c:pt idx="406">
                  <c:v>1.8112460005795583E-2</c:v>
                </c:pt>
                <c:pt idx="407">
                  <c:v>1.8212460003269371E-2</c:v>
                </c:pt>
                <c:pt idx="408">
                  <c:v>1.7167120000522118E-2</c:v>
                </c:pt>
                <c:pt idx="473">
                  <c:v>3.7069260004500393E-2</c:v>
                </c:pt>
                <c:pt idx="474">
                  <c:v>3.6743919998116326E-2</c:v>
                </c:pt>
                <c:pt idx="475">
                  <c:v>3.7428579998959322E-2</c:v>
                </c:pt>
                <c:pt idx="476">
                  <c:v>3.67911999928765E-2</c:v>
                </c:pt>
                <c:pt idx="477">
                  <c:v>3.7055860004329588E-2</c:v>
                </c:pt>
                <c:pt idx="478">
                  <c:v>3.8543140006368048E-2</c:v>
                </c:pt>
                <c:pt idx="479">
                  <c:v>3.6967799998819828E-2</c:v>
                </c:pt>
                <c:pt idx="480">
                  <c:v>2.9466240004694555E-2</c:v>
                </c:pt>
                <c:pt idx="481">
                  <c:v>3.6353900002723094E-2</c:v>
                </c:pt>
                <c:pt idx="482">
                  <c:v>3.7553900001512375E-2</c:v>
                </c:pt>
                <c:pt idx="483">
                  <c:v>3.7008560000685975E-2</c:v>
                </c:pt>
                <c:pt idx="484">
                  <c:v>3.7321659998269752E-2</c:v>
                </c:pt>
                <c:pt idx="485">
                  <c:v>3.6576320002495777E-2</c:v>
                </c:pt>
                <c:pt idx="486">
                  <c:v>3.69007600020268E-2</c:v>
                </c:pt>
                <c:pt idx="487">
                  <c:v>3.7855419999687001E-2</c:v>
                </c:pt>
                <c:pt idx="488">
                  <c:v>3.6910079994413536E-2</c:v>
                </c:pt>
                <c:pt idx="489">
                  <c:v>3.7664240000594873E-2</c:v>
                </c:pt>
                <c:pt idx="490">
                  <c:v>4.192522000084864E-2</c:v>
                </c:pt>
                <c:pt idx="493">
                  <c:v>4.1409960002056323E-2</c:v>
                </c:pt>
                <c:pt idx="500">
                  <c:v>4.4029759999830276E-2</c:v>
                </c:pt>
                <c:pt idx="501">
                  <c:v>4.4329760006803554E-2</c:v>
                </c:pt>
                <c:pt idx="502">
                  <c:v>4.4529760001751129E-2</c:v>
                </c:pt>
                <c:pt idx="505">
                  <c:v>4.9166659999173135E-2</c:v>
                </c:pt>
                <c:pt idx="506">
                  <c:v>4.9926659994525835E-2</c:v>
                </c:pt>
                <c:pt idx="507">
                  <c:v>4.9966660000791308E-2</c:v>
                </c:pt>
                <c:pt idx="508">
                  <c:v>4.8867820005398244E-2</c:v>
                </c:pt>
                <c:pt idx="509">
                  <c:v>4.8887820004893001E-2</c:v>
                </c:pt>
                <c:pt idx="510">
                  <c:v>4.9547820002771914E-2</c:v>
                </c:pt>
                <c:pt idx="511">
                  <c:v>4.9587820001761429E-2</c:v>
                </c:pt>
                <c:pt idx="516">
                  <c:v>4.8664920002920553E-2</c:v>
                </c:pt>
                <c:pt idx="517">
                  <c:v>4.8674919999029953E-2</c:v>
                </c:pt>
                <c:pt idx="518">
                  <c:v>4.9864920001709834E-2</c:v>
                </c:pt>
                <c:pt idx="519">
                  <c:v>4.9874919997819234E-2</c:v>
                </c:pt>
                <c:pt idx="520">
                  <c:v>4.9369579995982349E-2</c:v>
                </c:pt>
                <c:pt idx="521">
                  <c:v>4.9419579998357221E-2</c:v>
                </c:pt>
                <c:pt idx="522">
                  <c:v>4.9619580000580754E-2</c:v>
                </c:pt>
                <c:pt idx="523">
                  <c:v>5.0634239996725228E-2</c:v>
                </c:pt>
                <c:pt idx="524">
                  <c:v>5.0674239995714743E-2</c:v>
                </c:pt>
                <c:pt idx="525">
                  <c:v>5.1154239998140838E-2</c:v>
                </c:pt>
                <c:pt idx="526">
                  <c:v>5.1174239997635596E-2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F9-4C78-B5D9-DACEFAE4567F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'Active 1'!$D$21:$D$41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1'!$K$21:$K$610</c:f>
              <c:numCache>
                <c:formatCode>General</c:formatCode>
                <c:ptCount val="590"/>
                <c:pt idx="456">
                  <c:v>3.1175759999314323E-2</c:v>
                </c:pt>
                <c:pt idx="458">
                  <c:v>3.3692640005028807E-2</c:v>
                </c:pt>
                <c:pt idx="459">
                  <c:v>3.1847300000663381E-2</c:v>
                </c:pt>
                <c:pt idx="472">
                  <c:v>3.5810280001896899E-2</c:v>
                </c:pt>
                <c:pt idx="492">
                  <c:v>3.8414980001107324E-2</c:v>
                </c:pt>
                <c:pt idx="496">
                  <c:v>4.4156680007290561E-2</c:v>
                </c:pt>
                <c:pt idx="497">
                  <c:v>4.1638800001237541E-2</c:v>
                </c:pt>
                <c:pt idx="513">
                  <c:v>4.8976239995681681E-2</c:v>
                </c:pt>
                <c:pt idx="514">
                  <c:v>4.9502699999720789E-2</c:v>
                </c:pt>
                <c:pt idx="515">
                  <c:v>4.9019199999747798E-2</c:v>
                </c:pt>
                <c:pt idx="529">
                  <c:v>5.0604760006535798E-2</c:v>
                </c:pt>
                <c:pt idx="530">
                  <c:v>5.0759679994371254E-2</c:v>
                </c:pt>
                <c:pt idx="531">
                  <c:v>5.6319199997233227E-2</c:v>
                </c:pt>
                <c:pt idx="532">
                  <c:v>5.2430039999308065E-2</c:v>
                </c:pt>
                <c:pt idx="535">
                  <c:v>5.660236000403529E-2</c:v>
                </c:pt>
                <c:pt idx="536">
                  <c:v>5.3468120000616182E-2</c:v>
                </c:pt>
                <c:pt idx="543">
                  <c:v>5.4019019997213036E-2</c:v>
                </c:pt>
                <c:pt idx="544">
                  <c:v>5.5301920001511462E-2</c:v>
                </c:pt>
                <c:pt idx="545">
                  <c:v>5.4810739995446056E-2</c:v>
                </c:pt>
                <c:pt idx="546">
                  <c:v>5.4810739995446056E-2</c:v>
                </c:pt>
                <c:pt idx="547">
                  <c:v>5.3440780000528321E-2</c:v>
                </c:pt>
                <c:pt idx="548">
                  <c:v>5.4497279998031445E-2</c:v>
                </c:pt>
                <c:pt idx="550">
                  <c:v>5.689919999713311E-2</c:v>
                </c:pt>
                <c:pt idx="551">
                  <c:v>5.7832980004604906E-2</c:v>
                </c:pt>
                <c:pt idx="552">
                  <c:v>5.7287639996502548E-2</c:v>
                </c:pt>
                <c:pt idx="553">
                  <c:v>5.7324419998622034E-2</c:v>
                </c:pt>
                <c:pt idx="554">
                  <c:v>5.7205040000553709E-2</c:v>
                </c:pt>
                <c:pt idx="555">
                  <c:v>5.7398999997531064E-2</c:v>
                </c:pt>
                <c:pt idx="557">
                  <c:v>5.7504800002789125E-2</c:v>
                </c:pt>
                <c:pt idx="559">
                  <c:v>5.9347640002670232E-2</c:v>
                </c:pt>
                <c:pt idx="560">
                  <c:v>5.9802300005685538E-2</c:v>
                </c:pt>
                <c:pt idx="564">
                  <c:v>5.941935999726411E-2</c:v>
                </c:pt>
                <c:pt idx="566">
                  <c:v>6.0590401968511287E-2</c:v>
                </c:pt>
                <c:pt idx="567">
                  <c:v>6.093504476302769E-2</c:v>
                </c:pt>
                <c:pt idx="568">
                  <c:v>6.0577758828003425E-2</c:v>
                </c:pt>
                <c:pt idx="569">
                  <c:v>6.0827315704955254E-2</c:v>
                </c:pt>
                <c:pt idx="570">
                  <c:v>6.0741002504073549E-2</c:v>
                </c:pt>
                <c:pt idx="571">
                  <c:v>6.0882607656822074E-2</c:v>
                </c:pt>
                <c:pt idx="572">
                  <c:v>6.0785935274907388E-2</c:v>
                </c:pt>
                <c:pt idx="573">
                  <c:v>6.0614661801082548E-2</c:v>
                </c:pt>
                <c:pt idx="574">
                  <c:v>6.0834791802335531E-2</c:v>
                </c:pt>
                <c:pt idx="575">
                  <c:v>6.0754751168133225E-2</c:v>
                </c:pt>
                <c:pt idx="576">
                  <c:v>6.0766054906707723E-2</c:v>
                </c:pt>
                <c:pt idx="577">
                  <c:v>6.0864292470796499E-2</c:v>
                </c:pt>
                <c:pt idx="578">
                  <c:v>6.0708329794579186E-2</c:v>
                </c:pt>
                <c:pt idx="579">
                  <c:v>6.0782212465710472E-2</c:v>
                </c:pt>
                <c:pt idx="580">
                  <c:v>6.0909695501322858E-2</c:v>
                </c:pt>
                <c:pt idx="581">
                  <c:v>6.0779991996241733E-2</c:v>
                </c:pt>
                <c:pt idx="582">
                  <c:v>6.0841805796371773E-2</c:v>
                </c:pt>
                <c:pt idx="583">
                  <c:v>6.0901149896380957E-2</c:v>
                </c:pt>
                <c:pt idx="584">
                  <c:v>6.077611703221919E-2</c:v>
                </c:pt>
                <c:pt idx="585">
                  <c:v>6.0967936762608588E-2</c:v>
                </c:pt>
                <c:pt idx="586">
                  <c:v>6.0726436939148698E-2</c:v>
                </c:pt>
                <c:pt idx="587">
                  <c:v>6.0766317154048011E-2</c:v>
                </c:pt>
                <c:pt idx="588">
                  <c:v>6.0851783535326831E-2</c:v>
                </c:pt>
                <c:pt idx="589">
                  <c:v>6.0859313562104944E-2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9F9-4C78-B5D9-DACEFAE4567F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1'!$L$21:$L$610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9F9-4C78-B5D9-DACEFAE4567F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Genet &amp; 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1'!$M$21:$M$610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F9-4C78-B5D9-DACEFAE4567F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1'!$N$21:$N$610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9F9-4C78-B5D9-DACEFAE4567F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1'!$O$21:$O$610</c:f>
              <c:numCache>
                <c:formatCode>General</c:formatCode>
                <c:ptCount val="590"/>
                <c:pt idx="107">
                  <c:v>-6.8116437429620313E-2</c:v>
                </c:pt>
                <c:pt idx="109">
                  <c:v>-6.4262448593777693E-2</c:v>
                </c:pt>
                <c:pt idx="110">
                  <c:v>-6.4230955324434749E-2</c:v>
                </c:pt>
                <c:pt idx="111">
                  <c:v>-6.4229643104878803E-2</c:v>
                </c:pt>
                <c:pt idx="112">
                  <c:v>-6.4174529883528647E-2</c:v>
                </c:pt>
                <c:pt idx="115">
                  <c:v>-6.3994755804362674E-2</c:v>
                </c:pt>
                <c:pt idx="116">
                  <c:v>-6.3971135852355476E-2</c:v>
                </c:pt>
                <c:pt idx="117">
                  <c:v>-6.3925208167897013E-2</c:v>
                </c:pt>
                <c:pt idx="119">
                  <c:v>-6.3914710411449374E-2</c:v>
                </c:pt>
                <c:pt idx="120">
                  <c:v>-6.3891090459442162E-2</c:v>
                </c:pt>
                <c:pt idx="121">
                  <c:v>-6.3803171749193116E-2</c:v>
                </c:pt>
                <c:pt idx="122">
                  <c:v>-6.3779551797185904E-2</c:v>
                </c:pt>
                <c:pt idx="124">
                  <c:v>-6.3207424070789109E-2</c:v>
                </c:pt>
                <c:pt idx="125">
                  <c:v>-6.3199550753453376E-2</c:v>
                </c:pt>
                <c:pt idx="168">
                  <c:v>-5.2280571828343954E-2</c:v>
                </c:pt>
                <c:pt idx="169">
                  <c:v>-5.2270074071896308E-2</c:v>
                </c:pt>
                <c:pt idx="170">
                  <c:v>-5.2268761852340348E-2</c:v>
                </c:pt>
                <c:pt idx="171">
                  <c:v>-5.2247766339445056E-2</c:v>
                </c:pt>
                <c:pt idx="172">
                  <c:v>-5.2246454119889096E-2</c:v>
                </c:pt>
                <c:pt idx="173">
                  <c:v>-5.2235956363441451E-2</c:v>
                </c:pt>
                <c:pt idx="174">
                  <c:v>-5.2225458606993805E-2</c:v>
                </c:pt>
                <c:pt idx="175">
                  <c:v>-5.2224146387437845E-2</c:v>
                </c:pt>
                <c:pt idx="176">
                  <c:v>-5.2213648630990199E-2</c:v>
                </c:pt>
                <c:pt idx="177">
                  <c:v>-5.2212336411434246E-2</c:v>
                </c:pt>
                <c:pt idx="194">
                  <c:v>-4.0473220263852354E-2</c:v>
                </c:pt>
                <c:pt idx="195">
                  <c:v>-4.0450912531401102E-2</c:v>
                </c:pt>
                <c:pt idx="198">
                  <c:v>-4.0002133443264171E-2</c:v>
                </c:pt>
                <c:pt idx="200">
                  <c:v>-3.983416934010181E-2</c:v>
                </c:pt>
                <c:pt idx="202">
                  <c:v>-3.966620523693945E-2</c:v>
                </c:pt>
                <c:pt idx="203">
                  <c:v>-3.9653083041379891E-2</c:v>
                </c:pt>
                <c:pt idx="204">
                  <c:v>-3.9621589772036947E-2</c:v>
                </c:pt>
                <c:pt idx="205">
                  <c:v>-3.9620277552480987E-2</c:v>
                </c:pt>
                <c:pt idx="206">
                  <c:v>-3.9618965332925034E-2</c:v>
                </c:pt>
                <c:pt idx="207">
                  <c:v>-3.9618965332925034E-2</c:v>
                </c:pt>
                <c:pt idx="208">
                  <c:v>-3.9575662087578491E-2</c:v>
                </c:pt>
                <c:pt idx="209">
                  <c:v>-3.9419507960419729E-2</c:v>
                </c:pt>
                <c:pt idx="210">
                  <c:v>-3.9418195740863776E-2</c:v>
                </c:pt>
                <c:pt idx="211">
                  <c:v>-3.9330277030614723E-2</c:v>
                </c:pt>
                <c:pt idx="212">
                  <c:v>-3.932896481105877E-2</c:v>
                </c:pt>
                <c:pt idx="213">
                  <c:v>-3.932896481105877E-2</c:v>
                </c:pt>
                <c:pt idx="230">
                  <c:v>-3.6186198974544281E-2</c:v>
                </c:pt>
                <c:pt idx="261">
                  <c:v>-2.7372020217188195E-2</c:v>
                </c:pt>
                <c:pt idx="262">
                  <c:v>-2.7293287043830834E-2</c:v>
                </c:pt>
                <c:pt idx="263">
                  <c:v>-2.7272291530935543E-2</c:v>
                </c:pt>
                <c:pt idx="264">
                  <c:v>-2.7270979311379583E-2</c:v>
                </c:pt>
                <c:pt idx="270">
                  <c:v>-2.5912832070965182E-2</c:v>
                </c:pt>
                <c:pt idx="276">
                  <c:v>-2.362038450671014E-2</c:v>
                </c:pt>
                <c:pt idx="277">
                  <c:v>-2.3563959065804038E-2</c:v>
                </c:pt>
                <c:pt idx="279">
                  <c:v>-2.3486538112002638E-2</c:v>
                </c:pt>
                <c:pt idx="280">
                  <c:v>-2.3451108183991827E-2</c:v>
                </c:pt>
                <c:pt idx="333">
                  <c:v>-1.1491539151009339E-2</c:v>
                </c:pt>
                <c:pt idx="337">
                  <c:v>-1.0759320638785923E-2</c:v>
                </c:pt>
                <c:pt idx="339">
                  <c:v>-1.0747510662782317E-2</c:v>
                </c:pt>
                <c:pt idx="341">
                  <c:v>-1.0746198443226357E-2</c:v>
                </c:pt>
                <c:pt idx="343">
                  <c:v>-1.0744886223670404E-2</c:v>
                </c:pt>
                <c:pt idx="344">
                  <c:v>-1.0737012906334671E-2</c:v>
                </c:pt>
                <c:pt idx="346">
                  <c:v>-1.0735700686778711E-2</c:v>
                </c:pt>
                <c:pt idx="362">
                  <c:v>-3.124827262234231E-3</c:v>
                </c:pt>
                <c:pt idx="364">
                  <c:v>-3.0355963324292246E-3</c:v>
                </c:pt>
                <c:pt idx="381">
                  <c:v>1.0414698279258977E-3</c:v>
                </c:pt>
                <c:pt idx="383">
                  <c:v>1.0978952688319998E-3</c:v>
                </c:pt>
                <c:pt idx="384">
                  <c:v>1.1530084901821558E-3</c:v>
                </c:pt>
                <c:pt idx="389">
                  <c:v>1.56766986986423E-3</c:v>
                </c:pt>
                <c:pt idx="407">
                  <c:v>9.4186794731486584E-3</c:v>
                </c:pt>
                <c:pt idx="453">
                  <c:v>3.0406319051108049E-2</c:v>
                </c:pt>
                <c:pt idx="454">
                  <c:v>3.0440436759562914E-2</c:v>
                </c:pt>
                <c:pt idx="456">
                  <c:v>3.1076863244201544E-2</c:v>
                </c:pt>
                <c:pt idx="458">
                  <c:v>3.1166094174006551E-2</c:v>
                </c:pt>
                <c:pt idx="459">
                  <c:v>3.1167406393562497E-2</c:v>
                </c:pt>
                <c:pt idx="472">
                  <c:v>3.792927376540349E-2</c:v>
                </c:pt>
                <c:pt idx="481">
                  <c:v>3.9053845924857736E-2</c:v>
                </c:pt>
                <c:pt idx="483">
                  <c:v>3.9055158144413696E-2</c:v>
                </c:pt>
                <c:pt idx="484">
                  <c:v>3.9101085828872145E-2</c:v>
                </c:pt>
                <c:pt idx="485">
                  <c:v>3.9102398048428105E-2</c:v>
                </c:pt>
                <c:pt idx="487">
                  <c:v>3.9279547688482158E-2</c:v>
                </c:pt>
                <c:pt idx="488">
                  <c:v>3.9280859908038118E-2</c:v>
                </c:pt>
                <c:pt idx="489">
                  <c:v>3.9380588594290764E-2</c:v>
                </c:pt>
                <c:pt idx="491">
                  <c:v>4.2098195294675525E-2</c:v>
                </c:pt>
                <c:pt idx="492">
                  <c:v>4.2253037202278326E-2</c:v>
                </c:pt>
                <c:pt idx="494">
                  <c:v>4.4164941095306151E-2</c:v>
                </c:pt>
                <c:pt idx="495">
                  <c:v>4.5368246428117751E-2</c:v>
                </c:pt>
                <c:pt idx="496">
                  <c:v>4.5855079883377406E-2</c:v>
                </c:pt>
                <c:pt idx="497">
                  <c:v>4.5962681886965784E-2</c:v>
                </c:pt>
                <c:pt idx="498">
                  <c:v>4.5962681886965784E-2</c:v>
                </c:pt>
                <c:pt idx="499">
                  <c:v>4.5962681886965784E-2</c:v>
                </c:pt>
                <c:pt idx="501">
                  <c:v>4.6692275960077301E-2</c:v>
                </c:pt>
                <c:pt idx="502">
                  <c:v>4.6692275960077301E-2</c:v>
                </c:pt>
                <c:pt idx="503">
                  <c:v>4.6881235576134953E-2</c:v>
                </c:pt>
                <c:pt idx="504">
                  <c:v>4.9423004856021621E-2</c:v>
                </c:pt>
                <c:pt idx="507">
                  <c:v>4.9926897165508702E-2</c:v>
                </c:pt>
                <c:pt idx="509">
                  <c:v>4.9961014873963552E-2</c:v>
                </c:pt>
                <c:pt idx="511">
                  <c:v>4.9961014873963552E-2</c:v>
                </c:pt>
                <c:pt idx="512">
                  <c:v>4.9993820362862457E-2</c:v>
                </c:pt>
                <c:pt idx="513">
                  <c:v>5.0140788953129525E-2</c:v>
                </c:pt>
                <c:pt idx="516">
                  <c:v>5.0531830380804388E-2</c:v>
                </c:pt>
                <c:pt idx="518">
                  <c:v>5.0531830380804388E-2</c:v>
                </c:pt>
                <c:pt idx="521">
                  <c:v>5.0533142600360348E-2</c:v>
                </c:pt>
                <c:pt idx="522">
                  <c:v>5.0533142600360348E-2</c:v>
                </c:pt>
                <c:pt idx="524">
                  <c:v>5.0534454819916308E-2</c:v>
                </c:pt>
                <c:pt idx="526">
                  <c:v>5.0534454819916308E-2</c:v>
                </c:pt>
                <c:pt idx="527">
                  <c:v>5.0664364555955937E-2</c:v>
                </c:pt>
                <c:pt idx="528">
                  <c:v>5.1351967603276857E-2</c:v>
                </c:pt>
                <c:pt idx="529">
                  <c:v>5.161309929491209E-2</c:v>
                </c:pt>
                <c:pt idx="530">
                  <c:v>5.1825678862976954E-2</c:v>
                </c:pt>
                <c:pt idx="531">
                  <c:v>5.375726604934411E-2</c:v>
                </c:pt>
                <c:pt idx="532">
                  <c:v>5.3985592252080439E-2</c:v>
                </c:pt>
                <c:pt idx="533">
                  <c:v>5.4351701508192157E-2</c:v>
                </c:pt>
                <c:pt idx="534">
                  <c:v>5.4353013727748117E-2</c:v>
                </c:pt>
                <c:pt idx="535">
                  <c:v>5.4709937446968115E-2</c:v>
                </c:pt>
                <c:pt idx="536">
                  <c:v>5.5150843217769335E-2</c:v>
                </c:pt>
                <c:pt idx="537">
                  <c:v>5.5170526511108653E-2</c:v>
                </c:pt>
                <c:pt idx="538">
                  <c:v>5.5170526511108653E-2</c:v>
                </c:pt>
                <c:pt idx="539">
                  <c:v>5.5170526511108653E-2</c:v>
                </c:pt>
                <c:pt idx="540">
                  <c:v>5.5171838730664613E-2</c:v>
                </c:pt>
                <c:pt idx="541">
                  <c:v>5.5171838730664613E-2</c:v>
                </c:pt>
                <c:pt idx="542">
                  <c:v>5.5171838730664613E-2</c:v>
                </c:pt>
                <c:pt idx="543">
                  <c:v>5.562980335569323E-2</c:v>
                </c:pt>
                <c:pt idx="544">
                  <c:v>5.637120740480836E-2</c:v>
                </c:pt>
                <c:pt idx="545">
                  <c:v>5.6472248310616951E-2</c:v>
                </c:pt>
                <c:pt idx="546">
                  <c:v>5.6472248310616951E-2</c:v>
                </c:pt>
                <c:pt idx="547">
                  <c:v>5.8170260416023967E-2</c:v>
                </c:pt>
                <c:pt idx="548">
                  <c:v>5.8203065904922857E-2</c:v>
                </c:pt>
                <c:pt idx="549">
                  <c:v>5.8283111297836171E-2</c:v>
                </c:pt>
                <c:pt idx="550">
                  <c:v>5.8350034495189912E-2</c:v>
                </c:pt>
                <c:pt idx="551">
                  <c:v>5.8393337740536455E-2</c:v>
                </c:pt>
                <c:pt idx="552">
                  <c:v>5.8394649960092415E-2</c:v>
                </c:pt>
                <c:pt idx="553">
                  <c:v>5.8503564183236767E-2</c:v>
                </c:pt>
                <c:pt idx="554">
                  <c:v>5.8906415586915228E-2</c:v>
                </c:pt>
                <c:pt idx="555">
                  <c:v>5.9045510859846578E-2</c:v>
                </c:pt>
                <c:pt idx="556">
                  <c:v>5.9122931813647972E-2</c:v>
                </c:pt>
                <c:pt idx="557">
                  <c:v>5.9216099402120831E-2</c:v>
                </c:pt>
                <c:pt idx="558">
                  <c:v>5.9706869516048366E-2</c:v>
                </c:pt>
                <c:pt idx="559">
                  <c:v>5.9706869516048366E-2</c:v>
                </c:pt>
                <c:pt idx="560">
                  <c:v>5.9708181735604327E-2</c:v>
                </c:pt>
                <c:pt idx="561">
                  <c:v>5.9718679492051979E-2</c:v>
                </c:pt>
                <c:pt idx="562">
                  <c:v>5.9740987224503217E-2</c:v>
                </c:pt>
                <c:pt idx="563">
                  <c:v>5.9742299444059177E-2</c:v>
                </c:pt>
                <c:pt idx="564">
                  <c:v>6.0549314470972088E-2</c:v>
                </c:pt>
                <c:pt idx="565">
                  <c:v>6.2089860229664368E-2</c:v>
                </c:pt>
                <c:pt idx="566">
                  <c:v>6.256488370892041E-2</c:v>
                </c:pt>
                <c:pt idx="567">
                  <c:v>6.256619592847637E-2</c:v>
                </c:pt>
                <c:pt idx="568">
                  <c:v>6.2643616882277764E-2</c:v>
                </c:pt>
                <c:pt idx="569">
                  <c:v>6.2644929101833724E-2</c:v>
                </c:pt>
                <c:pt idx="570">
                  <c:v>6.2654114638725417E-2</c:v>
                </c:pt>
                <c:pt idx="571">
                  <c:v>6.2655426858281377E-2</c:v>
                </c:pt>
                <c:pt idx="572">
                  <c:v>6.2665924614729029E-2</c:v>
                </c:pt>
                <c:pt idx="573">
                  <c:v>6.2667236834284989E-2</c:v>
                </c:pt>
                <c:pt idx="574">
                  <c:v>6.2676422371176682E-2</c:v>
                </c:pt>
                <c:pt idx="575">
                  <c:v>6.2677734590732614E-2</c:v>
                </c:pt>
                <c:pt idx="576">
                  <c:v>6.2679046810288574E-2</c:v>
                </c:pt>
                <c:pt idx="577">
                  <c:v>6.2710540079631533E-2</c:v>
                </c:pt>
                <c:pt idx="578">
                  <c:v>6.2711852299187493E-2</c:v>
                </c:pt>
                <c:pt idx="579">
                  <c:v>6.2722350055635118E-2</c:v>
                </c:pt>
                <c:pt idx="580">
                  <c:v>6.2723662275191078E-2</c:v>
                </c:pt>
                <c:pt idx="581">
                  <c:v>6.273284781208277E-2</c:v>
                </c:pt>
                <c:pt idx="582">
                  <c:v>6.273416003163873E-2</c:v>
                </c:pt>
                <c:pt idx="583">
                  <c:v>6.2744657788086383E-2</c:v>
                </c:pt>
                <c:pt idx="584">
                  <c:v>6.2745970007642343E-2</c:v>
                </c:pt>
                <c:pt idx="585">
                  <c:v>6.2755155544534036E-2</c:v>
                </c:pt>
                <c:pt idx="586">
                  <c:v>6.2756467764089996E-2</c:v>
                </c:pt>
                <c:pt idx="587">
                  <c:v>6.2766965520537621E-2</c:v>
                </c:pt>
                <c:pt idx="588">
                  <c:v>6.2766965520537621E-2</c:v>
                </c:pt>
                <c:pt idx="589">
                  <c:v>6.2768277740093581E-2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9F9-4C78-B5D9-DACEFAE4567F}"/>
            </c:ext>
          </c:extLst>
        </c:ser>
        <c:ser>
          <c:idx val="8"/>
          <c:order val="8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1'!$P$21:$P$610</c:f>
              <c:numCache>
                <c:formatCode>General</c:formatCode>
                <c:ptCount val="590"/>
                <c:pt idx="74">
                  <c:v>-3.5857695010160621E-5</c:v>
                </c:pt>
                <c:pt idx="75">
                  <c:v>-5.3585886662281599E-4</c:v>
                </c:pt>
                <c:pt idx="76">
                  <c:v>-5.7684942605168335E-4</c:v>
                </c:pt>
                <c:pt idx="77">
                  <c:v>-5.7699770327467102E-4</c:v>
                </c:pt>
                <c:pt idx="78">
                  <c:v>-5.9219709716177703E-4</c:v>
                </c:pt>
                <c:pt idx="79">
                  <c:v>-6.1320381533820265E-4</c:v>
                </c:pt>
                <c:pt idx="80">
                  <c:v>-6.1334870501451486E-4</c:v>
                </c:pt>
                <c:pt idx="81">
                  <c:v>-6.1436255028375338E-4</c:v>
                </c:pt>
                <c:pt idx="82">
                  <c:v>-6.1580973961407564E-4</c:v>
                </c:pt>
                <c:pt idx="83">
                  <c:v>-6.1696650759704061E-4</c:v>
                </c:pt>
                <c:pt idx="84">
                  <c:v>-9.1655722709005382E-4</c:v>
                </c:pt>
                <c:pt idx="85">
                  <c:v>-9.6728642701992803E-4</c:v>
                </c:pt>
                <c:pt idx="86">
                  <c:v>-9.7343489198206798E-4</c:v>
                </c:pt>
                <c:pt idx="87">
                  <c:v>-9.7343489198206798E-4</c:v>
                </c:pt>
                <c:pt idx="88">
                  <c:v>-9.7628143419685595E-4</c:v>
                </c:pt>
                <c:pt idx="89">
                  <c:v>-9.7806859287834008E-4</c:v>
                </c:pt>
                <c:pt idx="90">
                  <c:v>-9.7901313755261311E-4</c:v>
                </c:pt>
                <c:pt idx="91">
                  <c:v>-9.9920658545471345E-4</c:v>
                </c:pt>
                <c:pt idx="92">
                  <c:v>-9.9930880297048564E-4</c:v>
                </c:pt>
                <c:pt idx="93">
                  <c:v>-1.0009424255359579E-3</c:v>
                </c:pt>
                <c:pt idx="94">
                  <c:v>-1.0010444108408698E-3</c:v>
                </c:pt>
                <c:pt idx="95">
                  <c:v>-1.2055528003847987E-3</c:v>
                </c:pt>
                <c:pt idx="96">
                  <c:v>-1.2061073499894414E-3</c:v>
                </c:pt>
                <c:pt idx="97">
                  <c:v>-1.2212136002755279E-3</c:v>
                </c:pt>
                <c:pt idx="98">
                  <c:v>-1.2367754612879808E-3</c:v>
                </c:pt>
                <c:pt idx="99">
                  <c:v>-1.2382817530950522E-3</c:v>
                </c:pt>
                <c:pt idx="100">
                  <c:v>-1.2410228535189318E-3</c:v>
                </c:pt>
                <c:pt idx="101">
                  <c:v>-1.2420748326150849E-3</c:v>
                </c:pt>
                <c:pt idx="102">
                  <c:v>-1.2425685156552699E-3</c:v>
                </c:pt>
                <c:pt idx="103">
                  <c:v>-1.2436146894799027E-3</c:v>
                </c:pt>
                <c:pt idx="104">
                  <c:v>-1.2436761061814844E-3</c:v>
                </c:pt>
                <c:pt idx="105">
                  <c:v>-1.2437375092236034E-3</c:v>
                </c:pt>
                <c:pt idx="106">
                  <c:v>-1.24416694805349E-3</c:v>
                </c:pt>
                <c:pt idx="107">
                  <c:v>-1.24416694805349E-3</c:v>
                </c:pt>
                <c:pt idx="108">
                  <c:v>-1.2456951943752672E-3</c:v>
                </c:pt>
                <c:pt idx="109">
                  <c:v>-1.3652937493366817E-3</c:v>
                </c:pt>
                <c:pt idx="110">
                  <c:v>-1.3657982015334354E-3</c:v>
                </c:pt>
                <c:pt idx="111">
                  <c:v>-1.3658190496316871E-3</c:v>
                </c:pt>
                <c:pt idx="112">
                  <c:v>-1.366682335263698E-3</c:v>
                </c:pt>
                <c:pt idx="113">
                  <c:v>-1.3682024447620627E-3</c:v>
                </c:pt>
                <c:pt idx="114">
                  <c:v>-1.368355733999222E-3</c:v>
                </c:pt>
                <c:pt idx="115">
                  <c:v>-1.3693308052794124E-3</c:v>
                </c:pt>
                <c:pt idx="116">
                  <c:v>-1.369659724492012E-3</c:v>
                </c:pt>
                <c:pt idx="117">
                  <c:v>-1.3702866204762455E-3</c:v>
                </c:pt>
                <c:pt idx="118">
                  <c:v>-1.3704099917321196E-3</c:v>
                </c:pt>
                <c:pt idx="119">
                  <c:v>-1.3704275615593949E-3</c:v>
                </c:pt>
                <c:pt idx="120">
                  <c:v>-1.3707414826822785E-3</c:v>
                </c:pt>
                <c:pt idx="121">
                  <c:v>-1.3718710715427149E-3</c:v>
                </c:pt>
                <c:pt idx="122">
                  <c:v>-1.3721640936881253E-3</c:v>
                </c:pt>
                <c:pt idx="123">
                  <c:v>-1.3778996295205279E-3</c:v>
                </c:pt>
                <c:pt idx="124">
                  <c:v>-1.3779098368975691E-3</c:v>
                </c:pt>
                <c:pt idx="125">
                  <c:v>-1.3779707943111061E-3</c:v>
                </c:pt>
                <c:pt idx="126">
                  <c:v>-1.3770336969520167E-3</c:v>
                </c:pt>
                <c:pt idx="127">
                  <c:v>-1.37693132579005E-3</c:v>
                </c:pt>
                <c:pt idx="128">
                  <c:v>-1.3726512927549023E-3</c:v>
                </c:pt>
                <c:pt idx="129">
                  <c:v>-1.3726355471533822E-3</c:v>
                </c:pt>
                <c:pt idx="130">
                  <c:v>-1.37234979055795E-3</c:v>
                </c:pt>
                <c:pt idx="131">
                  <c:v>-1.3715161130467978E-3</c:v>
                </c:pt>
                <c:pt idx="132">
                  <c:v>-1.3713821164707456E-3</c:v>
                </c:pt>
                <c:pt idx="133">
                  <c:v>-1.3706469072739414E-3</c:v>
                </c:pt>
                <c:pt idx="134">
                  <c:v>-1.3705073376372293E-3</c:v>
                </c:pt>
                <c:pt idx="135">
                  <c:v>-1.3705073376372293E-3</c:v>
                </c:pt>
                <c:pt idx="136">
                  <c:v>-1.3702078495234566E-3</c:v>
                </c:pt>
                <c:pt idx="137">
                  <c:v>-1.3646640009490488E-3</c:v>
                </c:pt>
                <c:pt idx="138">
                  <c:v>-1.3639222150421035E-3</c:v>
                </c:pt>
                <c:pt idx="139">
                  <c:v>-1.3601466966367032E-3</c:v>
                </c:pt>
                <c:pt idx="140">
                  <c:v>-1.3601466966367032E-3</c:v>
                </c:pt>
                <c:pt idx="141">
                  <c:v>-1.3595355296599694E-3</c:v>
                </c:pt>
                <c:pt idx="142">
                  <c:v>-1.3595355296599694E-3</c:v>
                </c:pt>
                <c:pt idx="143">
                  <c:v>-1.3551262422681998E-3</c:v>
                </c:pt>
                <c:pt idx="144">
                  <c:v>-1.3550453212293591E-3</c:v>
                </c:pt>
                <c:pt idx="145">
                  <c:v>-1.3510744345588295E-3</c:v>
                </c:pt>
                <c:pt idx="146">
                  <c:v>-1.3460832216161877E-3</c:v>
                </c:pt>
                <c:pt idx="147">
                  <c:v>-1.3445698243206303E-3</c:v>
                </c:pt>
                <c:pt idx="148">
                  <c:v>-1.3385456336935941E-3</c:v>
                </c:pt>
                <c:pt idx="149">
                  <c:v>-1.3381670347407534E-3</c:v>
                </c:pt>
                <c:pt idx="150">
                  <c:v>-1.3364604690865533E-3</c:v>
                </c:pt>
                <c:pt idx="151">
                  <c:v>-1.3362492480522934E-3</c:v>
                </c:pt>
                <c:pt idx="152">
                  <c:v>-1.3215867506945664E-3</c:v>
                </c:pt>
                <c:pt idx="153">
                  <c:v>-1.2276730749999929E-3</c:v>
                </c:pt>
                <c:pt idx="154">
                  <c:v>-1.2272835979814038E-3</c:v>
                </c:pt>
                <c:pt idx="155">
                  <c:v>-1.2107549961186321E-3</c:v>
                </c:pt>
                <c:pt idx="156">
                  <c:v>-1.2007019036035108E-3</c:v>
                </c:pt>
                <c:pt idx="157">
                  <c:v>-1.1833576279520097E-3</c:v>
                </c:pt>
                <c:pt idx="158">
                  <c:v>-1.1738985041419301E-3</c:v>
                </c:pt>
                <c:pt idx="159">
                  <c:v>-1.1726156030326179E-3</c:v>
                </c:pt>
                <c:pt idx="160">
                  <c:v>-1.1693529971672735E-3</c:v>
                </c:pt>
                <c:pt idx="161">
                  <c:v>-1.1486887974295759E-3</c:v>
                </c:pt>
                <c:pt idx="162">
                  <c:v>-1.146609692765653E-3</c:v>
                </c:pt>
                <c:pt idx="163">
                  <c:v>-1.1110573326459207E-3</c:v>
                </c:pt>
                <c:pt idx="164">
                  <c:v>-1.0059794011940308E-3</c:v>
                </c:pt>
                <c:pt idx="165">
                  <c:v>-1.0042550672383151E-3</c:v>
                </c:pt>
                <c:pt idx="166">
                  <c:v>-1.0033405863987767E-3</c:v>
                </c:pt>
                <c:pt idx="167">
                  <c:v>-9.8938708252425565E-4</c:v>
                </c:pt>
                <c:pt idx="168">
                  <c:v>-9.8928354755788627E-4</c:v>
                </c:pt>
                <c:pt idx="169">
                  <c:v>-9.8845477608628415E-4</c:v>
                </c:pt>
                <c:pt idx="170">
                  <c:v>-9.8835111818475316E-4</c:v>
                </c:pt>
                <c:pt idx="171">
                  <c:v>-9.8669073407337015E-4</c:v>
                </c:pt>
                <c:pt idx="172">
                  <c:v>-9.8658684396097794E-4</c:v>
                </c:pt>
                <c:pt idx="173">
                  <c:v>-9.8575523132119684E-4</c:v>
                </c:pt>
                <c:pt idx="174">
                  <c:v>-9.8492274447582176E-4</c:v>
                </c:pt>
                <c:pt idx="175">
                  <c:v>-9.8481862215256898E-4</c:v>
                </c:pt>
                <c:pt idx="176">
                  <c:v>-9.8398515182590118E-4</c:v>
                </c:pt>
                <c:pt idx="177">
                  <c:v>-9.8388090656748701E-4</c:v>
                </c:pt>
                <c:pt idx="178">
                  <c:v>-9.6755774861284724E-4</c:v>
                </c:pt>
                <c:pt idx="179">
                  <c:v>-8.09513300320317E-4</c:v>
                </c:pt>
                <c:pt idx="180">
                  <c:v>-7.2830209768362042E-4</c:v>
                </c:pt>
                <c:pt idx="181">
                  <c:v>-5.5483650394171297E-4</c:v>
                </c:pt>
                <c:pt idx="182">
                  <c:v>-5.0944115199450923E-4</c:v>
                </c:pt>
                <c:pt idx="183">
                  <c:v>-4.2554567798217631E-4</c:v>
                </c:pt>
                <c:pt idx="184">
                  <c:v>-3.8916437413836569E-4</c:v>
                </c:pt>
                <c:pt idx="185">
                  <c:v>-3.722971927998869E-4</c:v>
                </c:pt>
                <c:pt idx="186">
                  <c:v>-1.1435946013416479E-4</c:v>
                </c:pt>
                <c:pt idx="187">
                  <c:v>-1.1119425778711002E-4</c:v>
                </c:pt>
                <c:pt idx="188">
                  <c:v>-1.0802510785542195E-4</c:v>
                </c:pt>
                <c:pt idx="189">
                  <c:v>6.3203689233076385E-5</c:v>
                </c:pt>
                <c:pt idx="190">
                  <c:v>7.7144751536469686E-5</c:v>
                </c:pt>
                <c:pt idx="191">
                  <c:v>8.5341312992292303E-5</c:v>
                </c:pt>
                <c:pt idx="192">
                  <c:v>1.1633349431284298E-4</c:v>
                </c:pt>
                <c:pt idx="193">
                  <c:v>4.4295593142108748E-4</c:v>
                </c:pt>
                <c:pt idx="194">
                  <c:v>4.9534791798021109E-4</c:v>
                </c:pt>
                <c:pt idx="195">
                  <c:v>4.99199535631825E-4</c:v>
                </c:pt>
                <c:pt idx="196">
                  <c:v>5.2764148138721148E-4</c:v>
                </c:pt>
                <c:pt idx="197">
                  <c:v>5.5721735237928031E-4</c:v>
                </c:pt>
                <c:pt idx="198">
                  <c:v>5.7752356088986443E-4</c:v>
                </c:pt>
                <c:pt idx="199">
                  <c:v>5.8307997607385392E-4</c:v>
                </c:pt>
                <c:pt idx="200">
                  <c:v>6.0724869258621398E-4</c:v>
                </c:pt>
                <c:pt idx="201">
                  <c:v>6.1448141166400979E-4</c:v>
                </c:pt>
                <c:pt idx="202">
                  <c:v>6.3719762091453674E-4</c:v>
                </c:pt>
                <c:pt idx="203">
                  <c:v>6.3954680596924312E-4</c:v>
                </c:pt>
                <c:pt idx="204">
                  <c:v>6.4519042316119914E-4</c:v>
                </c:pt>
                <c:pt idx="205">
                  <c:v>6.4542574462081058E-4</c:v>
                </c:pt>
                <c:pt idx="206">
                  <c:v>6.4566107973988447E-4</c:v>
                </c:pt>
                <c:pt idx="207">
                  <c:v>6.4566107973988447E-4</c:v>
                </c:pt>
                <c:pt idx="208">
                  <c:v>6.5343480162772995E-4</c:v>
                </c:pt>
                <c:pt idx="209">
                  <c:v>6.8159085006791204E-4</c:v>
                </c:pt>
                <c:pt idx="210">
                  <c:v>6.8182827508473298E-4</c:v>
                </c:pt>
                <c:pt idx="211">
                  <c:v>6.9776686746710189E-4</c:v>
                </c:pt>
                <c:pt idx="212">
                  <c:v>6.9800522132736596E-4</c:v>
                </c:pt>
                <c:pt idx="213">
                  <c:v>6.9800522132736596E-4</c:v>
                </c:pt>
                <c:pt idx="214">
                  <c:v>7.0731167625835267E-4</c:v>
                </c:pt>
                <c:pt idx="215">
                  <c:v>7.568135449916016E-4</c:v>
                </c:pt>
                <c:pt idx="216">
                  <c:v>7.6334461983930966E-4</c:v>
                </c:pt>
                <c:pt idx="217">
                  <c:v>7.6552385762145535E-4</c:v>
                </c:pt>
                <c:pt idx="218">
                  <c:v>7.7546549735574288E-4</c:v>
                </c:pt>
                <c:pt idx="219">
                  <c:v>7.795943747751677E-4</c:v>
                </c:pt>
                <c:pt idx="220">
                  <c:v>9.1054844516913003E-4</c:v>
                </c:pt>
                <c:pt idx="221">
                  <c:v>9.8166049979726919E-4</c:v>
                </c:pt>
                <c:pt idx="222">
                  <c:v>9.859821122311682E-4</c:v>
                </c:pt>
                <c:pt idx="223">
                  <c:v>9.9693087027046641E-4</c:v>
                </c:pt>
                <c:pt idx="224">
                  <c:v>1.1549709478895563E-3</c:v>
                </c:pt>
                <c:pt idx="225">
                  <c:v>1.1842756505920375E-3</c:v>
                </c:pt>
                <c:pt idx="226">
                  <c:v>1.2252113468428829E-3</c:v>
                </c:pt>
                <c:pt idx="227">
                  <c:v>1.2594823476261884E-3</c:v>
                </c:pt>
                <c:pt idx="228">
                  <c:v>1.2964109815432985E-3</c:v>
                </c:pt>
                <c:pt idx="229">
                  <c:v>1.305615460061678E-3</c:v>
                </c:pt>
                <c:pt idx="230">
                  <c:v>1.3080545827754584E-3</c:v>
                </c:pt>
                <c:pt idx="231">
                  <c:v>1.3102236206978188E-3</c:v>
                </c:pt>
                <c:pt idx="232">
                  <c:v>1.3151071523373296E-3</c:v>
                </c:pt>
                <c:pt idx="233">
                  <c:v>1.3311453112912356E-3</c:v>
                </c:pt>
                <c:pt idx="234">
                  <c:v>1.3729573204515648E-3</c:v>
                </c:pt>
                <c:pt idx="235">
                  <c:v>1.3822923014737204E-3</c:v>
                </c:pt>
                <c:pt idx="236">
                  <c:v>1.450860395363616E-3</c:v>
                </c:pt>
                <c:pt idx="237">
                  <c:v>1.4723205966027187E-3</c:v>
                </c:pt>
                <c:pt idx="238">
                  <c:v>1.5228032441633524E-3</c:v>
                </c:pt>
                <c:pt idx="239">
                  <c:v>1.5976450143579965E-3</c:v>
                </c:pt>
                <c:pt idx="240">
                  <c:v>1.6002132189914644E-3</c:v>
                </c:pt>
                <c:pt idx="241">
                  <c:v>1.7513547208932315E-3</c:v>
                </c:pt>
                <c:pt idx="242">
                  <c:v>1.7789158434574738E-3</c:v>
                </c:pt>
                <c:pt idx="243">
                  <c:v>1.9032361115027497E-3</c:v>
                </c:pt>
                <c:pt idx="244">
                  <c:v>2.1466411669786144E-3</c:v>
                </c:pt>
                <c:pt idx="245">
                  <c:v>2.1836836928512118E-3</c:v>
                </c:pt>
                <c:pt idx="246">
                  <c:v>2.2454313580921982E-3</c:v>
                </c:pt>
                <c:pt idx="247">
                  <c:v>2.3210551854965927E-3</c:v>
                </c:pt>
                <c:pt idx="248">
                  <c:v>2.3785254676429333E-3</c:v>
                </c:pt>
                <c:pt idx="249">
                  <c:v>2.3894306585059005E-3</c:v>
                </c:pt>
                <c:pt idx="250">
                  <c:v>2.4610232873064995E-3</c:v>
                </c:pt>
                <c:pt idx="251">
                  <c:v>2.491540153620706E-3</c:v>
                </c:pt>
                <c:pt idx="252">
                  <c:v>2.5110821111758528E-3</c:v>
                </c:pt>
                <c:pt idx="253">
                  <c:v>2.7662354476770514E-3</c:v>
                </c:pt>
                <c:pt idx="254">
                  <c:v>2.8589839569033888E-3</c:v>
                </c:pt>
                <c:pt idx="255">
                  <c:v>3.1079407805024986E-3</c:v>
                </c:pt>
                <c:pt idx="256">
                  <c:v>3.2072453918282808E-3</c:v>
                </c:pt>
                <c:pt idx="257">
                  <c:v>3.2437870580337667E-3</c:v>
                </c:pt>
                <c:pt idx="258">
                  <c:v>3.3287774284352792E-3</c:v>
                </c:pt>
                <c:pt idx="259">
                  <c:v>3.3291361631376812E-3</c:v>
                </c:pt>
                <c:pt idx="260">
                  <c:v>3.3968209611982478E-3</c:v>
                </c:pt>
                <c:pt idx="261">
                  <c:v>3.4370104660445197E-3</c:v>
                </c:pt>
                <c:pt idx="262">
                  <c:v>3.4588045957602955E-3</c:v>
                </c:pt>
                <c:pt idx="263">
                  <c:v>3.4646246686376421E-3</c:v>
                </c:pt>
                <c:pt idx="264">
                  <c:v>3.4649885392979063E-3</c:v>
                </c:pt>
                <c:pt idx="265">
                  <c:v>3.4897637892946894E-3</c:v>
                </c:pt>
                <c:pt idx="266">
                  <c:v>3.5248481401075771E-3</c:v>
                </c:pt>
                <c:pt idx="267">
                  <c:v>3.56483610710338E-3</c:v>
                </c:pt>
                <c:pt idx="268">
                  <c:v>3.5902334735565741E-3</c:v>
                </c:pt>
                <c:pt idx="269">
                  <c:v>3.7619608887781075E-3</c:v>
                </c:pt>
                <c:pt idx="270">
                  <c:v>3.8489179202486189E-3</c:v>
                </c:pt>
                <c:pt idx="271">
                  <c:v>3.9331738541759677E-3</c:v>
                </c:pt>
                <c:pt idx="272">
                  <c:v>4.2753569204632457E-3</c:v>
                </c:pt>
                <c:pt idx="273">
                  <c:v>4.3360597438137265E-3</c:v>
                </c:pt>
                <c:pt idx="274">
                  <c:v>4.3495053214939773E-3</c:v>
                </c:pt>
                <c:pt idx="275">
                  <c:v>4.4038430904948783E-3</c:v>
                </c:pt>
                <c:pt idx="276">
                  <c:v>4.5301545850048091E-3</c:v>
                </c:pt>
                <c:pt idx="277">
                  <c:v>4.5474479720967638E-3</c:v>
                </c:pt>
                <c:pt idx="278">
                  <c:v>4.5575138774607083E-3</c:v>
                </c:pt>
                <c:pt idx="279">
                  <c:v>4.5712172091964594E-3</c:v>
                </c:pt>
                <c:pt idx="280">
                  <c:v>4.5821105153186093E-3</c:v>
                </c:pt>
                <c:pt idx="281">
                  <c:v>4.6059490605305266E-3</c:v>
                </c:pt>
                <c:pt idx="282">
                  <c:v>4.61687408392437E-3</c:v>
                </c:pt>
                <c:pt idx="283">
                  <c:v>4.6476794647613952E-3</c:v>
                </c:pt>
                <c:pt idx="284">
                  <c:v>4.6578300587922237E-3</c:v>
                </c:pt>
                <c:pt idx="285">
                  <c:v>4.6647373391612646E-3</c:v>
                </c:pt>
                <c:pt idx="286">
                  <c:v>4.6753090506592787E-3</c:v>
                </c:pt>
                <c:pt idx="287">
                  <c:v>4.6785637426532481E-3</c:v>
                </c:pt>
                <c:pt idx="288">
                  <c:v>4.6960726897213468E-3</c:v>
                </c:pt>
                <c:pt idx="289">
                  <c:v>4.6964801750450568E-3</c:v>
                </c:pt>
                <c:pt idx="290">
                  <c:v>4.7030017979113031E-3</c:v>
                </c:pt>
                <c:pt idx="291">
                  <c:v>4.7034095154458748E-3</c:v>
                </c:pt>
                <c:pt idx="292">
                  <c:v>4.7099348536858944E-3</c:v>
                </c:pt>
                <c:pt idx="293">
                  <c:v>4.7103428034313269E-3</c:v>
                </c:pt>
                <c:pt idx="294">
                  <c:v>4.752844157620925E-3</c:v>
                </c:pt>
                <c:pt idx="295">
                  <c:v>4.7831754670136662E-3</c:v>
                </c:pt>
                <c:pt idx="296">
                  <c:v>4.7868695118571253E-3</c:v>
                </c:pt>
                <c:pt idx="297">
                  <c:v>4.8362291673422235E-3</c:v>
                </c:pt>
                <c:pt idx="298">
                  <c:v>4.9459285431975334E-3</c:v>
                </c:pt>
                <c:pt idx="299">
                  <c:v>4.9959192658455458E-3</c:v>
                </c:pt>
                <c:pt idx="300">
                  <c:v>5.0209883882665141E-3</c:v>
                </c:pt>
                <c:pt idx="301">
                  <c:v>5.1289242073408294E-3</c:v>
                </c:pt>
                <c:pt idx="302">
                  <c:v>5.1576340381632117E-3</c:v>
                </c:pt>
                <c:pt idx="303">
                  <c:v>5.1720126390822048E-3</c:v>
                </c:pt>
                <c:pt idx="304">
                  <c:v>5.6860903858393895E-3</c:v>
                </c:pt>
                <c:pt idx="305">
                  <c:v>5.7045578348022367E-3</c:v>
                </c:pt>
                <c:pt idx="306">
                  <c:v>5.712039604840926E-3</c:v>
                </c:pt>
                <c:pt idx="307">
                  <c:v>5.7199657817301958E-3</c:v>
                </c:pt>
                <c:pt idx="308">
                  <c:v>5.7649643800126108E-3</c:v>
                </c:pt>
                <c:pt idx="309">
                  <c:v>5.848275329870342E-3</c:v>
                </c:pt>
                <c:pt idx="310">
                  <c:v>5.8714040191316904E-3</c:v>
                </c:pt>
                <c:pt idx="311">
                  <c:v>5.8749655572890259E-3</c:v>
                </c:pt>
                <c:pt idx="312">
                  <c:v>5.8825367285091287E-3</c:v>
                </c:pt>
                <c:pt idx="313">
                  <c:v>5.9208984453815606E-3</c:v>
                </c:pt>
                <c:pt idx="314">
                  <c:v>5.9284935343203267E-3</c:v>
                </c:pt>
                <c:pt idx="315">
                  <c:v>6.0284887576132736E-3</c:v>
                </c:pt>
                <c:pt idx="316">
                  <c:v>6.035689419674385E-3</c:v>
                </c:pt>
                <c:pt idx="317">
                  <c:v>6.1287102809784435E-3</c:v>
                </c:pt>
                <c:pt idx="318">
                  <c:v>6.1323344341114253E-3</c:v>
                </c:pt>
                <c:pt idx="319">
                  <c:v>6.3151152472866014E-3</c:v>
                </c:pt>
                <c:pt idx="320">
                  <c:v>6.5647244578079661E-3</c:v>
                </c:pt>
                <c:pt idx="321">
                  <c:v>6.5805738823193436E-3</c:v>
                </c:pt>
                <c:pt idx="322">
                  <c:v>6.5847719613253888E-3</c:v>
                </c:pt>
                <c:pt idx="323">
                  <c:v>6.6127874297861921E-3</c:v>
                </c:pt>
                <c:pt idx="324">
                  <c:v>7.1211364020442366E-3</c:v>
                </c:pt>
                <c:pt idx="325">
                  <c:v>7.215863627318209E-3</c:v>
                </c:pt>
                <c:pt idx="326">
                  <c:v>7.390729896056914E-3</c:v>
                </c:pt>
                <c:pt idx="327">
                  <c:v>7.5549996712741844E-3</c:v>
                </c:pt>
                <c:pt idx="328">
                  <c:v>7.7757294783728061E-3</c:v>
                </c:pt>
                <c:pt idx="329">
                  <c:v>7.780231576033505E-3</c:v>
                </c:pt>
                <c:pt idx="330">
                  <c:v>7.9435486922138261E-3</c:v>
                </c:pt>
                <c:pt idx="331">
                  <c:v>7.9440534329098273E-3</c:v>
                </c:pt>
                <c:pt idx="332">
                  <c:v>7.9440534329098273E-3</c:v>
                </c:pt>
                <c:pt idx="333">
                  <c:v>8.8281987566501928E-3</c:v>
                </c:pt>
                <c:pt idx="334">
                  <c:v>8.8551512795746225E-3</c:v>
                </c:pt>
                <c:pt idx="335">
                  <c:v>8.9006810998500004E-3</c:v>
                </c:pt>
                <c:pt idx="336">
                  <c:v>9.1250232382289308E-3</c:v>
                </c:pt>
                <c:pt idx="337">
                  <c:v>9.1250232382289308E-3</c:v>
                </c:pt>
                <c:pt idx="338">
                  <c:v>9.1298455819856135E-3</c:v>
                </c:pt>
                <c:pt idx="339">
                  <c:v>9.1298455819856135E-3</c:v>
                </c:pt>
                <c:pt idx="340">
                  <c:v>9.1303814662558914E-3</c:v>
                </c:pt>
                <c:pt idx="341">
                  <c:v>9.1303814662558914E-3</c:v>
                </c:pt>
                <c:pt idx="342">
                  <c:v>9.1309173641856284E-3</c:v>
                </c:pt>
                <c:pt idx="343">
                  <c:v>9.1309173641856284E-3</c:v>
                </c:pt>
                <c:pt idx="344">
                  <c:v>9.1341330386127753E-3</c:v>
                </c:pt>
                <c:pt idx="345">
                  <c:v>9.1341330386127753E-3</c:v>
                </c:pt>
                <c:pt idx="346">
                  <c:v>9.1346690321587511E-3</c:v>
                </c:pt>
                <c:pt idx="347">
                  <c:v>9.1346690321587511E-3</c:v>
                </c:pt>
                <c:pt idx="348">
                  <c:v>9.3214835236332151E-3</c:v>
                </c:pt>
                <c:pt idx="349">
                  <c:v>9.3908101687216992E-3</c:v>
                </c:pt>
                <c:pt idx="350">
                  <c:v>9.6478374233045557E-3</c:v>
                </c:pt>
                <c:pt idx="351">
                  <c:v>1.0428010739494765E-2</c:v>
                </c:pt>
                <c:pt idx="352">
                  <c:v>1.0706248729620345E-2</c:v>
                </c:pt>
                <c:pt idx="353">
                  <c:v>1.0785104878484492E-2</c:v>
                </c:pt>
                <c:pt idx="354">
                  <c:v>1.0853808426385371E-2</c:v>
                </c:pt>
                <c:pt idx="355">
                  <c:v>1.1017390834351892E-2</c:v>
                </c:pt>
                <c:pt idx="356">
                  <c:v>1.1087329835889895E-2</c:v>
                </c:pt>
                <c:pt idx="357">
                  <c:v>1.1252460735152009E-2</c:v>
                </c:pt>
                <c:pt idx="358">
                  <c:v>1.1388536879247839E-2</c:v>
                </c:pt>
                <c:pt idx="359">
                  <c:v>1.1484994595593989E-2</c:v>
                </c:pt>
                <c:pt idx="360">
                  <c:v>1.2300272973731794E-2</c:v>
                </c:pt>
                <c:pt idx="361">
                  <c:v>1.244678131093466E-2</c:v>
                </c:pt>
                <c:pt idx="362">
                  <c:v>1.2473223368839815E-2</c:v>
                </c:pt>
                <c:pt idx="363">
                  <c:v>1.2504617621109861E-2</c:v>
                </c:pt>
                <c:pt idx="364">
                  <c:v>1.2515090267035806E-2</c:v>
                </c:pt>
                <c:pt idx="365">
                  <c:v>1.2526183253688056E-2</c:v>
                </c:pt>
                <c:pt idx="366">
                  <c:v>1.2610139972506422E-2</c:v>
                </c:pt>
                <c:pt idx="367">
                  <c:v>1.2683809349665766E-2</c:v>
                </c:pt>
                <c:pt idx="368">
                  <c:v>1.2811172411652978E-2</c:v>
                </c:pt>
                <c:pt idx="369">
                  <c:v>1.2843570412099447E-2</c:v>
                </c:pt>
                <c:pt idx="370">
                  <c:v>1.2897232775780034E-2</c:v>
                </c:pt>
                <c:pt idx="371">
                  <c:v>1.292347669328223E-2</c:v>
                </c:pt>
                <c:pt idx="372">
                  <c:v>1.297791574389575E-2</c:v>
                </c:pt>
                <c:pt idx="373">
                  <c:v>1.2987938778715945E-2</c:v>
                </c:pt>
                <c:pt idx="374">
                  <c:v>1.3197336921782167E-2</c:v>
                </c:pt>
                <c:pt idx="375">
                  <c:v>1.3219433702555815E-2</c:v>
                </c:pt>
                <c:pt idx="376">
                  <c:v>1.3235859285941353E-2</c:v>
                </c:pt>
                <c:pt idx="377">
                  <c:v>1.3321928194749665E-2</c:v>
                </c:pt>
                <c:pt idx="378">
                  <c:v>1.3359980089804012E-2</c:v>
                </c:pt>
                <c:pt idx="379">
                  <c:v>1.3965136293977224E-2</c:v>
                </c:pt>
                <c:pt idx="380">
                  <c:v>1.438299164639165E-2</c:v>
                </c:pt>
                <c:pt idx="381">
                  <c:v>1.4495411520900461E-2</c:v>
                </c:pt>
                <c:pt idx="382">
                  <c:v>1.4500680710409287E-2</c:v>
                </c:pt>
                <c:pt idx="383">
                  <c:v>1.4523743693255851E-2</c:v>
                </c:pt>
                <c:pt idx="384">
                  <c:v>1.4551441360022427E-2</c:v>
                </c:pt>
                <c:pt idx="385">
                  <c:v>1.4562659170600723E-2</c:v>
                </c:pt>
                <c:pt idx="386">
                  <c:v>1.4636001911785778E-2</c:v>
                </c:pt>
                <c:pt idx="387">
                  <c:v>1.4755293828000735E-2</c:v>
                </c:pt>
                <c:pt idx="388">
                  <c:v>1.4760605962859347E-2</c:v>
                </c:pt>
                <c:pt idx="389">
                  <c:v>1.4760605962859347E-2</c:v>
                </c:pt>
                <c:pt idx="390">
                  <c:v>1.4886359440275844E-2</c:v>
                </c:pt>
                <c:pt idx="391">
                  <c:v>1.5074898751486526E-2</c:v>
                </c:pt>
                <c:pt idx="392">
                  <c:v>1.5282062218512915E-2</c:v>
                </c:pt>
                <c:pt idx="393">
                  <c:v>1.5478981821949098E-2</c:v>
                </c:pt>
                <c:pt idx="394">
                  <c:v>1.6433459682474248E-2</c:v>
                </c:pt>
                <c:pt idx="395">
                  <c:v>1.6446019285604463E-2</c:v>
                </c:pt>
                <c:pt idx="396">
                  <c:v>1.6523567966495168E-2</c:v>
                </c:pt>
                <c:pt idx="397">
                  <c:v>1.6559254868738185E-2</c:v>
                </c:pt>
                <c:pt idx="398">
                  <c:v>1.693788091912516E-2</c:v>
                </c:pt>
                <c:pt idx="399">
                  <c:v>1.6944248434928075E-2</c:v>
                </c:pt>
                <c:pt idx="400">
                  <c:v>1.744432353665145E-2</c:v>
                </c:pt>
                <c:pt idx="401">
                  <c:v>1.8352169432557418E-2</c:v>
                </c:pt>
                <c:pt idx="402">
                  <c:v>1.8635124736356274E-2</c:v>
                </c:pt>
                <c:pt idx="403">
                  <c:v>1.8660275134686616E-2</c:v>
                </c:pt>
                <c:pt idx="404">
                  <c:v>1.8800369613380306E-2</c:v>
                </c:pt>
                <c:pt idx="405">
                  <c:v>1.8870227916922541E-2</c:v>
                </c:pt>
                <c:pt idx="406">
                  <c:v>1.8978224750338391E-2</c:v>
                </c:pt>
                <c:pt idx="407">
                  <c:v>1.8978224750338391E-2</c:v>
                </c:pt>
                <c:pt idx="408">
                  <c:v>1.8978970553226841E-2</c:v>
                </c:pt>
                <c:pt idx="409">
                  <c:v>1.9073798544170482E-2</c:v>
                </c:pt>
                <c:pt idx="410">
                  <c:v>1.9220579631226021E-2</c:v>
                </c:pt>
                <c:pt idx="411">
                  <c:v>1.9427407103895837E-2</c:v>
                </c:pt>
                <c:pt idx="412">
                  <c:v>1.972553468626731E-2</c:v>
                </c:pt>
                <c:pt idx="413">
                  <c:v>1.9946323439077471E-2</c:v>
                </c:pt>
                <c:pt idx="414">
                  <c:v>2.0005139661025191E-2</c:v>
                </c:pt>
                <c:pt idx="415">
                  <c:v>2.0938468538417677E-2</c:v>
                </c:pt>
                <c:pt idx="416">
                  <c:v>2.0939249418805574E-2</c:v>
                </c:pt>
                <c:pt idx="417">
                  <c:v>2.105183879945003E-2</c:v>
                </c:pt>
                <c:pt idx="418">
                  <c:v>2.1166281092311355E-2</c:v>
                </c:pt>
                <c:pt idx="419">
                  <c:v>2.1468669986456947E-2</c:v>
                </c:pt>
                <c:pt idx="420">
                  <c:v>2.1468669986456947E-2</c:v>
                </c:pt>
                <c:pt idx="421">
                  <c:v>2.2067483058064788E-2</c:v>
                </c:pt>
                <c:pt idx="422">
                  <c:v>2.2293733139882102E-2</c:v>
                </c:pt>
                <c:pt idx="423">
                  <c:v>2.2438716046169555E-2</c:v>
                </c:pt>
                <c:pt idx="424">
                  <c:v>2.2452431748977607E-2</c:v>
                </c:pt>
                <c:pt idx="425">
                  <c:v>2.3282597997340462E-2</c:v>
                </c:pt>
                <c:pt idx="426">
                  <c:v>2.3804935686824465E-2</c:v>
                </c:pt>
                <c:pt idx="427">
                  <c:v>2.449728588965825E-2</c:v>
                </c:pt>
                <c:pt idx="428">
                  <c:v>2.4988959397818603E-2</c:v>
                </c:pt>
                <c:pt idx="429">
                  <c:v>2.5054355546718293E-2</c:v>
                </c:pt>
                <c:pt idx="430">
                  <c:v>2.6210595581802779E-2</c:v>
                </c:pt>
                <c:pt idx="431">
                  <c:v>2.6268796455236706E-2</c:v>
                </c:pt>
                <c:pt idx="432">
                  <c:v>2.6335759754257632E-2</c:v>
                </c:pt>
                <c:pt idx="433">
                  <c:v>2.6813791251767582E-2</c:v>
                </c:pt>
                <c:pt idx="434">
                  <c:v>2.7010727730597581E-2</c:v>
                </c:pt>
                <c:pt idx="435">
                  <c:v>2.7250786296158284E-2</c:v>
                </c:pt>
                <c:pt idx="436">
                  <c:v>2.8911258747824381E-2</c:v>
                </c:pt>
                <c:pt idx="437">
                  <c:v>2.9011409444399998E-2</c:v>
                </c:pt>
                <c:pt idx="438">
                  <c:v>2.939440636901558E-2</c:v>
                </c:pt>
                <c:pt idx="439">
                  <c:v>2.9661812937256529E-2</c:v>
                </c:pt>
                <c:pt idx="440">
                  <c:v>2.9700503220303633E-2</c:v>
                </c:pt>
                <c:pt idx="441">
                  <c:v>2.9969233431429595E-2</c:v>
                </c:pt>
                <c:pt idx="442">
                  <c:v>3.0080386855680017E-2</c:v>
                </c:pt>
                <c:pt idx="443">
                  <c:v>3.0439264326131317E-2</c:v>
                </c:pt>
                <c:pt idx="444">
                  <c:v>3.0526967515267386E-2</c:v>
                </c:pt>
                <c:pt idx="445">
                  <c:v>3.1607803977929033E-2</c:v>
                </c:pt>
                <c:pt idx="446">
                  <c:v>3.165623786316546E-2</c:v>
                </c:pt>
                <c:pt idx="447">
                  <c:v>3.1663838558992539E-2</c:v>
                </c:pt>
                <c:pt idx="448">
                  <c:v>3.1940908117784467E-2</c:v>
                </c:pt>
                <c:pt idx="449">
                  <c:v>3.2169332087090843E-2</c:v>
                </c:pt>
                <c:pt idx="450">
                  <c:v>3.2352441038594311E-2</c:v>
                </c:pt>
                <c:pt idx="451">
                  <c:v>3.2415830134752674E-2</c:v>
                </c:pt>
                <c:pt idx="452">
                  <c:v>3.2638160538675416E-2</c:v>
                </c:pt>
                <c:pt idx="453">
                  <c:v>3.2653587038269934E-2</c:v>
                </c:pt>
                <c:pt idx="454">
                  <c:v>3.2678662558177494E-2</c:v>
                </c:pt>
                <c:pt idx="455">
                  <c:v>3.3076275328863328E-2</c:v>
                </c:pt>
                <c:pt idx="456">
                  <c:v>3.3148110095192883E-2</c:v>
                </c:pt>
                <c:pt idx="457">
                  <c:v>3.318502728577917E-2</c:v>
                </c:pt>
                <c:pt idx="458">
                  <c:v>3.3214186368893693E-2</c:v>
                </c:pt>
                <c:pt idx="459">
                  <c:v>3.3215158550052512E-2</c:v>
                </c:pt>
                <c:pt idx="460">
                  <c:v>3.3601216004645801E-2</c:v>
                </c:pt>
                <c:pt idx="461">
                  <c:v>3.4445022149281121E-2</c:v>
                </c:pt>
                <c:pt idx="462">
                  <c:v>3.4894584251933952E-2</c:v>
                </c:pt>
                <c:pt idx="463">
                  <c:v>3.505603525132002E-2</c:v>
                </c:pt>
                <c:pt idx="464">
                  <c:v>3.5226844656055717E-2</c:v>
                </c:pt>
                <c:pt idx="465">
                  <c:v>3.5416098693042894E-2</c:v>
                </c:pt>
                <c:pt idx="466">
                  <c:v>3.5647066019778614E-2</c:v>
                </c:pt>
                <c:pt idx="467">
                  <c:v>3.5870685022914579E-2</c:v>
                </c:pt>
                <c:pt idx="468">
                  <c:v>3.5926190178249946E-2</c:v>
                </c:pt>
                <c:pt idx="469">
                  <c:v>3.6486565605074128E-2</c:v>
                </c:pt>
                <c:pt idx="470">
                  <c:v>3.6494702953859995E-2</c:v>
                </c:pt>
                <c:pt idx="471">
                  <c:v>3.7602302229588089E-2</c:v>
                </c:pt>
                <c:pt idx="472">
                  <c:v>3.8406195900968207E-2</c:v>
                </c:pt>
                <c:pt idx="473">
                  <c:v>3.8670404590402455E-2</c:v>
                </c:pt>
                <c:pt idx="474">
                  <c:v>3.867145062827447E-2</c:v>
                </c:pt>
                <c:pt idx="475">
                  <c:v>3.8672496679805955E-2</c:v>
                </c:pt>
                <c:pt idx="476">
                  <c:v>3.8679819422991264E-2</c:v>
                </c:pt>
                <c:pt idx="477">
                  <c:v>3.8680865583798449E-2</c:v>
                </c:pt>
                <c:pt idx="478">
                  <c:v>3.8689235361996532E-2</c:v>
                </c:pt>
                <c:pt idx="479">
                  <c:v>3.8690281645738872E-2</c:v>
                </c:pt>
                <c:pt idx="480">
                  <c:v>3.9250948350055895E-2</c:v>
                </c:pt>
                <c:pt idx="481">
                  <c:v>3.9304698935161489E-2</c:v>
                </c:pt>
                <c:pt idx="482">
                  <c:v>3.9304698935161489E-2</c:v>
                </c:pt>
                <c:pt idx="483">
                  <c:v>3.9305753223348797E-2</c:v>
                </c:pt>
                <c:pt idx="484">
                  <c:v>3.9342661915365902E-2</c:v>
                </c:pt>
                <c:pt idx="485">
                  <c:v>3.9343716695293851E-2</c:v>
                </c:pt>
                <c:pt idx="486">
                  <c:v>3.9485180755477217E-2</c:v>
                </c:pt>
                <c:pt idx="487">
                  <c:v>3.948623737943259E-2</c:v>
                </c:pt>
                <c:pt idx="488">
                  <c:v>3.9487294017047439E-2</c:v>
                </c:pt>
                <c:pt idx="489">
                  <c:v>3.9567638443362363E-2</c:v>
                </c:pt>
                <c:pt idx="490">
                  <c:v>4.004817016703513E-2</c:v>
                </c:pt>
                <c:pt idx="491">
                  <c:v>4.1787392029953352E-2</c:v>
                </c:pt>
                <c:pt idx="492">
                  <c:v>4.1915631741751502E-2</c:v>
                </c:pt>
                <c:pt idx="493">
                  <c:v>4.2300399631525924E-2</c:v>
                </c:pt>
                <c:pt idx="494">
                  <c:v>4.3514738845708487E-2</c:v>
                </c:pt>
                <c:pt idx="495">
                  <c:v>4.453604560319465E-2</c:v>
                </c:pt>
                <c:pt idx="496">
                  <c:v>4.4952509620457728E-2</c:v>
                </c:pt>
                <c:pt idx="497">
                  <c:v>4.5044811968368723E-2</c:v>
                </c:pt>
                <c:pt idx="498">
                  <c:v>4.5044811968368723E-2</c:v>
                </c:pt>
                <c:pt idx="499">
                  <c:v>4.5044811968368723E-2</c:v>
                </c:pt>
                <c:pt idx="500">
                  <c:v>4.5673089609630083E-2</c:v>
                </c:pt>
                <c:pt idx="501">
                  <c:v>4.5673089609630083E-2</c:v>
                </c:pt>
                <c:pt idx="502">
                  <c:v>4.5673089609630083E-2</c:v>
                </c:pt>
                <c:pt idx="503">
                  <c:v>4.5836497435638737E-2</c:v>
                </c:pt>
                <c:pt idx="504">
                  <c:v>4.8062089593775392E-2</c:v>
                </c:pt>
                <c:pt idx="505">
                  <c:v>4.8509388555534827E-2</c:v>
                </c:pt>
                <c:pt idx="506">
                  <c:v>4.8509388555534827E-2</c:v>
                </c:pt>
                <c:pt idx="507">
                  <c:v>4.8509388555534827E-2</c:v>
                </c:pt>
                <c:pt idx="508">
                  <c:v>4.8539747227671889E-2</c:v>
                </c:pt>
                <c:pt idx="509">
                  <c:v>4.8539747227671889E-2</c:v>
                </c:pt>
                <c:pt idx="510">
                  <c:v>4.8539747227671889E-2</c:v>
                </c:pt>
                <c:pt idx="511">
                  <c:v>4.8539747227671889E-2</c:v>
                </c:pt>
                <c:pt idx="512">
                  <c:v>4.8568946966480182E-2</c:v>
                </c:pt>
                <c:pt idx="513">
                  <c:v>4.869986659173689E-2</c:v>
                </c:pt>
                <c:pt idx="514">
                  <c:v>4.8970429458921057E-2</c:v>
                </c:pt>
                <c:pt idx="515">
                  <c:v>4.8999754864783432E-2</c:v>
                </c:pt>
                <c:pt idx="516">
                  <c:v>4.9049040765495835E-2</c:v>
                </c:pt>
                <c:pt idx="517">
                  <c:v>4.9049040765495835E-2</c:v>
                </c:pt>
                <c:pt idx="518">
                  <c:v>4.9049040765495835E-2</c:v>
                </c:pt>
                <c:pt idx="519">
                  <c:v>4.9049040765495835E-2</c:v>
                </c:pt>
                <c:pt idx="520">
                  <c:v>4.9050214533000763E-2</c:v>
                </c:pt>
                <c:pt idx="521">
                  <c:v>4.9050214533000763E-2</c:v>
                </c:pt>
                <c:pt idx="522">
                  <c:v>4.9050214533000763E-2</c:v>
                </c:pt>
                <c:pt idx="523">
                  <c:v>4.9051388314165154E-2</c:v>
                </c:pt>
                <c:pt idx="524">
                  <c:v>4.9051388314165154E-2</c:v>
                </c:pt>
                <c:pt idx="525">
                  <c:v>4.9051388314165154E-2</c:v>
                </c:pt>
                <c:pt idx="526">
                  <c:v>4.9051388314165154E-2</c:v>
                </c:pt>
                <c:pt idx="527">
                  <c:v>4.9167660263778626E-2</c:v>
                </c:pt>
                <c:pt idx="528">
                  <c:v>4.9785309051243593E-2</c:v>
                </c:pt>
                <c:pt idx="529">
                  <c:v>5.0020856785428988E-2</c:v>
                </c:pt>
                <c:pt idx="530">
                  <c:v>5.0213008628593341E-2</c:v>
                </c:pt>
                <c:pt idx="531">
                  <c:v>5.1975408129224042E-2</c:v>
                </c:pt>
                <c:pt idx="532">
                  <c:v>5.2185691306443086E-2</c:v>
                </c:pt>
                <c:pt idx="533">
                  <c:v>5.2523732693634986E-2</c:v>
                </c:pt>
                <c:pt idx="534">
                  <c:v>5.2524946223834947E-2</c:v>
                </c:pt>
                <c:pt idx="535">
                  <c:v>5.2855533586748396E-2</c:v>
                </c:pt>
                <c:pt idx="536">
                  <c:v>5.3265301443651297E-2</c:v>
                </c:pt>
                <c:pt idx="537">
                  <c:v>5.3283630610083503E-2</c:v>
                </c:pt>
                <c:pt idx="538">
                  <c:v>5.3283630610083503E-2</c:v>
                </c:pt>
                <c:pt idx="539">
                  <c:v>5.3283630610083503E-2</c:v>
                </c:pt>
                <c:pt idx="540">
                  <c:v>5.3284852663788025E-2</c:v>
                </c:pt>
                <c:pt idx="541">
                  <c:v>5.3284852663788025E-2</c:v>
                </c:pt>
                <c:pt idx="542">
                  <c:v>5.3284852663788025E-2</c:v>
                </c:pt>
                <c:pt idx="543">
                  <c:v>5.3712183658329492E-2</c:v>
                </c:pt>
                <c:pt idx="544">
                  <c:v>5.4407521522213897E-2</c:v>
                </c:pt>
                <c:pt idx="545">
                  <c:v>5.4502622002471891E-2</c:v>
                </c:pt>
                <c:pt idx="546">
                  <c:v>5.4502622002471891E-2</c:v>
                </c:pt>
                <c:pt idx="547">
                  <c:v>5.6112920547824637E-2</c:v>
                </c:pt>
                <c:pt idx="548">
                  <c:v>5.6144256626552397E-2</c:v>
                </c:pt>
                <c:pt idx="549">
                  <c:v>5.6220752487418021E-2</c:v>
                </c:pt>
                <c:pt idx="550">
                  <c:v>5.6284747054648344E-2</c:v>
                </c:pt>
                <c:pt idx="551">
                  <c:v>5.6326174236047542E-2</c:v>
                </c:pt>
                <c:pt idx="552">
                  <c:v>5.632742983739171E-2</c:v>
                </c:pt>
                <c:pt idx="553">
                  <c:v>5.6431692365843757E-2</c:v>
                </c:pt>
                <c:pt idx="554">
                  <c:v>5.6818155827328763E-2</c:v>
                </c:pt>
                <c:pt idx="555">
                  <c:v>5.6951891714797712E-2</c:v>
                </c:pt>
                <c:pt idx="556">
                  <c:v>5.7026396101859889E-2</c:v>
                </c:pt>
                <c:pt idx="557">
                  <c:v>5.7116116961997747E-2</c:v>
                </c:pt>
                <c:pt idx="558">
                  <c:v>5.7589867742493299E-2</c:v>
                </c:pt>
                <c:pt idx="559">
                  <c:v>5.7589867742493299E-2</c:v>
                </c:pt>
                <c:pt idx="560">
                  <c:v>5.7591137016959337E-2</c:v>
                </c:pt>
                <c:pt idx="561">
                  <c:v>5.7601291704428244E-2</c:v>
                </c:pt>
                <c:pt idx="562">
                  <c:v>5.7622873317935447E-2</c:v>
                </c:pt>
                <c:pt idx="563">
                  <c:v>5.7624142947547502E-2</c:v>
                </c:pt>
                <c:pt idx="564">
                  <c:v>5.8407552534329617E-2</c:v>
                </c:pt>
                <c:pt idx="565">
                  <c:v>5.9917381240035109E-2</c:v>
                </c:pt>
                <c:pt idx="566">
                  <c:v>6.0386730740978348E-2</c:v>
                </c:pt>
                <c:pt idx="567">
                  <c:v>6.0388029765753498E-2</c:v>
                </c:pt>
                <c:pt idx="568">
                  <c:v>6.046469640473532E-2</c:v>
                </c:pt>
                <c:pt idx="569">
                  <c:v>6.0465996249078204E-2</c:v>
                </c:pt>
                <c:pt idx="570">
                  <c:v>6.0475095541943358E-2</c:v>
                </c:pt>
                <c:pt idx="571">
                  <c:v>6.0476395495561934E-2</c:v>
                </c:pt>
                <c:pt idx="572">
                  <c:v>6.0486795616251268E-2</c:v>
                </c:pt>
                <c:pt idx="573">
                  <c:v>6.0488095692805013E-2</c:v>
                </c:pt>
                <c:pt idx="574">
                  <c:v>6.0497196611146178E-2</c:v>
                </c:pt>
                <c:pt idx="575">
                  <c:v>6.0498496796975637E-2</c:v>
                </c:pt>
                <c:pt idx="576">
                  <c:v>6.0499796996464544E-2</c:v>
                </c:pt>
                <c:pt idx="577">
                  <c:v>6.0531005882037067E-2</c:v>
                </c:pt>
                <c:pt idx="578">
                  <c:v>6.0532306423012529E-2</c:v>
                </c:pt>
                <c:pt idx="579">
                  <c:v>6.0542711242556918E-2</c:v>
                </c:pt>
                <c:pt idx="580">
                  <c:v>6.0544011906467556E-2</c:v>
                </c:pt>
                <c:pt idx="581">
                  <c:v>6.0553116936306911E-2</c:v>
                </c:pt>
                <c:pt idx="582">
                  <c:v>6.0554417709493241E-2</c:v>
                </c:pt>
                <c:pt idx="583">
                  <c:v>6.0564824386724517E-2</c:v>
                </c:pt>
                <c:pt idx="584">
                  <c:v>6.0566125282846009E-2</c:v>
                </c:pt>
                <c:pt idx="585">
                  <c:v>6.0575231938161396E-2</c:v>
                </c:pt>
                <c:pt idx="586">
                  <c:v>6.0576532943558588E-2</c:v>
                </c:pt>
                <c:pt idx="587">
                  <c:v>6.0586941478476743E-2</c:v>
                </c:pt>
                <c:pt idx="588">
                  <c:v>6.0586941478476743E-2</c:v>
                </c:pt>
                <c:pt idx="589">
                  <c:v>6.0588242606809097E-2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9F9-4C78-B5D9-DACEFAE4567F}"/>
            </c:ext>
          </c:extLst>
        </c:ser>
        <c:ser>
          <c:idx val="9"/>
          <c:order val="9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1'!$U$21:$U$610</c:f>
              <c:numCache>
                <c:formatCode>General</c:formatCode>
                <c:ptCount val="590"/>
                <c:pt idx="139">
                  <c:v>-1.8938059998617973E-2</c:v>
                </c:pt>
                <c:pt idx="149">
                  <c:v>-2.725238000130048E-2</c:v>
                </c:pt>
                <c:pt idx="155">
                  <c:v>-1.6004899996914901E-2</c:v>
                </c:pt>
                <c:pt idx="157">
                  <c:v>-1.8306140002096072E-2</c:v>
                </c:pt>
                <c:pt idx="166">
                  <c:v>1.236550000612624E-2</c:v>
                </c:pt>
                <c:pt idx="179">
                  <c:v>1.5834099998755846E-2</c:v>
                </c:pt>
                <c:pt idx="184">
                  <c:v>-1.7342580002150498E-2</c:v>
                </c:pt>
                <c:pt idx="231">
                  <c:v>4.8696100006054621E-2</c:v>
                </c:pt>
                <c:pt idx="239">
                  <c:v>5.1459880000038538E-2</c:v>
                </c:pt>
                <c:pt idx="252">
                  <c:v>-2.5416039999981876E-2</c:v>
                </c:pt>
                <c:pt idx="256">
                  <c:v>-4.682701999990968E-2</c:v>
                </c:pt>
                <c:pt idx="312">
                  <c:v>-7.8422999940812588E-3</c:v>
                </c:pt>
                <c:pt idx="327">
                  <c:v>2.5747300001967233E-2</c:v>
                </c:pt>
                <c:pt idx="363">
                  <c:v>2.4005179999221582E-2</c:v>
                </c:pt>
                <c:pt idx="453">
                  <c:v>0.13944449999689823</c:v>
                </c:pt>
                <c:pt idx="454">
                  <c:v>0.13166566000290914</c:v>
                </c:pt>
                <c:pt idx="498">
                  <c:v>6.0438799999246839E-2</c:v>
                </c:pt>
                <c:pt idx="499">
                  <c:v>6.6638800002692733E-2</c:v>
                </c:pt>
                <c:pt idx="527">
                  <c:v>6.0785579997173045E-2</c:v>
                </c:pt>
                <c:pt idx="535">
                  <c:v>0.17344769999908749</c:v>
                </c:pt>
                <c:pt idx="546">
                  <c:v>0.17165607999777421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9F9-4C78-B5D9-DACEFAE45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70600"/>
        <c:axId val="1"/>
      </c:scatterChart>
      <c:valAx>
        <c:axId val="458070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717079530638853"/>
              <c:y val="0.852602369790481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7379400260756193E-2"/>
              <c:y val="0.36127228316113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70600"/>
        <c:crosses val="autoZero"/>
        <c:crossBetween val="midCat"/>
        <c:minorUnit val="0.0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3885267275097787E-2"/>
          <c:y val="0.92485549132947975"/>
          <c:w val="0.79661016949152541"/>
          <c:h val="5.780346820809245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13a.  V0523 Cas -- [41220.3036, 0.23369068]</a:t>
            </a:r>
          </a:p>
        </c:rich>
      </c:tx>
      <c:layout>
        <c:manualLayout>
          <c:xMode val="edge"/>
          <c:yMode val="edge"/>
          <c:x val="0.11182818276747664"/>
          <c:y val="1.8315018315018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12454257004982991"/>
          <c:w val="0.83871143882610644"/>
          <c:h val="0.74725542029897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1'!$F$21:$F$658</c:f>
              <c:numCache>
                <c:formatCode>General</c:formatCode>
                <c:ptCount val="638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  <c:pt idx="590">
                  <c:v>51493.5</c:v>
                </c:pt>
                <c:pt idx="591">
                  <c:v>51497</c:v>
                </c:pt>
                <c:pt idx="592">
                  <c:v>51497.5</c:v>
                </c:pt>
                <c:pt idx="593">
                  <c:v>51497.5</c:v>
                </c:pt>
                <c:pt idx="594">
                  <c:v>51498</c:v>
                </c:pt>
                <c:pt idx="595">
                  <c:v>51498</c:v>
                </c:pt>
                <c:pt idx="596">
                  <c:v>51501.5</c:v>
                </c:pt>
                <c:pt idx="597">
                  <c:v>51502</c:v>
                </c:pt>
                <c:pt idx="598">
                  <c:v>51502</c:v>
                </c:pt>
                <c:pt idx="599">
                  <c:v>51502.5</c:v>
                </c:pt>
                <c:pt idx="600">
                  <c:v>51506</c:v>
                </c:pt>
                <c:pt idx="601">
                  <c:v>51506</c:v>
                </c:pt>
                <c:pt idx="602">
                  <c:v>51506.5</c:v>
                </c:pt>
                <c:pt idx="603">
                  <c:v>51506.5</c:v>
                </c:pt>
                <c:pt idx="604">
                  <c:v>51514.5</c:v>
                </c:pt>
                <c:pt idx="605">
                  <c:v>51515</c:v>
                </c:pt>
                <c:pt idx="606">
                  <c:v>51519</c:v>
                </c:pt>
                <c:pt idx="607">
                  <c:v>51522.5</c:v>
                </c:pt>
                <c:pt idx="608">
                  <c:v>51523</c:v>
                </c:pt>
                <c:pt idx="609">
                  <c:v>51523.5</c:v>
                </c:pt>
                <c:pt idx="610">
                  <c:v>51527</c:v>
                </c:pt>
                <c:pt idx="611">
                  <c:v>51527.5</c:v>
                </c:pt>
                <c:pt idx="612">
                  <c:v>51528</c:v>
                </c:pt>
                <c:pt idx="613">
                  <c:v>51531.5</c:v>
                </c:pt>
                <c:pt idx="614">
                  <c:v>51531.5</c:v>
                </c:pt>
                <c:pt idx="615">
                  <c:v>51532</c:v>
                </c:pt>
                <c:pt idx="616">
                  <c:v>51532</c:v>
                </c:pt>
                <c:pt idx="617">
                  <c:v>51533</c:v>
                </c:pt>
                <c:pt idx="618">
                  <c:v>51535.5</c:v>
                </c:pt>
                <c:pt idx="619">
                  <c:v>51536</c:v>
                </c:pt>
                <c:pt idx="620">
                  <c:v>51536</c:v>
                </c:pt>
                <c:pt idx="621">
                  <c:v>51536.5</c:v>
                </c:pt>
                <c:pt idx="622">
                  <c:v>51536.5</c:v>
                </c:pt>
                <c:pt idx="623">
                  <c:v>51540</c:v>
                </c:pt>
                <c:pt idx="624">
                  <c:v>51540.5</c:v>
                </c:pt>
                <c:pt idx="625">
                  <c:v>51540.5</c:v>
                </c:pt>
                <c:pt idx="626">
                  <c:v>51541</c:v>
                </c:pt>
                <c:pt idx="627">
                  <c:v>51544</c:v>
                </c:pt>
                <c:pt idx="628">
                  <c:v>51544.5</c:v>
                </c:pt>
                <c:pt idx="629">
                  <c:v>51544.5</c:v>
                </c:pt>
                <c:pt idx="630">
                  <c:v>51545</c:v>
                </c:pt>
                <c:pt idx="631">
                  <c:v>51545</c:v>
                </c:pt>
                <c:pt idx="632">
                  <c:v>51549</c:v>
                </c:pt>
                <c:pt idx="633">
                  <c:v>51549.5</c:v>
                </c:pt>
                <c:pt idx="634">
                  <c:v>51595.5</c:v>
                </c:pt>
                <c:pt idx="635">
                  <c:v>51596</c:v>
                </c:pt>
                <c:pt idx="636">
                  <c:v>51761</c:v>
                </c:pt>
                <c:pt idx="637">
                  <c:v>51761.5</c:v>
                </c:pt>
              </c:numCache>
            </c:numRef>
          </c:xVal>
          <c:yVal>
            <c:numRef>
              <c:f>'Active 1'!$G$21:$G$658</c:f>
              <c:numCache>
                <c:formatCode>General</c:formatCode>
                <c:ptCount val="638"/>
                <c:pt idx="0">
                  <c:v>0.17341468000267923</c:v>
                </c:pt>
                <c:pt idx="1">
                  <c:v>0.18329359999916051</c:v>
                </c:pt>
                <c:pt idx="2">
                  <c:v>0.19078028000149061</c:v>
                </c:pt>
                <c:pt idx="3">
                  <c:v>0.16326870000193594</c:v>
                </c:pt>
                <c:pt idx="4">
                  <c:v>0.16125024000211852</c:v>
                </c:pt>
                <c:pt idx="5">
                  <c:v>0.15642106000086642</c:v>
                </c:pt>
                <c:pt idx="6">
                  <c:v>0.18126852000204963</c:v>
                </c:pt>
                <c:pt idx="7">
                  <c:v>0.1659375600029307</c:v>
                </c:pt>
                <c:pt idx="8">
                  <c:v>0.14527208000436076</c:v>
                </c:pt>
                <c:pt idx="9">
                  <c:v>0.14956592000089586</c:v>
                </c:pt>
                <c:pt idx="10">
                  <c:v>0.16713772000002791</c:v>
                </c:pt>
                <c:pt idx="11">
                  <c:v>0.15825324000252294</c:v>
                </c:pt>
                <c:pt idx="12">
                  <c:v>0.15263008000329137</c:v>
                </c:pt>
                <c:pt idx="13">
                  <c:v>0.1863536600030784</c:v>
                </c:pt>
                <c:pt idx="14">
                  <c:v>0.15727066000181367</c:v>
                </c:pt>
                <c:pt idx="15">
                  <c:v>0.15628932000254281</c:v>
                </c:pt>
                <c:pt idx="16">
                  <c:v>0.15414678000161075</c:v>
                </c:pt>
                <c:pt idx="17">
                  <c:v>0.16540522000286728</c:v>
                </c:pt>
                <c:pt idx="18">
                  <c:v>0.17056267999942065</c:v>
                </c:pt>
                <c:pt idx="19">
                  <c:v>0.15841678000288084</c:v>
                </c:pt>
                <c:pt idx="20">
                  <c:v>0.15326780000395956</c:v>
                </c:pt>
                <c:pt idx="21">
                  <c:v>0.15299994000088191</c:v>
                </c:pt>
                <c:pt idx="22">
                  <c:v>0.14261368000370567</c:v>
                </c:pt>
                <c:pt idx="23">
                  <c:v>0.1722278000015649</c:v>
                </c:pt>
                <c:pt idx="24">
                  <c:v>0.13475642000412336</c:v>
                </c:pt>
                <c:pt idx="25">
                  <c:v>0.15326370000184397</c:v>
                </c:pt>
                <c:pt idx="26">
                  <c:v>0.13902566000251682</c:v>
                </c:pt>
                <c:pt idx="27">
                  <c:v>0.15383175999886589</c:v>
                </c:pt>
                <c:pt idx="28">
                  <c:v>0.14950080000198795</c:v>
                </c:pt>
                <c:pt idx="29">
                  <c:v>0.15381627999886405</c:v>
                </c:pt>
                <c:pt idx="30">
                  <c:v>0.14669116000368376</c:v>
                </c:pt>
                <c:pt idx="31">
                  <c:v>0.1193450999999186</c:v>
                </c:pt>
                <c:pt idx="32">
                  <c:v>0.12625604000277235</c:v>
                </c:pt>
                <c:pt idx="33">
                  <c:v>0.11092134000136866</c:v>
                </c:pt>
                <c:pt idx="34">
                  <c:v>0.11025585999959731</c:v>
                </c:pt>
                <c:pt idx="35">
                  <c:v>0.12390374000096926</c:v>
                </c:pt>
                <c:pt idx="36">
                  <c:v>0.13221316000272054</c:v>
                </c:pt>
                <c:pt idx="37">
                  <c:v>0.11078765999991447</c:v>
                </c:pt>
                <c:pt idx="38">
                  <c:v>0.11479372000030708</c:v>
                </c:pt>
                <c:pt idx="39">
                  <c:v>0.10144141999990097</c:v>
                </c:pt>
                <c:pt idx="40">
                  <c:v>0.10091474000364542</c:v>
                </c:pt>
                <c:pt idx="41">
                  <c:v>9.1540220004389994E-2</c:v>
                </c:pt>
                <c:pt idx="42">
                  <c:v>8.7802220004959963E-2</c:v>
                </c:pt>
                <c:pt idx="43">
                  <c:v>8.1938900002569426E-2</c:v>
                </c:pt>
                <c:pt idx="44">
                  <c:v>9.3537540000397712E-2</c:v>
                </c:pt>
                <c:pt idx="45">
                  <c:v>8.7929479999729665E-2</c:v>
                </c:pt>
                <c:pt idx="46">
                  <c:v>0.10356226000294555</c:v>
                </c:pt>
                <c:pt idx="47">
                  <c:v>9.4640459999936866E-2</c:v>
                </c:pt>
                <c:pt idx="48">
                  <c:v>8.6528119998547481E-2</c:v>
                </c:pt>
                <c:pt idx="49">
                  <c:v>8.417850000114413E-2</c:v>
                </c:pt>
                <c:pt idx="50">
                  <c:v>9.71785000001546E-2</c:v>
                </c:pt>
                <c:pt idx="51">
                  <c:v>8.5160900001937989E-2</c:v>
                </c:pt>
                <c:pt idx="52">
                  <c:v>9.733384000355727E-2</c:v>
                </c:pt>
                <c:pt idx="53">
                  <c:v>6.8786380004894454E-2</c:v>
                </c:pt>
                <c:pt idx="54">
                  <c:v>2.1787560006487183E-2</c:v>
                </c:pt>
                <c:pt idx="55">
                  <c:v>2.2179500003403518E-2</c:v>
                </c:pt>
                <c:pt idx="56">
                  <c:v>1.542543999676127E-2</c:v>
                </c:pt>
                <c:pt idx="57">
                  <c:v>2.4438040003587957E-2</c:v>
                </c:pt>
                <c:pt idx="58">
                  <c:v>1.4956939994590357E-2</c:v>
                </c:pt>
                <c:pt idx="59">
                  <c:v>1.7394759997841902E-2</c:v>
                </c:pt>
                <c:pt idx="60">
                  <c:v>2.6413419996970333E-2</c:v>
                </c:pt>
                <c:pt idx="61">
                  <c:v>2.3932420001074206E-2</c:v>
                </c:pt>
                <c:pt idx="62">
                  <c:v>2.234956000756938E-2</c:v>
                </c:pt>
                <c:pt idx="63">
                  <c:v>1.1524999994435348E-2</c:v>
                </c:pt>
                <c:pt idx="64">
                  <c:v>8.8383600013912655E-3</c:v>
                </c:pt>
                <c:pt idx="65">
                  <c:v>1.8096799998602364E-2</c:v>
                </c:pt>
                <c:pt idx="66">
                  <c:v>1.0251460000290535E-2</c:v>
                </c:pt>
                <c:pt idx="67">
                  <c:v>6.4887400003499351E-3</c:v>
                </c:pt>
                <c:pt idx="68">
                  <c:v>1.6747180001402739E-2</c:v>
                </c:pt>
                <c:pt idx="69">
                  <c:v>1.9473640000796877E-2</c:v>
                </c:pt>
                <c:pt idx="70">
                  <c:v>2.5948200003767852E-2</c:v>
                </c:pt>
                <c:pt idx="71">
                  <c:v>1.455790000181878E-2</c:v>
                </c:pt>
                <c:pt idx="72">
                  <c:v>1.3640519995533396E-2</c:v>
                </c:pt>
                <c:pt idx="73">
                  <c:v>7.0511200028704479E-3</c:v>
                </c:pt>
                <c:pt idx="74">
                  <c:v>1.1403999815229326E-4</c:v>
                </c:pt>
                <c:pt idx="75">
                  <c:v>5.019980002543889E-3</c:v>
                </c:pt>
                <c:pt idx="76">
                  <c:v>2.2421600006055087E-3</c:v>
                </c:pt>
                <c:pt idx="77">
                  <c:v>6.3968200047384016E-3</c:v>
                </c:pt>
                <c:pt idx="78">
                  <c:v>2.3268000004463829E-3</c:v>
                </c:pt>
                <c:pt idx="79">
                  <c:v>4.5978400012245402E-3</c:v>
                </c:pt>
                <c:pt idx="80">
                  <c:v>6.7524999976740219E-3</c:v>
                </c:pt>
                <c:pt idx="81">
                  <c:v>2.8351200016913936E-3</c:v>
                </c:pt>
                <c:pt idx="82">
                  <c:v>5.3817200023331679E-3</c:v>
                </c:pt>
                <c:pt idx="83">
                  <c:v>5.6190000032074749E-3</c:v>
                </c:pt>
                <c:pt idx="84">
                  <c:v>1.8221399950562045E-3</c:v>
                </c:pt>
                <c:pt idx="85">
                  <c:v>5.2971999684814364E-4</c:v>
                </c:pt>
                <c:pt idx="86">
                  <c:v>-8.0000000161817297E-4</c:v>
                </c:pt>
                <c:pt idx="87">
                  <c:v>0</c:v>
                </c:pt>
                <c:pt idx="88">
                  <c:v>-1.4241799945011735E-3</c:v>
                </c:pt>
                <c:pt idx="89">
                  <c:v>-1.794960000552237E-3</c:v>
                </c:pt>
                <c:pt idx="90">
                  <c:v>-2.0030199957545847E-3</c:v>
                </c:pt>
                <c:pt idx="91">
                  <c:v>3.7556800016318448E-3</c:v>
                </c:pt>
                <c:pt idx="92">
                  <c:v>-8.965999586507678E-5</c:v>
                </c:pt>
                <c:pt idx="93">
                  <c:v>-3.61509999493137E-3</c:v>
                </c:pt>
                <c:pt idx="94">
                  <c:v>-2.4604400023235939E-3</c:v>
                </c:pt>
                <c:pt idx="95">
                  <c:v>7.1297999966191128E-4</c:v>
                </c:pt>
                <c:pt idx="96">
                  <c:v>9.5026000053621829E-4</c:v>
                </c:pt>
                <c:pt idx="97">
                  <c:v>4.4394400028977543E-3</c:v>
                </c:pt>
                <c:pt idx="98">
                  <c:v>-5.8749999880092219E-4</c:v>
                </c:pt>
                <c:pt idx="99">
                  <c:v>-2.5756599934538826E-3</c:v>
                </c:pt>
                <c:pt idx="100">
                  <c:v>-6.7062000016449019E-4</c:v>
                </c:pt>
                <c:pt idx="101">
                  <c:v>-8.1414000014774501E-3</c:v>
                </c:pt>
                <c:pt idx="102">
                  <c:v>-8.9041199971688911E-3</c:v>
                </c:pt>
                <c:pt idx="103">
                  <c:v>-9.2749000032199547E-3</c:v>
                </c:pt>
                <c:pt idx="104">
                  <c:v>1.8797599987010472E-3</c:v>
                </c:pt>
                <c:pt idx="105">
                  <c:v>-1.0965579996991437E-2</c:v>
                </c:pt>
                <c:pt idx="106">
                  <c:v>-1.8829600012395531E-3</c:v>
                </c:pt>
                <c:pt idx="107">
                  <c:v>4.170399988652207E-4</c:v>
                </c:pt>
                <c:pt idx="108">
                  <c:v>-5.0164599961135536E-3</c:v>
                </c:pt>
                <c:pt idx="109">
                  <c:v>5.3460003982763737E-5</c:v>
                </c:pt>
                <c:pt idx="110">
                  <c:v>1.0652999990270473E-3</c:v>
                </c:pt>
                <c:pt idx="111">
                  <c:v>2.219959998910781E-3</c:v>
                </c:pt>
                <c:pt idx="112">
                  <c:v>2.1567999647231773E-4</c:v>
                </c:pt>
                <c:pt idx="113">
                  <c:v>-8.3755000014207326E-3</c:v>
                </c:pt>
                <c:pt idx="114">
                  <c:v>-6.138220000138972E-3</c:v>
                </c:pt>
                <c:pt idx="115">
                  <c:v>-4.9589999980526045E-4</c:v>
                </c:pt>
                <c:pt idx="116">
                  <c:v>-3.1201999809127301E-4</c:v>
                </c:pt>
                <c:pt idx="117">
                  <c:v>-7.9892000212566927E-4</c:v>
                </c:pt>
                <c:pt idx="118">
                  <c:v>-4.8163000028580427E-3</c:v>
                </c:pt>
                <c:pt idx="119">
                  <c:v>-1.0616399958962575E-3</c:v>
                </c:pt>
                <c:pt idx="120">
                  <c:v>6.2223999702837318E-4</c:v>
                </c:pt>
                <c:pt idx="121">
                  <c:v>-1.715539998258464E-3</c:v>
                </c:pt>
                <c:pt idx="122">
                  <c:v>-2.2316599934129044E-3</c:v>
                </c:pt>
                <c:pt idx="123">
                  <c:v>-5.4545599996345118E-3</c:v>
                </c:pt>
                <c:pt idx="124">
                  <c:v>-1.4998999977251515E-3</c:v>
                </c:pt>
                <c:pt idx="125">
                  <c:v>-6.7193999711889774E-4</c:v>
                </c:pt>
                <c:pt idx="126">
                  <c:v>7.2895999983302318E-3</c:v>
                </c:pt>
                <c:pt idx="127">
                  <c:v>-1.3184599956730381E-3</c:v>
                </c:pt>
                <c:pt idx="128">
                  <c:v>1.7399440002918709E-2</c:v>
                </c:pt>
                <c:pt idx="129">
                  <c:v>3.5541000033845194E-3</c:v>
                </c:pt>
                <c:pt idx="130">
                  <c:v>1.3379800002439879E-3</c:v>
                </c:pt>
                <c:pt idx="131">
                  <c:v>-7.743599999230355E-4</c:v>
                </c:pt>
                <c:pt idx="132">
                  <c:v>-8.5370799934025854E-3</c:v>
                </c:pt>
                <c:pt idx="133">
                  <c:v>7.1132999946712516E-3</c:v>
                </c:pt>
                <c:pt idx="134">
                  <c:v>3.5057999775744975E-4</c:v>
                </c:pt>
                <c:pt idx="135">
                  <c:v>4.350579998572357E-3</c:v>
                </c:pt>
                <c:pt idx="136">
                  <c:v>-1.1020199999620672E-2</c:v>
                </c:pt>
                <c:pt idx="137">
                  <c:v>-2.4060799987637438E-3</c:v>
                </c:pt>
                <c:pt idx="138">
                  <c:v>-1.147639995906502E-3</c:v>
                </c:pt>
                <c:pt idx="139">
                  <c:v>-1.8938059998617973E-2</c:v>
                </c:pt>
                <c:pt idx="140">
                  <c:v>-9.9380600004224107E-3</c:v>
                </c:pt>
                <c:pt idx="141">
                  <c:v>-7.0715599940740503E-3</c:v>
                </c:pt>
                <c:pt idx="142">
                  <c:v>9.2844000027980655E-4</c:v>
                </c:pt>
                <c:pt idx="143">
                  <c:v>-6.2470000557368621E-4</c:v>
                </c:pt>
                <c:pt idx="144">
                  <c:v>-2.1607200033031404E-3</c:v>
                </c:pt>
                <c:pt idx="145">
                  <c:v>1.8010000057984143E-3</c:v>
                </c:pt>
                <c:pt idx="146">
                  <c:v>-5.2544000209309161E-4</c:v>
                </c:pt>
                <c:pt idx="147">
                  <c:v>-3.1017599976621568E-3</c:v>
                </c:pt>
                <c:pt idx="148">
                  <c:v>-4.9536400038050488E-3</c:v>
                </c:pt>
                <c:pt idx="150">
                  <c:v>3.2596000528428704E-4</c:v>
                </c:pt>
                <c:pt idx="151">
                  <c:v>-7.4607999704312533E-4</c:v>
                </c:pt>
                <c:pt idx="152">
                  <c:v>-2.8926600061822683E-3</c:v>
                </c:pt>
                <c:pt idx="153">
                  <c:v>-1.0288539997418411E-2</c:v>
                </c:pt>
                <c:pt idx="154">
                  <c:v>-4.3605799946817569E-3</c:v>
                </c:pt>
                <c:pt idx="155">
                  <c:v>-1.6004899996914901E-2</c:v>
                </c:pt>
                <c:pt idx="156">
                  <c:v>4.2079999548150226E-4</c:v>
                </c:pt>
                <c:pt idx="157">
                  <c:v>-1.8306140002096072E-2</c:v>
                </c:pt>
                <c:pt idx="158">
                  <c:v>-5.6643200005055405E-3</c:v>
                </c:pt>
                <c:pt idx="159">
                  <c:v>1.9649000023491681E-3</c:v>
                </c:pt>
                <c:pt idx="160">
                  <c:v>3.6152800021227449E-3</c:v>
                </c:pt>
                <c:pt idx="161">
                  <c:v>6.6001800005324185E-3</c:v>
                </c:pt>
                <c:pt idx="162">
                  <c:v>6.2133999745128676E-4</c:v>
                </c:pt>
                <c:pt idx="163">
                  <c:v>8.8158200014731847E-3</c:v>
                </c:pt>
                <c:pt idx="164">
                  <c:v>-6.5566000557737425E-4</c:v>
                </c:pt>
                <c:pt idx="165">
                  <c:v>8.9735600049607456E-3</c:v>
                </c:pt>
                <c:pt idx="166">
                  <c:v>1.236550000612624E-2</c:v>
                </c:pt>
                <c:pt idx="167">
                  <c:v>3.3992600001511164E-3</c:v>
                </c:pt>
                <c:pt idx="168">
                  <c:v>-8.4607999451691285E-4</c:v>
                </c:pt>
                <c:pt idx="169">
                  <c:v>4.6912000034353696E-3</c:v>
                </c:pt>
                <c:pt idx="170">
                  <c:v>2.4458599946228787E-3</c:v>
                </c:pt>
                <c:pt idx="171">
                  <c:v>2.4204200017265975E-3</c:v>
                </c:pt>
                <c:pt idx="172">
                  <c:v>6.875079998280853E-3</c:v>
                </c:pt>
                <c:pt idx="173">
                  <c:v>-3.7876400019740686E-3</c:v>
                </c:pt>
                <c:pt idx="174">
                  <c:v>-4.5035999937681481E-4</c:v>
                </c:pt>
                <c:pt idx="175">
                  <c:v>-3.3956999977817759E-3</c:v>
                </c:pt>
                <c:pt idx="176">
                  <c:v>-1.2584200012497604E-3</c:v>
                </c:pt>
                <c:pt idx="177">
                  <c:v>-7.0376000076066703E-4</c:v>
                </c:pt>
                <c:pt idx="178">
                  <c:v>7.5685400006477721E-3</c:v>
                </c:pt>
                <c:pt idx="179">
                  <c:v>1.5834099998755846E-2</c:v>
                </c:pt>
                <c:pt idx="180">
                  <c:v>-8.0394199976581149E-3</c:v>
                </c:pt>
                <c:pt idx="181">
                  <c:v>-4.4899999920744449E-5</c:v>
                </c:pt>
                <c:pt idx="182">
                  <c:v>3.0437800014624372E-3</c:v>
                </c:pt>
                <c:pt idx="183">
                  <c:v>1.1682399999699555E-3</c:v>
                </c:pt>
                <c:pt idx="184">
                  <c:v>-1.7342580002150498E-2</c:v>
                </c:pt>
                <c:pt idx="185">
                  <c:v>1.4327399985631928E-3</c:v>
                </c:pt>
                <c:pt idx="186">
                  <c:v>1.009640000120271E-3</c:v>
                </c:pt>
                <c:pt idx="187">
                  <c:v>1.6388599979109131E-3</c:v>
                </c:pt>
                <c:pt idx="188">
                  <c:v>-7.3191999399568886E-4</c:v>
                </c:pt>
                <c:pt idx="189">
                  <c:v>-8.2391800024197437E-3</c:v>
                </c:pt>
                <c:pt idx="190">
                  <c:v>3.5870200008503161E-3</c:v>
                </c:pt>
                <c:pt idx="191">
                  <c:v>1.9280800042906776E-3</c:v>
                </c:pt>
                <c:pt idx="192">
                  <c:v>-2.5427999935345724E-4</c:v>
                </c:pt>
                <c:pt idx="193">
                  <c:v>-5.8511800016276538E-3</c:v>
                </c:pt>
                <c:pt idx="194">
                  <c:v>-4.1539999801898375E-4</c:v>
                </c:pt>
                <c:pt idx="195">
                  <c:v>2.1381999977165833E-4</c:v>
                </c:pt>
                <c:pt idx="196">
                  <c:v>4.1463200032012537E-3</c:v>
                </c:pt>
                <c:pt idx="197">
                  <c:v>9.7459997050464153E-5</c:v>
                </c:pt>
                <c:pt idx="198">
                  <c:v>-3.9245999505510554E-4</c:v>
                </c:pt>
                <c:pt idx="199">
                  <c:v>2.419379998173099E-3</c:v>
                </c:pt>
                <c:pt idx="200">
                  <c:v>5.0401999760651961E-4</c:v>
                </c:pt>
                <c:pt idx="201">
                  <c:v>2.29847999435151E-3</c:v>
                </c:pt>
                <c:pt idx="202">
                  <c:v>5.005000057280995E-4</c:v>
                </c:pt>
                <c:pt idx="203">
                  <c:v>2.4710000434424728E-4</c:v>
                </c:pt>
                <c:pt idx="204">
                  <c:v>4.5893999777035788E-4</c:v>
                </c:pt>
                <c:pt idx="205">
                  <c:v>1.3600001693703234E-5</c:v>
                </c:pt>
                <c:pt idx="206">
                  <c:v>-3.1739997211843729E-5</c:v>
                </c:pt>
                <c:pt idx="207">
                  <c:v>6.8260000261943787E-5</c:v>
                </c:pt>
                <c:pt idx="208">
                  <c:v>-8.2795999333029613E-4</c:v>
                </c:pt>
                <c:pt idx="209">
                  <c:v>2.7658000180963427E-4</c:v>
                </c:pt>
                <c:pt idx="210">
                  <c:v>-1.6876000154297799E-4</c:v>
                </c:pt>
                <c:pt idx="211">
                  <c:v>-3.0654000147478655E-4</c:v>
                </c:pt>
                <c:pt idx="212">
                  <c:v>4.8120004066731781E-5</c:v>
                </c:pt>
                <c:pt idx="213">
                  <c:v>6.8120003561489284E-5</c:v>
                </c:pt>
                <c:pt idx="214">
                  <c:v>-1.9201399991288781E-3</c:v>
                </c:pt>
                <c:pt idx="215">
                  <c:v>-9.6017999749165028E-4</c:v>
                </c:pt>
                <c:pt idx="216">
                  <c:v>-2.0843599995714612E-3</c:v>
                </c:pt>
                <c:pt idx="217">
                  <c:v>-1.9241999689256772E-4</c:v>
                </c:pt>
                <c:pt idx="218">
                  <c:v>-9.5135999436024576E-4</c:v>
                </c:pt>
                <c:pt idx="219">
                  <c:v>-5.2213999879313633E-4</c:v>
                </c:pt>
                <c:pt idx="220">
                  <c:v>-5.3976799972588196E-3</c:v>
                </c:pt>
                <c:pt idx="221">
                  <c:v>-6.7835599984391592E-3</c:v>
                </c:pt>
                <c:pt idx="222">
                  <c:v>-1.5433999942615628E-4</c:v>
                </c:pt>
                <c:pt idx="223">
                  <c:v>-1.5039599966257811E-3</c:v>
                </c:pt>
                <c:pt idx="224">
                  <c:v>-1.161359999969136E-3</c:v>
                </c:pt>
                <c:pt idx="225">
                  <c:v>-2.994100002979394E-3</c:v>
                </c:pt>
                <c:pt idx="226">
                  <c:v>-4.1764599955058657E-3</c:v>
                </c:pt>
                <c:pt idx="227">
                  <c:v>-5.3799800007254817E-3</c:v>
                </c:pt>
                <c:pt idx="228">
                  <c:v>-2.1915600009378977E-3</c:v>
                </c:pt>
                <c:pt idx="229">
                  <c:v>-9.3311999808065593E-4</c:v>
                </c:pt>
                <c:pt idx="230">
                  <c:v>-1.6541179997147992E-2</c:v>
                </c:pt>
                <c:pt idx="232">
                  <c:v>-9.5200200012186542E-3</c:v>
                </c:pt>
                <c:pt idx="233">
                  <c:v>-5.3950799992890097E-3</c:v>
                </c:pt>
                <c:pt idx="234">
                  <c:v>2.2678999957861379E-3</c:v>
                </c:pt>
                <c:pt idx="235">
                  <c:v>-1.4736599987372756E-3</c:v>
                </c:pt>
                <c:pt idx="236">
                  <c:v>-1.1179800058016554E-3</c:v>
                </c:pt>
                <c:pt idx="237">
                  <c:v>7.9084000026341528E-4</c:v>
                </c:pt>
                <c:pt idx="238">
                  <c:v>-3.7035999412182719E-4</c:v>
                </c:pt>
                <c:pt idx="240">
                  <c:v>-1.4817999908700585E-4</c:v>
                </c:pt>
                <c:pt idx="241">
                  <c:v>2.7389999959268607E-3</c:v>
                </c:pt>
                <c:pt idx="242">
                  <c:v>2.2770399955334142E-3</c:v>
                </c:pt>
                <c:pt idx="243">
                  <c:v>7.9580000601708889E-5</c:v>
                </c:pt>
                <c:pt idx="244">
                  <c:v>-5.5017400009091944E-3</c:v>
                </c:pt>
                <c:pt idx="245">
                  <c:v>-9.7199997981078923E-5</c:v>
                </c:pt>
                <c:pt idx="246">
                  <c:v>7.3708199997781776E-3</c:v>
                </c:pt>
                <c:pt idx="247">
                  <c:v>2.3345599984168075E-3</c:v>
                </c:pt>
                <c:pt idx="248">
                  <c:v>-1.8266400002175942E-3</c:v>
                </c:pt>
                <c:pt idx="249">
                  <c:v>3.4318000034545548E-3</c:v>
                </c:pt>
                <c:pt idx="250">
                  <c:v>-1.2336799991317093E-3</c:v>
                </c:pt>
                <c:pt idx="251">
                  <c:v>-1.6956399995251559E-3</c:v>
                </c:pt>
                <c:pt idx="253">
                  <c:v>2.6721600006567314E-3</c:v>
                </c:pt>
                <c:pt idx="254">
                  <c:v>-2.9510000022128224E-3</c:v>
                </c:pt>
                <c:pt idx="255">
                  <c:v>-7.4411399982636794E-3</c:v>
                </c:pt>
                <c:pt idx="257">
                  <c:v>-6.8970400025136769E-3</c:v>
                </c:pt>
                <c:pt idx="258">
                  <c:v>-2.0879600051557645E-3</c:v>
                </c:pt>
                <c:pt idx="259">
                  <c:v>-7.9332999957841821E-3</c:v>
                </c:pt>
                <c:pt idx="260">
                  <c:v>-8.5721999494126067E-4</c:v>
                </c:pt>
                <c:pt idx="261">
                  <c:v>-7.6899600026081316E-3</c:v>
                </c:pt>
                <c:pt idx="262">
                  <c:v>4.5896400042693131E-3</c:v>
                </c:pt>
                <c:pt idx="263">
                  <c:v>-2.1935799995844718E-2</c:v>
                </c:pt>
                <c:pt idx="264">
                  <c:v>-2.2781139996368438E-2</c:v>
                </c:pt>
                <c:pt idx="265">
                  <c:v>7.3574000271037221E-4</c:v>
                </c:pt>
                <c:pt idx="266">
                  <c:v>5.8309999440098181E-4</c:v>
                </c:pt>
                <c:pt idx="267">
                  <c:v>3.4410399966873229E-3</c:v>
                </c:pt>
                <c:pt idx="268">
                  <c:v>4.1125799980363809E-3</c:v>
                </c:pt>
                <c:pt idx="269">
                  <c:v>-4.3449999793665484E-4</c:v>
                </c:pt>
                <c:pt idx="270">
                  <c:v>1.291959997615777E-3</c:v>
                </c:pt>
                <c:pt idx="271">
                  <c:v>-3.7352000072132796E-4</c:v>
                </c:pt>
                <c:pt idx="272">
                  <c:v>-2.6540800026850775E-3</c:v>
                </c:pt>
                <c:pt idx="273">
                  <c:v>-1.8364400020800531E-3</c:v>
                </c:pt>
                <c:pt idx="274">
                  <c:v>-5.7799999922281131E-4</c:v>
                </c:pt>
                <c:pt idx="275">
                  <c:v>2.6104200005647726E-3</c:v>
                </c:pt>
                <c:pt idx="276">
                  <c:v>2.4829800022416748E-3</c:v>
                </c:pt>
                <c:pt idx="277">
                  <c:v>4.1333600020152517E-3</c:v>
                </c:pt>
                <c:pt idx="278">
                  <c:v>3.9998600041144527E-3</c:v>
                </c:pt>
                <c:pt idx="279">
                  <c:v>6.2583000035374425E-3</c:v>
                </c:pt>
                <c:pt idx="280">
                  <c:v>6.4341200049966574E-3</c:v>
                </c:pt>
                <c:pt idx="281">
                  <c:v>2.5590599980205297E-3</c:v>
                </c:pt>
                <c:pt idx="282">
                  <c:v>-3.2651200017426163E-3</c:v>
                </c:pt>
                <c:pt idx="283">
                  <c:v>5.4890399987925775E-3</c:v>
                </c:pt>
                <c:pt idx="284">
                  <c:v>-3.6444600045797415E-3</c:v>
                </c:pt>
                <c:pt idx="285">
                  <c:v>7.9847599990898743E-3</c:v>
                </c:pt>
                <c:pt idx="286">
                  <c:v>6.0059199968236499E-3</c:v>
                </c:pt>
                <c:pt idx="287">
                  <c:v>3.2432000007247552E-3</c:v>
                </c:pt>
                <c:pt idx="288">
                  <c:v>4.8935800004983321E-3</c:v>
                </c:pt>
                <c:pt idx="289">
                  <c:v>7.0482400042237714E-3</c:v>
                </c:pt>
                <c:pt idx="290">
                  <c:v>1.5228000047500245E-3</c:v>
                </c:pt>
                <c:pt idx="291">
                  <c:v>1.6774600007920526E-3</c:v>
                </c:pt>
                <c:pt idx="292">
                  <c:v>5.1520199995138682E-3</c:v>
                </c:pt>
                <c:pt idx="293">
                  <c:v>2.3066799985826947E-3</c:v>
                </c:pt>
                <c:pt idx="294">
                  <c:v>4.3913199988310225E-3</c:v>
                </c:pt>
                <c:pt idx="295">
                  <c:v>5.8361600022180937E-3</c:v>
                </c:pt>
                <c:pt idx="296">
                  <c:v>2.2280999983195215E-3</c:v>
                </c:pt>
                <c:pt idx="297">
                  <c:v>1.7873000033432618E-3</c:v>
                </c:pt>
                <c:pt idx="298">
                  <c:v>4.7722000017529353E-3</c:v>
                </c:pt>
                <c:pt idx="299">
                  <c:v>4.331399999500718E-3</c:v>
                </c:pt>
                <c:pt idx="300">
                  <c:v>-3.8900000072317198E-4</c:v>
                </c:pt>
                <c:pt idx="301">
                  <c:v>2.3586199968121946E-3</c:v>
                </c:pt>
                <c:pt idx="302">
                  <c:v>8.7550000171177089E-4</c:v>
                </c:pt>
                <c:pt idx="303">
                  <c:v>6.1339399981079623E-3</c:v>
                </c:pt>
                <c:pt idx="304">
                  <c:v>7.4886600050376728E-3</c:v>
                </c:pt>
                <c:pt idx="305">
                  <c:v>9.984379998059012E-3</c:v>
                </c:pt>
                <c:pt idx="306">
                  <c:v>1.6135999976540916E-3</c:v>
                </c:pt>
                <c:pt idx="307">
                  <c:v>3.9747999835526571E-4</c:v>
                </c:pt>
                <c:pt idx="308">
                  <c:v>1.7279999883612618E-4</c:v>
                </c:pt>
                <c:pt idx="309">
                  <c:v>1.0248880003928207E-2</c:v>
                </c:pt>
                <c:pt idx="310">
                  <c:v>5.2912000028300099E-3</c:v>
                </c:pt>
                <c:pt idx="311">
                  <c:v>9.5284799972432666E-3</c:v>
                </c:pt>
                <c:pt idx="312">
                  <c:v>-7.8422999940812588E-3</c:v>
                </c:pt>
                <c:pt idx="313">
                  <c:v>2.4584600032540038E-3</c:v>
                </c:pt>
                <c:pt idx="314">
                  <c:v>1.0876799933612347E-3</c:v>
                </c:pt>
                <c:pt idx="315">
                  <c:v>3.5768599991570227E-3</c:v>
                </c:pt>
                <c:pt idx="316">
                  <c:v>4.0514200009056367E-3</c:v>
                </c:pt>
                <c:pt idx="317">
                  <c:v>6.911379998200573E-3</c:v>
                </c:pt>
                <c:pt idx="318">
                  <c:v>2.1486600016942248E-3</c:v>
                </c:pt>
                <c:pt idx="319">
                  <c:v>1.1673199987853877E-3</c:v>
                </c:pt>
                <c:pt idx="320">
                  <c:v>5.683719995431602E-3</c:v>
                </c:pt>
                <c:pt idx="321">
                  <c:v>9.9421599952620454E-3</c:v>
                </c:pt>
                <c:pt idx="322">
                  <c:v>1.3341000012587756E-3</c:v>
                </c:pt>
                <c:pt idx="323">
                  <c:v>-5.386299999372568E-3</c:v>
                </c:pt>
                <c:pt idx="324">
                  <c:v>6.2545600012526847E-3</c:v>
                </c:pt>
                <c:pt idx="325">
                  <c:v>8.5679199983133003E-3</c:v>
                </c:pt>
                <c:pt idx="326">
                  <c:v>6.0908599989488721E-3</c:v>
                </c:pt>
                <c:pt idx="328">
                  <c:v>9.4163399990065955E-3</c:v>
                </c:pt>
                <c:pt idx="329">
                  <c:v>2.8082800054107793E-3</c:v>
                </c:pt>
                <c:pt idx="330">
                  <c:v>8.0727800013846718E-3</c:v>
                </c:pt>
                <c:pt idx="331">
                  <c:v>9.2274400012684055E-3</c:v>
                </c:pt>
                <c:pt idx="332">
                  <c:v>1.722744000289822E-2</c:v>
                </c:pt>
                <c:pt idx="333">
                  <c:v>8.0053600031533279E-3</c:v>
                </c:pt>
                <c:pt idx="334">
                  <c:v>4.8930199991445988E-3</c:v>
                </c:pt>
                <c:pt idx="335">
                  <c:v>3.1937800013110973E-3</c:v>
                </c:pt>
                <c:pt idx="336">
                  <c:v>8.4656399994855747E-3</c:v>
                </c:pt>
                <c:pt idx="337">
                  <c:v>8.5056399984750897E-3</c:v>
                </c:pt>
                <c:pt idx="338">
                  <c:v>7.7675799984717742E-3</c:v>
                </c:pt>
                <c:pt idx="339">
                  <c:v>7.7975800013518892E-3</c:v>
                </c:pt>
                <c:pt idx="340">
                  <c:v>8.5322400045697577E-3</c:v>
                </c:pt>
                <c:pt idx="341">
                  <c:v>8.5522400040645152E-3</c:v>
                </c:pt>
                <c:pt idx="342">
                  <c:v>8.096900004602503E-3</c:v>
                </c:pt>
                <c:pt idx="343">
                  <c:v>8.106900000711903E-3</c:v>
                </c:pt>
                <c:pt idx="344">
                  <c:v>8.3348600019235164E-3</c:v>
                </c:pt>
                <c:pt idx="345">
                  <c:v>8.3648600048036315E-3</c:v>
                </c:pt>
                <c:pt idx="346">
                  <c:v>8.4895199979655445E-3</c:v>
                </c:pt>
                <c:pt idx="347">
                  <c:v>8.499520001350902E-3</c:v>
                </c:pt>
                <c:pt idx="348">
                  <c:v>7.7565399988088757E-3</c:v>
                </c:pt>
                <c:pt idx="349">
                  <c:v>7.5530199974309653E-3</c:v>
                </c:pt>
                <c:pt idx="350">
                  <c:v>1.2397880003845785E-2</c:v>
                </c:pt>
                <c:pt idx="351">
                  <c:v>1.4457900004344992E-2</c:v>
                </c:pt>
                <c:pt idx="352">
                  <c:v>1.4777320000575855E-2</c:v>
                </c:pt>
                <c:pt idx="353">
                  <c:v>5.9657399979187176E-3</c:v>
                </c:pt>
                <c:pt idx="354">
                  <c:v>9.370280007715337E-3</c:v>
                </c:pt>
                <c:pt idx="355">
                  <c:v>9.9843999996664934E-3</c:v>
                </c:pt>
                <c:pt idx="356">
                  <c:v>1.5543599998636637E-2</c:v>
                </c:pt>
                <c:pt idx="357">
                  <c:v>1.3157720000890549E-2</c:v>
                </c:pt>
                <c:pt idx="358">
                  <c:v>1.3884179999877233E-2</c:v>
                </c:pt>
                <c:pt idx="359">
                  <c:v>1.0093760000017937E-2</c:v>
                </c:pt>
                <c:pt idx="360">
                  <c:v>1.2503400001151022E-2</c:v>
                </c:pt>
                <c:pt idx="361">
                  <c:v>1.0467139996762853E-2</c:v>
                </c:pt>
                <c:pt idx="362">
                  <c:v>1.4117520004219841E-2</c:v>
                </c:pt>
                <c:pt idx="364">
                  <c:v>7.6344000044628046E-3</c:v>
                </c:pt>
                <c:pt idx="365">
                  <c:v>7.4182799944537692E-3</c:v>
                </c:pt>
                <c:pt idx="366">
                  <c:v>1.845203999982914E-2</c:v>
                </c:pt>
                <c:pt idx="367">
                  <c:v>9.8565799999050796E-3</c:v>
                </c:pt>
                <c:pt idx="368">
                  <c:v>1.0561880000750534E-2</c:v>
                </c:pt>
                <c:pt idx="369">
                  <c:v>1.0604199997032993E-2</c:v>
                </c:pt>
                <c:pt idx="370">
                  <c:v>1.4904960000421852E-2</c:v>
                </c:pt>
                <c:pt idx="371">
                  <c:v>1.4400679996469989E-2</c:v>
                </c:pt>
                <c:pt idx="372">
                  <c:v>7.8560999972978607E-3</c:v>
                </c:pt>
                <c:pt idx="373">
                  <c:v>1.333065999642713E-2</c:v>
                </c:pt>
                <c:pt idx="374">
                  <c:v>1.2832439999328926E-2</c:v>
                </c:pt>
                <c:pt idx="375">
                  <c:v>1.4245539998228196E-2</c:v>
                </c:pt>
                <c:pt idx="376">
                  <c:v>5.2666999981738627E-3</c:v>
                </c:pt>
                <c:pt idx="377">
                  <c:v>1.0300460002326872E-2</c:v>
                </c:pt>
                <c:pt idx="378">
                  <c:v>1.7580059997271746E-2</c:v>
                </c:pt>
                <c:pt idx="379">
                  <c:v>1.8579099996713921E-2</c:v>
                </c:pt>
                <c:pt idx="380">
                  <c:v>1.2716160003037658E-2</c:v>
                </c:pt>
                <c:pt idx="381">
                  <c:v>1.6163020001840778E-2</c:v>
                </c:pt>
                <c:pt idx="382">
                  <c:v>1.1400299998058472E-2</c:v>
                </c:pt>
                <c:pt idx="383">
                  <c:v>1.5813400001206901E-2</c:v>
                </c:pt>
                <c:pt idx="384">
                  <c:v>1.2309120000281837E-2</c:v>
                </c:pt>
                <c:pt idx="385">
                  <c:v>1.1938339994230773E-2</c:v>
                </c:pt>
                <c:pt idx="386">
                  <c:v>1.0105599998496473E-2</c:v>
                </c:pt>
                <c:pt idx="387">
                  <c:v>1.8944400006148499E-2</c:v>
                </c:pt>
                <c:pt idx="388">
                  <c:v>1.7181679999339394E-2</c:v>
                </c:pt>
                <c:pt idx="389">
                  <c:v>2.7181680001376662E-2</c:v>
                </c:pt>
                <c:pt idx="390">
                  <c:v>1.5412420005304739E-2</c:v>
                </c:pt>
                <c:pt idx="391">
                  <c:v>9.0265399994677864E-3</c:v>
                </c:pt>
                <c:pt idx="392">
                  <c:v>1.8661819995031692E-2</c:v>
                </c:pt>
                <c:pt idx="393">
                  <c:v>8.6678799998480827E-3</c:v>
                </c:pt>
                <c:pt idx="394">
                  <c:v>1.5181299997493625E-2</c:v>
                </c:pt>
                <c:pt idx="395">
                  <c:v>1.2965180001629051E-2</c:v>
                </c:pt>
                <c:pt idx="396">
                  <c:v>1.5132440006709658E-2</c:v>
                </c:pt>
                <c:pt idx="397">
                  <c:v>2.4020099997869693E-2</c:v>
                </c:pt>
                <c:pt idx="398">
                  <c:v>2.222718000120949E-2</c:v>
                </c:pt>
                <c:pt idx="399">
                  <c:v>2.1619120001560077E-2</c:v>
                </c:pt>
                <c:pt idx="400">
                  <c:v>1.7190440004924312E-2</c:v>
                </c:pt>
                <c:pt idx="401">
                  <c:v>1.8670099998416845E-2</c:v>
                </c:pt>
                <c:pt idx="402">
                  <c:v>1.7059540004993323E-2</c:v>
                </c:pt>
                <c:pt idx="403">
                  <c:v>1.3317980003193952E-2</c:v>
                </c:pt>
                <c:pt idx="404">
                  <c:v>1.9548719996237196E-2</c:v>
                </c:pt>
                <c:pt idx="405">
                  <c:v>1.4086759998463094E-2</c:v>
                </c:pt>
                <c:pt idx="406">
                  <c:v>1.8112460005795583E-2</c:v>
                </c:pt>
                <c:pt idx="407">
                  <c:v>1.8212460003269371E-2</c:v>
                </c:pt>
                <c:pt idx="408">
                  <c:v>1.7167120000522118E-2</c:v>
                </c:pt>
                <c:pt idx="409">
                  <c:v>2.3308940006245393E-2</c:v>
                </c:pt>
                <c:pt idx="410">
                  <c:v>2.0622299998649396E-2</c:v>
                </c:pt>
                <c:pt idx="411">
                  <c:v>2.0153799996478483E-2</c:v>
                </c:pt>
                <c:pt idx="412">
                  <c:v>2.2089840000262484E-2</c:v>
                </c:pt>
                <c:pt idx="413">
                  <c:v>2.1941239996522199E-2</c:v>
                </c:pt>
                <c:pt idx="414">
                  <c:v>1.7850060001364909E-2</c:v>
                </c:pt>
                <c:pt idx="415">
                  <c:v>1.6679339998518117E-2</c:v>
                </c:pt>
                <c:pt idx="416">
                  <c:v>1.4834000001428649E-2</c:v>
                </c:pt>
                <c:pt idx="417">
                  <c:v>2.1105040003021713E-2</c:v>
                </c:pt>
                <c:pt idx="418">
                  <c:v>1.7685399994661566E-2</c:v>
                </c:pt>
                <c:pt idx="419">
                  <c:v>2.10748399986187E-2</c:v>
                </c:pt>
                <c:pt idx="420">
                  <c:v>2.8074839996406808E-2</c:v>
                </c:pt>
                <c:pt idx="421">
                  <c:v>1.9533819999196567E-2</c:v>
                </c:pt>
                <c:pt idx="422">
                  <c:v>2.1147940002265386E-2</c:v>
                </c:pt>
                <c:pt idx="423">
                  <c:v>2.5986740001826547E-2</c:v>
                </c:pt>
                <c:pt idx="424">
                  <c:v>2.361595999536803E-2</c:v>
                </c:pt>
                <c:pt idx="425">
                  <c:v>2.3369160000584088E-2</c:v>
                </c:pt>
                <c:pt idx="426">
                  <c:v>1.6268939994915854E-2</c:v>
                </c:pt>
                <c:pt idx="427">
                  <c:v>2.2482079999463167E-2</c:v>
                </c:pt>
                <c:pt idx="428">
                  <c:v>2.4494199999026023E-2</c:v>
                </c:pt>
                <c:pt idx="429">
                  <c:v>2.6403020005091093E-2</c:v>
                </c:pt>
                <c:pt idx="430">
                  <c:v>1.9575379999878351E-2</c:v>
                </c:pt>
                <c:pt idx="431">
                  <c:v>2.9937600003904663E-2</c:v>
                </c:pt>
                <c:pt idx="432">
                  <c:v>2.9846419995010365E-2</c:v>
                </c:pt>
                <c:pt idx="433">
                  <c:v>2.9445439999108203E-2</c:v>
                </c:pt>
                <c:pt idx="434">
                  <c:v>3.2089280000946019E-2</c:v>
                </c:pt>
                <c:pt idx="435">
                  <c:v>2.7156800002558157E-2</c:v>
                </c:pt>
                <c:pt idx="436">
                  <c:v>2.5432459995499812E-2</c:v>
                </c:pt>
                <c:pt idx="437">
                  <c:v>3.0445060001511592E-2</c:v>
                </c:pt>
                <c:pt idx="438">
                  <c:v>2.8247600006579887E-2</c:v>
                </c:pt>
                <c:pt idx="439">
                  <c:v>2.5253660001908429E-2</c:v>
                </c:pt>
                <c:pt idx="440">
                  <c:v>2.8749379998771474E-2</c:v>
                </c:pt>
                <c:pt idx="441">
                  <c:v>3.375543999572983E-2</c:v>
                </c:pt>
                <c:pt idx="442">
                  <c:v>3.331464000075357E-2</c:v>
                </c:pt>
                <c:pt idx="443">
                  <c:v>2.9013400002440903E-2</c:v>
                </c:pt>
                <c:pt idx="444">
                  <c:v>2.2551440000825096E-2</c:v>
                </c:pt>
                <c:pt idx="445">
                  <c:v>3.410111999255605E-2</c:v>
                </c:pt>
                <c:pt idx="446">
                  <c:v>2.4988780001876876E-2</c:v>
                </c:pt>
                <c:pt idx="447">
                  <c:v>3.0226060007407796E-2</c:v>
                </c:pt>
                <c:pt idx="448">
                  <c:v>3.2232119992841035E-2</c:v>
                </c:pt>
                <c:pt idx="449">
                  <c:v>3.6195859996951185E-2</c:v>
                </c:pt>
                <c:pt idx="450">
                  <c:v>3.3735919998434838E-2</c:v>
                </c:pt>
                <c:pt idx="451">
                  <c:v>3.3943479997105896E-2</c:v>
                </c:pt>
                <c:pt idx="452">
                  <c:v>3.5669939999934286E-2</c:v>
                </c:pt>
                <c:pt idx="453">
                  <c:v>0.13944449999689823</c:v>
                </c:pt>
                <c:pt idx="454">
                  <c:v>0.13166566000290914</c:v>
                </c:pt>
                <c:pt idx="455">
                  <c:v>3.1730919996334706E-2</c:v>
                </c:pt>
                <c:pt idx="456">
                  <c:v>3.1175759999314323E-2</c:v>
                </c:pt>
                <c:pt idx="457">
                  <c:v>3.2052839997049887E-2</c:v>
                </c:pt>
                <c:pt idx="458">
                  <c:v>3.3692640005028807E-2</c:v>
                </c:pt>
                <c:pt idx="459">
                  <c:v>3.1847300000663381E-2</c:v>
                </c:pt>
                <c:pt idx="460">
                  <c:v>3.309265999996569E-2</c:v>
                </c:pt>
                <c:pt idx="461">
                  <c:v>2.9790939996019006E-2</c:v>
                </c:pt>
                <c:pt idx="462">
                  <c:v>3.7851920002140105E-2</c:v>
                </c:pt>
                <c:pt idx="463">
                  <c:v>3.5906839999370277E-2</c:v>
                </c:pt>
                <c:pt idx="464">
                  <c:v>3.7353700005041901E-2</c:v>
                </c:pt>
                <c:pt idx="465">
                  <c:v>3.1584439995640423E-2</c:v>
                </c:pt>
                <c:pt idx="466">
                  <c:v>4.0156240000214893E-2</c:v>
                </c:pt>
                <c:pt idx="467">
                  <c:v>3.749076000531204E-2</c:v>
                </c:pt>
                <c:pt idx="468">
                  <c:v>2.8997060006076936E-2</c:v>
                </c:pt>
                <c:pt idx="469">
                  <c:v>4.0524039999581873E-2</c:v>
                </c:pt>
                <c:pt idx="470">
                  <c:v>3.2761319998826366E-2</c:v>
                </c:pt>
                <c:pt idx="471">
                  <c:v>3.2948780004517175E-2</c:v>
                </c:pt>
                <c:pt idx="472">
                  <c:v>3.5810280001896899E-2</c:v>
                </c:pt>
                <c:pt idx="473">
                  <c:v>3.7069260004500393E-2</c:v>
                </c:pt>
                <c:pt idx="474">
                  <c:v>3.6743919998116326E-2</c:v>
                </c:pt>
                <c:pt idx="475">
                  <c:v>3.7428579998959322E-2</c:v>
                </c:pt>
                <c:pt idx="476">
                  <c:v>3.67911999928765E-2</c:v>
                </c:pt>
                <c:pt idx="477">
                  <c:v>3.7055860004329588E-2</c:v>
                </c:pt>
                <c:pt idx="478">
                  <c:v>3.8543140006368048E-2</c:v>
                </c:pt>
                <c:pt idx="479">
                  <c:v>3.6967799998819828E-2</c:v>
                </c:pt>
                <c:pt idx="480">
                  <c:v>2.9466240004694555E-2</c:v>
                </c:pt>
                <c:pt idx="481">
                  <c:v>3.6353900002723094E-2</c:v>
                </c:pt>
                <c:pt idx="482">
                  <c:v>3.7553900001512375E-2</c:v>
                </c:pt>
                <c:pt idx="483">
                  <c:v>3.7008560000685975E-2</c:v>
                </c:pt>
                <c:pt idx="484">
                  <c:v>3.7321659998269752E-2</c:v>
                </c:pt>
                <c:pt idx="485">
                  <c:v>3.6576320002495777E-2</c:v>
                </c:pt>
                <c:pt idx="486">
                  <c:v>3.69007600020268E-2</c:v>
                </c:pt>
                <c:pt idx="487">
                  <c:v>3.7855419999687001E-2</c:v>
                </c:pt>
                <c:pt idx="488">
                  <c:v>3.6910079994413536E-2</c:v>
                </c:pt>
                <c:pt idx="489">
                  <c:v>3.7664240000594873E-2</c:v>
                </c:pt>
                <c:pt idx="490">
                  <c:v>4.192522000084864E-2</c:v>
                </c:pt>
                <c:pt idx="491">
                  <c:v>4.416510000010021E-2</c:v>
                </c:pt>
                <c:pt idx="492">
                  <c:v>3.8414980001107324E-2</c:v>
                </c:pt>
                <c:pt idx="493">
                  <c:v>4.1409960002056323E-2</c:v>
                </c:pt>
                <c:pt idx="494">
                  <c:v>4.1754599995329045E-2</c:v>
                </c:pt>
                <c:pt idx="495">
                  <c:v>4.4577820000995416E-2</c:v>
                </c:pt>
                <c:pt idx="496">
                  <c:v>4.4156680007290561E-2</c:v>
                </c:pt>
                <c:pt idx="497">
                  <c:v>4.1638800001237541E-2</c:v>
                </c:pt>
                <c:pt idx="500">
                  <c:v>4.4029759999830276E-2</c:v>
                </c:pt>
                <c:pt idx="501">
                  <c:v>4.4329760006803554E-2</c:v>
                </c:pt>
                <c:pt idx="502">
                  <c:v>4.4529760001751129E-2</c:v>
                </c:pt>
                <c:pt idx="503">
                  <c:v>4.9900800004252233E-2</c:v>
                </c:pt>
                <c:pt idx="504">
                  <c:v>4.447722000622889E-2</c:v>
                </c:pt>
                <c:pt idx="505">
                  <c:v>4.9166659999173135E-2</c:v>
                </c:pt>
                <c:pt idx="506">
                  <c:v>4.9926659994525835E-2</c:v>
                </c:pt>
                <c:pt idx="507">
                  <c:v>4.9966660000791308E-2</c:v>
                </c:pt>
                <c:pt idx="508">
                  <c:v>4.8867820005398244E-2</c:v>
                </c:pt>
                <c:pt idx="509">
                  <c:v>4.8887820004893001E-2</c:v>
                </c:pt>
                <c:pt idx="510">
                  <c:v>4.9547820002771914E-2</c:v>
                </c:pt>
                <c:pt idx="511">
                  <c:v>4.9587820001761429E-2</c:v>
                </c:pt>
                <c:pt idx="512">
                  <c:v>4.7754320003150497E-2</c:v>
                </c:pt>
                <c:pt idx="513">
                  <c:v>4.8976239995681681E-2</c:v>
                </c:pt>
                <c:pt idx="514">
                  <c:v>4.9502699999720789E-2</c:v>
                </c:pt>
                <c:pt idx="515">
                  <c:v>4.9019199999747798E-2</c:v>
                </c:pt>
                <c:pt idx="516">
                  <c:v>4.8664920002920553E-2</c:v>
                </c:pt>
                <c:pt idx="517">
                  <c:v>4.8674919999029953E-2</c:v>
                </c:pt>
                <c:pt idx="518">
                  <c:v>4.9864920001709834E-2</c:v>
                </c:pt>
                <c:pt idx="519">
                  <c:v>4.9874919997819234E-2</c:v>
                </c:pt>
                <c:pt idx="520">
                  <c:v>4.9369579995982349E-2</c:v>
                </c:pt>
                <c:pt idx="521">
                  <c:v>4.9419579998357221E-2</c:v>
                </c:pt>
                <c:pt idx="522">
                  <c:v>4.9619580000580754E-2</c:v>
                </c:pt>
                <c:pt idx="523">
                  <c:v>5.0634239996725228E-2</c:v>
                </c:pt>
                <c:pt idx="524">
                  <c:v>5.0674239995714743E-2</c:v>
                </c:pt>
                <c:pt idx="525">
                  <c:v>5.1154239998140838E-2</c:v>
                </c:pt>
                <c:pt idx="526">
                  <c:v>5.1174239997635596E-2</c:v>
                </c:pt>
                <c:pt idx="528">
                  <c:v>4.6827420002955478E-2</c:v>
                </c:pt>
                <c:pt idx="529">
                  <c:v>5.0604760006535798E-2</c:v>
                </c:pt>
                <c:pt idx="530">
                  <c:v>5.0759679994371254E-2</c:v>
                </c:pt>
                <c:pt idx="531">
                  <c:v>5.6319199997233227E-2</c:v>
                </c:pt>
                <c:pt idx="532">
                  <c:v>5.2430039999308065E-2</c:v>
                </c:pt>
                <c:pt idx="533">
                  <c:v>5.2380180000909604E-2</c:v>
                </c:pt>
                <c:pt idx="534">
                  <c:v>5.313484000362223E-2</c:v>
                </c:pt>
                <c:pt idx="535">
                  <c:v>5.660236000403529E-2</c:v>
                </c:pt>
                <c:pt idx="536">
                  <c:v>5.3468120000616182E-2</c:v>
                </c:pt>
                <c:pt idx="537">
                  <c:v>5.2788020002481062E-2</c:v>
                </c:pt>
                <c:pt idx="538">
                  <c:v>5.2888019999954849E-2</c:v>
                </c:pt>
                <c:pt idx="539">
                  <c:v>5.2908019999449607E-2</c:v>
                </c:pt>
                <c:pt idx="540">
                  <c:v>5.3742680000141263E-2</c:v>
                </c:pt>
                <c:pt idx="541">
                  <c:v>5.4002680000849068E-2</c:v>
                </c:pt>
                <c:pt idx="542">
                  <c:v>5.4042679999838583E-2</c:v>
                </c:pt>
                <c:pt idx="543">
                  <c:v>5.4019019997213036E-2</c:v>
                </c:pt>
                <c:pt idx="544">
                  <c:v>5.5301920001511462E-2</c:v>
                </c:pt>
                <c:pt idx="545">
                  <c:v>5.4810739995446056E-2</c:v>
                </c:pt>
                <c:pt idx="546">
                  <c:v>5.4810739995446056E-2</c:v>
                </c:pt>
                <c:pt idx="547">
                  <c:v>5.3440780000528321E-2</c:v>
                </c:pt>
                <c:pt idx="548">
                  <c:v>5.4497279998031445E-2</c:v>
                </c:pt>
                <c:pt idx="549">
                  <c:v>5.774154000391718E-2</c:v>
                </c:pt>
                <c:pt idx="550">
                  <c:v>5.689919999713311E-2</c:v>
                </c:pt>
                <c:pt idx="551">
                  <c:v>5.7832980004604906E-2</c:v>
                </c:pt>
                <c:pt idx="552">
                  <c:v>5.7287639996502548E-2</c:v>
                </c:pt>
                <c:pt idx="553">
                  <c:v>5.7324419998622034E-2</c:v>
                </c:pt>
                <c:pt idx="554">
                  <c:v>5.7205040000553709E-2</c:v>
                </c:pt>
                <c:pt idx="555">
                  <c:v>5.7398999997531064E-2</c:v>
                </c:pt>
                <c:pt idx="556">
                  <c:v>5.9223939999355935E-2</c:v>
                </c:pt>
                <c:pt idx="557">
                  <c:v>5.7504800002789125E-2</c:v>
                </c:pt>
                <c:pt idx="558">
                  <c:v>5.8447639996302314E-2</c:v>
                </c:pt>
                <c:pt idx="559">
                  <c:v>5.9347640002670232E-2</c:v>
                </c:pt>
                <c:pt idx="560">
                  <c:v>5.9802300005685538E-2</c:v>
                </c:pt>
                <c:pt idx="561">
                  <c:v>6.053958000120474E-2</c:v>
                </c:pt>
                <c:pt idx="562">
                  <c:v>5.9568800003034994E-2</c:v>
                </c:pt>
                <c:pt idx="563">
                  <c:v>5.9123459999682382E-2</c:v>
                </c:pt>
                <c:pt idx="564">
                  <c:v>5.941935999726411E-2</c:v>
                </c:pt>
                <c:pt idx="565">
                  <c:v>5.5410199995094445E-2</c:v>
                </c:pt>
                <c:pt idx="566">
                  <c:v>6.0590401968511287E-2</c:v>
                </c:pt>
                <c:pt idx="567">
                  <c:v>6.093504476302769E-2</c:v>
                </c:pt>
                <c:pt idx="568">
                  <c:v>6.0577758828003425E-2</c:v>
                </c:pt>
                <c:pt idx="569">
                  <c:v>6.0827315704955254E-2</c:v>
                </c:pt>
                <c:pt idx="570">
                  <c:v>6.0741002504073549E-2</c:v>
                </c:pt>
                <c:pt idx="571">
                  <c:v>6.0882607656822074E-2</c:v>
                </c:pt>
                <c:pt idx="572">
                  <c:v>6.0785935274907388E-2</c:v>
                </c:pt>
                <c:pt idx="573">
                  <c:v>6.0614661801082548E-2</c:v>
                </c:pt>
                <c:pt idx="574">
                  <c:v>6.0834791802335531E-2</c:v>
                </c:pt>
                <c:pt idx="575">
                  <c:v>6.0754751168133225E-2</c:v>
                </c:pt>
                <c:pt idx="576">
                  <c:v>6.0766054906707723E-2</c:v>
                </c:pt>
                <c:pt idx="577">
                  <c:v>6.0864292470796499E-2</c:v>
                </c:pt>
                <c:pt idx="578">
                  <c:v>6.0708329794579186E-2</c:v>
                </c:pt>
                <c:pt idx="579">
                  <c:v>6.0782212465710472E-2</c:v>
                </c:pt>
                <c:pt idx="580">
                  <c:v>6.0909695501322858E-2</c:v>
                </c:pt>
                <c:pt idx="581">
                  <c:v>6.0779991996241733E-2</c:v>
                </c:pt>
                <c:pt idx="582">
                  <c:v>6.0841805796371773E-2</c:v>
                </c:pt>
                <c:pt idx="583">
                  <c:v>6.0901149896380957E-2</c:v>
                </c:pt>
                <c:pt idx="584">
                  <c:v>6.077611703221919E-2</c:v>
                </c:pt>
                <c:pt idx="585">
                  <c:v>6.0967936762608588E-2</c:v>
                </c:pt>
                <c:pt idx="586">
                  <c:v>6.0726436939148698E-2</c:v>
                </c:pt>
                <c:pt idx="587">
                  <c:v>6.0766317154048011E-2</c:v>
                </c:pt>
                <c:pt idx="588">
                  <c:v>6.0851783535326831E-2</c:v>
                </c:pt>
                <c:pt idx="589">
                  <c:v>6.0859313562104944E-2</c:v>
                </c:pt>
                <c:pt idx="590">
                  <c:v>6.1013043428829405E-2</c:v>
                </c:pt>
                <c:pt idx="591">
                  <c:v>6.0902498706127517E-2</c:v>
                </c:pt>
                <c:pt idx="592">
                  <c:v>6.0863516191602685E-2</c:v>
                </c:pt>
                <c:pt idx="593">
                  <c:v>6.0905185768206138E-2</c:v>
                </c:pt>
                <c:pt idx="594">
                  <c:v>6.0752716723072808E-2</c:v>
                </c:pt>
                <c:pt idx="595">
                  <c:v>6.075593253626721E-2</c:v>
                </c:pt>
                <c:pt idx="596">
                  <c:v>6.0890325068612583E-2</c:v>
                </c:pt>
                <c:pt idx="597">
                  <c:v>6.0757653729524463E-2</c:v>
                </c:pt>
                <c:pt idx="598">
                  <c:v>6.0793307799031027E-2</c:v>
                </c:pt>
                <c:pt idx="599">
                  <c:v>6.0883508464030456E-2</c:v>
                </c:pt>
                <c:pt idx="600">
                  <c:v>6.078689682908589E-2</c:v>
                </c:pt>
                <c:pt idx="601">
                  <c:v>6.0818472040409688E-2</c:v>
                </c:pt>
                <c:pt idx="602">
                  <c:v>6.0831557631900068E-2</c:v>
                </c:pt>
                <c:pt idx="603">
                  <c:v>6.0880496574100107E-2</c:v>
                </c:pt>
                <c:pt idx="604">
                  <c:v>6.0884668499056716E-2</c:v>
                </c:pt>
                <c:pt idx="605">
                  <c:v>6.0833935982373077E-2</c:v>
                </c:pt>
                <c:pt idx="606">
                  <c:v>6.085933403664967E-2</c:v>
                </c:pt>
                <c:pt idx="607">
                  <c:v>6.1021253364742734E-2</c:v>
                </c:pt>
                <c:pt idx="608">
                  <c:v>6.0891117529536132E-2</c:v>
                </c:pt>
                <c:pt idx="609">
                  <c:v>6.096078893460799E-2</c:v>
                </c:pt>
                <c:pt idx="610">
                  <c:v>6.0918211034731939E-2</c:v>
                </c:pt>
                <c:pt idx="611">
                  <c:v>6.0903655561560299E-2</c:v>
                </c:pt>
                <c:pt idx="612">
                  <c:v>6.091899373132037E-2</c:v>
                </c:pt>
                <c:pt idx="613">
                  <c:v>6.0906636470463127E-2</c:v>
                </c:pt>
                <c:pt idx="614">
                  <c:v>6.0916848691704217E-2</c:v>
                </c:pt>
                <c:pt idx="615">
                  <c:v>6.0886209328600671E-2</c:v>
                </c:pt>
                <c:pt idx="616">
                  <c:v>6.0898036732396577E-2</c:v>
                </c:pt>
                <c:pt idx="617">
                  <c:v>6.1087560003215913E-2</c:v>
                </c:pt>
                <c:pt idx="618">
                  <c:v>6.0963067029661033E-2</c:v>
                </c:pt>
                <c:pt idx="619">
                  <c:v>6.0840389036457054E-2</c:v>
                </c:pt>
                <c:pt idx="620">
                  <c:v>6.0861212710733525E-2</c:v>
                </c:pt>
                <c:pt idx="621">
                  <c:v>6.0916433707461692E-2</c:v>
                </c:pt>
                <c:pt idx="622">
                  <c:v>6.0934058667044155E-2</c:v>
                </c:pt>
                <c:pt idx="623">
                  <c:v>6.0943318108911626E-2</c:v>
                </c:pt>
                <c:pt idx="624">
                  <c:v>6.086516360664973E-2</c:v>
                </c:pt>
                <c:pt idx="625">
                  <c:v>6.0880173397890758E-2</c:v>
                </c:pt>
                <c:pt idx="626">
                  <c:v>6.0931436564715113E-2</c:v>
                </c:pt>
                <c:pt idx="627">
                  <c:v>6.1040905100526288E-2</c:v>
                </c:pt>
                <c:pt idx="628">
                  <c:v>6.0838189361675177E-2</c:v>
                </c:pt>
                <c:pt idx="629">
                  <c:v>6.0895055095897987E-2</c:v>
                </c:pt>
                <c:pt idx="630">
                  <c:v>6.0884806560352445E-2</c:v>
                </c:pt>
                <c:pt idx="631">
                  <c:v>6.0913402958249208E-2</c:v>
                </c:pt>
                <c:pt idx="632">
                  <c:v>6.099730463756714E-2</c:v>
                </c:pt>
                <c:pt idx="633">
                  <c:v>6.0917598602827638E-2</c:v>
                </c:pt>
                <c:pt idx="634">
                  <c:v>6.1036070270347409E-2</c:v>
                </c:pt>
                <c:pt idx="635">
                  <c:v>6.1253622901858762E-2</c:v>
                </c:pt>
                <c:pt idx="636">
                  <c:v>6.2112519997754134E-2</c:v>
                </c:pt>
                <c:pt idx="637">
                  <c:v>6.1367180001980159E-2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F4-401F-A29C-7EB852085557}"/>
            </c:ext>
          </c:extLst>
        </c:ser>
        <c:ser>
          <c:idx val="7"/>
          <c:order val="1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1'!$O$21:$O$610</c:f>
              <c:numCache>
                <c:formatCode>General</c:formatCode>
                <c:ptCount val="590"/>
                <c:pt idx="107">
                  <c:v>-6.8116437429620313E-2</c:v>
                </c:pt>
                <c:pt idx="109">
                  <c:v>-6.4262448593777693E-2</c:v>
                </c:pt>
                <c:pt idx="110">
                  <c:v>-6.4230955324434749E-2</c:v>
                </c:pt>
                <c:pt idx="111">
                  <c:v>-6.4229643104878803E-2</c:v>
                </c:pt>
                <c:pt idx="112">
                  <c:v>-6.4174529883528647E-2</c:v>
                </c:pt>
                <c:pt idx="115">
                  <c:v>-6.3994755804362674E-2</c:v>
                </c:pt>
                <c:pt idx="116">
                  <c:v>-6.3971135852355476E-2</c:v>
                </c:pt>
                <c:pt idx="117">
                  <c:v>-6.3925208167897013E-2</c:v>
                </c:pt>
                <c:pt idx="119">
                  <c:v>-6.3914710411449374E-2</c:v>
                </c:pt>
                <c:pt idx="120">
                  <c:v>-6.3891090459442162E-2</c:v>
                </c:pt>
                <c:pt idx="121">
                  <c:v>-6.3803171749193116E-2</c:v>
                </c:pt>
                <c:pt idx="122">
                  <c:v>-6.3779551797185904E-2</c:v>
                </c:pt>
                <c:pt idx="124">
                  <c:v>-6.3207424070789109E-2</c:v>
                </c:pt>
                <c:pt idx="125">
                  <c:v>-6.3199550753453376E-2</c:v>
                </c:pt>
                <c:pt idx="168">
                  <c:v>-5.2280571828343954E-2</c:v>
                </c:pt>
                <c:pt idx="169">
                  <c:v>-5.2270074071896308E-2</c:v>
                </c:pt>
                <c:pt idx="170">
                  <c:v>-5.2268761852340348E-2</c:v>
                </c:pt>
                <c:pt idx="171">
                  <c:v>-5.2247766339445056E-2</c:v>
                </c:pt>
                <c:pt idx="172">
                  <c:v>-5.2246454119889096E-2</c:v>
                </c:pt>
                <c:pt idx="173">
                  <c:v>-5.2235956363441451E-2</c:v>
                </c:pt>
                <c:pt idx="174">
                  <c:v>-5.2225458606993805E-2</c:v>
                </c:pt>
                <c:pt idx="175">
                  <c:v>-5.2224146387437845E-2</c:v>
                </c:pt>
                <c:pt idx="176">
                  <c:v>-5.2213648630990199E-2</c:v>
                </c:pt>
                <c:pt idx="177">
                  <c:v>-5.2212336411434246E-2</c:v>
                </c:pt>
                <c:pt idx="194">
                  <c:v>-4.0473220263852354E-2</c:v>
                </c:pt>
                <c:pt idx="195">
                  <c:v>-4.0450912531401102E-2</c:v>
                </c:pt>
                <c:pt idx="198">
                  <c:v>-4.0002133443264171E-2</c:v>
                </c:pt>
                <c:pt idx="200">
                  <c:v>-3.983416934010181E-2</c:v>
                </c:pt>
                <c:pt idx="202">
                  <c:v>-3.966620523693945E-2</c:v>
                </c:pt>
                <c:pt idx="203">
                  <c:v>-3.9653083041379891E-2</c:v>
                </c:pt>
                <c:pt idx="204">
                  <c:v>-3.9621589772036947E-2</c:v>
                </c:pt>
                <c:pt idx="205">
                  <c:v>-3.9620277552480987E-2</c:v>
                </c:pt>
                <c:pt idx="206">
                  <c:v>-3.9618965332925034E-2</c:v>
                </c:pt>
                <c:pt idx="207">
                  <c:v>-3.9618965332925034E-2</c:v>
                </c:pt>
                <c:pt idx="208">
                  <c:v>-3.9575662087578491E-2</c:v>
                </c:pt>
                <c:pt idx="209">
                  <c:v>-3.9419507960419729E-2</c:v>
                </c:pt>
                <c:pt idx="210">
                  <c:v>-3.9418195740863776E-2</c:v>
                </c:pt>
                <c:pt idx="211">
                  <c:v>-3.9330277030614723E-2</c:v>
                </c:pt>
                <c:pt idx="212">
                  <c:v>-3.932896481105877E-2</c:v>
                </c:pt>
                <c:pt idx="213">
                  <c:v>-3.932896481105877E-2</c:v>
                </c:pt>
                <c:pt idx="230">
                  <c:v>-3.6186198974544281E-2</c:v>
                </c:pt>
                <c:pt idx="261">
                  <c:v>-2.7372020217188195E-2</c:v>
                </c:pt>
                <c:pt idx="262">
                  <c:v>-2.7293287043830834E-2</c:v>
                </c:pt>
                <c:pt idx="263">
                  <c:v>-2.7272291530935543E-2</c:v>
                </c:pt>
                <c:pt idx="264">
                  <c:v>-2.7270979311379583E-2</c:v>
                </c:pt>
                <c:pt idx="270">
                  <c:v>-2.5912832070965182E-2</c:v>
                </c:pt>
                <c:pt idx="276">
                  <c:v>-2.362038450671014E-2</c:v>
                </c:pt>
                <c:pt idx="277">
                  <c:v>-2.3563959065804038E-2</c:v>
                </c:pt>
                <c:pt idx="279">
                  <c:v>-2.3486538112002638E-2</c:v>
                </c:pt>
                <c:pt idx="280">
                  <c:v>-2.3451108183991827E-2</c:v>
                </c:pt>
                <c:pt idx="333">
                  <c:v>-1.1491539151009339E-2</c:v>
                </c:pt>
                <c:pt idx="337">
                  <c:v>-1.0759320638785923E-2</c:v>
                </c:pt>
                <c:pt idx="339">
                  <c:v>-1.0747510662782317E-2</c:v>
                </c:pt>
                <c:pt idx="341">
                  <c:v>-1.0746198443226357E-2</c:v>
                </c:pt>
                <c:pt idx="343">
                  <c:v>-1.0744886223670404E-2</c:v>
                </c:pt>
                <c:pt idx="344">
                  <c:v>-1.0737012906334671E-2</c:v>
                </c:pt>
                <c:pt idx="346">
                  <c:v>-1.0735700686778711E-2</c:v>
                </c:pt>
                <c:pt idx="362">
                  <c:v>-3.124827262234231E-3</c:v>
                </c:pt>
                <c:pt idx="364">
                  <c:v>-3.0355963324292246E-3</c:v>
                </c:pt>
                <c:pt idx="381">
                  <c:v>1.0414698279258977E-3</c:v>
                </c:pt>
                <c:pt idx="383">
                  <c:v>1.0978952688319998E-3</c:v>
                </c:pt>
                <c:pt idx="384">
                  <c:v>1.1530084901821558E-3</c:v>
                </c:pt>
                <c:pt idx="389">
                  <c:v>1.56766986986423E-3</c:v>
                </c:pt>
                <c:pt idx="407">
                  <c:v>9.4186794731486584E-3</c:v>
                </c:pt>
                <c:pt idx="453">
                  <c:v>3.0406319051108049E-2</c:v>
                </c:pt>
                <c:pt idx="454">
                  <c:v>3.0440436759562914E-2</c:v>
                </c:pt>
                <c:pt idx="456">
                  <c:v>3.1076863244201544E-2</c:v>
                </c:pt>
                <c:pt idx="458">
                  <c:v>3.1166094174006551E-2</c:v>
                </c:pt>
                <c:pt idx="459">
                  <c:v>3.1167406393562497E-2</c:v>
                </c:pt>
                <c:pt idx="472">
                  <c:v>3.792927376540349E-2</c:v>
                </c:pt>
                <c:pt idx="481">
                  <c:v>3.9053845924857736E-2</c:v>
                </c:pt>
                <c:pt idx="483">
                  <c:v>3.9055158144413696E-2</c:v>
                </c:pt>
                <c:pt idx="484">
                  <c:v>3.9101085828872145E-2</c:v>
                </c:pt>
                <c:pt idx="485">
                  <c:v>3.9102398048428105E-2</c:v>
                </c:pt>
                <c:pt idx="487">
                  <c:v>3.9279547688482158E-2</c:v>
                </c:pt>
                <c:pt idx="488">
                  <c:v>3.9280859908038118E-2</c:v>
                </c:pt>
                <c:pt idx="489">
                  <c:v>3.9380588594290764E-2</c:v>
                </c:pt>
                <c:pt idx="491">
                  <c:v>4.2098195294675525E-2</c:v>
                </c:pt>
                <c:pt idx="492">
                  <c:v>4.2253037202278326E-2</c:v>
                </c:pt>
                <c:pt idx="494">
                  <c:v>4.4164941095306151E-2</c:v>
                </c:pt>
                <c:pt idx="495">
                  <c:v>4.5368246428117751E-2</c:v>
                </c:pt>
                <c:pt idx="496">
                  <c:v>4.5855079883377406E-2</c:v>
                </c:pt>
                <c:pt idx="497">
                  <c:v>4.5962681886965784E-2</c:v>
                </c:pt>
                <c:pt idx="498">
                  <c:v>4.5962681886965784E-2</c:v>
                </c:pt>
                <c:pt idx="499">
                  <c:v>4.5962681886965784E-2</c:v>
                </c:pt>
                <c:pt idx="501">
                  <c:v>4.6692275960077301E-2</c:v>
                </c:pt>
                <c:pt idx="502">
                  <c:v>4.6692275960077301E-2</c:v>
                </c:pt>
                <c:pt idx="503">
                  <c:v>4.6881235576134953E-2</c:v>
                </c:pt>
                <c:pt idx="504">
                  <c:v>4.9423004856021621E-2</c:v>
                </c:pt>
                <c:pt idx="507">
                  <c:v>4.9926897165508702E-2</c:v>
                </c:pt>
                <c:pt idx="509">
                  <c:v>4.9961014873963552E-2</c:v>
                </c:pt>
                <c:pt idx="511">
                  <c:v>4.9961014873963552E-2</c:v>
                </c:pt>
                <c:pt idx="512">
                  <c:v>4.9993820362862457E-2</c:v>
                </c:pt>
                <c:pt idx="513">
                  <c:v>5.0140788953129525E-2</c:v>
                </c:pt>
                <c:pt idx="516">
                  <c:v>5.0531830380804388E-2</c:v>
                </c:pt>
                <c:pt idx="518">
                  <c:v>5.0531830380804388E-2</c:v>
                </c:pt>
                <c:pt idx="521">
                  <c:v>5.0533142600360348E-2</c:v>
                </c:pt>
                <c:pt idx="522">
                  <c:v>5.0533142600360348E-2</c:v>
                </c:pt>
                <c:pt idx="524">
                  <c:v>5.0534454819916308E-2</c:v>
                </c:pt>
                <c:pt idx="526">
                  <c:v>5.0534454819916308E-2</c:v>
                </c:pt>
                <c:pt idx="527">
                  <c:v>5.0664364555955937E-2</c:v>
                </c:pt>
                <c:pt idx="528">
                  <c:v>5.1351967603276857E-2</c:v>
                </c:pt>
                <c:pt idx="529">
                  <c:v>5.161309929491209E-2</c:v>
                </c:pt>
                <c:pt idx="530">
                  <c:v>5.1825678862976954E-2</c:v>
                </c:pt>
                <c:pt idx="531">
                  <c:v>5.375726604934411E-2</c:v>
                </c:pt>
                <c:pt idx="532">
                  <c:v>5.3985592252080439E-2</c:v>
                </c:pt>
                <c:pt idx="533">
                  <c:v>5.4351701508192157E-2</c:v>
                </c:pt>
                <c:pt idx="534">
                  <c:v>5.4353013727748117E-2</c:v>
                </c:pt>
                <c:pt idx="535">
                  <c:v>5.4709937446968115E-2</c:v>
                </c:pt>
                <c:pt idx="536">
                  <c:v>5.5150843217769335E-2</c:v>
                </c:pt>
                <c:pt idx="537">
                  <c:v>5.5170526511108653E-2</c:v>
                </c:pt>
                <c:pt idx="538">
                  <c:v>5.5170526511108653E-2</c:v>
                </c:pt>
                <c:pt idx="539">
                  <c:v>5.5170526511108653E-2</c:v>
                </c:pt>
                <c:pt idx="540">
                  <c:v>5.5171838730664613E-2</c:v>
                </c:pt>
                <c:pt idx="541">
                  <c:v>5.5171838730664613E-2</c:v>
                </c:pt>
                <c:pt idx="542">
                  <c:v>5.5171838730664613E-2</c:v>
                </c:pt>
                <c:pt idx="543">
                  <c:v>5.562980335569323E-2</c:v>
                </c:pt>
                <c:pt idx="544">
                  <c:v>5.637120740480836E-2</c:v>
                </c:pt>
                <c:pt idx="545">
                  <c:v>5.6472248310616951E-2</c:v>
                </c:pt>
                <c:pt idx="546">
                  <c:v>5.6472248310616951E-2</c:v>
                </c:pt>
                <c:pt idx="547">
                  <c:v>5.8170260416023967E-2</c:v>
                </c:pt>
                <c:pt idx="548">
                  <c:v>5.8203065904922857E-2</c:v>
                </c:pt>
                <c:pt idx="549">
                  <c:v>5.8283111297836171E-2</c:v>
                </c:pt>
                <c:pt idx="550">
                  <c:v>5.8350034495189912E-2</c:v>
                </c:pt>
                <c:pt idx="551">
                  <c:v>5.8393337740536455E-2</c:v>
                </c:pt>
                <c:pt idx="552">
                  <c:v>5.8394649960092415E-2</c:v>
                </c:pt>
                <c:pt idx="553">
                  <c:v>5.8503564183236767E-2</c:v>
                </c:pt>
                <c:pt idx="554">
                  <c:v>5.8906415586915228E-2</c:v>
                </c:pt>
                <c:pt idx="555">
                  <c:v>5.9045510859846578E-2</c:v>
                </c:pt>
                <c:pt idx="556">
                  <c:v>5.9122931813647972E-2</c:v>
                </c:pt>
                <c:pt idx="557">
                  <c:v>5.9216099402120831E-2</c:v>
                </c:pt>
                <c:pt idx="558">
                  <c:v>5.9706869516048366E-2</c:v>
                </c:pt>
                <c:pt idx="559">
                  <c:v>5.9706869516048366E-2</c:v>
                </c:pt>
                <c:pt idx="560">
                  <c:v>5.9708181735604327E-2</c:v>
                </c:pt>
                <c:pt idx="561">
                  <c:v>5.9718679492051979E-2</c:v>
                </c:pt>
                <c:pt idx="562">
                  <c:v>5.9740987224503217E-2</c:v>
                </c:pt>
                <c:pt idx="563">
                  <c:v>5.9742299444059177E-2</c:v>
                </c:pt>
                <c:pt idx="564">
                  <c:v>6.0549314470972088E-2</c:v>
                </c:pt>
                <c:pt idx="565">
                  <c:v>6.2089860229664368E-2</c:v>
                </c:pt>
                <c:pt idx="566">
                  <c:v>6.256488370892041E-2</c:v>
                </c:pt>
                <c:pt idx="567">
                  <c:v>6.256619592847637E-2</c:v>
                </c:pt>
                <c:pt idx="568">
                  <c:v>6.2643616882277764E-2</c:v>
                </c:pt>
                <c:pt idx="569">
                  <c:v>6.2644929101833724E-2</c:v>
                </c:pt>
                <c:pt idx="570">
                  <c:v>6.2654114638725417E-2</c:v>
                </c:pt>
                <c:pt idx="571">
                  <c:v>6.2655426858281377E-2</c:v>
                </c:pt>
                <c:pt idx="572">
                  <c:v>6.2665924614729029E-2</c:v>
                </c:pt>
                <c:pt idx="573">
                  <c:v>6.2667236834284989E-2</c:v>
                </c:pt>
                <c:pt idx="574">
                  <c:v>6.2676422371176682E-2</c:v>
                </c:pt>
                <c:pt idx="575">
                  <c:v>6.2677734590732614E-2</c:v>
                </c:pt>
                <c:pt idx="576">
                  <c:v>6.2679046810288574E-2</c:v>
                </c:pt>
                <c:pt idx="577">
                  <c:v>6.2710540079631533E-2</c:v>
                </c:pt>
                <c:pt idx="578">
                  <c:v>6.2711852299187493E-2</c:v>
                </c:pt>
                <c:pt idx="579">
                  <c:v>6.2722350055635118E-2</c:v>
                </c:pt>
                <c:pt idx="580">
                  <c:v>6.2723662275191078E-2</c:v>
                </c:pt>
                <c:pt idx="581">
                  <c:v>6.273284781208277E-2</c:v>
                </c:pt>
                <c:pt idx="582">
                  <c:v>6.273416003163873E-2</c:v>
                </c:pt>
                <c:pt idx="583">
                  <c:v>6.2744657788086383E-2</c:v>
                </c:pt>
                <c:pt idx="584">
                  <c:v>6.2745970007642343E-2</c:v>
                </c:pt>
                <c:pt idx="585">
                  <c:v>6.2755155544534036E-2</c:v>
                </c:pt>
                <c:pt idx="586">
                  <c:v>6.2756467764089996E-2</c:v>
                </c:pt>
                <c:pt idx="587">
                  <c:v>6.2766965520537621E-2</c:v>
                </c:pt>
                <c:pt idx="588">
                  <c:v>6.2766965520537621E-2</c:v>
                </c:pt>
                <c:pt idx="589">
                  <c:v>6.2768277740093581E-2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F4-401F-A29C-7EB852085557}"/>
            </c:ext>
          </c:extLst>
        </c:ser>
        <c:ser>
          <c:idx val="8"/>
          <c:order val="2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1'!$P$21:$P$610</c:f>
              <c:numCache>
                <c:formatCode>General</c:formatCode>
                <c:ptCount val="590"/>
                <c:pt idx="74">
                  <c:v>-3.5857695010160621E-5</c:v>
                </c:pt>
                <c:pt idx="75">
                  <c:v>-5.3585886662281599E-4</c:v>
                </c:pt>
                <c:pt idx="76">
                  <c:v>-5.7684942605168335E-4</c:v>
                </c:pt>
                <c:pt idx="77">
                  <c:v>-5.7699770327467102E-4</c:v>
                </c:pt>
                <c:pt idx="78">
                  <c:v>-5.9219709716177703E-4</c:v>
                </c:pt>
                <c:pt idx="79">
                  <c:v>-6.1320381533820265E-4</c:v>
                </c:pt>
                <c:pt idx="80">
                  <c:v>-6.1334870501451486E-4</c:v>
                </c:pt>
                <c:pt idx="81">
                  <c:v>-6.1436255028375338E-4</c:v>
                </c:pt>
                <c:pt idx="82">
                  <c:v>-6.1580973961407564E-4</c:v>
                </c:pt>
                <c:pt idx="83">
                  <c:v>-6.1696650759704061E-4</c:v>
                </c:pt>
                <c:pt idx="84">
                  <c:v>-9.1655722709005382E-4</c:v>
                </c:pt>
                <c:pt idx="85">
                  <c:v>-9.6728642701992803E-4</c:v>
                </c:pt>
                <c:pt idx="86">
                  <c:v>-9.7343489198206798E-4</c:v>
                </c:pt>
                <c:pt idx="87">
                  <c:v>-9.7343489198206798E-4</c:v>
                </c:pt>
                <c:pt idx="88">
                  <c:v>-9.7628143419685595E-4</c:v>
                </c:pt>
                <c:pt idx="89">
                  <c:v>-9.7806859287834008E-4</c:v>
                </c:pt>
                <c:pt idx="90">
                  <c:v>-9.7901313755261311E-4</c:v>
                </c:pt>
                <c:pt idx="91">
                  <c:v>-9.9920658545471345E-4</c:v>
                </c:pt>
                <c:pt idx="92">
                  <c:v>-9.9930880297048564E-4</c:v>
                </c:pt>
                <c:pt idx="93">
                  <c:v>-1.0009424255359579E-3</c:v>
                </c:pt>
                <c:pt idx="94">
                  <c:v>-1.0010444108408698E-3</c:v>
                </c:pt>
                <c:pt idx="95">
                  <c:v>-1.2055528003847987E-3</c:v>
                </c:pt>
                <c:pt idx="96">
                  <c:v>-1.2061073499894414E-3</c:v>
                </c:pt>
                <c:pt idx="97">
                  <c:v>-1.2212136002755279E-3</c:v>
                </c:pt>
                <c:pt idx="98">
                  <c:v>-1.2367754612879808E-3</c:v>
                </c:pt>
                <c:pt idx="99">
                  <c:v>-1.2382817530950522E-3</c:v>
                </c:pt>
                <c:pt idx="100">
                  <c:v>-1.2410228535189318E-3</c:v>
                </c:pt>
                <c:pt idx="101">
                  <c:v>-1.2420748326150849E-3</c:v>
                </c:pt>
                <c:pt idx="102">
                  <c:v>-1.2425685156552699E-3</c:v>
                </c:pt>
                <c:pt idx="103">
                  <c:v>-1.2436146894799027E-3</c:v>
                </c:pt>
                <c:pt idx="104">
                  <c:v>-1.2436761061814844E-3</c:v>
                </c:pt>
                <c:pt idx="105">
                  <c:v>-1.2437375092236034E-3</c:v>
                </c:pt>
                <c:pt idx="106">
                  <c:v>-1.24416694805349E-3</c:v>
                </c:pt>
                <c:pt idx="107">
                  <c:v>-1.24416694805349E-3</c:v>
                </c:pt>
                <c:pt idx="108">
                  <c:v>-1.2456951943752672E-3</c:v>
                </c:pt>
                <c:pt idx="109">
                  <c:v>-1.3652937493366817E-3</c:v>
                </c:pt>
                <c:pt idx="110">
                  <c:v>-1.3657982015334354E-3</c:v>
                </c:pt>
                <c:pt idx="111">
                  <c:v>-1.3658190496316871E-3</c:v>
                </c:pt>
                <c:pt idx="112">
                  <c:v>-1.366682335263698E-3</c:v>
                </c:pt>
                <c:pt idx="113">
                  <c:v>-1.3682024447620627E-3</c:v>
                </c:pt>
                <c:pt idx="114">
                  <c:v>-1.368355733999222E-3</c:v>
                </c:pt>
                <c:pt idx="115">
                  <c:v>-1.3693308052794124E-3</c:v>
                </c:pt>
                <c:pt idx="116">
                  <c:v>-1.369659724492012E-3</c:v>
                </c:pt>
                <c:pt idx="117">
                  <c:v>-1.3702866204762455E-3</c:v>
                </c:pt>
                <c:pt idx="118">
                  <c:v>-1.3704099917321196E-3</c:v>
                </c:pt>
                <c:pt idx="119">
                  <c:v>-1.3704275615593949E-3</c:v>
                </c:pt>
                <c:pt idx="120">
                  <c:v>-1.3707414826822785E-3</c:v>
                </c:pt>
                <c:pt idx="121">
                  <c:v>-1.3718710715427149E-3</c:v>
                </c:pt>
                <c:pt idx="122">
                  <c:v>-1.3721640936881253E-3</c:v>
                </c:pt>
                <c:pt idx="123">
                  <c:v>-1.3778996295205279E-3</c:v>
                </c:pt>
                <c:pt idx="124">
                  <c:v>-1.3779098368975691E-3</c:v>
                </c:pt>
                <c:pt idx="125">
                  <c:v>-1.3779707943111061E-3</c:v>
                </c:pt>
                <c:pt idx="126">
                  <c:v>-1.3770336969520167E-3</c:v>
                </c:pt>
                <c:pt idx="127">
                  <c:v>-1.37693132579005E-3</c:v>
                </c:pt>
                <c:pt idx="128">
                  <c:v>-1.3726512927549023E-3</c:v>
                </c:pt>
                <c:pt idx="129">
                  <c:v>-1.3726355471533822E-3</c:v>
                </c:pt>
                <c:pt idx="130">
                  <c:v>-1.37234979055795E-3</c:v>
                </c:pt>
                <c:pt idx="131">
                  <c:v>-1.3715161130467978E-3</c:v>
                </c:pt>
                <c:pt idx="132">
                  <c:v>-1.3713821164707456E-3</c:v>
                </c:pt>
                <c:pt idx="133">
                  <c:v>-1.3706469072739414E-3</c:v>
                </c:pt>
                <c:pt idx="134">
                  <c:v>-1.3705073376372293E-3</c:v>
                </c:pt>
                <c:pt idx="135">
                  <c:v>-1.3705073376372293E-3</c:v>
                </c:pt>
                <c:pt idx="136">
                  <c:v>-1.3702078495234566E-3</c:v>
                </c:pt>
                <c:pt idx="137">
                  <c:v>-1.3646640009490488E-3</c:v>
                </c:pt>
                <c:pt idx="138">
                  <c:v>-1.3639222150421035E-3</c:v>
                </c:pt>
                <c:pt idx="139">
                  <c:v>-1.3601466966367032E-3</c:v>
                </c:pt>
                <c:pt idx="140">
                  <c:v>-1.3601466966367032E-3</c:v>
                </c:pt>
                <c:pt idx="141">
                  <c:v>-1.3595355296599694E-3</c:v>
                </c:pt>
                <c:pt idx="142">
                  <c:v>-1.3595355296599694E-3</c:v>
                </c:pt>
                <c:pt idx="143">
                  <c:v>-1.3551262422681998E-3</c:v>
                </c:pt>
                <c:pt idx="144">
                  <c:v>-1.3550453212293591E-3</c:v>
                </c:pt>
                <c:pt idx="145">
                  <c:v>-1.3510744345588295E-3</c:v>
                </c:pt>
                <c:pt idx="146">
                  <c:v>-1.3460832216161877E-3</c:v>
                </c:pt>
                <c:pt idx="147">
                  <c:v>-1.3445698243206303E-3</c:v>
                </c:pt>
                <c:pt idx="148">
                  <c:v>-1.3385456336935941E-3</c:v>
                </c:pt>
                <c:pt idx="149">
                  <c:v>-1.3381670347407534E-3</c:v>
                </c:pt>
                <c:pt idx="150">
                  <c:v>-1.3364604690865533E-3</c:v>
                </c:pt>
                <c:pt idx="151">
                  <c:v>-1.3362492480522934E-3</c:v>
                </c:pt>
                <c:pt idx="152">
                  <c:v>-1.3215867506945664E-3</c:v>
                </c:pt>
                <c:pt idx="153">
                  <c:v>-1.2276730749999929E-3</c:v>
                </c:pt>
                <c:pt idx="154">
                  <c:v>-1.2272835979814038E-3</c:v>
                </c:pt>
                <c:pt idx="155">
                  <c:v>-1.2107549961186321E-3</c:v>
                </c:pt>
                <c:pt idx="156">
                  <c:v>-1.2007019036035108E-3</c:v>
                </c:pt>
                <c:pt idx="157">
                  <c:v>-1.1833576279520097E-3</c:v>
                </c:pt>
                <c:pt idx="158">
                  <c:v>-1.1738985041419301E-3</c:v>
                </c:pt>
                <c:pt idx="159">
                  <c:v>-1.1726156030326179E-3</c:v>
                </c:pt>
                <c:pt idx="160">
                  <c:v>-1.1693529971672735E-3</c:v>
                </c:pt>
                <c:pt idx="161">
                  <c:v>-1.1486887974295759E-3</c:v>
                </c:pt>
                <c:pt idx="162">
                  <c:v>-1.146609692765653E-3</c:v>
                </c:pt>
                <c:pt idx="163">
                  <c:v>-1.1110573326459207E-3</c:v>
                </c:pt>
                <c:pt idx="164">
                  <c:v>-1.0059794011940308E-3</c:v>
                </c:pt>
                <c:pt idx="165">
                  <c:v>-1.0042550672383151E-3</c:v>
                </c:pt>
                <c:pt idx="166">
                  <c:v>-1.0033405863987767E-3</c:v>
                </c:pt>
                <c:pt idx="167">
                  <c:v>-9.8938708252425565E-4</c:v>
                </c:pt>
                <c:pt idx="168">
                  <c:v>-9.8928354755788627E-4</c:v>
                </c:pt>
                <c:pt idx="169">
                  <c:v>-9.8845477608628415E-4</c:v>
                </c:pt>
                <c:pt idx="170">
                  <c:v>-9.8835111818475316E-4</c:v>
                </c:pt>
                <c:pt idx="171">
                  <c:v>-9.8669073407337015E-4</c:v>
                </c:pt>
                <c:pt idx="172">
                  <c:v>-9.8658684396097794E-4</c:v>
                </c:pt>
                <c:pt idx="173">
                  <c:v>-9.8575523132119684E-4</c:v>
                </c:pt>
                <c:pt idx="174">
                  <c:v>-9.8492274447582176E-4</c:v>
                </c:pt>
                <c:pt idx="175">
                  <c:v>-9.8481862215256898E-4</c:v>
                </c:pt>
                <c:pt idx="176">
                  <c:v>-9.8398515182590118E-4</c:v>
                </c:pt>
                <c:pt idx="177">
                  <c:v>-9.8388090656748701E-4</c:v>
                </c:pt>
                <c:pt idx="178">
                  <c:v>-9.6755774861284724E-4</c:v>
                </c:pt>
                <c:pt idx="179">
                  <c:v>-8.09513300320317E-4</c:v>
                </c:pt>
                <c:pt idx="180">
                  <c:v>-7.2830209768362042E-4</c:v>
                </c:pt>
                <c:pt idx="181">
                  <c:v>-5.5483650394171297E-4</c:v>
                </c:pt>
                <c:pt idx="182">
                  <c:v>-5.0944115199450923E-4</c:v>
                </c:pt>
                <c:pt idx="183">
                  <c:v>-4.2554567798217631E-4</c:v>
                </c:pt>
                <c:pt idx="184">
                  <c:v>-3.8916437413836569E-4</c:v>
                </c:pt>
                <c:pt idx="185">
                  <c:v>-3.722971927998869E-4</c:v>
                </c:pt>
                <c:pt idx="186">
                  <c:v>-1.1435946013416479E-4</c:v>
                </c:pt>
                <c:pt idx="187">
                  <c:v>-1.1119425778711002E-4</c:v>
                </c:pt>
                <c:pt idx="188">
                  <c:v>-1.0802510785542195E-4</c:v>
                </c:pt>
                <c:pt idx="189">
                  <c:v>6.3203689233076385E-5</c:v>
                </c:pt>
                <c:pt idx="190">
                  <c:v>7.7144751536469686E-5</c:v>
                </c:pt>
                <c:pt idx="191">
                  <c:v>8.5341312992292303E-5</c:v>
                </c:pt>
                <c:pt idx="192">
                  <c:v>1.1633349431284298E-4</c:v>
                </c:pt>
                <c:pt idx="193">
                  <c:v>4.4295593142108748E-4</c:v>
                </c:pt>
                <c:pt idx="194">
                  <c:v>4.9534791798021109E-4</c:v>
                </c:pt>
                <c:pt idx="195">
                  <c:v>4.99199535631825E-4</c:v>
                </c:pt>
                <c:pt idx="196">
                  <c:v>5.2764148138721148E-4</c:v>
                </c:pt>
                <c:pt idx="197">
                  <c:v>5.5721735237928031E-4</c:v>
                </c:pt>
                <c:pt idx="198">
                  <c:v>5.7752356088986443E-4</c:v>
                </c:pt>
                <c:pt idx="199">
                  <c:v>5.8307997607385392E-4</c:v>
                </c:pt>
                <c:pt idx="200">
                  <c:v>6.0724869258621398E-4</c:v>
                </c:pt>
                <c:pt idx="201">
                  <c:v>6.1448141166400979E-4</c:v>
                </c:pt>
                <c:pt idx="202">
                  <c:v>6.3719762091453674E-4</c:v>
                </c:pt>
                <c:pt idx="203">
                  <c:v>6.3954680596924312E-4</c:v>
                </c:pt>
                <c:pt idx="204">
                  <c:v>6.4519042316119914E-4</c:v>
                </c:pt>
                <c:pt idx="205">
                  <c:v>6.4542574462081058E-4</c:v>
                </c:pt>
                <c:pt idx="206">
                  <c:v>6.4566107973988447E-4</c:v>
                </c:pt>
                <c:pt idx="207">
                  <c:v>6.4566107973988447E-4</c:v>
                </c:pt>
                <c:pt idx="208">
                  <c:v>6.5343480162772995E-4</c:v>
                </c:pt>
                <c:pt idx="209">
                  <c:v>6.8159085006791204E-4</c:v>
                </c:pt>
                <c:pt idx="210">
                  <c:v>6.8182827508473298E-4</c:v>
                </c:pt>
                <c:pt idx="211">
                  <c:v>6.9776686746710189E-4</c:v>
                </c:pt>
                <c:pt idx="212">
                  <c:v>6.9800522132736596E-4</c:v>
                </c:pt>
                <c:pt idx="213">
                  <c:v>6.9800522132736596E-4</c:v>
                </c:pt>
                <c:pt idx="214">
                  <c:v>7.0731167625835267E-4</c:v>
                </c:pt>
                <c:pt idx="215">
                  <c:v>7.568135449916016E-4</c:v>
                </c:pt>
                <c:pt idx="216">
                  <c:v>7.6334461983930966E-4</c:v>
                </c:pt>
                <c:pt idx="217">
                  <c:v>7.6552385762145535E-4</c:v>
                </c:pt>
                <c:pt idx="218">
                  <c:v>7.7546549735574288E-4</c:v>
                </c:pt>
                <c:pt idx="219">
                  <c:v>7.795943747751677E-4</c:v>
                </c:pt>
                <c:pt idx="220">
                  <c:v>9.1054844516913003E-4</c:v>
                </c:pt>
                <c:pt idx="221">
                  <c:v>9.8166049979726919E-4</c:v>
                </c:pt>
                <c:pt idx="222">
                  <c:v>9.859821122311682E-4</c:v>
                </c:pt>
                <c:pt idx="223">
                  <c:v>9.9693087027046641E-4</c:v>
                </c:pt>
                <c:pt idx="224">
                  <c:v>1.1549709478895563E-3</c:v>
                </c:pt>
                <c:pt idx="225">
                  <c:v>1.1842756505920375E-3</c:v>
                </c:pt>
                <c:pt idx="226">
                  <c:v>1.2252113468428829E-3</c:v>
                </c:pt>
                <c:pt idx="227">
                  <c:v>1.2594823476261884E-3</c:v>
                </c:pt>
                <c:pt idx="228">
                  <c:v>1.2964109815432985E-3</c:v>
                </c:pt>
                <c:pt idx="229">
                  <c:v>1.305615460061678E-3</c:v>
                </c:pt>
                <c:pt idx="230">
                  <c:v>1.3080545827754584E-3</c:v>
                </c:pt>
                <c:pt idx="231">
                  <c:v>1.3102236206978188E-3</c:v>
                </c:pt>
                <c:pt idx="232">
                  <c:v>1.3151071523373296E-3</c:v>
                </c:pt>
                <c:pt idx="233">
                  <c:v>1.3311453112912356E-3</c:v>
                </c:pt>
                <c:pt idx="234">
                  <c:v>1.3729573204515648E-3</c:v>
                </c:pt>
                <c:pt idx="235">
                  <c:v>1.3822923014737204E-3</c:v>
                </c:pt>
                <c:pt idx="236">
                  <c:v>1.450860395363616E-3</c:v>
                </c:pt>
                <c:pt idx="237">
                  <c:v>1.4723205966027187E-3</c:v>
                </c:pt>
                <c:pt idx="238">
                  <c:v>1.5228032441633524E-3</c:v>
                </c:pt>
                <c:pt idx="239">
                  <c:v>1.5976450143579965E-3</c:v>
                </c:pt>
                <c:pt idx="240">
                  <c:v>1.6002132189914644E-3</c:v>
                </c:pt>
                <c:pt idx="241">
                  <c:v>1.7513547208932315E-3</c:v>
                </c:pt>
                <c:pt idx="242">
                  <c:v>1.7789158434574738E-3</c:v>
                </c:pt>
                <c:pt idx="243">
                  <c:v>1.9032361115027497E-3</c:v>
                </c:pt>
                <c:pt idx="244">
                  <c:v>2.1466411669786144E-3</c:v>
                </c:pt>
                <c:pt idx="245">
                  <c:v>2.1836836928512118E-3</c:v>
                </c:pt>
                <c:pt idx="246">
                  <c:v>2.2454313580921982E-3</c:v>
                </c:pt>
                <c:pt idx="247">
                  <c:v>2.3210551854965927E-3</c:v>
                </c:pt>
                <c:pt idx="248">
                  <c:v>2.3785254676429333E-3</c:v>
                </c:pt>
                <c:pt idx="249">
                  <c:v>2.3894306585059005E-3</c:v>
                </c:pt>
                <c:pt idx="250">
                  <c:v>2.4610232873064995E-3</c:v>
                </c:pt>
                <c:pt idx="251">
                  <c:v>2.491540153620706E-3</c:v>
                </c:pt>
                <c:pt idx="252">
                  <c:v>2.5110821111758528E-3</c:v>
                </c:pt>
                <c:pt idx="253">
                  <c:v>2.7662354476770514E-3</c:v>
                </c:pt>
                <c:pt idx="254">
                  <c:v>2.8589839569033888E-3</c:v>
                </c:pt>
                <c:pt idx="255">
                  <c:v>3.1079407805024986E-3</c:v>
                </c:pt>
                <c:pt idx="256">
                  <c:v>3.2072453918282808E-3</c:v>
                </c:pt>
                <c:pt idx="257">
                  <c:v>3.2437870580337667E-3</c:v>
                </c:pt>
                <c:pt idx="258">
                  <c:v>3.3287774284352792E-3</c:v>
                </c:pt>
                <c:pt idx="259">
                  <c:v>3.3291361631376812E-3</c:v>
                </c:pt>
                <c:pt idx="260">
                  <c:v>3.3968209611982478E-3</c:v>
                </c:pt>
                <c:pt idx="261">
                  <c:v>3.4370104660445197E-3</c:v>
                </c:pt>
                <c:pt idx="262">
                  <c:v>3.4588045957602955E-3</c:v>
                </c:pt>
                <c:pt idx="263">
                  <c:v>3.4646246686376421E-3</c:v>
                </c:pt>
                <c:pt idx="264">
                  <c:v>3.4649885392979063E-3</c:v>
                </c:pt>
                <c:pt idx="265">
                  <c:v>3.4897637892946894E-3</c:v>
                </c:pt>
                <c:pt idx="266">
                  <c:v>3.5248481401075771E-3</c:v>
                </c:pt>
                <c:pt idx="267">
                  <c:v>3.56483610710338E-3</c:v>
                </c:pt>
                <c:pt idx="268">
                  <c:v>3.5902334735565741E-3</c:v>
                </c:pt>
                <c:pt idx="269">
                  <c:v>3.7619608887781075E-3</c:v>
                </c:pt>
                <c:pt idx="270">
                  <c:v>3.8489179202486189E-3</c:v>
                </c:pt>
                <c:pt idx="271">
                  <c:v>3.9331738541759677E-3</c:v>
                </c:pt>
                <c:pt idx="272">
                  <c:v>4.2753569204632457E-3</c:v>
                </c:pt>
                <c:pt idx="273">
                  <c:v>4.3360597438137265E-3</c:v>
                </c:pt>
                <c:pt idx="274">
                  <c:v>4.3495053214939773E-3</c:v>
                </c:pt>
                <c:pt idx="275">
                  <c:v>4.4038430904948783E-3</c:v>
                </c:pt>
                <c:pt idx="276">
                  <c:v>4.5301545850048091E-3</c:v>
                </c:pt>
                <c:pt idx="277">
                  <c:v>4.5474479720967638E-3</c:v>
                </c:pt>
                <c:pt idx="278">
                  <c:v>4.5575138774607083E-3</c:v>
                </c:pt>
                <c:pt idx="279">
                  <c:v>4.5712172091964594E-3</c:v>
                </c:pt>
                <c:pt idx="280">
                  <c:v>4.5821105153186093E-3</c:v>
                </c:pt>
                <c:pt idx="281">
                  <c:v>4.6059490605305266E-3</c:v>
                </c:pt>
                <c:pt idx="282">
                  <c:v>4.61687408392437E-3</c:v>
                </c:pt>
                <c:pt idx="283">
                  <c:v>4.6476794647613952E-3</c:v>
                </c:pt>
                <c:pt idx="284">
                  <c:v>4.6578300587922237E-3</c:v>
                </c:pt>
                <c:pt idx="285">
                  <c:v>4.6647373391612646E-3</c:v>
                </c:pt>
                <c:pt idx="286">
                  <c:v>4.6753090506592787E-3</c:v>
                </c:pt>
                <c:pt idx="287">
                  <c:v>4.6785637426532481E-3</c:v>
                </c:pt>
                <c:pt idx="288">
                  <c:v>4.6960726897213468E-3</c:v>
                </c:pt>
                <c:pt idx="289">
                  <c:v>4.6964801750450568E-3</c:v>
                </c:pt>
                <c:pt idx="290">
                  <c:v>4.7030017979113031E-3</c:v>
                </c:pt>
                <c:pt idx="291">
                  <c:v>4.7034095154458748E-3</c:v>
                </c:pt>
                <c:pt idx="292">
                  <c:v>4.7099348536858944E-3</c:v>
                </c:pt>
                <c:pt idx="293">
                  <c:v>4.7103428034313269E-3</c:v>
                </c:pt>
                <c:pt idx="294">
                  <c:v>4.752844157620925E-3</c:v>
                </c:pt>
                <c:pt idx="295">
                  <c:v>4.7831754670136662E-3</c:v>
                </c:pt>
                <c:pt idx="296">
                  <c:v>4.7868695118571253E-3</c:v>
                </c:pt>
                <c:pt idx="297">
                  <c:v>4.8362291673422235E-3</c:v>
                </c:pt>
                <c:pt idx="298">
                  <c:v>4.9459285431975334E-3</c:v>
                </c:pt>
                <c:pt idx="299">
                  <c:v>4.9959192658455458E-3</c:v>
                </c:pt>
                <c:pt idx="300">
                  <c:v>5.0209883882665141E-3</c:v>
                </c:pt>
                <c:pt idx="301">
                  <c:v>5.1289242073408294E-3</c:v>
                </c:pt>
                <c:pt idx="302">
                  <c:v>5.1576340381632117E-3</c:v>
                </c:pt>
                <c:pt idx="303">
                  <c:v>5.1720126390822048E-3</c:v>
                </c:pt>
                <c:pt idx="304">
                  <c:v>5.6860903858393895E-3</c:v>
                </c:pt>
                <c:pt idx="305">
                  <c:v>5.7045578348022367E-3</c:v>
                </c:pt>
                <c:pt idx="306">
                  <c:v>5.712039604840926E-3</c:v>
                </c:pt>
                <c:pt idx="307">
                  <c:v>5.7199657817301958E-3</c:v>
                </c:pt>
                <c:pt idx="308">
                  <c:v>5.7649643800126108E-3</c:v>
                </c:pt>
                <c:pt idx="309">
                  <c:v>5.848275329870342E-3</c:v>
                </c:pt>
                <c:pt idx="310">
                  <c:v>5.8714040191316904E-3</c:v>
                </c:pt>
                <c:pt idx="311">
                  <c:v>5.8749655572890259E-3</c:v>
                </c:pt>
                <c:pt idx="312">
                  <c:v>5.8825367285091287E-3</c:v>
                </c:pt>
                <c:pt idx="313">
                  <c:v>5.9208984453815606E-3</c:v>
                </c:pt>
                <c:pt idx="314">
                  <c:v>5.9284935343203267E-3</c:v>
                </c:pt>
                <c:pt idx="315">
                  <c:v>6.0284887576132736E-3</c:v>
                </c:pt>
                <c:pt idx="316">
                  <c:v>6.035689419674385E-3</c:v>
                </c:pt>
                <c:pt idx="317">
                  <c:v>6.1287102809784435E-3</c:v>
                </c:pt>
                <c:pt idx="318">
                  <c:v>6.1323344341114253E-3</c:v>
                </c:pt>
                <c:pt idx="319">
                  <c:v>6.3151152472866014E-3</c:v>
                </c:pt>
                <c:pt idx="320">
                  <c:v>6.5647244578079661E-3</c:v>
                </c:pt>
                <c:pt idx="321">
                  <c:v>6.5805738823193436E-3</c:v>
                </c:pt>
                <c:pt idx="322">
                  <c:v>6.5847719613253888E-3</c:v>
                </c:pt>
                <c:pt idx="323">
                  <c:v>6.6127874297861921E-3</c:v>
                </c:pt>
                <c:pt idx="324">
                  <c:v>7.1211364020442366E-3</c:v>
                </c:pt>
                <c:pt idx="325">
                  <c:v>7.215863627318209E-3</c:v>
                </c:pt>
                <c:pt idx="326">
                  <c:v>7.390729896056914E-3</c:v>
                </c:pt>
                <c:pt idx="327">
                  <c:v>7.5549996712741844E-3</c:v>
                </c:pt>
                <c:pt idx="328">
                  <c:v>7.7757294783728061E-3</c:v>
                </c:pt>
                <c:pt idx="329">
                  <c:v>7.780231576033505E-3</c:v>
                </c:pt>
                <c:pt idx="330">
                  <c:v>7.9435486922138261E-3</c:v>
                </c:pt>
                <c:pt idx="331">
                  <c:v>7.9440534329098273E-3</c:v>
                </c:pt>
                <c:pt idx="332">
                  <c:v>7.9440534329098273E-3</c:v>
                </c:pt>
                <c:pt idx="333">
                  <c:v>8.8281987566501928E-3</c:v>
                </c:pt>
                <c:pt idx="334">
                  <c:v>8.8551512795746225E-3</c:v>
                </c:pt>
                <c:pt idx="335">
                  <c:v>8.9006810998500004E-3</c:v>
                </c:pt>
                <c:pt idx="336">
                  <c:v>9.1250232382289308E-3</c:v>
                </c:pt>
                <c:pt idx="337">
                  <c:v>9.1250232382289308E-3</c:v>
                </c:pt>
                <c:pt idx="338">
                  <c:v>9.1298455819856135E-3</c:v>
                </c:pt>
                <c:pt idx="339">
                  <c:v>9.1298455819856135E-3</c:v>
                </c:pt>
                <c:pt idx="340">
                  <c:v>9.1303814662558914E-3</c:v>
                </c:pt>
                <c:pt idx="341">
                  <c:v>9.1303814662558914E-3</c:v>
                </c:pt>
                <c:pt idx="342">
                  <c:v>9.1309173641856284E-3</c:v>
                </c:pt>
                <c:pt idx="343">
                  <c:v>9.1309173641856284E-3</c:v>
                </c:pt>
                <c:pt idx="344">
                  <c:v>9.1341330386127753E-3</c:v>
                </c:pt>
                <c:pt idx="345">
                  <c:v>9.1341330386127753E-3</c:v>
                </c:pt>
                <c:pt idx="346">
                  <c:v>9.1346690321587511E-3</c:v>
                </c:pt>
                <c:pt idx="347">
                  <c:v>9.1346690321587511E-3</c:v>
                </c:pt>
                <c:pt idx="348">
                  <c:v>9.3214835236332151E-3</c:v>
                </c:pt>
                <c:pt idx="349">
                  <c:v>9.3908101687216992E-3</c:v>
                </c:pt>
                <c:pt idx="350">
                  <c:v>9.6478374233045557E-3</c:v>
                </c:pt>
                <c:pt idx="351">
                  <c:v>1.0428010739494765E-2</c:v>
                </c:pt>
                <c:pt idx="352">
                  <c:v>1.0706248729620345E-2</c:v>
                </c:pt>
                <c:pt idx="353">
                  <c:v>1.0785104878484492E-2</c:v>
                </c:pt>
                <c:pt idx="354">
                  <c:v>1.0853808426385371E-2</c:v>
                </c:pt>
                <c:pt idx="355">
                  <c:v>1.1017390834351892E-2</c:v>
                </c:pt>
                <c:pt idx="356">
                  <c:v>1.1087329835889895E-2</c:v>
                </c:pt>
                <c:pt idx="357">
                  <c:v>1.1252460735152009E-2</c:v>
                </c:pt>
                <c:pt idx="358">
                  <c:v>1.1388536879247839E-2</c:v>
                </c:pt>
                <c:pt idx="359">
                  <c:v>1.1484994595593989E-2</c:v>
                </c:pt>
                <c:pt idx="360">
                  <c:v>1.2300272973731794E-2</c:v>
                </c:pt>
                <c:pt idx="361">
                  <c:v>1.244678131093466E-2</c:v>
                </c:pt>
                <c:pt idx="362">
                  <c:v>1.2473223368839815E-2</c:v>
                </c:pt>
                <c:pt idx="363">
                  <c:v>1.2504617621109861E-2</c:v>
                </c:pt>
                <c:pt idx="364">
                  <c:v>1.2515090267035806E-2</c:v>
                </c:pt>
                <c:pt idx="365">
                  <c:v>1.2526183253688056E-2</c:v>
                </c:pt>
                <c:pt idx="366">
                  <c:v>1.2610139972506422E-2</c:v>
                </c:pt>
                <c:pt idx="367">
                  <c:v>1.2683809349665766E-2</c:v>
                </c:pt>
                <c:pt idx="368">
                  <c:v>1.2811172411652978E-2</c:v>
                </c:pt>
                <c:pt idx="369">
                  <c:v>1.2843570412099447E-2</c:v>
                </c:pt>
                <c:pt idx="370">
                  <c:v>1.2897232775780034E-2</c:v>
                </c:pt>
                <c:pt idx="371">
                  <c:v>1.292347669328223E-2</c:v>
                </c:pt>
                <c:pt idx="372">
                  <c:v>1.297791574389575E-2</c:v>
                </c:pt>
                <c:pt idx="373">
                  <c:v>1.2987938778715945E-2</c:v>
                </c:pt>
                <c:pt idx="374">
                  <c:v>1.3197336921782167E-2</c:v>
                </c:pt>
                <c:pt idx="375">
                  <c:v>1.3219433702555815E-2</c:v>
                </c:pt>
                <c:pt idx="376">
                  <c:v>1.3235859285941353E-2</c:v>
                </c:pt>
                <c:pt idx="377">
                  <c:v>1.3321928194749665E-2</c:v>
                </c:pt>
                <c:pt idx="378">
                  <c:v>1.3359980089804012E-2</c:v>
                </c:pt>
                <c:pt idx="379">
                  <c:v>1.3965136293977224E-2</c:v>
                </c:pt>
                <c:pt idx="380">
                  <c:v>1.438299164639165E-2</c:v>
                </c:pt>
                <c:pt idx="381">
                  <c:v>1.4495411520900461E-2</c:v>
                </c:pt>
                <c:pt idx="382">
                  <c:v>1.4500680710409287E-2</c:v>
                </c:pt>
                <c:pt idx="383">
                  <c:v>1.4523743693255851E-2</c:v>
                </c:pt>
                <c:pt idx="384">
                  <c:v>1.4551441360022427E-2</c:v>
                </c:pt>
                <c:pt idx="385">
                  <c:v>1.4562659170600723E-2</c:v>
                </c:pt>
                <c:pt idx="386">
                  <c:v>1.4636001911785778E-2</c:v>
                </c:pt>
                <c:pt idx="387">
                  <c:v>1.4755293828000735E-2</c:v>
                </c:pt>
                <c:pt idx="388">
                  <c:v>1.4760605962859347E-2</c:v>
                </c:pt>
                <c:pt idx="389">
                  <c:v>1.4760605962859347E-2</c:v>
                </c:pt>
                <c:pt idx="390">
                  <c:v>1.4886359440275844E-2</c:v>
                </c:pt>
                <c:pt idx="391">
                  <c:v>1.5074898751486526E-2</c:v>
                </c:pt>
                <c:pt idx="392">
                  <c:v>1.5282062218512915E-2</c:v>
                </c:pt>
                <c:pt idx="393">
                  <c:v>1.5478981821949098E-2</c:v>
                </c:pt>
                <c:pt idx="394">
                  <c:v>1.6433459682474248E-2</c:v>
                </c:pt>
                <c:pt idx="395">
                  <c:v>1.6446019285604463E-2</c:v>
                </c:pt>
                <c:pt idx="396">
                  <c:v>1.6523567966495168E-2</c:v>
                </c:pt>
                <c:pt idx="397">
                  <c:v>1.6559254868738185E-2</c:v>
                </c:pt>
                <c:pt idx="398">
                  <c:v>1.693788091912516E-2</c:v>
                </c:pt>
                <c:pt idx="399">
                  <c:v>1.6944248434928075E-2</c:v>
                </c:pt>
                <c:pt idx="400">
                  <c:v>1.744432353665145E-2</c:v>
                </c:pt>
                <c:pt idx="401">
                  <c:v>1.8352169432557418E-2</c:v>
                </c:pt>
                <c:pt idx="402">
                  <c:v>1.8635124736356274E-2</c:v>
                </c:pt>
                <c:pt idx="403">
                  <c:v>1.8660275134686616E-2</c:v>
                </c:pt>
                <c:pt idx="404">
                  <c:v>1.8800369613380306E-2</c:v>
                </c:pt>
                <c:pt idx="405">
                  <c:v>1.8870227916922541E-2</c:v>
                </c:pt>
                <c:pt idx="406">
                  <c:v>1.8978224750338391E-2</c:v>
                </c:pt>
                <c:pt idx="407">
                  <c:v>1.8978224750338391E-2</c:v>
                </c:pt>
                <c:pt idx="408">
                  <c:v>1.8978970553226841E-2</c:v>
                </c:pt>
                <c:pt idx="409">
                  <c:v>1.9073798544170482E-2</c:v>
                </c:pt>
                <c:pt idx="410">
                  <c:v>1.9220579631226021E-2</c:v>
                </c:pt>
                <c:pt idx="411">
                  <c:v>1.9427407103895837E-2</c:v>
                </c:pt>
                <c:pt idx="412">
                  <c:v>1.972553468626731E-2</c:v>
                </c:pt>
                <c:pt idx="413">
                  <c:v>1.9946323439077471E-2</c:v>
                </c:pt>
                <c:pt idx="414">
                  <c:v>2.0005139661025191E-2</c:v>
                </c:pt>
                <c:pt idx="415">
                  <c:v>2.0938468538417677E-2</c:v>
                </c:pt>
                <c:pt idx="416">
                  <c:v>2.0939249418805574E-2</c:v>
                </c:pt>
                <c:pt idx="417">
                  <c:v>2.105183879945003E-2</c:v>
                </c:pt>
                <c:pt idx="418">
                  <c:v>2.1166281092311355E-2</c:v>
                </c:pt>
                <c:pt idx="419">
                  <c:v>2.1468669986456947E-2</c:v>
                </c:pt>
                <c:pt idx="420">
                  <c:v>2.1468669986456947E-2</c:v>
                </c:pt>
                <c:pt idx="421">
                  <c:v>2.2067483058064788E-2</c:v>
                </c:pt>
                <c:pt idx="422">
                  <c:v>2.2293733139882102E-2</c:v>
                </c:pt>
                <c:pt idx="423">
                  <c:v>2.2438716046169555E-2</c:v>
                </c:pt>
                <c:pt idx="424">
                  <c:v>2.2452431748977607E-2</c:v>
                </c:pt>
                <c:pt idx="425">
                  <c:v>2.3282597997340462E-2</c:v>
                </c:pt>
                <c:pt idx="426">
                  <c:v>2.3804935686824465E-2</c:v>
                </c:pt>
                <c:pt idx="427">
                  <c:v>2.449728588965825E-2</c:v>
                </c:pt>
                <c:pt idx="428">
                  <c:v>2.4988959397818603E-2</c:v>
                </c:pt>
                <c:pt idx="429">
                  <c:v>2.5054355546718293E-2</c:v>
                </c:pt>
                <c:pt idx="430">
                  <c:v>2.6210595581802779E-2</c:v>
                </c:pt>
                <c:pt idx="431">
                  <c:v>2.6268796455236706E-2</c:v>
                </c:pt>
                <c:pt idx="432">
                  <c:v>2.6335759754257632E-2</c:v>
                </c:pt>
                <c:pt idx="433">
                  <c:v>2.6813791251767582E-2</c:v>
                </c:pt>
                <c:pt idx="434">
                  <c:v>2.7010727730597581E-2</c:v>
                </c:pt>
                <c:pt idx="435">
                  <c:v>2.7250786296158284E-2</c:v>
                </c:pt>
                <c:pt idx="436">
                  <c:v>2.8911258747824381E-2</c:v>
                </c:pt>
                <c:pt idx="437">
                  <c:v>2.9011409444399998E-2</c:v>
                </c:pt>
                <c:pt idx="438">
                  <c:v>2.939440636901558E-2</c:v>
                </c:pt>
                <c:pt idx="439">
                  <c:v>2.9661812937256529E-2</c:v>
                </c:pt>
                <c:pt idx="440">
                  <c:v>2.9700503220303633E-2</c:v>
                </c:pt>
                <c:pt idx="441">
                  <c:v>2.9969233431429595E-2</c:v>
                </c:pt>
                <c:pt idx="442">
                  <c:v>3.0080386855680017E-2</c:v>
                </c:pt>
                <c:pt idx="443">
                  <c:v>3.0439264326131317E-2</c:v>
                </c:pt>
                <c:pt idx="444">
                  <c:v>3.0526967515267386E-2</c:v>
                </c:pt>
                <c:pt idx="445">
                  <c:v>3.1607803977929033E-2</c:v>
                </c:pt>
                <c:pt idx="446">
                  <c:v>3.165623786316546E-2</c:v>
                </c:pt>
                <c:pt idx="447">
                  <c:v>3.1663838558992539E-2</c:v>
                </c:pt>
                <c:pt idx="448">
                  <c:v>3.1940908117784467E-2</c:v>
                </c:pt>
                <c:pt idx="449">
                  <c:v>3.2169332087090843E-2</c:v>
                </c:pt>
                <c:pt idx="450">
                  <c:v>3.2352441038594311E-2</c:v>
                </c:pt>
                <c:pt idx="451">
                  <c:v>3.2415830134752674E-2</c:v>
                </c:pt>
                <c:pt idx="452">
                  <c:v>3.2638160538675416E-2</c:v>
                </c:pt>
                <c:pt idx="453">
                  <c:v>3.2653587038269934E-2</c:v>
                </c:pt>
                <c:pt idx="454">
                  <c:v>3.2678662558177494E-2</c:v>
                </c:pt>
                <c:pt idx="455">
                  <c:v>3.3076275328863328E-2</c:v>
                </c:pt>
                <c:pt idx="456">
                  <c:v>3.3148110095192883E-2</c:v>
                </c:pt>
                <c:pt idx="457">
                  <c:v>3.318502728577917E-2</c:v>
                </c:pt>
                <c:pt idx="458">
                  <c:v>3.3214186368893693E-2</c:v>
                </c:pt>
                <c:pt idx="459">
                  <c:v>3.3215158550052512E-2</c:v>
                </c:pt>
                <c:pt idx="460">
                  <c:v>3.3601216004645801E-2</c:v>
                </c:pt>
                <c:pt idx="461">
                  <c:v>3.4445022149281121E-2</c:v>
                </c:pt>
                <c:pt idx="462">
                  <c:v>3.4894584251933952E-2</c:v>
                </c:pt>
                <c:pt idx="463">
                  <c:v>3.505603525132002E-2</c:v>
                </c:pt>
                <c:pt idx="464">
                  <c:v>3.5226844656055717E-2</c:v>
                </c:pt>
                <c:pt idx="465">
                  <c:v>3.5416098693042894E-2</c:v>
                </c:pt>
                <c:pt idx="466">
                  <c:v>3.5647066019778614E-2</c:v>
                </c:pt>
                <c:pt idx="467">
                  <c:v>3.5870685022914579E-2</c:v>
                </c:pt>
                <c:pt idx="468">
                  <c:v>3.5926190178249946E-2</c:v>
                </c:pt>
                <c:pt idx="469">
                  <c:v>3.6486565605074128E-2</c:v>
                </c:pt>
                <c:pt idx="470">
                  <c:v>3.6494702953859995E-2</c:v>
                </c:pt>
                <c:pt idx="471">
                  <c:v>3.7602302229588089E-2</c:v>
                </c:pt>
                <c:pt idx="472">
                  <c:v>3.8406195900968207E-2</c:v>
                </c:pt>
                <c:pt idx="473">
                  <c:v>3.8670404590402455E-2</c:v>
                </c:pt>
                <c:pt idx="474">
                  <c:v>3.867145062827447E-2</c:v>
                </c:pt>
                <c:pt idx="475">
                  <c:v>3.8672496679805955E-2</c:v>
                </c:pt>
                <c:pt idx="476">
                  <c:v>3.8679819422991264E-2</c:v>
                </c:pt>
                <c:pt idx="477">
                  <c:v>3.8680865583798449E-2</c:v>
                </c:pt>
                <c:pt idx="478">
                  <c:v>3.8689235361996532E-2</c:v>
                </c:pt>
                <c:pt idx="479">
                  <c:v>3.8690281645738872E-2</c:v>
                </c:pt>
                <c:pt idx="480">
                  <c:v>3.9250948350055895E-2</c:v>
                </c:pt>
                <c:pt idx="481">
                  <c:v>3.9304698935161489E-2</c:v>
                </c:pt>
                <c:pt idx="482">
                  <c:v>3.9304698935161489E-2</c:v>
                </c:pt>
                <c:pt idx="483">
                  <c:v>3.9305753223348797E-2</c:v>
                </c:pt>
                <c:pt idx="484">
                  <c:v>3.9342661915365902E-2</c:v>
                </c:pt>
                <c:pt idx="485">
                  <c:v>3.9343716695293851E-2</c:v>
                </c:pt>
                <c:pt idx="486">
                  <c:v>3.9485180755477217E-2</c:v>
                </c:pt>
                <c:pt idx="487">
                  <c:v>3.948623737943259E-2</c:v>
                </c:pt>
                <c:pt idx="488">
                  <c:v>3.9487294017047439E-2</c:v>
                </c:pt>
                <c:pt idx="489">
                  <c:v>3.9567638443362363E-2</c:v>
                </c:pt>
                <c:pt idx="490">
                  <c:v>4.004817016703513E-2</c:v>
                </c:pt>
                <c:pt idx="491">
                  <c:v>4.1787392029953352E-2</c:v>
                </c:pt>
                <c:pt idx="492">
                  <c:v>4.1915631741751502E-2</c:v>
                </c:pt>
                <c:pt idx="493">
                  <c:v>4.2300399631525924E-2</c:v>
                </c:pt>
                <c:pt idx="494">
                  <c:v>4.3514738845708487E-2</c:v>
                </c:pt>
                <c:pt idx="495">
                  <c:v>4.453604560319465E-2</c:v>
                </c:pt>
                <c:pt idx="496">
                  <c:v>4.4952509620457728E-2</c:v>
                </c:pt>
                <c:pt idx="497">
                  <c:v>4.5044811968368723E-2</c:v>
                </c:pt>
                <c:pt idx="498">
                  <c:v>4.5044811968368723E-2</c:v>
                </c:pt>
                <c:pt idx="499">
                  <c:v>4.5044811968368723E-2</c:v>
                </c:pt>
                <c:pt idx="500">
                  <c:v>4.5673089609630083E-2</c:v>
                </c:pt>
                <c:pt idx="501">
                  <c:v>4.5673089609630083E-2</c:v>
                </c:pt>
                <c:pt idx="502">
                  <c:v>4.5673089609630083E-2</c:v>
                </c:pt>
                <c:pt idx="503">
                  <c:v>4.5836497435638737E-2</c:v>
                </c:pt>
                <c:pt idx="504">
                  <c:v>4.8062089593775392E-2</c:v>
                </c:pt>
                <c:pt idx="505">
                  <c:v>4.8509388555534827E-2</c:v>
                </c:pt>
                <c:pt idx="506">
                  <c:v>4.8509388555534827E-2</c:v>
                </c:pt>
                <c:pt idx="507">
                  <c:v>4.8509388555534827E-2</c:v>
                </c:pt>
                <c:pt idx="508">
                  <c:v>4.8539747227671889E-2</c:v>
                </c:pt>
                <c:pt idx="509">
                  <c:v>4.8539747227671889E-2</c:v>
                </c:pt>
                <c:pt idx="510">
                  <c:v>4.8539747227671889E-2</c:v>
                </c:pt>
                <c:pt idx="511">
                  <c:v>4.8539747227671889E-2</c:v>
                </c:pt>
                <c:pt idx="512">
                  <c:v>4.8568946966480182E-2</c:v>
                </c:pt>
                <c:pt idx="513">
                  <c:v>4.869986659173689E-2</c:v>
                </c:pt>
                <c:pt idx="514">
                  <c:v>4.8970429458921057E-2</c:v>
                </c:pt>
                <c:pt idx="515">
                  <c:v>4.8999754864783432E-2</c:v>
                </c:pt>
                <c:pt idx="516">
                  <c:v>4.9049040765495835E-2</c:v>
                </c:pt>
                <c:pt idx="517">
                  <c:v>4.9049040765495835E-2</c:v>
                </c:pt>
                <c:pt idx="518">
                  <c:v>4.9049040765495835E-2</c:v>
                </c:pt>
                <c:pt idx="519">
                  <c:v>4.9049040765495835E-2</c:v>
                </c:pt>
                <c:pt idx="520">
                  <c:v>4.9050214533000763E-2</c:v>
                </c:pt>
                <c:pt idx="521">
                  <c:v>4.9050214533000763E-2</c:v>
                </c:pt>
                <c:pt idx="522">
                  <c:v>4.9050214533000763E-2</c:v>
                </c:pt>
                <c:pt idx="523">
                  <c:v>4.9051388314165154E-2</c:v>
                </c:pt>
                <c:pt idx="524">
                  <c:v>4.9051388314165154E-2</c:v>
                </c:pt>
                <c:pt idx="525">
                  <c:v>4.9051388314165154E-2</c:v>
                </c:pt>
                <c:pt idx="526">
                  <c:v>4.9051388314165154E-2</c:v>
                </c:pt>
                <c:pt idx="527">
                  <c:v>4.9167660263778626E-2</c:v>
                </c:pt>
                <c:pt idx="528">
                  <c:v>4.9785309051243593E-2</c:v>
                </c:pt>
                <c:pt idx="529">
                  <c:v>5.0020856785428988E-2</c:v>
                </c:pt>
                <c:pt idx="530">
                  <c:v>5.0213008628593341E-2</c:v>
                </c:pt>
                <c:pt idx="531">
                  <c:v>5.1975408129224042E-2</c:v>
                </c:pt>
                <c:pt idx="532">
                  <c:v>5.2185691306443086E-2</c:v>
                </c:pt>
                <c:pt idx="533">
                  <c:v>5.2523732693634986E-2</c:v>
                </c:pt>
                <c:pt idx="534">
                  <c:v>5.2524946223834947E-2</c:v>
                </c:pt>
                <c:pt idx="535">
                  <c:v>5.2855533586748396E-2</c:v>
                </c:pt>
                <c:pt idx="536">
                  <c:v>5.3265301443651297E-2</c:v>
                </c:pt>
                <c:pt idx="537">
                  <c:v>5.3283630610083503E-2</c:v>
                </c:pt>
                <c:pt idx="538">
                  <c:v>5.3283630610083503E-2</c:v>
                </c:pt>
                <c:pt idx="539">
                  <c:v>5.3283630610083503E-2</c:v>
                </c:pt>
                <c:pt idx="540">
                  <c:v>5.3284852663788025E-2</c:v>
                </c:pt>
                <c:pt idx="541">
                  <c:v>5.3284852663788025E-2</c:v>
                </c:pt>
                <c:pt idx="542">
                  <c:v>5.3284852663788025E-2</c:v>
                </c:pt>
                <c:pt idx="543">
                  <c:v>5.3712183658329492E-2</c:v>
                </c:pt>
                <c:pt idx="544">
                  <c:v>5.4407521522213897E-2</c:v>
                </c:pt>
                <c:pt idx="545">
                  <c:v>5.4502622002471891E-2</c:v>
                </c:pt>
                <c:pt idx="546">
                  <c:v>5.4502622002471891E-2</c:v>
                </c:pt>
                <c:pt idx="547">
                  <c:v>5.6112920547824637E-2</c:v>
                </c:pt>
                <c:pt idx="548">
                  <c:v>5.6144256626552397E-2</c:v>
                </c:pt>
                <c:pt idx="549">
                  <c:v>5.6220752487418021E-2</c:v>
                </c:pt>
                <c:pt idx="550">
                  <c:v>5.6284747054648344E-2</c:v>
                </c:pt>
                <c:pt idx="551">
                  <c:v>5.6326174236047542E-2</c:v>
                </c:pt>
                <c:pt idx="552">
                  <c:v>5.632742983739171E-2</c:v>
                </c:pt>
                <c:pt idx="553">
                  <c:v>5.6431692365843757E-2</c:v>
                </c:pt>
                <c:pt idx="554">
                  <c:v>5.6818155827328763E-2</c:v>
                </c:pt>
                <c:pt idx="555">
                  <c:v>5.6951891714797712E-2</c:v>
                </c:pt>
                <c:pt idx="556">
                  <c:v>5.7026396101859889E-2</c:v>
                </c:pt>
                <c:pt idx="557">
                  <c:v>5.7116116961997747E-2</c:v>
                </c:pt>
                <c:pt idx="558">
                  <c:v>5.7589867742493299E-2</c:v>
                </c:pt>
                <c:pt idx="559">
                  <c:v>5.7589867742493299E-2</c:v>
                </c:pt>
                <c:pt idx="560">
                  <c:v>5.7591137016959337E-2</c:v>
                </c:pt>
                <c:pt idx="561">
                  <c:v>5.7601291704428244E-2</c:v>
                </c:pt>
                <c:pt idx="562">
                  <c:v>5.7622873317935447E-2</c:v>
                </c:pt>
                <c:pt idx="563">
                  <c:v>5.7624142947547502E-2</c:v>
                </c:pt>
                <c:pt idx="564">
                  <c:v>5.8407552534329617E-2</c:v>
                </c:pt>
                <c:pt idx="565">
                  <c:v>5.9917381240035109E-2</c:v>
                </c:pt>
                <c:pt idx="566">
                  <c:v>6.0386730740978348E-2</c:v>
                </c:pt>
                <c:pt idx="567">
                  <c:v>6.0388029765753498E-2</c:v>
                </c:pt>
                <c:pt idx="568">
                  <c:v>6.046469640473532E-2</c:v>
                </c:pt>
                <c:pt idx="569">
                  <c:v>6.0465996249078204E-2</c:v>
                </c:pt>
                <c:pt idx="570">
                  <c:v>6.0475095541943358E-2</c:v>
                </c:pt>
                <c:pt idx="571">
                  <c:v>6.0476395495561934E-2</c:v>
                </c:pt>
                <c:pt idx="572">
                  <c:v>6.0486795616251268E-2</c:v>
                </c:pt>
                <c:pt idx="573">
                  <c:v>6.0488095692805013E-2</c:v>
                </c:pt>
                <c:pt idx="574">
                  <c:v>6.0497196611146178E-2</c:v>
                </c:pt>
                <c:pt idx="575">
                  <c:v>6.0498496796975637E-2</c:v>
                </c:pt>
                <c:pt idx="576">
                  <c:v>6.0499796996464544E-2</c:v>
                </c:pt>
                <c:pt idx="577">
                  <c:v>6.0531005882037067E-2</c:v>
                </c:pt>
                <c:pt idx="578">
                  <c:v>6.0532306423012529E-2</c:v>
                </c:pt>
                <c:pt idx="579">
                  <c:v>6.0542711242556918E-2</c:v>
                </c:pt>
                <c:pt idx="580">
                  <c:v>6.0544011906467556E-2</c:v>
                </c:pt>
                <c:pt idx="581">
                  <c:v>6.0553116936306911E-2</c:v>
                </c:pt>
                <c:pt idx="582">
                  <c:v>6.0554417709493241E-2</c:v>
                </c:pt>
                <c:pt idx="583">
                  <c:v>6.0564824386724517E-2</c:v>
                </c:pt>
                <c:pt idx="584">
                  <c:v>6.0566125282846009E-2</c:v>
                </c:pt>
                <c:pt idx="585">
                  <c:v>6.0575231938161396E-2</c:v>
                </c:pt>
                <c:pt idx="586">
                  <c:v>6.0576532943558588E-2</c:v>
                </c:pt>
                <c:pt idx="587">
                  <c:v>6.0586941478476743E-2</c:v>
                </c:pt>
                <c:pt idx="588">
                  <c:v>6.0586941478476743E-2</c:v>
                </c:pt>
                <c:pt idx="589">
                  <c:v>6.0588242606809097E-2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FF4-401F-A29C-7EB852085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57808"/>
        <c:axId val="1"/>
      </c:scatterChart>
      <c:valAx>
        <c:axId val="458057808"/>
        <c:scaling>
          <c:orientation val="minMax"/>
          <c:max val="75000"/>
          <c:min val="-1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2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57808"/>
        <c:crosses val="autoZero"/>
        <c:crossBetween val="midCat"/>
        <c:minorUnit val="0.0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804245014508004"/>
          <c:y val="2.93501048218029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68003363589998"/>
          <c:y val="0.10691845788795919"/>
          <c:w val="0.8335291992927073"/>
          <c:h val="0.76729716837241302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Q_fit!$D$21:$D$967</c:f>
              <c:numCache>
                <c:formatCode>General</c:formatCode>
                <c:ptCount val="947"/>
                <c:pt idx="0">
                  <c:v>-0.31530000000000002</c:v>
                </c:pt>
                <c:pt idx="1">
                  <c:v>-0.16985</c:v>
                </c:pt>
                <c:pt idx="2">
                  <c:v>-0.15620000000000001</c:v>
                </c:pt>
                <c:pt idx="3">
                  <c:v>-0.15615000000000001</c:v>
                </c:pt>
                <c:pt idx="4">
                  <c:v>-0.151</c:v>
                </c:pt>
                <c:pt idx="5">
                  <c:v>-0.14380000000000001</c:v>
                </c:pt>
                <c:pt idx="6">
                  <c:v>-0.14374999999999999</c:v>
                </c:pt>
                <c:pt idx="7">
                  <c:v>-0.1434</c:v>
                </c:pt>
                <c:pt idx="8">
                  <c:v>-0.1429</c:v>
                </c:pt>
                <c:pt idx="9">
                  <c:v>-0.14249999999999999</c:v>
                </c:pt>
                <c:pt idx="10">
                  <c:v>-2.605E-2</c:v>
                </c:pt>
                <c:pt idx="11">
                  <c:v>-2.8999999999999998E-3</c:v>
                </c:pt>
                <c:pt idx="12">
                  <c:v>0</c:v>
                </c:pt>
                <c:pt idx="13">
                  <c:v>0</c:v>
                </c:pt>
                <c:pt idx="14">
                  <c:v>1.3500000000000001E-3</c:v>
                </c:pt>
                <c:pt idx="15">
                  <c:v>2.2000000000000001E-3</c:v>
                </c:pt>
                <c:pt idx="16">
                  <c:v>2.65E-3</c:v>
                </c:pt>
                <c:pt idx="17">
                  <c:v>1.24E-2</c:v>
                </c:pt>
                <c:pt idx="18">
                  <c:v>1.2449999999999999E-2</c:v>
                </c:pt>
                <c:pt idx="19">
                  <c:v>1.325E-2</c:v>
                </c:pt>
                <c:pt idx="20">
                  <c:v>1.3299999999999999E-2</c:v>
                </c:pt>
                <c:pt idx="21">
                  <c:v>0.13264999999999999</c:v>
                </c:pt>
                <c:pt idx="22">
                  <c:v>0.13305</c:v>
                </c:pt>
                <c:pt idx="23">
                  <c:v>0.14419999999999999</c:v>
                </c:pt>
                <c:pt idx="24">
                  <c:v>0.15625</c:v>
                </c:pt>
                <c:pt idx="25">
                  <c:v>0.15745000000000001</c:v>
                </c:pt>
                <c:pt idx="26">
                  <c:v>0.15964999999999999</c:v>
                </c:pt>
                <c:pt idx="27">
                  <c:v>0.1605</c:v>
                </c:pt>
                <c:pt idx="28">
                  <c:v>0.16089999999999999</c:v>
                </c:pt>
                <c:pt idx="29">
                  <c:v>0.16175</c:v>
                </c:pt>
                <c:pt idx="30">
                  <c:v>0.1618</c:v>
                </c:pt>
                <c:pt idx="31">
                  <c:v>0.16184999999999999</c:v>
                </c:pt>
                <c:pt idx="32">
                  <c:v>0.16220000000000001</c:v>
                </c:pt>
                <c:pt idx="33">
                  <c:v>0.16345000000000001</c:v>
                </c:pt>
                <c:pt idx="34">
                  <c:v>0.31624999999999998</c:v>
                </c:pt>
                <c:pt idx="35">
                  <c:v>0.31664999999999999</c:v>
                </c:pt>
                <c:pt idx="36">
                  <c:v>0.32224999999999998</c:v>
                </c:pt>
                <c:pt idx="37">
                  <c:v>0.34920000000000001</c:v>
                </c:pt>
                <c:pt idx="38">
                  <c:v>0.42799999999999999</c:v>
                </c:pt>
                <c:pt idx="39">
                  <c:v>0.44424999999999998</c:v>
                </c:pt>
                <c:pt idx="40">
                  <c:v>0.44514999999999999</c:v>
                </c:pt>
                <c:pt idx="41">
                  <c:v>0.44769999999999999</c:v>
                </c:pt>
                <c:pt idx="42">
                  <c:v>0.4481</c:v>
                </c:pt>
                <c:pt idx="43">
                  <c:v>0.45024999999999998</c:v>
                </c:pt>
                <c:pt idx="44">
                  <c:v>0.45065</c:v>
                </c:pt>
                <c:pt idx="45">
                  <c:v>0.45065</c:v>
                </c:pt>
                <c:pt idx="46">
                  <c:v>0.45150000000000001</c:v>
                </c:pt>
                <c:pt idx="47">
                  <c:v>0.46560000000000001</c:v>
                </c:pt>
                <c:pt idx="48">
                  <c:v>0.46729999999999999</c:v>
                </c:pt>
                <c:pt idx="49">
                  <c:v>0.47544999999999998</c:v>
                </c:pt>
                <c:pt idx="50">
                  <c:v>0.47670000000000001</c:v>
                </c:pt>
                <c:pt idx="51">
                  <c:v>0.47670000000000001</c:v>
                </c:pt>
                <c:pt idx="52">
                  <c:v>0.48525000000000001</c:v>
                </c:pt>
                <c:pt idx="53">
                  <c:v>0.4854</c:v>
                </c:pt>
                <c:pt idx="54">
                  <c:v>0.49249999999999999</c:v>
                </c:pt>
                <c:pt idx="55">
                  <c:v>0.50080000000000002</c:v>
                </c:pt>
                <c:pt idx="56">
                  <c:v>0.50319999999999998</c:v>
                </c:pt>
                <c:pt idx="57">
                  <c:v>0.51229999999999998</c:v>
                </c:pt>
                <c:pt idx="58">
                  <c:v>0.51529999999999998</c:v>
                </c:pt>
                <c:pt idx="59">
                  <c:v>0.51559999999999995</c:v>
                </c:pt>
                <c:pt idx="60">
                  <c:v>0.53495000000000004</c:v>
                </c:pt>
                <c:pt idx="61">
                  <c:v>0.62404999999999999</c:v>
                </c:pt>
                <c:pt idx="62">
                  <c:v>0.62434999999999996</c:v>
                </c:pt>
                <c:pt idx="63">
                  <c:v>0.64400000000000002</c:v>
                </c:pt>
                <c:pt idx="64">
                  <c:v>0.66239999999999999</c:v>
                </c:pt>
                <c:pt idx="65">
                  <c:v>0.66325000000000001</c:v>
                </c:pt>
                <c:pt idx="66">
                  <c:v>0.66539999999999999</c:v>
                </c:pt>
                <c:pt idx="67">
                  <c:v>0.67864999999999998</c:v>
                </c:pt>
                <c:pt idx="68">
                  <c:v>0.67995000000000005</c:v>
                </c:pt>
                <c:pt idx="69">
                  <c:v>0.70135000000000003</c:v>
                </c:pt>
                <c:pt idx="70">
                  <c:v>0.75744999999999996</c:v>
                </c:pt>
                <c:pt idx="71">
                  <c:v>0.75829999999999997</c:v>
                </c:pt>
                <c:pt idx="72">
                  <c:v>0.76554999999999995</c:v>
                </c:pt>
                <c:pt idx="73">
                  <c:v>0.77595000000000003</c:v>
                </c:pt>
                <c:pt idx="74">
                  <c:v>0.87565000000000004</c:v>
                </c:pt>
                <c:pt idx="75">
                  <c:v>0.93674999999999997</c:v>
                </c:pt>
                <c:pt idx="76">
                  <c:v>0.95165</c:v>
                </c:pt>
                <c:pt idx="77">
                  <c:v>0.97819999999999996</c:v>
                </c:pt>
                <c:pt idx="78">
                  <c:v>0.99444999999999995</c:v>
                </c:pt>
                <c:pt idx="79">
                  <c:v>1.0677000000000001</c:v>
                </c:pt>
                <c:pt idx="80">
                  <c:v>1.0685500000000001</c:v>
                </c:pt>
                <c:pt idx="81">
                  <c:v>1.0693999999999999</c:v>
                </c:pt>
                <c:pt idx="82">
                  <c:v>1.11385</c:v>
                </c:pt>
                <c:pt idx="83">
                  <c:v>1.1173500000000001</c:v>
                </c:pt>
                <c:pt idx="84">
                  <c:v>1.1194</c:v>
                </c:pt>
                <c:pt idx="85">
                  <c:v>1.1271</c:v>
                </c:pt>
                <c:pt idx="86">
                  <c:v>1.2038500000000001</c:v>
                </c:pt>
                <c:pt idx="87">
                  <c:v>1.2155</c:v>
                </c:pt>
                <c:pt idx="88">
                  <c:v>1.21635</c:v>
                </c:pt>
                <c:pt idx="89">
                  <c:v>1.2225999999999999</c:v>
                </c:pt>
                <c:pt idx="90">
                  <c:v>1.22905</c:v>
                </c:pt>
                <c:pt idx="91">
                  <c:v>1.2334499999999999</c:v>
                </c:pt>
                <c:pt idx="92">
                  <c:v>1.23465</c:v>
                </c:pt>
                <c:pt idx="93">
                  <c:v>1.2398499999999999</c:v>
                </c:pt>
                <c:pt idx="94">
                  <c:v>1.2414000000000001</c:v>
                </c:pt>
                <c:pt idx="95">
                  <c:v>1.2462500000000001</c:v>
                </c:pt>
                <c:pt idx="96">
                  <c:v>1.24675</c:v>
                </c:pt>
                <c:pt idx="97">
                  <c:v>1.2479499999999999</c:v>
                </c:pt>
                <c:pt idx="98">
                  <c:v>1.248</c:v>
                </c:pt>
                <c:pt idx="99">
                  <c:v>1.2480500000000001</c:v>
                </c:pt>
                <c:pt idx="100">
                  <c:v>1.2497</c:v>
                </c:pt>
                <c:pt idx="101">
                  <c:v>1.2556499999999999</c:v>
                </c:pt>
                <c:pt idx="102">
                  <c:v>1.2557</c:v>
                </c:pt>
                <c:pt idx="103">
                  <c:v>1.25905</c:v>
                </c:pt>
                <c:pt idx="104">
                  <c:v>1.2591000000000001</c:v>
                </c:pt>
                <c:pt idx="105">
                  <c:v>1.26105</c:v>
                </c:pt>
                <c:pt idx="106">
                  <c:v>1.27135</c:v>
                </c:pt>
                <c:pt idx="107">
                  <c:v>1.2726999999999999</c:v>
                </c:pt>
                <c:pt idx="108">
                  <c:v>1.27315</c:v>
                </c:pt>
                <c:pt idx="109">
                  <c:v>1.2751999999999999</c:v>
                </c:pt>
                <c:pt idx="110">
                  <c:v>1.2760499999999999</c:v>
                </c:pt>
                <c:pt idx="111">
                  <c:v>1.3026</c:v>
                </c:pt>
                <c:pt idx="112">
                  <c:v>1.3167</c:v>
                </c:pt>
                <c:pt idx="113">
                  <c:v>1.31755</c:v>
                </c:pt>
                <c:pt idx="114">
                  <c:v>1.3197000000000001</c:v>
                </c:pt>
                <c:pt idx="115">
                  <c:v>1.3502000000000001</c:v>
                </c:pt>
                <c:pt idx="116">
                  <c:v>1.35575</c:v>
                </c:pt>
                <c:pt idx="117">
                  <c:v>1.3634500000000001</c:v>
                </c:pt>
                <c:pt idx="118">
                  <c:v>1.36985</c:v>
                </c:pt>
                <c:pt idx="119">
                  <c:v>1.3767</c:v>
                </c:pt>
                <c:pt idx="120">
                  <c:v>1.3784000000000001</c:v>
                </c:pt>
                <c:pt idx="121">
                  <c:v>1.38015</c:v>
                </c:pt>
                <c:pt idx="122">
                  <c:v>1.3831</c:v>
                </c:pt>
                <c:pt idx="123">
                  <c:v>1.3907499999999999</c:v>
                </c:pt>
                <c:pt idx="124">
                  <c:v>1.39245</c:v>
                </c:pt>
                <c:pt idx="125">
                  <c:v>1.4048499999999999</c:v>
                </c:pt>
                <c:pt idx="126">
                  <c:v>1.4087000000000001</c:v>
                </c:pt>
                <c:pt idx="127">
                  <c:v>1.4177</c:v>
                </c:pt>
                <c:pt idx="128">
                  <c:v>1.4313499999999999</c:v>
                </c:pt>
                <c:pt idx="129">
                  <c:v>1.4575</c:v>
                </c:pt>
                <c:pt idx="130">
                  <c:v>1.4621999999999999</c:v>
                </c:pt>
                <c:pt idx="131">
                  <c:v>1.48315</c:v>
                </c:pt>
                <c:pt idx="132">
                  <c:v>1.52305</c:v>
                </c:pt>
                <c:pt idx="133">
                  <c:v>1.5289999999999999</c:v>
                </c:pt>
                <c:pt idx="134">
                  <c:v>1.5388500000000001</c:v>
                </c:pt>
                <c:pt idx="135">
                  <c:v>1.5508</c:v>
                </c:pt>
                <c:pt idx="136">
                  <c:v>1.5598000000000001</c:v>
                </c:pt>
                <c:pt idx="137">
                  <c:v>1.5615000000000001</c:v>
                </c:pt>
                <c:pt idx="138">
                  <c:v>1.5726</c:v>
                </c:pt>
                <c:pt idx="139">
                  <c:v>1.5772999999999999</c:v>
                </c:pt>
                <c:pt idx="140">
                  <c:v>1.6188</c:v>
                </c:pt>
                <c:pt idx="141">
                  <c:v>1.6325000000000001</c:v>
                </c:pt>
                <c:pt idx="142">
                  <c:v>1.66855</c:v>
                </c:pt>
                <c:pt idx="143">
                  <c:v>1.6878</c:v>
                </c:pt>
                <c:pt idx="144">
                  <c:v>1.6997</c:v>
                </c:pt>
                <c:pt idx="145">
                  <c:v>1.6997500000000001</c:v>
                </c:pt>
                <c:pt idx="146">
                  <c:v>1.7091499999999999</c:v>
                </c:pt>
                <c:pt idx="147">
                  <c:v>1.7219500000000001</c:v>
                </c:pt>
                <c:pt idx="148">
                  <c:v>1.72675</c:v>
                </c:pt>
                <c:pt idx="149">
                  <c:v>1.7322</c:v>
                </c:pt>
                <c:pt idx="150">
                  <c:v>1.7356499999999999</c:v>
                </c:pt>
                <c:pt idx="151">
                  <c:v>1.75875</c:v>
                </c:pt>
                <c:pt idx="152">
                  <c:v>1.7814000000000001</c:v>
                </c:pt>
                <c:pt idx="153">
                  <c:v>1.8255999999999999</c:v>
                </c:pt>
                <c:pt idx="154">
                  <c:v>1.8332999999999999</c:v>
                </c:pt>
                <c:pt idx="155">
                  <c:v>1.835</c:v>
                </c:pt>
                <c:pt idx="156">
                  <c:v>1.84185</c:v>
                </c:pt>
                <c:pt idx="157">
                  <c:v>1.8610500000000001</c:v>
                </c:pt>
                <c:pt idx="158">
                  <c:v>1.8670500000000001</c:v>
                </c:pt>
                <c:pt idx="159">
                  <c:v>1.8684000000000001</c:v>
                </c:pt>
                <c:pt idx="160">
                  <c:v>1.8722000000000001</c:v>
                </c:pt>
                <c:pt idx="161">
                  <c:v>1.8734500000000001</c:v>
                </c:pt>
                <c:pt idx="162">
                  <c:v>1.8743000000000001</c:v>
                </c:pt>
                <c:pt idx="163">
                  <c:v>1.8755999999999999</c:v>
                </c:pt>
                <c:pt idx="164">
                  <c:v>1.8759999999999999</c:v>
                </c:pt>
                <c:pt idx="165">
                  <c:v>1.87815</c:v>
                </c:pt>
                <c:pt idx="166">
                  <c:v>1.8782000000000001</c:v>
                </c:pt>
                <c:pt idx="167">
                  <c:v>1.879</c:v>
                </c:pt>
                <c:pt idx="168">
                  <c:v>1.8790500000000001</c:v>
                </c:pt>
                <c:pt idx="169">
                  <c:v>1.87985</c:v>
                </c:pt>
                <c:pt idx="170">
                  <c:v>1.8798999999999999</c:v>
                </c:pt>
                <c:pt idx="171">
                  <c:v>1.8851</c:v>
                </c:pt>
                <c:pt idx="172">
                  <c:v>1.8888</c:v>
                </c:pt>
                <c:pt idx="173">
                  <c:v>1.8892500000000001</c:v>
                </c:pt>
                <c:pt idx="174">
                  <c:v>1.8952500000000001</c:v>
                </c:pt>
                <c:pt idx="175">
                  <c:v>1.9085000000000001</c:v>
                </c:pt>
                <c:pt idx="176">
                  <c:v>1.9145000000000001</c:v>
                </c:pt>
                <c:pt idx="177">
                  <c:v>1.9175</c:v>
                </c:pt>
                <c:pt idx="178">
                  <c:v>1.93035</c:v>
                </c:pt>
                <c:pt idx="179">
                  <c:v>1.9337500000000001</c:v>
                </c:pt>
                <c:pt idx="180">
                  <c:v>1.9354499999999999</c:v>
                </c:pt>
                <c:pt idx="181">
                  <c:v>1.99505</c:v>
                </c:pt>
                <c:pt idx="182">
                  <c:v>1.99715</c:v>
                </c:pt>
                <c:pt idx="183">
                  <c:v>1.998</c:v>
                </c:pt>
                <c:pt idx="184">
                  <c:v>1.9988999999999999</c:v>
                </c:pt>
                <c:pt idx="185">
                  <c:v>2.004</c:v>
                </c:pt>
                <c:pt idx="186">
                  <c:v>2.0133999999999999</c:v>
                </c:pt>
                <c:pt idx="187">
                  <c:v>2.016</c:v>
                </c:pt>
                <c:pt idx="188">
                  <c:v>2.0164</c:v>
                </c:pt>
                <c:pt idx="189">
                  <c:v>2.02155</c:v>
                </c:pt>
                <c:pt idx="190">
                  <c:v>2.0224000000000002</c:v>
                </c:pt>
                <c:pt idx="191">
                  <c:v>2.03355</c:v>
                </c:pt>
                <c:pt idx="192">
                  <c:v>2.0343499999999999</c:v>
                </c:pt>
                <c:pt idx="193">
                  <c:v>2.0446499999999999</c:v>
                </c:pt>
                <c:pt idx="194">
                  <c:v>2.0450499999999998</c:v>
                </c:pt>
                <c:pt idx="195">
                  <c:v>2.0651000000000002</c:v>
                </c:pt>
                <c:pt idx="196">
                  <c:v>2.0920999999999998</c:v>
                </c:pt>
                <c:pt idx="197">
                  <c:v>2.0937999999999999</c:v>
                </c:pt>
                <c:pt idx="198">
                  <c:v>2.0942500000000002</c:v>
                </c:pt>
                <c:pt idx="199">
                  <c:v>2.0972499999999998</c:v>
                </c:pt>
                <c:pt idx="200">
                  <c:v>2.1507999999999998</c:v>
                </c:pt>
                <c:pt idx="201">
                  <c:v>2.1606000000000001</c:v>
                </c:pt>
                <c:pt idx="202">
                  <c:v>2.17855</c:v>
                </c:pt>
                <c:pt idx="203">
                  <c:v>2.2174499999999999</c:v>
                </c:pt>
                <c:pt idx="204">
                  <c:v>2.2179000000000002</c:v>
                </c:pt>
                <c:pt idx="205">
                  <c:v>2.2341500000000001</c:v>
                </c:pt>
                <c:pt idx="206">
                  <c:v>2.2342</c:v>
                </c:pt>
                <c:pt idx="207">
                  <c:v>2.2342</c:v>
                </c:pt>
                <c:pt idx="208">
                  <c:v>2.3223500000000001</c:v>
                </c:pt>
                <c:pt idx="209">
                  <c:v>2.3266499999999999</c:v>
                </c:pt>
                <c:pt idx="210">
                  <c:v>2.3477000000000001</c:v>
                </c:pt>
                <c:pt idx="211">
                  <c:v>2.34815</c:v>
                </c:pt>
                <c:pt idx="212">
                  <c:v>2.3481999999999998</c:v>
                </c:pt>
                <c:pt idx="213">
                  <c:v>2.3482500000000002</c:v>
                </c:pt>
                <c:pt idx="214">
                  <c:v>2.3485499999999999</c:v>
                </c:pt>
                <c:pt idx="215">
                  <c:v>2.3485999999999998</c:v>
                </c:pt>
                <c:pt idx="216">
                  <c:v>2.3659500000000002</c:v>
                </c:pt>
                <c:pt idx="217">
                  <c:v>2.37235</c:v>
                </c:pt>
                <c:pt idx="218">
                  <c:v>2.3959000000000001</c:v>
                </c:pt>
                <c:pt idx="219">
                  <c:v>2.4657499999999999</c:v>
                </c:pt>
                <c:pt idx="220">
                  <c:v>2.4901</c:v>
                </c:pt>
                <c:pt idx="221">
                  <c:v>2.49695</c:v>
                </c:pt>
                <c:pt idx="222">
                  <c:v>2.5028999999999999</c:v>
                </c:pt>
                <c:pt idx="223">
                  <c:v>2.5169999999999999</c:v>
                </c:pt>
                <c:pt idx="224">
                  <c:v>2.5230000000000001</c:v>
                </c:pt>
                <c:pt idx="225">
                  <c:v>2.5371000000000001</c:v>
                </c:pt>
                <c:pt idx="226">
                  <c:v>2.5486499999999999</c:v>
                </c:pt>
                <c:pt idx="227">
                  <c:v>2.5568</c:v>
                </c:pt>
                <c:pt idx="228">
                  <c:v>2.6244999999999998</c:v>
                </c:pt>
                <c:pt idx="229">
                  <c:v>2.63645</c:v>
                </c:pt>
                <c:pt idx="230">
                  <c:v>2.6429</c:v>
                </c:pt>
                <c:pt idx="231">
                  <c:v>2.6497000000000002</c:v>
                </c:pt>
                <c:pt idx="232">
                  <c:v>2.6556500000000001</c:v>
                </c:pt>
                <c:pt idx="233">
                  <c:v>2.6659000000000002</c:v>
                </c:pt>
                <c:pt idx="234">
                  <c:v>2.6684999999999999</c:v>
                </c:pt>
                <c:pt idx="235">
                  <c:v>2.6728000000000001</c:v>
                </c:pt>
                <c:pt idx="236">
                  <c:v>2.6749000000000001</c:v>
                </c:pt>
                <c:pt idx="237">
                  <c:v>2.6792500000000001</c:v>
                </c:pt>
                <c:pt idx="238">
                  <c:v>2.68005</c:v>
                </c:pt>
                <c:pt idx="239">
                  <c:v>2.6966999999999999</c:v>
                </c:pt>
                <c:pt idx="240">
                  <c:v>2.6984499999999998</c:v>
                </c:pt>
                <c:pt idx="241">
                  <c:v>2.6997499999999999</c:v>
                </c:pt>
                <c:pt idx="242">
                  <c:v>2.70655</c:v>
                </c:pt>
                <c:pt idx="243">
                  <c:v>2.7095500000000001</c:v>
                </c:pt>
                <c:pt idx="244">
                  <c:v>2.7567499999999998</c:v>
                </c:pt>
                <c:pt idx="245">
                  <c:v>2.7888000000000002</c:v>
                </c:pt>
                <c:pt idx="246">
                  <c:v>2.7977500000000002</c:v>
                </c:pt>
                <c:pt idx="247">
                  <c:v>2.8024499999999999</c:v>
                </c:pt>
                <c:pt idx="248">
                  <c:v>2.8079999999999998</c:v>
                </c:pt>
                <c:pt idx="249">
                  <c:v>2.8170000000000002</c:v>
                </c:pt>
                <c:pt idx="250">
                  <c:v>2.8174000000000001</c:v>
                </c:pt>
                <c:pt idx="251">
                  <c:v>2.8268499999999999</c:v>
                </c:pt>
                <c:pt idx="252">
                  <c:v>2.8409499999999999</c:v>
                </c:pt>
                <c:pt idx="253">
                  <c:v>2.8563499999999999</c:v>
                </c:pt>
                <c:pt idx="254">
                  <c:v>2.8708999999999998</c:v>
                </c:pt>
                <c:pt idx="255">
                  <c:v>2.9402499999999998</c:v>
                </c:pt>
                <c:pt idx="256">
                  <c:v>2.9411499999999999</c:v>
                </c:pt>
                <c:pt idx="257">
                  <c:v>2.9466999999999999</c:v>
                </c:pt>
                <c:pt idx="258">
                  <c:v>2.9492500000000001</c:v>
                </c:pt>
                <c:pt idx="259">
                  <c:v>2.9761500000000001</c:v>
                </c:pt>
                <c:pt idx="260">
                  <c:v>2.9765999999999999</c:v>
                </c:pt>
                <c:pt idx="261">
                  <c:v>3.0116999999999998</c:v>
                </c:pt>
                <c:pt idx="262">
                  <c:v>3.0742500000000001</c:v>
                </c:pt>
                <c:pt idx="263">
                  <c:v>3.0934499999999998</c:v>
                </c:pt>
                <c:pt idx="264">
                  <c:v>3.0951499999999998</c:v>
                </c:pt>
                <c:pt idx="265">
                  <c:v>3.1046</c:v>
                </c:pt>
                <c:pt idx="266">
                  <c:v>3.1093000000000002</c:v>
                </c:pt>
                <c:pt idx="267">
                  <c:v>3.1165500000000002</c:v>
                </c:pt>
                <c:pt idx="268">
                  <c:v>3.1166</c:v>
                </c:pt>
                <c:pt idx="269">
                  <c:v>3.1229499999999999</c:v>
                </c:pt>
                <c:pt idx="270">
                  <c:v>3.1327500000000001</c:v>
                </c:pt>
                <c:pt idx="271">
                  <c:v>3.1465000000000001</c:v>
                </c:pt>
                <c:pt idx="272">
                  <c:v>3.1661999999999999</c:v>
                </c:pt>
                <c:pt idx="273">
                  <c:v>3.1806999999999999</c:v>
                </c:pt>
                <c:pt idx="274">
                  <c:v>3.1845500000000002</c:v>
                </c:pt>
                <c:pt idx="275">
                  <c:v>3.2449499999999998</c:v>
                </c:pt>
                <c:pt idx="276">
                  <c:v>3.2450000000000001</c:v>
                </c:pt>
                <c:pt idx="277">
                  <c:v>3.2522000000000002</c:v>
                </c:pt>
                <c:pt idx="278">
                  <c:v>3.2595000000000001</c:v>
                </c:pt>
                <c:pt idx="279">
                  <c:v>3.2787000000000002</c:v>
                </c:pt>
                <c:pt idx="280">
                  <c:v>3.2787000000000002</c:v>
                </c:pt>
                <c:pt idx="281">
                  <c:v>3.3163499999999999</c:v>
                </c:pt>
                <c:pt idx="282">
                  <c:v>3.3304499999999999</c:v>
                </c:pt>
                <c:pt idx="283">
                  <c:v>3.3394499999999998</c:v>
                </c:pt>
                <c:pt idx="284">
                  <c:v>3.3403</c:v>
                </c:pt>
                <c:pt idx="285">
                  <c:v>3.3913000000000002</c:v>
                </c:pt>
                <c:pt idx="286">
                  <c:v>3.4229500000000002</c:v>
                </c:pt>
                <c:pt idx="287">
                  <c:v>3.4643999999999999</c:v>
                </c:pt>
                <c:pt idx="288">
                  <c:v>3.4935</c:v>
                </c:pt>
                <c:pt idx="289">
                  <c:v>3.49735</c:v>
                </c:pt>
                <c:pt idx="290">
                  <c:v>3.5646499999999999</c:v>
                </c:pt>
                <c:pt idx="291">
                  <c:v>3.5680000000000001</c:v>
                </c:pt>
                <c:pt idx="292">
                  <c:v>3.57185</c:v>
                </c:pt>
                <c:pt idx="293">
                  <c:v>3.5992000000000002</c:v>
                </c:pt>
                <c:pt idx="294">
                  <c:v>3.6103999999999998</c:v>
                </c:pt>
                <c:pt idx="295">
                  <c:v>3.6240000000000001</c:v>
                </c:pt>
                <c:pt idx="296">
                  <c:v>3.7165499999999998</c:v>
                </c:pt>
                <c:pt idx="297">
                  <c:v>3.7220499999999999</c:v>
                </c:pt>
                <c:pt idx="298">
                  <c:v>3.7429999999999999</c:v>
                </c:pt>
                <c:pt idx="299">
                  <c:v>3.7575500000000002</c:v>
                </c:pt>
                <c:pt idx="300">
                  <c:v>3.7596500000000002</c:v>
                </c:pt>
                <c:pt idx="301">
                  <c:v>3.7742</c:v>
                </c:pt>
                <c:pt idx="302">
                  <c:v>3.7801999999999998</c:v>
                </c:pt>
                <c:pt idx="303">
                  <c:v>3.7995000000000001</c:v>
                </c:pt>
                <c:pt idx="304">
                  <c:v>3.8041999999999998</c:v>
                </c:pt>
                <c:pt idx="305">
                  <c:v>3.8616000000000001</c:v>
                </c:pt>
                <c:pt idx="306">
                  <c:v>3.86415</c:v>
                </c:pt>
                <c:pt idx="307">
                  <c:v>3.8645499999999999</c:v>
                </c:pt>
                <c:pt idx="308">
                  <c:v>3.8791000000000002</c:v>
                </c:pt>
                <c:pt idx="309">
                  <c:v>3.8910499999999999</c:v>
                </c:pt>
                <c:pt idx="310">
                  <c:v>3.9005999999999998</c:v>
                </c:pt>
                <c:pt idx="311">
                  <c:v>3.9039000000000001</c:v>
                </c:pt>
                <c:pt idx="312">
                  <c:v>3.9154499999999999</c:v>
                </c:pt>
                <c:pt idx="313">
                  <c:v>3.9380999999999999</c:v>
                </c:pt>
                <c:pt idx="314">
                  <c:v>3.9437000000000002</c:v>
                </c:pt>
                <c:pt idx="315">
                  <c:v>3.9650500000000002</c:v>
                </c:pt>
                <c:pt idx="316">
                  <c:v>4.0079500000000001</c:v>
                </c:pt>
                <c:pt idx="317">
                  <c:v>4.0305999999999997</c:v>
                </c:pt>
                <c:pt idx="318">
                  <c:v>4.0387000000000004</c:v>
                </c:pt>
                <c:pt idx="319">
                  <c:v>4.04725</c:v>
                </c:pt>
                <c:pt idx="320">
                  <c:v>4.0567000000000002</c:v>
                </c:pt>
                <c:pt idx="321">
                  <c:v>4.0682</c:v>
                </c:pt>
                <c:pt idx="322">
                  <c:v>4.0792999999999999</c:v>
                </c:pt>
                <c:pt idx="323">
                  <c:v>4.0820499999999997</c:v>
                </c:pt>
                <c:pt idx="324">
                  <c:v>4.1097000000000001</c:v>
                </c:pt>
                <c:pt idx="325">
                  <c:v>4.1101000000000001</c:v>
                </c:pt>
                <c:pt idx="326">
                  <c:v>4.1641500000000002</c:v>
                </c:pt>
                <c:pt idx="327">
                  <c:v>4.2155500000000004</c:v>
                </c:pt>
                <c:pt idx="328">
                  <c:v>4.2156000000000002</c:v>
                </c:pt>
                <c:pt idx="329">
                  <c:v>4.2156500000000001</c:v>
                </c:pt>
                <c:pt idx="330">
                  <c:v>4.2160000000000002</c:v>
                </c:pt>
                <c:pt idx="331">
                  <c:v>4.2160500000000001</c:v>
                </c:pt>
                <c:pt idx="332">
                  <c:v>4.21645</c:v>
                </c:pt>
                <c:pt idx="333">
                  <c:v>4.2164999999999999</c:v>
                </c:pt>
                <c:pt idx="334">
                  <c:v>4.2431999999999999</c:v>
                </c:pt>
                <c:pt idx="335">
                  <c:v>4.2457500000000001</c:v>
                </c:pt>
                <c:pt idx="336">
                  <c:v>4.2457500000000001</c:v>
                </c:pt>
                <c:pt idx="337">
                  <c:v>4.2458</c:v>
                </c:pt>
                <c:pt idx="338">
                  <c:v>4.2475500000000004</c:v>
                </c:pt>
                <c:pt idx="339">
                  <c:v>4.2476000000000003</c:v>
                </c:pt>
                <c:pt idx="340">
                  <c:v>4.2542999999999997</c:v>
                </c:pt>
                <c:pt idx="341">
                  <c:v>4.2543499999999996</c:v>
                </c:pt>
                <c:pt idx="342">
                  <c:v>4.2544000000000004</c:v>
                </c:pt>
                <c:pt idx="343">
                  <c:v>4.2582000000000004</c:v>
                </c:pt>
                <c:pt idx="344">
                  <c:v>4.28085</c:v>
                </c:pt>
                <c:pt idx="345">
                  <c:v>4.3853</c:v>
                </c:pt>
                <c:pt idx="346">
                  <c:v>4.5049000000000001</c:v>
                </c:pt>
                <c:pt idx="347">
                  <c:v>4.5090000000000003</c:v>
                </c:pt>
                <c:pt idx="348">
                  <c:v>4.5090500000000002</c:v>
                </c:pt>
                <c:pt idx="349">
                  <c:v>4.5090500000000002</c:v>
                </c:pt>
                <c:pt idx="350">
                  <c:v>4.5368000000000004</c:v>
                </c:pt>
                <c:pt idx="351">
                  <c:v>4.66005</c:v>
                </c:pt>
                <c:pt idx="352">
                  <c:v>4.66005</c:v>
                </c:pt>
                <c:pt idx="353">
                  <c:v>4.6613499999999997</c:v>
                </c:pt>
                <c:pt idx="354">
                  <c:v>4.6613499999999997</c:v>
                </c:pt>
                <c:pt idx="355">
                  <c:v>4.6681999999999997</c:v>
                </c:pt>
                <c:pt idx="356">
                  <c:v>4.6797500000000003</c:v>
                </c:pt>
                <c:pt idx="357">
                  <c:v>4.681</c:v>
                </c:pt>
                <c:pt idx="358">
                  <c:v>4.6830999999999996</c:v>
                </c:pt>
                <c:pt idx="359">
                  <c:v>4.6830999999999996</c:v>
                </c:pt>
                <c:pt idx="360">
                  <c:v>4.6831500000000004</c:v>
                </c:pt>
                <c:pt idx="361">
                  <c:v>4.6832000000000003</c:v>
                </c:pt>
                <c:pt idx="362">
                  <c:v>4.6832000000000003</c:v>
                </c:pt>
                <c:pt idx="363">
                  <c:v>4.806</c:v>
                </c:pt>
                <c:pt idx="364">
                  <c:v>4.8286499999999997</c:v>
                </c:pt>
                <c:pt idx="365">
                  <c:v>4.8287000000000004</c:v>
                </c:pt>
                <c:pt idx="366">
                  <c:v>4.8422999999999998</c:v>
                </c:pt>
                <c:pt idx="367">
                  <c:v>4.8598499999999998</c:v>
                </c:pt>
                <c:pt idx="368">
                  <c:v>4.8598999999999997</c:v>
                </c:pt>
                <c:pt idx="369">
                  <c:v>4.9055999999999997</c:v>
                </c:pt>
                <c:pt idx="370">
                  <c:v>4.9094499999999996</c:v>
                </c:pt>
                <c:pt idx="371">
                  <c:v>4.9094499999999996</c:v>
                </c:pt>
                <c:pt idx="372">
                  <c:v>4.9741499999999998</c:v>
                </c:pt>
                <c:pt idx="373">
                  <c:v>4.9753999999999996</c:v>
                </c:pt>
                <c:pt idx="374">
                  <c:v>4.9784499999999996</c:v>
                </c:pt>
                <c:pt idx="375">
                  <c:v>4.9809999999999999</c:v>
                </c:pt>
                <c:pt idx="376">
                  <c:v>4.9826499999999996</c:v>
                </c:pt>
                <c:pt idx="377">
                  <c:v>4.9827000000000004</c:v>
                </c:pt>
                <c:pt idx="378">
                  <c:v>5.0075000000000003</c:v>
                </c:pt>
                <c:pt idx="379">
                  <c:v>5.0104499999999996</c:v>
                </c:pt>
                <c:pt idx="380">
                  <c:v>5.0327000000000002</c:v>
                </c:pt>
                <c:pt idx="381">
                  <c:v>5.0327000000000002</c:v>
                </c:pt>
                <c:pt idx="382">
                  <c:v>5.0327500000000001</c:v>
                </c:pt>
                <c:pt idx="383">
                  <c:v>5.03315</c:v>
                </c:pt>
                <c:pt idx="384">
                  <c:v>5.0339999999999998</c:v>
                </c:pt>
                <c:pt idx="385">
                  <c:v>5.0340499999999997</c:v>
                </c:pt>
                <c:pt idx="386">
                  <c:v>5.0648</c:v>
                </c:pt>
                <c:pt idx="387">
                  <c:v>5.1416000000000004</c:v>
                </c:pt>
                <c:pt idx="388">
                  <c:v>5.1416500000000003</c:v>
                </c:pt>
                <c:pt idx="389">
                  <c:v>5.1445999999999996</c:v>
                </c:pt>
                <c:pt idx="390">
                  <c:v>5.1446500000000004</c:v>
                </c:pt>
                <c:pt idx="391">
                  <c:v>5.1449999999999996</c:v>
                </c:pt>
                <c:pt idx="392">
                  <c:v>5.1450500000000003</c:v>
                </c:pt>
                <c:pt idx="393">
                  <c:v>5.1454500000000003</c:v>
                </c:pt>
                <c:pt idx="394">
                  <c:v>5.1455000000000002</c:v>
                </c:pt>
                <c:pt idx="395">
                  <c:v>5.1458500000000003</c:v>
                </c:pt>
                <c:pt idx="396">
                  <c:v>5.1459000000000001</c:v>
                </c:pt>
                <c:pt idx="397">
                  <c:v>5.14595</c:v>
                </c:pt>
                <c:pt idx="398">
                  <c:v>5.1471499999999999</c:v>
                </c:pt>
                <c:pt idx="399">
                  <c:v>5.1471999999999998</c:v>
                </c:pt>
                <c:pt idx="400">
                  <c:v>5.1475999999999997</c:v>
                </c:pt>
                <c:pt idx="401">
                  <c:v>5.1476499999999996</c:v>
                </c:pt>
                <c:pt idx="402">
                  <c:v>5.1479999999999997</c:v>
                </c:pt>
                <c:pt idx="403">
                  <c:v>5.1480499999999996</c:v>
                </c:pt>
                <c:pt idx="404">
                  <c:v>5.1484500000000004</c:v>
                </c:pt>
                <c:pt idx="405">
                  <c:v>5.1485000000000003</c:v>
                </c:pt>
                <c:pt idx="406">
                  <c:v>5.1488500000000004</c:v>
                </c:pt>
                <c:pt idx="407">
                  <c:v>5.1489000000000003</c:v>
                </c:pt>
                <c:pt idx="408">
                  <c:v>5.1493000000000002</c:v>
                </c:pt>
                <c:pt idx="409">
                  <c:v>5.1493000000000002</c:v>
                </c:pt>
                <c:pt idx="410">
                  <c:v>5.1493500000000001</c:v>
                </c:pt>
                <c:pt idx="411">
                  <c:v>5.1493500000000001</c:v>
                </c:pt>
                <c:pt idx="412">
                  <c:v>5.1497000000000002</c:v>
                </c:pt>
                <c:pt idx="413">
                  <c:v>5.14975</c:v>
                </c:pt>
                <c:pt idx="414">
                  <c:v>5.14975</c:v>
                </c:pt>
                <c:pt idx="415">
                  <c:v>5.1497999999999999</c:v>
                </c:pt>
                <c:pt idx="416">
                  <c:v>5.1497999999999999</c:v>
                </c:pt>
                <c:pt idx="417">
                  <c:v>5.15015</c:v>
                </c:pt>
                <c:pt idx="418">
                  <c:v>5.1501999999999999</c:v>
                </c:pt>
                <c:pt idx="419">
                  <c:v>5.1501999999999999</c:v>
                </c:pt>
                <c:pt idx="420">
                  <c:v>5.1502499999999998</c:v>
                </c:pt>
                <c:pt idx="421">
                  <c:v>5.1505999999999998</c:v>
                </c:pt>
                <c:pt idx="422">
                  <c:v>5.1505999999999998</c:v>
                </c:pt>
                <c:pt idx="423">
                  <c:v>5.1506499999999997</c:v>
                </c:pt>
                <c:pt idx="424">
                  <c:v>5.1506499999999997</c:v>
                </c:pt>
                <c:pt idx="425">
                  <c:v>5.1514499999999996</c:v>
                </c:pt>
                <c:pt idx="426">
                  <c:v>5.1515000000000004</c:v>
                </c:pt>
                <c:pt idx="427">
                  <c:v>5.1519000000000004</c:v>
                </c:pt>
                <c:pt idx="428">
                  <c:v>5.1522500000000004</c:v>
                </c:pt>
                <c:pt idx="429">
                  <c:v>5.1523000000000003</c:v>
                </c:pt>
                <c:pt idx="430">
                  <c:v>5.1523500000000002</c:v>
                </c:pt>
                <c:pt idx="431">
                  <c:v>5.1527000000000003</c:v>
                </c:pt>
                <c:pt idx="432">
                  <c:v>5.1527500000000002</c:v>
                </c:pt>
                <c:pt idx="433">
                  <c:v>5.1528</c:v>
                </c:pt>
                <c:pt idx="434">
                  <c:v>5.1531500000000001</c:v>
                </c:pt>
                <c:pt idx="435">
                  <c:v>5.1531500000000001</c:v>
                </c:pt>
                <c:pt idx="436">
                  <c:v>5.1532</c:v>
                </c:pt>
                <c:pt idx="437">
                  <c:v>5.1532</c:v>
                </c:pt>
                <c:pt idx="438">
                  <c:v>5.1535500000000001</c:v>
                </c:pt>
                <c:pt idx="439">
                  <c:v>5.1536</c:v>
                </c:pt>
                <c:pt idx="440">
                  <c:v>5.1536</c:v>
                </c:pt>
                <c:pt idx="441">
                  <c:v>5.1536499999999998</c:v>
                </c:pt>
                <c:pt idx="442">
                  <c:v>5.1536499999999998</c:v>
                </c:pt>
                <c:pt idx="443">
                  <c:v>5.1539999999999999</c:v>
                </c:pt>
                <c:pt idx="444">
                  <c:v>5.1540499999999998</c:v>
                </c:pt>
                <c:pt idx="445">
                  <c:v>5.1540499999999998</c:v>
                </c:pt>
                <c:pt idx="446">
                  <c:v>5.1540999999999997</c:v>
                </c:pt>
                <c:pt idx="447">
                  <c:v>5.1543999999999999</c:v>
                </c:pt>
                <c:pt idx="448">
                  <c:v>5.1544499999999998</c:v>
                </c:pt>
                <c:pt idx="449">
                  <c:v>5.1544499999999998</c:v>
                </c:pt>
                <c:pt idx="450">
                  <c:v>5.1544999999999996</c:v>
                </c:pt>
                <c:pt idx="451">
                  <c:v>5.1544999999999996</c:v>
                </c:pt>
                <c:pt idx="452">
                  <c:v>5.1548999999999996</c:v>
                </c:pt>
                <c:pt idx="453">
                  <c:v>5.1549500000000004</c:v>
                </c:pt>
                <c:pt idx="454">
                  <c:v>5.1595500000000003</c:v>
                </c:pt>
                <c:pt idx="455">
                  <c:v>5.1596000000000002</c:v>
                </c:pt>
                <c:pt idx="456">
                  <c:v>5.1760999999999999</c:v>
                </c:pt>
                <c:pt idx="457">
                  <c:v>5.1761499999999998</c:v>
                </c:pt>
                <c:pt idx="458">
                  <c:v>5.1761999999999997</c:v>
                </c:pt>
                <c:pt idx="459">
                  <c:v>5.1928999999999998</c:v>
                </c:pt>
                <c:pt idx="460">
                  <c:v>5.1929499999999997</c:v>
                </c:pt>
                <c:pt idx="461">
                  <c:v>5.1932999999999998</c:v>
                </c:pt>
                <c:pt idx="462">
                  <c:v>5.1933499999999997</c:v>
                </c:pt>
                <c:pt idx="463">
                  <c:v>5.1946000000000003</c:v>
                </c:pt>
                <c:pt idx="464">
                  <c:v>5.1946500000000002</c:v>
                </c:pt>
                <c:pt idx="465">
                  <c:v>5.1985999999999999</c:v>
                </c:pt>
                <c:pt idx="466">
                  <c:v>5.1985999999999999</c:v>
                </c:pt>
                <c:pt idx="467">
                  <c:v>5.1986499999999998</c:v>
                </c:pt>
                <c:pt idx="468">
                  <c:v>5.1986499999999998</c:v>
                </c:pt>
                <c:pt idx="469">
                  <c:v>5.3182</c:v>
                </c:pt>
                <c:pt idx="470">
                  <c:v>5.3182499999999999</c:v>
                </c:pt>
                <c:pt idx="471">
                  <c:v>5.319</c:v>
                </c:pt>
                <c:pt idx="472">
                  <c:v>5.3193999999999999</c:v>
                </c:pt>
                <c:pt idx="473">
                  <c:v>5.3237500000000004</c:v>
                </c:pt>
                <c:pt idx="474">
                  <c:v>5.3238000000000003</c:v>
                </c:pt>
                <c:pt idx="475">
                  <c:v>5.3240999999999996</c:v>
                </c:pt>
                <c:pt idx="476">
                  <c:v>5.3241500000000004</c:v>
                </c:pt>
                <c:pt idx="477">
                  <c:v>5.3242000000000003</c:v>
                </c:pt>
                <c:pt idx="478">
                  <c:v>5.3270499999999998</c:v>
                </c:pt>
                <c:pt idx="479">
                  <c:v>5.3270499999999998</c:v>
                </c:pt>
                <c:pt idx="480">
                  <c:v>5.3270999999999997</c:v>
                </c:pt>
                <c:pt idx="481">
                  <c:v>5.3270999999999997</c:v>
                </c:pt>
                <c:pt idx="482">
                  <c:v>5.3596000000000004</c:v>
                </c:pt>
                <c:pt idx="483">
                  <c:v>5.3596000000000004</c:v>
                </c:pt>
                <c:pt idx="484">
                  <c:v>5.3596500000000002</c:v>
                </c:pt>
                <c:pt idx="485">
                  <c:v>5.3597000000000001</c:v>
                </c:pt>
                <c:pt idx="486">
                  <c:v>5.4388500000000004</c:v>
                </c:pt>
                <c:pt idx="487">
                  <c:v>5.4443999999999999</c:v>
                </c:pt>
                <c:pt idx="488">
                  <c:v>5.4444499999999998</c:v>
                </c:pt>
                <c:pt idx="489">
                  <c:v>5.4461500000000003</c:v>
                </c:pt>
                <c:pt idx="490">
                  <c:v>5.4623499999999998</c:v>
                </c:pt>
                <c:pt idx="491">
                  <c:v>5.4631999999999996</c:v>
                </c:pt>
                <c:pt idx="492">
                  <c:v>5.4768999999999997</c:v>
                </c:pt>
                <c:pt idx="493">
                  <c:v>5.4923500000000001</c:v>
                </c:pt>
                <c:pt idx="494">
                  <c:v>5.5056000000000003</c:v>
                </c:pt>
                <c:pt idx="495">
                  <c:v>5.64215</c:v>
                </c:pt>
                <c:pt idx="496">
                  <c:v>5.6576000000000004</c:v>
                </c:pt>
                <c:pt idx="497">
                  <c:v>5.9061500000000002</c:v>
                </c:pt>
                <c:pt idx="498">
                  <c:v>5.9505499999999998</c:v>
                </c:pt>
                <c:pt idx="499">
                  <c:v>5.9505999999999997</c:v>
                </c:pt>
                <c:pt idx="500">
                  <c:v>6.1180000000000003</c:v>
                </c:pt>
                <c:pt idx="501">
                  <c:v>6.1180500000000002</c:v>
                </c:pt>
                <c:pt idx="502">
                  <c:v>6.2295999999999996</c:v>
                </c:pt>
                <c:pt idx="503">
                  <c:v>6.2296500000000004</c:v>
                </c:pt>
                <c:pt idx="504">
                  <c:v>6.4028999999999998</c:v>
                </c:pt>
                <c:pt idx="505">
                  <c:v>6.4055</c:v>
                </c:pt>
                <c:pt idx="506">
                  <c:v>6.4338499999999996</c:v>
                </c:pt>
              </c:numCache>
            </c:numRef>
          </c:xVal>
          <c:yVal>
            <c:numRef>
              <c:f>Q_fit!$E$21:$E$967</c:f>
              <c:numCache>
                <c:formatCode>General</c:formatCode>
                <c:ptCount val="947"/>
                <c:pt idx="0">
                  <c:v>1.1403999815229326E-4</c:v>
                </c:pt>
                <c:pt idx="1">
                  <c:v>5.019980002543889E-3</c:v>
                </c:pt>
                <c:pt idx="2">
                  <c:v>2.2421600006055087E-3</c:v>
                </c:pt>
                <c:pt idx="3">
                  <c:v>6.3968200047384016E-3</c:v>
                </c:pt>
                <c:pt idx="4">
                  <c:v>2.3268000004463829E-3</c:v>
                </c:pt>
                <c:pt idx="5">
                  <c:v>4.5978400012245402E-3</c:v>
                </c:pt>
                <c:pt idx="6">
                  <c:v>6.7524999976740219E-3</c:v>
                </c:pt>
                <c:pt idx="7">
                  <c:v>2.8351200016913936E-3</c:v>
                </c:pt>
                <c:pt idx="8">
                  <c:v>5.3817200023331679E-3</c:v>
                </c:pt>
                <c:pt idx="9">
                  <c:v>5.6190000032074749E-3</c:v>
                </c:pt>
                <c:pt idx="10">
                  <c:v>1.8221399950562045E-3</c:v>
                </c:pt>
                <c:pt idx="11">
                  <c:v>5.2971999684814364E-4</c:v>
                </c:pt>
                <c:pt idx="12">
                  <c:v>-8.0000000161817297E-4</c:v>
                </c:pt>
                <c:pt idx="13">
                  <c:v>0</c:v>
                </c:pt>
                <c:pt idx="14">
                  <c:v>-1.4241799945011735E-3</c:v>
                </c:pt>
                <c:pt idx="15">
                  <c:v>-1.794960000552237E-3</c:v>
                </c:pt>
                <c:pt idx="16">
                  <c:v>-2.0030199957545847E-3</c:v>
                </c:pt>
                <c:pt idx="17">
                  <c:v>3.7556800016318448E-3</c:v>
                </c:pt>
                <c:pt idx="18">
                  <c:v>-8.965999586507678E-5</c:v>
                </c:pt>
                <c:pt idx="19">
                  <c:v>-3.61509999493137E-3</c:v>
                </c:pt>
                <c:pt idx="20">
                  <c:v>-2.4604400023235939E-3</c:v>
                </c:pt>
                <c:pt idx="21">
                  <c:v>7.1297999966191128E-4</c:v>
                </c:pt>
                <c:pt idx="22">
                  <c:v>9.5026000053621829E-4</c:v>
                </c:pt>
                <c:pt idx="23">
                  <c:v>4.4394400028977543E-3</c:v>
                </c:pt>
                <c:pt idx="24">
                  <c:v>-5.8749999880092219E-4</c:v>
                </c:pt>
                <c:pt idx="25">
                  <c:v>-2.5756599934538826E-3</c:v>
                </c:pt>
                <c:pt idx="26">
                  <c:v>-6.7062000016449019E-4</c:v>
                </c:pt>
                <c:pt idx="27">
                  <c:v>-8.1414000014774501E-3</c:v>
                </c:pt>
                <c:pt idx="28">
                  <c:v>-8.9041199971688911E-3</c:v>
                </c:pt>
                <c:pt idx="29">
                  <c:v>-9.2749000032199547E-3</c:v>
                </c:pt>
                <c:pt idx="30">
                  <c:v>1.8797599987010472E-3</c:v>
                </c:pt>
                <c:pt idx="31">
                  <c:v>-1.0965579996991437E-2</c:v>
                </c:pt>
                <c:pt idx="32">
                  <c:v>-1.8829600012395531E-3</c:v>
                </c:pt>
                <c:pt idx="33">
                  <c:v>-5.0164599961135536E-3</c:v>
                </c:pt>
                <c:pt idx="34">
                  <c:v>-8.3755000014207326E-3</c:v>
                </c:pt>
                <c:pt idx="35">
                  <c:v>-6.138220000138972E-3</c:v>
                </c:pt>
                <c:pt idx="36">
                  <c:v>-4.8163000028580427E-3</c:v>
                </c:pt>
                <c:pt idx="37">
                  <c:v>-5.4545599996345118E-3</c:v>
                </c:pt>
                <c:pt idx="38">
                  <c:v>7.2895999983302318E-3</c:v>
                </c:pt>
                <c:pt idx="39">
                  <c:v>3.5541000033845194E-3</c:v>
                </c:pt>
                <c:pt idx="40">
                  <c:v>1.3379800002439879E-3</c:v>
                </c:pt>
                <c:pt idx="41">
                  <c:v>-7.743599999230355E-4</c:v>
                </c:pt>
                <c:pt idx="42">
                  <c:v>-8.5370799934025854E-3</c:v>
                </c:pt>
                <c:pt idx="43">
                  <c:v>7.1132999946712516E-3</c:v>
                </c:pt>
                <c:pt idx="44">
                  <c:v>3.5057999775744975E-4</c:v>
                </c:pt>
                <c:pt idx="45">
                  <c:v>4.350579998572357E-3</c:v>
                </c:pt>
                <c:pt idx="46">
                  <c:v>-1.1020199999620672E-2</c:v>
                </c:pt>
                <c:pt idx="47">
                  <c:v>-2.4060799987637438E-3</c:v>
                </c:pt>
                <c:pt idx="48">
                  <c:v>-1.147639995906502E-3</c:v>
                </c:pt>
                <c:pt idx="49">
                  <c:v>-9.9380600004224107E-3</c:v>
                </c:pt>
                <c:pt idx="50">
                  <c:v>-7.0715599940740503E-3</c:v>
                </c:pt>
                <c:pt idx="51">
                  <c:v>9.2844000027980655E-4</c:v>
                </c:pt>
                <c:pt idx="52">
                  <c:v>-6.2470000557368621E-4</c:v>
                </c:pt>
                <c:pt idx="53">
                  <c:v>-2.1607200033031404E-3</c:v>
                </c:pt>
                <c:pt idx="54">
                  <c:v>1.8010000057984143E-3</c:v>
                </c:pt>
                <c:pt idx="55">
                  <c:v>-5.2544000209309161E-4</c:v>
                </c:pt>
                <c:pt idx="56">
                  <c:v>-3.1017599976621568E-3</c:v>
                </c:pt>
                <c:pt idx="57">
                  <c:v>-4.9536400038050488E-3</c:v>
                </c:pt>
                <c:pt idx="58">
                  <c:v>3.2596000528428704E-4</c:v>
                </c:pt>
                <c:pt idx="59">
                  <c:v>-7.4607999704312533E-4</c:v>
                </c:pt>
                <c:pt idx="60">
                  <c:v>-2.8926600061822683E-3</c:v>
                </c:pt>
                <c:pt idx="61">
                  <c:v>-1.0288539997418411E-2</c:v>
                </c:pt>
                <c:pt idx="62">
                  <c:v>-4.3605799946817569E-3</c:v>
                </c:pt>
                <c:pt idx="63">
                  <c:v>4.2079999548150226E-4</c:v>
                </c:pt>
                <c:pt idx="64">
                  <c:v>-5.6643200005055405E-3</c:v>
                </c:pt>
                <c:pt idx="65">
                  <c:v>1.9649000023491681E-3</c:v>
                </c:pt>
                <c:pt idx="66">
                  <c:v>3.6152800021227449E-3</c:v>
                </c:pt>
                <c:pt idx="67">
                  <c:v>6.6001800005324185E-3</c:v>
                </c:pt>
                <c:pt idx="68">
                  <c:v>6.2133999745128676E-4</c:v>
                </c:pt>
                <c:pt idx="69">
                  <c:v>8.8158200014731847E-3</c:v>
                </c:pt>
                <c:pt idx="70">
                  <c:v>-6.5566000557737425E-4</c:v>
                </c:pt>
                <c:pt idx="71">
                  <c:v>8.9735600049607456E-3</c:v>
                </c:pt>
                <c:pt idx="72">
                  <c:v>3.3992600001511164E-3</c:v>
                </c:pt>
                <c:pt idx="73">
                  <c:v>7.5685400006477721E-3</c:v>
                </c:pt>
                <c:pt idx="74">
                  <c:v>-8.0394199976581149E-3</c:v>
                </c:pt>
                <c:pt idx="75">
                  <c:v>-4.4899999920744449E-5</c:v>
                </c:pt>
                <c:pt idx="76">
                  <c:v>3.0437800014624372E-3</c:v>
                </c:pt>
                <c:pt idx="77">
                  <c:v>1.1682399999699555E-3</c:v>
                </c:pt>
                <c:pt idx="78">
                  <c:v>1.4327399985631928E-3</c:v>
                </c:pt>
                <c:pt idx="79">
                  <c:v>1.009640000120271E-3</c:v>
                </c:pt>
                <c:pt idx="80">
                  <c:v>1.6388599979109131E-3</c:v>
                </c:pt>
                <c:pt idx="81">
                  <c:v>-7.3191999399568886E-4</c:v>
                </c:pt>
                <c:pt idx="82">
                  <c:v>-8.2391800024197437E-3</c:v>
                </c:pt>
                <c:pt idx="83">
                  <c:v>3.5870200008503161E-3</c:v>
                </c:pt>
                <c:pt idx="84">
                  <c:v>1.9280800042906776E-3</c:v>
                </c:pt>
                <c:pt idx="85">
                  <c:v>-2.5427999935345724E-4</c:v>
                </c:pt>
                <c:pt idx="86">
                  <c:v>-5.8511800016276538E-3</c:v>
                </c:pt>
                <c:pt idx="87">
                  <c:v>-4.1539999801898375E-4</c:v>
                </c:pt>
                <c:pt idx="88">
                  <c:v>2.1381999977165833E-4</c:v>
                </c:pt>
                <c:pt idx="89">
                  <c:v>4.1463200032012537E-3</c:v>
                </c:pt>
                <c:pt idx="90">
                  <c:v>9.7459997050464153E-5</c:v>
                </c:pt>
                <c:pt idx="91">
                  <c:v>-3.9245999505510554E-4</c:v>
                </c:pt>
                <c:pt idx="92">
                  <c:v>2.419379998173099E-3</c:v>
                </c:pt>
                <c:pt idx="93">
                  <c:v>5.0401999760651961E-4</c:v>
                </c:pt>
                <c:pt idx="94">
                  <c:v>2.29847999435151E-3</c:v>
                </c:pt>
                <c:pt idx="95">
                  <c:v>5.005000057280995E-4</c:v>
                </c:pt>
                <c:pt idx="96">
                  <c:v>2.4710000434424728E-4</c:v>
                </c:pt>
                <c:pt idx="97">
                  <c:v>4.5893999777035788E-4</c:v>
                </c:pt>
                <c:pt idx="98">
                  <c:v>1.3600001693703234E-5</c:v>
                </c:pt>
                <c:pt idx="99">
                  <c:v>-3.1739997211843729E-5</c:v>
                </c:pt>
                <c:pt idx="100">
                  <c:v>-8.2795999333029613E-4</c:v>
                </c:pt>
                <c:pt idx="101">
                  <c:v>2.7658000180963427E-4</c:v>
                </c:pt>
                <c:pt idx="102">
                  <c:v>-1.6876000154297799E-4</c:v>
                </c:pt>
                <c:pt idx="103">
                  <c:v>-3.0654000147478655E-4</c:v>
                </c:pt>
                <c:pt idx="104">
                  <c:v>6.8120003561489284E-5</c:v>
                </c:pt>
                <c:pt idx="105">
                  <c:v>-1.9201399991288781E-3</c:v>
                </c:pt>
                <c:pt idx="106">
                  <c:v>-9.6017999749165028E-4</c:v>
                </c:pt>
                <c:pt idx="107">
                  <c:v>-2.0843599995714612E-3</c:v>
                </c:pt>
                <c:pt idx="108">
                  <c:v>-1.9241999689256772E-4</c:v>
                </c:pt>
                <c:pt idx="109">
                  <c:v>-9.5135999436024576E-4</c:v>
                </c:pt>
                <c:pt idx="110">
                  <c:v>-5.2213999879313633E-4</c:v>
                </c:pt>
                <c:pt idx="111">
                  <c:v>-5.3976799972588196E-3</c:v>
                </c:pt>
                <c:pt idx="112">
                  <c:v>-6.7835599984391592E-3</c:v>
                </c:pt>
                <c:pt idx="113">
                  <c:v>-1.5433999942615628E-4</c:v>
                </c:pt>
                <c:pt idx="114">
                  <c:v>-1.5039599966257811E-3</c:v>
                </c:pt>
                <c:pt idx="115">
                  <c:v>-1.161359999969136E-3</c:v>
                </c:pt>
                <c:pt idx="116">
                  <c:v>-2.994100002979394E-3</c:v>
                </c:pt>
                <c:pt idx="117">
                  <c:v>-4.1764599955058657E-3</c:v>
                </c:pt>
                <c:pt idx="118">
                  <c:v>-5.3799800007254817E-3</c:v>
                </c:pt>
                <c:pt idx="119">
                  <c:v>-2.1915600009378977E-3</c:v>
                </c:pt>
                <c:pt idx="120">
                  <c:v>-9.3311999808065593E-4</c:v>
                </c:pt>
                <c:pt idx="121">
                  <c:v>-9.5200200012186542E-3</c:v>
                </c:pt>
                <c:pt idx="122">
                  <c:v>-5.3950799992890097E-3</c:v>
                </c:pt>
                <c:pt idx="123">
                  <c:v>2.2678999957861379E-3</c:v>
                </c:pt>
                <c:pt idx="124">
                  <c:v>-1.4736599987372756E-3</c:v>
                </c:pt>
                <c:pt idx="125">
                  <c:v>-1.1179800058016554E-3</c:v>
                </c:pt>
                <c:pt idx="126">
                  <c:v>7.9084000026341528E-4</c:v>
                </c:pt>
                <c:pt idx="127">
                  <c:v>-3.7035999412182719E-4</c:v>
                </c:pt>
                <c:pt idx="128">
                  <c:v>-1.4817999908700585E-4</c:v>
                </c:pt>
                <c:pt idx="129">
                  <c:v>2.7389999959268607E-3</c:v>
                </c:pt>
                <c:pt idx="130">
                  <c:v>2.2770399955334142E-3</c:v>
                </c:pt>
                <c:pt idx="131">
                  <c:v>7.9580000601708889E-5</c:v>
                </c:pt>
                <c:pt idx="132">
                  <c:v>-5.5017400009091944E-3</c:v>
                </c:pt>
                <c:pt idx="133">
                  <c:v>-9.7199997981078923E-5</c:v>
                </c:pt>
                <c:pt idx="134">
                  <c:v>7.3708199997781776E-3</c:v>
                </c:pt>
                <c:pt idx="135">
                  <c:v>2.3345599984168075E-3</c:v>
                </c:pt>
                <c:pt idx="136">
                  <c:v>-1.8266400002175942E-3</c:v>
                </c:pt>
                <c:pt idx="137">
                  <c:v>3.4318000034545548E-3</c:v>
                </c:pt>
                <c:pt idx="138">
                  <c:v>-1.2336799991317093E-3</c:v>
                </c:pt>
                <c:pt idx="139">
                  <c:v>-1.6956399995251559E-3</c:v>
                </c:pt>
                <c:pt idx="140">
                  <c:v>2.6721600006567314E-3</c:v>
                </c:pt>
                <c:pt idx="141">
                  <c:v>-2.9510000022128224E-3</c:v>
                </c:pt>
                <c:pt idx="142">
                  <c:v>-7.4411399982636794E-3</c:v>
                </c:pt>
                <c:pt idx="143">
                  <c:v>-6.8970400025136769E-3</c:v>
                </c:pt>
                <c:pt idx="144">
                  <c:v>-2.0879600051557645E-3</c:v>
                </c:pt>
                <c:pt idx="145">
                  <c:v>-7.9332999957841821E-3</c:v>
                </c:pt>
                <c:pt idx="146">
                  <c:v>-8.5721999494126067E-4</c:v>
                </c:pt>
                <c:pt idx="147">
                  <c:v>7.3574000271037221E-4</c:v>
                </c:pt>
                <c:pt idx="148">
                  <c:v>5.8309999440098181E-4</c:v>
                </c:pt>
                <c:pt idx="149">
                  <c:v>3.4410399966873229E-3</c:v>
                </c:pt>
                <c:pt idx="150">
                  <c:v>4.1125799980363809E-3</c:v>
                </c:pt>
                <c:pt idx="151">
                  <c:v>-4.3449999793665484E-4</c:v>
                </c:pt>
                <c:pt idx="152">
                  <c:v>-3.7352000072132796E-4</c:v>
                </c:pt>
                <c:pt idx="153">
                  <c:v>-2.6540800026850775E-3</c:v>
                </c:pt>
                <c:pt idx="154">
                  <c:v>-1.8364400020800531E-3</c:v>
                </c:pt>
                <c:pt idx="155">
                  <c:v>-5.7799999922281131E-4</c:v>
                </c:pt>
                <c:pt idx="156">
                  <c:v>2.6104200005647726E-3</c:v>
                </c:pt>
                <c:pt idx="157">
                  <c:v>3.9998600041144527E-3</c:v>
                </c:pt>
                <c:pt idx="158">
                  <c:v>2.5590599980205297E-3</c:v>
                </c:pt>
                <c:pt idx="159">
                  <c:v>-3.2651200017426163E-3</c:v>
                </c:pt>
                <c:pt idx="160">
                  <c:v>5.4890399987925775E-3</c:v>
                </c:pt>
                <c:pt idx="161">
                  <c:v>-3.6444600045797415E-3</c:v>
                </c:pt>
                <c:pt idx="162">
                  <c:v>7.9847599990898743E-3</c:v>
                </c:pt>
                <c:pt idx="163">
                  <c:v>6.0059199968236499E-3</c:v>
                </c:pt>
                <c:pt idx="164">
                  <c:v>3.2432000007247552E-3</c:v>
                </c:pt>
                <c:pt idx="165">
                  <c:v>4.8935800004983321E-3</c:v>
                </c:pt>
                <c:pt idx="166">
                  <c:v>7.0482400042237714E-3</c:v>
                </c:pt>
                <c:pt idx="167">
                  <c:v>1.5228000047500245E-3</c:v>
                </c:pt>
                <c:pt idx="168">
                  <c:v>1.6774600007920526E-3</c:v>
                </c:pt>
                <c:pt idx="169">
                  <c:v>5.1520199995138682E-3</c:v>
                </c:pt>
                <c:pt idx="170">
                  <c:v>2.3066799985826947E-3</c:v>
                </c:pt>
                <c:pt idx="171">
                  <c:v>4.3913199988310225E-3</c:v>
                </c:pt>
                <c:pt idx="172">
                  <c:v>5.8361600022180937E-3</c:v>
                </c:pt>
                <c:pt idx="173">
                  <c:v>2.2280999983195215E-3</c:v>
                </c:pt>
                <c:pt idx="174">
                  <c:v>1.7873000033432618E-3</c:v>
                </c:pt>
                <c:pt idx="175">
                  <c:v>4.7722000017529353E-3</c:v>
                </c:pt>
                <c:pt idx="176">
                  <c:v>4.331399999500718E-3</c:v>
                </c:pt>
                <c:pt idx="177">
                  <c:v>-3.8900000072317198E-4</c:v>
                </c:pt>
                <c:pt idx="178">
                  <c:v>2.3586199968121946E-3</c:v>
                </c:pt>
                <c:pt idx="179">
                  <c:v>8.7550000171177089E-4</c:v>
                </c:pt>
                <c:pt idx="180">
                  <c:v>6.1339399981079623E-3</c:v>
                </c:pt>
                <c:pt idx="181">
                  <c:v>7.4886600050376728E-3</c:v>
                </c:pt>
                <c:pt idx="182">
                  <c:v>9.984379998059012E-3</c:v>
                </c:pt>
                <c:pt idx="183">
                  <c:v>1.6135999976540916E-3</c:v>
                </c:pt>
                <c:pt idx="184">
                  <c:v>3.9747999835526571E-4</c:v>
                </c:pt>
                <c:pt idx="185">
                  <c:v>1.7279999883612618E-4</c:v>
                </c:pt>
                <c:pt idx="186">
                  <c:v>1.0248880003928207E-2</c:v>
                </c:pt>
                <c:pt idx="187">
                  <c:v>5.2912000028300099E-3</c:v>
                </c:pt>
                <c:pt idx="188">
                  <c:v>9.5284799972432666E-3</c:v>
                </c:pt>
                <c:pt idx="189">
                  <c:v>2.4584600032540038E-3</c:v>
                </c:pt>
                <c:pt idx="190">
                  <c:v>1.0876799933612347E-3</c:v>
                </c:pt>
                <c:pt idx="191">
                  <c:v>3.5768599991570227E-3</c:v>
                </c:pt>
                <c:pt idx="192">
                  <c:v>4.0514200009056367E-3</c:v>
                </c:pt>
                <c:pt idx="193">
                  <c:v>6.911379998200573E-3</c:v>
                </c:pt>
                <c:pt idx="194">
                  <c:v>2.1486600016942248E-3</c:v>
                </c:pt>
                <c:pt idx="195">
                  <c:v>1.1673199987853877E-3</c:v>
                </c:pt>
                <c:pt idx="196">
                  <c:v>5.683719995431602E-3</c:v>
                </c:pt>
                <c:pt idx="197">
                  <c:v>9.9421599952620454E-3</c:v>
                </c:pt>
                <c:pt idx="198">
                  <c:v>1.3341000012587756E-3</c:v>
                </c:pt>
                <c:pt idx="199">
                  <c:v>-5.386299999372568E-3</c:v>
                </c:pt>
                <c:pt idx="200">
                  <c:v>6.2545600012526847E-3</c:v>
                </c:pt>
                <c:pt idx="201">
                  <c:v>8.5679199983133003E-3</c:v>
                </c:pt>
                <c:pt idx="202">
                  <c:v>6.0908599989488721E-3</c:v>
                </c:pt>
                <c:pt idx="203">
                  <c:v>9.4163399990065955E-3</c:v>
                </c:pt>
                <c:pt idx="204">
                  <c:v>2.8082800054107793E-3</c:v>
                </c:pt>
                <c:pt idx="205">
                  <c:v>8.0727800013846718E-3</c:v>
                </c:pt>
                <c:pt idx="206">
                  <c:v>9.2274400012684055E-3</c:v>
                </c:pt>
                <c:pt idx="207">
                  <c:v>1.722744000289822E-2</c:v>
                </c:pt>
                <c:pt idx="208">
                  <c:v>4.8930199991445988E-3</c:v>
                </c:pt>
                <c:pt idx="209">
                  <c:v>3.1937800013110973E-3</c:v>
                </c:pt>
                <c:pt idx="210">
                  <c:v>8.4656399994855747E-3</c:v>
                </c:pt>
                <c:pt idx="211">
                  <c:v>7.7675799984717742E-3</c:v>
                </c:pt>
                <c:pt idx="212">
                  <c:v>8.5322400045697577E-3</c:v>
                </c:pt>
                <c:pt idx="213">
                  <c:v>8.096900004602503E-3</c:v>
                </c:pt>
                <c:pt idx="214">
                  <c:v>8.3648600048036315E-3</c:v>
                </c:pt>
                <c:pt idx="215">
                  <c:v>8.499520001350902E-3</c:v>
                </c:pt>
                <c:pt idx="216">
                  <c:v>7.7565399988088757E-3</c:v>
                </c:pt>
                <c:pt idx="217">
                  <c:v>7.5530199974309653E-3</c:v>
                </c:pt>
                <c:pt idx="218">
                  <c:v>1.2397880003845785E-2</c:v>
                </c:pt>
                <c:pt idx="219">
                  <c:v>1.4457900004344992E-2</c:v>
                </c:pt>
                <c:pt idx="220">
                  <c:v>1.4777320000575855E-2</c:v>
                </c:pt>
                <c:pt idx="221">
                  <c:v>5.9657399979187176E-3</c:v>
                </c:pt>
                <c:pt idx="222">
                  <c:v>9.370280007715337E-3</c:v>
                </c:pt>
                <c:pt idx="223">
                  <c:v>9.9843999996664934E-3</c:v>
                </c:pt>
                <c:pt idx="224">
                  <c:v>1.5543599998636637E-2</c:v>
                </c:pt>
                <c:pt idx="225">
                  <c:v>1.3157720000890549E-2</c:v>
                </c:pt>
                <c:pt idx="226">
                  <c:v>1.3884179999877233E-2</c:v>
                </c:pt>
                <c:pt idx="227">
                  <c:v>1.0093760000017937E-2</c:v>
                </c:pt>
                <c:pt idx="228">
                  <c:v>1.2503400001151022E-2</c:v>
                </c:pt>
                <c:pt idx="229">
                  <c:v>1.0467139996762853E-2</c:v>
                </c:pt>
                <c:pt idx="230">
                  <c:v>7.4182799944537692E-3</c:v>
                </c:pt>
                <c:pt idx="231">
                  <c:v>1.845203999982914E-2</c:v>
                </c:pt>
                <c:pt idx="232">
                  <c:v>9.8565799999050796E-3</c:v>
                </c:pt>
                <c:pt idx="233">
                  <c:v>1.0561880000750534E-2</c:v>
                </c:pt>
                <c:pt idx="234">
                  <c:v>1.0604199997032993E-2</c:v>
                </c:pt>
                <c:pt idx="235">
                  <c:v>1.4904960000421852E-2</c:v>
                </c:pt>
                <c:pt idx="236">
                  <c:v>1.4400679996469989E-2</c:v>
                </c:pt>
                <c:pt idx="237">
                  <c:v>7.8560999972978607E-3</c:v>
                </c:pt>
                <c:pt idx="238">
                  <c:v>1.333065999642713E-2</c:v>
                </c:pt>
                <c:pt idx="239">
                  <c:v>1.2832439999328926E-2</c:v>
                </c:pt>
                <c:pt idx="240">
                  <c:v>1.4245539998228196E-2</c:v>
                </c:pt>
                <c:pt idx="241">
                  <c:v>5.2666999981738627E-3</c:v>
                </c:pt>
                <c:pt idx="242">
                  <c:v>1.0300460002326872E-2</c:v>
                </c:pt>
                <c:pt idx="243">
                  <c:v>1.7580059997271746E-2</c:v>
                </c:pt>
                <c:pt idx="244">
                  <c:v>1.8579099996713921E-2</c:v>
                </c:pt>
                <c:pt idx="245">
                  <c:v>1.2716160003037658E-2</c:v>
                </c:pt>
                <c:pt idx="246">
                  <c:v>1.1400299998058472E-2</c:v>
                </c:pt>
                <c:pt idx="247">
                  <c:v>1.1938339994230773E-2</c:v>
                </c:pt>
                <c:pt idx="248">
                  <c:v>1.0105599998496473E-2</c:v>
                </c:pt>
                <c:pt idx="249">
                  <c:v>1.8944400006148499E-2</c:v>
                </c:pt>
                <c:pt idx="250">
                  <c:v>1.7181679999339394E-2</c:v>
                </c:pt>
                <c:pt idx="251">
                  <c:v>1.5412420005304739E-2</c:v>
                </c:pt>
                <c:pt idx="252">
                  <c:v>9.0265399994677864E-3</c:v>
                </c:pt>
                <c:pt idx="253">
                  <c:v>1.8661819995031692E-2</c:v>
                </c:pt>
                <c:pt idx="254">
                  <c:v>8.6678799998480827E-3</c:v>
                </c:pt>
                <c:pt idx="255">
                  <c:v>1.5181299997493625E-2</c:v>
                </c:pt>
                <c:pt idx="256">
                  <c:v>1.2965180001629051E-2</c:v>
                </c:pt>
                <c:pt idx="257">
                  <c:v>1.5132440006709658E-2</c:v>
                </c:pt>
                <c:pt idx="258">
                  <c:v>2.4020099997869693E-2</c:v>
                </c:pt>
                <c:pt idx="259">
                  <c:v>2.222718000120949E-2</c:v>
                </c:pt>
                <c:pt idx="260">
                  <c:v>2.1619120001560077E-2</c:v>
                </c:pt>
                <c:pt idx="261">
                  <c:v>1.7190440004924312E-2</c:v>
                </c:pt>
                <c:pt idx="262">
                  <c:v>1.8670099998416845E-2</c:v>
                </c:pt>
                <c:pt idx="263">
                  <c:v>1.7059540004993323E-2</c:v>
                </c:pt>
                <c:pt idx="264">
                  <c:v>1.3317980003193952E-2</c:v>
                </c:pt>
                <c:pt idx="265">
                  <c:v>1.9548719996237196E-2</c:v>
                </c:pt>
                <c:pt idx="266">
                  <c:v>1.4086759998463094E-2</c:v>
                </c:pt>
                <c:pt idx="267">
                  <c:v>1.8112460005795583E-2</c:v>
                </c:pt>
                <c:pt idx="268">
                  <c:v>1.7167120000522118E-2</c:v>
                </c:pt>
                <c:pt idx="269">
                  <c:v>2.3308940006245393E-2</c:v>
                </c:pt>
                <c:pt idx="270">
                  <c:v>2.0622299998649396E-2</c:v>
                </c:pt>
                <c:pt idx="271">
                  <c:v>2.0153799996478483E-2</c:v>
                </c:pt>
                <c:pt idx="272">
                  <c:v>2.2089840000262484E-2</c:v>
                </c:pt>
                <c:pt idx="273">
                  <c:v>2.1941239996522199E-2</c:v>
                </c:pt>
                <c:pt idx="274">
                  <c:v>1.7850060001364909E-2</c:v>
                </c:pt>
                <c:pt idx="275">
                  <c:v>1.6679339998518117E-2</c:v>
                </c:pt>
                <c:pt idx="276">
                  <c:v>1.4834000001428649E-2</c:v>
                </c:pt>
                <c:pt idx="277">
                  <c:v>2.1105040003021713E-2</c:v>
                </c:pt>
                <c:pt idx="278">
                  <c:v>1.7685399994661566E-2</c:v>
                </c:pt>
                <c:pt idx="279">
                  <c:v>2.10748399986187E-2</c:v>
                </c:pt>
                <c:pt idx="280">
                  <c:v>2.8074839996406808E-2</c:v>
                </c:pt>
                <c:pt idx="281">
                  <c:v>1.9533819999196567E-2</c:v>
                </c:pt>
                <c:pt idx="282">
                  <c:v>2.1147940002265386E-2</c:v>
                </c:pt>
                <c:pt idx="283">
                  <c:v>2.5986740001826547E-2</c:v>
                </c:pt>
                <c:pt idx="284">
                  <c:v>2.361595999536803E-2</c:v>
                </c:pt>
                <c:pt idx="285">
                  <c:v>2.3369160000584088E-2</c:v>
                </c:pt>
                <c:pt idx="286">
                  <c:v>1.6268939994915854E-2</c:v>
                </c:pt>
                <c:pt idx="287">
                  <c:v>2.2482079999463167E-2</c:v>
                </c:pt>
                <c:pt idx="288">
                  <c:v>2.4494199999026023E-2</c:v>
                </c:pt>
                <c:pt idx="289">
                  <c:v>2.6403020005091093E-2</c:v>
                </c:pt>
                <c:pt idx="290">
                  <c:v>1.9575379999878351E-2</c:v>
                </c:pt>
                <c:pt idx="291">
                  <c:v>2.9937600003904663E-2</c:v>
                </c:pt>
                <c:pt idx="292">
                  <c:v>2.9846419995010365E-2</c:v>
                </c:pt>
                <c:pt idx="293">
                  <c:v>2.9445439999108203E-2</c:v>
                </c:pt>
                <c:pt idx="294">
                  <c:v>3.2089280000946019E-2</c:v>
                </c:pt>
                <c:pt idx="295">
                  <c:v>2.7156800002558157E-2</c:v>
                </c:pt>
                <c:pt idx="296">
                  <c:v>2.5432459995499812E-2</c:v>
                </c:pt>
                <c:pt idx="297">
                  <c:v>3.0445060001511592E-2</c:v>
                </c:pt>
                <c:pt idx="298">
                  <c:v>2.8247600006579887E-2</c:v>
                </c:pt>
                <c:pt idx="299">
                  <c:v>2.5253660001908429E-2</c:v>
                </c:pt>
                <c:pt idx="300">
                  <c:v>2.8749379998771474E-2</c:v>
                </c:pt>
                <c:pt idx="301">
                  <c:v>3.375543999572983E-2</c:v>
                </c:pt>
                <c:pt idx="302">
                  <c:v>3.331464000075357E-2</c:v>
                </c:pt>
                <c:pt idx="303">
                  <c:v>2.9013400002440903E-2</c:v>
                </c:pt>
                <c:pt idx="304">
                  <c:v>2.2551440000825096E-2</c:v>
                </c:pt>
                <c:pt idx="305">
                  <c:v>3.410111999255605E-2</c:v>
                </c:pt>
                <c:pt idx="306">
                  <c:v>2.4988780001876876E-2</c:v>
                </c:pt>
                <c:pt idx="307">
                  <c:v>3.0226060007407796E-2</c:v>
                </c:pt>
                <c:pt idx="308">
                  <c:v>3.2232119992841035E-2</c:v>
                </c:pt>
                <c:pt idx="309">
                  <c:v>3.6195859996951185E-2</c:v>
                </c:pt>
                <c:pt idx="310">
                  <c:v>3.3735919998434838E-2</c:v>
                </c:pt>
                <c:pt idx="311">
                  <c:v>3.3943479997105896E-2</c:v>
                </c:pt>
                <c:pt idx="312">
                  <c:v>3.5669939999934286E-2</c:v>
                </c:pt>
                <c:pt idx="313">
                  <c:v>3.1730919996334706E-2</c:v>
                </c:pt>
                <c:pt idx="314">
                  <c:v>3.2052839997049887E-2</c:v>
                </c:pt>
                <c:pt idx="315">
                  <c:v>3.309265999996569E-2</c:v>
                </c:pt>
                <c:pt idx="316">
                  <c:v>2.9790939996019006E-2</c:v>
                </c:pt>
                <c:pt idx="317">
                  <c:v>3.7851920002140105E-2</c:v>
                </c:pt>
                <c:pt idx="318">
                  <c:v>3.5906839999370277E-2</c:v>
                </c:pt>
                <c:pt idx="319">
                  <c:v>3.7353700005041901E-2</c:v>
                </c:pt>
                <c:pt idx="320">
                  <c:v>3.1584439995640423E-2</c:v>
                </c:pt>
                <c:pt idx="321">
                  <c:v>4.0156240000214893E-2</c:v>
                </c:pt>
                <c:pt idx="322">
                  <c:v>3.749076000531204E-2</c:v>
                </c:pt>
                <c:pt idx="323">
                  <c:v>2.8997060006076936E-2</c:v>
                </c:pt>
                <c:pt idx="324">
                  <c:v>4.0524039999581873E-2</c:v>
                </c:pt>
                <c:pt idx="325">
                  <c:v>3.2761319998826366E-2</c:v>
                </c:pt>
                <c:pt idx="326">
                  <c:v>3.2948780004517175E-2</c:v>
                </c:pt>
                <c:pt idx="327">
                  <c:v>3.7069260004500393E-2</c:v>
                </c:pt>
                <c:pt idx="328">
                  <c:v>3.6743919998116326E-2</c:v>
                </c:pt>
                <c:pt idx="329">
                  <c:v>3.7428579998959322E-2</c:v>
                </c:pt>
                <c:pt idx="330">
                  <c:v>3.67911999928765E-2</c:v>
                </c:pt>
                <c:pt idx="331">
                  <c:v>3.7055860004329588E-2</c:v>
                </c:pt>
                <c:pt idx="332">
                  <c:v>3.8543140006368048E-2</c:v>
                </c:pt>
                <c:pt idx="333">
                  <c:v>3.6967799998819828E-2</c:v>
                </c:pt>
                <c:pt idx="334">
                  <c:v>2.9466240004694555E-2</c:v>
                </c:pt>
                <c:pt idx="335">
                  <c:v>3.6353900002723094E-2</c:v>
                </c:pt>
                <c:pt idx="336">
                  <c:v>3.7553900001512375E-2</c:v>
                </c:pt>
                <c:pt idx="337">
                  <c:v>3.7008560000685975E-2</c:v>
                </c:pt>
                <c:pt idx="338">
                  <c:v>3.7321659998269752E-2</c:v>
                </c:pt>
                <c:pt idx="339">
                  <c:v>3.6576320002495777E-2</c:v>
                </c:pt>
                <c:pt idx="340">
                  <c:v>3.69007600020268E-2</c:v>
                </c:pt>
                <c:pt idx="341">
                  <c:v>3.7855419999687001E-2</c:v>
                </c:pt>
                <c:pt idx="342">
                  <c:v>3.6910079994413536E-2</c:v>
                </c:pt>
                <c:pt idx="343">
                  <c:v>3.7664240000594873E-2</c:v>
                </c:pt>
                <c:pt idx="344">
                  <c:v>4.192522000084864E-2</c:v>
                </c:pt>
                <c:pt idx="345">
                  <c:v>4.1409960002056323E-2</c:v>
                </c:pt>
                <c:pt idx="346">
                  <c:v>4.4296680003753863E-2</c:v>
                </c:pt>
                <c:pt idx="347">
                  <c:v>4.1638800001237541E-2</c:v>
                </c:pt>
                <c:pt idx="348">
                  <c:v>-5.6406540003081318E-2</c:v>
                </c:pt>
                <c:pt idx="349">
                  <c:v>-5.0206539999635424E-2</c:v>
                </c:pt>
                <c:pt idx="350">
                  <c:v>4.4029759999830276E-2</c:v>
                </c:pt>
                <c:pt idx="351">
                  <c:v>4.9166659999173135E-2</c:v>
                </c:pt>
                <c:pt idx="352">
                  <c:v>4.9926659994525835E-2</c:v>
                </c:pt>
                <c:pt idx="353">
                  <c:v>4.8867820005398244E-2</c:v>
                </c:pt>
                <c:pt idx="354">
                  <c:v>4.9547820002771914E-2</c:v>
                </c:pt>
                <c:pt idx="355">
                  <c:v>4.8976239995681681E-2</c:v>
                </c:pt>
                <c:pt idx="356">
                  <c:v>4.9502699999720789E-2</c:v>
                </c:pt>
                <c:pt idx="357">
                  <c:v>4.9019199999747798E-2</c:v>
                </c:pt>
                <c:pt idx="358">
                  <c:v>4.8674919999029953E-2</c:v>
                </c:pt>
                <c:pt idx="359">
                  <c:v>4.9874919997819234E-2</c:v>
                </c:pt>
                <c:pt idx="360">
                  <c:v>4.9369579995982349E-2</c:v>
                </c:pt>
                <c:pt idx="361">
                  <c:v>5.0634239996725228E-2</c:v>
                </c:pt>
                <c:pt idx="362">
                  <c:v>5.1154239998140838E-2</c:v>
                </c:pt>
                <c:pt idx="363">
                  <c:v>5.6319199997233227E-2</c:v>
                </c:pt>
                <c:pt idx="364">
                  <c:v>5.2380180000909604E-2</c:v>
                </c:pt>
                <c:pt idx="365">
                  <c:v>5.313484000362223E-2</c:v>
                </c:pt>
                <c:pt idx="366">
                  <c:v>5.660236000403529E-2</c:v>
                </c:pt>
                <c:pt idx="367">
                  <c:v>5.2808020001975819E-2</c:v>
                </c:pt>
                <c:pt idx="368">
                  <c:v>5.3722680000646506E-2</c:v>
                </c:pt>
                <c:pt idx="369">
                  <c:v>5.5301920001511462E-2</c:v>
                </c:pt>
                <c:pt idx="370">
                  <c:v>5.4810739995446056E-2</c:v>
                </c:pt>
                <c:pt idx="371">
                  <c:v>5.4810739995446056E-2</c:v>
                </c:pt>
                <c:pt idx="372">
                  <c:v>5.3440780000528321E-2</c:v>
                </c:pt>
                <c:pt idx="373">
                  <c:v>5.4497279998031445E-2</c:v>
                </c:pt>
                <c:pt idx="374">
                  <c:v>5.774154000391718E-2</c:v>
                </c:pt>
                <c:pt idx="375">
                  <c:v>5.689919999713311E-2</c:v>
                </c:pt>
                <c:pt idx="376">
                  <c:v>5.7832980004604906E-2</c:v>
                </c:pt>
                <c:pt idx="377">
                  <c:v>5.7287639996502548E-2</c:v>
                </c:pt>
                <c:pt idx="378">
                  <c:v>5.7398999997531064E-2</c:v>
                </c:pt>
                <c:pt idx="379">
                  <c:v>5.9223939999355935E-2</c:v>
                </c:pt>
                <c:pt idx="380">
                  <c:v>5.8447639996302314E-2</c:v>
                </c:pt>
                <c:pt idx="381">
                  <c:v>5.9347640002670232E-2</c:v>
                </c:pt>
                <c:pt idx="382">
                  <c:v>5.9802300005685538E-2</c:v>
                </c:pt>
                <c:pt idx="383">
                  <c:v>6.053958000120474E-2</c:v>
                </c:pt>
                <c:pt idx="384">
                  <c:v>5.9568800003034994E-2</c:v>
                </c:pt>
                <c:pt idx="385">
                  <c:v>5.9123459999682382E-2</c:v>
                </c:pt>
                <c:pt idx="386">
                  <c:v>5.941935999726411E-2</c:v>
                </c:pt>
                <c:pt idx="387">
                  <c:v>6.0590401968511287E-2</c:v>
                </c:pt>
                <c:pt idx="388">
                  <c:v>6.093504476302769E-2</c:v>
                </c:pt>
                <c:pt idx="389">
                  <c:v>6.0577758828003425E-2</c:v>
                </c:pt>
                <c:pt idx="390">
                  <c:v>6.0827315704955254E-2</c:v>
                </c:pt>
                <c:pt idx="391">
                  <c:v>6.0741002504073549E-2</c:v>
                </c:pt>
                <c:pt idx="392">
                  <c:v>6.0882607656822074E-2</c:v>
                </c:pt>
                <c:pt idx="393">
                  <c:v>6.0785935274907388E-2</c:v>
                </c:pt>
                <c:pt idx="394">
                  <c:v>6.0614661801082548E-2</c:v>
                </c:pt>
                <c:pt idx="395">
                  <c:v>6.0834791802335531E-2</c:v>
                </c:pt>
                <c:pt idx="396">
                  <c:v>6.0754751168133225E-2</c:v>
                </c:pt>
                <c:pt idx="397">
                  <c:v>6.0766054906707723E-2</c:v>
                </c:pt>
                <c:pt idx="398">
                  <c:v>6.0864292470796499E-2</c:v>
                </c:pt>
                <c:pt idx="399">
                  <c:v>6.0708329794579186E-2</c:v>
                </c:pt>
                <c:pt idx="400">
                  <c:v>6.0782212465710472E-2</c:v>
                </c:pt>
                <c:pt idx="401">
                  <c:v>6.0909695501322858E-2</c:v>
                </c:pt>
                <c:pt idx="402">
                  <c:v>6.0779991996241733E-2</c:v>
                </c:pt>
                <c:pt idx="403">
                  <c:v>6.0841805796371773E-2</c:v>
                </c:pt>
                <c:pt idx="404">
                  <c:v>6.0901149896380957E-2</c:v>
                </c:pt>
                <c:pt idx="405">
                  <c:v>6.077611703221919E-2</c:v>
                </c:pt>
                <c:pt idx="406">
                  <c:v>6.0967936762608588E-2</c:v>
                </c:pt>
                <c:pt idx="407">
                  <c:v>6.0726436939148698E-2</c:v>
                </c:pt>
                <c:pt idx="408">
                  <c:v>6.0766317154048011E-2</c:v>
                </c:pt>
                <c:pt idx="409">
                  <c:v>6.0851783535326831E-2</c:v>
                </c:pt>
                <c:pt idx="410">
                  <c:v>6.0859313562104944E-2</c:v>
                </c:pt>
                <c:pt idx="411">
                  <c:v>6.1013043428829405E-2</c:v>
                </c:pt>
                <c:pt idx="412">
                  <c:v>6.0902498706127517E-2</c:v>
                </c:pt>
                <c:pt idx="413">
                  <c:v>6.0863516191602685E-2</c:v>
                </c:pt>
                <c:pt idx="414">
                  <c:v>6.0905185768206138E-2</c:v>
                </c:pt>
                <c:pt idx="415">
                  <c:v>6.0752716723072808E-2</c:v>
                </c:pt>
                <c:pt idx="416">
                  <c:v>6.075593253626721E-2</c:v>
                </c:pt>
                <c:pt idx="417">
                  <c:v>6.0890325068612583E-2</c:v>
                </c:pt>
                <c:pt idx="418">
                  <c:v>6.0757653729524463E-2</c:v>
                </c:pt>
                <c:pt idx="419">
                  <c:v>6.0793307799031027E-2</c:v>
                </c:pt>
                <c:pt idx="420">
                  <c:v>6.0883508464030456E-2</c:v>
                </c:pt>
                <c:pt idx="421">
                  <c:v>6.078689682908589E-2</c:v>
                </c:pt>
                <c:pt idx="422">
                  <c:v>6.0818472040409688E-2</c:v>
                </c:pt>
                <c:pt idx="423">
                  <c:v>6.0831557631900068E-2</c:v>
                </c:pt>
                <c:pt idx="424">
                  <c:v>6.0880496574100107E-2</c:v>
                </c:pt>
                <c:pt idx="425">
                  <c:v>6.0884668499056716E-2</c:v>
                </c:pt>
                <c:pt idx="426">
                  <c:v>6.0833935982373077E-2</c:v>
                </c:pt>
                <c:pt idx="427">
                  <c:v>6.085933403664967E-2</c:v>
                </c:pt>
                <c:pt idx="428">
                  <c:v>6.1021253364742734E-2</c:v>
                </c:pt>
                <c:pt idx="429">
                  <c:v>6.0891117529536132E-2</c:v>
                </c:pt>
                <c:pt idx="430">
                  <c:v>6.096078893460799E-2</c:v>
                </c:pt>
                <c:pt idx="431">
                  <c:v>6.0918211034731939E-2</c:v>
                </c:pt>
                <c:pt idx="432">
                  <c:v>6.0903655561560299E-2</c:v>
                </c:pt>
                <c:pt idx="433">
                  <c:v>6.091899373132037E-2</c:v>
                </c:pt>
                <c:pt idx="434">
                  <c:v>6.0906636470463127E-2</c:v>
                </c:pt>
                <c:pt idx="435">
                  <c:v>6.0916848691704217E-2</c:v>
                </c:pt>
                <c:pt idx="436">
                  <c:v>6.0886209328600671E-2</c:v>
                </c:pt>
                <c:pt idx="437">
                  <c:v>6.0898036732396577E-2</c:v>
                </c:pt>
                <c:pt idx="438">
                  <c:v>6.0963067029661033E-2</c:v>
                </c:pt>
                <c:pt idx="439">
                  <c:v>6.0840389036457054E-2</c:v>
                </c:pt>
                <c:pt idx="440">
                  <c:v>6.0861212710733525E-2</c:v>
                </c:pt>
                <c:pt idx="441">
                  <c:v>6.0916433707461692E-2</c:v>
                </c:pt>
                <c:pt idx="442">
                  <c:v>6.0934058667044155E-2</c:v>
                </c:pt>
                <c:pt idx="443">
                  <c:v>6.0943318108911626E-2</c:v>
                </c:pt>
                <c:pt idx="444">
                  <c:v>6.086516360664973E-2</c:v>
                </c:pt>
                <c:pt idx="445">
                  <c:v>6.0880173397890758E-2</c:v>
                </c:pt>
                <c:pt idx="446">
                  <c:v>6.0931436564715113E-2</c:v>
                </c:pt>
                <c:pt idx="447">
                  <c:v>6.1040905100526288E-2</c:v>
                </c:pt>
                <c:pt idx="448">
                  <c:v>6.0838189361675177E-2</c:v>
                </c:pt>
                <c:pt idx="449">
                  <c:v>6.0895055095897987E-2</c:v>
                </c:pt>
                <c:pt idx="450">
                  <c:v>6.0884806560352445E-2</c:v>
                </c:pt>
                <c:pt idx="451">
                  <c:v>6.0913402958249208E-2</c:v>
                </c:pt>
                <c:pt idx="452">
                  <c:v>6.099730463756714E-2</c:v>
                </c:pt>
                <c:pt idx="453">
                  <c:v>6.0917598602827638E-2</c:v>
                </c:pt>
                <c:pt idx="454">
                  <c:v>6.1036070270347409E-2</c:v>
                </c:pt>
                <c:pt idx="455">
                  <c:v>6.1253622901858762E-2</c:v>
                </c:pt>
                <c:pt idx="456">
                  <c:v>6.2112519997754134E-2</c:v>
                </c:pt>
                <c:pt idx="457">
                  <c:v>6.1367180001980159E-2</c:v>
                </c:pt>
                <c:pt idx="458">
                  <c:v>6.2221840002166573E-2</c:v>
                </c:pt>
                <c:pt idx="459">
                  <c:v>6.285746036155615E-2</c:v>
                </c:pt>
                <c:pt idx="460">
                  <c:v>6.279045080736978E-2</c:v>
                </c:pt>
                <c:pt idx="461">
                  <c:v>6.2848848567227833E-2</c:v>
                </c:pt>
                <c:pt idx="462">
                  <c:v>6.249204276537057E-2</c:v>
                </c:pt>
                <c:pt idx="463">
                  <c:v>6.2898484495235607E-2</c:v>
                </c:pt>
                <c:pt idx="464">
                  <c:v>6.253120036853943E-2</c:v>
                </c:pt>
                <c:pt idx="465">
                  <c:v>6.2619520002044737E-2</c:v>
                </c:pt>
                <c:pt idx="466">
                  <c:v>6.2619520002044737E-2</c:v>
                </c:pt>
                <c:pt idx="467">
                  <c:v>6.2274179996165913E-2</c:v>
                </c:pt>
                <c:pt idx="468">
                  <c:v>6.2274179996165913E-2</c:v>
                </c:pt>
                <c:pt idx="469">
                  <c:v>6.6656240000156686E-2</c:v>
                </c:pt>
                <c:pt idx="470">
                  <c:v>6.5510899992659688E-2</c:v>
                </c:pt>
                <c:pt idx="471">
                  <c:v>6.6230799995537382E-2</c:v>
                </c:pt>
                <c:pt idx="472">
                  <c:v>6.6078080002625939E-2</c:v>
                </c:pt>
                <c:pt idx="473">
                  <c:v>6.5523500001290813E-2</c:v>
                </c:pt>
                <c:pt idx="474">
                  <c:v>6.6778159998648334E-2</c:v>
                </c:pt>
                <c:pt idx="475">
                  <c:v>6.7406119997031055E-2</c:v>
                </c:pt>
                <c:pt idx="476">
                  <c:v>6.3760779994481709E-2</c:v>
                </c:pt>
                <c:pt idx="477">
                  <c:v>6.6715439992549364E-2</c:v>
                </c:pt>
                <c:pt idx="478">
                  <c:v>6.6031059999659192E-2</c:v>
                </c:pt>
                <c:pt idx="479">
                  <c:v>6.6031059999659192E-2</c:v>
                </c:pt>
                <c:pt idx="480">
                  <c:v>6.7185719999542926E-2</c:v>
                </c:pt>
                <c:pt idx="481">
                  <c:v>6.7185719999542926E-2</c:v>
                </c:pt>
                <c:pt idx="482">
                  <c:v>6.77147199967294E-2</c:v>
                </c:pt>
                <c:pt idx="483">
                  <c:v>6.8064719998801593E-2</c:v>
                </c:pt>
                <c:pt idx="484">
                  <c:v>6.6869380003481638E-2</c:v>
                </c:pt>
                <c:pt idx="485">
                  <c:v>6.8624040002760012E-2</c:v>
                </c:pt>
                <c:pt idx="486">
                  <c:v>7.0050819995230995E-2</c:v>
                </c:pt>
                <c:pt idx="487">
                  <c:v>7.0418080002127681E-2</c:v>
                </c:pt>
                <c:pt idx="488">
                  <c:v>7.0172740000998601E-2</c:v>
                </c:pt>
                <c:pt idx="489">
                  <c:v>7.0231179997790605E-2</c:v>
                </c:pt>
                <c:pt idx="490">
                  <c:v>7.0941019999736454E-2</c:v>
                </c:pt>
                <c:pt idx="491">
                  <c:v>7.0370239998737816E-2</c:v>
                </c:pt>
                <c:pt idx="492">
                  <c:v>7.1147080001537688E-2</c:v>
                </c:pt>
                <c:pt idx="493">
                  <c:v>7.213702000444755E-2</c:v>
                </c:pt>
                <c:pt idx="494">
                  <c:v>7.2221920003357809E-2</c:v>
                </c:pt>
                <c:pt idx="495">
                  <c:v>7.6698379998560995E-2</c:v>
                </c:pt>
                <c:pt idx="496">
                  <c:v>7.5688320001063403E-2</c:v>
                </c:pt>
                <c:pt idx="497">
                  <c:v>8.2203179998032283E-2</c:v>
                </c:pt>
                <c:pt idx="498">
                  <c:v>8.3441260001563933E-2</c:v>
                </c:pt>
                <c:pt idx="499">
                  <c:v>8.3095919995685108E-2</c:v>
                </c:pt>
                <c:pt idx="500">
                  <c:v>8.8297599992074538E-2</c:v>
                </c:pt>
                <c:pt idx="501">
                  <c:v>8.8252260000444949E-2</c:v>
                </c:pt>
                <c:pt idx="502">
                  <c:v>9.0898720001860056E-2</c:v>
                </c:pt>
                <c:pt idx="503">
                  <c:v>9.0753379998204764E-2</c:v>
                </c:pt>
                <c:pt idx="504">
                  <c:v>9.4450279997545294E-2</c:v>
                </c:pt>
                <c:pt idx="505">
                  <c:v>9.4592599998577498E-2</c:v>
                </c:pt>
                <c:pt idx="506">
                  <c:v>9.5484819998091552E-2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67-468F-9770-C3CF54D1F4F0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Q_fit!$U$2:$U$124</c:f>
              <c:numCache>
                <c:formatCode>General</c:formatCode>
                <c:ptCount val="123"/>
                <c:pt idx="0">
                  <c:v>-0.5</c:v>
                </c:pt>
                <c:pt idx="1">
                  <c:v>-0.25</c:v>
                </c:pt>
                <c:pt idx="2">
                  <c:v>0</c:v>
                </c:pt>
                <c:pt idx="3">
                  <c:v>0.25</c:v>
                </c:pt>
                <c:pt idx="4">
                  <c:v>0.5</c:v>
                </c:pt>
                <c:pt idx="5">
                  <c:v>0.75</c:v>
                </c:pt>
                <c:pt idx="6">
                  <c:v>1</c:v>
                </c:pt>
                <c:pt idx="7">
                  <c:v>1.25</c:v>
                </c:pt>
                <c:pt idx="8">
                  <c:v>1.5</c:v>
                </c:pt>
                <c:pt idx="9">
                  <c:v>1.75</c:v>
                </c:pt>
                <c:pt idx="10">
                  <c:v>2</c:v>
                </c:pt>
                <c:pt idx="11">
                  <c:v>2.25</c:v>
                </c:pt>
                <c:pt idx="12">
                  <c:v>2.5</c:v>
                </c:pt>
                <c:pt idx="13">
                  <c:v>2.75</c:v>
                </c:pt>
                <c:pt idx="14">
                  <c:v>3</c:v>
                </c:pt>
                <c:pt idx="15">
                  <c:v>3.25</c:v>
                </c:pt>
                <c:pt idx="16">
                  <c:v>3.5</c:v>
                </c:pt>
                <c:pt idx="17">
                  <c:v>3.75</c:v>
                </c:pt>
                <c:pt idx="18">
                  <c:v>4</c:v>
                </c:pt>
                <c:pt idx="19">
                  <c:v>4.25</c:v>
                </c:pt>
                <c:pt idx="20">
                  <c:v>4.5</c:v>
                </c:pt>
                <c:pt idx="21">
                  <c:v>4.75</c:v>
                </c:pt>
                <c:pt idx="22">
                  <c:v>5</c:v>
                </c:pt>
                <c:pt idx="23">
                  <c:v>5.25</c:v>
                </c:pt>
                <c:pt idx="24">
                  <c:v>5.5</c:v>
                </c:pt>
                <c:pt idx="25">
                  <c:v>5.75</c:v>
                </c:pt>
                <c:pt idx="26">
                  <c:v>6</c:v>
                </c:pt>
                <c:pt idx="27">
                  <c:v>6.25</c:v>
                </c:pt>
                <c:pt idx="28">
                  <c:v>6.5</c:v>
                </c:pt>
              </c:numCache>
            </c:numRef>
          </c:xVal>
          <c:yVal>
            <c:numRef>
              <c:f>Q_fit!$V$2:$V$124</c:f>
              <c:numCache>
                <c:formatCode>General</c:formatCode>
                <c:ptCount val="123"/>
                <c:pt idx="0">
                  <c:v>2.7724611648448955E-3</c:v>
                </c:pt>
                <c:pt idx="1">
                  <c:v>1.2827755191320547E-3</c:v>
                </c:pt>
                <c:pt idx="2">
                  <c:v>1.6881057908239253E-4</c:v>
                </c:pt>
                <c:pt idx="3">
                  <c:v>-5.6943365530409066E-4</c:v>
                </c:pt>
                <c:pt idx="4">
                  <c:v>-9.3195718402739496E-4</c:v>
                </c:pt>
                <c:pt idx="5">
                  <c:v>-9.1876000708752048E-4</c:v>
                </c:pt>
                <c:pt idx="6">
                  <c:v>-5.2984212448446656E-4</c:v>
                </c:pt>
                <c:pt idx="7">
                  <c:v>2.3479646378176625E-4</c:v>
                </c:pt>
                <c:pt idx="8">
                  <c:v>1.3751557577111771E-3</c:v>
                </c:pt>
                <c:pt idx="9">
                  <c:v>2.8912357573037673E-3</c:v>
                </c:pt>
                <c:pt idx="10">
                  <c:v>4.7830364625595376E-3</c:v>
                </c:pt>
                <c:pt idx="11">
                  <c:v>7.0505578734784864E-3</c:v>
                </c:pt>
                <c:pt idx="12">
                  <c:v>9.6937999900606146E-3</c:v>
                </c:pt>
                <c:pt idx="13">
                  <c:v>1.2712762812305921E-2</c:v>
                </c:pt>
                <c:pt idx="14">
                  <c:v>1.6107446340214403E-2</c:v>
                </c:pt>
                <c:pt idx="15">
                  <c:v>1.987785057378607E-2</c:v>
                </c:pt>
                <c:pt idx="16">
                  <c:v>2.402397551302091E-2</c:v>
                </c:pt>
                <c:pt idx="17">
                  <c:v>2.8545821157918934E-2</c:v>
                </c:pt>
                <c:pt idx="18">
                  <c:v>3.3443387508480138E-2</c:v>
                </c:pt>
                <c:pt idx="19">
                  <c:v>3.8716674564704512E-2</c:v>
                </c:pt>
                <c:pt idx="20">
                  <c:v>4.4365682326592076E-2</c:v>
                </c:pt>
                <c:pt idx="21">
                  <c:v>5.0390410794142804E-2</c:v>
                </c:pt>
                <c:pt idx="22">
                  <c:v>5.6790859967356729E-2</c:v>
                </c:pt>
                <c:pt idx="23">
                  <c:v>6.356702984623383E-2</c:v>
                </c:pt>
                <c:pt idx="24">
                  <c:v>7.0718920430774102E-2</c:v>
                </c:pt>
                <c:pt idx="25">
                  <c:v>7.824653172097755E-2</c:v>
                </c:pt>
                <c:pt idx="26">
                  <c:v>8.6149863716844188E-2</c:v>
                </c:pt>
                <c:pt idx="27">
                  <c:v>9.4428916418374004E-2</c:v>
                </c:pt>
                <c:pt idx="28">
                  <c:v>0.10308368982556698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67-468F-9770-C3CF54D1F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961000"/>
        <c:axId val="1"/>
      </c:scatterChart>
      <c:valAx>
        <c:axId val="101961000"/>
        <c:scaling>
          <c:orientation val="minMax"/>
          <c:max val="7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71981279596791314"/>
              <c:y val="0.935012463064758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5.8616647127784291E-3"/>
              <c:y val="0.44025245272013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96100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3880446655774121"/>
          <c:y val="0.92033741065385699"/>
          <c:w val="0.47596754391633045"/>
          <c:h val="0.9685554400039617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339489615080163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3813854324600944"/>
          <c:w val="0.91086799697134102"/>
          <c:h val="0.687689704420351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(2)'!$E$21:$E$983</c:f>
              <c:numCache>
                <c:formatCode>General</c:formatCode>
                <c:ptCount val="963"/>
                <c:pt idx="0">
                  <c:v>2.1787560006487183E-2</c:v>
                </c:pt>
                <c:pt idx="1">
                  <c:v>2.2179500003403518E-2</c:v>
                </c:pt>
                <c:pt idx="2">
                  <c:v>1.542543999676127E-2</c:v>
                </c:pt>
                <c:pt idx="3">
                  <c:v>2.4438040003587957E-2</c:v>
                </c:pt>
                <c:pt idx="4">
                  <c:v>1.4956939994590357E-2</c:v>
                </c:pt>
                <c:pt idx="5">
                  <c:v>1.7394759997841902E-2</c:v>
                </c:pt>
                <c:pt idx="6">
                  <c:v>2.6413419996970333E-2</c:v>
                </c:pt>
                <c:pt idx="7">
                  <c:v>2.3932420001074206E-2</c:v>
                </c:pt>
                <c:pt idx="8">
                  <c:v>2.234956000756938E-2</c:v>
                </c:pt>
                <c:pt idx="9">
                  <c:v>1.1524999994435348E-2</c:v>
                </c:pt>
                <c:pt idx="10">
                  <c:v>8.8383600013912655E-3</c:v>
                </c:pt>
                <c:pt idx="11">
                  <c:v>1.8096799998602364E-2</c:v>
                </c:pt>
                <c:pt idx="12">
                  <c:v>1.0251460000290535E-2</c:v>
                </c:pt>
                <c:pt idx="13">
                  <c:v>6.4887400003499351E-3</c:v>
                </c:pt>
                <c:pt idx="14">
                  <c:v>1.6747180001402739E-2</c:v>
                </c:pt>
                <c:pt idx="15">
                  <c:v>1.9473640000796877E-2</c:v>
                </c:pt>
                <c:pt idx="16">
                  <c:v>2.5948200003767852E-2</c:v>
                </c:pt>
                <c:pt idx="17">
                  <c:v>1.455790000181878E-2</c:v>
                </c:pt>
                <c:pt idx="18">
                  <c:v>1.3640519995533396E-2</c:v>
                </c:pt>
                <c:pt idx="19">
                  <c:v>7.0511200028704479E-3</c:v>
                </c:pt>
                <c:pt idx="20">
                  <c:v>1.1403999815229326E-4</c:v>
                </c:pt>
                <c:pt idx="21">
                  <c:v>5.019980002543889E-3</c:v>
                </c:pt>
                <c:pt idx="22">
                  <c:v>2.2421600006055087E-3</c:v>
                </c:pt>
                <c:pt idx="23">
                  <c:v>6.3968200047384016E-3</c:v>
                </c:pt>
                <c:pt idx="24">
                  <c:v>2.3268000004463829E-3</c:v>
                </c:pt>
                <c:pt idx="25">
                  <c:v>4.5978400012245402E-3</c:v>
                </c:pt>
                <c:pt idx="26">
                  <c:v>6.7524999976740219E-3</c:v>
                </c:pt>
                <c:pt idx="27">
                  <c:v>2.8351200016913936E-3</c:v>
                </c:pt>
                <c:pt idx="28">
                  <c:v>5.3817200023331679E-3</c:v>
                </c:pt>
                <c:pt idx="29">
                  <c:v>5.6190000032074749E-3</c:v>
                </c:pt>
                <c:pt idx="30">
                  <c:v>1.8221399950562045E-3</c:v>
                </c:pt>
                <c:pt idx="31">
                  <c:v>5.2971999684814364E-4</c:v>
                </c:pt>
                <c:pt idx="32">
                  <c:v>-8.0000000161817297E-4</c:v>
                </c:pt>
                <c:pt idx="33">
                  <c:v>0</c:v>
                </c:pt>
                <c:pt idx="34">
                  <c:v>-1.4241799945011735E-3</c:v>
                </c:pt>
                <c:pt idx="35">
                  <c:v>-1.794960000552237E-3</c:v>
                </c:pt>
                <c:pt idx="36">
                  <c:v>-2.0030199957545847E-3</c:v>
                </c:pt>
                <c:pt idx="37">
                  <c:v>3.7556800016318448E-3</c:v>
                </c:pt>
                <c:pt idx="38">
                  <c:v>-8.965999586507678E-5</c:v>
                </c:pt>
                <c:pt idx="39">
                  <c:v>-3.61509999493137E-3</c:v>
                </c:pt>
                <c:pt idx="40">
                  <c:v>-2.4604400023235939E-3</c:v>
                </c:pt>
                <c:pt idx="41">
                  <c:v>7.1297999966191128E-4</c:v>
                </c:pt>
                <c:pt idx="42">
                  <c:v>9.5026000053621829E-4</c:v>
                </c:pt>
                <c:pt idx="43">
                  <c:v>4.4394400028977543E-3</c:v>
                </c:pt>
                <c:pt idx="44">
                  <c:v>-5.8749999880092219E-4</c:v>
                </c:pt>
                <c:pt idx="45">
                  <c:v>-2.5756599934538826E-3</c:v>
                </c:pt>
                <c:pt idx="46">
                  <c:v>-6.7062000016449019E-4</c:v>
                </c:pt>
                <c:pt idx="47">
                  <c:v>-8.1414000014774501E-3</c:v>
                </c:pt>
                <c:pt idx="48">
                  <c:v>-8.9041199971688911E-3</c:v>
                </c:pt>
                <c:pt idx="49">
                  <c:v>-9.2749000032199547E-3</c:v>
                </c:pt>
                <c:pt idx="50">
                  <c:v>1.8797599987010472E-3</c:v>
                </c:pt>
                <c:pt idx="51">
                  <c:v>-1.0965579996991437E-2</c:v>
                </c:pt>
                <c:pt idx="52">
                  <c:v>-1.8829600012395531E-3</c:v>
                </c:pt>
                <c:pt idx="53">
                  <c:v>-5.0164599961135536E-3</c:v>
                </c:pt>
                <c:pt idx="54">
                  <c:v>-8.3755000014207326E-3</c:v>
                </c:pt>
                <c:pt idx="55">
                  <c:v>-6.138220000138972E-3</c:v>
                </c:pt>
                <c:pt idx="56">
                  <c:v>-4.8163000028580427E-3</c:v>
                </c:pt>
                <c:pt idx="57">
                  <c:v>-5.4545599996345118E-3</c:v>
                </c:pt>
                <c:pt idx="58">
                  <c:v>7.2895999983302318E-3</c:v>
                </c:pt>
                <c:pt idx="59">
                  <c:v>-1.3184599956730381E-3</c:v>
                </c:pt>
                <c:pt idx="60">
                  <c:v>1.7399440002918709E-2</c:v>
                </c:pt>
                <c:pt idx="61">
                  <c:v>3.5541000033845194E-3</c:v>
                </c:pt>
                <c:pt idx="62">
                  <c:v>1.3379800002439879E-3</c:v>
                </c:pt>
                <c:pt idx="63">
                  <c:v>-7.743599999230355E-4</c:v>
                </c:pt>
                <c:pt idx="64">
                  <c:v>-8.5370799934025854E-3</c:v>
                </c:pt>
                <c:pt idx="65">
                  <c:v>7.1132999946712516E-3</c:v>
                </c:pt>
                <c:pt idx="66">
                  <c:v>3.5057999775744975E-4</c:v>
                </c:pt>
                <c:pt idx="67">
                  <c:v>4.350579998572357E-3</c:v>
                </c:pt>
                <c:pt idx="68">
                  <c:v>-1.1020199999620672E-2</c:v>
                </c:pt>
                <c:pt idx="69">
                  <c:v>-2.4060799987637438E-3</c:v>
                </c:pt>
                <c:pt idx="70">
                  <c:v>-1.147639995906502E-3</c:v>
                </c:pt>
                <c:pt idx="71">
                  <c:v>-1.8938059998617973E-2</c:v>
                </c:pt>
                <c:pt idx="72">
                  <c:v>-9.9380600004224107E-3</c:v>
                </c:pt>
                <c:pt idx="73">
                  <c:v>-7.0715599940740503E-3</c:v>
                </c:pt>
                <c:pt idx="74">
                  <c:v>9.2844000027980655E-4</c:v>
                </c:pt>
                <c:pt idx="75">
                  <c:v>-6.2470000557368621E-4</c:v>
                </c:pt>
                <c:pt idx="76">
                  <c:v>-2.1607200033031404E-3</c:v>
                </c:pt>
                <c:pt idx="77">
                  <c:v>1.8010000057984143E-3</c:v>
                </c:pt>
                <c:pt idx="78">
                  <c:v>-5.2544000209309161E-4</c:v>
                </c:pt>
                <c:pt idx="79">
                  <c:v>-3.1017599976621568E-3</c:v>
                </c:pt>
                <c:pt idx="80">
                  <c:v>-4.9536400038050488E-3</c:v>
                </c:pt>
                <c:pt idx="81">
                  <c:v>3.2596000528428704E-4</c:v>
                </c:pt>
                <c:pt idx="82">
                  <c:v>-7.4607999704312533E-4</c:v>
                </c:pt>
                <c:pt idx="83">
                  <c:v>-2.8926600061822683E-3</c:v>
                </c:pt>
                <c:pt idx="84">
                  <c:v>-1.0288539997418411E-2</c:v>
                </c:pt>
                <c:pt idx="85">
                  <c:v>-4.3605799946817569E-3</c:v>
                </c:pt>
                <c:pt idx="86">
                  <c:v>-1.6004899996914901E-2</c:v>
                </c:pt>
                <c:pt idx="87">
                  <c:v>4.2079999548150226E-4</c:v>
                </c:pt>
                <c:pt idx="88">
                  <c:v>-1.8306140002096072E-2</c:v>
                </c:pt>
                <c:pt idx="89">
                  <c:v>-5.6643200005055405E-3</c:v>
                </c:pt>
                <c:pt idx="90">
                  <c:v>1.9649000023491681E-3</c:v>
                </c:pt>
                <c:pt idx="91">
                  <c:v>3.6152800021227449E-3</c:v>
                </c:pt>
                <c:pt idx="92">
                  <c:v>6.6001800005324185E-3</c:v>
                </c:pt>
                <c:pt idx="93">
                  <c:v>6.2133999745128676E-4</c:v>
                </c:pt>
                <c:pt idx="94">
                  <c:v>8.8158200014731847E-3</c:v>
                </c:pt>
                <c:pt idx="95">
                  <c:v>-6.5566000557737425E-4</c:v>
                </c:pt>
                <c:pt idx="96">
                  <c:v>8.9735600049607456E-3</c:v>
                </c:pt>
                <c:pt idx="97">
                  <c:v>1.236550000612624E-2</c:v>
                </c:pt>
                <c:pt idx="98">
                  <c:v>3.3992600001511164E-3</c:v>
                </c:pt>
                <c:pt idx="99">
                  <c:v>7.5685400006477721E-3</c:v>
                </c:pt>
                <c:pt idx="100">
                  <c:v>1.5834099998755846E-2</c:v>
                </c:pt>
                <c:pt idx="101">
                  <c:v>-8.0394199976581149E-3</c:v>
                </c:pt>
                <c:pt idx="102">
                  <c:v>-4.4899999920744449E-5</c:v>
                </c:pt>
                <c:pt idx="103">
                  <c:v>3.0437800014624372E-3</c:v>
                </c:pt>
                <c:pt idx="104">
                  <c:v>1.1682399999699555E-3</c:v>
                </c:pt>
                <c:pt idx="105">
                  <c:v>-1.7342580002150498E-2</c:v>
                </c:pt>
                <c:pt idx="106">
                  <c:v>1.4327399985631928E-3</c:v>
                </c:pt>
                <c:pt idx="107">
                  <c:v>1.009640000120271E-3</c:v>
                </c:pt>
                <c:pt idx="108">
                  <c:v>1.6388599979109131E-3</c:v>
                </c:pt>
                <c:pt idx="109">
                  <c:v>-7.3191999399568886E-4</c:v>
                </c:pt>
                <c:pt idx="110">
                  <c:v>-8.2391800024197437E-3</c:v>
                </c:pt>
                <c:pt idx="111">
                  <c:v>3.5870200008503161E-3</c:v>
                </c:pt>
                <c:pt idx="112">
                  <c:v>1.9280800042906776E-3</c:v>
                </c:pt>
                <c:pt idx="113">
                  <c:v>-2.5427999935345724E-4</c:v>
                </c:pt>
                <c:pt idx="114">
                  <c:v>-5.8511800016276538E-3</c:v>
                </c:pt>
                <c:pt idx="115">
                  <c:v>-4.1539999801898375E-4</c:v>
                </c:pt>
                <c:pt idx="116">
                  <c:v>2.1381999977165833E-4</c:v>
                </c:pt>
                <c:pt idx="117">
                  <c:v>4.1463200032012537E-3</c:v>
                </c:pt>
                <c:pt idx="118">
                  <c:v>9.7459997050464153E-5</c:v>
                </c:pt>
                <c:pt idx="119">
                  <c:v>-3.9245999505510554E-4</c:v>
                </c:pt>
                <c:pt idx="120">
                  <c:v>2.419379998173099E-3</c:v>
                </c:pt>
                <c:pt idx="121">
                  <c:v>5.0401999760651961E-4</c:v>
                </c:pt>
                <c:pt idx="122">
                  <c:v>2.29847999435151E-3</c:v>
                </c:pt>
                <c:pt idx="123">
                  <c:v>5.005000057280995E-4</c:v>
                </c:pt>
                <c:pt idx="124">
                  <c:v>2.4710000434424728E-4</c:v>
                </c:pt>
                <c:pt idx="125">
                  <c:v>4.5893999777035788E-4</c:v>
                </c:pt>
                <c:pt idx="126">
                  <c:v>1.3600001693703234E-5</c:v>
                </c:pt>
                <c:pt idx="127">
                  <c:v>-3.1739997211843729E-5</c:v>
                </c:pt>
                <c:pt idx="128">
                  <c:v>-8.2795999333029613E-4</c:v>
                </c:pt>
                <c:pt idx="129">
                  <c:v>2.7658000180963427E-4</c:v>
                </c:pt>
                <c:pt idx="130">
                  <c:v>-1.6876000154297799E-4</c:v>
                </c:pt>
                <c:pt idx="131">
                  <c:v>-3.0654000147478655E-4</c:v>
                </c:pt>
                <c:pt idx="132">
                  <c:v>6.8120003561489284E-5</c:v>
                </c:pt>
                <c:pt idx="133">
                  <c:v>-1.9201399991288781E-3</c:v>
                </c:pt>
                <c:pt idx="134">
                  <c:v>-9.6017999749165028E-4</c:v>
                </c:pt>
                <c:pt idx="135">
                  <c:v>-2.0843599995714612E-3</c:v>
                </c:pt>
                <c:pt idx="136">
                  <c:v>-1.9241999689256772E-4</c:v>
                </c:pt>
                <c:pt idx="137">
                  <c:v>-9.5135999436024576E-4</c:v>
                </c:pt>
                <c:pt idx="138">
                  <c:v>-5.2213999879313633E-4</c:v>
                </c:pt>
                <c:pt idx="139">
                  <c:v>-5.3976799972588196E-3</c:v>
                </c:pt>
                <c:pt idx="140">
                  <c:v>-6.7835599984391592E-3</c:v>
                </c:pt>
                <c:pt idx="141">
                  <c:v>-1.5433999942615628E-4</c:v>
                </c:pt>
                <c:pt idx="142">
                  <c:v>-1.5039599966257811E-3</c:v>
                </c:pt>
                <c:pt idx="143">
                  <c:v>-1.161359999969136E-3</c:v>
                </c:pt>
                <c:pt idx="144">
                  <c:v>-2.994100002979394E-3</c:v>
                </c:pt>
                <c:pt idx="145">
                  <c:v>-4.1764599955058657E-3</c:v>
                </c:pt>
                <c:pt idx="146">
                  <c:v>-5.3799800007254817E-3</c:v>
                </c:pt>
                <c:pt idx="147">
                  <c:v>-2.1915600009378977E-3</c:v>
                </c:pt>
                <c:pt idx="148">
                  <c:v>-9.3311999808065593E-4</c:v>
                </c:pt>
                <c:pt idx="149">
                  <c:v>-9.5200200012186542E-3</c:v>
                </c:pt>
                <c:pt idx="150">
                  <c:v>-5.3950799992890097E-3</c:v>
                </c:pt>
                <c:pt idx="151">
                  <c:v>2.2678999957861379E-3</c:v>
                </c:pt>
                <c:pt idx="152">
                  <c:v>-1.4736599987372756E-3</c:v>
                </c:pt>
                <c:pt idx="153">
                  <c:v>-1.1179800058016554E-3</c:v>
                </c:pt>
                <c:pt idx="154">
                  <c:v>7.9084000026341528E-4</c:v>
                </c:pt>
                <c:pt idx="155">
                  <c:v>-3.7035999412182719E-4</c:v>
                </c:pt>
                <c:pt idx="156">
                  <c:v>-1.4817999908700585E-4</c:v>
                </c:pt>
                <c:pt idx="157">
                  <c:v>2.7389999959268607E-3</c:v>
                </c:pt>
                <c:pt idx="158">
                  <c:v>2.2770399955334142E-3</c:v>
                </c:pt>
                <c:pt idx="159">
                  <c:v>7.9580000601708889E-5</c:v>
                </c:pt>
                <c:pt idx="160">
                  <c:v>-5.5017400009091944E-3</c:v>
                </c:pt>
                <c:pt idx="161">
                  <c:v>-9.7199997981078923E-5</c:v>
                </c:pt>
                <c:pt idx="162">
                  <c:v>7.3708199997781776E-3</c:v>
                </c:pt>
                <c:pt idx="163">
                  <c:v>2.3345599984168075E-3</c:v>
                </c:pt>
                <c:pt idx="164">
                  <c:v>-1.8266400002175942E-3</c:v>
                </c:pt>
                <c:pt idx="165">
                  <c:v>3.4318000034545548E-3</c:v>
                </c:pt>
                <c:pt idx="166">
                  <c:v>-1.2336799991317093E-3</c:v>
                </c:pt>
                <c:pt idx="167">
                  <c:v>-1.6956399995251559E-3</c:v>
                </c:pt>
                <c:pt idx="168">
                  <c:v>2.6721600006567314E-3</c:v>
                </c:pt>
                <c:pt idx="169">
                  <c:v>-2.9510000022128224E-3</c:v>
                </c:pt>
                <c:pt idx="170">
                  <c:v>-7.4411399982636794E-3</c:v>
                </c:pt>
                <c:pt idx="171">
                  <c:v>-6.8970400025136769E-3</c:v>
                </c:pt>
                <c:pt idx="172">
                  <c:v>-2.0879600051557645E-3</c:v>
                </c:pt>
                <c:pt idx="173">
                  <c:v>-7.9332999957841821E-3</c:v>
                </c:pt>
                <c:pt idx="174">
                  <c:v>-8.5721999494126067E-4</c:v>
                </c:pt>
                <c:pt idx="175">
                  <c:v>7.3574000271037221E-4</c:v>
                </c:pt>
                <c:pt idx="176">
                  <c:v>5.8309999440098181E-4</c:v>
                </c:pt>
                <c:pt idx="177">
                  <c:v>3.4410399966873229E-3</c:v>
                </c:pt>
                <c:pt idx="178">
                  <c:v>4.1125799980363809E-3</c:v>
                </c:pt>
                <c:pt idx="179">
                  <c:v>-4.3449999793665484E-4</c:v>
                </c:pt>
                <c:pt idx="180">
                  <c:v>-3.7352000072132796E-4</c:v>
                </c:pt>
                <c:pt idx="181">
                  <c:v>-2.6540800026850775E-3</c:v>
                </c:pt>
                <c:pt idx="182">
                  <c:v>-1.8364400020800531E-3</c:v>
                </c:pt>
                <c:pt idx="183">
                  <c:v>-5.7799999922281131E-4</c:v>
                </c:pt>
                <c:pt idx="184">
                  <c:v>2.6104200005647726E-3</c:v>
                </c:pt>
                <c:pt idx="185">
                  <c:v>3.9998600041144527E-3</c:v>
                </c:pt>
                <c:pt idx="186">
                  <c:v>2.5590599980205297E-3</c:v>
                </c:pt>
                <c:pt idx="187">
                  <c:v>-3.2651200017426163E-3</c:v>
                </c:pt>
                <c:pt idx="188">
                  <c:v>5.4890399987925775E-3</c:v>
                </c:pt>
                <c:pt idx="189">
                  <c:v>-3.6444600045797415E-3</c:v>
                </c:pt>
                <c:pt idx="190">
                  <c:v>7.9847599990898743E-3</c:v>
                </c:pt>
                <c:pt idx="191">
                  <c:v>6.0059199968236499E-3</c:v>
                </c:pt>
                <c:pt idx="192">
                  <c:v>3.2432000007247552E-3</c:v>
                </c:pt>
                <c:pt idx="193">
                  <c:v>4.8935800004983321E-3</c:v>
                </c:pt>
                <c:pt idx="194">
                  <c:v>7.0482400042237714E-3</c:v>
                </c:pt>
                <c:pt idx="195">
                  <c:v>1.5228000047500245E-3</c:v>
                </c:pt>
                <c:pt idx="196">
                  <c:v>1.6774600007920526E-3</c:v>
                </c:pt>
                <c:pt idx="197">
                  <c:v>5.1520199995138682E-3</c:v>
                </c:pt>
                <c:pt idx="198">
                  <c:v>2.3066799985826947E-3</c:v>
                </c:pt>
                <c:pt idx="199">
                  <c:v>4.3913199988310225E-3</c:v>
                </c:pt>
                <c:pt idx="200">
                  <c:v>5.8361600022180937E-3</c:v>
                </c:pt>
                <c:pt idx="201">
                  <c:v>2.2280999983195215E-3</c:v>
                </c:pt>
                <c:pt idx="202">
                  <c:v>1.7873000033432618E-3</c:v>
                </c:pt>
                <c:pt idx="203">
                  <c:v>4.7722000017529353E-3</c:v>
                </c:pt>
                <c:pt idx="204">
                  <c:v>4.331399999500718E-3</c:v>
                </c:pt>
                <c:pt idx="205">
                  <c:v>-3.8900000072317198E-4</c:v>
                </c:pt>
                <c:pt idx="206">
                  <c:v>2.3586199968121946E-3</c:v>
                </c:pt>
                <c:pt idx="207">
                  <c:v>8.7550000171177089E-4</c:v>
                </c:pt>
                <c:pt idx="208">
                  <c:v>6.1339399981079623E-3</c:v>
                </c:pt>
                <c:pt idx="209">
                  <c:v>7.4886600050376728E-3</c:v>
                </c:pt>
                <c:pt idx="210">
                  <c:v>9.984379998059012E-3</c:v>
                </c:pt>
                <c:pt idx="211">
                  <c:v>1.6135999976540916E-3</c:v>
                </c:pt>
                <c:pt idx="212">
                  <c:v>3.9747999835526571E-4</c:v>
                </c:pt>
                <c:pt idx="213">
                  <c:v>1.7279999883612618E-4</c:v>
                </c:pt>
                <c:pt idx="214">
                  <c:v>1.0248880003928207E-2</c:v>
                </c:pt>
                <c:pt idx="215">
                  <c:v>5.2912000028300099E-3</c:v>
                </c:pt>
                <c:pt idx="216">
                  <c:v>9.5284799972432666E-3</c:v>
                </c:pt>
                <c:pt idx="217">
                  <c:v>-7.8422999940812588E-3</c:v>
                </c:pt>
                <c:pt idx="218">
                  <c:v>2.4584600032540038E-3</c:v>
                </c:pt>
                <c:pt idx="219">
                  <c:v>1.0876799933612347E-3</c:v>
                </c:pt>
                <c:pt idx="220">
                  <c:v>3.5768599991570227E-3</c:v>
                </c:pt>
                <c:pt idx="221">
                  <c:v>4.0514200009056367E-3</c:v>
                </c:pt>
                <c:pt idx="222">
                  <c:v>6.911379998200573E-3</c:v>
                </c:pt>
                <c:pt idx="223">
                  <c:v>2.1486600016942248E-3</c:v>
                </c:pt>
                <c:pt idx="224">
                  <c:v>1.1673199987853877E-3</c:v>
                </c:pt>
                <c:pt idx="225">
                  <c:v>5.683719995431602E-3</c:v>
                </c:pt>
                <c:pt idx="226">
                  <c:v>9.9421599952620454E-3</c:v>
                </c:pt>
                <c:pt idx="227">
                  <c:v>1.3341000012587756E-3</c:v>
                </c:pt>
                <c:pt idx="228">
                  <c:v>-5.386299999372568E-3</c:v>
                </c:pt>
                <c:pt idx="229">
                  <c:v>6.2545600012526847E-3</c:v>
                </c:pt>
                <c:pt idx="230">
                  <c:v>8.5679199983133003E-3</c:v>
                </c:pt>
                <c:pt idx="231">
                  <c:v>6.0908599989488721E-3</c:v>
                </c:pt>
                <c:pt idx="232">
                  <c:v>9.4163399990065955E-3</c:v>
                </c:pt>
                <c:pt idx="233">
                  <c:v>2.8082800054107793E-3</c:v>
                </c:pt>
                <c:pt idx="234">
                  <c:v>8.0727800013846718E-3</c:v>
                </c:pt>
                <c:pt idx="235">
                  <c:v>9.2274400012684055E-3</c:v>
                </c:pt>
                <c:pt idx="236">
                  <c:v>1.722744000289822E-2</c:v>
                </c:pt>
                <c:pt idx="237">
                  <c:v>4.8930199991445988E-3</c:v>
                </c:pt>
                <c:pt idx="238">
                  <c:v>3.1937800013110973E-3</c:v>
                </c:pt>
                <c:pt idx="239">
                  <c:v>8.4656399994855747E-3</c:v>
                </c:pt>
                <c:pt idx="240">
                  <c:v>7.7675799984717742E-3</c:v>
                </c:pt>
                <c:pt idx="241">
                  <c:v>8.5322400045697577E-3</c:v>
                </c:pt>
                <c:pt idx="242">
                  <c:v>8.096900004602503E-3</c:v>
                </c:pt>
                <c:pt idx="243">
                  <c:v>8.3648600048036315E-3</c:v>
                </c:pt>
                <c:pt idx="244">
                  <c:v>8.499520001350902E-3</c:v>
                </c:pt>
                <c:pt idx="245">
                  <c:v>7.7565399988088757E-3</c:v>
                </c:pt>
                <c:pt idx="246">
                  <c:v>7.5530199974309653E-3</c:v>
                </c:pt>
                <c:pt idx="247">
                  <c:v>1.2397880003845785E-2</c:v>
                </c:pt>
                <c:pt idx="248">
                  <c:v>1.4457900004344992E-2</c:v>
                </c:pt>
                <c:pt idx="249">
                  <c:v>1.4777320000575855E-2</c:v>
                </c:pt>
                <c:pt idx="250">
                  <c:v>5.9657399979187176E-3</c:v>
                </c:pt>
                <c:pt idx="251">
                  <c:v>9.370280007715337E-3</c:v>
                </c:pt>
                <c:pt idx="252">
                  <c:v>9.9843999996664934E-3</c:v>
                </c:pt>
                <c:pt idx="253">
                  <c:v>1.5543599998636637E-2</c:v>
                </c:pt>
                <c:pt idx="254">
                  <c:v>1.3157720000890549E-2</c:v>
                </c:pt>
                <c:pt idx="255">
                  <c:v>1.3884179999877233E-2</c:v>
                </c:pt>
                <c:pt idx="256">
                  <c:v>1.0093760000017937E-2</c:v>
                </c:pt>
                <c:pt idx="257">
                  <c:v>1.2503400001151022E-2</c:v>
                </c:pt>
                <c:pt idx="258">
                  <c:v>1.0467139996762853E-2</c:v>
                </c:pt>
                <c:pt idx="259">
                  <c:v>7.4182799944537692E-3</c:v>
                </c:pt>
                <c:pt idx="260">
                  <c:v>1.845203999982914E-2</c:v>
                </c:pt>
                <c:pt idx="261">
                  <c:v>9.8565799999050796E-3</c:v>
                </c:pt>
                <c:pt idx="262">
                  <c:v>1.0561880000750534E-2</c:v>
                </c:pt>
                <c:pt idx="263">
                  <c:v>1.0604199997032993E-2</c:v>
                </c:pt>
                <c:pt idx="264">
                  <c:v>1.4904960000421852E-2</c:v>
                </c:pt>
                <c:pt idx="265">
                  <c:v>1.4400679996469989E-2</c:v>
                </c:pt>
                <c:pt idx="266">
                  <c:v>7.8560999972978607E-3</c:v>
                </c:pt>
                <c:pt idx="267">
                  <c:v>1.333065999642713E-2</c:v>
                </c:pt>
                <c:pt idx="268">
                  <c:v>1.2832439999328926E-2</c:v>
                </c:pt>
                <c:pt idx="269">
                  <c:v>1.4245539998228196E-2</c:v>
                </c:pt>
                <c:pt idx="270">
                  <c:v>5.2666999981738627E-3</c:v>
                </c:pt>
                <c:pt idx="271">
                  <c:v>1.0300460002326872E-2</c:v>
                </c:pt>
                <c:pt idx="272">
                  <c:v>1.7580059997271746E-2</c:v>
                </c:pt>
                <c:pt idx="273">
                  <c:v>1.8579099996713921E-2</c:v>
                </c:pt>
                <c:pt idx="274">
                  <c:v>1.2716160003037658E-2</c:v>
                </c:pt>
                <c:pt idx="275">
                  <c:v>1.1400299998058472E-2</c:v>
                </c:pt>
                <c:pt idx="276">
                  <c:v>1.1938339994230773E-2</c:v>
                </c:pt>
                <c:pt idx="277">
                  <c:v>1.0105599998496473E-2</c:v>
                </c:pt>
                <c:pt idx="278">
                  <c:v>1.8944400006148499E-2</c:v>
                </c:pt>
                <c:pt idx="279">
                  <c:v>1.7181679999339394E-2</c:v>
                </c:pt>
                <c:pt idx="280">
                  <c:v>1.5412420005304739E-2</c:v>
                </c:pt>
                <c:pt idx="281">
                  <c:v>9.0265399994677864E-3</c:v>
                </c:pt>
                <c:pt idx="282">
                  <c:v>1.8661819995031692E-2</c:v>
                </c:pt>
                <c:pt idx="283">
                  <c:v>8.6678799998480827E-3</c:v>
                </c:pt>
                <c:pt idx="284">
                  <c:v>1.5181299997493625E-2</c:v>
                </c:pt>
                <c:pt idx="285">
                  <c:v>1.2965180001629051E-2</c:v>
                </c:pt>
                <c:pt idx="286">
                  <c:v>1.5132440006709658E-2</c:v>
                </c:pt>
                <c:pt idx="287">
                  <c:v>2.4020099997869693E-2</c:v>
                </c:pt>
                <c:pt idx="288">
                  <c:v>2.222718000120949E-2</c:v>
                </c:pt>
                <c:pt idx="289">
                  <c:v>2.1619120001560077E-2</c:v>
                </c:pt>
                <c:pt idx="290">
                  <c:v>1.7190440004924312E-2</c:v>
                </c:pt>
                <c:pt idx="291">
                  <c:v>1.8670099998416845E-2</c:v>
                </c:pt>
                <c:pt idx="292">
                  <c:v>1.7059540004993323E-2</c:v>
                </c:pt>
                <c:pt idx="293">
                  <c:v>1.3317980003193952E-2</c:v>
                </c:pt>
                <c:pt idx="294">
                  <c:v>1.9548719996237196E-2</c:v>
                </c:pt>
                <c:pt idx="295">
                  <c:v>1.4086759998463094E-2</c:v>
                </c:pt>
                <c:pt idx="296">
                  <c:v>1.8112460005795583E-2</c:v>
                </c:pt>
                <c:pt idx="297">
                  <c:v>1.7167120000522118E-2</c:v>
                </c:pt>
                <c:pt idx="298">
                  <c:v>2.3308940006245393E-2</c:v>
                </c:pt>
                <c:pt idx="299">
                  <c:v>2.0622299998649396E-2</c:v>
                </c:pt>
                <c:pt idx="300">
                  <c:v>2.0153799996478483E-2</c:v>
                </c:pt>
                <c:pt idx="301">
                  <c:v>2.2089840000262484E-2</c:v>
                </c:pt>
                <c:pt idx="302">
                  <c:v>2.1941239996522199E-2</c:v>
                </c:pt>
                <c:pt idx="303">
                  <c:v>1.7850060001364909E-2</c:v>
                </c:pt>
                <c:pt idx="304">
                  <c:v>1.6679339998518117E-2</c:v>
                </c:pt>
                <c:pt idx="305">
                  <c:v>1.4834000001428649E-2</c:v>
                </c:pt>
                <c:pt idx="306">
                  <c:v>2.1105040003021713E-2</c:v>
                </c:pt>
                <c:pt idx="307">
                  <c:v>1.7685399994661566E-2</c:v>
                </c:pt>
                <c:pt idx="308">
                  <c:v>2.10748399986187E-2</c:v>
                </c:pt>
                <c:pt idx="309">
                  <c:v>2.8074839996406808E-2</c:v>
                </c:pt>
                <c:pt idx="310">
                  <c:v>1.9533819999196567E-2</c:v>
                </c:pt>
                <c:pt idx="311">
                  <c:v>2.1147940002265386E-2</c:v>
                </c:pt>
                <c:pt idx="312">
                  <c:v>2.5986740001826547E-2</c:v>
                </c:pt>
                <c:pt idx="313">
                  <c:v>2.361595999536803E-2</c:v>
                </c:pt>
                <c:pt idx="314">
                  <c:v>2.3369160000584088E-2</c:v>
                </c:pt>
                <c:pt idx="315">
                  <c:v>1.6268939994915854E-2</c:v>
                </c:pt>
                <c:pt idx="316">
                  <c:v>2.2482079999463167E-2</c:v>
                </c:pt>
                <c:pt idx="317">
                  <c:v>2.4494199999026023E-2</c:v>
                </c:pt>
                <c:pt idx="318">
                  <c:v>2.6403020005091093E-2</c:v>
                </c:pt>
                <c:pt idx="319">
                  <c:v>1.9575379999878351E-2</c:v>
                </c:pt>
                <c:pt idx="320">
                  <c:v>2.9937600003904663E-2</c:v>
                </c:pt>
                <c:pt idx="321">
                  <c:v>2.9846419995010365E-2</c:v>
                </c:pt>
                <c:pt idx="322">
                  <c:v>2.9445439999108203E-2</c:v>
                </c:pt>
                <c:pt idx="323">
                  <c:v>3.2089280000946019E-2</c:v>
                </c:pt>
                <c:pt idx="324">
                  <c:v>2.7156800002558157E-2</c:v>
                </c:pt>
                <c:pt idx="325">
                  <c:v>2.5432459995499812E-2</c:v>
                </c:pt>
                <c:pt idx="326">
                  <c:v>3.0445060001511592E-2</c:v>
                </c:pt>
                <c:pt idx="327">
                  <c:v>2.8247600006579887E-2</c:v>
                </c:pt>
                <c:pt idx="328">
                  <c:v>2.5253660001908429E-2</c:v>
                </c:pt>
                <c:pt idx="329">
                  <c:v>2.8749379998771474E-2</c:v>
                </c:pt>
                <c:pt idx="330">
                  <c:v>3.375543999572983E-2</c:v>
                </c:pt>
                <c:pt idx="331">
                  <c:v>3.331464000075357E-2</c:v>
                </c:pt>
                <c:pt idx="332">
                  <c:v>2.9013400002440903E-2</c:v>
                </c:pt>
                <c:pt idx="333">
                  <c:v>2.2551440000825096E-2</c:v>
                </c:pt>
                <c:pt idx="334">
                  <c:v>3.410111999255605E-2</c:v>
                </c:pt>
                <c:pt idx="335">
                  <c:v>2.4988780001876876E-2</c:v>
                </c:pt>
                <c:pt idx="336">
                  <c:v>3.0226060007407796E-2</c:v>
                </c:pt>
                <c:pt idx="337">
                  <c:v>3.2232119992841035E-2</c:v>
                </c:pt>
                <c:pt idx="338">
                  <c:v>3.6195859996951185E-2</c:v>
                </c:pt>
                <c:pt idx="339">
                  <c:v>3.3735919998434838E-2</c:v>
                </c:pt>
                <c:pt idx="340">
                  <c:v>3.3943479997105896E-2</c:v>
                </c:pt>
                <c:pt idx="341">
                  <c:v>3.5669939999934286E-2</c:v>
                </c:pt>
                <c:pt idx="342">
                  <c:v>3.1730919996334706E-2</c:v>
                </c:pt>
                <c:pt idx="343">
                  <c:v>3.2052839997049887E-2</c:v>
                </c:pt>
                <c:pt idx="344">
                  <c:v>3.309265999996569E-2</c:v>
                </c:pt>
                <c:pt idx="345">
                  <c:v>2.9790939996019006E-2</c:v>
                </c:pt>
                <c:pt idx="346">
                  <c:v>3.7851920002140105E-2</c:v>
                </c:pt>
                <c:pt idx="347">
                  <c:v>3.5906839999370277E-2</c:v>
                </c:pt>
                <c:pt idx="348">
                  <c:v>3.7353700005041901E-2</c:v>
                </c:pt>
                <c:pt idx="349">
                  <c:v>3.1584439995640423E-2</c:v>
                </c:pt>
                <c:pt idx="350">
                  <c:v>4.0156240000214893E-2</c:v>
                </c:pt>
                <c:pt idx="351">
                  <c:v>3.749076000531204E-2</c:v>
                </c:pt>
                <c:pt idx="352">
                  <c:v>2.8997060006076936E-2</c:v>
                </c:pt>
                <c:pt idx="353">
                  <c:v>4.0524039999581873E-2</c:v>
                </c:pt>
                <c:pt idx="354">
                  <c:v>3.2761319998826366E-2</c:v>
                </c:pt>
                <c:pt idx="355">
                  <c:v>3.2948780004517175E-2</c:v>
                </c:pt>
                <c:pt idx="356">
                  <c:v>2.9466240004694555E-2</c:v>
                </c:pt>
                <c:pt idx="357">
                  <c:v>3.6353900002723094E-2</c:v>
                </c:pt>
                <c:pt idx="358">
                  <c:v>3.7553900001512375E-2</c:v>
                </c:pt>
                <c:pt idx="359">
                  <c:v>3.7008560000685975E-2</c:v>
                </c:pt>
                <c:pt idx="360">
                  <c:v>3.7321659998269752E-2</c:v>
                </c:pt>
                <c:pt idx="361">
                  <c:v>3.6576320002495777E-2</c:v>
                </c:pt>
                <c:pt idx="362">
                  <c:v>3.69007600020268E-2</c:v>
                </c:pt>
                <c:pt idx="363">
                  <c:v>3.7855419999687001E-2</c:v>
                </c:pt>
                <c:pt idx="364">
                  <c:v>3.6910079994413536E-2</c:v>
                </c:pt>
                <c:pt idx="365">
                  <c:v>3.7664240000594873E-2</c:v>
                </c:pt>
                <c:pt idx="366">
                  <c:v>4.192522000084864E-2</c:v>
                </c:pt>
                <c:pt idx="367">
                  <c:v>4.1409960002056323E-2</c:v>
                </c:pt>
                <c:pt idx="368">
                  <c:v>4.4296680003753863E-2</c:v>
                </c:pt>
                <c:pt idx="369">
                  <c:v>4.1638800001237541E-2</c:v>
                </c:pt>
                <c:pt idx="370">
                  <c:v>4.4029759999830276E-2</c:v>
                </c:pt>
                <c:pt idx="371">
                  <c:v>4.9166659999173135E-2</c:v>
                </c:pt>
                <c:pt idx="372">
                  <c:v>4.9926659994525835E-2</c:v>
                </c:pt>
                <c:pt idx="373">
                  <c:v>4.8867820005398244E-2</c:v>
                </c:pt>
                <c:pt idx="374">
                  <c:v>4.9547820002771914E-2</c:v>
                </c:pt>
                <c:pt idx="375">
                  <c:v>4.8976239995681681E-2</c:v>
                </c:pt>
                <c:pt idx="376">
                  <c:v>4.9502699999720789E-2</c:v>
                </c:pt>
                <c:pt idx="377">
                  <c:v>4.9019199999747798E-2</c:v>
                </c:pt>
                <c:pt idx="378">
                  <c:v>4.8674919999029953E-2</c:v>
                </c:pt>
                <c:pt idx="379">
                  <c:v>4.9874919997819234E-2</c:v>
                </c:pt>
                <c:pt idx="380">
                  <c:v>4.9369579995982349E-2</c:v>
                </c:pt>
                <c:pt idx="381">
                  <c:v>5.0634239996725228E-2</c:v>
                </c:pt>
                <c:pt idx="382">
                  <c:v>5.1154239998140838E-2</c:v>
                </c:pt>
                <c:pt idx="383">
                  <c:v>5.6319199997233227E-2</c:v>
                </c:pt>
                <c:pt idx="384">
                  <c:v>5.2380180000909604E-2</c:v>
                </c:pt>
                <c:pt idx="385">
                  <c:v>5.313484000362223E-2</c:v>
                </c:pt>
                <c:pt idx="386">
                  <c:v>5.660236000403529E-2</c:v>
                </c:pt>
                <c:pt idx="387">
                  <c:v>5.2808020001975819E-2</c:v>
                </c:pt>
                <c:pt idx="388">
                  <c:v>5.3722680000646506E-2</c:v>
                </c:pt>
                <c:pt idx="389">
                  <c:v>5.5301920001511462E-2</c:v>
                </c:pt>
                <c:pt idx="390">
                  <c:v>5.4810739995446056E-2</c:v>
                </c:pt>
                <c:pt idx="391">
                  <c:v>5.4810739995446056E-2</c:v>
                </c:pt>
                <c:pt idx="392">
                  <c:v>5.3440780000528321E-2</c:v>
                </c:pt>
                <c:pt idx="393">
                  <c:v>5.4497279998031445E-2</c:v>
                </c:pt>
                <c:pt idx="394">
                  <c:v>5.774154000391718E-2</c:v>
                </c:pt>
                <c:pt idx="395">
                  <c:v>5.689919999713311E-2</c:v>
                </c:pt>
                <c:pt idx="396">
                  <c:v>5.7832980004604906E-2</c:v>
                </c:pt>
                <c:pt idx="397">
                  <c:v>5.7287639996502548E-2</c:v>
                </c:pt>
                <c:pt idx="398">
                  <c:v>5.7398999997531064E-2</c:v>
                </c:pt>
                <c:pt idx="399">
                  <c:v>5.9223939999355935E-2</c:v>
                </c:pt>
                <c:pt idx="400">
                  <c:v>5.8447639996302314E-2</c:v>
                </c:pt>
                <c:pt idx="401">
                  <c:v>5.9347640002670232E-2</c:v>
                </c:pt>
                <c:pt idx="402">
                  <c:v>5.9802300005685538E-2</c:v>
                </c:pt>
                <c:pt idx="403">
                  <c:v>6.053958000120474E-2</c:v>
                </c:pt>
                <c:pt idx="404">
                  <c:v>5.9568800003034994E-2</c:v>
                </c:pt>
                <c:pt idx="405">
                  <c:v>5.9123459999682382E-2</c:v>
                </c:pt>
                <c:pt idx="406">
                  <c:v>5.941935999726411E-2</c:v>
                </c:pt>
                <c:pt idx="407">
                  <c:v>6.0590401968511287E-2</c:v>
                </c:pt>
                <c:pt idx="408">
                  <c:v>6.093504476302769E-2</c:v>
                </c:pt>
                <c:pt idx="409">
                  <c:v>6.0577758828003425E-2</c:v>
                </c:pt>
                <c:pt idx="410">
                  <c:v>6.0827315704955254E-2</c:v>
                </c:pt>
                <c:pt idx="411">
                  <c:v>6.0741002504073549E-2</c:v>
                </c:pt>
                <c:pt idx="412">
                  <c:v>6.0882607656822074E-2</c:v>
                </c:pt>
                <c:pt idx="413">
                  <c:v>6.0785935274907388E-2</c:v>
                </c:pt>
                <c:pt idx="414">
                  <c:v>6.0614661801082548E-2</c:v>
                </c:pt>
                <c:pt idx="415">
                  <c:v>6.0834791802335531E-2</c:v>
                </c:pt>
                <c:pt idx="416">
                  <c:v>6.0754751168133225E-2</c:v>
                </c:pt>
                <c:pt idx="417">
                  <c:v>6.0766054906707723E-2</c:v>
                </c:pt>
                <c:pt idx="418">
                  <c:v>6.0864292470796499E-2</c:v>
                </c:pt>
                <c:pt idx="419">
                  <c:v>6.0708329794579186E-2</c:v>
                </c:pt>
                <c:pt idx="420">
                  <c:v>6.0782212465710472E-2</c:v>
                </c:pt>
                <c:pt idx="421">
                  <c:v>6.0909695501322858E-2</c:v>
                </c:pt>
                <c:pt idx="422">
                  <c:v>6.0779991996241733E-2</c:v>
                </c:pt>
                <c:pt idx="423">
                  <c:v>6.0841805796371773E-2</c:v>
                </c:pt>
                <c:pt idx="424">
                  <c:v>6.0901149896380957E-2</c:v>
                </c:pt>
                <c:pt idx="425">
                  <c:v>6.077611703221919E-2</c:v>
                </c:pt>
                <c:pt idx="426">
                  <c:v>6.0967936762608588E-2</c:v>
                </c:pt>
                <c:pt idx="427">
                  <c:v>6.0726436939148698E-2</c:v>
                </c:pt>
                <c:pt idx="428">
                  <c:v>6.0766317154048011E-2</c:v>
                </c:pt>
                <c:pt idx="429">
                  <c:v>6.0851783535326831E-2</c:v>
                </c:pt>
                <c:pt idx="430">
                  <c:v>6.0859313562104944E-2</c:v>
                </c:pt>
                <c:pt idx="431">
                  <c:v>6.1013043428829405E-2</c:v>
                </c:pt>
                <c:pt idx="432">
                  <c:v>6.0902498706127517E-2</c:v>
                </c:pt>
                <c:pt idx="433">
                  <c:v>6.0863516191602685E-2</c:v>
                </c:pt>
                <c:pt idx="434">
                  <c:v>6.0905185768206138E-2</c:v>
                </c:pt>
                <c:pt idx="435">
                  <c:v>6.0752716723072808E-2</c:v>
                </c:pt>
                <c:pt idx="436">
                  <c:v>6.075593253626721E-2</c:v>
                </c:pt>
                <c:pt idx="437">
                  <c:v>6.0890325068612583E-2</c:v>
                </c:pt>
                <c:pt idx="438">
                  <c:v>6.0757653729524463E-2</c:v>
                </c:pt>
                <c:pt idx="439">
                  <c:v>6.0793307799031027E-2</c:v>
                </c:pt>
                <c:pt idx="440">
                  <c:v>6.0883508464030456E-2</c:v>
                </c:pt>
                <c:pt idx="441">
                  <c:v>6.078689682908589E-2</c:v>
                </c:pt>
                <c:pt idx="442">
                  <c:v>6.0818472040409688E-2</c:v>
                </c:pt>
                <c:pt idx="443">
                  <c:v>6.0831557631900068E-2</c:v>
                </c:pt>
                <c:pt idx="444">
                  <c:v>6.0880496574100107E-2</c:v>
                </c:pt>
                <c:pt idx="445">
                  <c:v>6.0884668499056716E-2</c:v>
                </c:pt>
                <c:pt idx="446">
                  <c:v>6.0833935982373077E-2</c:v>
                </c:pt>
                <c:pt idx="447">
                  <c:v>6.085933403664967E-2</c:v>
                </c:pt>
                <c:pt idx="448">
                  <c:v>6.1021253364742734E-2</c:v>
                </c:pt>
                <c:pt idx="449">
                  <c:v>6.0891117529536132E-2</c:v>
                </c:pt>
                <c:pt idx="450">
                  <c:v>6.096078893460799E-2</c:v>
                </c:pt>
                <c:pt idx="451">
                  <c:v>6.0918211034731939E-2</c:v>
                </c:pt>
                <c:pt idx="452">
                  <c:v>6.0903655561560299E-2</c:v>
                </c:pt>
                <c:pt idx="453">
                  <c:v>6.091899373132037E-2</c:v>
                </c:pt>
                <c:pt idx="454">
                  <c:v>6.0906636470463127E-2</c:v>
                </c:pt>
                <c:pt idx="455">
                  <c:v>6.0916848691704217E-2</c:v>
                </c:pt>
                <c:pt idx="456">
                  <c:v>6.0886209328600671E-2</c:v>
                </c:pt>
                <c:pt idx="457">
                  <c:v>6.0898036732396577E-2</c:v>
                </c:pt>
                <c:pt idx="458">
                  <c:v>6.0963067029661033E-2</c:v>
                </c:pt>
                <c:pt idx="459">
                  <c:v>6.0840389036457054E-2</c:v>
                </c:pt>
                <c:pt idx="460">
                  <c:v>6.0861212710733525E-2</c:v>
                </c:pt>
                <c:pt idx="461">
                  <c:v>6.0916433707461692E-2</c:v>
                </c:pt>
                <c:pt idx="462">
                  <c:v>6.0934058667044155E-2</c:v>
                </c:pt>
                <c:pt idx="463">
                  <c:v>6.0943318108911626E-2</c:v>
                </c:pt>
                <c:pt idx="464">
                  <c:v>6.086516360664973E-2</c:v>
                </c:pt>
                <c:pt idx="465">
                  <c:v>6.0880173397890758E-2</c:v>
                </c:pt>
                <c:pt idx="466">
                  <c:v>6.0931436564715113E-2</c:v>
                </c:pt>
                <c:pt idx="467">
                  <c:v>6.1040905100526288E-2</c:v>
                </c:pt>
                <c:pt idx="468">
                  <c:v>6.0838189361675177E-2</c:v>
                </c:pt>
                <c:pt idx="469">
                  <c:v>6.0895055095897987E-2</c:v>
                </c:pt>
                <c:pt idx="470">
                  <c:v>6.0884806560352445E-2</c:v>
                </c:pt>
                <c:pt idx="471">
                  <c:v>6.0913402958249208E-2</c:v>
                </c:pt>
                <c:pt idx="472">
                  <c:v>6.099730463756714E-2</c:v>
                </c:pt>
                <c:pt idx="473">
                  <c:v>6.0917598602827638E-2</c:v>
                </c:pt>
                <c:pt idx="474">
                  <c:v>6.1036070270347409E-2</c:v>
                </c:pt>
                <c:pt idx="475">
                  <c:v>6.1253622901858762E-2</c:v>
                </c:pt>
                <c:pt idx="476">
                  <c:v>6.2112519997754134E-2</c:v>
                </c:pt>
                <c:pt idx="477">
                  <c:v>6.1367180001980159E-2</c:v>
                </c:pt>
                <c:pt idx="478">
                  <c:v>6.2221840002166573E-2</c:v>
                </c:pt>
                <c:pt idx="479">
                  <c:v>6.285746036155615E-2</c:v>
                </c:pt>
                <c:pt idx="480">
                  <c:v>6.279045080736978E-2</c:v>
                </c:pt>
                <c:pt idx="481">
                  <c:v>6.2848848567227833E-2</c:v>
                </c:pt>
                <c:pt idx="482">
                  <c:v>6.249204276537057E-2</c:v>
                </c:pt>
                <c:pt idx="483">
                  <c:v>6.2898484495235607E-2</c:v>
                </c:pt>
                <c:pt idx="484">
                  <c:v>6.253120036853943E-2</c:v>
                </c:pt>
                <c:pt idx="485">
                  <c:v>6.2619520002044737E-2</c:v>
                </c:pt>
                <c:pt idx="486">
                  <c:v>6.2619520002044737E-2</c:v>
                </c:pt>
                <c:pt idx="487">
                  <c:v>6.2274179996165913E-2</c:v>
                </c:pt>
                <c:pt idx="488">
                  <c:v>6.2274179996165913E-2</c:v>
                </c:pt>
                <c:pt idx="489">
                  <c:v>6.6656240000156686E-2</c:v>
                </c:pt>
                <c:pt idx="490">
                  <c:v>6.5510899992659688E-2</c:v>
                </c:pt>
                <c:pt idx="491">
                  <c:v>6.6230799995537382E-2</c:v>
                </c:pt>
                <c:pt idx="492">
                  <c:v>6.6078080002625939E-2</c:v>
                </c:pt>
                <c:pt idx="493">
                  <c:v>6.5523500001290813E-2</c:v>
                </c:pt>
                <c:pt idx="494">
                  <c:v>6.6778159998648334E-2</c:v>
                </c:pt>
                <c:pt idx="495">
                  <c:v>6.7406119997031055E-2</c:v>
                </c:pt>
                <c:pt idx="496">
                  <c:v>6.3760779994481709E-2</c:v>
                </c:pt>
                <c:pt idx="497">
                  <c:v>6.6715439992549364E-2</c:v>
                </c:pt>
                <c:pt idx="498">
                  <c:v>6.6031059999659192E-2</c:v>
                </c:pt>
                <c:pt idx="499">
                  <c:v>6.6031059999659192E-2</c:v>
                </c:pt>
                <c:pt idx="500">
                  <c:v>6.7185719999542926E-2</c:v>
                </c:pt>
                <c:pt idx="501">
                  <c:v>6.7185719999542926E-2</c:v>
                </c:pt>
                <c:pt idx="502">
                  <c:v>6.77147199967294E-2</c:v>
                </c:pt>
                <c:pt idx="503">
                  <c:v>6.8064719998801593E-2</c:v>
                </c:pt>
                <c:pt idx="504">
                  <c:v>6.6869380003481638E-2</c:v>
                </c:pt>
                <c:pt idx="505">
                  <c:v>6.8624040002760012E-2</c:v>
                </c:pt>
                <c:pt idx="506">
                  <c:v>7.0050819995230995E-2</c:v>
                </c:pt>
                <c:pt idx="507">
                  <c:v>7.0418080002127681E-2</c:v>
                </c:pt>
                <c:pt idx="508">
                  <c:v>7.0172740000998601E-2</c:v>
                </c:pt>
                <c:pt idx="509">
                  <c:v>7.0231179997790605E-2</c:v>
                </c:pt>
                <c:pt idx="510">
                  <c:v>7.0941019999736454E-2</c:v>
                </c:pt>
                <c:pt idx="511">
                  <c:v>7.0370239998737816E-2</c:v>
                </c:pt>
                <c:pt idx="512">
                  <c:v>7.1147080001537688E-2</c:v>
                </c:pt>
                <c:pt idx="513">
                  <c:v>7.213702000444755E-2</c:v>
                </c:pt>
                <c:pt idx="514">
                  <c:v>7.2221920003357809E-2</c:v>
                </c:pt>
                <c:pt idx="515">
                  <c:v>7.5688320001063403E-2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E6-4096-9CD4-3CB94B5595BE}"/>
            </c:ext>
          </c:extLst>
        </c:ser>
        <c:ser>
          <c:idx val="1"/>
          <c:order val="1"/>
          <c:tx>
            <c:strRef>
              <c:f>'Q_fit (2)'!$K$20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(2)'!$K$21:$K$983</c:f>
              <c:numCache>
                <c:formatCode>General</c:formatCode>
                <c:ptCount val="963"/>
                <c:pt idx="0">
                  <c:v>2.2670235265382144E-2</c:v>
                </c:pt>
                <c:pt idx="1">
                  <c:v>2.266008317396126E-2</c:v>
                </c:pt>
                <c:pt idx="2">
                  <c:v>2.055318032804735E-2</c:v>
                </c:pt>
                <c:pt idx="3">
                  <c:v>2.0434595412194861E-2</c:v>
                </c:pt>
                <c:pt idx="4">
                  <c:v>2.0257293904081472E-2</c:v>
                </c:pt>
                <c:pt idx="5">
                  <c:v>1.9484322789162657E-2</c:v>
                </c:pt>
                <c:pt idx="6">
                  <c:v>1.9063706566552013E-2</c:v>
                </c:pt>
                <c:pt idx="7">
                  <c:v>1.687813939374818E-2</c:v>
                </c:pt>
                <c:pt idx="8">
                  <c:v>1.6652265157412E-2</c:v>
                </c:pt>
                <c:pt idx="9">
                  <c:v>1.4287698351453312E-2</c:v>
                </c:pt>
                <c:pt idx="10">
                  <c:v>1.4107788688743437E-2</c:v>
                </c:pt>
                <c:pt idx="11">
                  <c:v>1.4076679115310811E-2</c:v>
                </c:pt>
                <c:pt idx="12">
                  <c:v>1.4075764572050811E-2</c:v>
                </c:pt>
                <c:pt idx="13">
                  <c:v>1.4068449139741129E-2</c:v>
                </c:pt>
                <c:pt idx="14">
                  <c:v>1.4037376675536169E-2</c:v>
                </c:pt>
                <c:pt idx="15">
                  <c:v>1.3827043593277643E-2</c:v>
                </c:pt>
                <c:pt idx="16">
                  <c:v>1.3812525223936684E-2</c:v>
                </c:pt>
                <c:pt idx="17">
                  <c:v>1.1585915460111812E-2</c:v>
                </c:pt>
                <c:pt idx="18">
                  <c:v>1.1580017906208967E-2</c:v>
                </c:pt>
                <c:pt idx="19">
                  <c:v>1.1236759572795615E-2</c:v>
                </c:pt>
                <c:pt idx="20">
                  <c:v>4.7995968415548464E-3</c:v>
                </c:pt>
                <c:pt idx="21">
                  <c:v>3.1484044238503147E-3</c:v>
                </c:pt>
                <c:pt idx="22">
                  <c:v>3.0044702078960727E-3</c:v>
                </c:pt>
                <c:pt idx="23">
                  <c:v>3.0039464537394882E-3</c:v>
                </c:pt>
                <c:pt idx="24">
                  <c:v>2.9501357243276686E-3</c:v>
                </c:pt>
                <c:pt idx="25">
                  <c:v>2.875356592538457E-3</c:v>
                </c:pt>
                <c:pt idx="26">
                  <c:v>2.874839133244021E-3</c:v>
                </c:pt>
                <c:pt idx="27">
                  <c:v>2.8712176288932137E-3</c:v>
                </c:pt>
                <c:pt idx="28">
                  <c:v>2.8660462087624393E-3</c:v>
                </c:pt>
                <c:pt idx="29">
                  <c:v>2.8619109001984441E-3</c:v>
                </c:pt>
                <c:pt idx="30">
                  <c:v>1.7270960800492275E-3</c:v>
                </c:pt>
                <c:pt idx="31">
                  <c:v>1.5179033612358736E-3</c:v>
                </c:pt>
                <c:pt idx="32">
                  <c:v>1.4920812981917535E-3</c:v>
                </c:pt>
                <c:pt idx="33">
                  <c:v>1.4920812981917535E-3</c:v>
                </c:pt>
                <c:pt idx="34">
                  <c:v>1.4800898090654257E-3</c:v>
                </c:pt>
                <c:pt idx="35">
                  <c:v>1.4725491052663491E-3</c:v>
                </c:pt>
                <c:pt idx="36">
                  <c:v>1.4685599377144696E-3</c:v>
                </c:pt>
                <c:pt idx="37">
                  <c:v>1.3826328321877683E-3</c:v>
                </c:pt>
                <c:pt idx="38">
                  <c:v>1.3821946678504037E-3</c:v>
                </c:pt>
                <c:pt idx="39">
                  <c:v>1.3751874904737481E-3</c:v>
                </c:pt>
                <c:pt idx="40">
                  <c:v>1.3747497576390307E-3</c:v>
                </c:pt>
                <c:pt idx="41">
                  <c:v>4.022236107012076E-4</c:v>
                </c:pt>
                <c:pt idx="42">
                  <c:v>3.9920736617925776E-4</c:v>
                </c:pt>
                <c:pt idx="43">
                  <c:v>3.1578331471435135E-4</c:v>
                </c:pt>
                <c:pt idx="44">
                  <c:v>2.270446701350803E-4</c:v>
                </c:pt>
                <c:pt idx="45">
                  <c:v>2.1828834306905759E-4</c:v>
                </c:pt>
                <c:pt idx="46">
                  <c:v>2.022730490143136E-4</c:v>
                </c:pt>
                <c:pt idx="47">
                  <c:v>1.960984825966326E-4</c:v>
                </c:pt>
                <c:pt idx="48">
                  <c:v>1.9319534253329652E-4</c:v>
                </c:pt>
                <c:pt idx="49">
                  <c:v>1.8703156368179833E-4</c:v>
                </c:pt>
                <c:pt idx="50">
                  <c:v>1.8666921689781759E-4</c:v>
                </c:pt>
                <c:pt idx="51">
                  <c:v>1.8630689549634571E-4</c:v>
                </c:pt>
                <c:pt idx="52">
                  <c:v>1.8377135639628377E-4</c:v>
                </c:pt>
                <c:pt idx="53">
                  <c:v>1.7472601261381521E-4</c:v>
                </c:pt>
                <c:pt idx="54">
                  <c:v>-8.1148184929986965E-4</c:v>
                </c:pt>
                <c:pt idx="55">
                  <c:v>-8.1375245724726137E-4</c:v>
                </c:pt>
                <c:pt idx="56">
                  <c:v>-8.4537039805250829E-4</c:v>
                </c:pt>
                <c:pt idx="57">
                  <c:v>-9.930785166361927E-4</c:v>
                </c:pt>
                <c:pt idx="58">
                  <c:v>-1.3826641933054444E-3</c:v>
                </c:pt>
                <c:pt idx="59">
                  <c:v>-1.3847079438631636E-3</c:v>
                </c:pt>
                <c:pt idx="60">
                  <c:v>-1.4549439439661394E-3</c:v>
                </c:pt>
                <c:pt idx="61">
                  <c:v>-1.4551629049586688E-3</c:v>
                </c:pt>
                <c:pt idx="62">
                  <c:v>-1.4590998624152123E-3</c:v>
                </c:pt>
                <c:pt idx="63">
                  <c:v>-1.4702099146847551E-3</c:v>
                </c:pt>
                <c:pt idx="64">
                  <c:v>-1.4719466777098934E-3</c:v>
                </c:pt>
                <c:pt idx="65">
                  <c:v>-1.481253947049259E-3</c:v>
                </c:pt>
                <c:pt idx="66">
                  <c:v>-1.4829803540108617E-3</c:v>
                </c:pt>
                <c:pt idx="67">
                  <c:v>-1.4829803540108617E-3</c:v>
                </c:pt>
                <c:pt idx="68">
                  <c:v>-1.4866435750211758E-3</c:v>
                </c:pt>
                <c:pt idx="69">
                  <c:v>-1.546339845891792E-3</c:v>
                </c:pt>
                <c:pt idx="70">
                  <c:v>-1.5534009137843222E-3</c:v>
                </c:pt>
                <c:pt idx="71">
                  <c:v>-1.5868449751071018E-3</c:v>
                </c:pt>
                <c:pt idx="72">
                  <c:v>-1.5868449751071018E-3</c:v>
                </c:pt>
                <c:pt idx="73">
                  <c:v>-1.5919147834698331E-3</c:v>
                </c:pt>
                <c:pt idx="74">
                  <c:v>-1.5919147834698331E-3</c:v>
                </c:pt>
                <c:pt idx="75">
                  <c:v>-1.6261669125906971E-3</c:v>
                </c:pt>
                <c:pt idx="76">
                  <c:v>-1.6267612023019155E-3</c:v>
                </c:pt>
                <c:pt idx="77">
                  <c:v>-1.6546296023728737E-3</c:v>
                </c:pt>
                <c:pt idx="78">
                  <c:v>-1.6865592761169757E-3</c:v>
                </c:pt>
                <c:pt idx="79">
                  <c:v>-1.6956615882977512E-3</c:v>
                </c:pt>
                <c:pt idx="80">
                  <c:v>-1.7296432660768252E-3</c:v>
                </c:pt>
                <c:pt idx="81">
                  <c:v>-1.7406617399800921E-3</c:v>
                </c:pt>
                <c:pt idx="82">
                  <c:v>-1.7417585616337028E-3</c:v>
                </c:pt>
                <c:pt idx="83">
                  <c:v>-1.8105733327288809E-3</c:v>
                </c:pt>
                <c:pt idx="84">
                  <c:v>-2.0783876452551606E-3</c:v>
                </c:pt>
                <c:pt idx="85">
                  <c:v>-2.0791532251706866E-3</c:v>
                </c:pt>
                <c:pt idx="86">
                  <c:v>-2.1099977475194909E-3</c:v>
                </c:pt>
                <c:pt idx="87">
                  <c:v>-2.1273086321194705E-3</c:v>
                </c:pt>
                <c:pt idx="88">
                  <c:v>-2.1548998995531863E-3</c:v>
                </c:pt>
                <c:pt idx="89">
                  <c:v>-2.168846557622151E-3</c:v>
                </c:pt>
                <c:pt idx="90">
                  <c:v>-2.1706823649210909E-3</c:v>
                </c:pt>
                <c:pt idx="91">
                  <c:v>-2.1752931340645841E-3</c:v>
                </c:pt>
                <c:pt idx="92">
                  <c:v>-2.202672479072586E-3</c:v>
                </c:pt>
                <c:pt idx="93">
                  <c:v>-2.2052627324015799E-3</c:v>
                </c:pt>
                <c:pt idx="94">
                  <c:v>-2.245436224190035E-3</c:v>
                </c:pt>
                <c:pt idx="95">
                  <c:v>-2.3286794847767692E-3</c:v>
                </c:pt>
                <c:pt idx="96">
                  <c:v>-2.3296950055431654E-3</c:v>
                </c:pt>
                <c:pt idx="97">
                  <c:v>-2.3302296644306846E-3</c:v>
                </c:pt>
                <c:pt idx="98">
                  <c:v>-2.338058682751091E-3</c:v>
                </c:pt>
                <c:pt idx="99">
                  <c:v>-2.3491243908464019E-3</c:v>
                </c:pt>
                <c:pt idx="100">
                  <c:v>-2.3945090378607618E-3</c:v>
                </c:pt>
                <c:pt idx="101">
                  <c:v>-2.3994816198770132E-3</c:v>
                </c:pt>
                <c:pt idx="102">
                  <c:v>-2.3804664490156332E-3</c:v>
                </c:pt>
                <c:pt idx="103">
                  <c:v>-2.3700807309598657E-3</c:v>
                </c:pt>
                <c:pt idx="104">
                  <c:v>-2.3459879585689628E-3</c:v>
                </c:pt>
                <c:pt idx="105">
                  <c:v>-2.3337359687278193E-3</c:v>
                </c:pt>
                <c:pt idx="106">
                  <c:v>-2.3277112044816813E-3</c:v>
                </c:pt>
                <c:pt idx="107">
                  <c:v>-2.2120443098733369E-3</c:v>
                </c:pt>
                <c:pt idx="108">
                  <c:v>-2.2103823567131515E-3</c:v>
                </c:pt>
                <c:pt idx="109">
                  <c:v>-2.2087130680079605E-3</c:v>
                </c:pt>
                <c:pt idx="110">
                  <c:v>-2.111197120329554E-3</c:v>
                </c:pt>
                <c:pt idx="111">
                  <c:v>-2.1026667353491561E-3</c:v>
                </c:pt>
                <c:pt idx="112">
                  <c:v>-2.0976126091050273E-3</c:v>
                </c:pt>
                <c:pt idx="113">
                  <c:v>-2.078247699478974E-3</c:v>
                </c:pt>
                <c:pt idx="114">
                  <c:v>-1.85232379769853E-3</c:v>
                </c:pt>
                <c:pt idx="115">
                  <c:v>-1.8128023766954384E-3</c:v>
                </c:pt>
                <c:pt idx="116">
                  <c:v>-1.8098649017097932E-3</c:v>
                </c:pt>
                <c:pt idx="117">
                  <c:v>-1.7880405511685763E-3</c:v>
                </c:pt>
                <c:pt idx="118">
                  <c:v>-1.7651019797705718E-3</c:v>
                </c:pt>
                <c:pt idx="119">
                  <c:v>-1.7492116098799708E-3</c:v>
                </c:pt>
                <c:pt idx="120">
                  <c:v>-1.7448437585454325E-3</c:v>
                </c:pt>
                <c:pt idx="121">
                  <c:v>-1.725747456784759E-3</c:v>
                </c:pt>
                <c:pt idx="122">
                  <c:v>-1.7200021770144066E-3</c:v>
                </c:pt>
                <c:pt idx="123">
                  <c:v>-1.7018674366675712E-3</c:v>
                </c:pt>
                <c:pt idx="124">
                  <c:v>-1.6999842961649362E-3</c:v>
                </c:pt>
                <c:pt idx="125">
                  <c:v>-1.6954544028950792E-3</c:v>
                </c:pt>
                <c:pt idx="126">
                  <c:v>-1.695265340060809E-3</c:v>
                </c:pt>
                <c:pt idx="127">
                  <c:v>-1.6950762518440302E-3</c:v>
                </c:pt>
                <c:pt idx="128">
                  <c:v>-1.688822101103004E-3</c:v>
                </c:pt>
                <c:pt idx="129">
                  <c:v>-1.6660396950830495E-3</c:v>
                </c:pt>
                <c:pt idx="130">
                  <c:v>-1.665846723342447E-3</c:v>
                </c:pt>
                <c:pt idx="131">
                  <c:v>-1.6528597953672682E-3</c:v>
                </c:pt>
                <c:pt idx="132">
                  <c:v>-1.6526650976160726E-3</c:v>
                </c:pt>
                <c:pt idx="133">
                  <c:v>-1.6450520869627956E-3</c:v>
                </c:pt>
                <c:pt idx="134">
                  <c:v>-1.6041992466751965E-3</c:v>
                </c:pt>
                <c:pt idx="135">
                  <c:v>-1.5987649075098909E-3</c:v>
                </c:pt>
                <c:pt idx="136">
                  <c:v>-1.5969493491550524E-3</c:v>
                </c:pt>
                <c:pt idx="137">
                  <c:v>-1.5886524551338502E-3</c:v>
                </c:pt>
                <c:pt idx="138">
                  <c:v>-1.5851997659873125E-3</c:v>
                </c:pt>
                <c:pt idx="139">
                  <c:v>-1.4736610022825763E-3</c:v>
                </c:pt>
                <c:pt idx="140">
                  <c:v>-1.4115160535269188E-3</c:v>
                </c:pt>
                <c:pt idx="141">
                  <c:v>-1.4077052171831087E-3</c:v>
                </c:pt>
                <c:pt idx="142">
                  <c:v>-1.3980332994655304E-3</c:v>
                </c:pt>
                <c:pt idx="143">
                  <c:v>-1.255771717528947E-3</c:v>
                </c:pt>
                <c:pt idx="144">
                  <c:v>-1.2288690801551434E-3</c:v>
                </c:pt>
                <c:pt idx="145">
                  <c:v>-1.1910267702859544E-3</c:v>
                </c:pt>
                <c:pt idx="146">
                  <c:v>-1.1591153183068588E-3</c:v>
                </c:pt>
                <c:pt idx="147">
                  <c:v>-1.1244993363719279E-3</c:v>
                </c:pt>
                <c:pt idx="148">
                  <c:v>-1.1158347217857505E-3</c:v>
                </c:pt>
                <c:pt idx="149">
                  <c:v>-1.1068846162148871E-3</c:v>
                </c:pt>
                <c:pt idx="150">
                  <c:v>-1.0917269096988955E-3</c:v>
                </c:pt>
                <c:pt idx="151">
                  <c:v>-1.0520079833437612E-3</c:v>
                </c:pt>
                <c:pt idx="152">
                  <c:v>-1.0431008642697911E-3</c:v>
                </c:pt>
                <c:pt idx="153">
                  <c:v>-9.7724371428489949E-4</c:v>
                </c:pt>
                <c:pt idx="154">
                  <c:v>-9.5647853278700741E-4</c:v>
                </c:pt>
                <c:pt idx="155">
                  <c:v>-9.0734945263923339E-4</c:v>
                </c:pt>
                <c:pt idx="156">
                  <c:v>-8.3126749968303118E-4</c:v>
                </c:pt>
                <c:pt idx="157">
                  <c:v>-6.8022995792630346E-4</c:v>
                </c:pt>
                <c:pt idx="158">
                  <c:v>-6.5234756374081548E-4</c:v>
                </c:pt>
                <c:pt idx="159">
                  <c:v>-5.2533532772001089E-4</c:v>
                </c:pt>
                <c:pt idx="160">
                  <c:v>-2.7111081410155155E-4</c:v>
                </c:pt>
                <c:pt idx="161">
                  <c:v>-2.3181523327154771E-4</c:v>
                </c:pt>
                <c:pt idx="162">
                  <c:v>-1.6597282921008635E-4</c:v>
                </c:pt>
                <c:pt idx="163">
                  <c:v>-8.4770478826393103E-5</c:v>
                </c:pt>
                <c:pt idx="164">
                  <c:v>-2.2656722545684113E-5</c:v>
                </c:pt>
                <c:pt idx="165">
                  <c:v>-1.0831782570580595E-5</c:v>
                </c:pt>
                <c:pt idx="166">
                  <c:v>6.7099388986040578E-5</c:v>
                </c:pt>
                <c:pt idx="167">
                  <c:v>1.0047425345664253E-4</c:v>
                </c:pt>
                <c:pt idx="168">
                  <c:v>4.0490038246995472E-4</c:v>
                </c:pt>
                <c:pt idx="169">
                  <c:v>5.0923673656185983E-4</c:v>
                </c:pt>
                <c:pt idx="170">
                  <c:v>7.9289069027874311E-4</c:v>
                </c:pt>
                <c:pt idx="171">
                  <c:v>9.4976045672722637E-4</c:v>
                </c:pt>
                <c:pt idx="172">
                  <c:v>1.0486162772130464E-3</c:v>
                </c:pt>
                <c:pt idx="173">
                  <c:v>1.049034671013107E-3</c:v>
                </c:pt>
                <c:pt idx="174">
                  <c:v>1.1281436510737295E-3</c:v>
                </c:pt>
                <c:pt idx="175">
                  <c:v>1.2373090562717379E-3</c:v>
                </c:pt>
                <c:pt idx="176">
                  <c:v>1.2786749460874016E-3</c:v>
                </c:pt>
                <c:pt idx="177">
                  <c:v>1.3259260528936719E-3</c:v>
                </c:pt>
                <c:pt idx="178">
                  <c:v>1.3559931779769316E-3</c:v>
                </c:pt>
                <c:pt idx="179">
                  <c:v>1.5604256332994049E-3</c:v>
                </c:pt>
                <c:pt idx="180">
                  <c:v>1.7661360996581808E-3</c:v>
                </c:pt>
                <c:pt idx="181">
                  <c:v>2.1825665736270507E-3</c:v>
                </c:pt>
                <c:pt idx="182">
                  <c:v>2.2571408763214489E-3</c:v>
                </c:pt>
                <c:pt idx="183">
                  <c:v>2.2736864552581667E-3</c:v>
                </c:pt>
                <c:pt idx="184">
                  <c:v>2.3406527236948995E-3</c:v>
                </c:pt>
                <c:pt idx="185">
                  <c:v>2.5308928603762163E-3</c:v>
                </c:pt>
                <c:pt idx="186">
                  <c:v>2.5911104701511773E-3</c:v>
                </c:pt>
                <c:pt idx="187">
                  <c:v>2.6047098039389902E-3</c:v>
                </c:pt>
                <c:pt idx="188">
                  <c:v>2.6430887572954521E-3</c:v>
                </c:pt>
                <c:pt idx="189">
                  <c:v>2.655745458422001E-3</c:v>
                </c:pt>
                <c:pt idx="190">
                  <c:v>2.6643610767436553E-3</c:v>
                </c:pt>
                <c:pt idx="191">
                  <c:v>2.6775520935873407E-3</c:v>
                </c:pt>
                <c:pt idx="192">
                  <c:v>2.6816143200219644E-3</c:v>
                </c:pt>
                <c:pt idx="193">
                  <c:v>2.7034766190288054E-3</c:v>
                </c:pt>
                <c:pt idx="194">
                  <c:v>2.7039856030022982E-3</c:v>
                </c:pt>
                <c:pt idx="195">
                  <c:v>2.7121327985993055E-3</c:v>
                </c:pt>
                <c:pt idx="196">
                  <c:v>2.7126422140754409E-3</c:v>
                </c:pt>
                <c:pt idx="197">
                  <c:v>2.7207963137148069E-3</c:v>
                </c:pt>
                <c:pt idx="198">
                  <c:v>2.7213061606935884E-3</c:v>
                </c:pt>
                <c:pt idx="199">
                  <c:v>2.7744688349844362E-3</c:v>
                </c:pt>
                <c:pt idx="200">
                  <c:v>2.8124632916626865E-3</c:v>
                </c:pt>
                <c:pt idx="201">
                  <c:v>2.817093719463511E-3</c:v>
                </c:pt>
                <c:pt idx="202">
                  <c:v>2.879029217424953E-3</c:v>
                </c:pt>
                <c:pt idx="203">
                  <c:v>3.0170982673130998E-3</c:v>
                </c:pt>
                <c:pt idx="204">
                  <c:v>3.0802064371748868E-3</c:v>
                </c:pt>
                <c:pt idx="205">
                  <c:v>3.1118975876525731E-3</c:v>
                </c:pt>
                <c:pt idx="206">
                  <c:v>3.2486752926645726E-3</c:v>
                </c:pt>
                <c:pt idx="207">
                  <c:v>3.2851459792717676E-3</c:v>
                </c:pt>
                <c:pt idx="208">
                  <c:v>3.3034253358453919E-3</c:v>
                </c:pt>
                <c:pt idx="209">
                  <c:v>3.9628249697431471E-3</c:v>
                </c:pt>
                <c:pt idx="210">
                  <c:v>3.9867166117905847E-3</c:v>
                </c:pt>
                <c:pt idx="211">
                  <c:v>3.9963997676616854E-3</c:v>
                </c:pt>
                <c:pt idx="212">
                  <c:v>4.0066605164272052E-3</c:v>
                </c:pt>
                <c:pt idx="213">
                  <c:v>4.0649601003848249E-3</c:v>
                </c:pt>
                <c:pt idx="214">
                  <c:v>4.1731061627086306E-3</c:v>
                </c:pt>
                <c:pt idx="215">
                  <c:v>4.2031772902054627E-3</c:v>
                </c:pt>
                <c:pt idx="216">
                  <c:v>4.2078097093147387E-3</c:v>
                </c:pt>
                <c:pt idx="217">
                  <c:v>4.2176589937050653E-3</c:v>
                </c:pt>
                <c:pt idx="218">
                  <c:v>4.2675972044575634E-3</c:v>
                </c:pt>
                <c:pt idx="219">
                  <c:v>4.2774909336205542E-3</c:v>
                </c:pt>
                <c:pt idx="220">
                  <c:v>4.4079526168081772E-3</c:v>
                </c:pt>
                <c:pt idx="221">
                  <c:v>4.4173616276759683E-3</c:v>
                </c:pt>
                <c:pt idx="222">
                  <c:v>4.5390830390418802E-3</c:v>
                </c:pt>
                <c:pt idx="223">
                  <c:v>4.543831811570892E-3</c:v>
                </c:pt>
                <c:pt idx="224">
                  <c:v>4.7839455145192132E-3</c:v>
                </c:pt>
                <c:pt idx="225">
                  <c:v>5.1137395846357556E-3</c:v>
                </c:pt>
                <c:pt idx="226">
                  <c:v>5.1347520789774628E-3</c:v>
                </c:pt>
                <c:pt idx="227">
                  <c:v>5.1403191213480505E-3</c:v>
                </c:pt>
                <c:pt idx="228">
                  <c:v>5.1774852789448905E-3</c:v>
                </c:pt>
                <c:pt idx="229">
                  <c:v>5.8562741211130205E-3</c:v>
                </c:pt>
                <c:pt idx="230">
                  <c:v>5.9836485603291349E-3</c:v>
                </c:pt>
                <c:pt idx="231">
                  <c:v>6.2194804113322594E-3</c:v>
                </c:pt>
                <c:pt idx="232">
                  <c:v>6.7417854132832238E-3</c:v>
                </c:pt>
                <c:pt idx="233">
                  <c:v>6.7479173941491846E-3</c:v>
                </c:pt>
                <c:pt idx="234">
                  <c:v>6.9707276721886723E-3</c:v>
                </c:pt>
                <c:pt idx="235">
                  <c:v>6.9714173796238572E-3</c:v>
                </c:pt>
                <c:pt idx="236">
                  <c:v>6.9714173796238572E-3</c:v>
                </c:pt>
                <c:pt idx="237">
                  <c:v>8.2268405258296186E-3</c:v>
                </c:pt>
                <c:pt idx="238">
                  <c:v>8.2900987664195382E-3</c:v>
                </c:pt>
                <c:pt idx="239">
                  <c:v>8.6024788310988809E-3</c:v>
                </c:pt>
                <c:pt idx="240">
                  <c:v>8.6092059048804986E-3</c:v>
                </c:pt>
                <c:pt idx="241">
                  <c:v>8.6099534844354397E-3</c:v>
                </c:pt>
                <c:pt idx="242">
                  <c:v>8.6107010893728998E-3</c:v>
                </c:pt>
                <c:pt idx="243">
                  <c:v>8.6151872520303027E-3</c:v>
                </c:pt>
                <c:pt idx="244">
                  <c:v>8.6159350346453195E-3</c:v>
                </c:pt>
                <c:pt idx="245">
                  <c:v>8.876948147163579E-3</c:v>
                </c:pt>
                <c:pt idx="246">
                  <c:v>8.9740012693818663E-3</c:v>
                </c:pt>
                <c:pt idx="247">
                  <c:v>9.33470700093815E-3</c:v>
                </c:pt>
                <c:pt idx="248">
                  <c:v>1.0437689968889909E-2</c:v>
                </c:pt>
                <c:pt idx="249">
                  <c:v>1.0833838738211921E-2</c:v>
                </c:pt>
                <c:pt idx="250">
                  <c:v>1.0946365949758043E-2</c:v>
                </c:pt>
                <c:pt idx="251">
                  <c:v>1.1044495190538711E-2</c:v>
                </c:pt>
                <c:pt idx="252">
                  <c:v>1.1278471905147282E-2</c:v>
                </c:pt>
                <c:pt idx="253">
                  <c:v>1.1378648690664198E-2</c:v>
                </c:pt>
                <c:pt idx="254">
                  <c:v>1.1615502867985128E-2</c:v>
                </c:pt>
                <c:pt idx="255">
                  <c:v>1.1811025667077237E-2</c:v>
                </c:pt>
                <c:pt idx="256">
                  <c:v>1.1949807028934264E-2</c:v>
                </c:pt>
                <c:pt idx="257">
                  <c:v>1.3128696958527364E-2</c:v>
                </c:pt>
                <c:pt idx="258">
                  <c:v>1.3341619477057476E-2</c:v>
                </c:pt>
                <c:pt idx="259">
                  <c:v>1.3457146662937493E-2</c:v>
                </c:pt>
                <c:pt idx="260">
                  <c:v>1.3579400158686923E-2</c:v>
                </c:pt>
                <c:pt idx="261">
                  <c:v>1.3686757083580386E-2</c:v>
                </c:pt>
                <c:pt idx="262">
                  <c:v>1.3872542638400411E-2</c:v>
                </c:pt>
                <c:pt idx="263">
                  <c:v>1.3919838336277662E-2</c:v>
                </c:pt>
                <c:pt idx="264">
                  <c:v>1.3998208764111841E-2</c:v>
                </c:pt>
                <c:pt idx="265">
                  <c:v>1.403655092216765E-2</c:v>
                </c:pt>
                <c:pt idx="266">
                  <c:v>1.4116116397802046E-2</c:v>
                </c:pt>
                <c:pt idx="267">
                  <c:v>1.4130770044140324E-2</c:v>
                </c:pt>
                <c:pt idx="268">
                  <c:v>1.4437223998060841E-2</c:v>
                </c:pt>
                <c:pt idx="269">
                  <c:v>1.4469597336453338E-2</c:v>
                </c:pt>
                <c:pt idx="270">
                  <c:v>1.4493666230445706E-2</c:v>
                </c:pt>
                <c:pt idx="271">
                  <c:v>1.4619844674275101E-2</c:v>
                </c:pt>
                <c:pt idx="272">
                  <c:v>1.4675660883939026E-2</c:v>
                </c:pt>
                <c:pt idx="273">
                  <c:v>1.5565864382251167E-2</c:v>
                </c:pt>
                <c:pt idx="274">
                  <c:v>1.6183229313930736E-2</c:v>
                </c:pt>
                <c:pt idx="275">
                  <c:v>1.6357492015759076E-2</c:v>
                </c:pt>
                <c:pt idx="276">
                  <c:v>1.6449329955553815E-2</c:v>
                </c:pt>
                <c:pt idx="277">
                  <c:v>1.6558065673952717E-2</c:v>
                </c:pt>
                <c:pt idx="278">
                  <c:v>1.6735058633852891E-2</c:v>
                </c:pt>
                <c:pt idx="279">
                  <c:v>1.6742944075272749E-2</c:v>
                </c:pt>
                <c:pt idx="280">
                  <c:v>1.6929710162289439E-2</c:v>
                </c:pt>
                <c:pt idx="281">
                  <c:v>1.7210062700065601E-2</c:v>
                </c:pt>
                <c:pt idx="282">
                  <c:v>1.75185695988989E-2</c:v>
                </c:pt>
                <c:pt idx="283">
                  <c:v>1.781226071940132E-2</c:v>
                </c:pt>
                <c:pt idx="284">
                  <c:v>1.9241624916669045E-2</c:v>
                </c:pt>
                <c:pt idx="285">
                  <c:v>1.9260495666199001E-2</c:v>
                </c:pt>
                <c:pt idx="286">
                  <c:v>1.9377047014371138E-2</c:v>
                </c:pt>
                <c:pt idx="287">
                  <c:v>1.9430702488944886E-2</c:v>
                </c:pt>
                <c:pt idx="288">
                  <c:v>2.0000736772346844E-2</c:v>
                </c:pt>
                <c:pt idx="289">
                  <c:v>2.0010335140891219E-2</c:v>
                </c:pt>
                <c:pt idx="290">
                  <c:v>2.0765342371597127E-2</c:v>
                </c:pt>
                <c:pt idx="291">
                  <c:v>2.2141811285694153E-2</c:v>
                </c:pt>
                <c:pt idx="292">
                  <c:v>2.257229260263318E-2</c:v>
                </c:pt>
                <c:pt idx="293">
                  <c:v>2.2610588504010397E-2</c:v>
                </c:pt>
                <c:pt idx="294">
                  <c:v>2.2824003559962495E-2</c:v>
                </c:pt>
                <c:pt idx="295">
                  <c:v>2.2930484110591183E-2</c:v>
                </c:pt>
                <c:pt idx="296">
                  <c:v>2.3095175839213923E-2</c:v>
                </c:pt>
                <c:pt idx="297">
                  <c:v>2.3096313497162041E-2</c:v>
                </c:pt>
                <c:pt idx="298">
                  <c:v>2.3241002365603322E-2</c:v>
                </c:pt>
                <c:pt idx="299">
                  <c:v>2.3465105179552255E-2</c:v>
                </c:pt>
                <c:pt idx="300">
                  <c:v>2.3781178982820492E-2</c:v>
                </c:pt>
                <c:pt idx="301">
                  <c:v>2.4237371777922088E-2</c:v>
                </c:pt>
                <c:pt idx="302">
                  <c:v>2.4575665637922052E-2</c:v>
                </c:pt>
                <c:pt idx="303">
                  <c:v>2.4665847132560995E-2</c:v>
                </c:pt>
                <c:pt idx="304">
                  <c:v>2.6100342909250111E-2</c:v>
                </c:pt>
                <c:pt idx="305">
                  <c:v>2.6101545749480481E-2</c:v>
                </c:pt>
                <c:pt idx="306">
                  <c:v>2.627501973604425E-2</c:v>
                </c:pt>
                <c:pt idx="307">
                  <c:v>2.6451440431240945E-2</c:v>
                </c:pt>
                <c:pt idx="308">
                  <c:v>2.6918033950908589E-2</c:v>
                </c:pt>
                <c:pt idx="309">
                  <c:v>2.6918033950908589E-2</c:v>
                </c:pt>
                <c:pt idx="310">
                  <c:v>2.7843860437882638E-2</c:v>
                </c:pt>
                <c:pt idx="311">
                  <c:v>2.8194288497932395E-2</c:v>
                </c:pt>
                <c:pt idx="312">
                  <c:v>2.8419021387780845E-2</c:v>
                </c:pt>
                <c:pt idx="313">
                  <c:v>2.8440288663721745E-2</c:v>
                </c:pt>
                <c:pt idx="314">
                  <c:v>2.9729749267533224E-2</c:v>
                </c:pt>
                <c:pt idx="315">
                  <c:v>3.0543252829413704E-2</c:v>
                </c:pt>
                <c:pt idx="316">
                  <c:v>3.162402868453356E-2</c:v>
                </c:pt>
                <c:pt idx="317">
                  <c:v>3.2393210174101704E-2</c:v>
                </c:pt>
                <c:pt idx="318">
                  <c:v>3.2495618727754916E-2</c:v>
                </c:pt>
                <c:pt idx="319">
                  <c:v>3.4310081740378216E-2</c:v>
                </c:pt>
                <c:pt idx="320">
                  <c:v>3.440160197248697E-2</c:v>
                </c:pt>
                <c:pt idx="321">
                  <c:v>3.4506922661359386E-2</c:v>
                </c:pt>
                <c:pt idx="322">
                  <c:v>3.5259441773158713E-2</c:v>
                </c:pt>
                <c:pt idx="323">
                  <c:v>3.5569794994850558E-2</c:v>
                </c:pt>
                <c:pt idx="324">
                  <c:v>3.5948364680838056E-2</c:v>
                </c:pt>
                <c:pt idx="325">
                  <c:v>3.8574459545483213E-2</c:v>
                </c:pt>
                <c:pt idx="326">
                  <c:v>3.8733258999354023E-2</c:v>
                </c:pt>
                <c:pt idx="327">
                  <c:v>3.9340953584676028E-2</c:v>
                </c:pt>
                <c:pt idx="328">
                  <c:v>3.9765626140792688E-2</c:v>
                </c:pt>
                <c:pt idx="329">
                  <c:v>3.9827096586919429E-2</c:v>
                </c:pt>
                <c:pt idx="330">
                  <c:v>4.0254228784273274E-2</c:v>
                </c:pt>
                <c:pt idx="331">
                  <c:v>4.0430991705536497E-2</c:v>
                </c:pt>
                <c:pt idx="332">
                  <c:v>4.1002057907297787E-2</c:v>
                </c:pt>
                <c:pt idx="333">
                  <c:v>4.1141698471837219E-2</c:v>
                </c:pt>
                <c:pt idx="334">
                  <c:v>4.2865191398210822E-2</c:v>
                </c:pt>
                <c:pt idx="335">
                  <c:v>4.2942533779106208E-2</c:v>
                </c:pt>
                <c:pt idx="336">
                  <c:v>4.2954671907557911E-2</c:v>
                </c:pt>
                <c:pt idx="337">
                  <c:v>4.3397300583337239E-2</c:v>
                </c:pt>
                <c:pt idx="338">
                  <c:v>4.3762441701744363E-2</c:v>
                </c:pt>
                <c:pt idx="339">
                  <c:v>4.4055291371767176E-2</c:v>
                </c:pt>
                <c:pt idx="340">
                  <c:v>4.415670076763735E-2</c:v>
                </c:pt>
                <c:pt idx="341">
                  <c:v>4.451250436206889E-2</c:v>
                </c:pt>
                <c:pt idx="342">
                  <c:v>4.5214181483764389E-2</c:v>
                </c:pt>
                <c:pt idx="343">
                  <c:v>4.5388467671614273E-2</c:v>
                </c:pt>
                <c:pt idx="344">
                  <c:v>4.6055854693050395E-2</c:v>
                </c:pt>
                <c:pt idx="345">
                  <c:v>4.7410873093615434E-2</c:v>
                </c:pt>
                <c:pt idx="346">
                  <c:v>4.8133822026698053E-2</c:v>
                </c:pt>
                <c:pt idx="347">
                  <c:v>4.8393624485416661E-2</c:v>
                </c:pt>
                <c:pt idx="348">
                  <c:v>4.8668583092159524E-2</c:v>
                </c:pt>
                <c:pt idx="349">
                  <c:v>4.8973348223083281E-2</c:v>
                </c:pt>
                <c:pt idx="350">
                  <c:v>4.9345449480916605E-2</c:v>
                </c:pt>
                <c:pt idx="351">
                  <c:v>4.9705881577528283E-2</c:v>
                </c:pt>
                <c:pt idx="352">
                  <c:v>4.9795371168939596E-2</c:v>
                </c:pt>
                <c:pt idx="353">
                  <c:v>5.0699415437790066E-2</c:v>
                </c:pt>
                <c:pt idx="354">
                  <c:v>5.0712550794242209E-2</c:v>
                </c:pt>
                <c:pt idx="355">
                  <c:v>5.250240609366278E-2</c:v>
                </c:pt>
                <c:pt idx="356">
                  <c:v>5.517354425152024E-2</c:v>
                </c:pt>
                <c:pt idx="357">
                  <c:v>5.5260766317028545E-2</c:v>
                </c:pt>
                <c:pt idx="358">
                  <c:v>5.5260766317028545E-2</c:v>
                </c:pt>
                <c:pt idx="359">
                  <c:v>5.5262477213552361E-2</c:v>
                </c:pt>
                <c:pt idx="360">
                  <c:v>5.5322374582866492E-2</c:v>
                </c:pt>
                <c:pt idx="361">
                  <c:v>5.5324086393160617E-2</c:v>
                </c:pt>
                <c:pt idx="362">
                  <c:v>5.5553698557365042E-2</c:v>
                </c:pt>
                <c:pt idx="363">
                  <c:v>5.5555413794297841E-2</c:v>
                </c:pt>
                <c:pt idx="364">
                  <c:v>5.5557129056613183E-2</c:v>
                </c:pt>
                <c:pt idx="365">
                  <c:v>5.5687563261797073E-2</c:v>
                </c:pt>
                <c:pt idx="366">
                  <c:v>5.6468061068389218E-2</c:v>
                </c:pt>
                <c:pt idx="367">
                  <c:v>6.0134703916458941E-2</c:v>
                </c:pt>
                <c:pt idx="368">
                  <c:v>6.446920859237619E-2</c:v>
                </c:pt>
                <c:pt idx="369">
                  <c:v>6.462037412111854E-2</c:v>
                </c:pt>
                <c:pt idx="370">
                  <c:v>6.5649852088540919E-2</c:v>
                </c:pt>
                <c:pt idx="371">
                  <c:v>7.0308503304623238E-2</c:v>
                </c:pt>
                <c:pt idx="372">
                  <c:v>7.0308503304623238E-2</c:v>
                </c:pt>
                <c:pt idx="373">
                  <c:v>7.0358463169694699E-2</c:v>
                </c:pt>
                <c:pt idx="374">
                  <c:v>7.0358463169694699E-2</c:v>
                </c:pt>
                <c:pt idx="375">
                  <c:v>7.062199663635646E-2</c:v>
                </c:pt>
                <c:pt idx="376">
                  <c:v>7.1067427544131562E-2</c:v>
                </c:pt>
                <c:pt idx="377">
                  <c:v>7.1115715576360067E-2</c:v>
                </c:pt>
                <c:pt idx="378">
                  <c:v>7.1196875183693595E-2</c:v>
                </c:pt>
                <c:pt idx="379">
                  <c:v>7.1196875183693595E-2</c:v>
                </c:pt>
                <c:pt idx="380">
                  <c:v>7.119880810102075E-2</c:v>
                </c:pt>
                <c:pt idx="381">
                  <c:v>7.1200741043730364E-2</c:v>
                </c:pt>
                <c:pt idx="382">
                  <c:v>7.1200741043730364E-2</c:v>
                </c:pt>
                <c:pt idx="383">
                  <c:v>7.6024632342185219E-2</c:v>
                </c:pt>
                <c:pt idx="384">
                  <c:v>7.6931105265294952E-2</c:v>
                </c:pt>
                <c:pt idx="385">
                  <c:v>7.6933112071104814E-2</c:v>
                </c:pt>
                <c:pt idx="386">
                  <c:v>7.7479905653163497E-2</c:v>
                </c:pt>
                <c:pt idx="387">
                  <c:v>7.8188285841140598E-2</c:v>
                </c:pt>
                <c:pt idx="388">
                  <c:v>7.8190308485635851E-2</c:v>
                </c:pt>
                <c:pt idx="389">
                  <c:v>8.0049619377204506E-2</c:v>
                </c:pt>
                <c:pt idx="390">
                  <c:v>8.0207225597207082E-2</c:v>
                </c:pt>
                <c:pt idx="391">
                  <c:v>8.0207225597207082E-2</c:v>
                </c:pt>
                <c:pt idx="392">
                  <c:v>8.2878344051199676E-2</c:v>
                </c:pt>
                <c:pt idx="393">
                  <c:v>8.293036838870374E-2</c:v>
                </c:pt>
                <c:pt idx="394">
                  <c:v>8.3057374350533869E-2</c:v>
                </c:pt>
                <c:pt idx="395">
                  <c:v>8.3163632155328432E-2</c:v>
                </c:pt>
                <c:pt idx="396">
                  <c:v>8.3232422385646598E-2</c:v>
                </c:pt>
                <c:pt idx="397">
                  <c:v>8.3234507369583155E-2</c:v>
                </c:pt>
                <c:pt idx="398">
                  <c:v>8.4271787948590901E-2</c:v>
                </c:pt>
                <c:pt idx="399">
                  <c:v>8.4395589721620173E-2</c:v>
                </c:pt>
                <c:pt idx="400">
                  <c:v>8.5332195251701826E-2</c:v>
                </c:pt>
                <c:pt idx="401">
                  <c:v>8.5332195251701826E-2</c:v>
                </c:pt>
                <c:pt idx="402">
                  <c:v>8.5334305643529534E-2</c:v>
                </c:pt>
                <c:pt idx="403">
                  <c:v>8.5351189691921486E-2</c:v>
                </c:pt>
                <c:pt idx="404">
                  <c:v>8.5387073688537485E-2</c:v>
                </c:pt>
                <c:pt idx="405">
                  <c:v>8.5389184740310403E-2</c:v>
                </c:pt>
                <c:pt idx="406">
                  <c:v>8.6692289535454464E-2</c:v>
                </c:pt>
                <c:pt idx="407">
                  <c:v>8.9988804311011347E-2</c:v>
                </c:pt>
                <c:pt idx="408">
                  <c:v>8.9990969985942901E-2</c:v>
                </c:pt>
                <c:pt idx="409">
                  <c:v>9.0118789733946408E-2</c:v>
                </c:pt>
                <c:pt idx="410">
                  <c:v>9.0120956931828519E-2</c:v>
                </c:pt>
                <c:pt idx="411">
                  <c:v>9.0136128027713452E-2</c:v>
                </c:pt>
                <c:pt idx="412">
                  <c:v>9.0138295428655646E-2</c:v>
                </c:pt>
                <c:pt idx="413">
                  <c:v>9.0155635549963309E-2</c:v>
                </c:pt>
                <c:pt idx="414">
                  <c:v>9.0157803179348045E-2</c:v>
                </c:pt>
                <c:pt idx="415">
                  <c:v>9.0172977295751522E-2</c:v>
                </c:pt>
                <c:pt idx="416">
                  <c:v>9.0175145128196327E-2</c:v>
                </c:pt>
                <c:pt idx="417">
                  <c:v>9.0177312986023633E-2</c:v>
                </c:pt>
                <c:pt idx="418">
                  <c:v>9.0229349188632013E-2</c:v>
                </c:pt>
                <c:pt idx="419">
                  <c:v>9.0231517681022055E-2</c:v>
                </c:pt>
                <c:pt idx="420">
                  <c:v>9.0248866533912703E-2</c:v>
                </c:pt>
                <c:pt idx="421">
                  <c:v>9.0251035254745315E-2</c:v>
                </c:pt>
                <c:pt idx="422">
                  <c:v>9.02662170112839E-2</c:v>
                </c:pt>
                <c:pt idx="423">
                  <c:v>9.0268385935176582E-2</c:v>
                </c:pt>
                <c:pt idx="424">
                  <c:v>9.0285738240088453E-2</c:v>
                </c:pt>
                <c:pt idx="425">
                  <c:v>9.0287907392423705E-2</c:v>
                </c:pt>
                <c:pt idx="426">
                  <c:v>9.030309216948082E-2</c:v>
                </c:pt>
                <c:pt idx="427">
                  <c:v>9.030526152487614E-2</c:v>
                </c:pt>
                <c:pt idx="428">
                  <c:v>9.0322617281809126E-2</c:v>
                </c:pt>
                <c:pt idx="429">
                  <c:v>9.0322617281809126E-2</c:v>
                </c:pt>
                <c:pt idx="430">
                  <c:v>9.0324786865647044E-2</c:v>
                </c:pt>
                <c:pt idx="431">
                  <c:v>9.0324786865647044E-2</c:v>
                </c:pt>
                <c:pt idx="432">
                  <c:v>9.0339974663222689E-2</c:v>
                </c:pt>
                <c:pt idx="433">
                  <c:v>9.0342144450120676E-2</c:v>
                </c:pt>
                <c:pt idx="434">
                  <c:v>9.0342144450120676E-2</c:v>
                </c:pt>
                <c:pt idx="435">
                  <c:v>9.0344314262401165E-2</c:v>
                </c:pt>
                <c:pt idx="436">
                  <c:v>9.0344314262401165E-2</c:v>
                </c:pt>
                <c:pt idx="437">
                  <c:v>9.035950365907483E-2</c:v>
                </c:pt>
                <c:pt idx="438">
                  <c:v>9.0361673674415388E-2</c:v>
                </c:pt>
                <c:pt idx="439">
                  <c:v>9.0361673674415388E-2</c:v>
                </c:pt>
                <c:pt idx="440">
                  <c:v>9.0363843715138448E-2</c:v>
                </c:pt>
                <c:pt idx="441">
                  <c:v>9.0379034710910189E-2</c:v>
                </c:pt>
                <c:pt idx="442">
                  <c:v>9.0379034710910189E-2</c:v>
                </c:pt>
                <c:pt idx="443">
                  <c:v>9.0381204954693317E-2</c:v>
                </c:pt>
                <c:pt idx="444">
                  <c:v>9.0381204954693317E-2</c:v>
                </c:pt>
                <c:pt idx="445">
                  <c:v>9.0415932307244734E-2</c:v>
                </c:pt>
                <c:pt idx="446">
                  <c:v>9.0418102982530557E-2</c:v>
                </c:pt>
                <c:pt idx="447">
                  <c:v>9.0435469298587146E-2</c:v>
                </c:pt>
                <c:pt idx="448">
                  <c:v>9.0450666157718379E-2</c:v>
                </c:pt>
                <c:pt idx="449">
                  <c:v>9.0452837239124312E-2</c:v>
                </c:pt>
                <c:pt idx="450">
                  <c:v>9.0455008345912746E-2</c:v>
                </c:pt>
                <c:pt idx="451">
                  <c:v>9.0470206804142E-2</c:v>
                </c:pt>
                <c:pt idx="452">
                  <c:v>9.0472378113990504E-2</c:v>
                </c:pt>
                <c:pt idx="453">
                  <c:v>9.0474549449221536E-2</c:v>
                </c:pt>
                <c:pt idx="454">
                  <c:v>9.0489749506548839E-2</c:v>
                </c:pt>
                <c:pt idx="455">
                  <c:v>9.0489749506548839E-2</c:v>
                </c:pt>
                <c:pt idx="456">
                  <c:v>9.049192104483994E-2</c:v>
                </c:pt>
                <c:pt idx="457">
                  <c:v>9.049192104483994E-2</c:v>
                </c:pt>
                <c:pt idx="458">
                  <c:v>9.0507122523587724E-2</c:v>
                </c:pt>
                <c:pt idx="459">
                  <c:v>9.0509294264938867E-2</c:v>
                </c:pt>
                <c:pt idx="460">
                  <c:v>9.0509294264938867E-2</c:v>
                </c:pt>
                <c:pt idx="461">
                  <c:v>9.0511466031672538E-2</c:v>
                </c:pt>
                <c:pt idx="462">
                  <c:v>9.0511466031672538E-2</c:v>
                </c:pt>
                <c:pt idx="463">
                  <c:v>9.0526669109518398E-2</c:v>
                </c:pt>
                <c:pt idx="464">
                  <c:v>9.0528841079312111E-2</c:v>
                </c:pt>
                <c:pt idx="465">
                  <c:v>9.0528841079312111E-2</c:v>
                </c:pt>
                <c:pt idx="466">
                  <c:v>9.0531013074488353E-2</c:v>
                </c:pt>
                <c:pt idx="467">
                  <c:v>9.0544045578578453E-2</c:v>
                </c:pt>
                <c:pt idx="468">
                  <c:v>9.0546217751432234E-2</c:v>
                </c:pt>
                <c:pt idx="469">
                  <c:v>9.0546217751432234E-2</c:v>
                </c:pt>
                <c:pt idx="470">
                  <c:v>9.0548389949668545E-2</c:v>
                </c:pt>
                <c:pt idx="471">
                  <c:v>9.0548389949668545E-2</c:v>
                </c:pt>
                <c:pt idx="472">
                  <c:v>9.0565768449329315E-2</c:v>
                </c:pt>
                <c:pt idx="473">
                  <c:v>9.0567940876008224E-2</c:v>
                </c:pt>
                <c:pt idx="474">
                  <c:v>9.0767912716837651E-2</c:v>
                </c:pt>
                <c:pt idx="475">
                  <c:v>9.0770087504089852E-2</c:v>
                </c:pt>
                <c:pt idx="476">
                  <c:v>9.1489153563023368E-2</c:v>
                </c:pt>
                <c:pt idx="477">
                  <c:v>9.1491336751885921E-2</c:v>
                </c:pt>
                <c:pt idx="478">
                  <c:v>9.1493519966131004E-2</c:v>
                </c:pt>
                <c:pt idx="479">
                  <c:v>9.2224133548430703E-2</c:v>
                </c:pt>
                <c:pt idx="480">
                  <c:v>9.2226325265816173E-2</c:v>
                </c:pt>
                <c:pt idx="481">
                  <c:v>9.2241667998224725E-2</c:v>
                </c:pt>
                <c:pt idx="482">
                  <c:v>9.2243859918670262E-2</c:v>
                </c:pt>
                <c:pt idx="483">
                  <c:v>9.2298666179124078E-2</c:v>
                </c:pt>
                <c:pt idx="484">
                  <c:v>9.2300858759514853E-2</c:v>
                </c:pt>
                <c:pt idx="485">
                  <c:v>9.2474152819112615E-2</c:v>
                </c:pt>
                <c:pt idx="486">
                  <c:v>9.2474152819112615E-2</c:v>
                </c:pt>
                <c:pt idx="487">
                  <c:v>9.2476347430104064E-2</c:v>
                </c:pt>
                <c:pt idx="488">
                  <c:v>9.2476347430104064E-2</c:v>
                </c:pt>
                <c:pt idx="489">
                  <c:v>9.779624704623037E-2</c:v>
                </c:pt>
                <c:pt idx="490">
                  <c:v>9.7798502372182516E-2</c:v>
                </c:pt>
                <c:pt idx="491">
                  <c:v>9.7832335307366361E-2</c:v>
                </c:pt>
                <c:pt idx="492">
                  <c:v>9.7850381874655223E-2</c:v>
                </c:pt>
                <c:pt idx="493">
                  <c:v>9.8046743187138422E-2</c:v>
                </c:pt>
                <c:pt idx="494">
                  <c:v>9.8049001330549029E-2</c:v>
                </c:pt>
                <c:pt idx="495">
                  <c:v>9.80625507240456E-2</c:v>
                </c:pt>
                <c:pt idx="496">
                  <c:v>9.806480904513383E-2</c:v>
                </c:pt>
                <c:pt idx="497">
                  <c:v>9.8067067391604548E-2</c:v>
                </c:pt>
                <c:pt idx="498">
                  <c:v>9.8195835097722228E-2</c:v>
                </c:pt>
                <c:pt idx="499">
                  <c:v>9.8195835097722228E-2</c:v>
                </c:pt>
                <c:pt idx="500">
                  <c:v>9.8198094916378431E-2</c:v>
                </c:pt>
                <c:pt idx="501">
                  <c:v>9.8198094916378431E-2</c:v>
                </c:pt>
                <c:pt idx="502">
                  <c:v>9.9672347347192186E-2</c:v>
                </c:pt>
                <c:pt idx="503">
                  <c:v>9.9672347347192186E-2</c:v>
                </c:pt>
                <c:pt idx="504">
                  <c:v>9.9674623689861547E-2</c:v>
                </c:pt>
                <c:pt idx="505">
                  <c:v>9.9676900057913381E-2</c:v>
                </c:pt>
                <c:pt idx="506">
                  <c:v>0.10331221364890733</c:v>
                </c:pt>
                <c:pt idx="507">
                  <c:v>0.10356950831708384</c:v>
                </c:pt>
                <c:pt idx="508">
                  <c:v>0.10357182770848788</c:v>
                </c:pt>
                <c:pt idx="509">
                  <c:v>0.10365070211881852</c:v>
                </c:pt>
                <c:pt idx="510">
                  <c:v>0.1044038009365299</c:v>
                </c:pt>
                <c:pt idx="511">
                  <c:v>0.10444338895187043</c:v>
                </c:pt>
                <c:pt idx="512">
                  <c:v>0.1050824665353616</c:v>
                </c:pt>
                <c:pt idx="513">
                  <c:v>0.10580546440813826</c:v>
                </c:pt>
                <c:pt idx="514">
                  <c:v>0.10642744159420639</c:v>
                </c:pt>
                <c:pt idx="515">
                  <c:v>0.1136900876766143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E6-4096-9CD4-3CB94B559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961328"/>
        <c:axId val="1"/>
      </c:scatterChart>
      <c:valAx>
        <c:axId val="1019613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963459695743158"/>
              <c:y val="0.91291543512015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17418678521040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96132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29792429792"/>
          <c:y val="0.89189189189189189"/>
          <c:w val="0.4358974358974359"/>
          <c:h val="0.957957957957957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339489615080163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3813854324600944"/>
          <c:w val="0.91086799697134102"/>
          <c:h val="0.687689704420351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(3)'!$E$21:$E$983</c:f>
              <c:numCache>
                <c:formatCode>General</c:formatCode>
                <c:ptCount val="963"/>
                <c:pt idx="0">
                  <c:v>2.1787560006487183E-2</c:v>
                </c:pt>
                <c:pt idx="1">
                  <c:v>2.2179500003403518E-2</c:v>
                </c:pt>
                <c:pt idx="2">
                  <c:v>1.542543999676127E-2</c:v>
                </c:pt>
                <c:pt idx="3">
                  <c:v>2.4438040003587957E-2</c:v>
                </c:pt>
                <c:pt idx="4">
                  <c:v>1.4956939994590357E-2</c:v>
                </c:pt>
                <c:pt idx="5">
                  <c:v>1.7394759997841902E-2</c:v>
                </c:pt>
                <c:pt idx="6">
                  <c:v>2.6413419996970333E-2</c:v>
                </c:pt>
                <c:pt idx="7">
                  <c:v>2.3932420001074206E-2</c:v>
                </c:pt>
                <c:pt idx="8">
                  <c:v>2.234956000756938E-2</c:v>
                </c:pt>
                <c:pt idx="9">
                  <c:v>1.1524999994435348E-2</c:v>
                </c:pt>
                <c:pt idx="10">
                  <c:v>8.8383600013912655E-3</c:v>
                </c:pt>
                <c:pt idx="11">
                  <c:v>1.8096799998602364E-2</c:v>
                </c:pt>
                <c:pt idx="12">
                  <c:v>1.0251460000290535E-2</c:v>
                </c:pt>
                <c:pt idx="13">
                  <c:v>6.4887400003499351E-3</c:v>
                </c:pt>
                <c:pt idx="14">
                  <c:v>1.6747180001402739E-2</c:v>
                </c:pt>
                <c:pt idx="15">
                  <c:v>1.9473640000796877E-2</c:v>
                </c:pt>
                <c:pt idx="16">
                  <c:v>2.5948200003767852E-2</c:v>
                </c:pt>
                <c:pt idx="17">
                  <c:v>1.455790000181878E-2</c:v>
                </c:pt>
                <c:pt idx="18">
                  <c:v>1.3640519995533396E-2</c:v>
                </c:pt>
                <c:pt idx="19">
                  <c:v>7.0511200028704479E-3</c:v>
                </c:pt>
                <c:pt idx="20">
                  <c:v>1.1403999815229326E-4</c:v>
                </c:pt>
                <c:pt idx="21">
                  <c:v>5.019980002543889E-3</c:v>
                </c:pt>
                <c:pt idx="22">
                  <c:v>2.2421600006055087E-3</c:v>
                </c:pt>
                <c:pt idx="23">
                  <c:v>6.3968200047384016E-3</c:v>
                </c:pt>
                <c:pt idx="24">
                  <c:v>2.3268000004463829E-3</c:v>
                </c:pt>
                <c:pt idx="25">
                  <c:v>4.5978400012245402E-3</c:v>
                </c:pt>
                <c:pt idx="26">
                  <c:v>6.7524999976740219E-3</c:v>
                </c:pt>
                <c:pt idx="27">
                  <c:v>2.8351200016913936E-3</c:v>
                </c:pt>
                <c:pt idx="28">
                  <c:v>5.3817200023331679E-3</c:v>
                </c:pt>
                <c:pt idx="29">
                  <c:v>5.6190000032074749E-3</c:v>
                </c:pt>
                <c:pt idx="30">
                  <c:v>1.8221399950562045E-3</c:v>
                </c:pt>
                <c:pt idx="31">
                  <c:v>5.2971999684814364E-4</c:v>
                </c:pt>
                <c:pt idx="32">
                  <c:v>-8.0000000161817297E-4</c:v>
                </c:pt>
                <c:pt idx="33">
                  <c:v>0</c:v>
                </c:pt>
                <c:pt idx="34">
                  <c:v>-1.4241799945011735E-3</c:v>
                </c:pt>
                <c:pt idx="35">
                  <c:v>-1.794960000552237E-3</c:v>
                </c:pt>
                <c:pt idx="36">
                  <c:v>-2.0030199957545847E-3</c:v>
                </c:pt>
                <c:pt idx="37">
                  <c:v>3.7556800016318448E-3</c:v>
                </c:pt>
                <c:pt idx="38">
                  <c:v>-8.965999586507678E-5</c:v>
                </c:pt>
                <c:pt idx="39">
                  <c:v>-3.61509999493137E-3</c:v>
                </c:pt>
                <c:pt idx="40">
                  <c:v>-2.4604400023235939E-3</c:v>
                </c:pt>
                <c:pt idx="41">
                  <c:v>7.1297999966191128E-4</c:v>
                </c:pt>
                <c:pt idx="42">
                  <c:v>9.5026000053621829E-4</c:v>
                </c:pt>
                <c:pt idx="43">
                  <c:v>4.4394400028977543E-3</c:v>
                </c:pt>
                <c:pt idx="44">
                  <c:v>-5.8749999880092219E-4</c:v>
                </c:pt>
                <c:pt idx="45">
                  <c:v>-2.5756599934538826E-3</c:v>
                </c:pt>
                <c:pt idx="46">
                  <c:v>-6.7062000016449019E-4</c:v>
                </c:pt>
                <c:pt idx="47">
                  <c:v>-8.1414000014774501E-3</c:v>
                </c:pt>
                <c:pt idx="48">
                  <c:v>-8.9041199971688911E-3</c:v>
                </c:pt>
                <c:pt idx="49">
                  <c:v>-9.2749000032199547E-3</c:v>
                </c:pt>
                <c:pt idx="50">
                  <c:v>1.8797599987010472E-3</c:v>
                </c:pt>
                <c:pt idx="51">
                  <c:v>-1.0965579996991437E-2</c:v>
                </c:pt>
                <c:pt idx="52">
                  <c:v>-1.8829600012395531E-3</c:v>
                </c:pt>
                <c:pt idx="53">
                  <c:v>-5.0164599961135536E-3</c:v>
                </c:pt>
                <c:pt idx="54">
                  <c:v>-8.3755000014207326E-3</c:v>
                </c:pt>
                <c:pt idx="55">
                  <c:v>-6.138220000138972E-3</c:v>
                </c:pt>
                <c:pt idx="56">
                  <c:v>-4.8163000028580427E-3</c:v>
                </c:pt>
                <c:pt idx="57">
                  <c:v>-5.4545599996345118E-3</c:v>
                </c:pt>
                <c:pt idx="58">
                  <c:v>7.2895999983302318E-3</c:v>
                </c:pt>
                <c:pt idx="59">
                  <c:v>-1.3184599956730381E-3</c:v>
                </c:pt>
                <c:pt idx="60">
                  <c:v>1.7399440002918709E-2</c:v>
                </c:pt>
                <c:pt idx="61">
                  <c:v>3.5541000033845194E-3</c:v>
                </c:pt>
                <c:pt idx="62">
                  <c:v>1.3379800002439879E-3</c:v>
                </c:pt>
                <c:pt idx="63">
                  <c:v>-7.743599999230355E-4</c:v>
                </c:pt>
                <c:pt idx="64">
                  <c:v>-8.5370799934025854E-3</c:v>
                </c:pt>
                <c:pt idx="65">
                  <c:v>7.1132999946712516E-3</c:v>
                </c:pt>
                <c:pt idx="66">
                  <c:v>3.5057999775744975E-4</c:v>
                </c:pt>
                <c:pt idx="67">
                  <c:v>4.350579998572357E-3</c:v>
                </c:pt>
                <c:pt idx="68">
                  <c:v>-1.1020199999620672E-2</c:v>
                </c:pt>
                <c:pt idx="69">
                  <c:v>-2.4060799987637438E-3</c:v>
                </c:pt>
                <c:pt idx="70">
                  <c:v>-1.147639995906502E-3</c:v>
                </c:pt>
                <c:pt idx="71">
                  <c:v>-1.8938059998617973E-2</c:v>
                </c:pt>
                <c:pt idx="72">
                  <c:v>-9.9380600004224107E-3</c:v>
                </c:pt>
                <c:pt idx="73">
                  <c:v>-7.0715599940740503E-3</c:v>
                </c:pt>
                <c:pt idx="74">
                  <c:v>9.2844000027980655E-4</c:v>
                </c:pt>
                <c:pt idx="75">
                  <c:v>-6.2470000557368621E-4</c:v>
                </c:pt>
                <c:pt idx="76">
                  <c:v>-2.1607200033031404E-3</c:v>
                </c:pt>
                <c:pt idx="77">
                  <c:v>1.8010000057984143E-3</c:v>
                </c:pt>
                <c:pt idx="78">
                  <c:v>-5.2544000209309161E-4</c:v>
                </c:pt>
                <c:pt idx="79">
                  <c:v>-3.1017599976621568E-3</c:v>
                </c:pt>
                <c:pt idx="80">
                  <c:v>-4.9536400038050488E-3</c:v>
                </c:pt>
                <c:pt idx="81">
                  <c:v>3.2596000528428704E-4</c:v>
                </c:pt>
                <c:pt idx="82">
                  <c:v>-7.4607999704312533E-4</c:v>
                </c:pt>
                <c:pt idx="83">
                  <c:v>-2.8926600061822683E-3</c:v>
                </c:pt>
                <c:pt idx="84">
                  <c:v>-1.0288539997418411E-2</c:v>
                </c:pt>
                <c:pt idx="85">
                  <c:v>-4.3605799946817569E-3</c:v>
                </c:pt>
                <c:pt idx="86">
                  <c:v>-1.6004899996914901E-2</c:v>
                </c:pt>
                <c:pt idx="87">
                  <c:v>4.2079999548150226E-4</c:v>
                </c:pt>
                <c:pt idx="88">
                  <c:v>-1.8306140002096072E-2</c:v>
                </c:pt>
                <c:pt idx="89">
                  <c:v>-5.6643200005055405E-3</c:v>
                </c:pt>
                <c:pt idx="90">
                  <c:v>1.9649000023491681E-3</c:v>
                </c:pt>
                <c:pt idx="91">
                  <c:v>3.6152800021227449E-3</c:v>
                </c:pt>
                <c:pt idx="92">
                  <c:v>6.6001800005324185E-3</c:v>
                </c:pt>
                <c:pt idx="93">
                  <c:v>6.2133999745128676E-4</c:v>
                </c:pt>
                <c:pt idx="94">
                  <c:v>8.8158200014731847E-3</c:v>
                </c:pt>
                <c:pt idx="95">
                  <c:v>-6.5566000557737425E-4</c:v>
                </c:pt>
                <c:pt idx="96">
                  <c:v>8.9735600049607456E-3</c:v>
                </c:pt>
                <c:pt idx="97">
                  <c:v>1.236550000612624E-2</c:v>
                </c:pt>
                <c:pt idx="98">
                  <c:v>3.3992600001511164E-3</c:v>
                </c:pt>
                <c:pt idx="99">
                  <c:v>7.5685400006477721E-3</c:v>
                </c:pt>
                <c:pt idx="100">
                  <c:v>1.5834099998755846E-2</c:v>
                </c:pt>
                <c:pt idx="101">
                  <c:v>-8.0394199976581149E-3</c:v>
                </c:pt>
                <c:pt idx="102">
                  <c:v>-4.4899999920744449E-5</c:v>
                </c:pt>
                <c:pt idx="103">
                  <c:v>3.0437800014624372E-3</c:v>
                </c:pt>
                <c:pt idx="104">
                  <c:v>1.1682399999699555E-3</c:v>
                </c:pt>
                <c:pt idx="105">
                  <c:v>-1.7342580002150498E-2</c:v>
                </c:pt>
                <c:pt idx="106">
                  <c:v>1.4327399985631928E-3</c:v>
                </c:pt>
                <c:pt idx="107">
                  <c:v>1.009640000120271E-3</c:v>
                </c:pt>
                <c:pt idx="108">
                  <c:v>1.6388599979109131E-3</c:v>
                </c:pt>
                <c:pt idx="109">
                  <c:v>-7.3191999399568886E-4</c:v>
                </c:pt>
                <c:pt idx="110">
                  <c:v>-8.2391800024197437E-3</c:v>
                </c:pt>
                <c:pt idx="111">
                  <c:v>3.5870200008503161E-3</c:v>
                </c:pt>
                <c:pt idx="112">
                  <c:v>1.9280800042906776E-3</c:v>
                </c:pt>
                <c:pt idx="113">
                  <c:v>-2.5427999935345724E-4</c:v>
                </c:pt>
                <c:pt idx="114">
                  <c:v>-5.8511800016276538E-3</c:v>
                </c:pt>
                <c:pt idx="115">
                  <c:v>-4.1539999801898375E-4</c:v>
                </c:pt>
                <c:pt idx="116">
                  <c:v>2.1381999977165833E-4</c:v>
                </c:pt>
                <c:pt idx="117">
                  <c:v>4.1463200032012537E-3</c:v>
                </c:pt>
                <c:pt idx="118">
                  <c:v>9.7459997050464153E-5</c:v>
                </c:pt>
                <c:pt idx="119">
                  <c:v>-3.9245999505510554E-4</c:v>
                </c:pt>
                <c:pt idx="120">
                  <c:v>2.419379998173099E-3</c:v>
                </c:pt>
                <c:pt idx="121">
                  <c:v>5.0401999760651961E-4</c:v>
                </c:pt>
                <c:pt idx="122">
                  <c:v>2.29847999435151E-3</c:v>
                </c:pt>
                <c:pt idx="123">
                  <c:v>5.005000057280995E-4</c:v>
                </c:pt>
                <c:pt idx="124">
                  <c:v>2.4710000434424728E-4</c:v>
                </c:pt>
                <c:pt idx="125">
                  <c:v>4.5893999777035788E-4</c:v>
                </c:pt>
                <c:pt idx="126">
                  <c:v>1.3600001693703234E-5</c:v>
                </c:pt>
                <c:pt idx="127">
                  <c:v>-3.1739997211843729E-5</c:v>
                </c:pt>
                <c:pt idx="128">
                  <c:v>-8.2795999333029613E-4</c:v>
                </c:pt>
                <c:pt idx="129">
                  <c:v>2.7658000180963427E-4</c:v>
                </c:pt>
                <c:pt idx="130">
                  <c:v>-1.6876000154297799E-4</c:v>
                </c:pt>
                <c:pt idx="131">
                  <c:v>-3.0654000147478655E-4</c:v>
                </c:pt>
                <c:pt idx="132">
                  <c:v>6.8120003561489284E-5</c:v>
                </c:pt>
                <c:pt idx="133">
                  <c:v>-1.9201399991288781E-3</c:v>
                </c:pt>
                <c:pt idx="134">
                  <c:v>-9.6017999749165028E-4</c:v>
                </c:pt>
                <c:pt idx="135">
                  <c:v>-2.0843599995714612E-3</c:v>
                </c:pt>
                <c:pt idx="136">
                  <c:v>-1.9241999689256772E-4</c:v>
                </c:pt>
                <c:pt idx="137">
                  <c:v>-9.5135999436024576E-4</c:v>
                </c:pt>
                <c:pt idx="138">
                  <c:v>-5.2213999879313633E-4</c:v>
                </c:pt>
                <c:pt idx="139">
                  <c:v>-5.3976799972588196E-3</c:v>
                </c:pt>
                <c:pt idx="140">
                  <c:v>-6.7835599984391592E-3</c:v>
                </c:pt>
                <c:pt idx="141">
                  <c:v>-1.5433999942615628E-4</c:v>
                </c:pt>
                <c:pt idx="142">
                  <c:v>-1.5039599966257811E-3</c:v>
                </c:pt>
                <c:pt idx="143">
                  <c:v>-1.161359999969136E-3</c:v>
                </c:pt>
                <c:pt idx="144">
                  <c:v>-2.994100002979394E-3</c:v>
                </c:pt>
                <c:pt idx="145">
                  <c:v>-4.1764599955058657E-3</c:v>
                </c:pt>
                <c:pt idx="146">
                  <c:v>-5.3799800007254817E-3</c:v>
                </c:pt>
                <c:pt idx="147">
                  <c:v>-2.1915600009378977E-3</c:v>
                </c:pt>
                <c:pt idx="148">
                  <c:v>-9.3311999808065593E-4</c:v>
                </c:pt>
                <c:pt idx="149">
                  <c:v>-9.5200200012186542E-3</c:v>
                </c:pt>
                <c:pt idx="150">
                  <c:v>-5.3950799992890097E-3</c:v>
                </c:pt>
                <c:pt idx="151">
                  <c:v>2.2678999957861379E-3</c:v>
                </c:pt>
                <c:pt idx="152">
                  <c:v>-1.4736599987372756E-3</c:v>
                </c:pt>
                <c:pt idx="153">
                  <c:v>-1.1179800058016554E-3</c:v>
                </c:pt>
                <c:pt idx="154">
                  <c:v>7.9084000026341528E-4</c:v>
                </c:pt>
                <c:pt idx="155">
                  <c:v>-3.7035999412182719E-4</c:v>
                </c:pt>
                <c:pt idx="156">
                  <c:v>-1.4817999908700585E-4</c:v>
                </c:pt>
                <c:pt idx="157">
                  <c:v>2.7389999959268607E-3</c:v>
                </c:pt>
                <c:pt idx="158">
                  <c:v>2.2770399955334142E-3</c:v>
                </c:pt>
                <c:pt idx="159">
                  <c:v>7.9580000601708889E-5</c:v>
                </c:pt>
                <c:pt idx="160">
                  <c:v>-5.5017400009091944E-3</c:v>
                </c:pt>
                <c:pt idx="161">
                  <c:v>-9.7199997981078923E-5</c:v>
                </c:pt>
                <c:pt idx="162">
                  <c:v>7.3708199997781776E-3</c:v>
                </c:pt>
                <c:pt idx="163">
                  <c:v>2.3345599984168075E-3</c:v>
                </c:pt>
                <c:pt idx="164">
                  <c:v>-1.8266400002175942E-3</c:v>
                </c:pt>
                <c:pt idx="165">
                  <c:v>3.4318000034545548E-3</c:v>
                </c:pt>
                <c:pt idx="166">
                  <c:v>-1.2336799991317093E-3</c:v>
                </c:pt>
                <c:pt idx="167">
                  <c:v>-1.6956399995251559E-3</c:v>
                </c:pt>
                <c:pt idx="168">
                  <c:v>2.6721600006567314E-3</c:v>
                </c:pt>
                <c:pt idx="169">
                  <c:v>-2.9510000022128224E-3</c:v>
                </c:pt>
                <c:pt idx="170">
                  <c:v>-7.4411399982636794E-3</c:v>
                </c:pt>
                <c:pt idx="171">
                  <c:v>-6.8970400025136769E-3</c:v>
                </c:pt>
                <c:pt idx="172">
                  <c:v>-2.0879600051557645E-3</c:v>
                </c:pt>
                <c:pt idx="173">
                  <c:v>-7.9332999957841821E-3</c:v>
                </c:pt>
                <c:pt idx="174">
                  <c:v>-8.5721999494126067E-4</c:v>
                </c:pt>
                <c:pt idx="175">
                  <c:v>7.3574000271037221E-4</c:v>
                </c:pt>
                <c:pt idx="176">
                  <c:v>5.8309999440098181E-4</c:v>
                </c:pt>
                <c:pt idx="177">
                  <c:v>3.4410399966873229E-3</c:v>
                </c:pt>
                <c:pt idx="178">
                  <c:v>4.1125799980363809E-3</c:v>
                </c:pt>
                <c:pt idx="179">
                  <c:v>-4.3449999793665484E-4</c:v>
                </c:pt>
                <c:pt idx="180">
                  <c:v>-3.7352000072132796E-4</c:v>
                </c:pt>
                <c:pt idx="181">
                  <c:v>-2.6540800026850775E-3</c:v>
                </c:pt>
                <c:pt idx="182">
                  <c:v>-1.8364400020800531E-3</c:v>
                </c:pt>
                <c:pt idx="183">
                  <c:v>-5.7799999922281131E-4</c:v>
                </c:pt>
                <c:pt idx="184">
                  <c:v>2.6104200005647726E-3</c:v>
                </c:pt>
                <c:pt idx="185">
                  <c:v>3.9998600041144527E-3</c:v>
                </c:pt>
                <c:pt idx="186">
                  <c:v>2.5590599980205297E-3</c:v>
                </c:pt>
                <c:pt idx="187">
                  <c:v>-3.2651200017426163E-3</c:v>
                </c:pt>
                <c:pt idx="188">
                  <c:v>5.4890399987925775E-3</c:v>
                </c:pt>
                <c:pt idx="189">
                  <c:v>-3.6444600045797415E-3</c:v>
                </c:pt>
                <c:pt idx="190">
                  <c:v>7.9847599990898743E-3</c:v>
                </c:pt>
                <c:pt idx="191">
                  <c:v>6.0059199968236499E-3</c:v>
                </c:pt>
                <c:pt idx="192">
                  <c:v>3.2432000007247552E-3</c:v>
                </c:pt>
                <c:pt idx="193">
                  <c:v>4.8935800004983321E-3</c:v>
                </c:pt>
                <c:pt idx="194">
                  <c:v>7.0482400042237714E-3</c:v>
                </c:pt>
                <c:pt idx="195">
                  <c:v>1.5228000047500245E-3</c:v>
                </c:pt>
                <c:pt idx="196">
                  <c:v>1.6774600007920526E-3</c:v>
                </c:pt>
                <c:pt idx="197">
                  <c:v>5.1520199995138682E-3</c:v>
                </c:pt>
                <c:pt idx="198">
                  <c:v>2.3066799985826947E-3</c:v>
                </c:pt>
                <c:pt idx="199">
                  <c:v>4.3913199988310225E-3</c:v>
                </c:pt>
                <c:pt idx="200">
                  <c:v>5.8361600022180937E-3</c:v>
                </c:pt>
                <c:pt idx="201">
                  <c:v>2.2280999983195215E-3</c:v>
                </c:pt>
                <c:pt idx="202">
                  <c:v>1.7873000033432618E-3</c:v>
                </c:pt>
                <c:pt idx="203">
                  <c:v>4.7722000017529353E-3</c:v>
                </c:pt>
                <c:pt idx="204">
                  <c:v>4.331399999500718E-3</c:v>
                </c:pt>
                <c:pt idx="205">
                  <c:v>-3.8900000072317198E-4</c:v>
                </c:pt>
                <c:pt idx="206">
                  <c:v>2.3586199968121946E-3</c:v>
                </c:pt>
                <c:pt idx="207">
                  <c:v>8.7550000171177089E-4</c:v>
                </c:pt>
                <c:pt idx="208">
                  <c:v>6.1339399981079623E-3</c:v>
                </c:pt>
                <c:pt idx="209">
                  <c:v>7.4886600050376728E-3</c:v>
                </c:pt>
                <c:pt idx="210">
                  <c:v>9.984379998059012E-3</c:v>
                </c:pt>
                <c:pt idx="211">
                  <c:v>1.6135999976540916E-3</c:v>
                </c:pt>
                <c:pt idx="212">
                  <c:v>3.9747999835526571E-4</c:v>
                </c:pt>
                <c:pt idx="213">
                  <c:v>1.7279999883612618E-4</c:v>
                </c:pt>
                <c:pt idx="214">
                  <c:v>1.0248880003928207E-2</c:v>
                </c:pt>
                <c:pt idx="215">
                  <c:v>5.2912000028300099E-3</c:v>
                </c:pt>
                <c:pt idx="216">
                  <c:v>9.5284799972432666E-3</c:v>
                </c:pt>
                <c:pt idx="217">
                  <c:v>-7.8422999940812588E-3</c:v>
                </c:pt>
                <c:pt idx="218">
                  <c:v>2.4584600032540038E-3</c:v>
                </c:pt>
                <c:pt idx="219">
                  <c:v>1.0876799933612347E-3</c:v>
                </c:pt>
                <c:pt idx="220">
                  <c:v>3.5768599991570227E-3</c:v>
                </c:pt>
                <c:pt idx="221">
                  <c:v>4.0514200009056367E-3</c:v>
                </c:pt>
                <c:pt idx="222">
                  <c:v>6.911379998200573E-3</c:v>
                </c:pt>
                <c:pt idx="223">
                  <c:v>2.1486600016942248E-3</c:v>
                </c:pt>
                <c:pt idx="224">
                  <c:v>1.1673199987853877E-3</c:v>
                </c:pt>
                <c:pt idx="225">
                  <c:v>5.683719995431602E-3</c:v>
                </c:pt>
                <c:pt idx="226">
                  <c:v>9.9421599952620454E-3</c:v>
                </c:pt>
                <c:pt idx="227">
                  <c:v>1.3341000012587756E-3</c:v>
                </c:pt>
                <c:pt idx="228">
                  <c:v>-5.386299999372568E-3</c:v>
                </c:pt>
                <c:pt idx="229">
                  <c:v>6.2545600012526847E-3</c:v>
                </c:pt>
                <c:pt idx="230">
                  <c:v>8.5679199983133003E-3</c:v>
                </c:pt>
                <c:pt idx="231">
                  <c:v>6.0908599989488721E-3</c:v>
                </c:pt>
                <c:pt idx="232">
                  <c:v>9.4163399990065955E-3</c:v>
                </c:pt>
                <c:pt idx="233">
                  <c:v>2.8082800054107793E-3</c:v>
                </c:pt>
                <c:pt idx="234">
                  <c:v>8.0727800013846718E-3</c:v>
                </c:pt>
                <c:pt idx="235">
                  <c:v>9.2274400012684055E-3</c:v>
                </c:pt>
                <c:pt idx="236">
                  <c:v>1.722744000289822E-2</c:v>
                </c:pt>
                <c:pt idx="237">
                  <c:v>4.8930199991445988E-3</c:v>
                </c:pt>
                <c:pt idx="238">
                  <c:v>3.1937800013110973E-3</c:v>
                </c:pt>
                <c:pt idx="239">
                  <c:v>8.4656399994855747E-3</c:v>
                </c:pt>
                <c:pt idx="240">
                  <c:v>7.7675799984717742E-3</c:v>
                </c:pt>
                <c:pt idx="241">
                  <c:v>8.5322400045697577E-3</c:v>
                </c:pt>
                <c:pt idx="242">
                  <c:v>8.096900004602503E-3</c:v>
                </c:pt>
                <c:pt idx="243">
                  <c:v>8.3648600048036315E-3</c:v>
                </c:pt>
                <c:pt idx="244">
                  <c:v>8.499520001350902E-3</c:v>
                </c:pt>
                <c:pt idx="245">
                  <c:v>7.7565399988088757E-3</c:v>
                </c:pt>
                <c:pt idx="246">
                  <c:v>7.5530199974309653E-3</c:v>
                </c:pt>
                <c:pt idx="247">
                  <c:v>1.2397880003845785E-2</c:v>
                </c:pt>
                <c:pt idx="248">
                  <c:v>1.4457900004344992E-2</c:v>
                </c:pt>
                <c:pt idx="249">
                  <c:v>1.4777320000575855E-2</c:v>
                </c:pt>
                <c:pt idx="250">
                  <c:v>5.9657399979187176E-3</c:v>
                </c:pt>
                <c:pt idx="251">
                  <c:v>9.370280007715337E-3</c:v>
                </c:pt>
                <c:pt idx="252">
                  <c:v>9.9843999996664934E-3</c:v>
                </c:pt>
                <c:pt idx="253">
                  <c:v>1.5543599998636637E-2</c:v>
                </c:pt>
                <c:pt idx="254">
                  <c:v>1.3157720000890549E-2</c:v>
                </c:pt>
                <c:pt idx="255">
                  <c:v>1.3884179999877233E-2</c:v>
                </c:pt>
                <c:pt idx="256">
                  <c:v>1.0093760000017937E-2</c:v>
                </c:pt>
                <c:pt idx="257">
                  <c:v>1.2503400001151022E-2</c:v>
                </c:pt>
                <c:pt idx="258">
                  <c:v>1.0467139996762853E-2</c:v>
                </c:pt>
                <c:pt idx="259">
                  <c:v>7.4182799944537692E-3</c:v>
                </c:pt>
                <c:pt idx="260">
                  <c:v>1.845203999982914E-2</c:v>
                </c:pt>
                <c:pt idx="261">
                  <c:v>9.8565799999050796E-3</c:v>
                </c:pt>
                <c:pt idx="262">
                  <c:v>1.0561880000750534E-2</c:v>
                </c:pt>
                <c:pt idx="263">
                  <c:v>1.0604199997032993E-2</c:v>
                </c:pt>
                <c:pt idx="264">
                  <c:v>1.4904960000421852E-2</c:v>
                </c:pt>
                <c:pt idx="265">
                  <c:v>1.4400679996469989E-2</c:v>
                </c:pt>
                <c:pt idx="266">
                  <c:v>7.8560999972978607E-3</c:v>
                </c:pt>
                <c:pt idx="267">
                  <c:v>1.333065999642713E-2</c:v>
                </c:pt>
                <c:pt idx="268">
                  <c:v>1.2832439999328926E-2</c:v>
                </c:pt>
                <c:pt idx="269">
                  <c:v>1.4245539998228196E-2</c:v>
                </c:pt>
                <c:pt idx="270">
                  <c:v>5.2666999981738627E-3</c:v>
                </c:pt>
                <c:pt idx="271">
                  <c:v>1.0300460002326872E-2</c:v>
                </c:pt>
                <c:pt idx="272">
                  <c:v>1.7580059997271746E-2</c:v>
                </c:pt>
                <c:pt idx="273">
                  <c:v>1.8579099996713921E-2</c:v>
                </c:pt>
                <c:pt idx="274">
                  <c:v>1.2716160003037658E-2</c:v>
                </c:pt>
                <c:pt idx="275">
                  <c:v>1.1400299998058472E-2</c:v>
                </c:pt>
                <c:pt idx="276">
                  <c:v>1.1938339994230773E-2</c:v>
                </c:pt>
                <c:pt idx="277">
                  <c:v>1.0105599998496473E-2</c:v>
                </c:pt>
                <c:pt idx="278">
                  <c:v>1.8944400006148499E-2</c:v>
                </c:pt>
                <c:pt idx="279">
                  <c:v>1.7181679999339394E-2</c:v>
                </c:pt>
                <c:pt idx="280">
                  <c:v>1.5412420005304739E-2</c:v>
                </c:pt>
                <c:pt idx="281">
                  <c:v>9.0265399994677864E-3</c:v>
                </c:pt>
                <c:pt idx="282">
                  <c:v>1.8661819995031692E-2</c:v>
                </c:pt>
                <c:pt idx="283">
                  <c:v>8.6678799998480827E-3</c:v>
                </c:pt>
                <c:pt idx="284">
                  <c:v>1.5181299997493625E-2</c:v>
                </c:pt>
                <c:pt idx="285">
                  <c:v>1.2965180001629051E-2</c:v>
                </c:pt>
                <c:pt idx="286">
                  <c:v>1.5132440006709658E-2</c:v>
                </c:pt>
                <c:pt idx="287">
                  <c:v>2.4020099997869693E-2</c:v>
                </c:pt>
                <c:pt idx="288">
                  <c:v>2.222718000120949E-2</c:v>
                </c:pt>
                <c:pt idx="289">
                  <c:v>2.1619120001560077E-2</c:v>
                </c:pt>
                <c:pt idx="290">
                  <c:v>1.7190440004924312E-2</c:v>
                </c:pt>
                <c:pt idx="291">
                  <c:v>1.8670099998416845E-2</c:v>
                </c:pt>
                <c:pt idx="292">
                  <c:v>1.7059540004993323E-2</c:v>
                </c:pt>
                <c:pt idx="293">
                  <c:v>1.3317980003193952E-2</c:v>
                </c:pt>
                <c:pt idx="294">
                  <c:v>1.9548719996237196E-2</c:v>
                </c:pt>
                <c:pt idx="295">
                  <c:v>1.4086759998463094E-2</c:v>
                </c:pt>
                <c:pt idx="296">
                  <c:v>1.8112460005795583E-2</c:v>
                </c:pt>
                <c:pt idx="297">
                  <c:v>1.7167120000522118E-2</c:v>
                </c:pt>
                <c:pt idx="298">
                  <c:v>2.3308940006245393E-2</c:v>
                </c:pt>
                <c:pt idx="299">
                  <c:v>2.0622299998649396E-2</c:v>
                </c:pt>
                <c:pt idx="300">
                  <c:v>2.0153799996478483E-2</c:v>
                </c:pt>
                <c:pt idx="301">
                  <c:v>2.2089840000262484E-2</c:v>
                </c:pt>
                <c:pt idx="302">
                  <c:v>2.1941239996522199E-2</c:v>
                </c:pt>
                <c:pt idx="303">
                  <c:v>1.7850060001364909E-2</c:v>
                </c:pt>
                <c:pt idx="304">
                  <c:v>1.6679339998518117E-2</c:v>
                </c:pt>
                <c:pt idx="305">
                  <c:v>1.4834000001428649E-2</c:v>
                </c:pt>
                <c:pt idx="306">
                  <c:v>2.1105040003021713E-2</c:v>
                </c:pt>
                <c:pt idx="307">
                  <c:v>1.7685399994661566E-2</c:v>
                </c:pt>
                <c:pt idx="308">
                  <c:v>2.10748399986187E-2</c:v>
                </c:pt>
                <c:pt idx="309">
                  <c:v>2.8074839996406808E-2</c:v>
                </c:pt>
                <c:pt idx="310">
                  <c:v>1.9533819999196567E-2</c:v>
                </c:pt>
                <c:pt idx="311">
                  <c:v>2.1147940002265386E-2</c:v>
                </c:pt>
                <c:pt idx="312">
                  <c:v>2.5986740001826547E-2</c:v>
                </c:pt>
                <c:pt idx="313">
                  <c:v>2.361595999536803E-2</c:v>
                </c:pt>
                <c:pt idx="314">
                  <c:v>2.3369160000584088E-2</c:v>
                </c:pt>
                <c:pt idx="315">
                  <c:v>1.6268939994915854E-2</c:v>
                </c:pt>
                <c:pt idx="316">
                  <c:v>2.2482079999463167E-2</c:v>
                </c:pt>
                <c:pt idx="317">
                  <c:v>2.4494199999026023E-2</c:v>
                </c:pt>
                <c:pt idx="318">
                  <c:v>2.6403020005091093E-2</c:v>
                </c:pt>
                <c:pt idx="319">
                  <c:v>1.9575379999878351E-2</c:v>
                </c:pt>
                <c:pt idx="320">
                  <c:v>2.9937600003904663E-2</c:v>
                </c:pt>
                <c:pt idx="321">
                  <c:v>2.9846419995010365E-2</c:v>
                </c:pt>
                <c:pt idx="322">
                  <c:v>2.9445439999108203E-2</c:v>
                </c:pt>
                <c:pt idx="323">
                  <c:v>3.2089280000946019E-2</c:v>
                </c:pt>
                <c:pt idx="324">
                  <c:v>2.7156800002558157E-2</c:v>
                </c:pt>
                <c:pt idx="325">
                  <c:v>2.5432459995499812E-2</c:v>
                </c:pt>
                <c:pt idx="326">
                  <c:v>3.0445060001511592E-2</c:v>
                </c:pt>
                <c:pt idx="327">
                  <c:v>2.8247600006579887E-2</c:v>
                </c:pt>
                <c:pt idx="328">
                  <c:v>2.5253660001908429E-2</c:v>
                </c:pt>
                <c:pt idx="329">
                  <c:v>2.8749379998771474E-2</c:v>
                </c:pt>
                <c:pt idx="330">
                  <c:v>3.375543999572983E-2</c:v>
                </c:pt>
                <c:pt idx="331">
                  <c:v>3.331464000075357E-2</c:v>
                </c:pt>
                <c:pt idx="332">
                  <c:v>2.9013400002440903E-2</c:v>
                </c:pt>
                <c:pt idx="333">
                  <c:v>2.2551440000825096E-2</c:v>
                </c:pt>
                <c:pt idx="334">
                  <c:v>3.410111999255605E-2</c:v>
                </c:pt>
                <c:pt idx="335">
                  <c:v>2.4988780001876876E-2</c:v>
                </c:pt>
                <c:pt idx="336">
                  <c:v>3.0226060007407796E-2</c:v>
                </c:pt>
                <c:pt idx="337">
                  <c:v>3.2232119992841035E-2</c:v>
                </c:pt>
                <c:pt idx="338">
                  <c:v>3.6195859996951185E-2</c:v>
                </c:pt>
                <c:pt idx="339">
                  <c:v>3.3735919998434838E-2</c:v>
                </c:pt>
                <c:pt idx="340">
                  <c:v>3.3943479997105896E-2</c:v>
                </c:pt>
                <c:pt idx="341">
                  <c:v>3.5669939999934286E-2</c:v>
                </c:pt>
                <c:pt idx="342">
                  <c:v>3.1730919996334706E-2</c:v>
                </c:pt>
                <c:pt idx="343">
                  <c:v>3.2052839997049887E-2</c:v>
                </c:pt>
                <c:pt idx="344">
                  <c:v>3.309265999996569E-2</c:v>
                </c:pt>
                <c:pt idx="345">
                  <c:v>2.9790939996019006E-2</c:v>
                </c:pt>
                <c:pt idx="346">
                  <c:v>3.7851920002140105E-2</c:v>
                </c:pt>
                <c:pt idx="347">
                  <c:v>3.5906839999370277E-2</c:v>
                </c:pt>
                <c:pt idx="348">
                  <c:v>3.7353700005041901E-2</c:v>
                </c:pt>
                <c:pt idx="349">
                  <c:v>3.1584439995640423E-2</c:v>
                </c:pt>
                <c:pt idx="350">
                  <c:v>4.0156240000214893E-2</c:v>
                </c:pt>
                <c:pt idx="351">
                  <c:v>3.749076000531204E-2</c:v>
                </c:pt>
                <c:pt idx="352">
                  <c:v>2.8997060006076936E-2</c:v>
                </c:pt>
                <c:pt idx="353">
                  <c:v>4.0524039999581873E-2</c:v>
                </c:pt>
                <c:pt idx="354">
                  <c:v>3.2761319998826366E-2</c:v>
                </c:pt>
                <c:pt idx="355">
                  <c:v>3.2948780004517175E-2</c:v>
                </c:pt>
                <c:pt idx="356">
                  <c:v>2.9466240004694555E-2</c:v>
                </c:pt>
                <c:pt idx="357">
                  <c:v>3.6353900002723094E-2</c:v>
                </c:pt>
                <c:pt idx="358">
                  <c:v>3.7553900001512375E-2</c:v>
                </c:pt>
                <c:pt idx="359">
                  <c:v>3.7008560000685975E-2</c:v>
                </c:pt>
                <c:pt idx="360">
                  <c:v>3.7321659998269752E-2</c:v>
                </c:pt>
                <c:pt idx="361">
                  <c:v>3.6576320002495777E-2</c:v>
                </c:pt>
                <c:pt idx="362">
                  <c:v>3.69007600020268E-2</c:v>
                </c:pt>
                <c:pt idx="363">
                  <c:v>3.7855419999687001E-2</c:v>
                </c:pt>
                <c:pt idx="364">
                  <c:v>3.6910079994413536E-2</c:v>
                </c:pt>
                <c:pt idx="365">
                  <c:v>3.7664240000594873E-2</c:v>
                </c:pt>
                <c:pt idx="366">
                  <c:v>4.192522000084864E-2</c:v>
                </c:pt>
                <c:pt idx="367">
                  <c:v>4.1409960002056323E-2</c:v>
                </c:pt>
                <c:pt idx="368">
                  <c:v>4.4296680003753863E-2</c:v>
                </c:pt>
                <c:pt idx="369">
                  <c:v>4.1638800001237541E-2</c:v>
                </c:pt>
                <c:pt idx="370">
                  <c:v>4.4029759999830276E-2</c:v>
                </c:pt>
                <c:pt idx="371">
                  <c:v>4.9166659999173135E-2</c:v>
                </c:pt>
                <c:pt idx="372">
                  <c:v>4.9926659994525835E-2</c:v>
                </c:pt>
                <c:pt idx="373">
                  <c:v>4.8867820005398244E-2</c:v>
                </c:pt>
                <c:pt idx="374">
                  <c:v>4.9547820002771914E-2</c:v>
                </c:pt>
                <c:pt idx="375">
                  <c:v>4.8976239995681681E-2</c:v>
                </c:pt>
                <c:pt idx="376">
                  <c:v>4.9502699999720789E-2</c:v>
                </c:pt>
                <c:pt idx="377">
                  <c:v>4.9019199999747798E-2</c:v>
                </c:pt>
                <c:pt idx="378">
                  <c:v>4.8674919999029953E-2</c:v>
                </c:pt>
                <c:pt idx="379">
                  <c:v>4.9874919997819234E-2</c:v>
                </c:pt>
                <c:pt idx="380">
                  <c:v>4.9369579995982349E-2</c:v>
                </c:pt>
                <c:pt idx="381">
                  <c:v>5.0634239996725228E-2</c:v>
                </c:pt>
                <c:pt idx="382">
                  <c:v>5.1154239998140838E-2</c:v>
                </c:pt>
                <c:pt idx="383">
                  <c:v>5.6319199997233227E-2</c:v>
                </c:pt>
                <c:pt idx="384">
                  <c:v>5.2380180000909604E-2</c:v>
                </c:pt>
                <c:pt idx="385">
                  <c:v>5.313484000362223E-2</c:v>
                </c:pt>
                <c:pt idx="386">
                  <c:v>5.660236000403529E-2</c:v>
                </c:pt>
                <c:pt idx="387">
                  <c:v>5.2808020001975819E-2</c:v>
                </c:pt>
                <c:pt idx="388">
                  <c:v>5.3722680000646506E-2</c:v>
                </c:pt>
                <c:pt idx="389">
                  <c:v>5.5301920001511462E-2</c:v>
                </c:pt>
                <c:pt idx="390">
                  <c:v>5.4810739995446056E-2</c:v>
                </c:pt>
                <c:pt idx="391">
                  <c:v>5.4810739995446056E-2</c:v>
                </c:pt>
                <c:pt idx="392">
                  <c:v>5.3440780000528321E-2</c:v>
                </c:pt>
                <c:pt idx="393">
                  <c:v>5.4497279998031445E-2</c:v>
                </c:pt>
                <c:pt idx="394">
                  <c:v>5.774154000391718E-2</c:v>
                </c:pt>
                <c:pt idx="395">
                  <c:v>5.689919999713311E-2</c:v>
                </c:pt>
                <c:pt idx="396">
                  <c:v>5.7832980004604906E-2</c:v>
                </c:pt>
                <c:pt idx="397">
                  <c:v>5.7287639996502548E-2</c:v>
                </c:pt>
                <c:pt idx="398">
                  <c:v>5.7398999997531064E-2</c:v>
                </c:pt>
                <c:pt idx="399">
                  <c:v>5.9223939999355935E-2</c:v>
                </c:pt>
                <c:pt idx="400">
                  <c:v>5.8447639996302314E-2</c:v>
                </c:pt>
                <c:pt idx="401">
                  <c:v>5.9347640002670232E-2</c:v>
                </c:pt>
                <c:pt idx="402">
                  <c:v>5.9802300005685538E-2</c:v>
                </c:pt>
                <c:pt idx="403">
                  <c:v>6.053958000120474E-2</c:v>
                </c:pt>
                <c:pt idx="404">
                  <c:v>5.9568800003034994E-2</c:v>
                </c:pt>
                <c:pt idx="405">
                  <c:v>5.9123459999682382E-2</c:v>
                </c:pt>
                <c:pt idx="406">
                  <c:v>5.941935999726411E-2</c:v>
                </c:pt>
                <c:pt idx="407">
                  <c:v>6.0590401968511287E-2</c:v>
                </c:pt>
                <c:pt idx="408">
                  <c:v>6.093504476302769E-2</c:v>
                </c:pt>
                <c:pt idx="409">
                  <c:v>6.0577758828003425E-2</c:v>
                </c:pt>
                <c:pt idx="410">
                  <c:v>6.0827315704955254E-2</c:v>
                </c:pt>
                <c:pt idx="411">
                  <c:v>6.0741002504073549E-2</c:v>
                </c:pt>
                <c:pt idx="412">
                  <c:v>6.0882607656822074E-2</c:v>
                </c:pt>
                <c:pt idx="413">
                  <c:v>6.0785935274907388E-2</c:v>
                </c:pt>
                <c:pt idx="414">
                  <c:v>6.0614661801082548E-2</c:v>
                </c:pt>
                <c:pt idx="415">
                  <c:v>6.0834791802335531E-2</c:v>
                </c:pt>
                <c:pt idx="416">
                  <c:v>6.0754751168133225E-2</c:v>
                </c:pt>
                <c:pt idx="417">
                  <c:v>6.0766054906707723E-2</c:v>
                </c:pt>
                <c:pt idx="418">
                  <c:v>6.0864292470796499E-2</c:v>
                </c:pt>
                <c:pt idx="419">
                  <c:v>6.0708329794579186E-2</c:v>
                </c:pt>
                <c:pt idx="420">
                  <c:v>6.0782212465710472E-2</c:v>
                </c:pt>
                <c:pt idx="421">
                  <c:v>6.0909695501322858E-2</c:v>
                </c:pt>
                <c:pt idx="422">
                  <c:v>6.0779991996241733E-2</c:v>
                </c:pt>
                <c:pt idx="423">
                  <c:v>6.0841805796371773E-2</c:v>
                </c:pt>
                <c:pt idx="424">
                  <c:v>6.0901149896380957E-2</c:v>
                </c:pt>
                <c:pt idx="425">
                  <c:v>6.077611703221919E-2</c:v>
                </c:pt>
                <c:pt idx="426">
                  <c:v>6.0967936762608588E-2</c:v>
                </c:pt>
                <c:pt idx="427">
                  <c:v>6.0726436939148698E-2</c:v>
                </c:pt>
                <c:pt idx="428">
                  <c:v>6.0766317154048011E-2</c:v>
                </c:pt>
                <c:pt idx="429">
                  <c:v>6.0851783535326831E-2</c:v>
                </c:pt>
                <c:pt idx="430">
                  <c:v>6.0859313562104944E-2</c:v>
                </c:pt>
                <c:pt idx="431">
                  <c:v>6.1013043428829405E-2</c:v>
                </c:pt>
                <c:pt idx="432">
                  <c:v>6.0902498706127517E-2</c:v>
                </c:pt>
                <c:pt idx="433">
                  <c:v>6.0863516191602685E-2</c:v>
                </c:pt>
                <c:pt idx="434">
                  <c:v>6.0905185768206138E-2</c:v>
                </c:pt>
                <c:pt idx="435">
                  <c:v>6.0752716723072808E-2</c:v>
                </c:pt>
                <c:pt idx="436">
                  <c:v>6.075593253626721E-2</c:v>
                </c:pt>
                <c:pt idx="437">
                  <c:v>6.0890325068612583E-2</c:v>
                </c:pt>
                <c:pt idx="438">
                  <c:v>6.0757653729524463E-2</c:v>
                </c:pt>
                <c:pt idx="439">
                  <c:v>6.0793307799031027E-2</c:v>
                </c:pt>
                <c:pt idx="440">
                  <c:v>6.0883508464030456E-2</c:v>
                </c:pt>
                <c:pt idx="441">
                  <c:v>6.078689682908589E-2</c:v>
                </c:pt>
                <c:pt idx="442">
                  <c:v>6.0818472040409688E-2</c:v>
                </c:pt>
                <c:pt idx="443">
                  <c:v>6.0831557631900068E-2</c:v>
                </c:pt>
                <c:pt idx="444">
                  <c:v>6.0880496574100107E-2</c:v>
                </c:pt>
                <c:pt idx="445">
                  <c:v>6.0884668499056716E-2</c:v>
                </c:pt>
                <c:pt idx="446">
                  <c:v>6.0833935982373077E-2</c:v>
                </c:pt>
                <c:pt idx="447">
                  <c:v>6.085933403664967E-2</c:v>
                </c:pt>
                <c:pt idx="448">
                  <c:v>6.1021253364742734E-2</c:v>
                </c:pt>
                <c:pt idx="449">
                  <c:v>6.0891117529536132E-2</c:v>
                </c:pt>
                <c:pt idx="450">
                  <c:v>6.096078893460799E-2</c:v>
                </c:pt>
                <c:pt idx="451">
                  <c:v>6.0918211034731939E-2</c:v>
                </c:pt>
                <c:pt idx="452">
                  <c:v>6.0903655561560299E-2</c:v>
                </c:pt>
                <c:pt idx="453">
                  <c:v>6.091899373132037E-2</c:v>
                </c:pt>
                <c:pt idx="454">
                  <c:v>6.0906636470463127E-2</c:v>
                </c:pt>
                <c:pt idx="455">
                  <c:v>6.0916848691704217E-2</c:v>
                </c:pt>
                <c:pt idx="456">
                  <c:v>6.0886209328600671E-2</c:v>
                </c:pt>
                <c:pt idx="457">
                  <c:v>6.0898036732396577E-2</c:v>
                </c:pt>
                <c:pt idx="458">
                  <c:v>6.0963067029661033E-2</c:v>
                </c:pt>
                <c:pt idx="459">
                  <c:v>6.0840389036457054E-2</c:v>
                </c:pt>
                <c:pt idx="460">
                  <c:v>6.0861212710733525E-2</c:v>
                </c:pt>
                <c:pt idx="461">
                  <c:v>6.0916433707461692E-2</c:v>
                </c:pt>
                <c:pt idx="462">
                  <c:v>6.0934058667044155E-2</c:v>
                </c:pt>
                <c:pt idx="463">
                  <c:v>6.0943318108911626E-2</c:v>
                </c:pt>
                <c:pt idx="464">
                  <c:v>6.086516360664973E-2</c:v>
                </c:pt>
                <c:pt idx="465">
                  <c:v>6.0880173397890758E-2</c:v>
                </c:pt>
                <c:pt idx="466">
                  <c:v>6.0931436564715113E-2</c:v>
                </c:pt>
                <c:pt idx="467">
                  <c:v>6.1040905100526288E-2</c:v>
                </c:pt>
                <c:pt idx="468">
                  <c:v>6.0838189361675177E-2</c:v>
                </c:pt>
                <c:pt idx="469">
                  <c:v>6.0895055095897987E-2</c:v>
                </c:pt>
                <c:pt idx="470">
                  <c:v>6.0884806560352445E-2</c:v>
                </c:pt>
                <c:pt idx="471">
                  <c:v>6.0913402958249208E-2</c:v>
                </c:pt>
                <c:pt idx="472">
                  <c:v>6.099730463756714E-2</c:v>
                </c:pt>
                <c:pt idx="473">
                  <c:v>6.0917598602827638E-2</c:v>
                </c:pt>
                <c:pt idx="474">
                  <c:v>6.1036070270347409E-2</c:v>
                </c:pt>
                <c:pt idx="475">
                  <c:v>6.1253622901858762E-2</c:v>
                </c:pt>
                <c:pt idx="476">
                  <c:v>6.2112519997754134E-2</c:v>
                </c:pt>
                <c:pt idx="477">
                  <c:v>6.1367180001980159E-2</c:v>
                </c:pt>
                <c:pt idx="478">
                  <c:v>6.2221840002166573E-2</c:v>
                </c:pt>
                <c:pt idx="479">
                  <c:v>6.285746036155615E-2</c:v>
                </c:pt>
                <c:pt idx="480">
                  <c:v>6.279045080736978E-2</c:v>
                </c:pt>
                <c:pt idx="481">
                  <c:v>6.2848848567227833E-2</c:v>
                </c:pt>
                <c:pt idx="482">
                  <c:v>6.249204276537057E-2</c:v>
                </c:pt>
                <c:pt idx="483">
                  <c:v>6.2898484495235607E-2</c:v>
                </c:pt>
                <c:pt idx="484">
                  <c:v>6.253120036853943E-2</c:v>
                </c:pt>
                <c:pt idx="485">
                  <c:v>6.2619520002044737E-2</c:v>
                </c:pt>
                <c:pt idx="486">
                  <c:v>6.2619520002044737E-2</c:v>
                </c:pt>
                <c:pt idx="487">
                  <c:v>6.2274179996165913E-2</c:v>
                </c:pt>
                <c:pt idx="488">
                  <c:v>6.2274179996165913E-2</c:v>
                </c:pt>
                <c:pt idx="489">
                  <c:v>6.6656240000156686E-2</c:v>
                </c:pt>
                <c:pt idx="490">
                  <c:v>6.5510899992659688E-2</c:v>
                </c:pt>
                <c:pt idx="491">
                  <c:v>6.6230799995537382E-2</c:v>
                </c:pt>
                <c:pt idx="492">
                  <c:v>6.6078080002625939E-2</c:v>
                </c:pt>
                <c:pt idx="493">
                  <c:v>6.5523500001290813E-2</c:v>
                </c:pt>
                <c:pt idx="494">
                  <c:v>6.6778159998648334E-2</c:v>
                </c:pt>
                <c:pt idx="495">
                  <c:v>6.7406119997031055E-2</c:v>
                </c:pt>
                <c:pt idx="496">
                  <c:v>6.3760779994481709E-2</c:v>
                </c:pt>
                <c:pt idx="497">
                  <c:v>6.6715439992549364E-2</c:v>
                </c:pt>
                <c:pt idx="498">
                  <c:v>6.6031059999659192E-2</c:v>
                </c:pt>
                <c:pt idx="499">
                  <c:v>6.6031059999659192E-2</c:v>
                </c:pt>
                <c:pt idx="500">
                  <c:v>6.7185719999542926E-2</c:v>
                </c:pt>
                <c:pt idx="501">
                  <c:v>6.7185719999542926E-2</c:v>
                </c:pt>
                <c:pt idx="502">
                  <c:v>6.77147199967294E-2</c:v>
                </c:pt>
                <c:pt idx="503">
                  <c:v>6.8064719998801593E-2</c:v>
                </c:pt>
                <c:pt idx="504">
                  <c:v>6.6869380003481638E-2</c:v>
                </c:pt>
                <c:pt idx="505">
                  <c:v>6.8624040002760012E-2</c:v>
                </c:pt>
                <c:pt idx="506">
                  <c:v>7.0050819995230995E-2</c:v>
                </c:pt>
                <c:pt idx="507">
                  <c:v>7.0418080002127681E-2</c:v>
                </c:pt>
                <c:pt idx="508">
                  <c:v>7.0172740000998601E-2</c:v>
                </c:pt>
                <c:pt idx="509">
                  <c:v>7.0231179997790605E-2</c:v>
                </c:pt>
                <c:pt idx="510">
                  <c:v>7.0941019999736454E-2</c:v>
                </c:pt>
                <c:pt idx="511">
                  <c:v>7.0370239998737816E-2</c:v>
                </c:pt>
                <c:pt idx="512">
                  <c:v>7.1147080001537688E-2</c:v>
                </c:pt>
                <c:pt idx="513">
                  <c:v>7.213702000444755E-2</c:v>
                </c:pt>
                <c:pt idx="514">
                  <c:v>7.2221920003357809E-2</c:v>
                </c:pt>
                <c:pt idx="515">
                  <c:v>7.5688320001063403E-2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A9-43B8-B8CB-993182401770}"/>
            </c:ext>
          </c:extLst>
        </c:ser>
        <c:ser>
          <c:idx val="1"/>
          <c:order val="1"/>
          <c:tx>
            <c:strRef>
              <c:f>'Q_fit (3)'!$K$20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(3)'!$K$21:$K$983</c:f>
              <c:numCache>
                <c:formatCode>General</c:formatCode>
                <c:ptCount val="963"/>
                <c:pt idx="0">
                  <c:v>3.0942493098942924E-3</c:v>
                </c:pt>
                <c:pt idx="1">
                  <c:v>3.0916595184270869E-3</c:v>
                </c:pt>
                <c:pt idx="2">
                  <c:v>2.5575935426294274E-3</c:v>
                </c:pt>
                <c:pt idx="3">
                  <c:v>2.5277451689786345E-3</c:v>
                </c:pt>
                <c:pt idx="4">
                  <c:v>2.4831616893210545E-3</c:v>
                </c:pt>
                <c:pt idx="5">
                  <c:v>2.2894264543906937E-3</c:v>
                </c:pt>
                <c:pt idx="6">
                  <c:v>2.1844504990287551E-3</c:v>
                </c:pt>
                <c:pt idx="7">
                  <c:v>1.6444667581909174E-3</c:v>
                </c:pt>
                <c:pt idx="8">
                  <c:v>1.5892223933517999E-3</c:v>
                </c:pt>
                <c:pt idx="9">
                  <c:v>1.0180601126754366E-3</c:v>
                </c:pt>
                <c:pt idx="10">
                  <c:v>9.7518143624798163E-4</c:v>
                </c:pt>
                <c:pt idx="11">
                  <c:v>9.6777588499075444E-4</c:v>
                </c:pt>
                <c:pt idx="12">
                  <c:v>9.6755822050712285E-4</c:v>
                </c:pt>
                <c:pt idx="13">
                  <c:v>9.6581720466713773E-4</c:v>
                </c:pt>
                <c:pt idx="14">
                  <c:v>9.5842383792370885E-4</c:v>
                </c:pt>
                <c:pt idx="15">
                  <c:v>9.0844752167447375E-4</c:v>
                </c:pt>
                <c:pt idx="16">
                  <c:v>9.0500242690637572E-4</c:v>
                </c:pt>
                <c:pt idx="17">
                  <c:v>3.8417694250677896E-4</c:v>
                </c:pt>
                <c:pt idx="18">
                  <c:v>3.8281885716180079E-4</c:v>
                </c:pt>
                <c:pt idx="19">
                  <c:v>3.0398630240780931E-4</c:v>
                </c:pt>
                <c:pt idx="20">
                  <c:v>-1.0691779709445632E-3</c:v>
                </c:pt>
                <c:pt idx="21">
                  <c:v>-1.3709967501647749E-3</c:v>
                </c:pt>
                <c:pt idx="22">
                  <c:v>-1.3957015656714238E-3</c:v>
                </c:pt>
                <c:pt idx="23">
                  <c:v>-1.3957909177238338E-3</c:v>
                </c:pt>
                <c:pt idx="24">
                  <c:v>-1.4049495414641092E-3</c:v>
                </c:pt>
                <c:pt idx="25">
                  <c:v>-1.4176056166057076E-3</c:v>
                </c:pt>
                <c:pt idx="26">
                  <c:v>-1.4176929017912078E-3</c:v>
                </c:pt>
                <c:pt idx="27">
                  <c:v>-1.4183036647337668E-3</c:v>
                </c:pt>
                <c:pt idx="28">
                  <c:v>-1.4191754748211719E-3</c:v>
                </c:pt>
                <c:pt idx="29">
                  <c:v>-1.4198723228329606E-3</c:v>
                </c:pt>
                <c:pt idx="30">
                  <c:v>-1.6000613653903326E-3</c:v>
                </c:pt>
                <c:pt idx="31">
                  <c:v>-1.6304957895241028E-3</c:v>
                </c:pt>
                <c:pt idx="32">
                  <c:v>-1.6341823886451873E-3</c:v>
                </c:pt>
                <c:pt idx="33">
                  <c:v>-1.6341823886451873E-3</c:v>
                </c:pt>
                <c:pt idx="34">
                  <c:v>-1.6358890006715778E-3</c:v>
                </c:pt>
                <c:pt idx="35">
                  <c:v>-1.6369604172010292E-3</c:v>
                </c:pt>
                <c:pt idx="36">
                  <c:v>-1.6375266626221516E-3</c:v>
                </c:pt>
                <c:pt idx="37">
                  <c:v>-1.6496295473533171E-3</c:v>
                </c:pt>
                <c:pt idx="38">
                  <c:v>-1.6496907966830666E-3</c:v>
                </c:pt>
                <c:pt idx="39">
                  <c:v>-1.6506696525159135E-3</c:v>
                </c:pt>
                <c:pt idx="40">
                  <c:v>-1.6507307601652701E-3</c:v>
                </c:pt>
                <c:pt idx="41">
                  <c:v>-1.7728417679351565E-3</c:v>
                </c:pt>
                <c:pt idx="42">
                  <c:v>-1.7731711803488873E-3</c:v>
                </c:pt>
                <c:pt idx="43">
                  <c:v>-1.7821388930850145E-3</c:v>
                </c:pt>
                <c:pt idx="44">
                  <c:v>-1.7913644785949188E-3</c:v>
                </c:pt>
                <c:pt idx="45">
                  <c:v>-1.7922567065344955E-3</c:v>
                </c:pt>
                <c:pt idx="46">
                  <c:v>-1.7938799898824685E-3</c:v>
                </c:pt>
                <c:pt idx="47">
                  <c:v>-1.7945028462876531E-3</c:v>
                </c:pt>
                <c:pt idx="48">
                  <c:v>-1.794795121770134E-3</c:v>
                </c:pt>
                <c:pt idx="49">
                  <c:v>-1.7954144361654934E-3</c:v>
                </c:pt>
                <c:pt idx="50">
                  <c:v>-1.7954507914167768E-3</c:v>
                </c:pt>
                <c:pt idx="51">
                  <c:v>-1.7954871383339197E-3</c:v>
                </c:pt>
                <c:pt idx="52">
                  <c:v>-1.7957413333979787E-3</c:v>
                </c:pt>
                <c:pt idx="53">
                  <c:v>-1.7966458392561684E-3</c:v>
                </c:pt>
                <c:pt idx="54">
                  <c:v>-1.8679774341591778E-3</c:v>
                </c:pt>
                <c:pt idx="55">
                  <c:v>-1.8680620228537892E-3</c:v>
                </c:pt>
                <c:pt idx="56">
                  <c:v>-1.8691902591524009E-3</c:v>
                </c:pt>
                <c:pt idx="57">
                  <c:v>-1.8731577171799839E-3</c:v>
                </c:pt>
                <c:pt idx="58">
                  <c:v>-1.8708684537825466E-3</c:v>
                </c:pt>
                <c:pt idx="59">
                  <c:v>-1.8707959373188577E-3</c:v>
                </c:pt>
                <c:pt idx="60">
                  <c:v>-1.8678325698864961E-3</c:v>
                </c:pt>
                <c:pt idx="61">
                  <c:v>-1.8678218455765966E-3</c:v>
                </c:pt>
                <c:pt idx="62">
                  <c:v>-1.86762738286034E-3</c:v>
                </c:pt>
                <c:pt idx="63">
                  <c:v>-1.8670617412436035E-3</c:v>
                </c:pt>
                <c:pt idx="64">
                  <c:v>-1.8669710462896403E-3</c:v>
                </c:pt>
                <c:pt idx="65">
                  <c:v>-1.8664744225267368E-3</c:v>
                </c:pt>
                <c:pt idx="66">
                  <c:v>-1.8663803272433413E-3</c:v>
                </c:pt>
                <c:pt idx="67">
                  <c:v>-1.8663803272433413E-3</c:v>
                </c:pt>
                <c:pt idx="68">
                  <c:v>-1.8661786037612125E-3</c:v>
                </c:pt>
                <c:pt idx="69">
                  <c:v>-1.8624810081347919E-3</c:v>
                </c:pt>
                <c:pt idx="70">
                  <c:v>-1.8619904277288341E-3</c:v>
                </c:pt>
                <c:pt idx="71">
                  <c:v>-1.8595047187502734E-3</c:v>
                </c:pt>
                <c:pt idx="72">
                  <c:v>-1.8595047187502734E-3</c:v>
                </c:pt>
                <c:pt idx="73">
                  <c:v>-1.8591038898111069E-3</c:v>
                </c:pt>
                <c:pt idx="74">
                  <c:v>-1.8591038898111069E-3</c:v>
                </c:pt>
                <c:pt idx="75">
                  <c:v>-1.8562225563362642E-3</c:v>
                </c:pt>
                <c:pt idx="76">
                  <c:v>-1.8561698314154393E-3</c:v>
                </c:pt>
                <c:pt idx="77">
                  <c:v>-1.8535883851838924E-3</c:v>
                </c:pt>
                <c:pt idx="78">
                  <c:v>-1.8503575842062935E-3</c:v>
                </c:pt>
                <c:pt idx="79">
                  <c:v>-1.8493805725477287E-3</c:v>
                </c:pt>
                <c:pt idx="80">
                  <c:v>-1.8455016364427859E-3</c:v>
                </c:pt>
                <c:pt idx="81">
                  <c:v>-1.8441623604363439E-3</c:v>
                </c:pt>
                <c:pt idx="82">
                  <c:v>-1.8440267826758281E-3</c:v>
                </c:pt>
                <c:pt idx="83">
                  <c:v>-1.8346482432209997E-3</c:v>
                </c:pt>
                <c:pt idx="84">
                  <c:v>-1.775356955189092E-3</c:v>
                </c:pt>
                <c:pt idx="85">
                  <c:v>-1.77511261689159E-3</c:v>
                </c:pt>
                <c:pt idx="86">
                  <c:v>-1.7647508084972911E-3</c:v>
                </c:pt>
                <c:pt idx="87">
                  <c:v>-1.7584550325997102E-3</c:v>
                </c:pt>
                <c:pt idx="88">
                  <c:v>-1.7476033729770745E-3</c:v>
                </c:pt>
                <c:pt idx="89">
                  <c:v>-1.7416901113479768E-3</c:v>
                </c:pt>
                <c:pt idx="90">
                  <c:v>-1.7408883714014542E-3</c:v>
                </c:pt>
                <c:pt idx="91">
                  <c:v>-1.738849689906899E-3</c:v>
                </c:pt>
                <c:pt idx="92">
                  <c:v>-1.7259456062721015E-3</c:v>
                </c:pt>
                <c:pt idx="93">
                  <c:v>-1.7246480171817197E-3</c:v>
                </c:pt>
                <c:pt idx="94">
                  <c:v>-1.7024779926829387E-3</c:v>
                </c:pt>
                <c:pt idx="95">
                  <c:v>-1.6371124249552121E-3</c:v>
                </c:pt>
                <c:pt idx="96">
                  <c:v>-1.6360413505815789E-3</c:v>
                </c:pt>
                <c:pt idx="97">
                  <c:v>-1.6354733361128332E-3</c:v>
                </c:pt>
                <c:pt idx="98">
                  <c:v>-1.6268078317349533E-3</c:v>
                </c:pt>
                <c:pt idx="99">
                  <c:v>-1.6132565451722951E-3</c:v>
                </c:pt>
                <c:pt idx="100">
                  <c:v>-1.515301525332138E-3</c:v>
                </c:pt>
                <c:pt idx="101">
                  <c:v>-1.4650498927048759E-3</c:v>
                </c:pt>
                <c:pt idx="102">
                  <c:v>-1.3578467612282812E-3</c:v>
                </c:pt>
                <c:pt idx="103">
                  <c:v>-1.3298164191848671E-3</c:v>
                </c:pt>
                <c:pt idx="104">
                  <c:v>-1.2780353956639617E-3</c:v>
                </c:pt>
                <c:pt idx="105">
                  <c:v>-1.2555886565579432E-3</c:v>
                </c:pt>
                <c:pt idx="106">
                  <c:v>-1.245183399839271E-3</c:v>
                </c:pt>
                <c:pt idx="107">
                  <c:v>-1.0861691939501037E-3</c:v>
                </c:pt>
                <c:pt idx="108">
                  <c:v>-1.0842189927378486E-3</c:v>
                </c:pt>
                <c:pt idx="109">
                  <c:v>-1.0822663829589141E-3</c:v>
                </c:pt>
                <c:pt idx="110">
                  <c:v>-9.7680007729389904E-4</c:v>
                </c:pt>
                <c:pt idx="111">
                  <c:v>-9.6821590834218329E-4</c:v>
                </c:pt>
                <c:pt idx="112">
                  <c:v>-9.6316907361886778E-4</c:v>
                </c:pt>
                <c:pt idx="113">
                  <c:v>-9.4408753290038281E-4</c:v>
                </c:pt>
                <c:pt idx="114">
                  <c:v>-7.4308804707829811E-4</c:v>
                </c:pt>
                <c:pt idx="115">
                  <c:v>-7.1086142776458257E-4</c:v>
                </c:pt>
                <c:pt idx="116">
                  <c:v>-7.0849241931059299E-4</c:v>
                </c:pt>
                <c:pt idx="117">
                  <c:v>-6.9099927400255575E-4</c:v>
                </c:pt>
                <c:pt idx="118">
                  <c:v>-6.7280980981650326E-4</c:v>
                </c:pt>
                <c:pt idx="119">
                  <c:v>-6.6032191878642602E-4</c:v>
                </c:pt>
                <c:pt idx="120">
                  <c:v>-6.5690492923848849E-4</c:v>
                </c:pt>
                <c:pt idx="121">
                  <c:v>-6.4204250248982948E-4</c:v>
                </c:pt>
                <c:pt idx="122">
                  <c:v>-6.3759491686558043E-4</c:v>
                </c:pt>
                <c:pt idx="123">
                  <c:v>-6.2362653963093364E-4</c:v>
                </c:pt>
                <c:pt idx="124">
                  <c:v>-6.2218204197545457E-4</c:v>
                </c:pt>
                <c:pt idx="125">
                  <c:v>-6.1871184727287261E-4</c:v>
                </c:pt>
                <c:pt idx="126">
                  <c:v>-6.1856715165017244E-4</c:v>
                </c:pt>
                <c:pt idx="127">
                  <c:v>-6.1842244769333031E-4</c:v>
                </c:pt>
                <c:pt idx="128">
                  <c:v>-6.1364254166459964E-4</c:v>
                </c:pt>
                <c:pt idx="129">
                  <c:v>-5.9633053686464167E-4</c:v>
                </c:pt>
                <c:pt idx="130">
                  <c:v>-5.9618455778426283E-4</c:v>
                </c:pt>
                <c:pt idx="131">
                  <c:v>-5.8638497422625101E-4</c:v>
                </c:pt>
                <c:pt idx="132">
                  <c:v>-5.8623842842430059E-4</c:v>
                </c:pt>
                <c:pt idx="133">
                  <c:v>-5.8051664151843917E-4</c:v>
                </c:pt>
                <c:pt idx="134">
                  <c:v>-5.5008355761449867E-4</c:v>
                </c:pt>
                <c:pt idx="135">
                  <c:v>-5.4606854031546666E-4</c:v>
                </c:pt>
                <c:pt idx="136">
                  <c:v>-5.4472885108498544E-4</c:v>
                </c:pt>
                <c:pt idx="137">
                  <c:v>-5.3861727987406568E-4</c:v>
                </c:pt>
                <c:pt idx="138">
                  <c:v>-5.3607910503082222E-4</c:v>
                </c:pt>
                <c:pt idx="139">
                  <c:v>-4.5558589980363448E-4</c:v>
                </c:pt>
                <c:pt idx="140">
                  <c:v>-4.1188272833932822E-4</c:v>
                </c:pt>
                <c:pt idx="141">
                  <c:v>-4.0922695876988808E-4</c:v>
                </c:pt>
                <c:pt idx="142">
                  <c:v>-4.0249867293501137E-4</c:v>
                </c:pt>
                <c:pt idx="143">
                  <c:v>-3.0539102799241472E-4</c:v>
                </c:pt>
                <c:pt idx="144">
                  <c:v>-2.8738712566028215E-4</c:v>
                </c:pt>
                <c:pt idx="145">
                  <c:v>-2.6223868049861116E-4</c:v>
                </c:pt>
                <c:pt idx="146">
                  <c:v>-2.4118566215534151E-4</c:v>
                </c:pt>
                <c:pt idx="147">
                  <c:v>-2.1850106796956906E-4</c:v>
                </c:pt>
                <c:pt idx="148">
                  <c:v>-2.1284708732078597E-4</c:v>
                </c:pt>
                <c:pt idx="149">
                  <c:v>-2.0701674964853593E-4</c:v>
                </c:pt>
                <c:pt idx="150">
                  <c:v>-1.9716535557154184E-4</c:v>
                </c:pt>
                <c:pt idx="151">
                  <c:v>-1.7148335698881573E-4</c:v>
                </c:pt>
                <c:pt idx="152">
                  <c:v>-1.6574975195916093E-4</c:v>
                </c:pt>
                <c:pt idx="153">
                  <c:v>-1.2363673409681577E-4</c:v>
                </c:pt>
                <c:pt idx="154">
                  <c:v>-1.1045704035645559E-4</c:v>
                </c:pt>
                <c:pt idx="155">
                  <c:v>-7.9454598001793119E-5</c:v>
                </c:pt>
                <c:pt idx="156">
                  <c:v>-3.1918889670072559E-5</c:v>
                </c:pt>
                <c:pt idx="157">
                  <c:v>6.0882471834138984E-5</c:v>
                </c:pt>
                <c:pt idx="158">
                  <c:v>7.7803556988301388E-5</c:v>
                </c:pt>
                <c:pt idx="159">
                  <c:v>1.5412409328279062E-4</c:v>
                </c:pt>
                <c:pt idx="160">
                  <c:v>3.0352611289499905E-4</c:v>
                </c:pt>
                <c:pt idx="161">
                  <c:v>3.2626008465502267E-4</c:v>
                </c:pt>
                <c:pt idx="162">
                  <c:v>3.6415472368119678E-4</c:v>
                </c:pt>
                <c:pt idx="163">
                  <c:v>4.105626482064713E-4</c:v>
                </c:pt>
                <c:pt idx="164">
                  <c:v>4.4582850361100327E-4</c:v>
                </c:pt>
                <c:pt idx="165">
                  <c:v>4.525201514581855E-4</c:v>
                </c:pt>
                <c:pt idx="166">
                  <c:v>4.9644949858082934E-4</c:v>
                </c:pt>
                <c:pt idx="167">
                  <c:v>5.1517399178690072E-4</c:v>
                </c:pt>
                <c:pt idx="168">
                  <c:v>6.8370309247962717E-4</c:v>
                </c:pt>
                <c:pt idx="169">
                  <c:v>7.4059852254161574E-4</c:v>
                </c:pt>
                <c:pt idx="170">
                  <c:v>8.9330184513267477E-4</c:v>
                </c:pt>
                <c:pt idx="171">
                  <c:v>9.7661683452286404E-4</c:v>
                </c:pt>
                <c:pt idx="172">
                  <c:v>1.0287385143398029E-3</c:v>
                </c:pt>
                <c:pt idx="173">
                  <c:v>1.028958508924318E-3</c:v>
                </c:pt>
                <c:pt idx="174">
                  <c:v>1.0704655551578733E-3</c:v>
                </c:pt>
                <c:pt idx="175">
                  <c:v>1.1274594342149408E-3</c:v>
                </c:pt>
                <c:pt idx="176">
                  <c:v>1.1489729525037099E-3</c:v>
                </c:pt>
                <c:pt idx="177">
                  <c:v>1.1734928729151164E-3</c:v>
                </c:pt>
                <c:pt idx="178">
                  <c:v>1.1890658373541712E-3</c:v>
                </c:pt>
                <c:pt idx="179">
                  <c:v>1.2943592645952048E-3</c:v>
                </c:pt>
                <c:pt idx="180">
                  <c:v>1.3993287510139438E-3</c:v>
                </c:pt>
                <c:pt idx="181">
                  <c:v>1.6090949618206372E-3</c:v>
                </c:pt>
                <c:pt idx="182">
                  <c:v>1.6463040587810411E-3</c:v>
                </c:pt>
                <c:pt idx="183">
                  <c:v>1.6545456901277426E-3</c:v>
                </c:pt>
                <c:pt idx="184">
                  <c:v>1.6878522383943677E-3</c:v>
                </c:pt>
                <c:pt idx="185">
                  <c:v>1.7820414997063421E-3</c:v>
                </c:pt>
                <c:pt idx="186">
                  <c:v>1.8117276682830755E-3</c:v>
                </c:pt>
                <c:pt idx="187">
                  <c:v>1.8184235953151882E-3</c:v>
                </c:pt>
                <c:pt idx="188">
                  <c:v>1.8373040097510564E-3</c:v>
                </c:pt>
                <c:pt idx="189">
                  <c:v>1.8435251942471491E-3</c:v>
                </c:pt>
                <c:pt idx="190">
                  <c:v>1.8477585749927467E-3</c:v>
                </c:pt>
                <c:pt idx="191">
                  <c:v>1.8542378160942277E-3</c:v>
                </c:pt>
                <c:pt idx="192">
                  <c:v>1.8562325621839827E-3</c:v>
                </c:pt>
                <c:pt idx="193">
                  <c:v>1.8669634608017615E-3</c:v>
                </c:pt>
                <c:pt idx="194">
                  <c:v>1.8672131999346673E-3</c:v>
                </c:pt>
                <c:pt idx="195">
                  <c:v>1.8712101595043011E-3</c:v>
                </c:pt>
                <c:pt idx="196">
                  <c:v>1.8714600403176001E-3</c:v>
                </c:pt>
                <c:pt idx="197">
                  <c:v>1.8754592667735211E-3</c:v>
                </c:pt>
                <c:pt idx="198">
                  <c:v>1.8757092892672123E-3</c:v>
                </c:pt>
                <c:pt idx="199">
                  <c:v>1.9017571330197224E-3</c:v>
                </c:pt>
                <c:pt idx="200">
                  <c:v>1.9203460643408563E-3</c:v>
                </c:pt>
                <c:pt idx="201">
                  <c:v>1.9226099931139223E-3</c:v>
                </c:pt>
                <c:pt idx="202">
                  <c:v>1.9528602163376473E-3</c:v>
                </c:pt>
                <c:pt idx="203">
                  <c:v>2.0200879379791582E-3</c:v>
                </c:pt>
                <c:pt idx="204">
                  <c:v>2.0507231985062383E-3</c:v>
                </c:pt>
                <c:pt idx="205">
                  <c:v>2.0660858331299084E-3</c:v>
                </c:pt>
                <c:pt idx="206">
                  <c:v>2.1322286051583044E-3</c:v>
                </c:pt>
                <c:pt idx="207">
                  <c:v>2.1498215086897575E-3</c:v>
                </c:pt>
                <c:pt idx="208">
                  <c:v>2.1586324118555694E-3</c:v>
                </c:pt>
                <c:pt idx="209">
                  <c:v>2.4736220344011373E-3</c:v>
                </c:pt>
                <c:pt idx="210">
                  <c:v>2.4849366329649566E-3</c:v>
                </c:pt>
                <c:pt idx="211">
                  <c:v>2.4895205310028583E-3</c:v>
                </c:pt>
                <c:pt idx="212">
                  <c:v>2.4943766953561533E-3</c:v>
                </c:pt>
                <c:pt idx="213">
                  <c:v>2.5219459649663094E-3</c:v>
                </c:pt>
                <c:pt idx="214">
                  <c:v>2.57298710155249E-3</c:v>
                </c:pt>
                <c:pt idx="215">
                  <c:v>2.5871568677742762E-3</c:v>
                </c:pt>
                <c:pt idx="216">
                  <c:v>2.5893388320021799E-3</c:v>
                </c:pt>
                <c:pt idx="217">
                  <c:v>2.5939772769913924E-3</c:v>
                </c:pt>
                <c:pt idx="218">
                  <c:v>2.6174792635521357E-3</c:v>
                </c:pt>
                <c:pt idx="219">
                  <c:v>2.6221323016218274E-3</c:v>
                </c:pt>
                <c:pt idx="220">
                  <c:v>2.6833922343781659E-3</c:v>
                </c:pt>
                <c:pt idx="221">
                  <c:v>2.6878035007535219E-3</c:v>
                </c:pt>
                <c:pt idx="222">
                  <c:v>2.744789123798966E-3</c:v>
                </c:pt>
                <c:pt idx="223">
                  <c:v>2.7470092917281381E-3</c:v>
                </c:pt>
                <c:pt idx="224">
                  <c:v>2.8589786462242953E-3</c:v>
                </c:pt>
                <c:pt idx="225">
                  <c:v>3.0118777757523691E-3</c:v>
                </c:pt>
                <c:pt idx="226">
                  <c:v>3.021586082527501E-3</c:v>
                </c:pt>
                <c:pt idx="227">
                  <c:v>3.0241575410948048E-3</c:v>
                </c:pt>
                <c:pt idx="228">
                  <c:v>3.0413178498815384E-3</c:v>
                </c:pt>
                <c:pt idx="229">
                  <c:v>3.3526769382462964E-3</c:v>
                </c:pt>
                <c:pt idx="230">
                  <c:v>3.4106925033660258E-3</c:v>
                </c:pt>
                <c:pt idx="231">
                  <c:v>3.5177859747635067E-3</c:v>
                </c:pt>
                <c:pt idx="232">
                  <c:v>3.7535576799970789E-3</c:v>
                </c:pt>
                <c:pt idx="233">
                  <c:v>3.7563146315353962E-3</c:v>
                </c:pt>
                <c:pt idx="234">
                  <c:v>3.8563235503534564E-3</c:v>
                </c:pt>
                <c:pt idx="235">
                  <c:v>3.8566326285686108E-3</c:v>
                </c:pt>
                <c:pt idx="236">
                  <c:v>3.8566326285686108E-3</c:v>
                </c:pt>
                <c:pt idx="237">
                  <c:v>4.4144968274145609E-3</c:v>
                </c:pt>
                <c:pt idx="238">
                  <c:v>4.4423723376929621E-3</c:v>
                </c:pt>
                <c:pt idx="239">
                  <c:v>4.5797221331929303E-3</c:v>
                </c:pt>
                <c:pt idx="240">
                  <c:v>4.5826744786614838E-3</c:v>
                </c:pt>
                <c:pt idx="241">
                  <c:v>4.5830025587175844E-3</c:v>
                </c:pt>
                <c:pt idx="242">
                  <c:v>4.5833306471078248E-3</c:v>
                </c:pt>
                <c:pt idx="243">
                  <c:v>4.5852993524662178E-3</c:v>
                </c:pt>
                <c:pt idx="244">
                  <c:v>4.585627499195442E-3</c:v>
                </c:pt>
                <c:pt idx="245">
                  <c:v>4.6999976129876563E-3</c:v>
                </c:pt>
                <c:pt idx="246">
                  <c:v>4.7424393701908443E-3</c:v>
                </c:pt>
                <c:pt idx="247">
                  <c:v>4.8997874250494436E-3</c:v>
                </c:pt>
                <c:pt idx="248">
                  <c:v>5.3773608029744962E-3</c:v>
                </c:pt>
                <c:pt idx="249">
                  <c:v>5.5476681856988569E-3</c:v>
                </c:pt>
                <c:pt idx="250">
                  <c:v>5.5959342999514321E-3</c:v>
                </c:pt>
                <c:pt idx="251">
                  <c:v>5.6379858265766811E-3</c:v>
                </c:pt>
                <c:pt idx="252">
                  <c:v>5.7381085641063315E-3</c:v>
                </c:pt>
                <c:pt idx="253">
                  <c:v>5.7809150038069749E-3</c:v>
                </c:pt>
                <c:pt idx="254">
                  <c:v>5.8819825328703364E-3</c:v>
                </c:pt>
                <c:pt idx="255">
                  <c:v>5.9652657021254905E-3</c:v>
                </c:pt>
                <c:pt idx="256">
                  <c:v>6.0243002313585233E-3</c:v>
                </c:pt>
                <c:pt idx="257">
                  <c:v>6.5232444540944314E-3</c:v>
                </c:pt>
                <c:pt idx="258">
                  <c:v>6.6129016270458484E-3</c:v>
                </c:pt>
                <c:pt idx="259">
                  <c:v>6.661491811527925E-3</c:v>
                </c:pt>
                <c:pt idx="260">
                  <c:v>6.7128688539039158E-3</c:v>
                </c:pt>
                <c:pt idx="261">
                  <c:v>6.7579502157336657E-3</c:v>
                </c:pt>
                <c:pt idx="262">
                  <c:v>6.835888162087125E-3</c:v>
                </c:pt>
                <c:pt idx="263">
                  <c:v>6.8557134762322024E-3</c:v>
                </c:pt>
                <c:pt idx="264">
                  <c:v>6.8885509505711394E-3</c:v>
                </c:pt>
                <c:pt idx="265">
                  <c:v>6.9046102588140191E-3</c:v>
                </c:pt>
                <c:pt idx="266">
                  <c:v>6.9379227357766037E-3</c:v>
                </c:pt>
                <c:pt idx="267">
                  <c:v>6.9440560356534356E-3</c:v>
                </c:pt>
                <c:pt idx="268">
                  <c:v>7.0721896237586892E-3</c:v>
                </c:pt>
                <c:pt idx="269">
                  <c:v>7.085710789870513E-3</c:v>
                </c:pt>
                <c:pt idx="270">
                  <c:v>7.0957616936700701E-3</c:v>
                </c:pt>
                <c:pt idx="271">
                  <c:v>7.1484274609008693E-3</c:v>
                </c:pt>
                <c:pt idx="272">
                  <c:v>7.171711362956276E-3</c:v>
                </c:pt>
                <c:pt idx="273">
                  <c:v>7.5419942045936109E-3</c:v>
                </c:pt>
                <c:pt idx="274">
                  <c:v>7.797659349038602E-3</c:v>
                </c:pt>
                <c:pt idx="275">
                  <c:v>7.8696657823558117E-3</c:v>
                </c:pt>
                <c:pt idx="276">
                  <c:v>7.9075861519719327E-3</c:v>
                </c:pt>
                <c:pt idx="277">
                  <c:v>7.9524592824605084E-3</c:v>
                </c:pt>
                <c:pt idx="278">
                  <c:v>8.0254447922372719E-3</c:v>
                </c:pt>
                <c:pt idx="279">
                  <c:v>8.0286948599456506E-3</c:v>
                </c:pt>
                <c:pt idx="280">
                  <c:v>8.1056328620876389E-3</c:v>
                </c:pt>
                <c:pt idx="281">
                  <c:v>8.2209827248583695E-3</c:v>
                </c:pt>
                <c:pt idx="282">
                  <c:v>8.3477249213896668E-3</c:v>
                </c:pt>
                <c:pt idx="283">
                  <c:v>8.4681979649447771E-3</c:v>
                </c:pt>
                <c:pt idx="284">
                  <c:v>9.0521097874890176E-3</c:v>
                </c:pt>
                <c:pt idx="285">
                  <c:v>9.0597929757312932E-3</c:v>
                </c:pt>
                <c:pt idx="286">
                  <c:v>9.1072323048394556E-3</c:v>
                </c:pt>
                <c:pt idx="287">
                  <c:v>9.1290631816841189E-3</c:v>
                </c:pt>
                <c:pt idx="288">
                  <c:v>9.3606779991718021E-3</c:v>
                </c:pt>
                <c:pt idx="289">
                  <c:v>9.3645731109778634E-3</c:v>
                </c:pt>
                <c:pt idx="290">
                  <c:v>9.6704717083541288E-3</c:v>
                </c:pt>
                <c:pt idx="291">
                  <c:v>1.022577969484623E-2</c:v>
                </c:pt>
                <c:pt idx="292">
                  <c:v>1.0398850198365584E-2</c:v>
                </c:pt>
                <c:pt idx="293">
                  <c:v>1.0414233371602303E-2</c:v>
                </c:pt>
                <c:pt idx="294">
                  <c:v>1.0499921346463026E-2</c:v>
                </c:pt>
                <c:pt idx="295">
                  <c:v>1.0542649498535518E-2</c:v>
                </c:pt>
                <c:pt idx="296">
                  <c:v>1.0608704355705503E-2</c:v>
                </c:pt>
                <c:pt idx="297">
                  <c:v>1.0609160514836881E-2</c:v>
                </c:pt>
                <c:pt idx="298">
                  <c:v>1.0667160464418174E-2</c:v>
                </c:pt>
                <c:pt idx="299">
                  <c:v>1.0756936006522038E-2</c:v>
                </c:pt>
                <c:pt idx="300">
                  <c:v>1.0883436328346825E-2</c:v>
                </c:pt>
                <c:pt idx="301">
                  <c:v>1.1065775170847846E-2</c:v>
                </c:pt>
                <c:pt idx="302">
                  <c:v>1.1200810543632742E-2</c:v>
                </c:pt>
                <c:pt idx="303">
                  <c:v>1.1236782520545162E-2</c:v>
                </c:pt>
                <c:pt idx="304">
                  <c:v>1.1807590566405414E-2</c:v>
                </c:pt>
                <c:pt idx="305">
                  <c:v>1.180806812761028E-2</c:v>
                </c:pt>
                <c:pt idx="306">
                  <c:v>1.1876923949540331E-2</c:v>
                </c:pt>
                <c:pt idx="307">
                  <c:v>1.1946912536090521E-2</c:v>
                </c:pt>
                <c:pt idx="308">
                  <c:v>1.2131840188359409E-2</c:v>
                </c:pt>
                <c:pt idx="309">
                  <c:v>1.2131840188359409E-2</c:v>
                </c:pt>
                <c:pt idx="310">
                  <c:v>1.2498039439626277E-2</c:v>
                </c:pt>
                <c:pt idx="311">
                  <c:v>1.2636398031538877E-2</c:v>
                </c:pt>
                <c:pt idx="312">
                  <c:v>1.2725058559949723E-2</c:v>
                </c:pt>
                <c:pt idx="313">
                  <c:v>1.2733446009818352E-2</c:v>
                </c:pt>
                <c:pt idx="314">
                  <c:v>1.3241100678962359E-2</c:v>
                </c:pt>
                <c:pt idx="315">
                  <c:v>1.3560505404153041E-2</c:v>
                </c:pt>
                <c:pt idx="316">
                  <c:v>1.3983860019693057E-2</c:v>
                </c:pt>
                <c:pt idx="317">
                  <c:v>1.4284498414939876E-2</c:v>
                </c:pt>
                <c:pt idx="318">
                  <c:v>1.4324485047468593E-2</c:v>
                </c:pt>
                <c:pt idx="319">
                  <c:v>1.503145358794121E-2</c:v>
                </c:pt>
                <c:pt idx="320">
                  <c:v>1.5067038944687902E-2</c:v>
                </c:pt>
                <c:pt idx="321">
                  <c:v>1.510798175318662E-2</c:v>
                </c:pt>
                <c:pt idx="322">
                  <c:v>1.5400257548762793E-2</c:v>
                </c:pt>
                <c:pt idx="323">
                  <c:v>1.5520666026912221E-2</c:v>
                </c:pt>
                <c:pt idx="324">
                  <c:v>1.5667438509607425E-2</c:v>
                </c:pt>
                <c:pt idx="325">
                  <c:v>1.6682622062508586E-2</c:v>
                </c:pt>
                <c:pt idx="326">
                  <c:v>1.6743850595944305E-2</c:v>
                </c:pt>
                <c:pt idx="327">
                  <c:v>1.6977999281348646E-2</c:v>
                </c:pt>
                <c:pt idx="328">
                  <c:v>1.7141479016497076E-2</c:v>
                </c:pt>
                <c:pt idx="329">
                  <c:v>1.7165132310463838E-2</c:v>
                </c:pt>
                <c:pt idx="330">
                  <c:v>1.732941964885483E-2</c:v>
                </c:pt>
                <c:pt idx="331">
                  <c:v>1.7397372524803625E-2</c:v>
                </c:pt>
                <c:pt idx="332">
                  <c:v>1.7616768171291104E-2</c:v>
                </c:pt>
                <c:pt idx="333">
                  <c:v>1.7670384144869003E-2</c:v>
                </c:pt>
                <c:pt idx="334">
                  <c:v>1.8331124957381206E-2</c:v>
                </c:pt>
                <c:pt idx="335">
                  <c:v>1.8360733237719706E-2</c:v>
                </c:pt>
                <c:pt idx="336">
                  <c:v>1.8365379640708456E-2</c:v>
                </c:pt>
                <c:pt idx="337">
                  <c:v>1.8534755122051168E-2</c:v>
                </c:pt>
                <c:pt idx="338">
                  <c:v>1.867439203716206E-2</c:v>
                </c:pt>
                <c:pt idx="339">
                  <c:v>1.8786326959766311E-2</c:v>
                </c:pt>
                <c:pt idx="340">
                  <c:v>1.8825076724817705E-2</c:v>
                </c:pt>
                <c:pt idx="341">
                  <c:v>1.8960986792695318E-2</c:v>
                </c:pt>
                <c:pt idx="342">
                  <c:v>1.9228802906092975E-2</c:v>
                </c:pt>
                <c:pt idx="343">
                  <c:v>1.9295281619720776E-2</c:v>
                </c:pt>
                <c:pt idx="344">
                  <c:v>1.9549690779176537E-2</c:v>
                </c:pt>
                <c:pt idx="345">
                  <c:v>2.006548664217319E-2</c:v>
                </c:pt>
                <c:pt idx="346">
                  <c:v>2.0340287182239146E-2</c:v>
                </c:pt>
                <c:pt idx="347">
                  <c:v>2.0438975388279663E-2</c:v>
                </c:pt>
                <c:pt idx="348">
                  <c:v>2.0543383557922335E-2</c:v>
                </c:pt>
                <c:pt idx="349">
                  <c:v>2.0659065588680435E-2</c:v>
                </c:pt>
                <c:pt idx="350">
                  <c:v>2.080024424372074E-2</c:v>
                </c:pt>
                <c:pt idx="351">
                  <c:v>2.093693047735707E-2</c:v>
                </c:pt>
                <c:pt idx="352">
                  <c:v>2.0970857669205874E-2</c:v>
                </c:pt>
                <c:pt idx="353">
                  <c:v>2.1313381230867082E-2</c:v>
                </c:pt>
                <c:pt idx="354">
                  <c:v>2.1318355065578214E-2</c:v>
                </c:pt>
                <c:pt idx="355">
                  <c:v>2.1995349993678408E-2</c:v>
                </c:pt>
                <c:pt idx="356">
                  <c:v>2.3003016185135727E-2</c:v>
                </c:pt>
                <c:pt idx="357">
                  <c:v>2.3035868379752571E-2</c:v>
                </c:pt>
                <c:pt idx="358">
                  <c:v>2.3035868379752571E-2</c:v>
                </c:pt>
                <c:pt idx="359">
                  <c:v>2.3036512757118991E-2</c:v>
                </c:pt>
                <c:pt idx="360">
                  <c:v>2.3059071215452424E-2</c:v>
                </c:pt>
                <c:pt idx="361">
                  <c:v>2.3059715892847912E-2</c:v>
                </c:pt>
                <c:pt idx="362">
                  <c:v>2.3146178046146652E-2</c:v>
                </c:pt>
                <c:pt idx="363">
                  <c:v>2.3146823848651143E-2</c:v>
                </c:pt>
                <c:pt idx="364">
                  <c:v>2.314746965948979E-2</c:v>
                </c:pt>
                <c:pt idx="365">
                  <c:v>2.3196575668921783E-2</c:v>
                </c:pt>
                <c:pt idx="366">
                  <c:v>2.3490271914649849E-2</c:v>
                </c:pt>
                <c:pt idx="367">
                  <c:v>2.4866774128126538E-2</c:v>
                </c:pt>
                <c:pt idx="368">
                  <c:v>2.6487596721374893E-2</c:v>
                </c:pt>
                <c:pt idx="369">
                  <c:v>2.6544005402933009E-2</c:v>
                </c:pt>
                <c:pt idx="370">
                  <c:v>2.6927961956869726E-2</c:v>
                </c:pt>
                <c:pt idx="371">
                  <c:v>2.8661246577823131E-2</c:v>
                </c:pt>
                <c:pt idx="372">
                  <c:v>2.8661246577823131E-2</c:v>
                </c:pt>
                <c:pt idx="373">
                  <c:v>2.8679798571895732E-2</c:v>
                </c:pt>
                <c:pt idx="374">
                  <c:v>2.8679798571895732E-2</c:v>
                </c:pt>
                <c:pt idx="375">
                  <c:v>2.8777646364742417E-2</c:v>
                </c:pt>
                <c:pt idx="376">
                  <c:v>2.8942984833715407E-2</c:v>
                </c:pt>
                <c:pt idx="377">
                  <c:v>2.8960905276664228E-2</c:v>
                </c:pt>
                <c:pt idx="378">
                  <c:v>2.8991023346954296E-2</c:v>
                </c:pt>
                <c:pt idx="379">
                  <c:v>2.8991023346954296E-2</c:v>
                </c:pt>
                <c:pt idx="380">
                  <c:v>2.8991740623050002E-2</c:v>
                </c:pt>
                <c:pt idx="381">
                  <c:v>2.8992457907479841E-2</c:v>
                </c:pt>
                <c:pt idx="382">
                  <c:v>2.8992457907479841E-2</c:v>
                </c:pt>
                <c:pt idx="383">
                  <c:v>3.0779254203336874E-2</c:v>
                </c:pt>
                <c:pt idx="384">
                  <c:v>3.1114313356404414E-2</c:v>
                </c:pt>
                <c:pt idx="385">
                  <c:v>3.1115054893183884E-2</c:v>
                </c:pt>
                <c:pt idx="386">
                  <c:v>3.1317062327176057E-2</c:v>
                </c:pt>
                <c:pt idx="387">
                  <c:v>3.1578652263734498E-2</c:v>
                </c:pt>
                <c:pt idx="388">
                  <c:v>3.1579399001017798E-2</c:v>
                </c:pt>
                <c:pt idx="389">
                  <c:v>3.2265401840585836E-2</c:v>
                </c:pt>
                <c:pt idx="390">
                  <c:v>3.2323512178983438E-2</c:v>
                </c:pt>
                <c:pt idx="391">
                  <c:v>3.2323512178983438E-2</c:v>
                </c:pt>
                <c:pt idx="392">
                  <c:v>3.3307460427173002E-2</c:v>
                </c:pt>
                <c:pt idx="393">
                  <c:v>3.3326607655642472E-2</c:v>
                </c:pt>
                <c:pt idx="394">
                  <c:v>3.3373348753559184E-2</c:v>
                </c:pt>
                <c:pt idx="395">
                  <c:v>3.3412451178713637E-2</c:v>
                </c:pt>
                <c:pt idx="396">
                  <c:v>3.3437764299050307E-2</c:v>
                </c:pt>
                <c:pt idx="397">
                  <c:v>3.343853150498334E-2</c:v>
                </c:pt>
                <c:pt idx="398">
                  <c:v>3.3820092880615216E-2</c:v>
                </c:pt>
                <c:pt idx="399">
                  <c:v>3.3865616672387876E-2</c:v>
                </c:pt>
                <c:pt idx="400">
                  <c:v>3.4209908675455945E-2</c:v>
                </c:pt>
                <c:pt idx="401">
                  <c:v>3.4209908675455945E-2</c:v>
                </c:pt>
                <c:pt idx="402">
                  <c:v>3.4210684223863863E-2</c:v>
                </c:pt>
                <c:pt idx="403">
                  <c:v>3.4216888911156346E-2</c:v>
                </c:pt>
                <c:pt idx="404">
                  <c:v>3.4230075642657752E-2</c:v>
                </c:pt>
                <c:pt idx="405">
                  <c:v>3.4230851407753331E-2</c:v>
                </c:pt>
                <c:pt idx="406">
                  <c:v>3.4709525594482177E-2</c:v>
                </c:pt>
                <c:pt idx="407">
                  <c:v>3.5918811297139551E-2</c:v>
                </c:pt>
                <c:pt idx="408">
                  <c:v>3.5919604997306058E-2</c:v>
                </c:pt>
                <c:pt idx="409">
                  <c:v>3.5966448058559433E-2</c:v>
                </c:pt>
                <c:pt idx="410">
                  <c:v>3.5967242258774401E-2</c:v>
                </c:pt>
                <c:pt idx="411">
                  <c:v>3.597280189363504E-2</c:v>
                </c:pt>
                <c:pt idx="412">
                  <c:v>3.5973596160523133E-2</c:v>
                </c:pt>
                <c:pt idx="413">
                  <c:v>3.5979950595656875E-2</c:v>
                </c:pt>
                <c:pt idx="414">
                  <c:v>3.5980744937552225E-2</c:v>
                </c:pt>
                <c:pt idx="415">
                  <c:v>3.5986305564175626E-2</c:v>
                </c:pt>
                <c:pt idx="416">
                  <c:v>3.5987099972744102E-2</c:v>
                </c:pt>
                <c:pt idx="417">
                  <c:v>3.5987894389646717E-2</c:v>
                </c:pt>
                <c:pt idx="418">
                  <c:v>3.6006962895551775E-2</c:v>
                </c:pt>
                <c:pt idx="419">
                  <c:v>3.6007757520807912E-2</c:v>
                </c:pt>
                <c:pt idx="420">
                  <c:v>3.6014114822886079E-2</c:v>
                </c:pt>
                <c:pt idx="421">
                  <c:v>3.601490952314948E-2</c:v>
                </c:pt>
                <c:pt idx="422">
                  <c:v>3.6020472658349255E-2</c:v>
                </c:pt>
                <c:pt idx="423">
                  <c:v>3.6021267425285781E-2</c:v>
                </c:pt>
                <c:pt idx="424">
                  <c:v>3.6027625860807107E-2</c:v>
                </c:pt>
                <c:pt idx="425">
                  <c:v>3.6028420702750905E-2</c:v>
                </c:pt>
                <c:pt idx="426">
                  <c:v>3.6033984829713421E-2</c:v>
                </c:pt>
                <c:pt idx="427">
                  <c:v>3.6034779738330344E-2</c:v>
                </c:pt>
                <c:pt idx="428">
                  <c:v>3.6041139307294794E-2</c:v>
                </c:pt>
                <c:pt idx="429">
                  <c:v>3.6041139307294794E-2</c:v>
                </c:pt>
                <c:pt idx="430">
                  <c:v>3.6041934290918988E-2</c:v>
                </c:pt>
                <c:pt idx="431">
                  <c:v>3.6041934290918988E-2</c:v>
                </c:pt>
                <c:pt idx="432">
                  <c:v>3.604749940964426E-2</c:v>
                </c:pt>
                <c:pt idx="433">
                  <c:v>3.6048294459941572E-2</c:v>
                </c:pt>
                <c:pt idx="434">
                  <c:v>3.6048294459941572E-2</c:v>
                </c:pt>
                <c:pt idx="435">
                  <c:v>3.6049089518573031E-2</c:v>
                </c:pt>
                <c:pt idx="436">
                  <c:v>3.6049089518573031E-2</c:v>
                </c:pt>
                <c:pt idx="437">
                  <c:v>3.6054655162349174E-2</c:v>
                </c:pt>
                <c:pt idx="438">
                  <c:v>3.6055450287653751E-2</c:v>
                </c:pt>
                <c:pt idx="439">
                  <c:v>3.6055450287653751E-2</c:v>
                </c:pt>
                <c:pt idx="440">
                  <c:v>3.6056245421292474E-2</c:v>
                </c:pt>
                <c:pt idx="441">
                  <c:v>3.6061811590119487E-2</c:v>
                </c:pt>
                <c:pt idx="442">
                  <c:v>3.6061811590119487E-2</c:v>
                </c:pt>
                <c:pt idx="443">
                  <c:v>3.6062606790431329E-2</c:v>
                </c:pt>
                <c:pt idx="444">
                  <c:v>3.6062606790431329E-2</c:v>
                </c:pt>
                <c:pt idx="445">
                  <c:v>3.6075331128864074E-2</c:v>
                </c:pt>
                <c:pt idx="446">
                  <c:v>3.6076126470856326E-2</c:v>
                </c:pt>
                <c:pt idx="447">
                  <c:v>3.6082489506823343E-2</c:v>
                </c:pt>
                <c:pt idx="448">
                  <c:v>3.6088057600836873E-2</c:v>
                </c:pt>
                <c:pt idx="449">
                  <c:v>3.6088853076175362E-2</c:v>
                </c:pt>
                <c:pt idx="450">
                  <c:v>3.6089648559848003E-2</c:v>
                </c:pt>
                <c:pt idx="451">
                  <c:v>3.6095217178912391E-2</c:v>
                </c:pt>
                <c:pt idx="452">
                  <c:v>3.6096012729258151E-2</c:v>
                </c:pt>
                <c:pt idx="453">
                  <c:v>3.6096808287938056E-2</c:v>
                </c:pt>
                <c:pt idx="454">
                  <c:v>3.6102377432053322E-2</c:v>
                </c:pt>
                <c:pt idx="455">
                  <c:v>3.6102377432053322E-2</c:v>
                </c:pt>
                <c:pt idx="456">
                  <c:v>3.6103173057406346E-2</c:v>
                </c:pt>
                <c:pt idx="457">
                  <c:v>3.6103173057406346E-2</c:v>
                </c:pt>
                <c:pt idx="458">
                  <c:v>3.6108742668233496E-2</c:v>
                </c:pt>
                <c:pt idx="459">
                  <c:v>3.6109538360259638E-2</c:v>
                </c:pt>
                <c:pt idx="460">
                  <c:v>3.6109538360259638E-2</c:v>
                </c:pt>
                <c:pt idx="461">
                  <c:v>3.611033406061994E-2</c:v>
                </c:pt>
                <c:pt idx="462">
                  <c:v>3.611033406061994E-2</c:v>
                </c:pt>
                <c:pt idx="463">
                  <c:v>3.6115904196497954E-2</c:v>
                </c:pt>
                <c:pt idx="464">
                  <c:v>3.6116699963531375E-2</c:v>
                </c:pt>
                <c:pt idx="465">
                  <c:v>3.6116699963531375E-2</c:v>
                </c:pt>
                <c:pt idx="466">
                  <c:v>3.6117495738898928E-2</c:v>
                </c:pt>
                <c:pt idx="467">
                  <c:v>3.6122270566121266E-2</c:v>
                </c:pt>
                <c:pt idx="468">
                  <c:v>3.6123066399827812E-2</c:v>
                </c:pt>
                <c:pt idx="469">
                  <c:v>3.6123066399827812E-2</c:v>
                </c:pt>
                <c:pt idx="470">
                  <c:v>3.6123862241868504E-2</c:v>
                </c:pt>
                <c:pt idx="471">
                  <c:v>3.6123862241868504E-2</c:v>
                </c:pt>
                <c:pt idx="472">
                  <c:v>3.6130229278223083E-2</c:v>
                </c:pt>
                <c:pt idx="473">
                  <c:v>3.6131025195271047E-2</c:v>
                </c:pt>
                <c:pt idx="474">
                  <c:v>3.6204285217137186E-2</c:v>
                </c:pt>
                <c:pt idx="475">
                  <c:v>3.620508190926023E-2</c:v>
                </c:pt>
                <c:pt idx="476">
                  <c:v>3.6468445478963642E-2</c:v>
                </c:pt>
                <c:pt idx="477">
                  <c:v>3.6469244929687283E-2</c:v>
                </c:pt>
                <c:pt idx="478">
                  <c:v>3.6470044388745057E-2</c:v>
                </c:pt>
                <c:pt idx="479">
                  <c:v>3.673752996754906E-2</c:v>
                </c:pt>
                <c:pt idx="480">
                  <c:v>3.6738332218543987E-2</c:v>
                </c:pt>
                <c:pt idx="481">
                  <c:v>3.6743948208864501E-2</c:v>
                </c:pt>
                <c:pt idx="482">
                  <c:v>3.674475052653256E-2</c:v>
                </c:pt>
                <c:pt idx="483">
                  <c:v>3.6764811176829906E-2</c:v>
                </c:pt>
                <c:pt idx="484">
                  <c:v>3.6765613711185627E-2</c:v>
                </c:pt>
                <c:pt idx="485">
                  <c:v>3.6829040261172591E-2</c:v>
                </c:pt>
                <c:pt idx="486">
                  <c:v>3.6829040261172591E-2</c:v>
                </c:pt>
                <c:pt idx="487">
                  <c:v>3.6829843462259579E-2</c:v>
                </c:pt>
                <c:pt idx="488">
                  <c:v>3.6829843462259579E-2</c:v>
                </c:pt>
                <c:pt idx="489">
                  <c:v>3.8774129870201339E-2</c:v>
                </c:pt>
                <c:pt idx="490">
                  <c:v>3.877495300655303E-2</c:v>
                </c:pt>
                <c:pt idx="491">
                  <c:v>3.8787301051925349E-2</c:v>
                </c:pt>
                <c:pt idx="492">
                  <c:v>3.8793887442864869E-2</c:v>
                </c:pt>
                <c:pt idx="493">
                  <c:v>3.8865548885168875E-2</c:v>
                </c:pt>
                <c:pt idx="494">
                  <c:v>3.8866372946610189E-2</c:v>
                </c:pt>
                <c:pt idx="495">
                  <c:v>3.8871317490275052E-2</c:v>
                </c:pt>
                <c:pt idx="496">
                  <c:v>3.887214161005538E-2</c:v>
                </c:pt>
                <c:pt idx="497">
                  <c:v>3.8872965738169819E-2</c:v>
                </c:pt>
                <c:pt idx="498">
                  <c:v>3.8919954817027938E-2</c:v>
                </c:pt>
                <c:pt idx="499">
                  <c:v>3.8919954817027938E-2</c:v>
                </c:pt>
                <c:pt idx="500">
                  <c:v>3.8920779428522539E-2</c:v>
                </c:pt>
                <c:pt idx="501">
                  <c:v>3.8920779428522539E-2</c:v>
                </c:pt>
                <c:pt idx="502">
                  <c:v>3.9458540195851849E-2</c:v>
                </c:pt>
                <c:pt idx="503">
                  <c:v>3.9458540195851849E-2</c:v>
                </c:pt>
                <c:pt idx="504">
                  <c:v>3.9459370232872097E-2</c:v>
                </c:pt>
                <c:pt idx="505">
                  <c:v>3.9460200278226477E-2</c:v>
                </c:pt>
                <c:pt idx="506">
                  <c:v>4.0784610886531583E-2</c:v>
                </c:pt>
                <c:pt idx="507">
                  <c:v>4.0878262142764091E-2</c:v>
                </c:pt>
                <c:pt idx="508">
                  <c:v>4.0879106314487074E-2</c:v>
                </c:pt>
                <c:pt idx="509">
                  <c:v>4.090781311188238E-2</c:v>
                </c:pt>
                <c:pt idx="510">
                  <c:v>4.1181855351536005E-2</c:v>
                </c:pt>
                <c:pt idx="511">
                  <c:v>4.1196258267531011E-2</c:v>
                </c:pt>
                <c:pt idx="512">
                  <c:v>4.1428731641346299E-2</c:v>
                </c:pt>
                <c:pt idx="513">
                  <c:v>4.1691651204344336E-2</c:v>
                </c:pt>
                <c:pt idx="514">
                  <c:v>4.1917766236043139E-2</c:v>
                </c:pt>
                <c:pt idx="515">
                  <c:v>4.4553557008098404E-2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A9-43B8-B8CB-993182401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652208"/>
        <c:axId val="1"/>
      </c:scatterChart>
      <c:valAx>
        <c:axId val="786652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963459695743158"/>
              <c:y val="0.91291543512015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17418678521040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65220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29792429792"/>
          <c:y val="0.89189189189189189"/>
          <c:w val="0.4358974358974359"/>
          <c:h val="0.957957957957957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339489615080163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3813854324600944"/>
          <c:w val="0.91086799697134102"/>
          <c:h val="0.687689704420351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(4)'!$E$21:$E$983</c:f>
              <c:numCache>
                <c:formatCode>General</c:formatCode>
                <c:ptCount val="963"/>
                <c:pt idx="0">
                  <c:v>2.1787560006487183E-2</c:v>
                </c:pt>
                <c:pt idx="1">
                  <c:v>2.2179500003403518E-2</c:v>
                </c:pt>
                <c:pt idx="2">
                  <c:v>1.542543999676127E-2</c:v>
                </c:pt>
                <c:pt idx="3">
                  <c:v>2.4438040003587957E-2</c:v>
                </c:pt>
                <c:pt idx="4">
                  <c:v>1.4956939994590357E-2</c:v>
                </c:pt>
                <c:pt idx="5">
                  <c:v>1.7394759997841902E-2</c:v>
                </c:pt>
                <c:pt idx="6">
                  <c:v>2.6413419996970333E-2</c:v>
                </c:pt>
                <c:pt idx="7">
                  <c:v>2.3932420001074206E-2</c:v>
                </c:pt>
                <c:pt idx="8">
                  <c:v>2.234956000756938E-2</c:v>
                </c:pt>
                <c:pt idx="9">
                  <c:v>1.1524999994435348E-2</c:v>
                </c:pt>
                <c:pt idx="10">
                  <c:v>8.8383600013912655E-3</c:v>
                </c:pt>
                <c:pt idx="11">
                  <c:v>1.8096799998602364E-2</c:v>
                </c:pt>
                <c:pt idx="12">
                  <c:v>1.0251460000290535E-2</c:v>
                </c:pt>
                <c:pt idx="13">
                  <c:v>6.4887400003499351E-3</c:v>
                </c:pt>
                <c:pt idx="14">
                  <c:v>1.6747180001402739E-2</c:v>
                </c:pt>
                <c:pt idx="15">
                  <c:v>1.9473640000796877E-2</c:v>
                </c:pt>
                <c:pt idx="16">
                  <c:v>2.5948200003767852E-2</c:v>
                </c:pt>
                <c:pt idx="17">
                  <c:v>1.455790000181878E-2</c:v>
                </c:pt>
                <c:pt idx="18">
                  <c:v>1.3640519995533396E-2</c:v>
                </c:pt>
                <c:pt idx="19">
                  <c:v>7.0511200028704479E-3</c:v>
                </c:pt>
                <c:pt idx="20">
                  <c:v>1.1403999815229326E-4</c:v>
                </c:pt>
                <c:pt idx="21">
                  <c:v>5.019980002543889E-3</c:v>
                </c:pt>
                <c:pt idx="22">
                  <c:v>2.2421600006055087E-3</c:v>
                </c:pt>
                <c:pt idx="23">
                  <c:v>6.3968200047384016E-3</c:v>
                </c:pt>
                <c:pt idx="24">
                  <c:v>2.3268000004463829E-3</c:v>
                </c:pt>
                <c:pt idx="25">
                  <c:v>4.5978400012245402E-3</c:v>
                </c:pt>
                <c:pt idx="26">
                  <c:v>6.7524999976740219E-3</c:v>
                </c:pt>
                <c:pt idx="27">
                  <c:v>2.8351200016913936E-3</c:v>
                </c:pt>
                <c:pt idx="28">
                  <c:v>5.3817200023331679E-3</c:v>
                </c:pt>
                <c:pt idx="29">
                  <c:v>5.6190000032074749E-3</c:v>
                </c:pt>
                <c:pt idx="30">
                  <c:v>1.8221399950562045E-3</c:v>
                </c:pt>
                <c:pt idx="31">
                  <c:v>5.2971999684814364E-4</c:v>
                </c:pt>
                <c:pt idx="32">
                  <c:v>-8.0000000161817297E-4</c:v>
                </c:pt>
                <c:pt idx="33">
                  <c:v>0</c:v>
                </c:pt>
                <c:pt idx="34">
                  <c:v>-1.4241799945011735E-3</c:v>
                </c:pt>
                <c:pt idx="35">
                  <c:v>-1.794960000552237E-3</c:v>
                </c:pt>
                <c:pt idx="36">
                  <c:v>-2.0030199957545847E-3</c:v>
                </c:pt>
                <c:pt idx="37">
                  <c:v>3.7556800016318448E-3</c:v>
                </c:pt>
                <c:pt idx="38">
                  <c:v>-8.965999586507678E-5</c:v>
                </c:pt>
                <c:pt idx="39">
                  <c:v>-3.61509999493137E-3</c:v>
                </c:pt>
                <c:pt idx="40">
                  <c:v>-2.4604400023235939E-3</c:v>
                </c:pt>
                <c:pt idx="41">
                  <c:v>7.1297999966191128E-4</c:v>
                </c:pt>
                <c:pt idx="42">
                  <c:v>9.5026000053621829E-4</c:v>
                </c:pt>
                <c:pt idx="43">
                  <c:v>4.4394400028977543E-3</c:v>
                </c:pt>
                <c:pt idx="44">
                  <c:v>-5.8749999880092219E-4</c:v>
                </c:pt>
                <c:pt idx="45">
                  <c:v>-2.5756599934538826E-3</c:v>
                </c:pt>
                <c:pt idx="46">
                  <c:v>-6.7062000016449019E-4</c:v>
                </c:pt>
                <c:pt idx="47">
                  <c:v>-8.1414000014774501E-3</c:v>
                </c:pt>
                <c:pt idx="48">
                  <c:v>-8.9041199971688911E-3</c:v>
                </c:pt>
                <c:pt idx="49">
                  <c:v>-9.2749000032199547E-3</c:v>
                </c:pt>
                <c:pt idx="50">
                  <c:v>1.8797599987010472E-3</c:v>
                </c:pt>
                <c:pt idx="51">
                  <c:v>-1.0965579996991437E-2</c:v>
                </c:pt>
                <c:pt idx="52">
                  <c:v>-1.8829600012395531E-3</c:v>
                </c:pt>
                <c:pt idx="53">
                  <c:v>-5.0164599961135536E-3</c:v>
                </c:pt>
                <c:pt idx="54">
                  <c:v>-8.3755000014207326E-3</c:v>
                </c:pt>
                <c:pt idx="55">
                  <c:v>-6.138220000138972E-3</c:v>
                </c:pt>
                <c:pt idx="56">
                  <c:v>-4.8163000028580427E-3</c:v>
                </c:pt>
                <c:pt idx="57">
                  <c:v>-5.4545599996345118E-3</c:v>
                </c:pt>
                <c:pt idx="58">
                  <c:v>7.2895999983302318E-3</c:v>
                </c:pt>
                <c:pt idx="59">
                  <c:v>-1.3184599956730381E-3</c:v>
                </c:pt>
                <c:pt idx="60">
                  <c:v>1.7399440002918709E-2</c:v>
                </c:pt>
                <c:pt idx="61">
                  <c:v>3.5541000033845194E-3</c:v>
                </c:pt>
                <c:pt idx="62">
                  <c:v>1.3379800002439879E-3</c:v>
                </c:pt>
                <c:pt idx="63">
                  <c:v>-7.743599999230355E-4</c:v>
                </c:pt>
                <c:pt idx="64">
                  <c:v>-8.5370799934025854E-3</c:v>
                </c:pt>
                <c:pt idx="65">
                  <c:v>7.1132999946712516E-3</c:v>
                </c:pt>
                <c:pt idx="66">
                  <c:v>3.5057999775744975E-4</c:v>
                </c:pt>
                <c:pt idx="67">
                  <c:v>4.350579998572357E-3</c:v>
                </c:pt>
                <c:pt idx="68">
                  <c:v>-1.1020199999620672E-2</c:v>
                </c:pt>
                <c:pt idx="69">
                  <c:v>-2.4060799987637438E-3</c:v>
                </c:pt>
                <c:pt idx="70">
                  <c:v>-1.147639995906502E-3</c:v>
                </c:pt>
                <c:pt idx="71">
                  <c:v>-1.8938059998617973E-2</c:v>
                </c:pt>
                <c:pt idx="72">
                  <c:v>-9.9380600004224107E-3</c:v>
                </c:pt>
                <c:pt idx="73">
                  <c:v>-7.0715599940740503E-3</c:v>
                </c:pt>
                <c:pt idx="74">
                  <c:v>9.2844000027980655E-4</c:v>
                </c:pt>
                <c:pt idx="75">
                  <c:v>-6.2470000557368621E-4</c:v>
                </c:pt>
                <c:pt idx="76">
                  <c:v>-2.1607200033031404E-3</c:v>
                </c:pt>
                <c:pt idx="77">
                  <c:v>1.8010000057984143E-3</c:v>
                </c:pt>
                <c:pt idx="78">
                  <c:v>-5.2544000209309161E-4</c:v>
                </c:pt>
                <c:pt idx="79">
                  <c:v>-3.1017599976621568E-3</c:v>
                </c:pt>
                <c:pt idx="80">
                  <c:v>-4.9536400038050488E-3</c:v>
                </c:pt>
                <c:pt idx="81">
                  <c:v>3.2596000528428704E-4</c:v>
                </c:pt>
                <c:pt idx="82">
                  <c:v>-7.4607999704312533E-4</c:v>
                </c:pt>
                <c:pt idx="83">
                  <c:v>-2.8926600061822683E-3</c:v>
                </c:pt>
                <c:pt idx="84">
                  <c:v>-1.0288539997418411E-2</c:v>
                </c:pt>
                <c:pt idx="85">
                  <c:v>-4.3605799946817569E-3</c:v>
                </c:pt>
                <c:pt idx="86">
                  <c:v>-1.6004899996914901E-2</c:v>
                </c:pt>
                <c:pt idx="87">
                  <c:v>4.2079999548150226E-4</c:v>
                </c:pt>
                <c:pt idx="88">
                  <c:v>-1.8306140002096072E-2</c:v>
                </c:pt>
                <c:pt idx="89">
                  <c:v>-5.6643200005055405E-3</c:v>
                </c:pt>
                <c:pt idx="90">
                  <c:v>1.9649000023491681E-3</c:v>
                </c:pt>
                <c:pt idx="91">
                  <c:v>3.6152800021227449E-3</c:v>
                </c:pt>
                <c:pt idx="92">
                  <c:v>6.6001800005324185E-3</c:v>
                </c:pt>
                <c:pt idx="93">
                  <c:v>6.2133999745128676E-4</c:v>
                </c:pt>
                <c:pt idx="94">
                  <c:v>8.8158200014731847E-3</c:v>
                </c:pt>
                <c:pt idx="95">
                  <c:v>-6.5566000557737425E-4</c:v>
                </c:pt>
                <c:pt idx="96">
                  <c:v>8.9735600049607456E-3</c:v>
                </c:pt>
                <c:pt idx="97">
                  <c:v>1.236550000612624E-2</c:v>
                </c:pt>
                <c:pt idx="98">
                  <c:v>3.3992600001511164E-3</c:v>
                </c:pt>
                <c:pt idx="99">
                  <c:v>7.5685400006477721E-3</c:v>
                </c:pt>
                <c:pt idx="100">
                  <c:v>1.5834099998755846E-2</c:v>
                </c:pt>
                <c:pt idx="101">
                  <c:v>-8.0394199976581149E-3</c:v>
                </c:pt>
                <c:pt idx="102">
                  <c:v>-4.4899999920744449E-5</c:v>
                </c:pt>
                <c:pt idx="103">
                  <c:v>3.0437800014624372E-3</c:v>
                </c:pt>
                <c:pt idx="104">
                  <c:v>1.1682399999699555E-3</c:v>
                </c:pt>
                <c:pt idx="105">
                  <c:v>-1.7342580002150498E-2</c:v>
                </c:pt>
                <c:pt idx="106">
                  <c:v>1.4327399985631928E-3</c:v>
                </c:pt>
                <c:pt idx="107">
                  <c:v>1.009640000120271E-3</c:v>
                </c:pt>
                <c:pt idx="108">
                  <c:v>1.6388599979109131E-3</c:v>
                </c:pt>
                <c:pt idx="109">
                  <c:v>-7.3191999399568886E-4</c:v>
                </c:pt>
                <c:pt idx="110">
                  <c:v>-8.2391800024197437E-3</c:v>
                </c:pt>
                <c:pt idx="111">
                  <c:v>3.5870200008503161E-3</c:v>
                </c:pt>
                <c:pt idx="112">
                  <c:v>1.9280800042906776E-3</c:v>
                </c:pt>
                <c:pt idx="113">
                  <c:v>-2.5427999935345724E-4</c:v>
                </c:pt>
                <c:pt idx="114">
                  <c:v>-5.8511800016276538E-3</c:v>
                </c:pt>
                <c:pt idx="115">
                  <c:v>-4.1539999801898375E-4</c:v>
                </c:pt>
                <c:pt idx="116">
                  <c:v>2.1381999977165833E-4</c:v>
                </c:pt>
                <c:pt idx="117">
                  <c:v>4.1463200032012537E-3</c:v>
                </c:pt>
                <c:pt idx="118">
                  <c:v>9.7459997050464153E-5</c:v>
                </c:pt>
                <c:pt idx="119">
                  <c:v>-3.9245999505510554E-4</c:v>
                </c:pt>
                <c:pt idx="120">
                  <c:v>2.419379998173099E-3</c:v>
                </c:pt>
                <c:pt idx="121">
                  <c:v>5.0401999760651961E-4</c:v>
                </c:pt>
                <c:pt idx="122">
                  <c:v>2.29847999435151E-3</c:v>
                </c:pt>
                <c:pt idx="123">
                  <c:v>5.005000057280995E-4</c:v>
                </c:pt>
                <c:pt idx="124">
                  <c:v>2.4710000434424728E-4</c:v>
                </c:pt>
                <c:pt idx="125">
                  <c:v>4.5893999777035788E-4</c:v>
                </c:pt>
                <c:pt idx="126">
                  <c:v>1.3600001693703234E-5</c:v>
                </c:pt>
                <c:pt idx="127">
                  <c:v>-3.1739997211843729E-5</c:v>
                </c:pt>
                <c:pt idx="128">
                  <c:v>-8.2795999333029613E-4</c:v>
                </c:pt>
                <c:pt idx="129">
                  <c:v>2.7658000180963427E-4</c:v>
                </c:pt>
                <c:pt idx="130">
                  <c:v>-1.6876000154297799E-4</c:v>
                </c:pt>
                <c:pt idx="131">
                  <c:v>-3.0654000147478655E-4</c:v>
                </c:pt>
                <c:pt idx="132">
                  <c:v>6.8120003561489284E-5</c:v>
                </c:pt>
                <c:pt idx="133">
                  <c:v>-1.9201399991288781E-3</c:v>
                </c:pt>
                <c:pt idx="134">
                  <c:v>-9.6017999749165028E-4</c:v>
                </c:pt>
                <c:pt idx="135">
                  <c:v>-2.0843599995714612E-3</c:v>
                </c:pt>
                <c:pt idx="136">
                  <c:v>-1.9241999689256772E-4</c:v>
                </c:pt>
                <c:pt idx="137">
                  <c:v>-9.5135999436024576E-4</c:v>
                </c:pt>
                <c:pt idx="138">
                  <c:v>-5.2213999879313633E-4</c:v>
                </c:pt>
                <c:pt idx="139">
                  <c:v>-5.3976799972588196E-3</c:v>
                </c:pt>
                <c:pt idx="140">
                  <c:v>-6.7835599984391592E-3</c:v>
                </c:pt>
                <c:pt idx="141">
                  <c:v>-1.5433999942615628E-4</c:v>
                </c:pt>
                <c:pt idx="142">
                  <c:v>-1.5039599966257811E-3</c:v>
                </c:pt>
                <c:pt idx="143">
                  <c:v>-1.161359999969136E-3</c:v>
                </c:pt>
                <c:pt idx="144">
                  <c:v>-2.994100002979394E-3</c:v>
                </c:pt>
                <c:pt idx="145">
                  <c:v>-4.1764599955058657E-3</c:v>
                </c:pt>
                <c:pt idx="146">
                  <c:v>-5.3799800007254817E-3</c:v>
                </c:pt>
                <c:pt idx="147">
                  <c:v>-2.1915600009378977E-3</c:v>
                </c:pt>
                <c:pt idx="148">
                  <c:v>-9.3311999808065593E-4</c:v>
                </c:pt>
                <c:pt idx="149">
                  <c:v>-9.5200200012186542E-3</c:v>
                </c:pt>
                <c:pt idx="150">
                  <c:v>-5.3950799992890097E-3</c:v>
                </c:pt>
                <c:pt idx="151">
                  <c:v>2.2678999957861379E-3</c:v>
                </c:pt>
                <c:pt idx="152">
                  <c:v>-1.4736599987372756E-3</c:v>
                </c:pt>
                <c:pt idx="153">
                  <c:v>-1.1179800058016554E-3</c:v>
                </c:pt>
                <c:pt idx="154">
                  <c:v>7.9084000026341528E-4</c:v>
                </c:pt>
                <c:pt idx="155">
                  <c:v>-3.7035999412182719E-4</c:v>
                </c:pt>
                <c:pt idx="156">
                  <c:v>-1.4817999908700585E-4</c:v>
                </c:pt>
                <c:pt idx="157">
                  <c:v>2.7389999959268607E-3</c:v>
                </c:pt>
                <c:pt idx="158">
                  <c:v>2.2770399955334142E-3</c:v>
                </c:pt>
                <c:pt idx="159">
                  <c:v>7.9580000601708889E-5</c:v>
                </c:pt>
                <c:pt idx="160">
                  <c:v>-5.5017400009091944E-3</c:v>
                </c:pt>
                <c:pt idx="161">
                  <c:v>-9.7199997981078923E-5</c:v>
                </c:pt>
                <c:pt idx="162">
                  <c:v>7.3708199997781776E-3</c:v>
                </c:pt>
                <c:pt idx="163">
                  <c:v>2.3345599984168075E-3</c:v>
                </c:pt>
                <c:pt idx="164">
                  <c:v>-1.8266400002175942E-3</c:v>
                </c:pt>
                <c:pt idx="165">
                  <c:v>3.4318000034545548E-3</c:v>
                </c:pt>
                <c:pt idx="166">
                  <c:v>-1.2336799991317093E-3</c:v>
                </c:pt>
                <c:pt idx="167">
                  <c:v>-1.6956399995251559E-3</c:v>
                </c:pt>
                <c:pt idx="168">
                  <c:v>2.6721600006567314E-3</c:v>
                </c:pt>
                <c:pt idx="169">
                  <c:v>-2.9510000022128224E-3</c:v>
                </c:pt>
                <c:pt idx="170">
                  <c:v>-7.4411399982636794E-3</c:v>
                </c:pt>
                <c:pt idx="171">
                  <c:v>-6.8970400025136769E-3</c:v>
                </c:pt>
                <c:pt idx="172">
                  <c:v>-2.0879600051557645E-3</c:v>
                </c:pt>
                <c:pt idx="173">
                  <c:v>-7.9332999957841821E-3</c:v>
                </c:pt>
                <c:pt idx="174">
                  <c:v>-8.5721999494126067E-4</c:v>
                </c:pt>
                <c:pt idx="175">
                  <c:v>7.3574000271037221E-4</c:v>
                </c:pt>
                <c:pt idx="176">
                  <c:v>5.8309999440098181E-4</c:v>
                </c:pt>
                <c:pt idx="177">
                  <c:v>3.4410399966873229E-3</c:v>
                </c:pt>
                <c:pt idx="178">
                  <c:v>4.1125799980363809E-3</c:v>
                </c:pt>
                <c:pt idx="179">
                  <c:v>-4.3449999793665484E-4</c:v>
                </c:pt>
                <c:pt idx="180">
                  <c:v>-3.7352000072132796E-4</c:v>
                </c:pt>
                <c:pt idx="181">
                  <c:v>-2.6540800026850775E-3</c:v>
                </c:pt>
                <c:pt idx="182">
                  <c:v>-1.8364400020800531E-3</c:v>
                </c:pt>
                <c:pt idx="183">
                  <c:v>-5.7799999922281131E-4</c:v>
                </c:pt>
                <c:pt idx="184">
                  <c:v>2.6104200005647726E-3</c:v>
                </c:pt>
                <c:pt idx="185">
                  <c:v>3.9998600041144527E-3</c:v>
                </c:pt>
                <c:pt idx="186">
                  <c:v>2.5590599980205297E-3</c:v>
                </c:pt>
                <c:pt idx="187">
                  <c:v>-3.2651200017426163E-3</c:v>
                </c:pt>
                <c:pt idx="188">
                  <c:v>5.4890399987925775E-3</c:v>
                </c:pt>
                <c:pt idx="189">
                  <c:v>-3.6444600045797415E-3</c:v>
                </c:pt>
                <c:pt idx="190">
                  <c:v>7.9847599990898743E-3</c:v>
                </c:pt>
                <c:pt idx="191">
                  <c:v>6.0059199968236499E-3</c:v>
                </c:pt>
                <c:pt idx="192">
                  <c:v>3.2432000007247552E-3</c:v>
                </c:pt>
                <c:pt idx="193">
                  <c:v>4.8935800004983321E-3</c:v>
                </c:pt>
                <c:pt idx="194">
                  <c:v>7.0482400042237714E-3</c:v>
                </c:pt>
                <c:pt idx="195">
                  <c:v>1.5228000047500245E-3</c:v>
                </c:pt>
                <c:pt idx="196">
                  <c:v>1.6774600007920526E-3</c:v>
                </c:pt>
                <c:pt idx="197">
                  <c:v>5.1520199995138682E-3</c:v>
                </c:pt>
                <c:pt idx="198">
                  <c:v>2.3066799985826947E-3</c:v>
                </c:pt>
                <c:pt idx="199">
                  <c:v>4.3913199988310225E-3</c:v>
                </c:pt>
                <c:pt idx="200">
                  <c:v>5.8361600022180937E-3</c:v>
                </c:pt>
                <c:pt idx="201">
                  <c:v>2.2280999983195215E-3</c:v>
                </c:pt>
                <c:pt idx="202">
                  <c:v>1.7873000033432618E-3</c:v>
                </c:pt>
                <c:pt idx="203">
                  <c:v>4.7722000017529353E-3</c:v>
                </c:pt>
                <c:pt idx="204">
                  <c:v>4.331399999500718E-3</c:v>
                </c:pt>
                <c:pt idx="205">
                  <c:v>-3.8900000072317198E-4</c:v>
                </c:pt>
                <c:pt idx="206">
                  <c:v>2.3586199968121946E-3</c:v>
                </c:pt>
                <c:pt idx="207">
                  <c:v>8.7550000171177089E-4</c:v>
                </c:pt>
                <c:pt idx="208">
                  <c:v>6.1339399981079623E-3</c:v>
                </c:pt>
                <c:pt idx="209">
                  <c:v>7.4886600050376728E-3</c:v>
                </c:pt>
                <c:pt idx="210">
                  <c:v>9.984379998059012E-3</c:v>
                </c:pt>
                <c:pt idx="211">
                  <c:v>1.6135999976540916E-3</c:v>
                </c:pt>
                <c:pt idx="212">
                  <c:v>3.9747999835526571E-4</c:v>
                </c:pt>
                <c:pt idx="213">
                  <c:v>1.7279999883612618E-4</c:v>
                </c:pt>
                <c:pt idx="214">
                  <c:v>1.0248880003928207E-2</c:v>
                </c:pt>
                <c:pt idx="215">
                  <c:v>5.2912000028300099E-3</c:v>
                </c:pt>
                <c:pt idx="216">
                  <c:v>9.5284799972432666E-3</c:v>
                </c:pt>
                <c:pt idx="217">
                  <c:v>-7.8422999940812588E-3</c:v>
                </c:pt>
                <c:pt idx="218">
                  <c:v>2.4584600032540038E-3</c:v>
                </c:pt>
                <c:pt idx="219">
                  <c:v>1.0876799933612347E-3</c:v>
                </c:pt>
                <c:pt idx="220">
                  <c:v>3.5768599991570227E-3</c:v>
                </c:pt>
                <c:pt idx="221">
                  <c:v>4.0514200009056367E-3</c:v>
                </c:pt>
                <c:pt idx="222">
                  <c:v>6.911379998200573E-3</c:v>
                </c:pt>
                <c:pt idx="223">
                  <c:v>2.1486600016942248E-3</c:v>
                </c:pt>
                <c:pt idx="224">
                  <c:v>1.1673199987853877E-3</c:v>
                </c:pt>
                <c:pt idx="225">
                  <c:v>5.683719995431602E-3</c:v>
                </c:pt>
                <c:pt idx="226">
                  <c:v>9.9421599952620454E-3</c:v>
                </c:pt>
                <c:pt idx="227">
                  <c:v>1.3341000012587756E-3</c:v>
                </c:pt>
                <c:pt idx="228">
                  <c:v>-5.386299999372568E-3</c:v>
                </c:pt>
                <c:pt idx="229">
                  <c:v>6.2545600012526847E-3</c:v>
                </c:pt>
                <c:pt idx="230">
                  <c:v>8.5679199983133003E-3</c:v>
                </c:pt>
                <c:pt idx="231">
                  <c:v>6.0908599989488721E-3</c:v>
                </c:pt>
                <c:pt idx="232">
                  <c:v>9.4163399990065955E-3</c:v>
                </c:pt>
                <c:pt idx="233">
                  <c:v>2.8082800054107793E-3</c:v>
                </c:pt>
                <c:pt idx="234">
                  <c:v>8.0727800013846718E-3</c:v>
                </c:pt>
                <c:pt idx="235">
                  <c:v>9.2274400012684055E-3</c:v>
                </c:pt>
                <c:pt idx="236">
                  <c:v>1.722744000289822E-2</c:v>
                </c:pt>
                <c:pt idx="237">
                  <c:v>4.8930199991445988E-3</c:v>
                </c:pt>
                <c:pt idx="238">
                  <c:v>3.1937800013110973E-3</c:v>
                </c:pt>
                <c:pt idx="239">
                  <c:v>8.4656399994855747E-3</c:v>
                </c:pt>
                <c:pt idx="240">
                  <c:v>7.7675799984717742E-3</c:v>
                </c:pt>
                <c:pt idx="241">
                  <c:v>8.5322400045697577E-3</c:v>
                </c:pt>
                <c:pt idx="242">
                  <c:v>8.096900004602503E-3</c:v>
                </c:pt>
                <c:pt idx="243">
                  <c:v>8.3648600048036315E-3</c:v>
                </c:pt>
                <c:pt idx="244">
                  <c:v>8.499520001350902E-3</c:v>
                </c:pt>
                <c:pt idx="245">
                  <c:v>7.7565399988088757E-3</c:v>
                </c:pt>
                <c:pt idx="246">
                  <c:v>7.5530199974309653E-3</c:v>
                </c:pt>
                <c:pt idx="247">
                  <c:v>1.2397880003845785E-2</c:v>
                </c:pt>
                <c:pt idx="248">
                  <c:v>1.4457900004344992E-2</c:v>
                </c:pt>
                <c:pt idx="249">
                  <c:v>1.4777320000575855E-2</c:v>
                </c:pt>
                <c:pt idx="250">
                  <c:v>5.9657399979187176E-3</c:v>
                </c:pt>
                <c:pt idx="251">
                  <c:v>9.370280007715337E-3</c:v>
                </c:pt>
                <c:pt idx="252">
                  <c:v>9.9843999996664934E-3</c:v>
                </c:pt>
                <c:pt idx="253">
                  <c:v>1.5543599998636637E-2</c:v>
                </c:pt>
                <c:pt idx="254">
                  <c:v>1.3157720000890549E-2</c:v>
                </c:pt>
                <c:pt idx="255">
                  <c:v>1.3884179999877233E-2</c:v>
                </c:pt>
                <c:pt idx="256">
                  <c:v>1.0093760000017937E-2</c:v>
                </c:pt>
                <c:pt idx="257">
                  <c:v>1.2503400001151022E-2</c:v>
                </c:pt>
                <c:pt idx="258">
                  <c:v>1.0467139996762853E-2</c:v>
                </c:pt>
                <c:pt idx="259">
                  <c:v>7.4182799944537692E-3</c:v>
                </c:pt>
                <c:pt idx="260">
                  <c:v>1.845203999982914E-2</c:v>
                </c:pt>
                <c:pt idx="261">
                  <c:v>9.8565799999050796E-3</c:v>
                </c:pt>
                <c:pt idx="262">
                  <c:v>1.0561880000750534E-2</c:v>
                </c:pt>
                <c:pt idx="263">
                  <c:v>1.0604199997032993E-2</c:v>
                </c:pt>
                <c:pt idx="264">
                  <c:v>1.4904960000421852E-2</c:v>
                </c:pt>
                <c:pt idx="265">
                  <c:v>1.4400679996469989E-2</c:v>
                </c:pt>
                <c:pt idx="266">
                  <c:v>7.8560999972978607E-3</c:v>
                </c:pt>
                <c:pt idx="267">
                  <c:v>1.333065999642713E-2</c:v>
                </c:pt>
                <c:pt idx="268">
                  <c:v>1.2832439999328926E-2</c:v>
                </c:pt>
                <c:pt idx="269">
                  <c:v>1.4245539998228196E-2</c:v>
                </c:pt>
                <c:pt idx="270">
                  <c:v>5.2666999981738627E-3</c:v>
                </c:pt>
                <c:pt idx="271">
                  <c:v>1.0300460002326872E-2</c:v>
                </c:pt>
                <c:pt idx="272">
                  <c:v>1.7580059997271746E-2</c:v>
                </c:pt>
                <c:pt idx="273">
                  <c:v>1.8579099996713921E-2</c:v>
                </c:pt>
                <c:pt idx="274">
                  <c:v>1.2716160003037658E-2</c:v>
                </c:pt>
                <c:pt idx="275">
                  <c:v>1.1400299998058472E-2</c:v>
                </c:pt>
                <c:pt idx="276">
                  <c:v>1.1938339994230773E-2</c:v>
                </c:pt>
                <c:pt idx="277">
                  <c:v>1.0105599998496473E-2</c:v>
                </c:pt>
                <c:pt idx="278">
                  <c:v>1.8944400006148499E-2</c:v>
                </c:pt>
                <c:pt idx="279">
                  <c:v>1.7181679999339394E-2</c:v>
                </c:pt>
                <c:pt idx="280">
                  <c:v>1.5412420005304739E-2</c:v>
                </c:pt>
                <c:pt idx="281">
                  <c:v>9.0265399994677864E-3</c:v>
                </c:pt>
                <c:pt idx="282">
                  <c:v>1.8661819995031692E-2</c:v>
                </c:pt>
                <c:pt idx="283">
                  <c:v>8.6678799998480827E-3</c:v>
                </c:pt>
                <c:pt idx="284">
                  <c:v>1.5181299997493625E-2</c:v>
                </c:pt>
                <c:pt idx="285">
                  <c:v>1.2965180001629051E-2</c:v>
                </c:pt>
                <c:pt idx="286">
                  <c:v>1.5132440006709658E-2</c:v>
                </c:pt>
                <c:pt idx="287">
                  <c:v>2.4020099997869693E-2</c:v>
                </c:pt>
                <c:pt idx="288">
                  <c:v>2.222718000120949E-2</c:v>
                </c:pt>
                <c:pt idx="289">
                  <c:v>2.1619120001560077E-2</c:v>
                </c:pt>
                <c:pt idx="290">
                  <c:v>1.7190440004924312E-2</c:v>
                </c:pt>
                <c:pt idx="291">
                  <c:v>1.8670099998416845E-2</c:v>
                </c:pt>
                <c:pt idx="292">
                  <c:v>1.7059540004993323E-2</c:v>
                </c:pt>
                <c:pt idx="293">
                  <c:v>1.3317980003193952E-2</c:v>
                </c:pt>
                <c:pt idx="294">
                  <c:v>1.9548719996237196E-2</c:v>
                </c:pt>
                <c:pt idx="295">
                  <c:v>1.4086759998463094E-2</c:v>
                </c:pt>
                <c:pt idx="296">
                  <c:v>1.8112460005795583E-2</c:v>
                </c:pt>
                <c:pt idx="297">
                  <c:v>1.7167120000522118E-2</c:v>
                </c:pt>
                <c:pt idx="298">
                  <c:v>2.3308940006245393E-2</c:v>
                </c:pt>
                <c:pt idx="299">
                  <c:v>2.0622299998649396E-2</c:v>
                </c:pt>
                <c:pt idx="300">
                  <c:v>2.0153799996478483E-2</c:v>
                </c:pt>
                <c:pt idx="301">
                  <c:v>2.2089840000262484E-2</c:v>
                </c:pt>
                <c:pt idx="302">
                  <c:v>2.1941239996522199E-2</c:v>
                </c:pt>
                <c:pt idx="303">
                  <c:v>1.7850060001364909E-2</c:v>
                </c:pt>
                <c:pt idx="304">
                  <c:v>1.6679339998518117E-2</c:v>
                </c:pt>
                <c:pt idx="305">
                  <c:v>1.4834000001428649E-2</c:v>
                </c:pt>
                <c:pt idx="306">
                  <c:v>2.1105040003021713E-2</c:v>
                </c:pt>
                <c:pt idx="307">
                  <c:v>1.7685399994661566E-2</c:v>
                </c:pt>
                <c:pt idx="308">
                  <c:v>2.10748399986187E-2</c:v>
                </c:pt>
                <c:pt idx="309">
                  <c:v>2.8074839996406808E-2</c:v>
                </c:pt>
                <c:pt idx="310">
                  <c:v>1.9533819999196567E-2</c:v>
                </c:pt>
                <c:pt idx="311">
                  <c:v>2.1147940002265386E-2</c:v>
                </c:pt>
                <c:pt idx="312">
                  <c:v>2.5986740001826547E-2</c:v>
                </c:pt>
                <c:pt idx="313">
                  <c:v>2.361595999536803E-2</c:v>
                </c:pt>
                <c:pt idx="314">
                  <c:v>2.3369160000584088E-2</c:v>
                </c:pt>
                <c:pt idx="315">
                  <c:v>1.6268939994915854E-2</c:v>
                </c:pt>
                <c:pt idx="316">
                  <c:v>2.2482079999463167E-2</c:v>
                </c:pt>
                <c:pt idx="317">
                  <c:v>2.4494199999026023E-2</c:v>
                </c:pt>
                <c:pt idx="318">
                  <c:v>2.6403020005091093E-2</c:v>
                </c:pt>
                <c:pt idx="319">
                  <c:v>1.9575379999878351E-2</c:v>
                </c:pt>
                <c:pt idx="320">
                  <c:v>2.9937600003904663E-2</c:v>
                </c:pt>
                <c:pt idx="321">
                  <c:v>2.9846419995010365E-2</c:v>
                </c:pt>
                <c:pt idx="322">
                  <c:v>2.9445439999108203E-2</c:v>
                </c:pt>
                <c:pt idx="323">
                  <c:v>3.2089280000946019E-2</c:v>
                </c:pt>
                <c:pt idx="324">
                  <c:v>2.7156800002558157E-2</c:v>
                </c:pt>
                <c:pt idx="325">
                  <c:v>2.5432459995499812E-2</c:v>
                </c:pt>
                <c:pt idx="326">
                  <c:v>3.0445060001511592E-2</c:v>
                </c:pt>
                <c:pt idx="327">
                  <c:v>2.8247600006579887E-2</c:v>
                </c:pt>
                <c:pt idx="328">
                  <c:v>2.5253660001908429E-2</c:v>
                </c:pt>
                <c:pt idx="329">
                  <c:v>2.8749379998771474E-2</c:v>
                </c:pt>
                <c:pt idx="330">
                  <c:v>3.375543999572983E-2</c:v>
                </c:pt>
                <c:pt idx="331">
                  <c:v>3.331464000075357E-2</c:v>
                </c:pt>
                <c:pt idx="332">
                  <c:v>2.9013400002440903E-2</c:v>
                </c:pt>
                <c:pt idx="333">
                  <c:v>2.2551440000825096E-2</c:v>
                </c:pt>
                <c:pt idx="334">
                  <c:v>3.410111999255605E-2</c:v>
                </c:pt>
                <c:pt idx="335">
                  <c:v>2.4988780001876876E-2</c:v>
                </c:pt>
                <c:pt idx="336">
                  <c:v>3.0226060007407796E-2</c:v>
                </c:pt>
                <c:pt idx="337">
                  <c:v>3.2232119992841035E-2</c:v>
                </c:pt>
                <c:pt idx="338">
                  <c:v>3.6195859996951185E-2</c:v>
                </c:pt>
                <c:pt idx="339">
                  <c:v>3.3735919998434838E-2</c:v>
                </c:pt>
                <c:pt idx="340">
                  <c:v>3.3943479997105896E-2</c:v>
                </c:pt>
                <c:pt idx="341">
                  <c:v>3.5669939999934286E-2</c:v>
                </c:pt>
                <c:pt idx="342">
                  <c:v>3.1730919996334706E-2</c:v>
                </c:pt>
                <c:pt idx="343">
                  <c:v>3.2052839997049887E-2</c:v>
                </c:pt>
                <c:pt idx="344">
                  <c:v>3.309265999996569E-2</c:v>
                </c:pt>
                <c:pt idx="345">
                  <c:v>2.9790939996019006E-2</c:v>
                </c:pt>
                <c:pt idx="346">
                  <c:v>3.7851920002140105E-2</c:v>
                </c:pt>
                <c:pt idx="347">
                  <c:v>3.5906839999370277E-2</c:v>
                </c:pt>
                <c:pt idx="348">
                  <c:v>3.7353700005041901E-2</c:v>
                </c:pt>
                <c:pt idx="349">
                  <c:v>3.1584439995640423E-2</c:v>
                </c:pt>
                <c:pt idx="350">
                  <c:v>4.0156240000214893E-2</c:v>
                </c:pt>
                <c:pt idx="351">
                  <c:v>3.749076000531204E-2</c:v>
                </c:pt>
                <c:pt idx="352">
                  <c:v>2.8997060006076936E-2</c:v>
                </c:pt>
                <c:pt idx="353">
                  <c:v>4.0524039999581873E-2</c:v>
                </c:pt>
                <c:pt idx="354">
                  <c:v>3.2761319998826366E-2</c:v>
                </c:pt>
                <c:pt idx="355">
                  <c:v>3.2948780004517175E-2</c:v>
                </c:pt>
                <c:pt idx="356">
                  <c:v>2.9466240004694555E-2</c:v>
                </c:pt>
                <c:pt idx="357">
                  <c:v>3.6353900002723094E-2</c:v>
                </c:pt>
                <c:pt idx="358">
                  <c:v>3.7553900001512375E-2</c:v>
                </c:pt>
                <c:pt idx="359">
                  <c:v>3.7008560000685975E-2</c:v>
                </c:pt>
                <c:pt idx="360">
                  <c:v>3.7321659998269752E-2</c:v>
                </c:pt>
                <c:pt idx="361">
                  <c:v>3.6576320002495777E-2</c:v>
                </c:pt>
                <c:pt idx="362">
                  <c:v>3.69007600020268E-2</c:v>
                </c:pt>
                <c:pt idx="363">
                  <c:v>3.7855419999687001E-2</c:v>
                </c:pt>
                <c:pt idx="364">
                  <c:v>3.6910079994413536E-2</c:v>
                </c:pt>
                <c:pt idx="365">
                  <c:v>3.7664240000594873E-2</c:v>
                </c:pt>
                <c:pt idx="366">
                  <c:v>4.192522000084864E-2</c:v>
                </c:pt>
                <c:pt idx="367">
                  <c:v>4.1409960002056323E-2</c:v>
                </c:pt>
                <c:pt idx="368">
                  <c:v>4.4296680003753863E-2</c:v>
                </c:pt>
                <c:pt idx="369">
                  <c:v>4.1638800001237541E-2</c:v>
                </c:pt>
                <c:pt idx="370">
                  <c:v>4.4029759999830276E-2</c:v>
                </c:pt>
                <c:pt idx="371">
                  <c:v>4.9166659999173135E-2</c:v>
                </c:pt>
                <c:pt idx="372">
                  <c:v>4.9926659994525835E-2</c:v>
                </c:pt>
                <c:pt idx="373">
                  <c:v>4.8867820005398244E-2</c:v>
                </c:pt>
                <c:pt idx="374">
                  <c:v>4.9547820002771914E-2</c:v>
                </c:pt>
                <c:pt idx="375">
                  <c:v>4.8976239995681681E-2</c:v>
                </c:pt>
                <c:pt idx="376">
                  <c:v>4.9502699999720789E-2</c:v>
                </c:pt>
                <c:pt idx="377">
                  <c:v>4.9019199999747798E-2</c:v>
                </c:pt>
                <c:pt idx="378">
                  <c:v>4.8674919999029953E-2</c:v>
                </c:pt>
                <c:pt idx="379">
                  <c:v>4.9874919997819234E-2</c:v>
                </c:pt>
                <c:pt idx="380">
                  <c:v>4.9369579995982349E-2</c:v>
                </c:pt>
                <c:pt idx="381">
                  <c:v>5.0634239996725228E-2</c:v>
                </c:pt>
                <c:pt idx="382">
                  <c:v>5.1154239998140838E-2</c:v>
                </c:pt>
                <c:pt idx="383">
                  <c:v>5.6319199997233227E-2</c:v>
                </c:pt>
                <c:pt idx="384">
                  <c:v>5.2380180000909604E-2</c:v>
                </c:pt>
                <c:pt idx="385">
                  <c:v>5.313484000362223E-2</c:v>
                </c:pt>
                <c:pt idx="386">
                  <c:v>5.660236000403529E-2</c:v>
                </c:pt>
                <c:pt idx="387">
                  <c:v>5.2808020001975819E-2</c:v>
                </c:pt>
                <c:pt idx="388">
                  <c:v>5.3722680000646506E-2</c:v>
                </c:pt>
                <c:pt idx="389">
                  <c:v>5.5301920001511462E-2</c:v>
                </c:pt>
                <c:pt idx="390">
                  <c:v>5.4810739995446056E-2</c:v>
                </c:pt>
                <c:pt idx="391">
                  <c:v>5.4810739995446056E-2</c:v>
                </c:pt>
                <c:pt idx="392">
                  <c:v>5.3440780000528321E-2</c:v>
                </c:pt>
                <c:pt idx="393">
                  <c:v>5.4497279998031445E-2</c:v>
                </c:pt>
                <c:pt idx="394">
                  <c:v>5.774154000391718E-2</c:v>
                </c:pt>
                <c:pt idx="395">
                  <c:v>5.689919999713311E-2</c:v>
                </c:pt>
                <c:pt idx="396">
                  <c:v>5.7832980004604906E-2</c:v>
                </c:pt>
                <c:pt idx="397">
                  <c:v>5.7287639996502548E-2</c:v>
                </c:pt>
                <c:pt idx="398">
                  <c:v>5.7398999997531064E-2</c:v>
                </c:pt>
                <c:pt idx="399">
                  <c:v>5.9223939999355935E-2</c:v>
                </c:pt>
                <c:pt idx="400">
                  <c:v>5.8447639996302314E-2</c:v>
                </c:pt>
                <c:pt idx="401">
                  <c:v>5.9347640002670232E-2</c:v>
                </c:pt>
                <c:pt idx="402">
                  <c:v>5.9802300005685538E-2</c:v>
                </c:pt>
                <c:pt idx="403">
                  <c:v>6.053958000120474E-2</c:v>
                </c:pt>
                <c:pt idx="404">
                  <c:v>5.9568800003034994E-2</c:v>
                </c:pt>
                <c:pt idx="405">
                  <c:v>5.9123459999682382E-2</c:v>
                </c:pt>
                <c:pt idx="406">
                  <c:v>5.941935999726411E-2</c:v>
                </c:pt>
                <c:pt idx="407">
                  <c:v>6.0590401968511287E-2</c:v>
                </c:pt>
                <c:pt idx="408">
                  <c:v>6.093504476302769E-2</c:v>
                </c:pt>
                <c:pt idx="409">
                  <c:v>6.0577758828003425E-2</c:v>
                </c:pt>
                <c:pt idx="410">
                  <c:v>6.0827315704955254E-2</c:v>
                </c:pt>
                <c:pt idx="411">
                  <c:v>6.0741002504073549E-2</c:v>
                </c:pt>
                <c:pt idx="412">
                  <c:v>6.0882607656822074E-2</c:v>
                </c:pt>
                <c:pt idx="413">
                  <c:v>6.0785935274907388E-2</c:v>
                </c:pt>
                <c:pt idx="414">
                  <c:v>6.0614661801082548E-2</c:v>
                </c:pt>
                <c:pt idx="415">
                  <c:v>6.0834791802335531E-2</c:v>
                </c:pt>
                <c:pt idx="416">
                  <c:v>6.0754751168133225E-2</c:v>
                </c:pt>
                <c:pt idx="417">
                  <c:v>6.0766054906707723E-2</c:v>
                </c:pt>
                <c:pt idx="418">
                  <c:v>6.0864292470796499E-2</c:v>
                </c:pt>
                <c:pt idx="419">
                  <c:v>6.0708329794579186E-2</c:v>
                </c:pt>
                <c:pt idx="420">
                  <c:v>6.0782212465710472E-2</c:v>
                </c:pt>
                <c:pt idx="421">
                  <c:v>6.0909695501322858E-2</c:v>
                </c:pt>
                <c:pt idx="422">
                  <c:v>6.0779991996241733E-2</c:v>
                </c:pt>
                <c:pt idx="423">
                  <c:v>6.0841805796371773E-2</c:v>
                </c:pt>
                <c:pt idx="424">
                  <c:v>6.0901149896380957E-2</c:v>
                </c:pt>
                <c:pt idx="425">
                  <c:v>6.077611703221919E-2</c:v>
                </c:pt>
                <c:pt idx="426">
                  <c:v>6.0967936762608588E-2</c:v>
                </c:pt>
                <c:pt idx="427">
                  <c:v>6.0726436939148698E-2</c:v>
                </c:pt>
                <c:pt idx="428">
                  <c:v>6.0766317154048011E-2</c:v>
                </c:pt>
                <c:pt idx="429">
                  <c:v>6.0851783535326831E-2</c:v>
                </c:pt>
                <c:pt idx="430">
                  <c:v>6.0859313562104944E-2</c:v>
                </c:pt>
                <c:pt idx="431">
                  <c:v>6.1013043428829405E-2</c:v>
                </c:pt>
                <c:pt idx="432">
                  <c:v>6.0902498706127517E-2</c:v>
                </c:pt>
                <c:pt idx="433">
                  <c:v>6.0863516191602685E-2</c:v>
                </c:pt>
                <c:pt idx="434">
                  <c:v>6.0905185768206138E-2</c:v>
                </c:pt>
                <c:pt idx="435">
                  <c:v>6.0752716723072808E-2</c:v>
                </c:pt>
                <c:pt idx="436">
                  <c:v>6.075593253626721E-2</c:v>
                </c:pt>
                <c:pt idx="437">
                  <c:v>6.0890325068612583E-2</c:v>
                </c:pt>
                <c:pt idx="438">
                  <c:v>6.0757653729524463E-2</c:v>
                </c:pt>
                <c:pt idx="439">
                  <c:v>6.0793307799031027E-2</c:v>
                </c:pt>
                <c:pt idx="440">
                  <c:v>6.0883508464030456E-2</c:v>
                </c:pt>
                <c:pt idx="441">
                  <c:v>6.078689682908589E-2</c:v>
                </c:pt>
                <c:pt idx="442">
                  <c:v>6.0818472040409688E-2</c:v>
                </c:pt>
                <c:pt idx="443">
                  <c:v>6.0831557631900068E-2</c:v>
                </c:pt>
                <c:pt idx="444">
                  <c:v>6.0880496574100107E-2</c:v>
                </c:pt>
                <c:pt idx="445">
                  <c:v>6.0884668499056716E-2</c:v>
                </c:pt>
                <c:pt idx="446">
                  <c:v>6.0833935982373077E-2</c:v>
                </c:pt>
                <c:pt idx="447">
                  <c:v>6.085933403664967E-2</c:v>
                </c:pt>
                <c:pt idx="448">
                  <c:v>6.1021253364742734E-2</c:v>
                </c:pt>
                <c:pt idx="449">
                  <c:v>6.0891117529536132E-2</c:v>
                </c:pt>
                <c:pt idx="450">
                  <c:v>6.096078893460799E-2</c:v>
                </c:pt>
                <c:pt idx="451">
                  <c:v>6.0918211034731939E-2</c:v>
                </c:pt>
                <c:pt idx="452">
                  <c:v>6.0903655561560299E-2</c:v>
                </c:pt>
                <c:pt idx="453">
                  <c:v>6.091899373132037E-2</c:v>
                </c:pt>
                <c:pt idx="454">
                  <c:v>6.0906636470463127E-2</c:v>
                </c:pt>
                <c:pt idx="455">
                  <c:v>6.0916848691704217E-2</c:v>
                </c:pt>
                <c:pt idx="456">
                  <c:v>6.0886209328600671E-2</c:v>
                </c:pt>
                <c:pt idx="457">
                  <c:v>6.0898036732396577E-2</c:v>
                </c:pt>
                <c:pt idx="458">
                  <c:v>6.0963067029661033E-2</c:v>
                </c:pt>
                <c:pt idx="459">
                  <c:v>6.0840389036457054E-2</c:v>
                </c:pt>
                <c:pt idx="460">
                  <c:v>6.0861212710733525E-2</c:v>
                </c:pt>
                <c:pt idx="461">
                  <c:v>6.0916433707461692E-2</c:v>
                </c:pt>
                <c:pt idx="462">
                  <c:v>6.0934058667044155E-2</c:v>
                </c:pt>
                <c:pt idx="463">
                  <c:v>6.0943318108911626E-2</c:v>
                </c:pt>
                <c:pt idx="464">
                  <c:v>6.086516360664973E-2</c:v>
                </c:pt>
                <c:pt idx="465">
                  <c:v>6.0880173397890758E-2</c:v>
                </c:pt>
                <c:pt idx="466">
                  <c:v>6.0931436564715113E-2</c:v>
                </c:pt>
                <c:pt idx="467">
                  <c:v>6.1040905100526288E-2</c:v>
                </c:pt>
                <c:pt idx="468">
                  <c:v>6.0838189361675177E-2</c:v>
                </c:pt>
                <c:pt idx="469">
                  <c:v>6.0895055095897987E-2</c:v>
                </c:pt>
                <c:pt idx="470">
                  <c:v>6.0884806560352445E-2</c:v>
                </c:pt>
                <c:pt idx="471">
                  <c:v>6.0913402958249208E-2</c:v>
                </c:pt>
                <c:pt idx="472">
                  <c:v>6.099730463756714E-2</c:v>
                </c:pt>
                <c:pt idx="473">
                  <c:v>6.0917598602827638E-2</c:v>
                </c:pt>
                <c:pt idx="474">
                  <c:v>6.1036070270347409E-2</c:v>
                </c:pt>
                <c:pt idx="475">
                  <c:v>6.1253622901858762E-2</c:v>
                </c:pt>
                <c:pt idx="476">
                  <c:v>6.2112519997754134E-2</c:v>
                </c:pt>
                <c:pt idx="477">
                  <c:v>6.1367180001980159E-2</c:v>
                </c:pt>
                <c:pt idx="478">
                  <c:v>6.2221840002166573E-2</c:v>
                </c:pt>
                <c:pt idx="479">
                  <c:v>6.285746036155615E-2</c:v>
                </c:pt>
                <c:pt idx="480">
                  <c:v>6.279045080736978E-2</c:v>
                </c:pt>
                <c:pt idx="481">
                  <c:v>6.2848848567227833E-2</c:v>
                </c:pt>
                <c:pt idx="482">
                  <c:v>6.249204276537057E-2</c:v>
                </c:pt>
                <c:pt idx="483">
                  <c:v>6.2898484495235607E-2</c:v>
                </c:pt>
                <c:pt idx="484">
                  <c:v>6.253120036853943E-2</c:v>
                </c:pt>
                <c:pt idx="485">
                  <c:v>6.2619520002044737E-2</c:v>
                </c:pt>
                <c:pt idx="486">
                  <c:v>6.2619520002044737E-2</c:v>
                </c:pt>
                <c:pt idx="487">
                  <c:v>6.2274179996165913E-2</c:v>
                </c:pt>
                <c:pt idx="488">
                  <c:v>6.2274179996165913E-2</c:v>
                </c:pt>
                <c:pt idx="489">
                  <c:v>6.6656240000156686E-2</c:v>
                </c:pt>
                <c:pt idx="490">
                  <c:v>6.5510899992659688E-2</c:v>
                </c:pt>
                <c:pt idx="491">
                  <c:v>6.6230799995537382E-2</c:v>
                </c:pt>
                <c:pt idx="492">
                  <c:v>6.6078080002625939E-2</c:v>
                </c:pt>
                <c:pt idx="493">
                  <c:v>6.5523500001290813E-2</c:v>
                </c:pt>
                <c:pt idx="494">
                  <c:v>6.6778159998648334E-2</c:v>
                </c:pt>
                <c:pt idx="495">
                  <c:v>6.7406119997031055E-2</c:v>
                </c:pt>
                <c:pt idx="496">
                  <c:v>6.3760779994481709E-2</c:v>
                </c:pt>
                <c:pt idx="497">
                  <c:v>6.6715439992549364E-2</c:v>
                </c:pt>
                <c:pt idx="498">
                  <c:v>6.6031059999659192E-2</c:v>
                </c:pt>
                <c:pt idx="499">
                  <c:v>6.6031059999659192E-2</c:v>
                </c:pt>
                <c:pt idx="500">
                  <c:v>6.7185719999542926E-2</c:v>
                </c:pt>
                <c:pt idx="501">
                  <c:v>6.7185719999542926E-2</c:v>
                </c:pt>
                <c:pt idx="502">
                  <c:v>6.77147199967294E-2</c:v>
                </c:pt>
                <c:pt idx="503">
                  <c:v>6.8064719998801593E-2</c:v>
                </c:pt>
                <c:pt idx="504">
                  <c:v>6.6869380003481638E-2</c:v>
                </c:pt>
                <c:pt idx="505">
                  <c:v>6.8624040002760012E-2</c:v>
                </c:pt>
                <c:pt idx="506">
                  <c:v>7.0050819995230995E-2</c:v>
                </c:pt>
                <c:pt idx="507">
                  <c:v>7.0418080002127681E-2</c:v>
                </c:pt>
                <c:pt idx="508">
                  <c:v>7.0172740000998601E-2</c:v>
                </c:pt>
                <c:pt idx="509">
                  <c:v>7.0231179997790605E-2</c:v>
                </c:pt>
                <c:pt idx="510">
                  <c:v>7.0941019999736454E-2</c:v>
                </c:pt>
                <c:pt idx="511">
                  <c:v>7.0370239998737816E-2</c:v>
                </c:pt>
                <c:pt idx="512">
                  <c:v>7.1147080001537688E-2</c:v>
                </c:pt>
                <c:pt idx="513">
                  <c:v>7.213702000444755E-2</c:v>
                </c:pt>
                <c:pt idx="514">
                  <c:v>7.2221920003357809E-2</c:v>
                </c:pt>
                <c:pt idx="515">
                  <c:v>7.5688320001063403E-2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92-48CC-8FE5-C0F9CFD04010}"/>
            </c:ext>
          </c:extLst>
        </c:ser>
        <c:ser>
          <c:idx val="1"/>
          <c:order val="1"/>
          <c:tx>
            <c:strRef>
              <c:f>'Q_fit (4)'!$K$20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(4)'!$K$21:$K$983</c:f>
              <c:numCache>
                <c:formatCode>General</c:formatCode>
                <c:ptCount val="963"/>
                <c:pt idx="0">
                  <c:v>2.8791426024174834E-2</c:v>
                </c:pt>
                <c:pt idx="1">
                  <c:v>2.8780138390561587E-2</c:v>
                </c:pt>
                <c:pt idx="2">
                  <c:v>2.6433816186722501E-2</c:v>
                </c:pt>
                <c:pt idx="3">
                  <c:v>2.630152294997138E-2</c:v>
                </c:pt>
                <c:pt idx="4">
                  <c:v>2.610367682762945E-2</c:v>
                </c:pt>
                <c:pt idx="5">
                  <c:v>2.5240440248058865E-2</c:v>
                </c:pt>
                <c:pt idx="6">
                  <c:v>2.4770213345338375E-2</c:v>
                </c:pt>
                <c:pt idx="7">
                  <c:v>2.2320813415145892E-2</c:v>
                </c:pt>
                <c:pt idx="8">
                  <c:v>2.2067052442343853E-2</c:v>
                </c:pt>
                <c:pt idx="9">
                  <c:v>1.9402647323616951E-2</c:v>
                </c:pt>
                <c:pt idx="10">
                  <c:v>1.9199285758508145E-2</c:v>
                </c:pt>
                <c:pt idx="11">
                  <c:v>1.9164111077172592E-2</c:v>
                </c:pt>
                <c:pt idx="12">
                  <c:v>1.9163076985697251E-2</c:v>
                </c:pt>
                <c:pt idx="13">
                  <c:v>1.915480519601594E-2</c:v>
                </c:pt>
                <c:pt idx="14">
                  <c:v>1.9119668775279014E-2</c:v>
                </c:pt>
                <c:pt idx="15">
                  <c:v>1.8881748798598122E-2</c:v>
                </c:pt>
                <c:pt idx="16">
                  <c:v>1.8865321204853229E-2</c:v>
                </c:pt>
                <c:pt idx="17">
                  <c:v>1.6337591898811087E-2</c:v>
                </c:pt>
                <c:pt idx="18">
                  <c:v>1.63308731525003E-2</c:v>
                </c:pt>
                <c:pt idx="19">
                  <c:v>1.5939583728746501E-2</c:v>
                </c:pt>
                <c:pt idx="20">
                  <c:v>8.4856047686245103E-3</c:v>
                </c:pt>
                <c:pt idx="21">
                  <c:v>6.5179590092642979E-3</c:v>
                </c:pt>
                <c:pt idx="22">
                  <c:v>6.3446687557292894E-3</c:v>
                </c:pt>
                <c:pt idx="23">
                  <c:v>6.3440375781913224E-3</c:v>
                </c:pt>
                <c:pt idx="24">
                  <c:v>6.2791664585154028E-3</c:v>
                </c:pt>
                <c:pt idx="25">
                  <c:v>6.1889382623014268E-3</c:v>
                </c:pt>
                <c:pt idx="26">
                  <c:v>6.1883135749334038E-3</c:v>
                </c:pt>
                <c:pt idx="27">
                  <c:v>6.1839414961183644E-3</c:v>
                </c:pt>
                <c:pt idx="28">
                  <c:v>6.1776978936931449E-3</c:v>
                </c:pt>
                <c:pt idx="29">
                  <c:v>6.1727048959958576E-3</c:v>
                </c:pt>
                <c:pt idx="30">
                  <c:v>4.7903385437068416E-3</c:v>
                </c:pt>
                <c:pt idx="31">
                  <c:v>4.5324421523842964E-3</c:v>
                </c:pt>
                <c:pt idx="32">
                  <c:v>4.500530880149305E-3</c:v>
                </c:pt>
                <c:pt idx="33">
                  <c:v>4.500530880149305E-3</c:v>
                </c:pt>
                <c:pt idx="34">
                  <c:v>4.4857056628505821E-3</c:v>
                </c:pt>
                <c:pt idx="35">
                  <c:v>4.4763810543686057E-3</c:v>
                </c:pt>
                <c:pt idx="36">
                  <c:v>4.4714475588316623E-3</c:v>
                </c:pt>
                <c:pt idx="37">
                  <c:v>4.3650756776288189E-3</c:v>
                </c:pt>
                <c:pt idx="38">
                  <c:v>4.3645327454660673E-3</c:v>
                </c:pt>
                <c:pt idx="39">
                  <c:v>4.3558493899874973E-3</c:v>
                </c:pt>
                <c:pt idx="40">
                  <c:v>4.3553069027154273E-3</c:v>
                </c:pt>
                <c:pt idx="41">
                  <c:v>3.1349764398323362E-3</c:v>
                </c:pt>
                <c:pt idx="42">
                  <c:v>3.1311372268629668E-3</c:v>
                </c:pt>
                <c:pt idx="43">
                  <c:v>3.024793213979624E-3</c:v>
                </c:pt>
                <c:pt idx="44">
                  <c:v>2.9113285987106248E-3</c:v>
                </c:pt>
                <c:pt idx="45">
                  <c:v>2.9001124386644661E-3</c:v>
                </c:pt>
                <c:pt idx="46">
                  <c:v>2.8795886289598306E-3</c:v>
                </c:pt>
                <c:pt idx="47">
                  <c:v>2.8716725443761037E-3</c:v>
                </c:pt>
                <c:pt idx="48">
                  <c:v>2.8679499451054191E-3</c:v>
                </c:pt>
                <c:pt idx="49">
                  <c:v>2.8600449827887349E-3</c:v>
                </c:pt>
                <c:pt idx="50">
                  <c:v>2.8595802205357611E-3</c:v>
                </c:pt>
                <c:pt idx="51">
                  <c:v>2.8591154844528279E-3</c:v>
                </c:pt>
                <c:pt idx="52">
                  <c:v>2.8558630646334168E-3</c:v>
                </c:pt>
                <c:pt idx="53">
                  <c:v>2.844257747580133E-3</c:v>
                </c:pt>
                <c:pt idx="54">
                  <c:v>1.5488262683270851E-3</c:v>
                </c:pt>
                <c:pt idx="55">
                  <c:v>1.5457558264556862E-3</c:v>
                </c:pt>
                <c:pt idx="56">
                  <c:v>1.5029455029255761E-3</c:v>
                </c:pt>
                <c:pt idx="57">
                  <c:v>1.3015122105372056E-3</c:v>
                </c:pt>
                <c:pt idx="58">
                  <c:v>7.5615022962529288E-4</c:v>
                </c:pt>
                <c:pt idx="59">
                  <c:v>7.532225106417574E-4</c:v>
                </c:pt>
                <c:pt idx="60">
                  <c:v>6.5208780336428458E-4</c:v>
                </c:pt>
                <c:pt idx="61">
                  <c:v>6.5177087566783455E-4</c:v>
                </c:pt>
                <c:pt idx="62">
                  <c:v>6.460706522085941E-4</c:v>
                </c:pt>
                <c:pt idx="63">
                  <c:v>6.2996606525963519E-4</c:v>
                </c:pt>
                <c:pt idx="64">
                  <c:v>6.274460316716148E-4</c:v>
                </c:pt>
                <c:pt idx="65">
                  <c:v>6.139295465849748E-4</c:v>
                </c:pt>
                <c:pt idx="66">
                  <c:v>6.1142019037331531E-4</c:v>
                </c:pt>
                <c:pt idx="67">
                  <c:v>6.1142019037331531E-4</c:v>
                </c:pt>
                <c:pt idx="68">
                  <c:v>6.0609336955706034E-4</c:v>
                </c:pt>
                <c:pt idx="69">
                  <c:v>5.1883411520797936E-4</c:v>
                </c:pt>
                <c:pt idx="70">
                  <c:v>5.0845408134471155E-4</c:v>
                </c:pt>
                <c:pt idx="71">
                  <c:v>4.5911115090257418E-4</c:v>
                </c:pt>
                <c:pt idx="72">
                  <c:v>4.5911115090257418E-4</c:v>
                </c:pt>
                <c:pt idx="73">
                  <c:v>4.5160471637991587E-4</c:v>
                </c:pt>
                <c:pt idx="74">
                  <c:v>4.5160471637991587E-4</c:v>
                </c:pt>
                <c:pt idx="75">
                  <c:v>4.006992617769285E-4</c:v>
                </c:pt>
                <c:pt idx="76">
                  <c:v>3.9981301400646499E-4</c:v>
                </c:pt>
                <c:pt idx="77">
                  <c:v>3.5813337343401771E-4</c:v>
                </c:pt>
                <c:pt idx="78">
                  <c:v>3.1007829747274466E-4</c:v>
                </c:pt>
                <c:pt idx="79">
                  <c:v>2.963172631472446E-4</c:v>
                </c:pt>
                <c:pt idx="80">
                  <c:v>2.4468774693568013E-4</c:v>
                </c:pt>
                <c:pt idx="81">
                  <c:v>2.2785702179661783E-4</c:v>
                </c:pt>
                <c:pt idx="82">
                  <c:v>2.2617913095065154E-4</c:v>
                </c:pt>
                <c:pt idx="83">
                  <c:v>1.1994528517022163E-4</c:v>
                </c:pt>
                <c:pt idx="84">
                  <c:v>-3.1864884640438748E-4</c:v>
                </c:pt>
                <c:pt idx="85">
                  <c:v>-3.1998521822705194E-4</c:v>
                </c:pt>
                <c:pt idx="86">
                  <c:v>-3.7439766864753431E-4</c:v>
                </c:pt>
                <c:pt idx="87">
                  <c:v>-4.0546574987261217E-4</c:v>
                </c:pt>
                <c:pt idx="88">
                  <c:v>-4.5588579641982251E-4</c:v>
                </c:pt>
                <c:pt idx="89">
                  <c:v>-4.8184415497047042E-4</c:v>
                </c:pt>
                <c:pt idx="90">
                  <c:v>-4.8528686374974331E-4</c:v>
                </c:pt>
                <c:pt idx="91">
                  <c:v>-4.9396113248676224E-4</c:v>
                </c:pt>
                <c:pt idx="92">
                  <c:v>-5.4635083583192117E-4</c:v>
                </c:pt>
                <c:pt idx="93">
                  <c:v>-5.513919564078618E-4</c:v>
                </c:pt>
                <c:pt idx="94">
                  <c:v>-6.3183398024202952E-4</c:v>
                </c:pt>
                <c:pt idx="95">
                  <c:v>-8.199562114572399E-4</c:v>
                </c:pt>
                <c:pt idx="96">
                  <c:v>-8.2255318305060653E-4</c:v>
                </c:pt>
                <c:pt idx="97">
                  <c:v>-8.2392498847005252E-4</c:v>
                </c:pt>
                <c:pt idx="98">
                  <c:v>-8.4439645599071727E-4</c:v>
                </c:pt>
                <c:pt idx="99">
                  <c:v>-8.7476949990300708E-4</c:v>
                </c:pt>
                <c:pt idx="100">
                  <c:v>-1.0461047325780542E-3</c:v>
                </c:pt>
                <c:pt idx="101">
                  <c:v>-1.1084883045473816E-3</c:v>
                </c:pt>
                <c:pt idx="102">
                  <c:v>-1.20029668912589E-3</c:v>
                </c:pt>
                <c:pt idx="103">
                  <c:v>-1.2167583225066118E-3</c:v>
                </c:pt>
                <c:pt idx="104">
                  <c:v>-1.240330951796419E-3</c:v>
                </c:pt>
                <c:pt idx="105">
                  <c:v>-1.2480304267989345E-3</c:v>
                </c:pt>
                <c:pt idx="106">
                  <c:v>-1.2511183913450734E-3</c:v>
                </c:pt>
                <c:pt idx="107">
                  <c:v>-1.2654313472904143E-3</c:v>
                </c:pt>
                <c:pt idx="108">
                  <c:v>-1.2652677722038586E-3</c:v>
                </c:pt>
                <c:pt idx="109">
                  <c:v>-1.2650966339757151E-3</c:v>
                </c:pt>
                <c:pt idx="110">
                  <c:v>-1.2456079913003388E-3</c:v>
                </c:pt>
                <c:pt idx="111">
                  <c:v>-1.2431950551110536E-3</c:v>
                </c:pt>
                <c:pt idx="112">
                  <c:v>-1.2417222139882236E-3</c:v>
                </c:pt>
                <c:pt idx="113">
                  <c:v>-1.235797135886966E-3</c:v>
                </c:pt>
                <c:pt idx="114">
                  <c:v>-1.1428143082833717E-3</c:v>
                </c:pt>
                <c:pt idx="115">
                  <c:v>-1.1233100070304316E-3</c:v>
                </c:pt>
                <c:pt idx="116">
                  <c:v>-1.1218313350887825E-3</c:v>
                </c:pt>
                <c:pt idx="117">
                  <c:v>-1.1107264881766495E-3</c:v>
                </c:pt>
                <c:pt idx="118">
                  <c:v>-1.0988375423963727E-3</c:v>
                </c:pt>
                <c:pt idx="119">
                  <c:v>-1.0904773822592046E-3</c:v>
                </c:pt>
                <c:pt idx="120">
                  <c:v>-1.0881621660515355E-3</c:v>
                </c:pt>
                <c:pt idx="121">
                  <c:v>-1.0779553746980749E-3</c:v>
                </c:pt>
                <c:pt idx="122">
                  <c:v>-1.0748582049280378E-3</c:v>
                </c:pt>
                <c:pt idx="123">
                  <c:v>-1.0650045971999488E-3</c:v>
                </c:pt>
                <c:pt idx="124">
                  <c:v>-1.0639747603802385E-3</c:v>
                </c:pt>
                <c:pt idx="125">
                  <c:v>-1.0614924746365738E-3</c:v>
                </c:pt>
                <c:pt idx="126">
                  <c:v>-1.0613887189384191E-3</c:v>
                </c:pt>
                <c:pt idx="127">
                  <c:v>-1.0612849370702261E-3</c:v>
                </c:pt>
                <c:pt idx="128">
                  <c:v>-1.0578454540273261E-3</c:v>
                </c:pt>
                <c:pt idx="129">
                  <c:v>-1.0452057878784522E-3</c:v>
                </c:pt>
                <c:pt idx="130">
                  <c:v>-1.0450980019941231E-3</c:v>
                </c:pt>
                <c:pt idx="131">
                  <c:v>-1.0378167323927146E-3</c:v>
                </c:pt>
                <c:pt idx="132">
                  <c:v>-1.0377071669456558E-3</c:v>
                </c:pt>
                <c:pt idx="133">
                  <c:v>-1.0334137018791923E-3</c:v>
                </c:pt>
                <c:pt idx="134">
                  <c:v>-1.0100749982585103E-3</c:v>
                </c:pt>
                <c:pt idx="135">
                  <c:v>-1.0069337240975803E-3</c:v>
                </c:pt>
                <c:pt idx="136">
                  <c:v>-1.0058823931641068E-3</c:v>
                </c:pt>
                <c:pt idx="137">
                  <c:v>-1.0010661723982902E-3</c:v>
                </c:pt>
                <c:pt idx="138">
                  <c:v>-9.9905630098269527E-4</c:v>
                </c:pt>
                <c:pt idx="139">
                  <c:v>-9.3246979236366427E-4</c:v>
                </c:pt>
                <c:pt idx="140">
                  <c:v>-8.9410751554567201E-4</c:v>
                </c:pt>
                <c:pt idx="141">
                  <c:v>-8.9172838486427028E-4</c:v>
                </c:pt>
                <c:pt idx="142">
                  <c:v>-8.8567682437722811E-4</c:v>
                </c:pt>
                <c:pt idx="143">
                  <c:v>-7.94616949803666E-4</c:v>
                </c:pt>
                <c:pt idx="144">
                  <c:v>-7.7699983096132103E-4</c:v>
                </c:pt>
                <c:pt idx="145">
                  <c:v>-7.5202406280911425E-4</c:v>
                </c:pt>
                <c:pt idx="146">
                  <c:v>-7.3079266590278177E-4</c:v>
                </c:pt>
                <c:pt idx="147">
                  <c:v>-7.0759338474855882E-4</c:v>
                </c:pt>
                <c:pt idx="148">
                  <c:v>-7.0175982260809594E-4</c:v>
                </c:pt>
                <c:pt idx="149">
                  <c:v>-6.9572308478713964E-4</c:v>
                </c:pt>
                <c:pt idx="150">
                  <c:v>-6.8547430008204097E-4</c:v>
                </c:pt>
                <c:pt idx="151">
                  <c:v>-6.5847251742458951E-4</c:v>
                </c:pt>
                <c:pt idx="152">
                  <c:v>-6.5238892672101097E-4</c:v>
                </c:pt>
                <c:pt idx="153">
                  <c:v>-6.0709938645035419E-4</c:v>
                </c:pt>
                <c:pt idx="154">
                  <c:v>-5.927102620460218E-4</c:v>
                </c:pt>
                <c:pt idx="155">
                  <c:v>-5.5846803482656991E-4</c:v>
                </c:pt>
                <c:pt idx="156">
                  <c:v>-5.0491577886585363E-4</c:v>
                </c:pt>
                <c:pt idx="157">
                  <c:v>-3.9687559694165202E-4</c:v>
                </c:pt>
                <c:pt idx="158">
                  <c:v>-3.7669838009244186E-4</c:v>
                </c:pt>
                <c:pt idx="159">
                  <c:v>-2.8394692343863825E-4</c:v>
                </c:pt>
                <c:pt idx="160">
                  <c:v>-9.4590837883760936E-5</c:v>
                </c:pt>
                <c:pt idx="161">
                  <c:v>-6.4925650237060775E-5</c:v>
                </c:pt>
                <c:pt idx="162">
                  <c:v>-1.5001485212608537E-5</c:v>
                </c:pt>
                <c:pt idx="163">
                  <c:v>4.6929921855468071E-5</c:v>
                </c:pt>
                <c:pt idx="164">
                  <c:v>9.4559694788356324E-5</c:v>
                </c:pt>
                <c:pt idx="165">
                  <c:v>1.0365163628156364E-4</c:v>
                </c:pt>
                <c:pt idx="166">
                  <c:v>1.6376031389080115E-4</c:v>
                </c:pt>
                <c:pt idx="167">
                  <c:v>1.8960041337711883E-4</c:v>
                </c:pt>
                <c:pt idx="168">
                  <c:v>4.277981575244675E-4</c:v>
                </c:pt>
                <c:pt idx="169">
                  <c:v>5.1039027784149406E-4</c:v>
                </c:pt>
                <c:pt idx="170">
                  <c:v>7.3710922605045928E-4</c:v>
                </c:pt>
                <c:pt idx="171">
                  <c:v>8.6374447447181389E-4</c:v>
                </c:pt>
                <c:pt idx="172">
                  <c:v>9.4396825084971069E-4</c:v>
                </c:pt>
                <c:pt idx="173">
                  <c:v>9.4430845286016564E-4</c:v>
                </c:pt>
                <c:pt idx="174">
                  <c:v>1.0087313677581838E-3</c:v>
                </c:pt>
                <c:pt idx="175">
                  <c:v>1.0979434837638004E-3</c:v>
                </c:pt>
                <c:pt idx="176">
                  <c:v>1.1318401962634294E-3</c:v>
                </c:pt>
                <c:pt idx="177">
                  <c:v>1.1706194733537342E-3</c:v>
                </c:pt>
                <c:pt idx="178">
                  <c:v>1.1953285332876994E-3</c:v>
                </c:pt>
                <c:pt idx="179">
                  <c:v>1.3639818474386004E-3</c:v>
                </c:pt>
                <c:pt idx="180">
                  <c:v>1.5347733828033009E-3</c:v>
                </c:pt>
                <c:pt idx="181">
                  <c:v>1.8835272317585649E-3</c:v>
                </c:pt>
                <c:pt idx="182">
                  <c:v>1.9463746594006737E-3</c:v>
                </c:pt>
                <c:pt idx="183">
                  <c:v>1.9603337049516299E-3</c:v>
                </c:pt>
                <c:pt idx="184">
                  <c:v>2.0168869900834517E-3</c:v>
                </c:pt>
                <c:pt idx="185">
                  <c:v>2.1780191489844843E-3</c:v>
                </c:pt>
                <c:pt idx="186">
                  <c:v>2.2291643306536733E-3</c:v>
                </c:pt>
                <c:pt idx="187">
                  <c:v>2.2407239309738224E-3</c:v>
                </c:pt>
                <c:pt idx="188">
                  <c:v>2.2733644947452517E-3</c:v>
                </c:pt>
                <c:pt idx="189">
                  <c:v>2.2841345619772704E-3</c:v>
                </c:pt>
                <c:pt idx="190">
                  <c:v>2.2914675503993599E-3</c:v>
                </c:pt>
                <c:pt idx="191">
                  <c:v>2.3026973382149693E-3</c:v>
                </c:pt>
                <c:pt idx="192">
                  <c:v>2.3061562166683015E-3</c:v>
                </c:pt>
                <c:pt idx="193">
                  <c:v>2.3247763838039406E-3</c:v>
                </c:pt>
                <c:pt idx="194">
                  <c:v>2.3252099866875112E-3</c:v>
                </c:pt>
                <c:pt idx="195">
                  <c:v>2.3321511919501096E-3</c:v>
                </c:pt>
                <c:pt idx="196">
                  <c:v>2.3325852397243635E-3</c:v>
                </c:pt>
                <c:pt idx="197">
                  <c:v>2.3395335632378673E-3</c:v>
                </c:pt>
                <c:pt idx="198">
                  <c:v>2.3399680559027976E-3</c:v>
                </c:pt>
                <c:pt idx="199">
                  <c:v>2.3852981814749645E-3</c:v>
                </c:pt>
                <c:pt idx="200">
                  <c:v>2.4177246651700228E-3</c:v>
                </c:pt>
                <c:pt idx="201">
                  <c:v>2.4216782012104858E-3</c:v>
                </c:pt>
                <c:pt idx="202">
                  <c:v>2.4745945711936272E-3</c:v>
                </c:pt>
                <c:pt idx="203">
                  <c:v>2.5927865540769854E-3</c:v>
                </c:pt>
                <c:pt idx="204">
                  <c:v>2.6469119799127395E-3</c:v>
                </c:pt>
                <c:pt idx="205">
                  <c:v>2.67411601104715E-3</c:v>
                </c:pt>
                <c:pt idx="206">
                  <c:v>2.7917059679046681E-3</c:v>
                </c:pt>
                <c:pt idx="207">
                  <c:v>2.8231084428256351E-3</c:v>
                </c:pt>
                <c:pt idx="208">
                  <c:v>2.8388550591356525E-3</c:v>
                </c:pt>
                <c:pt idx="209">
                  <c:v>3.4100352451546245E-3</c:v>
                </c:pt>
                <c:pt idx="210">
                  <c:v>3.4308388919267879E-3</c:v>
                </c:pt>
                <c:pt idx="211">
                  <c:v>3.4392725398953924E-3</c:v>
                </c:pt>
                <c:pt idx="212">
                  <c:v>3.4482105283659588E-3</c:v>
                </c:pt>
                <c:pt idx="213">
                  <c:v>3.4990192903445738E-3</c:v>
                </c:pt>
                <c:pt idx="214">
                  <c:v>3.5933802077159245E-3</c:v>
                </c:pt>
                <c:pt idx="215">
                  <c:v>3.6196433369752486E-3</c:v>
                </c:pt>
                <c:pt idx="216">
                  <c:v>3.6236900992093792E-3</c:v>
                </c:pt>
                <c:pt idx="217">
                  <c:v>3.6322950300904447E-3</c:v>
                </c:pt>
                <c:pt idx="218">
                  <c:v>3.6759417640080984E-3</c:v>
                </c:pt>
                <c:pt idx="219">
                  <c:v>3.684592518629369E-3</c:v>
                </c:pt>
                <c:pt idx="220">
                  <c:v>3.7987703748167782E-3</c:v>
                </c:pt>
                <c:pt idx="221">
                  <c:v>3.807012545112811E-3</c:v>
                </c:pt>
                <c:pt idx="222">
                  <c:v>3.9137288918111961E-3</c:v>
                </c:pt>
                <c:pt idx="223">
                  <c:v>3.9178956175091491E-3</c:v>
                </c:pt>
                <c:pt idx="224">
                  <c:v>4.1288988041723595E-3</c:v>
                </c:pt>
                <c:pt idx="225">
                  <c:v>4.419691768400489E-3</c:v>
                </c:pt>
                <c:pt idx="226">
                  <c:v>4.4382563222883711E-3</c:v>
                </c:pt>
                <c:pt idx="227">
                  <c:v>4.4431755328085132E-3</c:v>
                </c:pt>
                <c:pt idx="228">
                  <c:v>4.4760244415924418E-3</c:v>
                </c:pt>
                <c:pt idx="229">
                  <c:v>5.0782273612571226E-3</c:v>
                </c:pt>
                <c:pt idx="230">
                  <c:v>5.1916838607215798E-3</c:v>
                </c:pt>
                <c:pt idx="231">
                  <c:v>5.402101614662546E-3</c:v>
                </c:pt>
                <c:pt idx="232">
                  <c:v>5.8696792607266998E-3</c:v>
                </c:pt>
                <c:pt idx="233">
                  <c:v>5.8751809378293426E-3</c:v>
                </c:pt>
                <c:pt idx="234">
                  <c:v>6.075272989906632E-3</c:v>
                </c:pt>
                <c:pt idx="235">
                  <c:v>6.0758929234757154E-3</c:v>
                </c:pt>
                <c:pt idx="236">
                  <c:v>6.0758929234757154E-3</c:v>
                </c:pt>
                <c:pt idx="237">
                  <c:v>7.2095293283406942E-3</c:v>
                </c:pt>
                <c:pt idx="238">
                  <c:v>7.2669093665415838E-3</c:v>
                </c:pt>
                <c:pt idx="239">
                  <c:v>7.5505976281019446E-3</c:v>
                </c:pt>
                <c:pt idx="240">
                  <c:v>7.5567128617947156E-3</c:v>
                </c:pt>
                <c:pt idx="241">
                  <c:v>7.5573924630552292E-3</c:v>
                </c:pt>
                <c:pt idx="242">
                  <c:v>7.5580720904857845E-3</c:v>
                </c:pt>
                <c:pt idx="243">
                  <c:v>7.5621504046399154E-3</c:v>
                </c:pt>
                <c:pt idx="244">
                  <c:v>7.5628302152607428E-3</c:v>
                </c:pt>
                <c:pt idx="245">
                  <c:v>7.8003045953699245E-3</c:v>
                </c:pt>
                <c:pt idx="246">
                  <c:v>7.8886987831883054E-3</c:v>
                </c:pt>
                <c:pt idx="247">
                  <c:v>8.2176534347979148E-3</c:v>
                </c:pt>
                <c:pt idx="248">
                  <c:v>9.22748932529939E-3</c:v>
                </c:pt>
                <c:pt idx="249">
                  <c:v>9.591527919894087E-3</c:v>
                </c:pt>
                <c:pt idx="250">
                  <c:v>9.6950557465839415E-3</c:v>
                </c:pt>
                <c:pt idx="251">
                  <c:v>9.7853799991171747E-3</c:v>
                </c:pt>
                <c:pt idx="252">
                  <c:v>1.000090538703826E-2</c:v>
                </c:pt>
                <c:pt idx="253">
                  <c:v>1.0093249539435724E-2</c:v>
                </c:pt>
                <c:pt idx="254">
                  <c:v>1.0311741667782676E-2</c:v>
                </c:pt>
                <c:pt idx="255">
                  <c:v>1.0492269876410616E-2</c:v>
                </c:pt>
                <c:pt idx="256">
                  <c:v>1.0620495928223478E-2</c:v>
                </c:pt>
                <c:pt idx="257">
                  <c:v>1.1712514354167043E-2</c:v>
                </c:pt>
                <c:pt idx="258">
                  <c:v>1.191025275051915E-2</c:v>
                </c:pt>
                <c:pt idx="259">
                  <c:v>1.2017603015182676E-2</c:v>
                </c:pt>
                <c:pt idx="260">
                  <c:v>1.2131250072128848E-2</c:v>
                </c:pt>
                <c:pt idx="261">
                  <c:v>1.2231088311890154E-2</c:v>
                </c:pt>
                <c:pt idx="262">
                  <c:v>1.2403947663888824E-2</c:v>
                </c:pt>
                <c:pt idx="263">
                  <c:v>1.244796978235984E-2</c:v>
                </c:pt>
                <c:pt idx="264">
                  <c:v>1.2520930886695258E-2</c:v>
                </c:pt>
                <c:pt idx="265">
                  <c:v>1.2556633398996618E-2</c:v>
                </c:pt>
                <c:pt idx="266">
                  <c:v>1.2630735456229461E-2</c:v>
                </c:pt>
                <c:pt idx="267">
                  <c:v>1.2644384984891073E-2</c:v>
                </c:pt>
                <c:pt idx="268">
                  <c:v>1.2929986501935983E-2</c:v>
                </c:pt>
                <c:pt idx="269">
                  <c:v>1.2960173214461412E-2</c:v>
                </c:pt>
                <c:pt idx="270">
                  <c:v>1.2982618382322099E-2</c:v>
                </c:pt>
                <c:pt idx="271">
                  <c:v>1.3100312164908971E-2</c:v>
                </c:pt>
                <c:pt idx="272">
                  <c:v>1.3152389772356617E-2</c:v>
                </c:pt>
                <c:pt idx="273">
                  <c:v>1.3984145797495635E-2</c:v>
                </c:pt>
                <c:pt idx="274">
                  <c:v>1.4562223469000039E-2</c:v>
                </c:pt>
                <c:pt idx="275">
                  <c:v>1.4725572954388498E-2</c:v>
                </c:pt>
                <c:pt idx="276">
                  <c:v>1.4811690036175891E-2</c:v>
                </c:pt>
                <c:pt idx="277">
                  <c:v>1.4913679233449689E-2</c:v>
                </c:pt>
                <c:pt idx="278">
                  <c:v>1.5079752514270933E-2</c:v>
                </c:pt>
                <c:pt idx="279">
                  <c:v>1.5087153228844248E-2</c:v>
                </c:pt>
                <c:pt idx="280">
                  <c:v>1.5262482305190478E-2</c:v>
                </c:pt>
                <c:pt idx="281">
                  <c:v>1.5525822397636967E-2</c:v>
                </c:pt>
                <c:pt idx="282">
                  <c:v>1.5815819882918442E-2</c:v>
                </c:pt>
                <c:pt idx="283">
                  <c:v>1.6092091850252697E-2</c:v>
                </c:pt>
                <c:pt idx="284">
                  <c:v>1.7439347181532748E-2</c:v>
                </c:pt>
                <c:pt idx="285">
                  <c:v>1.7457162309305552E-2</c:v>
                </c:pt>
                <c:pt idx="286">
                  <c:v>1.7567209628306643E-2</c:v>
                </c:pt>
                <c:pt idx="287">
                  <c:v>1.7617880018445498E-2</c:v>
                </c:pt>
                <c:pt idx="288">
                  <c:v>1.8156549364880745E-2</c:v>
                </c:pt>
                <c:pt idx="289">
                  <c:v>1.8165624979679641E-2</c:v>
                </c:pt>
                <c:pt idx="290">
                  <c:v>1.8880053955371567E-2</c:v>
                </c:pt>
                <c:pt idx="291">
                  <c:v>2.0185172387678883E-2</c:v>
                </c:pt>
                <c:pt idx="292">
                  <c:v>2.0593999579557487E-2</c:v>
                </c:pt>
                <c:pt idx="293">
                  <c:v>2.0630383784810025E-2</c:v>
                </c:pt>
                <c:pt idx="294">
                  <c:v>2.0833188655406808E-2</c:v>
                </c:pt>
                <c:pt idx="295">
                  <c:v>2.0934402657586886E-2</c:v>
                </c:pt>
                <c:pt idx="296">
                  <c:v>2.1090984101042994E-2</c:v>
                </c:pt>
                <c:pt idx="297">
                  <c:v>2.1092065883479755E-2</c:v>
                </c:pt>
                <c:pt idx="298">
                  <c:v>2.1229664963034522E-2</c:v>
                </c:pt>
                <c:pt idx="299">
                  <c:v>2.1442850984072316E-2</c:v>
                </c:pt>
                <c:pt idx="300">
                  <c:v>2.1743658861015654E-2</c:v>
                </c:pt>
                <c:pt idx="301">
                  <c:v>2.2178083538258432E-2</c:v>
                </c:pt>
                <c:pt idx="302">
                  <c:v>2.2500433286897471E-2</c:v>
                </c:pt>
                <c:pt idx="303">
                  <c:v>2.2586392472497031E-2</c:v>
                </c:pt>
                <c:pt idx="304">
                  <c:v>2.3955258583579109E-2</c:v>
                </c:pt>
                <c:pt idx="305">
                  <c:v>2.395640757067885E-2</c:v>
                </c:pt>
                <c:pt idx="306">
                  <c:v>2.4122134928259868E-2</c:v>
                </c:pt>
                <c:pt idx="307">
                  <c:v>2.4290718074445099E-2</c:v>
                </c:pt>
                <c:pt idx="308">
                  <c:v>2.4736777905774457E-2</c:v>
                </c:pt>
                <c:pt idx="309">
                  <c:v>2.4736777905774457E-2</c:v>
                </c:pt>
                <c:pt idx="310">
                  <c:v>2.5622676240122794E-2</c:v>
                </c:pt>
                <c:pt idx="311">
                  <c:v>2.595826605587593E-2</c:v>
                </c:pt>
                <c:pt idx="312">
                  <c:v>2.6173560471517601E-2</c:v>
                </c:pt>
                <c:pt idx="313">
                  <c:v>2.6193937654727023E-2</c:v>
                </c:pt>
                <c:pt idx="314">
                  <c:v>2.7430409196399656E-2</c:v>
                </c:pt>
                <c:pt idx="315">
                  <c:v>2.8211440386081837E-2</c:v>
                </c:pt>
                <c:pt idx="316">
                  <c:v>2.9250166475691772E-2</c:v>
                </c:pt>
                <c:pt idx="317">
                  <c:v>2.99901502606802E-2</c:v>
                </c:pt>
                <c:pt idx="318">
                  <c:v>3.0088715868636269E-2</c:v>
                </c:pt>
                <c:pt idx="319">
                  <c:v>3.183675639645453E-2</c:v>
                </c:pt>
                <c:pt idx="320">
                  <c:v>3.1925007586934347E-2</c:v>
                </c:pt>
                <c:pt idx="321">
                  <c:v>3.2026575683591067E-2</c:v>
                </c:pt>
                <c:pt idx="322">
                  <c:v>3.2752571173434553E-2</c:v>
                </c:pt>
                <c:pt idx="323">
                  <c:v>3.3052130807137481E-2</c:v>
                </c:pt>
                <c:pt idx="324">
                  <c:v>3.3417647117144615E-2</c:v>
                </c:pt>
                <c:pt idx="325">
                  <c:v>3.5956459209136066E-2</c:v>
                </c:pt>
                <c:pt idx="326">
                  <c:v>3.611015661950203E-2</c:v>
                </c:pt>
                <c:pt idx="327">
                  <c:v>3.6698504335856946E-2</c:v>
                </c:pt>
                <c:pt idx="328">
                  <c:v>3.7109821639628171E-2</c:v>
                </c:pt>
                <c:pt idx="329">
                  <c:v>3.7169370030768048E-2</c:v>
                </c:pt>
                <c:pt idx="330">
                  <c:v>3.7583223289935054E-2</c:v>
                </c:pt>
                <c:pt idx="331">
                  <c:v>3.775452978092473E-2</c:v>
                </c:pt>
                <c:pt idx="332">
                  <c:v>3.8308121374050957E-2</c:v>
                </c:pt>
                <c:pt idx="333">
                  <c:v>3.8443524230657861E-2</c:v>
                </c:pt>
                <c:pt idx="334">
                  <c:v>4.0115824459315018E-2</c:v>
                </c:pt>
                <c:pt idx="335">
                  <c:v>4.0190916678534881E-2</c:v>
                </c:pt>
                <c:pt idx="336">
                  <c:v>4.0202702026306686E-2</c:v>
                </c:pt>
                <c:pt idx="337">
                  <c:v>4.0632532566015317E-2</c:v>
                </c:pt>
                <c:pt idx="338">
                  <c:v>4.0987212378805246E-2</c:v>
                </c:pt>
                <c:pt idx="339">
                  <c:v>4.1271734098543275E-2</c:v>
                </c:pt>
                <c:pt idx="340">
                  <c:v>4.1370272452426728E-2</c:v>
                </c:pt>
                <c:pt idx="341">
                  <c:v>4.1716054414989316E-2</c:v>
                </c:pt>
                <c:pt idx="342">
                  <c:v>4.239820073523156E-2</c:v>
                </c:pt>
                <c:pt idx="343">
                  <c:v>4.2567683033152712E-2</c:v>
                </c:pt>
                <c:pt idx="344">
                  <c:v>4.3216845850596618E-2</c:v>
                </c:pt>
                <c:pt idx="345">
                  <c:v>4.453567926315475E-2</c:v>
                </c:pt>
                <c:pt idx="346">
                  <c:v>4.5239757385502594E-2</c:v>
                </c:pt>
                <c:pt idx="347">
                  <c:v>4.5492850573247444E-2</c:v>
                </c:pt>
                <c:pt idx="348">
                  <c:v>4.5760749593941441E-2</c:v>
                </c:pt>
                <c:pt idx="349">
                  <c:v>4.6057738816314787E-2</c:v>
                </c:pt>
                <c:pt idx="350">
                  <c:v>4.6420415275495279E-2</c:v>
                </c:pt>
                <c:pt idx="351">
                  <c:v>4.6771789904564834E-2</c:v>
                </c:pt>
                <c:pt idx="352">
                  <c:v>4.6859041527812978E-2</c:v>
                </c:pt>
                <c:pt idx="353">
                  <c:v>4.7740716437525602E-2</c:v>
                </c:pt>
                <c:pt idx="354">
                  <c:v>4.7753529953832821E-2</c:v>
                </c:pt>
                <c:pt idx="355">
                  <c:v>4.9500360148216106E-2</c:v>
                </c:pt>
                <c:pt idx="356">
                  <c:v>5.2110229808471215E-2</c:v>
                </c:pt>
                <c:pt idx="357">
                  <c:v>5.2195508244739217E-2</c:v>
                </c:pt>
                <c:pt idx="358">
                  <c:v>5.2195508244739217E-2</c:v>
                </c:pt>
                <c:pt idx="359">
                  <c:v>5.2197181051361591E-2</c:v>
                </c:pt>
                <c:pt idx="360">
                  <c:v>5.2255745770270007E-2</c:v>
                </c:pt>
                <c:pt idx="361">
                  <c:v>5.2257419519013817E-2</c:v>
                </c:pt>
                <c:pt idx="362">
                  <c:v>5.2481938558698295E-2</c:v>
                </c:pt>
                <c:pt idx="363">
                  <c:v>5.2483615840397527E-2</c:v>
                </c:pt>
                <c:pt idx="364">
                  <c:v>5.2485293148266839E-2</c:v>
                </c:pt>
                <c:pt idx="365">
                  <c:v>5.2612845119868898E-2</c:v>
                </c:pt>
                <c:pt idx="366">
                  <c:v>5.3376257658183553E-2</c:v>
                </c:pt>
                <c:pt idx="367">
                  <c:v>5.6966203139566088E-2</c:v>
                </c:pt>
                <c:pt idx="368">
                  <c:v>6.1217106441028513E-2</c:v>
                </c:pt>
                <c:pt idx="369">
                  <c:v>6.1365485918829156E-2</c:v>
                </c:pt>
                <c:pt idx="370">
                  <c:v>6.2376212781542699E-2</c:v>
                </c:pt>
                <c:pt idx="371">
                  <c:v>6.6954664132509181E-2</c:v>
                </c:pt>
                <c:pt idx="372">
                  <c:v>6.6954664132509181E-2</c:v>
                </c:pt>
                <c:pt idx="373">
                  <c:v>6.7003803578712912E-2</c:v>
                </c:pt>
                <c:pt idx="374">
                  <c:v>6.7003803578712912E-2</c:v>
                </c:pt>
                <c:pt idx="375">
                  <c:v>6.7263022862215333E-2</c:v>
                </c:pt>
                <c:pt idx="376">
                  <c:v>6.7701212963592883E-2</c:v>
                </c:pt>
                <c:pt idx="377">
                  <c:v>6.7748719878865937E-2</c:v>
                </c:pt>
                <c:pt idx="378">
                  <c:v>6.7828568317771093E-2</c:v>
                </c:pt>
                <c:pt idx="379">
                  <c:v>6.7828568317771093E-2</c:v>
                </c:pt>
                <c:pt idx="380">
                  <c:v>6.7830470033734269E-2</c:v>
                </c:pt>
                <c:pt idx="381">
                  <c:v>6.7832371775867428E-2</c:v>
                </c:pt>
                <c:pt idx="382">
                  <c:v>6.7832371775867428E-2</c:v>
                </c:pt>
                <c:pt idx="383">
                  <c:v>7.2582010595238125E-2</c:v>
                </c:pt>
                <c:pt idx="384">
                  <c:v>7.3475306822130659E-2</c:v>
                </c:pt>
                <c:pt idx="385">
                  <c:v>7.3477284719080549E-2</c:v>
                </c:pt>
                <c:pt idx="386">
                  <c:v>7.4016244330690956E-2</c:v>
                </c:pt>
                <c:pt idx="387">
                  <c:v>7.4714601346557025E-2</c:v>
                </c:pt>
                <c:pt idx="388">
                  <c:v>7.4716595573611905E-2</c:v>
                </c:pt>
                <c:pt idx="389">
                  <c:v>7.6550262234891114E-2</c:v>
                </c:pt>
                <c:pt idx="390">
                  <c:v>7.6705738101829526E-2</c:v>
                </c:pt>
                <c:pt idx="391">
                  <c:v>7.6705738101829526E-2</c:v>
                </c:pt>
                <c:pt idx="392">
                  <c:v>7.9341754127095959E-2</c:v>
                </c:pt>
                <c:pt idx="393">
                  <c:v>7.939311327227172E-2</c:v>
                </c:pt>
                <c:pt idx="394">
                  <c:v>7.9518498230515738E-2</c:v>
                </c:pt>
                <c:pt idx="395">
                  <c:v>7.9623403019206784E-2</c:v>
                </c:pt>
                <c:pt idx="396">
                  <c:v>7.9691318860035332E-2</c:v>
                </c:pt>
                <c:pt idx="397">
                  <c:v>7.9693377360708723E-2</c:v>
                </c:pt>
                <c:pt idx="398">
                  <c:v>8.0717619309160854E-2</c:v>
                </c:pt>
                <c:pt idx="399">
                  <c:v>8.0839883009913904E-2</c:v>
                </c:pt>
                <c:pt idx="400">
                  <c:v>8.1764976139144796E-2</c:v>
                </c:pt>
                <c:pt idx="401">
                  <c:v>8.1764976139144796E-2</c:v>
                </c:pt>
                <c:pt idx="402">
                  <c:v>8.1767060836028277E-2</c:v>
                </c:pt>
                <c:pt idx="403">
                  <c:v>8.1783739353217783E-2</c:v>
                </c:pt>
                <c:pt idx="404">
                  <c:v>8.1819186763378959E-2</c:v>
                </c:pt>
                <c:pt idx="405">
                  <c:v>8.1821272140683493E-2</c:v>
                </c:pt>
                <c:pt idx="406">
                  <c:v>8.31087363119766E-2</c:v>
                </c:pt>
                <c:pt idx="407">
                  <c:v>8.6367488652497507E-2</c:v>
                </c:pt>
                <c:pt idx="408">
                  <c:v>8.6369630347728335E-2</c:v>
                </c:pt>
                <c:pt idx="409">
                  <c:v>8.6496036687319061E-2</c:v>
                </c:pt>
                <c:pt idx="410">
                  <c:v>8.649817995275233E-2</c:v>
                </c:pt>
                <c:pt idx="411">
                  <c:v>8.651318354354616E-2</c:v>
                </c:pt>
                <c:pt idx="412">
                  <c:v>8.6515327018339749E-2</c:v>
                </c:pt>
                <c:pt idx="413">
                  <c:v>8.6532475758809763E-2</c:v>
                </c:pt>
                <c:pt idx="414">
                  <c:v>8.6534619469133683E-2</c:v>
                </c:pt>
                <c:pt idx="415">
                  <c:v>8.6549626174162328E-2</c:v>
                </c:pt>
                <c:pt idx="416">
                  <c:v>8.6551770093846583E-2</c:v>
                </c:pt>
                <c:pt idx="417">
                  <c:v>8.6553914039700863E-2</c:v>
                </c:pt>
                <c:pt idx="418">
                  <c:v>8.660537659121588E-2</c:v>
                </c:pt>
                <c:pt idx="419">
                  <c:v>8.6607521191321188E-2</c:v>
                </c:pt>
                <c:pt idx="420">
                  <c:v>8.6624678934284965E-2</c:v>
                </c:pt>
                <c:pt idx="421">
                  <c:v>8.6626823769920619E-2</c:v>
                </c:pt>
                <c:pt idx="422">
                  <c:v>8.6641838352131351E-2</c:v>
                </c:pt>
                <c:pt idx="423">
                  <c:v>8.6643983397127311E-2</c:v>
                </c:pt>
                <c:pt idx="424">
                  <c:v>8.6661144699216597E-2</c:v>
                </c:pt>
                <c:pt idx="425">
                  <c:v>8.666328997974293E-2</c:v>
                </c:pt>
                <c:pt idx="426">
                  <c:v>8.6678307676188449E-2</c:v>
                </c:pt>
                <c:pt idx="427">
                  <c:v>8.6680453166075089E-2</c:v>
                </c:pt>
                <c:pt idx="428">
                  <c:v>8.6697618027289772E-2</c:v>
                </c:pt>
                <c:pt idx="429">
                  <c:v>8.6697618027289772E-2</c:v>
                </c:pt>
                <c:pt idx="430">
                  <c:v>8.6699763752706785E-2</c:v>
                </c:pt>
                <c:pt idx="431">
                  <c:v>8.6699763752706785E-2</c:v>
                </c:pt>
                <c:pt idx="432">
                  <c:v>8.6714784563387048E-2</c:v>
                </c:pt>
                <c:pt idx="433">
                  <c:v>8.6716930498164368E-2</c:v>
                </c:pt>
                <c:pt idx="434">
                  <c:v>8.6716930498164368E-2</c:v>
                </c:pt>
                <c:pt idx="435">
                  <c:v>8.6719076459111755E-2</c:v>
                </c:pt>
                <c:pt idx="436">
                  <c:v>8.6719076459111755E-2</c:v>
                </c:pt>
                <c:pt idx="437">
                  <c:v>8.673409891850456E-2</c:v>
                </c:pt>
                <c:pt idx="438">
                  <c:v>8.6736245088812225E-2</c:v>
                </c:pt>
                <c:pt idx="439">
                  <c:v>8.6736245088812225E-2</c:v>
                </c:pt>
                <c:pt idx="440">
                  <c:v>8.6738391285289984E-2</c:v>
                </c:pt>
                <c:pt idx="441">
                  <c:v>8.6753415393395275E-2</c:v>
                </c:pt>
                <c:pt idx="442">
                  <c:v>8.6753415393395275E-2</c:v>
                </c:pt>
                <c:pt idx="443">
                  <c:v>8.6755561799233341E-2</c:v>
                </c:pt>
                <c:pt idx="444">
                  <c:v>8.6755561799233341E-2</c:v>
                </c:pt>
                <c:pt idx="445">
                  <c:v>8.6789907851767767E-2</c:v>
                </c:pt>
                <c:pt idx="446">
                  <c:v>8.6792054702496554E-2</c:v>
                </c:pt>
                <c:pt idx="447">
                  <c:v>8.6809230450447916E-2</c:v>
                </c:pt>
                <c:pt idx="448">
                  <c:v>8.6824260603832512E-2</c:v>
                </c:pt>
                <c:pt idx="449">
                  <c:v>8.6826407873281872E-2</c:v>
                </c:pt>
                <c:pt idx="450">
                  <c:v>8.6828555168901311E-2</c:v>
                </c:pt>
                <c:pt idx="451">
                  <c:v>8.6843586970998393E-2</c:v>
                </c:pt>
                <c:pt idx="452">
                  <c:v>8.6845734475978126E-2</c:v>
                </c:pt>
                <c:pt idx="453">
                  <c:v>8.6847882007127938E-2</c:v>
                </c:pt>
                <c:pt idx="454">
                  <c:v>8.6862915457937562E-2</c:v>
                </c:pt>
                <c:pt idx="455">
                  <c:v>8.6862915457937562E-2</c:v>
                </c:pt>
                <c:pt idx="456">
                  <c:v>8.6865063198447667E-2</c:v>
                </c:pt>
                <c:pt idx="457">
                  <c:v>8.6865063198447667E-2</c:v>
                </c:pt>
                <c:pt idx="458">
                  <c:v>8.6880098114779522E-2</c:v>
                </c:pt>
                <c:pt idx="459">
                  <c:v>8.6882246064649934E-2</c:v>
                </c:pt>
                <c:pt idx="460">
                  <c:v>8.6882246064649934E-2</c:v>
                </c:pt>
                <c:pt idx="461">
                  <c:v>8.6884394040690427E-2</c:v>
                </c:pt>
                <c:pt idx="462">
                  <c:v>8.6884394040690427E-2</c:v>
                </c:pt>
                <c:pt idx="463">
                  <c:v>8.6899430605734795E-2</c:v>
                </c:pt>
                <c:pt idx="464">
                  <c:v>8.6901578791135581E-2</c:v>
                </c:pt>
                <c:pt idx="465">
                  <c:v>8.6901578791135581E-2</c:v>
                </c:pt>
                <c:pt idx="466">
                  <c:v>8.6903727002706391E-2</c:v>
                </c:pt>
                <c:pt idx="467">
                  <c:v>8.6916616821702208E-2</c:v>
                </c:pt>
                <c:pt idx="468">
                  <c:v>8.6918765216463328E-2</c:v>
                </c:pt>
                <c:pt idx="469">
                  <c:v>8.6918765216463328E-2</c:v>
                </c:pt>
                <c:pt idx="470">
                  <c:v>8.6920913637394459E-2</c:v>
                </c:pt>
                <c:pt idx="471">
                  <c:v>8.6920913637394459E-2</c:v>
                </c:pt>
                <c:pt idx="472">
                  <c:v>8.6938101946965093E-2</c:v>
                </c:pt>
                <c:pt idx="473">
                  <c:v>8.6940250603426639E-2</c:v>
                </c:pt>
                <c:pt idx="474">
                  <c:v>8.7138038953317093E-2</c:v>
                </c:pt>
                <c:pt idx="475">
                  <c:v>8.714019004359233E-2</c:v>
                </c:pt>
                <c:pt idx="476">
                  <c:v>8.7851479111161271E-2</c:v>
                </c:pt>
                <c:pt idx="477">
                  <c:v>8.7853638863719802E-2</c:v>
                </c:pt>
                <c:pt idx="478">
                  <c:v>8.7855798642448329E-2</c:v>
                </c:pt>
                <c:pt idx="479">
                  <c:v>8.8578628820678171E-2</c:v>
                </c:pt>
                <c:pt idx="480">
                  <c:v>8.8580797366370131E-2</c:v>
                </c:pt>
                <c:pt idx="481">
                  <c:v>8.8595977918975166E-2</c:v>
                </c:pt>
                <c:pt idx="482">
                  <c:v>8.8598146674027461E-2</c:v>
                </c:pt>
                <c:pt idx="483">
                  <c:v>8.8652374055598185E-2</c:v>
                </c:pt>
                <c:pt idx="484">
                  <c:v>8.8654543491071547E-2</c:v>
                </c:pt>
                <c:pt idx="485">
                  <c:v>8.88260115907928E-2</c:v>
                </c:pt>
                <c:pt idx="486">
                  <c:v>8.88260115907928E-2</c:v>
                </c:pt>
                <c:pt idx="487">
                  <c:v>8.8828183119869356E-2</c:v>
                </c:pt>
                <c:pt idx="488">
                  <c:v>8.8828183119869356E-2</c:v>
                </c:pt>
                <c:pt idx="489">
                  <c:v>9.4095145930707974E-2</c:v>
                </c:pt>
                <c:pt idx="490">
                  <c:v>9.4097380058520447E-2</c:v>
                </c:pt>
                <c:pt idx="491">
                  <c:v>9.413089511611239E-2</c:v>
                </c:pt>
                <c:pt idx="492">
                  <c:v>9.414877222113846E-2</c:v>
                </c:pt>
                <c:pt idx="493">
                  <c:v>9.4343293885987611E-2</c:v>
                </c:pt>
                <c:pt idx="494">
                  <c:v>9.4345530918674536E-2</c:v>
                </c:pt>
                <c:pt idx="495">
                  <c:v>9.4358953664366876E-2</c:v>
                </c:pt>
                <c:pt idx="496">
                  <c:v>9.4361190880244139E-2</c:v>
                </c:pt>
                <c:pt idx="497">
                  <c:v>9.4363428122291385E-2</c:v>
                </c:pt>
                <c:pt idx="498">
                  <c:v>9.4490994178060783E-2</c:v>
                </c:pt>
                <c:pt idx="499">
                  <c:v>9.4490994178060783E-2</c:v>
                </c:pt>
                <c:pt idx="500">
                  <c:v>9.4493232937970323E-2</c:v>
                </c:pt>
                <c:pt idx="501">
                  <c:v>9.4493232937970323E-2</c:v>
                </c:pt>
                <c:pt idx="502">
                  <c:v>9.5953963805427131E-2</c:v>
                </c:pt>
                <c:pt idx="503">
                  <c:v>9.5953963805427131E-2</c:v>
                </c:pt>
                <c:pt idx="504">
                  <c:v>9.5956219602032822E-2</c:v>
                </c:pt>
                <c:pt idx="505">
                  <c:v>9.5958475424808509E-2</c:v>
                </c:pt>
                <c:pt idx="506">
                  <c:v>9.9562253200165263E-2</c:v>
                </c:pt>
                <c:pt idx="507">
                  <c:v>9.98174106174953E-2</c:v>
                </c:pt>
                <c:pt idx="508">
                  <c:v>9.9819710798488975E-2</c:v>
                </c:pt>
                <c:pt idx="509">
                  <c:v>9.9897932523448238E-2</c:v>
                </c:pt>
                <c:pt idx="510">
                  <c:v>0.10064485730717594</c:v>
                </c:pt>
                <c:pt idx="511">
                  <c:v>0.10068412365894883</c:v>
                </c:pt>
                <c:pt idx="512">
                  <c:v>0.1013180481791002</c:v>
                </c:pt>
                <c:pt idx="513">
                  <c:v>0.10203530568623187</c:v>
                </c:pt>
                <c:pt idx="514">
                  <c:v>0.10265241980070253</c:v>
                </c:pt>
                <c:pt idx="515">
                  <c:v>0.10986323443675422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92-48CC-8FE5-C0F9CFD04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661720"/>
        <c:axId val="1"/>
      </c:scatterChart>
      <c:valAx>
        <c:axId val="7866617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963459695743158"/>
              <c:y val="0.91291543512015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17418678521040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66172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29792429792"/>
          <c:y val="0.89189189189189189"/>
          <c:w val="0.4358974358974359"/>
          <c:h val="0.957957957957957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17</xdr:col>
      <xdr:colOff>342900</xdr:colOff>
      <xdr:row>18</xdr:row>
      <xdr:rowOff>114299</xdr:rowOff>
    </xdr:to>
    <xdr:graphicFrame macro="">
      <xdr:nvGraphicFramePr>
        <xdr:cNvPr id="1042" name="Chart 8">
          <a:extLst>
            <a:ext uri="{FF2B5EF4-FFF2-40B4-BE49-F238E27FC236}">
              <a16:creationId xmlns:a16="http://schemas.microsoft.com/office/drawing/2014/main" id="{B959D30C-3ED2-E7B3-21DD-332B53AE3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447675</xdr:colOff>
      <xdr:row>0</xdr:row>
      <xdr:rowOff>28576</xdr:rowOff>
    </xdr:from>
    <xdr:to>
      <xdr:col>26</xdr:col>
      <xdr:colOff>266700</xdr:colOff>
      <xdr:row>18</xdr:row>
      <xdr:rowOff>104776</xdr:rowOff>
    </xdr:to>
    <xdr:graphicFrame macro="">
      <xdr:nvGraphicFramePr>
        <xdr:cNvPr id="1043" name="Chart 9">
          <a:extLst>
            <a:ext uri="{FF2B5EF4-FFF2-40B4-BE49-F238E27FC236}">
              <a16:creationId xmlns:a16="http://schemas.microsoft.com/office/drawing/2014/main" id="{C0BAF9D5-F49B-BE86-5C28-60E534DD1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20</xdr:row>
      <xdr:rowOff>85725</xdr:rowOff>
    </xdr:from>
    <xdr:to>
      <xdr:col>19</xdr:col>
      <xdr:colOff>142875</xdr:colOff>
      <xdr:row>52</xdr:row>
      <xdr:rowOff>95250</xdr:rowOff>
    </xdr:to>
    <xdr:graphicFrame macro="">
      <xdr:nvGraphicFramePr>
        <xdr:cNvPr id="13315" name="Chart 1">
          <a:extLst>
            <a:ext uri="{FF2B5EF4-FFF2-40B4-BE49-F238E27FC236}">
              <a16:creationId xmlns:a16="http://schemas.microsoft.com/office/drawing/2014/main" id="{F55B5A46-CF24-395A-7222-D9D7F6848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47625</xdr:colOff>
      <xdr:row>164</xdr:row>
      <xdr:rowOff>142875</xdr:rowOff>
    </xdr:from>
    <xdr:to>
      <xdr:col>26</xdr:col>
      <xdr:colOff>676275</xdr:colOff>
      <xdr:row>183</xdr:row>
      <xdr:rowOff>57150</xdr:rowOff>
    </xdr:to>
    <xdr:graphicFrame macro="">
      <xdr:nvGraphicFramePr>
        <xdr:cNvPr id="3082" name="Chart 1">
          <a:extLst>
            <a:ext uri="{FF2B5EF4-FFF2-40B4-BE49-F238E27FC236}">
              <a16:creationId xmlns:a16="http://schemas.microsoft.com/office/drawing/2014/main" id="{94C76582-2CFB-C1BB-D5CF-83F5719AC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209550</xdr:colOff>
      <xdr:row>0</xdr:row>
      <xdr:rowOff>9525</xdr:rowOff>
    </xdr:from>
    <xdr:to>
      <xdr:col>18</xdr:col>
      <xdr:colOff>361950</xdr:colOff>
      <xdr:row>18</xdr:row>
      <xdr:rowOff>104775</xdr:rowOff>
    </xdr:to>
    <xdr:graphicFrame macro="">
      <xdr:nvGraphicFramePr>
        <xdr:cNvPr id="3083" name="Chart 3">
          <a:extLst>
            <a:ext uri="{FF2B5EF4-FFF2-40B4-BE49-F238E27FC236}">
              <a16:creationId xmlns:a16="http://schemas.microsoft.com/office/drawing/2014/main" id="{59F9DF13-381E-CF79-4D76-DE0ED47CF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38100</xdr:colOff>
      <xdr:row>0</xdr:row>
      <xdr:rowOff>57150</xdr:rowOff>
    </xdr:from>
    <xdr:to>
      <xdr:col>31</xdr:col>
      <xdr:colOff>28575</xdr:colOff>
      <xdr:row>18</xdr:row>
      <xdr:rowOff>142875</xdr:rowOff>
    </xdr:to>
    <xdr:graphicFrame macro="">
      <xdr:nvGraphicFramePr>
        <xdr:cNvPr id="3084" name="Chart 4">
          <a:extLst>
            <a:ext uri="{FF2B5EF4-FFF2-40B4-BE49-F238E27FC236}">
              <a16:creationId xmlns:a16="http://schemas.microsoft.com/office/drawing/2014/main" id="{3A18E922-77D3-CCD7-AC76-DEF3CDE37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819150</xdr:colOff>
      <xdr:row>374</xdr:row>
      <xdr:rowOff>38100</xdr:rowOff>
    </xdr:from>
    <xdr:to>
      <xdr:col>28</xdr:col>
      <xdr:colOff>476250</xdr:colOff>
      <xdr:row>393</xdr:row>
      <xdr:rowOff>95250</xdr:rowOff>
    </xdr:to>
    <xdr:graphicFrame macro="">
      <xdr:nvGraphicFramePr>
        <xdr:cNvPr id="3085" name="Chart 5">
          <a:extLst>
            <a:ext uri="{FF2B5EF4-FFF2-40B4-BE49-F238E27FC236}">
              <a16:creationId xmlns:a16="http://schemas.microsoft.com/office/drawing/2014/main" id="{64BD2BBC-9BC2-8150-CB49-8A18831E4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0</xdr:row>
      <xdr:rowOff>0</xdr:rowOff>
    </xdr:from>
    <xdr:to>
      <xdr:col>32</xdr:col>
      <xdr:colOff>66675</xdr:colOff>
      <xdr:row>17</xdr:row>
      <xdr:rowOff>28575</xdr:rowOff>
    </xdr:to>
    <xdr:graphicFrame macro="">
      <xdr:nvGraphicFramePr>
        <xdr:cNvPr id="4106" name="Chart 2">
          <a:extLst>
            <a:ext uri="{FF2B5EF4-FFF2-40B4-BE49-F238E27FC236}">
              <a16:creationId xmlns:a16="http://schemas.microsoft.com/office/drawing/2014/main" id="{9FF76B11-8CE1-CCB3-33EA-331AA5F0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819150</xdr:colOff>
      <xdr:row>276</xdr:row>
      <xdr:rowOff>38100</xdr:rowOff>
    </xdr:from>
    <xdr:to>
      <xdr:col>29</xdr:col>
      <xdr:colOff>476250</xdr:colOff>
      <xdr:row>295</xdr:row>
      <xdr:rowOff>95250</xdr:rowOff>
    </xdr:to>
    <xdr:graphicFrame macro="">
      <xdr:nvGraphicFramePr>
        <xdr:cNvPr id="4107" name="Chart 5">
          <a:extLst>
            <a:ext uri="{FF2B5EF4-FFF2-40B4-BE49-F238E27FC236}">
              <a16:creationId xmlns:a16="http://schemas.microsoft.com/office/drawing/2014/main" id="{14979176-8E20-B0B5-689E-09911E359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57150</xdr:colOff>
      <xdr:row>0</xdr:row>
      <xdr:rowOff>9525</xdr:rowOff>
    </xdr:from>
    <xdr:to>
      <xdr:col>16</xdr:col>
      <xdr:colOff>657225</xdr:colOff>
      <xdr:row>18</xdr:row>
      <xdr:rowOff>95250</xdr:rowOff>
    </xdr:to>
    <xdr:graphicFrame macro="">
      <xdr:nvGraphicFramePr>
        <xdr:cNvPr id="4108" name="Chart 6">
          <a:extLst>
            <a:ext uri="{FF2B5EF4-FFF2-40B4-BE49-F238E27FC236}">
              <a16:creationId xmlns:a16="http://schemas.microsoft.com/office/drawing/2014/main" id="{E0BE07E7-8CF7-A1D2-6EEE-010463DAD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676275</xdr:colOff>
      <xdr:row>0</xdr:row>
      <xdr:rowOff>0</xdr:rowOff>
    </xdr:from>
    <xdr:to>
      <xdr:col>19</xdr:col>
      <xdr:colOff>561975</xdr:colOff>
      <xdr:row>19</xdr:row>
      <xdr:rowOff>9525</xdr:rowOff>
    </xdr:to>
    <xdr:graphicFrame macro="">
      <xdr:nvGraphicFramePr>
        <xdr:cNvPr id="16394" name="Chart 2">
          <a:extLst>
            <a:ext uri="{FF2B5EF4-FFF2-40B4-BE49-F238E27FC236}">
              <a16:creationId xmlns:a16="http://schemas.microsoft.com/office/drawing/2014/main" id="{ACD2E4E7-FC31-9B33-B10C-ED365460F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20</xdr:col>
      <xdr:colOff>390525</xdr:colOff>
      <xdr:row>41</xdr:row>
      <xdr:rowOff>76200</xdr:rowOff>
    </xdr:to>
    <xdr:graphicFrame macro="">
      <xdr:nvGraphicFramePr>
        <xdr:cNvPr id="16395" name="Chart 5">
          <a:extLst>
            <a:ext uri="{FF2B5EF4-FFF2-40B4-BE49-F238E27FC236}">
              <a16:creationId xmlns:a16="http://schemas.microsoft.com/office/drawing/2014/main" id="{823DDD39-61DA-2DEE-68D7-E0C592B44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36</xdr:row>
      <xdr:rowOff>133350</xdr:rowOff>
    </xdr:from>
    <xdr:to>
      <xdr:col>7</xdr:col>
      <xdr:colOff>76200</xdr:colOff>
      <xdr:row>51</xdr:row>
      <xdr:rowOff>85725</xdr:rowOff>
    </xdr:to>
    <xdr:graphicFrame macro="">
      <xdr:nvGraphicFramePr>
        <xdr:cNvPr id="16396" name="Chart 6">
          <a:extLst>
            <a:ext uri="{FF2B5EF4-FFF2-40B4-BE49-F238E27FC236}">
              <a16:creationId xmlns:a16="http://schemas.microsoft.com/office/drawing/2014/main" id="{26B636D3-7CCE-CDBA-0A55-F87C502B1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238125</xdr:colOff>
      <xdr:row>28</xdr:row>
      <xdr:rowOff>57150</xdr:rowOff>
    </xdr:from>
    <xdr:to>
      <xdr:col>29</xdr:col>
      <xdr:colOff>266700</xdr:colOff>
      <xdr:row>48</xdr:row>
      <xdr:rowOff>142875</xdr:rowOff>
    </xdr:to>
    <xdr:graphicFrame macro="">
      <xdr:nvGraphicFramePr>
        <xdr:cNvPr id="5127" name="Chart 3">
          <a:extLst>
            <a:ext uri="{FF2B5EF4-FFF2-40B4-BE49-F238E27FC236}">
              <a16:creationId xmlns:a16="http://schemas.microsoft.com/office/drawing/2014/main" id="{FEAD9529-C317-C31F-12A2-BDFFD5838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609600</xdr:colOff>
      <xdr:row>0</xdr:row>
      <xdr:rowOff>0</xdr:rowOff>
    </xdr:from>
    <xdr:to>
      <xdr:col>17</xdr:col>
      <xdr:colOff>85725</xdr:colOff>
      <xdr:row>19</xdr:row>
      <xdr:rowOff>47625</xdr:rowOff>
    </xdr:to>
    <xdr:graphicFrame macro="">
      <xdr:nvGraphicFramePr>
        <xdr:cNvPr id="5128" name="Chart 4">
          <a:extLst>
            <a:ext uri="{FF2B5EF4-FFF2-40B4-BE49-F238E27FC236}">
              <a16:creationId xmlns:a16="http://schemas.microsoft.com/office/drawing/2014/main" id="{E79EA72B-E7F1-014D-F315-75D5A77A4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20</xdr:row>
      <xdr:rowOff>85725</xdr:rowOff>
    </xdr:from>
    <xdr:to>
      <xdr:col>19</xdr:col>
      <xdr:colOff>142875</xdr:colOff>
      <xdr:row>52</xdr:row>
      <xdr:rowOff>95250</xdr:rowOff>
    </xdr:to>
    <xdr:graphicFrame macro="">
      <xdr:nvGraphicFramePr>
        <xdr:cNvPr id="15363" name="Chart 1">
          <a:extLst>
            <a:ext uri="{FF2B5EF4-FFF2-40B4-BE49-F238E27FC236}">
              <a16:creationId xmlns:a16="http://schemas.microsoft.com/office/drawing/2014/main" id="{A62C890E-6CE5-0028-77F1-DC63AC37C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228600</xdr:colOff>
      <xdr:row>0</xdr:row>
      <xdr:rowOff>28575</xdr:rowOff>
    </xdr:from>
    <xdr:to>
      <xdr:col>23</xdr:col>
      <xdr:colOff>371475</xdr:colOff>
      <xdr:row>18</xdr:row>
      <xdr:rowOff>28575</xdr:rowOff>
    </xdr:to>
    <xdr:graphicFrame macro="">
      <xdr:nvGraphicFramePr>
        <xdr:cNvPr id="18438" name="Chart 1">
          <a:extLst>
            <a:ext uri="{FF2B5EF4-FFF2-40B4-BE49-F238E27FC236}">
              <a16:creationId xmlns:a16="http://schemas.microsoft.com/office/drawing/2014/main" id="{90F6ECD7-80B4-9C31-76AA-F5A6CB00B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</xdr:colOff>
      <xdr:row>25</xdr:row>
      <xdr:rowOff>76200</xdr:rowOff>
    </xdr:from>
    <xdr:to>
      <xdr:col>15</xdr:col>
      <xdr:colOff>504825</xdr:colOff>
      <xdr:row>41</xdr:row>
      <xdr:rowOff>104775</xdr:rowOff>
    </xdr:to>
    <xdr:graphicFrame macro="">
      <xdr:nvGraphicFramePr>
        <xdr:cNvPr id="18439" name="Chart 3">
          <a:extLst>
            <a:ext uri="{FF2B5EF4-FFF2-40B4-BE49-F238E27FC236}">
              <a16:creationId xmlns:a16="http://schemas.microsoft.com/office/drawing/2014/main" id="{FDF28A72-E258-71B5-6CF3-2DAE5B47D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</xdr:colOff>
      <xdr:row>0</xdr:row>
      <xdr:rowOff>19050</xdr:rowOff>
    </xdr:from>
    <xdr:to>
      <xdr:col>21</xdr:col>
      <xdr:colOff>581025</xdr:colOff>
      <xdr:row>18</xdr:row>
      <xdr:rowOff>19050</xdr:rowOff>
    </xdr:to>
    <xdr:graphicFrame macro="">
      <xdr:nvGraphicFramePr>
        <xdr:cNvPr id="20485" name="Chart 1">
          <a:extLst>
            <a:ext uri="{FF2B5EF4-FFF2-40B4-BE49-F238E27FC236}">
              <a16:creationId xmlns:a16="http://schemas.microsoft.com/office/drawing/2014/main" id="{6337C580-5BE4-6F51-A6EC-7E7DF7736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333375</xdr:colOff>
      <xdr:row>20</xdr:row>
      <xdr:rowOff>38100</xdr:rowOff>
    </xdr:from>
    <xdr:to>
      <xdr:col>13</xdr:col>
      <xdr:colOff>400050</xdr:colOff>
      <xdr:row>36</xdr:row>
      <xdr:rowOff>66675</xdr:rowOff>
    </xdr:to>
    <xdr:graphicFrame macro="">
      <xdr:nvGraphicFramePr>
        <xdr:cNvPr id="20486" name="Chart 2">
          <a:extLst>
            <a:ext uri="{FF2B5EF4-FFF2-40B4-BE49-F238E27FC236}">
              <a16:creationId xmlns:a16="http://schemas.microsoft.com/office/drawing/2014/main" id="{3138965E-1DED-37FA-5DD7-EABD8F5DD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66675</xdr:rowOff>
    </xdr:from>
    <xdr:to>
      <xdr:col>12</xdr:col>
      <xdr:colOff>142875</xdr:colOff>
      <xdr:row>19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C71033-17A4-D8C6-FC89-0ADF24B3C6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19</xdr:row>
      <xdr:rowOff>114300</xdr:rowOff>
    </xdr:from>
    <xdr:to>
      <xdr:col>12</xdr:col>
      <xdr:colOff>152400</xdr:colOff>
      <xdr:row>40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E4FF074-6235-9000-7A07-1E71989F02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581025</xdr:colOff>
      <xdr:row>0</xdr:row>
      <xdr:rowOff>95250</xdr:rowOff>
    </xdr:from>
    <xdr:to>
      <xdr:col>21</xdr:col>
      <xdr:colOff>133350</xdr:colOff>
      <xdr:row>16</xdr:row>
      <xdr:rowOff>104775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33577E72-F469-89D8-61D8-6873631A0B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10</xdr:row>
      <xdr:rowOff>19050</xdr:rowOff>
    </xdr:from>
    <xdr:to>
      <xdr:col>17</xdr:col>
      <xdr:colOff>542925</xdr:colOff>
      <xdr:row>38</xdr:row>
      <xdr:rowOff>0</xdr:rowOff>
    </xdr:to>
    <xdr:graphicFrame macro="">
      <xdr:nvGraphicFramePr>
        <xdr:cNvPr id="6148" name="Chart 1">
          <a:extLst>
            <a:ext uri="{FF2B5EF4-FFF2-40B4-BE49-F238E27FC236}">
              <a16:creationId xmlns:a16="http://schemas.microsoft.com/office/drawing/2014/main" id="{D6500674-AC22-1188-B710-D95518BF2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19</xdr:col>
      <xdr:colOff>485775</xdr:colOff>
      <xdr:row>19</xdr:row>
      <xdr:rowOff>9525</xdr:rowOff>
    </xdr:to>
    <xdr:graphicFrame macro="">
      <xdr:nvGraphicFramePr>
        <xdr:cNvPr id="7171" name="Chart 1">
          <a:extLst>
            <a:ext uri="{FF2B5EF4-FFF2-40B4-BE49-F238E27FC236}">
              <a16:creationId xmlns:a16="http://schemas.microsoft.com/office/drawing/2014/main" id="{491B544D-45D4-9A2A-5E97-42761E853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0</xdr:row>
      <xdr:rowOff>0</xdr:rowOff>
    </xdr:from>
    <xdr:to>
      <xdr:col>19</xdr:col>
      <xdr:colOff>495300</xdr:colOff>
      <xdr:row>19</xdr:row>
      <xdr:rowOff>9525</xdr:rowOff>
    </xdr:to>
    <xdr:graphicFrame macro="">
      <xdr:nvGraphicFramePr>
        <xdr:cNvPr id="8195" name="Chart 1">
          <a:extLst>
            <a:ext uri="{FF2B5EF4-FFF2-40B4-BE49-F238E27FC236}">
              <a16:creationId xmlns:a16="http://schemas.microsoft.com/office/drawing/2014/main" id="{80DC866C-B8CA-C638-F988-87EF0A9E8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9525</xdr:rowOff>
    </xdr:from>
    <xdr:to>
      <xdr:col>19</xdr:col>
      <xdr:colOff>485775</xdr:colOff>
      <xdr:row>19</xdr:row>
      <xdr:rowOff>19050</xdr:rowOff>
    </xdr:to>
    <xdr:graphicFrame macro="">
      <xdr:nvGraphicFramePr>
        <xdr:cNvPr id="9219" name="Chart 1">
          <a:extLst>
            <a:ext uri="{FF2B5EF4-FFF2-40B4-BE49-F238E27FC236}">
              <a16:creationId xmlns:a16="http://schemas.microsoft.com/office/drawing/2014/main" id="{27B1D8C7-A008-83EF-2BEE-67D21890D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0</xdr:row>
      <xdr:rowOff>0</xdr:rowOff>
    </xdr:from>
    <xdr:to>
      <xdr:col>19</xdr:col>
      <xdr:colOff>495300</xdr:colOff>
      <xdr:row>19</xdr:row>
      <xdr:rowOff>9525</xdr:rowOff>
    </xdr:to>
    <xdr:graphicFrame macro="">
      <xdr:nvGraphicFramePr>
        <xdr:cNvPr id="10243" name="Chart 1">
          <a:extLst>
            <a:ext uri="{FF2B5EF4-FFF2-40B4-BE49-F238E27FC236}">
              <a16:creationId xmlns:a16="http://schemas.microsoft.com/office/drawing/2014/main" id="{692FD0A4-9196-0C7E-7BC4-37B098086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19</xdr:col>
      <xdr:colOff>485775</xdr:colOff>
      <xdr:row>19</xdr:row>
      <xdr:rowOff>9525</xdr:rowOff>
    </xdr:to>
    <xdr:graphicFrame macro="">
      <xdr:nvGraphicFramePr>
        <xdr:cNvPr id="11267" name="Chart 1">
          <a:extLst>
            <a:ext uri="{FF2B5EF4-FFF2-40B4-BE49-F238E27FC236}">
              <a16:creationId xmlns:a16="http://schemas.microsoft.com/office/drawing/2014/main" id="{B98DBF38-44AC-6131-28D9-4F199BB82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19</xdr:col>
      <xdr:colOff>485775</xdr:colOff>
      <xdr:row>19</xdr:row>
      <xdr:rowOff>9525</xdr:rowOff>
    </xdr:to>
    <xdr:graphicFrame macro="">
      <xdr:nvGraphicFramePr>
        <xdr:cNvPr id="12291" name="Chart 1">
          <a:extLst>
            <a:ext uri="{FF2B5EF4-FFF2-40B4-BE49-F238E27FC236}">
              <a16:creationId xmlns:a16="http://schemas.microsoft.com/office/drawing/2014/main" id="{70E94E9B-52B2-3DF4-A3B2-9D4E306BC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vsolj.cetus-net.org/bulletin.html" TargetMode="External"/><Relationship Id="rId26" Type="http://schemas.openxmlformats.org/officeDocument/2006/relationships/hyperlink" Target="https://www.aavso.org/ejaavso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s://www.aavso.org/ejaavso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printerSettings" Target="../printerSettings/printerSettings1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vsolj.cetus-net.org/bulletin.html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vsolj.cetus-net.org/bulletin.html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onkoly.hu/cgi-bin/IBVS?887" TargetMode="External"/><Relationship Id="rId117" Type="http://schemas.openxmlformats.org/officeDocument/2006/relationships/hyperlink" Target="http://www.konkoly.hu/cgi-bin/IBVS?5777" TargetMode="External"/><Relationship Id="rId21" Type="http://schemas.openxmlformats.org/officeDocument/2006/relationships/hyperlink" Target="http://www.konkoly.hu/cgi-bin/IBVS?887" TargetMode="External"/><Relationship Id="rId42" Type="http://schemas.openxmlformats.org/officeDocument/2006/relationships/hyperlink" Target="http://vsolj.cetus-net.org/no47.pdf" TargetMode="External"/><Relationship Id="rId47" Type="http://schemas.openxmlformats.org/officeDocument/2006/relationships/hyperlink" Target="http://www.bav-astro.de/sfs/BAVM_link.php?BAVMnr=132" TargetMode="External"/><Relationship Id="rId63" Type="http://schemas.openxmlformats.org/officeDocument/2006/relationships/hyperlink" Target="http://www.konkoly.hu/cgi-bin/IBVS?5443" TargetMode="External"/><Relationship Id="rId68" Type="http://schemas.openxmlformats.org/officeDocument/2006/relationships/hyperlink" Target="http://vsolj.cetus-net.org/no39.pdf" TargetMode="External"/><Relationship Id="rId84" Type="http://schemas.openxmlformats.org/officeDocument/2006/relationships/hyperlink" Target="http://www.konkoly.hu/cgi-bin/IBVS?5592" TargetMode="External"/><Relationship Id="rId89" Type="http://schemas.openxmlformats.org/officeDocument/2006/relationships/hyperlink" Target="http://www.bav-astro.de/sfs/BAVM_link.php?BAVMnr=172" TargetMode="External"/><Relationship Id="rId112" Type="http://schemas.openxmlformats.org/officeDocument/2006/relationships/hyperlink" Target="http://www.bav-astro.de/sfs/BAVM_link.php?BAVMnr=178" TargetMode="External"/><Relationship Id="rId133" Type="http://schemas.openxmlformats.org/officeDocument/2006/relationships/hyperlink" Target="http://var.astro.cz/oejv/issues/oejv0116.pdf" TargetMode="External"/><Relationship Id="rId138" Type="http://schemas.openxmlformats.org/officeDocument/2006/relationships/hyperlink" Target="http://www.konkoly.hu/cgi-bin/IBVS?5898" TargetMode="External"/><Relationship Id="rId154" Type="http://schemas.openxmlformats.org/officeDocument/2006/relationships/hyperlink" Target="http://vsolj.cetus-net.org/vsoljno51.pdf" TargetMode="External"/><Relationship Id="rId159" Type="http://schemas.openxmlformats.org/officeDocument/2006/relationships/hyperlink" Target="http://www.bav-astro.de/sfs/BAVM_link.php?BAVMnr=215" TargetMode="External"/><Relationship Id="rId175" Type="http://schemas.openxmlformats.org/officeDocument/2006/relationships/hyperlink" Target="http://www.konkoly.hu/cgi-bin/IBVS?6044" TargetMode="External"/><Relationship Id="rId170" Type="http://schemas.openxmlformats.org/officeDocument/2006/relationships/hyperlink" Target="http://www.bav-astro.de/sfs/BAVM_link.php?BAVMnr=225" TargetMode="External"/><Relationship Id="rId16" Type="http://schemas.openxmlformats.org/officeDocument/2006/relationships/hyperlink" Target="http://www.konkoly.hu/cgi-bin/IBVS?887" TargetMode="External"/><Relationship Id="rId107" Type="http://schemas.openxmlformats.org/officeDocument/2006/relationships/hyperlink" Target="http://www.bav-astro.de/sfs/BAVM_link.php?BAVMnr=178" TargetMode="External"/><Relationship Id="rId11" Type="http://schemas.openxmlformats.org/officeDocument/2006/relationships/hyperlink" Target="http://www.konkoly.hu/cgi-bin/IBVS?887" TargetMode="External"/><Relationship Id="rId32" Type="http://schemas.openxmlformats.org/officeDocument/2006/relationships/hyperlink" Target="http://www.konkoly.hu/cgi-bin/IBVS?2986" TargetMode="External"/><Relationship Id="rId37" Type="http://schemas.openxmlformats.org/officeDocument/2006/relationships/hyperlink" Target="http://www.konkoly.hu/cgi-bin/IBVS?2986" TargetMode="External"/><Relationship Id="rId53" Type="http://schemas.openxmlformats.org/officeDocument/2006/relationships/hyperlink" Target="http://www.konkoly.hu/cgi-bin/IBVS?5056" TargetMode="External"/><Relationship Id="rId58" Type="http://schemas.openxmlformats.org/officeDocument/2006/relationships/hyperlink" Target="http://www.konkoly.hu/cgi-bin/IBVS?5443" TargetMode="External"/><Relationship Id="rId74" Type="http://schemas.openxmlformats.org/officeDocument/2006/relationships/hyperlink" Target="http://www.konkoly.hu/cgi-bin/IBVS?5443" TargetMode="External"/><Relationship Id="rId79" Type="http://schemas.openxmlformats.org/officeDocument/2006/relationships/hyperlink" Target="http://var.astro.cz/oejv/issues/oejv0074.pdf" TargetMode="External"/><Relationship Id="rId102" Type="http://schemas.openxmlformats.org/officeDocument/2006/relationships/hyperlink" Target="http://www.bav-astro.de/sfs/BAVM_link.php?BAVMnr=178" TargetMode="External"/><Relationship Id="rId123" Type="http://schemas.openxmlformats.org/officeDocument/2006/relationships/hyperlink" Target="http://vsolj.cetus-net.org/no45.pdf" TargetMode="External"/><Relationship Id="rId128" Type="http://schemas.openxmlformats.org/officeDocument/2006/relationships/hyperlink" Target="http://www.bav-astro.de/sfs/BAVM_link.php?BAVMnr=193" TargetMode="External"/><Relationship Id="rId144" Type="http://schemas.openxmlformats.org/officeDocument/2006/relationships/hyperlink" Target="http://www.konkoly.hu/cgi-bin/IBVS?5917" TargetMode="External"/><Relationship Id="rId149" Type="http://schemas.openxmlformats.org/officeDocument/2006/relationships/hyperlink" Target="http://vsolj.cetus-net.org/vsoljno50.pdf" TargetMode="External"/><Relationship Id="rId5" Type="http://schemas.openxmlformats.org/officeDocument/2006/relationships/hyperlink" Target="http://www.konkoly.hu/cgi-bin/IBVS?887" TargetMode="External"/><Relationship Id="rId90" Type="http://schemas.openxmlformats.org/officeDocument/2006/relationships/hyperlink" Target="http://var.astro.cz/oejv/issues/oejv0074.pdf" TargetMode="External"/><Relationship Id="rId95" Type="http://schemas.openxmlformats.org/officeDocument/2006/relationships/hyperlink" Target="http://www.bav-astro.de/sfs/BAVM_link.php?BAVMnr=173" TargetMode="External"/><Relationship Id="rId160" Type="http://schemas.openxmlformats.org/officeDocument/2006/relationships/hyperlink" Target="http://www.konkoly.hu/cgi-bin/IBVS?5980" TargetMode="External"/><Relationship Id="rId165" Type="http://schemas.openxmlformats.org/officeDocument/2006/relationships/hyperlink" Target="http://www.konkoly.hu/cgi-bin/IBVS?6044" TargetMode="External"/><Relationship Id="rId181" Type="http://schemas.openxmlformats.org/officeDocument/2006/relationships/hyperlink" Target="http://www.bav-astro.de/sfs/BAVM_link.php?BAVMnr=234" TargetMode="External"/><Relationship Id="rId186" Type="http://schemas.openxmlformats.org/officeDocument/2006/relationships/hyperlink" Target="http://www.bav-astro.de/sfs/BAVM_link.php?BAVMnr=239" TargetMode="External"/><Relationship Id="rId22" Type="http://schemas.openxmlformats.org/officeDocument/2006/relationships/hyperlink" Target="http://www.konkoly.hu/cgi-bin/IBVS?887" TargetMode="External"/><Relationship Id="rId27" Type="http://schemas.openxmlformats.org/officeDocument/2006/relationships/hyperlink" Target="http://www.konkoly.hu/cgi-bin/IBVS?887" TargetMode="External"/><Relationship Id="rId43" Type="http://schemas.openxmlformats.org/officeDocument/2006/relationships/hyperlink" Target="http://vsolj.cetus-net.org/no47.pdf" TargetMode="External"/><Relationship Id="rId48" Type="http://schemas.openxmlformats.org/officeDocument/2006/relationships/hyperlink" Target="http://www.konkoly.hu/cgi-bin/IBVS?5040" TargetMode="External"/><Relationship Id="rId64" Type="http://schemas.openxmlformats.org/officeDocument/2006/relationships/hyperlink" Target="http://www.konkoly.hu/cgi-bin/IBVS?5443" TargetMode="External"/><Relationship Id="rId69" Type="http://schemas.openxmlformats.org/officeDocument/2006/relationships/hyperlink" Target="http://www.konkoly.hu/cgi-bin/IBVS?5341" TargetMode="External"/><Relationship Id="rId113" Type="http://schemas.openxmlformats.org/officeDocument/2006/relationships/hyperlink" Target="http://var.astro.cz/oejv/issues/oejv0074.pdf" TargetMode="External"/><Relationship Id="rId118" Type="http://schemas.openxmlformats.org/officeDocument/2006/relationships/hyperlink" Target="http://www.konkoly.hu/cgi-bin/IBVS?5777" TargetMode="External"/><Relationship Id="rId134" Type="http://schemas.openxmlformats.org/officeDocument/2006/relationships/hyperlink" Target="http://vsolj.cetus-net.org/no46.pdf" TargetMode="External"/><Relationship Id="rId139" Type="http://schemas.openxmlformats.org/officeDocument/2006/relationships/hyperlink" Target="http://www.konkoly.hu/cgi-bin/IBVS?5898" TargetMode="External"/><Relationship Id="rId80" Type="http://schemas.openxmlformats.org/officeDocument/2006/relationships/hyperlink" Target="http://www.konkoly.hu/cgi-bin/IBVS?5583" TargetMode="External"/><Relationship Id="rId85" Type="http://schemas.openxmlformats.org/officeDocument/2006/relationships/hyperlink" Target="http://www.bav-astro.de/sfs/BAVM_link.php?BAVMnr=172" TargetMode="External"/><Relationship Id="rId150" Type="http://schemas.openxmlformats.org/officeDocument/2006/relationships/hyperlink" Target="http://www.konkoly.hu/cgi-bin/IBVS?5980" TargetMode="External"/><Relationship Id="rId155" Type="http://schemas.openxmlformats.org/officeDocument/2006/relationships/hyperlink" Target="http://vsolj.cetus-net.org/vsoljno51.pdf" TargetMode="External"/><Relationship Id="rId171" Type="http://schemas.openxmlformats.org/officeDocument/2006/relationships/hyperlink" Target="http://vsolj.cetus-net.org/vsoljno53.pdf" TargetMode="External"/><Relationship Id="rId176" Type="http://schemas.openxmlformats.org/officeDocument/2006/relationships/hyperlink" Target="http://www.konkoly.hu/cgi-bin/IBVS?6044" TargetMode="External"/><Relationship Id="rId12" Type="http://schemas.openxmlformats.org/officeDocument/2006/relationships/hyperlink" Target="http://www.konkoly.hu/cgi-bin/IBVS?887" TargetMode="External"/><Relationship Id="rId17" Type="http://schemas.openxmlformats.org/officeDocument/2006/relationships/hyperlink" Target="http://www.konkoly.hu/cgi-bin/IBVS?887" TargetMode="External"/><Relationship Id="rId33" Type="http://schemas.openxmlformats.org/officeDocument/2006/relationships/hyperlink" Target="http://www.konkoly.hu/cgi-bin/IBVS?2986" TargetMode="External"/><Relationship Id="rId38" Type="http://schemas.openxmlformats.org/officeDocument/2006/relationships/hyperlink" Target="http://www.bav-astro.de/sfs/BAVM_link.php?BAVMnr=60" TargetMode="External"/><Relationship Id="rId59" Type="http://schemas.openxmlformats.org/officeDocument/2006/relationships/hyperlink" Target="http://var.astro.cz/oejv/issues/oejv0074.pdf" TargetMode="External"/><Relationship Id="rId103" Type="http://schemas.openxmlformats.org/officeDocument/2006/relationships/hyperlink" Target="http://var.astro.cz/oejv/issues/oejv0074.pdf" TargetMode="External"/><Relationship Id="rId108" Type="http://schemas.openxmlformats.org/officeDocument/2006/relationships/hyperlink" Target="http://www.bav-astro.de/sfs/BAVM_link.php?BAVMnr=178" TargetMode="External"/><Relationship Id="rId124" Type="http://schemas.openxmlformats.org/officeDocument/2006/relationships/hyperlink" Target="http://www.konkoly.hu/cgi-bin/IBVS?5736" TargetMode="External"/><Relationship Id="rId129" Type="http://schemas.openxmlformats.org/officeDocument/2006/relationships/hyperlink" Target="http://www.bav-astro.de/sfs/BAVM_link.php?BAVMnr=193" TargetMode="External"/><Relationship Id="rId54" Type="http://schemas.openxmlformats.org/officeDocument/2006/relationships/hyperlink" Target="http://www.konkoly.hu/cgi-bin/IBVS?5056" TargetMode="External"/><Relationship Id="rId70" Type="http://schemas.openxmlformats.org/officeDocument/2006/relationships/hyperlink" Target="http://www.konkoly.hu/cgi-bin/IBVS?5341" TargetMode="External"/><Relationship Id="rId75" Type="http://schemas.openxmlformats.org/officeDocument/2006/relationships/hyperlink" Target="http://www.konkoly.hu/cgi-bin/IBVS?5668" TargetMode="External"/><Relationship Id="rId91" Type="http://schemas.openxmlformats.org/officeDocument/2006/relationships/hyperlink" Target="http://var.astro.cz/oejv/issues/oejv0003.pdf" TargetMode="External"/><Relationship Id="rId96" Type="http://schemas.openxmlformats.org/officeDocument/2006/relationships/hyperlink" Target="http://www.konkoly.hu/cgi-bin/IBVS?5694" TargetMode="External"/><Relationship Id="rId140" Type="http://schemas.openxmlformats.org/officeDocument/2006/relationships/hyperlink" Target="http://www.bav-astro.de/sfs/BAVM_link.php?BAVMnr=203" TargetMode="External"/><Relationship Id="rId145" Type="http://schemas.openxmlformats.org/officeDocument/2006/relationships/hyperlink" Target="http://www.konkoly.hu/cgi-bin/IBVS?5898" TargetMode="External"/><Relationship Id="rId161" Type="http://schemas.openxmlformats.org/officeDocument/2006/relationships/hyperlink" Target="http://vsolj.cetus-net.org/vsoljno51.pdf" TargetMode="External"/><Relationship Id="rId166" Type="http://schemas.openxmlformats.org/officeDocument/2006/relationships/hyperlink" Target="http://www.konkoly.hu/cgi-bin/IBVS?6044" TargetMode="External"/><Relationship Id="rId182" Type="http://schemas.openxmlformats.org/officeDocument/2006/relationships/hyperlink" Target="http://www.bav-astro.de/sfs/BAVM_link.php?BAVMnr=234" TargetMode="External"/><Relationship Id="rId1" Type="http://schemas.openxmlformats.org/officeDocument/2006/relationships/hyperlink" Target="http://www.konkoly.hu/cgi-bin/IBVS?887" TargetMode="External"/><Relationship Id="rId6" Type="http://schemas.openxmlformats.org/officeDocument/2006/relationships/hyperlink" Target="http://www.konkoly.hu/cgi-bin/IBVS?887" TargetMode="External"/><Relationship Id="rId23" Type="http://schemas.openxmlformats.org/officeDocument/2006/relationships/hyperlink" Target="http://www.konkoly.hu/cgi-bin/IBVS?887" TargetMode="External"/><Relationship Id="rId28" Type="http://schemas.openxmlformats.org/officeDocument/2006/relationships/hyperlink" Target="http://www.konkoly.hu/cgi-bin/IBVS?1976" TargetMode="External"/><Relationship Id="rId49" Type="http://schemas.openxmlformats.org/officeDocument/2006/relationships/hyperlink" Target="http://var.astro.cz/oejv/issues/oejv0074.pdf" TargetMode="External"/><Relationship Id="rId114" Type="http://schemas.openxmlformats.org/officeDocument/2006/relationships/hyperlink" Target="http://www.bav-astro.de/sfs/BAVM_link.php?BAVMnr=178" TargetMode="External"/><Relationship Id="rId119" Type="http://schemas.openxmlformats.org/officeDocument/2006/relationships/hyperlink" Target="http://www.konkoly.hu/cgi-bin/IBVS?5777" TargetMode="External"/><Relationship Id="rId44" Type="http://schemas.openxmlformats.org/officeDocument/2006/relationships/hyperlink" Target="http://vsolj.cetus-net.org/no47.pdf" TargetMode="External"/><Relationship Id="rId60" Type="http://schemas.openxmlformats.org/officeDocument/2006/relationships/hyperlink" Target="http://www.konkoly.hu/cgi-bin/IBVS?5594" TargetMode="External"/><Relationship Id="rId65" Type="http://schemas.openxmlformats.org/officeDocument/2006/relationships/hyperlink" Target="http://www.konkoly.hu/cgi-bin/IBVS?5443" TargetMode="External"/><Relationship Id="rId81" Type="http://schemas.openxmlformats.org/officeDocument/2006/relationships/hyperlink" Target="http://www.konkoly.hu/cgi-bin/IBVS?5583" TargetMode="External"/><Relationship Id="rId86" Type="http://schemas.openxmlformats.org/officeDocument/2006/relationships/hyperlink" Target="http://www.bav-astro.de/sfs/BAVM_link.php?BAVMnr=172" TargetMode="External"/><Relationship Id="rId130" Type="http://schemas.openxmlformats.org/officeDocument/2006/relationships/hyperlink" Target="http://www.bav-astro.de/sfs/BAVM_link.php?BAVMnr=193" TargetMode="External"/><Relationship Id="rId135" Type="http://schemas.openxmlformats.org/officeDocument/2006/relationships/hyperlink" Target="http://vsolj.cetus-net.org/no46.pdf" TargetMode="External"/><Relationship Id="rId151" Type="http://schemas.openxmlformats.org/officeDocument/2006/relationships/hyperlink" Target="http://www.konkoly.hu/cgi-bin/IBVS?5943" TargetMode="External"/><Relationship Id="rId156" Type="http://schemas.openxmlformats.org/officeDocument/2006/relationships/hyperlink" Target="http://vsolj.cetus-net.org/vsoljno51.pdf" TargetMode="External"/><Relationship Id="rId177" Type="http://schemas.openxmlformats.org/officeDocument/2006/relationships/hyperlink" Target="http://var.astro.cz/oejv/issues/oejv0160.pdf" TargetMode="External"/><Relationship Id="rId4" Type="http://schemas.openxmlformats.org/officeDocument/2006/relationships/hyperlink" Target="http://www.konkoly.hu/cgi-bin/IBVS?887" TargetMode="External"/><Relationship Id="rId9" Type="http://schemas.openxmlformats.org/officeDocument/2006/relationships/hyperlink" Target="http://www.konkoly.hu/cgi-bin/IBVS?887" TargetMode="External"/><Relationship Id="rId172" Type="http://schemas.openxmlformats.org/officeDocument/2006/relationships/hyperlink" Target="http://vsolj.cetus-net.org/vsoljno53.pdf" TargetMode="External"/><Relationship Id="rId180" Type="http://schemas.openxmlformats.org/officeDocument/2006/relationships/hyperlink" Target="http://www.bav-astro.de/sfs/BAVM_link.php?BAVMnr=234" TargetMode="External"/><Relationship Id="rId13" Type="http://schemas.openxmlformats.org/officeDocument/2006/relationships/hyperlink" Target="http://www.konkoly.hu/cgi-bin/IBVS?887" TargetMode="External"/><Relationship Id="rId18" Type="http://schemas.openxmlformats.org/officeDocument/2006/relationships/hyperlink" Target="http://www.konkoly.hu/cgi-bin/IBVS?887" TargetMode="External"/><Relationship Id="rId39" Type="http://schemas.openxmlformats.org/officeDocument/2006/relationships/hyperlink" Target="http://www.bav-astro.de/sfs/BAVM_link.php?BAVMnr=60" TargetMode="External"/><Relationship Id="rId109" Type="http://schemas.openxmlformats.org/officeDocument/2006/relationships/hyperlink" Target="http://www.konkoly.hu/cgi-bin/IBVS?5694" TargetMode="External"/><Relationship Id="rId34" Type="http://schemas.openxmlformats.org/officeDocument/2006/relationships/hyperlink" Target="http://www.konkoly.hu/cgi-bin/IBVS?2986" TargetMode="External"/><Relationship Id="rId50" Type="http://schemas.openxmlformats.org/officeDocument/2006/relationships/hyperlink" Target="http://var.astro.cz/oejv/issues/oejv0074.pdf" TargetMode="External"/><Relationship Id="rId55" Type="http://schemas.openxmlformats.org/officeDocument/2006/relationships/hyperlink" Target="http://www.konkoly.hu/cgi-bin/IBVS?5443" TargetMode="External"/><Relationship Id="rId76" Type="http://schemas.openxmlformats.org/officeDocument/2006/relationships/hyperlink" Target="http://www.konkoly.hu/cgi-bin/IBVS?5583" TargetMode="External"/><Relationship Id="rId97" Type="http://schemas.openxmlformats.org/officeDocument/2006/relationships/hyperlink" Target="http://www.konkoly.hu/cgi-bin/IBVS?5694" TargetMode="External"/><Relationship Id="rId104" Type="http://schemas.openxmlformats.org/officeDocument/2006/relationships/hyperlink" Target="http://www.bav-astro.de/sfs/BAVM_link.php?BAVMnr=178" TargetMode="External"/><Relationship Id="rId120" Type="http://schemas.openxmlformats.org/officeDocument/2006/relationships/hyperlink" Target="http://www.konkoly.hu/cgi-bin/IBVS?5736" TargetMode="External"/><Relationship Id="rId125" Type="http://schemas.openxmlformats.org/officeDocument/2006/relationships/hyperlink" Target="http://www.konkoly.hu/cgi-bin/IBVS?5746" TargetMode="External"/><Relationship Id="rId141" Type="http://schemas.openxmlformats.org/officeDocument/2006/relationships/hyperlink" Target="http://www.bav-astro.de/sfs/BAVM_link.php?BAVMnr=203" TargetMode="External"/><Relationship Id="rId146" Type="http://schemas.openxmlformats.org/officeDocument/2006/relationships/hyperlink" Target="http://www.konkoly.hu/cgi-bin/IBVS?5980" TargetMode="External"/><Relationship Id="rId167" Type="http://schemas.openxmlformats.org/officeDocument/2006/relationships/hyperlink" Target="http://www.bav-astro.de/sfs/BAVM_link.php?BAVMnr=225" TargetMode="External"/><Relationship Id="rId7" Type="http://schemas.openxmlformats.org/officeDocument/2006/relationships/hyperlink" Target="http://www.konkoly.hu/cgi-bin/IBVS?887" TargetMode="External"/><Relationship Id="rId71" Type="http://schemas.openxmlformats.org/officeDocument/2006/relationships/hyperlink" Target="http://www.konkoly.hu/cgi-bin/IBVS?5443" TargetMode="External"/><Relationship Id="rId92" Type="http://schemas.openxmlformats.org/officeDocument/2006/relationships/hyperlink" Target="http://vsolj.cetus-net.org/no43.pdf" TargetMode="External"/><Relationship Id="rId162" Type="http://schemas.openxmlformats.org/officeDocument/2006/relationships/hyperlink" Target="http://www.konkoly.hu/cgi-bin/IBVS?5980" TargetMode="External"/><Relationship Id="rId183" Type="http://schemas.openxmlformats.org/officeDocument/2006/relationships/hyperlink" Target="http://var.astro.cz/oejv/issues/oejv0160.pdf" TargetMode="External"/><Relationship Id="rId2" Type="http://schemas.openxmlformats.org/officeDocument/2006/relationships/hyperlink" Target="http://www.konkoly.hu/cgi-bin/IBVS?887" TargetMode="External"/><Relationship Id="rId29" Type="http://schemas.openxmlformats.org/officeDocument/2006/relationships/hyperlink" Target="http://www.konkoly.hu/cgi-bin/IBVS?1976" TargetMode="External"/><Relationship Id="rId24" Type="http://schemas.openxmlformats.org/officeDocument/2006/relationships/hyperlink" Target="http://www.konkoly.hu/cgi-bin/IBVS?887" TargetMode="External"/><Relationship Id="rId40" Type="http://schemas.openxmlformats.org/officeDocument/2006/relationships/hyperlink" Target="http://www.bav-astro.de/sfs/BAVM_link.php?BAVMnr=60" TargetMode="External"/><Relationship Id="rId45" Type="http://schemas.openxmlformats.org/officeDocument/2006/relationships/hyperlink" Target="http://vsolj.cetus-net.org/no47.pdf" TargetMode="External"/><Relationship Id="rId66" Type="http://schemas.openxmlformats.org/officeDocument/2006/relationships/hyperlink" Target="http://www.konkoly.hu/cgi-bin/IBVS?5443" TargetMode="External"/><Relationship Id="rId87" Type="http://schemas.openxmlformats.org/officeDocument/2006/relationships/hyperlink" Target="http://www.bav-astro.de/sfs/BAVM_link.php?BAVMnr=172" TargetMode="External"/><Relationship Id="rId110" Type="http://schemas.openxmlformats.org/officeDocument/2006/relationships/hyperlink" Target="http://www.konkoly.hu/cgi-bin/IBVS?5694" TargetMode="External"/><Relationship Id="rId115" Type="http://schemas.openxmlformats.org/officeDocument/2006/relationships/hyperlink" Target="http://www.bav-astro.de/sfs/BAVM_link.php?BAVMnr=178" TargetMode="External"/><Relationship Id="rId131" Type="http://schemas.openxmlformats.org/officeDocument/2006/relationships/hyperlink" Target="http://vsolj.cetus-net.org/no46.pdf" TargetMode="External"/><Relationship Id="rId136" Type="http://schemas.openxmlformats.org/officeDocument/2006/relationships/hyperlink" Target="http://vsolj.cetus-net.org/no46.pdf" TargetMode="External"/><Relationship Id="rId157" Type="http://schemas.openxmlformats.org/officeDocument/2006/relationships/hyperlink" Target="http://www.bav-astro.de/sfs/BAVM_link.php?BAVMnr=215" TargetMode="External"/><Relationship Id="rId178" Type="http://schemas.openxmlformats.org/officeDocument/2006/relationships/hyperlink" Target="http://www.konkoly.hu/cgi-bin/IBVS?6042" TargetMode="External"/><Relationship Id="rId61" Type="http://schemas.openxmlformats.org/officeDocument/2006/relationships/hyperlink" Target="http://www.konkoly.hu/cgi-bin/IBVS?5594" TargetMode="External"/><Relationship Id="rId82" Type="http://schemas.openxmlformats.org/officeDocument/2006/relationships/hyperlink" Target="http://vsolj.cetus-net.org/no42.pdf" TargetMode="External"/><Relationship Id="rId152" Type="http://schemas.openxmlformats.org/officeDocument/2006/relationships/hyperlink" Target="http://www.konkoly.hu/cgi-bin/IBVS?5943" TargetMode="External"/><Relationship Id="rId173" Type="http://schemas.openxmlformats.org/officeDocument/2006/relationships/hyperlink" Target="http://vsolj.cetus-net.org/vsoljno53.pdf" TargetMode="External"/><Relationship Id="rId19" Type="http://schemas.openxmlformats.org/officeDocument/2006/relationships/hyperlink" Target="http://www.konkoly.hu/cgi-bin/IBVS?887" TargetMode="External"/><Relationship Id="rId14" Type="http://schemas.openxmlformats.org/officeDocument/2006/relationships/hyperlink" Target="http://www.konkoly.hu/cgi-bin/IBVS?887" TargetMode="External"/><Relationship Id="rId30" Type="http://schemas.openxmlformats.org/officeDocument/2006/relationships/hyperlink" Target="http://www.konkoly.hu/cgi-bin/IBVS?1976" TargetMode="External"/><Relationship Id="rId35" Type="http://schemas.openxmlformats.org/officeDocument/2006/relationships/hyperlink" Target="http://www.konkoly.hu/cgi-bin/IBVS?2986" TargetMode="External"/><Relationship Id="rId56" Type="http://schemas.openxmlformats.org/officeDocument/2006/relationships/hyperlink" Target="http://www.konkoly.hu/cgi-bin/IBVS?5443" TargetMode="External"/><Relationship Id="rId77" Type="http://schemas.openxmlformats.org/officeDocument/2006/relationships/hyperlink" Target="http://var.astro.cz/oejv/issues/oejv0074.pdf" TargetMode="External"/><Relationship Id="rId100" Type="http://schemas.openxmlformats.org/officeDocument/2006/relationships/hyperlink" Target="http://www.bav-astro.de/sfs/BAVM_link.php?BAVMnr=178" TargetMode="External"/><Relationship Id="rId105" Type="http://schemas.openxmlformats.org/officeDocument/2006/relationships/hyperlink" Target="http://www.bav-astro.de/sfs/BAVM_link.php?BAVMnr=178" TargetMode="External"/><Relationship Id="rId126" Type="http://schemas.openxmlformats.org/officeDocument/2006/relationships/hyperlink" Target="http://www.konkoly.hu/cgi-bin/IBVS?5795" TargetMode="External"/><Relationship Id="rId147" Type="http://schemas.openxmlformats.org/officeDocument/2006/relationships/hyperlink" Target="http://vsolj.cetus-net.org/vsoljno50.pdf" TargetMode="External"/><Relationship Id="rId168" Type="http://schemas.openxmlformats.org/officeDocument/2006/relationships/hyperlink" Target="http://www.bav-astro.de/sfs/BAVM_link.php?BAVMnr=225" TargetMode="External"/><Relationship Id="rId8" Type="http://schemas.openxmlformats.org/officeDocument/2006/relationships/hyperlink" Target="http://www.konkoly.hu/cgi-bin/IBVS?887" TargetMode="External"/><Relationship Id="rId51" Type="http://schemas.openxmlformats.org/officeDocument/2006/relationships/hyperlink" Target="http://var.astro.cz/oejv/issues/oejv0074.pdf" TargetMode="External"/><Relationship Id="rId72" Type="http://schemas.openxmlformats.org/officeDocument/2006/relationships/hyperlink" Target="http://www.konkoly.hu/cgi-bin/IBVS?5443" TargetMode="External"/><Relationship Id="rId93" Type="http://schemas.openxmlformats.org/officeDocument/2006/relationships/hyperlink" Target="http://www.bav-astro.de/sfs/BAVM_link.php?BAVMnr=173" TargetMode="External"/><Relationship Id="rId98" Type="http://schemas.openxmlformats.org/officeDocument/2006/relationships/hyperlink" Target="http://var.astro.cz/oejv/issues/oejv0003.pdf" TargetMode="External"/><Relationship Id="rId121" Type="http://schemas.openxmlformats.org/officeDocument/2006/relationships/hyperlink" Target="http://www.konkoly.hu/cgi-bin/IBVS?5746" TargetMode="External"/><Relationship Id="rId142" Type="http://schemas.openxmlformats.org/officeDocument/2006/relationships/hyperlink" Target="http://vsolj.cetus-net.org/vsoljno50.pdf" TargetMode="External"/><Relationship Id="rId163" Type="http://schemas.openxmlformats.org/officeDocument/2006/relationships/hyperlink" Target="http://www.konkoly.hu/cgi-bin/IBVS?5960" TargetMode="External"/><Relationship Id="rId184" Type="http://schemas.openxmlformats.org/officeDocument/2006/relationships/hyperlink" Target="http://www.bav-astro.de/sfs/BAVM_link.php?BAVMnr=239" TargetMode="External"/><Relationship Id="rId3" Type="http://schemas.openxmlformats.org/officeDocument/2006/relationships/hyperlink" Target="http://www.konkoly.hu/cgi-bin/IBVS?887" TargetMode="External"/><Relationship Id="rId25" Type="http://schemas.openxmlformats.org/officeDocument/2006/relationships/hyperlink" Target="http://www.konkoly.hu/cgi-bin/IBVS?887" TargetMode="External"/><Relationship Id="rId46" Type="http://schemas.openxmlformats.org/officeDocument/2006/relationships/hyperlink" Target="http://vsolj.cetus-net.org/no37.pdf" TargetMode="External"/><Relationship Id="rId67" Type="http://schemas.openxmlformats.org/officeDocument/2006/relationships/hyperlink" Target="http://www.konkoly.hu/cgi-bin/IBVS?5443" TargetMode="External"/><Relationship Id="rId116" Type="http://schemas.openxmlformats.org/officeDocument/2006/relationships/hyperlink" Target="http://www.konkoly.hu/cgi-bin/IBVS?5777" TargetMode="External"/><Relationship Id="rId137" Type="http://schemas.openxmlformats.org/officeDocument/2006/relationships/hyperlink" Target="http://www.konkoly.hu/cgi-bin/IBVS?5814" TargetMode="External"/><Relationship Id="rId158" Type="http://schemas.openxmlformats.org/officeDocument/2006/relationships/hyperlink" Target="http://www.bav-astro.de/sfs/BAVM_link.php?BAVMnr=215" TargetMode="External"/><Relationship Id="rId20" Type="http://schemas.openxmlformats.org/officeDocument/2006/relationships/hyperlink" Target="http://www.konkoly.hu/cgi-bin/IBVS?887" TargetMode="External"/><Relationship Id="rId41" Type="http://schemas.openxmlformats.org/officeDocument/2006/relationships/hyperlink" Target="http://www.bav-astro.de/sfs/BAVM_link.php?BAVMnr=60" TargetMode="External"/><Relationship Id="rId62" Type="http://schemas.openxmlformats.org/officeDocument/2006/relationships/hyperlink" Target="http://www.konkoly.hu/cgi-bin/IBVS?5443" TargetMode="External"/><Relationship Id="rId83" Type="http://schemas.openxmlformats.org/officeDocument/2006/relationships/hyperlink" Target="http://www.konkoly.hu/cgi-bin/IBVS?5694" TargetMode="External"/><Relationship Id="rId88" Type="http://schemas.openxmlformats.org/officeDocument/2006/relationships/hyperlink" Target="http://www.bav-astro.de/sfs/BAVM_link.php?BAVMnr=172" TargetMode="External"/><Relationship Id="rId111" Type="http://schemas.openxmlformats.org/officeDocument/2006/relationships/hyperlink" Target="http://www.bav-astro.de/sfs/BAVM_link.php?BAVMnr=220" TargetMode="External"/><Relationship Id="rId132" Type="http://schemas.openxmlformats.org/officeDocument/2006/relationships/hyperlink" Target="http://vsolj.cetus-net.org/no46.pdf" TargetMode="External"/><Relationship Id="rId153" Type="http://schemas.openxmlformats.org/officeDocument/2006/relationships/hyperlink" Target="http://www.konkoly.hu/cgi-bin/IBVS?5980" TargetMode="External"/><Relationship Id="rId174" Type="http://schemas.openxmlformats.org/officeDocument/2006/relationships/hyperlink" Target="http://var.astro.cz/oejv/issues/oejv0160.pdf" TargetMode="External"/><Relationship Id="rId179" Type="http://schemas.openxmlformats.org/officeDocument/2006/relationships/hyperlink" Target="http://www.bav-astro.de/sfs/BAVM_link.php?BAVMnr=232" TargetMode="External"/><Relationship Id="rId15" Type="http://schemas.openxmlformats.org/officeDocument/2006/relationships/hyperlink" Target="http://www.konkoly.hu/cgi-bin/IBVS?887" TargetMode="External"/><Relationship Id="rId36" Type="http://schemas.openxmlformats.org/officeDocument/2006/relationships/hyperlink" Target="http://www.konkoly.hu/cgi-bin/IBVS?2986" TargetMode="External"/><Relationship Id="rId57" Type="http://schemas.openxmlformats.org/officeDocument/2006/relationships/hyperlink" Target="http://www.konkoly.hu/cgi-bin/IBVS?5443" TargetMode="External"/><Relationship Id="rId106" Type="http://schemas.openxmlformats.org/officeDocument/2006/relationships/hyperlink" Target="http://www.bav-astro.de/sfs/BAVM_link.php?BAVMnr=178" TargetMode="External"/><Relationship Id="rId127" Type="http://schemas.openxmlformats.org/officeDocument/2006/relationships/hyperlink" Target="http://www.konkoly.hu/cgi-bin/IBVS?5898" TargetMode="External"/><Relationship Id="rId10" Type="http://schemas.openxmlformats.org/officeDocument/2006/relationships/hyperlink" Target="http://www.konkoly.hu/cgi-bin/IBVS?887" TargetMode="External"/><Relationship Id="rId31" Type="http://schemas.openxmlformats.org/officeDocument/2006/relationships/hyperlink" Target="http://www.konkoly.hu/cgi-bin/IBVS?1976" TargetMode="External"/><Relationship Id="rId52" Type="http://schemas.openxmlformats.org/officeDocument/2006/relationships/hyperlink" Target="http://www.konkoly.hu/cgi-bin/IBVS?5056" TargetMode="External"/><Relationship Id="rId73" Type="http://schemas.openxmlformats.org/officeDocument/2006/relationships/hyperlink" Target="http://www.konkoly.hu/cgi-bin/IBVS?5443" TargetMode="External"/><Relationship Id="rId78" Type="http://schemas.openxmlformats.org/officeDocument/2006/relationships/hyperlink" Target="http://www.bav-astro.de/sfs/BAVM_link.php?BAVMnr=172" TargetMode="External"/><Relationship Id="rId94" Type="http://schemas.openxmlformats.org/officeDocument/2006/relationships/hyperlink" Target="http://www.bav-astro.de/sfs/BAVM_link.php?BAVMnr=173" TargetMode="External"/><Relationship Id="rId99" Type="http://schemas.openxmlformats.org/officeDocument/2006/relationships/hyperlink" Target="http://vsolj.cetus-net.org/no44.pdf" TargetMode="External"/><Relationship Id="rId101" Type="http://schemas.openxmlformats.org/officeDocument/2006/relationships/hyperlink" Target="http://www.bav-astro.de/sfs/BAVM_link.php?BAVMnr=178" TargetMode="External"/><Relationship Id="rId122" Type="http://schemas.openxmlformats.org/officeDocument/2006/relationships/hyperlink" Target="http://vsolj.cetus-net.org/no45.pdf" TargetMode="External"/><Relationship Id="rId143" Type="http://schemas.openxmlformats.org/officeDocument/2006/relationships/hyperlink" Target="http://www.konkoly.hu/cgi-bin/IBVS?5898" TargetMode="External"/><Relationship Id="rId148" Type="http://schemas.openxmlformats.org/officeDocument/2006/relationships/hyperlink" Target="http://vsolj.cetus-net.org/vsoljno50.pdf" TargetMode="External"/><Relationship Id="rId164" Type="http://schemas.openxmlformats.org/officeDocument/2006/relationships/hyperlink" Target="http://www.konkoly.hu/cgi-bin/IBVS?5960" TargetMode="External"/><Relationship Id="rId169" Type="http://schemas.openxmlformats.org/officeDocument/2006/relationships/hyperlink" Target="http://www.bav-astro.de/sfs/BAVM_link.php?BAVMnr=225" TargetMode="External"/><Relationship Id="rId185" Type="http://schemas.openxmlformats.org/officeDocument/2006/relationships/hyperlink" Target="http://www.bav-astro.de/sfs/BAVM_link.php?BAVMnr=239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2"/>
  </sheetPr>
  <dimension ref="A1:AL1379"/>
  <sheetViews>
    <sheetView tabSelected="1" workbookViewId="0">
      <pane xSplit="13" ySplit="22" topLeftCell="N818" activePane="bottomRight" state="frozen"/>
      <selection pane="topRight" activeCell="N1" sqref="N1"/>
      <selection pane="bottomLeft" activeCell="A23" sqref="A23"/>
      <selection pane="bottomRight" activeCell="F16" sqref="F16"/>
    </sheetView>
  </sheetViews>
  <sheetFormatPr defaultColWidth="10.28515625" defaultRowHeight="12.75" x14ac:dyDescent="0.2"/>
  <cols>
    <col min="1" max="1" width="17" customWidth="1"/>
    <col min="2" max="2" width="5.85546875" customWidth="1"/>
    <col min="3" max="3" width="16.7109375" customWidth="1"/>
    <col min="4" max="4" width="13.140625" customWidth="1"/>
    <col min="5" max="5" width="11.42578125" customWidth="1"/>
    <col min="6" max="6" width="16.28515625" customWidth="1"/>
    <col min="7" max="7" width="10.28515625" customWidth="1"/>
    <col min="8" max="15" width="7.42578125" customWidth="1"/>
    <col min="16" max="16" width="8.5703125" customWidth="1"/>
    <col min="17" max="17" width="12.42578125" customWidth="1"/>
  </cols>
  <sheetData>
    <row r="1" spans="1:38" ht="21" thickBot="1" x14ac:dyDescent="0.35">
      <c r="A1" s="1" t="s">
        <v>167</v>
      </c>
      <c r="V1" s="16" t="s">
        <v>2085</v>
      </c>
      <c r="W1" s="16" t="s">
        <v>2090</v>
      </c>
      <c r="AA1">
        <v>-13467</v>
      </c>
      <c r="AB1">
        <v>2.1787560006487183E-2</v>
      </c>
      <c r="AD1">
        <v>-1698.5</v>
      </c>
      <c r="AE1">
        <v>5.019980002543889E-3</v>
      </c>
      <c r="AG1">
        <v>0</v>
      </c>
      <c r="AH1">
        <v>0</v>
      </c>
      <c r="AK1">
        <v>-109301</v>
      </c>
      <c r="AL1">
        <v>0.17341468000267923</v>
      </c>
    </row>
    <row r="2" spans="1:38" ht="12.95" customHeight="1" x14ac:dyDescent="0.2">
      <c r="A2" t="s">
        <v>2062</v>
      </c>
      <c r="B2" s="225" t="s">
        <v>2248</v>
      </c>
      <c r="E2" s="219" t="s">
        <v>2244</v>
      </c>
      <c r="F2" s="224" t="s">
        <v>2247</v>
      </c>
      <c r="V2">
        <v>-20000</v>
      </c>
      <c r="W2">
        <f t="shared" ref="W2:W34" si="0">+D$11+D$12*V2+D$13*V2^2</f>
        <v>1.4178610715744947E-2</v>
      </c>
      <c r="AA2">
        <v>-13462.5</v>
      </c>
      <c r="AB2">
        <v>2.2179500003403518E-2</v>
      </c>
      <c r="AD2">
        <v>-1562</v>
      </c>
      <c r="AE2">
        <v>2.2421600006055087E-3</v>
      </c>
      <c r="AG2">
        <v>13.5</v>
      </c>
      <c r="AH2">
        <v>-1.4241799945011735E-3</v>
      </c>
      <c r="AK2">
        <v>-106020</v>
      </c>
      <c r="AL2">
        <v>0.18329359999916051</v>
      </c>
    </row>
    <row r="3" spans="1:38" ht="12.95" customHeight="1" thickBot="1" x14ac:dyDescent="0.25">
      <c r="A3" s="10" t="s">
        <v>2234</v>
      </c>
      <c r="C3" s="162" t="s">
        <v>166</v>
      </c>
      <c r="E3" s="217" t="s">
        <v>2056</v>
      </c>
      <c r="F3" s="223">
        <v>1</v>
      </c>
      <c r="V3">
        <v>-17500</v>
      </c>
      <c r="W3">
        <f t="shared" si="0"/>
        <v>1.1089402054717052E-2</v>
      </c>
      <c r="AA3">
        <v>-12508</v>
      </c>
      <c r="AB3">
        <v>1.542543999676127E-2</v>
      </c>
      <c r="AD3">
        <v>-1561.5</v>
      </c>
      <c r="AE3">
        <v>6.3968200047384016E-3</v>
      </c>
      <c r="AG3">
        <v>22</v>
      </c>
      <c r="AH3">
        <v>-1.794960000552237E-3</v>
      </c>
      <c r="AK3">
        <v>-105721</v>
      </c>
      <c r="AL3">
        <v>0.19078028000149061</v>
      </c>
    </row>
    <row r="4" spans="1:38" ht="12.95" customHeight="1" thickTop="1" thickBot="1" x14ac:dyDescent="0.25">
      <c r="A4" s="14" t="s">
        <v>2065</v>
      </c>
      <c r="C4" s="4">
        <v>41220.303599999999</v>
      </c>
      <c r="D4" s="216">
        <v>0.23369068000000001</v>
      </c>
      <c r="E4" s="217" t="s">
        <v>2057</v>
      </c>
      <c r="F4" s="220">
        <f ca="1">NOW()+15018.5+$C$5/24</f>
        <v>60574.796597800923</v>
      </c>
      <c r="V4">
        <v>-15000</v>
      </c>
      <c r="W4">
        <f t="shared" si="0"/>
        <v>8.341679953706875E-3</v>
      </c>
      <c r="AA4">
        <v>-12453</v>
      </c>
      <c r="AB4">
        <v>2.4438040003587957E-2</v>
      </c>
      <c r="AD4">
        <v>-1510</v>
      </c>
      <c r="AE4">
        <v>2.3268000004463829E-3</v>
      </c>
      <c r="AG4">
        <v>26.5</v>
      </c>
      <c r="AH4">
        <v>-2.0030199957545847E-3</v>
      </c>
      <c r="AK4">
        <v>-103152.5</v>
      </c>
      <c r="AL4">
        <v>0.16326870000193594</v>
      </c>
    </row>
    <row r="5" spans="1:38" ht="12.95" customHeight="1" thickTop="1" x14ac:dyDescent="0.2">
      <c r="A5" s="163" t="s">
        <v>2052</v>
      </c>
      <c r="B5" s="45"/>
      <c r="C5" s="100">
        <v>-9.5</v>
      </c>
      <c r="D5" s="45" t="s">
        <v>2053</v>
      </c>
      <c r="E5" s="217" t="s">
        <v>2058</v>
      </c>
      <c r="F5" s="220">
        <f ca="1">ROUND(2*($F$4-$C$7)/$C$8,0)/2+$F$3</f>
        <v>82822</v>
      </c>
      <c r="V5">
        <v>-12500</v>
      </c>
      <c r="W5">
        <f t="shared" si="0"/>
        <v>5.9354444127144189E-3</v>
      </c>
      <c r="AA5">
        <v>-12370.5</v>
      </c>
      <c r="AB5">
        <v>1.4956939994590357E-2</v>
      </c>
      <c r="AD5">
        <v>-1438</v>
      </c>
      <c r="AE5">
        <v>4.5978400012245402E-3</v>
      </c>
      <c r="AG5">
        <v>124</v>
      </c>
      <c r="AH5">
        <v>3.7556800016318448E-3</v>
      </c>
      <c r="AK5">
        <v>-101368</v>
      </c>
      <c r="AL5">
        <v>0.16125024000211852</v>
      </c>
    </row>
    <row r="6" spans="1:38" ht="12.95" customHeight="1" x14ac:dyDescent="0.2">
      <c r="A6" s="14" t="s">
        <v>2066</v>
      </c>
      <c r="E6" s="217" t="s">
        <v>2059</v>
      </c>
      <c r="F6" s="220">
        <f ca="1">ROUND(2*($F$4-$C$15)/$C$16,0)/2+$F$3</f>
        <v>1043.5</v>
      </c>
      <c r="V6">
        <v>-10000</v>
      </c>
      <c r="W6">
        <f t="shared" si="0"/>
        <v>3.8706954317396817E-3</v>
      </c>
      <c r="AA6">
        <v>-12007</v>
      </c>
      <c r="AB6">
        <v>1.7394759997841902E-2</v>
      </c>
      <c r="AD6">
        <v>-1437.5</v>
      </c>
      <c r="AE6">
        <v>6.7524999976740219E-3</v>
      </c>
      <c r="AG6">
        <v>124.5</v>
      </c>
      <c r="AH6">
        <v>-8.965999586507678E-5</v>
      </c>
      <c r="AK6">
        <v>-100979.5</v>
      </c>
      <c r="AL6">
        <v>0.15642106000086642</v>
      </c>
    </row>
    <row r="7" spans="1:38" ht="12.95" customHeight="1" x14ac:dyDescent="0.2">
      <c r="A7" t="s">
        <v>2067</v>
      </c>
      <c r="C7" s="2">
        <v>41220.303599999999</v>
      </c>
      <c r="D7" s="225"/>
      <c r="E7" s="217" t="s">
        <v>2245</v>
      </c>
      <c r="F7" s="221">
        <f ca="1">+$C$15+$C$16*$F$6-15018.5-$C$5/24</f>
        <v>45556.957073659571</v>
      </c>
      <c r="V7">
        <v>-7500</v>
      </c>
      <c r="W7">
        <f t="shared" si="0"/>
        <v>2.1474330107826645E-3</v>
      </c>
      <c r="AA7">
        <v>-11806.5</v>
      </c>
      <c r="AB7">
        <v>2.6413419996970333E-2</v>
      </c>
      <c r="AD7">
        <v>-1434</v>
      </c>
      <c r="AE7">
        <v>2.8351200016913936E-3</v>
      </c>
      <c r="AG7">
        <v>132.5</v>
      </c>
      <c r="AH7">
        <v>-3.61509999493137E-3</v>
      </c>
      <c r="AK7">
        <v>-99939</v>
      </c>
      <c r="AL7">
        <v>0.18126852000204963</v>
      </c>
    </row>
    <row r="8" spans="1:38" ht="12.95" customHeight="1" x14ac:dyDescent="0.2">
      <c r="A8" t="s">
        <v>2068</v>
      </c>
      <c r="C8" s="2">
        <v>0.23369068000000001</v>
      </c>
      <c r="D8" s="225"/>
      <c r="E8" s="218" t="s">
        <v>2246</v>
      </c>
      <c r="F8" s="222">
        <f ca="1">+($C$15+$C$16*$F$6)-($C$16/2)-15018.5-$C$5/24</f>
        <v>45556.840227007349</v>
      </c>
      <c r="V8">
        <v>-5000</v>
      </c>
      <c r="W8">
        <f t="shared" si="0"/>
        <v>7.6565714984336741E-4</v>
      </c>
      <c r="AA8">
        <v>-10731.5</v>
      </c>
      <c r="AB8">
        <v>2.3932420001074206E-2</v>
      </c>
      <c r="AD8">
        <v>-1429</v>
      </c>
      <c r="AE8">
        <v>5.3817200023331679E-3</v>
      </c>
      <c r="AG8">
        <v>133</v>
      </c>
      <c r="AH8">
        <v>-2.4604400023235939E-3</v>
      </c>
      <c r="AK8">
        <v>-99717</v>
      </c>
      <c r="AL8">
        <v>0.1659375600029307</v>
      </c>
    </row>
    <row r="9" spans="1:38" ht="12.95" customHeight="1" x14ac:dyDescent="0.2">
      <c r="A9" s="41" t="s">
        <v>19</v>
      </c>
      <c r="B9" s="162">
        <v>460</v>
      </c>
      <c r="C9" s="167" t="str">
        <f>"F"&amp;B9</f>
        <v>F460</v>
      </c>
      <c r="D9" s="167" t="str">
        <f>"G"&amp;B9</f>
        <v>G460</v>
      </c>
      <c r="V9">
        <v>-2500</v>
      </c>
      <c r="W9">
        <f t="shared" si="0"/>
        <v>-2.7463215107821019E-4</v>
      </c>
      <c r="AA9">
        <v>-10617</v>
      </c>
      <c r="AB9">
        <v>2.234956000756938E-2</v>
      </c>
      <c r="AD9">
        <v>-1425</v>
      </c>
      <c r="AE9">
        <v>5.6190000032074749E-3</v>
      </c>
      <c r="AG9">
        <v>1326.5</v>
      </c>
      <c r="AH9">
        <v>7.1297999966191128E-4</v>
      </c>
      <c r="AK9">
        <v>-99606</v>
      </c>
      <c r="AL9">
        <v>0.14527208000436076</v>
      </c>
    </row>
    <row r="10" spans="1:38" ht="12.95" customHeight="1" thickBot="1" x14ac:dyDescent="0.25">
      <c r="C10" s="16" t="s">
        <v>2069</v>
      </c>
      <c r="D10" s="16" t="s">
        <v>2070</v>
      </c>
      <c r="V10">
        <v>0</v>
      </c>
      <c r="W10">
        <f t="shared" si="0"/>
        <v>-9.7343489198206798E-4</v>
      </c>
      <c r="AA10">
        <v>-9375</v>
      </c>
      <c r="AB10">
        <v>1.1524999994435348E-2</v>
      </c>
      <c r="AD10">
        <v>-260.5</v>
      </c>
      <c r="AE10">
        <v>1.8221399950562045E-3</v>
      </c>
      <c r="AG10">
        <v>1330.5</v>
      </c>
      <c r="AH10">
        <v>9.5026000053621829E-4</v>
      </c>
      <c r="AK10">
        <v>-98244</v>
      </c>
      <c r="AL10">
        <v>0.14956592000089586</v>
      </c>
    </row>
    <row r="11" spans="1:38" ht="12.95" customHeight="1" thickTop="1" x14ac:dyDescent="0.2">
      <c r="A11" t="s">
        <v>2071</v>
      </c>
      <c r="C11" s="44">
        <f ca="1">INTERCEPT(INDIRECT(D9):G988,INDIRECT(C9):$F988)</f>
        <v>-7.2373277669141395E-2</v>
      </c>
      <c r="D11">
        <f>E11*F11</f>
        <v>-9.7343489198206798E-4</v>
      </c>
      <c r="E11" s="11">
        <v>-0.97343489198206801</v>
      </c>
      <c r="F11" s="9">
        <v>1E-3</v>
      </c>
      <c r="V11">
        <v>2500</v>
      </c>
      <c r="W11">
        <f t="shared" si="0"/>
        <v>-1.3307510728682061E-3</v>
      </c>
      <c r="AA11">
        <v>-9277</v>
      </c>
      <c r="AB11">
        <v>8.8383600013912655E-3</v>
      </c>
      <c r="AD11">
        <v>-29</v>
      </c>
      <c r="AE11">
        <v>5.2971999684814364E-4</v>
      </c>
      <c r="AG11">
        <v>1442</v>
      </c>
      <c r="AH11">
        <v>4.4394400028977543E-3</v>
      </c>
      <c r="AK11">
        <v>-98129</v>
      </c>
      <c r="AL11">
        <v>0.16713772000002791</v>
      </c>
    </row>
    <row r="12" spans="1:38" ht="12.95" customHeight="1" x14ac:dyDescent="0.2">
      <c r="A12" t="s">
        <v>2072</v>
      </c>
      <c r="C12" s="44">
        <f ca="1">SLOPE(INDIRECT(D9):G988,INDIRECT(C9):$F988)</f>
        <v>2.6244391119118914E-6</v>
      </c>
      <c r="D12">
        <f>E12*F12</f>
        <v>-2.1122378435799919E-7</v>
      </c>
      <c r="E12" s="12">
        <v>-2.112237843579992</v>
      </c>
      <c r="F12" s="9">
        <v>9.9999999999999995E-8</v>
      </c>
      <c r="V12">
        <v>5000</v>
      </c>
      <c r="W12">
        <f t="shared" si="0"/>
        <v>-1.3465806937366246E-3</v>
      </c>
      <c r="AA12">
        <v>-9260</v>
      </c>
      <c r="AB12">
        <v>1.8096799998602364E-2</v>
      </c>
      <c r="AD12">
        <v>0</v>
      </c>
      <c r="AE12">
        <v>-8.0000000161817297E-4</v>
      </c>
      <c r="AG12">
        <v>1562.5</v>
      </c>
      <c r="AH12">
        <v>-5.8749999880092219E-4</v>
      </c>
      <c r="AK12">
        <v>-96593</v>
      </c>
      <c r="AL12">
        <v>0.15825324000252294</v>
      </c>
    </row>
    <row r="13" spans="1:38" ht="12.95" customHeight="1" thickBot="1" x14ac:dyDescent="0.25">
      <c r="A13" t="s">
        <v>2073</v>
      </c>
      <c r="D13">
        <f>E13*F13</f>
        <v>2.731892480141758E-11</v>
      </c>
      <c r="E13" s="13">
        <v>2.7318924801417581</v>
      </c>
      <c r="F13" s="9">
        <v>9.9999999999999994E-12</v>
      </c>
      <c r="V13">
        <v>7500</v>
      </c>
      <c r="W13">
        <f t="shared" si="0"/>
        <v>-1.0209237545873232E-3</v>
      </c>
      <c r="AA13">
        <v>-9259.5</v>
      </c>
      <c r="AB13">
        <v>1.0251460000290535E-2</v>
      </c>
      <c r="AD13">
        <v>0</v>
      </c>
      <c r="AE13">
        <v>0</v>
      </c>
      <c r="AG13">
        <v>1574.5</v>
      </c>
      <c r="AH13">
        <v>-2.5756599934538826E-3</v>
      </c>
      <c r="AK13">
        <v>-96456</v>
      </c>
      <c r="AL13">
        <v>0.15263008000329137</v>
      </c>
    </row>
    <row r="14" spans="1:38" ht="12.95" customHeight="1" thickTop="1" x14ac:dyDescent="0.2">
      <c r="A14" t="s">
        <v>2074</v>
      </c>
      <c r="E14">
        <f>SUM(T21:T1616)</f>
        <v>0.13257197952340094</v>
      </c>
      <c r="V14">
        <v>10000</v>
      </c>
      <c r="W14">
        <f t="shared" si="0"/>
        <v>-3.5378025542030182E-4</v>
      </c>
      <c r="AA14">
        <v>-9255.5</v>
      </c>
      <c r="AB14">
        <v>6.4887400003499351E-3</v>
      </c>
      <c r="AD14">
        <v>13.5</v>
      </c>
      <c r="AE14">
        <v>-1.4241799945011735E-3</v>
      </c>
      <c r="AG14">
        <v>1596.5</v>
      </c>
      <c r="AH14">
        <v>-6.7062000016449019E-4</v>
      </c>
      <c r="AK14">
        <v>-94924.5</v>
      </c>
      <c r="AL14">
        <v>0.1863536600030784</v>
      </c>
    </row>
    <row r="15" spans="1:38" ht="12.95" customHeight="1" x14ac:dyDescent="0.2">
      <c r="A15" s="15" t="s">
        <v>2075</v>
      </c>
      <c r="C15" s="37">
        <f ca="1">(C7+C11)+(C8+C12)*INT(MAX(F21:F3516))</f>
        <v>60331.202277144024</v>
      </c>
      <c r="D15" s="20">
        <f>+C7+INT(MAX(F21:F1571))*C8+D11+D12*INT(MAX(F21:F4006))+D13*INT(MAX(F21:F4033)^2)</f>
        <v>60331.224483549893</v>
      </c>
      <c r="E15" s="102"/>
      <c r="F15" s="100"/>
      <c r="V15">
        <v>12500</v>
      </c>
      <c r="W15">
        <f t="shared" si="0"/>
        <v>6.5484980376443944E-4</v>
      </c>
      <c r="AA15">
        <v>-9238.5</v>
      </c>
      <c r="AB15">
        <v>1.6747180001402739E-2</v>
      </c>
      <c r="AD15">
        <v>22</v>
      </c>
      <c r="AE15">
        <v>-1.794960000552237E-3</v>
      </c>
      <c r="AG15">
        <v>1605</v>
      </c>
      <c r="AH15">
        <v>-8.1414000014774501E-3</v>
      </c>
      <c r="AK15">
        <v>-93699.5</v>
      </c>
      <c r="AL15">
        <v>0.15727066000181367</v>
      </c>
    </row>
    <row r="16" spans="1:38" ht="12.95" customHeight="1" x14ac:dyDescent="0.2">
      <c r="A16" s="14" t="s">
        <v>2076</v>
      </c>
      <c r="C16" s="38">
        <f ca="1">+C8+C12</f>
        <v>0.23369330443911193</v>
      </c>
      <c r="D16" s="20">
        <f>+C8+D12+2*D13*MAX(F21:F9427)</f>
        <v>0.23369493697759941</v>
      </c>
      <c r="E16" s="102"/>
      <c r="F16" s="164"/>
      <c r="V16">
        <v>15000</v>
      </c>
      <c r="W16">
        <f t="shared" si="0"/>
        <v>2.0049664229668997E-3</v>
      </c>
      <c r="AA16">
        <v>-9123</v>
      </c>
      <c r="AB16">
        <v>1.9473640000796877E-2</v>
      </c>
      <c r="AD16">
        <v>26.5</v>
      </c>
      <c r="AE16">
        <v>-2.0030199957545847E-3</v>
      </c>
      <c r="AG16">
        <v>1609</v>
      </c>
      <c r="AH16">
        <v>-8.9041199971688911E-3</v>
      </c>
      <c r="AK16">
        <v>-93499</v>
      </c>
      <c r="AL16">
        <v>0.15628932000254281</v>
      </c>
    </row>
    <row r="17" spans="1:38" ht="12.95" customHeight="1" thickBot="1" x14ac:dyDescent="0.25">
      <c r="A17" s="44" t="s">
        <v>8</v>
      </c>
      <c r="C17">
        <f>COUNT(C21:C2174)</f>
        <v>816</v>
      </c>
      <c r="E17" s="102"/>
      <c r="F17" s="164"/>
      <c r="S17">
        <f>COUNT(S21:S639)</f>
        <v>602</v>
      </c>
      <c r="V17">
        <v>17500</v>
      </c>
      <c r="W17">
        <f t="shared" si="0"/>
        <v>3.69656960218708E-3</v>
      </c>
      <c r="AA17">
        <v>-9115</v>
      </c>
      <c r="AB17">
        <v>2.5948200003767852E-2</v>
      </c>
      <c r="AD17">
        <v>124</v>
      </c>
      <c r="AE17">
        <v>3.7556800016318448E-3</v>
      </c>
      <c r="AG17">
        <v>1617.5</v>
      </c>
      <c r="AH17">
        <v>-9.2749000032199547E-3</v>
      </c>
      <c r="AK17">
        <v>-93208.5</v>
      </c>
      <c r="AL17">
        <v>0.15414678000161075</v>
      </c>
    </row>
    <row r="18" spans="1:38" ht="12.95" customHeight="1" thickTop="1" thickBot="1" x14ac:dyDescent="0.25">
      <c r="A18" s="14" t="s">
        <v>2054</v>
      </c>
      <c r="C18" s="39">
        <f ca="1">+C15</f>
        <v>60331.202277144024</v>
      </c>
      <c r="D18" s="40">
        <f ca="1">C16</f>
        <v>0.23369330443911193</v>
      </c>
      <c r="E18" s="102"/>
      <c r="F18" s="20"/>
      <c r="V18">
        <v>20000</v>
      </c>
      <c r="W18">
        <f t="shared" si="0"/>
        <v>5.729659341424981E-3</v>
      </c>
      <c r="AA18">
        <v>-7842.5</v>
      </c>
      <c r="AB18">
        <v>1.455790000181878E-2</v>
      </c>
      <c r="AD18">
        <v>124.5</v>
      </c>
      <c r="AE18">
        <v>-8.965999586507678E-5</v>
      </c>
      <c r="AG18">
        <v>1618</v>
      </c>
      <c r="AH18">
        <v>1.8797599987010472E-3</v>
      </c>
      <c r="AK18">
        <v>-93191.5</v>
      </c>
      <c r="AL18">
        <v>0.16540522000286728</v>
      </c>
    </row>
    <row r="19" spans="1:38" ht="12.95" customHeight="1" thickBot="1" x14ac:dyDescent="0.25">
      <c r="A19" s="14" t="s">
        <v>2055</v>
      </c>
      <c r="C19" s="42">
        <f>+D15</f>
        <v>60331.224483549893</v>
      </c>
      <c r="D19" s="43">
        <f>+D16</f>
        <v>0.23369493697759941</v>
      </c>
      <c r="E19" s="102"/>
      <c r="F19" s="165"/>
      <c r="G19" t="s">
        <v>2078</v>
      </c>
      <c r="O19" t="s">
        <v>2079</v>
      </c>
      <c r="V19">
        <v>22500</v>
      </c>
      <c r="W19">
        <f t="shared" si="0"/>
        <v>8.1042356406806002E-3</v>
      </c>
      <c r="AA19">
        <v>-7839</v>
      </c>
      <c r="AB19">
        <v>1.3640519995533396E-2</v>
      </c>
      <c r="AD19">
        <v>132.5</v>
      </c>
      <c r="AE19">
        <v>-3.61509999493137E-3</v>
      </c>
      <c r="AG19">
        <v>1618.5</v>
      </c>
      <c r="AH19">
        <v>-1.0965579996991437E-2</v>
      </c>
      <c r="AK19">
        <v>-90401</v>
      </c>
      <c r="AL19">
        <v>0.17056267999942065</v>
      </c>
    </row>
    <row r="20" spans="1:38" ht="12.95" customHeight="1" thickBot="1" x14ac:dyDescent="0.25">
      <c r="A20" s="16" t="s">
        <v>2080</v>
      </c>
      <c r="B20" s="16" t="s">
        <v>2081</v>
      </c>
      <c r="C20" s="16" t="s">
        <v>2082</v>
      </c>
      <c r="D20" s="16" t="s">
        <v>2083</v>
      </c>
      <c r="E20" s="16" t="s">
        <v>2084</v>
      </c>
      <c r="F20" s="16" t="s">
        <v>2085</v>
      </c>
      <c r="G20" s="16" t="s">
        <v>2086</v>
      </c>
      <c r="H20" s="16" t="s">
        <v>179</v>
      </c>
      <c r="I20" s="16" t="s">
        <v>18</v>
      </c>
      <c r="J20" s="16" t="s">
        <v>177</v>
      </c>
      <c r="K20" s="16" t="s">
        <v>16</v>
      </c>
      <c r="L20" s="16" t="s">
        <v>2221</v>
      </c>
      <c r="M20" s="16" t="s">
        <v>2227</v>
      </c>
      <c r="N20" s="16" t="s">
        <v>2096</v>
      </c>
      <c r="O20" s="16" t="s">
        <v>2089</v>
      </c>
      <c r="P20" s="16" t="s">
        <v>2090</v>
      </c>
      <c r="Q20" s="16" t="s">
        <v>2091</v>
      </c>
      <c r="R20" s="16" t="s">
        <v>124</v>
      </c>
      <c r="S20" s="16" t="s">
        <v>125</v>
      </c>
      <c r="T20" s="16" t="s">
        <v>126</v>
      </c>
      <c r="U20" s="97" t="s">
        <v>2051</v>
      </c>
      <c r="V20">
        <v>25000</v>
      </c>
      <c r="W20">
        <f t="shared" si="0"/>
        <v>1.0820298499953942E-2</v>
      </c>
      <c r="AA20">
        <v>-7634</v>
      </c>
      <c r="AB20">
        <v>7.0511200028704479E-3</v>
      </c>
      <c r="AD20">
        <v>133</v>
      </c>
      <c r="AE20">
        <v>-2.4604400023235939E-3</v>
      </c>
      <c r="AG20">
        <v>1622</v>
      </c>
      <c r="AH20">
        <v>-1.8829600012395531E-3</v>
      </c>
      <c r="AK20">
        <v>-88458.5</v>
      </c>
      <c r="AL20">
        <v>0.15841678000288084</v>
      </c>
    </row>
    <row r="21" spans="1:38" ht="12.95" customHeight="1" x14ac:dyDescent="0.2">
      <c r="A21" s="25" t="s">
        <v>2236</v>
      </c>
      <c r="B21" s="114"/>
      <c r="C21" s="33">
        <v>15677.852000000001</v>
      </c>
      <c r="D21" s="33"/>
      <c r="E21">
        <f t="shared" ref="E21:E84" si="1">(C21-C$7)/C$8</f>
        <v>-109300.2579306971</v>
      </c>
      <c r="F21" s="93">
        <f>+ROUND(2*E21,0)/2-0.5</f>
        <v>-109301</v>
      </c>
      <c r="G21">
        <f t="shared" ref="G21:G52" si="2">C21-(C$7+F21*C$8)</f>
        <v>0.17341468000267923</v>
      </c>
      <c r="I21">
        <f t="shared" ref="I21:I52" si="3">G21</f>
        <v>0.17341468000267923</v>
      </c>
      <c r="Q21" s="7">
        <f t="shared" ref="Q21:Q84" si="4">+C21-15018.5</f>
        <v>659.35200000000077</v>
      </c>
      <c r="R21">
        <f t="shared" ref="R21:R52" si="5">+(P21-G21)^2</f>
        <v>3.0072651240431635E-2</v>
      </c>
      <c r="S21">
        <v>0.1</v>
      </c>
      <c r="T21">
        <f t="shared" ref="T21:T52" si="6">+S21*R21</f>
        <v>3.0072651240431636E-3</v>
      </c>
      <c r="V21">
        <v>27500</v>
      </c>
      <c r="W21">
        <f t="shared" si="0"/>
        <v>1.3877847919245E-2</v>
      </c>
      <c r="AA21">
        <v>1609</v>
      </c>
      <c r="AB21">
        <v>1.1403999815229326E-4</v>
      </c>
      <c r="AD21">
        <v>1326.5</v>
      </c>
      <c r="AE21">
        <v>7.1297999966191128E-4</v>
      </c>
      <c r="AG21">
        <v>1634.5</v>
      </c>
      <c r="AH21">
        <v>-5.0164599961135536E-3</v>
      </c>
      <c r="AK21">
        <v>-87085</v>
      </c>
      <c r="AL21">
        <v>0.15326780000395956</v>
      </c>
    </row>
    <row r="22" spans="1:38" ht="12.95" customHeight="1" x14ac:dyDescent="0.2">
      <c r="A22" s="25" t="s">
        <v>2236</v>
      </c>
      <c r="B22" s="114"/>
      <c r="C22" s="33">
        <v>16444.600999999999</v>
      </c>
      <c r="D22" s="33"/>
      <c r="E22">
        <f t="shared" si="1"/>
        <v>-106019.21565720977</v>
      </c>
      <c r="F22" s="94">
        <f>+ROUND(2*E22,0)/2-1</f>
        <v>-106020</v>
      </c>
      <c r="G22">
        <f t="shared" si="2"/>
        <v>0.18329359999916051</v>
      </c>
      <c r="I22">
        <f t="shared" si="3"/>
        <v>0.18329359999916051</v>
      </c>
      <c r="Q22" s="7">
        <f t="shared" si="4"/>
        <v>1426.1009999999987</v>
      </c>
      <c r="R22">
        <f t="shared" si="5"/>
        <v>3.3596543800652252E-2</v>
      </c>
      <c r="S22">
        <v>0.1</v>
      </c>
      <c r="T22">
        <f t="shared" si="6"/>
        <v>3.3596543800652255E-3</v>
      </c>
      <c r="V22">
        <v>30000</v>
      </c>
      <c r="W22">
        <f t="shared" si="0"/>
        <v>1.7276883898553776E-2</v>
      </c>
      <c r="AA22">
        <v>1617.5</v>
      </c>
      <c r="AB22">
        <v>5.019980002543889E-3</v>
      </c>
      <c r="AD22">
        <v>1330.5</v>
      </c>
      <c r="AE22">
        <v>9.5026000053621829E-4</v>
      </c>
      <c r="AG22">
        <v>3162.5</v>
      </c>
      <c r="AH22">
        <v>-8.3755000014207326E-3</v>
      </c>
      <c r="AK22">
        <v>-85595.5</v>
      </c>
      <c r="AL22">
        <v>0.15299994000088191</v>
      </c>
    </row>
    <row r="23" spans="1:38" ht="12.95" customHeight="1" x14ac:dyDescent="0.2">
      <c r="A23" s="25" t="s">
        <v>2236</v>
      </c>
      <c r="B23" s="114"/>
      <c r="C23" s="33">
        <v>16514.482</v>
      </c>
      <c r="D23" s="33"/>
      <c r="E23">
        <f t="shared" si="1"/>
        <v>-105720.1836205021</v>
      </c>
      <c r="F23" s="94">
        <f>+ROUND(2*E23,0)/2-1</f>
        <v>-105721</v>
      </c>
      <c r="G23">
        <f t="shared" si="2"/>
        <v>0.19078028000149061</v>
      </c>
      <c r="I23">
        <f t="shared" si="3"/>
        <v>0.19078028000149061</v>
      </c>
      <c r="Q23" s="7">
        <f t="shared" si="4"/>
        <v>1495.982</v>
      </c>
      <c r="R23">
        <f t="shared" si="5"/>
        <v>3.639711523744716E-2</v>
      </c>
      <c r="S23">
        <v>0.1</v>
      </c>
      <c r="T23">
        <f t="shared" si="6"/>
        <v>3.6397115237447163E-3</v>
      </c>
      <c r="V23">
        <v>32500</v>
      </c>
      <c r="W23">
        <f t="shared" si="0"/>
        <v>2.1017406437880276E-2</v>
      </c>
      <c r="AA23">
        <v>1618</v>
      </c>
      <c r="AB23">
        <v>2.2421600006055087E-3</v>
      </c>
      <c r="AD23">
        <v>1442</v>
      </c>
      <c r="AE23">
        <v>4.4394400028977543E-3</v>
      </c>
      <c r="AG23">
        <v>3166.5</v>
      </c>
      <c r="AH23">
        <v>-6.138220000138972E-3</v>
      </c>
      <c r="AK23">
        <v>-84226</v>
      </c>
      <c r="AL23">
        <v>0.14261368000370567</v>
      </c>
    </row>
    <row r="24" spans="1:38" ht="12.95" customHeight="1" x14ac:dyDescent="0.2">
      <c r="A24" s="25" t="s">
        <v>2236</v>
      </c>
      <c r="B24" s="114"/>
      <c r="C24" s="33">
        <v>17114.688999999998</v>
      </c>
      <c r="D24" s="33"/>
      <c r="E24">
        <f t="shared" si="1"/>
        <v>-103151.80134697712</v>
      </c>
      <c r="F24" s="93">
        <f>+ROUND(2*E24,0)/2-0.5</f>
        <v>-103152.5</v>
      </c>
      <c r="G24">
        <f t="shared" si="2"/>
        <v>0.16326870000193594</v>
      </c>
      <c r="I24">
        <f t="shared" si="3"/>
        <v>0.16326870000193594</v>
      </c>
      <c r="Q24" s="7">
        <f t="shared" si="4"/>
        <v>2096.1889999999985</v>
      </c>
      <c r="R24">
        <f t="shared" si="5"/>
        <v>2.6656668400322155E-2</v>
      </c>
      <c r="S24">
        <v>0.1</v>
      </c>
      <c r="T24">
        <f t="shared" si="6"/>
        <v>2.6656668400322158E-3</v>
      </c>
      <c r="V24">
        <v>35000</v>
      </c>
      <c r="W24">
        <f t="shared" si="0"/>
        <v>2.5099415537224494E-2</v>
      </c>
      <c r="AA24">
        <v>1618.5</v>
      </c>
      <c r="AB24">
        <v>6.3968200047384016E-3</v>
      </c>
      <c r="AD24">
        <v>1562.5</v>
      </c>
      <c r="AE24">
        <v>-5.8749999880092219E-4</v>
      </c>
      <c r="AG24">
        <v>3222.5</v>
      </c>
      <c r="AH24">
        <v>-4.8163000028580427E-3</v>
      </c>
      <c r="AK24">
        <v>-84085</v>
      </c>
      <c r="AL24">
        <v>0.1722278000015649</v>
      </c>
    </row>
    <row r="25" spans="1:38" ht="12.95" customHeight="1" x14ac:dyDescent="0.2">
      <c r="A25" s="25" t="s">
        <v>2236</v>
      </c>
      <c r="B25" s="114"/>
      <c r="C25" s="33">
        <v>17531.707999999999</v>
      </c>
      <c r="D25" s="33"/>
      <c r="E25">
        <f t="shared" si="1"/>
        <v>-101367.30998429205</v>
      </c>
      <c r="F25" s="93">
        <f>+ROUND(2*E25,0)/2-0.5</f>
        <v>-101368</v>
      </c>
      <c r="G25">
        <f t="shared" si="2"/>
        <v>0.16125024000211852</v>
      </c>
      <c r="I25">
        <f t="shared" si="3"/>
        <v>0.16125024000211852</v>
      </c>
      <c r="Q25" s="7">
        <f t="shared" si="4"/>
        <v>2513.2079999999987</v>
      </c>
      <c r="R25">
        <f t="shared" si="5"/>
        <v>2.6001639900740822E-2</v>
      </c>
      <c r="S25">
        <v>0.1</v>
      </c>
      <c r="T25">
        <f t="shared" si="6"/>
        <v>2.6001639900740826E-3</v>
      </c>
      <c r="V25">
        <v>37500</v>
      </c>
      <c r="W25">
        <f t="shared" si="0"/>
        <v>2.9522911196586437E-2</v>
      </c>
      <c r="AA25">
        <v>1622</v>
      </c>
      <c r="AB25">
        <v>2.3268000004463829E-3</v>
      </c>
      <c r="AD25">
        <v>1574.5</v>
      </c>
      <c r="AE25">
        <v>-2.5756599934538826E-3</v>
      </c>
      <c r="AG25">
        <v>3492</v>
      </c>
      <c r="AH25">
        <v>-5.4545599996345118E-3</v>
      </c>
      <c r="AK25">
        <v>-82531.5</v>
      </c>
      <c r="AL25">
        <v>0.13475642000412336</v>
      </c>
    </row>
    <row r="26" spans="1:38" ht="12.95" customHeight="1" x14ac:dyDescent="0.2">
      <c r="A26" s="25" t="s">
        <v>2236</v>
      </c>
      <c r="B26" s="114"/>
      <c r="C26" s="33">
        <v>17622.491999999998</v>
      </c>
      <c r="D26" s="33"/>
      <c r="E26">
        <f t="shared" si="1"/>
        <v>-100978.83064912987</v>
      </c>
      <c r="F26" s="93">
        <f>+ROUND(2*E26,0)/2-0.5</f>
        <v>-100979.5</v>
      </c>
      <c r="G26">
        <f t="shared" si="2"/>
        <v>0.15642106000086642</v>
      </c>
      <c r="I26">
        <f t="shared" si="3"/>
        <v>0.15642106000086642</v>
      </c>
      <c r="Q26" s="7">
        <f t="shared" si="4"/>
        <v>2603.9919999999984</v>
      </c>
      <c r="R26">
        <f t="shared" si="5"/>
        <v>2.4467548011794651E-2</v>
      </c>
      <c r="S26">
        <v>0.1</v>
      </c>
      <c r="T26">
        <f t="shared" si="6"/>
        <v>2.4467548011794654E-3</v>
      </c>
      <c r="V26">
        <v>40000</v>
      </c>
      <c r="W26">
        <f t="shared" si="0"/>
        <v>3.4287893415966095E-2</v>
      </c>
      <c r="AA26">
        <v>1634.5</v>
      </c>
      <c r="AB26">
        <v>4.5978400012245402E-3</v>
      </c>
      <c r="AD26">
        <v>1596.5</v>
      </c>
      <c r="AE26">
        <v>-6.7062000016449019E-4</v>
      </c>
      <c r="AG26">
        <v>4280</v>
      </c>
      <c r="AH26">
        <v>7.2895999983302318E-3</v>
      </c>
      <c r="AK26">
        <v>-77777.5</v>
      </c>
      <c r="AL26">
        <v>0.15326370000184397</v>
      </c>
    </row>
    <row r="27" spans="1:38" ht="12.95" customHeight="1" x14ac:dyDescent="0.2">
      <c r="A27" s="25" t="s">
        <v>2236</v>
      </c>
      <c r="B27" s="114"/>
      <c r="C27" s="33">
        <v>17865.671999999999</v>
      </c>
      <c r="D27" s="33"/>
      <c r="E27">
        <f t="shared" si="1"/>
        <v>-99938.224322852751</v>
      </c>
      <c r="F27" s="94">
        <f>+ROUND(2*E27,0)/2-1</f>
        <v>-99939</v>
      </c>
      <c r="G27">
        <f t="shared" si="2"/>
        <v>0.18126852000204963</v>
      </c>
      <c r="I27">
        <f t="shared" si="3"/>
        <v>0.18126852000204963</v>
      </c>
      <c r="Q27" s="7">
        <f t="shared" si="4"/>
        <v>2847.1719999999987</v>
      </c>
      <c r="R27">
        <f t="shared" si="5"/>
        <v>3.2858276343733464E-2</v>
      </c>
      <c r="S27">
        <v>0.1</v>
      </c>
      <c r="T27">
        <f t="shared" si="6"/>
        <v>3.2858276343733467E-3</v>
      </c>
      <c r="V27">
        <v>42500</v>
      </c>
      <c r="W27">
        <f t="shared" si="0"/>
        <v>3.9394362195363471E-2</v>
      </c>
      <c r="AA27">
        <v>3162.5</v>
      </c>
      <c r="AB27">
        <v>6.7524999976740219E-3</v>
      </c>
      <c r="AD27">
        <v>1605</v>
      </c>
      <c r="AE27">
        <v>-8.1414000014774501E-3</v>
      </c>
      <c r="AG27">
        <v>4284.5</v>
      </c>
      <c r="AH27">
        <v>-1.3184599956730381E-3</v>
      </c>
      <c r="AK27">
        <v>-75324.5</v>
      </c>
      <c r="AL27">
        <v>0.13902566000251682</v>
      </c>
    </row>
    <row r="28" spans="1:38" ht="12.95" customHeight="1" x14ac:dyDescent="0.2">
      <c r="A28" s="25" t="s">
        <v>2236</v>
      </c>
      <c r="B28" s="114"/>
      <c r="C28" s="33">
        <v>17917.536</v>
      </c>
      <c r="D28" s="33"/>
      <c r="E28">
        <f t="shared" si="1"/>
        <v>-99716.289926495985</v>
      </c>
      <c r="F28" s="93">
        <f t="shared" ref="F28:F33" si="7">+ROUND(2*E28,0)/2-0.5</f>
        <v>-99717</v>
      </c>
      <c r="G28">
        <f t="shared" si="2"/>
        <v>0.1659375600029307</v>
      </c>
      <c r="I28">
        <f t="shared" si="3"/>
        <v>0.1659375600029307</v>
      </c>
      <c r="Q28" s="7">
        <f t="shared" si="4"/>
        <v>2899.0360000000001</v>
      </c>
      <c r="R28">
        <f t="shared" si="5"/>
        <v>2.7535273819726223E-2</v>
      </c>
      <c r="S28">
        <v>0.1</v>
      </c>
      <c r="T28">
        <f t="shared" si="6"/>
        <v>2.7535273819726223E-3</v>
      </c>
      <c r="V28">
        <v>45000</v>
      </c>
      <c r="W28">
        <f t="shared" si="0"/>
        <v>4.4842317534778561E-2</v>
      </c>
      <c r="AA28">
        <v>3166.5</v>
      </c>
      <c r="AB28">
        <v>2.8351200016913936E-3</v>
      </c>
      <c r="AD28">
        <v>1609</v>
      </c>
      <c r="AE28">
        <v>-8.9041199971688911E-3</v>
      </c>
      <c r="AG28">
        <v>4442</v>
      </c>
      <c r="AH28">
        <v>1.7399440002918709E-2</v>
      </c>
      <c r="AK28">
        <v>-74782</v>
      </c>
      <c r="AL28">
        <v>0.15383175999886589</v>
      </c>
    </row>
    <row r="29" spans="1:38" ht="12.95" customHeight="1" x14ac:dyDescent="0.2">
      <c r="A29" s="25" t="s">
        <v>2236</v>
      </c>
      <c r="B29" s="114"/>
      <c r="C29" s="33">
        <v>17943.455000000002</v>
      </c>
      <c r="D29" s="33"/>
      <c r="E29">
        <f t="shared" si="1"/>
        <v>-99605.378357408161</v>
      </c>
      <c r="F29" s="93">
        <f t="shared" si="7"/>
        <v>-99606</v>
      </c>
      <c r="G29">
        <f t="shared" si="2"/>
        <v>0.14527208000436076</v>
      </c>
      <c r="I29">
        <f t="shared" si="3"/>
        <v>0.14527208000436076</v>
      </c>
      <c r="Q29" s="7">
        <f t="shared" si="4"/>
        <v>2924.9550000000017</v>
      </c>
      <c r="R29">
        <f t="shared" si="5"/>
        <v>2.1103977228793393E-2</v>
      </c>
      <c r="S29">
        <v>0.1</v>
      </c>
      <c r="T29">
        <f t="shared" si="6"/>
        <v>2.1103977228793393E-3</v>
      </c>
      <c r="V29">
        <v>47500</v>
      </c>
      <c r="W29">
        <f t="shared" si="0"/>
        <v>5.0631759434211387E-2</v>
      </c>
      <c r="AA29">
        <v>3222.5</v>
      </c>
      <c r="AB29">
        <v>5.3817200023331679E-3</v>
      </c>
      <c r="AD29">
        <v>1617.5</v>
      </c>
      <c r="AE29">
        <v>-9.2749000032199547E-3</v>
      </c>
      <c r="AG29">
        <v>4442.5</v>
      </c>
      <c r="AH29">
        <v>3.5541000033845194E-3</v>
      </c>
      <c r="AK29">
        <v>-74560</v>
      </c>
      <c r="AL29">
        <v>0.14950080000198795</v>
      </c>
    </row>
    <row r="30" spans="1:38" ht="12.95" customHeight="1" x14ac:dyDescent="0.2">
      <c r="A30" s="25" t="s">
        <v>2236</v>
      </c>
      <c r="B30" s="114"/>
      <c r="C30" s="33">
        <v>18261.745999999999</v>
      </c>
      <c r="D30" s="33"/>
      <c r="E30">
        <f t="shared" si="1"/>
        <v>-98243.359983376315</v>
      </c>
      <c r="F30" s="93">
        <f t="shared" si="7"/>
        <v>-98244</v>
      </c>
      <c r="G30">
        <f t="shared" si="2"/>
        <v>0.14956592000089586</v>
      </c>
      <c r="I30">
        <f t="shared" si="3"/>
        <v>0.14956592000089586</v>
      </c>
      <c r="Q30" s="7">
        <f t="shared" si="4"/>
        <v>3243.2459999999992</v>
      </c>
      <c r="R30">
        <f t="shared" si="5"/>
        <v>2.236996442571438E-2</v>
      </c>
      <c r="S30">
        <v>0.1</v>
      </c>
      <c r="T30">
        <f t="shared" si="6"/>
        <v>2.236996442571438E-3</v>
      </c>
      <c r="V30">
        <v>50000</v>
      </c>
      <c r="W30">
        <f t="shared" si="0"/>
        <v>5.6762687893661928E-2</v>
      </c>
      <c r="AA30">
        <v>3492</v>
      </c>
      <c r="AB30">
        <v>5.6190000032074749E-3</v>
      </c>
      <c r="AD30">
        <v>1618</v>
      </c>
      <c r="AE30">
        <v>1.8797599987010472E-3</v>
      </c>
      <c r="AG30">
        <v>4451.5</v>
      </c>
      <c r="AH30">
        <v>1.3379800002439879E-3</v>
      </c>
      <c r="AK30">
        <v>-73421</v>
      </c>
      <c r="AL30">
        <v>0.15381627999886405</v>
      </c>
    </row>
    <row r="31" spans="1:38" ht="12.95" customHeight="1" x14ac:dyDescent="0.2">
      <c r="A31" s="25" t="s">
        <v>2236</v>
      </c>
      <c r="B31" s="114"/>
      <c r="C31" s="33">
        <v>18288.637999999999</v>
      </c>
      <c r="D31" s="33"/>
      <c r="E31">
        <f t="shared" si="1"/>
        <v>-98128.284790818361</v>
      </c>
      <c r="F31" s="93">
        <f t="shared" si="7"/>
        <v>-98129</v>
      </c>
      <c r="G31">
        <f t="shared" si="2"/>
        <v>0.16713772000002791</v>
      </c>
      <c r="I31">
        <f t="shared" si="3"/>
        <v>0.16713772000002791</v>
      </c>
      <c r="Q31" s="7">
        <f t="shared" si="4"/>
        <v>3270.137999999999</v>
      </c>
      <c r="R31">
        <f t="shared" si="5"/>
        <v>2.7935017446807729E-2</v>
      </c>
      <c r="S31">
        <v>0.1</v>
      </c>
      <c r="T31">
        <f t="shared" si="6"/>
        <v>2.7935017446807731E-3</v>
      </c>
      <c r="V31">
        <v>52500</v>
      </c>
      <c r="W31">
        <f t="shared" si="0"/>
        <v>6.323510291313017E-2</v>
      </c>
      <c r="AA31">
        <v>4280</v>
      </c>
      <c r="AB31">
        <v>1.8221399950562045E-3</v>
      </c>
      <c r="AD31">
        <v>1618.5</v>
      </c>
      <c r="AE31">
        <v>-1.0965579996991437E-2</v>
      </c>
      <c r="AG31">
        <v>4477</v>
      </c>
      <c r="AH31">
        <v>-7.743599999230355E-4</v>
      </c>
      <c r="AK31">
        <v>-70237</v>
      </c>
      <c r="AL31">
        <v>0.14669116000368376</v>
      </c>
    </row>
    <row r="32" spans="1:38" ht="12.95" customHeight="1" x14ac:dyDescent="0.2">
      <c r="A32" s="25" t="s">
        <v>2236</v>
      </c>
      <c r="B32" s="114"/>
      <c r="C32" s="33">
        <v>18647.578000000001</v>
      </c>
      <c r="D32" s="33"/>
      <c r="E32">
        <f t="shared" si="1"/>
        <v>-96592.322808936995</v>
      </c>
      <c r="F32" s="93">
        <f t="shared" si="7"/>
        <v>-96593</v>
      </c>
      <c r="G32">
        <f t="shared" si="2"/>
        <v>0.15825324000252294</v>
      </c>
      <c r="I32">
        <f t="shared" si="3"/>
        <v>0.15825324000252294</v>
      </c>
      <c r="Q32" s="7">
        <f t="shared" si="4"/>
        <v>3629.0780000000013</v>
      </c>
      <c r="R32">
        <f t="shared" si="5"/>
        <v>2.5044087971296126E-2</v>
      </c>
      <c r="S32">
        <v>0.1</v>
      </c>
      <c r="T32">
        <f t="shared" si="6"/>
        <v>2.5044087971296128E-3</v>
      </c>
      <c r="V32">
        <v>55000</v>
      </c>
      <c r="W32">
        <f t="shared" si="0"/>
        <v>7.0049004492616154E-2</v>
      </c>
      <c r="AA32">
        <v>4284.5</v>
      </c>
      <c r="AB32">
        <v>5.2971999684814364E-4</v>
      </c>
      <c r="AD32">
        <v>1622</v>
      </c>
      <c r="AE32">
        <v>-1.8829600012395531E-3</v>
      </c>
      <c r="AG32">
        <v>4481</v>
      </c>
      <c r="AH32">
        <v>-8.5370799934025854E-3</v>
      </c>
      <c r="AK32">
        <v>-69882.5</v>
      </c>
      <c r="AL32">
        <v>0.1193450999999186</v>
      </c>
    </row>
    <row r="33" spans="1:38" ht="12.95" customHeight="1" x14ac:dyDescent="0.2">
      <c r="A33" s="25" t="s">
        <v>2236</v>
      </c>
      <c r="B33" s="114"/>
      <c r="C33" s="33">
        <v>18679.588</v>
      </c>
      <c r="D33" s="33"/>
      <c r="E33">
        <f t="shared" si="1"/>
        <v>-96455.346871342917</v>
      </c>
      <c r="F33" s="93">
        <f t="shared" si="7"/>
        <v>-96456</v>
      </c>
      <c r="G33">
        <f t="shared" si="2"/>
        <v>0.15263008000329137</v>
      </c>
      <c r="I33">
        <f t="shared" si="3"/>
        <v>0.15263008000329137</v>
      </c>
      <c r="Q33" s="7">
        <f t="shared" si="4"/>
        <v>3661.0879999999997</v>
      </c>
      <c r="R33">
        <f t="shared" si="5"/>
        <v>2.3295941321811123E-2</v>
      </c>
      <c r="S33">
        <v>0.1</v>
      </c>
      <c r="T33">
        <f t="shared" si="6"/>
        <v>2.3295941321811123E-3</v>
      </c>
      <c r="V33">
        <v>57500</v>
      </c>
      <c r="W33">
        <f t="shared" si="0"/>
        <v>7.7204392632119839E-2</v>
      </c>
      <c r="AA33">
        <v>4442.5</v>
      </c>
      <c r="AB33">
        <v>-8.0000000161817297E-4</v>
      </c>
      <c r="AD33">
        <v>1634.5</v>
      </c>
      <c r="AE33">
        <v>-5.0164599961135536E-3</v>
      </c>
      <c r="AG33">
        <v>4502.5</v>
      </c>
      <c r="AH33">
        <v>7.1132999946712516E-3</v>
      </c>
      <c r="AK33">
        <v>-68803</v>
      </c>
      <c r="AL33">
        <v>0.12625604000277235</v>
      </c>
    </row>
    <row r="34" spans="1:38" ht="12.95" customHeight="1" x14ac:dyDescent="0.2">
      <c r="A34" s="25" t="s">
        <v>2236</v>
      </c>
      <c r="B34" s="114"/>
      <c r="C34" s="33">
        <v>19037.519</v>
      </c>
      <c r="D34" s="33"/>
      <c r="E34">
        <f t="shared" si="1"/>
        <v>-94923.702562720937</v>
      </c>
      <c r="F34" s="94">
        <f>+ROUND(2*E34,0)/2-1</f>
        <v>-94924.5</v>
      </c>
      <c r="G34">
        <f t="shared" si="2"/>
        <v>0.1863536600030784</v>
      </c>
      <c r="I34">
        <f t="shared" si="3"/>
        <v>0.1863536600030784</v>
      </c>
      <c r="Q34" s="7">
        <f t="shared" si="4"/>
        <v>4019.0190000000002</v>
      </c>
      <c r="R34">
        <f t="shared" si="5"/>
        <v>3.4727686596542941E-2</v>
      </c>
      <c r="S34">
        <v>0.1</v>
      </c>
      <c r="T34">
        <f t="shared" si="6"/>
        <v>3.4727686596542941E-3</v>
      </c>
      <c r="V34">
        <f>V33+2500</f>
        <v>60000</v>
      </c>
      <c r="W34">
        <f t="shared" si="0"/>
        <v>8.4701267331641267E-2</v>
      </c>
      <c r="AA34">
        <v>4451.5</v>
      </c>
      <c r="AB34">
        <v>0</v>
      </c>
      <c r="AD34">
        <v>3162.5</v>
      </c>
      <c r="AE34">
        <v>-8.3755000014207326E-3</v>
      </c>
      <c r="AG34">
        <v>4506.5</v>
      </c>
      <c r="AH34">
        <v>3.5057999775744975E-4</v>
      </c>
      <c r="AK34">
        <v>-65700.5</v>
      </c>
      <c r="AL34">
        <v>0.11092134000136866</v>
      </c>
    </row>
    <row r="35" spans="1:38" ht="12.95" customHeight="1" x14ac:dyDescent="0.2">
      <c r="A35" s="25" t="s">
        <v>2236</v>
      </c>
      <c r="B35" s="114"/>
      <c r="C35" s="33">
        <v>19323.760999999999</v>
      </c>
      <c r="D35" s="33"/>
      <c r="E35">
        <f t="shared" si="1"/>
        <v>-93698.827013554837</v>
      </c>
      <c r="F35" s="93">
        <f t="shared" ref="F35:F74" si="8">+ROUND(2*E35,0)/2-0.5</f>
        <v>-93699.5</v>
      </c>
      <c r="G35">
        <f t="shared" si="2"/>
        <v>0.15727066000181367</v>
      </c>
      <c r="I35">
        <f t="shared" si="3"/>
        <v>0.15727066000181367</v>
      </c>
      <c r="Q35" s="7">
        <f t="shared" si="4"/>
        <v>4305.2609999999986</v>
      </c>
      <c r="R35">
        <f t="shared" si="5"/>
        <v>2.4734060497406073E-2</v>
      </c>
      <c r="S35">
        <v>0.1</v>
      </c>
      <c r="T35">
        <f t="shared" si="6"/>
        <v>2.4734060497406075E-3</v>
      </c>
      <c r="V35">
        <f t="shared" ref="V35:V44" si="9">V34+2500</f>
        <v>62500</v>
      </c>
      <c r="W35">
        <f t="shared" ref="W35:W44" si="10">+D$11+D$12*V35+D$13*V35^2</f>
        <v>9.2539628591180409E-2</v>
      </c>
      <c r="AA35">
        <v>4477</v>
      </c>
      <c r="AB35">
        <v>-1.4241799945011735E-3</v>
      </c>
      <c r="AD35">
        <v>3166.5</v>
      </c>
      <c r="AE35">
        <v>-6.138220000138972E-3</v>
      </c>
      <c r="AG35">
        <v>4506.5</v>
      </c>
      <c r="AH35">
        <v>4.350579998572357E-3</v>
      </c>
      <c r="AK35">
        <v>-65589.5</v>
      </c>
      <c r="AL35">
        <v>0.11025585999959731</v>
      </c>
    </row>
    <row r="36" spans="1:38" ht="12.95" customHeight="1" x14ac:dyDescent="0.2">
      <c r="A36" s="25" t="s">
        <v>2236</v>
      </c>
      <c r="B36" s="114"/>
      <c r="C36" s="33">
        <v>19370.615000000002</v>
      </c>
      <c r="D36" s="33"/>
      <c r="E36">
        <f t="shared" si="1"/>
        <v>-93498.331212866498</v>
      </c>
      <c r="F36" s="93">
        <f t="shared" si="8"/>
        <v>-93499</v>
      </c>
      <c r="G36">
        <f t="shared" si="2"/>
        <v>0.15628932000254281</v>
      </c>
      <c r="I36">
        <f t="shared" si="3"/>
        <v>0.15628932000254281</v>
      </c>
      <c r="Q36" s="7">
        <f t="shared" si="4"/>
        <v>4352.1150000000016</v>
      </c>
      <c r="R36">
        <f t="shared" si="5"/>
        <v>2.4426351546857229E-2</v>
      </c>
      <c r="S36">
        <v>0.1</v>
      </c>
      <c r="T36">
        <f t="shared" si="6"/>
        <v>2.4426351546857229E-3</v>
      </c>
      <c r="V36">
        <f t="shared" si="9"/>
        <v>65000</v>
      </c>
      <c r="W36">
        <f t="shared" si="10"/>
        <v>0.10071947641073727</v>
      </c>
      <c r="AA36">
        <v>4481</v>
      </c>
      <c r="AB36">
        <v>-1.794960000552237E-3</v>
      </c>
      <c r="AD36">
        <v>3222.5</v>
      </c>
      <c r="AE36">
        <v>-4.8163000028580427E-3</v>
      </c>
      <c r="AG36">
        <v>4515</v>
      </c>
      <c r="AH36">
        <v>-1.1020199999620672E-2</v>
      </c>
      <c r="AK36">
        <v>-65380.5</v>
      </c>
      <c r="AL36">
        <v>0.12390374000096926</v>
      </c>
    </row>
    <row r="37" spans="1:38" ht="12.95" customHeight="1" x14ac:dyDescent="0.2">
      <c r="A37" s="25" t="s">
        <v>2236</v>
      </c>
      <c r="B37" s="114"/>
      <c r="C37" s="33">
        <v>19438.5</v>
      </c>
      <c r="D37" s="33"/>
      <c r="E37">
        <f t="shared" si="1"/>
        <v>-93207.840381139715</v>
      </c>
      <c r="F37" s="93">
        <f t="shared" si="8"/>
        <v>-93208.5</v>
      </c>
      <c r="G37">
        <f t="shared" si="2"/>
        <v>0.15414678000161075</v>
      </c>
      <c r="I37">
        <f t="shared" si="3"/>
        <v>0.15414678000161075</v>
      </c>
      <c r="Q37" s="7">
        <f t="shared" si="4"/>
        <v>4420</v>
      </c>
      <c r="R37">
        <f t="shared" si="5"/>
        <v>2.3761229784864984E-2</v>
      </c>
      <c r="S37">
        <v>0.1</v>
      </c>
      <c r="T37">
        <f t="shared" si="6"/>
        <v>2.3761229784864985E-3</v>
      </c>
      <c r="V37">
        <f t="shared" si="9"/>
        <v>67500</v>
      </c>
      <c r="W37">
        <f t="shared" si="10"/>
        <v>0.10924081079031184</v>
      </c>
      <c r="AA37">
        <v>4502.5</v>
      </c>
      <c r="AB37">
        <v>-2.0030199957545847E-3</v>
      </c>
      <c r="AD37">
        <v>3492</v>
      </c>
      <c r="AE37">
        <v>-5.4545599996345118E-3</v>
      </c>
      <c r="AG37">
        <v>4656</v>
      </c>
      <c r="AH37">
        <v>-2.4060799987637438E-3</v>
      </c>
      <c r="AK37">
        <v>-64387</v>
      </c>
      <c r="AL37">
        <v>0.13221316000272054</v>
      </c>
    </row>
    <row r="38" spans="1:38" ht="12.95" customHeight="1" x14ac:dyDescent="0.2">
      <c r="A38" s="25" t="s">
        <v>2236</v>
      </c>
      <c r="B38" s="114"/>
      <c r="C38" s="33">
        <v>19442.484</v>
      </c>
      <c r="D38" s="33"/>
      <c r="E38">
        <f t="shared" si="1"/>
        <v>-93190.792204464451</v>
      </c>
      <c r="F38" s="93">
        <f t="shared" si="8"/>
        <v>-93191.5</v>
      </c>
      <c r="G38">
        <f t="shared" si="2"/>
        <v>0.16540522000286728</v>
      </c>
      <c r="I38">
        <f t="shared" si="3"/>
        <v>0.16540522000286728</v>
      </c>
      <c r="Q38" s="7">
        <f t="shared" si="4"/>
        <v>4423.9840000000004</v>
      </c>
      <c r="R38">
        <f t="shared" si="5"/>
        <v>2.7358886804196927E-2</v>
      </c>
      <c r="S38">
        <v>0.1</v>
      </c>
      <c r="T38">
        <f t="shared" si="6"/>
        <v>2.7358886804196929E-3</v>
      </c>
      <c r="V38">
        <f t="shared" si="9"/>
        <v>70000</v>
      </c>
      <c r="W38">
        <f t="shared" si="10"/>
        <v>0.11810363172990412</v>
      </c>
      <c r="AA38">
        <v>4506.5</v>
      </c>
      <c r="AB38">
        <v>3.7556800016318448E-3</v>
      </c>
      <c r="AD38">
        <v>4280</v>
      </c>
      <c r="AE38">
        <v>7.2895999983302318E-3</v>
      </c>
      <c r="AG38">
        <v>4673</v>
      </c>
      <c r="AH38">
        <v>-1.147639995906502E-3</v>
      </c>
      <c r="AK38">
        <v>-62474.5</v>
      </c>
      <c r="AL38">
        <v>0.11078765999991447</v>
      </c>
    </row>
    <row r="39" spans="1:38" ht="12.95" customHeight="1" x14ac:dyDescent="0.2">
      <c r="A39" s="25" t="s">
        <v>2236</v>
      </c>
      <c r="B39" s="114"/>
      <c r="C39" s="33">
        <v>20094.602999999999</v>
      </c>
      <c r="D39" s="33"/>
      <c r="E39">
        <f t="shared" si="1"/>
        <v>-90400.270134863735</v>
      </c>
      <c r="F39" s="93">
        <f t="shared" si="8"/>
        <v>-90401</v>
      </c>
      <c r="G39">
        <f t="shared" si="2"/>
        <v>0.17056267999942065</v>
      </c>
      <c r="I39">
        <f t="shared" si="3"/>
        <v>0.17056267999942065</v>
      </c>
      <c r="Q39" s="7">
        <f t="shared" si="4"/>
        <v>5076.1029999999992</v>
      </c>
      <c r="R39">
        <f t="shared" si="5"/>
        <v>2.909162780858477E-2</v>
      </c>
      <c r="S39">
        <v>0.1</v>
      </c>
      <c r="T39">
        <f t="shared" si="6"/>
        <v>2.9091627808584771E-3</v>
      </c>
      <c r="V39">
        <f t="shared" si="9"/>
        <v>72500</v>
      </c>
      <c r="W39">
        <f t="shared" si="10"/>
        <v>0.12730793922951414</v>
      </c>
      <c r="AA39">
        <v>4506.5</v>
      </c>
      <c r="AB39">
        <v>-8.965999586507678E-5</v>
      </c>
      <c r="AD39">
        <v>4284.5</v>
      </c>
      <c r="AE39">
        <v>-1.3184599956730381E-3</v>
      </c>
      <c r="AG39">
        <v>4754.5</v>
      </c>
      <c r="AH39">
        <v>-1.8938059998617973E-2</v>
      </c>
      <c r="AK39">
        <v>-62329</v>
      </c>
      <c r="AL39">
        <v>0.11479372000030708</v>
      </c>
    </row>
    <row r="40" spans="1:38" ht="12.95" customHeight="1" x14ac:dyDescent="0.2">
      <c r="A40" s="25" t="s">
        <v>2236</v>
      </c>
      <c r="B40" s="114"/>
      <c r="C40" s="33">
        <v>20548.535</v>
      </c>
      <c r="D40" s="33"/>
      <c r="E40">
        <f t="shared" si="1"/>
        <v>-88457.822109123037</v>
      </c>
      <c r="F40" s="93">
        <f t="shared" si="8"/>
        <v>-88458.5</v>
      </c>
      <c r="G40">
        <f t="shared" si="2"/>
        <v>0.15841678000288084</v>
      </c>
      <c r="I40">
        <f t="shared" si="3"/>
        <v>0.15841678000288084</v>
      </c>
      <c r="Q40" s="7">
        <f t="shared" si="4"/>
        <v>5530.0349999999999</v>
      </c>
      <c r="R40">
        <f t="shared" si="5"/>
        <v>2.5095876186481146E-2</v>
      </c>
      <c r="S40">
        <v>0.1</v>
      </c>
      <c r="T40">
        <f t="shared" si="6"/>
        <v>2.5095876186481147E-3</v>
      </c>
      <c r="V40">
        <f t="shared" si="9"/>
        <v>75000</v>
      </c>
      <c r="W40">
        <f t="shared" si="10"/>
        <v>0.13685373328914188</v>
      </c>
      <c r="AA40">
        <v>4515</v>
      </c>
      <c r="AB40">
        <v>-3.61509999493137E-3</v>
      </c>
      <c r="AD40">
        <v>4442.5</v>
      </c>
      <c r="AE40">
        <v>3.5541000033845194E-3</v>
      </c>
      <c r="AG40">
        <v>4754.5</v>
      </c>
      <c r="AH40">
        <v>-9.9380600004224107E-3</v>
      </c>
      <c r="AK40">
        <v>-58906.5</v>
      </c>
      <c r="AL40">
        <v>0.10144141999990097</v>
      </c>
    </row>
    <row r="41" spans="1:38" ht="12.95" customHeight="1" x14ac:dyDescent="0.2">
      <c r="A41" s="25" t="s">
        <v>2236</v>
      </c>
      <c r="B41" s="114"/>
      <c r="C41" s="33">
        <v>20869.504000000001</v>
      </c>
      <c r="D41" s="33"/>
      <c r="E41">
        <f t="shared" si="1"/>
        <v>-87084.344142436472</v>
      </c>
      <c r="F41" s="93">
        <f t="shared" si="8"/>
        <v>-87085</v>
      </c>
      <c r="G41">
        <f t="shared" si="2"/>
        <v>0.15326780000395956</v>
      </c>
      <c r="I41">
        <f t="shared" si="3"/>
        <v>0.15326780000395956</v>
      </c>
      <c r="Q41" s="7">
        <f t="shared" si="4"/>
        <v>5851.0040000000008</v>
      </c>
      <c r="R41">
        <f t="shared" si="5"/>
        <v>2.3491018518053748E-2</v>
      </c>
      <c r="S41">
        <v>0.1</v>
      </c>
      <c r="T41">
        <f t="shared" si="6"/>
        <v>2.3491018518053751E-3</v>
      </c>
      <c r="V41">
        <f t="shared" si="9"/>
        <v>77500</v>
      </c>
      <c r="W41">
        <f t="shared" si="10"/>
        <v>0.14674101390878733</v>
      </c>
      <c r="AA41">
        <v>4656</v>
      </c>
      <c r="AB41">
        <v>-2.4604400023235939E-3</v>
      </c>
      <c r="AD41">
        <v>4451.5</v>
      </c>
      <c r="AE41">
        <v>1.3379800002439879E-3</v>
      </c>
      <c r="AG41">
        <v>4767</v>
      </c>
      <c r="AH41">
        <v>-7.0715599940740503E-3</v>
      </c>
      <c r="AK41">
        <v>-56205.5</v>
      </c>
      <c r="AL41">
        <v>0.10091474000364542</v>
      </c>
    </row>
    <row r="42" spans="1:38" ht="12.95" customHeight="1" x14ac:dyDescent="0.2">
      <c r="A42" s="25" t="s">
        <v>2236</v>
      </c>
      <c r="B42" s="114"/>
      <c r="C42" s="33">
        <v>21217.585999999999</v>
      </c>
      <c r="D42" s="33"/>
      <c r="E42">
        <f t="shared" si="1"/>
        <v>-85594.845288652505</v>
      </c>
      <c r="F42" s="93">
        <f t="shared" si="8"/>
        <v>-85595.5</v>
      </c>
      <c r="G42">
        <f t="shared" si="2"/>
        <v>0.15299994000088191</v>
      </c>
      <c r="I42">
        <f t="shared" si="3"/>
        <v>0.15299994000088191</v>
      </c>
      <c r="Q42" s="7">
        <f t="shared" si="4"/>
        <v>6199.0859999999993</v>
      </c>
      <c r="R42">
        <f t="shared" si="5"/>
        <v>2.3408981640273465E-2</v>
      </c>
      <c r="S42">
        <v>0.1</v>
      </c>
      <c r="T42">
        <f t="shared" si="6"/>
        <v>2.3408981640273465E-3</v>
      </c>
      <c r="V42">
        <f t="shared" si="9"/>
        <v>80000</v>
      </c>
      <c r="W42">
        <f t="shared" si="10"/>
        <v>0.1569697810884505</v>
      </c>
      <c r="AA42">
        <v>4673</v>
      </c>
      <c r="AB42">
        <v>7.1297999966191128E-4</v>
      </c>
      <c r="AD42">
        <v>4477</v>
      </c>
      <c r="AE42">
        <v>-7.743599999230355E-4</v>
      </c>
      <c r="AG42">
        <v>4767</v>
      </c>
      <c r="AH42">
        <v>9.2844000027980655E-4</v>
      </c>
      <c r="AK42">
        <v>-53316.5</v>
      </c>
      <c r="AL42">
        <v>9.1540220004389994E-2</v>
      </c>
    </row>
    <row r="43" spans="1:38" ht="12.95" customHeight="1" x14ac:dyDescent="0.2">
      <c r="A43" s="25" t="s">
        <v>2236</v>
      </c>
      <c r="B43" s="114"/>
      <c r="C43" s="33">
        <v>21537.615000000002</v>
      </c>
      <c r="D43" s="33"/>
      <c r="E43">
        <f t="shared" si="1"/>
        <v>-84225.389733129268</v>
      </c>
      <c r="F43" s="93">
        <f t="shared" si="8"/>
        <v>-84226</v>
      </c>
      <c r="G43">
        <f t="shared" si="2"/>
        <v>0.14261368000370567</v>
      </c>
      <c r="I43">
        <f t="shared" si="3"/>
        <v>0.14261368000370567</v>
      </c>
      <c r="Q43" s="7">
        <f t="shared" si="4"/>
        <v>6519.1150000000016</v>
      </c>
      <c r="R43">
        <f t="shared" si="5"/>
        <v>2.0338661724199358E-2</v>
      </c>
      <c r="S43">
        <v>0.1</v>
      </c>
      <c r="T43">
        <f t="shared" si="6"/>
        <v>2.033866172419936E-3</v>
      </c>
      <c r="V43">
        <f t="shared" si="9"/>
        <v>82500</v>
      </c>
      <c r="W43">
        <f t="shared" si="10"/>
        <v>0.1675400348281314</v>
      </c>
      <c r="AA43">
        <v>4754.5</v>
      </c>
      <c r="AB43">
        <v>9.5026000053621829E-4</v>
      </c>
      <c r="AD43">
        <v>4481</v>
      </c>
      <c r="AE43">
        <v>-8.5370799934025854E-3</v>
      </c>
      <c r="AG43">
        <v>4852.5</v>
      </c>
      <c r="AH43">
        <v>-6.2470000557368621E-4</v>
      </c>
      <c r="AK43">
        <v>-52966.5</v>
      </c>
      <c r="AL43">
        <v>8.7802220004959963E-2</v>
      </c>
    </row>
    <row r="44" spans="1:38" ht="12.95" customHeight="1" x14ac:dyDescent="0.2">
      <c r="A44" s="25" t="s">
        <v>2236</v>
      </c>
      <c r="B44" s="114"/>
      <c r="C44" s="33">
        <v>21570.595000000001</v>
      </c>
      <c r="D44" s="33"/>
      <c r="E44">
        <f t="shared" si="1"/>
        <v>-84084.263009547474</v>
      </c>
      <c r="F44" s="93">
        <f t="shared" si="8"/>
        <v>-84085</v>
      </c>
      <c r="G44">
        <f t="shared" si="2"/>
        <v>0.1722278000015649</v>
      </c>
      <c r="I44">
        <f t="shared" si="3"/>
        <v>0.1722278000015649</v>
      </c>
      <c r="Q44" s="7">
        <f t="shared" si="4"/>
        <v>6552.0950000000012</v>
      </c>
      <c r="R44">
        <f t="shared" si="5"/>
        <v>2.9662415093379038E-2</v>
      </c>
      <c r="S44">
        <v>0.1</v>
      </c>
      <c r="T44">
        <f t="shared" si="6"/>
        <v>2.966241509337904E-3</v>
      </c>
      <c r="V44">
        <f t="shared" si="9"/>
        <v>85000</v>
      </c>
      <c r="W44">
        <f t="shared" si="10"/>
        <v>0.17845177512783003</v>
      </c>
      <c r="AA44">
        <v>4767</v>
      </c>
      <c r="AB44">
        <v>4.4394400028977543E-3</v>
      </c>
      <c r="AD44">
        <v>4502.5</v>
      </c>
      <c r="AE44">
        <v>7.1132999946712516E-3</v>
      </c>
      <c r="AG44">
        <v>4854</v>
      </c>
      <c r="AH44">
        <v>-2.1607200033031404E-3</v>
      </c>
      <c r="AK44">
        <v>-51417.5</v>
      </c>
      <c r="AL44">
        <v>8.1938900002569426E-2</v>
      </c>
    </row>
    <row r="45" spans="1:38" ht="12.95" customHeight="1" x14ac:dyDescent="0.2">
      <c r="A45" s="25" t="s">
        <v>2236</v>
      </c>
      <c r="B45" s="114"/>
      <c r="C45" s="33">
        <v>21933.596000000001</v>
      </c>
      <c r="D45" s="33"/>
      <c r="E45">
        <f t="shared" si="1"/>
        <v>-82530.923355608349</v>
      </c>
      <c r="F45" s="93">
        <f t="shared" si="8"/>
        <v>-82531.5</v>
      </c>
      <c r="G45">
        <f t="shared" si="2"/>
        <v>0.13475642000412336</v>
      </c>
      <c r="I45">
        <f t="shared" si="3"/>
        <v>0.13475642000412336</v>
      </c>
      <c r="Q45" s="7">
        <f t="shared" si="4"/>
        <v>6915.0960000000014</v>
      </c>
      <c r="R45">
        <f t="shared" si="5"/>
        <v>1.8159292732327699E-2</v>
      </c>
      <c r="S45">
        <v>0.1</v>
      </c>
      <c r="T45">
        <f t="shared" si="6"/>
        <v>1.8159292732327699E-3</v>
      </c>
      <c r="V45">
        <f t="shared" ref="V45:V68" si="11">V44+2500</f>
        <v>87500</v>
      </c>
      <c r="W45">
        <f t="shared" ref="W45:W68" si="12">+D$11+D$12*V45+D$13*V45^2</f>
        <v>0.18970500198754633</v>
      </c>
      <c r="AA45">
        <v>4767</v>
      </c>
      <c r="AB45">
        <v>-5.8749999880092219E-4</v>
      </c>
      <c r="AD45">
        <v>4506.5</v>
      </c>
      <c r="AE45">
        <v>3.5057999775744975E-4</v>
      </c>
      <c r="AG45">
        <v>4925</v>
      </c>
      <c r="AH45">
        <v>1.8010000057984143E-3</v>
      </c>
      <c r="AK45">
        <v>-49915.5</v>
      </c>
      <c r="AL45">
        <v>9.3537540000397712E-2</v>
      </c>
    </row>
    <row r="46" spans="1:38" ht="12.95" customHeight="1" x14ac:dyDescent="0.2">
      <c r="A46" s="25" t="s">
        <v>2236</v>
      </c>
      <c r="B46" s="114"/>
      <c r="C46" s="33">
        <v>23044.58</v>
      </c>
      <c r="D46" s="33"/>
      <c r="E46">
        <f t="shared" si="1"/>
        <v>-77776.844159981032</v>
      </c>
      <c r="F46" s="93">
        <f t="shared" si="8"/>
        <v>-77777.5</v>
      </c>
      <c r="G46">
        <f t="shared" si="2"/>
        <v>0.15326370000184397</v>
      </c>
      <c r="I46">
        <f t="shared" si="3"/>
        <v>0.15326370000184397</v>
      </c>
      <c r="Q46" s="7">
        <f t="shared" si="4"/>
        <v>8026.0800000000017</v>
      </c>
      <c r="R46">
        <f t="shared" si="5"/>
        <v>2.3489761738255229E-2</v>
      </c>
      <c r="S46">
        <v>0.1</v>
      </c>
      <c r="T46">
        <f t="shared" si="6"/>
        <v>2.348976173825523E-3</v>
      </c>
      <c r="V46">
        <f t="shared" si="11"/>
        <v>90000</v>
      </c>
      <c r="W46">
        <f t="shared" si="12"/>
        <v>0.20129971540728039</v>
      </c>
      <c r="AA46">
        <v>4852.5</v>
      </c>
      <c r="AB46">
        <v>-2.5756599934538826E-3</v>
      </c>
      <c r="AD46">
        <v>4506.5</v>
      </c>
      <c r="AE46">
        <v>4.350579998572357E-3</v>
      </c>
      <c r="AG46">
        <v>5008</v>
      </c>
      <c r="AH46">
        <v>-5.2544000209309161E-4</v>
      </c>
      <c r="AK46">
        <v>-49911</v>
      </c>
      <c r="AL46">
        <v>8.7929479999729665E-2</v>
      </c>
    </row>
    <row r="47" spans="1:38" ht="12.95" customHeight="1" x14ac:dyDescent="0.2">
      <c r="A47" s="25" t="s">
        <v>2236</v>
      </c>
      <c r="B47" s="114"/>
      <c r="C47" s="33">
        <v>23617.809000000001</v>
      </c>
      <c r="D47" s="33"/>
      <c r="E47">
        <f t="shared" si="1"/>
        <v>-75323.90508684385</v>
      </c>
      <c r="F47" s="93">
        <f t="shared" si="8"/>
        <v>-75324.5</v>
      </c>
      <c r="G47">
        <f t="shared" si="2"/>
        <v>0.13902566000251682</v>
      </c>
      <c r="I47">
        <f t="shared" si="3"/>
        <v>0.13902566000251682</v>
      </c>
      <c r="Q47" s="7">
        <f t="shared" si="4"/>
        <v>8599.3090000000011</v>
      </c>
      <c r="R47">
        <f t="shared" si="5"/>
        <v>1.9328134139135405E-2</v>
      </c>
      <c r="S47">
        <v>0.1</v>
      </c>
      <c r="T47">
        <f t="shared" si="6"/>
        <v>1.9328134139135406E-3</v>
      </c>
      <c r="V47">
        <f t="shared" si="11"/>
        <v>92500</v>
      </c>
      <c r="W47">
        <f t="shared" si="12"/>
        <v>0.21323591538703215</v>
      </c>
      <c r="AA47">
        <v>4854</v>
      </c>
      <c r="AB47">
        <v>-6.7062000016449019E-4</v>
      </c>
      <c r="AD47">
        <v>4515</v>
      </c>
      <c r="AE47">
        <v>-1.1020199999620672E-2</v>
      </c>
      <c r="AG47">
        <v>5032</v>
      </c>
      <c r="AH47">
        <v>-3.1017599976621568E-3</v>
      </c>
      <c r="AK47">
        <v>-49569.5</v>
      </c>
      <c r="AL47">
        <v>0.10356226000294555</v>
      </c>
    </row>
    <row r="48" spans="1:38" ht="12.95" customHeight="1" x14ac:dyDescent="0.2">
      <c r="A48" s="25" t="s">
        <v>2236</v>
      </c>
      <c r="B48" s="114"/>
      <c r="C48" s="33">
        <v>23744.600999999999</v>
      </c>
      <c r="D48" s="33"/>
      <c r="E48">
        <f t="shared" si="1"/>
        <v>-74781.341729160951</v>
      </c>
      <c r="F48" s="93">
        <f t="shared" si="8"/>
        <v>-74782</v>
      </c>
      <c r="G48">
        <f t="shared" si="2"/>
        <v>0.15383175999886589</v>
      </c>
      <c r="I48">
        <f t="shared" si="3"/>
        <v>0.15383175999886589</v>
      </c>
      <c r="Q48" s="7">
        <f t="shared" si="4"/>
        <v>8726.1009999999987</v>
      </c>
      <c r="R48">
        <f t="shared" si="5"/>
        <v>2.3664210384348676E-2</v>
      </c>
      <c r="S48">
        <v>0.1</v>
      </c>
      <c r="T48">
        <f t="shared" si="6"/>
        <v>2.3664210384348678E-3</v>
      </c>
      <c r="V48">
        <f t="shared" si="11"/>
        <v>95000</v>
      </c>
      <c r="W48">
        <f t="shared" si="12"/>
        <v>0.22551360192680167</v>
      </c>
      <c r="AA48">
        <v>4925</v>
      </c>
      <c r="AB48">
        <v>-8.1414000014774501E-3</v>
      </c>
      <c r="AD48">
        <v>4656</v>
      </c>
      <c r="AE48">
        <v>-2.4060799987637438E-3</v>
      </c>
      <c r="AG48">
        <v>5123</v>
      </c>
      <c r="AH48">
        <v>-4.9536400038050488E-3</v>
      </c>
      <c r="AK48">
        <v>-48434.5</v>
      </c>
      <c r="AL48">
        <v>9.4640459999936866E-2</v>
      </c>
    </row>
    <row r="49" spans="1:38" ht="12.95" customHeight="1" x14ac:dyDescent="0.2">
      <c r="A49" s="25" t="s">
        <v>2236</v>
      </c>
      <c r="B49" s="114"/>
      <c r="C49" s="33">
        <v>23796.475999999999</v>
      </c>
      <c r="D49" s="33"/>
      <c r="E49">
        <f t="shared" si="1"/>
        <v>-74559.360262035261</v>
      </c>
      <c r="F49" s="93">
        <f t="shared" si="8"/>
        <v>-74560</v>
      </c>
      <c r="G49">
        <f t="shared" si="2"/>
        <v>0.14950080000198795</v>
      </c>
      <c r="I49">
        <f t="shared" si="3"/>
        <v>0.14950080000198795</v>
      </c>
      <c r="Q49" s="7">
        <f t="shared" si="4"/>
        <v>8777.9759999999987</v>
      </c>
      <c r="R49">
        <f t="shared" si="5"/>
        <v>2.2350489201234402E-2</v>
      </c>
      <c r="S49">
        <v>0.1</v>
      </c>
      <c r="T49">
        <f t="shared" si="6"/>
        <v>2.2350489201234404E-3</v>
      </c>
      <c r="V49">
        <f t="shared" si="11"/>
        <v>97500</v>
      </c>
      <c r="W49">
        <f t="shared" si="12"/>
        <v>0.23813277502658892</v>
      </c>
      <c r="AA49">
        <v>5008</v>
      </c>
      <c r="AG49">
        <v>5153</v>
      </c>
      <c r="AH49">
        <v>3.2596000528428704E-4</v>
      </c>
      <c r="AK49">
        <v>-48409</v>
      </c>
      <c r="AL49">
        <v>8.6528119998547481E-2</v>
      </c>
    </row>
    <row r="50" spans="1:38" ht="12.95" customHeight="1" x14ac:dyDescent="0.2">
      <c r="A50" s="25" t="s">
        <v>2236</v>
      </c>
      <c r="B50" s="114"/>
      <c r="C50" s="33">
        <v>24062.653999999999</v>
      </c>
      <c r="D50" s="33"/>
      <c r="E50">
        <f t="shared" si="1"/>
        <v>-73420.341795402361</v>
      </c>
      <c r="F50" s="93">
        <f t="shared" si="8"/>
        <v>-73421</v>
      </c>
      <c r="G50">
        <f t="shared" si="2"/>
        <v>0.15381627999886405</v>
      </c>
      <c r="I50">
        <f t="shared" si="3"/>
        <v>0.15381627999886405</v>
      </c>
      <c r="Q50" s="7">
        <f t="shared" si="4"/>
        <v>9044.1539999999986</v>
      </c>
      <c r="R50">
        <f t="shared" si="5"/>
        <v>2.3659447992688945E-2</v>
      </c>
      <c r="S50">
        <v>0.1</v>
      </c>
      <c r="T50">
        <f t="shared" si="6"/>
        <v>2.3659447992688946E-3</v>
      </c>
      <c r="V50">
        <f t="shared" si="11"/>
        <v>100000</v>
      </c>
      <c r="W50">
        <f t="shared" si="12"/>
        <v>0.25109343468639383</v>
      </c>
      <c r="AA50">
        <v>5032</v>
      </c>
      <c r="AG50">
        <v>5156</v>
      </c>
      <c r="AH50">
        <v>-7.4607999704312533E-4</v>
      </c>
      <c r="AK50">
        <v>-48387.5</v>
      </c>
      <c r="AL50">
        <v>8.417850000114413E-2</v>
      </c>
    </row>
    <row r="51" spans="1:38" ht="12.95" customHeight="1" x14ac:dyDescent="0.2">
      <c r="A51" s="25" t="s">
        <v>2236</v>
      </c>
      <c r="B51" s="114"/>
      <c r="C51" s="33">
        <v>24806.718000000001</v>
      </c>
      <c r="D51" s="33"/>
      <c r="E51">
        <f t="shared" si="1"/>
        <v>-70236.372284936646</v>
      </c>
      <c r="F51" s="93">
        <f t="shared" si="8"/>
        <v>-70237</v>
      </c>
      <c r="G51">
        <f t="shared" si="2"/>
        <v>0.14669116000368376</v>
      </c>
      <c r="I51">
        <f t="shared" si="3"/>
        <v>0.14669116000368376</v>
      </c>
      <c r="Q51" s="7">
        <f t="shared" si="4"/>
        <v>9788.2180000000008</v>
      </c>
      <c r="R51">
        <f t="shared" si="5"/>
        <v>2.1518296423226353E-2</v>
      </c>
      <c r="S51">
        <v>0.1</v>
      </c>
      <c r="T51">
        <f t="shared" si="6"/>
        <v>2.1518296423226353E-3</v>
      </c>
      <c r="V51">
        <f t="shared" si="11"/>
        <v>102500</v>
      </c>
      <c r="W51">
        <f t="shared" si="12"/>
        <v>0.26439558090621645</v>
      </c>
      <c r="AA51">
        <v>5123</v>
      </c>
      <c r="AB51">
        <v>-1.2336799991317093E-3</v>
      </c>
      <c r="AD51">
        <v>18684</v>
      </c>
      <c r="AE51">
        <v>-3.2651200017426163E-3</v>
      </c>
      <c r="AG51">
        <v>5349.5</v>
      </c>
      <c r="AH51">
        <v>-2.8926600061822683E-3</v>
      </c>
      <c r="AK51">
        <v>-48387.5</v>
      </c>
      <c r="AL51">
        <v>9.71785000001546E-2</v>
      </c>
    </row>
    <row r="52" spans="1:38" ht="12.95" customHeight="1" x14ac:dyDescent="0.2">
      <c r="A52" s="25" t="s">
        <v>2236</v>
      </c>
      <c r="B52" s="114"/>
      <c r="C52" s="33">
        <v>24889.534</v>
      </c>
      <c r="D52" s="33"/>
      <c r="E52">
        <f t="shared" si="1"/>
        <v>-69881.989303124967</v>
      </c>
      <c r="F52" s="93">
        <f t="shared" si="8"/>
        <v>-69882.5</v>
      </c>
      <c r="G52">
        <f t="shared" si="2"/>
        <v>0.1193450999999186</v>
      </c>
      <c r="I52">
        <f t="shared" si="3"/>
        <v>0.1193450999999186</v>
      </c>
      <c r="Q52" s="7">
        <f t="shared" si="4"/>
        <v>9871.0339999999997</v>
      </c>
      <c r="R52">
        <f t="shared" si="5"/>
        <v>1.424325289399057E-2</v>
      </c>
      <c r="S52">
        <v>0.1</v>
      </c>
      <c r="T52">
        <f t="shared" si="6"/>
        <v>1.4243252893990572E-3</v>
      </c>
      <c r="V52">
        <f t="shared" si="11"/>
        <v>105000</v>
      </c>
      <c r="W52">
        <f t="shared" si="12"/>
        <v>0.27803921368605683</v>
      </c>
      <c r="AA52">
        <v>5153</v>
      </c>
      <c r="AB52">
        <v>2.6104200005647726E-3</v>
      </c>
      <c r="AC52" t="s">
        <v>2101</v>
      </c>
      <c r="AD52">
        <v>19175</v>
      </c>
      <c r="AE52">
        <v>-3.8900000072317198E-4</v>
      </c>
      <c r="AG52">
        <v>6240.5</v>
      </c>
      <c r="AH52">
        <v>-1.0288539997418411E-2</v>
      </c>
      <c r="AK52">
        <v>-48067.5</v>
      </c>
      <c r="AL52">
        <v>8.5160900001937989E-2</v>
      </c>
    </row>
    <row r="53" spans="1:38" ht="12.95" customHeight="1" x14ac:dyDescent="0.2">
      <c r="A53" s="25" t="s">
        <v>2236</v>
      </c>
      <c r="B53" s="114"/>
      <c r="C53" s="33">
        <v>25141.81</v>
      </c>
      <c r="D53" s="33"/>
      <c r="E53">
        <f t="shared" si="1"/>
        <v>-68802.459730101327</v>
      </c>
      <c r="F53" s="93">
        <f t="shared" si="8"/>
        <v>-68803</v>
      </c>
      <c r="G53">
        <f t="shared" ref="G53:G84" si="13">C53-(C$7+F53*C$8)</f>
        <v>0.12625604000277235</v>
      </c>
      <c r="I53">
        <f t="shared" ref="I53:I83" si="14">G53</f>
        <v>0.12625604000277235</v>
      </c>
      <c r="Q53" s="7">
        <f t="shared" si="4"/>
        <v>10123.310000000001</v>
      </c>
      <c r="R53">
        <f t="shared" ref="R53:R84" si="15">+(P53-G53)^2</f>
        <v>1.5940587637181654E-2</v>
      </c>
      <c r="S53">
        <v>0.1</v>
      </c>
      <c r="T53">
        <f t="shared" ref="T53:T84" si="16">+S53*R53</f>
        <v>1.5940587637181655E-3</v>
      </c>
      <c r="V53">
        <f t="shared" si="11"/>
        <v>107500</v>
      </c>
      <c r="W53">
        <f t="shared" si="12"/>
        <v>0.29202433302591491</v>
      </c>
      <c r="AA53">
        <v>5156</v>
      </c>
      <c r="AB53">
        <v>2.2280999983195215E-3</v>
      </c>
      <c r="AC53" t="s">
        <v>2101</v>
      </c>
      <c r="AD53">
        <v>20450.5</v>
      </c>
      <c r="AE53">
        <v>2.1486600016942248E-3</v>
      </c>
      <c r="AG53">
        <v>6243.5</v>
      </c>
      <c r="AH53">
        <v>-4.3605799946817569E-3</v>
      </c>
      <c r="AK53">
        <v>-46638</v>
      </c>
      <c r="AL53">
        <v>9.733384000355727E-2</v>
      </c>
    </row>
    <row r="54" spans="1:38" ht="12.95" customHeight="1" x14ac:dyDescent="0.2">
      <c r="A54" s="25" t="s">
        <v>2236</v>
      </c>
      <c r="B54" s="114"/>
      <c r="C54" s="33">
        <v>25866.82</v>
      </c>
      <c r="D54" s="33"/>
      <c r="E54">
        <f t="shared" si="1"/>
        <v>-65700.025349748641</v>
      </c>
      <c r="F54" s="93">
        <f t="shared" si="8"/>
        <v>-65700.5</v>
      </c>
      <c r="G54">
        <f t="shared" si="13"/>
        <v>0.11092134000136866</v>
      </c>
      <c r="I54">
        <f t="shared" si="14"/>
        <v>0.11092134000136866</v>
      </c>
      <c r="Q54" s="7">
        <f t="shared" si="4"/>
        <v>10848.32</v>
      </c>
      <c r="R54">
        <f t="shared" si="15"/>
        <v>1.2303543667699228E-2</v>
      </c>
      <c r="S54">
        <v>0.1</v>
      </c>
      <c r="T54">
        <f t="shared" si="16"/>
        <v>1.2303543667699229E-3</v>
      </c>
      <c r="V54">
        <f t="shared" si="11"/>
        <v>110000</v>
      </c>
      <c r="W54">
        <f t="shared" si="12"/>
        <v>0.30635093892579074</v>
      </c>
      <c r="AA54">
        <v>5349.5</v>
      </c>
      <c r="AG54">
        <v>6367.5</v>
      </c>
      <c r="AH54">
        <v>-1.6004899996914901E-2</v>
      </c>
      <c r="AK54">
        <v>-45178.5</v>
      </c>
      <c r="AL54">
        <v>6.8786380004894454E-2</v>
      </c>
    </row>
    <row r="55" spans="1:38" ht="12.95" customHeight="1" x14ac:dyDescent="0.2">
      <c r="A55" s="25" t="s">
        <v>2236</v>
      </c>
      <c r="B55" s="114"/>
      <c r="C55" s="33">
        <v>25892.758999999998</v>
      </c>
      <c r="D55" s="33"/>
      <c r="E55">
        <f t="shared" si="1"/>
        <v>-65589.028197444582</v>
      </c>
      <c r="F55" s="93">
        <f t="shared" si="8"/>
        <v>-65589.5</v>
      </c>
      <c r="G55">
        <f t="shared" si="13"/>
        <v>0.11025585999959731</v>
      </c>
      <c r="I55">
        <f t="shared" si="14"/>
        <v>0.11025585999959731</v>
      </c>
      <c r="Q55" s="7">
        <f t="shared" si="4"/>
        <v>10874.258999999998</v>
      </c>
      <c r="R55">
        <f t="shared" si="15"/>
        <v>1.2156354664250801E-2</v>
      </c>
      <c r="S55">
        <v>0.1</v>
      </c>
      <c r="T55">
        <f t="shared" si="16"/>
        <v>1.2156354664250803E-3</v>
      </c>
      <c r="V55">
        <f t="shared" si="11"/>
        <v>112500</v>
      </c>
      <c r="W55">
        <f t="shared" si="12"/>
        <v>0.32101903138568422</v>
      </c>
      <c r="AA55">
        <v>6240.5</v>
      </c>
      <c r="AB55">
        <v>-1.8364400020800531E-3</v>
      </c>
      <c r="AC55" t="s">
        <v>2101</v>
      </c>
      <c r="AD55">
        <v>19085</v>
      </c>
      <c r="AE55">
        <v>4.7722000017529353E-3</v>
      </c>
      <c r="AG55">
        <v>6440</v>
      </c>
      <c r="AH55">
        <v>4.2079999548150226E-4</v>
      </c>
      <c r="AK55">
        <v>-13467</v>
      </c>
      <c r="AL55">
        <v>2.1787560006487183E-2</v>
      </c>
    </row>
    <row r="56" spans="1:38" ht="12.95" customHeight="1" x14ac:dyDescent="0.2">
      <c r="A56" s="25" t="s">
        <v>2236</v>
      </c>
      <c r="B56" s="114"/>
      <c r="C56" s="33">
        <v>25941.614000000001</v>
      </c>
      <c r="D56" s="33"/>
      <c r="E56">
        <f t="shared" si="1"/>
        <v>-65379.969795971308</v>
      </c>
      <c r="F56" s="93">
        <f t="shared" si="8"/>
        <v>-65380.5</v>
      </c>
      <c r="G56">
        <f t="shared" si="13"/>
        <v>0.12390374000096926</v>
      </c>
      <c r="I56">
        <f t="shared" si="14"/>
        <v>0.12390374000096926</v>
      </c>
      <c r="Q56" s="7">
        <f t="shared" si="4"/>
        <v>10923.114000000001</v>
      </c>
      <c r="R56">
        <f t="shared" si="15"/>
        <v>1.5352136786227792E-2</v>
      </c>
      <c r="S56">
        <v>0.1</v>
      </c>
      <c r="T56">
        <f t="shared" si="16"/>
        <v>1.5352136786227792E-3</v>
      </c>
      <c r="V56">
        <f t="shared" si="11"/>
        <v>115000</v>
      </c>
      <c r="W56">
        <f t="shared" si="12"/>
        <v>0.33602861040559551</v>
      </c>
      <c r="AA56">
        <v>6243.5</v>
      </c>
      <c r="AB56">
        <v>2.3345599984168075E-3</v>
      </c>
      <c r="AC56" t="s">
        <v>2101</v>
      </c>
      <c r="AD56">
        <v>18418.5</v>
      </c>
      <c r="AE56">
        <v>2.6104200005647726E-3</v>
      </c>
      <c r="AG56">
        <v>6560.5</v>
      </c>
      <c r="AH56">
        <v>-1.8306140002096072E-2</v>
      </c>
      <c r="AK56">
        <v>-13462.5</v>
      </c>
      <c r="AL56">
        <v>2.2179500003403518E-2</v>
      </c>
    </row>
    <row r="57" spans="1:38" ht="12.95" customHeight="1" x14ac:dyDescent="0.2">
      <c r="A57" s="25" t="s">
        <v>2236</v>
      </c>
      <c r="B57" s="114"/>
      <c r="C57" s="33">
        <v>26173.794000000002</v>
      </c>
      <c r="D57" s="33"/>
      <c r="E57">
        <f t="shared" si="1"/>
        <v>-64386.434238626876</v>
      </c>
      <c r="F57" s="93">
        <f t="shared" si="8"/>
        <v>-64387</v>
      </c>
      <c r="G57">
        <f t="shared" si="13"/>
        <v>0.13221316000272054</v>
      </c>
      <c r="I57">
        <f t="shared" si="14"/>
        <v>0.13221316000272054</v>
      </c>
      <c r="Q57" s="7">
        <f t="shared" si="4"/>
        <v>11155.294000000002</v>
      </c>
      <c r="R57">
        <f t="shared" si="15"/>
        <v>1.7480319677904983E-2</v>
      </c>
      <c r="S57">
        <v>0.1</v>
      </c>
      <c r="T57">
        <f t="shared" si="16"/>
        <v>1.7480319677904985E-3</v>
      </c>
      <c r="V57">
        <f t="shared" si="11"/>
        <v>117500</v>
      </c>
      <c r="W57">
        <f t="shared" si="12"/>
        <v>0.3513796759855245</v>
      </c>
      <c r="AA57">
        <v>6440</v>
      </c>
      <c r="AB57">
        <v>-3.7352000072132796E-4</v>
      </c>
      <c r="AC57" t="s">
        <v>2101</v>
      </c>
      <c r="AD57">
        <v>18892.5</v>
      </c>
      <c r="AE57">
        <v>2.2280999983195215E-3</v>
      </c>
      <c r="AG57">
        <v>6624</v>
      </c>
      <c r="AH57">
        <v>-5.6643200005055405E-3</v>
      </c>
      <c r="AK57">
        <v>-12508</v>
      </c>
      <c r="AL57">
        <v>1.542543999676127E-2</v>
      </c>
    </row>
    <row r="58" spans="1:38" ht="12.95" customHeight="1" x14ac:dyDescent="0.2">
      <c r="A58" s="25" t="s">
        <v>2236</v>
      </c>
      <c r="B58" s="114"/>
      <c r="C58" s="33">
        <v>26620.705999999998</v>
      </c>
      <c r="D58" s="33"/>
      <c r="E58">
        <f t="shared" si="1"/>
        <v>-62474.025921786866</v>
      </c>
      <c r="F58" s="93">
        <f t="shared" si="8"/>
        <v>-62474.5</v>
      </c>
      <c r="G58">
        <f t="shared" si="13"/>
        <v>0.11078765999991447</v>
      </c>
      <c r="I58">
        <f t="shared" si="14"/>
        <v>0.11078765999991447</v>
      </c>
      <c r="Q58" s="7">
        <f t="shared" si="4"/>
        <v>11602.205999999998</v>
      </c>
      <c r="R58">
        <f t="shared" si="15"/>
        <v>1.2273905608256648E-2</v>
      </c>
      <c r="S58">
        <v>0.1</v>
      </c>
      <c r="T58">
        <f t="shared" si="16"/>
        <v>1.2273905608256648E-3</v>
      </c>
      <c r="V58">
        <f t="shared" si="11"/>
        <v>120000</v>
      </c>
      <c r="W58">
        <f t="shared" si="12"/>
        <v>0.36707222812547113</v>
      </c>
      <c r="AA58">
        <v>6624</v>
      </c>
      <c r="AB58">
        <v>-1.6956399995251559E-3</v>
      </c>
      <c r="AD58">
        <v>18722</v>
      </c>
      <c r="AE58">
        <v>5.4890399987925775E-3</v>
      </c>
      <c r="AG58">
        <v>6632.5</v>
      </c>
      <c r="AH58">
        <v>1.9649000023491681E-3</v>
      </c>
      <c r="AK58">
        <v>-12453</v>
      </c>
      <c r="AL58">
        <v>2.4438040003587957E-2</v>
      </c>
    </row>
    <row r="59" spans="1:38" ht="12.95" customHeight="1" x14ac:dyDescent="0.2">
      <c r="A59" s="25" t="s">
        <v>2236</v>
      </c>
      <c r="B59" s="114"/>
      <c r="C59" s="33">
        <v>26654.712</v>
      </c>
      <c r="D59" s="33"/>
      <c r="E59">
        <f t="shared" si="1"/>
        <v>-62328.508779211901</v>
      </c>
      <c r="F59" s="93">
        <f t="shared" si="8"/>
        <v>-62329</v>
      </c>
      <c r="G59">
        <f t="shared" si="13"/>
        <v>0.11479372000030708</v>
      </c>
      <c r="I59">
        <f t="shared" si="14"/>
        <v>0.11479372000030708</v>
      </c>
      <c r="Q59" s="7">
        <f t="shared" si="4"/>
        <v>11636.212</v>
      </c>
      <c r="R59">
        <f t="shared" si="15"/>
        <v>1.3177598151508901E-2</v>
      </c>
      <c r="S59">
        <v>0.1</v>
      </c>
      <c r="T59">
        <f t="shared" si="16"/>
        <v>1.3177598151508903E-3</v>
      </c>
      <c r="V59">
        <f t="shared" si="11"/>
        <v>122500</v>
      </c>
      <c r="W59">
        <f t="shared" si="12"/>
        <v>0.38310626682543558</v>
      </c>
      <c r="AA59">
        <v>6632.5</v>
      </c>
      <c r="AB59">
        <v>2.8082800054107793E-3</v>
      </c>
      <c r="AC59" t="s">
        <v>2101</v>
      </c>
      <c r="AD59">
        <v>25371</v>
      </c>
      <c r="AE59">
        <v>1.3157720000890549E-2</v>
      </c>
      <c r="AG59">
        <v>6654</v>
      </c>
      <c r="AH59">
        <v>3.6152800021227449E-3</v>
      </c>
      <c r="AK59">
        <v>-12370.5</v>
      </c>
      <c r="AL59">
        <v>1.4956939994590357E-2</v>
      </c>
    </row>
    <row r="60" spans="1:38" ht="12.95" customHeight="1" x14ac:dyDescent="0.2">
      <c r="A60" s="25" t="s">
        <v>2236</v>
      </c>
      <c r="B60" s="114"/>
      <c r="C60" s="33">
        <v>27454.505000000001</v>
      </c>
      <c r="D60" s="33"/>
      <c r="E60">
        <f t="shared" si="1"/>
        <v>-58906.065915850806</v>
      </c>
      <c r="F60" s="93">
        <f t="shared" si="8"/>
        <v>-58906.5</v>
      </c>
      <c r="G60">
        <f t="shared" si="13"/>
        <v>0.10144141999990097</v>
      </c>
      <c r="I60">
        <f t="shared" si="14"/>
        <v>0.10144141999990097</v>
      </c>
      <c r="Q60" s="7">
        <f t="shared" si="4"/>
        <v>12436.005000000001</v>
      </c>
      <c r="R60">
        <f t="shared" si="15"/>
        <v>1.0290361691596309E-2</v>
      </c>
      <c r="S60">
        <v>0.1</v>
      </c>
      <c r="T60">
        <f t="shared" si="16"/>
        <v>1.0290361691596311E-3</v>
      </c>
      <c r="V60">
        <f t="shared" si="11"/>
        <v>125000</v>
      </c>
      <c r="W60">
        <f t="shared" si="12"/>
        <v>0.39948179208541773</v>
      </c>
      <c r="AA60">
        <v>6654</v>
      </c>
      <c r="AB60">
        <v>7.9580000601708889E-5</v>
      </c>
      <c r="AC60" t="s">
        <v>2101</v>
      </c>
      <c r="AD60">
        <v>17814</v>
      </c>
      <c r="AE60">
        <v>-3.7352000072132796E-4</v>
      </c>
      <c r="AG60">
        <v>6786.5</v>
      </c>
      <c r="AH60">
        <v>6.6001800005324185E-3</v>
      </c>
      <c r="AK60">
        <v>-12007</v>
      </c>
      <c r="AL60">
        <v>1.7394759997841902E-2</v>
      </c>
    </row>
    <row r="61" spans="1:38" ht="12.95" customHeight="1" x14ac:dyDescent="0.2">
      <c r="A61" s="25" t="s">
        <v>2236</v>
      </c>
      <c r="B61" s="114"/>
      <c r="C61" s="33">
        <v>28085.703000000001</v>
      </c>
      <c r="D61" s="33"/>
      <c r="E61">
        <f t="shared" si="1"/>
        <v>-56205.068169599224</v>
      </c>
      <c r="F61" s="93">
        <f t="shared" si="8"/>
        <v>-56205.5</v>
      </c>
      <c r="G61">
        <f t="shared" si="13"/>
        <v>0.10091474000364542</v>
      </c>
      <c r="I61">
        <f t="shared" si="14"/>
        <v>0.10091474000364542</v>
      </c>
      <c r="Q61" s="7">
        <f t="shared" si="4"/>
        <v>13067.203000000001</v>
      </c>
      <c r="R61">
        <f t="shared" si="15"/>
        <v>1.0183784750003352E-2</v>
      </c>
      <c r="S61">
        <v>0.1</v>
      </c>
      <c r="T61">
        <f t="shared" si="16"/>
        <v>1.0183784750003352E-3</v>
      </c>
      <c r="V61">
        <f t="shared" si="11"/>
        <v>127500</v>
      </c>
      <c r="W61">
        <f t="shared" si="12"/>
        <v>0.41619880390541758</v>
      </c>
      <c r="AA61">
        <v>6786.5</v>
      </c>
      <c r="AB61">
        <v>2.3586199968121946E-3</v>
      </c>
      <c r="AC61" t="s">
        <v>2101</v>
      </c>
      <c r="AD61">
        <v>20972.5</v>
      </c>
      <c r="AE61">
        <v>-5.386299999372568E-3</v>
      </c>
      <c r="AG61">
        <v>6799.5</v>
      </c>
      <c r="AH61">
        <v>6.2133999745128676E-4</v>
      </c>
      <c r="AK61">
        <v>-11806.5</v>
      </c>
      <c r="AL61">
        <v>2.6413419996970333E-2</v>
      </c>
    </row>
    <row r="62" spans="1:38" ht="12.95" customHeight="1" x14ac:dyDescent="0.2">
      <c r="A62" s="25" t="s">
        <v>2236</v>
      </c>
      <c r="B62" s="114"/>
      <c r="C62" s="33">
        <v>28760.826000000001</v>
      </c>
      <c r="D62" s="33"/>
      <c r="E62">
        <f t="shared" si="1"/>
        <v>-53316.108284677837</v>
      </c>
      <c r="F62" s="93">
        <f t="shared" si="8"/>
        <v>-53316.5</v>
      </c>
      <c r="G62">
        <f t="shared" si="13"/>
        <v>9.1540220004389994E-2</v>
      </c>
      <c r="I62">
        <f t="shared" si="14"/>
        <v>9.1540220004389994E-2</v>
      </c>
      <c r="Q62" s="7">
        <f t="shared" si="4"/>
        <v>13742.326000000001</v>
      </c>
      <c r="R62">
        <f t="shared" si="15"/>
        <v>8.3796118784521222E-3</v>
      </c>
      <c r="S62">
        <v>0.1</v>
      </c>
      <c r="T62">
        <f t="shared" si="16"/>
        <v>8.3796118784521228E-4</v>
      </c>
      <c r="V62">
        <f t="shared" si="11"/>
        <v>130000</v>
      </c>
      <c r="W62">
        <f t="shared" si="12"/>
        <v>0.43325730228543513</v>
      </c>
      <c r="AA62">
        <v>6799.5</v>
      </c>
      <c r="AB62">
        <v>5.1520199995138682E-3</v>
      </c>
      <c r="AC62" t="s">
        <v>2101</v>
      </c>
      <c r="AD62">
        <v>20224</v>
      </c>
      <c r="AE62">
        <v>1.0876799933612347E-3</v>
      </c>
      <c r="AG62">
        <v>7013.5</v>
      </c>
      <c r="AH62">
        <v>8.8158200014731847E-3</v>
      </c>
      <c r="AK62">
        <v>-10731.5</v>
      </c>
      <c r="AL62">
        <v>2.3932420001074206E-2</v>
      </c>
    </row>
    <row r="63" spans="1:38" ht="12.95" customHeight="1" x14ac:dyDescent="0.2">
      <c r="A63" s="25" t="s">
        <v>2236</v>
      </c>
      <c r="B63" s="114"/>
      <c r="C63" s="33">
        <v>28842.614000000001</v>
      </c>
      <c r="D63" s="33"/>
      <c r="E63">
        <f t="shared" si="1"/>
        <v>-52966.124280180949</v>
      </c>
      <c r="F63" s="93">
        <f t="shared" si="8"/>
        <v>-52966.5</v>
      </c>
      <c r="G63">
        <f t="shared" si="13"/>
        <v>8.7802220004959963E-2</v>
      </c>
      <c r="I63">
        <f t="shared" si="14"/>
        <v>8.7802220004959963E-2</v>
      </c>
      <c r="Q63" s="7">
        <f t="shared" si="4"/>
        <v>13824.114000000001</v>
      </c>
      <c r="R63">
        <f t="shared" si="15"/>
        <v>7.7092298377993912E-3</v>
      </c>
      <c r="S63">
        <v>0.1</v>
      </c>
      <c r="T63">
        <f t="shared" si="16"/>
        <v>7.7092298377993919E-4</v>
      </c>
      <c r="V63">
        <f t="shared" si="11"/>
        <v>132500</v>
      </c>
      <c r="W63">
        <f t="shared" si="12"/>
        <v>0.45065728722547044</v>
      </c>
      <c r="AA63">
        <v>7013.5</v>
      </c>
      <c r="AB63">
        <v>1.845203999982914E-2</v>
      </c>
      <c r="AC63" t="s">
        <v>2101</v>
      </c>
      <c r="AD63">
        <v>28409.5</v>
      </c>
      <c r="AE63">
        <v>9.0265399994677864E-3</v>
      </c>
      <c r="AG63">
        <v>7574.5</v>
      </c>
      <c r="AH63">
        <v>-6.5566000557737425E-4</v>
      </c>
      <c r="AK63">
        <v>-10617</v>
      </c>
      <c r="AL63">
        <v>2.234956000756938E-2</v>
      </c>
    </row>
    <row r="64" spans="1:38" ht="12.95" customHeight="1" x14ac:dyDescent="0.2">
      <c r="A64" s="25" t="s">
        <v>2236</v>
      </c>
      <c r="B64" s="114"/>
      <c r="C64" s="33">
        <v>29204.595000000001</v>
      </c>
      <c r="D64" s="33"/>
      <c r="E64">
        <f t="shared" si="1"/>
        <v>-51417.149370270126</v>
      </c>
      <c r="F64" s="93">
        <f t="shared" si="8"/>
        <v>-51417.5</v>
      </c>
      <c r="G64">
        <f t="shared" si="13"/>
        <v>8.1938900002569426E-2</v>
      </c>
      <c r="I64">
        <f t="shared" si="14"/>
        <v>8.1938900002569426E-2</v>
      </c>
      <c r="Q64" s="7">
        <f t="shared" si="4"/>
        <v>14186.095000000001</v>
      </c>
      <c r="R64">
        <f t="shared" si="15"/>
        <v>6.7139833336310722E-3</v>
      </c>
      <c r="S64">
        <v>0.1</v>
      </c>
      <c r="T64">
        <f t="shared" si="16"/>
        <v>6.7139833336310722E-4</v>
      </c>
      <c r="V64">
        <f t="shared" si="11"/>
        <v>135000</v>
      </c>
      <c r="W64">
        <f t="shared" si="12"/>
        <v>0.46839875872552345</v>
      </c>
      <c r="AA64">
        <v>7574.5</v>
      </c>
      <c r="AG64">
        <v>7583</v>
      </c>
      <c r="AH64">
        <v>8.9735600049607456E-3</v>
      </c>
      <c r="AK64">
        <v>-9375</v>
      </c>
      <c r="AL64">
        <v>1.1524999994435348E-2</v>
      </c>
    </row>
    <row r="65" spans="1:38" ht="12.95" customHeight="1" x14ac:dyDescent="0.2">
      <c r="A65" s="25" t="s">
        <v>2236</v>
      </c>
      <c r="B65" s="114"/>
      <c r="C65" s="33">
        <v>29555.61</v>
      </c>
      <c r="D65" s="33"/>
      <c r="E65">
        <f t="shared" si="1"/>
        <v>-49915.09973782437</v>
      </c>
      <c r="F65" s="93">
        <f t="shared" si="8"/>
        <v>-49915.5</v>
      </c>
      <c r="G65">
        <f t="shared" si="13"/>
        <v>9.3537540000397712E-2</v>
      </c>
      <c r="I65">
        <f t="shared" si="14"/>
        <v>9.3537540000397712E-2</v>
      </c>
      <c r="Q65" s="7">
        <f t="shared" si="4"/>
        <v>14537.11</v>
      </c>
      <c r="R65">
        <f t="shared" si="15"/>
        <v>8.7492713893260014E-3</v>
      </c>
      <c r="S65">
        <v>0.1</v>
      </c>
      <c r="T65">
        <f t="shared" si="16"/>
        <v>8.7492713893260019E-4</v>
      </c>
      <c r="V65">
        <f t="shared" si="11"/>
        <v>137500</v>
      </c>
      <c r="W65">
        <f t="shared" si="12"/>
        <v>0.4864817167855941</v>
      </c>
      <c r="AA65">
        <v>7583</v>
      </c>
      <c r="AB65">
        <v>1.0093760000017937E-2</v>
      </c>
      <c r="AC65" t="s">
        <v>2101</v>
      </c>
      <c r="AD65">
        <v>28080</v>
      </c>
      <c r="AE65">
        <v>1.0105599998496473E-2</v>
      </c>
      <c r="AG65">
        <v>7587.5</v>
      </c>
      <c r="AH65">
        <v>1.236550000612624E-2</v>
      </c>
      <c r="AK65">
        <v>-9277</v>
      </c>
      <c r="AL65">
        <v>8.8383600013912655E-3</v>
      </c>
    </row>
    <row r="66" spans="1:38" ht="12.95" customHeight="1" x14ac:dyDescent="0.2">
      <c r="A66" s="25" t="s">
        <v>2236</v>
      </c>
      <c r="B66" s="114"/>
      <c r="C66" s="33">
        <v>29556.655999999999</v>
      </c>
      <c r="D66" s="33"/>
      <c r="E66">
        <f t="shared" si="1"/>
        <v>-49910.623735614958</v>
      </c>
      <c r="F66" s="93">
        <f t="shared" si="8"/>
        <v>-49911</v>
      </c>
      <c r="G66">
        <f t="shared" si="13"/>
        <v>8.7929479999729665E-2</v>
      </c>
      <c r="I66">
        <f t="shared" si="14"/>
        <v>8.7929479999729665E-2</v>
      </c>
      <c r="Q66" s="7">
        <f t="shared" si="4"/>
        <v>14538.155999999999</v>
      </c>
      <c r="R66">
        <f t="shared" si="15"/>
        <v>7.731593453022859E-3</v>
      </c>
      <c r="S66">
        <v>0.1</v>
      </c>
      <c r="T66">
        <f t="shared" si="16"/>
        <v>7.7315934530228594E-4</v>
      </c>
      <c r="V66">
        <f t="shared" si="11"/>
        <v>140000</v>
      </c>
      <c r="W66">
        <f t="shared" si="12"/>
        <v>0.50490616140568256</v>
      </c>
      <c r="AA66">
        <v>7655.5</v>
      </c>
      <c r="AB66">
        <v>2.6721600006567314E-3</v>
      </c>
      <c r="AC66" t="s">
        <v>2101</v>
      </c>
      <c r="AD66">
        <v>18734.5</v>
      </c>
      <c r="AE66">
        <v>-3.6444600045797415E-3</v>
      </c>
      <c r="AG66">
        <v>7655.5</v>
      </c>
      <c r="AH66">
        <v>3.3992600001511164E-3</v>
      </c>
      <c r="AK66">
        <v>-9260</v>
      </c>
      <c r="AL66">
        <v>1.8096799998602364E-2</v>
      </c>
    </row>
    <row r="67" spans="1:38" ht="12.95" customHeight="1" x14ac:dyDescent="0.2">
      <c r="A67" s="25" t="s">
        <v>2236</v>
      </c>
      <c r="B67" s="114"/>
      <c r="C67" s="33">
        <v>29636.476999999999</v>
      </c>
      <c r="D67" s="33"/>
      <c r="E67">
        <f t="shared" si="1"/>
        <v>-49569.056840435398</v>
      </c>
      <c r="F67" s="93">
        <f t="shared" si="8"/>
        <v>-49569.5</v>
      </c>
      <c r="G67">
        <f t="shared" si="13"/>
        <v>0.10356226000294555</v>
      </c>
      <c r="I67">
        <f t="shared" si="14"/>
        <v>0.10356226000294555</v>
      </c>
      <c r="Q67" s="7">
        <f t="shared" si="4"/>
        <v>14617.976999999999</v>
      </c>
      <c r="R67">
        <f t="shared" si="15"/>
        <v>1.0725141696917696E-2</v>
      </c>
      <c r="S67">
        <v>0.1</v>
      </c>
      <c r="T67">
        <f t="shared" si="16"/>
        <v>1.0725141696917696E-3</v>
      </c>
      <c r="V67">
        <f t="shared" si="11"/>
        <v>142500</v>
      </c>
      <c r="W67">
        <f t="shared" si="12"/>
        <v>0.52367209258578873</v>
      </c>
      <c r="AA67">
        <v>7759.5</v>
      </c>
      <c r="AB67">
        <v>1.0467139996762853E-2</v>
      </c>
      <c r="AC67" t="s">
        <v>2101</v>
      </c>
      <c r="AD67">
        <v>28174</v>
      </c>
      <c r="AE67">
        <v>1.7181679999339394E-2</v>
      </c>
      <c r="AG67">
        <v>7759.5</v>
      </c>
      <c r="AH67">
        <v>7.5685400006477721E-3</v>
      </c>
      <c r="AK67">
        <v>-9259.5</v>
      </c>
      <c r="AL67">
        <v>1.0251460000290535E-2</v>
      </c>
    </row>
    <row r="68" spans="1:38" ht="12.95" customHeight="1" x14ac:dyDescent="0.2">
      <c r="A68" s="25" t="s">
        <v>2236</v>
      </c>
      <c r="B68" s="114"/>
      <c r="C68" s="33">
        <v>29901.706999999999</v>
      </c>
      <c r="D68" s="33"/>
      <c r="E68">
        <f t="shared" si="1"/>
        <v>-48434.09501825233</v>
      </c>
      <c r="F68" s="93">
        <f t="shared" si="8"/>
        <v>-48434.5</v>
      </c>
      <c r="G68">
        <f t="shared" si="13"/>
        <v>9.4640459999936866E-2</v>
      </c>
      <c r="I68">
        <f t="shared" si="14"/>
        <v>9.4640459999936866E-2</v>
      </c>
      <c r="Q68" s="7">
        <f t="shared" si="4"/>
        <v>14883.206999999999</v>
      </c>
      <c r="R68">
        <f t="shared" si="15"/>
        <v>8.9568166689996502E-3</v>
      </c>
      <c r="S68">
        <v>0.1</v>
      </c>
      <c r="T68">
        <f t="shared" si="16"/>
        <v>8.9568166689996511E-4</v>
      </c>
      <c r="V68">
        <f t="shared" si="11"/>
        <v>145000</v>
      </c>
      <c r="W68">
        <f t="shared" si="12"/>
        <v>0.54277951032591265</v>
      </c>
      <c r="AA68">
        <v>8756.5</v>
      </c>
      <c r="AB68">
        <v>2.1486600016942248E-3</v>
      </c>
      <c r="AC68" t="s">
        <v>2101</v>
      </c>
      <c r="AD68">
        <v>23486</v>
      </c>
      <c r="AE68">
        <v>8.499520001350902E-3</v>
      </c>
      <c r="AG68">
        <v>8442.5</v>
      </c>
      <c r="AH68">
        <v>1.5834099998755846E-2</v>
      </c>
      <c r="AK68">
        <v>-9255.5</v>
      </c>
      <c r="AL68">
        <v>6.4887400003499351E-3</v>
      </c>
    </row>
    <row r="69" spans="1:38" ht="12.95" customHeight="1" x14ac:dyDescent="0.2">
      <c r="A69" s="25" t="s">
        <v>2236</v>
      </c>
      <c r="B69" s="114"/>
      <c r="C69" s="33">
        <v>29907.657999999999</v>
      </c>
      <c r="D69" s="33"/>
      <c r="E69">
        <f t="shared" si="1"/>
        <v>-48408.629732259753</v>
      </c>
      <c r="F69" s="93">
        <f t="shared" si="8"/>
        <v>-48409</v>
      </c>
      <c r="G69">
        <f t="shared" si="13"/>
        <v>8.6528119998547481E-2</v>
      </c>
      <c r="I69">
        <f t="shared" si="14"/>
        <v>8.6528119998547481E-2</v>
      </c>
      <c r="Q69" s="7">
        <f t="shared" si="4"/>
        <v>14889.157999999999</v>
      </c>
      <c r="R69">
        <f t="shared" si="15"/>
        <v>7.4871155504830323E-3</v>
      </c>
      <c r="S69">
        <v>0.1</v>
      </c>
      <c r="T69">
        <f t="shared" si="16"/>
        <v>7.4871155504830332E-4</v>
      </c>
      <c r="AA69">
        <v>9367.5</v>
      </c>
      <c r="AB69">
        <v>9.984379998059012E-3</v>
      </c>
      <c r="AC69" t="s">
        <v>2101</v>
      </c>
      <c r="AD69">
        <v>22174.5</v>
      </c>
      <c r="AE69">
        <v>9.4163399990065955E-3</v>
      </c>
      <c r="AG69">
        <v>8756.5</v>
      </c>
      <c r="AH69">
        <v>-8.0394199976581149E-3</v>
      </c>
      <c r="AK69">
        <v>-9238.5</v>
      </c>
      <c r="AL69">
        <v>1.6747180001402739E-2</v>
      </c>
    </row>
    <row r="70" spans="1:38" ht="12.95" customHeight="1" x14ac:dyDescent="0.2">
      <c r="A70" s="25" t="s">
        <v>2236</v>
      </c>
      <c r="B70" s="114"/>
      <c r="C70" s="33">
        <v>29912.68</v>
      </c>
      <c r="D70" s="33"/>
      <c r="E70">
        <f t="shared" si="1"/>
        <v>-48387.139786661573</v>
      </c>
      <c r="F70" s="93">
        <f t="shared" si="8"/>
        <v>-48387.5</v>
      </c>
      <c r="G70">
        <f t="shared" si="13"/>
        <v>8.417850000114413E-2</v>
      </c>
      <c r="I70">
        <f t="shared" si="14"/>
        <v>8.417850000114413E-2</v>
      </c>
      <c r="Q70" s="7">
        <f t="shared" si="4"/>
        <v>14894.18</v>
      </c>
      <c r="R70">
        <f t="shared" si="15"/>
        <v>7.0860198624426224E-3</v>
      </c>
      <c r="S70">
        <v>0.1</v>
      </c>
      <c r="T70">
        <f t="shared" si="16"/>
        <v>7.0860198624426226E-4</v>
      </c>
      <c r="AA70">
        <v>9516.5</v>
      </c>
      <c r="AB70">
        <v>3.9998600041144527E-3</v>
      </c>
      <c r="AC70" t="s">
        <v>2101</v>
      </c>
      <c r="AD70">
        <v>19303.5</v>
      </c>
      <c r="AE70">
        <v>2.3586199968121946E-3</v>
      </c>
      <c r="AG70">
        <v>9367.5</v>
      </c>
      <c r="AH70">
        <v>-4.4899999920744449E-5</v>
      </c>
      <c r="AK70">
        <v>-9123</v>
      </c>
      <c r="AL70">
        <v>1.9473640000796877E-2</v>
      </c>
    </row>
    <row r="71" spans="1:38" ht="12.95" customHeight="1" x14ac:dyDescent="0.2">
      <c r="A71" s="25" t="s">
        <v>2236</v>
      </c>
      <c r="B71" s="114"/>
      <c r="C71" s="33">
        <v>29912.692999999999</v>
      </c>
      <c r="D71" s="33"/>
      <c r="E71">
        <f t="shared" si="1"/>
        <v>-48387.084157571022</v>
      </c>
      <c r="F71" s="93">
        <f t="shared" si="8"/>
        <v>-48387.5</v>
      </c>
      <c r="G71">
        <f t="shared" si="13"/>
        <v>9.71785000001546E-2</v>
      </c>
      <c r="I71">
        <f t="shared" si="14"/>
        <v>9.71785000001546E-2</v>
      </c>
      <c r="Q71" s="7">
        <f t="shared" si="4"/>
        <v>14894.192999999999</v>
      </c>
      <c r="R71">
        <f t="shared" si="15"/>
        <v>9.4436608622800473E-3</v>
      </c>
      <c r="S71">
        <v>0.1</v>
      </c>
      <c r="T71">
        <f t="shared" si="16"/>
        <v>9.4436608622800475E-4</v>
      </c>
      <c r="AA71">
        <v>9782</v>
      </c>
      <c r="AB71">
        <v>7.7565399988088757E-3</v>
      </c>
      <c r="AC71" t="s">
        <v>2101</v>
      </c>
      <c r="AD71">
        <v>26792.5</v>
      </c>
      <c r="AE71">
        <v>7.8560999972978607E-3</v>
      </c>
      <c r="AG71">
        <v>9516.5</v>
      </c>
      <c r="AH71">
        <v>3.0437800014624372E-3</v>
      </c>
      <c r="AK71">
        <v>-9115</v>
      </c>
      <c r="AL71">
        <v>2.5948200003767852E-2</v>
      </c>
    </row>
    <row r="72" spans="1:38" ht="12.95" customHeight="1" x14ac:dyDescent="0.2">
      <c r="A72" s="25" t="s">
        <v>2236</v>
      </c>
      <c r="B72" s="114"/>
      <c r="C72" s="33">
        <v>29987.462</v>
      </c>
      <c r="D72" s="33"/>
      <c r="E72">
        <f t="shared" si="1"/>
        <v>-48067.135582813993</v>
      </c>
      <c r="F72" s="93">
        <f t="shared" si="8"/>
        <v>-48067.5</v>
      </c>
      <c r="G72">
        <f t="shared" si="13"/>
        <v>8.5160900001937989E-2</v>
      </c>
      <c r="I72">
        <f t="shared" si="14"/>
        <v>8.5160900001937989E-2</v>
      </c>
      <c r="Q72" s="7">
        <f t="shared" si="4"/>
        <v>14968.962</v>
      </c>
      <c r="R72">
        <f t="shared" si="15"/>
        <v>7.2523788891400822E-3</v>
      </c>
      <c r="S72">
        <v>0.1</v>
      </c>
      <c r="T72">
        <f t="shared" si="16"/>
        <v>7.2523788891400826E-4</v>
      </c>
      <c r="AA72">
        <v>9944.5</v>
      </c>
      <c r="AB72">
        <v>6.911379998200573E-3</v>
      </c>
      <c r="AC72" t="s">
        <v>2101</v>
      </c>
      <c r="AD72">
        <v>23485.5</v>
      </c>
      <c r="AE72">
        <v>8.3648600048036315E-3</v>
      </c>
      <c r="AG72">
        <v>9782</v>
      </c>
      <c r="AH72">
        <v>1.1682399999699555E-3</v>
      </c>
      <c r="AK72">
        <v>-7842.5</v>
      </c>
      <c r="AL72">
        <v>1.455790000181878E-2</v>
      </c>
    </row>
    <row r="73" spans="1:38" ht="12.95" customHeight="1" x14ac:dyDescent="0.2">
      <c r="A73" s="25" t="s">
        <v>2236</v>
      </c>
      <c r="B73" s="114"/>
      <c r="C73" s="33">
        <v>30321.535</v>
      </c>
      <c r="D73" s="33"/>
      <c r="E73">
        <f t="shared" si="1"/>
        <v>-46637.583492846177</v>
      </c>
      <c r="F73" s="93">
        <f t="shared" si="8"/>
        <v>-46638</v>
      </c>
      <c r="G73">
        <f t="shared" si="13"/>
        <v>9.733384000355727E-2</v>
      </c>
      <c r="I73">
        <f t="shared" si="14"/>
        <v>9.733384000355727E-2</v>
      </c>
      <c r="Q73" s="7">
        <f t="shared" si="4"/>
        <v>15303.035</v>
      </c>
      <c r="R73">
        <f t="shared" si="15"/>
        <v>9.4738764098380862E-3</v>
      </c>
      <c r="S73">
        <v>0.1</v>
      </c>
      <c r="T73">
        <f t="shared" si="16"/>
        <v>9.4738764098380862E-4</v>
      </c>
      <c r="AA73">
        <v>10677</v>
      </c>
      <c r="AB73">
        <v>8.0727800013846718E-3</v>
      </c>
      <c r="AC73" t="s">
        <v>2101</v>
      </c>
      <c r="AD73">
        <v>25486.5</v>
      </c>
      <c r="AE73">
        <v>1.3884179999877233E-2</v>
      </c>
      <c r="AG73">
        <v>9893.5</v>
      </c>
      <c r="AH73">
        <v>-1.7342580002150498E-2</v>
      </c>
      <c r="AK73">
        <v>-7839</v>
      </c>
      <c r="AL73">
        <v>1.3640519995533396E-2</v>
      </c>
    </row>
    <row r="74" spans="1:38" ht="12.95" customHeight="1" x14ac:dyDescent="0.2">
      <c r="A74" s="25" t="s">
        <v>2236</v>
      </c>
      <c r="B74" s="114"/>
      <c r="C74" s="33">
        <v>30662.578000000001</v>
      </c>
      <c r="D74" s="33"/>
      <c r="E74">
        <f t="shared" si="1"/>
        <v>-45178.205652018289</v>
      </c>
      <c r="F74" s="93">
        <f t="shared" si="8"/>
        <v>-45178.5</v>
      </c>
      <c r="G74">
        <f t="shared" si="13"/>
        <v>6.8786380004894454E-2</v>
      </c>
      <c r="I74">
        <f t="shared" si="14"/>
        <v>6.8786380004894454E-2</v>
      </c>
      <c r="Q74" s="7">
        <f t="shared" si="4"/>
        <v>15644.078000000001</v>
      </c>
      <c r="R74">
        <f t="shared" si="15"/>
        <v>4.7315660741777434E-3</v>
      </c>
      <c r="S74">
        <v>0.1</v>
      </c>
      <c r="T74">
        <f t="shared" si="16"/>
        <v>4.7315660741777436E-4</v>
      </c>
      <c r="AA74">
        <v>10685.5</v>
      </c>
      <c r="AB74">
        <v>1.6268939994915854E-2</v>
      </c>
      <c r="AC74" t="s">
        <v>2101</v>
      </c>
      <c r="AD74">
        <v>38645.5</v>
      </c>
      <c r="AE74">
        <v>3.0226060007407796E-2</v>
      </c>
      <c r="AG74">
        <v>9944.5</v>
      </c>
      <c r="AH74">
        <v>1.4327399985631928E-3</v>
      </c>
      <c r="AK74">
        <v>-7634</v>
      </c>
      <c r="AL74">
        <v>7.0511200028704479E-3</v>
      </c>
    </row>
    <row r="75" spans="1:38" ht="12.95" customHeight="1" x14ac:dyDescent="0.2">
      <c r="A75" s="25" t="s">
        <v>0</v>
      </c>
      <c r="B75" s="114"/>
      <c r="C75" s="33">
        <v>38073.213000000003</v>
      </c>
      <c r="D75" s="33"/>
      <c r="E75">
        <f t="shared" si="1"/>
        <v>-13466.90676752704</v>
      </c>
      <c r="F75" s="25">
        <f t="shared" ref="F75:F138" si="17">+ROUND(2*E75,0)/2</f>
        <v>-13467</v>
      </c>
      <c r="G75">
        <f t="shared" si="13"/>
        <v>2.1787560006487183E-2</v>
      </c>
      <c r="I75">
        <f t="shared" si="14"/>
        <v>2.1787560006487183E-2</v>
      </c>
      <c r="Q75" s="7">
        <f t="shared" si="4"/>
        <v>23054.713000000003</v>
      </c>
      <c r="R75">
        <f t="shared" si="15"/>
        <v>4.746977710362798E-4</v>
      </c>
      <c r="S75">
        <v>0.1</v>
      </c>
      <c r="T75">
        <f t="shared" si="16"/>
        <v>4.7469777103627984E-5</v>
      </c>
      <c r="AA75">
        <v>10694</v>
      </c>
      <c r="AB75">
        <v>6.2545600012526847E-3</v>
      </c>
      <c r="AC75" t="s">
        <v>2101</v>
      </c>
      <c r="AD75">
        <v>24969.5</v>
      </c>
      <c r="AE75">
        <v>5.9657399979187176E-3</v>
      </c>
      <c r="AG75">
        <v>10677</v>
      </c>
      <c r="AH75">
        <v>1.009640000120271E-3</v>
      </c>
      <c r="AK75">
        <v>-3153</v>
      </c>
      <c r="AL75">
        <v>1.1403999815229326E-4</v>
      </c>
    </row>
    <row r="76" spans="1:38" ht="12.95" customHeight="1" x14ac:dyDescent="0.2">
      <c r="A76" s="25" t="s">
        <v>0</v>
      </c>
      <c r="B76" s="114"/>
      <c r="C76" s="33">
        <v>38074.264999999999</v>
      </c>
      <c r="D76" s="33"/>
      <c r="E76">
        <f t="shared" si="1"/>
        <v>-13462.405090352768</v>
      </c>
      <c r="F76" s="25">
        <f t="shared" si="17"/>
        <v>-13462.5</v>
      </c>
      <c r="G76">
        <f t="shared" si="13"/>
        <v>2.2179500003403518E-2</v>
      </c>
      <c r="I76">
        <f t="shared" si="14"/>
        <v>2.2179500003403518E-2</v>
      </c>
      <c r="Q76" s="7">
        <f t="shared" si="4"/>
        <v>23055.764999999999</v>
      </c>
      <c r="R76">
        <f t="shared" si="15"/>
        <v>4.9193022040097667E-4</v>
      </c>
      <c r="S76">
        <v>0.1</v>
      </c>
      <c r="T76">
        <f t="shared" si="16"/>
        <v>4.9193022040097667E-5</v>
      </c>
      <c r="AA76">
        <v>11138.5</v>
      </c>
      <c r="AB76">
        <v>7.3574000271037221E-4</v>
      </c>
      <c r="AC76" t="s">
        <v>2101</v>
      </c>
      <c r="AD76">
        <v>18790.5</v>
      </c>
      <c r="AE76">
        <v>1.6774600007920526E-3</v>
      </c>
      <c r="AG76">
        <v>10685.5</v>
      </c>
      <c r="AH76">
        <v>1.6388599979109131E-3</v>
      </c>
      <c r="AK76">
        <v>-1698.5</v>
      </c>
      <c r="AL76">
        <v>5.019980002543889E-3</v>
      </c>
    </row>
    <row r="77" spans="1:38" ht="12.95" customHeight="1" x14ac:dyDescent="0.2">
      <c r="A77" s="25" t="s">
        <v>0</v>
      </c>
      <c r="B77" s="114"/>
      <c r="C77" s="33">
        <v>38297.315999999999</v>
      </c>
      <c r="D77" s="33"/>
      <c r="E77">
        <f t="shared" si="1"/>
        <v>-12507.933992061644</v>
      </c>
      <c r="F77" s="25">
        <f t="shared" si="17"/>
        <v>-12508</v>
      </c>
      <c r="G77">
        <f t="shared" si="13"/>
        <v>1.542543999676127E-2</v>
      </c>
      <c r="I77">
        <f t="shared" si="14"/>
        <v>1.542543999676127E-2</v>
      </c>
      <c r="Q77" s="7">
        <f t="shared" si="4"/>
        <v>23278.815999999999</v>
      </c>
      <c r="R77">
        <f t="shared" si="15"/>
        <v>2.3794419909368232E-4</v>
      </c>
      <c r="S77">
        <v>0.1</v>
      </c>
      <c r="T77">
        <f t="shared" si="16"/>
        <v>2.3794419909368232E-5</v>
      </c>
      <c r="AA77">
        <v>11173.5</v>
      </c>
      <c r="AB77">
        <v>-2.6540800026850775E-3</v>
      </c>
      <c r="AC77" t="s">
        <v>2101</v>
      </c>
      <c r="AD77">
        <v>18952.5</v>
      </c>
      <c r="AE77">
        <v>1.7873000033432618E-3</v>
      </c>
      <c r="AG77">
        <v>10694</v>
      </c>
      <c r="AH77">
        <v>-7.3191999399568886E-4</v>
      </c>
      <c r="AK77">
        <v>-1562</v>
      </c>
      <c r="AL77">
        <v>2.2421600006055087E-3</v>
      </c>
    </row>
    <row r="78" spans="1:38" ht="12.95" customHeight="1" x14ac:dyDescent="0.2">
      <c r="A78" s="25" t="s">
        <v>0</v>
      </c>
      <c r="B78" s="114"/>
      <c r="C78" s="33">
        <v>38310.178</v>
      </c>
      <c r="D78" s="33"/>
      <c r="E78">
        <f t="shared" si="1"/>
        <v>-12452.895425696905</v>
      </c>
      <c r="F78" s="25">
        <f t="shared" si="17"/>
        <v>-12453</v>
      </c>
      <c r="G78">
        <f t="shared" si="13"/>
        <v>2.4438040003587957E-2</v>
      </c>
      <c r="I78">
        <f t="shared" si="14"/>
        <v>2.4438040003587957E-2</v>
      </c>
      <c r="Q78" s="7">
        <f t="shared" si="4"/>
        <v>23291.678</v>
      </c>
      <c r="R78">
        <f t="shared" si="15"/>
        <v>5.9721779921696532E-4</v>
      </c>
      <c r="S78">
        <v>0.1</v>
      </c>
      <c r="T78">
        <f t="shared" si="16"/>
        <v>5.9721779921696534E-5</v>
      </c>
      <c r="AA78">
        <v>11194</v>
      </c>
      <c r="AB78">
        <v>-5.386299999372568E-3</v>
      </c>
      <c r="AC78" t="s">
        <v>2101</v>
      </c>
      <c r="AD78">
        <v>24901</v>
      </c>
      <c r="AE78">
        <v>1.4777320000575855E-2</v>
      </c>
      <c r="AG78">
        <v>11138.5</v>
      </c>
      <c r="AH78">
        <v>-8.2391800024197437E-3</v>
      </c>
      <c r="AK78">
        <v>-1561.5</v>
      </c>
      <c r="AL78">
        <v>6.3968200047384016E-3</v>
      </c>
    </row>
    <row r="79" spans="1:38" ht="12.95" customHeight="1" x14ac:dyDescent="0.2">
      <c r="A79" s="25" t="s">
        <v>0</v>
      </c>
      <c r="B79" s="114"/>
      <c r="C79" s="33">
        <v>38329.447999999997</v>
      </c>
      <c r="D79" s="33"/>
      <c r="E79">
        <f t="shared" si="1"/>
        <v>-12370.435996848493</v>
      </c>
      <c r="F79" s="25">
        <f t="shared" si="17"/>
        <v>-12370.5</v>
      </c>
      <c r="G79">
        <f t="shared" si="13"/>
        <v>1.4956939994590357E-2</v>
      </c>
      <c r="I79">
        <f t="shared" si="14"/>
        <v>1.4956939994590357E-2</v>
      </c>
      <c r="Q79" s="7">
        <f t="shared" si="4"/>
        <v>23310.947999999997</v>
      </c>
      <c r="R79">
        <f t="shared" si="15"/>
        <v>2.2371005400177659E-4</v>
      </c>
      <c r="S79">
        <v>0.1</v>
      </c>
      <c r="T79">
        <f t="shared" si="16"/>
        <v>2.237100540017766E-5</v>
      </c>
      <c r="AA79">
        <v>11271</v>
      </c>
      <c r="AB79">
        <v>1.1938339994230773E-2</v>
      </c>
      <c r="AC79" t="s">
        <v>2101</v>
      </c>
      <c r="AD79">
        <v>31166</v>
      </c>
      <c r="AE79">
        <v>1.7167120000522118E-2</v>
      </c>
      <c r="AG79">
        <v>11173.5</v>
      </c>
      <c r="AH79">
        <v>3.5870200008503161E-3</v>
      </c>
      <c r="AK79">
        <v>-1510</v>
      </c>
      <c r="AL79">
        <v>2.3268000004463829E-3</v>
      </c>
    </row>
    <row r="80" spans="1:38" ht="12.95" customHeight="1" x14ac:dyDescent="0.2">
      <c r="A80" s="25" t="s">
        <v>0</v>
      </c>
      <c r="B80" s="114"/>
      <c r="C80" s="33">
        <v>38414.396999999997</v>
      </c>
      <c r="D80" s="33"/>
      <c r="E80">
        <f t="shared" si="1"/>
        <v>-12006.925565024681</v>
      </c>
      <c r="F80" s="25">
        <f t="shared" si="17"/>
        <v>-12007</v>
      </c>
      <c r="G80">
        <f t="shared" si="13"/>
        <v>1.7394759997841902E-2</v>
      </c>
      <c r="I80">
        <f t="shared" si="14"/>
        <v>1.7394759997841902E-2</v>
      </c>
      <c r="Q80" s="7">
        <f t="shared" si="4"/>
        <v>23395.896999999997</v>
      </c>
      <c r="R80">
        <f t="shared" si="15"/>
        <v>3.025776753825208E-4</v>
      </c>
      <c r="S80">
        <v>0.1</v>
      </c>
      <c r="T80">
        <f t="shared" si="16"/>
        <v>3.025776753825208E-5</v>
      </c>
      <c r="AA80">
        <v>12038.5</v>
      </c>
      <c r="AB80">
        <v>1.2716160003037658E-2</v>
      </c>
      <c r="AC80" t="s">
        <v>2101</v>
      </c>
      <c r="AD80">
        <v>31093</v>
      </c>
      <c r="AE80">
        <v>1.4086759998463094E-2</v>
      </c>
      <c r="AG80">
        <v>11194</v>
      </c>
      <c r="AH80">
        <v>1.9280800042906776E-3</v>
      </c>
      <c r="AK80">
        <v>-1438</v>
      </c>
      <c r="AL80">
        <v>4.5978400012245402E-3</v>
      </c>
    </row>
    <row r="81" spans="1:38" ht="12.95" customHeight="1" x14ac:dyDescent="0.2">
      <c r="A81" s="25" t="s">
        <v>0</v>
      </c>
      <c r="B81" s="114"/>
      <c r="C81" s="33">
        <v>38461.260999999999</v>
      </c>
      <c r="D81" s="33"/>
      <c r="E81">
        <f t="shared" si="1"/>
        <v>-11806.386972728225</v>
      </c>
      <c r="F81" s="25">
        <f t="shared" si="17"/>
        <v>-11806.5</v>
      </c>
      <c r="G81">
        <f t="shared" si="13"/>
        <v>2.6413419996970333E-2</v>
      </c>
      <c r="I81">
        <f t="shared" si="14"/>
        <v>2.6413419996970333E-2</v>
      </c>
      <c r="Q81" s="7">
        <f t="shared" si="4"/>
        <v>23442.760999999999</v>
      </c>
      <c r="R81">
        <f t="shared" si="15"/>
        <v>6.9766875593635228E-4</v>
      </c>
      <c r="S81">
        <v>0.1</v>
      </c>
      <c r="T81">
        <f t="shared" si="16"/>
        <v>6.9766875593635231E-5</v>
      </c>
      <c r="AA81">
        <v>12226</v>
      </c>
      <c r="AB81">
        <v>-8.5721999494126067E-4</v>
      </c>
      <c r="AC81" t="s">
        <v>2101</v>
      </c>
      <c r="AD81">
        <v>18790</v>
      </c>
      <c r="AE81">
        <v>1.5228000047500245E-3</v>
      </c>
      <c r="AG81">
        <v>11271</v>
      </c>
      <c r="AH81">
        <v>-2.5427999935345724E-4</v>
      </c>
      <c r="AK81">
        <v>-1437.5</v>
      </c>
      <c r="AL81">
        <v>6.7524999976740219E-3</v>
      </c>
    </row>
    <row r="82" spans="1:38" ht="12.95" customHeight="1" x14ac:dyDescent="0.2">
      <c r="A82" s="25" t="s">
        <v>0</v>
      </c>
      <c r="B82" s="114"/>
      <c r="C82" s="33">
        <v>38712.476000000002</v>
      </c>
      <c r="D82" s="33"/>
      <c r="E82">
        <f t="shared" si="1"/>
        <v>-10731.397589326185</v>
      </c>
      <c r="F82" s="25">
        <f t="shared" si="17"/>
        <v>-10731.5</v>
      </c>
      <c r="G82">
        <f t="shared" si="13"/>
        <v>2.3932420001074206E-2</v>
      </c>
      <c r="I82">
        <f t="shared" si="14"/>
        <v>2.3932420001074206E-2</v>
      </c>
      <c r="Q82" s="7">
        <f t="shared" si="4"/>
        <v>23693.976000000002</v>
      </c>
      <c r="R82">
        <f t="shared" si="15"/>
        <v>5.7276072710781673E-4</v>
      </c>
      <c r="S82">
        <v>0.1</v>
      </c>
      <c r="T82">
        <f t="shared" si="16"/>
        <v>5.7276072710781676E-5</v>
      </c>
      <c r="AA82">
        <v>12290.5</v>
      </c>
      <c r="AB82">
        <v>1.3341000012587756E-3</v>
      </c>
      <c r="AC82" t="s">
        <v>2101</v>
      </c>
      <c r="AD82">
        <v>24657.5</v>
      </c>
      <c r="AE82">
        <v>1.4457900004344992E-2</v>
      </c>
      <c r="AG82">
        <v>12038.5</v>
      </c>
      <c r="AH82">
        <v>-5.8511800016276538E-3</v>
      </c>
      <c r="AK82">
        <v>-1434</v>
      </c>
      <c r="AL82">
        <v>2.8351200016913936E-3</v>
      </c>
    </row>
    <row r="83" spans="1:38" ht="12.95" customHeight="1" x14ac:dyDescent="0.2">
      <c r="A83" s="25" t="s">
        <v>0</v>
      </c>
      <c r="B83" s="114"/>
      <c r="C83" s="33">
        <v>38739.232000000004</v>
      </c>
      <c r="D83" s="33"/>
      <c r="E83">
        <f t="shared" si="1"/>
        <v>-10616.904362638663</v>
      </c>
      <c r="F83" s="25">
        <f t="shared" si="17"/>
        <v>-10617</v>
      </c>
      <c r="G83">
        <f t="shared" si="13"/>
        <v>2.234956000756938E-2</v>
      </c>
      <c r="I83">
        <f t="shared" si="14"/>
        <v>2.234956000756938E-2</v>
      </c>
      <c r="Q83" s="7">
        <f t="shared" si="4"/>
        <v>23720.732000000004</v>
      </c>
      <c r="R83">
        <f t="shared" si="15"/>
        <v>4.9950283253194462E-4</v>
      </c>
      <c r="S83">
        <v>0.1</v>
      </c>
      <c r="T83">
        <f t="shared" si="16"/>
        <v>4.9950283253194467E-5</v>
      </c>
      <c r="AA83">
        <v>12346.5</v>
      </c>
      <c r="AB83">
        <v>1.3884179999877233E-2</v>
      </c>
      <c r="AC83" t="s">
        <v>2101</v>
      </c>
      <c r="AD83">
        <v>28024.5</v>
      </c>
      <c r="AE83">
        <v>1.1938339994230773E-2</v>
      </c>
      <c r="AG83">
        <v>12155</v>
      </c>
      <c r="AH83">
        <v>-4.1539999801898375E-4</v>
      </c>
      <c r="AK83">
        <v>-1429</v>
      </c>
      <c r="AL83">
        <v>5.3817200023331679E-3</v>
      </c>
    </row>
    <row r="84" spans="1:38" ht="12.95" customHeight="1" x14ac:dyDescent="0.2">
      <c r="A84" s="166" t="s">
        <v>2233</v>
      </c>
      <c r="B84" s="132"/>
      <c r="C84" s="33">
        <v>39029.464999999997</v>
      </c>
      <c r="D84" s="33" t="s">
        <v>2223</v>
      </c>
      <c r="E84">
        <f t="shared" si="1"/>
        <v>-9374.9506826716515</v>
      </c>
      <c r="F84" s="25">
        <f t="shared" si="17"/>
        <v>-9375</v>
      </c>
      <c r="G84">
        <f t="shared" si="13"/>
        <v>1.1524999994435348E-2</v>
      </c>
      <c r="H84">
        <f t="shared" ref="H84:H90" si="18">G84</f>
        <v>1.1524999994435348E-2</v>
      </c>
      <c r="Q84" s="7">
        <f t="shared" si="4"/>
        <v>24010.964999999997</v>
      </c>
      <c r="R84">
        <f t="shared" si="15"/>
        <v>1.3282562487173478E-4</v>
      </c>
      <c r="S84">
        <v>0.2</v>
      </c>
      <c r="T84">
        <f t="shared" si="16"/>
        <v>2.6565124974346956E-5</v>
      </c>
      <c r="AA84">
        <v>1330.5</v>
      </c>
      <c r="AB84">
        <v>-4.3449999793665484E-4</v>
      </c>
      <c r="AD84">
        <v>18888</v>
      </c>
      <c r="AE84">
        <v>5.8361600022180937E-3</v>
      </c>
      <c r="AG84">
        <v>12163.5</v>
      </c>
      <c r="AH84">
        <v>2.1381999977165833E-4</v>
      </c>
      <c r="AK84">
        <v>-1425</v>
      </c>
      <c r="AL84">
        <v>5.6190000032074749E-3</v>
      </c>
    </row>
    <row r="85" spans="1:38" ht="12.95" customHeight="1" x14ac:dyDescent="0.2">
      <c r="A85" s="166" t="s">
        <v>2233</v>
      </c>
      <c r="B85" s="132"/>
      <c r="C85" s="33">
        <v>39052.364000000001</v>
      </c>
      <c r="D85" s="33" t="s">
        <v>2223</v>
      </c>
      <c r="E85">
        <f t="shared" ref="E85:E148" si="19">(C85-C$7)/C$8</f>
        <v>-9276.9621792362359</v>
      </c>
      <c r="F85" s="25">
        <f t="shared" si="17"/>
        <v>-9277</v>
      </c>
      <c r="G85">
        <f t="shared" ref="G85:G116" si="20">C85-(C$7+F85*C$8)</f>
        <v>8.8383600013912655E-3</v>
      </c>
      <c r="H85">
        <f t="shared" si="18"/>
        <v>8.8383600013912655E-3</v>
      </c>
      <c r="Q85" s="7">
        <f t="shared" ref="Q85:Q148" si="21">+C85-15018.5</f>
        <v>24033.864000000001</v>
      </c>
      <c r="R85">
        <f t="shared" ref="R85:R116" si="22">+(P85-G85)^2</f>
        <v>7.8116607514193013E-5</v>
      </c>
      <c r="S85">
        <v>0.2</v>
      </c>
      <c r="T85">
        <f t="shared" ref="T85:T116" si="23">+S85*R85</f>
        <v>1.5623321502838603E-5</v>
      </c>
      <c r="AA85">
        <v>133</v>
      </c>
      <c r="AB85">
        <v>1.2832439999328926E-2</v>
      </c>
      <c r="AC85" t="s">
        <v>2101</v>
      </c>
      <c r="AD85">
        <v>29766</v>
      </c>
      <c r="AE85">
        <v>2.1619120001560077E-2</v>
      </c>
      <c r="AG85">
        <v>12226</v>
      </c>
      <c r="AH85">
        <v>4.1463200032012537E-3</v>
      </c>
      <c r="AK85">
        <v>-260.5</v>
      </c>
      <c r="AL85">
        <v>1.8221399950562045E-3</v>
      </c>
    </row>
    <row r="86" spans="1:38" ht="12.95" customHeight="1" x14ac:dyDescent="0.2">
      <c r="A86" s="166" t="s">
        <v>2233</v>
      </c>
      <c r="B86" s="132"/>
      <c r="C86" s="33">
        <v>39056.345999999998</v>
      </c>
      <c r="D86" s="33" t="s">
        <v>2223</v>
      </c>
      <c r="E86">
        <f t="shared" si="19"/>
        <v>-9259.9225608826218</v>
      </c>
      <c r="F86" s="25">
        <f t="shared" si="17"/>
        <v>-9260</v>
      </c>
      <c r="G86">
        <f t="shared" si="20"/>
        <v>1.8096799998602364E-2</v>
      </c>
      <c r="H86">
        <f t="shared" si="18"/>
        <v>1.8096799998602364E-2</v>
      </c>
      <c r="Q86" s="7">
        <f t="shared" si="21"/>
        <v>24037.845999999998</v>
      </c>
      <c r="R86">
        <f t="shared" si="22"/>
        <v>3.2749417018941454E-4</v>
      </c>
      <c r="S86">
        <v>0.2</v>
      </c>
      <c r="T86">
        <f t="shared" si="23"/>
        <v>6.5498834037882908E-5</v>
      </c>
      <c r="AA86">
        <v>1596.5</v>
      </c>
      <c r="AB86">
        <v>-1.8266400002175942E-3</v>
      </c>
      <c r="AC86" t="s">
        <v>2101</v>
      </c>
      <c r="AD86">
        <v>18610.5</v>
      </c>
      <c r="AE86">
        <v>3.9998600041144527E-3</v>
      </c>
      <c r="AG86">
        <v>12290.5</v>
      </c>
      <c r="AH86">
        <v>9.7459997050464153E-5</v>
      </c>
      <c r="AK86">
        <v>-29</v>
      </c>
      <c r="AL86">
        <v>5.2971999684814364E-4</v>
      </c>
    </row>
    <row r="87" spans="1:38" ht="12.95" customHeight="1" x14ac:dyDescent="0.2">
      <c r="A87" s="166" t="s">
        <v>2233</v>
      </c>
      <c r="B87" s="132" t="s">
        <v>2212</v>
      </c>
      <c r="C87" s="33">
        <v>39056.455000000002</v>
      </c>
      <c r="D87" s="33" t="s">
        <v>2223</v>
      </c>
      <c r="E87">
        <f t="shared" si="19"/>
        <v>-9259.4561323540911</v>
      </c>
      <c r="F87" s="25">
        <f t="shared" si="17"/>
        <v>-9259.5</v>
      </c>
      <c r="G87">
        <f t="shared" si="20"/>
        <v>1.0251460000290535E-2</v>
      </c>
      <c r="H87">
        <f t="shared" si="18"/>
        <v>1.0251460000290535E-2</v>
      </c>
      <c r="Q87" s="7">
        <f t="shared" si="21"/>
        <v>24037.955000000002</v>
      </c>
      <c r="R87">
        <f t="shared" si="22"/>
        <v>1.0509243213755682E-4</v>
      </c>
      <c r="S87">
        <v>0.2</v>
      </c>
      <c r="T87">
        <f t="shared" si="23"/>
        <v>2.1018486427511366E-5</v>
      </c>
      <c r="AA87">
        <v>1326.5</v>
      </c>
      <c r="AB87">
        <v>8.5679199983133003E-3</v>
      </c>
      <c r="AC87" t="s">
        <v>2101</v>
      </c>
      <c r="AD87">
        <v>25029</v>
      </c>
      <c r="AE87">
        <v>9.370280007715337E-3</v>
      </c>
      <c r="AG87">
        <v>12334.5</v>
      </c>
      <c r="AH87">
        <v>-3.9245999505510554E-4</v>
      </c>
      <c r="AK87">
        <v>0</v>
      </c>
      <c r="AL87">
        <v>-8.0000000161817297E-4</v>
      </c>
    </row>
    <row r="88" spans="1:38" ht="12.95" customHeight="1" x14ac:dyDescent="0.2">
      <c r="A88" s="166" t="s">
        <v>2233</v>
      </c>
      <c r="B88" s="132" t="s">
        <v>2212</v>
      </c>
      <c r="C88" s="33">
        <v>39057.385999999999</v>
      </c>
      <c r="D88" s="33" t="s">
        <v>2223</v>
      </c>
      <c r="E88">
        <f t="shared" si="19"/>
        <v>-9255.4722336380746</v>
      </c>
      <c r="F88" s="25">
        <f t="shared" si="17"/>
        <v>-9255.5</v>
      </c>
      <c r="G88">
        <f t="shared" si="20"/>
        <v>6.4887400003499351E-3</v>
      </c>
      <c r="H88">
        <f t="shared" si="18"/>
        <v>6.4887400003499351E-3</v>
      </c>
      <c r="Q88" s="7">
        <f t="shared" si="21"/>
        <v>24038.885999999999</v>
      </c>
      <c r="R88">
        <f t="shared" si="22"/>
        <v>4.2103746792141276E-5</v>
      </c>
      <c r="S88">
        <v>0.2</v>
      </c>
      <c r="T88">
        <f t="shared" si="23"/>
        <v>8.4207493584282558E-6</v>
      </c>
      <c r="AA88">
        <v>124.5</v>
      </c>
      <c r="AB88">
        <v>-6.8970400025136769E-3</v>
      </c>
      <c r="AC88" t="s">
        <v>2101</v>
      </c>
      <c r="AD88">
        <v>18760</v>
      </c>
      <c r="AE88">
        <v>3.2432000007247552E-3</v>
      </c>
      <c r="AG88">
        <v>12346.5</v>
      </c>
      <c r="AH88">
        <v>2.419379998173099E-3</v>
      </c>
      <c r="AK88">
        <v>0</v>
      </c>
      <c r="AL88">
        <v>0</v>
      </c>
    </row>
    <row r="89" spans="1:38" ht="12.95" customHeight="1" x14ac:dyDescent="0.2">
      <c r="A89" s="166" t="s">
        <v>2233</v>
      </c>
      <c r="B89" s="132" t="s">
        <v>2212</v>
      </c>
      <c r="C89" s="33">
        <v>39061.368999999999</v>
      </c>
      <c r="D89" s="33" t="s">
        <v>2223</v>
      </c>
      <c r="E89">
        <f t="shared" si="19"/>
        <v>-9238.4283361236339</v>
      </c>
      <c r="F89" s="25">
        <f t="shared" si="17"/>
        <v>-9238.5</v>
      </c>
      <c r="G89">
        <f t="shared" si="20"/>
        <v>1.6747180001402739E-2</v>
      </c>
      <c r="H89">
        <f t="shared" si="18"/>
        <v>1.6747180001402739E-2</v>
      </c>
      <c r="Q89" s="7">
        <f t="shared" si="21"/>
        <v>24042.868999999999</v>
      </c>
      <c r="R89">
        <f t="shared" si="22"/>
        <v>2.8046803799938388E-4</v>
      </c>
      <c r="S89">
        <v>0.2</v>
      </c>
      <c r="T89">
        <f t="shared" si="23"/>
        <v>5.6093607599876777E-5</v>
      </c>
      <c r="AA89">
        <v>1574.5</v>
      </c>
      <c r="AB89">
        <v>7.4182799944537692E-3</v>
      </c>
      <c r="AC89" t="s">
        <v>2101</v>
      </c>
      <c r="AD89">
        <v>28268.5</v>
      </c>
      <c r="AE89">
        <v>1.5412420005304739E-2</v>
      </c>
      <c r="AG89">
        <v>12398.5</v>
      </c>
      <c r="AH89">
        <v>5.0401999760651961E-4</v>
      </c>
      <c r="AK89">
        <v>13.5</v>
      </c>
      <c r="AL89">
        <v>-1.4241799945011735E-3</v>
      </c>
    </row>
    <row r="90" spans="1:38" ht="12.95" customHeight="1" x14ac:dyDescent="0.2">
      <c r="A90" s="166" t="s">
        <v>2233</v>
      </c>
      <c r="B90" s="132"/>
      <c r="C90" s="33">
        <v>39088.362999999998</v>
      </c>
      <c r="D90" s="33" t="s">
        <v>2223</v>
      </c>
      <c r="E90">
        <f t="shared" si="19"/>
        <v>-9122.9166691628507</v>
      </c>
      <c r="F90" s="25">
        <f t="shared" si="17"/>
        <v>-9123</v>
      </c>
      <c r="G90">
        <f t="shared" si="20"/>
        <v>1.9473640000796877E-2</v>
      </c>
      <c r="H90">
        <f t="shared" si="18"/>
        <v>1.9473640000796877E-2</v>
      </c>
      <c r="Q90" s="7">
        <f t="shared" si="21"/>
        <v>24069.862999999998</v>
      </c>
      <c r="R90">
        <f t="shared" si="22"/>
        <v>3.7922265488063618E-4</v>
      </c>
      <c r="S90">
        <v>0.2</v>
      </c>
      <c r="T90">
        <f t="shared" si="23"/>
        <v>7.5844530976127244E-5</v>
      </c>
      <c r="AA90">
        <v>1605</v>
      </c>
      <c r="AB90">
        <v>5.2912000028300099E-3</v>
      </c>
      <c r="AC90" t="s">
        <v>2101</v>
      </c>
      <c r="AD90">
        <v>23223.5</v>
      </c>
      <c r="AE90">
        <v>4.8930199991445988E-3</v>
      </c>
      <c r="AG90">
        <v>12414</v>
      </c>
      <c r="AH90">
        <v>2.29847999435151E-3</v>
      </c>
      <c r="AK90">
        <v>22</v>
      </c>
      <c r="AL90">
        <v>-1.794960000552237E-3</v>
      </c>
    </row>
    <row r="91" spans="1:38" ht="12.95" customHeight="1" x14ac:dyDescent="0.2">
      <c r="A91" s="25" t="s">
        <v>0</v>
      </c>
      <c r="B91" s="114"/>
      <c r="C91" s="33">
        <v>39090.239000000001</v>
      </c>
      <c r="D91" s="33"/>
      <c r="E91">
        <f t="shared" si="19"/>
        <v>-9114.8889634794068</v>
      </c>
      <c r="F91" s="25">
        <f t="shared" si="17"/>
        <v>-9115</v>
      </c>
      <c r="G91">
        <f t="shared" si="20"/>
        <v>2.5948200003767852E-2</v>
      </c>
      <c r="I91">
        <f>G91</f>
        <v>2.5948200003767852E-2</v>
      </c>
      <c r="Q91" s="7">
        <f t="shared" si="21"/>
        <v>24071.739000000001</v>
      </c>
      <c r="R91">
        <f t="shared" si="22"/>
        <v>6.7330908343553797E-4</v>
      </c>
      <c r="S91">
        <v>0.1</v>
      </c>
      <c r="T91">
        <f t="shared" si="23"/>
        <v>6.7330908343553797E-5</v>
      </c>
      <c r="AA91">
        <v>12414</v>
      </c>
      <c r="AB91">
        <v>1.4245539998228196E-2</v>
      </c>
      <c r="AC91" t="s">
        <v>2101</v>
      </c>
      <c r="AD91">
        <v>30117</v>
      </c>
      <c r="AE91">
        <v>1.7190440004924312E-2</v>
      </c>
      <c r="AG91">
        <v>12462.5</v>
      </c>
      <c r="AH91">
        <v>5.005000057280995E-4</v>
      </c>
      <c r="AK91">
        <v>26.5</v>
      </c>
      <c r="AL91">
        <v>-2.0030199957545847E-3</v>
      </c>
    </row>
    <row r="92" spans="1:38" ht="12.95" customHeight="1" x14ac:dyDescent="0.2">
      <c r="A92" s="166" t="s">
        <v>2233</v>
      </c>
      <c r="B92" s="132" t="s">
        <v>2212</v>
      </c>
      <c r="C92" s="33">
        <v>39387.599000000002</v>
      </c>
      <c r="D92" s="33" t="s">
        <v>2223</v>
      </c>
      <c r="E92">
        <f t="shared" si="19"/>
        <v>-7842.4377044048024</v>
      </c>
      <c r="F92" s="25">
        <f t="shared" si="17"/>
        <v>-7842.5</v>
      </c>
      <c r="G92">
        <f t="shared" si="20"/>
        <v>1.455790000181878E-2</v>
      </c>
      <c r="H92">
        <f>G92</f>
        <v>1.455790000181878E-2</v>
      </c>
      <c r="Q92" s="7">
        <f t="shared" si="21"/>
        <v>24369.099000000002</v>
      </c>
      <c r="R92">
        <f t="shared" si="22"/>
        <v>2.1193245246295522E-4</v>
      </c>
      <c r="S92">
        <v>0.2</v>
      </c>
      <c r="T92">
        <f t="shared" si="23"/>
        <v>4.2386490492591046E-5</v>
      </c>
      <c r="AA92">
        <v>1562.5</v>
      </c>
      <c r="AB92">
        <v>1.4777320000575855E-2</v>
      </c>
      <c r="AC92" t="s">
        <v>2101</v>
      </c>
      <c r="AD92">
        <v>26997.5</v>
      </c>
      <c r="AE92">
        <v>5.2666999981738627E-3</v>
      </c>
      <c r="AG92">
        <v>12467.5</v>
      </c>
      <c r="AH92">
        <v>2.4710000434424728E-4</v>
      </c>
      <c r="AK92">
        <v>124</v>
      </c>
      <c r="AL92">
        <v>3.7556800016318448E-3</v>
      </c>
    </row>
    <row r="93" spans="1:38" ht="12.95" customHeight="1" x14ac:dyDescent="0.2">
      <c r="A93" s="166" t="s">
        <v>2233</v>
      </c>
      <c r="B93" s="132"/>
      <c r="C93" s="33">
        <v>39388.415999999997</v>
      </c>
      <c r="D93" s="33" t="s">
        <v>2223</v>
      </c>
      <c r="E93">
        <f t="shared" si="19"/>
        <v>-7838.941630021367</v>
      </c>
      <c r="F93" s="25">
        <f t="shared" si="17"/>
        <v>-7839</v>
      </c>
      <c r="G93">
        <f t="shared" si="20"/>
        <v>1.3640519995533396E-2</v>
      </c>
      <c r="H93">
        <f>G93</f>
        <v>1.3640519995533396E-2</v>
      </c>
      <c r="Q93" s="7">
        <f t="shared" si="21"/>
        <v>24369.915999999997</v>
      </c>
      <c r="R93">
        <f t="shared" si="22"/>
        <v>1.860637857485464E-4</v>
      </c>
      <c r="S93">
        <v>0.2</v>
      </c>
      <c r="T93">
        <f t="shared" si="23"/>
        <v>3.7212757149709285E-5</v>
      </c>
      <c r="AA93">
        <v>1442</v>
      </c>
      <c r="AB93">
        <v>9.9843999996664934E-3</v>
      </c>
      <c r="AC93" t="s">
        <v>2101</v>
      </c>
      <c r="AD93">
        <v>27567.5</v>
      </c>
      <c r="AE93">
        <v>1.8579099996713921E-2</v>
      </c>
      <c r="AG93">
        <v>12479.5</v>
      </c>
      <c r="AH93">
        <v>4.5893999777035788E-4</v>
      </c>
      <c r="AK93">
        <v>124.5</v>
      </c>
      <c r="AL93">
        <v>-8.965999586507678E-5</v>
      </c>
    </row>
    <row r="94" spans="1:38" ht="12.95" customHeight="1" thickBot="1" x14ac:dyDescent="0.25">
      <c r="A94" s="166" t="s">
        <v>2233</v>
      </c>
      <c r="B94" s="132"/>
      <c r="C94" s="33">
        <v>39436.315999999999</v>
      </c>
      <c r="D94" s="33" t="s">
        <v>2223</v>
      </c>
      <c r="E94">
        <f t="shared" si="19"/>
        <v>-7633.9698271236157</v>
      </c>
      <c r="F94" s="128">
        <f t="shared" si="17"/>
        <v>-7634</v>
      </c>
      <c r="G94" s="98">
        <f t="shared" si="20"/>
        <v>7.0511200028704479E-3</v>
      </c>
      <c r="H94">
        <f>G94</f>
        <v>7.0511200028704479E-3</v>
      </c>
      <c r="Q94" s="7">
        <f t="shared" si="21"/>
        <v>24417.815999999999</v>
      </c>
      <c r="R94">
        <f t="shared" si="22"/>
        <v>4.9718293294879744E-5</v>
      </c>
      <c r="S94">
        <v>0.2</v>
      </c>
      <c r="T94">
        <f t="shared" si="23"/>
        <v>9.9436586589759488E-6</v>
      </c>
      <c r="AA94">
        <v>132.5</v>
      </c>
      <c r="AB94">
        <v>5.683719995431602E-3</v>
      </c>
      <c r="AC94" t="s">
        <v>2101</v>
      </c>
      <c r="AD94">
        <v>23723.5</v>
      </c>
      <c r="AE94">
        <v>7.5530199974309653E-3</v>
      </c>
      <c r="AG94">
        <v>12480</v>
      </c>
      <c r="AH94">
        <v>1.3600001693703234E-5</v>
      </c>
      <c r="AK94">
        <v>132.5</v>
      </c>
      <c r="AL94">
        <v>-3.61509999493137E-3</v>
      </c>
    </row>
    <row r="95" spans="1:38" ht="12.95" customHeight="1" x14ac:dyDescent="0.2">
      <c r="A95" s="166" t="s">
        <v>2233</v>
      </c>
      <c r="B95" s="132"/>
      <c r="C95" s="33">
        <v>40483.476999999999</v>
      </c>
      <c r="D95" s="33" t="s">
        <v>2223</v>
      </c>
      <c r="E95">
        <f t="shared" si="19"/>
        <v>-3152.9995120045023</v>
      </c>
      <c r="F95" s="25">
        <f t="shared" si="17"/>
        <v>-3153</v>
      </c>
      <c r="G95">
        <f t="shared" si="20"/>
        <v>1.1403999815229326E-4</v>
      </c>
      <c r="H95">
        <f>G95</f>
        <v>1.1403999815229326E-4</v>
      </c>
      <c r="P95">
        <f t="shared" ref="P95:P158" si="24">+D$11+D$12*F95+D$13*F95^2</f>
        <v>-3.5857695010160621E-5</v>
      </c>
      <c r="Q95" s="7">
        <f t="shared" si="21"/>
        <v>25464.976999999999</v>
      </c>
      <c r="R95">
        <f t="shared" si="22"/>
        <v>2.2469318415425175E-8</v>
      </c>
      <c r="S95">
        <v>0.2</v>
      </c>
      <c r="T95">
        <f t="shared" si="23"/>
        <v>4.4938636830850349E-9</v>
      </c>
      <c r="AA95">
        <v>13.5</v>
      </c>
      <c r="AB95">
        <v>1.722744000289822E-2</v>
      </c>
      <c r="AC95" t="s">
        <v>2101</v>
      </c>
      <c r="AD95">
        <v>26245</v>
      </c>
      <c r="AE95">
        <v>1.2503400001151022E-2</v>
      </c>
      <c r="AG95">
        <v>12480.5</v>
      </c>
      <c r="AH95">
        <v>-3.1739997211843729E-5</v>
      </c>
      <c r="AK95">
        <v>133</v>
      </c>
      <c r="AL95">
        <v>-2.4604400023235939E-3</v>
      </c>
    </row>
    <row r="96" spans="1:38" ht="12.95" customHeight="1" x14ac:dyDescent="0.2">
      <c r="A96" s="25" t="s">
        <v>0</v>
      </c>
      <c r="B96" s="114"/>
      <c r="C96" s="33">
        <v>40823.385000000002</v>
      </c>
      <c r="D96" s="33"/>
      <c r="E96">
        <f t="shared" si="19"/>
        <v>-1698.4785186982947</v>
      </c>
      <c r="F96" s="25">
        <f t="shared" si="17"/>
        <v>-1698.5</v>
      </c>
      <c r="G96">
        <f t="shared" si="20"/>
        <v>5.019980002543889E-3</v>
      </c>
      <c r="I96">
        <f t="shared" ref="I96:I104" si="25">G96</f>
        <v>5.019980002543889E-3</v>
      </c>
      <c r="P96">
        <f t="shared" si="24"/>
        <v>-5.3585886662281599E-4</v>
      </c>
      <c r="Q96" s="7">
        <f t="shared" si="21"/>
        <v>25804.885000000002</v>
      </c>
      <c r="R96">
        <f t="shared" si="22"/>
        <v>3.0867345540143571E-5</v>
      </c>
      <c r="S96">
        <v>0.1</v>
      </c>
      <c r="T96">
        <f t="shared" si="23"/>
        <v>3.0867345540143574E-6</v>
      </c>
      <c r="AA96">
        <v>12610.5</v>
      </c>
      <c r="AB96">
        <v>7.9084000026341528E-4</v>
      </c>
      <c r="AD96">
        <v>17219.5</v>
      </c>
      <c r="AE96">
        <v>7.3574000271037221E-4</v>
      </c>
      <c r="AG96">
        <v>12497</v>
      </c>
      <c r="AH96">
        <v>-8.2795999333029613E-4</v>
      </c>
      <c r="AK96">
        <v>1326.5</v>
      </c>
      <c r="AL96">
        <v>7.1297999966191128E-4</v>
      </c>
    </row>
    <row r="97" spans="1:38" ht="12.95" customHeight="1" x14ac:dyDescent="0.2">
      <c r="A97" s="25" t="s">
        <v>0</v>
      </c>
      <c r="B97" s="114"/>
      <c r="C97" s="33">
        <v>40855.281000000003</v>
      </c>
      <c r="D97" s="33"/>
      <c r="E97">
        <f t="shared" si="19"/>
        <v>-1561.9904054367789</v>
      </c>
      <c r="F97" s="25">
        <f t="shared" si="17"/>
        <v>-1562</v>
      </c>
      <c r="G97">
        <f t="shared" si="20"/>
        <v>2.2421600006055087E-3</v>
      </c>
      <c r="I97">
        <f t="shared" si="25"/>
        <v>2.2421600006055087E-3</v>
      </c>
      <c r="P97">
        <f t="shared" si="24"/>
        <v>-5.7684942605168335E-4</v>
      </c>
      <c r="Q97" s="7">
        <f t="shared" si="21"/>
        <v>25836.781000000003</v>
      </c>
      <c r="R97">
        <f t="shared" si="22"/>
        <v>7.9468141475821112E-6</v>
      </c>
      <c r="S97">
        <v>0.1</v>
      </c>
      <c r="T97">
        <f t="shared" si="23"/>
        <v>7.9468141475821118E-7</v>
      </c>
      <c r="AA97">
        <v>12713.5</v>
      </c>
      <c r="AB97">
        <v>9.370280007715337E-3</v>
      </c>
      <c r="AC97" t="s">
        <v>2101</v>
      </c>
      <c r="AD97">
        <v>27095.5</v>
      </c>
      <c r="AE97">
        <v>1.7580059997271746E-2</v>
      </c>
      <c r="AG97">
        <v>12556.5</v>
      </c>
      <c r="AH97">
        <v>2.7658000180963427E-4</v>
      </c>
      <c r="AK97">
        <v>1330.5</v>
      </c>
      <c r="AL97">
        <v>9.5026000053621829E-4</v>
      </c>
    </row>
    <row r="98" spans="1:38" ht="12.95" customHeight="1" x14ac:dyDescent="0.2">
      <c r="A98" s="25" t="s">
        <v>0</v>
      </c>
      <c r="B98" s="114"/>
      <c r="C98" s="33">
        <v>40855.402000000002</v>
      </c>
      <c r="D98" s="33"/>
      <c r="E98">
        <f t="shared" si="19"/>
        <v>-1561.4726269785231</v>
      </c>
      <c r="F98" s="25">
        <f t="shared" si="17"/>
        <v>-1561.5</v>
      </c>
      <c r="G98">
        <f t="shared" si="20"/>
        <v>6.3968200047384016E-3</v>
      </c>
      <c r="I98">
        <f t="shared" si="25"/>
        <v>6.3968200047384016E-3</v>
      </c>
      <c r="P98">
        <f t="shared" si="24"/>
        <v>-5.7699770327467102E-4</v>
      </c>
      <c r="Q98" s="7">
        <f t="shared" si="21"/>
        <v>25836.902000000002</v>
      </c>
      <c r="R98">
        <f t="shared" si="22"/>
        <v>4.8634133424596711E-5</v>
      </c>
      <c r="S98">
        <v>0.1</v>
      </c>
      <c r="T98">
        <f t="shared" si="23"/>
        <v>4.8634133424596714E-6</v>
      </c>
      <c r="AA98">
        <v>12727</v>
      </c>
      <c r="AB98">
        <v>9.9421599952620454E-3</v>
      </c>
      <c r="AC98" t="s">
        <v>2101</v>
      </c>
      <c r="AD98">
        <v>23959</v>
      </c>
      <c r="AE98">
        <v>1.2397880003845785E-2</v>
      </c>
      <c r="AG98">
        <v>12557</v>
      </c>
      <c r="AH98">
        <v>-1.6876000154297799E-4</v>
      </c>
      <c r="AK98">
        <v>1442</v>
      </c>
      <c r="AL98">
        <v>4.4394400028977543E-3</v>
      </c>
    </row>
    <row r="99" spans="1:38" ht="12.95" customHeight="1" x14ac:dyDescent="0.2">
      <c r="A99" s="25" t="s">
        <v>0</v>
      </c>
      <c r="B99" s="114"/>
      <c r="C99" s="33">
        <v>40867.432999999997</v>
      </c>
      <c r="D99" s="33"/>
      <c r="E99">
        <f t="shared" si="19"/>
        <v>-1509.9900432486311</v>
      </c>
      <c r="F99" s="25">
        <f t="shared" si="17"/>
        <v>-1510</v>
      </c>
      <c r="G99">
        <f t="shared" si="20"/>
        <v>2.3268000004463829E-3</v>
      </c>
      <c r="I99">
        <f t="shared" si="25"/>
        <v>2.3268000004463829E-3</v>
      </c>
      <c r="P99">
        <f t="shared" si="24"/>
        <v>-5.9219709716177703E-4</v>
      </c>
      <c r="Q99" s="7">
        <f t="shared" si="21"/>
        <v>25848.932999999997</v>
      </c>
      <c r="R99">
        <f t="shared" si="22"/>
        <v>8.5205440558448614E-6</v>
      </c>
      <c r="S99">
        <v>0.1</v>
      </c>
      <c r="T99">
        <f t="shared" si="23"/>
        <v>8.5205440558448614E-7</v>
      </c>
      <c r="AA99">
        <v>12731.5</v>
      </c>
      <c r="AB99">
        <v>3.4318000034545548E-3</v>
      </c>
      <c r="AC99" t="s">
        <v>2101</v>
      </c>
      <c r="AD99">
        <v>18670.5</v>
      </c>
      <c r="AE99">
        <v>2.5590599980205297E-3</v>
      </c>
      <c r="AG99">
        <v>12590.5</v>
      </c>
      <c r="AH99">
        <v>-3.0654000147478655E-4</v>
      </c>
      <c r="AK99">
        <v>1562.5</v>
      </c>
      <c r="AL99">
        <v>-5.8749999880092219E-4</v>
      </c>
    </row>
    <row r="100" spans="1:38" ht="12.95" customHeight="1" x14ac:dyDescent="0.2">
      <c r="A100" s="25" t="s">
        <v>0</v>
      </c>
      <c r="B100" s="114"/>
      <c r="C100" s="33">
        <v>40884.260999999999</v>
      </c>
      <c r="D100" s="33"/>
      <c r="E100">
        <f t="shared" si="19"/>
        <v>-1437.9803251032547</v>
      </c>
      <c r="F100" s="25">
        <f t="shared" si="17"/>
        <v>-1438</v>
      </c>
      <c r="G100">
        <f t="shared" si="20"/>
        <v>4.5978400012245402E-3</v>
      </c>
      <c r="I100">
        <f t="shared" si="25"/>
        <v>4.5978400012245402E-3</v>
      </c>
      <c r="P100">
        <f t="shared" si="24"/>
        <v>-6.1320381533820265E-4</v>
      </c>
      <c r="Q100" s="7">
        <f t="shared" si="21"/>
        <v>25865.760999999999</v>
      </c>
      <c r="R100">
        <f t="shared" si="22"/>
        <v>2.7154977658136798E-5</v>
      </c>
      <c r="S100">
        <v>0.1</v>
      </c>
      <c r="T100">
        <f t="shared" si="23"/>
        <v>2.7154977658136801E-6</v>
      </c>
      <c r="AA100">
        <v>12752</v>
      </c>
      <c r="AB100">
        <v>4.8930199991445988E-3</v>
      </c>
      <c r="AC100" t="s">
        <v>2101</v>
      </c>
      <c r="AD100">
        <v>26364.5</v>
      </c>
      <c r="AE100">
        <v>1.0467139996762853E-2</v>
      </c>
      <c r="AG100">
        <v>12591</v>
      </c>
      <c r="AH100">
        <v>6.8120003561489284E-5</v>
      </c>
      <c r="AK100">
        <v>1574.5</v>
      </c>
      <c r="AL100">
        <v>-2.5756599934538826E-3</v>
      </c>
    </row>
    <row r="101" spans="1:38" ht="12.95" customHeight="1" x14ac:dyDescent="0.2">
      <c r="A101" s="25" t="s">
        <v>0</v>
      </c>
      <c r="B101" s="114"/>
      <c r="C101" s="33">
        <v>40884.379999999997</v>
      </c>
      <c r="D101" s="33"/>
      <c r="E101">
        <f t="shared" si="19"/>
        <v>-1437.4711049666246</v>
      </c>
      <c r="F101" s="25">
        <f t="shared" si="17"/>
        <v>-1437.5</v>
      </c>
      <c r="G101">
        <f t="shared" si="20"/>
        <v>6.7524999976740219E-3</v>
      </c>
      <c r="I101">
        <f t="shared" si="25"/>
        <v>6.7524999976740219E-3</v>
      </c>
      <c r="P101">
        <f t="shared" si="24"/>
        <v>-6.1334870501451486E-4</v>
      </c>
      <c r="Q101" s="7">
        <f t="shared" si="21"/>
        <v>25865.879999999997</v>
      </c>
      <c r="R101">
        <f t="shared" si="22"/>
        <v>5.4255727110898402E-5</v>
      </c>
      <c r="S101">
        <v>0.1</v>
      </c>
      <c r="T101">
        <f t="shared" si="23"/>
        <v>5.4255727110898405E-6</v>
      </c>
      <c r="AA101">
        <v>12760.5</v>
      </c>
      <c r="AB101">
        <v>6.0908599989488721E-3</v>
      </c>
      <c r="AC101" t="s">
        <v>2101</v>
      </c>
      <c r="AD101">
        <v>25170</v>
      </c>
      <c r="AE101">
        <v>9.9843999996664934E-3</v>
      </c>
      <c r="AG101">
        <v>12610.5</v>
      </c>
      <c r="AH101">
        <v>-1.9201399991288781E-3</v>
      </c>
      <c r="AK101">
        <v>1596.5</v>
      </c>
      <c r="AL101">
        <v>-6.7062000016449019E-4</v>
      </c>
    </row>
    <row r="102" spans="1:38" ht="12.95" customHeight="1" x14ac:dyDescent="0.2">
      <c r="A102" s="25" t="s">
        <v>0</v>
      </c>
      <c r="B102" s="114"/>
      <c r="C102" s="33">
        <v>40885.194000000003</v>
      </c>
      <c r="D102" s="33"/>
      <c r="E102">
        <f t="shared" si="19"/>
        <v>-1433.987868065582</v>
      </c>
      <c r="F102" s="25">
        <f t="shared" si="17"/>
        <v>-1434</v>
      </c>
      <c r="G102">
        <f t="shared" si="20"/>
        <v>2.8351200016913936E-3</v>
      </c>
      <c r="I102">
        <f t="shared" si="25"/>
        <v>2.8351200016913936E-3</v>
      </c>
      <c r="P102">
        <f t="shared" si="24"/>
        <v>-6.1436255028375338E-4</v>
      </c>
      <c r="Q102" s="7">
        <f t="shared" si="21"/>
        <v>25866.694000000003</v>
      </c>
      <c r="R102">
        <f t="shared" si="22"/>
        <v>1.1898929876380972E-5</v>
      </c>
      <c r="S102">
        <v>0.1</v>
      </c>
      <c r="T102">
        <f t="shared" si="23"/>
        <v>1.1898929876380973E-6</v>
      </c>
      <c r="AA102">
        <v>13026</v>
      </c>
      <c r="AB102">
        <v>9.8565799999050796E-3</v>
      </c>
      <c r="AC102" t="s">
        <v>2101</v>
      </c>
      <c r="AD102">
        <v>28563.5</v>
      </c>
      <c r="AE102">
        <v>1.8661819995031692E-2</v>
      </c>
      <c r="AG102">
        <v>12713.5</v>
      </c>
      <c r="AH102">
        <v>-9.6017999749165028E-4</v>
      </c>
      <c r="AK102">
        <v>1605</v>
      </c>
      <c r="AL102">
        <v>-8.1414000014774501E-3</v>
      </c>
    </row>
    <row r="103" spans="1:38" ht="12.95" customHeight="1" x14ac:dyDescent="0.2">
      <c r="A103" s="25" t="s">
        <v>0</v>
      </c>
      <c r="B103" s="114"/>
      <c r="C103" s="33">
        <v>40886.364999999998</v>
      </c>
      <c r="D103" s="33"/>
      <c r="E103">
        <f t="shared" si="19"/>
        <v>-1428.97697075468</v>
      </c>
      <c r="F103" s="25">
        <f t="shared" si="17"/>
        <v>-1429</v>
      </c>
      <c r="G103">
        <f t="shared" si="20"/>
        <v>5.3817200023331679E-3</v>
      </c>
      <c r="I103">
        <f t="shared" si="25"/>
        <v>5.3817200023331679E-3</v>
      </c>
      <c r="P103">
        <f t="shared" si="24"/>
        <v>-6.1580973961407564E-4</v>
      </c>
      <c r="Q103" s="7">
        <f t="shared" si="21"/>
        <v>25867.864999999998</v>
      </c>
      <c r="R103">
        <f t="shared" si="22"/>
        <v>3.5970363005541773E-5</v>
      </c>
      <c r="S103">
        <v>0.1</v>
      </c>
      <c r="T103">
        <f t="shared" si="23"/>
        <v>3.5970363005541777E-6</v>
      </c>
      <c r="AA103">
        <v>13167</v>
      </c>
      <c r="AG103">
        <v>12727</v>
      </c>
      <c r="AH103">
        <v>-2.0843599995714612E-3</v>
      </c>
      <c r="AK103">
        <v>1609</v>
      </c>
      <c r="AL103">
        <v>-8.9041199971688911E-3</v>
      </c>
    </row>
    <row r="104" spans="1:38" ht="12.95" customHeight="1" x14ac:dyDescent="0.2">
      <c r="A104" s="25" t="s">
        <v>0</v>
      </c>
      <c r="B104" s="114"/>
      <c r="C104" s="33">
        <v>40887.300000000003</v>
      </c>
      <c r="D104" s="33"/>
      <c r="E104">
        <f t="shared" si="19"/>
        <v>-1424.9759553953813</v>
      </c>
      <c r="F104" s="25">
        <f t="shared" si="17"/>
        <v>-1425</v>
      </c>
      <c r="G104">
        <f t="shared" si="20"/>
        <v>5.6190000032074749E-3</v>
      </c>
      <c r="I104">
        <f t="shared" si="25"/>
        <v>5.6190000032074749E-3</v>
      </c>
      <c r="P104">
        <f t="shared" si="24"/>
        <v>-6.1696650759704061E-4</v>
      </c>
      <c r="Q104" s="7">
        <f t="shared" si="21"/>
        <v>25868.800000000003</v>
      </c>
      <c r="R104">
        <f t="shared" si="22"/>
        <v>3.8887278323875444E-5</v>
      </c>
      <c r="S104">
        <v>0.1</v>
      </c>
      <c r="T104">
        <f t="shared" si="23"/>
        <v>3.8887278323875446E-6</v>
      </c>
      <c r="AA104">
        <v>13175.5</v>
      </c>
      <c r="AB104">
        <v>2.2770399955334142E-3</v>
      </c>
      <c r="AD104">
        <v>17587.5</v>
      </c>
      <c r="AE104">
        <v>-4.3449999793665484E-4</v>
      </c>
      <c r="AG104">
        <v>12731.5</v>
      </c>
      <c r="AH104">
        <v>-1.9241999689256772E-4</v>
      </c>
      <c r="AK104">
        <v>1617.5</v>
      </c>
      <c r="AL104">
        <v>-9.2749000032199547E-3</v>
      </c>
    </row>
    <row r="105" spans="1:38" ht="12.95" customHeight="1" x14ac:dyDescent="0.2">
      <c r="A105" s="166" t="s">
        <v>2233</v>
      </c>
      <c r="B105" s="132" t="s">
        <v>2212</v>
      </c>
      <c r="C105" s="33">
        <v>41159.428999999996</v>
      </c>
      <c r="D105" s="33" t="s">
        <v>2223</v>
      </c>
      <c r="E105">
        <f t="shared" si="19"/>
        <v>-260.49220276992997</v>
      </c>
      <c r="F105" s="25">
        <f t="shared" si="17"/>
        <v>-260.5</v>
      </c>
      <c r="G105">
        <f t="shared" si="20"/>
        <v>1.8221399950562045E-3</v>
      </c>
      <c r="H105">
        <f>G105</f>
        <v>1.8221399950562045E-3</v>
      </c>
      <c r="P105">
        <f t="shared" si="24"/>
        <v>-9.1655722709005382E-4</v>
      </c>
      <c r="Q105" s="7">
        <f t="shared" si="21"/>
        <v>26140.928999999996</v>
      </c>
      <c r="R105">
        <f t="shared" si="22"/>
        <v>7.5004624745916327E-6</v>
      </c>
      <c r="S105">
        <v>0.2</v>
      </c>
      <c r="T105">
        <f t="shared" si="23"/>
        <v>1.5000924949183266E-6</v>
      </c>
      <c r="AA105">
        <v>22</v>
      </c>
      <c r="AB105">
        <v>4.1125799980363809E-3</v>
      </c>
      <c r="AC105" t="s">
        <v>2101</v>
      </c>
      <c r="AD105">
        <v>18851</v>
      </c>
      <c r="AE105">
        <v>4.3913199988310225E-3</v>
      </c>
      <c r="AG105">
        <v>12752</v>
      </c>
      <c r="AH105">
        <v>-9.5135999436024576E-4</v>
      </c>
      <c r="AK105">
        <v>1618</v>
      </c>
      <c r="AL105">
        <v>1.8797599987010472E-3</v>
      </c>
    </row>
    <row r="106" spans="1:38" ht="12.95" customHeight="1" x14ac:dyDescent="0.2">
      <c r="A106" s="25" t="s">
        <v>1</v>
      </c>
      <c r="B106" s="114"/>
      <c r="C106" s="33">
        <v>41213.527099999999</v>
      </c>
      <c r="D106" s="33"/>
      <c r="E106">
        <f t="shared" si="19"/>
        <v>-28.997733242934384</v>
      </c>
      <c r="F106" s="25">
        <f t="shared" si="17"/>
        <v>-29</v>
      </c>
      <c r="G106">
        <f t="shared" si="20"/>
        <v>5.2971999684814364E-4</v>
      </c>
      <c r="J106">
        <f>G106</f>
        <v>5.2971999684814364E-4</v>
      </c>
      <c r="P106">
        <f t="shared" si="24"/>
        <v>-9.6728642701992803E-4</v>
      </c>
      <c r="Q106" s="7">
        <f t="shared" si="21"/>
        <v>26195.027099999999</v>
      </c>
      <c r="R106">
        <f t="shared" si="22"/>
        <v>2.2410282331022725E-6</v>
      </c>
      <c r="S106">
        <v>1</v>
      </c>
      <c r="T106">
        <f t="shared" si="23"/>
        <v>2.2410282331022725E-6</v>
      </c>
      <c r="AB106">
        <v>-3.8900000072317198E-4</v>
      </c>
      <c r="AC106" t="s">
        <v>2101</v>
      </c>
      <c r="AD106">
        <v>20942.5</v>
      </c>
      <c r="AE106">
        <v>1.3341000012587756E-3</v>
      </c>
      <c r="AG106">
        <v>12760.5</v>
      </c>
      <c r="AH106">
        <v>-5.2213999879313633E-4</v>
      </c>
      <c r="AK106">
        <v>1618.5</v>
      </c>
      <c r="AL106">
        <v>-1.0965579996991437E-2</v>
      </c>
    </row>
    <row r="107" spans="1:38" ht="12.95" customHeight="1" x14ac:dyDescent="0.2">
      <c r="A107" s="25" t="s">
        <v>1</v>
      </c>
      <c r="B107" s="114"/>
      <c r="C107" s="33">
        <v>41220.302799999998</v>
      </c>
      <c r="D107" s="33"/>
      <c r="E107">
        <f t="shared" si="19"/>
        <v>-3.4233286565736082E-3</v>
      </c>
      <c r="F107" s="25">
        <f t="shared" si="17"/>
        <v>0</v>
      </c>
      <c r="G107">
        <f t="shared" si="20"/>
        <v>-8.0000000161817297E-4</v>
      </c>
      <c r="J107">
        <f>G107</f>
        <v>-8.0000000161817297E-4</v>
      </c>
      <c r="P107">
        <f t="shared" si="24"/>
        <v>-9.7343489198206798E-4</v>
      </c>
      <c r="Q107" s="7">
        <f t="shared" si="21"/>
        <v>26201.802799999998</v>
      </c>
      <c r="R107">
        <f t="shared" si="22"/>
        <v>3.0079661195536282E-8</v>
      </c>
      <c r="S107">
        <v>1</v>
      </c>
      <c r="T107">
        <f t="shared" si="23"/>
        <v>3.0079661195536282E-8</v>
      </c>
      <c r="AA107">
        <v>13907.5</v>
      </c>
      <c r="AB107">
        <v>6.0059199968236499E-3</v>
      </c>
      <c r="AC107" t="s">
        <v>2101</v>
      </c>
      <c r="AD107">
        <v>19989</v>
      </c>
      <c r="AE107">
        <v>3.9747999835526571E-4</v>
      </c>
      <c r="AG107">
        <v>13026</v>
      </c>
      <c r="AH107">
        <v>-5.3976799972588196E-3</v>
      </c>
      <c r="AK107">
        <v>1622</v>
      </c>
      <c r="AL107">
        <v>-1.8829600012395531E-3</v>
      </c>
    </row>
    <row r="108" spans="1:38" ht="12.95" customHeight="1" x14ac:dyDescent="0.2">
      <c r="A108" s="25" t="s">
        <v>2087</v>
      </c>
      <c r="B108" s="114"/>
      <c r="C108" s="33">
        <v>41220.303599999999</v>
      </c>
      <c r="D108" s="33"/>
      <c r="E108">
        <f t="shared" si="19"/>
        <v>0</v>
      </c>
      <c r="F108" s="25">
        <f t="shared" si="17"/>
        <v>0</v>
      </c>
      <c r="G108">
        <f t="shared" si="20"/>
        <v>0</v>
      </c>
      <c r="H108">
        <f>G108</f>
        <v>0</v>
      </c>
      <c r="P108">
        <f t="shared" si="24"/>
        <v>-9.7343489198206798E-4</v>
      </c>
      <c r="Q108" s="7">
        <f t="shared" si="21"/>
        <v>26201.803599999999</v>
      </c>
      <c r="R108">
        <f t="shared" si="22"/>
        <v>9.4757548892814033E-7</v>
      </c>
      <c r="S108">
        <v>0.2</v>
      </c>
      <c r="T108">
        <f t="shared" si="23"/>
        <v>1.8951509778562808E-7</v>
      </c>
      <c r="AA108">
        <v>0</v>
      </c>
      <c r="AB108">
        <v>-7.4411399982636794E-3</v>
      </c>
      <c r="AC108" t="s">
        <v>2101</v>
      </c>
      <c r="AD108">
        <v>18756</v>
      </c>
      <c r="AE108">
        <v>6.0059199968236499E-3</v>
      </c>
      <c r="AG108">
        <v>13167</v>
      </c>
      <c r="AH108">
        <v>-6.7835599984391592E-3</v>
      </c>
      <c r="AK108">
        <v>1634.5</v>
      </c>
      <c r="AL108">
        <v>-5.0164599961135536E-3</v>
      </c>
    </row>
    <row r="109" spans="1:38" ht="12.95" customHeight="1" x14ac:dyDescent="0.2">
      <c r="A109" s="25" t="s">
        <v>1</v>
      </c>
      <c r="B109" s="114"/>
      <c r="C109" s="33">
        <v>41223.457000000002</v>
      </c>
      <c r="D109" s="33"/>
      <c r="E109">
        <f t="shared" si="19"/>
        <v>13.493905704766982</v>
      </c>
      <c r="F109" s="25">
        <f t="shared" si="17"/>
        <v>13.5</v>
      </c>
      <c r="G109">
        <f t="shared" si="20"/>
        <v>-1.4241799945011735E-3</v>
      </c>
      <c r="J109">
        <f>G109</f>
        <v>-1.4241799945011735E-3</v>
      </c>
      <c r="P109">
        <f t="shared" si="24"/>
        <v>-9.7628143419685595E-4</v>
      </c>
      <c r="Q109" s="7">
        <f t="shared" si="21"/>
        <v>26204.957000000002</v>
      </c>
      <c r="R109">
        <f t="shared" si="22"/>
        <v>2.0061312032268039E-7</v>
      </c>
      <c r="S109">
        <v>1</v>
      </c>
      <c r="T109">
        <f t="shared" si="23"/>
        <v>2.0061312032268039E-7</v>
      </c>
      <c r="AB109">
        <v>5.2666999981738627E-3</v>
      </c>
      <c r="AC109" t="s">
        <v>2101</v>
      </c>
      <c r="AD109">
        <v>30742.5</v>
      </c>
      <c r="AE109">
        <v>1.8670099998416845E-2</v>
      </c>
      <c r="AG109">
        <v>13175.5</v>
      </c>
      <c r="AH109">
        <v>-1.5433999942615628E-4</v>
      </c>
      <c r="AK109">
        <v>3162.5</v>
      </c>
      <c r="AL109">
        <v>-8.3755000014207326E-3</v>
      </c>
    </row>
    <row r="110" spans="1:38" ht="12.95" customHeight="1" x14ac:dyDescent="0.2">
      <c r="A110" s="25" t="s">
        <v>1</v>
      </c>
      <c r="B110" s="114"/>
      <c r="C110" s="33">
        <v>41225.442999999999</v>
      </c>
      <c r="D110" s="33"/>
      <c r="E110">
        <f t="shared" si="19"/>
        <v>21.992319077508881</v>
      </c>
      <c r="F110" s="25">
        <f t="shared" si="17"/>
        <v>22</v>
      </c>
      <c r="G110">
        <f t="shared" si="20"/>
        <v>-1.794960000552237E-3</v>
      </c>
      <c r="J110">
        <f>G110</f>
        <v>-1.794960000552237E-3</v>
      </c>
      <c r="P110">
        <f t="shared" si="24"/>
        <v>-9.7806859287834008E-4</v>
      </c>
      <c r="Q110" s="7">
        <f t="shared" si="21"/>
        <v>26206.942999999999</v>
      </c>
      <c r="R110">
        <f t="shared" si="22"/>
        <v>6.6731157193144094E-7</v>
      </c>
      <c r="S110">
        <v>1</v>
      </c>
      <c r="T110">
        <f t="shared" si="23"/>
        <v>6.6731157193144094E-7</v>
      </c>
      <c r="AB110">
        <v>-7.9332999957841821E-3</v>
      </c>
      <c r="AC110" t="s">
        <v>2101</v>
      </c>
      <c r="AD110">
        <v>18782</v>
      </c>
      <c r="AE110">
        <v>7.0482400042237714E-3</v>
      </c>
      <c r="AG110">
        <v>13197</v>
      </c>
      <c r="AH110">
        <v>-1.5039599966257811E-3</v>
      </c>
      <c r="AK110">
        <v>3166.5</v>
      </c>
      <c r="AL110">
        <v>-6.138220000138972E-3</v>
      </c>
    </row>
    <row r="111" spans="1:38" ht="12.95" customHeight="1" x14ac:dyDescent="0.2">
      <c r="A111" s="25" t="s">
        <v>1</v>
      </c>
      <c r="B111" s="114"/>
      <c r="C111" s="33">
        <v>41226.494400000003</v>
      </c>
      <c r="D111" s="33"/>
      <c r="E111">
        <f t="shared" si="19"/>
        <v>26.49142875532711</v>
      </c>
      <c r="F111" s="25">
        <f t="shared" si="17"/>
        <v>26.5</v>
      </c>
      <c r="G111">
        <f t="shared" si="20"/>
        <v>-2.0030199957545847E-3</v>
      </c>
      <c r="J111">
        <f>G111</f>
        <v>-2.0030199957545847E-3</v>
      </c>
      <c r="P111">
        <f t="shared" si="24"/>
        <v>-9.7901313755261311E-4</v>
      </c>
      <c r="Q111" s="7">
        <f t="shared" si="21"/>
        <v>26207.994400000003</v>
      </c>
      <c r="R111">
        <f t="shared" si="22"/>
        <v>1.0485900456446728E-6</v>
      </c>
      <c r="S111">
        <v>1</v>
      </c>
      <c r="T111">
        <f t="shared" si="23"/>
        <v>1.0485900456446728E-6</v>
      </c>
      <c r="AA111">
        <v>13767</v>
      </c>
      <c r="AB111">
        <v>4.0514200009056367E-3</v>
      </c>
      <c r="AC111" t="s">
        <v>2101</v>
      </c>
      <c r="AD111">
        <v>23482.5</v>
      </c>
      <c r="AE111">
        <v>8.096900004602503E-3</v>
      </c>
      <c r="AG111">
        <v>13502</v>
      </c>
      <c r="AH111">
        <v>-1.161359999969136E-3</v>
      </c>
      <c r="AK111">
        <v>3222.5</v>
      </c>
      <c r="AL111">
        <v>-4.8163000028580427E-3</v>
      </c>
    </row>
    <row r="112" spans="1:38" ht="12.95" customHeight="1" x14ac:dyDescent="0.2">
      <c r="A112" s="166" t="s">
        <v>2233</v>
      </c>
      <c r="B112" s="132"/>
      <c r="C112" s="33">
        <v>41249.285000000003</v>
      </c>
      <c r="D112" s="33" t="s">
        <v>2223</v>
      </c>
      <c r="E112">
        <f t="shared" si="19"/>
        <v>124.01607115869668</v>
      </c>
      <c r="F112" s="25">
        <f t="shared" si="17"/>
        <v>124</v>
      </c>
      <c r="G112">
        <f t="shared" si="20"/>
        <v>3.7556800016318448E-3</v>
      </c>
      <c r="H112">
        <f>G112</f>
        <v>3.7556800016318448E-3</v>
      </c>
      <c r="P112">
        <f t="shared" si="24"/>
        <v>-9.9920658545471345E-4</v>
      </c>
      <c r="Q112" s="7">
        <f t="shared" si="21"/>
        <v>26230.785000000003</v>
      </c>
      <c r="R112">
        <f t="shared" si="22"/>
        <v>2.2608946456055656E-5</v>
      </c>
      <c r="S112">
        <v>0.2</v>
      </c>
      <c r="T112">
        <f t="shared" si="23"/>
        <v>4.5217892912111313E-6</v>
      </c>
      <c r="AA112">
        <v>124</v>
      </c>
      <c r="AB112">
        <v>7.8560999972978607E-3</v>
      </c>
      <c r="AC112" t="s">
        <v>2101</v>
      </c>
      <c r="AD112">
        <v>29492.5</v>
      </c>
      <c r="AE112">
        <v>2.4020099997869693E-2</v>
      </c>
      <c r="AG112">
        <v>13557.5</v>
      </c>
      <c r="AH112">
        <v>-2.994100002979394E-3</v>
      </c>
      <c r="AK112">
        <v>3492</v>
      </c>
      <c r="AL112">
        <v>-5.4545599996345118E-3</v>
      </c>
    </row>
    <row r="113" spans="1:38" ht="12.95" customHeight="1" x14ac:dyDescent="0.2">
      <c r="A113" s="166" t="s">
        <v>2233</v>
      </c>
      <c r="B113" s="132" t="s">
        <v>2212</v>
      </c>
      <c r="C113" s="33">
        <v>41249.398000000001</v>
      </c>
      <c r="D113" s="33" t="s">
        <v>2223</v>
      </c>
      <c r="E113">
        <f t="shared" si="19"/>
        <v>124.49961633044916</v>
      </c>
      <c r="F113" s="25">
        <f t="shared" si="17"/>
        <v>124.5</v>
      </c>
      <c r="G113">
        <f t="shared" si="20"/>
        <v>-8.965999586507678E-5</v>
      </c>
      <c r="H113">
        <f>G113</f>
        <v>-8.965999586507678E-5</v>
      </c>
      <c r="P113">
        <f t="shared" si="24"/>
        <v>-9.9930880297048564E-4</v>
      </c>
      <c r="Q113" s="7">
        <f t="shared" si="21"/>
        <v>26230.898000000001</v>
      </c>
      <c r="R113">
        <f t="shared" si="22"/>
        <v>8.2746095226829338E-7</v>
      </c>
      <c r="S113">
        <v>0.2</v>
      </c>
      <c r="T113">
        <f t="shared" si="23"/>
        <v>1.6549219045365868E-7</v>
      </c>
      <c r="AA113">
        <v>0</v>
      </c>
      <c r="AG113">
        <v>13634.5</v>
      </c>
      <c r="AH113">
        <v>-4.1764599955058657E-3</v>
      </c>
      <c r="AK113">
        <v>4280</v>
      </c>
      <c r="AL113">
        <v>7.2895999983302318E-3</v>
      </c>
    </row>
    <row r="114" spans="1:38" ht="12.95" customHeight="1" x14ac:dyDescent="0.2">
      <c r="A114" s="166" t="s">
        <v>2233</v>
      </c>
      <c r="B114" s="132" t="s">
        <v>2212</v>
      </c>
      <c r="C114" s="33">
        <v>41251.264000000003</v>
      </c>
      <c r="D114" s="33" t="s">
        <v>2223</v>
      </c>
      <c r="E114">
        <f t="shared" si="19"/>
        <v>132.48453040576359</v>
      </c>
      <c r="F114" s="25">
        <f t="shared" si="17"/>
        <v>132.5</v>
      </c>
      <c r="G114">
        <f t="shared" si="20"/>
        <v>-3.61509999493137E-3</v>
      </c>
      <c r="H114">
        <f>G114</f>
        <v>-3.61509999493137E-3</v>
      </c>
      <c r="P114">
        <f t="shared" si="24"/>
        <v>-1.0009424255359579E-3</v>
      </c>
      <c r="Q114" s="7">
        <f t="shared" si="21"/>
        <v>26232.764000000003</v>
      </c>
      <c r="R114">
        <f t="shared" si="22"/>
        <v>6.8338197976273289E-6</v>
      </c>
      <c r="S114">
        <v>0.2</v>
      </c>
      <c r="T114">
        <f t="shared" si="23"/>
        <v>1.3667639595254658E-6</v>
      </c>
      <c r="AA114">
        <v>-1425</v>
      </c>
      <c r="AG114">
        <v>13698.5</v>
      </c>
      <c r="AH114">
        <v>-5.3799800007254817E-3</v>
      </c>
      <c r="AK114">
        <v>4284.5</v>
      </c>
      <c r="AL114">
        <v>-1.3184599956730381E-3</v>
      </c>
    </row>
    <row r="115" spans="1:38" ht="12.95" customHeight="1" x14ac:dyDescent="0.2">
      <c r="A115" s="166" t="s">
        <v>2233</v>
      </c>
      <c r="B115" s="132"/>
      <c r="C115" s="33">
        <v>41251.381999999998</v>
      </c>
      <c r="D115" s="33" t="s">
        <v>2223</v>
      </c>
      <c r="E115">
        <f t="shared" si="19"/>
        <v>132.98947138156518</v>
      </c>
      <c r="F115" s="25">
        <f t="shared" si="17"/>
        <v>133</v>
      </c>
      <c r="G115">
        <f t="shared" si="20"/>
        <v>-2.4604400023235939E-3</v>
      </c>
      <c r="H115">
        <f>G115</f>
        <v>-2.4604400023235939E-3</v>
      </c>
      <c r="P115">
        <f t="shared" si="24"/>
        <v>-1.0010444108408698E-3</v>
      </c>
      <c r="Q115" s="7">
        <f t="shared" si="21"/>
        <v>26232.881999999998</v>
      </c>
      <c r="R115">
        <f t="shared" si="22"/>
        <v>2.1298354924392102E-6</v>
      </c>
      <c r="S115">
        <v>0.2</v>
      </c>
      <c r="T115">
        <f t="shared" si="23"/>
        <v>4.2596709848784206E-7</v>
      </c>
      <c r="AA115">
        <v>-260.5</v>
      </c>
      <c r="AB115">
        <v>1.7059540004993323E-2</v>
      </c>
      <c r="AC115" t="s">
        <v>2101</v>
      </c>
      <c r="AD115">
        <v>33403</v>
      </c>
      <c r="AE115">
        <v>2.361595999536803E-2</v>
      </c>
      <c r="AG115">
        <v>13767</v>
      </c>
      <c r="AH115">
        <v>-2.1915600009378977E-3</v>
      </c>
      <c r="AK115">
        <v>4442</v>
      </c>
      <c r="AL115">
        <v>1.7399440002918709E-2</v>
      </c>
    </row>
    <row r="116" spans="1:38" ht="12.95" customHeight="1" x14ac:dyDescent="0.2">
      <c r="A116" s="25" t="s">
        <v>1</v>
      </c>
      <c r="B116" s="114"/>
      <c r="C116" s="33">
        <v>41530.294999999998</v>
      </c>
      <c r="D116" s="33"/>
      <c r="E116">
        <f t="shared" si="19"/>
        <v>1326.5030509560713</v>
      </c>
      <c r="F116" s="25">
        <f t="shared" si="17"/>
        <v>1326.5</v>
      </c>
      <c r="G116">
        <f t="shared" si="20"/>
        <v>7.1297999966191128E-4</v>
      </c>
      <c r="J116">
        <f t="shared" ref="J116:J121" si="26">G116</f>
        <v>7.1297999966191128E-4</v>
      </c>
      <c r="P116">
        <f t="shared" si="24"/>
        <v>-1.2055528003847987E-3</v>
      </c>
      <c r="Q116" s="7">
        <f t="shared" si="21"/>
        <v>26511.794999999998</v>
      </c>
      <c r="R116">
        <f t="shared" si="22"/>
        <v>3.6807681048550695E-6</v>
      </c>
      <c r="S116">
        <v>1</v>
      </c>
      <c r="T116">
        <f t="shared" si="23"/>
        <v>3.6807681048550695E-6</v>
      </c>
      <c r="AB116">
        <v>1.333065999642713E-2</v>
      </c>
      <c r="AC116" t="s">
        <v>2101</v>
      </c>
      <c r="AD116">
        <v>29761.5</v>
      </c>
      <c r="AE116">
        <v>2.222718000120949E-2</v>
      </c>
      <c r="AG116">
        <v>13784</v>
      </c>
      <c r="AH116">
        <v>-9.3311999808065593E-4</v>
      </c>
      <c r="AK116">
        <v>4442.5</v>
      </c>
      <c r="AL116">
        <v>3.5541000033845194E-3</v>
      </c>
    </row>
    <row r="117" spans="1:38" ht="12.95" customHeight="1" x14ac:dyDescent="0.2">
      <c r="A117" s="25" t="s">
        <v>1</v>
      </c>
      <c r="B117" s="114"/>
      <c r="C117" s="33">
        <v>41531.230000000003</v>
      </c>
      <c r="D117" s="33"/>
      <c r="E117">
        <f t="shared" si="19"/>
        <v>1330.50406631537</v>
      </c>
      <c r="F117" s="25">
        <f t="shared" si="17"/>
        <v>1330.5</v>
      </c>
      <c r="G117">
        <f t="shared" ref="G117:G148" si="27">C117-(C$7+F117*C$8)</f>
        <v>9.5026000053621829E-4</v>
      </c>
      <c r="J117">
        <f t="shared" si="26"/>
        <v>9.5026000053621829E-4</v>
      </c>
      <c r="P117">
        <f t="shared" si="24"/>
        <v>-1.2061073499894414E-3</v>
      </c>
      <c r="Q117" s="7">
        <f t="shared" si="21"/>
        <v>26512.730000000003</v>
      </c>
      <c r="R117">
        <f t="shared" ref="R117:R148" si="28">+(P117-G117)^2</f>
        <v>4.6499201504130545E-6</v>
      </c>
      <c r="S117">
        <v>1</v>
      </c>
      <c r="T117">
        <f t="shared" ref="T117:T148" si="29">+S117*R117</f>
        <v>4.6499201504130545E-6</v>
      </c>
      <c r="AB117">
        <v>8.4656399994855747E-3</v>
      </c>
      <c r="AC117" t="s">
        <v>2101</v>
      </c>
      <c r="AD117">
        <v>26497</v>
      </c>
      <c r="AE117">
        <v>1.845203999982914E-2</v>
      </c>
      <c r="AG117">
        <v>13801.5</v>
      </c>
      <c r="AH117">
        <v>-9.5200200012186542E-3</v>
      </c>
      <c r="AK117">
        <v>4451.5</v>
      </c>
      <c r="AL117">
        <v>1.3379800002439879E-3</v>
      </c>
    </row>
    <row r="118" spans="1:38" ht="12.95" customHeight="1" x14ac:dyDescent="0.2">
      <c r="A118" s="25" t="s">
        <v>1</v>
      </c>
      <c r="B118" s="114"/>
      <c r="C118" s="33">
        <v>41557.29</v>
      </c>
      <c r="D118" s="33"/>
      <c r="E118">
        <f t="shared" si="19"/>
        <v>1442.0189970776823</v>
      </c>
      <c r="F118" s="25">
        <f t="shared" si="17"/>
        <v>1442</v>
      </c>
      <c r="G118">
        <f t="shared" si="27"/>
        <v>4.4394400028977543E-3</v>
      </c>
      <c r="J118">
        <f t="shared" si="26"/>
        <v>4.4394400028977543E-3</v>
      </c>
      <c r="P118">
        <f t="shared" si="24"/>
        <v>-1.2212136002755279E-3</v>
      </c>
      <c r="Q118" s="7">
        <f t="shared" si="21"/>
        <v>26538.79</v>
      </c>
      <c r="R118">
        <f t="shared" si="28"/>
        <v>3.2042999215118662E-5</v>
      </c>
      <c r="S118">
        <v>1</v>
      </c>
      <c r="T118">
        <f t="shared" si="29"/>
        <v>3.2042999215118662E-5</v>
      </c>
      <c r="AA118">
        <v>20164</v>
      </c>
      <c r="AG118">
        <v>13831</v>
      </c>
      <c r="AH118">
        <v>-5.3950799992890097E-3</v>
      </c>
      <c r="AK118">
        <v>4477</v>
      </c>
      <c r="AL118">
        <v>-7.743599999230355E-4</v>
      </c>
    </row>
    <row r="119" spans="1:38" ht="12.95" customHeight="1" x14ac:dyDescent="0.2">
      <c r="A119" s="25" t="s">
        <v>1</v>
      </c>
      <c r="B119" s="114"/>
      <c r="C119" s="33">
        <v>41585.4447</v>
      </c>
      <c r="D119" s="33"/>
      <c r="E119">
        <f t="shared" si="19"/>
        <v>1562.497485993026</v>
      </c>
      <c r="F119" s="25">
        <f t="shared" si="17"/>
        <v>1562.5</v>
      </c>
      <c r="G119">
        <f t="shared" si="27"/>
        <v>-5.8749999880092219E-4</v>
      </c>
      <c r="J119">
        <f t="shared" si="26"/>
        <v>-5.8749999880092219E-4</v>
      </c>
      <c r="P119">
        <f t="shared" si="24"/>
        <v>-1.2367754612879808E-3</v>
      </c>
      <c r="Q119" s="7">
        <f t="shared" si="21"/>
        <v>26566.9447</v>
      </c>
      <c r="R119">
        <f t="shared" si="28"/>
        <v>4.2155862618778378E-7</v>
      </c>
      <c r="S119">
        <v>1</v>
      </c>
      <c r="T119">
        <f t="shared" si="29"/>
        <v>4.2155862618778378E-7</v>
      </c>
      <c r="AA119">
        <v>13924.5</v>
      </c>
      <c r="AB119">
        <v>7.4886600050376728E-3</v>
      </c>
      <c r="AC119" t="s">
        <v>2101</v>
      </c>
      <c r="AD119">
        <v>21785.5</v>
      </c>
      <c r="AE119">
        <v>6.0908599989488721E-3</v>
      </c>
      <c r="AG119">
        <v>13907.5</v>
      </c>
      <c r="AH119">
        <v>2.2678999957861379E-3</v>
      </c>
      <c r="AK119">
        <v>4481</v>
      </c>
      <c r="AL119">
        <v>-8.5370799934025854E-3</v>
      </c>
    </row>
    <row r="120" spans="1:38" ht="12.95" customHeight="1" x14ac:dyDescent="0.2">
      <c r="A120" s="25" t="s">
        <v>1</v>
      </c>
      <c r="B120" s="114"/>
      <c r="C120" s="33">
        <v>41588.247000000003</v>
      </c>
      <c r="D120" s="33"/>
      <c r="E120">
        <f t="shared" si="19"/>
        <v>1574.4889783366787</v>
      </c>
      <c r="F120" s="25">
        <f t="shared" si="17"/>
        <v>1574.5</v>
      </c>
      <c r="G120">
        <f t="shared" si="27"/>
        <v>-2.5756599934538826E-3</v>
      </c>
      <c r="J120">
        <f t="shared" si="26"/>
        <v>-2.5756599934538826E-3</v>
      </c>
      <c r="P120">
        <f t="shared" si="24"/>
        <v>-1.2382817530950522E-3</v>
      </c>
      <c r="Q120" s="7">
        <f t="shared" si="21"/>
        <v>26569.747000000003</v>
      </c>
      <c r="R120">
        <f t="shared" si="28"/>
        <v>1.7885805577852817E-6</v>
      </c>
      <c r="S120">
        <v>1</v>
      </c>
      <c r="T120">
        <f t="shared" si="29"/>
        <v>1.7885805577852817E-6</v>
      </c>
      <c r="AA120">
        <v>13557.5</v>
      </c>
      <c r="AG120">
        <v>13924.5</v>
      </c>
      <c r="AH120">
        <v>-1.4736599987372756E-3</v>
      </c>
      <c r="AK120">
        <v>4502.5</v>
      </c>
      <c r="AL120">
        <v>7.1132999946712516E-3</v>
      </c>
    </row>
    <row r="121" spans="1:38" ht="12.95" customHeight="1" x14ac:dyDescent="0.2">
      <c r="A121" s="25" t="s">
        <v>1</v>
      </c>
      <c r="B121" s="114"/>
      <c r="C121" s="33">
        <v>41593.390099999997</v>
      </c>
      <c r="D121" s="33"/>
      <c r="E121">
        <f t="shared" si="19"/>
        <v>1596.4971303091659</v>
      </c>
      <c r="F121" s="25">
        <f t="shared" si="17"/>
        <v>1596.5</v>
      </c>
      <c r="G121">
        <f t="shared" si="27"/>
        <v>-6.7062000016449019E-4</v>
      </c>
      <c r="J121">
        <f t="shared" si="26"/>
        <v>-6.7062000016449019E-4</v>
      </c>
      <c r="P121">
        <f t="shared" si="24"/>
        <v>-1.2410228535189318E-3</v>
      </c>
      <c r="Q121" s="7">
        <f t="shared" si="21"/>
        <v>26574.890099999997</v>
      </c>
      <c r="R121">
        <f t="shared" si="28"/>
        <v>3.2535941511488863E-7</v>
      </c>
      <c r="S121">
        <v>1</v>
      </c>
      <c r="T121">
        <f t="shared" si="29"/>
        <v>3.2535941511488863E-7</v>
      </c>
      <c r="AB121">
        <v>1.1673199987853877E-3</v>
      </c>
      <c r="AC121" t="s">
        <v>2101</v>
      </c>
      <c r="AD121">
        <v>23659.5</v>
      </c>
      <c r="AE121">
        <v>7.7565399988088757E-3</v>
      </c>
      <c r="AG121">
        <v>14048.5</v>
      </c>
      <c r="AH121">
        <v>-1.1179800058016554E-3</v>
      </c>
      <c r="AK121">
        <v>4506.5</v>
      </c>
      <c r="AL121">
        <v>3.5057999775744975E-4</v>
      </c>
    </row>
    <row r="122" spans="1:38" ht="12.95" customHeight="1" x14ac:dyDescent="0.2">
      <c r="A122" s="166" t="s">
        <v>2233</v>
      </c>
      <c r="B122" s="132"/>
      <c r="C122" s="33">
        <v>41595.368999999999</v>
      </c>
      <c r="D122" s="33" t="s">
        <v>2223</v>
      </c>
      <c r="E122">
        <f t="shared" si="19"/>
        <v>1604.9651616401625</v>
      </c>
      <c r="F122">
        <f t="shared" si="17"/>
        <v>1605</v>
      </c>
      <c r="G122">
        <f t="shared" si="27"/>
        <v>-8.1414000014774501E-3</v>
      </c>
      <c r="H122">
        <f t="shared" ref="H122:H127" si="30">G122</f>
        <v>-8.1414000014774501E-3</v>
      </c>
      <c r="P122">
        <f t="shared" si="24"/>
        <v>-1.2420748326150849E-3</v>
      </c>
      <c r="Q122" s="7">
        <f t="shared" si="21"/>
        <v>26576.868999999999</v>
      </c>
      <c r="R122">
        <f t="shared" si="28"/>
        <v>4.760068778569771E-5</v>
      </c>
      <c r="S122">
        <v>0.2</v>
      </c>
      <c r="T122">
        <f t="shared" si="29"/>
        <v>9.5201375571395431E-6</v>
      </c>
      <c r="AA122">
        <v>-1510</v>
      </c>
      <c r="AB122">
        <v>8.5322400045697577E-3</v>
      </c>
      <c r="AC122" t="s">
        <v>2101</v>
      </c>
      <c r="AD122">
        <v>26659</v>
      </c>
      <c r="AE122">
        <v>1.0561880000750534E-2</v>
      </c>
      <c r="AG122">
        <v>14087</v>
      </c>
      <c r="AH122">
        <v>7.9084000026341528E-4</v>
      </c>
      <c r="AK122">
        <v>4506.5</v>
      </c>
      <c r="AL122">
        <v>4.350579998572357E-3</v>
      </c>
    </row>
    <row r="123" spans="1:38" ht="12.95" customHeight="1" x14ac:dyDescent="0.2">
      <c r="A123" s="166" t="s">
        <v>2233</v>
      </c>
      <c r="B123" s="132"/>
      <c r="C123" s="33">
        <v>41596.303</v>
      </c>
      <c r="D123" s="33" t="s">
        <v>2223</v>
      </c>
      <c r="E123">
        <f t="shared" si="19"/>
        <v>1608.9618978386327</v>
      </c>
      <c r="F123">
        <f t="shared" si="17"/>
        <v>1609</v>
      </c>
      <c r="G123">
        <f t="shared" si="27"/>
        <v>-8.9041199971688911E-3</v>
      </c>
      <c r="H123">
        <f t="shared" si="30"/>
        <v>-8.9041199971688911E-3</v>
      </c>
      <c r="P123">
        <f t="shared" si="24"/>
        <v>-1.2425685156552699E-3</v>
      </c>
      <c r="Q123" s="7">
        <f t="shared" si="21"/>
        <v>26577.803</v>
      </c>
      <c r="R123">
        <f t="shared" si="28"/>
        <v>5.8699371103883566E-5</v>
      </c>
      <c r="S123">
        <v>0.2</v>
      </c>
      <c r="T123">
        <f t="shared" si="29"/>
        <v>1.1739874220776713E-5</v>
      </c>
      <c r="AA123">
        <v>-1562</v>
      </c>
      <c r="AB123">
        <v>7.5530199974309653E-3</v>
      </c>
      <c r="AC123" t="s">
        <v>2101</v>
      </c>
      <c r="AD123">
        <v>26800.5</v>
      </c>
      <c r="AE123">
        <v>1.333065999642713E-2</v>
      </c>
      <c r="AG123">
        <v>14177</v>
      </c>
      <c r="AH123">
        <v>-3.7035999412182719E-4</v>
      </c>
      <c r="AK123">
        <v>4515</v>
      </c>
      <c r="AL123">
        <v>-1.1020199999620672E-2</v>
      </c>
    </row>
    <row r="124" spans="1:38" ht="12.95" customHeight="1" x14ac:dyDescent="0.2">
      <c r="A124" s="166" t="s">
        <v>2233</v>
      </c>
      <c r="B124" s="132" t="s">
        <v>2212</v>
      </c>
      <c r="C124" s="33">
        <v>41598.288999999997</v>
      </c>
      <c r="D124" s="33" t="s">
        <v>2223</v>
      </c>
      <c r="E124">
        <f t="shared" si="19"/>
        <v>1617.4603112113746</v>
      </c>
      <c r="F124">
        <f t="shared" si="17"/>
        <v>1617.5</v>
      </c>
      <c r="G124">
        <f t="shared" si="27"/>
        <v>-9.2749000032199547E-3</v>
      </c>
      <c r="H124">
        <f t="shared" si="30"/>
        <v>-9.2749000032199547E-3</v>
      </c>
      <c r="P124">
        <f t="shared" si="24"/>
        <v>-1.2436146894799027E-3</v>
      </c>
      <c r="Q124" s="7">
        <f t="shared" si="21"/>
        <v>26579.788999999997</v>
      </c>
      <c r="R124">
        <f t="shared" si="28"/>
        <v>6.4501543790696647E-5</v>
      </c>
      <c r="S124">
        <v>0.2</v>
      </c>
      <c r="T124">
        <f t="shared" si="29"/>
        <v>1.2900308758139331E-5</v>
      </c>
      <c r="AA124">
        <v>-1698.5</v>
      </c>
      <c r="AB124">
        <v>2.3066799985826947E-3</v>
      </c>
      <c r="AC124" t="s">
        <v>2101</v>
      </c>
      <c r="AD124">
        <v>20335.5</v>
      </c>
      <c r="AE124">
        <v>3.5768599991570227E-3</v>
      </c>
      <c r="AG124">
        <v>14313.5</v>
      </c>
      <c r="AH124">
        <v>-1.4817999908700585E-4</v>
      </c>
      <c r="AK124">
        <v>4656</v>
      </c>
      <c r="AL124">
        <v>-2.4060799987637438E-3</v>
      </c>
    </row>
    <row r="125" spans="1:38" ht="12.95" customHeight="1" x14ac:dyDescent="0.2">
      <c r="A125" s="166" t="s">
        <v>2233</v>
      </c>
      <c r="B125" s="132"/>
      <c r="C125" s="33">
        <v>41598.417000000001</v>
      </c>
      <c r="D125" s="33" t="s">
        <v>2223</v>
      </c>
      <c r="E125">
        <f t="shared" si="19"/>
        <v>1618.0080437953366</v>
      </c>
      <c r="F125">
        <f t="shared" si="17"/>
        <v>1618</v>
      </c>
      <c r="G125">
        <f t="shared" si="27"/>
        <v>1.8797599987010472E-3</v>
      </c>
      <c r="H125">
        <f t="shared" si="30"/>
        <v>1.8797599987010472E-3</v>
      </c>
      <c r="P125">
        <f t="shared" si="24"/>
        <v>-1.2436761061814844E-3</v>
      </c>
      <c r="Q125" s="7">
        <f t="shared" si="21"/>
        <v>26579.917000000001</v>
      </c>
      <c r="R125">
        <f t="shared" si="28"/>
        <v>9.755853101283762E-6</v>
      </c>
      <c r="S125">
        <v>0.2</v>
      </c>
      <c r="T125">
        <f t="shared" si="29"/>
        <v>1.9511706202567524E-6</v>
      </c>
      <c r="AA125">
        <v>26.5</v>
      </c>
      <c r="AG125">
        <v>14575</v>
      </c>
      <c r="AH125">
        <v>2.7389999959268607E-3</v>
      </c>
      <c r="AK125">
        <v>4673</v>
      </c>
      <c r="AL125">
        <v>-1.147639995906502E-3</v>
      </c>
    </row>
    <row r="126" spans="1:38" ht="12.95" customHeight="1" x14ac:dyDescent="0.2">
      <c r="A126" s="166" t="s">
        <v>2233</v>
      </c>
      <c r="B126" s="132" t="s">
        <v>2212</v>
      </c>
      <c r="C126" s="33">
        <v>41598.521000000001</v>
      </c>
      <c r="D126" s="33" t="s">
        <v>2223</v>
      </c>
      <c r="E126">
        <f t="shared" si="19"/>
        <v>1618.4530765197883</v>
      </c>
      <c r="F126">
        <f t="shared" si="17"/>
        <v>1618.5</v>
      </c>
      <c r="G126">
        <f t="shared" si="27"/>
        <v>-1.0965579996991437E-2</v>
      </c>
      <c r="H126">
        <f t="shared" si="30"/>
        <v>-1.0965579996991437E-2</v>
      </c>
      <c r="P126">
        <f t="shared" si="24"/>
        <v>-1.2437375092236034E-3</v>
      </c>
      <c r="Q126" s="7">
        <f t="shared" si="21"/>
        <v>26580.021000000001</v>
      </c>
      <c r="R126">
        <f t="shared" si="28"/>
        <v>9.4514221356967881E-5</v>
      </c>
      <c r="S126">
        <v>0.2</v>
      </c>
      <c r="T126">
        <f t="shared" si="29"/>
        <v>1.8902844271393576E-5</v>
      </c>
      <c r="AA126">
        <v>-3153</v>
      </c>
      <c r="AG126">
        <v>14622</v>
      </c>
      <c r="AH126">
        <v>2.2770399955334142E-3</v>
      </c>
      <c r="AK126">
        <v>4754.5</v>
      </c>
      <c r="AL126">
        <v>-1.8938059998617973E-2</v>
      </c>
    </row>
    <row r="127" spans="1:38" ht="12.95" customHeight="1" x14ac:dyDescent="0.2">
      <c r="A127" s="166" t="s">
        <v>2233</v>
      </c>
      <c r="B127" s="132"/>
      <c r="C127" s="33">
        <v>41599.347999999998</v>
      </c>
      <c r="D127" s="33" t="s">
        <v>2223</v>
      </c>
      <c r="E127">
        <f t="shared" si="19"/>
        <v>1621.9919425113524</v>
      </c>
      <c r="F127">
        <f t="shared" si="17"/>
        <v>1622</v>
      </c>
      <c r="G127">
        <f t="shared" si="27"/>
        <v>-1.8829600012395531E-3</v>
      </c>
      <c r="H127">
        <f t="shared" si="30"/>
        <v>-1.8829600012395531E-3</v>
      </c>
      <c r="P127">
        <f t="shared" si="24"/>
        <v>-1.24416694805349E-3</v>
      </c>
      <c r="Q127" s="7">
        <f t="shared" si="21"/>
        <v>26580.847999999998</v>
      </c>
      <c r="R127">
        <f t="shared" si="28"/>
        <v>4.0805656479877244E-7</v>
      </c>
      <c r="S127">
        <v>0.2</v>
      </c>
      <c r="T127">
        <f t="shared" si="29"/>
        <v>8.1611312959754499E-8</v>
      </c>
      <c r="AA127">
        <v>-29</v>
      </c>
      <c r="AG127">
        <v>14831.5</v>
      </c>
      <c r="AH127">
        <v>7.9580000601708889E-5</v>
      </c>
      <c r="AK127">
        <v>4754.5</v>
      </c>
      <c r="AL127">
        <v>-9.9380600004224107E-3</v>
      </c>
    </row>
    <row r="128" spans="1:38" ht="12.95" customHeight="1" x14ac:dyDescent="0.2">
      <c r="A128" s="160" t="s">
        <v>430</v>
      </c>
      <c r="B128" s="161" t="s">
        <v>2215</v>
      </c>
      <c r="C128" s="160">
        <v>41599.350299999998</v>
      </c>
      <c r="D128" s="160" t="s">
        <v>18</v>
      </c>
      <c r="E128">
        <f t="shared" si="19"/>
        <v>1622.0017845812206</v>
      </c>
      <c r="F128">
        <f t="shared" si="17"/>
        <v>1622</v>
      </c>
      <c r="G128">
        <f t="shared" si="27"/>
        <v>4.170399988652207E-4</v>
      </c>
      <c r="J128">
        <f>G128</f>
        <v>4.170399988652207E-4</v>
      </c>
      <c r="O128">
        <f ca="1">+C$11+C$12*F128</f>
        <v>-6.8116437429620313E-2</v>
      </c>
      <c r="P128">
        <f t="shared" si="24"/>
        <v>-1.24416694805349E-3</v>
      </c>
      <c r="Q128" s="7">
        <f t="shared" si="21"/>
        <v>26580.850299999998</v>
      </c>
      <c r="R128">
        <f t="shared" si="28"/>
        <v>2.7596085204909841E-6</v>
      </c>
      <c r="S128">
        <v>1</v>
      </c>
      <c r="T128">
        <f t="shared" si="29"/>
        <v>2.7596085204909841E-6</v>
      </c>
    </row>
    <row r="129" spans="1:38" ht="12.95" customHeight="1" x14ac:dyDescent="0.2">
      <c r="A129" s="166" t="s">
        <v>2233</v>
      </c>
      <c r="B129" s="132" t="s">
        <v>2212</v>
      </c>
      <c r="C129" s="33">
        <v>41602.266000000003</v>
      </c>
      <c r="D129" s="33" t="s">
        <v>2223</v>
      </c>
      <c r="E129">
        <f t="shared" si="19"/>
        <v>1634.4785337609696</v>
      </c>
      <c r="F129">
        <f t="shared" si="17"/>
        <v>1634.5</v>
      </c>
      <c r="G129">
        <f t="shared" si="27"/>
        <v>-5.0164599961135536E-3</v>
      </c>
      <c r="H129">
        <f>G129</f>
        <v>-5.0164599961135536E-3</v>
      </c>
      <c r="P129">
        <f t="shared" si="24"/>
        <v>-1.2456951943752672E-3</v>
      </c>
      <c r="Q129" s="7">
        <f t="shared" si="21"/>
        <v>26583.766000000003</v>
      </c>
      <c r="R129">
        <f t="shared" si="28"/>
        <v>1.4218667190028377E-5</v>
      </c>
      <c r="S129">
        <v>0.2</v>
      </c>
      <c r="T129">
        <f t="shared" si="29"/>
        <v>2.8437334380056755E-6</v>
      </c>
      <c r="AA129">
        <v>-1434</v>
      </c>
      <c r="AG129">
        <v>15230.5</v>
      </c>
      <c r="AH129">
        <v>-5.5017400009091944E-3</v>
      </c>
      <c r="AK129">
        <v>4767</v>
      </c>
      <c r="AL129">
        <v>-7.0715599940740503E-3</v>
      </c>
    </row>
    <row r="130" spans="1:38" ht="12.95" customHeight="1" x14ac:dyDescent="0.2">
      <c r="A130" s="160" t="s">
        <v>430</v>
      </c>
      <c r="B130" s="161" t="s">
        <v>2212</v>
      </c>
      <c r="C130" s="160">
        <v>41942.524700000002</v>
      </c>
      <c r="D130" s="160" t="s">
        <v>18</v>
      </c>
      <c r="E130">
        <f t="shared" si="19"/>
        <v>3090.5002287639477</v>
      </c>
      <c r="F130">
        <f t="shared" si="17"/>
        <v>3090.5</v>
      </c>
      <c r="G130">
        <f t="shared" si="27"/>
        <v>5.3460003982763737E-5</v>
      </c>
      <c r="J130">
        <f>G130</f>
        <v>5.3460003982763737E-5</v>
      </c>
      <c r="O130">
        <f ca="1">+C$11+C$12*F130</f>
        <v>-6.4262448593777693E-2</v>
      </c>
      <c r="P130">
        <f t="shared" si="24"/>
        <v>-1.3652937493366817E-3</v>
      </c>
      <c r="Q130" s="7">
        <f t="shared" si="21"/>
        <v>26924.024700000002</v>
      </c>
      <c r="R130">
        <f t="shared" si="28"/>
        <v>2.0128622125580138E-6</v>
      </c>
      <c r="S130">
        <v>1</v>
      </c>
      <c r="T130">
        <f t="shared" si="29"/>
        <v>2.0128622125580138E-6</v>
      </c>
      <c r="AB130">
        <v>8.499520001350902E-3</v>
      </c>
      <c r="AC130" t="s">
        <v>2101</v>
      </c>
      <c r="AD130">
        <v>26749</v>
      </c>
      <c r="AE130">
        <v>1.4400679996469989E-2</v>
      </c>
    </row>
    <row r="131" spans="1:38" ht="12.95" customHeight="1" x14ac:dyDescent="0.2">
      <c r="A131" s="160" t="s">
        <v>430</v>
      </c>
      <c r="B131" s="161" t="s">
        <v>2212</v>
      </c>
      <c r="C131" s="160">
        <v>41945.33</v>
      </c>
      <c r="D131" s="160" t="s">
        <v>18</v>
      </c>
      <c r="E131">
        <f t="shared" si="19"/>
        <v>3102.5045585900234</v>
      </c>
      <c r="F131">
        <f t="shared" si="17"/>
        <v>3102.5</v>
      </c>
      <c r="G131">
        <f t="shared" si="27"/>
        <v>1.0652999990270473E-3</v>
      </c>
      <c r="I131">
        <f>G131</f>
        <v>1.0652999990270473E-3</v>
      </c>
      <c r="O131">
        <f ca="1">+C$11+C$12*F131</f>
        <v>-6.4230955324434749E-2</v>
      </c>
      <c r="P131">
        <f t="shared" si="24"/>
        <v>-1.3657982015334354E-3</v>
      </c>
      <c r="Q131" s="7">
        <f t="shared" si="21"/>
        <v>26926.83</v>
      </c>
      <c r="R131">
        <f t="shared" si="28"/>
        <v>5.9102384607684172E-6</v>
      </c>
      <c r="S131">
        <v>0.1</v>
      </c>
      <c r="T131">
        <f t="shared" si="29"/>
        <v>5.9102384607684181E-7</v>
      </c>
      <c r="AA131">
        <v>13831</v>
      </c>
      <c r="AB131">
        <v>3.9747999835526571E-4</v>
      </c>
      <c r="AC131" t="s">
        <v>2101</v>
      </c>
      <c r="AD131">
        <v>22341.5</v>
      </c>
      <c r="AE131">
        <v>8.0727800013846718E-3</v>
      </c>
    </row>
    <row r="132" spans="1:38" ht="12.95" customHeight="1" x14ac:dyDescent="0.2">
      <c r="A132" s="160" t="s">
        <v>430</v>
      </c>
      <c r="B132" s="161" t="s">
        <v>2215</v>
      </c>
      <c r="C132" s="160">
        <v>41945.447999999997</v>
      </c>
      <c r="D132" s="160" t="s">
        <v>18</v>
      </c>
      <c r="E132">
        <f t="shared" si="19"/>
        <v>3103.0094995658251</v>
      </c>
      <c r="F132">
        <f t="shared" si="17"/>
        <v>3103</v>
      </c>
      <c r="G132">
        <f t="shared" si="27"/>
        <v>2.219959998910781E-3</v>
      </c>
      <c r="I132">
        <f>G132</f>
        <v>2.219959998910781E-3</v>
      </c>
      <c r="O132">
        <f ca="1">+C$11+C$12*F132</f>
        <v>-6.4229643104878803E-2</v>
      </c>
      <c r="P132">
        <f t="shared" si="24"/>
        <v>-1.3658190496316871E-3</v>
      </c>
      <c r="Q132" s="7">
        <f t="shared" si="21"/>
        <v>26926.947999999997</v>
      </c>
      <c r="R132">
        <f t="shared" si="28"/>
        <v>1.2857811384966128E-5</v>
      </c>
      <c r="S132">
        <v>0.1</v>
      </c>
      <c r="T132">
        <f t="shared" si="29"/>
        <v>1.2857811384966129E-6</v>
      </c>
      <c r="AB132">
        <v>2.0153799996478483E-2</v>
      </c>
      <c r="AC132" t="s">
        <v>2101</v>
      </c>
      <c r="AD132">
        <v>35718.5</v>
      </c>
      <c r="AE132">
        <v>2.9846419995010365E-2</v>
      </c>
    </row>
    <row r="133" spans="1:38" ht="12.95" customHeight="1" x14ac:dyDescent="0.2">
      <c r="A133" s="160" t="s">
        <v>430</v>
      </c>
      <c r="B133" s="161" t="s">
        <v>2215</v>
      </c>
      <c r="C133" s="160">
        <v>41950.353499999997</v>
      </c>
      <c r="D133" s="160" t="s">
        <v>18</v>
      </c>
      <c r="E133">
        <f t="shared" si="19"/>
        <v>3124.000922929396</v>
      </c>
      <c r="F133">
        <f t="shared" si="17"/>
        <v>3124</v>
      </c>
      <c r="G133">
        <f t="shared" si="27"/>
        <v>2.1567999647231773E-4</v>
      </c>
      <c r="J133">
        <f>G133</f>
        <v>2.1567999647231773E-4</v>
      </c>
      <c r="O133">
        <f ca="1">+C$11+C$12*F133</f>
        <v>-6.4174529883528647E-2</v>
      </c>
      <c r="P133">
        <f t="shared" si="24"/>
        <v>-1.366682335263698E-3</v>
      </c>
      <c r="Q133" s="7">
        <f t="shared" si="21"/>
        <v>26931.853499999997</v>
      </c>
      <c r="R133">
        <f t="shared" si="28"/>
        <v>2.5038705488970407E-6</v>
      </c>
      <c r="S133">
        <v>1</v>
      </c>
      <c r="T133">
        <f t="shared" si="29"/>
        <v>2.5038705488970407E-6</v>
      </c>
    </row>
    <row r="134" spans="1:38" ht="12.95" customHeight="1" x14ac:dyDescent="0.2">
      <c r="A134" s="166" t="s">
        <v>2233</v>
      </c>
      <c r="B134" s="132" t="s">
        <v>2212</v>
      </c>
      <c r="C134" s="33">
        <v>41959.341999999997</v>
      </c>
      <c r="D134" s="33" t="s">
        <v>2223</v>
      </c>
      <c r="E134">
        <f t="shared" si="19"/>
        <v>3162.4641598886083</v>
      </c>
      <c r="F134">
        <f t="shared" si="17"/>
        <v>3162.5</v>
      </c>
      <c r="G134">
        <f t="shared" si="27"/>
        <v>-8.3755000014207326E-3</v>
      </c>
      <c r="H134">
        <f>G134</f>
        <v>-8.3755000014207326E-3</v>
      </c>
      <c r="P134">
        <f t="shared" si="24"/>
        <v>-1.3682024447620627E-3</v>
      </c>
      <c r="Q134" s="7">
        <f t="shared" si="21"/>
        <v>26940.841999999997</v>
      </c>
      <c r="R134">
        <f t="shared" si="28"/>
        <v>4.9102219047554562E-5</v>
      </c>
      <c r="S134">
        <v>0.2</v>
      </c>
      <c r="T134">
        <f t="shared" si="29"/>
        <v>9.8204438095109134E-6</v>
      </c>
      <c r="AA134">
        <v>-1561.5</v>
      </c>
      <c r="AG134">
        <v>15290</v>
      </c>
      <c r="AH134">
        <v>-9.7199997981078923E-5</v>
      </c>
      <c r="AK134">
        <v>4767</v>
      </c>
      <c r="AL134">
        <v>9.2844000027980655E-4</v>
      </c>
    </row>
    <row r="135" spans="1:38" ht="12.95" customHeight="1" x14ac:dyDescent="0.2">
      <c r="A135" s="166" t="s">
        <v>2233</v>
      </c>
      <c r="B135" s="132" t="s">
        <v>2212</v>
      </c>
      <c r="C135" s="33">
        <v>41960.279000000002</v>
      </c>
      <c r="D135" s="33" t="s">
        <v>2223</v>
      </c>
      <c r="E135">
        <f t="shared" si="19"/>
        <v>3166.4737335695327</v>
      </c>
      <c r="F135">
        <f t="shared" si="17"/>
        <v>3166.5</v>
      </c>
      <c r="G135">
        <f t="shared" si="27"/>
        <v>-6.138220000138972E-3</v>
      </c>
      <c r="H135">
        <f>G135</f>
        <v>-6.138220000138972E-3</v>
      </c>
      <c r="P135">
        <f t="shared" si="24"/>
        <v>-1.368355733999222E-3</v>
      </c>
      <c r="Q135" s="7">
        <f t="shared" si="21"/>
        <v>26941.779000000002</v>
      </c>
      <c r="R135">
        <f t="shared" si="28"/>
        <v>2.2751605117396891E-5</v>
      </c>
      <c r="S135">
        <v>0.2</v>
      </c>
      <c r="T135">
        <f t="shared" si="29"/>
        <v>4.5503210234793783E-6</v>
      </c>
      <c r="AA135">
        <v>-1438</v>
      </c>
      <c r="AG135">
        <v>15388.5</v>
      </c>
      <c r="AH135">
        <v>7.3708199997781776E-3</v>
      </c>
      <c r="AK135">
        <v>4852.5</v>
      </c>
      <c r="AL135">
        <v>-6.2470000557368621E-4</v>
      </c>
    </row>
    <row r="136" spans="1:38" ht="12.95" customHeight="1" x14ac:dyDescent="0.2">
      <c r="A136" s="160" t="s">
        <v>430</v>
      </c>
      <c r="B136" s="161" t="s">
        <v>2212</v>
      </c>
      <c r="C136" s="160">
        <v>41966.3606</v>
      </c>
      <c r="D136" s="160" t="s">
        <v>18</v>
      </c>
      <c r="E136">
        <f t="shared" si="19"/>
        <v>3192.497877964156</v>
      </c>
      <c r="F136">
        <f t="shared" si="17"/>
        <v>3192.5</v>
      </c>
      <c r="G136">
        <f t="shared" si="27"/>
        <v>-4.9589999980526045E-4</v>
      </c>
      <c r="J136">
        <f>G136</f>
        <v>-4.9589999980526045E-4</v>
      </c>
      <c r="O136">
        <f ca="1">+C$11+C$12*F136</f>
        <v>-6.3994755804362674E-2</v>
      </c>
      <c r="P136">
        <f t="shared" si="24"/>
        <v>-1.3693308052794124E-3</v>
      </c>
      <c r="Q136" s="7">
        <f t="shared" si="21"/>
        <v>26947.8606</v>
      </c>
      <c r="R136">
        <f t="shared" si="28"/>
        <v>7.6288137195122584E-7</v>
      </c>
      <c r="S136">
        <v>1</v>
      </c>
      <c r="T136">
        <f t="shared" si="29"/>
        <v>7.6288137195122584E-7</v>
      </c>
      <c r="AB136">
        <v>3.4410399966873229E-3</v>
      </c>
      <c r="AC136" t="s">
        <v>2101</v>
      </c>
      <c r="AD136">
        <v>18799</v>
      </c>
      <c r="AE136">
        <v>2.3066799985826947E-3</v>
      </c>
    </row>
    <row r="137" spans="1:38" ht="12.95" customHeight="1" x14ac:dyDescent="0.2">
      <c r="A137" s="160" t="s">
        <v>430</v>
      </c>
      <c r="B137" s="161" t="s">
        <v>2212</v>
      </c>
      <c r="C137" s="160">
        <v>41968.464</v>
      </c>
      <c r="D137" s="160" t="s">
        <v>18</v>
      </c>
      <c r="E137">
        <f t="shared" si="19"/>
        <v>3201.4986648162462</v>
      </c>
      <c r="F137">
        <f t="shared" si="17"/>
        <v>3201.5</v>
      </c>
      <c r="G137">
        <f t="shared" si="27"/>
        <v>-3.1201999809127301E-4</v>
      </c>
      <c r="J137">
        <f>G137</f>
        <v>-3.1201999809127301E-4</v>
      </c>
      <c r="O137">
        <f ca="1">+C$11+C$12*F137</f>
        <v>-6.3971135852355476E-2</v>
      </c>
      <c r="P137">
        <f t="shared" si="24"/>
        <v>-1.369659724492012E-3</v>
      </c>
      <c r="Q137" s="7">
        <f t="shared" si="21"/>
        <v>26949.964</v>
      </c>
      <c r="R137">
        <f t="shared" si="28"/>
        <v>1.1186017908610301E-6</v>
      </c>
      <c r="S137">
        <v>1</v>
      </c>
      <c r="T137">
        <f t="shared" si="29"/>
        <v>1.1186017908610301E-6</v>
      </c>
      <c r="AA137">
        <v>17267.5</v>
      </c>
      <c r="AB137">
        <v>-9.7199997981078923E-5</v>
      </c>
      <c r="AC137" t="s">
        <v>2101</v>
      </c>
      <c r="AD137">
        <v>18333</v>
      </c>
      <c r="AE137">
        <v>-1.8364400020800531E-3</v>
      </c>
    </row>
    <row r="138" spans="1:38" ht="12.95" customHeight="1" x14ac:dyDescent="0.2">
      <c r="A138" s="160" t="s">
        <v>430</v>
      </c>
      <c r="B138" s="161" t="s">
        <v>2215</v>
      </c>
      <c r="C138" s="160">
        <v>41972.553099999997</v>
      </c>
      <c r="D138" s="160" t="s">
        <v>18</v>
      </c>
      <c r="E138">
        <f t="shared" si="19"/>
        <v>3218.9965812928358</v>
      </c>
      <c r="F138">
        <f t="shared" si="17"/>
        <v>3219</v>
      </c>
      <c r="G138">
        <f t="shared" si="27"/>
        <v>-7.9892000212566927E-4</v>
      </c>
      <c r="J138">
        <f>G138</f>
        <v>-7.9892000212566927E-4</v>
      </c>
      <c r="O138">
        <f ca="1">+C$11+C$12*F138</f>
        <v>-6.3925208167897013E-2</v>
      </c>
      <c r="P138">
        <f t="shared" si="24"/>
        <v>-1.3702866204762455E-3</v>
      </c>
      <c r="Q138" s="7">
        <f t="shared" si="21"/>
        <v>26954.053099999997</v>
      </c>
      <c r="R138">
        <f t="shared" si="28"/>
        <v>3.2645981256537308E-7</v>
      </c>
      <c r="S138">
        <v>1</v>
      </c>
      <c r="T138">
        <f t="shared" si="29"/>
        <v>3.2645981256537308E-7</v>
      </c>
      <c r="AB138">
        <v>2.0622299998649396E-2</v>
      </c>
      <c r="AC138" t="s">
        <v>2101</v>
      </c>
      <c r="AD138">
        <v>35680</v>
      </c>
      <c r="AE138">
        <v>2.9937600003904663E-2</v>
      </c>
    </row>
    <row r="139" spans="1:38" ht="12.95" customHeight="1" x14ac:dyDescent="0.2">
      <c r="A139" s="166" t="s">
        <v>2233</v>
      </c>
      <c r="B139" s="132" t="s">
        <v>2212</v>
      </c>
      <c r="C139" s="33">
        <v>41973.366999999998</v>
      </c>
      <c r="D139" s="33" t="s">
        <v>2223</v>
      </c>
      <c r="E139">
        <f t="shared" si="19"/>
        <v>3222.4793902777769</v>
      </c>
      <c r="F139">
        <f t="shared" ref="F139:F202" si="31">+ROUND(2*E139,0)/2</f>
        <v>3222.5</v>
      </c>
      <c r="G139">
        <f t="shared" si="27"/>
        <v>-4.8163000028580427E-3</v>
      </c>
      <c r="H139">
        <f>G139</f>
        <v>-4.8163000028580427E-3</v>
      </c>
      <c r="P139">
        <f t="shared" si="24"/>
        <v>-1.3704099917321196E-3</v>
      </c>
      <c r="Q139" s="7">
        <f t="shared" si="21"/>
        <v>26954.866999999998</v>
      </c>
      <c r="R139">
        <f t="shared" si="28"/>
        <v>1.1874157968777414E-5</v>
      </c>
      <c r="S139">
        <v>0.2</v>
      </c>
      <c r="T139">
        <f t="shared" si="29"/>
        <v>2.3748315937554829E-6</v>
      </c>
      <c r="AA139">
        <v>-1429</v>
      </c>
      <c r="AB139">
        <v>-5.7799999922281131E-4</v>
      </c>
      <c r="AC139" t="s">
        <v>2101</v>
      </c>
      <c r="AD139">
        <v>19145</v>
      </c>
      <c r="AE139">
        <v>4.331399999500718E-3</v>
      </c>
      <c r="AG139">
        <v>15508</v>
      </c>
      <c r="AH139">
        <v>2.3345599984168075E-3</v>
      </c>
      <c r="AK139">
        <v>4854</v>
      </c>
      <c r="AL139">
        <v>-2.1607200033031404E-3</v>
      </c>
    </row>
    <row r="140" spans="1:38" ht="12.95" customHeight="1" x14ac:dyDescent="0.2">
      <c r="A140" s="160" t="s">
        <v>430</v>
      </c>
      <c r="B140" s="161" t="s">
        <v>2215</v>
      </c>
      <c r="C140" s="160">
        <v>41973.4876</v>
      </c>
      <c r="D140" s="160" t="s">
        <v>18</v>
      </c>
      <c r="E140">
        <f t="shared" si="19"/>
        <v>3222.99545707172</v>
      </c>
      <c r="F140">
        <f t="shared" si="31"/>
        <v>3223</v>
      </c>
      <c r="G140">
        <f t="shared" si="27"/>
        <v>-1.0616399958962575E-3</v>
      </c>
      <c r="J140">
        <f>G140</f>
        <v>-1.0616399958962575E-3</v>
      </c>
      <c r="O140">
        <f ca="1">+C$11+C$12*F140</f>
        <v>-6.3914710411449374E-2</v>
      </c>
      <c r="P140">
        <f t="shared" si="24"/>
        <v>-1.3704275615593949E-3</v>
      </c>
      <c r="Q140" s="7">
        <f t="shared" si="21"/>
        <v>26954.9876</v>
      </c>
      <c r="R140">
        <f t="shared" si="28"/>
        <v>9.5349760708166428E-8</v>
      </c>
      <c r="S140">
        <v>1</v>
      </c>
      <c r="T140">
        <f t="shared" si="29"/>
        <v>9.5349760708166428E-8</v>
      </c>
    </row>
    <row r="141" spans="1:38" ht="12.95" customHeight="1" x14ac:dyDescent="0.2">
      <c r="A141" s="160" t="s">
        <v>430</v>
      </c>
      <c r="B141" s="161" t="s">
        <v>2215</v>
      </c>
      <c r="C141" s="160">
        <v>41975.592499999999</v>
      </c>
      <c r="D141" s="160" t="s">
        <v>18</v>
      </c>
      <c r="E141">
        <f t="shared" si="19"/>
        <v>3232.0026626650215</v>
      </c>
      <c r="F141">
        <f t="shared" si="31"/>
        <v>3232</v>
      </c>
      <c r="G141">
        <f t="shared" si="27"/>
        <v>6.2223999702837318E-4</v>
      </c>
      <c r="J141">
        <f>G141</f>
        <v>6.2223999702837318E-4</v>
      </c>
      <c r="O141">
        <f ca="1">+C$11+C$12*F141</f>
        <v>-6.3891090459442162E-2</v>
      </c>
      <c r="P141">
        <f t="shared" si="24"/>
        <v>-1.3707414826822785E-3</v>
      </c>
      <c r="Q141" s="7">
        <f t="shared" si="21"/>
        <v>26957.092499999999</v>
      </c>
      <c r="R141">
        <f t="shared" si="28"/>
        <v>3.9719751784696592E-6</v>
      </c>
      <c r="S141">
        <v>1</v>
      </c>
      <c r="T141">
        <f t="shared" si="29"/>
        <v>3.9719751784696592E-6</v>
      </c>
    </row>
    <row r="142" spans="1:38" ht="12.95" customHeight="1" x14ac:dyDescent="0.2">
      <c r="A142" s="160" t="s">
        <v>430</v>
      </c>
      <c r="B142" s="161" t="s">
        <v>2212</v>
      </c>
      <c r="C142" s="160">
        <v>41983.418799999999</v>
      </c>
      <c r="D142" s="160" t="s">
        <v>18</v>
      </c>
      <c r="E142">
        <f t="shared" si="19"/>
        <v>3265.492658928461</v>
      </c>
      <c r="F142">
        <f t="shared" si="31"/>
        <v>3265.5</v>
      </c>
      <c r="G142">
        <f t="shared" si="27"/>
        <v>-1.715539998258464E-3</v>
      </c>
      <c r="J142">
        <f>G142</f>
        <v>-1.715539998258464E-3</v>
      </c>
      <c r="O142">
        <f ca="1">+C$11+C$12*F142</f>
        <v>-6.3803171749193116E-2</v>
      </c>
      <c r="P142">
        <f t="shared" si="24"/>
        <v>-1.3718710715427149E-3</v>
      </c>
      <c r="Q142" s="7">
        <f t="shared" si="21"/>
        <v>26964.918799999999</v>
      </c>
      <c r="R142">
        <f t="shared" si="28"/>
        <v>1.1810833118995497E-7</v>
      </c>
      <c r="S142">
        <v>1</v>
      </c>
      <c r="T142">
        <f t="shared" si="29"/>
        <v>1.1810833118995497E-7</v>
      </c>
      <c r="AA142">
        <v>13784</v>
      </c>
    </row>
    <row r="143" spans="1:38" ht="12.95" customHeight="1" x14ac:dyDescent="0.2">
      <c r="A143" s="160" t="s">
        <v>430</v>
      </c>
      <c r="B143" s="161" t="s">
        <v>2212</v>
      </c>
      <c r="C143" s="160">
        <v>41985.521500000003</v>
      </c>
      <c r="D143" s="160" t="s">
        <v>18</v>
      </c>
      <c r="E143">
        <f t="shared" si="19"/>
        <v>3274.4904503679959</v>
      </c>
      <c r="F143">
        <f t="shared" si="31"/>
        <v>3274.5</v>
      </c>
      <c r="G143">
        <f t="shared" si="27"/>
        <v>-2.2316599934129044E-3</v>
      </c>
      <c r="J143">
        <f>G143</f>
        <v>-2.2316599934129044E-3</v>
      </c>
      <c r="O143">
        <f ca="1">+C$11+C$12*F143</f>
        <v>-6.3779551797185904E-2</v>
      </c>
      <c r="P143">
        <f t="shared" si="24"/>
        <v>-1.3721640936881253E-3</v>
      </c>
      <c r="Q143" s="7">
        <f t="shared" si="21"/>
        <v>26967.021500000003</v>
      </c>
      <c r="R143">
        <f t="shared" si="28"/>
        <v>7.3873320164370752E-7</v>
      </c>
      <c r="S143">
        <v>1</v>
      </c>
      <c r="T143">
        <f t="shared" si="29"/>
        <v>7.3873320164370752E-7</v>
      </c>
      <c r="AA143">
        <v>13634.5</v>
      </c>
      <c r="AB143">
        <v>1.0604199997032993E-2</v>
      </c>
      <c r="AC143" t="s">
        <v>2101</v>
      </c>
      <c r="AD143">
        <v>29402.5</v>
      </c>
      <c r="AE143">
        <v>1.5181299997493625E-2</v>
      </c>
    </row>
    <row r="144" spans="1:38" ht="12.95" customHeight="1" x14ac:dyDescent="0.2">
      <c r="A144" s="166" t="s">
        <v>2233</v>
      </c>
      <c r="B144" s="132"/>
      <c r="C144" s="33">
        <v>42036.345999999998</v>
      </c>
      <c r="D144" s="33" t="s">
        <v>2223</v>
      </c>
      <c r="E144">
        <f t="shared" si="19"/>
        <v>3491.9766590605941</v>
      </c>
      <c r="F144">
        <f t="shared" si="31"/>
        <v>3492</v>
      </c>
      <c r="G144">
        <f t="shared" si="27"/>
        <v>-5.4545599996345118E-3</v>
      </c>
      <c r="H144">
        <f>G144</f>
        <v>-5.4545599996345118E-3</v>
      </c>
      <c r="P144">
        <f t="shared" si="24"/>
        <v>-1.3778996295205279E-3</v>
      </c>
      <c r="Q144" s="7">
        <f t="shared" si="21"/>
        <v>27017.845999999998</v>
      </c>
      <c r="R144">
        <f t="shared" si="28"/>
        <v>1.6619159773257885E-5</v>
      </c>
      <c r="S144">
        <v>0.2</v>
      </c>
      <c r="T144">
        <f t="shared" si="29"/>
        <v>3.3238319546515771E-6</v>
      </c>
      <c r="AA144">
        <v>-1437.5</v>
      </c>
      <c r="AB144">
        <v>-3.6444600045797415E-3</v>
      </c>
      <c r="AC144" t="s">
        <v>2101</v>
      </c>
      <c r="AD144">
        <v>19971.5</v>
      </c>
      <c r="AE144">
        <v>9.984379998059012E-3</v>
      </c>
      <c r="AG144">
        <v>15598</v>
      </c>
      <c r="AH144">
        <v>-1.8266400002175942E-3</v>
      </c>
      <c r="AK144">
        <v>4925</v>
      </c>
      <c r="AL144">
        <v>1.8010000057984143E-3</v>
      </c>
    </row>
    <row r="145" spans="1:38" ht="12.95" customHeight="1" x14ac:dyDescent="0.2">
      <c r="A145" s="160" t="s">
        <v>430</v>
      </c>
      <c r="B145" s="161" t="s">
        <v>2212</v>
      </c>
      <c r="C145" s="160">
        <v>42036.466800000002</v>
      </c>
      <c r="D145" s="160" t="s">
        <v>18</v>
      </c>
      <c r="E145">
        <f t="shared" si="19"/>
        <v>3492.4935816867091</v>
      </c>
      <c r="F145">
        <f t="shared" si="31"/>
        <v>3492.5</v>
      </c>
      <c r="G145">
        <f t="shared" si="27"/>
        <v>-1.4998999977251515E-3</v>
      </c>
      <c r="J145">
        <f>G145</f>
        <v>-1.4998999977251515E-3</v>
      </c>
      <c r="O145">
        <f ca="1">+C$11+C$12*F145</f>
        <v>-6.3207424070789109E-2</v>
      </c>
      <c r="P145">
        <f t="shared" si="24"/>
        <v>-1.3779098368975691E-3</v>
      </c>
      <c r="Q145" s="7">
        <f t="shared" si="21"/>
        <v>27017.966800000002</v>
      </c>
      <c r="R145">
        <f t="shared" si="28"/>
        <v>1.4881599338739409E-8</v>
      </c>
      <c r="S145">
        <v>1</v>
      </c>
      <c r="T145">
        <f t="shared" si="29"/>
        <v>1.4881599338739409E-8</v>
      </c>
      <c r="AB145">
        <v>1.0561880000750534E-2</v>
      </c>
      <c r="AC145" t="s">
        <v>2101</v>
      </c>
      <c r="AD145">
        <v>28709</v>
      </c>
      <c r="AE145">
        <v>8.6678799998480827E-3</v>
      </c>
    </row>
    <row r="146" spans="1:38" ht="12.95" customHeight="1" x14ac:dyDescent="0.2">
      <c r="A146" s="160" t="s">
        <v>430</v>
      </c>
      <c r="B146" s="161" t="s">
        <v>2212</v>
      </c>
      <c r="C146" s="160">
        <v>42037.168700000002</v>
      </c>
      <c r="D146" s="160" t="s">
        <v>18</v>
      </c>
      <c r="E146">
        <f t="shared" si="19"/>
        <v>3495.4971246606956</v>
      </c>
      <c r="F146">
        <f t="shared" si="31"/>
        <v>3495.5</v>
      </c>
      <c r="G146">
        <f t="shared" si="27"/>
        <v>-6.7193999711889774E-4</v>
      </c>
      <c r="J146">
        <f>G146</f>
        <v>-6.7193999711889774E-4</v>
      </c>
      <c r="O146">
        <f ca="1">+C$11+C$12*F146</f>
        <v>-6.3199550753453376E-2</v>
      </c>
      <c r="P146">
        <f t="shared" si="24"/>
        <v>-1.3779707943111061E-3</v>
      </c>
      <c r="Q146" s="7">
        <f t="shared" si="21"/>
        <v>27018.668700000002</v>
      </c>
      <c r="R146">
        <f t="shared" si="28"/>
        <v>4.9847948658386531E-7</v>
      </c>
      <c r="S146">
        <v>1</v>
      </c>
      <c r="T146">
        <f t="shared" si="29"/>
        <v>4.9847948658386531E-7</v>
      </c>
      <c r="AB146">
        <v>3.1937800013110973E-3</v>
      </c>
      <c r="AC146" t="s">
        <v>2101</v>
      </c>
      <c r="AD146">
        <v>26429</v>
      </c>
      <c r="AE146">
        <v>7.4182799944537692E-3</v>
      </c>
    </row>
    <row r="147" spans="1:38" ht="12.95" customHeight="1" x14ac:dyDescent="0.2">
      <c r="A147" s="25" t="s">
        <v>2098</v>
      </c>
      <c r="B147" s="114"/>
      <c r="C147" s="33">
        <v>42220.506999999998</v>
      </c>
      <c r="D147" s="33"/>
      <c r="E147">
        <f t="shared" si="19"/>
        <v>4280.0311933706489</v>
      </c>
      <c r="F147">
        <f t="shared" si="31"/>
        <v>4280</v>
      </c>
      <c r="G147">
        <f t="shared" si="27"/>
        <v>7.2895999983302318E-3</v>
      </c>
      <c r="I147">
        <f t="shared" ref="I147:I169" si="32">+G147</f>
        <v>7.2895999983302318E-3</v>
      </c>
      <c r="P147">
        <f t="shared" si="24"/>
        <v>-1.3770336969520167E-3</v>
      </c>
      <c r="Q147" s="7">
        <f t="shared" si="21"/>
        <v>27202.006999999998</v>
      </c>
      <c r="R147">
        <f t="shared" si="28"/>
        <v>7.5110539608201645E-5</v>
      </c>
      <c r="S147">
        <v>0.1</v>
      </c>
      <c r="T147">
        <f t="shared" si="29"/>
        <v>7.5110539608201649E-6</v>
      </c>
      <c r="AA147">
        <v>14048.5</v>
      </c>
      <c r="AB147">
        <v>1.9548719996237196E-2</v>
      </c>
      <c r="AC147" t="s">
        <v>2101</v>
      </c>
      <c r="AD147">
        <v>34229.5</v>
      </c>
      <c r="AE147">
        <v>1.6268939994915854E-2</v>
      </c>
      <c r="AF147" t="s">
        <v>2097</v>
      </c>
      <c r="AG147">
        <v>15615</v>
      </c>
      <c r="AH147">
        <v>3.4318000034545548E-3</v>
      </c>
      <c r="AK147">
        <v>5008</v>
      </c>
      <c r="AL147">
        <v>-5.2544000209309161E-4</v>
      </c>
    </row>
    <row r="148" spans="1:38" ht="12.95" customHeight="1" x14ac:dyDescent="0.2">
      <c r="A148" s="25" t="s">
        <v>2098</v>
      </c>
      <c r="B148" s="114" t="s">
        <v>2212</v>
      </c>
      <c r="C148" s="33">
        <v>42221.55</v>
      </c>
      <c r="D148" s="33"/>
      <c r="E148">
        <f t="shared" si="19"/>
        <v>4284.4943580976515</v>
      </c>
      <c r="F148">
        <f t="shared" si="31"/>
        <v>4284.5</v>
      </c>
      <c r="G148">
        <f t="shared" si="27"/>
        <v>-1.3184599956730381E-3</v>
      </c>
      <c r="I148">
        <f t="shared" si="32"/>
        <v>-1.3184599956730381E-3</v>
      </c>
      <c r="P148">
        <f t="shared" si="24"/>
        <v>-1.37693132579005E-3</v>
      </c>
      <c r="Q148" s="7">
        <f t="shared" si="21"/>
        <v>27203.050000000003</v>
      </c>
      <c r="R148">
        <f t="shared" si="28"/>
        <v>3.4188964456525823E-9</v>
      </c>
      <c r="S148">
        <v>0.1</v>
      </c>
      <c r="T148">
        <f t="shared" si="29"/>
        <v>3.4188964456525824E-10</v>
      </c>
      <c r="AA148">
        <v>14087</v>
      </c>
      <c r="AB148">
        <v>-2.9510000022128224E-3</v>
      </c>
      <c r="AD148">
        <v>18743</v>
      </c>
      <c r="AE148">
        <v>7.9847599990898743E-3</v>
      </c>
      <c r="AF148" t="s">
        <v>2097</v>
      </c>
      <c r="AG148">
        <v>15726</v>
      </c>
      <c r="AH148">
        <v>-1.2336799991317093E-3</v>
      </c>
      <c r="AK148">
        <v>5032</v>
      </c>
      <c r="AL148">
        <v>-3.1017599976621568E-3</v>
      </c>
    </row>
    <row r="149" spans="1:38" ht="12.95" customHeight="1" x14ac:dyDescent="0.2">
      <c r="A149" s="25" t="s">
        <v>2098</v>
      </c>
      <c r="B149" s="114"/>
      <c r="C149" s="33">
        <v>42258.375</v>
      </c>
      <c r="D149" s="33"/>
      <c r="E149">
        <f t="shared" ref="E149:E212" si="33">(C149-C$7)/C$8</f>
        <v>4442.0744550018026</v>
      </c>
      <c r="F149">
        <f t="shared" si="31"/>
        <v>4442</v>
      </c>
      <c r="G149">
        <f t="shared" ref="G149:G169" si="34">C149-(C$7+F149*C$8)</f>
        <v>1.7399440002918709E-2</v>
      </c>
      <c r="I149">
        <f t="shared" si="32"/>
        <v>1.7399440002918709E-2</v>
      </c>
      <c r="P149">
        <f t="shared" si="24"/>
        <v>-1.3726512927549023E-3</v>
      </c>
      <c r="Q149" s="7">
        <f t="shared" ref="Q149:Q212" si="35">+C149-15018.5</f>
        <v>27239.875</v>
      </c>
      <c r="R149">
        <f t="shared" ref="R149:R159" si="36">+(P149-G149)^2</f>
        <v>3.52391411613105E-4</v>
      </c>
      <c r="S149">
        <v>0.1</v>
      </c>
      <c r="T149">
        <f t="shared" ref="T149:T159" si="37">+S149*R149</f>
        <v>3.5239141161310504E-5</v>
      </c>
      <c r="U149" s="17"/>
      <c r="AA149">
        <v>14177</v>
      </c>
      <c r="AB149">
        <v>4.7722000017529353E-3</v>
      </c>
      <c r="AC149" t="s">
        <v>2101</v>
      </c>
      <c r="AD149">
        <v>20921</v>
      </c>
      <c r="AE149">
        <v>5.683719995431602E-3</v>
      </c>
      <c r="AF149" t="s">
        <v>2097</v>
      </c>
      <c r="AG149">
        <v>15773</v>
      </c>
      <c r="AH149">
        <v>-1.6956399995251559E-3</v>
      </c>
      <c r="AK149">
        <v>5123</v>
      </c>
      <c r="AL149">
        <v>-4.9536400038050488E-3</v>
      </c>
    </row>
    <row r="150" spans="1:38" ht="12.95" customHeight="1" x14ac:dyDescent="0.2">
      <c r="A150" s="25" t="s">
        <v>2098</v>
      </c>
      <c r="B150" s="114" t="s">
        <v>2212</v>
      </c>
      <c r="C150" s="33">
        <v>42258.478000000003</v>
      </c>
      <c r="D150" s="33"/>
      <c r="E150">
        <f t="shared" si="33"/>
        <v>4442.5152085654572</v>
      </c>
      <c r="F150">
        <f t="shared" si="31"/>
        <v>4442.5</v>
      </c>
      <c r="G150">
        <f t="shared" si="34"/>
        <v>3.5541000033845194E-3</v>
      </c>
      <c r="I150">
        <f t="shared" si="32"/>
        <v>3.5541000033845194E-3</v>
      </c>
      <c r="P150">
        <f t="shared" si="24"/>
        <v>-1.3726355471533822E-3</v>
      </c>
      <c r="Q150" s="7">
        <f t="shared" si="35"/>
        <v>27239.978000000003</v>
      </c>
      <c r="R150">
        <f t="shared" si="36"/>
        <v>2.4272723184933999E-5</v>
      </c>
      <c r="S150">
        <v>0.1</v>
      </c>
      <c r="T150">
        <f t="shared" si="37"/>
        <v>2.4272723184934003E-6</v>
      </c>
      <c r="AA150">
        <v>14313.5</v>
      </c>
      <c r="AB150">
        <v>-5.3950799992890097E-3</v>
      </c>
      <c r="AD150">
        <v>16878</v>
      </c>
      <c r="AE150">
        <v>-6.8970400025136769E-3</v>
      </c>
      <c r="AF150" t="s">
        <v>2097</v>
      </c>
      <c r="AG150">
        <v>16188</v>
      </c>
      <c r="AH150">
        <v>2.6721600006567314E-3</v>
      </c>
      <c r="AK150">
        <v>5153</v>
      </c>
      <c r="AL150">
        <v>3.2596000528428704E-4</v>
      </c>
    </row>
    <row r="151" spans="1:38" ht="12.95" customHeight="1" x14ac:dyDescent="0.2">
      <c r="A151" s="25" t="s">
        <v>2098</v>
      </c>
      <c r="B151" s="114" t="s">
        <v>2212</v>
      </c>
      <c r="C151" s="33">
        <v>42260.578999999998</v>
      </c>
      <c r="D151" s="33"/>
      <c r="E151">
        <f t="shared" si="33"/>
        <v>4451.505725431577</v>
      </c>
      <c r="F151">
        <f t="shared" si="31"/>
        <v>4451.5</v>
      </c>
      <c r="G151">
        <f t="shared" si="34"/>
        <v>1.3379800002439879E-3</v>
      </c>
      <c r="I151">
        <f t="shared" si="32"/>
        <v>1.3379800002439879E-3</v>
      </c>
      <c r="P151">
        <f t="shared" si="24"/>
        <v>-1.37234979055795E-3</v>
      </c>
      <c r="Q151" s="7">
        <f t="shared" si="35"/>
        <v>27242.078999999998</v>
      </c>
      <c r="R151">
        <f t="shared" si="36"/>
        <v>7.3458875749084762E-6</v>
      </c>
      <c r="S151">
        <v>0.1</v>
      </c>
      <c r="T151">
        <f t="shared" si="37"/>
        <v>7.3458875749084766E-7</v>
      </c>
      <c r="AA151">
        <v>14575</v>
      </c>
      <c r="AB151">
        <v>2.1105040003021713E-2</v>
      </c>
      <c r="AC151" t="s">
        <v>2101</v>
      </c>
      <c r="AD151">
        <v>37430</v>
      </c>
      <c r="AE151">
        <v>2.8247600006579887E-2</v>
      </c>
      <c r="AF151" t="s">
        <v>2097</v>
      </c>
      <c r="AG151">
        <v>16325</v>
      </c>
      <c r="AH151">
        <v>-2.9510000022128224E-3</v>
      </c>
      <c r="AK151">
        <v>5156</v>
      </c>
      <c r="AL151">
        <v>-7.4607999704312533E-4</v>
      </c>
    </row>
    <row r="152" spans="1:38" ht="12.95" customHeight="1" x14ac:dyDescent="0.2">
      <c r="A152" s="25" t="s">
        <v>2100</v>
      </c>
      <c r="B152" s="114"/>
      <c r="C152" s="33">
        <v>42266.536</v>
      </c>
      <c r="D152" s="33"/>
      <c r="E152">
        <f t="shared" si="33"/>
        <v>4476.9966863890368</v>
      </c>
      <c r="F152">
        <f t="shared" si="31"/>
        <v>4477</v>
      </c>
      <c r="G152">
        <f t="shared" si="34"/>
        <v>-7.743599999230355E-4</v>
      </c>
      <c r="I152">
        <f t="shared" si="32"/>
        <v>-7.743599999230355E-4</v>
      </c>
      <c r="P152">
        <f t="shared" si="24"/>
        <v>-1.3715161130467978E-3</v>
      </c>
      <c r="Q152" s="7">
        <f t="shared" si="35"/>
        <v>27248.036</v>
      </c>
      <c r="R152">
        <f t="shared" si="36"/>
        <v>3.5659542344107957E-7</v>
      </c>
      <c r="S152">
        <v>0.1</v>
      </c>
      <c r="T152">
        <f t="shared" si="37"/>
        <v>3.5659542344107958E-8</v>
      </c>
      <c r="AA152">
        <v>14622</v>
      </c>
      <c r="AB152">
        <v>2.1147940002265386E-2</v>
      </c>
      <c r="AC152" t="s">
        <v>2101</v>
      </c>
      <c r="AD152">
        <v>37995</v>
      </c>
      <c r="AE152">
        <v>2.9013400002440903E-2</v>
      </c>
      <c r="AF152" t="s">
        <v>2097</v>
      </c>
      <c r="AG152">
        <v>16685.5</v>
      </c>
      <c r="AH152">
        <v>-7.4411399982636794E-3</v>
      </c>
      <c r="AK152">
        <v>5349.5</v>
      </c>
      <c r="AL152">
        <v>-2.8926600061822683E-3</v>
      </c>
    </row>
    <row r="153" spans="1:38" ht="12.95" customHeight="1" x14ac:dyDescent="0.2">
      <c r="A153" s="25" t="s">
        <v>2100</v>
      </c>
      <c r="B153" s="114"/>
      <c r="C153" s="33">
        <v>42267.463000000003</v>
      </c>
      <c r="D153" s="33"/>
      <c r="E153">
        <f t="shared" si="33"/>
        <v>4480.9634684618322</v>
      </c>
      <c r="F153">
        <f t="shared" si="31"/>
        <v>4481</v>
      </c>
      <c r="G153">
        <f t="shared" si="34"/>
        <v>-8.5370799934025854E-3</v>
      </c>
      <c r="I153">
        <f t="shared" si="32"/>
        <v>-8.5370799934025854E-3</v>
      </c>
      <c r="P153">
        <f t="shared" si="24"/>
        <v>-1.3713821164707456E-3</v>
      </c>
      <c r="Q153" s="7">
        <f t="shared" si="35"/>
        <v>27248.963000000003</v>
      </c>
      <c r="R153">
        <f t="shared" si="36"/>
        <v>5.1347226063465482E-5</v>
      </c>
      <c r="S153">
        <v>0.1</v>
      </c>
      <c r="T153">
        <f t="shared" si="37"/>
        <v>5.1347226063465485E-6</v>
      </c>
      <c r="AA153">
        <v>14831.5</v>
      </c>
      <c r="AB153">
        <v>5.8361600022180937E-3</v>
      </c>
      <c r="AC153" t="s">
        <v>2101</v>
      </c>
      <c r="AD153">
        <v>20446.5</v>
      </c>
      <c r="AE153">
        <v>6.911379998200573E-3</v>
      </c>
      <c r="AF153" t="s">
        <v>2097</v>
      </c>
      <c r="AG153">
        <v>16878</v>
      </c>
      <c r="AH153">
        <v>-6.8970400025136769E-3</v>
      </c>
      <c r="AK153">
        <v>6240.5</v>
      </c>
      <c r="AL153">
        <v>-1.0288539997418411E-2</v>
      </c>
    </row>
    <row r="154" spans="1:38" ht="12.95" customHeight="1" x14ac:dyDescent="0.2">
      <c r="A154" s="25" t="s">
        <v>2100</v>
      </c>
      <c r="B154" s="114" t="s">
        <v>2212</v>
      </c>
      <c r="C154" s="33">
        <v>42272.502999999997</v>
      </c>
      <c r="D154" s="33"/>
      <c r="E154">
        <f t="shared" si="33"/>
        <v>4502.5304389545945</v>
      </c>
      <c r="F154">
        <f t="shared" si="31"/>
        <v>4502.5</v>
      </c>
      <c r="G154">
        <f t="shared" si="34"/>
        <v>7.1132999946712516E-3</v>
      </c>
      <c r="I154">
        <f t="shared" si="32"/>
        <v>7.1132999946712516E-3</v>
      </c>
      <c r="P154">
        <f t="shared" si="24"/>
        <v>-1.3706469072739414E-3</v>
      </c>
      <c r="Q154" s="7">
        <f t="shared" si="35"/>
        <v>27254.002999999997</v>
      </c>
      <c r="R154">
        <f t="shared" si="36"/>
        <v>7.1977355035025432E-5</v>
      </c>
      <c r="S154">
        <v>0.1</v>
      </c>
      <c r="T154">
        <f t="shared" si="37"/>
        <v>7.1977355035025432E-6</v>
      </c>
      <c r="AA154">
        <v>15230.5</v>
      </c>
      <c r="AF154" t="s">
        <v>2102</v>
      </c>
      <c r="AG154">
        <v>16997</v>
      </c>
      <c r="AH154">
        <v>-2.0879600051557645E-3</v>
      </c>
      <c r="AK154">
        <v>6243.5</v>
      </c>
      <c r="AL154">
        <v>-4.3605799946817569E-3</v>
      </c>
    </row>
    <row r="155" spans="1:38" ht="12.95" customHeight="1" x14ac:dyDescent="0.2">
      <c r="A155" s="25" t="s">
        <v>2100</v>
      </c>
      <c r="B155" s="114" t="s">
        <v>2212</v>
      </c>
      <c r="C155" s="33">
        <v>42273.430999999997</v>
      </c>
      <c r="D155" s="33"/>
      <c r="E155">
        <f t="shared" si="33"/>
        <v>4506.5015001881866</v>
      </c>
      <c r="F155">
        <f t="shared" si="31"/>
        <v>4506.5</v>
      </c>
      <c r="G155">
        <f t="shared" si="34"/>
        <v>3.5057999775744975E-4</v>
      </c>
      <c r="I155">
        <f t="shared" si="32"/>
        <v>3.5057999775744975E-4</v>
      </c>
      <c r="P155">
        <f t="shared" si="24"/>
        <v>-1.3705073376372293E-3</v>
      </c>
      <c r="Q155" s="7">
        <f t="shared" si="35"/>
        <v>27254.930999999997</v>
      </c>
      <c r="R155">
        <f t="shared" si="36"/>
        <v>2.9621416160559564E-6</v>
      </c>
      <c r="S155">
        <v>0.1</v>
      </c>
      <c r="T155">
        <f t="shared" si="37"/>
        <v>2.9621416160559567E-7</v>
      </c>
      <c r="AA155">
        <v>15290</v>
      </c>
      <c r="AB155">
        <v>2.3369160000584088E-2</v>
      </c>
      <c r="AC155" t="s">
        <v>2101</v>
      </c>
      <c r="AD155">
        <v>38641.5</v>
      </c>
      <c r="AE155">
        <v>2.4988780001876876E-2</v>
      </c>
      <c r="AF155" t="s">
        <v>2097</v>
      </c>
      <c r="AG155">
        <v>16997.5</v>
      </c>
      <c r="AH155">
        <v>-7.9332999957841821E-3</v>
      </c>
      <c r="AK155">
        <v>6367.5</v>
      </c>
      <c r="AL155">
        <v>-1.6004899996914901E-2</v>
      </c>
    </row>
    <row r="156" spans="1:38" ht="12.95" customHeight="1" x14ac:dyDescent="0.2">
      <c r="A156" s="25" t="s">
        <v>2100</v>
      </c>
      <c r="B156" s="114" t="s">
        <v>2212</v>
      </c>
      <c r="C156" s="33">
        <v>42273.434999999998</v>
      </c>
      <c r="D156" s="33"/>
      <c r="E156">
        <f t="shared" si="33"/>
        <v>4506.5186168314385</v>
      </c>
      <c r="F156">
        <f t="shared" si="31"/>
        <v>4506.5</v>
      </c>
      <c r="G156">
        <f t="shared" si="34"/>
        <v>4.350579998572357E-3</v>
      </c>
      <c r="I156">
        <f t="shared" si="32"/>
        <v>4.350579998572357E-3</v>
      </c>
      <c r="P156">
        <f t="shared" si="24"/>
        <v>-1.3705073376372293E-3</v>
      </c>
      <c r="Q156" s="7">
        <f t="shared" si="35"/>
        <v>27254.934999999998</v>
      </c>
      <c r="R156">
        <f t="shared" si="36"/>
        <v>3.2730840308537698E-5</v>
      </c>
      <c r="S156">
        <v>0.1</v>
      </c>
      <c r="T156">
        <f t="shared" si="37"/>
        <v>3.2730840308537702E-6</v>
      </c>
      <c r="AA156">
        <v>15388.5</v>
      </c>
      <c r="AB156">
        <v>2.7389999959268607E-3</v>
      </c>
      <c r="AD156">
        <v>17356.5</v>
      </c>
      <c r="AE156">
        <v>4.1125799980363809E-3</v>
      </c>
      <c r="AF156" t="s">
        <v>2102</v>
      </c>
      <c r="AG156">
        <v>17091.5</v>
      </c>
      <c r="AH156">
        <v>-8.5721999494126067E-4</v>
      </c>
      <c r="AK156">
        <v>6440</v>
      </c>
      <c r="AL156">
        <v>4.2079999548150226E-4</v>
      </c>
    </row>
    <row r="157" spans="1:38" ht="12.95" customHeight="1" x14ac:dyDescent="0.2">
      <c r="A157" s="25" t="s">
        <v>2100</v>
      </c>
      <c r="B157" s="114"/>
      <c r="C157" s="33">
        <v>42275.406000000003</v>
      </c>
      <c r="D157" s="33"/>
      <c r="E157">
        <f t="shared" si="33"/>
        <v>4514.9528427920332</v>
      </c>
      <c r="F157">
        <f t="shared" si="31"/>
        <v>4515</v>
      </c>
      <c r="G157">
        <f t="shared" si="34"/>
        <v>-1.1020199999620672E-2</v>
      </c>
      <c r="I157">
        <f t="shared" si="32"/>
        <v>-1.1020199999620672E-2</v>
      </c>
      <c r="P157">
        <f t="shared" si="24"/>
        <v>-1.3702078495234566E-3</v>
      </c>
      <c r="Q157" s="7">
        <f t="shared" si="35"/>
        <v>27256.906000000003</v>
      </c>
      <c r="R157">
        <f t="shared" si="36"/>
        <v>9.3122348496937885E-5</v>
      </c>
      <c r="S157">
        <v>0.1</v>
      </c>
      <c r="T157">
        <f t="shared" si="37"/>
        <v>9.3122348496937895E-6</v>
      </c>
      <c r="AA157">
        <v>15508</v>
      </c>
      <c r="AB157">
        <v>1.7873000033432618E-3</v>
      </c>
      <c r="AC157" t="s">
        <v>2101</v>
      </c>
      <c r="AD157">
        <v>20651</v>
      </c>
      <c r="AE157">
        <v>1.1673199987853877E-3</v>
      </c>
      <c r="AF157" t="s">
        <v>2102</v>
      </c>
      <c r="AG157">
        <v>17219.5</v>
      </c>
      <c r="AH157">
        <v>7.3574000271037221E-4</v>
      </c>
      <c r="AK157">
        <v>6560.5</v>
      </c>
      <c r="AL157">
        <v>-1.8306140002096072E-2</v>
      </c>
    </row>
    <row r="158" spans="1:38" ht="12.95" customHeight="1" x14ac:dyDescent="0.2">
      <c r="A158" s="25" t="s">
        <v>2100</v>
      </c>
      <c r="B158" s="114"/>
      <c r="C158" s="33">
        <v>42308.364999999998</v>
      </c>
      <c r="D158" s="33"/>
      <c r="E158">
        <f t="shared" si="33"/>
        <v>4655.9897039967473</v>
      </c>
      <c r="F158">
        <f t="shared" si="31"/>
        <v>4656</v>
      </c>
      <c r="G158">
        <f t="shared" si="34"/>
        <v>-2.4060799987637438E-3</v>
      </c>
      <c r="I158">
        <f t="shared" si="32"/>
        <v>-2.4060799987637438E-3</v>
      </c>
      <c r="P158">
        <f t="shared" si="24"/>
        <v>-1.3646640009490488E-3</v>
      </c>
      <c r="Q158" s="7">
        <f t="shared" si="35"/>
        <v>27289.864999999998</v>
      </c>
      <c r="R158">
        <f t="shared" si="36"/>
        <v>1.0845472805043767E-6</v>
      </c>
      <c r="S158">
        <v>0.1</v>
      </c>
      <c r="T158">
        <f t="shared" si="37"/>
        <v>1.0845472805043768E-7</v>
      </c>
      <c r="AA158">
        <v>15598</v>
      </c>
      <c r="AB158">
        <v>1.8661819995031692E-2</v>
      </c>
      <c r="AC158" t="s">
        <v>2101</v>
      </c>
      <c r="AD158">
        <v>31845.5</v>
      </c>
      <c r="AE158">
        <v>1.7850060001364909E-2</v>
      </c>
      <c r="AF158" t="s">
        <v>2097</v>
      </c>
      <c r="AG158">
        <v>17267.5</v>
      </c>
      <c r="AH158">
        <v>5.8309999440098181E-4</v>
      </c>
      <c r="AK158">
        <v>6624</v>
      </c>
      <c r="AL158">
        <v>-5.6643200005055405E-3</v>
      </c>
    </row>
    <row r="159" spans="1:38" ht="12.95" customHeight="1" x14ac:dyDescent="0.2">
      <c r="A159" s="25" t="s">
        <v>2100</v>
      </c>
      <c r="B159" s="114"/>
      <c r="C159" s="33">
        <v>42312.339</v>
      </c>
      <c r="D159" s="33"/>
      <c r="E159">
        <f t="shared" si="33"/>
        <v>4672.9950890638884</v>
      </c>
      <c r="F159">
        <f t="shared" si="31"/>
        <v>4673</v>
      </c>
      <c r="G159">
        <f t="shared" si="34"/>
        <v>-1.147639995906502E-3</v>
      </c>
      <c r="I159">
        <f t="shared" si="32"/>
        <v>-1.147639995906502E-3</v>
      </c>
      <c r="P159">
        <f t="shared" ref="P159:P222" si="38">+D$11+D$12*F159+D$13*F159^2</f>
        <v>-1.3639222150421035E-3</v>
      </c>
      <c r="Q159" s="7">
        <f t="shared" si="35"/>
        <v>27293.839</v>
      </c>
      <c r="R159">
        <f t="shared" si="36"/>
        <v>4.6777998314220361E-8</v>
      </c>
      <c r="S159">
        <v>0.1</v>
      </c>
      <c r="T159">
        <f t="shared" si="37"/>
        <v>4.6777998314220368E-9</v>
      </c>
      <c r="AA159">
        <v>15615</v>
      </c>
      <c r="AB159">
        <v>2.3308940006245393E-2</v>
      </c>
      <c r="AC159" t="s">
        <v>2101</v>
      </c>
      <c r="AD159">
        <v>35646.5</v>
      </c>
      <c r="AE159">
        <v>1.9575379999878351E-2</v>
      </c>
      <c r="AF159" t="s">
        <v>2097</v>
      </c>
      <c r="AG159">
        <v>17322</v>
      </c>
      <c r="AH159">
        <v>3.4410399966873229E-3</v>
      </c>
      <c r="AK159">
        <v>6632.5</v>
      </c>
      <c r="AL159">
        <v>1.9649000023491681E-3</v>
      </c>
    </row>
    <row r="160" spans="1:38" ht="12.95" customHeight="1" x14ac:dyDescent="0.2">
      <c r="A160" s="25" t="s">
        <v>2103</v>
      </c>
      <c r="B160" s="114" t="s">
        <v>2212</v>
      </c>
      <c r="C160" s="33">
        <v>42331.366999999998</v>
      </c>
      <c r="D160" s="33"/>
      <c r="E160">
        <f t="shared" si="33"/>
        <v>4754.4189609957875</v>
      </c>
      <c r="F160">
        <f t="shared" si="31"/>
        <v>4754.5</v>
      </c>
      <c r="G160">
        <f t="shared" si="34"/>
        <v>-1.8938059998617973E-2</v>
      </c>
      <c r="I160">
        <f t="shared" si="32"/>
        <v>-1.8938059998617973E-2</v>
      </c>
      <c r="P160">
        <f t="shared" si="38"/>
        <v>-1.3601466966367032E-3</v>
      </c>
      <c r="Q160" s="7">
        <f t="shared" si="35"/>
        <v>27312.866999999998</v>
      </c>
      <c r="U160" s="17">
        <v>-1.8938059998617973E-2</v>
      </c>
      <c r="AA160">
        <v>15726</v>
      </c>
      <c r="AB160">
        <v>4.331399999500718E-3</v>
      </c>
      <c r="AC160" t="s">
        <v>2101</v>
      </c>
      <c r="AD160">
        <v>20938</v>
      </c>
      <c r="AE160">
        <v>9.9421599952620454E-3</v>
      </c>
      <c r="AF160" t="s">
        <v>2097</v>
      </c>
      <c r="AG160">
        <v>17356.5</v>
      </c>
      <c r="AH160">
        <v>4.1125799980363809E-3</v>
      </c>
      <c r="AK160">
        <v>6654</v>
      </c>
      <c r="AL160">
        <v>3.6152800021227449E-3</v>
      </c>
    </row>
    <row r="161" spans="1:38" ht="12.95" customHeight="1" x14ac:dyDescent="0.2">
      <c r="A161" s="25" t="s">
        <v>2104</v>
      </c>
      <c r="B161" s="114" t="s">
        <v>2101</v>
      </c>
      <c r="C161" s="33">
        <v>42331.375999999997</v>
      </c>
      <c r="D161" s="33"/>
      <c r="E161">
        <f t="shared" si="33"/>
        <v>4754.457473443088</v>
      </c>
      <c r="F161">
        <f t="shared" si="31"/>
        <v>4754.5</v>
      </c>
      <c r="G161">
        <f t="shared" si="34"/>
        <v>-9.9380600004224107E-3</v>
      </c>
      <c r="I161">
        <f t="shared" si="32"/>
        <v>-9.9380600004224107E-3</v>
      </c>
      <c r="P161">
        <f t="shared" si="38"/>
        <v>-1.3601466966367032E-3</v>
      </c>
      <c r="Q161" s="7">
        <f t="shared" si="35"/>
        <v>27312.875999999997</v>
      </c>
      <c r="R161">
        <f t="shared" ref="R161:R175" si="39">+(P161-G161)^2</f>
        <v>7.3580596647263832E-5</v>
      </c>
      <c r="S161">
        <v>0.1</v>
      </c>
      <c r="T161">
        <f t="shared" ref="T161:T175" si="40">+S161*R161</f>
        <v>7.3580596647263834E-6</v>
      </c>
      <c r="AA161">
        <v>15773</v>
      </c>
      <c r="AB161">
        <v>8.6678799998480827E-3</v>
      </c>
      <c r="AC161" t="s">
        <v>2101</v>
      </c>
      <c r="AD161">
        <v>32449.5</v>
      </c>
      <c r="AE161">
        <v>1.6679339998518117E-2</v>
      </c>
      <c r="AG161">
        <v>17587.5</v>
      </c>
      <c r="AH161">
        <v>-4.3449999793665484E-4</v>
      </c>
      <c r="AK161">
        <v>6786.5</v>
      </c>
      <c r="AL161">
        <v>6.6001800005324185E-3</v>
      </c>
    </row>
    <row r="162" spans="1:38" ht="12.95" customHeight="1" x14ac:dyDescent="0.2">
      <c r="A162" s="25" t="s">
        <v>2104</v>
      </c>
      <c r="B162" s="114"/>
      <c r="C162" s="33">
        <v>42334.3</v>
      </c>
      <c r="D162" s="33"/>
      <c r="E162">
        <f t="shared" si="33"/>
        <v>4766.969739657583</v>
      </c>
      <c r="F162">
        <f t="shared" si="31"/>
        <v>4767</v>
      </c>
      <c r="G162">
        <f t="shared" si="34"/>
        <v>-7.0715599940740503E-3</v>
      </c>
      <c r="I162">
        <f t="shared" si="32"/>
        <v>-7.0715599940740503E-3</v>
      </c>
      <c r="P162">
        <f t="shared" si="38"/>
        <v>-1.3595355296599694E-3</v>
      </c>
      <c r="Q162" s="7">
        <f t="shared" si="35"/>
        <v>27315.800000000003</v>
      </c>
      <c r="R162">
        <f t="shared" si="39"/>
        <v>3.2627223482064971E-5</v>
      </c>
      <c r="S162">
        <v>0.1</v>
      </c>
      <c r="T162">
        <f t="shared" si="40"/>
        <v>3.2627223482064972E-6</v>
      </c>
      <c r="AA162">
        <v>16188</v>
      </c>
      <c r="AB162">
        <v>2.1619120001560077E-2</v>
      </c>
      <c r="AC162" t="s">
        <v>2101</v>
      </c>
      <c r="AD162">
        <v>33163.5</v>
      </c>
      <c r="AE162">
        <v>1.9533819999196567E-2</v>
      </c>
      <c r="AG162">
        <v>17814</v>
      </c>
      <c r="AH162">
        <v>-3.7352000072132796E-4</v>
      </c>
      <c r="AK162">
        <v>6799.5</v>
      </c>
      <c r="AL162">
        <v>6.2133999745128676E-4</v>
      </c>
    </row>
    <row r="163" spans="1:38" ht="12.95" customHeight="1" x14ac:dyDescent="0.2">
      <c r="A163" s="25" t="s">
        <v>2103</v>
      </c>
      <c r="B163" s="114"/>
      <c r="C163" s="33">
        <v>42334.307999999997</v>
      </c>
      <c r="D163" s="33"/>
      <c r="E163">
        <f t="shared" si="33"/>
        <v>4767.0039729440559</v>
      </c>
      <c r="F163">
        <f t="shared" si="31"/>
        <v>4767</v>
      </c>
      <c r="G163">
        <f t="shared" si="34"/>
        <v>9.2844000027980655E-4</v>
      </c>
      <c r="I163">
        <f t="shared" si="32"/>
        <v>9.2844000027980655E-4</v>
      </c>
      <c r="P163">
        <f t="shared" si="38"/>
        <v>-1.3595355296599694E-3</v>
      </c>
      <c r="Q163" s="7">
        <f t="shared" si="35"/>
        <v>27315.807999999997</v>
      </c>
      <c r="R163">
        <f t="shared" si="39"/>
        <v>5.2348320256031983E-6</v>
      </c>
      <c r="S163">
        <v>0.1</v>
      </c>
      <c r="T163">
        <f t="shared" si="40"/>
        <v>5.2348320256031981E-7</v>
      </c>
      <c r="AA163">
        <v>16325</v>
      </c>
      <c r="AB163">
        <v>-2.0879600051557645E-3</v>
      </c>
      <c r="AC163" t="s">
        <v>2101</v>
      </c>
      <c r="AD163">
        <v>18781.5</v>
      </c>
      <c r="AE163">
        <v>4.8935800004983321E-3</v>
      </c>
      <c r="AF163" t="s">
        <v>2097</v>
      </c>
      <c r="AG163">
        <v>18256</v>
      </c>
      <c r="AH163">
        <v>-2.6540800026850775E-3</v>
      </c>
      <c r="AK163">
        <v>7013.5</v>
      </c>
      <c r="AL163">
        <v>8.8158200014731847E-3</v>
      </c>
    </row>
    <row r="164" spans="1:38" x14ac:dyDescent="0.2">
      <c r="A164" s="25" t="s">
        <v>2103</v>
      </c>
      <c r="B164" s="114" t="s">
        <v>2212</v>
      </c>
      <c r="C164" s="33">
        <v>42354.286999999997</v>
      </c>
      <c r="D164" s="33"/>
      <c r="E164">
        <f t="shared" si="33"/>
        <v>4852.4973268082294</v>
      </c>
      <c r="F164">
        <f t="shared" si="31"/>
        <v>4852.5</v>
      </c>
      <c r="G164">
        <f t="shared" si="34"/>
        <v>-6.2470000557368621E-4</v>
      </c>
      <c r="I164">
        <f t="shared" si="32"/>
        <v>-6.2470000557368621E-4</v>
      </c>
      <c r="P164">
        <f t="shared" si="38"/>
        <v>-1.3551262422681998E-3</v>
      </c>
      <c r="Q164" s="7">
        <f t="shared" si="35"/>
        <v>27335.786999999997</v>
      </c>
      <c r="R164">
        <f t="shared" si="39"/>
        <v>5.335224872517095E-7</v>
      </c>
      <c r="S164">
        <v>0.1</v>
      </c>
      <c r="T164">
        <f t="shared" si="40"/>
        <v>5.3352248725170952E-8</v>
      </c>
      <c r="AA164">
        <v>16685.5</v>
      </c>
      <c r="AB164">
        <v>6.1339399981079623E-3</v>
      </c>
      <c r="AC164" t="s">
        <v>2101</v>
      </c>
      <c r="AD164">
        <v>21606</v>
      </c>
      <c r="AE164">
        <v>8.5679199983133003E-3</v>
      </c>
      <c r="AF164" t="s">
        <v>2097</v>
      </c>
      <c r="AG164">
        <v>18333</v>
      </c>
      <c r="AH164">
        <v>-1.8364400020800531E-3</v>
      </c>
      <c r="AK164">
        <v>7574.5</v>
      </c>
      <c r="AL164">
        <v>-6.5566000557737425E-4</v>
      </c>
    </row>
    <row r="165" spans="1:38" x14ac:dyDescent="0.2">
      <c r="A165" s="25" t="s">
        <v>2103</v>
      </c>
      <c r="B165" s="114"/>
      <c r="C165" s="33">
        <v>42354.635999999999</v>
      </c>
      <c r="D165" s="33"/>
      <c r="E165">
        <f t="shared" si="33"/>
        <v>4853.9907539316473</v>
      </c>
      <c r="F165">
        <f t="shared" si="31"/>
        <v>4854</v>
      </c>
      <c r="G165">
        <f t="shared" si="34"/>
        <v>-2.1607200033031404E-3</v>
      </c>
      <c r="I165">
        <f t="shared" si="32"/>
        <v>-2.1607200033031404E-3</v>
      </c>
      <c r="P165">
        <f t="shared" si="38"/>
        <v>-1.3550453212293591E-3</v>
      </c>
      <c r="Q165" s="7">
        <f t="shared" si="35"/>
        <v>27336.135999999999</v>
      </c>
      <c r="R165">
        <f t="shared" si="39"/>
        <v>6.4911169333468857E-7</v>
      </c>
      <c r="S165">
        <v>0.1</v>
      </c>
      <c r="T165">
        <f t="shared" si="40"/>
        <v>6.491116933346886E-8</v>
      </c>
      <c r="AA165">
        <v>16878</v>
      </c>
      <c r="AB165">
        <v>2.5590599980205297E-3</v>
      </c>
      <c r="AC165" t="s">
        <v>2101</v>
      </c>
      <c r="AD165">
        <v>19337.5</v>
      </c>
      <c r="AE165">
        <v>8.7550000171177089E-4</v>
      </c>
      <c r="AF165" t="s">
        <v>2097</v>
      </c>
      <c r="AG165">
        <v>18350</v>
      </c>
      <c r="AH165">
        <v>-5.7799999922281131E-4</v>
      </c>
      <c r="AK165">
        <v>7583</v>
      </c>
      <c r="AL165">
        <v>8.9735600049607456E-3</v>
      </c>
    </row>
    <row r="166" spans="1:38" x14ac:dyDescent="0.2">
      <c r="A166" s="25" t="s">
        <v>2103</v>
      </c>
      <c r="B166" s="114"/>
      <c r="C166" s="33">
        <v>42371.232000000004</v>
      </c>
      <c r="D166" s="33"/>
      <c r="E166">
        <f t="shared" si="33"/>
        <v>4925.0077067686407</v>
      </c>
      <c r="F166">
        <f t="shared" si="31"/>
        <v>4925</v>
      </c>
      <c r="G166">
        <f t="shared" si="34"/>
        <v>1.8010000057984143E-3</v>
      </c>
      <c r="I166">
        <f t="shared" si="32"/>
        <v>1.8010000057984143E-3</v>
      </c>
      <c r="P166">
        <f t="shared" si="38"/>
        <v>-1.3510744345588295E-3</v>
      </c>
      <c r="Q166" s="7">
        <f t="shared" si="35"/>
        <v>27352.732000000004</v>
      </c>
      <c r="R166">
        <f t="shared" si="39"/>
        <v>9.9355732775534333E-6</v>
      </c>
      <c r="S166">
        <v>0.1</v>
      </c>
      <c r="T166">
        <f t="shared" si="40"/>
        <v>9.9355732775534333E-7</v>
      </c>
      <c r="AA166">
        <v>16997</v>
      </c>
      <c r="AB166">
        <v>1.9533819999196567E-2</v>
      </c>
      <c r="AC166" t="s">
        <v>2101</v>
      </c>
      <c r="AD166">
        <v>37802</v>
      </c>
      <c r="AE166">
        <v>3.331464000075357E-2</v>
      </c>
      <c r="AF166" t="s">
        <v>2097</v>
      </c>
      <c r="AG166">
        <v>18418.5</v>
      </c>
      <c r="AH166">
        <v>2.6104200005647726E-3</v>
      </c>
      <c r="AK166">
        <v>7587.5</v>
      </c>
      <c r="AL166">
        <v>1.236550000612624E-2</v>
      </c>
    </row>
    <row r="167" spans="1:38" x14ac:dyDescent="0.2">
      <c r="A167" s="25" t="s">
        <v>2106</v>
      </c>
      <c r="B167" s="114"/>
      <c r="C167" s="33">
        <v>42390.625999999997</v>
      </c>
      <c r="D167" s="33"/>
      <c r="E167">
        <f t="shared" si="33"/>
        <v>5007.9977515577311</v>
      </c>
      <c r="F167">
        <f t="shared" si="31"/>
        <v>5008</v>
      </c>
      <c r="G167">
        <f t="shared" si="34"/>
        <v>-5.2544000209309161E-4</v>
      </c>
      <c r="I167">
        <f t="shared" si="32"/>
        <v>-5.2544000209309161E-4</v>
      </c>
      <c r="P167">
        <f t="shared" si="38"/>
        <v>-1.3460832216161877E-3</v>
      </c>
      <c r="Q167" s="7">
        <f t="shared" si="35"/>
        <v>27372.125999999997</v>
      </c>
      <c r="R167">
        <f t="shared" si="39"/>
        <v>6.7345529374923253E-7</v>
      </c>
      <c r="S167">
        <v>0.1</v>
      </c>
      <c r="T167">
        <f t="shared" si="40"/>
        <v>6.7345529374923251E-8</v>
      </c>
      <c r="AA167">
        <v>16997.5</v>
      </c>
      <c r="AF167" t="s">
        <v>2097</v>
      </c>
      <c r="AG167">
        <v>18610.5</v>
      </c>
      <c r="AH167">
        <v>3.9998600041144527E-3</v>
      </c>
      <c r="AK167">
        <v>7655.5</v>
      </c>
      <c r="AL167">
        <v>3.3992600001511164E-3</v>
      </c>
    </row>
    <row r="168" spans="1:38" x14ac:dyDescent="0.2">
      <c r="A168" s="25" t="s">
        <v>2106</v>
      </c>
      <c r="B168" s="114"/>
      <c r="C168" s="33">
        <v>42396.232000000004</v>
      </c>
      <c r="D168" s="33"/>
      <c r="E168">
        <f t="shared" si="33"/>
        <v>5031.9867270701779</v>
      </c>
      <c r="F168">
        <f t="shared" si="31"/>
        <v>5032</v>
      </c>
      <c r="G168">
        <f t="shared" si="34"/>
        <v>-3.1017599976621568E-3</v>
      </c>
      <c r="I168">
        <f t="shared" si="32"/>
        <v>-3.1017599976621568E-3</v>
      </c>
      <c r="P168">
        <f t="shared" si="38"/>
        <v>-1.3445698243206303E-3</v>
      </c>
      <c r="Q168" s="7">
        <f t="shared" si="35"/>
        <v>27377.732000000004</v>
      </c>
      <c r="R168">
        <f t="shared" si="39"/>
        <v>3.0877173052880239E-6</v>
      </c>
      <c r="S168">
        <v>0.1</v>
      </c>
      <c r="T168">
        <f t="shared" si="40"/>
        <v>3.0877173052880241E-7</v>
      </c>
      <c r="AA168">
        <v>17091.5</v>
      </c>
      <c r="AB168">
        <v>2.222718000120949E-2</v>
      </c>
      <c r="AC168" t="s">
        <v>2101</v>
      </c>
      <c r="AD168">
        <v>32787</v>
      </c>
      <c r="AE168">
        <v>2.8074839996406808E-2</v>
      </c>
      <c r="AF168" t="s">
        <v>2097</v>
      </c>
      <c r="AG168">
        <v>18670.5</v>
      </c>
      <c r="AH168">
        <v>2.5590599980205297E-3</v>
      </c>
      <c r="AK168">
        <v>7759.5</v>
      </c>
      <c r="AL168">
        <v>7.5685400006477721E-3</v>
      </c>
    </row>
    <row r="169" spans="1:38" x14ac:dyDescent="0.2">
      <c r="A169" s="25" t="s">
        <v>2107</v>
      </c>
      <c r="B169" s="114"/>
      <c r="C169" s="33">
        <v>42417.495999999999</v>
      </c>
      <c r="D169" s="33"/>
      <c r="E169">
        <f t="shared" si="33"/>
        <v>5122.9788025778344</v>
      </c>
      <c r="F169">
        <f t="shared" si="31"/>
        <v>5123</v>
      </c>
      <c r="G169">
        <f t="shared" si="34"/>
        <v>-4.9536400038050488E-3</v>
      </c>
      <c r="I169">
        <f t="shared" si="32"/>
        <v>-4.9536400038050488E-3</v>
      </c>
      <c r="P169">
        <f t="shared" si="38"/>
        <v>-1.3385456336935941E-3</v>
      </c>
      <c r="Q169" s="7">
        <f t="shared" si="35"/>
        <v>27398.995999999999</v>
      </c>
      <c r="R169">
        <f t="shared" si="39"/>
        <v>1.3068907304811535E-5</v>
      </c>
      <c r="S169">
        <v>0.1</v>
      </c>
      <c r="T169">
        <f t="shared" si="40"/>
        <v>1.3068907304811537E-6</v>
      </c>
      <c r="AA169">
        <v>17219.5</v>
      </c>
      <c r="AB169">
        <v>-9.6017999749165028E-4</v>
      </c>
      <c r="AD169">
        <v>14177</v>
      </c>
      <c r="AE169">
        <v>-3.7035999412182719E-4</v>
      </c>
      <c r="AF169" t="s">
        <v>2097</v>
      </c>
      <c r="AG169">
        <v>18684</v>
      </c>
      <c r="AH169">
        <v>-3.2651200017426163E-3</v>
      </c>
      <c r="AK169">
        <v>8442.5</v>
      </c>
      <c r="AL169">
        <v>1.5834099998755846E-2</v>
      </c>
    </row>
    <row r="170" spans="1:38" x14ac:dyDescent="0.2">
      <c r="A170" s="25" t="s">
        <v>2107</v>
      </c>
      <c r="B170" s="114" t="s">
        <v>2212</v>
      </c>
      <c r="C170" s="33">
        <v>42418.758999999998</v>
      </c>
      <c r="D170" s="33"/>
      <c r="E170">
        <f t="shared" si="33"/>
        <v>5128.3833826834634</v>
      </c>
      <c r="F170">
        <f t="shared" si="31"/>
        <v>5128.5</v>
      </c>
      <c r="P170">
        <f t="shared" si="38"/>
        <v>-1.3381670347407534E-3</v>
      </c>
      <c r="Q170" s="7">
        <f t="shared" si="35"/>
        <v>27400.258999999998</v>
      </c>
      <c r="R170">
        <f t="shared" si="39"/>
        <v>1.7906910128668606E-6</v>
      </c>
      <c r="T170">
        <f t="shared" si="40"/>
        <v>0</v>
      </c>
      <c r="U170" s="17">
        <v>-2.725238000130048E-2</v>
      </c>
      <c r="AA170">
        <v>53194</v>
      </c>
      <c r="AB170">
        <v>9.2274400012684055E-3</v>
      </c>
      <c r="AC170" t="s">
        <v>2101</v>
      </c>
      <c r="AD170">
        <v>25568</v>
      </c>
      <c r="AE170">
        <v>1.0093760000017937E-2</v>
      </c>
      <c r="AF170" t="s">
        <v>2097</v>
      </c>
      <c r="AG170">
        <v>18722</v>
      </c>
      <c r="AH170">
        <v>5.4890399987925775E-3</v>
      </c>
      <c r="AK170">
        <v>8756.5</v>
      </c>
      <c r="AL170">
        <v>-8.0394199976581149E-3</v>
      </c>
    </row>
    <row r="171" spans="1:38" x14ac:dyDescent="0.2">
      <c r="A171" s="25" t="s">
        <v>2107</v>
      </c>
      <c r="B171" s="114"/>
      <c r="C171" s="33">
        <v>42424.512000000002</v>
      </c>
      <c r="D171" s="33"/>
      <c r="E171">
        <f t="shared" si="33"/>
        <v>5153.0013948352716</v>
      </c>
      <c r="F171">
        <f t="shared" si="31"/>
        <v>5153</v>
      </c>
      <c r="G171">
        <f t="shared" ref="G171:G202" si="41">C171-(C$7+F171*C$8)</f>
        <v>3.2596000528428704E-4</v>
      </c>
      <c r="I171">
        <f t="shared" ref="I171:I188" si="42">+G171</f>
        <v>3.2596000528428704E-4</v>
      </c>
      <c r="P171">
        <f t="shared" si="38"/>
        <v>-1.3364604690865533E-3</v>
      </c>
      <c r="Q171" s="7">
        <f t="shared" si="35"/>
        <v>27406.012000000002</v>
      </c>
      <c r="R171">
        <f t="shared" si="39"/>
        <v>2.7636418336073698E-6</v>
      </c>
      <c r="S171">
        <v>0.1</v>
      </c>
      <c r="T171">
        <f t="shared" si="40"/>
        <v>2.7636418336073699E-7</v>
      </c>
      <c r="AA171">
        <v>17322</v>
      </c>
      <c r="AB171">
        <v>8.3648600048036315E-3</v>
      </c>
      <c r="AC171" t="s">
        <v>2101</v>
      </c>
      <c r="AD171">
        <v>26728</v>
      </c>
      <c r="AE171">
        <v>1.4904960000421852E-2</v>
      </c>
      <c r="AF171" t="s">
        <v>2097</v>
      </c>
      <c r="AG171">
        <v>18734.5</v>
      </c>
      <c r="AH171">
        <v>-3.6444600045797415E-3</v>
      </c>
      <c r="AK171">
        <v>9367.5</v>
      </c>
      <c r="AL171">
        <v>-4.4899999920744449E-5</v>
      </c>
    </row>
    <row r="172" spans="1:38" x14ac:dyDescent="0.2">
      <c r="A172" s="25" t="s">
        <v>2107</v>
      </c>
      <c r="B172" s="114"/>
      <c r="C172" s="33">
        <v>42425.212</v>
      </c>
      <c r="D172" s="33"/>
      <c r="E172">
        <f t="shared" si="33"/>
        <v>5155.9968074037024</v>
      </c>
      <c r="F172">
        <f t="shared" si="31"/>
        <v>5156</v>
      </c>
      <c r="G172">
        <f t="shared" si="41"/>
        <v>-7.4607999704312533E-4</v>
      </c>
      <c r="I172">
        <f t="shared" si="42"/>
        <v>-7.4607999704312533E-4</v>
      </c>
      <c r="P172">
        <f t="shared" si="38"/>
        <v>-1.3362492480522934E-3</v>
      </c>
      <c r="Q172" s="7">
        <f t="shared" si="35"/>
        <v>27406.712</v>
      </c>
      <c r="R172">
        <f t="shared" si="39"/>
        <v>3.4829974483672243E-7</v>
      </c>
      <c r="S172">
        <v>0.1</v>
      </c>
      <c r="T172">
        <f t="shared" si="40"/>
        <v>3.4829974483672244E-8</v>
      </c>
      <c r="AA172">
        <v>17356.5</v>
      </c>
      <c r="AB172">
        <v>1.0248880003928207E-2</v>
      </c>
      <c r="AC172" t="s">
        <v>2101</v>
      </c>
      <c r="AD172">
        <v>22342</v>
      </c>
      <c r="AE172">
        <v>1.722744000289822E-2</v>
      </c>
      <c r="AF172" t="s">
        <v>2097</v>
      </c>
      <c r="AG172">
        <v>18743</v>
      </c>
      <c r="AH172">
        <v>7.9847599990898743E-3</v>
      </c>
      <c r="AK172">
        <v>9516.5</v>
      </c>
      <c r="AL172">
        <v>3.0437800014624372E-3</v>
      </c>
    </row>
    <row r="173" spans="1:38" x14ac:dyDescent="0.2">
      <c r="A173" s="25" t="s">
        <v>2108</v>
      </c>
      <c r="B173" s="114" t="s">
        <v>2212</v>
      </c>
      <c r="C173" s="33">
        <v>42470.428999999996</v>
      </c>
      <c r="D173" s="33"/>
      <c r="E173">
        <f t="shared" si="33"/>
        <v>5349.4876218426734</v>
      </c>
      <c r="F173">
        <f t="shared" si="31"/>
        <v>5349.5</v>
      </c>
      <c r="G173">
        <f t="shared" si="41"/>
        <v>-2.8926600061822683E-3</v>
      </c>
      <c r="I173">
        <f t="shared" si="42"/>
        <v>-2.8926600061822683E-3</v>
      </c>
      <c r="P173">
        <f t="shared" si="38"/>
        <v>-1.3215867506945664E-3</v>
      </c>
      <c r="Q173" s="7">
        <f t="shared" si="35"/>
        <v>27451.928999999996</v>
      </c>
      <c r="R173">
        <f t="shared" si="39"/>
        <v>2.4682711741087256E-6</v>
      </c>
      <c r="S173">
        <v>0.1</v>
      </c>
      <c r="T173">
        <f t="shared" si="40"/>
        <v>2.4682711741087257E-7</v>
      </c>
      <c r="AA173">
        <v>17587.5</v>
      </c>
      <c r="AB173">
        <v>1.2965180001629051E-2</v>
      </c>
      <c r="AC173" t="s">
        <v>2101</v>
      </c>
      <c r="AD173">
        <v>32522</v>
      </c>
      <c r="AE173">
        <v>2.1105040003021713E-2</v>
      </c>
      <c r="AF173" t="s">
        <v>2097</v>
      </c>
      <c r="AG173">
        <v>18756</v>
      </c>
      <c r="AH173">
        <v>6.0059199968236499E-3</v>
      </c>
      <c r="AK173">
        <v>9782</v>
      </c>
      <c r="AL173">
        <v>1.1682399999699555E-3</v>
      </c>
    </row>
    <row r="174" spans="1:38" x14ac:dyDescent="0.2">
      <c r="A174" s="25" t="s">
        <v>2109</v>
      </c>
      <c r="B174" s="114" t="s">
        <v>2212</v>
      </c>
      <c r="C174" s="33">
        <v>42678.64</v>
      </c>
      <c r="D174" s="33"/>
      <c r="E174">
        <f t="shared" si="33"/>
        <v>6240.4559736828187</v>
      </c>
      <c r="F174">
        <f t="shared" si="31"/>
        <v>6240.5</v>
      </c>
      <c r="G174">
        <f t="shared" si="41"/>
        <v>-1.0288539997418411E-2</v>
      </c>
      <c r="I174">
        <f t="shared" si="42"/>
        <v>-1.0288539997418411E-2</v>
      </c>
      <c r="P174">
        <f t="shared" si="38"/>
        <v>-1.2276730749999929E-3</v>
      </c>
      <c r="Q174" s="7">
        <f t="shared" si="35"/>
        <v>27660.14</v>
      </c>
      <c r="R174">
        <f t="shared" si="39"/>
        <v>8.2099309385776222E-5</v>
      </c>
      <c r="S174">
        <v>0.1</v>
      </c>
      <c r="T174">
        <f t="shared" si="40"/>
        <v>8.2099309385776233E-6</v>
      </c>
      <c r="AA174">
        <v>17814</v>
      </c>
      <c r="AB174">
        <v>-1.9241999689256772E-4</v>
      </c>
      <c r="AD174">
        <v>14575</v>
      </c>
      <c r="AE174">
        <v>2.7389999959268607E-3</v>
      </c>
      <c r="AF174" t="s">
        <v>2097</v>
      </c>
      <c r="AG174">
        <v>18760</v>
      </c>
      <c r="AH174">
        <v>3.2432000007247552E-3</v>
      </c>
      <c r="AK174">
        <v>9893.5</v>
      </c>
      <c r="AL174">
        <v>-1.7342580002150498E-2</v>
      </c>
    </row>
    <row r="175" spans="1:38" x14ac:dyDescent="0.2">
      <c r="A175" s="25" t="s">
        <v>2109</v>
      </c>
      <c r="B175" s="114"/>
      <c r="C175" s="33">
        <v>42679.347000000002</v>
      </c>
      <c r="D175" s="33"/>
      <c r="E175">
        <f t="shared" si="33"/>
        <v>6243.4813403769558</v>
      </c>
      <c r="F175">
        <f t="shared" si="31"/>
        <v>6243.5</v>
      </c>
      <c r="G175">
        <f t="shared" si="41"/>
        <v>-4.3605799946817569E-3</v>
      </c>
      <c r="I175">
        <f t="shared" si="42"/>
        <v>-4.3605799946817569E-3</v>
      </c>
      <c r="P175">
        <f t="shared" si="38"/>
        <v>-1.2272835979814038E-3</v>
      </c>
      <c r="Q175" s="7">
        <f t="shared" si="35"/>
        <v>27660.847000000002</v>
      </c>
      <c r="R175">
        <f t="shared" si="39"/>
        <v>9.8175463095754155E-6</v>
      </c>
      <c r="S175">
        <v>0.1</v>
      </c>
      <c r="T175">
        <f t="shared" si="40"/>
        <v>9.8175463095754155E-7</v>
      </c>
      <c r="AA175">
        <v>18256</v>
      </c>
      <c r="AB175">
        <v>1.4457900004344992E-2</v>
      </c>
      <c r="AC175" t="s">
        <v>2101</v>
      </c>
      <c r="AD175">
        <v>26984.5</v>
      </c>
      <c r="AE175">
        <v>1.4245539998228196E-2</v>
      </c>
      <c r="AF175" t="s">
        <v>2097</v>
      </c>
      <c r="AG175">
        <v>18781.5</v>
      </c>
      <c r="AH175">
        <v>4.8935800004983321E-3</v>
      </c>
      <c r="AK175">
        <v>9944.5</v>
      </c>
      <c r="AL175">
        <v>1.4327399985631928E-3</v>
      </c>
    </row>
    <row r="176" spans="1:38" x14ac:dyDescent="0.2">
      <c r="A176" s="25" t="s">
        <v>2109</v>
      </c>
      <c r="B176" s="114" t="s">
        <v>2212</v>
      </c>
      <c r="C176" s="33">
        <v>42708.313000000002</v>
      </c>
      <c r="D176" s="33"/>
      <c r="E176">
        <f t="shared" si="33"/>
        <v>6367.4315124591303</v>
      </c>
      <c r="F176">
        <f t="shared" si="31"/>
        <v>6367.5</v>
      </c>
      <c r="G176">
        <f t="shared" si="41"/>
        <v>-1.6004899996914901E-2</v>
      </c>
      <c r="I176">
        <f t="shared" si="42"/>
        <v>-1.6004899996914901E-2</v>
      </c>
      <c r="P176">
        <f t="shared" si="38"/>
        <v>-1.2107549961186321E-3</v>
      </c>
      <c r="Q176" s="7">
        <f t="shared" si="35"/>
        <v>27689.813000000002</v>
      </c>
      <c r="U176" s="17">
        <v>-1.6004899996914901E-2</v>
      </c>
      <c r="AA176">
        <v>18333</v>
      </c>
      <c r="AB176">
        <v>1.3317980003193952E-2</v>
      </c>
      <c r="AC176" t="s">
        <v>2101</v>
      </c>
      <c r="AD176">
        <v>33913</v>
      </c>
      <c r="AE176">
        <v>2.3369160000584088E-2</v>
      </c>
      <c r="AF176" t="s">
        <v>2097</v>
      </c>
      <c r="AG176">
        <v>18782</v>
      </c>
      <c r="AH176">
        <v>7.0482400042237714E-3</v>
      </c>
      <c r="AK176">
        <v>10677</v>
      </c>
      <c r="AL176">
        <v>1.009640000120271E-3</v>
      </c>
    </row>
    <row r="177" spans="1:38" x14ac:dyDescent="0.2">
      <c r="A177" s="25" t="s">
        <v>2109</v>
      </c>
      <c r="B177" s="114"/>
      <c r="C177" s="33">
        <v>42725.271999999997</v>
      </c>
      <c r="D177" s="33"/>
      <c r="E177">
        <f t="shared" si="33"/>
        <v>6440.0018006708606</v>
      </c>
      <c r="F177">
        <f t="shared" si="31"/>
        <v>6440</v>
      </c>
      <c r="G177">
        <f t="shared" si="41"/>
        <v>4.2079999548150226E-4</v>
      </c>
      <c r="I177">
        <f t="shared" si="42"/>
        <v>4.2079999548150226E-4</v>
      </c>
      <c r="P177">
        <f t="shared" si="38"/>
        <v>-1.2007019036035108E-3</v>
      </c>
      <c r="Q177" s="7">
        <f t="shared" si="35"/>
        <v>27706.771999999997</v>
      </c>
      <c r="R177">
        <f>+(P177-G177)^2</f>
        <v>2.6292684087363039E-6</v>
      </c>
      <c r="S177">
        <v>0.1</v>
      </c>
      <c r="T177">
        <f>+S177*R177</f>
        <v>2.6292684087363038E-7</v>
      </c>
      <c r="AA177">
        <v>18350</v>
      </c>
      <c r="AB177">
        <v>1.7279999883612618E-4</v>
      </c>
      <c r="AC177" t="s">
        <v>2101</v>
      </c>
      <c r="AD177">
        <v>22342</v>
      </c>
      <c r="AE177">
        <v>9.2274400012684055E-3</v>
      </c>
      <c r="AF177" t="s">
        <v>2097</v>
      </c>
      <c r="AG177">
        <v>18790</v>
      </c>
      <c r="AH177">
        <v>1.5228000047500245E-3</v>
      </c>
      <c r="AK177">
        <v>10685.5</v>
      </c>
      <c r="AL177">
        <v>1.6388599979109131E-3</v>
      </c>
    </row>
    <row r="178" spans="1:38" x14ac:dyDescent="0.2">
      <c r="A178" s="25" t="s">
        <v>2110</v>
      </c>
      <c r="B178" s="114" t="s">
        <v>2212</v>
      </c>
      <c r="C178" s="33">
        <v>42753.413</v>
      </c>
      <c r="D178" s="33"/>
      <c r="E178">
        <f t="shared" si="33"/>
        <v>6560.4216650830967</v>
      </c>
      <c r="F178">
        <f t="shared" si="31"/>
        <v>6560.5</v>
      </c>
      <c r="G178">
        <f t="shared" si="41"/>
        <v>-1.8306140002096072E-2</v>
      </c>
      <c r="I178">
        <f t="shared" si="42"/>
        <v>-1.8306140002096072E-2</v>
      </c>
      <c r="P178">
        <f t="shared" si="38"/>
        <v>-1.1833576279520097E-3</v>
      </c>
      <c r="Q178" s="7">
        <f t="shared" si="35"/>
        <v>27734.913</v>
      </c>
      <c r="U178" s="17">
        <v>-1.8306140002096072E-2</v>
      </c>
      <c r="AA178">
        <v>18418.5</v>
      </c>
      <c r="AF178" t="s">
        <v>2097</v>
      </c>
      <c r="AG178">
        <v>18790.5</v>
      </c>
      <c r="AH178">
        <v>1.6774600007920526E-3</v>
      </c>
      <c r="AK178">
        <v>10694</v>
      </c>
      <c r="AL178">
        <v>-7.3191999399568886E-4</v>
      </c>
    </row>
    <row r="179" spans="1:38" x14ac:dyDescent="0.2">
      <c r="A179" s="25" t="s">
        <v>2110</v>
      </c>
      <c r="B179" s="114"/>
      <c r="C179" s="33">
        <v>42768.264999999999</v>
      </c>
      <c r="D179" s="33"/>
      <c r="E179">
        <f t="shared" si="33"/>
        <v>6623.9757614638293</v>
      </c>
      <c r="F179">
        <f t="shared" si="31"/>
        <v>6624</v>
      </c>
      <c r="G179">
        <f t="shared" si="41"/>
        <v>-5.6643200005055405E-3</v>
      </c>
      <c r="I179">
        <f t="shared" si="42"/>
        <v>-5.6643200005055405E-3</v>
      </c>
      <c r="P179">
        <f t="shared" si="38"/>
        <v>-1.1738985041419301E-3</v>
      </c>
      <c r="Q179" s="7">
        <f t="shared" si="35"/>
        <v>27749.764999999999</v>
      </c>
      <c r="R179">
        <f t="shared" ref="R179:R204" si="43">+(P179-G179)^2</f>
        <v>2.0163885215004407E-5</v>
      </c>
      <c r="S179">
        <v>0.1</v>
      </c>
      <c r="T179">
        <f t="shared" ref="T179:T204" si="44">+S179*R179</f>
        <v>2.0163885215004407E-6</v>
      </c>
      <c r="AA179">
        <v>18610.5</v>
      </c>
      <c r="AB179">
        <v>1.4834000001428649E-2</v>
      </c>
      <c r="AC179" t="s">
        <v>2101</v>
      </c>
      <c r="AD179">
        <v>37220.5</v>
      </c>
      <c r="AE179">
        <v>3.0445060001511592E-2</v>
      </c>
      <c r="AF179" t="s">
        <v>2097</v>
      </c>
      <c r="AG179">
        <v>18798.5</v>
      </c>
      <c r="AH179">
        <v>5.1520199995138682E-3</v>
      </c>
      <c r="AK179">
        <v>11138.5</v>
      </c>
      <c r="AL179">
        <v>-8.2391800024197437E-3</v>
      </c>
    </row>
    <row r="180" spans="1:38" x14ac:dyDescent="0.2">
      <c r="A180" s="25" t="s">
        <v>2110</v>
      </c>
      <c r="B180" s="114" t="s">
        <v>2212</v>
      </c>
      <c r="C180" s="33">
        <v>42770.258999999998</v>
      </c>
      <c r="D180" s="33"/>
      <c r="E180">
        <f t="shared" si="33"/>
        <v>6632.5084081230743</v>
      </c>
      <c r="F180">
        <f t="shared" si="31"/>
        <v>6632.5</v>
      </c>
      <c r="G180">
        <f t="shared" si="41"/>
        <v>1.9649000023491681E-3</v>
      </c>
      <c r="I180">
        <f t="shared" si="42"/>
        <v>1.9649000023491681E-3</v>
      </c>
      <c r="P180">
        <f t="shared" si="38"/>
        <v>-1.1726156030326179E-3</v>
      </c>
      <c r="Q180" s="7">
        <f t="shared" si="35"/>
        <v>27751.758999999998</v>
      </c>
      <c r="R180">
        <f t="shared" si="43"/>
        <v>9.8440041740142355E-6</v>
      </c>
      <c r="S180">
        <v>0.1</v>
      </c>
      <c r="T180">
        <f t="shared" si="44"/>
        <v>9.844004174014235E-7</v>
      </c>
      <c r="AA180">
        <v>18670.5</v>
      </c>
      <c r="AF180" t="s">
        <v>2097</v>
      </c>
      <c r="AG180">
        <v>18799</v>
      </c>
      <c r="AH180">
        <v>2.3066799985826947E-3</v>
      </c>
      <c r="AK180">
        <v>11173.5</v>
      </c>
      <c r="AL180">
        <v>3.5870200008503161E-3</v>
      </c>
    </row>
    <row r="181" spans="1:38" x14ac:dyDescent="0.2">
      <c r="A181" s="25" t="s">
        <v>2110</v>
      </c>
      <c r="B181" s="114"/>
      <c r="C181" s="33">
        <v>42775.285000000003</v>
      </c>
      <c r="D181" s="33"/>
      <c r="E181">
        <f t="shared" si="33"/>
        <v>6654.0154703645185</v>
      </c>
      <c r="F181">
        <f t="shared" si="31"/>
        <v>6654</v>
      </c>
      <c r="G181">
        <f t="shared" si="41"/>
        <v>3.6152800021227449E-3</v>
      </c>
      <c r="I181">
        <f t="shared" si="42"/>
        <v>3.6152800021227449E-3</v>
      </c>
      <c r="P181">
        <f t="shared" si="38"/>
        <v>-1.1693529971672735E-3</v>
      </c>
      <c r="Q181" s="7">
        <f t="shared" si="35"/>
        <v>27756.785000000003</v>
      </c>
      <c r="R181">
        <f t="shared" si="43"/>
        <v>2.2892712937894996E-5</v>
      </c>
      <c r="S181">
        <v>0.1</v>
      </c>
      <c r="T181">
        <f t="shared" si="44"/>
        <v>2.2892712937894997E-6</v>
      </c>
      <c r="AA181">
        <v>18684</v>
      </c>
      <c r="AB181">
        <v>1.8579099996713921E-2</v>
      </c>
      <c r="AC181" t="s">
        <v>2101</v>
      </c>
      <c r="AD181">
        <v>31046</v>
      </c>
      <c r="AE181">
        <v>1.9548719996237196E-2</v>
      </c>
      <c r="AF181" t="s">
        <v>2097</v>
      </c>
      <c r="AG181">
        <v>18851</v>
      </c>
      <c r="AH181">
        <v>4.3913199988310225E-3</v>
      </c>
      <c r="AK181">
        <v>11194</v>
      </c>
      <c r="AL181">
        <v>1.9280800042906776E-3</v>
      </c>
    </row>
    <row r="182" spans="1:38" x14ac:dyDescent="0.2">
      <c r="A182" s="25" t="s">
        <v>2111</v>
      </c>
      <c r="B182" s="114" t="s">
        <v>2212</v>
      </c>
      <c r="C182" s="33">
        <v>42806.252</v>
      </c>
      <c r="D182" s="33"/>
      <c r="E182">
        <f t="shared" si="33"/>
        <v>6786.5282432316135</v>
      </c>
      <c r="F182">
        <f t="shared" si="31"/>
        <v>6786.5</v>
      </c>
      <c r="G182">
        <f t="shared" si="41"/>
        <v>6.6001800005324185E-3</v>
      </c>
      <c r="I182">
        <f t="shared" si="42"/>
        <v>6.6001800005324185E-3</v>
      </c>
      <c r="P182">
        <f t="shared" si="38"/>
        <v>-1.1486887974295759E-3</v>
      </c>
      <c r="Q182" s="7">
        <f t="shared" si="35"/>
        <v>27787.752</v>
      </c>
      <c r="R182">
        <f t="shared" si="43"/>
        <v>6.0044967648028962E-5</v>
      </c>
      <c r="S182">
        <v>0.1</v>
      </c>
      <c r="T182">
        <f t="shared" si="44"/>
        <v>6.0044967648028962E-6</v>
      </c>
      <c r="AA182">
        <v>18722</v>
      </c>
      <c r="AB182">
        <v>1.0300460002326872E-2</v>
      </c>
      <c r="AC182" t="s">
        <v>2101</v>
      </c>
      <c r="AD182">
        <v>30934.5</v>
      </c>
      <c r="AE182">
        <v>1.7059540004993323E-2</v>
      </c>
      <c r="AF182" t="s">
        <v>2097</v>
      </c>
      <c r="AG182">
        <v>18888</v>
      </c>
      <c r="AH182">
        <v>5.8361600022180937E-3</v>
      </c>
      <c r="AK182">
        <v>11271</v>
      </c>
      <c r="AL182">
        <v>-2.5427999935345724E-4</v>
      </c>
    </row>
    <row r="183" spans="1:38" x14ac:dyDescent="0.2">
      <c r="A183" s="25" t="s">
        <v>2111</v>
      </c>
      <c r="B183" s="114" t="s">
        <v>2212</v>
      </c>
      <c r="C183" s="33">
        <v>42809.284</v>
      </c>
      <c r="D183" s="33"/>
      <c r="E183">
        <f t="shared" si="33"/>
        <v>6799.5026588137798</v>
      </c>
      <c r="F183">
        <f t="shared" si="31"/>
        <v>6799.5</v>
      </c>
      <c r="G183">
        <f t="shared" si="41"/>
        <v>6.2133999745128676E-4</v>
      </c>
      <c r="I183">
        <f t="shared" si="42"/>
        <v>6.2133999745128676E-4</v>
      </c>
      <c r="P183">
        <f t="shared" si="38"/>
        <v>-1.146609692765653E-3</v>
      </c>
      <c r="Q183" s="7">
        <f t="shared" si="35"/>
        <v>27790.784</v>
      </c>
      <c r="R183">
        <f t="shared" si="43"/>
        <v>3.1256461071381734E-6</v>
      </c>
      <c r="S183">
        <v>0.1</v>
      </c>
      <c r="T183">
        <f t="shared" si="44"/>
        <v>3.1256461071381736E-7</v>
      </c>
      <c r="AA183">
        <v>18734.5</v>
      </c>
      <c r="AB183">
        <v>1.3157720000890549E-2</v>
      </c>
      <c r="AC183" t="s">
        <v>2101</v>
      </c>
      <c r="AD183">
        <v>27977.5</v>
      </c>
      <c r="AE183">
        <v>1.1400299998058472E-2</v>
      </c>
      <c r="AF183" t="s">
        <v>2097</v>
      </c>
      <c r="AG183">
        <v>18892.5</v>
      </c>
      <c r="AH183">
        <v>2.2280999983195215E-3</v>
      </c>
      <c r="AK183">
        <v>12038.5</v>
      </c>
      <c r="AL183">
        <v>-5.8511800016276538E-3</v>
      </c>
    </row>
    <row r="184" spans="1:38" x14ac:dyDescent="0.2">
      <c r="A184" s="25" t="s">
        <v>2112</v>
      </c>
      <c r="B184" s="114" t="s">
        <v>2212</v>
      </c>
      <c r="C184" s="33">
        <v>42859.302000000003</v>
      </c>
      <c r="D184" s="33"/>
      <c r="E184">
        <f t="shared" si="33"/>
        <v>7013.5377243114872</v>
      </c>
      <c r="F184">
        <f t="shared" si="31"/>
        <v>7013.5</v>
      </c>
      <c r="G184">
        <f t="shared" si="41"/>
        <v>8.8158200014731847E-3</v>
      </c>
      <c r="I184">
        <f t="shared" si="42"/>
        <v>8.8158200014731847E-3</v>
      </c>
      <c r="P184">
        <f t="shared" si="38"/>
        <v>-1.1110573326459207E-3</v>
      </c>
      <c r="Q184" s="7">
        <f t="shared" si="35"/>
        <v>27840.802000000003</v>
      </c>
      <c r="R184">
        <f t="shared" si="43"/>
        <v>9.8542893606647615E-5</v>
      </c>
      <c r="S184">
        <v>0.1</v>
      </c>
      <c r="T184">
        <f t="shared" si="44"/>
        <v>9.8542893606647618E-6</v>
      </c>
      <c r="AA184">
        <v>18743</v>
      </c>
      <c r="AB184">
        <v>8.096900004602503E-3</v>
      </c>
      <c r="AC184" t="s">
        <v>2101</v>
      </c>
      <c r="AD184">
        <v>26685</v>
      </c>
      <c r="AE184">
        <v>1.0604199997032993E-2</v>
      </c>
      <c r="AF184" t="s">
        <v>2097</v>
      </c>
      <c r="AG184">
        <v>18952.5</v>
      </c>
      <c r="AH184">
        <v>1.7873000033432618E-3</v>
      </c>
      <c r="AK184">
        <v>12155</v>
      </c>
      <c r="AL184">
        <v>-4.1539999801898375E-4</v>
      </c>
    </row>
    <row r="185" spans="1:38" x14ac:dyDescent="0.2">
      <c r="A185" s="25" t="s">
        <v>2113</v>
      </c>
      <c r="B185" s="114" t="s">
        <v>2212</v>
      </c>
      <c r="C185" s="33">
        <v>42990.392999999996</v>
      </c>
      <c r="D185" s="33"/>
      <c r="E185">
        <f t="shared" si="33"/>
        <v>7574.4971943254095</v>
      </c>
      <c r="F185">
        <f t="shared" si="31"/>
        <v>7574.5</v>
      </c>
      <c r="G185">
        <f t="shared" si="41"/>
        <v>-6.5566000557737425E-4</v>
      </c>
      <c r="I185">
        <f t="shared" si="42"/>
        <v>-6.5566000557737425E-4</v>
      </c>
      <c r="P185">
        <f t="shared" si="38"/>
        <v>-1.0059794011940308E-3</v>
      </c>
      <c r="Q185" s="7">
        <f t="shared" si="35"/>
        <v>27971.892999999996</v>
      </c>
      <c r="R185">
        <f t="shared" si="43"/>
        <v>1.2272367894521955E-7</v>
      </c>
      <c r="S185">
        <v>0.1</v>
      </c>
      <c r="T185">
        <f t="shared" si="44"/>
        <v>1.2272367894521955E-8</v>
      </c>
      <c r="AA185">
        <v>18756</v>
      </c>
      <c r="AB185">
        <v>2.9846419995010365E-2</v>
      </c>
      <c r="AC185" t="s">
        <v>2101</v>
      </c>
      <c r="AD185">
        <v>39381</v>
      </c>
      <c r="AE185">
        <v>3.1730919996334706E-2</v>
      </c>
      <c r="AF185" t="s">
        <v>2097</v>
      </c>
      <c r="AG185">
        <v>19085</v>
      </c>
      <c r="AH185">
        <v>4.7722000017529353E-3</v>
      </c>
      <c r="AK185">
        <v>12163.5</v>
      </c>
      <c r="AL185">
        <v>2.1381999977165833E-4</v>
      </c>
    </row>
    <row r="186" spans="1:38" x14ac:dyDescent="0.2">
      <c r="A186" s="25" t="s">
        <v>2113</v>
      </c>
      <c r="B186" s="114"/>
      <c r="C186" s="33">
        <v>42992.389000000003</v>
      </c>
      <c r="D186" s="33"/>
      <c r="E186">
        <f t="shared" si="33"/>
        <v>7583.0383993063115</v>
      </c>
      <c r="F186">
        <f t="shared" si="31"/>
        <v>7583</v>
      </c>
      <c r="G186">
        <f t="shared" si="41"/>
        <v>8.9735600049607456E-3</v>
      </c>
      <c r="I186">
        <f t="shared" si="42"/>
        <v>8.9735600049607456E-3</v>
      </c>
      <c r="P186">
        <f t="shared" si="38"/>
        <v>-1.0042550672383151E-3</v>
      </c>
      <c r="Q186" s="7">
        <f t="shared" si="35"/>
        <v>27973.889000000003</v>
      </c>
      <c r="R186">
        <f t="shared" si="43"/>
        <v>9.9556793615002742E-5</v>
      </c>
      <c r="S186">
        <v>0.1</v>
      </c>
      <c r="T186">
        <f t="shared" si="44"/>
        <v>9.9556793615002748E-6</v>
      </c>
      <c r="AA186">
        <v>18760</v>
      </c>
      <c r="AB186">
        <v>-5.3976799972588196E-3</v>
      </c>
      <c r="AD186">
        <v>15230.5</v>
      </c>
      <c r="AE186">
        <v>-5.5017400009091944E-3</v>
      </c>
      <c r="AF186" t="s">
        <v>2097</v>
      </c>
      <c r="AG186">
        <v>19145</v>
      </c>
      <c r="AH186">
        <v>4.331399999500718E-3</v>
      </c>
      <c r="AK186">
        <v>12226</v>
      </c>
      <c r="AL186">
        <v>4.1463200032012537E-3</v>
      </c>
    </row>
    <row r="187" spans="1:38" x14ac:dyDescent="0.2">
      <c r="A187" s="25" t="s">
        <v>2113</v>
      </c>
      <c r="B187" s="114" t="s">
        <v>2212</v>
      </c>
      <c r="C187" s="33">
        <v>42993.444000000003</v>
      </c>
      <c r="D187" s="33"/>
      <c r="E187">
        <f t="shared" si="33"/>
        <v>7587.552913963038</v>
      </c>
      <c r="F187">
        <f t="shared" si="31"/>
        <v>7587.5</v>
      </c>
      <c r="G187">
        <f t="shared" si="41"/>
        <v>1.236550000612624E-2</v>
      </c>
      <c r="I187">
        <f t="shared" si="42"/>
        <v>1.236550000612624E-2</v>
      </c>
      <c r="P187">
        <f t="shared" si="38"/>
        <v>-1.0033405863987767E-3</v>
      </c>
      <c r="Q187" s="7">
        <f t="shared" si="35"/>
        <v>27974.944000000003</v>
      </c>
      <c r="R187">
        <f t="shared" si="43"/>
        <v>1.7872589878834463E-4</v>
      </c>
      <c r="S187">
        <v>0.1</v>
      </c>
      <c r="T187">
        <f t="shared" si="44"/>
        <v>1.7872589878834463E-5</v>
      </c>
      <c r="U187" s="17">
        <v>1.236550000612624E-2</v>
      </c>
      <c r="AA187">
        <v>18781.5</v>
      </c>
      <c r="AB187">
        <v>4.3913199988310225E-3</v>
      </c>
      <c r="AC187" t="s">
        <v>2101</v>
      </c>
      <c r="AD187">
        <v>20343.5</v>
      </c>
      <c r="AE187">
        <v>4.0514200009056367E-3</v>
      </c>
      <c r="AF187" t="s">
        <v>2097</v>
      </c>
      <c r="AG187">
        <v>19175</v>
      </c>
      <c r="AH187">
        <v>-3.8900000072317198E-4</v>
      </c>
      <c r="AK187">
        <v>12290.5</v>
      </c>
      <c r="AL187">
        <v>9.7459997050464153E-5</v>
      </c>
    </row>
    <row r="188" spans="1:38" x14ac:dyDescent="0.2">
      <c r="A188" s="25" t="s">
        <v>2113</v>
      </c>
      <c r="B188" s="114" t="s">
        <v>2212</v>
      </c>
      <c r="C188" s="33">
        <v>43009.326000000001</v>
      </c>
      <c r="D188" s="33"/>
      <c r="E188">
        <f t="shared" si="33"/>
        <v>7655.5145459801888</v>
      </c>
      <c r="F188">
        <f t="shared" si="31"/>
        <v>7655.5</v>
      </c>
      <c r="G188">
        <f t="shared" si="41"/>
        <v>3.3992600001511164E-3</v>
      </c>
      <c r="I188">
        <f t="shared" si="42"/>
        <v>3.3992600001511164E-3</v>
      </c>
      <c r="P188">
        <f t="shared" si="38"/>
        <v>-9.8938708252425565E-4</v>
      </c>
      <c r="Q188" s="7">
        <f t="shared" si="35"/>
        <v>27990.826000000001</v>
      </c>
      <c r="R188">
        <f t="shared" si="43"/>
        <v>1.9260223216275059E-5</v>
      </c>
      <c r="S188">
        <v>0.1</v>
      </c>
      <c r="T188">
        <f t="shared" si="44"/>
        <v>1.926022321627506E-6</v>
      </c>
      <c r="AA188">
        <v>18782</v>
      </c>
      <c r="AB188">
        <v>3.0445060001511592E-2</v>
      </c>
      <c r="AC188" t="s">
        <v>2101</v>
      </c>
      <c r="AD188">
        <v>40387</v>
      </c>
      <c r="AE188">
        <v>3.5906839999370277E-2</v>
      </c>
      <c r="AF188" t="s">
        <v>2097</v>
      </c>
      <c r="AG188">
        <v>19303.5</v>
      </c>
      <c r="AH188">
        <v>2.3586199968121946E-3</v>
      </c>
      <c r="AK188">
        <v>12334.5</v>
      </c>
      <c r="AL188">
        <v>-3.9245999505510554E-4</v>
      </c>
    </row>
    <row r="189" spans="1:38" x14ac:dyDescent="0.2">
      <c r="A189" s="160" t="s">
        <v>638</v>
      </c>
      <c r="B189" s="161" t="s">
        <v>2215</v>
      </c>
      <c r="C189" s="160">
        <v>43009.438600000001</v>
      </c>
      <c r="D189" s="160" t="s">
        <v>18</v>
      </c>
      <c r="E189">
        <f t="shared" si="33"/>
        <v>7655.9963794876285</v>
      </c>
      <c r="F189">
        <f t="shared" si="31"/>
        <v>7656</v>
      </c>
      <c r="G189">
        <f t="shared" si="41"/>
        <v>-8.4607999451691285E-4</v>
      </c>
      <c r="J189">
        <f>G189</f>
        <v>-8.4607999451691285E-4</v>
      </c>
      <c r="O189">
        <f t="shared" ref="O189:O198" ca="1" si="45">+C$11+C$12*F189</f>
        <v>-5.2280571828343954E-2</v>
      </c>
      <c r="P189">
        <f t="shared" si="38"/>
        <v>-9.8928354755788627E-4</v>
      </c>
      <c r="Q189" s="7">
        <f t="shared" si="35"/>
        <v>27990.938600000001</v>
      </c>
      <c r="R189">
        <f t="shared" si="43"/>
        <v>2.0507257603558891E-8</v>
      </c>
      <c r="S189">
        <v>1</v>
      </c>
      <c r="T189">
        <f t="shared" si="44"/>
        <v>2.0507257603558891E-8</v>
      </c>
      <c r="AB189">
        <v>1.7181679999339394E-2</v>
      </c>
      <c r="AC189" t="s">
        <v>2101</v>
      </c>
      <c r="AD189">
        <v>31465</v>
      </c>
      <c r="AE189">
        <v>2.0153799996478483E-2</v>
      </c>
    </row>
    <row r="190" spans="1:38" x14ac:dyDescent="0.2">
      <c r="A190" s="160" t="s">
        <v>638</v>
      </c>
      <c r="B190" s="161" t="s">
        <v>2215</v>
      </c>
      <c r="C190" s="160">
        <v>43010.378900000003</v>
      </c>
      <c r="D190" s="160" t="s">
        <v>18</v>
      </c>
      <c r="E190">
        <f t="shared" si="33"/>
        <v>7660.0200743992182</v>
      </c>
      <c r="F190">
        <f t="shared" si="31"/>
        <v>7660</v>
      </c>
      <c r="G190">
        <f t="shared" si="41"/>
        <v>4.6912000034353696E-3</v>
      </c>
      <c r="J190">
        <f>G190</f>
        <v>4.6912000034353696E-3</v>
      </c>
      <c r="O190">
        <f t="shared" ca="1" si="45"/>
        <v>-5.2270074071896308E-2</v>
      </c>
      <c r="P190">
        <f t="shared" si="38"/>
        <v>-9.8845477608628415E-4</v>
      </c>
      <c r="Q190" s="7">
        <f t="shared" si="35"/>
        <v>27991.878900000003</v>
      </c>
      <c r="R190">
        <f t="shared" si="43"/>
        <v>3.2258478414543165E-5</v>
      </c>
      <c r="S190">
        <v>1</v>
      </c>
      <c r="T190">
        <f t="shared" si="44"/>
        <v>3.2258478414543165E-5</v>
      </c>
      <c r="AA190">
        <v>20215.5</v>
      </c>
      <c r="AB190">
        <v>7.0482400042237714E-3</v>
      </c>
      <c r="AC190" t="s">
        <v>2101</v>
      </c>
      <c r="AD190">
        <v>20160</v>
      </c>
      <c r="AE190">
        <v>5.2912000028300099E-3</v>
      </c>
    </row>
    <row r="191" spans="1:38" x14ac:dyDescent="0.2">
      <c r="A191" s="160" t="s">
        <v>638</v>
      </c>
      <c r="B191" s="161" t="s">
        <v>2212</v>
      </c>
      <c r="C191" s="160">
        <v>43010.493499999997</v>
      </c>
      <c r="D191" s="160" t="s">
        <v>18</v>
      </c>
      <c r="E191">
        <f t="shared" si="33"/>
        <v>7660.5104662282529</v>
      </c>
      <c r="F191">
        <f t="shared" si="31"/>
        <v>7660.5</v>
      </c>
      <c r="G191">
        <f t="shared" si="41"/>
        <v>2.4458599946228787E-3</v>
      </c>
      <c r="J191">
        <f>G191</f>
        <v>2.4458599946228787E-3</v>
      </c>
      <c r="O191">
        <f t="shared" ca="1" si="45"/>
        <v>-5.2268761852340348E-2</v>
      </c>
      <c r="P191">
        <f t="shared" si="38"/>
        <v>-9.8835111818475316E-4</v>
      </c>
      <c r="Q191" s="7">
        <f t="shared" si="35"/>
        <v>27991.993499999997</v>
      </c>
      <c r="R191">
        <f t="shared" si="43"/>
        <v>1.1793805967331432E-5</v>
      </c>
      <c r="S191">
        <v>1</v>
      </c>
      <c r="T191">
        <f t="shared" si="44"/>
        <v>1.1793805967331432E-5</v>
      </c>
      <c r="AB191">
        <v>5.9657399979187176E-3</v>
      </c>
      <c r="AC191" t="s">
        <v>2101</v>
      </c>
      <c r="AD191">
        <v>27065.5</v>
      </c>
      <c r="AE191">
        <v>1.0300460002326872E-2</v>
      </c>
    </row>
    <row r="192" spans="1:38" x14ac:dyDescent="0.2">
      <c r="A192" s="160" t="s">
        <v>638</v>
      </c>
      <c r="B192" s="161" t="s">
        <v>2212</v>
      </c>
      <c r="C192" s="160">
        <v>43012.362999999998</v>
      </c>
      <c r="D192" s="160" t="s">
        <v>18</v>
      </c>
      <c r="E192">
        <f t="shared" si="33"/>
        <v>7668.5103573664046</v>
      </c>
      <c r="F192">
        <f t="shared" si="31"/>
        <v>7668.5</v>
      </c>
      <c r="G192">
        <f t="shared" si="41"/>
        <v>2.4204200017265975E-3</v>
      </c>
      <c r="I192">
        <f>G192</f>
        <v>2.4204200017265975E-3</v>
      </c>
      <c r="O192">
        <f t="shared" ca="1" si="45"/>
        <v>-5.2247766339445056E-2</v>
      </c>
      <c r="P192">
        <f t="shared" si="38"/>
        <v>-9.8669073407337015E-4</v>
      </c>
      <c r="Q192" s="7">
        <f t="shared" si="35"/>
        <v>27993.862999999998</v>
      </c>
      <c r="R192">
        <f t="shared" si="43"/>
        <v>1.1608403566003396E-5</v>
      </c>
      <c r="S192">
        <v>0.1</v>
      </c>
      <c r="T192">
        <f t="shared" si="44"/>
        <v>1.1608403566003397E-6</v>
      </c>
      <c r="AB192">
        <v>1.4904960000421852E-2</v>
      </c>
      <c r="AC192" t="s">
        <v>2101</v>
      </c>
      <c r="AD192">
        <v>29411.5</v>
      </c>
      <c r="AE192">
        <v>1.2965180001629051E-2</v>
      </c>
    </row>
    <row r="193" spans="1:38" x14ac:dyDescent="0.2">
      <c r="A193" s="160" t="s">
        <v>638</v>
      </c>
      <c r="B193" s="161" t="s">
        <v>2215</v>
      </c>
      <c r="C193" s="160">
        <v>43012.484299999996</v>
      </c>
      <c r="D193" s="160" t="s">
        <v>18</v>
      </c>
      <c r="E193">
        <f t="shared" si="33"/>
        <v>7669.029419572903</v>
      </c>
      <c r="F193">
        <f t="shared" si="31"/>
        <v>7669</v>
      </c>
      <c r="G193">
        <f t="shared" si="41"/>
        <v>6.875079998280853E-3</v>
      </c>
      <c r="J193">
        <f t="shared" ref="J193:J198" si="46">G193</f>
        <v>6.875079998280853E-3</v>
      </c>
      <c r="O193">
        <f t="shared" ca="1" si="45"/>
        <v>-5.2246454119889096E-2</v>
      </c>
      <c r="P193">
        <f t="shared" si="38"/>
        <v>-9.8658684396097794E-4</v>
      </c>
      <c r="Q193" s="7">
        <f t="shared" si="35"/>
        <v>27993.984299999996</v>
      </c>
      <c r="R193">
        <f t="shared" si="43"/>
        <v>6.1805805538404652E-5</v>
      </c>
      <c r="S193">
        <v>1</v>
      </c>
      <c r="T193">
        <f t="shared" si="44"/>
        <v>6.1805805538404652E-5</v>
      </c>
      <c r="AA193">
        <v>20224</v>
      </c>
      <c r="AB193">
        <v>-1.4817999908700585E-4</v>
      </c>
      <c r="AD193">
        <v>17322</v>
      </c>
      <c r="AE193">
        <v>3.4410399966873229E-3</v>
      </c>
    </row>
    <row r="194" spans="1:38" x14ac:dyDescent="0.2">
      <c r="A194" s="160" t="s">
        <v>638</v>
      </c>
      <c r="B194" s="161" t="s">
        <v>2215</v>
      </c>
      <c r="C194" s="160">
        <v>43013.4084</v>
      </c>
      <c r="D194" s="160" t="s">
        <v>18</v>
      </c>
      <c r="E194">
        <f t="shared" si="33"/>
        <v>7672.9837920793452</v>
      </c>
      <c r="F194">
        <f t="shared" si="31"/>
        <v>7673</v>
      </c>
      <c r="G194">
        <f t="shared" si="41"/>
        <v>-3.7876400019740686E-3</v>
      </c>
      <c r="J194">
        <f t="shared" si="46"/>
        <v>-3.7876400019740686E-3</v>
      </c>
      <c r="O194">
        <f t="shared" ca="1" si="45"/>
        <v>-5.2235956363441451E-2</v>
      </c>
      <c r="P194">
        <f t="shared" si="38"/>
        <v>-9.8575523132119684E-4</v>
      </c>
      <c r="Q194" s="7">
        <f t="shared" si="35"/>
        <v>27994.9084</v>
      </c>
      <c r="R194">
        <f t="shared" si="43"/>
        <v>7.8505582680164939E-6</v>
      </c>
      <c r="S194">
        <v>1</v>
      </c>
      <c r="T194">
        <f t="shared" si="44"/>
        <v>7.8505582680164939E-6</v>
      </c>
      <c r="AA194">
        <v>13197</v>
      </c>
      <c r="AB194">
        <v>1.7685399994661566E-2</v>
      </c>
      <c r="AC194" t="s">
        <v>2101</v>
      </c>
      <c r="AD194">
        <v>37575.5</v>
      </c>
      <c r="AE194">
        <v>2.5253660001908429E-2</v>
      </c>
    </row>
    <row r="195" spans="1:38" x14ac:dyDescent="0.2">
      <c r="A195" s="160" t="s">
        <v>638</v>
      </c>
      <c r="B195" s="161" t="s">
        <v>2215</v>
      </c>
      <c r="C195" s="160">
        <v>43014.3465</v>
      </c>
      <c r="D195" s="160" t="s">
        <v>18</v>
      </c>
      <c r="E195">
        <f t="shared" si="33"/>
        <v>7676.9980728371374</v>
      </c>
      <c r="F195">
        <f t="shared" si="31"/>
        <v>7677</v>
      </c>
      <c r="G195">
        <f t="shared" si="41"/>
        <v>-4.5035999937681481E-4</v>
      </c>
      <c r="J195">
        <f t="shared" si="46"/>
        <v>-4.5035999937681481E-4</v>
      </c>
      <c r="O195">
        <f t="shared" ca="1" si="45"/>
        <v>-5.2225458606993805E-2</v>
      </c>
      <c r="P195">
        <f t="shared" si="38"/>
        <v>-9.8492274447582176E-4</v>
      </c>
      <c r="Q195" s="7">
        <f t="shared" si="35"/>
        <v>27995.8465</v>
      </c>
      <c r="R195">
        <f t="shared" si="43"/>
        <v>2.8575732844778585E-7</v>
      </c>
      <c r="S195">
        <v>1</v>
      </c>
      <c r="T195">
        <f t="shared" si="44"/>
        <v>2.8575732844778585E-7</v>
      </c>
      <c r="AB195">
        <v>8.7550000171177089E-4</v>
      </c>
      <c r="AC195" t="s">
        <v>2101</v>
      </c>
      <c r="AD195">
        <v>21508</v>
      </c>
      <c r="AE195">
        <v>6.2545600012526847E-3</v>
      </c>
    </row>
    <row r="196" spans="1:38" x14ac:dyDescent="0.2">
      <c r="A196" s="160" t="s">
        <v>638</v>
      </c>
      <c r="B196" s="161" t="s">
        <v>2212</v>
      </c>
      <c r="C196" s="160">
        <v>43014.460400000004</v>
      </c>
      <c r="D196" s="160" t="s">
        <v>18</v>
      </c>
      <c r="E196">
        <f t="shared" si="33"/>
        <v>7677.4854692536483</v>
      </c>
      <c r="F196">
        <f t="shared" si="31"/>
        <v>7677.5</v>
      </c>
      <c r="G196">
        <f t="shared" si="41"/>
        <v>-3.3956999977817759E-3</v>
      </c>
      <c r="J196">
        <f t="shared" si="46"/>
        <v>-3.3956999977817759E-3</v>
      </c>
      <c r="O196">
        <f t="shared" ca="1" si="45"/>
        <v>-5.2224146387437845E-2</v>
      </c>
      <c r="P196">
        <f t="shared" si="38"/>
        <v>-9.8481862215256898E-4</v>
      </c>
      <c r="Q196" s="7">
        <f t="shared" si="35"/>
        <v>27995.960400000004</v>
      </c>
      <c r="R196">
        <f t="shared" si="43"/>
        <v>5.8123490073557757E-6</v>
      </c>
      <c r="S196">
        <v>1</v>
      </c>
      <c r="T196">
        <f t="shared" si="44"/>
        <v>5.8123490073557757E-6</v>
      </c>
      <c r="AA196">
        <v>13502</v>
      </c>
      <c r="AB196">
        <v>-3.2651200017426163E-3</v>
      </c>
      <c r="AC196" t="s">
        <v>2101</v>
      </c>
      <c r="AD196">
        <v>19354.5</v>
      </c>
      <c r="AE196">
        <v>6.1339399981079623E-3</v>
      </c>
    </row>
    <row r="197" spans="1:38" x14ac:dyDescent="0.2">
      <c r="A197" s="160" t="s">
        <v>638</v>
      </c>
      <c r="B197" s="161" t="s">
        <v>2212</v>
      </c>
      <c r="C197" s="160">
        <v>43015.397299999997</v>
      </c>
      <c r="D197" s="160" t="s">
        <v>18</v>
      </c>
      <c r="E197">
        <f t="shared" si="33"/>
        <v>7681.4946150184405</v>
      </c>
      <c r="F197">
        <f t="shared" si="31"/>
        <v>7681.5</v>
      </c>
      <c r="G197">
        <f t="shared" si="41"/>
        <v>-1.2584200012497604E-3</v>
      </c>
      <c r="J197">
        <f t="shared" si="46"/>
        <v>-1.2584200012497604E-3</v>
      </c>
      <c r="O197">
        <f t="shared" ca="1" si="45"/>
        <v>-5.2213648630990199E-2</v>
      </c>
      <c r="P197">
        <f t="shared" si="38"/>
        <v>-9.8398515182590118E-4</v>
      </c>
      <c r="Q197" s="7">
        <f t="shared" si="35"/>
        <v>27996.897299999997</v>
      </c>
      <c r="R197">
        <f t="shared" si="43"/>
        <v>7.5314486578296271E-8</v>
      </c>
      <c r="S197">
        <v>1</v>
      </c>
      <c r="T197">
        <f t="shared" si="44"/>
        <v>7.5314486578296271E-8</v>
      </c>
      <c r="AB197">
        <v>1.7580059997271746E-2</v>
      </c>
      <c r="AC197" t="s">
        <v>2101</v>
      </c>
      <c r="AD197">
        <v>30951.5</v>
      </c>
      <c r="AE197">
        <v>1.3317980003193952E-2</v>
      </c>
    </row>
    <row r="198" spans="1:38" x14ac:dyDescent="0.2">
      <c r="A198" s="160" t="s">
        <v>638</v>
      </c>
      <c r="B198" s="161" t="s">
        <v>2215</v>
      </c>
      <c r="C198" s="160">
        <v>43015.5147</v>
      </c>
      <c r="D198" s="160" t="s">
        <v>18</v>
      </c>
      <c r="E198">
        <f t="shared" si="33"/>
        <v>7681.9969884977882</v>
      </c>
      <c r="F198">
        <f t="shared" si="31"/>
        <v>7682</v>
      </c>
      <c r="G198">
        <f t="shared" si="41"/>
        <v>-7.0376000076066703E-4</v>
      </c>
      <c r="J198">
        <f t="shared" si="46"/>
        <v>-7.0376000076066703E-4</v>
      </c>
      <c r="O198">
        <f t="shared" ca="1" si="45"/>
        <v>-5.2212336411434246E-2</v>
      </c>
      <c r="P198">
        <f t="shared" si="38"/>
        <v>-9.8388090656748701E-4</v>
      </c>
      <c r="Q198" s="7">
        <f t="shared" si="35"/>
        <v>27997.0147</v>
      </c>
      <c r="R198">
        <f t="shared" si="43"/>
        <v>7.8467721870033312E-8</v>
      </c>
      <c r="S198">
        <v>1</v>
      </c>
      <c r="T198">
        <f t="shared" si="44"/>
        <v>7.8467721870033312E-8</v>
      </c>
      <c r="AB198">
        <v>2.10748399986187E-2</v>
      </c>
      <c r="AC198" t="s">
        <v>2101</v>
      </c>
      <c r="AD198">
        <v>37596.5</v>
      </c>
      <c r="AE198">
        <v>2.8749379998771474E-2</v>
      </c>
    </row>
    <row r="199" spans="1:38" x14ac:dyDescent="0.2">
      <c r="A199" s="25" t="s">
        <v>2114</v>
      </c>
      <c r="B199" s="114" t="s">
        <v>2212</v>
      </c>
      <c r="C199" s="33">
        <v>43033.633999999998</v>
      </c>
      <c r="D199" s="33"/>
      <c r="E199">
        <f t="shared" si="33"/>
        <v>7759.5323869997674</v>
      </c>
      <c r="F199">
        <f t="shared" si="31"/>
        <v>7759.5</v>
      </c>
      <c r="G199">
        <f t="shared" si="41"/>
        <v>7.5685400006477721E-3</v>
      </c>
      <c r="I199">
        <f t="shared" ref="I199:I214" si="47">+G199</f>
        <v>7.5685400006477721E-3</v>
      </c>
      <c r="P199">
        <f t="shared" si="38"/>
        <v>-9.6755774861284724E-4</v>
      </c>
      <c r="Q199" s="7">
        <f t="shared" si="35"/>
        <v>28015.133999999998</v>
      </c>
      <c r="R199">
        <f t="shared" si="43"/>
        <v>7.2864964784932228E-5</v>
      </c>
      <c r="S199">
        <v>0.1</v>
      </c>
      <c r="T199">
        <f t="shared" si="44"/>
        <v>7.2864964784932228E-6</v>
      </c>
      <c r="AA199">
        <v>18790</v>
      </c>
      <c r="AB199">
        <v>1.4400679996469989E-2</v>
      </c>
      <c r="AC199" t="s">
        <v>2101</v>
      </c>
      <c r="AD199">
        <v>29467</v>
      </c>
      <c r="AE199">
        <v>1.5132440006709658E-2</v>
      </c>
      <c r="AF199" t="s">
        <v>2097</v>
      </c>
      <c r="AG199">
        <v>19337.5</v>
      </c>
      <c r="AH199">
        <v>8.7550000171177089E-4</v>
      </c>
      <c r="AK199">
        <v>12346.5</v>
      </c>
      <c r="AL199">
        <v>2.419379998173099E-3</v>
      </c>
    </row>
    <row r="200" spans="1:38" x14ac:dyDescent="0.2">
      <c r="A200" s="25" t="s">
        <v>2115</v>
      </c>
      <c r="B200" s="114" t="s">
        <v>2212</v>
      </c>
      <c r="C200" s="33">
        <v>43193.252999999997</v>
      </c>
      <c r="D200" s="33"/>
      <c r="E200">
        <f t="shared" si="33"/>
        <v>8442.5677566602044</v>
      </c>
      <c r="F200">
        <f t="shared" si="31"/>
        <v>8442.5</v>
      </c>
      <c r="G200">
        <f t="shared" si="41"/>
        <v>1.5834099998755846E-2</v>
      </c>
      <c r="I200">
        <f t="shared" si="47"/>
        <v>1.5834099998755846E-2</v>
      </c>
      <c r="P200">
        <f t="shared" si="38"/>
        <v>-8.09513300320317E-4</v>
      </c>
      <c r="Q200" s="7">
        <f t="shared" si="35"/>
        <v>28174.752999999997</v>
      </c>
      <c r="R200">
        <f t="shared" si="43"/>
        <v>2.7700986364918498E-4</v>
      </c>
      <c r="S200">
        <v>0.1</v>
      </c>
      <c r="T200">
        <f t="shared" si="44"/>
        <v>2.77009863649185E-5</v>
      </c>
      <c r="U200" s="17">
        <v>1.5834099998755846E-2</v>
      </c>
      <c r="AA200">
        <v>18790.5</v>
      </c>
      <c r="AF200" t="s">
        <v>2097</v>
      </c>
      <c r="AG200">
        <v>19354.5</v>
      </c>
      <c r="AH200">
        <v>6.1339399981079623E-3</v>
      </c>
      <c r="AK200">
        <v>12398.5</v>
      </c>
      <c r="AL200">
        <v>5.0401999760651961E-4</v>
      </c>
    </row>
    <row r="201" spans="1:38" x14ac:dyDescent="0.2">
      <c r="A201" s="25" t="s">
        <v>2116</v>
      </c>
      <c r="B201" s="114" t="s">
        <v>2212</v>
      </c>
      <c r="C201" s="33">
        <v>43266.608</v>
      </c>
      <c r="D201" s="33"/>
      <c r="E201">
        <f t="shared" si="33"/>
        <v>8756.4655980289881</v>
      </c>
      <c r="F201">
        <f t="shared" si="31"/>
        <v>8756.5</v>
      </c>
      <c r="G201">
        <f t="shared" si="41"/>
        <v>-8.0394199976581149E-3</v>
      </c>
      <c r="I201">
        <f t="shared" si="47"/>
        <v>-8.0394199976581149E-3</v>
      </c>
      <c r="P201">
        <f t="shared" si="38"/>
        <v>-7.2830209768362042E-4</v>
      </c>
      <c r="Q201" s="7">
        <f t="shared" si="35"/>
        <v>28248.108</v>
      </c>
      <c r="R201">
        <f t="shared" si="43"/>
        <v>5.3452444947327466E-5</v>
      </c>
      <c r="S201">
        <v>0.1</v>
      </c>
      <c r="T201">
        <f t="shared" si="44"/>
        <v>5.3452444947327469E-6</v>
      </c>
      <c r="AA201">
        <v>18798.5</v>
      </c>
      <c r="AB201">
        <v>1.6135999976540916E-3</v>
      </c>
      <c r="AC201" t="s">
        <v>2101</v>
      </c>
      <c r="AD201">
        <v>22179</v>
      </c>
      <c r="AE201">
        <v>2.8082800054107793E-3</v>
      </c>
      <c r="AF201" t="s">
        <v>2097</v>
      </c>
      <c r="AG201">
        <v>19950.5</v>
      </c>
      <c r="AH201">
        <v>7.4886600050376728E-3</v>
      </c>
      <c r="AK201">
        <v>12414</v>
      </c>
      <c r="AL201">
        <v>2.29847999435151E-3</v>
      </c>
    </row>
    <row r="202" spans="1:38" x14ac:dyDescent="0.2">
      <c r="A202" s="25" t="s">
        <v>2117</v>
      </c>
      <c r="B202" s="114" t="s">
        <v>2212</v>
      </c>
      <c r="C202" s="33">
        <v>43409.400999999998</v>
      </c>
      <c r="D202" s="33"/>
      <c r="E202">
        <f t="shared" si="33"/>
        <v>9367.4998078656736</v>
      </c>
      <c r="F202">
        <f t="shared" si="31"/>
        <v>9367.5</v>
      </c>
      <c r="G202">
        <f t="shared" si="41"/>
        <v>-4.4899999920744449E-5</v>
      </c>
      <c r="I202">
        <f t="shared" si="47"/>
        <v>-4.4899999920744449E-5</v>
      </c>
      <c r="P202">
        <f t="shared" si="38"/>
        <v>-5.5483650394171297E-4</v>
      </c>
      <c r="Q202" s="7">
        <f t="shared" si="35"/>
        <v>28390.900999999998</v>
      </c>
      <c r="R202">
        <f t="shared" si="43"/>
        <v>2.6003523813312724E-7</v>
      </c>
      <c r="S202">
        <v>0.1</v>
      </c>
      <c r="T202">
        <f t="shared" si="44"/>
        <v>2.6003523813312727E-8</v>
      </c>
      <c r="AA202">
        <v>18799</v>
      </c>
      <c r="AB202">
        <v>1.8670099998416845E-2</v>
      </c>
      <c r="AC202" t="s">
        <v>2101</v>
      </c>
      <c r="AD202">
        <v>33394.5</v>
      </c>
      <c r="AE202">
        <v>2.5986740001826547E-2</v>
      </c>
      <c r="AF202" t="s">
        <v>2097</v>
      </c>
      <c r="AG202">
        <v>19971.5</v>
      </c>
      <c r="AH202">
        <v>9.984379998059012E-3</v>
      </c>
      <c r="AK202">
        <v>12462.5</v>
      </c>
      <c r="AL202">
        <v>5.005000057280995E-4</v>
      </c>
    </row>
    <row r="203" spans="1:38" x14ac:dyDescent="0.2">
      <c r="A203" s="25" t="s">
        <v>2117</v>
      </c>
      <c r="B203" s="114" t="s">
        <v>2212</v>
      </c>
      <c r="C203" s="33">
        <v>43444.224000000002</v>
      </c>
      <c r="D203" s="33"/>
      <c r="E203">
        <f t="shared" si="33"/>
        <v>9516.5130248241076</v>
      </c>
      <c r="F203">
        <f t="shared" ref="F203:F266" si="48">+ROUND(2*E203,0)/2</f>
        <v>9516.5</v>
      </c>
      <c r="G203">
        <f t="shared" ref="G203:G234" si="49">C203-(C$7+F203*C$8)</f>
        <v>3.0437800014624372E-3</v>
      </c>
      <c r="I203">
        <f t="shared" si="47"/>
        <v>3.0437800014624372E-3</v>
      </c>
      <c r="P203">
        <f t="shared" si="38"/>
        <v>-5.0944115199450923E-4</v>
      </c>
      <c r="Q203" s="7">
        <f t="shared" si="35"/>
        <v>28425.724000000002</v>
      </c>
      <c r="R203">
        <f t="shared" si="43"/>
        <v>1.2625380565373913E-5</v>
      </c>
      <c r="S203">
        <v>0.1</v>
      </c>
      <c r="T203">
        <f t="shared" si="44"/>
        <v>1.2625380565373913E-6</v>
      </c>
      <c r="AA203">
        <v>18851</v>
      </c>
      <c r="AB203">
        <v>7.3708199997781776E-3</v>
      </c>
      <c r="AC203" t="s">
        <v>2101</v>
      </c>
      <c r="AD203">
        <v>18350</v>
      </c>
      <c r="AE203">
        <v>-5.7799999922281131E-4</v>
      </c>
      <c r="AF203" t="s">
        <v>2097</v>
      </c>
      <c r="AG203">
        <v>19980</v>
      </c>
      <c r="AH203">
        <v>1.6135999976540916E-3</v>
      </c>
      <c r="AK203">
        <v>12467.5</v>
      </c>
      <c r="AL203">
        <v>2.4710000434424728E-4</v>
      </c>
    </row>
    <row r="204" spans="1:38" x14ac:dyDescent="0.2">
      <c r="A204" s="25" t="s">
        <v>2118</v>
      </c>
      <c r="B204" s="114"/>
      <c r="C204" s="33">
        <v>43506.267</v>
      </c>
      <c r="D204" s="33"/>
      <c r="E204">
        <f t="shared" si="33"/>
        <v>9782.0049990868283</v>
      </c>
      <c r="F204">
        <f t="shared" si="48"/>
        <v>9782</v>
      </c>
      <c r="G204">
        <f t="shared" si="49"/>
        <v>1.1682399999699555E-3</v>
      </c>
      <c r="I204">
        <f t="shared" si="47"/>
        <v>1.1682399999699555E-3</v>
      </c>
      <c r="P204">
        <f t="shared" si="38"/>
        <v>-4.2554567798217631E-4</v>
      </c>
      <c r="Q204" s="7">
        <f t="shared" si="35"/>
        <v>28487.767</v>
      </c>
      <c r="R204">
        <f t="shared" si="43"/>
        <v>2.5401527872453365E-6</v>
      </c>
      <c r="S204">
        <v>0.1</v>
      </c>
      <c r="T204">
        <f t="shared" si="44"/>
        <v>2.5401527872453368E-7</v>
      </c>
      <c r="AA204">
        <v>18888</v>
      </c>
      <c r="AB204">
        <v>1.5132440006709658E-2</v>
      </c>
      <c r="AC204" t="s">
        <v>2101</v>
      </c>
      <c r="AD204">
        <v>32595</v>
      </c>
      <c r="AE204">
        <v>1.7685399994661566E-2</v>
      </c>
      <c r="AF204" t="s">
        <v>2097</v>
      </c>
      <c r="AG204">
        <v>19989</v>
      </c>
      <c r="AH204">
        <v>3.9747999835526571E-4</v>
      </c>
      <c r="AK204">
        <v>12479.5</v>
      </c>
      <c r="AL204">
        <v>4.5893999777035788E-4</v>
      </c>
    </row>
    <row r="205" spans="1:38" x14ac:dyDescent="0.2">
      <c r="A205" s="25" t="s">
        <v>2118</v>
      </c>
      <c r="B205" s="114" t="s">
        <v>2212</v>
      </c>
      <c r="C205" s="33">
        <v>43532.305</v>
      </c>
      <c r="D205" s="33"/>
      <c r="E205">
        <f t="shared" si="33"/>
        <v>9893.4257883112878</v>
      </c>
      <c r="F205">
        <f t="shared" si="48"/>
        <v>9893.5</v>
      </c>
      <c r="G205">
        <f t="shared" si="49"/>
        <v>-1.7342580002150498E-2</v>
      </c>
      <c r="I205">
        <f t="shared" si="47"/>
        <v>-1.7342580002150498E-2</v>
      </c>
      <c r="P205">
        <f t="shared" si="38"/>
        <v>-3.8916437413836569E-4</v>
      </c>
      <c r="Q205" s="7">
        <f t="shared" si="35"/>
        <v>28513.805</v>
      </c>
      <c r="U205" s="17">
        <v>-1.7342580002150498E-2</v>
      </c>
      <c r="AA205">
        <v>18892.5</v>
      </c>
      <c r="AF205" t="s">
        <v>2097</v>
      </c>
      <c r="AG205">
        <v>20040</v>
      </c>
      <c r="AH205">
        <v>1.7279999883612618E-4</v>
      </c>
      <c r="AK205">
        <v>12480</v>
      </c>
      <c r="AL205">
        <v>1.3600001693703234E-5</v>
      </c>
    </row>
    <row r="206" spans="1:38" x14ac:dyDescent="0.2">
      <c r="A206" s="25" t="s">
        <v>2118</v>
      </c>
      <c r="B206" s="114" t="s">
        <v>2212</v>
      </c>
      <c r="C206" s="33">
        <v>43544.241999999998</v>
      </c>
      <c r="D206" s="33"/>
      <c r="E206">
        <f t="shared" si="33"/>
        <v>9944.5061309248576</v>
      </c>
      <c r="F206">
        <f t="shared" si="48"/>
        <v>9944.5</v>
      </c>
      <c r="G206">
        <f t="shared" si="49"/>
        <v>1.4327399985631928E-3</v>
      </c>
      <c r="I206">
        <f t="shared" si="47"/>
        <v>1.4327399985631928E-3</v>
      </c>
      <c r="P206">
        <f t="shared" si="38"/>
        <v>-3.722971927998869E-4</v>
      </c>
      <c r="Q206" s="7">
        <f t="shared" si="35"/>
        <v>28525.741999999998</v>
      </c>
      <c r="R206">
        <f t="shared" ref="R206:R269" si="50">+(P206-G206)^2</f>
        <v>3.2581592622039149E-6</v>
      </c>
      <c r="S206">
        <v>0.1</v>
      </c>
      <c r="T206">
        <f t="shared" ref="T206:T269" si="51">+S206*R206</f>
        <v>3.2581592622039149E-7</v>
      </c>
      <c r="AA206">
        <v>18952.5</v>
      </c>
      <c r="AB206">
        <v>-9.5135999436024576E-4</v>
      </c>
      <c r="AD206">
        <v>14622</v>
      </c>
      <c r="AE206">
        <v>2.2770399955334142E-3</v>
      </c>
      <c r="AF206" t="s">
        <v>2097</v>
      </c>
      <c r="AG206">
        <v>20134</v>
      </c>
      <c r="AH206">
        <v>1.0248880003928207E-2</v>
      </c>
      <c r="AK206">
        <v>12480.5</v>
      </c>
      <c r="AL206">
        <v>-3.1739997211843729E-5</v>
      </c>
    </row>
    <row r="207" spans="1:38" x14ac:dyDescent="0.2">
      <c r="A207" s="25" t="s">
        <v>2119</v>
      </c>
      <c r="B207" s="114"/>
      <c r="C207" s="33">
        <v>43715.42</v>
      </c>
      <c r="D207" s="33"/>
      <c r="E207">
        <f t="shared" si="33"/>
        <v>10677.004320411917</v>
      </c>
      <c r="F207">
        <f t="shared" si="48"/>
        <v>10677</v>
      </c>
      <c r="G207">
        <f t="shared" si="49"/>
        <v>1.009640000120271E-3</v>
      </c>
      <c r="I207">
        <f t="shared" si="47"/>
        <v>1.009640000120271E-3</v>
      </c>
      <c r="P207">
        <f t="shared" si="38"/>
        <v>-1.1435946013416479E-4</v>
      </c>
      <c r="Q207" s="7">
        <f t="shared" si="35"/>
        <v>28696.92</v>
      </c>
      <c r="R207">
        <f t="shared" si="50"/>
        <v>1.2633747866522629E-6</v>
      </c>
      <c r="S207">
        <v>0.1</v>
      </c>
      <c r="T207">
        <f t="shared" si="51"/>
        <v>1.2633747866522629E-7</v>
      </c>
      <c r="AA207">
        <v>19085</v>
      </c>
      <c r="AB207">
        <v>1.7190440004924312E-2</v>
      </c>
      <c r="AC207" t="s">
        <v>2101</v>
      </c>
      <c r="AD207">
        <v>33304.5</v>
      </c>
      <c r="AE207">
        <v>2.1147940002265386E-2</v>
      </c>
      <c r="AF207" t="s">
        <v>2097</v>
      </c>
      <c r="AG207">
        <v>20160</v>
      </c>
      <c r="AH207">
        <v>5.2912000028300099E-3</v>
      </c>
      <c r="AK207">
        <v>12497</v>
      </c>
      <c r="AL207">
        <v>-8.2795999333029613E-4</v>
      </c>
    </row>
    <row r="208" spans="1:38" x14ac:dyDescent="0.2">
      <c r="A208" s="25" t="s">
        <v>2119</v>
      </c>
      <c r="B208" s="114" t="s">
        <v>2212</v>
      </c>
      <c r="C208" s="33">
        <v>43717.406999999999</v>
      </c>
      <c r="D208" s="33"/>
      <c r="E208">
        <f t="shared" si="33"/>
        <v>10685.507012945487</v>
      </c>
      <c r="F208">
        <f t="shared" si="48"/>
        <v>10685.5</v>
      </c>
      <c r="G208">
        <f t="shared" si="49"/>
        <v>1.6388599979109131E-3</v>
      </c>
      <c r="I208">
        <f t="shared" si="47"/>
        <v>1.6388599979109131E-3</v>
      </c>
      <c r="P208">
        <f t="shared" si="38"/>
        <v>-1.1119425778711002E-4</v>
      </c>
      <c r="Q208" s="7">
        <f t="shared" si="35"/>
        <v>28698.906999999999</v>
      </c>
      <c r="R208">
        <f t="shared" si="50"/>
        <v>3.0626898978867618E-6</v>
      </c>
      <c r="S208">
        <v>0.1</v>
      </c>
      <c r="T208">
        <f t="shared" si="51"/>
        <v>3.0626898978867618E-7</v>
      </c>
      <c r="AA208">
        <v>19145</v>
      </c>
      <c r="AB208">
        <v>2.5432459995499812E-2</v>
      </c>
      <c r="AC208" t="s">
        <v>2101</v>
      </c>
      <c r="AD208">
        <v>40306</v>
      </c>
      <c r="AE208">
        <v>3.7851920002140105E-2</v>
      </c>
      <c r="AF208" t="s">
        <v>2097</v>
      </c>
      <c r="AG208">
        <v>20164</v>
      </c>
      <c r="AH208">
        <v>9.5284799972432666E-3</v>
      </c>
      <c r="AK208">
        <v>12556.5</v>
      </c>
      <c r="AL208">
        <v>2.7658000180963427E-4</v>
      </c>
    </row>
    <row r="209" spans="1:38" x14ac:dyDescent="0.2">
      <c r="A209" s="25" t="s">
        <v>2119</v>
      </c>
      <c r="B209" s="114"/>
      <c r="C209" s="33">
        <v>43719.391000000003</v>
      </c>
      <c r="D209" s="33"/>
      <c r="E209">
        <f t="shared" si="33"/>
        <v>10693.996867996635</v>
      </c>
      <c r="F209">
        <f t="shared" si="48"/>
        <v>10694</v>
      </c>
      <c r="G209">
        <f t="shared" si="49"/>
        <v>-7.3191999399568886E-4</v>
      </c>
      <c r="I209">
        <f t="shared" si="47"/>
        <v>-7.3191999399568886E-4</v>
      </c>
      <c r="P209">
        <f t="shared" si="38"/>
        <v>-1.0802510785542195E-4</v>
      </c>
      <c r="Q209" s="7">
        <f t="shared" si="35"/>
        <v>28700.891000000003</v>
      </c>
      <c r="R209">
        <f t="shared" si="50"/>
        <v>3.8924482895197662E-7</v>
      </c>
      <c r="S209">
        <v>0.1</v>
      </c>
      <c r="T209">
        <f t="shared" si="51"/>
        <v>3.8924482895197662E-8</v>
      </c>
      <c r="AA209">
        <v>19175</v>
      </c>
      <c r="AB209">
        <v>1.5412420005304739E-2</v>
      </c>
      <c r="AC209" t="s">
        <v>2101</v>
      </c>
      <c r="AD209">
        <v>31662</v>
      </c>
      <c r="AE209">
        <v>2.2089840000262484E-2</v>
      </c>
      <c r="AF209" t="s">
        <v>2097</v>
      </c>
      <c r="AG209">
        <v>20172.5</v>
      </c>
      <c r="AH209">
        <v>-7.8422999940812588E-3</v>
      </c>
      <c r="AK209">
        <v>12557</v>
      </c>
      <c r="AL209">
        <v>-1.6876000154297799E-4</v>
      </c>
    </row>
    <row r="210" spans="1:38" x14ac:dyDescent="0.2">
      <c r="A210" s="25" t="s">
        <v>2120</v>
      </c>
      <c r="B210" s="114" t="s">
        <v>2212</v>
      </c>
      <c r="C210" s="33">
        <v>43823.258999999998</v>
      </c>
      <c r="D210" s="33"/>
      <c r="E210">
        <f t="shared" si="33"/>
        <v>11138.464743223816</v>
      </c>
      <c r="F210">
        <f t="shared" si="48"/>
        <v>11138.5</v>
      </c>
      <c r="G210">
        <f t="shared" si="49"/>
        <v>-8.2391800024197437E-3</v>
      </c>
      <c r="I210">
        <f t="shared" si="47"/>
        <v>-8.2391800024197437E-3</v>
      </c>
      <c r="P210">
        <f t="shared" si="38"/>
        <v>6.3203689233076385E-5</v>
      </c>
      <c r="Q210" s="7">
        <f t="shared" si="35"/>
        <v>28804.758999999998</v>
      </c>
      <c r="R210">
        <f t="shared" si="50"/>
        <v>6.8929574963422715E-5</v>
      </c>
      <c r="S210">
        <v>0.1</v>
      </c>
      <c r="T210">
        <f t="shared" si="51"/>
        <v>6.8929574963422715E-6</v>
      </c>
      <c r="AA210">
        <v>19303.5</v>
      </c>
      <c r="AB210">
        <v>-1.9201399991288781E-3</v>
      </c>
      <c r="AD210">
        <v>14087</v>
      </c>
      <c r="AE210">
        <v>7.9084000026341528E-4</v>
      </c>
      <c r="AF210" t="s">
        <v>2097</v>
      </c>
      <c r="AG210">
        <v>20215.5</v>
      </c>
      <c r="AH210">
        <v>2.4584600032540038E-3</v>
      </c>
      <c r="AK210">
        <v>12590.5</v>
      </c>
      <c r="AL210">
        <v>-3.0654000147478655E-4</v>
      </c>
    </row>
    <row r="211" spans="1:38" x14ac:dyDescent="0.2">
      <c r="A211" s="25" t="s">
        <v>2120</v>
      </c>
      <c r="B211" s="114" t="s">
        <v>2212</v>
      </c>
      <c r="C211" s="33">
        <v>43831.45</v>
      </c>
      <c r="D211" s="33"/>
      <c r="E211">
        <f t="shared" si="33"/>
        <v>11173.515349435405</v>
      </c>
      <c r="F211">
        <f t="shared" si="48"/>
        <v>11173.5</v>
      </c>
      <c r="G211">
        <f t="shared" si="49"/>
        <v>3.5870200008503161E-3</v>
      </c>
      <c r="I211">
        <f t="shared" si="47"/>
        <v>3.5870200008503161E-3</v>
      </c>
      <c r="P211">
        <f t="shared" si="38"/>
        <v>7.7144751536469686E-5</v>
      </c>
      <c r="Q211" s="7">
        <f t="shared" si="35"/>
        <v>28812.949999999997</v>
      </c>
      <c r="R211">
        <f t="shared" si="50"/>
        <v>1.2319224265745936E-5</v>
      </c>
      <c r="S211">
        <v>0.1</v>
      </c>
      <c r="T211">
        <f t="shared" si="51"/>
        <v>1.2319224265745937E-6</v>
      </c>
      <c r="AA211">
        <v>19337.5</v>
      </c>
      <c r="AB211">
        <v>1.5181299997493625E-2</v>
      </c>
      <c r="AC211" t="s">
        <v>2101</v>
      </c>
      <c r="AD211">
        <v>32450</v>
      </c>
      <c r="AE211">
        <v>1.4834000001428649E-2</v>
      </c>
      <c r="AF211" t="s">
        <v>2097</v>
      </c>
      <c r="AG211">
        <v>20224</v>
      </c>
      <c r="AH211">
        <v>1.0876799933612347E-3</v>
      </c>
      <c r="AK211">
        <v>12591</v>
      </c>
      <c r="AL211">
        <v>6.8120003561489284E-5</v>
      </c>
    </row>
    <row r="212" spans="1:38" x14ac:dyDescent="0.2">
      <c r="A212" s="25" t="s">
        <v>2120</v>
      </c>
      <c r="B212" s="114"/>
      <c r="C212" s="33">
        <v>43836.239000000001</v>
      </c>
      <c r="D212" s="33"/>
      <c r="E212">
        <f t="shared" si="33"/>
        <v>11194.008250564388</v>
      </c>
      <c r="F212">
        <f t="shared" si="48"/>
        <v>11194</v>
      </c>
      <c r="G212">
        <f t="shared" si="49"/>
        <v>1.9280800042906776E-3</v>
      </c>
      <c r="I212">
        <f t="shared" si="47"/>
        <v>1.9280800042906776E-3</v>
      </c>
      <c r="P212">
        <f t="shared" si="38"/>
        <v>8.5341312992292303E-5</v>
      </c>
      <c r="Q212" s="7">
        <f t="shared" si="35"/>
        <v>28817.739000000001</v>
      </c>
      <c r="R212">
        <f t="shared" si="50"/>
        <v>3.3956858844080856E-6</v>
      </c>
      <c r="S212">
        <v>0.1</v>
      </c>
      <c r="T212">
        <f t="shared" si="51"/>
        <v>3.3956858844080857E-7</v>
      </c>
      <c r="AA212">
        <v>19354.5</v>
      </c>
      <c r="AB212">
        <v>4.192522000084864E-2</v>
      </c>
      <c r="AC212" t="s">
        <v>2101</v>
      </c>
      <c r="AD212">
        <v>49094.5</v>
      </c>
      <c r="AE212">
        <v>5.4810739995446056E-2</v>
      </c>
      <c r="AF212" t="s">
        <v>2097</v>
      </c>
      <c r="AG212">
        <v>20335.5</v>
      </c>
      <c r="AH212">
        <v>3.5768599991570227E-3</v>
      </c>
      <c r="AK212">
        <v>12610.5</v>
      </c>
      <c r="AL212">
        <v>-1.9201399991288781E-3</v>
      </c>
    </row>
    <row r="213" spans="1:38" x14ac:dyDescent="0.2">
      <c r="A213" s="25" t="s">
        <v>2121</v>
      </c>
      <c r="B213" s="114"/>
      <c r="C213" s="33">
        <v>43854.231</v>
      </c>
      <c r="D213" s="33"/>
      <c r="E213">
        <f t="shared" ref="E213:E276" si="52">(C213-C$7)/C$8</f>
        <v>11270.998911894991</v>
      </c>
      <c r="F213">
        <f t="shared" si="48"/>
        <v>11271</v>
      </c>
      <c r="G213">
        <f t="shared" si="49"/>
        <v>-2.5427999935345724E-4</v>
      </c>
      <c r="I213">
        <f t="shared" si="47"/>
        <v>-2.5427999935345724E-4</v>
      </c>
      <c r="P213">
        <f t="shared" si="38"/>
        <v>1.1633349431284298E-4</v>
      </c>
      <c r="Q213" s="7">
        <f t="shared" ref="Q213:Q276" si="53">+C213-15018.5</f>
        <v>28835.731</v>
      </c>
      <c r="R213">
        <f t="shared" si="50"/>
        <v>1.3735436168754076E-7</v>
      </c>
      <c r="S213">
        <v>0.1</v>
      </c>
      <c r="T213">
        <f t="shared" si="51"/>
        <v>1.3735436168754077E-8</v>
      </c>
      <c r="AA213">
        <v>19950.5</v>
      </c>
      <c r="AB213">
        <v>2.1941239996522199E-2</v>
      </c>
      <c r="AC213" t="s">
        <v>2101</v>
      </c>
      <c r="AD213">
        <v>36104</v>
      </c>
      <c r="AE213">
        <v>3.2089280000946019E-2</v>
      </c>
      <c r="AF213" t="s">
        <v>2097</v>
      </c>
      <c r="AG213">
        <v>20343.5</v>
      </c>
      <c r="AH213">
        <v>4.0514200009056367E-3</v>
      </c>
      <c r="AK213">
        <v>12713.5</v>
      </c>
      <c r="AL213">
        <v>-9.6017999749165028E-4</v>
      </c>
    </row>
    <row r="214" spans="1:38" x14ac:dyDescent="0.2">
      <c r="A214" s="25" t="s">
        <v>2122</v>
      </c>
      <c r="B214" s="114" t="s">
        <v>2212</v>
      </c>
      <c r="C214" s="33">
        <v>44033.582999999999</v>
      </c>
      <c r="D214" s="33"/>
      <c r="E214">
        <f t="shared" si="52"/>
        <v>12038.474961859836</v>
      </c>
      <c r="F214">
        <f t="shared" si="48"/>
        <v>12038.5</v>
      </c>
      <c r="G214">
        <f t="shared" si="49"/>
        <v>-5.8511800016276538E-3</v>
      </c>
      <c r="I214">
        <f t="shared" si="47"/>
        <v>-5.8511800016276538E-3</v>
      </c>
      <c r="P214">
        <f t="shared" si="38"/>
        <v>4.4295593142108748E-4</v>
      </c>
      <c r="Q214" s="7">
        <f t="shared" si="53"/>
        <v>29015.082999999999</v>
      </c>
      <c r="R214">
        <f t="shared" si="50"/>
        <v>3.9616147143695355E-5</v>
      </c>
      <c r="S214">
        <v>0.1</v>
      </c>
      <c r="T214">
        <f t="shared" si="51"/>
        <v>3.961614714369536E-6</v>
      </c>
      <c r="AA214">
        <v>19971.5</v>
      </c>
      <c r="AB214">
        <v>-6.7835599984391592E-3</v>
      </c>
      <c r="AD214">
        <v>15290</v>
      </c>
      <c r="AE214">
        <v>-9.7199997981078923E-5</v>
      </c>
      <c r="AF214" t="s">
        <v>2097</v>
      </c>
      <c r="AG214">
        <v>20446.5</v>
      </c>
      <c r="AH214">
        <v>6.911379998200573E-3</v>
      </c>
      <c r="AK214">
        <v>12727</v>
      </c>
      <c r="AL214">
        <v>-2.0843599995714612E-3</v>
      </c>
    </row>
    <row r="215" spans="1:38" x14ac:dyDescent="0.2">
      <c r="A215" s="126" t="s">
        <v>97</v>
      </c>
      <c r="B215" s="115"/>
      <c r="C215" s="33">
        <v>44060.813399999999</v>
      </c>
      <c r="D215" s="116"/>
      <c r="E215">
        <f t="shared" si="52"/>
        <v>12154.998222436598</v>
      </c>
      <c r="F215" s="25">
        <f t="shared" si="48"/>
        <v>12155</v>
      </c>
      <c r="G215">
        <f t="shared" si="49"/>
        <v>-4.1539999801898375E-4</v>
      </c>
      <c r="I215">
        <f>G215</f>
        <v>-4.1539999801898375E-4</v>
      </c>
      <c r="O215">
        <f ca="1">+C$11+C$12*F215</f>
        <v>-4.0473220263852354E-2</v>
      </c>
      <c r="P215">
        <f t="shared" si="38"/>
        <v>4.9534791798021109E-4</v>
      </c>
      <c r="Q215" s="7">
        <f t="shared" si="53"/>
        <v>29042.313399999999</v>
      </c>
      <c r="R215">
        <f t="shared" si="50"/>
        <v>8.2946176649687648E-7</v>
      </c>
      <c r="S215">
        <v>0.1</v>
      </c>
      <c r="T215">
        <f t="shared" si="51"/>
        <v>8.2946176649687648E-8</v>
      </c>
      <c r="AB215">
        <v>1.1400299998058472E-2</v>
      </c>
      <c r="AC215" t="s">
        <v>2101</v>
      </c>
      <c r="AD215">
        <v>31165.5</v>
      </c>
      <c r="AE215">
        <v>1.8112460005795583E-2</v>
      </c>
      <c r="AG215">
        <v>20450.5</v>
      </c>
      <c r="AH215">
        <v>2.1486600016942248E-3</v>
      </c>
      <c r="AK215">
        <v>12731.5</v>
      </c>
      <c r="AL215">
        <v>-1.9241999689256772E-4</v>
      </c>
    </row>
    <row r="216" spans="1:38" x14ac:dyDescent="0.2">
      <c r="A216" s="126" t="s">
        <v>97</v>
      </c>
      <c r="B216" s="114"/>
      <c r="C216" s="33">
        <v>44062.8004</v>
      </c>
      <c r="D216" s="116"/>
      <c r="E216">
        <f t="shared" si="52"/>
        <v>12163.500914970167</v>
      </c>
      <c r="F216" s="25">
        <f t="shared" si="48"/>
        <v>12163.5</v>
      </c>
      <c r="G216">
        <f t="shared" si="49"/>
        <v>2.1381999977165833E-4</v>
      </c>
      <c r="I216">
        <f>G216</f>
        <v>2.1381999977165833E-4</v>
      </c>
      <c r="O216">
        <f ca="1">+C$11+C$12*F216</f>
        <v>-4.0450912531401102E-2</v>
      </c>
      <c r="P216">
        <f t="shared" si="38"/>
        <v>4.99199535631825E-4</v>
      </c>
      <c r="Q216" s="7">
        <f t="shared" si="53"/>
        <v>29044.3004</v>
      </c>
      <c r="R216">
        <f t="shared" si="50"/>
        <v>8.1441479487764159E-8</v>
      </c>
      <c r="S216">
        <v>0.1</v>
      </c>
      <c r="T216">
        <f t="shared" si="51"/>
        <v>8.1441479487764163E-9</v>
      </c>
      <c r="AB216">
        <v>-1.5433999942615628E-4</v>
      </c>
      <c r="AD216">
        <v>15388.5</v>
      </c>
      <c r="AE216">
        <v>7.3708199997781776E-3</v>
      </c>
      <c r="AG216">
        <v>20651</v>
      </c>
      <c r="AH216">
        <v>1.1673199987853877E-3</v>
      </c>
      <c r="AK216">
        <v>12752</v>
      </c>
      <c r="AL216">
        <v>-9.5135999436024576E-4</v>
      </c>
    </row>
    <row r="217" spans="1:38" x14ac:dyDescent="0.2">
      <c r="A217" s="25" t="s">
        <v>2122</v>
      </c>
      <c r="B217" s="114"/>
      <c r="C217" s="33">
        <v>44077.41</v>
      </c>
      <c r="D217" s="33"/>
      <c r="E217">
        <f t="shared" si="52"/>
        <v>12226.017742770076</v>
      </c>
      <c r="F217">
        <f t="shared" si="48"/>
        <v>12226</v>
      </c>
      <c r="G217">
        <f t="shared" si="49"/>
        <v>4.1463200032012537E-3</v>
      </c>
      <c r="I217">
        <f>+G217</f>
        <v>4.1463200032012537E-3</v>
      </c>
      <c r="P217">
        <f t="shared" si="38"/>
        <v>5.2764148138721148E-4</v>
      </c>
      <c r="Q217" s="7">
        <f t="shared" si="53"/>
        <v>29058.910000000003</v>
      </c>
      <c r="R217">
        <f t="shared" si="50"/>
        <v>1.3094834244238262E-5</v>
      </c>
      <c r="S217">
        <v>0.1</v>
      </c>
      <c r="T217">
        <f t="shared" si="51"/>
        <v>1.3094834244238264E-6</v>
      </c>
      <c r="AA217">
        <v>19980</v>
      </c>
      <c r="AB217">
        <v>2.5986740001826547E-2</v>
      </c>
      <c r="AC217" t="s">
        <v>2101</v>
      </c>
      <c r="AD217">
        <v>38042</v>
      </c>
      <c r="AE217">
        <v>2.2551440000825096E-2</v>
      </c>
      <c r="AF217" t="s">
        <v>2097</v>
      </c>
      <c r="AG217">
        <v>20921</v>
      </c>
      <c r="AH217">
        <v>5.683719995431602E-3</v>
      </c>
      <c r="AK217">
        <v>12760.5</v>
      </c>
      <c r="AL217">
        <v>-5.2213999879313633E-4</v>
      </c>
    </row>
    <row r="218" spans="1:38" x14ac:dyDescent="0.2">
      <c r="A218" s="25" t="s">
        <v>2122</v>
      </c>
      <c r="B218" s="114" t="s">
        <v>2212</v>
      </c>
      <c r="C218" s="33">
        <v>44092.478999999999</v>
      </c>
      <c r="D218" s="33"/>
      <c r="E218">
        <f t="shared" si="52"/>
        <v>12290.500417047013</v>
      </c>
      <c r="F218">
        <f t="shared" si="48"/>
        <v>12290.5</v>
      </c>
      <c r="G218">
        <f t="shared" si="49"/>
        <v>9.7459997050464153E-5</v>
      </c>
      <c r="I218">
        <f>+G218</f>
        <v>9.7459997050464153E-5</v>
      </c>
      <c r="P218">
        <f t="shared" si="38"/>
        <v>5.5721735237928031E-4</v>
      </c>
      <c r="Q218" s="7">
        <f t="shared" si="53"/>
        <v>29073.978999999999</v>
      </c>
      <c r="R218">
        <f t="shared" si="50"/>
        <v>2.1137682577894733E-7</v>
      </c>
      <c r="S218">
        <v>0.1</v>
      </c>
      <c r="T218">
        <f t="shared" si="51"/>
        <v>2.1137682577894735E-8</v>
      </c>
      <c r="AA218">
        <v>19989</v>
      </c>
      <c r="AB218">
        <v>2.4020099997869693E-2</v>
      </c>
      <c r="AC218" t="s">
        <v>2101</v>
      </c>
      <c r="AD218">
        <v>32787</v>
      </c>
      <c r="AE218">
        <v>2.10748399986187E-2</v>
      </c>
      <c r="AF218" t="s">
        <v>2097</v>
      </c>
      <c r="AG218">
        <v>20938</v>
      </c>
      <c r="AH218">
        <v>9.9421599952620454E-3</v>
      </c>
      <c r="AK218">
        <v>13026</v>
      </c>
      <c r="AL218">
        <v>-5.3976799972588196E-3</v>
      </c>
    </row>
    <row r="219" spans="1:38" x14ac:dyDescent="0.2">
      <c r="A219" s="126" t="s">
        <v>97</v>
      </c>
      <c r="B219" s="114"/>
      <c r="C219" s="33">
        <v>44102.760900000001</v>
      </c>
      <c r="D219" s="116"/>
      <c r="E219">
        <f t="shared" si="52"/>
        <v>12334.498320600555</v>
      </c>
      <c r="F219" s="25">
        <f t="shared" si="48"/>
        <v>12334.5</v>
      </c>
      <c r="G219">
        <f t="shared" si="49"/>
        <v>-3.9245999505510554E-4</v>
      </c>
      <c r="I219">
        <f>G219</f>
        <v>-3.9245999505510554E-4</v>
      </c>
      <c r="O219">
        <f ca="1">+C$11+C$12*F219</f>
        <v>-4.0002133443264171E-2</v>
      </c>
      <c r="P219">
        <f t="shared" si="38"/>
        <v>5.7752356088986443E-4</v>
      </c>
      <c r="Q219" s="7">
        <f t="shared" si="53"/>
        <v>29084.260900000001</v>
      </c>
      <c r="R219">
        <f t="shared" si="50"/>
        <v>9.4086809880364862E-7</v>
      </c>
      <c r="S219">
        <v>0.1</v>
      </c>
      <c r="T219">
        <f t="shared" si="51"/>
        <v>9.4086809880364868E-8</v>
      </c>
      <c r="AB219">
        <v>3.6195859996951185E-2</v>
      </c>
      <c r="AC219" t="s">
        <v>2101</v>
      </c>
      <c r="AD219">
        <v>42808.5</v>
      </c>
      <c r="AE219">
        <v>4.192522000084864E-2</v>
      </c>
      <c r="AG219">
        <v>20942.5</v>
      </c>
      <c r="AH219">
        <v>1.3341000012587756E-3</v>
      </c>
      <c r="AK219">
        <v>13167</v>
      </c>
      <c r="AL219">
        <v>-6.7835599984391592E-3</v>
      </c>
    </row>
    <row r="220" spans="1:38" x14ac:dyDescent="0.2">
      <c r="A220" s="25" t="s">
        <v>2122</v>
      </c>
      <c r="B220" s="114" t="s">
        <v>2212</v>
      </c>
      <c r="C220" s="33">
        <v>44105.567999999999</v>
      </c>
      <c r="D220" s="33"/>
      <c r="E220">
        <f t="shared" si="52"/>
        <v>12346.510352916084</v>
      </c>
      <c r="F220">
        <f t="shared" si="48"/>
        <v>12346.5</v>
      </c>
      <c r="G220">
        <f t="shared" si="49"/>
        <v>2.419379998173099E-3</v>
      </c>
      <c r="I220">
        <f>+G220</f>
        <v>2.419379998173099E-3</v>
      </c>
      <c r="P220">
        <f t="shared" si="38"/>
        <v>5.8307997607385392E-4</v>
      </c>
      <c r="Q220" s="7">
        <f t="shared" si="53"/>
        <v>29087.067999999999</v>
      </c>
      <c r="R220">
        <f t="shared" si="50"/>
        <v>3.3719977711616881E-6</v>
      </c>
      <c r="S220">
        <v>0.1</v>
      </c>
      <c r="T220">
        <f t="shared" si="51"/>
        <v>3.3719977711616884E-7</v>
      </c>
      <c r="AA220">
        <v>20040</v>
      </c>
      <c r="AB220">
        <v>1.8944400006148499E-2</v>
      </c>
      <c r="AC220" t="s">
        <v>2101</v>
      </c>
      <c r="AD220">
        <v>31327.5</v>
      </c>
      <c r="AE220">
        <v>2.0622299998649396E-2</v>
      </c>
      <c r="AF220" t="s">
        <v>2097</v>
      </c>
      <c r="AG220">
        <v>20972.5</v>
      </c>
      <c r="AH220">
        <v>-5.386299999372568E-3</v>
      </c>
      <c r="AK220">
        <v>13175.5</v>
      </c>
      <c r="AL220">
        <v>-1.5433999942615628E-4</v>
      </c>
    </row>
    <row r="221" spans="1:38" x14ac:dyDescent="0.2">
      <c r="A221" s="126" t="s">
        <v>97</v>
      </c>
      <c r="B221" s="114"/>
      <c r="C221" s="33">
        <v>44117.718000000001</v>
      </c>
      <c r="D221" s="116"/>
      <c r="E221">
        <f t="shared" si="52"/>
        <v>12398.502156782639</v>
      </c>
      <c r="F221" s="25">
        <f t="shared" si="48"/>
        <v>12398.5</v>
      </c>
      <c r="G221">
        <f t="shared" si="49"/>
        <v>5.0401999760651961E-4</v>
      </c>
      <c r="I221">
        <f>G221</f>
        <v>5.0401999760651961E-4</v>
      </c>
      <c r="O221">
        <f ca="1">+C$11+C$12*F221</f>
        <v>-3.983416934010181E-2</v>
      </c>
      <c r="P221">
        <f t="shared" si="38"/>
        <v>6.0724869258621398E-4</v>
      </c>
      <c r="Q221" s="7">
        <f t="shared" si="53"/>
        <v>29099.218000000001</v>
      </c>
      <c r="R221">
        <f t="shared" si="50"/>
        <v>1.0656163467210778E-8</v>
      </c>
      <c r="S221">
        <v>0.1</v>
      </c>
      <c r="T221">
        <f t="shared" si="51"/>
        <v>1.0656163467210777E-9</v>
      </c>
      <c r="AB221">
        <v>2.6403020005091093E-2</v>
      </c>
      <c r="AC221" t="s">
        <v>2101</v>
      </c>
      <c r="AD221">
        <v>39006</v>
      </c>
      <c r="AE221">
        <v>3.3735919998434838E-2</v>
      </c>
      <c r="AG221">
        <v>21508</v>
      </c>
      <c r="AH221">
        <v>6.2545600012526847E-3</v>
      </c>
      <c r="AK221">
        <v>13197</v>
      </c>
      <c r="AL221">
        <v>-1.5039599966257811E-3</v>
      </c>
    </row>
    <row r="222" spans="1:38" x14ac:dyDescent="0.2">
      <c r="A222" s="25" t="s">
        <v>2123</v>
      </c>
      <c r="B222" s="114"/>
      <c r="C222" s="33">
        <v>44121.341999999997</v>
      </c>
      <c r="D222" s="33"/>
      <c r="E222">
        <f t="shared" si="52"/>
        <v>12414.009835565532</v>
      </c>
      <c r="F222">
        <f t="shared" si="48"/>
        <v>12414</v>
      </c>
      <c r="G222">
        <f t="shared" si="49"/>
        <v>2.29847999435151E-3</v>
      </c>
      <c r="I222">
        <f>+G222</f>
        <v>2.29847999435151E-3</v>
      </c>
      <c r="P222">
        <f t="shared" si="38"/>
        <v>6.1448141166400979E-4</v>
      </c>
      <c r="Q222" s="7">
        <f t="shared" si="53"/>
        <v>29102.841999999997</v>
      </c>
      <c r="R222">
        <f t="shared" si="50"/>
        <v>2.8358512264935095E-6</v>
      </c>
      <c r="S222">
        <v>0.1</v>
      </c>
      <c r="T222">
        <f t="shared" si="51"/>
        <v>2.8358512264935097E-7</v>
      </c>
      <c r="AA222">
        <v>20134</v>
      </c>
      <c r="AB222">
        <v>1.4086759998463094E-2</v>
      </c>
      <c r="AC222" t="s">
        <v>2101</v>
      </c>
      <c r="AD222">
        <v>34644</v>
      </c>
      <c r="AE222">
        <v>2.2482079999463167E-2</v>
      </c>
      <c r="AF222" t="s">
        <v>2097</v>
      </c>
      <c r="AG222">
        <v>21606</v>
      </c>
      <c r="AH222">
        <v>8.5679199983133003E-3</v>
      </c>
      <c r="AK222">
        <v>13502</v>
      </c>
      <c r="AL222">
        <v>-1.161359999969136E-3</v>
      </c>
    </row>
    <row r="223" spans="1:38" x14ac:dyDescent="0.2">
      <c r="A223" s="126" t="s">
        <v>97</v>
      </c>
      <c r="B223" s="114"/>
      <c r="C223" s="33">
        <v>44132.674200000001</v>
      </c>
      <c r="D223" s="33"/>
      <c r="E223">
        <f t="shared" si="52"/>
        <v>12462.502141719995</v>
      </c>
      <c r="F223" s="25">
        <f t="shared" si="48"/>
        <v>12462.5</v>
      </c>
      <c r="G223">
        <f t="shared" si="49"/>
        <v>5.005000057280995E-4</v>
      </c>
      <c r="I223">
        <f t="shared" ref="I223:I234" si="54">G223</f>
        <v>5.005000057280995E-4</v>
      </c>
      <c r="O223">
        <f t="shared" ref="O223:O234" ca="1" si="55">+C$11+C$12*F223</f>
        <v>-3.966620523693945E-2</v>
      </c>
      <c r="P223">
        <f t="shared" ref="P223:P286" si="56">+D$11+D$12*F223+D$13*F223^2</f>
        <v>6.3719762091453674E-4</v>
      </c>
      <c r="Q223" s="7">
        <f t="shared" si="53"/>
        <v>29114.174200000001</v>
      </c>
      <c r="R223">
        <f t="shared" si="50"/>
        <v>1.8686237997659277E-8</v>
      </c>
      <c r="S223">
        <v>0.1</v>
      </c>
      <c r="T223">
        <f t="shared" si="51"/>
        <v>1.8686237997659278E-9</v>
      </c>
      <c r="AB223">
        <v>2.2482079999463167E-2</v>
      </c>
      <c r="AC223" t="s">
        <v>2101</v>
      </c>
      <c r="AD223">
        <v>38791</v>
      </c>
      <c r="AE223">
        <v>3.2232119992841035E-2</v>
      </c>
      <c r="AG223">
        <v>21785.5</v>
      </c>
      <c r="AH223">
        <v>6.0908599989488721E-3</v>
      </c>
      <c r="AK223">
        <v>13557.5</v>
      </c>
      <c r="AL223">
        <v>-2.994100002979394E-3</v>
      </c>
    </row>
    <row r="224" spans="1:38" x14ac:dyDescent="0.2">
      <c r="A224" s="126" t="s">
        <v>97</v>
      </c>
      <c r="B224" s="114"/>
      <c r="C224" s="33">
        <v>44133.842400000001</v>
      </c>
      <c r="D224" s="33"/>
      <c r="E224">
        <f t="shared" si="52"/>
        <v>12467.501057380645</v>
      </c>
      <c r="F224" s="25">
        <f t="shared" si="48"/>
        <v>12467.5</v>
      </c>
      <c r="G224">
        <f t="shared" si="49"/>
        <v>2.4710000434424728E-4</v>
      </c>
      <c r="I224">
        <f t="shared" si="54"/>
        <v>2.4710000434424728E-4</v>
      </c>
      <c r="O224">
        <f t="shared" ca="1" si="55"/>
        <v>-3.9653083041379891E-2</v>
      </c>
      <c r="P224">
        <f t="shared" si="56"/>
        <v>6.3954680596924312E-4</v>
      </c>
      <c r="Q224" s="7">
        <f t="shared" si="53"/>
        <v>29115.342400000001</v>
      </c>
      <c r="R224">
        <f t="shared" si="50"/>
        <v>1.5401449210568883E-7</v>
      </c>
      <c r="S224">
        <v>0.1</v>
      </c>
      <c r="T224">
        <f t="shared" si="51"/>
        <v>1.5401449210568884E-8</v>
      </c>
      <c r="AG224">
        <v>22174.5</v>
      </c>
      <c r="AH224">
        <v>9.4163399990065955E-3</v>
      </c>
      <c r="AK224">
        <v>13634.5</v>
      </c>
      <c r="AL224">
        <v>-4.1764599955058657E-3</v>
      </c>
    </row>
    <row r="225" spans="1:38" x14ac:dyDescent="0.2">
      <c r="A225" s="126" t="s">
        <v>97</v>
      </c>
      <c r="B225" s="114"/>
      <c r="C225" s="33">
        <v>44136.6469</v>
      </c>
      <c r="D225" s="33"/>
      <c r="E225">
        <f t="shared" si="52"/>
        <v>12479.501963878065</v>
      </c>
      <c r="F225" s="25">
        <f t="shared" si="48"/>
        <v>12479.5</v>
      </c>
      <c r="G225">
        <f t="shared" si="49"/>
        <v>4.5893999777035788E-4</v>
      </c>
      <c r="I225">
        <f t="shared" si="54"/>
        <v>4.5893999777035788E-4</v>
      </c>
      <c r="O225">
        <f t="shared" ca="1" si="55"/>
        <v>-3.9621589772036947E-2</v>
      </c>
      <c r="P225">
        <f t="shared" si="56"/>
        <v>6.4519042316119914E-4</v>
      </c>
      <c r="Q225" s="7">
        <f t="shared" si="53"/>
        <v>29118.1469</v>
      </c>
      <c r="R225">
        <f t="shared" si="50"/>
        <v>3.4689220958269328E-8</v>
      </c>
      <c r="S225">
        <v>0.1</v>
      </c>
      <c r="T225">
        <f t="shared" si="51"/>
        <v>3.4689220958269328E-9</v>
      </c>
      <c r="AB225">
        <v>-2.0843599995714612E-3</v>
      </c>
      <c r="AD225">
        <v>14313.5</v>
      </c>
      <c r="AE225">
        <v>-1.4817999908700585E-4</v>
      </c>
      <c r="AG225">
        <v>22179</v>
      </c>
      <c r="AH225">
        <v>2.8082800054107793E-3</v>
      </c>
      <c r="AK225">
        <v>13698.5</v>
      </c>
      <c r="AL225">
        <v>-5.3799800007254817E-3</v>
      </c>
    </row>
    <row r="226" spans="1:38" x14ac:dyDescent="0.2">
      <c r="A226" s="126" t="s">
        <v>97</v>
      </c>
      <c r="B226" s="114"/>
      <c r="C226" s="33">
        <v>44136.763299999999</v>
      </c>
      <c r="D226" s="33"/>
      <c r="E226">
        <f t="shared" si="52"/>
        <v>12480.000058196583</v>
      </c>
      <c r="F226" s="25">
        <f t="shared" si="48"/>
        <v>12480</v>
      </c>
      <c r="G226">
        <f t="shared" si="49"/>
        <v>1.3600001693703234E-5</v>
      </c>
      <c r="I226">
        <f t="shared" si="54"/>
        <v>1.3600001693703234E-5</v>
      </c>
      <c r="O226">
        <f t="shared" ca="1" si="55"/>
        <v>-3.9620277552480987E-2</v>
      </c>
      <c r="P226">
        <f t="shared" si="56"/>
        <v>6.4542574462081058E-4</v>
      </c>
      <c r="Q226" s="7">
        <f t="shared" si="53"/>
        <v>29118.263299999999</v>
      </c>
      <c r="R226">
        <f t="shared" si="50"/>
        <v>3.9920376942539116E-7</v>
      </c>
      <c r="S226">
        <v>0.1</v>
      </c>
      <c r="T226">
        <f t="shared" si="51"/>
        <v>3.9920376942539118E-8</v>
      </c>
      <c r="AG226">
        <v>22341.5</v>
      </c>
      <c r="AH226">
        <v>8.0727800013846718E-3</v>
      </c>
      <c r="AK226">
        <v>13767</v>
      </c>
      <c r="AL226">
        <v>-2.1915600009378977E-3</v>
      </c>
    </row>
    <row r="227" spans="1:38" x14ac:dyDescent="0.2">
      <c r="A227" s="126" t="s">
        <v>97</v>
      </c>
      <c r="B227" s="115"/>
      <c r="C227" s="33">
        <v>44136.880100000002</v>
      </c>
      <c r="D227" s="116"/>
      <c r="E227">
        <f t="shared" si="52"/>
        <v>12480.499864179448</v>
      </c>
      <c r="F227" s="25">
        <f t="shared" si="48"/>
        <v>12480.5</v>
      </c>
      <c r="G227">
        <f t="shared" si="49"/>
        <v>-3.1739997211843729E-5</v>
      </c>
      <c r="I227">
        <f t="shared" si="54"/>
        <v>-3.1739997211843729E-5</v>
      </c>
      <c r="O227">
        <f t="shared" ca="1" si="55"/>
        <v>-3.9618965332925034E-2</v>
      </c>
      <c r="P227">
        <f t="shared" si="56"/>
        <v>6.4566107973988447E-4</v>
      </c>
      <c r="Q227" s="7">
        <f t="shared" si="53"/>
        <v>29118.380100000002</v>
      </c>
      <c r="R227">
        <f t="shared" si="50"/>
        <v>4.5887221905536121E-7</v>
      </c>
      <c r="S227">
        <v>0.1</v>
      </c>
      <c r="T227">
        <f t="shared" si="51"/>
        <v>4.5887221905536123E-8</v>
      </c>
      <c r="AB227">
        <v>5.4890399987925775E-3</v>
      </c>
      <c r="AC227" t="s">
        <v>2101</v>
      </c>
      <c r="AD227">
        <v>19950.5</v>
      </c>
      <c r="AE227">
        <v>7.4886600050376728E-3</v>
      </c>
      <c r="AG227">
        <v>22342</v>
      </c>
      <c r="AH227">
        <v>9.2274400012684055E-3</v>
      </c>
      <c r="AK227">
        <v>13784</v>
      </c>
      <c r="AL227">
        <v>-9.3311999808065593E-4</v>
      </c>
    </row>
    <row r="228" spans="1:38" x14ac:dyDescent="0.2">
      <c r="A228" s="160" t="s">
        <v>711</v>
      </c>
      <c r="B228" s="161" t="s">
        <v>2212</v>
      </c>
      <c r="C228" s="160">
        <v>44136.8802</v>
      </c>
      <c r="D228" s="160" t="s">
        <v>18</v>
      </c>
      <c r="E228">
        <f t="shared" si="52"/>
        <v>12480.500292095518</v>
      </c>
      <c r="F228" s="25">
        <f t="shared" si="48"/>
        <v>12480.5</v>
      </c>
      <c r="G228">
        <f t="shared" si="49"/>
        <v>6.8260000261943787E-5</v>
      </c>
      <c r="I228">
        <f t="shared" si="54"/>
        <v>6.8260000261943787E-5</v>
      </c>
      <c r="O228">
        <f t="shared" ca="1" si="55"/>
        <v>-3.9618965332925034E-2</v>
      </c>
      <c r="P228">
        <f t="shared" si="56"/>
        <v>6.4566107973988447E-4</v>
      </c>
      <c r="Q228" s="7">
        <f t="shared" si="53"/>
        <v>29118.3802</v>
      </c>
      <c r="R228">
        <f t="shared" si="50"/>
        <v>3.3339200658229118E-7</v>
      </c>
      <c r="S228">
        <v>0.1</v>
      </c>
      <c r="T228">
        <f t="shared" si="51"/>
        <v>3.3339200658229121E-8</v>
      </c>
      <c r="AB228">
        <v>-5.2213999879313633E-4</v>
      </c>
      <c r="AD228">
        <v>14831.5</v>
      </c>
      <c r="AE228">
        <v>7.9580000601708889E-5</v>
      </c>
    </row>
    <row r="229" spans="1:38" x14ac:dyDescent="0.2">
      <c r="A229" s="126" t="s">
        <v>97</v>
      </c>
      <c r="B229" s="114"/>
      <c r="C229" s="33">
        <v>44140.735200000003</v>
      </c>
      <c r="D229" s="116"/>
      <c r="E229">
        <f t="shared" si="52"/>
        <v>12496.996457026029</v>
      </c>
      <c r="F229" s="25">
        <f t="shared" si="48"/>
        <v>12497</v>
      </c>
      <c r="G229">
        <f t="shared" si="49"/>
        <v>-8.2795999333029613E-4</v>
      </c>
      <c r="I229">
        <f t="shared" si="54"/>
        <v>-8.2795999333029613E-4</v>
      </c>
      <c r="O229">
        <f t="shared" ca="1" si="55"/>
        <v>-3.9575662087578491E-2</v>
      </c>
      <c r="P229">
        <f t="shared" si="56"/>
        <v>6.5343480162772995E-4</v>
      </c>
      <c r="Q229" s="7">
        <f t="shared" si="53"/>
        <v>29122.235200000003</v>
      </c>
      <c r="R229">
        <f t="shared" si="50"/>
        <v>2.1945305385287323E-6</v>
      </c>
      <c r="S229">
        <v>0.1</v>
      </c>
      <c r="T229">
        <f t="shared" si="51"/>
        <v>2.1945305385287325E-7</v>
      </c>
      <c r="AB229">
        <v>2.8074839996406808E-2</v>
      </c>
      <c r="AC229" t="s">
        <v>2101</v>
      </c>
      <c r="AD229">
        <v>37742</v>
      </c>
      <c r="AE229">
        <v>3.375543999572983E-2</v>
      </c>
      <c r="AG229">
        <v>22342</v>
      </c>
      <c r="AH229">
        <v>1.722744000289822E-2</v>
      </c>
      <c r="AK229">
        <v>13801.5</v>
      </c>
      <c r="AL229">
        <v>-9.5200200012186542E-3</v>
      </c>
    </row>
    <row r="230" spans="1:38" x14ac:dyDescent="0.2">
      <c r="A230" s="126" t="s">
        <v>97</v>
      </c>
      <c r="B230" s="114"/>
      <c r="C230" s="33">
        <v>44154.640899999999</v>
      </c>
      <c r="D230" s="116"/>
      <c r="E230">
        <f t="shared" si="52"/>
        <v>12556.501183530294</v>
      </c>
      <c r="F230" s="25">
        <f t="shared" si="48"/>
        <v>12556.5</v>
      </c>
      <c r="G230">
        <f t="shared" si="49"/>
        <v>2.7658000180963427E-4</v>
      </c>
      <c r="I230">
        <f t="shared" si="54"/>
        <v>2.7658000180963427E-4</v>
      </c>
      <c r="O230">
        <f t="shared" ca="1" si="55"/>
        <v>-3.9419507960419729E-2</v>
      </c>
      <c r="P230">
        <f t="shared" si="56"/>
        <v>6.8159085006791204E-4</v>
      </c>
      <c r="Q230" s="7">
        <f t="shared" si="53"/>
        <v>29136.140899999999</v>
      </c>
      <c r="R230">
        <f t="shared" si="50"/>
        <v>1.640337872068897E-7</v>
      </c>
      <c r="S230">
        <v>0.1</v>
      </c>
      <c r="T230">
        <f t="shared" si="51"/>
        <v>1.640337872068897E-8</v>
      </c>
      <c r="AB230">
        <v>9.0265399994677864E-3</v>
      </c>
      <c r="AC230" t="s">
        <v>2101</v>
      </c>
      <c r="AD230">
        <v>31807</v>
      </c>
      <c r="AE230">
        <v>2.1941239996522199E-2</v>
      </c>
      <c r="AG230">
        <v>23223.5</v>
      </c>
      <c r="AH230">
        <v>4.8930199991445988E-3</v>
      </c>
      <c r="AK230">
        <v>13831</v>
      </c>
      <c r="AL230">
        <v>-5.3950799992890097E-3</v>
      </c>
    </row>
    <row r="231" spans="1:38" x14ac:dyDescent="0.2">
      <c r="A231" s="126" t="s">
        <v>97</v>
      </c>
      <c r="B231" s="114"/>
      <c r="C231" s="33">
        <v>44154.757299999997</v>
      </c>
      <c r="D231" s="116"/>
      <c r="E231">
        <f t="shared" si="52"/>
        <v>12556.999277848812</v>
      </c>
      <c r="F231" s="25">
        <f t="shared" si="48"/>
        <v>12557</v>
      </c>
      <c r="G231">
        <f t="shared" si="49"/>
        <v>-1.6876000154297799E-4</v>
      </c>
      <c r="I231">
        <f t="shared" si="54"/>
        <v>-1.6876000154297799E-4</v>
      </c>
      <c r="O231">
        <f t="shared" ca="1" si="55"/>
        <v>-3.9418195740863776E-2</v>
      </c>
      <c r="P231">
        <f t="shared" si="56"/>
        <v>6.8182827508473298E-4</v>
      </c>
      <c r="Q231" s="7">
        <f t="shared" si="53"/>
        <v>29136.257299999997</v>
      </c>
      <c r="R231">
        <f t="shared" si="50"/>
        <v>7.2350041633649936E-7</v>
      </c>
      <c r="S231">
        <v>0.1</v>
      </c>
      <c r="T231">
        <f t="shared" si="51"/>
        <v>7.2350041633649942E-8</v>
      </c>
      <c r="AB231">
        <v>-5.5017400009091944E-3</v>
      </c>
      <c r="AC231" t="s">
        <v>2101</v>
      </c>
      <c r="AD231">
        <v>18256</v>
      </c>
      <c r="AE231">
        <v>-2.6540800026850775E-3</v>
      </c>
      <c r="AG231">
        <v>23266.5</v>
      </c>
      <c r="AH231">
        <v>3.1937800013110973E-3</v>
      </c>
      <c r="AK231">
        <v>13907.5</v>
      </c>
      <c r="AL231">
        <v>2.2678999957861379E-3</v>
      </c>
    </row>
    <row r="232" spans="1:38" x14ac:dyDescent="0.2">
      <c r="A232" s="126" t="s">
        <v>97</v>
      </c>
      <c r="B232" s="114"/>
      <c r="C232" s="33">
        <v>44162.585800000001</v>
      </c>
      <c r="D232" s="33"/>
      <c r="E232">
        <f t="shared" si="52"/>
        <v>12590.498688266051</v>
      </c>
      <c r="F232" s="25">
        <f t="shared" si="48"/>
        <v>12590.5</v>
      </c>
      <c r="G232">
        <f t="shared" si="49"/>
        <v>-3.0654000147478655E-4</v>
      </c>
      <c r="I232">
        <f t="shared" si="54"/>
        <v>-3.0654000147478655E-4</v>
      </c>
      <c r="O232">
        <f t="shared" ca="1" si="55"/>
        <v>-3.9330277030614723E-2</v>
      </c>
      <c r="P232">
        <f t="shared" si="56"/>
        <v>6.9776686746710189E-4</v>
      </c>
      <c r="Q232" s="7">
        <f t="shared" si="53"/>
        <v>29144.085800000001</v>
      </c>
      <c r="R232">
        <f t="shared" si="50"/>
        <v>1.0086322870038596E-6</v>
      </c>
      <c r="S232">
        <v>0.1</v>
      </c>
      <c r="T232">
        <f t="shared" si="51"/>
        <v>1.0086322870038596E-7</v>
      </c>
      <c r="AB232">
        <v>-1.1179800058016554E-3</v>
      </c>
      <c r="AD232">
        <v>17091.5</v>
      </c>
      <c r="AE232">
        <v>-8.5721999494126067E-4</v>
      </c>
      <c r="AG232">
        <v>23477</v>
      </c>
      <c r="AH232">
        <v>8.4656399994855747E-3</v>
      </c>
      <c r="AK232">
        <v>13924.5</v>
      </c>
      <c r="AL232">
        <v>-1.4736599987372756E-3</v>
      </c>
    </row>
    <row r="233" spans="1:38" x14ac:dyDescent="0.2">
      <c r="A233" s="160" t="s">
        <v>711</v>
      </c>
      <c r="B233" s="161" t="s">
        <v>2215</v>
      </c>
      <c r="C233" s="160">
        <v>44162.703000000001</v>
      </c>
      <c r="D233" s="160" t="s">
        <v>18</v>
      </c>
      <c r="E233">
        <f t="shared" si="52"/>
        <v>12591.000205913226</v>
      </c>
      <c r="F233" s="25">
        <f t="shared" si="48"/>
        <v>12591</v>
      </c>
      <c r="G233">
        <f t="shared" si="49"/>
        <v>4.8120004066731781E-5</v>
      </c>
      <c r="I233">
        <f t="shared" si="54"/>
        <v>4.8120004066731781E-5</v>
      </c>
      <c r="O233">
        <f t="shared" ca="1" si="55"/>
        <v>-3.932896481105877E-2</v>
      </c>
      <c r="P233">
        <f t="shared" si="56"/>
        <v>6.9800522132736596E-4</v>
      </c>
      <c r="Q233" s="7">
        <f t="shared" si="53"/>
        <v>29144.203000000001</v>
      </c>
      <c r="R233">
        <f t="shared" si="50"/>
        <v>4.2235079561390168E-7</v>
      </c>
      <c r="S233">
        <v>0.1</v>
      </c>
      <c r="T233">
        <f t="shared" si="51"/>
        <v>4.2235079561390173E-8</v>
      </c>
      <c r="AB233">
        <v>1.2397880003845785E-2</v>
      </c>
      <c r="AC233" t="s">
        <v>2101</v>
      </c>
      <c r="AD233">
        <v>26967</v>
      </c>
      <c r="AE233">
        <v>1.2832439999328926E-2</v>
      </c>
    </row>
    <row r="234" spans="1:38" x14ac:dyDescent="0.2">
      <c r="A234" s="126" t="s">
        <v>97</v>
      </c>
      <c r="B234" s="114"/>
      <c r="C234" s="33">
        <v>44162.703020000001</v>
      </c>
      <c r="D234" s="33"/>
      <c r="E234">
        <f t="shared" si="52"/>
        <v>12591.000291496441</v>
      </c>
      <c r="F234" s="25">
        <f t="shared" si="48"/>
        <v>12591</v>
      </c>
      <c r="G234">
        <f t="shared" si="49"/>
        <v>6.8120003561489284E-5</v>
      </c>
      <c r="I234">
        <f t="shared" si="54"/>
        <v>6.8120003561489284E-5</v>
      </c>
      <c r="O234">
        <f t="shared" ca="1" si="55"/>
        <v>-3.932896481105877E-2</v>
      </c>
      <c r="P234">
        <f t="shared" si="56"/>
        <v>6.9800522132736596E-4</v>
      </c>
      <c r="Q234" s="7">
        <f t="shared" si="53"/>
        <v>29144.203020000001</v>
      </c>
      <c r="R234">
        <f t="shared" si="50"/>
        <v>3.9675538755996587E-7</v>
      </c>
      <c r="S234">
        <v>0.1</v>
      </c>
      <c r="T234">
        <f t="shared" si="51"/>
        <v>3.9675538755996588E-8</v>
      </c>
      <c r="AB234">
        <v>3.7353700005041901E-2</v>
      </c>
      <c r="AC234" t="s">
        <v>2101</v>
      </c>
      <c r="AD234">
        <v>46831</v>
      </c>
      <c r="AE234">
        <v>4.8674919999029953E-2</v>
      </c>
      <c r="AG234">
        <v>23481.5</v>
      </c>
      <c r="AH234">
        <v>7.7675799984717742E-3</v>
      </c>
      <c r="AK234">
        <v>14048.5</v>
      </c>
      <c r="AL234">
        <v>-1.1179800058016554E-3</v>
      </c>
    </row>
    <row r="235" spans="1:38" x14ac:dyDescent="0.2">
      <c r="A235" s="25" t="s">
        <v>2123</v>
      </c>
      <c r="B235" s="114" t="s">
        <v>2212</v>
      </c>
      <c r="C235" s="33">
        <v>44167.258000000002</v>
      </c>
      <c r="D235" s="33"/>
      <c r="E235">
        <f t="shared" si="52"/>
        <v>12610.491783412168</v>
      </c>
      <c r="F235">
        <f t="shared" si="48"/>
        <v>12610.5</v>
      </c>
      <c r="G235">
        <f t="shared" ref="G235:G251" si="57">C235-(C$7+F235*C$8)</f>
        <v>-1.9201399991288781E-3</v>
      </c>
      <c r="I235">
        <f>+G235</f>
        <v>-1.9201399991288781E-3</v>
      </c>
      <c r="P235">
        <f t="shared" si="56"/>
        <v>7.0731167625835267E-4</v>
      </c>
      <c r="Q235" s="7">
        <f t="shared" si="53"/>
        <v>29148.758000000002</v>
      </c>
      <c r="R235">
        <f t="shared" si="50"/>
        <v>6.9035023064951659E-6</v>
      </c>
      <c r="S235">
        <v>0.1</v>
      </c>
      <c r="T235">
        <f t="shared" si="51"/>
        <v>6.9035023064951659E-7</v>
      </c>
      <c r="AA235">
        <v>20160</v>
      </c>
      <c r="AB235">
        <v>1.8112460005795583E-2</v>
      </c>
      <c r="AC235" t="s">
        <v>2101</v>
      </c>
      <c r="AD235">
        <v>34935</v>
      </c>
      <c r="AE235">
        <v>2.4494199999026023E-2</v>
      </c>
      <c r="AF235" t="s">
        <v>2097</v>
      </c>
      <c r="AG235">
        <v>23482</v>
      </c>
      <c r="AH235">
        <v>8.5322400045697577E-3</v>
      </c>
      <c r="AK235">
        <v>14087</v>
      </c>
      <c r="AL235">
        <v>7.9084000026341528E-4</v>
      </c>
    </row>
    <row r="236" spans="1:38" x14ac:dyDescent="0.2">
      <c r="A236" s="25" t="s">
        <v>2093</v>
      </c>
      <c r="B236" s="114" t="s">
        <v>2212</v>
      </c>
      <c r="C236" s="33">
        <v>44191.329100000003</v>
      </c>
      <c r="D236" s="33"/>
      <c r="E236">
        <f t="shared" si="52"/>
        <v>12713.495891235385</v>
      </c>
      <c r="F236">
        <f t="shared" si="48"/>
        <v>12713.5</v>
      </c>
      <c r="G236">
        <f t="shared" si="57"/>
        <v>-9.6017999749165028E-4</v>
      </c>
      <c r="J236">
        <f>G236</f>
        <v>-9.6017999749165028E-4</v>
      </c>
      <c r="P236">
        <f t="shared" si="56"/>
        <v>7.568135449916016E-4</v>
      </c>
      <c r="Q236" s="7">
        <f t="shared" si="53"/>
        <v>29172.829100000003</v>
      </c>
      <c r="R236">
        <f t="shared" si="50"/>
        <v>2.9480668249291864E-6</v>
      </c>
      <c r="S236">
        <v>1</v>
      </c>
      <c r="T236">
        <f t="shared" si="51"/>
        <v>2.9480668249291864E-6</v>
      </c>
      <c r="AA236">
        <v>13801.5</v>
      </c>
      <c r="AB236">
        <v>3.410111999255605E-2</v>
      </c>
      <c r="AC236" t="s">
        <v>2101</v>
      </c>
      <c r="AD236">
        <v>41641.5</v>
      </c>
      <c r="AE236">
        <v>3.2948780004517175E-2</v>
      </c>
      <c r="AG236">
        <v>23482.5</v>
      </c>
      <c r="AH236">
        <v>8.096900004602503E-3</v>
      </c>
      <c r="AK236">
        <v>14177</v>
      </c>
      <c r="AL236">
        <v>-3.7035999412182719E-4</v>
      </c>
    </row>
    <row r="237" spans="1:38" x14ac:dyDescent="0.2">
      <c r="A237" s="25" t="s">
        <v>2093</v>
      </c>
      <c r="B237" s="114" t="s">
        <v>2215</v>
      </c>
      <c r="C237" s="33">
        <v>44194.482799999998</v>
      </c>
      <c r="D237" s="33"/>
      <c r="E237">
        <f t="shared" si="52"/>
        <v>12726.991080688364</v>
      </c>
      <c r="F237">
        <f t="shared" si="48"/>
        <v>12727</v>
      </c>
      <c r="G237">
        <f t="shared" si="57"/>
        <v>-2.0843599995714612E-3</v>
      </c>
      <c r="J237">
        <f>G237</f>
        <v>-2.0843599995714612E-3</v>
      </c>
      <c r="P237">
        <f t="shared" si="56"/>
        <v>7.6334461983930966E-4</v>
      </c>
      <c r="Q237" s="7">
        <f t="shared" si="53"/>
        <v>29175.982799999998</v>
      </c>
      <c r="R237">
        <f t="shared" si="50"/>
        <v>8.1094215994134426E-6</v>
      </c>
      <c r="S237">
        <v>1</v>
      </c>
      <c r="T237">
        <f t="shared" si="51"/>
        <v>8.1094215994134426E-6</v>
      </c>
      <c r="AA237">
        <v>13698.5</v>
      </c>
      <c r="AB237">
        <v>1.5228000047500245E-3</v>
      </c>
      <c r="AC237" t="s">
        <v>2101</v>
      </c>
      <c r="AD237">
        <v>20164</v>
      </c>
      <c r="AE237">
        <v>9.5284799972432666E-3</v>
      </c>
      <c r="AG237">
        <v>23485.5</v>
      </c>
      <c r="AH237">
        <v>8.3648600048036315E-3</v>
      </c>
      <c r="AK237">
        <v>14313.5</v>
      </c>
      <c r="AL237">
        <v>-1.4817999908700585E-4</v>
      </c>
    </row>
    <row r="238" spans="1:38" x14ac:dyDescent="0.2">
      <c r="A238" s="25" t="s">
        <v>2093</v>
      </c>
      <c r="B238" s="114" t="s">
        <v>2212</v>
      </c>
      <c r="C238" s="33">
        <v>44195.5363</v>
      </c>
      <c r="D238" s="33"/>
      <c r="E238">
        <f t="shared" si="52"/>
        <v>12731.499176603878</v>
      </c>
      <c r="F238">
        <f t="shared" si="48"/>
        <v>12731.5</v>
      </c>
      <c r="G238">
        <f t="shared" si="57"/>
        <v>-1.9241999689256772E-4</v>
      </c>
      <c r="J238">
        <f>G238</f>
        <v>-1.9241999689256772E-4</v>
      </c>
      <c r="P238">
        <f t="shared" si="56"/>
        <v>7.6552385762145535E-4</v>
      </c>
      <c r="Q238" s="7">
        <f t="shared" si="53"/>
        <v>29177.0363</v>
      </c>
      <c r="R238">
        <f t="shared" si="50"/>
        <v>9.1765642840118385E-7</v>
      </c>
      <c r="S238">
        <v>1</v>
      </c>
      <c r="T238">
        <f t="shared" si="51"/>
        <v>9.1765642840118385E-7</v>
      </c>
      <c r="AG238">
        <v>23486</v>
      </c>
      <c r="AH238">
        <v>8.499520001350902E-3</v>
      </c>
      <c r="AK238">
        <v>14575</v>
      </c>
      <c r="AL238">
        <v>2.7389999959268607E-3</v>
      </c>
    </row>
    <row r="239" spans="1:38" x14ac:dyDescent="0.2">
      <c r="A239" s="25" t="s">
        <v>2093</v>
      </c>
      <c r="B239" s="114" t="s">
        <v>2215</v>
      </c>
      <c r="C239" s="33">
        <v>44200.326200000003</v>
      </c>
      <c r="D239" s="33"/>
      <c r="E239">
        <f t="shared" si="52"/>
        <v>12751.995928977585</v>
      </c>
      <c r="F239">
        <f t="shared" si="48"/>
        <v>12752</v>
      </c>
      <c r="G239">
        <f t="shared" si="57"/>
        <v>-9.5135999436024576E-4</v>
      </c>
      <c r="J239">
        <f>G239</f>
        <v>-9.5135999436024576E-4</v>
      </c>
      <c r="P239">
        <f t="shared" si="56"/>
        <v>7.7546549735574288E-4</v>
      </c>
      <c r="Q239" s="7">
        <f t="shared" si="53"/>
        <v>29181.826200000003</v>
      </c>
      <c r="R239">
        <f t="shared" si="50"/>
        <v>2.9819262788401661E-6</v>
      </c>
      <c r="S239">
        <v>1</v>
      </c>
      <c r="T239">
        <f t="shared" si="51"/>
        <v>2.9819262788401661E-6</v>
      </c>
      <c r="AB239">
        <v>2.2551440000825096E-2</v>
      </c>
      <c r="AC239" t="s">
        <v>2101</v>
      </c>
      <c r="AD239">
        <v>41101</v>
      </c>
      <c r="AE239">
        <v>3.2761319998826366E-2</v>
      </c>
      <c r="AG239">
        <v>23659.5</v>
      </c>
      <c r="AH239">
        <v>7.7565399988088757E-3</v>
      </c>
      <c r="AK239">
        <v>14622</v>
      </c>
      <c r="AL239">
        <v>2.2770399955334142E-3</v>
      </c>
    </row>
    <row r="240" spans="1:38" x14ac:dyDescent="0.2">
      <c r="A240" s="25" t="s">
        <v>2123</v>
      </c>
      <c r="B240" s="114" t="s">
        <v>2212</v>
      </c>
      <c r="C240" s="33">
        <v>44202.313000000002</v>
      </c>
      <c r="D240" s="33"/>
      <c r="E240">
        <f t="shared" si="52"/>
        <v>12760.497765678985</v>
      </c>
      <c r="F240">
        <f t="shared" si="48"/>
        <v>12760.5</v>
      </c>
      <c r="G240">
        <f t="shared" si="57"/>
        <v>-5.2213999879313633E-4</v>
      </c>
      <c r="I240">
        <f t="shared" ref="I240:I250" si="58">+G240</f>
        <v>-5.2213999879313633E-4</v>
      </c>
      <c r="P240">
        <f t="shared" si="56"/>
        <v>7.795943747751677E-4</v>
      </c>
      <c r="Q240" s="7">
        <f t="shared" si="53"/>
        <v>29183.813000000002</v>
      </c>
      <c r="R240">
        <f t="shared" si="50"/>
        <v>1.6945123793292649E-6</v>
      </c>
      <c r="S240">
        <v>0.1</v>
      </c>
      <c r="T240">
        <f t="shared" si="51"/>
        <v>1.6945123793292649E-7</v>
      </c>
      <c r="AA240">
        <v>20343.5</v>
      </c>
      <c r="AB240">
        <v>3.2948780004517175E-2</v>
      </c>
      <c r="AC240" t="s">
        <v>2101</v>
      </c>
      <c r="AD240">
        <v>48287</v>
      </c>
      <c r="AE240">
        <v>5.313484000362223E-2</v>
      </c>
      <c r="AF240" t="s">
        <v>2097</v>
      </c>
      <c r="AG240">
        <v>23723.5</v>
      </c>
      <c r="AH240">
        <v>7.5530199974309653E-3</v>
      </c>
      <c r="AK240">
        <v>14831.5</v>
      </c>
      <c r="AL240">
        <v>7.9580000601708889E-5</v>
      </c>
    </row>
    <row r="241" spans="1:38" x14ac:dyDescent="0.2">
      <c r="A241" s="25" t="s">
        <v>2124</v>
      </c>
      <c r="B241" s="114"/>
      <c r="C241" s="33">
        <v>44264.353000000003</v>
      </c>
      <c r="D241" s="33"/>
      <c r="E241">
        <f t="shared" si="52"/>
        <v>13025.976902459282</v>
      </c>
      <c r="F241">
        <f t="shared" si="48"/>
        <v>13026</v>
      </c>
      <c r="G241">
        <f t="shared" si="57"/>
        <v>-5.3976799972588196E-3</v>
      </c>
      <c r="I241">
        <f t="shared" si="58"/>
        <v>-5.3976799972588196E-3</v>
      </c>
      <c r="P241">
        <f t="shared" si="56"/>
        <v>9.1054844516913003E-4</v>
      </c>
      <c r="Q241" s="7">
        <f t="shared" si="53"/>
        <v>29245.853000000003</v>
      </c>
      <c r="R241">
        <f t="shared" si="50"/>
        <v>3.979374608185695E-5</v>
      </c>
      <c r="S241">
        <v>0.1</v>
      </c>
      <c r="T241">
        <f t="shared" si="51"/>
        <v>3.9793746081856948E-6</v>
      </c>
      <c r="AA241">
        <v>20446.5</v>
      </c>
      <c r="AB241">
        <v>1.0105599998496473E-2</v>
      </c>
      <c r="AC241" t="s">
        <v>2101</v>
      </c>
      <c r="AD241">
        <v>31229.5</v>
      </c>
      <c r="AE241">
        <v>2.3308940006245393E-2</v>
      </c>
      <c r="AF241" t="s">
        <v>2097</v>
      </c>
      <c r="AG241">
        <v>23959</v>
      </c>
      <c r="AH241">
        <v>1.2397880003845785E-2</v>
      </c>
      <c r="AK241">
        <v>15230.5</v>
      </c>
      <c r="AL241">
        <v>-5.5017400009091944E-3</v>
      </c>
    </row>
    <row r="242" spans="1:38" x14ac:dyDescent="0.2">
      <c r="A242" s="25" t="s">
        <v>2124</v>
      </c>
      <c r="B242" s="114"/>
      <c r="C242" s="33">
        <v>44297.302000000003</v>
      </c>
      <c r="D242" s="33"/>
      <c r="E242">
        <f t="shared" si="52"/>
        <v>13166.970972055899</v>
      </c>
      <c r="F242">
        <f t="shared" si="48"/>
        <v>13167</v>
      </c>
      <c r="G242">
        <f t="shared" si="57"/>
        <v>-6.7835599984391592E-3</v>
      </c>
      <c r="I242">
        <f t="shared" si="58"/>
        <v>-6.7835599984391592E-3</v>
      </c>
      <c r="P242">
        <f t="shared" si="56"/>
        <v>9.8166049979726919E-4</v>
      </c>
      <c r="Q242" s="7">
        <f t="shared" si="53"/>
        <v>29278.802000000003</v>
      </c>
      <c r="R242">
        <f t="shared" si="50"/>
        <v>6.0298649386231208E-5</v>
      </c>
      <c r="S242">
        <v>0.1</v>
      </c>
      <c r="T242">
        <f t="shared" si="51"/>
        <v>6.0298649386231208E-6</v>
      </c>
      <c r="AA242">
        <v>20450.5</v>
      </c>
      <c r="AF242" t="s">
        <v>2097</v>
      </c>
      <c r="AG242">
        <v>24657.5</v>
      </c>
      <c r="AH242">
        <v>1.4457900004344992E-2</v>
      </c>
      <c r="AK242">
        <v>15290</v>
      </c>
      <c r="AL242">
        <v>-9.7199997981078923E-5</v>
      </c>
    </row>
    <row r="243" spans="1:38" x14ac:dyDescent="0.2">
      <c r="A243" s="25" t="s">
        <v>2124</v>
      </c>
      <c r="B243" s="114" t="s">
        <v>2212</v>
      </c>
      <c r="C243" s="33">
        <v>44299.294999999998</v>
      </c>
      <c r="D243" s="33"/>
      <c r="E243">
        <f t="shared" si="52"/>
        <v>13175.499339554315</v>
      </c>
      <c r="F243">
        <f t="shared" si="48"/>
        <v>13175.5</v>
      </c>
      <c r="G243">
        <f t="shared" si="57"/>
        <v>-1.5433999942615628E-4</v>
      </c>
      <c r="I243">
        <f t="shared" si="58"/>
        <v>-1.5433999942615628E-4</v>
      </c>
      <c r="P243">
        <f t="shared" si="56"/>
        <v>9.859821122311682E-4</v>
      </c>
      <c r="Q243" s="7">
        <f t="shared" si="53"/>
        <v>29280.794999999998</v>
      </c>
      <c r="R243">
        <f t="shared" si="50"/>
        <v>1.3003345183346197E-6</v>
      </c>
      <c r="S243">
        <v>0.1</v>
      </c>
      <c r="T243">
        <f t="shared" si="51"/>
        <v>1.3003345183346198E-7</v>
      </c>
      <c r="AA243">
        <v>20651</v>
      </c>
      <c r="AB243">
        <v>2.9445439999108203E-2</v>
      </c>
      <c r="AC243" t="s">
        <v>2101</v>
      </c>
      <c r="AD243">
        <v>39437</v>
      </c>
      <c r="AE243">
        <v>3.2052839997049887E-2</v>
      </c>
      <c r="AF243" t="s">
        <v>2097</v>
      </c>
      <c r="AG243">
        <v>24901</v>
      </c>
      <c r="AH243">
        <v>1.4777320000575855E-2</v>
      </c>
      <c r="AK243">
        <v>15388.5</v>
      </c>
      <c r="AL243">
        <v>7.3708199997781776E-3</v>
      </c>
    </row>
    <row r="244" spans="1:38" x14ac:dyDescent="0.2">
      <c r="A244" s="25" t="s">
        <v>2125</v>
      </c>
      <c r="B244" s="114"/>
      <c r="C244" s="33">
        <v>44304.317999999999</v>
      </c>
      <c r="D244" s="33"/>
      <c r="E244">
        <f t="shared" si="52"/>
        <v>13196.993564313305</v>
      </c>
      <c r="F244">
        <f t="shared" si="48"/>
        <v>13197</v>
      </c>
      <c r="G244">
        <f t="shared" si="57"/>
        <v>-1.5039599966257811E-3</v>
      </c>
      <c r="I244">
        <f t="shared" si="58"/>
        <v>-1.5039599966257811E-3</v>
      </c>
      <c r="P244">
        <f t="shared" si="56"/>
        <v>9.9693087027046641E-4</v>
      </c>
      <c r="Q244" s="7">
        <f t="shared" si="53"/>
        <v>29285.817999999999</v>
      </c>
      <c r="R244">
        <f t="shared" si="50"/>
        <v>6.2544551281250643E-6</v>
      </c>
      <c r="S244">
        <v>0.1</v>
      </c>
      <c r="T244">
        <f t="shared" si="51"/>
        <v>6.2544551281250651E-7</v>
      </c>
      <c r="AA244">
        <v>20921</v>
      </c>
      <c r="AB244">
        <v>2.4494199999026023E-2</v>
      </c>
      <c r="AC244" t="s">
        <v>2101</v>
      </c>
      <c r="AD244">
        <v>38910.5</v>
      </c>
      <c r="AE244">
        <v>3.6195859996951185E-2</v>
      </c>
      <c r="AF244" t="s">
        <v>2097</v>
      </c>
      <c r="AG244">
        <v>24969.5</v>
      </c>
      <c r="AH244">
        <v>5.9657399979187176E-3</v>
      </c>
      <c r="AK244">
        <v>15508</v>
      </c>
      <c r="AL244">
        <v>2.3345599984168075E-3</v>
      </c>
    </row>
    <row r="245" spans="1:38" x14ac:dyDescent="0.2">
      <c r="A245" s="25" t="s">
        <v>2126</v>
      </c>
      <c r="B245" s="114"/>
      <c r="C245" s="33">
        <v>44375.593999999997</v>
      </c>
      <c r="D245" s="33"/>
      <c r="E245">
        <f t="shared" si="52"/>
        <v>13501.99503035379</v>
      </c>
      <c r="F245">
        <f t="shared" si="48"/>
        <v>13502</v>
      </c>
      <c r="G245">
        <f t="shared" si="57"/>
        <v>-1.161359999969136E-3</v>
      </c>
      <c r="I245">
        <f t="shared" si="58"/>
        <v>-1.161359999969136E-3</v>
      </c>
      <c r="P245">
        <f t="shared" si="56"/>
        <v>1.1549709478895563E-3</v>
      </c>
      <c r="Q245" s="7">
        <f t="shared" si="53"/>
        <v>29357.093999999997</v>
      </c>
      <c r="R245">
        <f t="shared" si="50"/>
        <v>5.3653890600079477E-6</v>
      </c>
      <c r="S245">
        <v>0.1</v>
      </c>
      <c r="T245">
        <f t="shared" si="51"/>
        <v>5.365389060007948E-7</v>
      </c>
      <c r="AA245">
        <v>20938</v>
      </c>
      <c r="AB245">
        <v>4.9369579995982349E-2</v>
      </c>
      <c r="AC245" t="s">
        <v>2101</v>
      </c>
      <c r="AD245">
        <v>50340</v>
      </c>
      <c r="AE245">
        <v>5.9568800003034994E-2</v>
      </c>
      <c r="AF245" t="s">
        <v>2097</v>
      </c>
      <c r="AG245">
        <v>25029</v>
      </c>
      <c r="AH245">
        <v>9.370280007715337E-3</v>
      </c>
      <c r="AK245">
        <v>15598</v>
      </c>
      <c r="AL245">
        <v>-1.8266400002175942E-3</v>
      </c>
    </row>
    <row r="246" spans="1:38" x14ac:dyDescent="0.2">
      <c r="A246" s="25" t="s">
        <v>2126</v>
      </c>
      <c r="B246" s="114" t="s">
        <v>2212</v>
      </c>
      <c r="C246" s="33">
        <v>44388.561999999998</v>
      </c>
      <c r="D246" s="33"/>
      <c r="E246">
        <f t="shared" si="52"/>
        <v>13557.487187764607</v>
      </c>
      <c r="F246">
        <f t="shared" si="48"/>
        <v>13557.5</v>
      </c>
      <c r="G246">
        <f t="shared" si="57"/>
        <v>-2.994100002979394E-3</v>
      </c>
      <c r="I246">
        <f t="shared" si="58"/>
        <v>-2.994100002979394E-3</v>
      </c>
      <c r="P246">
        <f t="shared" si="56"/>
        <v>1.1842756505920375E-3</v>
      </c>
      <c r="Q246" s="7">
        <f t="shared" si="53"/>
        <v>29370.061999999998</v>
      </c>
      <c r="R246">
        <f t="shared" si="50"/>
        <v>1.7458823102358483E-5</v>
      </c>
      <c r="S246">
        <v>0.1</v>
      </c>
      <c r="T246">
        <f t="shared" si="51"/>
        <v>1.7458823102358484E-6</v>
      </c>
      <c r="AA246">
        <v>20942.5</v>
      </c>
      <c r="AB246">
        <v>7.9847599990898743E-3</v>
      </c>
      <c r="AC246" t="s">
        <v>2101</v>
      </c>
      <c r="AD246">
        <v>19980</v>
      </c>
      <c r="AE246">
        <v>1.6135999976540916E-3</v>
      </c>
      <c r="AF246" t="s">
        <v>2097</v>
      </c>
      <c r="AG246">
        <v>25170</v>
      </c>
      <c r="AH246">
        <v>9.9843999996664934E-3</v>
      </c>
      <c r="AK246">
        <v>15615</v>
      </c>
      <c r="AL246">
        <v>3.4318000034545548E-3</v>
      </c>
    </row>
    <row r="247" spans="1:38" x14ac:dyDescent="0.2">
      <c r="A247" s="25" t="s">
        <v>2126</v>
      </c>
      <c r="B247" s="114" t="s">
        <v>2212</v>
      </c>
      <c r="C247" s="33">
        <v>44406.555</v>
      </c>
      <c r="D247" s="33"/>
      <c r="E247">
        <f t="shared" si="52"/>
        <v>13634.482128256039</v>
      </c>
      <c r="F247">
        <f t="shared" si="48"/>
        <v>13634.5</v>
      </c>
      <c r="G247">
        <f t="shared" si="57"/>
        <v>-4.1764599955058657E-3</v>
      </c>
      <c r="I247">
        <f t="shared" si="58"/>
        <v>-4.1764599955058657E-3</v>
      </c>
      <c r="P247">
        <f t="shared" si="56"/>
        <v>1.2252113468428829E-3</v>
      </c>
      <c r="Q247" s="7">
        <f t="shared" si="53"/>
        <v>29388.055</v>
      </c>
      <c r="R247">
        <f t="shared" si="50"/>
        <v>2.9178053290751732E-5</v>
      </c>
      <c r="S247">
        <v>0.1</v>
      </c>
      <c r="T247">
        <f t="shared" si="51"/>
        <v>2.9178053290751733E-6</v>
      </c>
      <c r="AA247">
        <v>20972.5</v>
      </c>
      <c r="AB247">
        <v>3.2432000007247552E-3</v>
      </c>
      <c r="AC247" t="s">
        <v>2101</v>
      </c>
      <c r="AD247">
        <v>20040</v>
      </c>
      <c r="AE247">
        <v>1.7279999883612618E-4</v>
      </c>
      <c r="AF247" t="s">
        <v>2097</v>
      </c>
      <c r="AG247">
        <v>25230</v>
      </c>
      <c r="AH247">
        <v>1.5543599998636637E-2</v>
      </c>
      <c r="AK247">
        <v>15726</v>
      </c>
      <c r="AL247">
        <v>-1.2336799991317093E-3</v>
      </c>
    </row>
    <row r="248" spans="1:38" x14ac:dyDescent="0.2">
      <c r="A248" s="25" t="s">
        <v>2126</v>
      </c>
      <c r="B248" s="114" t="s">
        <v>2212</v>
      </c>
      <c r="C248" s="33">
        <v>44421.51</v>
      </c>
      <c r="D248" s="33"/>
      <c r="E248">
        <f t="shared" si="52"/>
        <v>13698.476978200426</v>
      </c>
      <c r="F248">
        <f t="shared" si="48"/>
        <v>13698.5</v>
      </c>
      <c r="G248">
        <f t="shared" si="57"/>
        <v>-5.3799800007254817E-3</v>
      </c>
      <c r="I248">
        <f t="shared" si="58"/>
        <v>-5.3799800007254817E-3</v>
      </c>
      <c r="P248">
        <f t="shared" si="56"/>
        <v>1.2594823476261884E-3</v>
      </c>
      <c r="Q248" s="7">
        <f t="shared" si="53"/>
        <v>29403.010000000002</v>
      </c>
      <c r="R248">
        <f t="shared" si="50"/>
        <v>4.408246027517947E-5</v>
      </c>
      <c r="S248">
        <v>0.1</v>
      </c>
      <c r="T248">
        <f t="shared" si="51"/>
        <v>4.4082460275179469E-6</v>
      </c>
      <c r="AA248">
        <v>21508</v>
      </c>
      <c r="AB248">
        <v>4.8674919999029953E-2</v>
      </c>
      <c r="AC248" t="s">
        <v>2101</v>
      </c>
      <c r="AD248">
        <v>50327.5</v>
      </c>
      <c r="AE248">
        <v>5.9802300005685538E-2</v>
      </c>
      <c r="AF248" t="s">
        <v>2097</v>
      </c>
      <c r="AG248">
        <v>25371</v>
      </c>
      <c r="AH248">
        <v>1.3157720000890549E-2</v>
      </c>
      <c r="AK248">
        <v>15773</v>
      </c>
      <c r="AL248">
        <v>-1.6956399995251559E-3</v>
      </c>
    </row>
    <row r="249" spans="1:38" x14ac:dyDescent="0.2">
      <c r="A249" s="25" t="s">
        <v>2127</v>
      </c>
      <c r="B249" s="114" t="s">
        <v>2212</v>
      </c>
      <c r="C249" s="33">
        <v>44437.521000000001</v>
      </c>
      <c r="D249" s="33"/>
      <c r="E249">
        <f t="shared" si="52"/>
        <v>13766.990621962335</v>
      </c>
      <c r="F249">
        <f t="shared" si="48"/>
        <v>13767</v>
      </c>
      <c r="G249">
        <f t="shared" si="57"/>
        <v>-2.1915600009378977E-3</v>
      </c>
      <c r="I249">
        <f t="shared" si="58"/>
        <v>-2.1915600009378977E-3</v>
      </c>
      <c r="P249">
        <f t="shared" si="56"/>
        <v>1.2964109815432985E-3</v>
      </c>
      <c r="Q249" s="7">
        <f t="shared" si="53"/>
        <v>29419.021000000001</v>
      </c>
      <c r="R249">
        <f t="shared" si="50"/>
        <v>1.2165941574630841E-5</v>
      </c>
      <c r="S249">
        <v>0.1</v>
      </c>
      <c r="T249">
        <f t="shared" si="51"/>
        <v>1.2165941574630841E-6</v>
      </c>
      <c r="AA249">
        <v>21606</v>
      </c>
      <c r="AB249">
        <v>3.2089280000946019E-2</v>
      </c>
      <c r="AC249" t="s">
        <v>2101</v>
      </c>
      <c r="AD249">
        <v>39650.5</v>
      </c>
      <c r="AE249">
        <v>3.309265999996569E-2</v>
      </c>
      <c r="AF249" t="s">
        <v>2097</v>
      </c>
      <c r="AG249">
        <v>25486.5</v>
      </c>
      <c r="AH249">
        <v>1.3884179999877233E-2</v>
      </c>
      <c r="AK249">
        <v>16188</v>
      </c>
      <c r="AL249">
        <v>2.6721600006567314E-3</v>
      </c>
    </row>
    <row r="250" spans="1:38" x14ac:dyDescent="0.2">
      <c r="A250" s="25" t="s">
        <v>2127</v>
      </c>
      <c r="B250" s="114"/>
      <c r="C250" s="33">
        <v>44441.495000000003</v>
      </c>
      <c r="D250" s="33"/>
      <c r="E250">
        <f t="shared" si="52"/>
        <v>13783.996007029476</v>
      </c>
      <c r="F250">
        <f t="shared" si="48"/>
        <v>13784</v>
      </c>
      <c r="G250">
        <f t="shared" si="57"/>
        <v>-9.3311999808065593E-4</v>
      </c>
      <c r="I250">
        <f t="shared" si="58"/>
        <v>-9.3311999808065593E-4</v>
      </c>
      <c r="P250">
        <f t="shared" si="56"/>
        <v>1.305615460061678E-3</v>
      </c>
      <c r="Q250" s="7">
        <f t="shared" si="53"/>
        <v>29422.995000000003</v>
      </c>
      <c r="R250">
        <f t="shared" si="50"/>
        <v>5.0119364515437659E-6</v>
      </c>
      <c r="S250">
        <v>0.1</v>
      </c>
      <c r="T250">
        <f t="shared" si="51"/>
        <v>5.0119364515437662E-7</v>
      </c>
      <c r="AA250">
        <v>21785.5</v>
      </c>
      <c r="AB250">
        <v>3.3735919998434838E-2</v>
      </c>
      <c r="AC250" t="s">
        <v>2101</v>
      </c>
      <c r="AD250">
        <v>43853</v>
      </c>
      <c r="AE250">
        <v>4.1409960002056323E-2</v>
      </c>
      <c r="AF250" t="s">
        <v>2097</v>
      </c>
      <c r="AG250">
        <v>25568</v>
      </c>
      <c r="AH250">
        <v>1.0093760000017937E-2</v>
      </c>
      <c r="AK250">
        <v>16325</v>
      </c>
      <c r="AL250">
        <v>-2.9510000022128224E-3</v>
      </c>
    </row>
    <row r="251" spans="1:38" x14ac:dyDescent="0.2">
      <c r="A251" s="160" t="s">
        <v>789</v>
      </c>
      <c r="B251" s="161" t="s">
        <v>2212</v>
      </c>
      <c r="C251" s="160">
        <v>44442.531000000003</v>
      </c>
      <c r="D251" s="160" t="s">
        <v>18</v>
      </c>
      <c r="E251">
        <f t="shared" si="52"/>
        <v>13788.429217630772</v>
      </c>
      <c r="F251">
        <f t="shared" si="48"/>
        <v>13788.5</v>
      </c>
      <c r="G251">
        <f t="shared" si="57"/>
        <v>-1.6541179997147992E-2</v>
      </c>
      <c r="I251">
        <f>G251</f>
        <v>-1.6541179997147992E-2</v>
      </c>
      <c r="O251">
        <f ca="1">+C$11+C$12*F251</f>
        <v>-3.6186198974544281E-2</v>
      </c>
      <c r="P251">
        <f t="shared" si="56"/>
        <v>1.3080545827754584E-3</v>
      </c>
      <c r="Q251" s="7">
        <f t="shared" si="53"/>
        <v>29424.031000000003</v>
      </c>
      <c r="R251">
        <f t="shared" si="50"/>
        <v>3.1859517508913511E-4</v>
      </c>
      <c r="S251">
        <v>0.1</v>
      </c>
      <c r="T251">
        <f t="shared" si="51"/>
        <v>3.1859517508913511E-5</v>
      </c>
      <c r="AB251">
        <v>2.9937600003904663E-2</v>
      </c>
      <c r="AC251" t="s">
        <v>2101</v>
      </c>
      <c r="AD251">
        <v>39154.5</v>
      </c>
      <c r="AE251">
        <v>3.5669939999934286E-2</v>
      </c>
    </row>
    <row r="252" spans="1:38" x14ac:dyDescent="0.2">
      <c r="A252" s="25" t="s">
        <v>2127</v>
      </c>
      <c r="B252" s="114" t="s">
        <v>2212</v>
      </c>
      <c r="C252" s="33">
        <v>44443.531000000003</v>
      </c>
      <c r="D252" s="33"/>
      <c r="E252">
        <f t="shared" si="52"/>
        <v>13792.708378442834</v>
      </c>
      <c r="F252">
        <f t="shared" si="48"/>
        <v>13792.5</v>
      </c>
      <c r="P252">
        <f t="shared" si="56"/>
        <v>1.3102236206978188E-3</v>
      </c>
      <c r="Q252" s="7">
        <f t="shared" si="53"/>
        <v>29425.031000000003</v>
      </c>
      <c r="R252">
        <f t="shared" si="50"/>
        <v>1.7166859362345017E-6</v>
      </c>
      <c r="T252">
        <f t="shared" si="51"/>
        <v>0</v>
      </c>
      <c r="U252" s="17">
        <v>4.8696100006054621E-2</v>
      </c>
      <c r="AA252">
        <v>53237.5</v>
      </c>
      <c r="AB252">
        <v>1.7850060001364909E-2</v>
      </c>
      <c r="AC252" t="s">
        <v>2101</v>
      </c>
      <c r="AD252">
        <v>36240</v>
      </c>
      <c r="AE252">
        <v>2.7156800002558157E-2</v>
      </c>
      <c r="AF252" t="s">
        <v>2097</v>
      </c>
      <c r="AG252">
        <v>26245</v>
      </c>
      <c r="AH252">
        <v>1.2503400001151022E-2</v>
      </c>
      <c r="AK252">
        <v>16685.5</v>
      </c>
      <c r="AL252">
        <v>-7.4411399982636794E-3</v>
      </c>
    </row>
    <row r="253" spans="1:38" x14ac:dyDescent="0.2">
      <c r="A253" s="25" t="s">
        <v>2127</v>
      </c>
      <c r="B253" s="114" t="s">
        <v>2212</v>
      </c>
      <c r="C253" s="33">
        <v>44445.576000000001</v>
      </c>
      <c r="D253" s="33"/>
      <c r="E253">
        <f t="shared" si="52"/>
        <v>13801.459262303493</v>
      </c>
      <c r="F253">
        <f t="shared" si="48"/>
        <v>13801.5</v>
      </c>
      <c r="G253">
        <f t="shared" ref="G253:G259" si="59">C253-(C$7+F253*C$8)</f>
        <v>-9.5200200012186542E-3</v>
      </c>
      <c r="I253">
        <f t="shared" ref="I253:I259" si="60">+G253</f>
        <v>-9.5200200012186542E-3</v>
      </c>
      <c r="P253">
        <f t="shared" si="56"/>
        <v>1.3151071523373296E-3</v>
      </c>
      <c r="Q253" s="7">
        <f t="shared" si="53"/>
        <v>29427.076000000001</v>
      </c>
      <c r="R253">
        <f t="shared" si="50"/>
        <v>1.1739998043372619E-4</v>
      </c>
      <c r="S253">
        <v>0.1</v>
      </c>
      <c r="T253">
        <f t="shared" si="51"/>
        <v>1.1739998043372621E-5</v>
      </c>
      <c r="AA253">
        <v>22179</v>
      </c>
      <c r="AB253">
        <v>4.0156240000214893E-2</v>
      </c>
      <c r="AC253" t="s">
        <v>2101</v>
      </c>
      <c r="AD253">
        <v>46831.5</v>
      </c>
      <c r="AE253">
        <v>4.9369579995982349E-2</v>
      </c>
      <c r="AF253" t="s">
        <v>2097</v>
      </c>
      <c r="AG253">
        <v>26364.5</v>
      </c>
      <c r="AH253">
        <v>1.0467139996762853E-2</v>
      </c>
      <c r="AK253">
        <v>16878</v>
      </c>
      <c r="AL253">
        <v>-6.8970400025136769E-3</v>
      </c>
    </row>
    <row r="254" spans="1:38" x14ac:dyDescent="0.2">
      <c r="A254" s="25" t="s">
        <v>2127</v>
      </c>
      <c r="B254" s="114"/>
      <c r="C254" s="33">
        <v>44452.474000000002</v>
      </c>
      <c r="D254" s="33"/>
      <c r="E254">
        <f t="shared" si="52"/>
        <v>13830.976913585097</v>
      </c>
      <c r="F254">
        <f t="shared" si="48"/>
        <v>13831</v>
      </c>
      <c r="G254">
        <f t="shared" si="59"/>
        <v>-5.3950799992890097E-3</v>
      </c>
      <c r="I254">
        <f t="shared" si="60"/>
        <v>-5.3950799992890097E-3</v>
      </c>
      <c r="P254">
        <f t="shared" si="56"/>
        <v>1.3311453112912356E-3</v>
      </c>
      <c r="Q254" s="7">
        <f t="shared" si="53"/>
        <v>29433.974000000002</v>
      </c>
      <c r="R254">
        <f t="shared" si="50"/>
        <v>4.524210692869032E-5</v>
      </c>
      <c r="S254">
        <v>0.1</v>
      </c>
      <c r="T254">
        <f t="shared" si="51"/>
        <v>4.5242106928690321E-6</v>
      </c>
      <c r="AA254">
        <v>22341.5</v>
      </c>
      <c r="AB254">
        <v>2.361595999536803E-2</v>
      </c>
      <c r="AC254" t="s">
        <v>2101</v>
      </c>
      <c r="AD254">
        <v>38616</v>
      </c>
      <c r="AE254">
        <v>3.410111999255605E-2</v>
      </c>
      <c r="AF254" t="s">
        <v>2097</v>
      </c>
      <c r="AG254">
        <v>26429</v>
      </c>
      <c r="AH254">
        <v>7.4182799944537692E-3</v>
      </c>
      <c r="AK254">
        <v>16997</v>
      </c>
      <c r="AL254">
        <v>-2.0879600051557645E-3</v>
      </c>
    </row>
    <row r="255" spans="1:38" x14ac:dyDescent="0.2">
      <c r="A255" s="25" t="s">
        <v>2127</v>
      </c>
      <c r="B255" s="114" t="s">
        <v>2212</v>
      </c>
      <c r="C255" s="33">
        <v>44470.358999999997</v>
      </c>
      <c r="D255" s="33"/>
      <c r="E255">
        <f t="shared" si="52"/>
        <v>13907.509704708795</v>
      </c>
      <c r="F255">
        <f t="shared" si="48"/>
        <v>13907.5</v>
      </c>
      <c r="G255">
        <f t="shared" si="59"/>
        <v>2.2678999957861379E-3</v>
      </c>
      <c r="I255">
        <f t="shared" si="60"/>
        <v>2.2678999957861379E-3</v>
      </c>
      <c r="P255">
        <f t="shared" si="56"/>
        <v>1.3729573204515648E-3</v>
      </c>
      <c r="Q255" s="7">
        <f t="shared" si="53"/>
        <v>29451.858999999997</v>
      </c>
      <c r="R255">
        <f t="shared" si="50"/>
        <v>8.0092239213500312E-7</v>
      </c>
      <c r="S255">
        <v>0.1</v>
      </c>
      <c r="T255">
        <f t="shared" si="51"/>
        <v>8.0092239213500312E-8</v>
      </c>
      <c r="AA255">
        <v>22342</v>
      </c>
      <c r="AB255">
        <v>1.7167120000522118E-2</v>
      </c>
      <c r="AC255" t="s">
        <v>2101</v>
      </c>
      <c r="AD255">
        <v>34973.5</v>
      </c>
      <c r="AE255">
        <v>2.6403020005091093E-2</v>
      </c>
      <c r="AF255" t="s">
        <v>2097</v>
      </c>
      <c r="AG255">
        <v>26497</v>
      </c>
      <c r="AH255">
        <v>1.845203999982914E-2</v>
      </c>
      <c r="AK255">
        <v>16997.5</v>
      </c>
      <c r="AL255">
        <v>-7.9332999957841821E-3</v>
      </c>
    </row>
    <row r="256" spans="1:38" x14ac:dyDescent="0.2">
      <c r="A256" s="25" t="s">
        <v>2127</v>
      </c>
      <c r="B256" s="114" t="s">
        <v>2212</v>
      </c>
      <c r="C256" s="33">
        <v>44474.328000000001</v>
      </c>
      <c r="D256" s="33"/>
      <c r="E256">
        <f t="shared" si="52"/>
        <v>13924.493693971886</v>
      </c>
      <c r="F256">
        <f t="shared" si="48"/>
        <v>13924.5</v>
      </c>
      <c r="G256">
        <f t="shared" si="59"/>
        <v>-1.4736599987372756E-3</v>
      </c>
      <c r="I256">
        <f t="shared" si="60"/>
        <v>-1.4736599987372756E-3</v>
      </c>
      <c r="P256">
        <f t="shared" si="56"/>
        <v>1.3822923014737204E-3</v>
      </c>
      <c r="Q256" s="7">
        <f t="shared" si="53"/>
        <v>29455.828000000001</v>
      </c>
      <c r="R256">
        <f t="shared" si="50"/>
        <v>8.1564635410804787E-6</v>
      </c>
      <c r="S256">
        <v>0.1</v>
      </c>
      <c r="T256">
        <f t="shared" si="51"/>
        <v>8.1564635410804793E-7</v>
      </c>
      <c r="AA256">
        <v>22342</v>
      </c>
      <c r="AB256">
        <v>3.3943479997105896E-2</v>
      </c>
      <c r="AC256" t="s">
        <v>2101</v>
      </c>
      <c r="AD256">
        <v>45049</v>
      </c>
      <c r="AE256">
        <v>4.4296680003753863E-2</v>
      </c>
      <c r="AF256" t="s">
        <v>2097</v>
      </c>
      <c r="AG256">
        <v>26556.5</v>
      </c>
      <c r="AH256">
        <v>9.8565799999050796E-3</v>
      </c>
      <c r="AK256">
        <v>17091.5</v>
      </c>
      <c r="AL256">
        <v>-8.5721999494126067E-4</v>
      </c>
    </row>
    <row r="257" spans="1:38" x14ac:dyDescent="0.2">
      <c r="A257" s="25" t="s">
        <v>2128</v>
      </c>
      <c r="B257" s="114" t="s">
        <v>2212</v>
      </c>
      <c r="C257" s="33">
        <v>44503.305999999997</v>
      </c>
      <c r="D257" s="33"/>
      <c r="E257">
        <f t="shared" si="52"/>
        <v>14048.495215983785</v>
      </c>
      <c r="F257">
        <f t="shared" si="48"/>
        <v>14048.5</v>
      </c>
      <c r="G257">
        <f t="shared" si="59"/>
        <v>-1.1179800058016554E-3</v>
      </c>
      <c r="I257">
        <f t="shared" si="60"/>
        <v>-1.1179800058016554E-3</v>
      </c>
      <c r="P257">
        <f t="shared" si="56"/>
        <v>1.450860395363616E-3</v>
      </c>
      <c r="Q257" s="7">
        <f t="shared" si="53"/>
        <v>29484.805999999997</v>
      </c>
      <c r="R257">
        <f t="shared" si="50"/>
        <v>6.5989410066589522E-6</v>
      </c>
      <c r="S257">
        <v>0.1</v>
      </c>
      <c r="T257">
        <f t="shared" si="51"/>
        <v>6.5989410066589528E-7</v>
      </c>
      <c r="AA257">
        <v>23223.5</v>
      </c>
      <c r="AB257">
        <v>3.309265999996569E-2</v>
      </c>
      <c r="AC257" t="s">
        <v>2101</v>
      </c>
      <c r="AD257">
        <v>46613.5</v>
      </c>
      <c r="AE257">
        <v>4.8867820005398244E-2</v>
      </c>
      <c r="AF257" t="s">
        <v>2097</v>
      </c>
      <c r="AG257">
        <v>26659</v>
      </c>
      <c r="AH257">
        <v>1.0561880000750534E-2</v>
      </c>
      <c r="AK257">
        <v>17219.5</v>
      </c>
      <c r="AL257">
        <v>7.3574000271037221E-4</v>
      </c>
    </row>
    <row r="258" spans="1:38" x14ac:dyDescent="0.2">
      <c r="A258" s="25" t="s">
        <v>2128</v>
      </c>
      <c r="B258" s="114"/>
      <c r="C258" s="33">
        <v>44512.305</v>
      </c>
      <c r="D258" s="33"/>
      <c r="E258">
        <f t="shared" si="52"/>
        <v>14087.00338413154</v>
      </c>
      <c r="F258">
        <f t="shared" si="48"/>
        <v>14087</v>
      </c>
      <c r="G258">
        <f t="shared" si="59"/>
        <v>7.9084000026341528E-4</v>
      </c>
      <c r="I258">
        <f t="shared" si="60"/>
        <v>7.9084000026341528E-4</v>
      </c>
      <c r="P258">
        <f t="shared" si="56"/>
        <v>1.4723205966027187E-3</v>
      </c>
      <c r="Q258" s="7">
        <f t="shared" si="53"/>
        <v>29493.805</v>
      </c>
      <c r="R258">
        <f t="shared" si="50"/>
        <v>4.6441580318697256E-7</v>
      </c>
      <c r="S258">
        <v>0.1</v>
      </c>
      <c r="T258">
        <f t="shared" si="51"/>
        <v>4.6441580318697256E-8</v>
      </c>
      <c r="AA258">
        <v>23266.5</v>
      </c>
      <c r="AB258">
        <v>4.9547820002771914E-2</v>
      </c>
      <c r="AC258" t="s">
        <v>2101</v>
      </c>
      <c r="AD258">
        <v>50075</v>
      </c>
      <c r="AE258">
        <v>5.7398999997531064E-2</v>
      </c>
      <c r="AF258" t="s">
        <v>2097</v>
      </c>
      <c r="AG258">
        <v>26685</v>
      </c>
      <c r="AH258">
        <v>1.0604199997032993E-2</v>
      </c>
      <c r="AK258">
        <v>17267.5</v>
      </c>
      <c r="AL258">
        <v>5.8309999440098181E-4</v>
      </c>
    </row>
    <row r="259" spans="1:38" x14ac:dyDescent="0.2">
      <c r="A259" s="25" t="s">
        <v>2129</v>
      </c>
      <c r="B259" s="114"/>
      <c r="C259" s="33">
        <v>44533.336000000003</v>
      </c>
      <c r="D259" s="33"/>
      <c r="E259">
        <f t="shared" si="52"/>
        <v>14176.998415170017</v>
      </c>
      <c r="F259">
        <f t="shared" si="48"/>
        <v>14177</v>
      </c>
      <c r="G259">
        <f t="shared" si="59"/>
        <v>-3.7035999412182719E-4</v>
      </c>
      <c r="I259">
        <f t="shared" si="60"/>
        <v>-3.7035999412182719E-4</v>
      </c>
      <c r="P259">
        <f t="shared" si="56"/>
        <v>1.5228032441633524E-3</v>
      </c>
      <c r="Q259" s="7">
        <f t="shared" si="53"/>
        <v>29514.836000000003</v>
      </c>
      <c r="R259">
        <f t="shared" si="50"/>
        <v>3.5840670467944278E-6</v>
      </c>
      <c r="S259">
        <v>0.1</v>
      </c>
      <c r="T259">
        <f t="shared" si="51"/>
        <v>3.5840670467944282E-7</v>
      </c>
      <c r="AA259">
        <v>23477</v>
      </c>
      <c r="AB259">
        <v>2.2089840000262484E-2</v>
      </c>
      <c r="AC259" t="s">
        <v>2101</v>
      </c>
      <c r="AD259">
        <v>35992</v>
      </c>
      <c r="AE259">
        <v>2.9445439999108203E-2</v>
      </c>
      <c r="AF259" t="s">
        <v>2097</v>
      </c>
      <c r="AG259">
        <v>26728</v>
      </c>
      <c r="AH259">
        <v>1.4904960000421852E-2</v>
      </c>
      <c r="AK259">
        <v>17322</v>
      </c>
      <c r="AL259">
        <v>3.4410399966873229E-3</v>
      </c>
    </row>
    <row r="260" spans="1:38" x14ac:dyDescent="0.2">
      <c r="A260" s="25" t="s">
        <v>2129</v>
      </c>
      <c r="B260" s="114" t="s">
        <v>2212</v>
      </c>
      <c r="C260" s="33">
        <v>44564.235000000001</v>
      </c>
      <c r="D260" s="33"/>
      <c r="E260">
        <f t="shared" si="52"/>
        <v>14309.220205101894</v>
      </c>
      <c r="F260">
        <f t="shared" si="48"/>
        <v>14309</v>
      </c>
      <c r="P260">
        <f t="shared" si="56"/>
        <v>1.5976450143579965E-3</v>
      </c>
      <c r="Q260" s="7">
        <f t="shared" si="53"/>
        <v>29545.735000000001</v>
      </c>
      <c r="R260">
        <f t="shared" si="50"/>
        <v>2.552469591902963E-6</v>
      </c>
      <c r="T260">
        <f t="shared" si="51"/>
        <v>0</v>
      </c>
      <c r="U260" s="17">
        <v>5.1459880000038538E-2</v>
      </c>
      <c r="AA260">
        <v>53238</v>
      </c>
      <c r="AB260">
        <v>4.1409960002056323E-2</v>
      </c>
      <c r="AC260" t="s">
        <v>2101</v>
      </c>
      <c r="AD260">
        <v>49741.5</v>
      </c>
      <c r="AE260">
        <v>5.3440780000528321E-2</v>
      </c>
      <c r="AF260" t="s">
        <v>2097</v>
      </c>
      <c r="AG260">
        <v>26749</v>
      </c>
      <c r="AH260">
        <v>1.4400679996469989E-2</v>
      </c>
      <c r="AK260">
        <v>17356.5</v>
      </c>
      <c r="AL260">
        <v>4.1125799980363809E-3</v>
      </c>
    </row>
    <row r="261" spans="1:38" x14ac:dyDescent="0.2">
      <c r="A261" s="25" t="s">
        <v>2130</v>
      </c>
      <c r="B261" s="114" t="s">
        <v>2212</v>
      </c>
      <c r="C261" s="33">
        <v>44565.235000000001</v>
      </c>
      <c r="D261" s="33"/>
      <c r="E261">
        <f t="shared" si="52"/>
        <v>14313.499365913956</v>
      </c>
      <c r="F261">
        <f t="shared" si="48"/>
        <v>14313.5</v>
      </c>
      <c r="G261">
        <f t="shared" ref="G261:G272" si="61">C261-(C$7+F261*C$8)</f>
        <v>-1.4817999908700585E-4</v>
      </c>
      <c r="I261">
        <f t="shared" ref="I261:I272" si="62">+G261</f>
        <v>-1.4817999908700585E-4</v>
      </c>
      <c r="P261">
        <f t="shared" si="56"/>
        <v>1.6002132189914644E-3</v>
      </c>
      <c r="Q261" s="7">
        <f t="shared" si="53"/>
        <v>29546.735000000001</v>
      </c>
      <c r="R261">
        <f t="shared" si="50"/>
        <v>3.0568788450227891E-6</v>
      </c>
      <c r="S261">
        <v>0.1</v>
      </c>
      <c r="T261">
        <f t="shared" si="51"/>
        <v>3.0568788450227892E-7</v>
      </c>
      <c r="AA261">
        <v>23482</v>
      </c>
      <c r="AB261">
        <v>3.7851920002140105E-2</v>
      </c>
      <c r="AC261" t="s">
        <v>2101</v>
      </c>
      <c r="AD261">
        <v>46797.5</v>
      </c>
      <c r="AE261">
        <v>4.9502699999720789E-2</v>
      </c>
      <c r="AG261">
        <v>26792.5</v>
      </c>
      <c r="AH261">
        <v>7.8560999972978607E-3</v>
      </c>
      <c r="AK261">
        <v>17587.5</v>
      </c>
      <c r="AL261">
        <v>-4.3449999793665484E-4</v>
      </c>
    </row>
    <row r="262" spans="1:38" x14ac:dyDescent="0.2">
      <c r="A262" s="25" t="s">
        <v>2131</v>
      </c>
      <c r="B262" s="114"/>
      <c r="C262" s="33">
        <v>44626.347999999998</v>
      </c>
      <c r="D262" s="33"/>
      <c r="E262">
        <f t="shared" si="52"/>
        <v>14575.011720621458</v>
      </c>
      <c r="F262">
        <f t="shared" si="48"/>
        <v>14575</v>
      </c>
      <c r="G262">
        <f t="shared" si="61"/>
        <v>2.7389999959268607E-3</v>
      </c>
      <c r="I262">
        <f t="shared" si="62"/>
        <v>2.7389999959268607E-3</v>
      </c>
      <c r="P262">
        <f t="shared" si="56"/>
        <v>1.7513547208932315E-3</v>
      </c>
      <c r="Q262" s="7">
        <f t="shared" si="53"/>
        <v>29607.847999999998</v>
      </c>
      <c r="R262">
        <f t="shared" si="50"/>
        <v>9.7544318929625303E-7</v>
      </c>
      <c r="S262">
        <v>0.1</v>
      </c>
      <c r="T262">
        <f t="shared" si="51"/>
        <v>9.7544318929625309E-8</v>
      </c>
      <c r="AA262">
        <v>23482.5</v>
      </c>
      <c r="AB262">
        <v>3.749076000531204E-2</v>
      </c>
      <c r="AC262" t="s">
        <v>2101</v>
      </c>
      <c r="AD262">
        <v>46832</v>
      </c>
      <c r="AE262">
        <v>5.0634239996725228E-2</v>
      </c>
      <c r="AF262" t="s">
        <v>2097</v>
      </c>
      <c r="AG262">
        <v>26800.5</v>
      </c>
      <c r="AH262">
        <v>1.333065999642713E-2</v>
      </c>
      <c r="AK262">
        <v>17814</v>
      </c>
      <c r="AL262">
        <v>-3.7352000072132796E-4</v>
      </c>
    </row>
    <row r="263" spans="1:38" x14ac:dyDescent="0.2">
      <c r="A263" s="25" t="s">
        <v>2132</v>
      </c>
      <c r="B263" s="114"/>
      <c r="C263" s="33">
        <v>44637.330999999998</v>
      </c>
      <c r="D263" s="33"/>
      <c r="E263">
        <f t="shared" si="52"/>
        <v>14622.00974382033</v>
      </c>
      <c r="F263">
        <f t="shared" si="48"/>
        <v>14622</v>
      </c>
      <c r="G263">
        <f t="shared" si="61"/>
        <v>2.2770399955334142E-3</v>
      </c>
      <c r="I263">
        <f t="shared" si="62"/>
        <v>2.2770399955334142E-3</v>
      </c>
      <c r="P263">
        <f t="shared" si="56"/>
        <v>1.7789158434574738E-3</v>
      </c>
      <c r="Q263" s="7">
        <f t="shared" si="53"/>
        <v>29618.830999999998</v>
      </c>
      <c r="R263">
        <f t="shared" si="50"/>
        <v>2.4812767088137453E-7</v>
      </c>
      <c r="S263">
        <v>0.1</v>
      </c>
      <c r="T263">
        <f t="shared" si="51"/>
        <v>2.4812767088137455E-8</v>
      </c>
      <c r="AA263">
        <v>23485.5</v>
      </c>
      <c r="AB263">
        <v>2.8997060006076936E-2</v>
      </c>
      <c r="AC263" t="s">
        <v>2101</v>
      </c>
      <c r="AD263">
        <v>46832</v>
      </c>
      <c r="AE263">
        <v>5.1154239998140838E-2</v>
      </c>
      <c r="AF263" t="s">
        <v>2097</v>
      </c>
      <c r="AG263">
        <v>26967</v>
      </c>
      <c r="AH263">
        <v>1.2832439999328926E-2</v>
      </c>
      <c r="AK263">
        <v>18256</v>
      </c>
      <c r="AL263">
        <v>-2.6540800026850775E-3</v>
      </c>
    </row>
    <row r="264" spans="1:38" x14ac:dyDescent="0.2">
      <c r="A264" s="25" t="s">
        <v>2132</v>
      </c>
      <c r="B264" s="114" t="s">
        <v>2212</v>
      </c>
      <c r="C264" s="33">
        <v>44686.286999999997</v>
      </c>
      <c r="D264" s="33"/>
      <c r="E264">
        <f t="shared" si="52"/>
        <v>14831.500340535606</v>
      </c>
      <c r="F264">
        <f t="shared" si="48"/>
        <v>14831.5</v>
      </c>
      <c r="G264">
        <f t="shared" si="61"/>
        <v>7.9580000601708889E-5</v>
      </c>
      <c r="I264">
        <f t="shared" si="62"/>
        <v>7.9580000601708889E-5</v>
      </c>
      <c r="P264">
        <f t="shared" si="56"/>
        <v>1.9032361115027497E-3</v>
      </c>
      <c r="Q264" s="7">
        <f t="shared" si="53"/>
        <v>29667.786999999997</v>
      </c>
      <c r="R264">
        <f t="shared" si="50"/>
        <v>3.3257216108267093E-6</v>
      </c>
      <c r="S264">
        <v>0.1</v>
      </c>
      <c r="T264">
        <f t="shared" si="51"/>
        <v>3.3257216108267097E-7</v>
      </c>
      <c r="AA264">
        <v>23486</v>
      </c>
      <c r="AB264">
        <v>4.9926659994525835E-2</v>
      </c>
      <c r="AC264" t="s">
        <v>2101</v>
      </c>
      <c r="AD264">
        <v>49826.5</v>
      </c>
      <c r="AE264">
        <v>5.7832980004604906E-2</v>
      </c>
      <c r="AF264" t="s">
        <v>2097</v>
      </c>
      <c r="AG264">
        <v>26984.5</v>
      </c>
      <c r="AH264">
        <v>1.4245539998228196E-2</v>
      </c>
      <c r="AK264">
        <v>18333</v>
      </c>
      <c r="AL264">
        <v>-1.8364400020800531E-3</v>
      </c>
    </row>
    <row r="265" spans="1:38" x14ac:dyDescent="0.2">
      <c r="A265" s="25" t="s">
        <v>2133</v>
      </c>
      <c r="B265" s="114" t="s">
        <v>2212</v>
      </c>
      <c r="C265" s="33">
        <v>44779.523999999998</v>
      </c>
      <c r="D265" s="33"/>
      <c r="E265">
        <f t="shared" si="52"/>
        <v>15230.476457169785</v>
      </c>
      <c r="F265">
        <f t="shared" si="48"/>
        <v>15230.5</v>
      </c>
      <c r="G265">
        <f t="shared" si="61"/>
        <v>-5.5017400009091944E-3</v>
      </c>
      <c r="I265">
        <f t="shared" si="62"/>
        <v>-5.5017400009091944E-3</v>
      </c>
      <c r="P265">
        <f t="shared" si="56"/>
        <v>2.1466411669786144E-3</v>
      </c>
      <c r="Q265" s="7">
        <f t="shared" si="53"/>
        <v>29761.023999999998</v>
      </c>
      <c r="R265">
        <f t="shared" si="50"/>
        <v>5.8497734489300881E-5</v>
      </c>
      <c r="S265">
        <v>0.1</v>
      </c>
      <c r="T265">
        <f t="shared" si="51"/>
        <v>5.8497734489300885E-6</v>
      </c>
      <c r="AA265">
        <v>23659.5</v>
      </c>
      <c r="AB265">
        <v>4.8867820005398244E-2</v>
      </c>
      <c r="AC265" t="s">
        <v>2101</v>
      </c>
      <c r="AD265">
        <v>49827</v>
      </c>
      <c r="AE265">
        <v>5.7287639996502548E-2</v>
      </c>
      <c r="AF265" t="s">
        <v>2097</v>
      </c>
      <c r="AG265">
        <v>26997.5</v>
      </c>
      <c r="AH265">
        <v>5.2666999981738627E-3</v>
      </c>
      <c r="AK265">
        <v>18350</v>
      </c>
      <c r="AL265">
        <v>-5.7799999922281131E-4</v>
      </c>
    </row>
    <row r="266" spans="1:38" x14ac:dyDescent="0.2">
      <c r="A266" s="25" t="s">
        <v>2134</v>
      </c>
      <c r="B266" s="114"/>
      <c r="C266" s="33">
        <v>44793.434000000001</v>
      </c>
      <c r="D266" s="33"/>
      <c r="E266">
        <f t="shared" si="52"/>
        <v>15289.999584065576</v>
      </c>
      <c r="F266">
        <f t="shared" si="48"/>
        <v>15290</v>
      </c>
      <c r="G266">
        <f t="shared" si="61"/>
        <v>-9.7199997981078923E-5</v>
      </c>
      <c r="I266">
        <f t="shared" si="62"/>
        <v>-9.7199997981078923E-5</v>
      </c>
      <c r="P266">
        <f t="shared" si="56"/>
        <v>2.1836836928512118E-3</v>
      </c>
      <c r="Q266" s="7">
        <f t="shared" si="53"/>
        <v>29774.934000000001</v>
      </c>
      <c r="R266">
        <f t="shared" si="50"/>
        <v>5.2024304111047329E-6</v>
      </c>
      <c r="S266">
        <v>0.1</v>
      </c>
      <c r="T266">
        <f t="shared" si="51"/>
        <v>5.2024304111047329E-7</v>
      </c>
      <c r="AA266">
        <v>23723.5</v>
      </c>
      <c r="AF266" t="s">
        <v>2097</v>
      </c>
      <c r="AG266">
        <v>27065.5</v>
      </c>
      <c r="AH266">
        <v>1.0300460002326872E-2</v>
      </c>
      <c r="AK266">
        <v>18418.5</v>
      </c>
      <c r="AL266">
        <v>2.6104200005647726E-3</v>
      </c>
    </row>
    <row r="267" spans="1:38" x14ac:dyDescent="0.2">
      <c r="A267" s="25" t="s">
        <v>2135</v>
      </c>
      <c r="B267" s="114" t="s">
        <v>2212</v>
      </c>
      <c r="C267" s="33">
        <v>44816.46</v>
      </c>
      <c r="D267" s="33"/>
      <c r="E267">
        <f t="shared" si="52"/>
        <v>15388.531540924096</v>
      </c>
      <c r="F267">
        <f t="shared" ref="F267:F330" si="63">+ROUND(2*E267,0)/2</f>
        <v>15388.5</v>
      </c>
      <c r="G267">
        <f t="shared" si="61"/>
        <v>7.3708199997781776E-3</v>
      </c>
      <c r="I267">
        <f t="shared" si="62"/>
        <v>7.3708199997781776E-3</v>
      </c>
      <c r="P267">
        <f t="shared" si="56"/>
        <v>2.2454313580921982E-3</v>
      </c>
      <c r="Q267" s="7">
        <f t="shared" si="53"/>
        <v>29797.96</v>
      </c>
      <c r="R267">
        <f t="shared" si="50"/>
        <v>2.626960872832365E-5</v>
      </c>
      <c r="S267">
        <v>0.1</v>
      </c>
      <c r="T267">
        <f t="shared" si="51"/>
        <v>2.6269608728323652E-6</v>
      </c>
      <c r="AA267">
        <v>23959</v>
      </c>
      <c r="AB267">
        <v>4.8935800004983321E-3</v>
      </c>
      <c r="AC267" t="s">
        <v>2101</v>
      </c>
      <c r="AD267">
        <v>20134</v>
      </c>
      <c r="AE267">
        <v>1.0248880003928207E-2</v>
      </c>
      <c r="AG267">
        <v>27095.5</v>
      </c>
      <c r="AH267">
        <v>1.7580059997271746E-2</v>
      </c>
      <c r="AK267">
        <v>18610.5</v>
      </c>
      <c r="AL267">
        <v>3.9998600041144527E-3</v>
      </c>
    </row>
    <row r="268" spans="1:38" x14ac:dyDescent="0.2">
      <c r="A268" s="25" t="s">
        <v>2135</v>
      </c>
      <c r="B268" s="114"/>
      <c r="C268" s="33">
        <v>44844.381000000001</v>
      </c>
      <c r="D268" s="33"/>
      <c r="E268">
        <f t="shared" si="52"/>
        <v>15508.009989957673</v>
      </c>
      <c r="F268">
        <f t="shared" si="63"/>
        <v>15508</v>
      </c>
      <c r="G268">
        <f t="shared" si="61"/>
        <v>2.3345599984168075E-3</v>
      </c>
      <c r="I268">
        <f t="shared" si="62"/>
        <v>2.3345599984168075E-3</v>
      </c>
      <c r="P268">
        <f t="shared" si="56"/>
        <v>2.3210551854965927E-3</v>
      </c>
      <c r="Q268" s="7">
        <f t="shared" si="53"/>
        <v>29825.881000000001</v>
      </c>
      <c r="R268">
        <f t="shared" si="50"/>
        <v>1.8237997200999979E-10</v>
      </c>
      <c r="S268">
        <v>0.1</v>
      </c>
      <c r="T268">
        <f t="shared" si="51"/>
        <v>1.8237997200999981E-11</v>
      </c>
      <c r="AA268">
        <v>24657.5</v>
      </c>
      <c r="AB268">
        <v>2.4988780001876876E-2</v>
      </c>
      <c r="AC268" t="s">
        <v>2101</v>
      </c>
      <c r="AD268">
        <v>42432</v>
      </c>
      <c r="AE268">
        <v>2.9466240004694555E-2</v>
      </c>
      <c r="AG268">
        <v>27567.5</v>
      </c>
      <c r="AH268">
        <v>1.8579099996713921E-2</v>
      </c>
      <c r="AK268">
        <v>18670.5</v>
      </c>
      <c r="AL268">
        <v>2.5590599980205297E-3</v>
      </c>
    </row>
    <row r="269" spans="1:38" x14ac:dyDescent="0.2">
      <c r="A269" s="25" t="s">
        <v>2134</v>
      </c>
      <c r="B269" s="114"/>
      <c r="C269" s="33">
        <v>44865.409</v>
      </c>
      <c r="D269" s="33"/>
      <c r="E269">
        <f t="shared" si="52"/>
        <v>15597.992183513696</v>
      </c>
      <c r="F269">
        <f t="shared" si="63"/>
        <v>15598</v>
      </c>
      <c r="G269">
        <f t="shared" si="61"/>
        <v>-1.8266400002175942E-3</v>
      </c>
      <c r="I269">
        <f t="shared" si="62"/>
        <v>-1.8266400002175942E-3</v>
      </c>
      <c r="P269">
        <f t="shared" si="56"/>
        <v>2.3785254676429333E-3</v>
      </c>
      <c r="Q269" s="7">
        <f t="shared" si="53"/>
        <v>29846.909</v>
      </c>
      <c r="R269">
        <f t="shared" si="50"/>
        <v>1.7683416612086649E-5</v>
      </c>
      <c r="S269">
        <v>0.1</v>
      </c>
      <c r="T269">
        <f t="shared" si="51"/>
        <v>1.768341661208665E-6</v>
      </c>
      <c r="AA269">
        <v>24901</v>
      </c>
      <c r="AB269">
        <v>2.9790939996019006E-2</v>
      </c>
      <c r="AC269" t="s">
        <v>2101</v>
      </c>
      <c r="AD269">
        <v>46613.5</v>
      </c>
      <c r="AE269">
        <v>4.9547820002771914E-2</v>
      </c>
      <c r="AF269" t="s">
        <v>2097</v>
      </c>
      <c r="AG269">
        <v>27888</v>
      </c>
      <c r="AH269">
        <v>1.2716160003037658E-2</v>
      </c>
      <c r="AK269">
        <v>18684</v>
      </c>
      <c r="AL269">
        <v>-3.2651200017426163E-3</v>
      </c>
    </row>
    <row r="270" spans="1:38" x14ac:dyDescent="0.2">
      <c r="A270" s="25" t="s">
        <v>2135</v>
      </c>
      <c r="B270" s="114"/>
      <c r="C270" s="33">
        <v>44869.387000000002</v>
      </c>
      <c r="D270" s="33"/>
      <c r="E270">
        <f t="shared" si="52"/>
        <v>15615.014685224087</v>
      </c>
      <c r="F270">
        <f t="shared" si="63"/>
        <v>15615</v>
      </c>
      <c r="G270">
        <f t="shared" si="61"/>
        <v>3.4318000034545548E-3</v>
      </c>
      <c r="I270">
        <f t="shared" si="62"/>
        <v>3.4318000034545548E-3</v>
      </c>
      <c r="P270">
        <f t="shared" si="56"/>
        <v>2.3894306585059005E-3</v>
      </c>
      <c r="Q270" s="7">
        <f t="shared" si="53"/>
        <v>29850.887000000002</v>
      </c>
      <c r="R270">
        <f t="shared" ref="R270:R333" si="64">+(P270-G270)^2</f>
        <v>1.0865338512886866E-6</v>
      </c>
      <c r="S270">
        <v>0.1</v>
      </c>
      <c r="T270">
        <f t="shared" ref="T270:T333" si="65">+S270*R270</f>
        <v>1.0865338512886866E-7</v>
      </c>
      <c r="AA270">
        <v>24969.5</v>
      </c>
      <c r="AB270">
        <v>4.9166659999173135E-2</v>
      </c>
      <c r="AC270" t="s">
        <v>2101</v>
      </c>
      <c r="AD270">
        <v>49809.5</v>
      </c>
      <c r="AE270">
        <v>0.17374453999946127</v>
      </c>
      <c r="AG270">
        <v>27977.5</v>
      </c>
      <c r="AH270">
        <v>1.1400299998058472E-2</v>
      </c>
      <c r="AK270">
        <v>18722</v>
      </c>
      <c r="AL270">
        <v>5.4890399987925775E-3</v>
      </c>
    </row>
    <row r="271" spans="1:38" x14ac:dyDescent="0.2">
      <c r="A271" s="25" t="s">
        <v>2136</v>
      </c>
      <c r="B271" s="114"/>
      <c r="C271" s="33">
        <v>44895.322</v>
      </c>
      <c r="D271" s="33"/>
      <c r="E271">
        <f t="shared" si="52"/>
        <v>15725.994720884892</v>
      </c>
      <c r="F271">
        <f t="shared" si="63"/>
        <v>15726</v>
      </c>
      <c r="G271">
        <f t="shared" si="61"/>
        <v>-1.2336799991317093E-3</v>
      </c>
      <c r="I271">
        <f t="shared" si="62"/>
        <v>-1.2336799991317093E-3</v>
      </c>
      <c r="P271">
        <f t="shared" si="56"/>
        <v>2.4610232873064995E-3</v>
      </c>
      <c r="Q271" s="7">
        <f t="shared" si="53"/>
        <v>29876.822</v>
      </c>
      <c r="R271">
        <f t="shared" si="64"/>
        <v>1.3650832374817301E-5</v>
      </c>
      <c r="S271">
        <v>0.1</v>
      </c>
      <c r="T271">
        <f t="shared" si="65"/>
        <v>1.3650832374817302E-6</v>
      </c>
      <c r="AA271">
        <v>25029</v>
      </c>
      <c r="AB271">
        <v>3.7553900001512375E-2</v>
      </c>
      <c r="AC271" t="s">
        <v>2101</v>
      </c>
      <c r="AD271">
        <v>48599</v>
      </c>
      <c r="AE271">
        <v>5.3722680000646506E-2</v>
      </c>
      <c r="AF271" t="s">
        <v>2097</v>
      </c>
      <c r="AG271">
        <v>28024.5</v>
      </c>
      <c r="AH271">
        <v>1.1938339994230773E-2</v>
      </c>
      <c r="AK271">
        <v>18734.5</v>
      </c>
      <c r="AL271">
        <v>-3.6444600045797415E-3</v>
      </c>
    </row>
    <row r="272" spans="1:38" x14ac:dyDescent="0.2">
      <c r="A272" s="25" t="s">
        <v>2136</v>
      </c>
      <c r="B272" s="114"/>
      <c r="C272" s="33">
        <v>44906.305</v>
      </c>
      <c r="D272" s="33"/>
      <c r="E272">
        <f t="shared" si="52"/>
        <v>15772.992744083764</v>
      </c>
      <c r="F272">
        <f t="shared" si="63"/>
        <v>15773</v>
      </c>
      <c r="G272">
        <f t="shared" si="61"/>
        <v>-1.6956399995251559E-3</v>
      </c>
      <c r="I272">
        <f t="shared" si="62"/>
        <v>-1.6956399995251559E-3</v>
      </c>
      <c r="P272">
        <f t="shared" si="56"/>
        <v>2.491540153620706E-3</v>
      </c>
      <c r="Q272" s="7">
        <f t="shared" si="53"/>
        <v>29887.805</v>
      </c>
      <c r="R272">
        <f t="shared" si="64"/>
        <v>1.7532477634898603E-5</v>
      </c>
      <c r="S272">
        <v>0.1</v>
      </c>
      <c r="T272">
        <f t="shared" si="65"/>
        <v>1.7532477634898605E-6</v>
      </c>
      <c r="AA272">
        <v>25170</v>
      </c>
      <c r="AB272">
        <v>5.1154239998140838E-2</v>
      </c>
      <c r="AC272" t="s">
        <v>2101</v>
      </c>
      <c r="AD272">
        <v>50648</v>
      </c>
      <c r="AE272">
        <v>5.941935999726411E-2</v>
      </c>
      <c r="AF272" t="s">
        <v>2097</v>
      </c>
      <c r="AG272">
        <v>28080</v>
      </c>
      <c r="AH272">
        <v>1.0105599998496473E-2</v>
      </c>
      <c r="AK272">
        <v>18743</v>
      </c>
      <c r="AL272">
        <v>7.9847599990898743E-3</v>
      </c>
    </row>
    <row r="273" spans="1:38" x14ac:dyDescent="0.2">
      <c r="A273" s="25" t="s">
        <v>2138</v>
      </c>
      <c r="B273" s="114"/>
      <c r="C273" s="33">
        <v>44913.292000000001</v>
      </c>
      <c r="D273" s="33"/>
      <c r="E273">
        <f t="shared" si="52"/>
        <v>15802.891240677642</v>
      </c>
      <c r="F273">
        <f t="shared" si="63"/>
        <v>15803</v>
      </c>
      <c r="P273">
        <f t="shared" si="56"/>
        <v>2.5110821111758528E-3</v>
      </c>
      <c r="Q273" s="7">
        <f t="shared" si="53"/>
        <v>29894.792000000001</v>
      </c>
      <c r="R273">
        <f t="shared" si="64"/>
        <v>6.3055333690673783E-6</v>
      </c>
      <c r="T273">
        <f t="shared" si="65"/>
        <v>0</v>
      </c>
      <c r="U273" s="17">
        <v>-2.5416039999981876E-2</v>
      </c>
      <c r="AA273">
        <v>53241</v>
      </c>
      <c r="AB273">
        <v>3.1730919996334706E-2</v>
      </c>
      <c r="AC273" t="s">
        <v>2101</v>
      </c>
      <c r="AD273">
        <v>46600.5</v>
      </c>
      <c r="AE273">
        <v>4.9166659999173135E-2</v>
      </c>
      <c r="AF273" t="s">
        <v>2137</v>
      </c>
      <c r="AG273">
        <v>28170</v>
      </c>
      <c r="AH273">
        <v>1.8944400006148499E-2</v>
      </c>
      <c r="AK273">
        <v>18756</v>
      </c>
      <c r="AL273">
        <v>6.0059199968236499E-3</v>
      </c>
    </row>
    <row r="274" spans="1:38" x14ac:dyDescent="0.2">
      <c r="A274" s="25" t="s">
        <v>2139</v>
      </c>
      <c r="B274" s="114"/>
      <c r="C274" s="33">
        <v>45003.290999999997</v>
      </c>
      <c r="D274" s="33"/>
      <c r="E274">
        <f t="shared" si="52"/>
        <v>16188.011434602347</v>
      </c>
      <c r="F274">
        <f t="shared" si="63"/>
        <v>16188</v>
      </c>
      <c r="G274">
        <f>C274-(C$7+F274*C$8)</f>
        <v>2.6721600006567314E-3</v>
      </c>
      <c r="I274">
        <f>+G274</f>
        <v>2.6721600006567314E-3</v>
      </c>
      <c r="P274">
        <f t="shared" si="56"/>
        <v>2.7662354476770514E-3</v>
      </c>
      <c r="Q274" s="7">
        <f t="shared" si="53"/>
        <v>29984.790999999997</v>
      </c>
      <c r="R274">
        <f t="shared" si="64"/>
        <v>8.8501897320730257E-9</v>
      </c>
      <c r="S274">
        <v>0.1</v>
      </c>
      <c r="T274">
        <f t="shared" si="65"/>
        <v>8.8501897320730263E-10</v>
      </c>
      <c r="AA274">
        <v>25371</v>
      </c>
      <c r="AB274">
        <v>5.3440780000528321E-2</v>
      </c>
      <c r="AC274" t="s">
        <v>2101</v>
      </c>
      <c r="AD274">
        <v>51455</v>
      </c>
      <c r="AE274">
        <v>6.0614661801082548E-2</v>
      </c>
      <c r="AF274" t="s">
        <v>2097</v>
      </c>
      <c r="AG274">
        <v>28174</v>
      </c>
      <c r="AH274">
        <v>1.7181679999339394E-2</v>
      </c>
      <c r="AK274">
        <v>18760</v>
      </c>
      <c r="AL274">
        <v>3.2432000007247552E-3</v>
      </c>
    </row>
    <row r="275" spans="1:38" x14ac:dyDescent="0.2">
      <c r="A275" s="25" t="s">
        <v>2139</v>
      </c>
      <c r="B275" s="114"/>
      <c r="C275" s="33">
        <v>45035.300999999999</v>
      </c>
      <c r="D275" s="33"/>
      <c r="E275">
        <f t="shared" si="52"/>
        <v>16324.987372196443</v>
      </c>
      <c r="F275">
        <f t="shared" si="63"/>
        <v>16325</v>
      </c>
      <c r="G275">
        <f>C275-(C$7+F275*C$8)</f>
        <v>-2.9510000022128224E-3</v>
      </c>
      <c r="I275">
        <f>+G275</f>
        <v>-2.9510000022128224E-3</v>
      </c>
      <c r="P275">
        <f t="shared" si="56"/>
        <v>2.8589839569033888E-3</v>
      </c>
      <c r="Q275" s="7">
        <f t="shared" si="53"/>
        <v>30016.800999999999</v>
      </c>
      <c r="R275">
        <f t="shared" si="64"/>
        <v>3.3755913605187682E-5</v>
      </c>
      <c r="S275">
        <v>0.1</v>
      </c>
      <c r="T275">
        <f t="shared" si="65"/>
        <v>3.3755913605187682E-6</v>
      </c>
      <c r="AA275">
        <v>25486.5</v>
      </c>
      <c r="AB275">
        <v>2.9466240004694555E-2</v>
      </c>
      <c r="AC275" t="s">
        <v>2101</v>
      </c>
      <c r="AD275">
        <v>48598.5</v>
      </c>
      <c r="AE275">
        <v>5.2808020001975819E-2</v>
      </c>
      <c r="AF275" t="s">
        <v>2097</v>
      </c>
      <c r="AG275">
        <v>28268.5</v>
      </c>
      <c r="AH275">
        <v>1.5412420005304739E-2</v>
      </c>
      <c r="AK275">
        <v>18781.5</v>
      </c>
      <c r="AL275">
        <v>4.8935800004983321E-3</v>
      </c>
    </row>
    <row r="276" spans="1:38" x14ac:dyDescent="0.2">
      <c r="A276" s="25" t="s">
        <v>2140</v>
      </c>
      <c r="B276" s="114" t="s">
        <v>2212</v>
      </c>
      <c r="C276" s="33">
        <v>45119.542000000001</v>
      </c>
      <c r="D276" s="33"/>
      <c r="E276">
        <f t="shared" si="52"/>
        <v>16685.468158165324</v>
      </c>
      <c r="F276">
        <f t="shared" si="63"/>
        <v>16685.5</v>
      </c>
      <c r="G276">
        <f>C276-(C$7+F276*C$8)</f>
        <v>-7.4411399982636794E-3</v>
      </c>
      <c r="I276">
        <f>+G276</f>
        <v>-7.4411399982636794E-3</v>
      </c>
      <c r="P276">
        <f t="shared" si="56"/>
        <v>3.1079407805024986E-3</v>
      </c>
      <c r="Q276" s="7">
        <f t="shared" si="53"/>
        <v>30101.042000000001</v>
      </c>
      <c r="R276">
        <f t="shared" si="64"/>
        <v>1.1128310527693405E-4</v>
      </c>
      <c r="S276">
        <v>0.1</v>
      </c>
      <c r="T276">
        <f t="shared" si="65"/>
        <v>1.1128310527693405E-5</v>
      </c>
      <c r="AA276">
        <v>25568</v>
      </c>
      <c r="AB276">
        <v>3.2052839997049887E-2</v>
      </c>
      <c r="AC276" t="s">
        <v>2101</v>
      </c>
      <c r="AD276">
        <v>46600.5</v>
      </c>
      <c r="AE276">
        <v>4.9926659994525835E-2</v>
      </c>
      <c r="AF276" t="s">
        <v>2097</v>
      </c>
      <c r="AG276">
        <v>28409.5</v>
      </c>
      <c r="AH276">
        <v>9.0265399994677864E-3</v>
      </c>
      <c r="AK276">
        <v>18782</v>
      </c>
      <c r="AL276">
        <v>7.0482400042237714E-3</v>
      </c>
    </row>
    <row r="277" spans="1:38" x14ac:dyDescent="0.2">
      <c r="A277" s="25" t="s">
        <v>2141</v>
      </c>
      <c r="B277" s="114" t="s">
        <v>2212</v>
      </c>
      <c r="C277" s="33">
        <v>45152.453000000001</v>
      </c>
      <c r="D277" s="33"/>
      <c r="E277">
        <f t="shared" ref="E277:E340" si="66">(C277-C$7)/C$8</f>
        <v>16826.299619651079</v>
      </c>
      <c r="F277">
        <f t="shared" si="63"/>
        <v>16826.5</v>
      </c>
      <c r="P277">
        <f t="shared" si="56"/>
        <v>3.2072453918282808E-3</v>
      </c>
      <c r="Q277" s="7">
        <f t="shared" ref="Q277:Q340" si="67">+C277-15018.5</f>
        <v>30133.953000000001</v>
      </c>
      <c r="R277">
        <f t="shared" si="64"/>
        <v>1.0286423003403742E-5</v>
      </c>
      <c r="T277">
        <f t="shared" si="65"/>
        <v>0</v>
      </c>
      <c r="U277" s="17">
        <v>-4.682701999990968E-2</v>
      </c>
      <c r="AA277">
        <v>53241.5</v>
      </c>
      <c r="AB277">
        <v>5.774154000391718E-2</v>
      </c>
      <c r="AC277" t="s">
        <v>2101</v>
      </c>
      <c r="AD277">
        <v>51459</v>
      </c>
      <c r="AE277">
        <v>6.0754751168133225E-2</v>
      </c>
      <c r="AF277" t="s">
        <v>2097</v>
      </c>
      <c r="AG277">
        <v>28563.5</v>
      </c>
      <c r="AH277">
        <v>1.8661819995031692E-2</v>
      </c>
      <c r="AK277">
        <v>18790</v>
      </c>
      <c r="AL277">
        <v>1.5228000047500245E-3</v>
      </c>
    </row>
    <row r="278" spans="1:38" x14ac:dyDescent="0.2">
      <c r="A278" s="25" t="s">
        <v>2143</v>
      </c>
      <c r="B278" s="114"/>
      <c r="C278" s="33">
        <v>45164.527999999998</v>
      </c>
      <c r="D278" s="33"/>
      <c r="E278">
        <f t="shared" si="66"/>
        <v>16877.970486456707</v>
      </c>
      <c r="F278">
        <f t="shared" si="63"/>
        <v>16878</v>
      </c>
      <c r="G278">
        <f t="shared" ref="G278:G309" si="68">C278-(C$7+F278*C$8)</f>
        <v>-6.8970400025136769E-3</v>
      </c>
      <c r="I278">
        <f>+G278</f>
        <v>-6.8970400025136769E-3</v>
      </c>
      <c r="P278">
        <f t="shared" si="56"/>
        <v>3.2437870580337667E-3</v>
      </c>
      <c r="Q278" s="7">
        <f t="shared" si="67"/>
        <v>30146.027999999998</v>
      </c>
      <c r="R278">
        <f t="shared" si="64"/>
        <v>1.0283637347193131E-4</v>
      </c>
      <c r="S278">
        <v>0.1</v>
      </c>
      <c r="T278">
        <f t="shared" si="65"/>
        <v>1.0283637347193132E-5</v>
      </c>
      <c r="AA278">
        <v>26364.5</v>
      </c>
      <c r="AF278" t="s">
        <v>2142</v>
      </c>
      <c r="AG278">
        <v>28709</v>
      </c>
      <c r="AH278">
        <v>8.6678799998480827E-3</v>
      </c>
      <c r="AK278">
        <v>18790.5</v>
      </c>
      <c r="AL278">
        <v>1.6774600007920526E-3</v>
      </c>
    </row>
    <row r="279" spans="1:38" x14ac:dyDescent="0.2">
      <c r="A279" s="25" t="s">
        <v>2138</v>
      </c>
      <c r="B279" s="114"/>
      <c r="C279" s="33">
        <v>45192.341999999997</v>
      </c>
      <c r="D279" s="33"/>
      <c r="E279">
        <f t="shared" si="66"/>
        <v>16996.991065283379</v>
      </c>
      <c r="F279">
        <f t="shared" si="63"/>
        <v>16997</v>
      </c>
      <c r="G279">
        <f t="shared" si="68"/>
        <v>-2.0879600051557645E-3</v>
      </c>
      <c r="I279">
        <f>+G279</f>
        <v>-2.0879600051557645E-3</v>
      </c>
      <c r="P279">
        <f t="shared" si="56"/>
        <v>3.3287774284352792E-3</v>
      </c>
      <c r="Q279" s="7">
        <f t="shared" si="67"/>
        <v>30173.841999999997</v>
      </c>
      <c r="R279">
        <f t="shared" si="64"/>
        <v>2.9341044424466488E-5</v>
      </c>
      <c r="S279">
        <v>0.1</v>
      </c>
      <c r="T279">
        <f t="shared" si="65"/>
        <v>2.9341044424466492E-6</v>
      </c>
      <c r="AA279">
        <v>26429</v>
      </c>
      <c r="AB279">
        <v>3.69007600020268E-2</v>
      </c>
      <c r="AC279" t="s">
        <v>2101</v>
      </c>
      <c r="AD279">
        <v>49056</v>
      </c>
      <c r="AE279">
        <v>5.5301920001511462E-2</v>
      </c>
      <c r="AF279" t="s">
        <v>2142</v>
      </c>
      <c r="AG279">
        <v>29402.5</v>
      </c>
      <c r="AH279">
        <v>1.5181299997493625E-2</v>
      </c>
      <c r="AK279">
        <v>18798.5</v>
      </c>
      <c r="AL279">
        <v>5.1520199995138682E-3</v>
      </c>
    </row>
    <row r="280" spans="1:38" x14ac:dyDescent="0.2">
      <c r="A280" s="25" t="s">
        <v>2144</v>
      </c>
      <c r="B280" s="114" t="s">
        <v>2212</v>
      </c>
      <c r="C280" s="33">
        <v>45192.453000000001</v>
      </c>
      <c r="D280" s="33"/>
      <c r="E280">
        <f t="shared" si="66"/>
        <v>16997.466052133539</v>
      </c>
      <c r="F280">
        <f t="shared" si="63"/>
        <v>16997.5</v>
      </c>
      <c r="G280">
        <f t="shared" si="68"/>
        <v>-7.9332999957841821E-3</v>
      </c>
      <c r="I280">
        <f>+G280</f>
        <v>-7.9332999957841821E-3</v>
      </c>
      <c r="P280">
        <f t="shared" si="56"/>
        <v>3.3291361631376812E-3</v>
      </c>
      <c r="Q280" s="7">
        <f t="shared" si="67"/>
        <v>30173.953000000001</v>
      </c>
      <c r="R280">
        <f t="shared" si="64"/>
        <v>1.2684246823379064E-4</v>
      </c>
      <c r="S280">
        <v>0.1</v>
      </c>
      <c r="T280">
        <f t="shared" si="65"/>
        <v>1.2684246823379065E-5</v>
      </c>
      <c r="AA280">
        <v>26497</v>
      </c>
      <c r="AB280">
        <v>3.2761319998826366E-2</v>
      </c>
      <c r="AC280" t="s">
        <v>2101</v>
      </c>
      <c r="AD280">
        <v>48286.5</v>
      </c>
      <c r="AE280">
        <v>5.2380180000909604E-2</v>
      </c>
      <c r="AG280">
        <v>29411.5</v>
      </c>
      <c r="AH280">
        <v>1.2965180001629051E-2</v>
      </c>
      <c r="AK280">
        <v>18799</v>
      </c>
      <c r="AL280">
        <v>2.3066799985826947E-3</v>
      </c>
    </row>
    <row r="281" spans="1:38" x14ac:dyDescent="0.2">
      <c r="A281" s="25" t="s">
        <v>2138</v>
      </c>
      <c r="B281" s="114" t="s">
        <v>2212</v>
      </c>
      <c r="C281" s="33">
        <v>45214.427000000003</v>
      </c>
      <c r="D281" s="33"/>
      <c r="E281">
        <f t="shared" si="66"/>
        <v>17091.496331817783</v>
      </c>
      <c r="F281">
        <f t="shared" si="63"/>
        <v>17091.5</v>
      </c>
      <c r="G281">
        <f t="shared" si="68"/>
        <v>-8.5721999494126067E-4</v>
      </c>
      <c r="I281">
        <f>+G281</f>
        <v>-8.5721999494126067E-4</v>
      </c>
      <c r="P281">
        <f t="shared" si="56"/>
        <v>3.3968209611982478E-3</v>
      </c>
      <c r="Q281" s="7">
        <f t="shared" si="67"/>
        <v>30195.927000000003</v>
      </c>
      <c r="R281">
        <f t="shared" si="64"/>
        <v>1.8096864456512342E-5</v>
      </c>
      <c r="S281">
        <v>0.1</v>
      </c>
      <c r="T281">
        <f t="shared" si="65"/>
        <v>1.8096864456512342E-6</v>
      </c>
      <c r="AA281">
        <v>26556.5</v>
      </c>
      <c r="AB281">
        <v>3.0226060007407796E-2</v>
      </c>
      <c r="AC281" t="s">
        <v>2101</v>
      </c>
      <c r="AD281">
        <v>42457.5</v>
      </c>
      <c r="AE281">
        <v>3.7553900001512375E-2</v>
      </c>
      <c r="AF281" t="s">
        <v>2097</v>
      </c>
      <c r="AG281">
        <v>29467</v>
      </c>
      <c r="AH281">
        <v>1.5132440006709658E-2</v>
      </c>
      <c r="AK281">
        <v>18851</v>
      </c>
      <c r="AL281">
        <v>4.3913199988310225E-3</v>
      </c>
    </row>
    <row r="282" spans="1:38" x14ac:dyDescent="0.2">
      <c r="A282" s="160" t="s">
        <v>862</v>
      </c>
      <c r="B282" s="161" t="s">
        <v>2215</v>
      </c>
      <c r="C282" s="160">
        <v>45227.39</v>
      </c>
      <c r="D282" s="160" t="s">
        <v>18</v>
      </c>
      <c r="E282">
        <f t="shared" si="66"/>
        <v>17146.967093424522</v>
      </c>
      <c r="F282">
        <f t="shared" si="63"/>
        <v>17147</v>
      </c>
      <c r="G282">
        <f t="shared" si="68"/>
        <v>-7.6899600026081316E-3</v>
      </c>
      <c r="I282">
        <f>G282</f>
        <v>-7.6899600026081316E-3</v>
      </c>
      <c r="O282">
        <f ca="1">+C$11+C$12*F282</f>
        <v>-2.7372020217188195E-2</v>
      </c>
      <c r="P282">
        <f t="shared" si="56"/>
        <v>3.4370104660445197E-3</v>
      </c>
      <c r="Q282" s="7">
        <f t="shared" si="67"/>
        <v>30208.89</v>
      </c>
      <c r="R282">
        <f t="shared" si="64"/>
        <v>1.2380947181026822E-4</v>
      </c>
      <c r="S282">
        <v>0.1</v>
      </c>
      <c r="T282">
        <f t="shared" si="65"/>
        <v>1.2380947181026822E-5</v>
      </c>
      <c r="AB282">
        <v>3.2232119992841035E-2</v>
      </c>
      <c r="AC282" t="s">
        <v>2101</v>
      </c>
      <c r="AD282">
        <v>42543</v>
      </c>
      <c r="AE282">
        <v>3.69007600020268E-2</v>
      </c>
    </row>
    <row r="283" spans="1:38" x14ac:dyDescent="0.2">
      <c r="A283" s="160" t="s">
        <v>862</v>
      </c>
      <c r="B283" s="161" t="s">
        <v>2215</v>
      </c>
      <c r="C283" s="160">
        <v>45234.413</v>
      </c>
      <c r="D283" s="160" t="s">
        <v>18</v>
      </c>
      <c r="E283">
        <f t="shared" si="66"/>
        <v>17177.019639807633</v>
      </c>
      <c r="F283">
        <f t="shared" si="63"/>
        <v>17177</v>
      </c>
      <c r="G283">
        <f t="shared" si="68"/>
        <v>4.5896400042693131E-3</v>
      </c>
      <c r="I283">
        <f>G283</f>
        <v>4.5896400042693131E-3</v>
      </c>
      <c r="O283">
        <f ca="1">+C$11+C$12*F283</f>
        <v>-2.7293287043830834E-2</v>
      </c>
      <c r="P283">
        <f t="shared" si="56"/>
        <v>3.4588045957602955E-3</v>
      </c>
      <c r="Q283" s="7">
        <f t="shared" si="67"/>
        <v>30215.913</v>
      </c>
      <c r="R283">
        <f t="shared" si="64"/>
        <v>1.2787887211377568E-6</v>
      </c>
      <c r="S283">
        <v>0.1</v>
      </c>
      <c r="T283">
        <f t="shared" si="65"/>
        <v>1.2787887211377568E-7</v>
      </c>
      <c r="AB283">
        <v>5.9568800003034994E-2</v>
      </c>
      <c r="AD283">
        <v>51488.5</v>
      </c>
      <c r="AE283">
        <v>6.0967936762608588E-2</v>
      </c>
    </row>
    <row r="284" spans="1:38" x14ac:dyDescent="0.2">
      <c r="A284" s="160" t="s">
        <v>862</v>
      </c>
      <c r="B284" s="161" t="s">
        <v>2215</v>
      </c>
      <c r="C284" s="160">
        <v>45236.256000000001</v>
      </c>
      <c r="D284" s="160" t="s">
        <v>18</v>
      </c>
      <c r="E284">
        <f t="shared" si="66"/>
        <v>17184.906133184268</v>
      </c>
      <c r="F284">
        <f t="shared" si="63"/>
        <v>17185</v>
      </c>
      <c r="G284">
        <f t="shared" si="68"/>
        <v>-2.1935799995844718E-2</v>
      </c>
      <c r="I284">
        <f>G284</f>
        <v>-2.1935799995844718E-2</v>
      </c>
      <c r="O284">
        <f ca="1">+C$11+C$12*F284</f>
        <v>-2.7272291530935543E-2</v>
      </c>
      <c r="P284">
        <f t="shared" si="56"/>
        <v>3.4646246686376421E-3</v>
      </c>
      <c r="Q284" s="7">
        <f t="shared" si="67"/>
        <v>30217.756000000001</v>
      </c>
      <c r="R284">
        <f t="shared" si="64"/>
        <v>6.4518157313604382E-4</v>
      </c>
      <c r="S284">
        <v>0.1</v>
      </c>
      <c r="T284">
        <f t="shared" si="65"/>
        <v>6.4518157313604385E-5</v>
      </c>
      <c r="AB284">
        <v>4.0524039999581873E-2</v>
      </c>
      <c r="AC284" t="s">
        <v>2101</v>
      </c>
      <c r="AD284">
        <v>48060</v>
      </c>
      <c r="AE284">
        <v>5.6319199997233227E-2</v>
      </c>
    </row>
    <row r="285" spans="1:38" x14ac:dyDescent="0.2">
      <c r="A285" s="160" t="s">
        <v>862</v>
      </c>
      <c r="B285" s="161" t="s">
        <v>2212</v>
      </c>
      <c r="C285" s="160">
        <v>45236.372000000003</v>
      </c>
      <c r="D285" s="160" t="s">
        <v>18</v>
      </c>
      <c r="E285">
        <f t="shared" si="66"/>
        <v>17185.402515838472</v>
      </c>
      <c r="F285">
        <f t="shared" si="63"/>
        <v>17185.5</v>
      </c>
      <c r="G285">
        <f t="shared" si="68"/>
        <v>-2.2781139996368438E-2</v>
      </c>
      <c r="I285">
        <f>G285</f>
        <v>-2.2781139996368438E-2</v>
      </c>
      <c r="O285">
        <f ca="1">+C$11+C$12*F285</f>
        <v>-2.7270979311379583E-2</v>
      </c>
      <c r="P285">
        <f t="shared" si="56"/>
        <v>3.4649885392979063E-3</v>
      </c>
      <c r="Q285" s="7">
        <f t="shared" si="67"/>
        <v>30217.872000000003</v>
      </c>
      <c r="R285">
        <f t="shared" si="64"/>
        <v>6.8885926311071919E-4</v>
      </c>
      <c r="S285">
        <v>0.1</v>
      </c>
      <c r="T285">
        <f t="shared" si="65"/>
        <v>6.8885926311071916E-5</v>
      </c>
      <c r="AB285">
        <v>-2.5427999935345724E-4</v>
      </c>
      <c r="AD285">
        <v>13784</v>
      </c>
      <c r="AE285">
        <v>-9.3311999808065593E-4</v>
      </c>
    </row>
    <row r="286" spans="1:38" x14ac:dyDescent="0.2">
      <c r="A286" s="25" t="s">
        <v>2145</v>
      </c>
      <c r="B286" s="114" t="s">
        <v>2212</v>
      </c>
      <c r="C286" s="33">
        <v>45244.341</v>
      </c>
      <c r="D286" s="33"/>
      <c r="E286">
        <f t="shared" si="66"/>
        <v>17219.503148349781</v>
      </c>
      <c r="F286">
        <f t="shared" si="63"/>
        <v>17219.5</v>
      </c>
      <c r="G286">
        <f t="shared" si="68"/>
        <v>7.3574000271037221E-4</v>
      </c>
      <c r="I286">
        <f>+G286</f>
        <v>7.3574000271037221E-4</v>
      </c>
      <c r="P286">
        <f t="shared" si="56"/>
        <v>3.4897637892946894E-3</v>
      </c>
      <c r="Q286" s="7">
        <f t="shared" si="67"/>
        <v>30225.841</v>
      </c>
      <c r="R286">
        <f t="shared" si="64"/>
        <v>7.5846470170722205E-6</v>
      </c>
      <c r="S286">
        <v>0.1</v>
      </c>
      <c r="T286">
        <f t="shared" si="65"/>
        <v>7.584647017072221E-7</v>
      </c>
      <c r="AA286">
        <v>26659</v>
      </c>
      <c r="AB286">
        <v>5.6319199997233227E-2</v>
      </c>
      <c r="AC286" t="s">
        <v>2101</v>
      </c>
      <c r="AD286">
        <v>51416</v>
      </c>
      <c r="AE286">
        <v>6.0590401968511287E-2</v>
      </c>
      <c r="AF286" t="s">
        <v>2097</v>
      </c>
      <c r="AG286">
        <v>29492.5</v>
      </c>
      <c r="AH286">
        <v>2.4020099997869693E-2</v>
      </c>
      <c r="AK286">
        <v>18888</v>
      </c>
      <c r="AL286">
        <v>5.8361600022180937E-3</v>
      </c>
    </row>
    <row r="287" spans="1:38" x14ac:dyDescent="0.2">
      <c r="A287" s="25" t="s">
        <v>2145</v>
      </c>
      <c r="B287" s="114" t="s">
        <v>2212</v>
      </c>
      <c r="C287" s="33">
        <v>45255.557999999997</v>
      </c>
      <c r="D287" s="33"/>
      <c r="E287">
        <f t="shared" si="66"/>
        <v>17267.502495178662</v>
      </c>
      <c r="F287">
        <f t="shared" si="63"/>
        <v>17267.5</v>
      </c>
      <c r="G287">
        <f t="shared" si="68"/>
        <v>5.8309999440098181E-4</v>
      </c>
      <c r="I287">
        <f>+G287</f>
        <v>5.8309999440098181E-4</v>
      </c>
      <c r="P287">
        <f t="shared" ref="P287:P350" si="69">+D$11+D$12*F287+D$13*F287^2</f>
        <v>3.5248481401075771E-3</v>
      </c>
      <c r="Q287" s="7">
        <f t="shared" si="67"/>
        <v>30237.057999999997</v>
      </c>
      <c r="R287">
        <f t="shared" si="64"/>
        <v>8.6538821527681919E-6</v>
      </c>
      <c r="S287">
        <v>0.1</v>
      </c>
      <c r="T287">
        <f t="shared" si="65"/>
        <v>8.6538821527681919E-7</v>
      </c>
      <c r="AA287">
        <v>26685</v>
      </c>
      <c r="AB287">
        <v>5.0634239996725228E-2</v>
      </c>
      <c r="AC287" t="s">
        <v>2101</v>
      </c>
      <c r="AD287">
        <v>50340.5</v>
      </c>
      <c r="AE287">
        <v>5.9123459999682382E-2</v>
      </c>
      <c r="AF287" t="s">
        <v>2097</v>
      </c>
      <c r="AG287">
        <v>29761.5</v>
      </c>
      <c r="AH287">
        <v>2.222718000120949E-2</v>
      </c>
      <c r="AK287">
        <v>18892.5</v>
      </c>
      <c r="AL287">
        <v>2.2280999983195215E-3</v>
      </c>
    </row>
    <row r="288" spans="1:38" x14ac:dyDescent="0.2">
      <c r="A288" s="25" t="s">
        <v>2145</v>
      </c>
      <c r="B288" s="114"/>
      <c r="C288" s="33">
        <v>45268.296999999999</v>
      </c>
      <c r="D288" s="33"/>
      <c r="E288">
        <f t="shared" si="66"/>
        <v>17322.014724763518</v>
      </c>
      <c r="F288">
        <f t="shared" si="63"/>
        <v>17322</v>
      </c>
      <c r="G288">
        <f t="shared" si="68"/>
        <v>3.4410399966873229E-3</v>
      </c>
      <c r="I288">
        <f>+G288</f>
        <v>3.4410399966873229E-3</v>
      </c>
      <c r="P288">
        <f t="shared" si="69"/>
        <v>3.56483610710338E-3</v>
      </c>
      <c r="Q288" s="7">
        <f t="shared" si="67"/>
        <v>30249.796999999999</v>
      </c>
      <c r="R288">
        <f t="shared" si="64"/>
        <v>1.532547695414462E-8</v>
      </c>
      <c r="S288">
        <v>0.1</v>
      </c>
      <c r="T288">
        <f t="shared" si="65"/>
        <v>1.5325476954144622E-9</v>
      </c>
      <c r="AA288">
        <v>26728</v>
      </c>
      <c r="AB288">
        <v>4.9019199999747798E-2</v>
      </c>
      <c r="AC288" t="s">
        <v>2101</v>
      </c>
      <c r="AD288">
        <v>50327</v>
      </c>
      <c r="AE288">
        <v>5.9347640002670232E-2</v>
      </c>
      <c r="AF288" t="s">
        <v>2097</v>
      </c>
      <c r="AG288">
        <v>29766</v>
      </c>
      <c r="AH288">
        <v>2.1619120001560077E-2</v>
      </c>
      <c r="AK288">
        <v>18952.5</v>
      </c>
      <c r="AL288">
        <v>1.7873000033432618E-3</v>
      </c>
    </row>
    <row r="289" spans="1:38" x14ac:dyDescent="0.2">
      <c r="A289" s="25" t="s">
        <v>2146</v>
      </c>
      <c r="B289" s="114" t="s">
        <v>2212</v>
      </c>
      <c r="C289" s="33">
        <v>45276.36</v>
      </c>
      <c r="D289" s="33"/>
      <c r="E289">
        <f t="shared" si="66"/>
        <v>17356.517598391176</v>
      </c>
      <c r="F289">
        <f t="shared" si="63"/>
        <v>17356.5</v>
      </c>
      <c r="G289">
        <f t="shared" si="68"/>
        <v>4.1125799980363809E-3</v>
      </c>
      <c r="I289">
        <f>+G289</f>
        <v>4.1125799980363809E-3</v>
      </c>
      <c r="P289">
        <f t="shared" si="69"/>
        <v>3.5902334735565741E-3</v>
      </c>
      <c r="Q289" s="7">
        <f t="shared" si="67"/>
        <v>30257.86</v>
      </c>
      <c r="R289">
        <f t="shared" si="64"/>
        <v>2.7284589163613332E-7</v>
      </c>
      <c r="S289">
        <v>0.1</v>
      </c>
      <c r="T289">
        <f t="shared" si="65"/>
        <v>2.7284589163613335E-8</v>
      </c>
      <c r="AA289">
        <v>26749</v>
      </c>
      <c r="AB289">
        <v>3.5870200008503161E-3</v>
      </c>
      <c r="AD289">
        <v>13698.5</v>
      </c>
      <c r="AE289">
        <v>-5.3799800007254817E-3</v>
      </c>
      <c r="AF289" t="s">
        <v>2097</v>
      </c>
      <c r="AG289">
        <v>30117</v>
      </c>
      <c r="AH289">
        <v>1.7190440004924312E-2</v>
      </c>
      <c r="AK289">
        <v>19085</v>
      </c>
      <c r="AL289">
        <v>4.7722000017529353E-3</v>
      </c>
    </row>
    <row r="290" spans="1:38" x14ac:dyDescent="0.2">
      <c r="A290" s="25" t="s">
        <v>2146</v>
      </c>
      <c r="B290" s="114" t="s">
        <v>2212</v>
      </c>
      <c r="C290" s="33">
        <v>45330.338000000003</v>
      </c>
      <c r="D290" s="33"/>
      <c r="E290">
        <f t="shared" si="66"/>
        <v>17587.498140704643</v>
      </c>
      <c r="F290">
        <f t="shared" si="63"/>
        <v>17587.5</v>
      </c>
      <c r="G290">
        <f t="shared" si="68"/>
        <v>-4.3449999793665484E-4</v>
      </c>
      <c r="I290">
        <f>+G290</f>
        <v>-4.3449999793665484E-4</v>
      </c>
      <c r="P290">
        <f t="shared" si="69"/>
        <v>3.7619608887781075E-3</v>
      </c>
      <c r="Q290" s="7">
        <f t="shared" si="67"/>
        <v>30311.838000000003</v>
      </c>
      <c r="R290">
        <f t="shared" si="64"/>
        <v>1.761028397372685E-5</v>
      </c>
      <c r="S290">
        <v>0.1</v>
      </c>
      <c r="T290">
        <f t="shared" si="65"/>
        <v>1.7610283973726851E-6</v>
      </c>
      <c r="AA290">
        <v>26792.5</v>
      </c>
      <c r="AB290">
        <v>3.5669939999934286E-2</v>
      </c>
      <c r="AC290" t="s">
        <v>2101</v>
      </c>
      <c r="AD290">
        <v>45368</v>
      </c>
      <c r="AE290">
        <v>4.4029759999830276E-2</v>
      </c>
      <c r="AF290" t="s">
        <v>2097</v>
      </c>
      <c r="AG290">
        <v>30742.5</v>
      </c>
      <c r="AH290">
        <v>1.8670099998416845E-2</v>
      </c>
      <c r="AK290">
        <v>19145</v>
      </c>
      <c r="AL290">
        <v>4.331399999500718E-3</v>
      </c>
    </row>
    <row r="291" spans="1:38" x14ac:dyDescent="0.2">
      <c r="A291" s="160" t="s">
        <v>885</v>
      </c>
      <c r="B291" s="161" t="s">
        <v>2215</v>
      </c>
      <c r="C291" s="160">
        <v>45357.330999999998</v>
      </c>
      <c r="D291" s="160" t="s">
        <v>18</v>
      </c>
      <c r="E291">
        <f t="shared" si="66"/>
        <v>17703.005528504596</v>
      </c>
      <c r="F291">
        <f t="shared" si="63"/>
        <v>17703</v>
      </c>
      <c r="G291">
        <f t="shared" si="68"/>
        <v>1.291959997615777E-3</v>
      </c>
      <c r="I291">
        <f>G291</f>
        <v>1.291959997615777E-3</v>
      </c>
      <c r="O291">
        <f ca="1">+C$11+C$12*F291</f>
        <v>-2.5912832070965182E-2</v>
      </c>
      <c r="P291">
        <f t="shared" si="69"/>
        <v>3.8489179202486189E-3</v>
      </c>
      <c r="Q291" s="7">
        <f t="shared" si="67"/>
        <v>30338.830999999998</v>
      </c>
      <c r="R291">
        <f t="shared" si="64"/>
        <v>6.5380338181148589E-6</v>
      </c>
      <c r="S291">
        <v>0.1</v>
      </c>
      <c r="T291">
        <f t="shared" si="65"/>
        <v>6.5380338181148591E-7</v>
      </c>
    </row>
    <row r="292" spans="1:38" x14ac:dyDescent="0.2">
      <c r="A292" s="25" t="s">
        <v>2147</v>
      </c>
      <c r="B292" s="114"/>
      <c r="C292" s="33">
        <v>45383.269</v>
      </c>
      <c r="D292" s="33"/>
      <c r="E292">
        <f t="shared" si="66"/>
        <v>17813.998401647856</v>
      </c>
      <c r="F292">
        <f t="shared" si="63"/>
        <v>17814</v>
      </c>
      <c r="G292">
        <f t="shared" si="68"/>
        <v>-3.7352000072132796E-4</v>
      </c>
      <c r="I292">
        <f>+G292</f>
        <v>-3.7352000072132796E-4</v>
      </c>
      <c r="P292">
        <f t="shared" si="69"/>
        <v>3.9331738541759677E-3</v>
      </c>
      <c r="Q292" s="7">
        <f t="shared" si="67"/>
        <v>30364.769</v>
      </c>
      <c r="R292">
        <f t="shared" si="64"/>
        <v>1.8547611959810128E-5</v>
      </c>
      <c r="S292">
        <v>0.1</v>
      </c>
      <c r="T292">
        <f t="shared" si="65"/>
        <v>1.8547611959810128E-6</v>
      </c>
      <c r="AA292">
        <v>26800.5</v>
      </c>
      <c r="AB292">
        <v>1.6774600007920526E-3</v>
      </c>
      <c r="AC292" t="s">
        <v>2101</v>
      </c>
      <c r="AD292">
        <v>20215.5</v>
      </c>
      <c r="AE292">
        <v>2.4584600032540038E-3</v>
      </c>
      <c r="AF292" t="s">
        <v>2097</v>
      </c>
      <c r="AG292">
        <v>30934.5</v>
      </c>
      <c r="AH292">
        <v>1.7059540004993323E-2</v>
      </c>
      <c r="AK292">
        <v>19175</v>
      </c>
      <c r="AL292">
        <v>-3.8900000072317198E-4</v>
      </c>
    </row>
    <row r="293" spans="1:38" x14ac:dyDescent="0.2">
      <c r="A293" s="25" t="s">
        <v>2148</v>
      </c>
      <c r="B293" s="114"/>
      <c r="C293" s="33">
        <v>45486.557999999997</v>
      </c>
      <c r="D293" s="33"/>
      <c r="E293">
        <f t="shared" si="66"/>
        <v>18255.988642764863</v>
      </c>
      <c r="F293">
        <f t="shared" si="63"/>
        <v>18256</v>
      </c>
      <c r="G293">
        <f t="shared" si="68"/>
        <v>-2.6540800026850775E-3</v>
      </c>
      <c r="I293">
        <f>+G293</f>
        <v>-2.6540800026850775E-3</v>
      </c>
      <c r="P293">
        <f t="shared" si="69"/>
        <v>4.2753569204632457E-3</v>
      </c>
      <c r="Q293" s="7">
        <f t="shared" si="67"/>
        <v>30468.057999999997</v>
      </c>
      <c r="R293">
        <f t="shared" si="64"/>
        <v>4.8017096071891298E-5</v>
      </c>
      <c r="S293">
        <v>0.1</v>
      </c>
      <c r="T293">
        <f t="shared" si="65"/>
        <v>4.8017096071891305E-6</v>
      </c>
      <c r="AA293">
        <v>26967</v>
      </c>
      <c r="AF293" t="s">
        <v>2097</v>
      </c>
      <c r="AG293">
        <v>30951.5</v>
      </c>
      <c r="AH293">
        <v>1.3317980003193952E-2</v>
      </c>
      <c r="AK293">
        <v>19303.5</v>
      </c>
      <c r="AL293">
        <v>2.3586199968121946E-3</v>
      </c>
    </row>
    <row r="294" spans="1:38" x14ac:dyDescent="0.2">
      <c r="A294" s="25" t="s">
        <v>2149</v>
      </c>
      <c r="B294" s="114"/>
      <c r="C294" s="33">
        <v>45504.553</v>
      </c>
      <c r="D294" s="33"/>
      <c r="E294">
        <f t="shared" si="66"/>
        <v>18332.992141577921</v>
      </c>
      <c r="F294">
        <f t="shared" si="63"/>
        <v>18333</v>
      </c>
      <c r="G294">
        <f t="shared" si="68"/>
        <v>-1.8364400020800531E-3</v>
      </c>
      <c r="I294">
        <f>+G294</f>
        <v>-1.8364400020800531E-3</v>
      </c>
      <c r="P294">
        <f t="shared" si="69"/>
        <v>4.3360597438137265E-3</v>
      </c>
      <c r="Q294" s="7">
        <f t="shared" si="67"/>
        <v>30486.053</v>
      </c>
      <c r="R294">
        <f t="shared" si="64"/>
        <v>3.8099753113058775E-5</v>
      </c>
      <c r="S294">
        <v>0.1</v>
      </c>
      <c r="T294">
        <f t="shared" si="65"/>
        <v>3.8099753113058778E-6</v>
      </c>
      <c r="AA294">
        <v>26984.5</v>
      </c>
      <c r="AB294">
        <v>6.0614661801082548E-2</v>
      </c>
      <c r="AC294" t="s">
        <v>2101</v>
      </c>
      <c r="AD294">
        <v>51498</v>
      </c>
      <c r="AE294">
        <v>6.075593253626721E-2</v>
      </c>
      <c r="AF294" t="s">
        <v>2097</v>
      </c>
      <c r="AG294">
        <v>31046</v>
      </c>
      <c r="AH294">
        <v>1.9548719996237196E-2</v>
      </c>
      <c r="AK294">
        <v>19337.5</v>
      </c>
      <c r="AL294">
        <v>8.7550000171177089E-4</v>
      </c>
    </row>
    <row r="295" spans="1:38" x14ac:dyDescent="0.2">
      <c r="A295" s="25" t="s">
        <v>2149</v>
      </c>
      <c r="B295" s="114"/>
      <c r="C295" s="33">
        <v>45508.527000000002</v>
      </c>
      <c r="D295" s="33"/>
      <c r="E295">
        <f t="shared" si="66"/>
        <v>18349.99752664506</v>
      </c>
      <c r="F295">
        <f t="shared" si="63"/>
        <v>18350</v>
      </c>
      <c r="G295">
        <f t="shared" si="68"/>
        <v>-5.7799999922281131E-4</v>
      </c>
      <c r="I295">
        <f>+G295</f>
        <v>-5.7799999922281131E-4</v>
      </c>
      <c r="P295">
        <f t="shared" si="69"/>
        <v>4.3495053214939773E-3</v>
      </c>
      <c r="Q295" s="7">
        <f t="shared" si="67"/>
        <v>30490.027000000002</v>
      </c>
      <c r="R295">
        <f t="shared" si="64"/>
        <v>2.4280308685692263E-5</v>
      </c>
      <c r="S295">
        <v>0.1</v>
      </c>
      <c r="T295">
        <f t="shared" si="65"/>
        <v>2.4280308685692265E-6</v>
      </c>
      <c r="AA295">
        <v>26997.5</v>
      </c>
      <c r="AB295">
        <v>6.053958000120474E-2</v>
      </c>
      <c r="AD295">
        <v>51485</v>
      </c>
      <c r="AE295">
        <v>6.077611703221919E-2</v>
      </c>
      <c r="AF295" t="s">
        <v>2097</v>
      </c>
      <c r="AG295">
        <v>31093</v>
      </c>
      <c r="AH295">
        <v>1.4086759998463094E-2</v>
      </c>
      <c r="AK295">
        <v>19354.5</v>
      </c>
      <c r="AL295">
        <v>6.1339399981079623E-3</v>
      </c>
    </row>
    <row r="296" spans="1:38" x14ac:dyDescent="0.2">
      <c r="A296" s="25" t="s">
        <v>2149</v>
      </c>
      <c r="B296" s="114" t="s">
        <v>2212</v>
      </c>
      <c r="C296" s="33">
        <v>45524.538</v>
      </c>
      <c r="D296" s="33"/>
      <c r="E296">
        <f t="shared" si="66"/>
        <v>18418.511170406971</v>
      </c>
      <c r="F296">
        <f t="shared" si="63"/>
        <v>18418.5</v>
      </c>
      <c r="G296">
        <f t="shared" si="68"/>
        <v>2.6104200005647726E-3</v>
      </c>
      <c r="I296">
        <f>+G296</f>
        <v>2.6104200005647726E-3</v>
      </c>
      <c r="P296">
        <f t="shared" si="69"/>
        <v>4.4038430904948783E-3</v>
      </c>
      <c r="Q296" s="7">
        <f t="shared" si="67"/>
        <v>30506.038</v>
      </c>
      <c r="R296">
        <f t="shared" si="64"/>
        <v>3.2163663794944478E-6</v>
      </c>
      <c r="S296">
        <v>0.1</v>
      </c>
      <c r="T296">
        <f t="shared" si="65"/>
        <v>3.2163663794944478E-7</v>
      </c>
      <c r="AA296">
        <v>27065.5</v>
      </c>
      <c r="AB296">
        <v>5.4810739995446056E-2</v>
      </c>
      <c r="AC296" t="s">
        <v>2101</v>
      </c>
      <c r="AD296">
        <v>51454.5</v>
      </c>
      <c r="AE296">
        <v>6.0785935274907388E-2</v>
      </c>
      <c r="AF296" t="s">
        <v>2097</v>
      </c>
      <c r="AG296">
        <v>31165.5</v>
      </c>
      <c r="AH296">
        <v>1.8112460005795583E-2</v>
      </c>
      <c r="AK296">
        <v>19950.5</v>
      </c>
      <c r="AL296">
        <v>7.4886600050376728E-3</v>
      </c>
    </row>
    <row r="297" spans="1:38" x14ac:dyDescent="0.2">
      <c r="A297" s="160" t="s">
        <v>885</v>
      </c>
      <c r="B297" s="161" t="s">
        <v>2212</v>
      </c>
      <c r="C297" s="160">
        <v>45561.461000000003</v>
      </c>
      <c r="D297" s="160" t="s">
        <v>18</v>
      </c>
      <c r="E297">
        <f t="shared" si="66"/>
        <v>18576.510625070729</v>
      </c>
      <c r="F297">
        <f t="shared" si="63"/>
        <v>18576.5</v>
      </c>
      <c r="G297">
        <f t="shared" si="68"/>
        <v>2.4829800022416748E-3</v>
      </c>
      <c r="I297">
        <f>G297</f>
        <v>2.4829800022416748E-3</v>
      </c>
      <c r="O297">
        <f ca="1">+C$11+C$12*F297</f>
        <v>-2.362038450671014E-2</v>
      </c>
      <c r="P297">
        <f t="shared" si="69"/>
        <v>4.5301545850048091E-3</v>
      </c>
      <c r="Q297" s="7">
        <f t="shared" si="67"/>
        <v>30542.961000000003</v>
      </c>
      <c r="R297">
        <f t="shared" si="64"/>
        <v>4.1909237723114127E-6</v>
      </c>
      <c r="S297">
        <v>0.1</v>
      </c>
      <c r="T297">
        <f t="shared" si="65"/>
        <v>4.1909237723114128E-7</v>
      </c>
      <c r="AB297">
        <v>4.9502699999720789E-2</v>
      </c>
      <c r="AC297" t="s">
        <v>2101</v>
      </c>
      <c r="AD297">
        <v>50327</v>
      </c>
      <c r="AE297">
        <v>5.8447639996302314E-2</v>
      </c>
    </row>
    <row r="298" spans="1:38" x14ac:dyDescent="0.2">
      <c r="A298" s="160" t="s">
        <v>885</v>
      </c>
      <c r="B298" s="161" t="s">
        <v>2215</v>
      </c>
      <c r="C298" s="160">
        <v>45566.487000000001</v>
      </c>
      <c r="D298" s="160" t="s">
        <v>18</v>
      </c>
      <c r="E298">
        <f t="shared" si="66"/>
        <v>18598.017687312142</v>
      </c>
      <c r="F298">
        <f t="shared" si="63"/>
        <v>18598</v>
      </c>
      <c r="G298">
        <f t="shared" si="68"/>
        <v>4.1333600020152517E-3</v>
      </c>
      <c r="I298">
        <f>G298</f>
        <v>4.1333600020152517E-3</v>
      </c>
      <c r="O298">
        <f ca="1">+C$11+C$12*F298</f>
        <v>-2.3563959065804038E-2</v>
      </c>
      <c r="P298">
        <f t="shared" si="69"/>
        <v>4.5474479720967638E-3</v>
      </c>
      <c r="Q298" s="7">
        <f t="shared" si="67"/>
        <v>30547.987000000001</v>
      </c>
      <c r="R298">
        <f t="shared" si="64"/>
        <v>1.7146884696622727E-7</v>
      </c>
      <c r="S298">
        <v>0.1</v>
      </c>
      <c r="T298">
        <f t="shared" si="65"/>
        <v>1.7146884696622727E-8</v>
      </c>
      <c r="AB298">
        <v>5.3722680000646506E-2</v>
      </c>
      <c r="AC298" t="s">
        <v>2101</v>
      </c>
      <c r="AD298">
        <v>51450</v>
      </c>
      <c r="AE298">
        <v>6.0741002504073549E-2</v>
      </c>
    </row>
    <row r="299" spans="1:38" x14ac:dyDescent="0.2">
      <c r="A299" s="25" t="s">
        <v>2150</v>
      </c>
      <c r="B299" s="114" t="s">
        <v>2212</v>
      </c>
      <c r="C299" s="33">
        <v>45569.408000000003</v>
      </c>
      <c r="D299" s="33"/>
      <c r="E299">
        <f t="shared" si="66"/>
        <v>18610.517116044182</v>
      </c>
      <c r="F299">
        <f t="shared" si="63"/>
        <v>18610.5</v>
      </c>
      <c r="G299">
        <f t="shared" si="68"/>
        <v>3.9998600041144527E-3</v>
      </c>
      <c r="I299">
        <f>+G299</f>
        <v>3.9998600041144527E-3</v>
      </c>
      <c r="P299">
        <f t="shared" si="69"/>
        <v>4.5575138774607083E-3</v>
      </c>
      <c r="Q299" s="7">
        <f t="shared" si="67"/>
        <v>30550.908000000003</v>
      </c>
      <c r="R299">
        <f t="shared" si="64"/>
        <v>3.1097784245808161E-7</v>
      </c>
      <c r="S299">
        <v>0.1</v>
      </c>
      <c r="T299">
        <f t="shared" si="65"/>
        <v>3.1097784245808163E-8</v>
      </c>
      <c r="AA299">
        <v>27095.5</v>
      </c>
      <c r="AB299">
        <v>2.7156800002558157E-2</v>
      </c>
      <c r="AC299" t="s">
        <v>2101</v>
      </c>
      <c r="AD299">
        <v>40079.5</v>
      </c>
      <c r="AE299">
        <v>2.9790939996019006E-2</v>
      </c>
      <c r="AF299" t="s">
        <v>2097</v>
      </c>
      <c r="AG299">
        <v>31166</v>
      </c>
      <c r="AH299">
        <v>1.7167120000522118E-2</v>
      </c>
      <c r="AK299">
        <v>19971.5</v>
      </c>
      <c r="AL299">
        <v>9.984379998059012E-3</v>
      </c>
    </row>
    <row r="300" spans="1:38" x14ac:dyDescent="0.2">
      <c r="A300" s="160" t="s">
        <v>885</v>
      </c>
      <c r="B300" s="161" t="s">
        <v>2212</v>
      </c>
      <c r="C300" s="160">
        <v>45573.383000000002</v>
      </c>
      <c r="D300" s="160" t="s">
        <v>18</v>
      </c>
      <c r="E300">
        <f t="shared" si="66"/>
        <v>18627.526780272121</v>
      </c>
      <c r="F300">
        <f t="shared" si="63"/>
        <v>18627.5</v>
      </c>
      <c r="G300">
        <f t="shared" si="68"/>
        <v>6.2583000035374425E-3</v>
      </c>
      <c r="I300">
        <f>G300</f>
        <v>6.2583000035374425E-3</v>
      </c>
      <c r="O300">
        <f ca="1">+C$11+C$12*F300</f>
        <v>-2.3486538112002638E-2</v>
      </c>
      <c r="P300">
        <f t="shared" si="69"/>
        <v>4.5712172091964594E-3</v>
      </c>
      <c r="Q300" s="7">
        <f t="shared" si="67"/>
        <v>30554.883000000002</v>
      </c>
      <c r="R300">
        <f t="shared" si="64"/>
        <v>2.8462483549613797E-6</v>
      </c>
      <c r="S300">
        <v>0.1</v>
      </c>
      <c r="T300">
        <f t="shared" si="65"/>
        <v>2.8462483549613799E-7</v>
      </c>
      <c r="AB300">
        <v>-5.8511800016276538E-3</v>
      </c>
      <c r="AD300">
        <v>13801.5</v>
      </c>
      <c r="AE300">
        <v>-9.5200200012186542E-3</v>
      </c>
    </row>
    <row r="301" spans="1:38" x14ac:dyDescent="0.2">
      <c r="A301" s="160" t="s">
        <v>885</v>
      </c>
      <c r="B301" s="161" t="s">
        <v>2215</v>
      </c>
      <c r="C301" s="160">
        <v>45576.538</v>
      </c>
      <c r="D301" s="160" t="s">
        <v>18</v>
      </c>
      <c r="E301">
        <f t="shared" si="66"/>
        <v>18641.027532634169</v>
      </c>
      <c r="F301">
        <f t="shared" si="63"/>
        <v>18641</v>
      </c>
      <c r="G301">
        <f t="shared" si="68"/>
        <v>6.4341200049966574E-3</v>
      </c>
      <c r="I301">
        <f>G301</f>
        <v>6.4341200049966574E-3</v>
      </c>
      <c r="O301">
        <f ca="1">+C$11+C$12*F301</f>
        <v>-2.3451108183991827E-2</v>
      </c>
      <c r="P301">
        <f t="shared" si="69"/>
        <v>4.5821105153186093E-3</v>
      </c>
      <c r="Q301" s="7">
        <f t="shared" si="67"/>
        <v>30558.038</v>
      </c>
      <c r="R301">
        <f t="shared" si="64"/>
        <v>3.4299391498575438E-6</v>
      </c>
      <c r="S301">
        <v>0.1</v>
      </c>
      <c r="T301">
        <f t="shared" si="65"/>
        <v>3.4299391498575438E-7</v>
      </c>
      <c r="AB301">
        <v>-3.7035999412182719E-4</v>
      </c>
      <c r="AD301">
        <v>17267.5</v>
      </c>
      <c r="AE301">
        <v>5.8309999440098181E-4</v>
      </c>
    </row>
    <row r="302" spans="1:38" x14ac:dyDescent="0.2">
      <c r="A302" s="25" t="s">
        <v>2150</v>
      </c>
      <c r="B302" s="114" t="s">
        <v>2212</v>
      </c>
      <c r="C302" s="33">
        <v>45583.428</v>
      </c>
      <c r="D302" s="33"/>
      <c r="E302">
        <f t="shared" si="66"/>
        <v>18670.510950629268</v>
      </c>
      <c r="F302">
        <f t="shared" si="63"/>
        <v>18670.5</v>
      </c>
      <c r="G302">
        <f t="shared" si="68"/>
        <v>2.5590599980205297E-3</v>
      </c>
      <c r="I302">
        <f t="shared" ref="I302:I332" si="70">+G302</f>
        <v>2.5590599980205297E-3</v>
      </c>
      <c r="P302">
        <f t="shared" si="69"/>
        <v>4.6059490605305266E-3</v>
      </c>
      <c r="Q302" s="7">
        <f t="shared" si="67"/>
        <v>30564.928</v>
      </c>
      <c r="R302">
        <f t="shared" si="64"/>
        <v>4.1897548342230538E-6</v>
      </c>
      <c r="S302">
        <v>0.1</v>
      </c>
      <c r="T302">
        <f t="shared" si="65"/>
        <v>4.1897548342230541E-7</v>
      </c>
      <c r="AA302">
        <v>27567.5</v>
      </c>
      <c r="AB302">
        <v>4.4296680003753863E-2</v>
      </c>
      <c r="AC302" t="s">
        <v>2101</v>
      </c>
      <c r="AD302">
        <v>49753.5</v>
      </c>
      <c r="AE302">
        <v>0.1713426200003596</v>
      </c>
      <c r="AF302" t="s">
        <v>2151</v>
      </c>
      <c r="AG302">
        <v>31229.5</v>
      </c>
      <c r="AH302">
        <v>2.3308940006245393E-2</v>
      </c>
      <c r="AK302">
        <v>19980</v>
      </c>
      <c r="AL302">
        <v>1.6135999976540916E-3</v>
      </c>
    </row>
    <row r="303" spans="1:38" x14ac:dyDescent="0.2">
      <c r="A303" s="25" t="s">
        <v>2150</v>
      </c>
      <c r="B303" s="114"/>
      <c r="C303" s="33">
        <v>45586.576999999997</v>
      </c>
      <c r="D303" s="33"/>
      <c r="E303">
        <f t="shared" si="66"/>
        <v>18683.98602802644</v>
      </c>
      <c r="F303">
        <f t="shared" si="63"/>
        <v>18684</v>
      </c>
      <c r="G303">
        <f t="shared" si="68"/>
        <v>-3.2651200017426163E-3</v>
      </c>
      <c r="I303">
        <f t="shared" si="70"/>
        <v>-3.2651200017426163E-3</v>
      </c>
      <c r="P303">
        <f t="shared" si="69"/>
        <v>4.61687408392437E-3</v>
      </c>
      <c r="Q303" s="7">
        <f t="shared" si="67"/>
        <v>30568.076999999997</v>
      </c>
      <c r="R303">
        <f t="shared" si="64"/>
        <v>6.2125830766489366E-5</v>
      </c>
      <c r="S303">
        <v>0.1</v>
      </c>
      <c r="T303">
        <f t="shared" si="65"/>
        <v>6.212583076648937E-6</v>
      </c>
      <c r="AA303">
        <v>27888</v>
      </c>
      <c r="AB303">
        <v>5.941935999726411E-2</v>
      </c>
      <c r="AD303">
        <v>51493</v>
      </c>
      <c r="AE303">
        <v>6.0766317154048011E-2</v>
      </c>
      <c r="AF303" t="s">
        <v>2097</v>
      </c>
      <c r="AG303">
        <v>31327.5</v>
      </c>
      <c r="AH303">
        <v>2.0622299998649396E-2</v>
      </c>
      <c r="AK303">
        <v>19989</v>
      </c>
      <c r="AL303">
        <v>3.9747999835526571E-4</v>
      </c>
    </row>
    <row r="304" spans="1:38" x14ac:dyDescent="0.2">
      <c r="A304" s="25" t="s">
        <v>2150</v>
      </c>
      <c r="B304" s="114"/>
      <c r="C304" s="33">
        <v>45595.466</v>
      </c>
      <c r="D304" s="33"/>
      <c r="E304">
        <f t="shared" si="66"/>
        <v>18722.023488484869</v>
      </c>
      <c r="F304">
        <f t="shared" si="63"/>
        <v>18722</v>
      </c>
      <c r="G304">
        <f t="shared" si="68"/>
        <v>5.4890399987925775E-3</v>
      </c>
      <c r="I304">
        <f t="shared" si="70"/>
        <v>5.4890399987925775E-3</v>
      </c>
      <c r="P304">
        <f t="shared" si="69"/>
        <v>4.6476794647613952E-3</v>
      </c>
      <c r="Q304" s="7">
        <f t="shared" si="67"/>
        <v>30576.966</v>
      </c>
      <c r="R304">
        <f t="shared" si="64"/>
        <v>7.078875482252363E-7</v>
      </c>
      <c r="S304">
        <v>0.1</v>
      </c>
      <c r="T304">
        <f t="shared" si="65"/>
        <v>7.0788754822523632E-8</v>
      </c>
      <c r="AA304">
        <v>27977.5</v>
      </c>
      <c r="AB304">
        <v>5.9802300005685538E-2</v>
      </c>
      <c r="AC304" t="s">
        <v>2101</v>
      </c>
      <c r="AD304">
        <v>51484.5</v>
      </c>
      <c r="AE304">
        <v>6.0901149896380957E-2</v>
      </c>
      <c r="AF304" t="s">
        <v>2151</v>
      </c>
      <c r="AG304">
        <v>31465</v>
      </c>
      <c r="AH304">
        <v>2.0153799996478483E-2</v>
      </c>
      <c r="AK304">
        <v>20040</v>
      </c>
      <c r="AL304">
        <v>1.7279999883612618E-4</v>
      </c>
    </row>
    <row r="305" spans="1:38" x14ac:dyDescent="0.2">
      <c r="A305" s="25" t="s">
        <v>2150</v>
      </c>
      <c r="B305" s="114" t="s">
        <v>2212</v>
      </c>
      <c r="C305" s="33">
        <v>45598.377999999997</v>
      </c>
      <c r="D305" s="33"/>
      <c r="E305">
        <f t="shared" si="66"/>
        <v>18734.484404769577</v>
      </c>
      <c r="F305">
        <f t="shared" si="63"/>
        <v>18734.5</v>
      </c>
      <c r="G305">
        <f t="shared" si="68"/>
        <v>-3.6444600045797415E-3</v>
      </c>
      <c r="I305">
        <f t="shared" si="70"/>
        <v>-3.6444600045797415E-3</v>
      </c>
      <c r="P305">
        <f t="shared" si="69"/>
        <v>4.6578300587922237E-3</v>
      </c>
      <c r="Q305" s="7">
        <f t="shared" si="67"/>
        <v>30579.877999999997</v>
      </c>
      <c r="R305">
        <f t="shared" si="64"/>
        <v>6.8928020296364851E-5</v>
      </c>
      <c r="S305">
        <v>0.1</v>
      </c>
      <c r="T305">
        <f t="shared" si="65"/>
        <v>6.8928020296364851E-6</v>
      </c>
      <c r="AA305">
        <v>28024.5</v>
      </c>
      <c r="AB305">
        <v>3.1584439995640423E-2</v>
      </c>
      <c r="AC305" t="s">
        <v>2101</v>
      </c>
      <c r="AD305">
        <v>46831</v>
      </c>
      <c r="AE305">
        <v>4.9874919997819234E-2</v>
      </c>
      <c r="AF305" t="s">
        <v>2097</v>
      </c>
      <c r="AG305">
        <v>31662</v>
      </c>
      <c r="AH305">
        <v>2.2089840000262484E-2</v>
      </c>
      <c r="AK305">
        <v>20134</v>
      </c>
      <c r="AL305">
        <v>1.0248880003928207E-2</v>
      </c>
    </row>
    <row r="306" spans="1:38" x14ac:dyDescent="0.2">
      <c r="A306" s="25" t="s">
        <v>2150</v>
      </c>
      <c r="B306" s="114"/>
      <c r="C306" s="33">
        <v>45600.375999999997</v>
      </c>
      <c r="D306" s="33"/>
      <c r="E306">
        <f t="shared" si="66"/>
        <v>18743.034168072074</v>
      </c>
      <c r="F306">
        <f t="shared" si="63"/>
        <v>18743</v>
      </c>
      <c r="G306">
        <f t="shared" si="68"/>
        <v>7.9847599990898743E-3</v>
      </c>
      <c r="I306">
        <f t="shared" si="70"/>
        <v>7.9847599990898743E-3</v>
      </c>
      <c r="P306">
        <f t="shared" si="69"/>
        <v>4.6647373391612646E-3</v>
      </c>
      <c r="Q306" s="7">
        <f t="shared" si="67"/>
        <v>30581.875999999997</v>
      </c>
      <c r="R306">
        <f t="shared" si="64"/>
        <v>1.1022550462439442E-5</v>
      </c>
      <c r="S306">
        <v>0.1</v>
      </c>
      <c r="T306">
        <f t="shared" si="65"/>
        <v>1.1022550462439442E-6</v>
      </c>
      <c r="AA306">
        <v>28080</v>
      </c>
      <c r="AB306">
        <v>4.4029759999830276E-2</v>
      </c>
      <c r="AC306" t="s">
        <v>2101</v>
      </c>
      <c r="AD306">
        <v>49784.5</v>
      </c>
      <c r="AE306">
        <v>5.774154000391718E-2</v>
      </c>
      <c r="AF306" t="s">
        <v>2151</v>
      </c>
      <c r="AG306">
        <v>31807</v>
      </c>
      <c r="AH306">
        <v>2.1941239996522199E-2</v>
      </c>
      <c r="AK306">
        <v>20160</v>
      </c>
      <c r="AL306">
        <v>5.2912000028300099E-3</v>
      </c>
    </row>
    <row r="307" spans="1:38" x14ac:dyDescent="0.2">
      <c r="A307" s="25" t="s">
        <v>2152</v>
      </c>
      <c r="B307" s="114"/>
      <c r="C307" s="33">
        <v>45603.411999999997</v>
      </c>
      <c r="D307" s="33"/>
      <c r="E307">
        <f t="shared" si="66"/>
        <v>18756.02570029749</v>
      </c>
      <c r="F307">
        <f t="shared" si="63"/>
        <v>18756</v>
      </c>
      <c r="G307">
        <f t="shared" si="68"/>
        <v>6.0059199968236499E-3</v>
      </c>
      <c r="I307">
        <f t="shared" si="70"/>
        <v>6.0059199968236499E-3</v>
      </c>
      <c r="P307">
        <f t="shared" si="69"/>
        <v>4.6753090506592787E-3</v>
      </c>
      <c r="Q307" s="7">
        <f t="shared" si="67"/>
        <v>30584.911999999997</v>
      </c>
      <c r="R307">
        <f t="shared" si="64"/>
        <v>1.7705254900524429E-6</v>
      </c>
      <c r="S307">
        <v>0.1</v>
      </c>
      <c r="T307">
        <f t="shared" si="65"/>
        <v>1.7705254900524429E-7</v>
      </c>
      <c r="AA307">
        <v>28170</v>
      </c>
      <c r="AB307">
        <v>4.9874919997819234E-2</v>
      </c>
      <c r="AC307" t="s">
        <v>2101</v>
      </c>
      <c r="AD307">
        <v>50331.5</v>
      </c>
      <c r="AE307">
        <v>6.053958000120474E-2</v>
      </c>
      <c r="AF307" t="s">
        <v>2151</v>
      </c>
      <c r="AG307">
        <v>31845.5</v>
      </c>
      <c r="AH307">
        <v>1.7850060001364909E-2</v>
      </c>
      <c r="AK307">
        <v>20164</v>
      </c>
      <c r="AL307">
        <v>9.5284799972432666E-3</v>
      </c>
    </row>
    <row r="308" spans="1:38" x14ac:dyDescent="0.2">
      <c r="A308" s="25" t="s">
        <v>2152</v>
      </c>
      <c r="B308" s="114"/>
      <c r="C308" s="33">
        <v>45604.343999999997</v>
      </c>
      <c r="D308" s="33"/>
      <c r="E308">
        <f t="shared" si="66"/>
        <v>18760.013878174337</v>
      </c>
      <c r="F308">
        <f t="shared" si="63"/>
        <v>18760</v>
      </c>
      <c r="G308">
        <f t="shared" si="68"/>
        <v>3.2432000007247552E-3</v>
      </c>
      <c r="I308">
        <f t="shared" si="70"/>
        <v>3.2432000007247552E-3</v>
      </c>
      <c r="P308">
        <f t="shared" si="69"/>
        <v>4.6785637426532481E-3</v>
      </c>
      <c r="Q308" s="7">
        <f t="shared" si="67"/>
        <v>30585.843999999997</v>
      </c>
      <c r="R308">
        <f t="shared" si="64"/>
        <v>2.0602690716429651E-6</v>
      </c>
      <c r="S308">
        <v>0.1</v>
      </c>
      <c r="T308">
        <f t="shared" si="65"/>
        <v>2.0602690716429652E-7</v>
      </c>
      <c r="AA308">
        <v>28174</v>
      </c>
      <c r="AB308">
        <v>5.5301920001511462E-2</v>
      </c>
      <c r="AC308" t="s">
        <v>2101</v>
      </c>
      <c r="AD308">
        <v>51450.5</v>
      </c>
      <c r="AE308">
        <v>6.0882607656822074E-2</v>
      </c>
      <c r="AF308" t="s">
        <v>2151</v>
      </c>
      <c r="AG308">
        <v>32449.5</v>
      </c>
      <c r="AH308">
        <v>1.6679339998518117E-2</v>
      </c>
      <c r="AK308">
        <v>20172.5</v>
      </c>
      <c r="AL308">
        <v>-7.8422999940812588E-3</v>
      </c>
    </row>
    <row r="309" spans="1:38" x14ac:dyDescent="0.2">
      <c r="A309" s="25" t="s">
        <v>2152</v>
      </c>
      <c r="B309" s="114" t="s">
        <v>2212</v>
      </c>
      <c r="C309" s="33">
        <v>45609.37</v>
      </c>
      <c r="D309" s="33"/>
      <c r="E309">
        <f t="shared" si="66"/>
        <v>18781.520940415779</v>
      </c>
      <c r="F309">
        <f t="shared" si="63"/>
        <v>18781.5</v>
      </c>
      <c r="G309">
        <f t="shared" si="68"/>
        <v>4.8935800004983321E-3</v>
      </c>
      <c r="I309">
        <f t="shared" si="70"/>
        <v>4.8935800004983321E-3</v>
      </c>
      <c r="P309">
        <f t="shared" si="69"/>
        <v>4.6960726897213468E-3</v>
      </c>
      <c r="Q309" s="7">
        <f t="shared" si="67"/>
        <v>30590.870000000003</v>
      </c>
      <c r="R309">
        <f t="shared" si="64"/>
        <v>3.9009137810356648E-8</v>
      </c>
      <c r="S309">
        <v>0.1</v>
      </c>
      <c r="T309">
        <f t="shared" si="65"/>
        <v>3.9009137810356647E-9</v>
      </c>
      <c r="AA309">
        <v>28268.5</v>
      </c>
      <c r="AB309">
        <v>0.16582157999800984</v>
      </c>
      <c r="AC309" t="s">
        <v>2101</v>
      </c>
      <c r="AD309">
        <v>50104.5</v>
      </c>
      <c r="AE309">
        <v>5.9223939999355935E-2</v>
      </c>
      <c r="AF309" t="s">
        <v>2153</v>
      </c>
      <c r="AG309">
        <v>32450</v>
      </c>
      <c r="AH309">
        <v>1.4834000001428649E-2</v>
      </c>
      <c r="AK309">
        <v>20215.5</v>
      </c>
      <c r="AL309">
        <v>2.4584600032540038E-3</v>
      </c>
    </row>
    <row r="310" spans="1:38" x14ac:dyDescent="0.2">
      <c r="A310" s="25" t="s">
        <v>2152</v>
      </c>
      <c r="B310" s="114"/>
      <c r="C310" s="33">
        <v>45609.489000000001</v>
      </c>
      <c r="D310" s="33"/>
      <c r="E310">
        <f t="shared" si="66"/>
        <v>18782.030160552411</v>
      </c>
      <c r="F310">
        <f t="shared" si="63"/>
        <v>18782</v>
      </c>
      <c r="G310">
        <f t="shared" ref="G310:G341" si="71">C310-(C$7+F310*C$8)</f>
        <v>7.0482400042237714E-3</v>
      </c>
      <c r="I310">
        <f t="shared" si="70"/>
        <v>7.0482400042237714E-3</v>
      </c>
      <c r="P310">
        <f t="shared" si="69"/>
        <v>4.6964801750450568E-3</v>
      </c>
      <c r="Q310" s="7">
        <f t="shared" si="67"/>
        <v>30590.989000000001</v>
      </c>
      <c r="R310">
        <f t="shared" si="64"/>
        <v>5.5307742941386963E-6</v>
      </c>
      <c r="S310">
        <v>0.1</v>
      </c>
      <c r="T310">
        <f t="shared" si="65"/>
        <v>5.5307742941386963E-7</v>
      </c>
      <c r="AA310">
        <v>28409.5</v>
      </c>
      <c r="AB310">
        <v>6.0577758828003425E-2</v>
      </c>
      <c r="AC310" t="s">
        <v>2101</v>
      </c>
      <c r="AD310">
        <v>51493.5</v>
      </c>
      <c r="AE310">
        <v>6.1013043428829405E-2</v>
      </c>
      <c r="AF310" t="s">
        <v>2153</v>
      </c>
      <c r="AG310">
        <v>32522</v>
      </c>
      <c r="AH310">
        <v>2.1105040003021713E-2</v>
      </c>
      <c r="AK310">
        <v>20224</v>
      </c>
      <c r="AL310">
        <v>1.0876799933612347E-3</v>
      </c>
    </row>
    <row r="311" spans="1:38" x14ac:dyDescent="0.2">
      <c r="A311" s="25" t="s">
        <v>2152</v>
      </c>
      <c r="B311" s="114"/>
      <c r="C311" s="33">
        <v>45611.353000000003</v>
      </c>
      <c r="D311" s="33"/>
      <c r="E311">
        <f t="shared" si="66"/>
        <v>18790.006516306097</v>
      </c>
      <c r="F311">
        <f t="shared" si="63"/>
        <v>18790</v>
      </c>
      <c r="G311">
        <f t="shared" si="71"/>
        <v>1.5228000047500245E-3</v>
      </c>
      <c r="I311">
        <f t="shared" si="70"/>
        <v>1.5228000047500245E-3</v>
      </c>
      <c r="P311">
        <f t="shared" si="69"/>
        <v>4.7030017979113031E-3</v>
      </c>
      <c r="Q311" s="7">
        <f t="shared" si="67"/>
        <v>30592.853000000003</v>
      </c>
      <c r="R311">
        <f t="shared" si="64"/>
        <v>1.0113683445226212E-5</v>
      </c>
      <c r="S311">
        <v>0.1</v>
      </c>
      <c r="T311">
        <f t="shared" si="65"/>
        <v>1.0113683445226214E-6</v>
      </c>
      <c r="AA311">
        <v>28563.5</v>
      </c>
      <c r="AB311">
        <v>0.1713426200003596</v>
      </c>
      <c r="AC311" t="s">
        <v>2101</v>
      </c>
      <c r="AD311">
        <v>51458.5</v>
      </c>
      <c r="AE311">
        <v>6.0834791802335531E-2</v>
      </c>
      <c r="AF311" t="s">
        <v>2153</v>
      </c>
      <c r="AG311">
        <v>32595</v>
      </c>
      <c r="AH311">
        <v>1.7685399994661566E-2</v>
      </c>
      <c r="AK311">
        <v>20335.5</v>
      </c>
      <c r="AL311">
        <v>3.5768599991570227E-3</v>
      </c>
    </row>
    <row r="312" spans="1:38" x14ac:dyDescent="0.2">
      <c r="A312" s="25" t="s">
        <v>2152</v>
      </c>
      <c r="B312" s="114" t="s">
        <v>2212</v>
      </c>
      <c r="C312" s="33">
        <v>45611.47</v>
      </c>
      <c r="D312" s="33"/>
      <c r="E312">
        <f t="shared" si="66"/>
        <v>18790.507178121105</v>
      </c>
      <c r="F312">
        <f t="shared" si="63"/>
        <v>18790.5</v>
      </c>
      <c r="G312">
        <f t="shared" si="71"/>
        <v>1.6774600007920526E-3</v>
      </c>
      <c r="I312">
        <f t="shared" si="70"/>
        <v>1.6774600007920526E-3</v>
      </c>
      <c r="P312">
        <f t="shared" si="69"/>
        <v>4.7034095154458748E-3</v>
      </c>
      <c r="Q312" s="7">
        <f t="shared" si="67"/>
        <v>30592.97</v>
      </c>
      <c r="R312">
        <f t="shared" si="64"/>
        <v>9.1563704652337023E-6</v>
      </c>
      <c r="S312">
        <v>0.1</v>
      </c>
      <c r="T312">
        <f t="shared" si="65"/>
        <v>9.1563704652337032E-7</v>
      </c>
      <c r="AA312">
        <v>28709</v>
      </c>
      <c r="AB312">
        <v>6.0864292470796499E-2</v>
      </c>
      <c r="AC312" t="s">
        <v>2101</v>
      </c>
      <c r="AD312">
        <v>51502.5</v>
      </c>
      <c r="AE312">
        <v>6.0883508464030456E-2</v>
      </c>
      <c r="AF312" t="s">
        <v>2153</v>
      </c>
      <c r="AG312">
        <v>32787</v>
      </c>
      <c r="AH312">
        <v>2.10748399986187E-2</v>
      </c>
      <c r="AK312">
        <v>20343.5</v>
      </c>
      <c r="AL312">
        <v>4.0514200009056367E-3</v>
      </c>
    </row>
    <row r="313" spans="1:38" x14ac:dyDescent="0.2">
      <c r="A313" s="25" t="s">
        <v>2152</v>
      </c>
      <c r="B313" s="114" t="s">
        <v>2212</v>
      </c>
      <c r="C313" s="33">
        <v>45613.343000000001</v>
      </c>
      <c r="D313" s="33"/>
      <c r="E313">
        <f t="shared" si="66"/>
        <v>18798.522046322094</v>
      </c>
      <c r="F313">
        <f t="shared" si="63"/>
        <v>18798.5</v>
      </c>
      <c r="G313">
        <f t="shared" si="71"/>
        <v>5.1520199995138682E-3</v>
      </c>
      <c r="I313">
        <f t="shared" si="70"/>
        <v>5.1520199995138682E-3</v>
      </c>
      <c r="P313">
        <f t="shared" si="69"/>
        <v>4.7099348536858944E-3</v>
      </c>
      <c r="Q313" s="7">
        <f t="shared" si="67"/>
        <v>30594.843000000001</v>
      </c>
      <c r="R313">
        <f t="shared" si="64"/>
        <v>1.9543927616174092E-7</v>
      </c>
      <c r="S313">
        <v>0.1</v>
      </c>
      <c r="T313">
        <f t="shared" si="65"/>
        <v>1.9543927616174094E-8</v>
      </c>
      <c r="AA313">
        <v>29402.5</v>
      </c>
      <c r="AB313">
        <v>5.9223939999355935E-2</v>
      </c>
      <c r="AC313" t="s">
        <v>2101</v>
      </c>
      <c r="AD313">
        <v>51476.5</v>
      </c>
      <c r="AE313">
        <v>6.0909695501322858E-2</v>
      </c>
      <c r="AF313" t="s">
        <v>2153</v>
      </c>
      <c r="AG313">
        <v>32787</v>
      </c>
      <c r="AH313">
        <v>2.8074839996406808E-2</v>
      </c>
      <c r="AK313">
        <v>20446.5</v>
      </c>
      <c r="AL313">
        <v>6.911379998200573E-3</v>
      </c>
    </row>
    <row r="314" spans="1:38" x14ac:dyDescent="0.2">
      <c r="A314" s="25" t="s">
        <v>2152</v>
      </c>
      <c r="B314" s="114"/>
      <c r="C314" s="33">
        <v>45613.457000000002</v>
      </c>
      <c r="D314" s="33"/>
      <c r="E314">
        <f t="shared" si="66"/>
        <v>18799.009870654674</v>
      </c>
      <c r="F314">
        <f t="shared" si="63"/>
        <v>18799</v>
      </c>
      <c r="G314">
        <f t="shared" si="71"/>
        <v>2.3066799985826947E-3</v>
      </c>
      <c r="I314">
        <f t="shared" si="70"/>
        <v>2.3066799985826947E-3</v>
      </c>
      <c r="P314">
        <f t="shared" si="69"/>
        <v>4.7103428034313269E-3</v>
      </c>
      <c r="Q314" s="7">
        <f t="shared" si="67"/>
        <v>30594.957000000002</v>
      </c>
      <c r="R314">
        <f t="shared" si="64"/>
        <v>5.777594879412794E-6</v>
      </c>
      <c r="S314">
        <v>0.1</v>
      </c>
      <c r="T314">
        <f t="shared" si="65"/>
        <v>5.7775948794127944E-7</v>
      </c>
      <c r="AA314">
        <v>29411.5</v>
      </c>
      <c r="AB314">
        <v>5.7398999997531064E-2</v>
      </c>
      <c r="AC314" t="s">
        <v>2101</v>
      </c>
      <c r="AD314">
        <v>51476</v>
      </c>
      <c r="AE314">
        <v>6.0782212465710472E-2</v>
      </c>
      <c r="AF314" t="s">
        <v>2153</v>
      </c>
      <c r="AG314">
        <v>33163.5</v>
      </c>
      <c r="AH314">
        <v>1.9533819999196567E-2</v>
      </c>
      <c r="AK314">
        <v>20450.5</v>
      </c>
      <c r="AL314">
        <v>2.1486600016942248E-3</v>
      </c>
    </row>
    <row r="315" spans="1:38" x14ac:dyDescent="0.2">
      <c r="A315" s="25" t="s">
        <v>2152</v>
      </c>
      <c r="B315" s="114"/>
      <c r="C315" s="33">
        <v>45625.610999999997</v>
      </c>
      <c r="D315" s="33"/>
      <c r="E315">
        <f t="shared" si="66"/>
        <v>18851.018791164446</v>
      </c>
      <c r="F315">
        <f t="shared" si="63"/>
        <v>18851</v>
      </c>
      <c r="G315">
        <f t="shared" si="71"/>
        <v>4.3913199988310225E-3</v>
      </c>
      <c r="I315">
        <f t="shared" si="70"/>
        <v>4.3913199988310225E-3</v>
      </c>
      <c r="P315">
        <f t="shared" si="69"/>
        <v>4.752844157620925E-3</v>
      </c>
      <c r="Q315" s="7">
        <f t="shared" si="67"/>
        <v>30607.110999999997</v>
      </c>
      <c r="R315">
        <f t="shared" si="64"/>
        <v>1.306997173887466E-7</v>
      </c>
      <c r="S315">
        <v>0.1</v>
      </c>
      <c r="T315">
        <f t="shared" si="65"/>
        <v>1.306997173887466E-8</v>
      </c>
      <c r="AA315">
        <v>29467</v>
      </c>
      <c r="AB315">
        <v>6.0590401968511287E-2</v>
      </c>
      <c r="AD315">
        <v>51493</v>
      </c>
      <c r="AE315">
        <v>6.0851783535326831E-2</v>
      </c>
      <c r="AF315" t="s">
        <v>2097</v>
      </c>
      <c r="AG315">
        <v>33304.5</v>
      </c>
      <c r="AH315">
        <v>2.1147940002265386E-2</v>
      </c>
      <c r="AK315">
        <v>20651</v>
      </c>
      <c r="AL315">
        <v>1.1673199987853877E-3</v>
      </c>
    </row>
    <row r="316" spans="1:38" x14ac:dyDescent="0.2">
      <c r="A316" s="25" t="s">
        <v>2152</v>
      </c>
      <c r="B316" s="114"/>
      <c r="C316" s="33">
        <v>45634.258999999998</v>
      </c>
      <c r="D316" s="33"/>
      <c r="E316">
        <f t="shared" si="66"/>
        <v>18888.024973867159</v>
      </c>
      <c r="F316">
        <f t="shared" si="63"/>
        <v>18888</v>
      </c>
      <c r="G316">
        <f t="shared" si="71"/>
        <v>5.8361600022180937E-3</v>
      </c>
      <c r="I316">
        <f t="shared" si="70"/>
        <v>5.8361600022180937E-3</v>
      </c>
      <c r="P316">
        <f t="shared" si="69"/>
        <v>4.7831754670136662E-3</v>
      </c>
      <c r="Q316" s="7">
        <f t="shared" si="67"/>
        <v>30615.758999999998</v>
      </c>
      <c r="R316">
        <f t="shared" si="64"/>
        <v>1.1087764313796842E-6</v>
      </c>
      <c r="S316">
        <v>0.1</v>
      </c>
      <c r="T316">
        <f t="shared" si="65"/>
        <v>1.1087764313796843E-7</v>
      </c>
      <c r="AA316">
        <v>29492.5</v>
      </c>
      <c r="AB316">
        <v>5.9123459999682382E-2</v>
      </c>
      <c r="AD316">
        <v>51489</v>
      </c>
      <c r="AE316">
        <v>6.0726436939148698E-2</v>
      </c>
      <c r="AF316" t="s">
        <v>2097</v>
      </c>
      <c r="AG316">
        <v>33394.5</v>
      </c>
      <c r="AH316">
        <v>2.5986740001826547E-2</v>
      </c>
      <c r="AK316">
        <v>20921</v>
      </c>
      <c r="AL316">
        <v>5.683719995431602E-3</v>
      </c>
    </row>
    <row r="317" spans="1:38" x14ac:dyDescent="0.2">
      <c r="A317" s="25" t="s">
        <v>2152</v>
      </c>
      <c r="B317" s="114" t="s">
        <v>2212</v>
      </c>
      <c r="C317" s="33">
        <v>45635.307000000001</v>
      </c>
      <c r="D317" s="33"/>
      <c r="E317">
        <f t="shared" si="66"/>
        <v>18892.50953439821</v>
      </c>
      <c r="F317">
        <f t="shared" si="63"/>
        <v>18892.5</v>
      </c>
      <c r="G317">
        <f t="shared" si="71"/>
        <v>2.2280999983195215E-3</v>
      </c>
      <c r="I317">
        <f t="shared" si="70"/>
        <v>2.2280999983195215E-3</v>
      </c>
      <c r="P317">
        <f t="shared" si="69"/>
        <v>4.7868695118571253E-3</v>
      </c>
      <c r="Q317" s="7">
        <f t="shared" si="67"/>
        <v>30616.807000000001</v>
      </c>
      <c r="R317">
        <f t="shared" si="64"/>
        <v>6.5473014234094656E-6</v>
      </c>
      <c r="S317">
        <v>0.1</v>
      </c>
      <c r="T317">
        <f t="shared" si="65"/>
        <v>6.5473014234094656E-7</v>
      </c>
      <c r="AA317">
        <v>29761.5</v>
      </c>
      <c r="AB317">
        <v>6.0827315704955254E-2</v>
      </c>
      <c r="AC317" t="s">
        <v>2101</v>
      </c>
      <c r="AD317">
        <v>51497</v>
      </c>
      <c r="AE317">
        <v>6.0902498706127517E-2</v>
      </c>
      <c r="AF317" t="s">
        <v>2153</v>
      </c>
      <c r="AG317">
        <v>33403</v>
      </c>
      <c r="AH317">
        <v>2.361595999536803E-2</v>
      </c>
      <c r="AK317">
        <v>20938</v>
      </c>
      <c r="AL317">
        <v>9.9421599952620454E-3</v>
      </c>
    </row>
    <row r="318" spans="1:38" x14ac:dyDescent="0.2">
      <c r="A318" s="25" t="s">
        <v>2152</v>
      </c>
      <c r="B318" s="114" t="s">
        <v>2212</v>
      </c>
      <c r="C318" s="33">
        <v>45649.328000000001</v>
      </c>
      <c r="D318" s="33"/>
      <c r="E318">
        <f t="shared" si="66"/>
        <v>18952.507648144128</v>
      </c>
      <c r="F318">
        <f t="shared" si="63"/>
        <v>18952.5</v>
      </c>
      <c r="G318">
        <f t="shared" si="71"/>
        <v>1.7873000033432618E-3</v>
      </c>
      <c r="I318">
        <f t="shared" si="70"/>
        <v>1.7873000033432618E-3</v>
      </c>
      <c r="P318">
        <f t="shared" si="69"/>
        <v>4.8362291673422235E-3</v>
      </c>
      <c r="Q318" s="7">
        <f t="shared" si="67"/>
        <v>30630.828000000001</v>
      </c>
      <c r="R318">
        <f t="shared" si="64"/>
        <v>9.2959690470834078E-6</v>
      </c>
      <c r="S318">
        <v>0.1</v>
      </c>
      <c r="T318">
        <f t="shared" si="65"/>
        <v>9.2959690470834078E-7</v>
      </c>
      <c r="AA318">
        <v>29766</v>
      </c>
      <c r="AB318">
        <v>5.2808020001975819E-2</v>
      </c>
      <c r="AC318" t="s">
        <v>2101</v>
      </c>
      <c r="AD318">
        <v>51446.5</v>
      </c>
      <c r="AE318">
        <v>6.0827315704955254E-2</v>
      </c>
      <c r="AF318" t="s">
        <v>2153</v>
      </c>
      <c r="AG318">
        <v>33913</v>
      </c>
      <c r="AH318">
        <v>2.3369160000584088E-2</v>
      </c>
      <c r="AK318">
        <v>20942.5</v>
      </c>
      <c r="AL318">
        <v>1.3341000012587756E-3</v>
      </c>
    </row>
    <row r="319" spans="1:38" x14ac:dyDescent="0.2">
      <c r="A319" s="25" t="s">
        <v>2154</v>
      </c>
      <c r="B319" s="114"/>
      <c r="C319" s="33">
        <v>45680.294999999998</v>
      </c>
      <c r="D319" s="33"/>
      <c r="E319">
        <f t="shared" si="66"/>
        <v>19085.020421011221</v>
      </c>
      <c r="F319">
        <f t="shared" si="63"/>
        <v>19085</v>
      </c>
      <c r="G319">
        <f t="shared" si="71"/>
        <v>4.7722000017529353E-3</v>
      </c>
      <c r="I319">
        <f t="shared" si="70"/>
        <v>4.7722000017529353E-3</v>
      </c>
      <c r="P319">
        <f t="shared" si="69"/>
        <v>4.9459285431975334E-3</v>
      </c>
      <c r="Q319" s="7">
        <f t="shared" si="67"/>
        <v>30661.794999999998</v>
      </c>
      <c r="R319">
        <f t="shared" si="64"/>
        <v>3.0181606112467439E-8</v>
      </c>
      <c r="S319">
        <v>0.1</v>
      </c>
      <c r="T319">
        <f t="shared" si="65"/>
        <v>3.0181606112467439E-9</v>
      </c>
      <c r="AA319">
        <v>30117</v>
      </c>
      <c r="AB319">
        <v>-7.3191999399568886E-4</v>
      </c>
      <c r="AD319">
        <v>13557.5</v>
      </c>
      <c r="AE319">
        <v>-2.994100002979394E-3</v>
      </c>
      <c r="AF319" t="s">
        <v>2153</v>
      </c>
      <c r="AG319">
        <v>34229.5</v>
      </c>
      <c r="AH319">
        <v>1.6268939994915854E-2</v>
      </c>
      <c r="AK319">
        <v>20972.5</v>
      </c>
      <c r="AL319">
        <v>-5.386299999372568E-3</v>
      </c>
    </row>
    <row r="320" spans="1:38" x14ac:dyDescent="0.2">
      <c r="A320" s="25" t="s">
        <v>2154</v>
      </c>
      <c r="B320" s="114"/>
      <c r="C320" s="33">
        <v>45694.315999999999</v>
      </c>
      <c r="D320" s="33"/>
      <c r="E320">
        <f t="shared" si="66"/>
        <v>19145.018534757139</v>
      </c>
      <c r="F320">
        <f t="shared" si="63"/>
        <v>19145</v>
      </c>
      <c r="G320">
        <f t="shared" si="71"/>
        <v>4.331399999500718E-3</v>
      </c>
      <c r="I320">
        <f t="shared" si="70"/>
        <v>4.331399999500718E-3</v>
      </c>
      <c r="P320">
        <f t="shared" si="69"/>
        <v>4.9959192658455458E-3</v>
      </c>
      <c r="Q320" s="7">
        <f t="shared" si="67"/>
        <v>30675.815999999999</v>
      </c>
      <c r="R320">
        <f t="shared" si="64"/>
        <v>4.4158585534346823E-7</v>
      </c>
      <c r="S320">
        <v>0.1</v>
      </c>
      <c r="T320">
        <f t="shared" si="65"/>
        <v>4.4158585534346826E-8</v>
      </c>
      <c r="AA320">
        <v>30742.5</v>
      </c>
      <c r="AB320">
        <v>5.9347640002670232E-2</v>
      </c>
      <c r="AC320" t="s">
        <v>2101</v>
      </c>
      <c r="AD320">
        <v>51480.5</v>
      </c>
      <c r="AE320">
        <v>6.0841805796371773E-2</v>
      </c>
      <c r="AF320" t="s">
        <v>2153</v>
      </c>
      <c r="AG320">
        <v>34644</v>
      </c>
      <c r="AH320">
        <v>2.2482079999463167E-2</v>
      </c>
      <c r="AK320">
        <v>21508</v>
      </c>
      <c r="AL320">
        <v>6.2545600012526847E-3</v>
      </c>
    </row>
    <row r="321" spans="1:38" x14ac:dyDescent="0.2">
      <c r="A321" s="25" t="s">
        <v>2154</v>
      </c>
      <c r="B321" s="114"/>
      <c r="C321" s="33">
        <v>45701.322</v>
      </c>
      <c r="D321" s="33"/>
      <c r="E321">
        <f t="shared" si="66"/>
        <v>19174.998335406446</v>
      </c>
      <c r="F321">
        <f t="shared" si="63"/>
        <v>19175</v>
      </c>
      <c r="G321">
        <f t="shared" si="71"/>
        <v>-3.8900000072317198E-4</v>
      </c>
      <c r="I321">
        <f t="shared" si="70"/>
        <v>-3.8900000072317198E-4</v>
      </c>
      <c r="P321">
        <f t="shared" si="69"/>
        <v>5.0209883882665141E-3</v>
      </c>
      <c r="Q321" s="7">
        <f t="shared" si="67"/>
        <v>30682.822</v>
      </c>
      <c r="R321">
        <f t="shared" si="64"/>
        <v>2.9267974369003219E-5</v>
      </c>
      <c r="S321">
        <v>0.1</v>
      </c>
      <c r="T321">
        <f t="shared" si="65"/>
        <v>2.926797436900322E-6</v>
      </c>
      <c r="AA321">
        <v>30934.5</v>
      </c>
      <c r="AB321">
        <v>5.8447639996302314E-2</v>
      </c>
      <c r="AC321" t="s">
        <v>2101</v>
      </c>
      <c r="AD321">
        <v>51480</v>
      </c>
      <c r="AE321">
        <v>6.0779991996241733E-2</v>
      </c>
      <c r="AF321" t="s">
        <v>2153</v>
      </c>
      <c r="AG321">
        <v>34935</v>
      </c>
      <c r="AH321">
        <v>2.4494199999026023E-2</v>
      </c>
      <c r="AK321">
        <v>21606</v>
      </c>
      <c r="AL321">
        <v>8.5679199983133003E-3</v>
      </c>
    </row>
    <row r="322" spans="1:38" x14ac:dyDescent="0.2">
      <c r="A322" s="25" t="s">
        <v>2155</v>
      </c>
      <c r="B322" s="114" t="s">
        <v>2212</v>
      </c>
      <c r="C322" s="33">
        <v>45731.353999999999</v>
      </c>
      <c r="D322" s="33"/>
      <c r="E322">
        <f t="shared" si="66"/>
        <v>19303.510092914275</v>
      </c>
      <c r="F322">
        <f t="shared" si="63"/>
        <v>19303.5</v>
      </c>
      <c r="G322">
        <f t="shared" si="71"/>
        <v>2.3586199968121946E-3</v>
      </c>
      <c r="I322">
        <f t="shared" si="70"/>
        <v>2.3586199968121946E-3</v>
      </c>
      <c r="P322">
        <f t="shared" si="69"/>
        <v>5.1289242073408294E-3</v>
      </c>
      <c r="Q322" s="7">
        <f t="shared" si="67"/>
        <v>30712.853999999999</v>
      </c>
      <c r="R322">
        <f t="shared" si="64"/>
        <v>7.6745854188726832E-6</v>
      </c>
      <c r="S322">
        <v>0.1</v>
      </c>
      <c r="T322">
        <f t="shared" si="65"/>
        <v>7.6745854188726841E-7</v>
      </c>
      <c r="AA322">
        <v>30951.5</v>
      </c>
      <c r="AB322">
        <v>-8.2391800024197437E-3</v>
      </c>
      <c r="AD322">
        <v>13634.5</v>
      </c>
      <c r="AE322">
        <v>-4.1764599955058657E-3</v>
      </c>
      <c r="AG322">
        <v>34973.5</v>
      </c>
      <c r="AH322">
        <v>2.6403020005091093E-2</v>
      </c>
      <c r="AK322">
        <v>21785.5</v>
      </c>
      <c r="AL322">
        <v>6.0908599989488721E-3</v>
      </c>
    </row>
    <row r="323" spans="1:38" x14ac:dyDescent="0.2">
      <c r="A323" s="25" t="s">
        <v>2155</v>
      </c>
      <c r="B323" s="114" t="s">
        <v>2212</v>
      </c>
      <c r="C323" s="33">
        <v>45739.298000000003</v>
      </c>
      <c r="D323" s="33"/>
      <c r="E323">
        <f t="shared" si="66"/>
        <v>19337.503746405302</v>
      </c>
      <c r="F323">
        <f t="shared" si="63"/>
        <v>19337.5</v>
      </c>
      <c r="G323">
        <f t="shared" si="71"/>
        <v>8.7550000171177089E-4</v>
      </c>
      <c r="I323">
        <f t="shared" si="70"/>
        <v>8.7550000171177089E-4</v>
      </c>
      <c r="P323">
        <f t="shared" si="69"/>
        <v>5.1576340381632117E-3</v>
      </c>
      <c r="Q323" s="7">
        <f t="shared" si="67"/>
        <v>30720.798000000003</v>
      </c>
      <c r="R323">
        <f t="shared" si="64"/>
        <v>1.8336671906135909E-5</v>
      </c>
      <c r="S323">
        <v>0.1</v>
      </c>
      <c r="T323">
        <f t="shared" si="65"/>
        <v>1.833667190613591E-6</v>
      </c>
      <c r="AA323">
        <v>31046</v>
      </c>
      <c r="AB323">
        <v>5.313484000362223E-2</v>
      </c>
      <c r="AC323" t="s">
        <v>2101</v>
      </c>
      <c r="AD323">
        <v>51446</v>
      </c>
      <c r="AE323">
        <v>6.0577758828003425E-2</v>
      </c>
      <c r="AG323">
        <v>35646.5</v>
      </c>
      <c r="AH323">
        <v>1.9575379999878351E-2</v>
      </c>
      <c r="AK323">
        <v>22174.5</v>
      </c>
      <c r="AL323">
        <v>9.4163399990065955E-3</v>
      </c>
    </row>
    <row r="324" spans="1:38" x14ac:dyDescent="0.2">
      <c r="A324" s="25" t="s">
        <v>2156</v>
      </c>
      <c r="B324" s="114" t="s">
        <v>2212</v>
      </c>
      <c r="C324" s="33">
        <v>45743.275999999998</v>
      </c>
      <c r="D324" s="33"/>
      <c r="E324">
        <f t="shared" si="66"/>
        <v>19354.526248115664</v>
      </c>
      <c r="F324">
        <f t="shared" si="63"/>
        <v>19354.5</v>
      </c>
      <c r="G324">
        <f t="shared" si="71"/>
        <v>6.1339399981079623E-3</v>
      </c>
      <c r="I324">
        <f t="shared" si="70"/>
        <v>6.1339399981079623E-3</v>
      </c>
      <c r="P324">
        <f t="shared" si="69"/>
        <v>5.1720126390822048E-3</v>
      </c>
      <c r="Q324" s="7">
        <f t="shared" si="67"/>
        <v>30724.775999999998</v>
      </c>
      <c r="R324">
        <f t="shared" si="64"/>
        <v>9.2530424404226853E-7</v>
      </c>
      <c r="S324">
        <v>0.1</v>
      </c>
      <c r="T324">
        <f t="shared" si="65"/>
        <v>9.2530424404226858E-8</v>
      </c>
      <c r="AA324">
        <v>31093</v>
      </c>
      <c r="AB324">
        <v>2.419379998173099E-3</v>
      </c>
      <c r="AD324">
        <v>13924.5</v>
      </c>
      <c r="AE324">
        <v>-1.4736599987372756E-3</v>
      </c>
      <c r="AF324" t="s">
        <v>2097</v>
      </c>
      <c r="AG324">
        <v>35680</v>
      </c>
      <c r="AH324">
        <v>2.9937600003904663E-2</v>
      </c>
      <c r="AK324">
        <v>22179</v>
      </c>
      <c r="AL324">
        <v>2.8082800054107793E-3</v>
      </c>
    </row>
    <row r="325" spans="1:38" x14ac:dyDescent="0.2">
      <c r="A325" s="25" t="s">
        <v>2157</v>
      </c>
      <c r="B325" s="114" t="s">
        <v>2212</v>
      </c>
      <c r="C325" s="33">
        <v>45882.557000000001</v>
      </c>
      <c r="D325" s="33"/>
      <c r="E325">
        <f t="shared" si="66"/>
        <v>19950.532045180411</v>
      </c>
      <c r="F325">
        <f t="shared" si="63"/>
        <v>19950.5</v>
      </c>
      <c r="G325">
        <f t="shared" si="71"/>
        <v>7.4886600050376728E-3</v>
      </c>
      <c r="I325">
        <f t="shared" si="70"/>
        <v>7.4886600050376728E-3</v>
      </c>
      <c r="P325">
        <f t="shared" si="69"/>
        <v>5.6860903858393895E-3</v>
      </c>
      <c r="Q325" s="7">
        <f t="shared" si="67"/>
        <v>30864.057000000001</v>
      </c>
      <c r="R325">
        <f t="shared" si="64"/>
        <v>3.2492572320566443E-6</v>
      </c>
      <c r="S325">
        <v>0.1</v>
      </c>
      <c r="T325">
        <f t="shared" si="65"/>
        <v>3.2492572320566445E-7</v>
      </c>
      <c r="AA325">
        <v>31165.5</v>
      </c>
      <c r="AB325">
        <v>6.0834791802335531E-2</v>
      </c>
      <c r="AC325" t="s">
        <v>2101</v>
      </c>
      <c r="AD325">
        <v>51501.5</v>
      </c>
      <c r="AE325">
        <v>6.0890325068612583E-2</v>
      </c>
      <c r="AF325" t="s">
        <v>2151</v>
      </c>
      <c r="AG325">
        <v>35718.5</v>
      </c>
      <c r="AH325">
        <v>2.9846419995010365E-2</v>
      </c>
      <c r="AK325">
        <v>22341.5</v>
      </c>
      <c r="AL325">
        <v>8.0727800013846718E-3</v>
      </c>
    </row>
    <row r="326" spans="1:38" x14ac:dyDescent="0.2">
      <c r="A326" s="25" t="s">
        <v>2157</v>
      </c>
      <c r="B326" s="114" t="s">
        <v>2212</v>
      </c>
      <c r="C326" s="33">
        <v>45887.466999999997</v>
      </c>
      <c r="D326" s="33"/>
      <c r="E326">
        <f t="shared" si="66"/>
        <v>19971.542724767616</v>
      </c>
      <c r="F326">
        <f t="shared" si="63"/>
        <v>19971.5</v>
      </c>
      <c r="G326">
        <f t="shared" si="71"/>
        <v>9.984379998059012E-3</v>
      </c>
      <c r="I326">
        <f t="shared" si="70"/>
        <v>9.984379998059012E-3</v>
      </c>
      <c r="P326">
        <f t="shared" si="69"/>
        <v>5.7045578348022367E-3</v>
      </c>
      <c r="Q326" s="7">
        <f t="shared" si="67"/>
        <v>30868.966999999997</v>
      </c>
      <c r="R326">
        <f t="shared" si="64"/>
        <v>1.8316877749103905E-5</v>
      </c>
      <c r="S326">
        <v>0.1</v>
      </c>
      <c r="T326">
        <f t="shared" si="65"/>
        <v>1.8316877749103907E-6</v>
      </c>
      <c r="AA326">
        <v>31166</v>
      </c>
      <c r="AB326">
        <v>6.0902498706127517E-2</v>
      </c>
      <c r="AC326" t="s">
        <v>2101</v>
      </c>
      <c r="AD326">
        <v>51531.5</v>
      </c>
      <c r="AE326">
        <v>6.0906636470463127E-2</v>
      </c>
      <c r="AF326" t="s">
        <v>2151</v>
      </c>
      <c r="AG326">
        <v>35992</v>
      </c>
      <c r="AH326">
        <v>2.9445439999108203E-2</v>
      </c>
      <c r="AK326">
        <v>22342</v>
      </c>
      <c r="AL326">
        <v>9.2274400012684055E-3</v>
      </c>
    </row>
    <row r="327" spans="1:38" x14ac:dyDescent="0.2">
      <c r="A327" s="25" t="s">
        <v>2157</v>
      </c>
      <c r="B327" s="114"/>
      <c r="C327" s="33">
        <v>45889.445</v>
      </c>
      <c r="D327" s="33"/>
      <c r="E327">
        <f t="shared" si="66"/>
        <v>19980.006904853886</v>
      </c>
      <c r="F327">
        <f t="shared" si="63"/>
        <v>19980</v>
      </c>
      <c r="G327">
        <f t="shared" si="71"/>
        <v>1.6135999976540916E-3</v>
      </c>
      <c r="I327">
        <f t="shared" si="70"/>
        <v>1.6135999976540916E-3</v>
      </c>
      <c r="P327">
        <f t="shared" si="69"/>
        <v>5.712039604840926E-3</v>
      </c>
      <c r="Q327" s="7">
        <f t="shared" si="67"/>
        <v>30870.945</v>
      </c>
      <c r="R327">
        <f t="shared" si="64"/>
        <v>1.6797207213757775E-5</v>
      </c>
      <c r="S327">
        <v>0.1</v>
      </c>
      <c r="T327">
        <f t="shared" si="65"/>
        <v>1.6797207213757776E-6</v>
      </c>
      <c r="AA327">
        <v>31229.5</v>
      </c>
      <c r="AB327">
        <v>5.7287639996502548E-2</v>
      </c>
      <c r="AC327" t="s">
        <v>2101</v>
      </c>
      <c r="AD327">
        <v>51472</v>
      </c>
      <c r="AE327">
        <v>6.0708329794579186E-2</v>
      </c>
      <c r="AF327" t="s">
        <v>2151</v>
      </c>
      <c r="AG327">
        <v>36104</v>
      </c>
      <c r="AH327">
        <v>3.2089280000946019E-2</v>
      </c>
      <c r="AK327">
        <v>22342</v>
      </c>
      <c r="AL327">
        <v>1.722744000289822E-2</v>
      </c>
    </row>
    <row r="328" spans="1:38" x14ac:dyDescent="0.2">
      <c r="A328" s="25" t="s">
        <v>2157</v>
      </c>
      <c r="B328" s="114"/>
      <c r="C328" s="33">
        <v>45891.546999999999</v>
      </c>
      <c r="D328" s="33"/>
      <c r="E328">
        <f t="shared" si="66"/>
        <v>19989.001700880835</v>
      </c>
      <c r="F328">
        <f t="shared" si="63"/>
        <v>19989</v>
      </c>
      <c r="G328">
        <f t="shared" si="71"/>
        <v>3.9747999835526571E-4</v>
      </c>
      <c r="I328">
        <f t="shared" si="70"/>
        <v>3.9747999835526571E-4</v>
      </c>
      <c r="P328">
        <f t="shared" si="69"/>
        <v>5.7199657817301958E-3</v>
      </c>
      <c r="Q328" s="7">
        <f t="shared" si="67"/>
        <v>30873.046999999999</v>
      </c>
      <c r="R328">
        <f t="shared" si="64"/>
        <v>2.8328854914228244E-5</v>
      </c>
      <c r="S328">
        <v>0.1</v>
      </c>
      <c r="T328">
        <f t="shared" si="65"/>
        <v>2.8328854914228245E-6</v>
      </c>
      <c r="AA328">
        <v>31327.5</v>
      </c>
      <c r="AB328">
        <v>6.0785935274907388E-2</v>
      </c>
      <c r="AC328" t="s">
        <v>2101</v>
      </c>
      <c r="AD328">
        <v>51498</v>
      </c>
      <c r="AE328">
        <v>6.0752716723072808E-2</v>
      </c>
      <c r="AF328" t="s">
        <v>2153</v>
      </c>
      <c r="AG328">
        <v>36240</v>
      </c>
      <c r="AH328">
        <v>2.7156800002558157E-2</v>
      </c>
      <c r="AK328">
        <v>23223.5</v>
      </c>
      <c r="AL328">
        <v>4.8930199991445988E-3</v>
      </c>
    </row>
    <row r="329" spans="1:38" x14ac:dyDescent="0.2">
      <c r="A329" s="25" t="s">
        <v>2157</v>
      </c>
      <c r="B329" s="114"/>
      <c r="C329" s="33">
        <v>45903.464999999997</v>
      </c>
      <c r="D329" s="33"/>
      <c r="E329">
        <f t="shared" si="66"/>
        <v>20040.000739438976</v>
      </c>
      <c r="F329">
        <f t="shared" si="63"/>
        <v>20040</v>
      </c>
      <c r="G329">
        <f t="shared" si="71"/>
        <v>1.7279999883612618E-4</v>
      </c>
      <c r="I329">
        <f t="shared" si="70"/>
        <v>1.7279999883612618E-4</v>
      </c>
      <c r="P329">
        <f t="shared" si="69"/>
        <v>5.7649643800126108E-3</v>
      </c>
      <c r="Q329" s="7">
        <f t="shared" si="67"/>
        <v>30884.964999999997</v>
      </c>
      <c r="R329">
        <f t="shared" si="64"/>
        <v>3.1272302466098976E-5</v>
      </c>
      <c r="S329">
        <v>0.1</v>
      </c>
      <c r="T329">
        <f t="shared" si="65"/>
        <v>3.1272302466098977E-6</v>
      </c>
      <c r="AA329">
        <v>31465</v>
      </c>
      <c r="AB329">
        <v>6.0882607656822074E-2</v>
      </c>
      <c r="AC329" t="s">
        <v>2101</v>
      </c>
      <c r="AD329">
        <v>51497.5</v>
      </c>
      <c r="AE329">
        <v>6.0905185768206138E-2</v>
      </c>
      <c r="AF329" t="s">
        <v>2153</v>
      </c>
      <c r="AG329">
        <v>37165.5</v>
      </c>
      <c r="AH329">
        <v>2.5432459995499812E-2</v>
      </c>
      <c r="AK329">
        <v>23266.5</v>
      </c>
      <c r="AL329">
        <v>3.1937800013110973E-3</v>
      </c>
    </row>
    <row r="330" spans="1:38" x14ac:dyDescent="0.2">
      <c r="A330" s="25" t="s">
        <v>2155</v>
      </c>
      <c r="B330" s="114"/>
      <c r="C330" s="33">
        <v>45925.442000000003</v>
      </c>
      <c r="D330" s="33"/>
      <c r="E330">
        <f t="shared" si="66"/>
        <v>20134.043856605676</v>
      </c>
      <c r="F330">
        <f t="shared" si="63"/>
        <v>20134</v>
      </c>
      <c r="G330">
        <f t="shared" si="71"/>
        <v>1.0248880003928207E-2</v>
      </c>
      <c r="I330">
        <f t="shared" si="70"/>
        <v>1.0248880003928207E-2</v>
      </c>
      <c r="P330">
        <f t="shared" si="69"/>
        <v>5.848275329870342E-3</v>
      </c>
      <c r="Q330" s="7">
        <f t="shared" si="67"/>
        <v>30906.942000000003</v>
      </c>
      <c r="R330">
        <f t="shared" si="64"/>
        <v>1.9365321497339928E-5</v>
      </c>
      <c r="S330">
        <v>0.1</v>
      </c>
      <c r="T330">
        <f t="shared" si="65"/>
        <v>1.9365321497339931E-6</v>
      </c>
      <c r="AA330">
        <v>31662</v>
      </c>
      <c r="AB330">
        <v>9.7459997050464153E-5</v>
      </c>
      <c r="AD330">
        <v>13907.5</v>
      </c>
      <c r="AE330">
        <v>2.2678999957861379E-3</v>
      </c>
      <c r="AG330">
        <v>37220.5</v>
      </c>
      <c r="AH330">
        <v>3.0445060001511592E-2</v>
      </c>
      <c r="AK330">
        <v>23477</v>
      </c>
      <c r="AL330">
        <v>8.4656399994855747E-3</v>
      </c>
    </row>
    <row r="331" spans="1:38" x14ac:dyDescent="0.2">
      <c r="A331" s="25" t="s">
        <v>2155</v>
      </c>
      <c r="B331" s="114"/>
      <c r="C331" s="33">
        <v>45931.512999999999</v>
      </c>
      <c r="D331" s="33"/>
      <c r="E331">
        <f t="shared" si="66"/>
        <v>20160.022641895688</v>
      </c>
      <c r="F331">
        <f t="shared" ref="F331:F394" si="72">+ROUND(2*E331,0)/2</f>
        <v>20160</v>
      </c>
      <c r="G331">
        <f t="shared" si="71"/>
        <v>5.2912000028300099E-3</v>
      </c>
      <c r="I331">
        <f t="shared" si="70"/>
        <v>5.2912000028300099E-3</v>
      </c>
      <c r="P331">
        <f t="shared" si="69"/>
        <v>5.8714040191316904E-3</v>
      </c>
      <c r="Q331" s="7">
        <f t="shared" si="67"/>
        <v>30913.012999999999</v>
      </c>
      <c r="R331">
        <f t="shared" si="64"/>
        <v>3.3663670053260068E-7</v>
      </c>
      <c r="S331">
        <v>0.1</v>
      </c>
      <c r="T331">
        <f t="shared" si="65"/>
        <v>3.3663670053260072E-8</v>
      </c>
      <c r="AA331">
        <v>31807</v>
      </c>
      <c r="AB331">
        <v>5.2380180000909604E-2</v>
      </c>
      <c r="AC331" t="s">
        <v>2101</v>
      </c>
      <c r="AD331">
        <v>51416.5</v>
      </c>
      <c r="AE331">
        <v>6.093504476302769E-2</v>
      </c>
      <c r="AG331">
        <v>37430</v>
      </c>
      <c r="AH331">
        <v>2.8247600006579887E-2</v>
      </c>
      <c r="AK331">
        <v>23481.5</v>
      </c>
      <c r="AL331">
        <v>7.7675799984717742E-3</v>
      </c>
    </row>
    <row r="332" spans="1:38" x14ac:dyDescent="0.2">
      <c r="A332" s="25" t="s">
        <v>2157</v>
      </c>
      <c r="B332" s="114"/>
      <c r="C332" s="33">
        <v>45932.451999999997</v>
      </c>
      <c r="D332" s="33"/>
      <c r="E332">
        <f t="shared" si="66"/>
        <v>20164.040773898207</v>
      </c>
      <c r="F332">
        <f t="shared" si="72"/>
        <v>20164</v>
      </c>
      <c r="G332">
        <f t="shared" si="71"/>
        <v>9.5284799972432666E-3</v>
      </c>
      <c r="I332">
        <f t="shared" si="70"/>
        <v>9.5284799972432666E-3</v>
      </c>
      <c r="P332">
        <f t="shared" si="69"/>
        <v>5.8749655572890259E-3</v>
      </c>
      <c r="Q332" s="7">
        <f t="shared" si="67"/>
        <v>30913.951999999997</v>
      </c>
      <c r="R332">
        <f t="shared" si="64"/>
        <v>1.3348167762954148E-5</v>
      </c>
      <c r="S332">
        <v>0.1</v>
      </c>
      <c r="T332">
        <f t="shared" si="65"/>
        <v>1.3348167762954148E-6</v>
      </c>
      <c r="AA332">
        <v>31845.5</v>
      </c>
      <c r="AB332">
        <v>1.9280800042906776E-3</v>
      </c>
      <c r="AD332">
        <v>13767</v>
      </c>
      <c r="AE332">
        <v>-2.1915600009378977E-3</v>
      </c>
      <c r="AF332" t="s">
        <v>2153</v>
      </c>
      <c r="AG332">
        <v>37575.5</v>
      </c>
      <c r="AH332">
        <v>2.5253660001908429E-2</v>
      </c>
      <c r="AK332">
        <v>23482</v>
      </c>
      <c r="AL332">
        <v>8.5322400045697577E-3</v>
      </c>
    </row>
    <row r="333" spans="1:38" x14ac:dyDescent="0.2">
      <c r="A333" s="25" t="s">
        <v>2158</v>
      </c>
      <c r="B333" s="114" t="s">
        <v>2212</v>
      </c>
      <c r="C333" s="33">
        <v>45934.421000000002</v>
      </c>
      <c r="D333" s="33"/>
      <c r="E333">
        <f t="shared" si="66"/>
        <v>20172.466441537174</v>
      </c>
      <c r="F333">
        <f t="shared" si="72"/>
        <v>20172.5</v>
      </c>
      <c r="G333">
        <f t="shared" si="71"/>
        <v>-7.8422999940812588E-3</v>
      </c>
      <c r="P333">
        <f t="shared" si="69"/>
        <v>5.8825367285091287E-3</v>
      </c>
      <c r="Q333" s="7">
        <f t="shared" si="67"/>
        <v>30915.921000000002</v>
      </c>
      <c r="R333">
        <f t="shared" si="64"/>
        <v>1.8837114306176564E-4</v>
      </c>
      <c r="T333">
        <f t="shared" si="65"/>
        <v>0</v>
      </c>
      <c r="U333" s="17">
        <v>-7.8422999940812588E-3</v>
      </c>
      <c r="AA333">
        <v>53242</v>
      </c>
      <c r="AB333">
        <v>6.0754751168133225E-2</v>
      </c>
      <c r="AC333" t="s">
        <v>2101</v>
      </c>
      <c r="AD333">
        <v>51502</v>
      </c>
      <c r="AE333">
        <v>6.0757653729524463E-2</v>
      </c>
      <c r="AF333" t="s">
        <v>2153</v>
      </c>
      <c r="AG333">
        <v>37596.5</v>
      </c>
      <c r="AH333">
        <v>2.8749379998771474E-2</v>
      </c>
      <c r="AK333">
        <v>23482.5</v>
      </c>
      <c r="AL333">
        <v>8.096900004602503E-3</v>
      </c>
    </row>
    <row r="334" spans="1:38" x14ac:dyDescent="0.2">
      <c r="A334" s="25" t="s">
        <v>2158</v>
      </c>
      <c r="B334" s="114" t="s">
        <v>2212</v>
      </c>
      <c r="C334" s="33">
        <v>45944.480000000003</v>
      </c>
      <c r="D334" s="33"/>
      <c r="E334">
        <f t="shared" si="66"/>
        <v>20215.510520145705</v>
      </c>
      <c r="F334">
        <f t="shared" si="72"/>
        <v>20215.5</v>
      </c>
      <c r="G334">
        <f t="shared" si="71"/>
        <v>2.4584600032540038E-3</v>
      </c>
      <c r="I334">
        <f t="shared" ref="I334:I347" si="73">+G334</f>
        <v>2.4584600032540038E-3</v>
      </c>
      <c r="P334">
        <f t="shared" si="69"/>
        <v>5.9208984453815606E-3</v>
      </c>
      <c r="Q334" s="7">
        <f t="shared" si="67"/>
        <v>30925.980000000003</v>
      </c>
      <c r="R334">
        <f t="shared" ref="R334:R397" si="74">+(P334-G334)^2</f>
        <v>1.1988479965522702E-5</v>
      </c>
      <c r="S334">
        <v>0.1</v>
      </c>
      <c r="T334">
        <f t="shared" ref="T334:T397" si="75">+S334*R334</f>
        <v>1.1988479965522702E-6</v>
      </c>
      <c r="AA334">
        <v>32450</v>
      </c>
      <c r="AB334">
        <v>6.0905185768206138E-2</v>
      </c>
      <c r="AC334" t="s">
        <v>2101</v>
      </c>
      <c r="AD334">
        <v>51532</v>
      </c>
      <c r="AE334">
        <v>6.0886209328600671E-2</v>
      </c>
      <c r="AF334" t="s">
        <v>2153</v>
      </c>
      <c r="AG334">
        <v>37742</v>
      </c>
      <c r="AH334">
        <v>3.375543999572983E-2</v>
      </c>
      <c r="AK334">
        <v>23485.5</v>
      </c>
      <c r="AL334">
        <v>8.3648600048036315E-3</v>
      </c>
    </row>
    <row r="335" spans="1:38" x14ac:dyDescent="0.2">
      <c r="A335" s="25" t="s">
        <v>2158</v>
      </c>
      <c r="B335" s="114"/>
      <c r="C335" s="33">
        <v>45946.464999999997</v>
      </c>
      <c r="D335" s="33"/>
      <c r="E335">
        <f t="shared" si="66"/>
        <v>20224.004654357621</v>
      </c>
      <c r="F335">
        <f t="shared" si="72"/>
        <v>20224</v>
      </c>
      <c r="G335">
        <f t="shared" si="71"/>
        <v>1.0876799933612347E-3</v>
      </c>
      <c r="I335">
        <f t="shared" si="73"/>
        <v>1.0876799933612347E-3</v>
      </c>
      <c r="P335">
        <f t="shared" si="69"/>
        <v>5.9284935343203267E-3</v>
      </c>
      <c r="Q335" s="7">
        <f t="shared" si="67"/>
        <v>30927.964999999997</v>
      </c>
      <c r="R335">
        <f t="shared" si="74"/>
        <v>2.3433475738332901E-5</v>
      </c>
      <c r="S335">
        <v>0.1</v>
      </c>
      <c r="T335">
        <f t="shared" si="75"/>
        <v>2.3433475738332904E-6</v>
      </c>
      <c r="AA335">
        <v>32522</v>
      </c>
      <c r="AB335">
        <v>6.0726436939148698E-2</v>
      </c>
      <c r="AC335" t="s">
        <v>2101</v>
      </c>
      <c r="AD335">
        <v>51523</v>
      </c>
      <c r="AE335">
        <v>6.0891117529536132E-2</v>
      </c>
      <c r="AF335" t="s">
        <v>2153</v>
      </c>
      <c r="AG335">
        <v>37802</v>
      </c>
      <c r="AH335">
        <v>3.331464000075357E-2</v>
      </c>
      <c r="AK335">
        <v>23486</v>
      </c>
      <c r="AL335">
        <v>8.499520001350902E-3</v>
      </c>
    </row>
    <row r="336" spans="1:38" x14ac:dyDescent="0.2">
      <c r="A336" s="25" t="s">
        <v>2158</v>
      </c>
      <c r="B336" s="114" t="s">
        <v>2212</v>
      </c>
      <c r="C336" s="33">
        <v>45972.523999999998</v>
      </c>
      <c r="D336" s="33"/>
      <c r="E336">
        <f t="shared" si="66"/>
        <v>20335.515305959136</v>
      </c>
      <c r="F336">
        <f t="shared" si="72"/>
        <v>20335.5</v>
      </c>
      <c r="G336">
        <f t="shared" si="71"/>
        <v>3.5768599991570227E-3</v>
      </c>
      <c r="I336">
        <f t="shared" si="73"/>
        <v>3.5768599991570227E-3</v>
      </c>
      <c r="P336">
        <f t="shared" si="69"/>
        <v>6.0284887576132736E-3</v>
      </c>
      <c r="Q336" s="7">
        <f t="shared" si="67"/>
        <v>30954.023999999998</v>
      </c>
      <c r="R336">
        <f t="shared" si="74"/>
        <v>6.0104835692897381E-6</v>
      </c>
      <c r="S336">
        <v>0.1</v>
      </c>
      <c r="T336">
        <f t="shared" si="75"/>
        <v>6.0104835692897387E-7</v>
      </c>
      <c r="AA336">
        <v>32595</v>
      </c>
      <c r="AB336">
        <v>6.0901149896380957E-2</v>
      </c>
      <c r="AC336" t="s">
        <v>2101</v>
      </c>
      <c r="AD336">
        <v>51515</v>
      </c>
      <c r="AE336">
        <v>6.0833935982373077E-2</v>
      </c>
      <c r="AF336" t="s">
        <v>2153</v>
      </c>
      <c r="AG336">
        <v>37995</v>
      </c>
      <c r="AH336">
        <v>2.9013400002440903E-2</v>
      </c>
      <c r="AK336">
        <v>23659.5</v>
      </c>
      <c r="AL336">
        <v>7.7565399988088757E-3</v>
      </c>
    </row>
    <row r="337" spans="1:38" x14ac:dyDescent="0.2">
      <c r="A337" s="25" t="s">
        <v>2158</v>
      </c>
      <c r="B337" s="114" t="s">
        <v>2212</v>
      </c>
      <c r="C337" s="33">
        <v>45974.394</v>
      </c>
      <c r="D337" s="33"/>
      <c r="E337">
        <f t="shared" si="66"/>
        <v>20343.517336677702</v>
      </c>
      <c r="F337">
        <f t="shared" si="72"/>
        <v>20343.5</v>
      </c>
      <c r="G337">
        <f t="shared" si="71"/>
        <v>4.0514200009056367E-3</v>
      </c>
      <c r="I337">
        <f t="shared" si="73"/>
        <v>4.0514200009056367E-3</v>
      </c>
      <c r="P337">
        <f t="shared" si="69"/>
        <v>6.035689419674385E-3</v>
      </c>
      <c r="Q337" s="7">
        <f t="shared" si="67"/>
        <v>30955.894</v>
      </c>
      <c r="R337">
        <f t="shared" si="74"/>
        <v>3.9373251262608661E-6</v>
      </c>
      <c r="S337">
        <v>0.1</v>
      </c>
      <c r="T337">
        <f t="shared" si="75"/>
        <v>3.9373251262608665E-7</v>
      </c>
      <c r="AA337">
        <v>32787</v>
      </c>
      <c r="AB337">
        <v>2.29847999435151E-3</v>
      </c>
      <c r="AD337">
        <v>14048.5</v>
      </c>
      <c r="AE337">
        <v>-1.1179800058016554E-3</v>
      </c>
      <c r="AF337" t="s">
        <v>2153</v>
      </c>
      <c r="AG337">
        <v>38042</v>
      </c>
      <c r="AH337">
        <v>2.2551440000825096E-2</v>
      </c>
      <c r="AK337">
        <v>23723.5</v>
      </c>
      <c r="AL337">
        <v>7.5530199974309653E-3</v>
      </c>
    </row>
    <row r="338" spans="1:38" x14ac:dyDescent="0.2">
      <c r="A338" s="25" t="s">
        <v>2158</v>
      </c>
      <c r="B338" s="114" t="s">
        <v>2212</v>
      </c>
      <c r="C338" s="33">
        <v>45998.466999999997</v>
      </c>
      <c r="D338" s="33"/>
      <c r="E338">
        <f t="shared" si="66"/>
        <v>20446.529574906443</v>
      </c>
      <c r="F338">
        <f t="shared" si="72"/>
        <v>20446.5</v>
      </c>
      <c r="G338">
        <f t="shared" si="71"/>
        <v>6.911379998200573E-3</v>
      </c>
      <c r="I338">
        <f t="shared" si="73"/>
        <v>6.911379998200573E-3</v>
      </c>
      <c r="P338">
        <f t="shared" si="69"/>
        <v>6.1287102809784435E-3</v>
      </c>
      <c r="Q338" s="7">
        <f t="shared" si="67"/>
        <v>30979.966999999997</v>
      </c>
      <c r="R338">
        <f t="shared" si="74"/>
        <v>6.1257188625656813E-7</v>
      </c>
      <c r="S338">
        <v>0.1</v>
      </c>
      <c r="T338">
        <f t="shared" si="75"/>
        <v>6.1257188625656821E-8</v>
      </c>
      <c r="AA338">
        <v>32787</v>
      </c>
      <c r="AB338">
        <v>6.0741002504073549E-2</v>
      </c>
      <c r="AC338" t="s">
        <v>2101</v>
      </c>
      <c r="AD338">
        <v>51497.5</v>
      </c>
      <c r="AE338">
        <v>6.0863516191602685E-2</v>
      </c>
      <c r="AF338" t="s">
        <v>2153</v>
      </c>
      <c r="AG338">
        <v>38616</v>
      </c>
      <c r="AH338">
        <v>3.410111999255605E-2</v>
      </c>
      <c r="AK338">
        <v>23959</v>
      </c>
      <c r="AL338">
        <v>1.2397880003845785E-2</v>
      </c>
    </row>
    <row r="339" spans="1:38" x14ac:dyDescent="0.2">
      <c r="A339" s="25" t="s">
        <v>2158</v>
      </c>
      <c r="B339" s="114" t="s">
        <v>2212</v>
      </c>
      <c r="C339" s="33">
        <v>45999.396999999997</v>
      </c>
      <c r="D339" s="33"/>
      <c r="E339">
        <f t="shared" si="66"/>
        <v>20450.509194461662</v>
      </c>
      <c r="F339">
        <f t="shared" si="72"/>
        <v>20450.5</v>
      </c>
      <c r="G339">
        <f t="shared" si="71"/>
        <v>2.1486600016942248E-3</v>
      </c>
      <c r="I339">
        <f t="shared" si="73"/>
        <v>2.1486600016942248E-3</v>
      </c>
      <c r="P339">
        <f t="shared" si="69"/>
        <v>6.1323344341114253E-3</v>
      </c>
      <c r="Q339" s="7">
        <f t="shared" si="67"/>
        <v>30980.896999999997</v>
      </c>
      <c r="R339">
        <f t="shared" si="74"/>
        <v>1.5869661983494503E-5</v>
      </c>
      <c r="S339">
        <v>0.1</v>
      </c>
      <c r="T339">
        <f t="shared" si="75"/>
        <v>1.5869661983494504E-6</v>
      </c>
      <c r="AA339">
        <v>33163.5</v>
      </c>
      <c r="AB339">
        <v>6.0766054906707723E-2</v>
      </c>
      <c r="AC339" t="s">
        <v>2101</v>
      </c>
      <c r="AD339">
        <v>51502</v>
      </c>
      <c r="AE339">
        <v>6.0793307799031027E-2</v>
      </c>
      <c r="AF339" t="s">
        <v>2153</v>
      </c>
      <c r="AG339">
        <v>38641.5</v>
      </c>
      <c r="AH339">
        <v>2.4988780001876876E-2</v>
      </c>
      <c r="AK339">
        <v>24657.5</v>
      </c>
      <c r="AL339">
        <v>1.4457900004344992E-2</v>
      </c>
    </row>
    <row r="340" spans="1:38" x14ac:dyDescent="0.2">
      <c r="A340" s="25" t="s">
        <v>2159</v>
      </c>
      <c r="B340" s="114"/>
      <c r="C340" s="33">
        <v>46046.250999999997</v>
      </c>
      <c r="D340" s="33"/>
      <c r="E340">
        <f t="shared" si="66"/>
        <v>20651.004995149986</v>
      </c>
      <c r="F340">
        <f t="shared" si="72"/>
        <v>20651</v>
      </c>
      <c r="G340">
        <f t="shared" si="71"/>
        <v>1.1673199987853877E-3</v>
      </c>
      <c r="I340">
        <f t="shared" si="73"/>
        <v>1.1673199987853877E-3</v>
      </c>
      <c r="P340">
        <f t="shared" si="69"/>
        <v>6.3151152472866014E-3</v>
      </c>
      <c r="Q340" s="7">
        <f t="shared" si="67"/>
        <v>31027.750999999997</v>
      </c>
      <c r="R340">
        <f t="shared" si="74"/>
        <v>2.6499795920491673E-5</v>
      </c>
      <c r="S340">
        <v>0.1</v>
      </c>
      <c r="T340">
        <f t="shared" si="75"/>
        <v>2.6499795920491674E-6</v>
      </c>
      <c r="AA340">
        <v>33304.5</v>
      </c>
      <c r="AB340">
        <v>4.1463200032012537E-3</v>
      </c>
      <c r="AD340">
        <v>13831</v>
      </c>
      <c r="AE340">
        <v>-5.3950799992890097E-3</v>
      </c>
      <c r="AF340" t="s">
        <v>2153</v>
      </c>
      <c r="AG340">
        <v>38645.5</v>
      </c>
      <c r="AH340">
        <v>3.0226060007407796E-2</v>
      </c>
      <c r="AK340">
        <v>24901</v>
      </c>
      <c r="AL340">
        <v>1.4777320000575855E-2</v>
      </c>
    </row>
    <row r="341" spans="1:38" x14ac:dyDescent="0.2">
      <c r="A341" s="25" t="s">
        <v>2160</v>
      </c>
      <c r="B341" s="114"/>
      <c r="C341" s="33">
        <v>46109.351999999999</v>
      </c>
      <c r="D341" s="33"/>
      <c r="E341">
        <f t="shared" ref="E341:E404" si="76">(C341-C$7)/C$8</f>
        <v>20921.024321551889</v>
      </c>
      <c r="F341">
        <f t="shared" si="72"/>
        <v>20921</v>
      </c>
      <c r="G341">
        <f t="shared" si="71"/>
        <v>5.683719995431602E-3</v>
      </c>
      <c r="I341">
        <f t="shared" si="73"/>
        <v>5.683719995431602E-3</v>
      </c>
      <c r="P341">
        <f t="shared" si="69"/>
        <v>6.5647244578079661E-3</v>
      </c>
      <c r="Q341" s="7">
        <f t="shared" ref="Q341:Q404" si="77">+C341-15018.5</f>
        <v>31090.851999999999</v>
      </c>
      <c r="R341">
        <f t="shared" si="74"/>
        <v>7.7616886272706629E-7</v>
      </c>
      <c r="S341">
        <v>0.1</v>
      </c>
      <c r="T341">
        <f t="shared" si="75"/>
        <v>7.7616886272706634E-8</v>
      </c>
      <c r="AA341">
        <v>33394.5</v>
      </c>
      <c r="AB341">
        <v>6.0841805796371773E-2</v>
      </c>
      <c r="AC341" t="s">
        <v>2101</v>
      </c>
      <c r="AD341">
        <v>51514.5</v>
      </c>
      <c r="AE341">
        <v>6.0884668499056716E-2</v>
      </c>
      <c r="AG341">
        <v>38791</v>
      </c>
      <c r="AH341">
        <v>3.2232119992841035E-2</v>
      </c>
      <c r="AK341">
        <v>24969.5</v>
      </c>
      <c r="AL341">
        <v>5.9657399979187176E-3</v>
      </c>
    </row>
    <row r="342" spans="1:38" x14ac:dyDescent="0.2">
      <c r="A342" s="25" t="s">
        <v>2160</v>
      </c>
      <c r="B342" s="114"/>
      <c r="C342" s="33">
        <v>46113.328999999998</v>
      </c>
      <c r="D342" s="33"/>
      <c r="E342">
        <f t="shared" si="76"/>
        <v>20938.042544101452</v>
      </c>
      <c r="F342">
        <f t="shared" si="72"/>
        <v>20938</v>
      </c>
      <c r="G342">
        <f t="shared" ref="G342:G347" si="78">C342-(C$7+F342*C$8)</f>
        <v>9.9421599952620454E-3</v>
      </c>
      <c r="I342">
        <f t="shared" si="73"/>
        <v>9.9421599952620454E-3</v>
      </c>
      <c r="P342">
        <f t="shared" si="69"/>
        <v>6.5805738823193436E-3</v>
      </c>
      <c r="Q342" s="7">
        <f t="shared" si="77"/>
        <v>31094.828999999998</v>
      </c>
      <c r="R342">
        <f t="shared" si="74"/>
        <v>1.1300261194729223E-5</v>
      </c>
      <c r="S342">
        <v>0.1</v>
      </c>
      <c r="T342">
        <f t="shared" si="75"/>
        <v>1.1300261194729224E-6</v>
      </c>
      <c r="AA342">
        <v>33403</v>
      </c>
      <c r="AG342">
        <v>38910.5</v>
      </c>
      <c r="AH342">
        <v>3.6195859996951185E-2</v>
      </c>
      <c r="AK342">
        <v>25029</v>
      </c>
      <c r="AL342">
        <v>9.370280007715337E-3</v>
      </c>
    </row>
    <row r="343" spans="1:38" x14ac:dyDescent="0.2">
      <c r="A343" s="25" t="s">
        <v>2160</v>
      </c>
      <c r="B343" s="114" t="s">
        <v>2212</v>
      </c>
      <c r="C343" s="33">
        <v>46114.372000000003</v>
      </c>
      <c r="D343" s="33"/>
      <c r="E343">
        <f t="shared" si="76"/>
        <v>20942.505708828456</v>
      </c>
      <c r="F343">
        <f t="shared" si="72"/>
        <v>20942.5</v>
      </c>
      <c r="G343">
        <f t="shared" si="78"/>
        <v>1.3341000012587756E-3</v>
      </c>
      <c r="I343">
        <f t="shared" si="73"/>
        <v>1.3341000012587756E-3</v>
      </c>
      <c r="P343">
        <f t="shared" si="69"/>
        <v>6.5847719613253888E-3</v>
      </c>
      <c r="Q343" s="7">
        <f t="shared" si="77"/>
        <v>31095.872000000003</v>
      </c>
      <c r="R343">
        <f t="shared" si="74"/>
        <v>2.756955603222977E-5</v>
      </c>
      <c r="S343">
        <v>0.1</v>
      </c>
      <c r="T343">
        <f t="shared" si="75"/>
        <v>2.7569556032229772E-6</v>
      </c>
      <c r="AA343">
        <v>33913</v>
      </c>
      <c r="AB343">
        <v>6.093504476302769E-2</v>
      </c>
      <c r="AD343">
        <v>51493.5</v>
      </c>
      <c r="AE343">
        <v>6.0859313562104944E-2</v>
      </c>
      <c r="AG343">
        <v>39006</v>
      </c>
      <c r="AH343">
        <v>3.3735919998434838E-2</v>
      </c>
      <c r="AK343">
        <v>25170</v>
      </c>
      <c r="AL343">
        <v>9.9843999996664934E-3</v>
      </c>
    </row>
    <row r="344" spans="1:38" x14ac:dyDescent="0.2">
      <c r="A344" s="25" t="s">
        <v>2160</v>
      </c>
      <c r="B344" s="114" t="s">
        <v>2212</v>
      </c>
      <c r="C344" s="33">
        <v>46121.375999999997</v>
      </c>
      <c r="D344" s="33"/>
      <c r="E344">
        <f t="shared" si="76"/>
        <v>20972.476951156106</v>
      </c>
      <c r="F344">
        <f t="shared" si="72"/>
        <v>20972.5</v>
      </c>
      <c r="G344">
        <f t="shared" si="78"/>
        <v>-5.386299999372568E-3</v>
      </c>
      <c r="I344">
        <f t="shared" si="73"/>
        <v>-5.386299999372568E-3</v>
      </c>
      <c r="P344">
        <f t="shared" si="69"/>
        <v>6.6127874297861921E-3</v>
      </c>
      <c r="Q344" s="7">
        <f t="shared" si="77"/>
        <v>31102.875999999997</v>
      </c>
      <c r="R344">
        <f t="shared" si="74"/>
        <v>1.4397809913259575E-4</v>
      </c>
      <c r="S344">
        <v>0.1</v>
      </c>
      <c r="T344">
        <f t="shared" si="75"/>
        <v>1.4397809913259576E-5</v>
      </c>
      <c r="AA344">
        <v>34229.5</v>
      </c>
      <c r="AB344">
        <v>6.0967936762608588E-2</v>
      </c>
      <c r="AC344" t="s">
        <v>2101</v>
      </c>
      <c r="AD344">
        <v>51522.5</v>
      </c>
      <c r="AE344">
        <v>6.1021253364742734E-2</v>
      </c>
      <c r="AG344">
        <v>39039</v>
      </c>
      <c r="AH344">
        <v>3.3943479997105896E-2</v>
      </c>
      <c r="AK344">
        <v>25230</v>
      </c>
      <c r="AL344">
        <v>1.5543599998636637E-2</v>
      </c>
    </row>
    <row r="345" spans="1:38" x14ac:dyDescent="0.2">
      <c r="A345" s="25" t="s">
        <v>2161</v>
      </c>
      <c r="B345" s="114"/>
      <c r="C345" s="33">
        <v>46246.529000000002</v>
      </c>
      <c r="D345" s="33"/>
      <c r="E345">
        <f t="shared" si="76"/>
        <v>21508.026764268059</v>
      </c>
      <c r="F345">
        <f t="shared" si="72"/>
        <v>21508</v>
      </c>
      <c r="G345">
        <f t="shared" si="78"/>
        <v>6.2545600012526847E-3</v>
      </c>
      <c r="I345">
        <f t="shared" si="73"/>
        <v>6.2545600012526847E-3</v>
      </c>
      <c r="P345">
        <f t="shared" si="69"/>
        <v>7.1211364020442366E-3</v>
      </c>
      <c r="Q345" s="7">
        <f t="shared" si="77"/>
        <v>31228.029000000002</v>
      </c>
      <c r="R345">
        <f t="shared" si="74"/>
        <v>7.509546584088403E-7</v>
      </c>
      <c r="S345">
        <v>0.1</v>
      </c>
      <c r="T345">
        <f t="shared" si="75"/>
        <v>7.5095465840884035E-8</v>
      </c>
      <c r="AA345">
        <v>34644</v>
      </c>
      <c r="AB345">
        <v>6.0766317154048011E-2</v>
      </c>
      <c r="AC345" t="s">
        <v>2101</v>
      </c>
      <c r="AD345">
        <v>51523.5</v>
      </c>
      <c r="AE345">
        <v>6.096078893460799E-2</v>
      </c>
      <c r="AF345" t="s">
        <v>2097</v>
      </c>
      <c r="AG345">
        <v>39154.5</v>
      </c>
      <c r="AH345">
        <v>3.5669939999934286E-2</v>
      </c>
      <c r="AK345">
        <v>25371</v>
      </c>
      <c r="AL345">
        <v>1.3157720000890549E-2</v>
      </c>
    </row>
    <row r="346" spans="1:38" x14ac:dyDescent="0.2">
      <c r="A346" s="25" t="s">
        <v>2161</v>
      </c>
      <c r="B346" s="114"/>
      <c r="C346" s="33">
        <v>46269.432999999997</v>
      </c>
      <c r="D346" s="33"/>
      <c r="E346">
        <f t="shared" si="76"/>
        <v>21606.036663507493</v>
      </c>
      <c r="F346">
        <f t="shared" si="72"/>
        <v>21606</v>
      </c>
      <c r="G346">
        <f t="shared" si="78"/>
        <v>8.5679199983133003E-3</v>
      </c>
      <c r="I346">
        <f t="shared" si="73"/>
        <v>8.5679199983133003E-3</v>
      </c>
      <c r="P346">
        <f t="shared" si="69"/>
        <v>7.215863627318209E-3</v>
      </c>
      <c r="Q346" s="7">
        <f t="shared" si="77"/>
        <v>31250.932999999997</v>
      </c>
      <c r="R346">
        <f t="shared" si="74"/>
        <v>1.828056430348416E-6</v>
      </c>
      <c r="S346">
        <v>0.1</v>
      </c>
      <c r="T346">
        <f t="shared" si="75"/>
        <v>1.8280564303484162E-7</v>
      </c>
      <c r="AA346">
        <v>34935</v>
      </c>
      <c r="AB346">
        <v>6.0918211034731939E-2</v>
      </c>
      <c r="AC346" t="s">
        <v>2101</v>
      </c>
      <c r="AD346">
        <v>51549.5</v>
      </c>
      <c r="AE346">
        <v>6.0917598602827638E-2</v>
      </c>
      <c r="AF346" t="s">
        <v>2153</v>
      </c>
      <c r="AG346">
        <v>39381</v>
      </c>
      <c r="AH346">
        <v>3.1730919996334706E-2</v>
      </c>
      <c r="AK346">
        <v>25486.5</v>
      </c>
      <c r="AL346">
        <v>1.3884179999877233E-2</v>
      </c>
    </row>
    <row r="347" spans="1:38" x14ac:dyDescent="0.2">
      <c r="A347" s="25" t="s">
        <v>2162</v>
      </c>
      <c r="B347" s="114" t="s">
        <v>2212</v>
      </c>
      <c r="C347" s="33">
        <v>46311.377999999997</v>
      </c>
      <c r="D347" s="33"/>
      <c r="E347">
        <f t="shared" si="76"/>
        <v>21785.526063769412</v>
      </c>
      <c r="F347">
        <f t="shared" si="72"/>
        <v>21785.5</v>
      </c>
      <c r="G347">
        <f t="shared" si="78"/>
        <v>6.0908599989488721E-3</v>
      </c>
      <c r="I347">
        <f t="shared" si="73"/>
        <v>6.0908599989488721E-3</v>
      </c>
      <c r="P347">
        <f t="shared" si="69"/>
        <v>7.390729896056914E-3</v>
      </c>
      <c r="Q347" s="7">
        <f t="shared" si="77"/>
        <v>31292.877999999997</v>
      </c>
      <c r="R347">
        <f t="shared" si="74"/>
        <v>1.6896617494076714E-6</v>
      </c>
      <c r="S347">
        <v>0.1</v>
      </c>
      <c r="T347">
        <f t="shared" si="75"/>
        <v>1.6896617494076715E-7</v>
      </c>
      <c r="AA347">
        <v>34973.5</v>
      </c>
      <c r="AB347">
        <v>6.1013043428829405E-2</v>
      </c>
      <c r="AC347" t="s">
        <v>2101</v>
      </c>
      <c r="AD347">
        <v>51528</v>
      </c>
      <c r="AE347">
        <v>6.091899373132037E-2</v>
      </c>
      <c r="AF347" t="s">
        <v>2097</v>
      </c>
      <c r="AG347">
        <v>39437</v>
      </c>
      <c r="AH347">
        <v>3.2052839997049887E-2</v>
      </c>
      <c r="AK347">
        <v>25568</v>
      </c>
      <c r="AL347">
        <v>1.0093760000017937E-2</v>
      </c>
    </row>
    <row r="348" spans="1:38" x14ac:dyDescent="0.2">
      <c r="A348" s="25" t="s">
        <v>2162</v>
      </c>
      <c r="B348" s="114" t="s">
        <v>2212</v>
      </c>
      <c r="C348" s="33">
        <v>46350.423999999999</v>
      </c>
      <c r="D348" s="33"/>
      <c r="E348">
        <f t="shared" si="76"/>
        <v>21952.610176837174</v>
      </c>
      <c r="F348">
        <f t="shared" si="72"/>
        <v>21952.5</v>
      </c>
      <c r="P348">
        <f t="shared" si="69"/>
        <v>7.5549996712741844E-3</v>
      </c>
      <c r="Q348" s="7">
        <f t="shared" si="77"/>
        <v>31331.923999999999</v>
      </c>
      <c r="R348">
        <f t="shared" si="74"/>
        <v>5.7078020032953037E-5</v>
      </c>
      <c r="T348">
        <f t="shared" si="75"/>
        <v>0</v>
      </c>
      <c r="U348" s="17">
        <v>2.5747300001967233E-2</v>
      </c>
      <c r="AB348">
        <v>6.0909695501322858E-2</v>
      </c>
      <c r="AC348" t="s">
        <v>2101</v>
      </c>
      <c r="AD348">
        <v>51506.5</v>
      </c>
      <c r="AE348">
        <v>6.0831557631900068E-2</v>
      </c>
      <c r="AF348" t="s">
        <v>2163</v>
      </c>
      <c r="AG348">
        <v>39650.5</v>
      </c>
      <c r="AH348">
        <v>3.309265999996569E-2</v>
      </c>
      <c r="AK348">
        <v>26245</v>
      </c>
      <c r="AL348">
        <v>1.2503400001151022E-2</v>
      </c>
    </row>
    <row r="349" spans="1:38" x14ac:dyDescent="0.2">
      <c r="A349" s="25" t="s">
        <v>2164</v>
      </c>
      <c r="B349" s="114" t="s">
        <v>2212</v>
      </c>
      <c r="C349" s="33">
        <v>46402.286999999997</v>
      </c>
      <c r="D349" s="33"/>
      <c r="E349">
        <f t="shared" si="76"/>
        <v>22174.540294033108</v>
      </c>
      <c r="F349">
        <f t="shared" si="72"/>
        <v>22174.5</v>
      </c>
      <c r="G349">
        <f t="shared" ref="G349:G383" si="79">C349-(C$7+F349*C$8)</f>
        <v>9.4163399990065955E-3</v>
      </c>
      <c r="I349">
        <f>+G349</f>
        <v>9.4163399990065955E-3</v>
      </c>
      <c r="P349">
        <f t="shared" si="69"/>
        <v>7.7757294783728061E-3</v>
      </c>
      <c r="Q349" s="7">
        <f t="shared" si="77"/>
        <v>31383.786999999997</v>
      </c>
      <c r="R349">
        <f t="shared" si="74"/>
        <v>2.6916028804142733E-6</v>
      </c>
      <c r="S349">
        <v>0.1</v>
      </c>
      <c r="T349">
        <f t="shared" si="75"/>
        <v>2.6916028804142732E-7</v>
      </c>
      <c r="AA349">
        <v>35680</v>
      </c>
      <c r="AB349">
        <v>6.0880496574100107E-2</v>
      </c>
      <c r="AC349" t="s">
        <v>2101</v>
      </c>
      <c r="AD349">
        <v>51541</v>
      </c>
      <c r="AE349">
        <v>6.0931436564715113E-2</v>
      </c>
      <c r="AF349" t="s">
        <v>2153</v>
      </c>
      <c r="AG349">
        <v>40079.5</v>
      </c>
      <c r="AH349">
        <v>2.9790939996019006E-2</v>
      </c>
      <c r="AK349">
        <v>26364.5</v>
      </c>
      <c r="AL349">
        <v>1.0467139996762853E-2</v>
      </c>
    </row>
    <row r="350" spans="1:38" x14ac:dyDescent="0.2">
      <c r="A350" s="25" t="s">
        <v>2164</v>
      </c>
      <c r="B350" s="114"/>
      <c r="C350" s="33">
        <v>46403.332000000002</v>
      </c>
      <c r="D350" s="33"/>
      <c r="E350">
        <f t="shared" si="76"/>
        <v>22179.012017081735</v>
      </c>
      <c r="F350">
        <f t="shared" si="72"/>
        <v>22179</v>
      </c>
      <c r="G350">
        <f t="shared" si="79"/>
        <v>2.8082800054107793E-3</v>
      </c>
      <c r="I350">
        <f>+G350</f>
        <v>2.8082800054107793E-3</v>
      </c>
      <c r="P350">
        <f t="shared" si="69"/>
        <v>7.780231576033505E-3</v>
      </c>
      <c r="Q350" s="7">
        <f t="shared" si="77"/>
        <v>31384.832000000002</v>
      </c>
      <c r="R350">
        <f t="shared" si="74"/>
        <v>2.4720302420617791E-5</v>
      </c>
      <c r="S350">
        <v>0.1</v>
      </c>
      <c r="T350">
        <f t="shared" si="75"/>
        <v>2.4720302420617792E-6</v>
      </c>
      <c r="AA350">
        <v>35718.5</v>
      </c>
      <c r="AB350">
        <v>6.0782212465710472E-2</v>
      </c>
      <c r="AC350" t="s">
        <v>2101</v>
      </c>
      <c r="AD350">
        <v>51506</v>
      </c>
      <c r="AE350">
        <v>6.0818472040409688E-2</v>
      </c>
      <c r="AF350" t="s">
        <v>2153</v>
      </c>
      <c r="AG350">
        <v>40306</v>
      </c>
      <c r="AH350">
        <v>3.7851920002140105E-2</v>
      </c>
      <c r="AK350">
        <v>26429</v>
      </c>
      <c r="AL350">
        <v>7.4182799944537692E-3</v>
      </c>
    </row>
    <row r="351" spans="1:38" x14ac:dyDescent="0.2">
      <c r="A351" s="25" t="s">
        <v>2165</v>
      </c>
      <c r="B351" s="114" t="s">
        <v>2212</v>
      </c>
      <c r="C351" s="33">
        <v>46441.311999999998</v>
      </c>
      <c r="D351" s="33"/>
      <c r="E351">
        <f t="shared" si="76"/>
        <v>22341.534544723814</v>
      </c>
      <c r="F351">
        <f t="shared" si="72"/>
        <v>22341.5</v>
      </c>
      <c r="G351">
        <f t="shared" si="79"/>
        <v>8.0727800013846718E-3</v>
      </c>
      <c r="I351">
        <f>+G351</f>
        <v>8.0727800013846718E-3</v>
      </c>
      <c r="P351">
        <f t="shared" ref="P351:P414" si="80">+D$11+D$12*F351+D$13*F351^2</f>
        <v>7.9435486922138261E-3</v>
      </c>
      <c r="Q351" s="7">
        <f t="shared" si="77"/>
        <v>31422.811999999998</v>
      </c>
      <c r="R351">
        <f t="shared" si="74"/>
        <v>1.6700731270010696E-8</v>
      </c>
      <c r="S351">
        <v>0.1</v>
      </c>
      <c r="T351">
        <f t="shared" si="75"/>
        <v>1.6700731270010698E-9</v>
      </c>
      <c r="AA351">
        <v>35992</v>
      </c>
      <c r="AB351">
        <v>6.0708329794579186E-2</v>
      </c>
      <c r="AC351" t="s">
        <v>2101</v>
      </c>
      <c r="AD351">
        <v>51506</v>
      </c>
      <c r="AE351">
        <v>6.078689682908589E-2</v>
      </c>
      <c r="AG351">
        <v>40387</v>
      </c>
      <c r="AH351">
        <v>3.5906839999370277E-2</v>
      </c>
      <c r="AK351">
        <v>26497</v>
      </c>
      <c r="AL351">
        <v>1.845203999982914E-2</v>
      </c>
    </row>
    <row r="352" spans="1:38" x14ac:dyDescent="0.2">
      <c r="A352" s="25" t="s">
        <v>2165</v>
      </c>
      <c r="B352" s="114"/>
      <c r="C352" s="33">
        <v>46441.43</v>
      </c>
      <c r="D352" s="33"/>
      <c r="E352">
        <f t="shared" si="76"/>
        <v>22342.039485699646</v>
      </c>
      <c r="F352">
        <f t="shared" si="72"/>
        <v>22342</v>
      </c>
      <c r="G352">
        <f t="shared" si="79"/>
        <v>9.2274400012684055E-3</v>
      </c>
      <c r="I352">
        <f>+G352</f>
        <v>9.2274400012684055E-3</v>
      </c>
      <c r="P352">
        <f t="shared" si="80"/>
        <v>7.9440534329098273E-3</v>
      </c>
      <c r="Q352" s="7">
        <f t="shared" si="77"/>
        <v>31422.93</v>
      </c>
      <c r="R352">
        <f t="shared" si="74"/>
        <v>1.6470810838432075E-6</v>
      </c>
      <c r="S352">
        <v>0.1</v>
      </c>
      <c r="T352">
        <f t="shared" si="75"/>
        <v>1.6470810838432075E-7</v>
      </c>
      <c r="AA352">
        <v>36104</v>
      </c>
      <c r="AB352">
        <v>6.0752716723072808E-2</v>
      </c>
      <c r="AC352" t="s">
        <v>2101</v>
      </c>
      <c r="AD352">
        <v>51532</v>
      </c>
      <c r="AE352">
        <v>6.0898036732396577E-2</v>
      </c>
      <c r="AG352">
        <v>40472.5</v>
      </c>
      <c r="AH352">
        <v>3.7353700005041901E-2</v>
      </c>
      <c r="AK352">
        <v>26556.5</v>
      </c>
      <c r="AL352">
        <v>9.8565799999050796E-3</v>
      </c>
    </row>
    <row r="353" spans="1:38" x14ac:dyDescent="0.2">
      <c r="A353" s="25" t="s">
        <v>2165</v>
      </c>
      <c r="B353" s="114"/>
      <c r="C353" s="33">
        <v>46441.438000000002</v>
      </c>
      <c r="D353" s="33"/>
      <c r="E353">
        <f t="shared" si="76"/>
        <v>22342.07371898615</v>
      </c>
      <c r="F353">
        <f t="shared" si="72"/>
        <v>22342</v>
      </c>
      <c r="G353">
        <f t="shared" si="79"/>
        <v>1.722744000289822E-2</v>
      </c>
      <c r="I353">
        <f>+G353</f>
        <v>1.722744000289822E-2</v>
      </c>
      <c r="P353">
        <f t="shared" si="80"/>
        <v>7.9440534329098273E-3</v>
      </c>
      <c r="Q353" s="7">
        <f t="shared" si="77"/>
        <v>31422.938000000002</v>
      </c>
      <c r="R353">
        <f t="shared" si="74"/>
        <v>8.6181266207840853E-5</v>
      </c>
      <c r="S353">
        <v>0.1</v>
      </c>
      <c r="T353">
        <f t="shared" si="75"/>
        <v>8.618126620784085E-6</v>
      </c>
      <c r="AA353">
        <v>36240</v>
      </c>
      <c r="AB353">
        <v>6.077611703221919E-2</v>
      </c>
      <c r="AC353" t="s">
        <v>2101</v>
      </c>
      <c r="AD353">
        <v>51519</v>
      </c>
      <c r="AE353">
        <v>6.085933403664967E-2</v>
      </c>
      <c r="AG353">
        <v>40567</v>
      </c>
      <c r="AH353">
        <v>3.1584439995640423E-2</v>
      </c>
      <c r="AK353">
        <v>26659</v>
      </c>
      <c r="AL353">
        <v>1.0561880000750534E-2</v>
      </c>
    </row>
    <row r="354" spans="1:38" x14ac:dyDescent="0.2">
      <c r="A354" s="160" t="s">
        <v>1024</v>
      </c>
      <c r="B354" s="161" t="s">
        <v>2215</v>
      </c>
      <c r="C354" s="160">
        <v>46641.468000000001</v>
      </c>
      <c r="D354" s="160" t="s">
        <v>18</v>
      </c>
      <c r="E354">
        <f t="shared" si="76"/>
        <v>23198.034256222803</v>
      </c>
      <c r="F354">
        <f t="shared" si="72"/>
        <v>23198</v>
      </c>
      <c r="G354">
        <f t="shared" si="79"/>
        <v>8.0053600031533279E-3</v>
      </c>
      <c r="I354">
        <f>G354</f>
        <v>8.0053600031533279E-3</v>
      </c>
      <c r="O354">
        <f ca="1">+C$11+C$12*F354</f>
        <v>-1.1491539151009339E-2</v>
      </c>
      <c r="P354">
        <f t="shared" si="80"/>
        <v>8.8281987566501928E-3</v>
      </c>
      <c r="Q354" s="7">
        <f t="shared" si="77"/>
        <v>31622.968000000001</v>
      </c>
      <c r="R354">
        <f t="shared" si="74"/>
        <v>6.7706361425627446E-7</v>
      </c>
      <c r="S354">
        <v>0.1</v>
      </c>
      <c r="T354">
        <f t="shared" si="75"/>
        <v>6.7706361425627449E-8</v>
      </c>
      <c r="AB354" s="18">
        <v>6.1021253364742734E-2</v>
      </c>
      <c r="AC354" t="s">
        <v>2101</v>
      </c>
      <c r="AD354">
        <v>51545</v>
      </c>
      <c r="AE354">
        <v>6.0884806560352445E-2</v>
      </c>
    </row>
    <row r="355" spans="1:38" x14ac:dyDescent="0.2">
      <c r="A355" s="25" t="s">
        <v>2165</v>
      </c>
      <c r="B355" s="114"/>
      <c r="C355" s="33">
        <v>46647.423999999999</v>
      </c>
      <c r="D355" s="33"/>
      <c r="E355">
        <f t="shared" si="76"/>
        <v>23223.520938019436</v>
      </c>
      <c r="F355">
        <f t="shared" si="72"/>
        <v>23223.5</v>
      </c>
      <c r="G355">
        <f t="shared" si="79"/>
        <v>4.8930199991445988E-3</v>
      </c>
      <c r="I355">
        <f>+G355</f>
        <v>4.8930199991445988E-3</v>
      </c>
      <c r="P355">
        <f t="shared" si="80"/>
        <v>8.8551512795746225E-3</v>
      </c>
      <c r="Q355" s="7">
        <f t="shared" si="77"/>
        <v>31628.923999999999</v>
      </c>
      <c r="R355">
        <f t="shared" si="74"/>
        <v>1.5698484283362057E-5</v>
      </c>
      <c r="S355">
        <v>0.1</v>
      </c>
      <c r="T355">
        <f t="shared" si="75"/>
        <v>1.5698484283362057E-6</v>
      </c>
      <c r="AA355">
        <v>37165.5</v>
      </c>
      <c r="AB355">
        <v>6.078689682908589E-2</v>
      </c>
      <c r="AC355" t="s">
        <v>2101</v>
      </c>
      <c r="AD355">
        <v>51540</v>
      </c>
      <c r="AE355">
        <v>6.0943318108911626E-2</v>
      </c>
      <c r="AG355">
        <v>40682</v>
      </c>
      <c r="AH355">
        <v>4.0156240000214893E-2</v>
      </c>
      <c r="AK355">
        <v>26685</v>
      </c>
      <c r="AL355">
        <v>1.0604199997032993E-2</v>
      </c>
    </row>
    <row r="356" spans="1:38" x14ac:dyDescent="0.2">
      <c r="A356" s="25" t="s">
        <v>2166</v>
      </c>
      <c r="B356" s="114" t="s">
        <v>2212</v>
      </c>
      <c r="C356" s="33">
        <v>46657.470999999998</v>
      </c>
      <c r="D356" s="33"/>
      <c r="E356">
        <f t="shared" si="76"/>
        <v>23266.513666698211</v>
      </c>
      <c r="F356">
        <f t="shared" si="72"/>
        <v>23266.5</v>
      </c>
      <c r="G356">
        <f t="shared" si="79"/>
        <v>3.1937800013110973E-3</v>
      </c>
      <c r="I356">
        <f>+G356</f>
        <v>3.1937800013110973E-3</v>
      </c>
      <c r="P356">
        <f t="shared" si="80"/>
        <v>8.9006810998500004E-3</v>
      </c>
      <c r="Q356" s="7">
        <f t="shared" si="77"/>
        <v>31638.970999999998</v>
      </c>
      <c r="R356">
        <f t="shared" si="74"/>
        <v>3.256872014850454E-5</v>
      </c>
      <c r="S356">
        <v>0.1</v>
      </c>
      <c r="T356">
        <f t="shared" si="75"/>
        <v>3.2568720148504541E-6</v>
      </c>
      <c r="AA356">
        <v>37220.5</v>
      </c>
      <c r="AB356">
        <v>6.0818472040409688E-2</v>
      </c>
      <c r="AC356" t="s">
        <v>2101</v>
      </c>
      <c r="AD356">
        <v>51540.5</v>
      </c>
      <c r="AE356">
        <v>6.086516360664973E-2</v>
      </c>
      <c r="AF356" t="s">
        <v>2153</v>
      </c>
      <c r="AG356">
        <v>40793</v>
      </c>
      <c r="AH356">
        <v>3.749076000531204E-2</v>
      </c>
      <c r="AK356">
        <v>26728</v>
      </c>
      <c r="AL356">
        <v>1.4904960000421852E-2</v>
      </c>
    </row>
    <row r="357" spans="1:38" x14ac:dyDescent="0.2">
      <c r="A357" s="25" t="s">
        <v>2094</v>
      </c>
      <c r="B357" s="114" t="s">
        <v>2215</v>
      </c>
      <c r="C357" s="33">
        <v>46706.668160000001</v>
      </c>
      <c r="D357" s="33"/>
      <c r="E357">
        <f t="shared" si="76"/>
        <v>23477.036225834945</v>
      </c>
      <c r="F357">
        <f t="shared" si="72"/>
        <v>23477</v>
      </c>
      <c r="G357">
        <f t="shared" si="79"/>
        <v>8.4656399994855747E-3</v>
      </c>
      <c r="J357">
        <f t="shared" ref="J357:J368" si="81">G357</f>
        <v>8.4656399994855747E-3</v>
      </c>
      <c r="P357">
        <f t="shared" si="80"/>
        <v>9.1250232382289308E-3</v>
      </c>
      <c r="Q357" s="7">
        <f t="shared" si="77"/>
        <v>31688.168160000001</v>
      </c>
      <c r="R357">
        <f t="shared" si="74"/>
        <v>4.3478625553567784E-7</v>
      </c>
      <c r="S357">
        <v>1</v>
      </c>
      <c r="T357">
        <f t="shared" si="75"/>
        <v>4.3478625553567784E-7</v>
      </c>
      <c r="AA357">
        <v>35646.5</v>
      </c>
      <c r="AB357">
        <v>6.0779991996241733E-2</v>
      </c>
      <c r="AC357" t="s">
        <v>2101</v>
      </c>
      <c r="AD357">
        <v>51506.5</v>
      </c>
      <c r="AE357">
        <v>6.0880496574100107E-2</v>
      </c>
      <c r="AG357">
        <v>40820.5</v>
      </c>
      <c r="AH357">
        <v>2.8997060006076936E-2</v>
      </c>
      <c r="AK357">
        <v>26749</v>
      </c>
      <c r="AL357">
        <v>1.4400679996469989E-2</v>
      </c>
    </row>
    <row r="358" spans="1:38" x14ac:dyDescent="0.2">
      <c r="A358" s="160" t="s">
        <v>2094</v>
      </c>
      <c r="B358" s="161" t="s">
        <v>2215</v>
      </c>
      <c r="C358" s="160">
        <v>46706.6682</v>
      </c>
      <c r="D358" s="160" t="s">
        <v>18</v>
      </c>
      <c r="E358">
        <f t="shared" si="76"/>
        <v>23477.036397001371</v>
      </c>
      <c r="F358">
        <f t="shared" si="72"/>
        <v>23477</v>
      </c>
      <c r="G358">
        <f t="shared" si="79"/>
        <v>8.5056399984750897E-3</v>
      </c>
      <c r="J358">
        <f t="shared" si="81"/>
        <v>8.5056399984750897E-3</v>
      </c>
      <c r="O358">
        <f ca="1">+C$11+C$12*F358</f>
        <v>-1.0759320638785923E-2</v>
      </c>
      <c r="P358">
        <f t="shared" si="80"/>
        <v>9.1250232382289308E-3</v>
      </c>
      <c r="Q358" s="7">
        <f t="shared" si="77"/>
        <v>31688.1682</v>
      </c>
      <c r="R358">
        <f t="shared" si="74"/>
        <v>3.8363559768796432E-7</v>
      </c>
      <c r="S358">
        <v>1</v>
      </c>
      <c r="T358">
        <f t="shared" si="75"/>
        <v>3.8363559768796432E-7</v>
      </c>
      <c r="AA358">
        <v>37575.5</v>
      </c>
      <c r="AB358">
        <v>6.075593253626721E-2</v>
      </c>
      <c r="AC358" t="s">
        <v>2101</v>
      </c>
      <c r="AD358">
        <v>51535.5</v>
      </c>
      <c r="AE358">
        <v>6.0963067029661033E-2</v>
      </c>
    </row>
    <row r="359" spans="1:38" x14ac:dyDescent="0.2">
      <c r="A359" s="25" t="s">
        <v>2094</v>
      </c>
      <c r="B359" s="114" t="s">
        <v>2212</v>
      </c>
      <c r="C359" s="33">
        <v>46707.719069999999</v>
      </c>
      <c r="D359" s="33"/>
      <c r="E359">
        <f t="shared" si="76"/>
        <v>23481.53323872394</v>
      </c>
      <c r="F359">
        <f t="shared" si="72"/>
        <v>23481.5</v>
      </c>
      <c r="G359">
        <f t="shared" si="79"/>
        <v>7.7675799984717742E-3</v>
      </c>
      <c r="J359">
        <f t="shared" si="81"/>
        <v>7.7675799984717742E-3</v>
      </c>
      <c r="P359">
        <f t="shared" si="80"/>
        <v>9.1298455819856135E-3</v>
      </c>
      <c r="Q359" s="7">
        <f t="shared" si="77"/>
        <v>31689.219069999999</v>
      </c>
      <c r="R359">
        <f t="shared" si="74"/>
        <v>1.8557675200263012E-6</v>
      </c>
      <c r="S359">
        <v>1</v>
      </c>
      <c r="T359">
        <f t="shared" si="75"/>
        <v>1.8557675200263012E-6</v>
      </c>
      <c r="AA359">
        <v>20335.5</v>
      </c>
      <c r="AB359" s="18">
        <v>6.091899373132037E-2</v>
      </c>
      <c r="AC359" t="s">
        <v>2101</v>
      </c>
      <c r="AD359">
        <v>51596</v>
      </c>
      <c r="AE359">
        <v>6.1253622901858762E-2</v>
      </c>
      <c r="AG359">
        <v>41097</v>
      </c>
      <c r="AH359">
        <v>4.0524039999581873E-2</v>
      </c>
      <c r="AK359">
        <v>26792.5</v>
      </c>
      <c r="AL359">
        <v>7.8560999972978607E-3</v>
      </c>
    </row>
    <row r="360" spans="1:38" x14ac:dyDescent="0.2">
      <c r="A360" s="160" t="s">
        <v>2094</v>
      </c>
      <c r="B360" s="161" t="s">
        <v>2212</v>
      </c>
      <c r="C360" s="160">
        <v>46707.719100000002</v>
      </c>
      <c r="D360" s="160" t="s">
        <v>18</v>
      </c>
      <c r="E360">
        <f t="shared" si="76"/>
        <v>23481.533367098775</v>
      </c>
      <c r="F360">
        <f t="shared" si="72"/>
        <v>23481.5</v>
      </c>
      <c r="G360">
        <f t="shared" si="79"/>
        <v>7.7975800013518892E-3</v>
      </c>
      <c r="J360">
        <f t="shared" si="81"/>
        <v>7.7975800013518892E-3</v>
      </c>
      <c r="O360">
        <f ca="1">+C$11+C$12*F360</f>
        <v>-1.0747510662782317E-2</v>
      </c>
      <c r="P360">
        <f t="shared" si="80"/>
        <v>9.1298455819856135E-3</v>
      </c>
      <c r="Q360" s="7">
        <f t="shared" si="77"/>
        <v>31689.219100000002</v>
      </c>
      <c r="R360">
        <f t="shared" si="74"/>
        <v>1.7749315773413145E-6</v>
      </c>
      <c r="S360">
        <v>1</v>
      </c>
      <c r="T360">
        <f t="shared" si="75"/>
        <v>1.7749315773413145E-6</v>
      </c>
      <c r="AA360">
        <v>22174.5</v>
      </c>
      <c r="AB360" s="18">
        <v>6.0906636470463127E-2</v>
      </c>
      <c r="AC360" t="s">
        <v>2101</v>
      </c>
      <c r="AD360">
        <v>51761</v>
      </c>
      <c r="AE360">
        <v>6.2112519997754134E-2</v>
      </c>
    </row>
    <row r="361" spans="1:38" x14ac:dyDescent="0.2">
      <c r="A361" s="25" t="s">
        <v>2094</v>
      </c>
      <c r="B361" s="114" t="s">
        <v>2215</v>
      </c>
      <c r="C361" s="33">
        <v>46707.83668</v>
      </c>
      <c r="D361" s="33"/>
      <c r="E361">
        <f t="shared" si="76"/>
        <v>23482.036510827049</v>
      </c>
      <c r="F361">
        <f t="shared" si="72"/>
        <v>23482</v>
      </c>
      <c r="G361">
        <f t="shared" si="79"/>
        <v>8.5322400045697577E-3</v>
      </c>
      <c r="J361">
        <f t="shared" si="81"/>
        <v>8.5322400045697577E-3</v>
      </c>
      <c r="P361">
        <f t="shared" si="80"/>
        <v>9.1303814662558914E-3</v>
      </c>
      <c r="Q361" s="7">
        <f t="shared" si="77"/>
        <v>31689.33668</v>
      </c>
      <c r="R361">
        <f t="shared" si="74"/>
        <v>3.5777320818802458E-7</v>
      </c>
      <c r="S361">
        <v>1</v>
      </c>
      <c r="T361">
        <f t="shared" si="75"/>
        <v>3.5777320818802458E-7</v>
      </c>
      <c r="AB361">
        <v>6.0831557631900068E-2</v>
      </c>
      <c r="AC361" t="s">
        <v>2101</v>
      </c>
      <c r="AD361">
        <v>51540.5</v>
      </c>
      <c r="AE361">
        <v>6.0880173397890758E-2</v>
      </c>
      <c r="AG361">
        <v>41101</v>
      </c>
      <c r="AH361">
        <v>3.2761319998826366E-2</v>
      </c>
      <c r="AK361">
        <v>26800.5</v>
      </c>
      <c r="AL361">
        <v>1.333065999642713E-2</v>
      </c>
    </row>
    <row r="362" spans="1:38" x14ac:dyDescent="0.2">
      <c r="A362" s="160" t="s">
        <v>2094</v>
      </c>
      <c r="B362" s="161" t="s">
        <v>2215</v>
      </c>
      <c r="C362" s="160">
        <v>46707.8367</v>
      </c>
      <c r="D362" s="160" t="s">
        <v>18</v>
      </c>
      <c r="E362">
        <f t="shared" si="76"/>
        <v>23482.036596410264</v>
      </c>
      <c r="F362">
        <f t="shared" si="72"/>
        <v>23482</v>
      </c>
      <c r="G362">
        <f t="shared" si="79"/>
        <v>8.5522400040645152E-3</v>
      </c>
      <c r="J362">
        <f t="shared" si="81"/>
        <v>8.5522400040645152E-3</v>
      </c>
      <c r="O362">
        <f ca="1">+C$11+C$12*F362</f>
        <v>-1.0746198443226357E-2</v>
      </c>
      <c r="P362">
        <f t="shared" si="80"/>
        <v>9.1303814662558914E-3</v>
      </c>
      <c r="Q362" s="7">
        <f t="shared" si="77"/>
        <v>31689.3367</v>
      </c>
      <c r="R362">
        <f t="shared" si="74"/>
        <v>3.3424755030478249E-7</v>
      </c>
      <c r="S362">
        <v>1</v>
      </c>
      <c r="T362">
        <f t="shared" si="75"/>
        <v>3.3424755030478249E-7</v>
      </c>
      <c r="AA362">
        <v>37596.5</v>
      </c>
      <c r="AB362">
        <v>6.0859313562104944E-2</v>
      </c>
      <c r="AC362" t="s">
        <v>2101</v>
      </c>
      <c r="AD362">
        <v>51527.5</v>
      </c>
      <c r="AE362">
        <v>6.0903655561560299E-2</v>
      </c>
    </row>
    <row r="363" spans="1:38" x14ac:dyDescent="0.2">
      <c r="A363" s="25" t="s">
        <v>2094</v>
      </c>
      <c r="B363" s="114" t="s">
        <v>2212</v>
      </c>
      <c r="C363" s="33">
        <v>46707.953090000003</v>
      </c>
      <c r="D363" s="33"/>
      <c r="E363">
        <f t="shared" si="76"/>
        <v>23482.534647937191</v>
      </c>
      <c r="F363">
        <f t="shared" si="72"/>
        <v>23482.5</v>
      </c>
      <c r="G363">
        <f t="shared" si="79"/>
        <v>8.096900004602503E-3</v>
      </c>
      <c r="J363">
        <f t="shared" si="81"/>
        <v>8.096900004602503E-3</v>
      </c>
      <c r="P363">
        <f t="shared" si="80"/>
        <v>9.1309173641856284E-3</v>
      </c>
      <c r="Q363" s="7">
        <f t="shared" si="77"/>
        <v>31689.453090000003</v>
      </c>
      <c r="R363">
        <f t="shared" si="74"/>
        <v>1.0691918999192584E-6</v>
      </c>
      <c r="S363">
        <v>1</v>
      </c>
      <c r="T363">
        <f t="shared" si="75"/>
        <v>1.0691918999192584E-6</v>
      </c>
      <c r="AA363">
        <v>23481.5</v>
      </c>
      <c r="AB363">
        <v>6.0757653729524463E-2</v>
      </c>
      <c r="AC363" t="s">
        <v>2101</v>
      </c>
      <c r="AD363">
        <v>51536</v>
      </c>
      <c r="AE363">
        <v>6.0861212710733525E-2</v>
      </c>
      <c r="AG363">
        <v>41641.5</v>
      </c>
      <c r="AH363">
        <v>3.2948780004517175E-2</v>
      </c>
      <c r="AK363">
        <v>26967</v>
      </c>
      <c r="AL363">
        <v>1.2832439999328926E-2</v>
      </c>
    </row>
    <row r="364" spans="1:38" x14ac:dyDescent="0.2">
      <c r="A364" s="160" t="s">
        <v>2094</v>
      </c>
      <c r="B364" s="161" t="s">
        <v>2212</v>
      </c>
      <c r="C364" s="160">
        <v>46707.953099999999</v>
      </c>
      <c r="D364" s="160" t="s">
        <v>18</v>
      </c>
      <c r="E364">
        <f t="shared" si="76"/>
        <v>23482.534690728786</v>
      </c>
      <c r="F364">
        <f t="shared" si="72"/>
        <v>23482.5</v>
      </c>
      <c r="G364">
        <f t="shared" si="79"/>
        <v>8.106900000711903E-3</v>
      </c>
      <c r="J364">
        <f t="shared" si="81"/>
        <v>8.106900000711903E-3</v>
      </c>
      <c r="O364">
        <f ca="1">+C$11+C$12*F364</f>
        <v>-1.0744886223670404E-2</v>
      </c>
      <c r="P364">
        <f t="shared" si="80"/>
        <v>9.1309173641856284E-3</v>
      </c>
      <c r="Q364" s="7">
        <f t="shared" si="77"/>
        <v>31689.453099999999</v>
      </c>
      <c r="R364">
        <f t="shared" si="74"/>
        <v>1.0486115606956798E-6</v>
      </c>
      <c r="S364">
        <v>1</v>
      </c>
      <c r="T364">
        <f t="shared" si="75"/>
        <v>1.0486115606956798E-6</v>
      </c>
      <c r="AA364">
        <v>25230</v>
      </c>
      <c r="AB364">
        <v>6.0851783535326831E-2</v>
      </c>
      <c r="AC364" t="s">
        <v>2101</v>
      </c>
      <c r="AD364">
        <v>51527</v>
      </c>
      <c r="AE364">
        <v>6.0918211034731939E-2</v>
      </c>
    </row>
    <row r="365" spans="1:38" x14ac:dyDescent="0.2">
      <c r="A365" s="160" t="s">
        <v>2094</v>
      </c>
      <c r="B365" s="161" t="s">
        <v>2212</v>
      </c>
      <c r="C365" s="160">
        <v>46708.654399999999</v>
      </c>
      <c r="D365" s="160" t="s">
        <v>18</v>
      </c>
      <c r="E365">
        <f t="shared" si="76"/>
        <v>23485.535666206284</v>
      </c>
      <c r="F365">
        <f t="shared" si="72"/>
        <v>23485.5</v>
      </c>
      <c r="G365">
        <f t="shared" si="79"/>
        <v>8.3348600019235164E-3</v>
      </c>
      <c r="J365">
        <f t="shared" si="81"/>
        <v>8.3348600019235164E-3</v>
      </c>
      <c r="O365">
        <f ca="1">+C$11+C$12*F365</f>
        <v>-1.0737012906334671E-2</v>
      </c>
      <c r="P365">
        <f t="shared" si="80"/>
        <v>9.1341330386127753E-3</v>
      </c>
      <c r="Q365" s="7">
        <f t="shared" si="77"/>
        <v>31690.154399999999</v>
      </c>
      <c r="R365">
        <f t="shared" si="74"/>
        <v>6.3883738717846944E-7</v>
      </c>
      <c r="S365">
        <v>1</v>
      </c>
      <c r="T365">
        <f t="shared" si="75"/>
        <v>6.3883738717846944E-7</v>
      </c>
      <c r="AA365">
        <v>26245</v>
      </c>
      <c r="AB365">
        <v>6.0793307799031027E-2</v>
      </c>
      <c r="AC365" t="s">
        <v>2101</v>
      </c>
      <c r="AD365">
        <v>51536.5</v>
      </c>
      <c r="AE365">
        <v>6.0916433707461692E-2</v>
      </c>
    </row>
    <row r="366" spans="1:38" x14ac:dyDescent="0.2">
      <c r="A366" s="25" t="s">
        <v>2094</v>
      </c>
      <c r="B366" s="114" t="s">
        <v>2212</v>
      </c>
      <c r="C366" s="33">
        <v>46708.654430000002</v>
      </c>
      <c r="D366" s="33"/>
      <c r="E366">
        <f t="shared" si="76"/>
        <v>23485.535794581123</v>
      </c>
      <c r="F366">
        <f t="shared" si="72"/>
        <v>23485.5</v>
      </c>
      <c r="G366">
        <f t="shared" si="79"/>
        <v>8.3648600048036315E-3</v>
      </c>
      <c r="J366">
        <f t="shared" si="81"/>
        <v>8.3648600048036315E-3</v>
      </c>
      <c r="P366">
        <f t="shared" si="80"/>
        <v>9.1341330386127753E-3</v>
      </c>
      <c r="Q366" s="7">
        <f t="shared" si="77"/>
        <v>31690.154430000002</v>
      </c>
      <c r="R366">
        <f t="shared" si="74"/>
        <v>5.9178100054592417E-7</v>
      </c>
      <c r="S366">
        <v>1</v>
      </c>
      <c r="T366">
        <f t="shared" si="75"/>
        <v>5.9178100054592417E-7</v>
      </c>
      <c r="AA366">
        <v>32449.5</v>
      </c>
      <c r="AB366">
        <v>6.0863516191602685E-2</v>
      </c>
      <c r="AC366" t="s">
        <v>2101</v>
      </c>
      <c r="AD366">
        <v>51531.5</v>
      </c>
      <c r="AE366">
        <v>6.0916848691704217E-2</v>
      </c>
      <c r="AG366">
        <v>42432</v>
      </c>
      <c r="AH366">
        <v>2.9466240004694555E-2</v>
      </c>
      <c r="AK366">
        <v>26984.5</v>
      </c>
      <c r="AL366">
        <v>1.4245539998228196E-2</v>
      </c>
    </row>
    <row r="367" spans="1:38" x14ac:dyDescent="0.2">
      <c r="A367" s="160" t="s">
        <v>2094</v>
      </c>
      <c r="B367" s="161" t="s">
        <v>2215</v>
      </c>
      <c r="C367" s="160">
        <v>46708.771399999998</v>
      </c>
      <c r="D367" s="160" t="s">
        <v>18</v>
      </c>
      <c r="E367">
        <f t="shared" si="76"/>
        <v>23486.036328021291</v>
      </c>
      <c r="F367">
        <f t="shared" si="72"/>
        <v>23486</v>
      </c>
      <c r="G367">
        <f t="shared" si="79"/>
        <v>8.4895199979655445E-3</v>
      </c>
      <c r="J367">
        <f t="shared" si="81"/>
        <v>8.4895199979655445E-3</v>
      </c>
      <c r="O367">
        <f ca="1">+C$11+C$12*F367</f>
        <v>-1.0735700686778711E-2</v>
      </c>
      <c r="P367">
        <f t="shared" si="80"/>
        <v>9.1346690321587511E-3</v>
      </c>
      <c r="Q367" s="7">
        <f t="shared" si="77"/>
        <v>31690.271399999998</v>
      </c>
      <c r="R367">
        <f t="shared" si="74"/>
        <v>4.1621727632042735E-7</v>
      </c>
      <c r="S367">
        <v>1</v>
      </c>
      <c r="T367">
        <f t="shared" si="75"/>
        <v>4.1621727632042735E-7</v>
      </c>
      <c r="AA367">
        <v>37430</v>
      </c>
      <c r="AB367">
        <v>6.0883508464030456E-2</v>
      </c>
      <c r="AC367" t="s">
        <v>2101</v>
      </c>
      <c r="AD367">
        <v>51536.5</v>
      </c>
      <c r="AE367">
        <v>6.0934058667044155E-2</v>
      </c>
    </row>
    <row r="368" spans="1:38" x14ac:dyDescent="0.2">
      <c r="A368" s="25" t="s">
        <v>2094</v>
      </c>
      <c r="B368" s="114" t="s">
        <v>2215</v>
      </c>
      <c r="C368" s="33">
        <v>46708.771410000001</v>
      </c>
      <c r="D368" s="33"/>
      <c r="E368">
        <f t="shared" si="76"/>
        <v>23486.036370812912</v>
      </c>
      <c r="F368">
        <f t="shared" si="72"/>
        <v>23486</v>
      </c>
      <c r="G368">
        <f t="shared" si="79"/>
        <v>8.499520001350902E-3</v>
      </c>
      <c r="J368">
        <f t="shared" si="81"/>
        <v>8.499520001350902E-3</v>
      </c>
      <c r="P368">
        <f t="shared" si="80"/>
        <v>9.1346690321587511E-3</v>
      </c>
      <c r="Q368" s="7">
        <f t="shared" si="77"/>
        <v>31690.271410000001</v>
      </c>
      <c r="R368">
        <f t="shared" si="74"/>
        <v>4.0341429133615004E-7</v>
      </c>
      <c r="S368">
        <v>1</v>
      </c>
      <c r="T368">
        <f t="shared" si="75"/>
        <v>4.0341429133615004E-7</v>
      </c>
      <c r="AB368" s="18">
        <v>6.0833935982373077E-2</v>
      </c>
      <c r="AC368" t="s">
        <v>2101</v>
      </c>
      <c r="AD368">
        <v>51544.5</v>
      </c>
      <c r="AE368">
        <v>6.0838189361675177E-2</v>
      </c>
      <c r="AG368">
        <v>42457.5</v>
      </c>
      <c r="AH368">
        <v>3.6353900002723094E-2</v>
      </c>
      <c r="AK368">
        <v>26997.5</v>
      </c>
      <c r="AL368">
        <v>5.2666999981738627E-3</v>
      </c>
    </row>
    <row r="369" spans="1:38" x14ac:dyDescent="0.2">
      <c r="A369" s="25" t="s">
        <v>2167</v>
      </c>
      <c r="B369" s="114" t="s">
        <v>2212</v>
      </c>
      <c r="C369" s="33">
        <v>46749.315999999999</v>
      </c>
      <c r="D369" s="33"/>
      <c r="E369">
        <f t="shared" si="76"/>
        <v>23659.533191482002</v>
      </c>
      <c r="F369">
        <f t="shared" si="72"/>
        <v>23659.5</v>
      </c>
      <c r="G369">
        <f t="shared" si="79"/>
        <v>7.7565399988088757E-3</v>
      </c>
      <c r="I369">
        <f t="shared" ref="I369:I382" si="82">+G369</f>
        <v>7.7565399988088757E-3</v>
      </c>
      <c r="P369">
        <f t="shared" si="80"/>
        <v>9.3214835236332151E-3</v>
      </c>
      <c r="Q369" s="7">
        <f t="shared" si="77"/>
        <v>31730.815999999999</v>
      </c>
      <c r="R369">
        <f t="shared" si="74"/>
        <v>2.449048235889628E-6</v>
      </c>
      <c r="S369">
        <v>0.1</v>
      </c>
      <c r="T369">
        <f t="shared" si="75"/>
        <v>2.4490482358896281E-7</v>
      </c>
      <c r="AA369">
        <v>38042</v>
      </c>
      <c r="AB369">
        <v>6.0890325068612583E-2</v>
      </c>
      <c r="AC369" t="s">
        <v>2101</v>
      </c>
      <c r="AD369">
        <v>51536</v>
      </c>
      <c r="AE369">
        <v>6.0840389036457054E-2</v>
      </c>
      <c r="AF369" t="s">
        <v>2097</v>
      </c>
      <c r="AG369">
        <v>42457.5</v>
      </c>
      <c r="AH369">
        <v>3.7553900001512375E-2</v>
      </c>
      <c r="AK369">
        <v>27065.5</v>
      </c>
      <c r="AL369">
        <v>1.0300460002326872E-2</v>
      </c>
    </row>
    <row r="370" spans="1:38" x14ac:dyDescent="0.2">
      <c r="A370" s="25" t="s">
        <v>2167</v>
      </c>
      <c r="B370" s="114" t="s">
        <v>2212</v>
      </c>
      <c r="C370" s="33">
        <v>46764.271999999997</v>
      </c>
      <c r="D370" s="33"/>
      <c r="E370">
        <f t="shared" si="76"/>
        <v>23723.532320587186</v>
      </c>
      <c r="F370">
        <f t="shared" si="72"/>
        <v>23723.5</v>
      </c>
      <c r="G370">
        <f t="shared" si="79"/>
        <v>7.5530199974309653E-3</v>
      </c>
      <c r="I370">
        <f t="shared" si="82"/>
        <v>7.5530199974309653E-3</v>
      </c>
      <c r="P370">
        <f t="shared" si="80"/>
        <v>9.3908101687216992E-3</v>
      </c>
      <c r="Q370" s="7">
        <f t="shared" si="77"/>
        <v>31745.771999999997</v>
      </c>
      <c r="R370">
        <f t="shared" si="74"/>
        <v>3.3774727136928254E-6</v>
      </c>
      <c r="S370">
        <v>0.1</v>
      </c>
      <c r="T370">
        <f t="shared" si="75"/>
        <v>3.3774727136928256E-7</v>
      </c>
      <c r="AA370">
        <v>38616</v>
      </c>
      <c r="AB370" s="18">
        <v>6.085933403664967E-2</v>
      </c>
      <c r="AC370" t="s">
        <v>2101</v>
      </c>
      <c r="AD370">
        <v>51544.5</v>
      </c>
      <c r="AE370">
        <v>6.0895055095897987E-2</v>
      </c>
      <c r="AF370" t="s">
        <v>2097</v>
      </c>
      <c r="AG370">
        <v>42458</v>
      </c>
      <c r="AH370">
        <v>3.7008560000685975E-2</v>
      </c>
      <c r="AK370">
        <v>27095.5</v>
      </c>
      <c r="AL370">
        <v>1.7580059997271746E-2</v>
      </c>
    </row>
    <row r="371" spans="1:38" x14ac:dyDescent="0.2">
      <c r="A371" s="25" t="s">
        <v>2168</v>
      </c>
      <c r="B371" s="114"/>
      <c r="C371" s="33">
        <v>46819.311000000002</v>
      </c>
      <c r="D371" s="33"/>
      <c r="E371">
        <f t="shared" si="76"/>
        <v>23959.053052522257</v>
      </c>
      <c r="F371">
        <f t="shared" si="72"/>
        <v>23959</v>
      </c>
      <c r="G371">
        <f t="shared" si="79"/>
        <v>1.2397880003845785E-2</v>
      </c>
      <c r="I371">
        <f t="shared" si="82"/>
        <v>1.2397880003845785E-2</v>
      </c>
      <c r="P371">
        <f t="shared" si="80"/>
        <v>9.6478374233045557E-3</v>
      </c>
      <c r="Q371" s="7">
        <f t="shared" si="77"/>
        <v>31800.811000000002</v>
      </c>
      <c r="R371">
        <f t="shared" si="74"/>
        <v>7.5627341947898622E-6</v>
      </c>
      <c r="S371">
        <v>0.1</v>
      </c>
      <c r="T371">
        <f t="shared" si="75"/>
        <v>7.5627341947898622E-7</v>
      </c>
      <c r="AA371">
        <v>38641.5</v>
      </c>
      <c r="AB371">
        <v>6.096078893460799E-2</v>
      </c>
      <c r="AC371" t="s">
        <v>2101</v>
      </c>
      <c r="AD371">
        <v>51549</v>
      </c>
      <c r="AE371">
        <v>6.099730463756714E-2</v>
      </c>
      <c r="AF371" t="s">
        <v>2163</v>
      </c>
      <c r="AG371">
        <v>42475.5</v>
      </c>
      <c r="AH371">
        <v>3.7321659998269752E-2</v>
      </c>
      <c r="AK371">
        <v>27567.5</v>
      </c>
      <c r="AL371">
        <v>1.8579099996713921E-2</v>
      </c>
    </row>
    <row r="372" spans="1:38" x14ac:dyDescent="0.2">
      <c r="A372" s="25" t="s">
        <v>2169</v>
      </c>
      <c r="B372" s="114" t="s">
        <v>2212</v>
      </c>
      <c r="C372" s="33">
        <v>46982.546000000002</v>
      </c>
      <c r="D372" s="33"/>
      <c r="E372">
        <f t="shared" si="76"/>
        <v>24657.561867679116</v>
      </c>
      <c r="F372">
        <f t="shared" si="72"/>
        <v>24657.5</v>
      </c>
      <c r="G372">
        <f t="shared" si="79"/>
        <v>1.4457900004344992E-2</v>
      </c>
      <c r="I372">
        <f t="shared" si="82"/>
        <v>1.4457900004344992E-2</v>
      </c>
      <c r="P372">
        <f t="shared" si="80"/>
        <v>1.0428010739494765E-2</v>
      </c>
      <c r="Q372" s="7">
        <f t="shared" si="77"/>
        <v>31964.046000000002</v>
      </c>
      <c r="R372">
        <f t="shared" si="74"/>
        <v>1.6240007486955101E-5</v>
      </c>
      <c r="S372">
        <v>0.1</v>
      </c>
      <c r="T372">
        <f t="shared" si="75"/>
        <v>1.6240007486955102E-6</v>
      </c>
      <c r="AA372">
        <v>38645.5</v>
      </c>
      <c r="AB372" s="18">
        <v>6.0884668499056716E-2</v>
      </c>
      <c r="AC372" t="s">
        <v>2101</v>
      </c>
      <c r="AD372">
        <v>51544</v>
      </c>
      <c r="AE372">
        <v>6.1040905100526288E-2</v>
      </c>
      <c r="AF372" t="s">
        <v>2097</v>
      </c>
      <c r="AG372">
        <v>42476</v>
      </c>
      <c r="AH372">
        <v>3.6576320002495777E-2</v>
      </c>
      <c r="AK372">
        <v>27888</v>
      </c>
      <c r="AL372">
        <v>1.2716160003037658E-2</v>
      </c>
    </row>
    <row r="373" spans="1:38" x14ac:dyDescent="0.2">
      <c r="A373" s="25" t="s">
        <v>2170</v>
      </c>
      <c r="B373" s="114"/>
      <c r="C373" s="33">
        <v>47039.45</v>
      </c>
      <c r="D373" s="33"/>
      <c r="E373">
        <f t="shared" si="76"/>
        <v>24901.063234528639</v>
      </c>
      <c r="F373">
        <f t="shared" si="72"/>
        <v>24901</v>
      </c>
      <c r="G373">
        <f t="shared" si="79"/>
        <v>1.4777320000575855E-2</v>
      </c>
      <c r="I373">
        <f t="shared" si="82"/>
        <v>1.4777320000575855E-2</v>
      </c>
      <c r="P373">
        <f t="shared" si="80"/>
        <v>1.0706248729620345E-2</v>
      </c>
      <c r="Q373" s="7">
        <f t="shared" si="77"/>
        <v>32020.949999999997</v>
      </c>
      <c r="R373">
        <f t="shared" si="74"/>
        <v>1.6573621293199317E-5</v>
      </c>
      <c r="S373">
        <v>0.1</v>
      </c>
      <c r="T373">
        <f t="shared" si="75"/>
        <v>1.6573621293199317E-6</v>
      </c>
      <c r="AA373">
        <v>38791</v>
      </c>
      <c r="AB373">
        <v>6.0891117529536132E-2</v>
      </c>
      <c r="AC373" t="s">
        <v>2101</v>
      </c>
      <c r="AD373">
        <v>51545</v>
      </c>
      <c r="AE373">
        <v>6.0913402958249208E-2</v>
      </c>
      <c r="AF373" t="s">
        <v>2153</v>
      </c>
      <c r="AG373">
        <v>42543</v>
      </c>
      <c r="AH373">
        <v>3.69007600020268E-2</v>
      </c>
      <c r="AK373">
        <v>27977.5</v>
      </c>
      <c r="AL373">
        <v>1.1400299998058472E-2</v>
      </c>
    </row>
    <row r="374" spans="1:38" x14ac:dyDescent="0.2">
      <c r="A374" s="25" t="s">
        <v>2170</v>
      </c>
      <c r="B374" s="114" t="s">
        <v>2212</v>
      </c>
      <c r="C374" s="33">
        <v>47055.449000000001</v>
      </c>
      <c r="D374" s="33"/>
      <c r="E374">
        <f t="shared" si="76"/>
        <v>24969.525528360828</v>
      </c>
      <c r="F374">
        <f t="shared" si="72"/>
        <v>24969.5</v>
      </c>
      <c r="G374">
        <f t="shared" si="79"/>
        <v>5.9657399979187176E-3</v>
      </c>
      <c r="I374">
        <f t="shared" si="82"/>
        <v>5.9657399979187176E-3</v>
      </c>
      <c r="P374">
        <f t="shared" si="80"/>
        <v>1.0785104878484492E-2</v>
      </c>
      <c r="Q374" s="7">
        <f t="shared" si="77"/>
        <v>32036.949000000001</v>
      </c>
      <c r="R374">
        <f t="shared" si="74"/>
        <v>2.3226277852030762E-5</v>
      </c>
      <c r="S374">
        <v>0.1</v>
      </c>
      <c r="T374">
        <f t="shared" si="75"/>
        <v>2.3226277852030765E-6</v>
      </c>
      <c r="AA374">
        <v>38910.5</v>
      </c>
      <c r="AB374" s="18">
        <v>6.0903655561560299E-2</v>
      </c>
      <c r="AC374" t="s">
        <v>2101</v>
      </c>
      <c r="AD374">
        <v>51595.5</v>
      </c>
      <c r="AE374">
        <v>6.1036070270347409E-2</v>
      </c>
      <c r="AF374" t="s">
        <v>2153</v>
      </c>
      <c r="AG374">
        <v>42543.5</v>
      </c>
      <c r="AH374">
        <v>3.7855419999687001E-2</v>
      </c>
      <c r="AK374">
        <v>28024.5</v>
      </c>
      <c r="AL374">
        <v>1.1938339994230773E-2</v>
      </c>
    </row>
    <row r="375" spans="1:38" x14ac:dyDescent="0.2">
      <c r="A375" s="25" t="s">
        <v>2171</v>
      </c>
      <c r="B375" s="114"/>
      <c r="C375" s="33">
        <v>47069.357000000004</v>
      </c>
      <c r="D375" s="33"/>
      <c r="E375">
        <f t="shared" si="76"/>
        <v>25029.04009693499</v>
      </c>
      <c r="F375">
        <f t="shared" si="72"/>
        <v>25029</v>
      </c>
      <c r="G375">
        <f t="shared" si="79"/>
        <v>9.370280007715337E-3</v>
      </c>
      <c r="I375">
        <f t="shared" si="82"/>
        <v>9.370280007715337E-3</v>
      </c>
      <c r="P375">
        <f t="shared" si="80"/>
        <v>1.0853808426385371E-2</v>
      </c>
      <c r="Q375" s="7">
        <f t="shared" si="77"/>
        <v>32050.857000000004</v>
      </c>
      <c r="R375">
        <f t="shared" si="74"/>
        <v>2.2008565690016118E-6</v>
      </c>
      <c r="S375">
        <v>0.1</v>
      </c>
      <c r="T375">
        <f t="shared" si="75"/>
        <v>2.2008565690016118E-7</v>
      </c>
      <c r="AA375">
        <v>39006</v>
      </c>
      <c r="AF375" t="s">
        <v>2163</v>
      </c>
      <c r="AG375">
        <v>42544</v>
      </c>
      <c r="AH375">
        <v>3.6910079994413536E-2</v>
      </c>
      <c r="AK375">
        <v>28080</v>
      </c>
      <c r="AL375">
        <v>1.0105599998496473E-2</v>
      </c>
    </row>
    <row r="376" spans="1:38" x14ac:dyDescent="0.2">
      <c r="A376" s="25" t="s">
        <v>2171</v>
      </c>
      <c r="B376" s="114"/>
      <c r="C376" s="33">
        <v>47102.307999999997</v>
      </c>
      <c r="D376" s="33"/>
      <c r="E376">
        <f t="shared" si="76"/>
        <v>25170.042724853203</v>
      </c>
      <c r="F376">
        <f t="shared" si="72"/>
        <v>25170</v>
      </c>
      <c r="G376">
        <f t="shared" si="79"/>
        <v>9.9843999996664934E-3</v>
      </c>
      <c r="I376">
        <f t="shared" si="82"/>
        <v>9.9843999996664934E-3</v>
      </c>
      <c r="P376">
        <f t="shared" si="80"/>
        <v>1.1017390834351892E-2</v>
      </c>
      <c r="Q376" s="7">
        <f t="shared" si="77"/>
        <v>32083.807999999997</v>
      </c>
      <c r="R376">
        <f t="shared" si="74"/>
        <v>1.0670700645440357E-6</v>
      </c>
      <c r="S376">
        <v>0.1</v>
      </c>
      <c r="T376">
        <f t="shared" si="75"/>
        <v>1.0670700645440357E-7</v>
      </c>
      <c r="AA376">
        <v>39039</v>
      </c>
      <c r="AF376" t="s">
        <v>2097</v>
      </c>
      <c r="AG376">
        <v>42582</v>
      </c>
      <c r="AH376">
        <v>3.7664240000594873E-2</v>
      </c>
      <c r="AK376">
        <v>28170</v>
      </c>
      <c r="AL376">
        <v>1.8944400006148499E-2</v>
      </c>
    </row>
    <row r="377" spans="1:38" x14ac:dyDescent="0.2">
      <c r="A377" s="25" t="s">
        <v>2171</v>
      </c>
      <c r="B377" s="114"/>
      <c r="C377" s="33">
        <v>47116.334999999999</v>
      </c>
      <c r="D377" s="33"/>
      <c r="E377">
        <f t="shared" si="76"/>
        <v>25230.066513563997</v>
      </c>
      <c r="F377">
        <f t="shared" si="72"/>
        <v>25230</v>
      </c>
      <c r="G377">
        <f t="shared" si="79"/>
        <v>1.5543599998636637E-2</v>
      </c>
      <c r="I377">
        <f t="shared" si="82"/>
        <v>1.5543599998636637E-2</v>
      </c>
      <c r="P377">
        <f t="shared" si="80"/>
        <v>1.1087329835889895E-2</v>
      </c>
      <c r="Q377" s="7">
        <f t="shared" si="77"/>
        <v>32097.834999999999</v>
      </c>
      <c r="R377">
        <f t="shared" si="74"/>
        <v>1.9858343763386868E-5</v>
      </c>
      <c r="S377">
        <v>0.1</v>
      </c>
      <c r="T377">
        <f t="shared" si="75"/>
        <v>1.9858343763386868E-6</v>
      </c>
      <c r="AA377">
        <v>39154.5</v>
      </c>
      <c r="AF377" t="s">
        <v>2163</v>
      </c>
      <c r="AG377">
        <v>42808.5</v>
      </c>
      <c r="AH377">
        <v>4.192522000084864E-2</v>
      </c>
      <c r="AK377">
        <v>28174</v>
      </c>
      <c r="AL377">
        <v>1.7181679999339394E-2</v>
      </c>
    </row>
    <row r="378" spans="1:38" x14ac:dyDescent="0.2">
      <c r="A378" s="25" t="s">
        <v>2171</v>
      </c>
      <c r="B378" s="114"/>
      <c r="C378" s="33">
        <v>47149.283000000003</v>
      </c>
      <c r="D378" s="33"/>
      <c r="E378">
        <f t="shared" si="76"/>
        <v>25371.056303999816</v>
      </c>
      <c r="F378">
        <f t="shared" si="72"/>
        <v>25371</v>
      </c>
      <c r="G378">
        <f t="shared" si="79"/>
        <v>1.3157720000890549E-2</v>
      </c>
      <c r="I378">
        <f t="shared" si="82"/>
        <v>1.3157720000890549E-2</v>
      </c>
      <c r="P378">
        <f t="shared" si="80"/>
        <v>1.1252460735152009E-2</v>
      </c>
      <c r="Q378" s="7">
        <f t="shared" si="77"/>
        <v>32130.783000000003</v>
      </c>
      <c r="R378">
        <f t="shared" si="74"/>
        <v>3.6300128696825603E-6</v>
      </c>
      <c r="S378">
        <v>0.1</v>
      </c>
      <c r="T378">
        <f t="shared" si="75"/>
        <v>3.6300128696825603E-7</v>
      </c>
      <c r="AA378">
        <v>39381</v>
      </c>
      <c r="AF378" t="s">
        <v>2163</v>
      </c>
      <c r="AG378">
        <v>43853</v>
      </c>
      <c r="AH378">
        <v>4.1409960002056323E-2</v>
      </c>
      <c r="AK378">
        <v>28268.5</v>
      </c>
      <c r="AL378">
        <v>1.5412420005304739E-2</v>
      </c>
    </row>
    <row r="379" spans="1:38" x14ac:dyDescent="0.2">
      <c r="A379" s="25" t="s">
        <v>2170</v>
      </c>
      <c r="B379" s="114" t="s">
        <v>2212</v>
      </c>
      <c r="C379" s="33">
        <v>47176.275000000001</v>
      </c>
      <c r="D379" s="33"/>
      <c r="E379">
        <f t="shared" si="76"/>
        <v>25486.559412638973</v>
      </c>
      <c r="F379">
        <f t="shared" si="72"/>
        <v>25486.5</v>
      </c>
      <c r="G379">
        <f t="shared" si="79"/>
        <v>1.3884179999877233E-2</v>
      </c>
      <c r="I379">
        <f t="shared" si="82"/>
        <v>1.3884179999877233E-2</v>
      </c>
      <c r="P379">
        <f t="shared" si="80"/>
        <v>1.1388536879247839E-2</v>
      </c>
      <c r="Q379" s="7">
        <f t="shared" si="77"/>
        <v>32157.775000000001</v>
      </c>
      <c r="R379">
        <f t="shared" si="74"/>
        <v>6.2282345855448204E-6</v>
      </c>
      <c r="S379">
        <v>0.1</v>
      </c>
      <c r="T379">
        <f t="shared" si="75"/>
        <v>6.2282345855448213E-7</v>
      </c>
      <c r="AA379">
        <v>39437</v>
      </c>
      <c r="AF379" t="s">
        <v>2163</v>
      </c>
      <c r="AG379">
        <v>45049</v>
      </c>
      <c r="AH379">
        <v>4.4296680003753863E-2</v>
      </c>
      <c r="AK379">
        <v>28409.5</v>
      </c>
      <c r="AL379">
        <v>9.0265399994677864E-3</v>
      </c>
    </row>
    <row r="380" spans="1:38" x14ac:dyDescent="0.2">
      <c r="A380" s="25" t="s">
        <v>2170</v>
      </c>
      <c r="B380" s="114"/>
      <c r="C380" s="33">
        <v>47195.317000000003</v>
      </c>
      <c r="D380" s="33"/>
      <c r="E380">
        <f t="shared" si="76"/>
        <v>25568.043192822253</v>
      </c>
      <c r="F380">
        <f t="shared" si="72"/>
        <v>25568</v>
      </c>
      <c r="G380">
        <f t="shared" si="79"/>
        <v>1.0093760000017937E-2</v>
      </c>
      <c r="I380">
        <f t="shared" si="82"/>
        <v>1.0093760000017937E-2</v>
      </c>
      <c r="P380">
        <f t="shared" si="80"/>
        <v>1.1484994595593989E-2</v>
      </c>
      <c r="Q380" s="7">
        <f t="shared" si="77"/>
        <v>32176.817000000003</v>
      </c>
      <c r="R380">
        <f t="shared" si="74"/>
        <v>1.9355336999276606E-6</v>
      </c>
      <c r="S380">
        <v>0.1</v>
      </c>
      <c r="T380">
        <f t="shared" si="75"/>
        <v>1.9355336999276608E-7</v>
      </c>
      <c r="AA380">
        <v>39650.5</v>
      </c>
      <c r="AF380" t="s">
        <v>2097</v>
      </c>
      <c r="AG380">
        <v>45090</v>
      </c>
      <c r="AH380">
        <v>4.1638800001237541E-2</v>
      </c>
      <c r="AK380">
        <v>28563.5</v>
      </c>
      <c r="AL380">
        <v>1.8661819995031692E-2</v>
      </c>
    </row>
    <row r="381" spans="1:38" x14ac:dyDescent="0.2">
      <c r="A381" s="25" t="s">
        <v>2172</v>
      </c>
      <c r="B381" s="114"/>
      <c r="C381" s="33">
        <v>47353.527999999998</v>
      </c>
      <c r="D381" s="33"/>
      <c r="E381">
        <f t="shared" si="76"/>
        <v>26245.053504059291</v>
      </c>
      <c r="F381">
        <f t="shared" si="72"/>
        <v>26245</v>
      </c>
      <c r="G381">
        <f t="shared" si="79"/>
        <v>1.2503400001151022E-2</v>
      </c>
      <c r="I381">
        <f t="shared" si="82"/>
        <v>1.2503400001151022E-2</v>
      </c>
      <c r="P381">
        <f t="shared" si="80"/>
        <v>1.2300272973731794E-2</v>
      </c>
      <c r="Q381" s="7">
        <f t="shared" si="77"/>
        <v>32335.027999999998</v>
      </c>
      <c r="R381">
        <f t="shared" si="74"/>
        <v>4.126058926817159E-8</v>
      </c>
      <c r="S381">
        <v>0.1</v>
      </c>
      <c r="T381">
        <f t="shared" si="75"/>
        <v>4.1260589268171588E-9</v>
      </c>
      <c r="AA381">
        <v>40079.5</v>
      </c>
      <c r="AF381" t="s">
        <v>2153</v>
      </c>
      <c r="AG381">
        <v>45090.5</v>
      </c>
      <c r="AH381">
        <v>-5.6406540003081318E-2</v>
      </c>
      <c r="AK381">
        <v>28709</v>
      </c>
      <c r="AL381">
        <v>8.6678799998480827E-3</v>
      </c>
    </row>
    <row r="382" spans="1:38" x14ac:dyDescent="0.2">
      <c r="A382" s="25" t="s">
        <v>2172</v>
      </c>
      <c r="B382" s="114" t="s">
        <v>2212</v>
      </c>
      <c r="C382" s="33">
        <v>47381.451999999997</v>
      </c>
      <c r="D382" s="33"/>
      <c r="E382">
        <f t="shared" si="76"/>
        <v>26364.544790575292</v>
      </c>
      <c r="F382">
        <f t="shared" si="72"/>
        <v>26364.5</v>
      </c>
      <c r="G382">
        <f t="shared" si="79"/>
        <v>1.0467139996762853E-2</v>
      </c>
      <c r="I382">
        <f t="shared" si="82"/>
        <v>1.0467139996762853E-2</v>
      </c>
      <c r="P382">
        <f t="shared" si="80"/>
        <v>1.244678131093466E-2</v>
      </c>
      <c r="Q382" s="7">
        <f t="shared" si="77"/>
        <v>32362.951999999997</v>
      </c>
      <c r="R382">
        <f t="shared" si="74"/>
        <v>3.9189797327758803E-6</v>
      </c>
      <c r="S382">
        <v>0.1</v>
      </c>
      <c r="T382">
        <f t="shared" si="75"/>
        <v>3.9189797327758806E-7</v>
      </c>
      <c r="AA382">
        <v>40306</v>
      </c>
      <c r="AB382">
        <v>7.0418080002127681E-2</v>
      </c>
      <c r="AF382" t="s">
        <v>2097</v>
      </c>
      <c r="AG382">
        <v>45090.5</v>
      </c>
      <c r="AH382">
        <v>-5.0206539999635424E-2</v>
      </c>
      <c r="AK382">
        <v>29402.5</v>
      </c>
      <c r="AL382">
        <v>1.5181299997493625E-2</v>
      </c>
    </row>
    <row r="383" spans="1:38" x14ac:dyDescent="0.2">
      <c r="A383" s="160" t="s">
        <v>1099</v>
      </c>
      <c r="B383" s="161" t="s">
        <v>2215</v>
      </c>
      <c r="C383" s="160">
        <v>47386.48</v>
      </c>
      <c r="D383" s="160" t="s">
        <v>18</v>
      </c>
      <c r="E383">
        <f t="shared" si="76"/>
        <v>26386.060411138362</v>
      </c>
      <c r="F383">
        <f t="shared" si="72"/>
        <v>26386</v>
      </c>
      <c r="G383">
        <f t="shared" si="79"/>
        <v>1.4117520004219841E-2</v>
      </c>
      <c r="I383">
        <f>G383</f>
        <v>1.4117520004219841E-2</v>
      </c>
      <c r="O383">
        <f ca="1">+C$11+C$12*F383</f>
        <v>-3.124827262234231E-3</v>
      </c>
      <c r="P383">
        <f t="shared" si="80"/>
        <v>1.2473223368839815E-2</v>
      </c>
      <c r="Q383" s="7">
        <f t="shared" si="77"/>
        <v>32367.980000000003</v>
      </c>
      <c r="R383">
        <f t="shared" si="74"/>
        <v>2.7037114251220751E-6</v>
      </c>
      <c r="S383">
        <v>0.1</v>
      </c>
      <c r="T383">
        <f t="shared" si="75"/>
        <v>2.7037114251220751E-7</v>
      </c>
      <c r="AB383">
        <v>1.6388599979109131E-3</v>
      </c>
      <c r="AD383">
        <v>13502</v>
      </c>
      <c r="AE383">
        <v>-1.161359999969136E-3</v>
      </c>
    </row>
    <row r="384" spans="1:38" x14ac:dyDescent="0.2">
      <c r="A384" s="25" t="s">
        <v>2172</v>
      </c>
      <c r="B384" s="114" t="s">
        <v>2212</v>
      </c>
      <c r="C384" s="33">
        <v>47392.449000000001</v>
      </c>
      <c r="D384" s="33"/>
      <c r="E384">
        <f t="shared" si="76"/>
        <v>26411.602722025546</v>
      </c>
      <c r="F384">
        <f t="shared" si="72"/>
        <v>26411.5</v>
      </c>
      <c r="P384">
        <f t="shared" si="80"/>
        <v>1.2504617621109861E-2</v>
      </c>
      <c r="Q384" s="7">
        <f t="shared" si="77"/>
        <v>32373.949000000001</v>
      </c>
      <c r="R384">
        <f t="shared" si="74"/>
        <v>1.5636546185017122E-4</v>
      </c>
      <c r="T384">
        <f t="shared" si="75"/>
        <v>0</v>
      </c>
      <c r="U384" s="17">
        <v>2.4005179999221582E-2</v>
      </c>
      <c r="AA384">
        <v>53270.5</v>
      </c>
      <c r="AF384" t="s">
        <v>2163</v>
      </c>
      <c r="AG384">
        <v>45368</v>
      </c>
      <c r="AH384">
        <v>4.4029759999830276E-2</v>
      </c>
      <c r="AK384">
        <v>29411.5</v>
      </c>
      <c r="AL384">
        <v>1.2965180001629051E-2</v>
      </c>
    </row>
    <row r="385" spans="1:38" x14ac:dyDescent="0.2">
      <c r="A385" s="160" t="s">
        <v>1099</v>
      </c>
      <c r="B385" s="161" t="s">
        <v>2215</v>
      </c>
      <c r="C385" s="160">
        <v>47394.419000000002</v>
      </c>
      <c r="D385" s="160" t="s">
        <v>18</v>
      </c>
      <c r="E385">
        <f t="shared" si="76"/>
        <v>26420.032668825312</v>
      </c>
      <c r="F385">
        <f t="shared" si="72"/>
        <v>26420</v>
      </c>
      <c r="G385">
        <f t="shared" ref="G385:G416" si="83">C385-(C$7+F385*C$8)</f>
        <v>7.6344000044628046E-3</v>
      </c>
      <c r="I385">
        <f>G385</f>
        <v>7.6344000044628046E-3</v>
      </c>
      <c r="O385">
        <f ca="1">+C$11+C$12*F385</f>
        <v>-3.0355963324292246E-3</v>
      </c>
      <c r="P385">
        <f t="shared" si="80"/>
        <v>1.2515090267035806E-2</v>
      </c>
      <c r="Q385" s="7">
        <f t="shared" si="77"/>
        <v>32375.919000000002</v>
      </c>
      <c r="R385">
        <f t="shared" si="74"/>
        <v>2.3821137439174914E-5</v>
      </c>
      <c r="S385">
        <v>0.1</v>
      </c>
      <c r="T385">
        <f t="shared" si="75"/>
        <v>2.3821137439174917E-6</v>
      </c>
      <c r="AB385">
        <v>-6.5566000557737425E-4</v>
      </c>
      <c r="AD385">
        <v>12610.5</v>
      </c>
      <c r="AE385">
        <v>-1.9201399991288781E-3</v>
      </c>
    </row>
    <row r="386" spans="1:38" x14ac:dyDescent="0.2">
      <c r="A386" s="25" t="s">
        <v>2172</v>
      </c>
      <c r="B386" s="114"/>
      <c r="C386" s="33">
        <v>47396.521999999997</v>
      </c>
      <c r="D386" s="33"/>
      <c r="E386">
        <f t="shared" si="76"/>
        <v>26429.03174401306</v>
      </c>
      <c r="F386">
        <f t="shared" si="72"/>
        <v>26429</v>
      </c>
      <c r="G386">
        <f t="shared" si="83"/>
        <v>7.4182799944537692E-3</v>
      </c>
      <c r="I386">
        <f t="shared" ref="I386:I401" si="84">+G386</f>
        <v>7.4182799944537692E-3</v>
      </c>
      <c r="P386">
        <f t="shared" si="80"/>
        <v>1.2526183253688056E-2</v>
      </c>
      <c r="Q386" s="7">
        <f t="shared" si="77"/>
        <v>32378.021999999997</v>
      </c>
      <c r="R386">
        <f t="shared" si="74"/>
        <v>2.6090675705696253E-5</v>
      </c>
      <c r="S386">
        <v>0.1</v>
      </c>
      <c r="T386">
        <f t="shared" si="75"/>
        <v>2.6090675705696255E-6</v>
      </c>
      <c r="AA386">
        <v>40472.5</v>
      </c>
      <c r="AB386">
        <v>3.0437800014624372E-3</v>
      </c>
      <c r="AD386">
        <v>13026</v>
      </c>
      <c r="AE386">
        <v>-5.3976799972588196E-3</v>
      </c>
      <c r="AF386" t="s">
        <v>2163</v>
      </c>
      <c r="AG386">
        <v>46600.5</v>
      </c>
      <c r="AH386">
        <v>4.9166659999173135E-2</v>
      </c>
      <c r="AK386">
        <v>29467</v>
      </c>
      <c r="AL386">
        <v>1.5132440006709658E-2</v>
      </c>
    </row>
    <row r="387" spans="1:38" x14ac:dyDescent="0.2">
      <c r="A387" s="25" t="s">
        <v>2172</v>
      </c>
      <c r="B387" s="114"/>
      <c r="C387" s="33">
        <v>47412.423999999999</v>
      </c>
      <c r="D387" s="33"/>
      <c r="E387">
        <f t="shared" si="76"/>
        <v>26497.078959246468</v>
      </c>
      <c r="F387">
        <f t="shared" si="72"/>
        <v>26497</v>
      </c>
      <c r="G387">
        <f t="shared" si="83"/>
        <v>1.845203999982914E-2</v>
      </c>
      <c r="I387">
        <f t="shared" si="84"/>
        <v>1.845203999982914E-2</v>
      </c>
      <c r="P387">
        <f t="shared" si="80"/>
        <v>1.2610139972506422E-2</v>
      </c>
      <c r="Q387" s="7">
        <f t="shared" si="77"/>
        <v>32393.923999999999</v>
      </c>
      <c r="R387">
        <f t="shared" si="74"/>
        <v>3.4127795929233167E-5</v>
      </c>
      <c r="S387">
        <v>0.1</v>
      </c>
      <c r="T387">
        <f t="shared" si="75"/>
        <v>3.412779592923317E-6</v>
      </c>
      <c r="AA387">
        <v>40567</v>
      </c>
      <c r="AB387">
        <v>1.4327399985631928E-3</v>
      </c>
      <c r="AD387">
        <v>13175.5</v>
      </c>
      <c r="AE387">
        <v>-1.5433999942615628E-4</v>
      </c>
      <c r="AF387" t="s">
        <v>2163</v>
      </c>
      <c r="AG387">
        <v>46600.5</v>
      </c>
      <c r="AH387">
        <v>4.9926659994525835E-2</v>
      </c>
      <c r="AK387">
        <v>29492.5</v>
      </c>
      <c r="AL387">
        <v>2.4020099997869693E-2</v>
      </c>
    </row>
    <row r="388" spans="1:38" x14ac:dyDescent="0.2">
      <c r="A388" s="25" t="s">
        <v>2172</v>
      </c>
      <c r="B388" s="114" t="s">
        <v>2212</v>
      </c>
      <c r="C388" s="33">
        <v>47426.32</v>
      </c>
      <c r="D388" s="33"/>
      <c r="E388">
        <f t="shared" si="76"/>
        <v>26556.542177890879</v>
      </c>
      <c r="F388">
        <f t="shared" si="72"/>
        <v>26556.5</v>
      </c>
      <c r="G388">
        <f t="shared" si="83"/>
        <v>9.8565799999050796E-3</v>
      </c>
      <c r="I388">
        <f t="shared" si="84"/>
        <v>9.8565799999050796E-3</v>
      </c>
      <c r="P388">
        <f t="shared" si="80"/>
        <v>1.2683809349665766E-2</v>
      </c>
      <c r="Q388" s="7">
        <f t="shared" si="77"/>
        <v>32407.82</v>
      </c>
      <c r="R388">
        <f t="shared" si="74"/>
        <v>7.9932257961482324E-6</v>
      </c>
      <c r="S388">
        <v>0.1</v>
      </c>
      <c r="T388">
        <f t="shared" si="75"/>
        <v>7.9932257961482328E-7</v>
      </c>
      <c r="AA388">
        <v>40682</v>
      </c>
      <c r="AB388">
        <v>-4.4899999920744449E-5</v>
      </c>
      <c r="AD388">
        <v>12760.5</v>
      </c>
      <c r="AE388">
        <v>-5.2213999879313633E-4</v>
      </c>
      <c r="AF388" t="s">
        <v>2163</v>
      </c>
      <c r="AG388">
        <v>46613.5</v>
      </c>
      <c r="AH388">
        <v>4.8867820005398244E-2</v>
      </c>
      <c r="AK388">
        <v>29761.5</v>
      </c>
      <c r="AL388">
        <v>2.222718000120949E-2</v>
      </c>
    </row>
    <row r="389" spans="1:38" x14ac:dyDescent="0.2">
      <c r="A389" s="25" t="s">
        <v>2173</v>
      </c>
      <c r="B389" s="114"/>
      <c r="C389" s="33">
        <v>47450.273999999998</v>
      </c>
      <c r="D389" s="33"/>
      <c r="E389">
        <f t="shared" si="76"/>
        <v>26659.045195982988</v>
      </c>
      <c r="F389">
        <f t="shared" si="72"/>
        <v>26659</v>
      </c>
      <c r="G389">
        <f t="shared" si="83"/>
        <v>1.0561880000750534E-2</v>
      </c>
      <c r="I389">
        <f t="shared" si="84"/>
        <v>1.0561880000750534E-2</v>
      </c>
      <c r="P389">
        <f t="shared" si="80"/>
        <v>1.2811172411652978E-2</v>
      </c>
      <c r="Q389" s="7">
        <f t="shared" si="77"/>
        <v>32431.773999999998</v>
      </c>
      <c r="R389">
        <f t="shared" si="74"/>
        <v>5.0593163497433289E-6</v>
      </c>
      <c r="S389">
        <v>0.1</v>
      </c>
      <c r="T389">
        <f t="shared" si="75"/>
        <v>5.0593163497433287E-7</v>
      </c>
      <c r="AA389">
        <v>40793</v>
      </c>
      <c r="AB389">
        <v>8.8158200014731847E-3</v>
      </c>
      <c r="AD389">
        <v>12414</v>
      </c>
      <c r="AE389">
        <v>2.29847999435151E-3</v>
      </c>
      <c r="AF389" t="s">
        <v>2163</v>
      </c>
      <c r="AG389">
        <v>46613.5</v>
      </c>
      <c r="AH389">
        <v>4.9547820002771914E-2</v>
      </c>
      <c r="AK389">
        <v>29766</v>
      </c>
      <c r="AL389">
        <v>2.1619120001560077E-2</v>
      </c>
    </row>
    <row r="390" spans="1:38" x14ac:dyDescent="0.2">
      <c r="A390" s="25" t="s">
        <v>2173</v>
      </c>
      <c r="B390" s="114"/>
      <c r="C390" s="33">
        <v>47456.35</v>
      </c>
      <c r="D390" s="33"/>
      <c r="E390">
        <f t="shared" si="76"/>
        <v>26685.04537707708</v>
      </c>
      <c r="F390">
        <f t="shared" si="72"/>
        <v>26685</v>
      </c>
      <c r="G390">
        <f t="shared" si="83"/>
        <v>1.0604199997032993E-2</v>
      </c>
      <c r="I390">
        <f t="shared" si="84"/>
        <v>1.0604199997032993E-2</v>
      </c>
      <c r="P390">
        <f t="shared" si="80"/>
        <v>1.2843570412099447E-2</v>
      </c>
      <c r="Q390" s="7">
        <f t="shared" si="77"/>
        <v>32437.85</v>
      </c>
      <c r="R390">
        <f t="shared" si="74"/>
        <v>5.0147798558749038E-6</v>
      </c>
      <c r="S390">
        <v>0.1</v>
      </c>
      <c r="T390">
        <f t="shared" si="75"/>
        <v>5.0147798558749036E-7</v>
      </c>
      <c r="AA390">
        <v>40820.5</v>
      </c>
      <c r="AB390">
        <v>3.3992600001511164E-3</v>
      </c>
      <c r="AD390">
        <v>12727</v>
      </c>
      <c r="AE390">
        <v>-2.0843599995714612E-3</v>
      </c>
      <c r="AF390" t="s">
        <v>2097</v>
      </c>
      <c r="AG390">
        <v>46682</v>
      </c>
      <c r="AH390">
        <v>4.8976239995681681E-2</v>
      </c>
      <c r="AK390">
        <v>30117</v>
      </c>
      <c r="AL390">
        <v>1.7190440004924312E-2</v>
      </c>
    </row>
    <row r="391" spans="1:38" x14ac:dyDescent="0.2">
      <c r="A391" s="25" t="s">
        <v>2173</v>
      </c>
      <c r="B391" s="114"/>
      <c r="C391" s="33">
        <v>47466.402999999998</v>
      </c>
      <c r="D391" s="33"/>
      <c r="E391">
        <f t="shared" si="76"/>
        <v>26728.063780720731</v>
      </c>
      <c r="F391">
        <f t="shared" si="72"/>
        <v>26728</v>
      </c>
      <c r="G391">
        <f t="shared" si="83"/>
        <v>1.4904960000421852E-2</v>
      </c>
      <c r="I391">
        <f t="shared" si="84"/>
        <v>1.4904960000421852E-2</v>
      </c>
      <c r="P391">
        <f t="shared" si="80"/>
        <v>1.2897232775780034E-2</v>
      </c>
      <c r="Q391" s="7">
        <f t="shared" si="77"/>
        <v>32447.902999999998</v>
      </c>
      <c r="R391">
        <f t="shared" si="74"/>
        <v>4.0309686085679378E-6</v>
      </c>
      <c r="S391">
        <v>0.1</v>
      </c>
      <c r="T391">
        <f t="shared" si="75"/>
        <v>4.0309686085679378E-7</v>
      </c>
      <c r="AA391">
        <v>41097</v>
      </c>
      <c r="AB391">
        <v>6.2133999745128676E-4</v>
      </c>
      <c r="AD391">
        <v>12346.5</v>
      </c>
      <c r="AE391">
        <v>2.419379998173099E-3</v>
      </c>
      <c r="AF391" t="s">
        <v>2163</v>
      </c>
      <c r="AG391">
        <v>46797.5</v>
      </c>
      <c r="AH391">
        <v>4.9502699999720789E-2</v>
      </c>
      <c r="AK391">
        <v>30742.5</v>
      </c>
      <c r="AL391">
        <v>1.8670099998416845E-2</v>
      </c>
    </row>
    <row r="392" spans="1:38" x14ac:dyDescent="0.2">
      <c r="A392" s="25" t="s">
        <v>2173</v>
      </c>
      <c r="B392" s="114"/>
      <c r="C392" s="33">
        <v>47471.31</v>
      </c>
      <c r="D392" s="33"/>
      <c r="E392">
        <f t="shared" si="76"/>
        <v>26749.061622825513</v>
      </c>
      <c r="F392">
        <f t="shared" si="72"/>
        <v>26749</v>
      </c>
      <c r="G392">
        <f t="shared" si="83"/>
        <v>1.4400679996469989E-2</v>
      </c>
      <c r="I392">
        <f t="shared" si="84"/>
        <v>1.4400679996469989E-2</v>
      </c>
      <c r="P392">
        <f t="shared" si="80"/>
        <v>1.292347669328223E-2</v>
      </c>
      <c r="Q392" s="7">
        <f t="shared" si="77"/>
        <v>32452.809999999998</v>
      </c>
      <c r="R392">
        <f t="shared" si="74"/>
        <v>2.1821295989488275E-6</v>
      </c>
      <c r="S392">
        <v>0.1</v>
      </c>
      <c r="T392">
        <f t="shared" si="75"/>
        <v>2.1821295989488277E-7</v>
      </c>
      <c r="AA392">
        <v>41101</v>
      </c>
      <c r="AB392">
        <v>8.9735600049607456E-3</v>
      </c>
      <c r="AD392">
        <v>12713.5</v>
      </c>
      <c r="AE392">
        <v>-9.6017999749165028E-4</v>
      </c>
      <c r="AF392" t="s">
        <v>2174</v>
      </c>
      <c r="AG392">
        <v>46810</v>
      </c>
      <c r="AH392">
        <v>4.9019199999747798E-2</v>
      </c>
      <c r="AK392">
        <v>30934.5</v>
      </c>
      <c r="AL392">
        <v>1.7059540004993323E-2</v>
      </c>
    </row>
    <row r="393" spans="1:38" x14ac:dyDescent="0.2">
      <c r="A393" s="25" t="s">
        <v>2173</v>
      </c>
      <c r="B393" s="114" t="s">
        <v>2212</v>
      </c>
      <c r="C393" s="33">
        <v>47481.468999999997</v>
      </c>
      <c r="D393" s="33"/>
      <c r="E393">
        <f t="shared" si="76"/>
        <v>26792.533617515244</v>
      </c>
      <c r="F393">
        <f t="shared" si="72"/>
        <v>26792.5</v>
      </c>
      <c r="G393">
        <f t="shared" si="83"/>
        <v>7.8560999972978607E-3</v>
      </c>
      <c r="I393">
        <f t="shared" si="84"/>
        <v>7.8560999972978607E-3</v>
      </c>
      <c r="P393">
        <f t="shared" si="80"/>
        <v>1.297791574389575E-2</v>
      </c>
      <c r="Q393" s="7">
        <f t="shared" si="77"/>
        <v>32462.968999999997</v>
      </c>
      <c r="R393">
        <f t="shared" si="74"/>
        <v>2.6232996542098095E-5</v>
      </c>
      <c r="S393">
        <v>0.1</v>
      </c>
      <c r="T393">
        <f t="shared" si="75"/>
        <v>2.6232996542098098E-6</v>
      </c>
      <c r="AA393">
        <v>41641.5</v>
      </c>
      <c r="AB393">
        <v>-8.0394199976581149E-3</v>
      </c>
      <c r="AD393">
        <v>12752</v>
      </c>
      <c r="AE393">
        <v>-9.5135999436024576E-4</v>
      </c>
      <c r="AF393" t="s">
        <v>2153</v>
      </c>
      <c r="AG393">
        <v>46831</v>
      </c>
      <c r="AH393">
        <v>4.8674919999029953E-2</v>
      </c>
      <c r="AK393">
        <v>30951.5</v>
      </c>
      <c r="AL393">
        <v>1.3317980003193952E-2</v>
      </c>
    </row>
    <row r="394" spans="1:38" x14ac:dyDescent="0.2">
      <c r="A394" s="25" t="s">
        <v>2173</v>
      </c>
      <c r="B394" s="114" t="s">
        <v>2212</v>
      </c>
      <c r="C394" s="33">
        <v>47483.343999999997</v>
      </c>
      <c r="D394" s="33"/>
      <c r="E394">
        <f t="shared" si="76"/>
        <v>26800.557044037861</v>
      </c>
      <c r="F394">
        <f t="shared" si="72"/>
        <v>26800.5</v>
      </c>
      <c r="G394">
        <f t="shared" si="83"/>
        <v>1.333065999642713E-2</v>
      </c>
      <c r="I394">
        <f t="shared" si="84"/>
        <v>1.333065999642713E-2</v>
      </c>
      <c r="P394">
        <f t="shared" si="80"/>
        <v>1.2987938778715945E-2</v>
      </c>
      <c r="Q394" s="7">
        <f t="shared" si="77"/>
        <v>32464.843999999997</v>
      </c>
      <c r="R394">
        <f t="shared" si="74"/>
        <v>1.1745783306943736E-7</v>
      </c>
      <c r="S394">
        <v>0.1</v>
      </c>
      <c r="T394">
        <f t="shared" si="75"/>
        <v>1.1745783306943736E-8</v>
      </c>
      <c r="AA394">
        <v>42432</v>
      </c>
      <c r="AB394">
        <v>1.1682399999699555E-3</v>
      </c>
      <c r="AD394">
        <v>13167</v>
      </c>
      <c r="AE394">
        <v>-6.7835599984391592E-3</v>
      </c>
      <c r="AF394" t="s">
        <v>2163</v>
      </c>
      <c r="AG394">
        <v>46831</v>
      </c>
      <c r="AH394">
        <v>4.9874919997819234E-2</v>
      </c>
      <c r="AK394">
        <v>31046</v>
      </c>
      <c r="AL394">
        <v>1.9548719996237196E-2</v>
      </c>
    </row>
    <row r="395" spans="1:38" x14ac:dyDescent="0.2">
      <c r="A395" s="25" t="s">
        <v>2173</v>
      </c>
      <c r="B395" s="114"/>
      <c r="C395" s="33">
        <v>47522.252999999997</v>
      </c>
      <c r="D395" s="33"/>
      <c r="E395">
        <f t="shared" si="76"/>
        <v>26967.05491207436</v>
      </c>
      <c r="F395">
        <f t="shared" ref="F395:F458" si="85">+ROUND(2*E395,0)/2</f>
        <v>26967</v>
      </c>
      <c r="G395">
        <f t="shared" si="83"/>
        <v>1.2832439999328926E-2</v>
      </c>
      <c r="I395">
        <f t="shared" si="84"/>
        <v>1.2832439999328926E-2</v>
      </c>
      <c r="P395">
        <f t="shared" si="80"/>
        <v>1.3197336921782167E-2</v>
      </c>
      <c r="Q395" s="7">
        <f t="shared" si="77"/>
        <v>32503.752999999997</v>
      </c>
      <c r="R395">
        <f t="shared" si="74"/>
        <v>1.331497640158462E-7</v>
      </c>
      <c r="S395">
        <v>0.1</v>
      </c>
      <c r="T395">
        <f t="shared" si="75"/>
        <v>1.3314976401584621E-8</v>
      </c>
      <c r="AA395">
        <v>42457.5</v>
      </c>
      <c r="AB395">
        <v>1.009640000120271E-3</v>
      </c>
      <c r="AD395">
        <v>13197</v>
      </c>
      <c r="AE395">
        <v>-1.5039599966257811E-3</v>
      </c>
      <c r="AF395" t="s">
        <v>2163</v>
      </c>
      <c r="AG395">
        <v>46831.5</v>
      </c>
      <c r="AH395">
        <v>4.9369579995982349E-2</v>
      </c>
      <c r="AK395">
        <v>31093</v>
      </c>
      <c r="AL395">
        <v>1.4086759998463094E-2</v>
      </c>
    </row>
    <row r="396" spans="1:38" x14ac:dyDescent="0.2">
      <c r="A396" s="25" t="s">
        <v>2173</v>
      </c>
      <c r="B396" s="114" t="s">
        <v>2212</v>
      </c>
      <c r="C396" s="33">
        <v>47526.343999999997</v>
      </c>
      <c r="D396" s="33"/>
      <c r="E396">
        <f t="shared" si="76"/>
        <v>26984.560958956507</v>
      </c>
      <c r="F396">
        <f t="shared" si="85"/>
        <v>26984.5</v>
      </c>
      <c r="G396">
        <f t="shared" si="83"/>
        <v>1.4245539998228196E-2</v>
      </c>
      <c r="I396">
        <f t="shared" si="84"/>
        <v>1.4245539998228196E-2</v>
      </c>
      <c r="P396">
        <f t="shared" si="80"/>
        <v>1.3219433702555815E-2</v>
      </c>
      <c r="Q396" s="7">
        <f t="shared" si="77"/>
        <v>32507.843999999997</v>
      </c>
      <c r="R396">
        <f t="shared" si="74"/>
        <v>1.0528941300184962E-6</v>
      </c>
      <c r="S396">
        <v>0.1</v>
      </c>
      <c r="T396">
        <f t="shared" si="75"/>
        <v>1.0528941300184963E-7</v>
      </c>
      <c r="AA396">
        <v>42543</v>
      </c>
      <c r="AB396">
        <v>6.6001800005324185E-3</v>
      </c>
      <c r="AD396">
        <v>12290.5</v>
      </c>
      <c r="AE396">
        <v>9.7459997050464153E-5</v>
      </c>
      <c r="AF396" t="s">
        <v>2163</v>
      </c>
      <c r="AG396">
        <v>46832</v>
      </c>
      <c r="AH396">
        <v>5.0634239996725228E-2</v>
      </c>
      <c r="AK396">
        <v>31165.5</v>
      </c>
      <c r="AL396">
        <v>1.8112460005795583E-2</v>
      </c>
    </row>
    <row r="397" spans="1:38" x14ac:dyDescent="0.2">
      <c r="A397" s="25" t="s">
        <v>2175</v>
      </c>
      <c r="B397" s="114" t="s">
        <v>2212</v>
      </c>
      <c r="C397" s="33">
        <v>47529.373</v>
      </c>
      <c r="D397" s="33"/>
      <c r="E397">
        <f t="shared" si="76"/>
        <v>26997.522537056248</v>
      </c>
      <c r="F397">
        <f t="shared" si="85"/>
        <v>26997.5</v>
      </c>
      <c r="G397">
        <f t="shared" si="83"/>
        <v>5.2666999981738627E-3</v>
      </c>
      <c r="I397">
        <f t="shared" si="84"/>
        <v>5.2666999981738627E-3</v>
      </c>
      <c r="P397">
        <f t="shared" si="80"/>
        <v>1.3235859285941353E-2</v>
      </c>
      <c r="Q397" s="7">
        <f t="shared" si="77"/>
        <v>32510.873</v>
      </c>
      <c r="R397">
        <f t="shared" si="74"/>
        <v>6.3507499753810858E-5</v>
      </c>
      <c r="S397">
        <v>0.1</v>
      </c>
      <c r="T397">
        <f t="shared" si="75"/>
        <v>6.3507499753810858E-6</v>
      </c>
      <c r="AA397">
        <v>42808.5</v>
      </c>
      <c r="AB397">
        <v>3.6152800021227449E-3</v>
      </c>
      <c r="AD397">
        <v>12226</v>
      </c>
      <c r="AE397">
        <v>4.1463200032012537E-3</v>
      </c>
      <c r="AF397" t="s">
        <v>2163</v>
      </c>
      <c r="AG397">
        <v>46832</v>
      </c>
      <c r="AH397">
        <v>5.1154239998140838E-2</v>
      </c>
      <c r="AK397">
        <v>31166</v>
      </c>
      <c r="AL397">
        <v>1.7167120000522118E-2</v>
      </c>
    </row>
    <row r="398" spans="1:38" x14ac:dyDescent="0.2">
      <c r="A398" s="25" t="s">
        <v>2175</v>
      </c>
      <c r="B398" s="114" t="s">
        <v>2212</v>
      </c>
      <c r="C398" s="33">
        <v>47545.269</v>
      </c>
      <c r="D398" s="33"/>
      <c r="E398">
        <f t="shared" si="76"/>
        <v>27065.544077324779</v>
      </c>
      <c r="F398">
        <f t="shared" si="85"/>
        <v>27065.5</v>
      </c>
      <c r="G398">
        <f t="shared" si="83"/>
        <v>1.0300460002326872E-2</v>
      </c>
      <c r="I398">
        <f t="shared" si="84"/>
        <v>1.0300460002326872E-2</v>
      </c>
      <c r="P398">
        <f t="shared" si="80"/>
        <v>1.3321928194749665E-2</v>
      </c>
      <c r="Q398" s="7">
        <f t="shared" si="77"/>
        <v>32526.769</v>
      </c>
      <c r="R398">
        <f t="shared" ref="R398:R461" si="86">+(P398-G398)^2</f>
        <v>9.1292700378226558E-6</v>
      </c>
      <c r="S398">
        <v>0.1</v>
      </c>
      <c r="T398">
        <f t="shared" ref="T398:T461" si="87">+S398*R398</f>
        <v>9.1292700378226562E-7</v>
      </c>
      <c r="AA398">
        <v>43853</v>
      </c>
      <c r="AB398">
        <v>7.5685400006477721E-3</v>
      </c>
      <c r="AD398">
        <v>12731.5</v>
      </c>
      <c r="AE398">
        <v>-1.9241999689256772E-4</v>
      </c>
      <c r="AF398" t="s">
        <v>2097</v>
      </c>
      <c r="AG398">
        <v>48060</v>
      </c>
      <c r="AH398">
        <v>5.6319199997233227E-2</v>
      </c>
      <c r="AK398">
        <v>31229.5</v>
      </c>
      <c r="AL398">
        <v>2.3308940006245393E-2</v>
      </c>
    </row>
    <row r="399" spans="1:38" x14ac:dyDescent="0.2">
      <c r="A399" s="25" t="s">
        <v>2175</v>
      </c>
      <c r="B399" s="114" t="s">
        <v>2212</v>
      </c>
      <c r="C399" s="33">
        <v>47552.286999999997</v>
      </c>
      <c r="D399" s="33"/>
      <c r="E399">
        <f t="shared" si="76"/>
        <v>27095.575227903813</v>
      </c>
      <c r="F399">
        <f t="shared" si="85"/>
        <v>27095.5</v>
      </c>
      <c r="G399">
        <f t="shared" si="83"/>
        <v>1.7580059997271746E-2</v>
      </c>
      <c r="I399">
        <f t="shared" si="84"/>
        <v>1.7580059997271746E-2</v>
      </c>
      <c r="P399">
        <f t="shared" si="80"/>
        <v>1.3359980089804012E-2</v>
      </c>
      <c r="Q399" s="7">
        <f t="shared" si="77"/>
        <v>32533.786999999997</v>
      </c>
      <c r="R399">
        <f t="shared" si="86"/>
        <v>1.7809074425412883E-5</v>
      </c>
      <c r="S399">
        <v>0.1</v>
      </c>
      <c r="T399">
        <f t="shared" si="87"/>
        <v>1.7809074425412884E-6</v>
      </c>
      <c r="AA399">
        <v>45049</v>
      </c>
      <c r="AB399">
        <v>-1.0288539997418411E-2</v>
      </c>
      <c r="AD399">
        <v>11138.5</v>
      </c>
      <c r="AE399">
        <v>-8.2391800024197437E-3</v>
      </c>
      <c r="AF399" t="s">
        <v>2153</v>
      </c>
      <c r="AG399">
        <v>48286.5</v>
      </c>
      <c r="AH399">
        <v>5.2380180000909604E-2</v>
      </c>
      <c r="AK399">
        <v>31327.5</v>
      </c>
      <c r="AL399">
        <v>2.0622299998649396E-2</v>
      </c>
    </row>
    <row r="400" spans="1:38" x14ac:dyDescent="0.2">
      <c r="A400" s="25" t="s">
        <v>2176</v>
      </c>
      <c r="B400" s="114" t="s">
        <v>2212</v>
      </c>
      <c r="C400" s="33">
        <v>47662.59</v>
      </c>
      <c r="D400" s="33"/>
      <c r="E400">
        <f t="shared" si="76"/>
        <v>27567.579502956629</v>
      </c>
      <c r="F400">
        <f t="shared" si="85"/>
        <v>27567.5</v>
      </c>
      <c r="G400">
        <f t="shared" si="83"/>
        <v>1.8579099996713921E-2</v>
      </c>
      <c r="I400">
        <f t="shared" si="84"/>
        <v>1.8579099996713921E-2</v>
      </c>
      <c r="P400">
        <f t="shared" si="80"/>
        <v>1.3965136293977224E-2</v>
      </c>
      <c r="Q400" s="7">
        <f t="shared" si="77"/>
        <v>32644.089999999997</v>
      </c>
      <c r="R400">
        <f t="shared" si="86"/>
        <v>2.1288661050171735E-5</v>
      </c>
      <c r="S400">
        <v>0.1</v>
      </c>
      <c r="T400">
        <f t="shared" si="87"/>
        <v>2.1288661050171734E-6</v>
      </c>
      <c r="AA400">
        <v>45368</v>
      </c>
      <c r="AB400">
        <v>-5.6643200005055405E-3</v>
      </c>
      <c r="AD400">
        <v>11271</v>
      </c>
      <c r="AE400">
        <v>-2.5427999935345724E-4</v>
      </c>
      <c r="AF400" t="s">
        <v>2097</v>
      </c>
      <c r="AG400">
        <v>48287</v>
      </c>
      <c r="AH400">
        <v>5.313484000362223E-2</v>
      </c>
      <c r="AK400">
        <v>31465</v>
      </c>
      <c r="AL400">
        <v>2.0153799996478483E-2</v>
      </c>
    </row>
    <row r="401" spans="1:38" x14ac:dyDescent="0.2">
      <c r="A401" s="25" t="s">
        <v>2176</v>
      </c>
      <c r="B401" s="114"/>
      <c r="C401" s="33">
        <v>47737.482000000004</v>
      </c>
      <c r="D401" s="33"/>
      <c r="E401">
        <f t="shared" si="76"/>
        <v>27888.05441449357</v>
      </c>
      <c r="F401">
        <f t="shared" si="85"/>
        <v>27888</v>
      </c>
      <c r="G401">
        <f t="shared" si="83"/>
        <v>1.2716160003037658E-2</v>
      </c>
      <c r="I401">
        <f t="shared" si="84"/>
        <v>1.2716160003037658E-2</v>
      </c>
      <c r="P401">
        <f t="shared" si="80"/>
        <v>1.438299164639165E-2</v>
      </c>
      <c r="Q401" s="7">
        <f t="shared" si="77"/>
        <v>32718.982000000004</v>
      </c>
      <c r="R401">
        <f t="shared" si="86"/>
        <v>2.7783277272861701E-6</v>
      </c>
      <c r="S401">
        <v>0.1</v>
      </c>
      <c r="T401">
        <f t="shared" si="87"/>
        <v>2.7783277272861704E-7</v>
      </c>
      <c r="AA401">
        <v>46600.5</v>
      </c>
      <c r="AB401">
        <v>-2.8926600061822683E-3</v>
      </c>
      <c r="AD401">
        <v>10694</v>
      </c>
      <c r="AE401">
        <v>-7.3191999399568886E-4</v>
      </c>
      <c r="AF401" t="s">
        <v>2163</v>
      </c>
      <c r="AG401">
        <v>48423</v>
      </c>
      <c r="AH401">
        <v>5.660236000403529E-2</v>
      </c>
      <c r="AK401">
        <v>31662</v>
      </c>
      <c r="AL401">
        <v>2.2089840000262484E-2</v>
      </c>
    </row>
    <row r="402" spans="1:38" x14ac:dyDescent="0.2">
      <c r="A402" s="160" t="s">
        <v>1143</v>
      </c>
      <c r="B402" s="161" t="s">
        <v>2212</v>
      </c>
      <c r="C402" s="160">
        <v>47757.466</v>
      </c>
      <c r="D402" s="160" t="s">
        <v>18</v>
      </c>
      <c r="E402">
        <f t="shared" si="76"/>
        <v>27973.569164161792</v>
      </c>
      <c r="F402">
        <f t="shared" si="85"/>
        <v>27973.5</v>
      </c>
      <c r="G402">
        <f t="shared" si="83"/>
        <v>1.6163020001840778E-2</v>
      </c>
      <c r="I402">
        <f>G402</f>
        <v>1.6163020001840778E-2</v>
      </c>
      <c r="O402">
        <f ca="1">+C$11+C$12*F402</f>
        <v>1.0414698279258977E-3</v>
      </c>
      <c r="P402">
        <f t="shared" si="80"/>
        <v>1.4495411520900461E-2</v>
      </c>
      <c r="Q402" s="7">
        <f t="shared" si="77"/>
        <v>32738.966</v>
      </c>
      <c r="R402">
        <f t="shared" si="86"/>
        <v>2.7809180457040695E-6</v>
      </c>
      <c r="S402">
        <v>0.1</v>
      </c>
      <c r="T402">
        <f t="shared" si="87"/>
        <v>2.7809180457040697E-7</v>
      </c>
      <c r="AB402">
        <v>1.9649000023491681E-3</v>
      </c>
      <c r="AD402">
        <v>12038.5</v>
      </c>
      <c r="AE402">
        <v>-5.8511800016276538E-3</v>
      </c>
    </row>
    <row r="403" spans="1:38" x14ac:dyDescent="0.2">
      <c r="A403" s="25" t="s">
        <v>2176</v>
      </c>
      <c r="B403" s="114" t="s">
        <v>2212</v>
      </c>
      <c r="C403" s="33">
        <v>47758.396000000001</v>
      </c>
      <c r="D403" s="33"/>
      <c r="E403">
        <f t="shared" si="76"/>
        <v>27977.548783717011</v>
      </c>
      <c r="F403">
        <f t="shared" si="85"/>
        <v>27977.5</v>
      </c>
      <c r="G403">
        <f t="shared" si="83"/>
        <v>1.1400299998058472E-2</v>
      </c>
      <c r="I403">
        <f>+G403</f>
        <v>1.1400299998058472E-2</v>
      </c>
      <c r="P403">
        <f t="shared" si="80"/>
        <v>1.4500680710409287E-2</v>
      </c>
      <c r="Q403" s="7">
        <f t="shared" si="77"/>
        <v>32739.896000000001</v>
      </c>
      <c r="R403">
        <f t="shared" si="86"/>
        <v>9.6123605615169485E-6</v>
      </c>
      <c r="S403">
        <v>0.1</v>
      </c>
      <c r="T403">
        <f t="shared" si="87"/>
        <v>9.6123605615169485E-7</v>
      </c>
      <c r="AA403">
        <v>46600.5</v>
      </c>
      <c r="AB403">
        <v>3.2596000528428704E-4</v>
      </c>
      <c r="AD403">
        <v>10677</v>
      </c>
      <c r="AE403">
        <v>1.009640000120271E-3</v>
      </c>
      <c r="AF403" t="s">
        <v>2163</v>
      </c>
      <c r="AG403">
        <v>48598.5</v>
      </c>
      <c r="AH403">
        <v>5.2808020001975819E-2</v>
      </c>
      <c r="AK403">
        <v>31807</v>
      </c>
      <c r="AL403">
        <v>2.1941239996522199E-2</v>
      </c>
    </row>
    <row r="404" spans="1:38" x14ac:dyDescent="0.2">
      <c r="A404" s="160" t="s">
        <v>1143</v>
      </c>
      <c r="B404" s="161" t="s">
        <v>2215</v>
      </c>
      <c r="C404" s="160">
        <v>47762.49</v>
      </c>
      <c r="D404" s="160" t="s">
        <v>18</v>
      </c>
      <c r="E404">
        <f t="shared" si="76"/>
        <v>27995.067668081578</v>
      </c>
      <c r="F404">
        <f t="shared" si="85"/>
        <v>27995</v>
      </c>
      <c r="G404">
        <f t="shared" si="83"/>
        <v>1.5813400001206901E-2</v>
      </c>
      <c r="I404">
        <f>G404</f>
        <v>1.5813400001206901E-2</v>
      </c>
      <c r="O404">
        <f ca="1">+C$11+C$12*F404</f>
        <v>1.0978952688319998E-3</v>
      </c>
      <c r="P404">
        <f t="shared" si="80"/>
        <v>1.4523743693255851E-2</v>
      </c>
      <c r="Q404" s="7">
        <f t="shared" si="77"/>
        <v>32743.989999999998</v>
      </c>
      <c r="R404">
        <f t="shared" si="86"/>
        <v>1.6632133926379341E-6</v>
      </c>
      <c r="S404">
        <v>0.1</v>
      </c>
      <c r="T404">
        <f t="shared" si="87"/>
        <v>1.6632133926379341E-7</v>
      </c>
      <c r="AB404">
        <v>-4.3605799946817569E-3</v>
      </c>
      <c r="AD404">
        <v>11173.5</v>
      </c>
      <c r="AE404">
        <v>3.5870200008503161E-3</v>
      </c>
    </row>
    <row r="405" spans="1:38" x14ac:dyDescent="0.2">
      <c r="A405" s="160" t="s">
        <v>1143</v>
      </c>
      <c r="B405" s="161" t="s">
        <v>2215</v>
      </c>
      <c r="C405" s="160">
        <v>47767.394</v>
      </c>
      <c r="D405" s="160" t="s">
        <v>18</v>
      </c>
      <c r="E405">
        <f t="shared" ref="E405:E468" si="88">(C405-C$7)/C$8</f>
        <v>28016.052672703936</v>
      </c>
      <c r="F405">
        <f t="shared" si="85"/>
        <v>28016</v>
      </c>
      <c r="G405">
        <f t="shared" si="83"/>
        <v>1.2309120000281837E-2</v>
      </c>
      <c r="I405">
        <f>G405</f>
        <v>1.2309120000281837E-2</v>
      </c>
      <c r="O405">
        <f ca="1">+C$11+C$12*F405</f>
        <v>1.1530084901821558E-3</v>
      </c>
      <c r="P405">
        <f t="shared" si="80"/>
        <v>1.4551441360022427E-2</v>
      </c>
      <c r="Q405" s="7">
        <f t="shared" ref="Q405:Q468" si="89">+C405-15018.5</f>
        <v>32748.894</v>
      </c>
      <c r="R405">
        <f t="shared" si="86"/>
        <v>5.0280050803488884E-6</v>
      </c>
      <c r="S405">
        <v>0.1</v>
      </c>
      <c r="T405">
        <f t="shared" si="87"/>
        <v>5.0280050803488888E-7</v>
      </c>
      <c r="AB405">
        <v>-7.4607999704312533E-4</v>
      </c>
      <c r="AD405">
        <v>10685.5</v>
      </c>
      <c r="AE405">
        <v>1.6388599979109131E-3</v>
      </c>
    </row>
    <row r="406" spans="1:38" x14ac:dyDescent="0.2">
      <c r="A406" s="25" t="s">
        <v>2177</v>
      </c>
      <c r="B406" s="114" t="s">
        <v>2212</v>
      </c>
      <c r="C406" s="33">
        <v>47769.38</v>
      </c>
      <c r="D406" s="33"/>
      <c r="E406">
        <f t="shared" si="88"/>
        <v>28024.551086076681</v>
      </c>
      <c r="F406">
        <f t="shared" si="85"/>
        <v>28024.5</v>
      </c>
      <c r="G406">
        <f t="shared" si="83"/>
        <v>1.1938339994230773E-2</v>
      </c>
      <c r="I406">
        <f>+G406</f>
        <v>1.1938339994230773E-2</v>
      </c>
      <c r="P406">
        <f t="shared" si="80"/>
        <v>1.4562659170600723E-2</v>
      </c>
      <c r="Q406" s="7">
        <f t="shared" si="89"/>
        <v>32750.879999999997</v>
      </c>
      <c r="R406">
        <f t="shared" si="86"/>
        <v>6.8870511394630521E-6</v>
      </c>
      <c r="S406">
        <v>0.1</v>
      </c>
      <c r="T406">
        <f t="shared" si="87"/>
        <v>6.887051139463053E-7</v>
      </c>
      <c r="AA406">
        <v>46613.5</v>
      </c>
      <c r="AB406">
        <v>4.2079999548150226E-4</v>
      </c>
      <c r="AD406">
        <v>11194</v>
      </c>
      <c r="AE406">
        <v>1.9280800042906776E-3</v>
      </c>
      <c r="AF406" t="s">
        <v>2174</v>
      </c>
      <c r="AG406">
        <v>48599</v>
      </c>
      <c r="AH406">
        <v>5.3722680000646506E-2</v>
      </c>
      <c r="AK406">
        <v>31845.5</v>
      </c>
      <c r="AL406">
        <v>1.7850060001364909E-2</v>
      </c>
    </row>
    <row r="407" spans="1:38" x14ac:dyDescent="0.2">
      <c r="A407" s="25" t="s">
        <v>2176</v>
      </c>
      <c r="B407" s="114"/>
      <c r="C407" s="33">
        <v>47782.347999999998</v>
      </c>
      <c r="D407" s="33"/>
      <c r="E407">
        <f t="shared" si="88"/>
        <v>28080.043243487497</v>
      </c>
      <c r="F407">
        <f t="shared" si="85"/>
        <v>28080</v>
      </c>
      <c r="G407">
        <f t="shared" si="83"/>
        <v>1.0105599998496473E-2</v>
      </c>
      <c r="I407">
        <f>+G407</f>
        <v>1.0105599998496473E-2</v>
      </c>
      <c r="P407">
        <f t="shared" si="80"/>
        <v>1.4636001911785778E-2</v>
      </c>
      <c r="Q407" s="7">
        <f t="shared" si="89"/>
        <v>32763.847999999998</v>
      </c>
      <c r="R407">
        <f t="shared" si="86"/>
        <v>2.0524541495935397E-5</v>
      </c>
      <c r="S407">
        <v>0.1</v>
      </c>
      <c r="T407">
        <f t="shared" si="87"/>
        <v>2.05245414959354E-6</v>
      </c>
      <c r="AA407">
        <v>46613.5</v>
      </c>
      <c r="AB407">
        <v>9.2844000027980655E-4</v>
      </c>
      <c r="AD407">
        <v>7655.5</v>
      </c>
      <c r="AE407">
        <v>3.3992600001511164E-3</v>
      </c>
      <c r="AF407" t="s">
        <v>2163</v>
      </c>
      <c r="AG407">
        <v>49056</v>
      </c>
      <c r="AH407">
        <v>5.5301920001511462E-2</v>
      </c>
      <c r="AK407">
        <v>32449.5</v>
      </c>
      <c r="AL407">
        <v>1.6679339998518117E-2</v>
      </c>
    </row>
    <row r="408" spans="1:38" x14ac:dyDescent="0.2">
      <c r="A408" s="25" t="s">
        <v>2176</v>
      </c>
      <c r="B408" s="114"/>
      <c r="C408" s="33">
        <v>47803.389000000003</v>
      </c>
      <c r="D408" s="33"/>
      <c r="E408">
        <f t="shared" si="88"/>
        <v>28170.081066134102</v>
      </c>
      <c r="F408">
        <f t="shared" si="85"/>
        <v>28170</v>
      </c>
      <c r="G408">
        <f t="shared" si="83"/>
        <v>1.8944400006148499E-2</v>
      </c>
      <c r="I408">
        <f>+G408</f>
        <v>1.8944400006148499E-2</v>
      </c>
      <c r="P408">
        <f t="shared" si="80"/>
        <v>1.4755293828000735E-2</v>
      </c>
      <c r="Q408" s="7">
        <f t="shared" si="89"/>
        <v>32784.889000000003</v>
      </c>
      <c r="R408">
        <f t="shared" si="86"/>
        <v>1.7548610571795762E-5</v>
      </c>
      <c r="S408">
        <v>0.1</v>
      </c>
      <c r="T408">
        <f t="shared" si="87"/>
        <v>1.7548610571795763E-6</v>
      </c>
      <c r="AA408">
        <v>46681.5</v>
      </c>
      <c r="AB408">
        <v>-2.1607200033031404E-3</v>
      </c>
      <c r="AD408">
        <v>8756.5</v>
      </c>
      <c r="AE408">
        <v>-8.0394199976581149E-3</v>
      </c>
      <c r="AF408" t="s">
        <v>2153</v>
      </c>
      <c r="AG408">
        <v>49094.5</v>
      </c>
      <c r="AH408">
        <v>5.4810739995446056E-2</v>
      </c>
      <c r="AK408">
        <v>32450</v>
      </c>
      <c r="AL408">
        <v>1.4834000001428649E-2</v>
      </c>
    </row>
    <row r="409" spans="1:38" x14ac:dyDescent="0.2">
      <c r="A409" s="25" t="s">
        <v>2177</v>
      </c>
      <c r="B409" s="114"/>
      <c r="C409" s="33">
        <v>47804.322</v>
      </c>
      <c r="D409" s="33"/>
      <c r="E409">
        <f t="shared" si="88"/>
        <v>28174.073523171744</v>
      </c>
      <c r="F409">
        <f t="shared" si="85"/>
        <v>28174</v>
      </c>
      <c r="G409">
        <f t="shared" si="83"/>
        <v>1.7181679999339394E-2</v>
      </c>
      <c r="I409">
        <f>+G409</f>
        <v>1.7181679999339394E-2</v>
      </c>
      <c r="P409">
        <f t="shared" si="80"/>
        <v>1.4760605962859347E-2</v>
      </c>
      <c r="Q409" s="7">
        <f t="shared" si="89"/>
        <v>32785.822</v>
      </c>
      <c r="R409">
        <f t="shared" si="86"/>
        <v>5.8615994901177871E-6</v>
      </c>
      <c r="S409">
        <v>0.1</v>
      </c>
      <c r="T409">
        <f t="shared" si="87"/>
        <v>5.8615994901177871E-7</v>
      </c>
      <c r="AA409">
        <v>46797.5</v>
      </c>
      <c r="AB409">
        <v>-9.9380600004224107E-3</v>
      </c>
      <c r="AD409">
        <v>7574.5</v>
      </c>
      <c r="AE409">
        <v>-6.5566000557737425E-4</v>
      </c>
      <c r="AF409" t="s">
        <v>2174</v>
      </c>
      <c r="AG409">
        <v>49094.5</v>
      </c>
      <c r="AH409">
        <v>5.4810739995446056E-2</v>
      </c>
      <c r="AK409">
        <v>32522</v>
      </c>
      <c r="AL409">
        <v>2.1105040003021713E-2</v>
      </c>
    </row>
    <row r="410" spans="1:38" x14ac:dyDescent="0.2">
      <c r="A410" s="160" t="s">
        <v>1152</v>
      </c>
      <c r="B410" s="161" t="s">
        <v>2215</v>
      </c>
      <c r="C410" s="160">
        <v>47804.332000000002</v>
      </c>
      <c r="D410" s="160" t="s">
        <v>18</v>
      </c>
      <c r="E410">
        <f t="shared" si="88"/>
        <v>28174.116314779872</v>
      </c>
      <c r="F410">
        <f t="shared" si="85"/>
        <v>28174</v>
      </c>
      <c r="G410">
        <f t="shared" si="83"/>
        <v>2.7181680001376662E-2</v>
      </c>
      <c r="I410">
        <f>G410</f>
        <v>2.7181680001376662E-2</v>
      </c>
      <c r="O410">
        <f ca="1">+C$11+C$12*F410</f>
        <v>1.56766986986423E-3</v>
      </c>
      <c r="P410">
        <f t="shared" si="80"/>
        <v>1.4760605962859347E-2</v>
      </c>
      <c r="Q410" s="7">
        <f t="shared" si="89"/>
        <v>32785.832000000002</v>
      </c>
      <c r="R410">
        <f t="shared" si="86"/>
        <v>1.5428308027032884E-4</v>
      </c>
      <c r="S410">
        <v>0.1</v>
      </c>
      <c r="T410">
        <f t="shared" si="87"/>
        <v>1.5428308027032885E-5</v>
      </c>
      <c r="AB410">
        <v>-4.8163000028580427E-3</v>
      </c>
      <c r="AD410">
        <v>5032</v>
      </c>
      <c r="AE410">
        <v>-3.1017599976621568E-3</v>
      </c>
    </row>
    <row r="411" spans="1:38" x14ac:dyDescent="0.2">
      <c r="A411" s="25" t="s">
        <v>2177</v>
      </c>
      <c r="B411" s="114" t="s">
        <v>2212</v>
      </c>
      <c r="C411" s="33">
        <v>47826.404000000002</v>
      </c>
      <c r="D411" s="33"/>
      <c r="E411">
        <f t="shared" si="88"/>
        <v>28268.565952223693</v>
      </c>
      <c r="F411">
        <f t="shared" si="85"/>
        <v>28268.5</v>
      </c>
      <c r="G411">
        <f t="shared" si="83"/>
        <v>1.5412420005304739E-2</v>
      </c>
      <c r="I411">
        <f t="shared" ref="I411:I426" si="90">+G411</f>
        <v>1.5412420005304739E-2</v>
      </c>
      <c r="P411">
        <f t="shared" si="80"/>
        <v>1.4886359440275844E-2</v>
      </c>
      <c r="Q411" s="7">
        <f t="shared" si="89"/>
        <v>32807.904000000002</v>
      </c>
      <c r="R411">
        <f t="shared" si="86"/>
        <v>2.7673971807852055E-7</v>
      </c>
      <c r="S411">
        <v>0.1</v>
      </c>
      <c r="T411">
        <f t="shared" si="87"/>
        <v>2.7673971807852056E-8</v>
      </c>
      <c r="AA411">
        <v>46810</v>
      </c>
      <c r="AB411">
        <v>-4.9536400038050488E-3</v>
      </c>
      <c r="AD411">
        <v>9944.5</v>
      </c>
      <c r="AE411">
        <v>1.4327399985631928E-3</v>
      </c>
      <c r="AF411" t="s">
        <v>2163</v>
      </c>
      <c r="AG411">
        <v>49741.5</v>
      </c>
      <c r="AH411">
        <v>5.3440780000528321E-2</v>
      </c>
      <c r="AK411">
        <v>32595</v>
      </c>
      <c r="AL411">
        <v>1.7685399994661566E-2</v>
      </c>
    </row>
    <row r="412" spans="1:38" x14ac:dyDescent="0.2">
      <c r="A412" s="25" t="s">
        <v>2177</v>
      </c>
      <c r="B412" s="114" t="s">
        <v>2212</v>
      </c>
      <c r="C412" s="33">
        <v>47859.347999999998</v>
      </c>
      <c r="D412" s="33"/>
      <c r="E412">
        <f t="shared" si="88"/>
        <v>28409.53862601623</v>
      </c>
      <c r="F412">
        <f t="shared" si="85"/>
        <v>28409.5</v>
      </c>
      <c r="G412">
        <f t="shared" si="83"/>
        <v>9.0265399994677864E-3</v>
      </c>
      <c r="I412">
        <f t="shared" si="90"/>
        <v>9.0265399994677864E-3</v>
      </c>
      <c r="P412">
        <f t="shared" si="80"/>
        <v>1.5074898751486526E-2</v>
      </c>
      <c r="Q412" s="7">
        <f t="shared" si="89"/>
        <v>32840.847999999998</v>
      </c>
      <c r="R412">
        <f t="shared" si="86"/>
        <v>3.6582643593121677E-5</v>
      </c>
      <c r="S412">
        <v>0.1</v>
      </c>
      <c r="T412">
        <f t="shared" si="87"/>
        <v>3.6582643593121678E-6</v>
      </c>
      <c r="AA412">
        <v>46831</v>
      </c>
      <c r="AB412">
        <v>-5.2544000209309161E-4</v>
      </c>
      <c r="AD412">
        <v>9516.5</v>
      </c>
      <c r="AE412">
        <v>3.0437800014624372E-3</v>
      </c>
      <c r="AF412" t="s">
        <v>2163</v>
      </c>
      <c r="AG412">
        <v>49754</v>
      </c>
      <c r="AH412">
        <v>5.4497279998031445E-2</v>
      </c>
      <c r="AK412">
        <v>32787</v>
      </c>
      <c r="AL412">
        <v>2.10748399986187E-2</v>
      </c>
    </row>
    <row r="413" spans="1:38" x14ac:dyDescent="0.2">
      <c r="A413" s="25" t="s">
        <v>2178</v>
      </c>
      <c r="B413" s="114" t="s">
        <v>2212</v>
      </c>
      <c r="C413" s="33">
        <v>47895.345999999998</v>
      </c>
      <c r="D413" s="33"/>
      <c r="E413">
        <f t="shared" si="88"/>
        <v>28563.579856928816</v>
      </c>
      <c r="F413">
        <f t="shared" si="85"/>
        <v>28563.5</v>
      </c>
      <c r="G413">
        <f t="shared" si="83"/>
        <v>1.8661819995031692E-2</v>
      </c>
      <c r="I413">
        <f t="shared" si="90"/>
        <v>1.8661819995031692E-2</v>
      </c>
      <c r="P413">
        <f t="shared" si="80"/>
        <v>1.5282062218512915E-2</v>
      </c>
      <c r="Q413" s="7">
        <f t="shared" si="89"/>
        <v>32876.845999999998</v>
      </c>
      <c r="R413">
        <f t="shared" si="86"/>
        <v>1.1422762627939147E-5</v>
      </c>
      <c r="S413">
        <v>0.1</v>
      </c>
      <c r="T413">
        <f t="shared" si="87"/>
        <v>1.1422762627939148E-6</v>
      </c>
      <c r="AA413">
        <v>46831</v>
      </c>
      <c r="AB413">
        <v>-5.4545599996345118E-3</v>
      </c>
      <c r="AD413">
        <v>5123</v>
      </c>
      <c r="AE413">
        <v>-4.9536400038050488E-3</v>
      </c>
      <c r="AF413" t="s">
        <v>2163</v>
      </c>
      <c r="AG413">
        <v>49784.5</v>
      </c>
      <c r="AH413">
        <v>5.774154000391718E-2</v>
      </c>
      <c r="AK413">
        <v>32787</v>
      </c>
      <c r="AL413">
        <v>2.8074839996406808E-2</v>
      </c>
    </row>
    <row r="414" spans="1:38" x14ac:dyDescent="0.2">
      <c r="A414" s="25" t="s">
        <v>2178</v>
      </c>
      <c r="B414" s="114"/>
      <c r="C414" s="33">
        <v>47929.338000000003</v>
      </c>
      <c r="D414" s="33"/>
      <c r="E414">
        <f t="shared" si="88"/>
        <v>28709.037091252434</v>
      </c>
      <c r="F414">
        <f t="shared" si="85"/>
        <v>28709</v>
      </c>
      <c r="G414">
        <f t="shared" si="83"/>
        <v>8.6678799998480827E-3</v>
      </c>
      <c r="I414">
        <f t="shared" si="90"/>
        <v>8.6678799998480827E-3</v>
      </c>
      <c r="P414">
        <f t="shared" si="80"/>
        <v>1.5478981821949098E-2</v>
      </c>
      <c r="Q414" s="7">
        <f t="shared" si="89"/>
        <v>32910.838000000003</v>
      </c>
      <c r="R414">
        <f t="shared" si="86"/>
        <v>4.6391108031027778E-5</v>
      </c>
      <c r="S414">
        <v>0.1</v>
      </c>
      <c r="T414">
        <f t="shared" si="87"/>
        <v>4.6391108031027778E-6</v>
      </c>
      <c r="AA414">
        <v>46831.5</v>
      </c>
      <c r="AB414">
        <v>3.5541000033845194E-3</v>
      </c>
      <c r="AD414">
        <v>5349.5</v>
      </c>
      <c r="AE414">
        <v>-2.8926600061822683E-3</v>
      </c>
      <c r="AF414" t="s">
        <v>2097</v>
      </c>
      <c r="AG414">
        <v>49810</v>
      </c>
      <c r="AH414">
        <v>5.689919999713311E-2</v>
      </c>
      <c r="AK414">
        <v>33163.5</v>
      </c>
      <c r="AL414">
        <v>1.9533819999196567E-2</v>
      </c>
    </row>
    <row r="415" spans="1:38" x14ac:dyDescent="0.2">
      <c r="A415" s="25" t="s">
        <v>2179</v>
      </c>
      <c r="B415" s="114" t="s">
        <v>2212</v>
      </c>
      <c r="C415" s="33">
        <v>48091.409</v>
      </c>
      <c r="D415" s="33"/>
      <c r="E415">
        <f t="shared" si="88"/>
        <v>29402.564963224035</v>
      </c>
      <c r="F415">
        <f t="shared" si="85"/>
        <v>29402.5</v>
      </c>
      <c r="G415">
        <f t="shared" si="83"/>
        <v>1.5181299997493625E-2</v>
      </c>
      <c r="I415">
        <f t="shared" si="90"/>
        <v>1.5181299997493625E-2</v>
      </c>
      <c r="P415">
        <f t="shared" ref="P415:P478" si="91">+D$11+D$12*F415+D$13*F415^2</f>
        <v>1.6433459682474248E-2</v>
      </c>
      <c r="Q415" s="7">
        <f t="shared" si="89"/>
        <v>33072.909</v>
      </c>
      <c r="R415">
        <f t="shared" si="86"/>
        <v>1.5679038766907744E-6</v>
      </c>
      <c r="S415">
        <v>0.1</v>
      </c>
      <c r="T415">
        <f t="shared" si="87"/>
        <v>1.5679038766907746E-7</v>
      </c>
      <c r="AA415">
        <v>46832</v>
      </c>
      <c r="AB415">
        <v>-1.147639995906502E-3</v>
      </c>
      <c r="AD415">
        <v>7013.5</v>
      </c>
      <c r="AE415">
        <v>8.8158200014731847E-3</v>
      </c>
      <c r="AF415" t="s">
        <v>2163</v>
      </c>
      <c r="AG415">
        <v>49826.5</v>
      </c>
      <c r="AH415">
        <v>5.7832980004604906E-2</v>
      </c>
      <c r="AK415">
        <v>33304.5</v>
      </c>
      <c r="AL415">
        <v>2.1147940002265386E-2</v>
      </c>
    </row>
    <row r="416" spans="1:38" x14ac:dyDescent="0.2">
      <c r="A416" s="25" t="s">
        <v>2179</v>
      </c>
      <c r="B416" s="114" t="s">
        <v>2212</v>
      </c>
      <c r="C416" s="33">
        <v>48093.51</v>
      </c>
      <c r="D416" s="33"/>
      <c r="E416">
        <f t="shared" si="88"/>
        <v>29411.555480090188</v>
      </c>
      <c r="F416">
        <f t="shared" si="85"/>
        <v>29411.5</v>
      </c>
      <c r="G416">
        <f t="shared" si="83"/>
        <v>1.2965180001629051E-2</v>
      </c>
      <c r="I416">
        <f t="shared" si="90"/>
        <v>1.2965180001629051E-2</v>
      </c>
      <c r="P416">
        <f t="shared" si="91"/>
        <v>1.6446019285604463E-2</v>
      </c>
      <c r="Q416" s="7">
        <f t="shared" si="89"/>
        <v>33075.01</v>
      </c>
      <c r="R416">
        <f t="shared" si="86"/>
        <v>1.2116242120866459E-5</v>
      </c>
      <c r="S416">
        <v>0.1</v>
      </c>
      <c r="T416">
        <f t="shared" si="87"/>
        <v>1.2116242120866461E-6</v>
      </c>
      <c r="AA416">
        <v>46832</v>
      </c>
      <c r="AB416">
        <v>-6.2470000557368621E-4</v>
      </c>
      <c r="AD416">
        <v>7759.5</v>
      </c>
      <c r="AE416">
        <v>7.5685400006477721E-3</v>
      </c>
      <c r="AF416" t="s">
        <v>2153</v>
      </c>
      <c r="AG416">
        <v>49827</v>
      </c>
      <c r="AH416">
        <v>5.7287639996502548E-2</v>
      </c>
      <c r="AK416">
        <v>33394.5</v>
      </c>
      <c r="AL416">
        <v>2.5986740001826547E-2</v>
      </c>
    </row>
    <row r="417" spans="1:38" x14ac:dyDescent="0.2">
      <c r="A417" s="25" t="s">
        <v>2179</v>
      </c>
      <c r="B417" s="114" t="s">
        <v>2212</v>
      </c>
      <c r="C417" s="33">
        <v>48106.482000000004</v>
      </c>
      <c r="D417" s="33"/>
      <c r="E417">
        <f t="shared" si="88"/>
        <v>29467.064754144256</v>
      </c>
      <c r="F417">
        <f t="shared" si="85"/>
        <v>29467</v>
      </c>
      <c r="G417">
        <f t="shared" ref="G417:G448" si="92">C417-(C$7+F417*C$8)</f>
        <v>1.5132440006709658E-2</v>
      </c>
      <c r="I417">
        <f t="shared" si="90"/>
        <v>1.5132440006709658E-2</v>
      </c>
      <c r="P417">
        <f t="shared" si="91"/>
        <v>1.6523567966495168E-2</v>
      </c>
      <c r="Q417" s="7">
        <f t="shared" si="89"/>
        <v>33087.982000000004</v>
      </c>
      <c r="R417">
        <f t="shared" si="86"/>
        <v>1.9352370004969967E-6</v>
      </c>
      <c r="S417">
        <v>0.1</v>
      </c>
      <c r="T417">
        <f t="shared" si="87"/>
        <v>1.9352370004969969E-7</v>
      </c>
      <c r="AA417">
        <v>48060</v>
      </c>
      <c r="AB417">
        <v>-2.4060799987637438E-3</v>
      </c>
      <c r="AD417">
        <v>6799.5</v>
      </c>
      <c r="AE417">
        <v>6.2133999745128676E-4</v>
      </c>
      <c r="AF417" t="s">
        <v>2163</v>
      </c>
      <c r="AG417">
        <v>50075</v>
      </c>
      <c r="AH417">
        <v>5.7398999997531064E-2</v>
      </c>
      <c r="AK417">
        <v>33403</v>
      </c>
      <c r="AL417">
        <v>2.361595999536803E-2</v>
      </c>
    </row>
    <row r="418" spans="1:38" x14ac:dyDescent="0.2">
      <c r="A418" s="25" t="s">
        <v>2179</v>
      </c>
      <c r="B418" s="114" t="s">
        <v>2212</v>
      </c>
      <c r="C418" s="33">
        <v>48112.45</v>
      </c>
      <c r="D418" s="33"/>
      <c r="E418">
        <f t="shared" si="88"/>
        <v>29492.602785870611</v>
      </c>
      <c r="F418">
        <f t="shared" si="85"/>
        <v>29492.5</v>
      </c>
      <c r="G418">
        <f t="shared" si="92"/>
        <v>2.4020099997869693E-2</v>
      </c>
      <c r="I418">
        <f t="shared" si="90"/>
        <v>2.4020099997869693E-2</v>
      </c>
      <c r="P418">
        <f t="shared" si="91"/>
        <v>1.6559254868738185E-2</v>
      </c>
      <c r="Q418" s="7">
        <f t="shared" si="89"/>
        <v>33093.949999999997</v>
      </c>
      <c r="R418">
        <f t="shared" si="86"/>
        <v>5.5664210040885354E-5</v>
      </c>
      <c r="S418">
        <v>0.1</v>
      </c>
      <c r="T418">
        <f t="shared" si="87"/>
        <v>5.5664210040885354E-6</v>
      </c>
      <c r="AA418">
        <v>48286.5</v>
      </c>
      <c r="AB418">
        <v>-3.1017599976621568E-3</v>
      </c>
      <c r="AD418">
        <v>9782</v>
      </c>
      <c r="AE418">
        <v>1.1682399999699555E-3</v>
      </c>
      <c r="AF418" t="s">
        <v>2097</v>
      </c>
      <c r="AG418">
        <v>50104.5</v>
      </c>
      <c r="AH418">
        <v>5.9223939999355935E-2</v>
      </c>
      <c r="AK418">
        <v>33913</v>
      </c>
      <c r="AL418">
        <v>2.3369160000584088E-2</v>
      </c>
    </row>
    <row r="419" spans="1:38" x14ac:dyDescent="0.2">
      <c r="A419" s="25" t="s">
        <v>2179</v>
      </c>
      <c r="B419" s="114" t="s">
        <v>2212</v>
      </c>
      <c r="C419" s="33">
        <v>48175.311000000002</v>
      </c>
      <c r="D419" s="33"/>
      <c r="E419">
        <f t="shared" si="88"/>
        <v>29761.595113677628</v>
      </c>
      <c r="F419">
        <f t="shared" si="85"/>
        <v>29761.5</v>
      </c>
      <c r="G419">
        <f t="shared" si="92"/>
        <v>2.222718000120949E-2</v>
      </c>
      <c r="I419">
        <f t="shared" si="90"/>
        <v>2.222718000120949E-2</v>
      </c>
      <c r="P419">
        <f t="shared" si="91"/>
        <v>1.693788091912516E-2</v>
      </c>
      <c r="Q419" s="7">
        <f t="shared" si="89"/>
        <v>33156.811000000002</v>
      </c>
      <c r="R419">
        <f t="shared" si="86"/>
        <v>2.7976684779738133E-5</v>
      </c>
      <c r="S419">
        <v>0.1</v>
      </c>
      <c r="T419">
        <f t="shared" si="87"/>
        <v>2.7976684779738137E-6</v>
      </c>
      <c r="AA419">
        <v>48287</v>
      </c>
      <c r="AB419">
        <v>1.8010000057984143E-3</v>
      </c>
      <c r="AD419">
        <v>9367.5</v>
      </c>
      <c r="AE419">
        <v>-4.4899999920744449E-5</v>
      </c>
      <c r="AF419" t="s">
        <v>2163</v>
      </c>
      <c r="AG419">
        <v>50327</v>
      </c>
      <c r="AH419">
        <v>5.8447639996302314E-2</v>
      </c>
      <c r="AK419">
        <v>34229.5</v>
      </c>
      <c r="AL419">
        <v>1.6268939994915854E-2</v>
      </c>
    </row>
    <row r="420" spans="1:38" x14ac:dyDescent="0.2">
      <c r="A420" s="25" t="s">
        <v>2180</v>
      </c>
      <c r="B420" s="114"/>
      <c r="C420" s="33">
        <v>48176.362000000001</v>
      </c>
      <c r="D420" s="33">
        <v>6.0000000000000001E-3</v>
      </c>
      <c r="E420">
        <f t="shared" si="88"/>
        <v>29766.092511691102</v>
      </c>
      <c r="F420">
        <f t="shared" si="85"/>
        <v>29766</v>
      </c>
      <c r="G420">
        <f t="shared" si="92"/>
        <v>2.1619120001560077E-2</v>
      </c>
      <c r="I420">
        <f t="shared" si="90"/>
        <v>2.1619120001560077E-2</v>
      </c>
      <c r="P420">
        <f t="shared" si="91"/>
        <v>1.6944248434928075E-2</v>
      </c>
      <c r="Q420" s="7">
        <f t="shared" si="89"/>
        <v>33157.862000000001</v>
      </c>
      <c r="R420">
        <f t="shared" si="86"/>
        <v>2.185442416450435E-5</v>
      </c>
      <c r="S420">
        <v>0.1</v>
      </c>
      <c r="T420">
        <f t="shared" si="87"/>
        <v>2.1854424164504352E-6</v>
      </c>
      <c r="AA420">
        <v>48598.5</v>
      </c>
      <c r="AB420">
        <v>7.1132999946712516E-3</v>
      </c>
      <c r="AD420">
        <v>6624</v>
      </c>
      <c r="AE420">
        <v>-5.6643200005055405E-3</v>
      </c>
      <c r="AF420" t="s">
        <v>2153</v>
      </c>
      <c r="AG420">
        <v>50327</v>
      </c>
      <c r="AH420">
        <v>5.9347640002670232E-2</v>
      </c>
      <c r="AK420">
        <v>34644</v>
      </c>
      <c r="AL420">
        <v>2.2482079999463167E-2</v>
      </c>
    </row>
    <row r="421" spans="1:38" x14ac:dyDescent="0.2">
      <c r="A421" s="25" t="s">
        <v>2181</v>
      </c>
      <c r="B421" s="114"/>
      <c r="C421" s="33">
        <v>48258.383000000002</v>
      </c>
      <c r="D421" s="33">
        <v>3.0000000000000001E-3</v>
      </c>
      <c r="E421">
        <f t="shared" si="88"/>
        <v>30117.073560657198</v>
      </c>
      <c r="F421">
        <f t="shared" si="85"/>
        <v>30117</v>
      </c>
      <c r="G421">
        <f t="shared" si="92"/>
        <v>1.7190440004924312E-2</v>
      </c>
      <c r="I421">
        <f t="shared" si="90"/>
        <v>1.7190440004924312E-2</v>
      </c>
      <c r="P421">
        <f t="shared" si="91"/>
        <v>1.744432353665145E-2</v>
      </c>
      <c r="Q421" s="7">
        <f t="shared" si="89"/>
        <v>33239.883000000002</v>
      </c>
      <c r="R421">
        <f t="shared" si="86"/>
        <v>6.445684768224464E-8</v>
      </c>
      <c r="S421">
        <v>0.1</v>
      </c>
      <c r="T421">
        <f t="shared" si="87"/>
        <v>6.4456847682244646E-9</v>
      </c>
      <c r="AA421">
        <v>48599</v>
      </c>
      <c r="AB421">
        <v>-8.5370799934025854E-3</v>
      </c>
      <c r="AD421">
        <v>6440</v>
      </c>
      <c r="AE421">
        <v>4.2079999548150226E-4</v>
      </c>
      <c r="AF421" t="s">
        <v>2097</v>
      </c>
      <c r="AG421">
        <v>50327.5</v>
      </c>
      <c r="AH421">
        <v>5.9802300005685538E-2</v>
      </c>
      <c r="AK421">
        <v>34935</v>
      </c>
      <c r="AL421">
        <v>2.4494199999026023E-2</v>
      </c>
    </row>
    <row r="422" spans="1:38" x14ac:dyDescent="0.2">
      <c r="A422" s="25" t="s">
        <v>2182</v>
      </c>
      <c r="B422" s="114" t="s">
        <v>2212</v>
      </c>
      <c r="C422" s="33">
        <v>48404.557999999997</v>
      </c>
      <c r="D422" s="33">
        <v>3.0000000000000001E-3</v>
      </c>
      <c r="E422">
        <f t="shared" si="88"/>
        <v>30742.579892360267</v>
      </c>
      <c r="F422">
        <f t="shared" si="85"/>
        <v>30742.5</v>
      </c>
      <c r="G422">
        <f t="shared" si="92"/>
        <v>1.8670099998416845E-2</v>
      </c>
      <c r="I422">
        <f t="shared" si="90"/>
        <v>1.8670099998416845E-2</v>
      </c>
      <c r="P422">
        <f t="shared" si="91"/>
        <v>1.8352169432557418E-2</v>
      </c>
      <c r="Q422" s="7">
        <f t="shared" si="89"/>
        <v>33386.057999999997</v>
      </c>
      <c r="R422">
        <f t="shared" si="86"/>
        <v>1.0107984470769499E-7</v>
      </c>
      <c r="S422">
        <v>0.1</v>
      </c>
      <c r="T422">
        <f t="shared" si="87"/>
        <v>1.0107984470769499E-8</v>
      </c>
      <c r="AA422">
        <v>49056</v>
      </c>
      <c r="AB422">
        <v>-5.0164599961135536E-3</v>
      </c>
      <c r="AD422">
        <v>4854</v>
      </c>
      <c r="AE422">
        <v>-2.1607200033031404E-3</v>
      </c>
      <c r="AF422" t="s">
        <v>2097</v>
      </c>
      <c r="AG422">
        <v>50331.5</v>
      </c>
      <c r="AH422">
        <v>6.053958000120474E-2</v>
      </c>
      <c r="AK422">
        <v>34973.5</v>
      </c>
      <c r="AL422">
        <v>2.6403020005091093E-2</v>
      </c>
    </row>
    <row r="423" spans="1:38" x14ac:dyDescent="0.2">
      <c r="A423" s="25" t="s">
        <v>2182</v>
      </c>
      <c r="B423" s="114" t="s">
        <v>2212</v>
      </c>
      <c r="C423" s="33">
        <v>48449.425000000003</v>
      </c>
      <c r="D423" s="33">
        <v>4.0000000000000001E-3</v>
      </c>
      <c r="E423">
        <f t="shared" si="88"/>
        <v>30934.573000515054</v>
      </c>
      <c r="F423">
        <f t="shared" si="85"/>
        <v>30934.5</v>
      </c>
      <c r="G423">
        <f t="shared" si="92"/>
        <v>1.7059540004993323E-2</v>
      </c>
      <c r="I423">
        <f t="shared" si="90"/>
        <v>1.7059540004993323E-2</v>
      </c>
      <c r="P423">
        <f t="shared" si="91"/>
        <v>1.8635124736356274E-2</v>
      </c>
      <c r="Q423" s="7">
        <f t="shared" si="89"/>
        <v>33430.925000000003</v>
      </c>
      <c r="R423">
        <f t="shared" si="86"/>
        <v>2.4824672457040619E-6</v>
      </c>
      <c r="S423">
        <v>0.1</v>
      </c>
      <c r="T423">
        <f t="shared" si="87"/>
        <v>2.4824672457040622E-7</v>
      </c>
      <c r="AA423">
        <v>49094.5</v>
      </c>
      <c r="AB423">
        <v>-7.743599999230355E-4</v>
      </c>
      <c r="AD423">
        <v>6243.5</v>
      </c>
      <c r="AE423">
        <v>-4.3605799946817569E-3</v>
      </c>
      <c r="AF423" t="s">
        <v>2163</v>
      </c>
      <c r="AG423">
        <v>50340</v>
      </c>
      <c r="AH423">
        <v>5.9568800003034994E-2</v>
      </c>
      <c r="AK423">
        <v>35646.5</v>
      </c>
      <c r="AL423">
        <v>1.9575379999878351E-2</v>
      </c>
    </row>
    <row r="424" spans="1:38" x14ac:dyDescent="0.2">
      <c r="A424" s="25" t="s">
        <v>2182</v>
      </c>
      <c r="B424" s="114" t="s">
        <v>2212</v>
      </c>
      <c r="C424" s="33">
        <v>48453.394</v>
      </c>
      <c r="D424" s="33">
        <v>5.0000000000000001E-3</v>
      </c>
      <c r="E424">
        <f t="shared" si="88"/>
        <v>30951.556989778113</v>
      </c>
      <c r="F424">
        <f t="shared" si="85"/>
        <v>30951.5</v>
      </c>
      <c r="G424">
        <f t="shared" si="92"/>
        <v>1.3317980003193952E-2</v>
      </c>
      <c r="I424">
        <f t="shared" si="90"/>
        <v>1.3317980003193952E-2</v>
      </c>
      <c r="P424">
        <f t="shared" si="91"/>
        <v>1.8660275134686616E-2</v>
      </c>
      <c r="Q424" s="7">
        <f t="shared" si="89"/>
        <v>33434.894</v>
      </c>
      <c r="R424">
        <f t="shared" si="86"/>
        <v>2.8540117271970226E-5</v>
      </c>
      <c r="S424">
        <v>0.1</v>
      </c>
      <c r="T424">
        <f t="shared" si="87"/>
        <v>2.8540117271970228E-6</v>
      </c>
      <c r="AA424">
        <v>49741.5</v>
      </c>
      <c r="AB424">
        <v>-1.3184599956730381E-3</v>
      </c>
      <c r="AD424">
        <v>5156</v>
      </c>
      <c r="AE424">
        <v>-7.4607999704312533E-4</v>
      </c>
      <c r="AF424" t="s">
        <v>2163</v>
      </c>
      <c r="AG424">
        <v>50340.5</v>
      </c>
      <c r="AH424">
        <v>5.9123459999682382E-2</v>
      </c>
      <c r="AK424">
        <v>35680</v>
      </c>
      <c r="AL424">
        <v>2.9937600003904663E-2</v>
      </c>
    </row>
    <row r="425" spans="1:38" x14ac:dyDescent="0.2">
      <c r="A425" s="25" t="s">
        <v>2182</v>
      </c>
      <c r="B425" s="114"/>
      <c r="C425" s="33">
        <v>48475.483999999997</v>
      </c>
      <c r="D425" s="33">
        <v>5.0000000000000001E-3</v>
      </c>
      <c r="E425">
        <f t="shared" si="88"/>
        <v>31046.083652116537</v>
      </c>
      <c r="F425">
        <f t="shared" si="85"/>
        <v>31046</v>
      </c>
      <c r="G425">
        <f t="shared" si="92"/>
        <v>1.9548719996237196E-2</v>
      </c>
      <c r="I425">
        <f t="shared" si="90"/>
        <v>1.9548719996237196E-2</v>
      </c>
      <c r="P425">
        <f t="shared" si="91"/>
        <v>1.8800369613380306E-2</v>
      </c>
      <c r="Q425" s="7">
        <f t="shared" si="89"/>
        <v>33456.983999999997</v>
      </c>
      <c r="R425">
        <f t="shared" si="86"/>
        <v>5.6002829552205433E-7</v>
      </c>
      <c r="S425">
        <v>0.1</v>
      </c>
      <c r="T425">
        <f t="shared" si="87"/>
        <v>5.6002829552205439E-8</v>
      </c>
      <c r="AA425">
        <v>49753.5</v>
      </c>
      <c r="AB425">
        <v>-1.1020199999620672E-2</v>
      </c>
      <c r="AD425">
        <v>6786.5</v>
      </c>
      <c r="AE425">
        <v>6.6001800005324185E-3</v>
      </c>
      <c r="AF425" t="s">
        <v>2163</v>
      </c>
      <c r="AG425">
        <v>50648</v>
      </c>
      <c r="AH425">
        <v>5.941935999726411E-2</v>
      </c>
      <c r="AK425">
        <v>35718.5</v>
      </c>
      <c r="AL425">
        <v>2.9846419995010365E-2</v>
      </c>
    </row>
    <row r="426" spans="1:38" x14ac:dyDescent="0.2">
      <c r="A426" s="25" t="s">
        <v>2182</v>
      </c>
      <c r="B426" s="114"/>
      <c r="C426" s="33">
        <v>48486.462</v>
      </c>
      <c r="D426" s="33">
        <v>4.0000000000000001E-3</v>
      </c>
      <c r="E426">
        <f t="shared" si="88"/>
        <v>31093.060279511359</v>
      </c>
      <c r="F426">
        <f t="shared" si="85"/>
        <v>31093</v>
      </c>
      <c r="G426">
        <f t="shared" si="92"/>
        <v>1.4086759998463094E-2</v>
      </c>
      <c r="I426">
        <f t="shared" si="90"/>
        <v>1.4086759998463094E-2</v>
      </c>
      <c r="P426">
        <f t="shared" si="91"/>
        <v>1.8870227916922541E-2</v>
      </c>
      <c r="Q426" s="7">
        <f t="shared" si="89"/>
        <v>33467.962</v>
      </c>
      <c r="R426">
        <f t="shared" si="86"/>
        <v>2.2881565326930756E-5</v>
      </c>
      <c r="S426">
        <v>0.1</v>
      </c>
      <c r="T426">
        <f t="shared" si="87"/>
        <v>2.2881565326930756E-6</v>
      </c>
      <c r="AA426">
        <v>49784.5</v>
      </c>
      <c r="AB426">
        <v>-1.8829600012395531E-3</v>
      </c>
      <c r="AD426">
        <v>4852.5</v>
      </c>
      <c r="AE426">
        <v>-6.2470000557368621E-4</v>
      </c>
      <c r="AF426" t="s">
        <v>2163</v>
      </c>
      <c r="AG426">
        <v>51416</v>
      </c>
      <c r="AH426">
        <v>6.0590401968511287E-2</v>
      </c>
      <c r="AK426">
        <v>35992</v>
      </c>
      <c r="AL426">
        <v>2.9445439999108203E-2</v>
      </c>
    </row>
    <row r="427" spans="1:38" x14ac:dyDescent="0.2">
      <c r="A427" s="25" t="s">
        <v>2185</v>
      </c>
      <c r="B427" s="114" t="s">
        <v>2212</v>
      </c>
      <c r="C427" s="33">
        <v>48503.408600000002</v>
      </c>
      <c r="D427" s="33"/>
      <c r="E427">
        <f t="shared" si="88"/>
        <v>31165.577506129055</v>
      </c>
      <c r="F427">
        <f t="shared" si="85"/>
        <v>31165.5</v>
      </c>
      <c r="G427">
        <f t="shared" si="92"/>
        <v>1.8112460005795583E-2</v>
      </c>
      <c r="J427">
        <f>G427</f>
        <v>1.8112460005795583E-2</v>
      </c>
      <c r="P427">
        <f t="shared" si="91"/>
        <v>1.8978224750338391E-2</v>
      </c>
      <c r="Q427" s="7">
        <f t="shared" si="89"/>
        <v>33484.908600000002</v>
      </c>
      <c r="R427">
        <f t="shared" si="86"/>
        <v>7.4954859289327254E-7</v>
      </c>
      <c r="S427">
        <v>1</v>
      </c>
      <c r="T427">
        <f t="shared" si="87"/>
        <v>7.4954859289327254E-7</v>
      </c>
      <c r="AA427">
        <v>37742</v>
      </c>
      <c r="AB427">
        <v>-1.0965579996991437E-2</v>
      </c>
      <c r="AD427">
        <v>4767</v>
      </c>
      <c r="AE427">
        <v>9.2844000027980655E-4</v>
      </c>
      <c r="AG427">
        <v>51416.5</v>
      </c>
      <c r="AH427">
        <v>6.093504476302769E-2</v>
      </c>
      <c r="AK427">
        <v>36104</v>
      </c>
      <c r="AL427">
        <v>3.2089280000946019E-2</v>
      </c>
    </row>
    <row r="428" spans="1:38" x14ac:dyDescent="0.2">
      <c r="A428" s="160" t="s">
        <v>1202</v>
      </c>
      <c r="B428" s="161" t="s">
        <v>2212</v>
      </c>
      <c r="C428" s="160">
        <v>48503.4087</v>
      </c>
      <c r="D428" s="160" t="s">
        <v>18</v>
      </c>
      <c r="E428">
        <f t="shared" si="88"/>
        <v>31165.577934045126</v>
      </c>
      <c r="F428">
        <f t="shared" si="85"/>
        <v>31165.5</v>
      </c>
      <c r="G428">
        <f t="shared" si="92"/>
        <v>1.8212460003269371E-2</v>
      </c>
      <c r="J428">
        <f>G428</f>
        <v>1.8212460003269371E-2</v>
      </c>
      <c r="O428">
        <f ca="1">+C$11+C$12*F428</f>
        <v>9.4186794731486584E-3</v>
      </c>
      <c r="P428">
        <f t="shared" si="91"/>
        <v>1.8978224750338391E-2</v>
      </c>
      <c r="Q428" s="7">
        <f t="shared" si="89"/>
        <v>33484.9087</v>
      </c>
      <c r="R428">
        <f t="shared" si="86"/>
        <v>5.8639564785367993E-7</v>
      </c>
      <c r="S428">
        <v>1</v>
      </c>
      <c r="T428">
        <f t="shared" si="87"/>
        <v>5.8639564785367993E-7</v>
      </c>
      <c r="AB428">
        <v>3.5057999775744975E-4</v>
      </c>
      <c r="AD428">
        <v>6632.5</v>
      </c>
      <c r="AE428">
        <v>1.9649000023491681E-3</v>
      </c>
    </row>
    <row r="429" spans="1:38" x14ac:dyDescent="0.2">
      <c r="A429" s="25" t="s">
        <v>2185</v>
      </c>
      <c r="B429" s="114"/>
      <c r="C429" s="33">
        <v>48503.5245</v>
      </c>
      <c r="D429" s="33"/>
      <c r="E429">
        <f t="shared" si="88"/>
        <v>31166.073460867159</v>
      </c>
      <c r="F429">
        <f t="shared" si="85"/>
        <v>31166</v>
      </c>
      <c r="G429">
        <f t="shared" si="92"/>
        <v>1.7167120000522118E-2</v>
      </c>
      <c r="J429">
        <f>G429</f>
        <v>1.7167120000522118E-2</v>
      </c>
      <c r="P429">
        <f t="shared" si="91"/>
        <v>1.8978970553226841E-2</v>
      </c>
      <c r="Q429" s="7">
        <f t="shared" si="89"/>
        <v>33485.0245</v>
      </c>
      <c r="R429">
        <f t="shared" si="86"/>
        <v>3.2828024253364084E-6</v>
      </c>
      <c r="S429">
        <v>1</v>
      </c>
      <c r="T429">
        <f t="shared" si="87"/>
        <v>3.2828024253364084E-6</v>
      </c>
      <c r="AB429">
        <v>-6.138220000138972E-3</v>
      </c>
      <c r="AD429">
        <v>5008</v>
      </c>
      <c r="AE429">
        <v>-5.2544000209309161E-4</v>
      </c>
      <c r="AG429">
        <v>51446</v>
      </c>
      <c r="AH429">
        <v>6.0577758828003425E-2</v>
      </c>
      <c r="AK429">
        <v>36240</v>
      </c>
      <c r="AL429">
        <v>2.7156800002558157E-2</v>
      </c>
    </row>
    <row r="430" spans="1:38" x14ac:dyDescent="0.2">
      <c r="A430" s="25" t="s">
        <v>2180</v>
      </c>
      <c r="B430" s="114" t="s">
        <v>2212</v>
      </c>
      <c r="C430" s="33">
        <v>48518.37</v>
      </c>
      <c r="D430" s="33">
        <v>4.0000000000000001E-3</v>
      </c>
      <c r="E430">
        <f t="shared" si="88"/>
        <v>31229.59974270263</v>
      </c>
      <c r="F430">
        <f t="shared" si="85"/>
        <v>31229.5</v>
      </c>
      <c r="G430">
        <f t="shared" si="92"/>
        <v>2.3308940006245393E-2</v>
      </c>
      <c r="I430">
        <f t="shared" ref="I430:I473" si="93">+G430</f>
        <v>2.3308940006245393E-2</v>
      </c>
      <c r="P430">
        <f t="shared" si="91"/>
        <v>1.9073798544170482E-2</v>
      </c>
      <c r="Q430" s="7">
        <f t="shared" si="89"/>
        <v>33499.870000000003</v>
      </c>
      <c r="R430">
        <f t="shared" si="86"/>
        <v>1.7936423203786013E-5</v>
      </c>
      <c r="S430">
        <v>0.1</v>
      </c>
      <c r="T430">
        <f t="shared" si="87"/>
        <v>1.7936423203786013E-6</v>
      </c>
      <c r="AA430">
        <v>49827</v>
      </c>
      <c r="AB430">
        <v>7.2895999983302318E-3</v>
      </c>
      <c r="AD430">
        <v>5153</v>
      </c>
      <c r="AE430">
        <v>3.2596000528428704E-4</v>
      </c>
      <c r="AF430" t="s">
        <v>2163</v>
      </c>
      <c r="AG430">
        <v>51446.5</v>
      </c>
      <c r="AH430">
        <v>6.0827315704955254E-2</v>
      </c>
      <c r="AK430">
        <v>37165.5</v>
      </c>
      <c r="AL430">
        <v>2.5432459995499812E-2</v>
      </c>
    </row>
    <row r="431" spans="1:38" x14ac:dyDescent="0.2">
      <c r="A431" s="25" t="s">
        <v>2180</v>
      </c>
      <c r="B431" s="114" t="s">
        <v>2212</v>
      </c>
      <c r="C431" s="33">
        <v>48541.269</v>
      </c>
      <c r="D431" s="33">
        <v>5.0000000000000001E-3</v>
      </c>
      <c r="E431">
        <f t="shared" si="88"/>
        <v>31327.588246138017</v>
      </c>
      <c r="F431">
        <f t="shared" si="85"/>
        <v>31327.5</v>
      </c>
      <c r="G431">
        <f t="shared" si="92"/>
        <v>2.0622299998649396E-2</v>
      </c>
      <c r="I431">
        <f t="shared" si="93"/>
        <v>2.0622299998649396E-2</v>
      </c>
      <c r="P431">
        <f t="shared" si="91"/>
        <v>1.9220579631226021E-2</v>
      </c>
      <c r="Q431" s="7">
        <f t="shared" si="89"/>
        <v>33522.769</v>
      </c>
      <c r="R431">
        <f t="shared" si="86"/>
        <v>1.9648199884495215E-6</v>
      </c>
      <c r="S431">
        <v>0.1</v>
      </c>
      <c r="T431">
        <f t="shared" si="87"/>
        <v>1.9648199884495218E-7</v>
      </c>
      <c r="AA431">
        <v>50075</v>
      </c>
      <c r="AB431">
        <v>4.350579998572357E-3</v>
      </c>
      <c r="AD431">
        <v>6654</v>
      </c>
      <c r="AE431">
        <v>3.6152800021227449E-3</v>
      </c>
      <c r="AF431" t="s">
        <v>2097</v>
      </c>
      <c r="AG431">
        <v>51450</v>
      </c>
      <c r="AH431">
        <v>6.0741002504073549E-2</v>
      </c>
      <c r="AK431">
        <v>37220.5</v>
      </c>
      <c r="AL431">
        <v>3.0445060001511592E-2</v>
      </c>
    </row>
    <row r="432" spans="1:38" x14ac:dyDescent="0.2">
      <c r="A432" s="25" t="s">
        <v>2180</v>
      </c>
      <c r="B432" s="114"/>
      <c r="C432" s="33">
        <v>48573.400999999998</v>
      </c>
      <c r="D432" s="33">
        <v>5.0000000000000001E-3</v>
      </c>
      <c r="E432">
        <f t="shared" si="88"/>
        <v>31465.086241351168</v>
      </c>
      <c r="F432">
        <f t="shared" si="85"/>
        <v>31465</v>
      </c>
      <c r="G432">
        <f t="shared" si="92"/>
        <v>2.0153799996478483E-2</v>
      </c>
      <c r="I432">
        <f t="shared" si="93"/>
        <v>2.0153799996478483E-2</v>
      </c>
      <c r="P432">
        <f t="shared" si="91"/>
        <v>1.9427407103895837E-2</v>
      </c>
      <c r="Q432" s="7">
        <f t="shared" si="89"/>
        <v>33554.900999999998</v>
      </c>
      <c r="R432">
        <f t="shared" si="86"/>
        <v>5.2764663439458353E-7</v>
      </c>
      <c r="S432">
        <v>0.1</v>
      </c>
      <c r="T432">
        <f t="shared" si="87"/>
        <v>5.2764663439458353E-8</v>
      </c>
      <c r="AA432">
        <v>50104.5</v>
      </c>
      <c r="AB432">
        <v>-7.0715599940740503E-3</v>
      </c>
      <c r="AD432">
        <v>7583</v>
      </c>
      <c r="AE432">
        <v>8.9735600049607456E-3</v>
      </c>
      <c r="AF432" t="s">
        <v>2163</v>
      </c>
      <c r="AG432">
        <v>51450.5</v>
      </c>
      <c r="AH432">
        <v>6.0882607656822074E-2</v>
      </c>
      <c r="AK432">
        <v>37430</v>
      </c>
      <c r="AL432">
        <v>2.8247600006579887E-2</v>
      </c>
    </row>
    <row r="433" spans="1:38" x14ac:dyDescent="0.2">
      <c r="A433" s="25" t="s">
        <v>2186</v>
      </c>
      <c r="B433" s="114"/>
      <c r="C433" s="33">
        <v>48619.44</v>
      </c>
      <c r="D433" s="33"/>
      <c r="E433">
        <f t="shared" si="88"/>
        <v>31662.094525977685</v>
      </c>
      <c r="F433">
        <f t="shared" si="85"/>
        <v>31662</v>
      </c>
      <c r="G433">
        <f t="shared" si="92"/>
        <v>2.2089840000262484E-2</v>
      </c>
      <c r="I433">
        <f t="shared" si="93"/>
        <v>2.2089840000262484E-2</v>
      </c>
      <c r="P433">
        <f t="shared" si="91"/>
        <v>1.972553468626731E-2</v>
      </c>
      <c r="Q433" s="7">
        <f t="shared" si="89"/>
        <v>33600.94</v>
      </c>
      <c r="R433">
        <f t="shared" si="86"/>
        <v>5.5899396177858192E-6</v>
      </c>
      <c r="S433">
        <v>0.1</v>
      </c>
      <c r="T433">
        <f t="shared" si="87"/>
        <v>5.5899396177858196E-7</v>
      </c>
      <c r="AA433">
        <v>50327</v>
      </c>
      <c r="AB433">
        <v>-8.9041199971688911E-3</v>
      </c>
      <c r="AD433">
        <v>4673</v>
      </c>
      <c r="AE433">
        <v>-1.147639995906502E-3</v>
      </c>
      <c r="AF433" t="s">
        <v>2153</v>
      </c>
      <c r="AG433">
        <v>51454.5</v>
      </c>
      <c r="AH433">
        <v>6.0785935274907388E-2</v>
      </c>
      <c r="AK433">
        <v>37575.5</v>
      </c>
      <c r="AL433">
        <v>2.5253660001908429E-2</v>
      </c>
    </row>
    <row r="434" spans="1:38" x14ac:dyDescent="0.2">
      <c r="A434" s="25" t="s">
        <v>2186</v>
      </c>
      <c r="B434" s="114"/>
      <c r="C434" s="33">
        <v>48653.324999999997</v>
      </c>
      <c r="D434" s="33">
        <v>4.0000000000000001E-3</v>
      </c>
      <c r="E434">
        <f t="shared" si="88"/>
        <v>31807.093890094366</v>
      </c>
      <c r="F434">
        <f t="shared" si="85"/>
        <v>31807</v>
      </c>
      <c r="G434">
        <f t="shared" si="92"/>
        <v>2.1941239996522199E-2</v>
      </c>
      <c r="I434">
        <f t="shared" si="93"/>
        <v>2.1941239996522199E-2</v>
      </c>
      <c r="P434">
        <f t="shared" si="91"/>
        <v>1.9946323439077471E-2</v>
      </c>
      <c r="Q434" s="7">
        <f t="shared" si="89"/>
        <v>33634.824999999997</v>
      </c>
      <c r="R434">
        <f t="shared" si="86"/>
        <v>3.9796920711671271E-6</v>
      </c>
      <c r="S434">
        <v>0.1</v>
      </c>
      <c r="T434">
        <f t="shared" si="87"/>
        <v>3.9796920711671271E-7</v>
      </c>
      <c r="AA434">
        <v>50327</v>
      </c>
      <c r="AB434">
        <v>-8.3755000014207326E-3</v>
      </c>
      <c r="AD434">
        <v>4925</v>
      </c>
      <c r="AE434">
        <v>1.8010000057984143E-3</v>
      </c>
      <c r="AF434" t="s">
        <v>2163</v>
      </c>
      <c r="AG434">
        <v>51455</v>
      </c>
      <c r="AH434">
        <v>6.0614661801082548E-2</v>
      </c>
      <c r="AK434">
        <v>37596.5</v>
      </c>
      <c r="AL434">
        <v>2.8749379998771474E-2</v>
      </c>
    </row>
    <row r="435" spans="1:38" x14ac:dyDescent="0.2">
      <c r="A435" s="25" t="s">
        <v>2186</v>
      </c>
      <c r="B435" s="114" t="s">
        <v>2212</v>
      </c>
      <c r="C435" s="33">
        <v>48662.317999999999</v>
      </c>
      <c r="D435" s="33">
        <v>5.0000000000000001E-3</v>
      </c>
      <c r="E435">
        <f t="shared" si="88"/>
        <v>31845.576383277243</v>
      </c>
      <c r="F435">
        <f t="shared" si="85"/>
        <v>31845.5</v>
      </c>
      <c r="G435">
        <f t="shared" si="92"/>
        <v>1.7850060001364909E-2</v>
      </c>
      <c r="I435">
        <f t="shared" si="93"/>
        <v>1.7850060001364909E-2</v>
      </c>
      <c r="P435">
        <f t="shared" si="91"/>
        <v>2.0005139661025191E-2</v>
      </c>
      <c r="Q435" s="7">
        <f t="shared" si="89"/>
        <v>33643.817999999999</v>
      </c>
      <c r="R435">
        <f t="shared" si="86"/>
        <v>4.6443683394814768E-6</v>
      </c>
      <c r="S435">
        <v>0.1</v>
      </c>
      <c r="T435">
        <f t="shared" si="87"/>
        <v>4.6443683394814771E-7</v>
      </c>
      <c r="AA435">
        <v>50327.5</v>
      </c>
      <c r="AB435">
        <v>-9.2749000032199547E-3</v>
      </c>
      <c r="AD435">
        <v>4754.5</v>
      </c>
      <c r="AE435">
        <v>-9.9380600004224107E-3</v>
      </c>
      <c r="AF435" t="s">
        <v>2097</v>
      </c>
      <c r="AG435">
        <v>51458.5</v>
      </c>
      <c r="AH435">
        <v>6.0834791802335531E-2</v>
      </c>
      <c r="AK435">
        <v>37742</v>
      </c>
      <c r="AL435">
        <v>3.375543999572983E-2</v>
      </c>
    </row>
    <row r="436" spans="1:38" x14ac:dyDescent="0.2">
      <c r="A436" s="25" t="s">
        <v>2187</v>
      </c>
      <c r="B436" s="114" t="s">
        <v>2212</v>
      </c>
      <c r="C436" s="33">
        <v>48803.466</v>
      </c>
      <c r="D436" s="33">
        <v>4.0000000000000001E-3</v>
      </c>
      <c r="E436">
        <f t="shared" si="88"/>
        <v>32449.571373578103</v>
      </c>
      <c r="F436">
        <f t="shared" si="85"/>
        <v>32449.5</v>
      </c>
      <c r="G436">
        <f t="shared" si="92"/>
        <v>1.6679339998518117E-2</v>
      </c>
      <c r="I436">
        <f t="shared" si="93"/>
        <v>1.6679339998518117E-2</v>
      </c>
      <c r="P436">
        <f t="shared" si="91"/>
        <v>2.0938468538417677E-2</v>
      </c>
      <c r="Q436" s="7">
        <f t="shared" si="89"/>
        <v>33784.966</v>
      </c>
      <c r="R436">
        <f t="shared" si="86"/>
        <v>1.8140175919386957E-5</v>
      </c>
      <c r="S436">
        <v>0.1</v>
      </c>
      <c r="T436">
        <f t="shared" si="87"/>
        <v>1.8140175919386958E-6</v>
      </c>
      <c r="AA436">
        <v>50331.5</v>
      </c>
      <c r="AB436">
        <v>1.3379800002439879E-3</v>
      </c>
      <c r="AD436">
        <v>6240.5</v>
      </c>
      <c r="AE436">
        <v>-1.0288539997418411E-2</v>
      </c>
      <c r="AF436" t="s">
        <v>2163</v>
      </c>
      <c r="AG436">
        <v>51459</v>
      </c>
      <c r="AH436">
        <v>6.0754751168133225E-2</v>
      </c>
      <c r="AK436">
        <v>37802</v>
      </c>
      <c r="AL436">
        <v>3.331464000075357E-2</v>
      </c>
    </row>
    <row r="437" spans="1:38" x14ac:dyDescent="0.2">
      <c r="A437" s="25" t="s">
        <v>2187</v>
      </c>
      <c r="B437" s="114"/>
      <c r="C437" s="33">
        <v>48803.580999999998</v>
      </c>
      <c r="D437" s="33">
        <v>3.0000000000000001E-3</v>
      </c>
      <c r="E437">
        <f t="shared" si="88"/>
        <v>32450.063477071479</v>
      </c>
      <c r="F437">
        <f t="shared" si="85"/>
        <v>32450</v>
      </c>
      <c r="G437">
        <f t="shared" si="92"/>
        <v>1.4834000001428649E-2</v>
      </c>
      <c r="I437">
        <f t="shared" si="93"/>
        <v>1.4834000001428649E-2</v>
      </c>
      <c r="P437">
        <f t="shared" si="91"/>
        <v>2.0939249418805574E-2</v>
      </c>
      <c r="Q437" s="7">
        <f t="shared" si="89"/>
        <v>33785.080999999998</v>
      </c>
      <c r="R437">
        <f t="shared" si="86"/>
        <v>3.7274070448381282E-5</v>
      </c>
      <c r="S437">
        <v>0.1</v>
      </c>
      <c r="T437">
        <f t="shared" si="87"/>
        <v>3.7274070448381283E-6</v>
      </c>
      <c r="AA437">
        <v>50340</v>
      </c>
      <c r="AB437">
        <v>1.8797599987010472E-3</v>
      </c>
      <c r="AD437">
        <v>4767</v>
      </c>
      <c r="AE437">
        <v>-7.0715599940740503E-3</v>
      </c>
      <c r="AF437" t="s">
        <v>2097</v>
      </c>
      <c r="AG437">
        <v>51459.5</v>
      </c>
      <c r="AH437">
        <v>6.0766054906707723E-2</v>
      </c>
      <c r="AK437">
        <v>37995</v>
      </c>
      <c r="AL437">
        <v>2.9013400002440903E-2</v>
      </c>
    </row>
    <row r="438" spans="1:38" x14ac:dyDescent="0.2">
      <c r="A438" s="25" t="s">
        <v>2187</v>
      </c>
      <c r="B438" s="114"/>
      <c r="C438" s="33">
        <v>48820.413</v>
      </c>
      <c r="D438" s="33">
        <v>5.0000000000000001E-3</v>
      </c>
      <c r="E438">
        <f t="shared" si="88"/>
        <v>32522.090311860109</v>
      </c>
      <c r="F438">
        <f t="shared" si="85"/>
        <v>32522</v>
      </c>
      <c r="G438">
        <f t="shared" si="92"/>
        <v>2.1105040003021713E-2</v>
      </c>
      <c r="I438">
        <f t="shared" si="93"/>
        <v>2.1105040003021713E-2</v>
      </c>
      <c r="P438">
        <f t="shared" si="91"/>
        <v>2.105183879945003E-2</v>
      </c>
      <c r="Q438" s="7">
        <f t="shared" si="89"/>
        <v>33801.913</v>
      </c>
      <c r="R438">
        <f t="shared" si="86"/>
        <v>2.830368061475663E-9</v>
      </c>
      <c r="S438">
        <v>0.1</v>
      </c>
      <c r="T438">
        <f t="shared" si="87"/>
        <v>2.830368061475663E-10</v>
      </c>
      <c r="AA438">
        <v>50340.5</v>
      </c>
      <c r="AB438">
        <v>-1.5039599966257811E-3</v>
      </c>
      <c r="AD438">
        <v>15508</v>
      </c>
      <c r="AE438">
        <v>2.3345599984168075E-3</v>
      </c>
      <c r="AF438" t="s">
        <v>2163</v>
      </c>
      <c r="AG438">
        <v>51471.5</v>
      </c>
      <c r="AH438">
        <v>6.0864292470796499E-2</v>
      </c>
      <c r="AK438">
        <v>38042</v>
      </c>
      <c r="AL438">
        <v>2.2551440000825096E-2</v>
      </c>
    </row>
    <row r="439" spans="1:38" x14ac:dyDescent="0.2">
      <c r="A439" s="25" t="s">
        <v>2188</v>
      </c>
      <c r="B439" s="114"/>
      <c r="C439" s="33">
        <v>48837.468999999997</v>
      </c>
      <c r="D439" s="33">
        <v>4.0000000000000001E-3</v>
      </c>
      <c r="E439">
        <f t="shared" si="88"/>
        <v>32595.075678670615</v>
      </c>
      <c r="F439">
        <f t="shared" si="85"/>
        <v>32595</v>
      </c>
      <c r="G439">
        <f t="shared" si="92"/>
        <v>1.7685399994661566E-2</v>
      </c>
      <c r="I439">
        <f t="shared" si="93"/>
        <v>1.7685399994661566E-2</v>
      </c>
      <c r="P439">
        <f t="shared" si="91"/>
        <v>2.1166281092311355E-2</v>
      </c>
      <c r="Q439" s="7">
        <f t="shared" si="89"/>
        <v>33818.968999999997</v>
      </c>
      <c r="R439">
        <f t="shared" si="86"/>
        <v>1.2116533215975601E-5</v>
      </c>
      <c r="S439">
        <v>0.1</v>
      </c>
      <c r="T439">
        <f t="shared" si="87"/>
        <v>1.2116533215975601E-6</v>
      </c>
      <c r="AA439">
        <v>50648</v>
      </c>
      <c r="AB439">
        <v>-1.161359999969136E-3</v>
      </c>
      <c r="AD439">
        <v>15598</v>
      </c>
      <c r="AE439">
        <v>-1.8266400002175942E-3</v>
      </c>
      <c r="AF439" t="s">
        <v>2163</v>
      </c>
      <c r="AG439">
        <v>51472</v>
      </c>
      <c r="AH439">
        <v>6.0708329794579186E-2</v>
      </c>
      <c r="AK439">
        <v>38616</v>
      </c>
      <c r="AL439">
        <v>3.410111999255605E-2</v>
      </c>
    </row>
    <row r="440" spans="1:38" x14ac:dyDescent="0.2">
      <c r="A440" s="25" t="s">
        <v>2188</v>
      </c>
      <c r="B440" s="114"/>
      <c r="C440" s="33">
        <v>48882.341</v>
      </c>
      <c r="D440" s="33">
        <v>3.0000000000000001E-3</v>
      </c>
      <c r="E440">
        <f t="shared" si="88"/>
        <v>32787.09018262945</v>
      </c>
      <c r="F440">
        <f t="shared" si="85"/>
        <v>32787</v>
      </c>
      <c r="G440">
        <f t="shared" si="92"/>
        <v>2.10748399986187E-2</v>
      </c>
      <c r="I440">
        <f t="shared" si="93"/>
        <v>2.10748399986187E-2</v>
      </c>
      <c r="P440">
        <f t="shared" si="91"/>
        <v>2.1468669986456947E-2</v>
      </c>
      <c r="Q440" s="7">
        <f t="shared" si="89"/>
        <v>33863.841</v>
      </c>
      <c r="R440">
        <f t="shared" si="86"/>
        <v>1.5510205932067379E-7</v>
      </c>
      <c r="S440">
        <v>0.1</v>
      </c>
      <c r="T440">
        <f t="shared" si="87"/>
        <v>1.5510205932067379E-8</v>
      </c>
      <c r="AA440">
        <v>51416</v>
      </c>
      <c r="AB440">
        <v>-2.994100002979394E-3</v>
      </c>
      <c r="AD440">
        <v>15615</v>
      </c>
      <c r="AE440">
        <v>3.4318000034545548E-3</v>
      </c>
      <c r="AF440" t="s">
        <v>2097</v>
      </c>
      <c r="AG440">
        <v>51476</v>
      </c>
      <c r="AH440">
        <v>6.0782212465710472E-2</v>
      </c>
      <c r="AK440">
        <v>38641.5</v>
      </c>
      <c r="AL440">
        <v>2.4988780001876876E-2</v>
      </c>
    </row>
    <row r="441" spans="1:38" x14ac:dyDescent="0.2">
      <c r="A441" s="25" t="s">
        <v>2188</v>
      </c>
      <c r="B441" s="114"/>
      <c r="C441" s="33">
        <v>48882.347999999998</v>
      </c>
      <c r="D441" s="33">
        <v>5.0000000000000001E-3</v>
      </c>
      <c r="E441">
        <f t="shared" si="88"/>
        <v>32787.120136755126</v>
      </c>
      <c r="F441">
        <f t="shared" si="85"/>
        <v>32787</v>
      </c>
      <c r="G441">
        <f t="shared" si="92"/>
        <v>2.8074839996406808E-2</v>
      </c>
      <c r="I441">
        <f t="shared" si="93"/>
        <v>2.8074839996406808E-2</v>
      </c>
      <c r="P441">
        <f t="shared" si="91"/>
        <v>2.1468669986456947E-2</v>
      </c>
      <c r="Q441" s="7">
        <f t="shared" si="89"/>
        <v>33863.847999999998</v>
      </c>
      <c r="R441">
        <f t="shared" si="86"/>
        <v>4.3641482200360957E-5</v>
      </c>
      <c r="S441">
        <v>0.1</v>
      </c>
      <c r="T441">
        <f t="shared" si="87"/>
        <v>4.3641482200360957E-6</v>
      </c>
      <c r="AA441">
        <v>51416.5</v>
      </c>
      <c r="AB441">
        <v>-4.1764599955058657E-3</v>
      </c>
      <c r="AD441">
        <v>15726</v>
      </c>
      <c r="AE441">
        <v>-1.2336799991317093E-3</v>
      </c>
      <c r="AF441" t="s">
        <v>2163</v>
      </c>
      <c r="AG441">
        <v>51476.5</v>
      </c>
      <c r="AH441">
        <v>6.0909695501322858E-2</v>
      </c>
      <c r="AK441">
        <v>38645.5</v>
      </c>
      <c r="AL441">
        <v>3.0226060007407796E-2</v>
      </c>
    </row>
    <row r="442" spans="1:38" x14ac:dyDescent="0.2">
      <c r="A442" s="25" t="s">
        <v>2189</v>
      </c>
      <c r="B442" s="114" t="s">
        <v>2212</v>
      </c>
      <c r="C442" s="33">
        <v>48970.324000000001</v>
      </c>
      <c r="D442" s="33">
        <v>4.0000000000000001E-3</v>
      </c>
      <c r="E442">
        <f t="shared" si="88"/>
        <v>33163.583588357054</v>
      </c>
      <c r="F442">
        <f t="shared" si="85"/>
        <v>33163.5</v>
      </c>
      <c r="G442">
        <f t="shared" si="92"/>
        <v>1.9533819999196567E-2</v>
      </c>
      <c r="I442">
        <f t="shared" si="93"/>
        <v>1.9533819999196567E-2</v>
      </c>
      <c r="P442">
        <f t="shared" si="91"/>
        <v>2.2067483058064788E-2</v>
      </c>
      <c r="Q442" s="7">
        <f t="shared" si="89"/>
        <v>33951.824000000001</v>
      </c>
      <c r="R442">
        <f t="shared" si="86"/>
        <v>6.4194484958734715E-6</v>
      </c>
      <c r="S442">
        <v>0.1</v>
      </c>
      <c r="T442">
        <f t="shared" si="87"/>
        <v>6.4194484958734715E-7</v>
      </c>
      <c r="AA442">
        <v>51446</v>
      </c>
      <c r="AB442">
        <v>-5.3799800007254817E-3</v>
      </c>
      <c r="AD442">
        <v>15773</v>
      </c>
      <c r="AE442">
        <v>-1.6956399995251559E-3</v>
      </c>
      <c r="AF442" t="s">
        <v>2163</v>
      </c>
      <c r="AG442">
        <v>51480</v>
      </c>
      <c r="AH442">
        <v>6.0779991996241733E-2</v>
      </c>
      <c r="AK442">
        <v>38791</v>
      </c>
      <c r="AL442">
        <v>3.2232119992841035E-2</v>
      </c>
    </row>
    <row r="443" spans="1:38" x14ac:dyDescent="0.2">
      <c r="A443" s="25" t="s">
        <v>2189</v>
      </c>
      <c r="B443" s="114" t="s">
        <v>2212</v>
      </c>
      <c r="C443" s="33">
        <v>49003.275999999998</v>
      </c>
      <c r="D443" s="33">
        <v>5.0000000000000001E-3</v>
      </c>
      <c r="E443">
        <f t="shared" si="88"/>
        <v>33304.590495436096</v>
      </c>
      <c r="F443">
        <f t="shared" si="85"/>
        <v>33304.5</v>
      </c>
      <c r="G443">
        <f t="shared" si="92"/>
        <v>2.1147940002265386E-2</v>
      </c>
      <c r="I443">
        <f t="shared" si="93"/>
        <v>2.1147940002265386E-2</v>
      </c>
      <c r="P443">
        <f t="shared" si="91"/>
        <v>2.2293733139882102E-2</v>
      </c>
      <c r="Q443" s="7">
        <f t="shared" si="89"/>
        <v>33984.775999999998</v>
      </c>
      <c r="R443">
        <f t="shared" si="86"/>
        <v>1.312841914209558E-6</v>
      </c>
      <c r="S443">
        <v>0.1</v>
      </c>
      <c r="T443">
        <f t="shared" si="87"/>
        <v>1.3128419142095582E-7</v>
      </c>
      <c r="AA443">
        <v>51446.5</v>
      </c>
      <c r="AB443">
        <v>-2.1915600009378977E-3</v>
      </c>
      <c r="AD443">
        <v>16188</v>
      </c>
      <c r="AE443">
        <v>2.6721600006567314E-3</v>
      </c>
      <c r="AF443" t="s">
        <v>2163</v>
      </c>
      <c r="AG443">
        <v>51480.5</v>
      </c>
      <c r="AH443">
        <v>6.0841805796371773E-2</v>
      </c>
      <c r="AK443">
        <v>38910.5</v>
      </c>
      <c r="AL443">
        <v>3.6195859996951185E-2</v>
      </c>
    </row>
    <row r="444" spans="1:38" x14ac:dyDescent="0.2">
      <c r="A444" s="25" t="s">
        <v>2189</v>
      </c>
      <c r="B444" s="114" t="s">
        <v>2212</v>
      </c>
      <c r="C444" s="33">
        <v>49024.313000000002</v>
      </c>
      <c r="D444" s="33">
        <v>5.0000000000000001E-3</v>
      </c>
      <c r="E444">
        <f t="shared" si="88"/>
        <v>33394.611201439453</v>
      </c>
      <c r="F444">
        <f t="shared" si="85"/>
        <v>33394.5</v>
      </c>
      <c r="G444">
        <f t="shared" si="92"/>
        <v>2.5986740001826547E-2</v>
      </c>
      <c r="I444">
        <f t="shared" si="93"/>
        <v>2.5986740001826547E-2</v>
      </c>
      <c r="P444">
        <f t="shared" si="91"/>
        <v>2.2438716046169555E-2</v>
      </c>
      <c r="Q444" s="7">
        <f t="shared" si="89"/>
        <v>34005.813000000002</v>
      </c>
      <c r="R444">
        <f t="shared" si="86"/>
        <v>1.2588473989915888E-5</v>
      </c>
      <c r="S444">
        <v>0.1</v>
      </c>
      <c r="T444">
        <f t="shared" si="87"/>
        <v>1.258847398991589E-6</v>
      </c>
      <c r="AA444">
        <v>51450</v>
      </c>
      <c r="AF444" t="s">
        <v>2163</v>
      </c>
      <c r="AG444">
        <v>51484.5</v>
      </c>
      <c r="AH444">
        <v>6.0901149896380957E-2</v>
      </c>
      <c r="AK444">
        <v>39006</v>
      </c>
      <c r="AL444">
        <v>3.3735919998434838E-2</v>
      </c>
    </row>
    <row r="445" spans="1:38" x14ac:dyDescent="0.2">
      <c r="A445" s="25" t="s">
        <v>2189</v>
      </c>
      <c r="B445" s="114"/>
      <c r="C445" s="33">
        <v>49026.296999999999</v>
      </c>
      <c r="D445" s="33">
        <v>6.0000000000000001E-3</v>
      </c>
      <c r="E445">
        <f t="shared" si="88"/>
        <v>33403.101056490566</v>
      </c>
      <c r="F445">
        <f t="shared" si="85"/>
        <v>33403</v>
      </c>
      <c r="G445">
        <f t="shared" si="92"/>
        <v>2.361595999536803E-2</v>
      </c>
      <c r="I445">
        <f t="shared" si="93"/>
        <v>2.361595999536803E-2</v>
      </c>
      <c r="P445">
        <f t="shared" si="91"/>
        <v>2.2452431748977607E-2</v>
      </c>
      <c r="Q445" s="7">
        <f t="shared" si="89"/>
        <v>34007.796999999999</v>
      </c>
      <c r="R445">
        <f t="shared" si="86"/>
        <v>1.3537979801483715E-6</v>
      </c>
      <c r="S445">
        <v>0.1</v>
      </c>
      <c r="T445">
        <f t="shared" si="87"/>
        <v>1.3537979801483715E-7</v>
      </c>
      <c r="AA445">
        <v>51450.5</v>
      </c>
      <c r="AB445">
        <v>-9.3311999808065593E-4</v>
      </c>
      <c r="AD445">
        <v>16325</v>
      </c>
      <c r="AE445">
        <v>-2.9510000022128224E-3</v>
      </c>
      <c r="AF445" t="s">
        <v>2097</v>
      </c>
      <c r="AG445">
        <v>51485</v>
      </c>
      <c r="AH445">
        <v>6.077611703221919E-2</v>
      </c>
      <c r="AK445">
        <v>39039</v>
      </c>
      <c r="AL445">
        <v>3.3943479997105896E-2</v>
      </c>
    </row>
    <row r="446" spans="1:38" x14ac:dyDescent="0.2">
      <c r="A446" s="25" t="s">
        <v>2190</v>
      </c>
      <c r="B446" s="114"/>
      <c r="C446" s="33">
        <v>49145.478999999999</v>
      </c>
      <c r="D446" s="33">
        <v>4.0000000000000001E-3</v>
      </c>
      <c r="E446">
        <f t="shared" si="88"/>
        <v>33913.100000393679</v>
      </c>
      <c r="F446">
        <f t="shared" si="85"/>
        <v>33913</v>
      </c>
      <c r="G446">
        <f t="shared" si="92"/>
        <v>2.3369160000584088E-2</v>
      </c>
      <c r="I446">
        <f t="shared" si="93"/>
        <v>2.3369160000584088E-2</v>
      </c>
      <c r="P446">
        <f t="shared" si="91"/>
        <v>2.3282597997340462E-2</v>
      </c>
      <c r="Q446" s="7">
        <f t="shared" si="89"/>
        <v>34126.978999999999</v>
      </c>
      <c r="R446">
        <f t="shared" si="86"/>
        <v>7.4929804055495101E-9</v>
      </c>
      <c r="S446">
        <v>0.1</v>
      </c>
      <c r="T446">
        <f t="shared" si="87"/>
        <v>7.4929804055495107E-10</v>
      </c>
      <c r="AA446">
        <v>51454.5</v>
      </c>
      <c r="AF446" t="s">
        <v>2097</v>
      </c>
      <c r="AG446">
        <v>51488.5</v>
      </c>
      <c r="AH446">
        <v>6.0967936762608588E-2</v>
      </c>
      <c r="AK446">
        <v>39154.5</v>
      </c>
      <c r="AL446">
        <v>3.5669939999934286E-2</v>
      </c>
    </row>
    <row r="447" spans="1:38" x14ac:dyDescent="0.2">
      <c r="A447" s="25" t="s">
        <v>2191</v>
      </c>
      <c r="B447" s="114" t="s">
        <v>2212</v>
      </c>
      <c r="C447" s="33">
        <v>49219.434999999998</v>
      </c>
      <c r="D447" s="33">
        <v>5.0000000000000001E-3</v>
      </c>
      <c r="E447">
        <f t="shared" si="88"/>
        <v>34229.569617410496</v>
      </c>
      <c r="F447">
        <f t="shared" si="85"/>
        <v>34229.5</v>
      </c>
      <c r="G447">
        <f t="shared" si="92"/>
        <v>1.6268939994915854E-2</v>
      </c>
      <c r="I447">
        <f t="shared" si="93"/>
        <v>1.6268939994915854E-2</v>
      </c>
      <c r="P447">
        <f t="shared" si="91"/>
        <v>2.3804935686824465E-2</v>
      </c>
      <c r="Q447" s="7">
        <f t="shared" si="89"/>
        <v>34200.934999999998</v>
      </c>
      <c r="R447">
        <f t="shared" si="86"/>
        <v>5.6791231068465135E-5</v>
      </c>
      <c r="S447">
        <v>0.1</v>
      </c>
      <c r="T447">
        <f t="shared" si="87"/>
        <v>5.6791231068465139E-6</v>
      </c>
      <c r="AA447">
        <v>51455</v>
      </c>
      <c r="AF447" t="s">
        <v>2163</v>
      </c>
      <c r="AG447">
        <v>51489</v>
      </c>
      <c r="AH447">
        <v>6.0726436939148698E-2</v>
      </c>
      <c r="AK447">
        <v>39381</v>
      </c>
      <c r="AL447">
        <v>3.1730919996334706E-2</v>
      </c>
    </row>
    <row r="448" spans="1:38" x14ac:dyDescent="0.2">
      <c r="A448" s="25" t="s">
        <v>2191</v>
      </c>
      <c r="B448" s="114"/>
      <c r="C448" s="33">
        <v>49316.305999999997</v>
      </c>
      <c r="D448" s="33">
        <v>8.0000000000000002E-3</v>
      </c>
      <c r="E448">
        <f t="shared" si="88"/>
        <v>34644.0962044357</v>
      </c>
      <c r="F448">
        <f t="shared" si="85"/>
        <v>34644</v>
      </c>
      <c r="G448">
        <f t="shared" si="92"/>
        <v>2.2482079999463167E-2</v>
      </c>
      <c r="I448">
        <f t="shared" si="93"/>
        <v>2.2482079999463167E-2</v>
      </c>
      <c r="P448">
        <f t="shared" si="91"/>
        <v>2.449728588965825E-2</v>
      </c>
      <c r="Q448" s="7">
        <f t="shared" si="89"/>
        <v>34297.805999999997</v>
      </c>
      <c r="R448">
        <f t="shared" si="86"/>
        <v>4.0610547798769581E-6</v>
      </c>
      <c r="S448">
        <v>0.1</v>
      </c>
      <c r="T448">
        <f t="shared" si="87"/>
        <v>4.0610547798769582E-7</v>
      </c>
      <c r="AA448">
        <v>51458.5</v>
      </c>
      <c r="AF448" t="s">
        <v>2097</v>
      </c>
      <c r="AG448">
        <v>51493</v>
      </c>
      <c r="AH448">
        <v>6.0766317154048011E-2</v>
      </c>
      <c r="AK448">
        <v>39437</v>
      </c>
      <c r="AL448">
        <v>3.2052839997049887E-2</v>
      </c>
    </row>
    <row r="449" spans="1:38" x14ac:dyDescent="0.2">
      <c r="A449" s="25" t="s">
        <v>2192</v>
      </c>
      <c r="B449" s="114"/>
      <c r="C449" s="33">
        <v>49384.311999999998</v>
      </c>
      <c r="D449" s="33"/>
      <c r="E449">
        <f t="shared" si="88"/>
        <v>34935.104814620754</v>
      </c>
      <c r="F449">
        <f t="shared" si="85"/>
        <v>34935</v>
      </c>
      <c r="G449">
        <f t="shared" ref="G449:G480" si="94">C449-(C$7+F449*C$8)</f>
        <v>2.4494199999026023E-2</v>
      </c>
      <c r="I449">
        <f t="shared" si="93"/>
        <v>2.4494199999026023E-2</v>
      </c>
      <c r="P449">
        <f t="shared" si="91"/>
        <v>2.4988959397818603E-2</v>
      </c>
      <c r="Q449" s="7">
        <f t="shared" si="89"/>
        <v>34365.811999999998</v>
      </c>
      <c r="R449">
        <f t="shared" si="86"/>
        <v>2.447868626935949E-7</v>
      </c>
      <c r="S449">
        <v>0.1</v>
      </c>
      <c r="T449">
        <f t="shared" si="87"/>
        <v>2.4478686269359491E-8</v>
      </c>
      <c r="AA449">
        <v>51459</v>
      </c>
      <c r="AF449" t="s">
        <v>2163</v>
      </c>
      <c r="AG449">
        <v>51493</v>
      </c>
      <c r="AH449">
        <v>6.0851783535326831E-2</v>
      </c>
      <c r="AK449">
        <v>39650.5</v>
      </c>
      <c r="AL449">
        <v>3.309265999996569E-2</v>
      </c>
    </row>
    <row r="450" spans="1:38" x14ac:dyDescent="0.2">
      <c r="A450" s="25" t="s">
        <v>2192</v>
      </c>
      <c r="B450" s="114" t="s">
        <v>2212</v>
      </c>
      <c r="C450" s="33">
        <v>49393.311000000002</v>
      </c>
      <c r="D450" s="33"/>
      <c r="E450">
        <f t="shared" si="88"/>
        <v>34973.612982768514</v>
      </c>
      <c r="F450">
        <f t="shared" si="85"/>
        <v>34973.5</v>
      </c>
      <c r="G450">
        <f t="shared" si="94"/>
        <v>2.6403020005091093E-2</v>
      </c>
      <c r="I450">
        <f t="shared" si="93"/>
        <v>2.6403020005091093E-2</v>
      </c>
      <c r="P450">
        <f t="shared" si="91"/>
        <v>2.5054355546718293E-2</v>
      </c>
      <c r="Q450" s="7">
        <f t="shared" si="89"/>
        <v>34374.811000000002</v>
      </c>
      <c r="R450">
        <f t="shared" si="86"/>
        <v>1.8188958212780005E-6</v>
      </c>
      <c r="S450">
        <v>0.1</v>
      </c>
      <c r="T450">
        <f t="shared" si="87"/>
        <v>1.8188958212780006E-7</v>
      </c>
      <c r="AA450">
        <v>51459.5</v>
      </c>
      <c r="AB450">
        <v>-9.5200200012186542E-3</v>
      </c>
      <c r="AD450">
        <v>16685.5</v>
      </c>
      <c r="AE450">
        <v>-7.4411399982636794E-3</v>
      </c>
      <c r="AF450" t="s">
        <v>2097</v>
      </c>
      <c r="AG450">
        <v>51493.5</v>
      </c>
      <c r="AH450">
        <v>6.0859313562104944E-2</v>
      </c>
      <c r="AK450">
        <v>40079.5</v>
      </c>
      <c r="AL450">
        <v>2.9790939996019006E-2</v>
      </c>
    </row>
    <row r="451" spans="1:38" x14ac:dyDescent="0.2">
      <c r="A451" s="25" t="s">
        <v>2193</v>
      </c>
      <c r="B451" s="114" t="s">
        <v>2212</v>
      </c>
      <c r="C451" s="33">
        <v>49550.578000000001</v>
      </c>
      <c r="D451" s="33">
        <v>6.0000000000000001E-3</v>
      </c>
      <c r="E451">
        <f t="shared" si="88"/>
        <v>35646.583766198986</v>
      </c>
      <c r="F451">
        <f t="shared" si="85"/>
        <v>35646.5</v>
      </c>
      <c r="G451">
        <f t="shared" si="94"/>
        <v>1.9575379999878351E-2</v>
      </c>
      <c r="I451">
        <f t="shared" si="93"/>
        <v>1.9575379999878351E-2</v>
      </c>
      <c r="P451">
        <f t="shared" si="91"/>
        <v>2.6210595581802779E-2</v>
      </c>
      <c r="Q451" s="7">
        <f t="shared" si="89"/>
        <v>34532.078000000001</v>
      </c>
      <c r="R451">
        <f t="shared" si="86"/>
        <v>4.4026085818612736E-5</v>
      </c>
      <c r="S451">
        <v>0.1</v>
      </c>
      <c r="T451">
        <f t="shared" si="87"/>
        <v>4.4026085818612738E-6</v>
      </c>
      <c r="AA451">
        <v>51471.5</v>
      </c>
      <c r="AF451" t="s">
        <v>2097</v>
      </c>
      <c r="AG451">
        <v>51493.5</v>
      </c>
      <c r="AH451">
        <v>6.1013043428829405E-2</v>
      </c>
      <c r="AK451">
        <v>40306</v>
      </c>
      <c r="AL451">
        <v>3.7851920002140105E-2</v>
      </c>
    </row>
    <row r="452" spans="1:38" x14ac:dyDescent="0.2">
      <c r="A452" s="25" t="s">
        <v>2193</v>
      </c>
      <c r="B452" s="114"/>
      <c r="C452" s="33">
        <v>49558.417000000001</v>
      </c>
      <c r="D452" s="33">
        <v>5.0000000000000001E-3</v>
      </c>
      <c r="E452">
        <f t="shared" si="88"/>
        <v>35680.128107804732</v>
      </c>
      <c r="F452">
        <f t="shared" si="85"/>
        <v>35680</v>
      </c>
      <c r="G452">
        <f t="shared" si="94"/>
        <v>2.9937600003904663E-2</v>
      </c>
      <c r="I452">
        <f t="shared" si="93"/>
        <v>2.9937600003904663E-2</v>
      </c>
      <c r="P452">
        <f t="shared" si="91"/>
        <v>2.6268796455236706E-2</v>
      </c>
      <c r="Q452" s="7">
        <f t="shared" si="89"/>
        <v>34539.917000000001</v>
      </c>
      <c r="R452">
        <f t="shared" si="86"/>
        <v>1.346011947871859E-5</v>
      </c>
      <c r="S452">
        <v>0.1</v>
      </c>
      <c r="T452">
        <f t="shared" si="87"/>
        <v>1.3460119478718592E-6</v>
      </c>
      <c r="AA452">
        <v>51472</v>
      </c>
      <c r="AF452" t="s">
        <v>2163</v>
      </c>
      <c r="AG452">
        <v>51497</v>
      </c>
      <c r="AH452">
        <v>6.0902498706127517E-2</v>
      </c>
      <c r="AK452">
        <v>40387</v>
      </c>
      <c r="AL452">
        <v>3.5906839999370277E-2</v>
      </c>
    </row>
    <row r="453" spans="1:38" x14ac:dyDescent="0.2">
      <c r="A453" s="25" t="s">
        <v>2193</v>
      </c>
      <c r="B453" s="114" t="s">
        <v>2212</v>
      </c>
      <c r="C453" s="33">
        <v>49567.413999999997</v>
      </c>
      <c r="D453" s="33">
        <v>5.0000000000000001E-3</v>
      </c>
      <c r="E453">
        <f t="shared" si="88"/>
        <v>35718.627717630836</v>
      </c>
      <c r="F453">
        <f t="shared" si="85"/>
        <v>35718.5</v>
      </c>
      <c r="G453">
        <f t="shared" si="94"/>
        <v>2.9846419995010365E-2</v>
      </c>
      <c r="I453">
        <f t="shared" si="93"/>
        <v>2.9846419995010365E-2</v>
      </c>
      <c r="P453">
        <f t="shared" si="91"/>
        <v>2.6335759754257632E-2</v>
      </c>
      <c r="Q453" s="7">
        <f t="shared" si="89"/>
        <v>34548.913999999997</v>
      </c>
      <c r="R453">
        <f t="shared" si="86"/>
        <v>1.2324735326002034E-5</v>
      </c>
      <c r="S453">
        <v>0.1</v>
      </c>
      <c r="T453">
        <f t="shared" si="87"/>
        <v>1.2324735326002035E-6</v>
      </c>
      <c r="AA453">
        <v>51476</v>
      </c>
      <c r="AB453">
        <v>2.2678999957861379E-3</v>
      </c>
      <c r="AD453">
        <v>16997</v>
      </c>
      <c r="AE453">
        <v>-2.0879600051557645E-3</v>
      </c>
      <c r="AF453" t="s">
        <v>2163</v>
      </c>
      <c r="AG453">
        <v>51497.5</v>
      </c>
      <c r="AH453">
        <v>6.0863516191602685E-2</v>
      </c>
      <c r="AK453">
        <v>40472.5</v>
      </c>
      <c r="AL453">
        <v>3.7353700005041901E-2</v>
      </c>
    </row>
    <row r="454" spans="1:38" x14ac:dyDescent="0.2">
      <c r="A454" s="25" t="s">
        <v>2194</v>
      </c>
      <c r="B454" s="114"/>
      <c r="C454" s="33">
        <v>49631.328000000001</v>
      </c>
      <c r="D454" s="33">
        <v>5.0000000000000001E-3</v>
      </c>
      <c r="E454">
        <f t="shared" si="88"/>
        <v>35992.126001772951</v>
      </c>
      <c r="F454">
        <f t="shared" si="85"/>
        <v>35992</v>
      </c>
      <c r="G454">
        <f t="shared" si="94"/>
        <v>2.9445439999108203E-2</v>
      </c>
      <c r="I454">
        <f t="shared" si="93"/>
        <v>2.9445439999108203E-2</v>
      </c>
      <c r="P454">
        <f t="shared" si="91"/>
        <v>2.6813791251767582E-2</v>
      </c>
      <c r="Q454" s="7">
        <f t="shared" si="89"/>
        <v>34612.828000000001</v>
      </c>
      <c r="R454">
        <f t="shared" si="86"/>
        <v>6.9255751293794556E-6</v>
      </c>
      <c r="S454">
        <v>0.1</v>
      </c>
      <c r="T454">
        <f t="shared" si="87"/>
        <v>6.9255751293794561E-7</v>
      </c>
      <c r="AA454">
        <v>51476.5</v>
      </c>
      <c r="AF454" t="s">
        <v>2163</v>
      </c>
      <c r="AG454">
        <v>51497.5</v>
      </c>
      <c r="AH454">
        <v>6.0905185768206138E-2</v>
      </c>
      <c r="AK454">
        <v>40567</v>
      </c>
      <c r="AL454">
        <v>3.1584439995640423E-2</v>
      </c>
    </row>
    <row r="455" spans="1:38" x14ac:dyDescent="0.2">
      <c r="A455" s="25" t="s">
        <v>2194</v>
      </c>
      <c r="B455" s="114"/>
      <c r="C455" s="33">
        <v>49657.504000000001</v>
      </c>
      <c r="D455" s="33">
        <v>1E-3</v>
      </c>
      <c r="E455">
        <f t="shared" si="88"/>
        <v>36104.137315189466</v>
      </c>
      <c r="F455">
        <f t="shared" si="85"/>
        <v>36104</v>
      </c>
      <c r="G455">
        <f t="shared" si="94"/>
        <v>3.2089280000946019E-2</v>
      </c>
      <c r="I455">
        <f t="shared" si="93"/>
        <v>3.2089280000946019E-2</v>
      </c>
      <c r="P455">
        <f t="shared" si="91"/>
        <v>2.7010727730597581E-2</v>
      </c>
      <c r="Q455" s="7">
        <f t="shared" si="89"/>
        <v>34639.004000000001</v>
      </c>
      <c r="R455">
        <f t="shared" si="86"/>
        <v>2.5791693162661276E-5</v>
      </c>
      <c r="S455">
        <v>0.1</v>
      </c>
      <c r="T455">
        <f t="shared" si="87"/>
        <v>2.5791693162661279E-6</v>
      </c>
      <c r="AA455">
        <v>51480</v>
      </c>
      <c r="AF455" t="s">
        <v>2153</v>
      </c>
      <c r="AG455">
        <v>51498</v>
      </c>
      <c r="AH455">
        <v>6.0752716723072808E-2</v>
      </c>
      <c r="AK455">
        <v>40682</v>
      </c>
      <c r="AL455">
        <v>4.0156240000214893E-2</v>
      </c>
    </row>
    <row r="456" spans="1:38" x14ac:dyDescent="0.2">
      <c r="A456" s="25" t="s">
        <v>2194</v>
      </c>
      <c r="B456" s="114"/>
      <c r="C456" s="33">
        <v>49689.281000000003</v>
      </c>
      <c r="D456" s="33">
        <v>5.0000000000000001E-3</v>
      </c>
      <c r="E456">
        <f t="shared" si="88"/>
        <v>36240.116208314357</v>
      </c>
      <c r="F456">
        <f t="shared" si="85"/>
        <v>36240</v>
      </c>
      <c r="G456">
        <f t="shared" si="94"/>
        <v>2.7156800002558157E-2</v>
      </c>
      <c r="I456">
        <f t="shared" si="93"/>
        <v>2.7156800002558157E-2</v>
      </c>
      <c r="P456">
        <f t="shared" si="91"/>
        <v>2.7250786296158284E-2</v>
      </c>
      <c r="Q456" s="7">
        <f t="shared" si="89"/>
        <v>34670.781000000003</v>
      </c>
      <c r="R456">
        <f t="shared" si="86"/>
        <v>8.8334233846893879E-9</v>
      </c>
      <c r="S456">
        <v>0.1</v>
      </c>
      <c r="T456">
        <f t="shared" si="87"/>
        <v>8.8334233846893879E-10</v>
      </c>
      <c r="AA456">
        <v>51480.5</v>
      </c>
      <c r="AF456" t="s">
        <v>2097</v>
      </c>
      <c r="AG456">
        <v>51498</v>
      </c>
      <c r="AH456">
        <v>6.075593253626721E-2</v>
      </c>
      <c r="AK456">
        <v>40793</v>
      </c>
      <c r="AL456">
        <v>3.749076000531204E-2</v>
      </c>
    </row>
    <row r="457" spans="1:38" x14ac:dyDescent="0.2">
      <c r="A457" s="25" t="s">
        <v>2195</v>
      </c>
      <c r="B457" s="114" t="s">
        <v>2212</v>
      </c>
      <c r="C457" s="33">
        <v>49905.56</v>
      </c>
      <c r="D457" s="33">
        <v>3.0000000000000001E-3</v>
      </c>
      <c r="E457">
        <f t="shared" si="88"/>
        <v>37165.608829586177</v>
      </c>
      <c r="F457">
        <f t="shared" si="85"/>
        <v>37165.5</v>
      </c>
      <c r="G457">
        <f t="shared" si="94"/>
        <v>2.5432459995499812E-2</v>
      </c>
      <c r="I457">
        <f t="shared" si="93"/>
        <v>2.5432459995499812E-2</v>
      </c>
      <c r="P457">
        <f t="shared" si="91"/>
        <v>2.8911258747824381E-2</v>
      </c>
      <c r="Q457" s="7">
        <f t="shared" si="89"/>
        <v>34887.06</v>
      </c>
      <c r="R457">
        <f t="shared" si="86"/>
        <v>1.2102040759174978E-5</v>
      </c>
      <c r="S457">
        <v>0.1</v>
      </c>
      <c r="T457">
        <f t="shared" si="87"/>
        <v>1.210204075917498E-6</v>
      </c>
      <c r="AA457">
        <v>51484.5</v>
      </c>
      <c r="AF457" t="s">
        <v>2097</v>
      </c>
      <c r="AG457">
        <v>51501.5</v>
      </c>
      <c r="AH457">
        <v>6.0890325068612583E-2</v>
      </c>
      <c r="AK457">
        <v>40820.5</v>
      </c>
      <c r="AL457">
        <v>2.8997060006076936E-2</v>
      </c>
    </row>
    <row r="458" spans="1:38" x14ac:dyDescent="0.2">
      <c r="A458" s="25" t="s">
        <v>2196</v>
      </c>
      <c r="B458" s="114" t="s">
        <v>2212</v>
      </c>
      <c r="C458" s="33">
        <v>49918.417999999998</v>
      </c>
      <c r="D458" s="33">
        <v>5.0000000000000001E-3</v>
      </c>
      <c r="E458">
        <f t="shared" si="88"/>
        <v>37220.630279307668</v>
      </c>
      <c r="F458">
        <f t="shared" si="85"/>
        <v>37220.5</v>
      </c>
      <c r="G458">
        <f t="shared" si="94"/>
        <v>3.0445060001511592E-2</v>
      </c>
      <c r="I458">
        <f t="shared" si="93"/>
        <v>3.0445060001511592E-2</v>
      </c>
      <c r="P458">
        <f t="shared" si="91"/>
        <v>2.9011409444399998E-2</v>
      </c>
      <c r="Q458" s="7">
        <f t="shared" si="89"/>
        <v>34899.917999999998</v>
      </c>
      <c r="R458">
        <f t="shared" si="86"/>
        <v>2.0553539199063855E-6</v>
      </c>
      <c r="S458">
        <v>0.1</v>
      </c>
      <c r="T458">
        <f t="shared" si="87"/>
        <v>2.0553539199063855E-7</v>
      </c>
      <c r="AA458">
        <v>51485</v>
      </c>
      <c r="AB458">
        <v>-1.4736599987372756E-3</v>
      </c>
      <c r="AD458">
        <v>16997.5</v>
      </c>
      <c r="AE458">
        <v>-7.9332999957841821E-3</v>
      </c>
      <c r="AF458" t="s">
        <v>2163</v>
      </c>
      <c r="AG458">
        <v>51502</v>
      </c>
      <c r="AH458">
        <v>6.0757653729524463E-2</v>
      </c>
      <c r="AK458">
        <v>41097</v>
      </c>
      <c r="AL458">
        <v>4.0524039999581873E-2</v>
      </c>
    </row>
    <row r="459" spans="1:38" x14ac:dyDescent="0.2">
      <c r="A459" s="25" t="s">
        <v>2196</v>
      </c>
      <c r="B459" s="114"/>
      <c r="C459" s="33">
        <v>49967.374000000003</v>
      </c>
      <c r="D459" s="33">
        <v>5.0000000000000001E-3</v>
      </c>
      <c r="E459">
        <f t="shared" si="88"/>
        <v>37430.120876022971</v>
      </c>
      <c r="F459">
        <f t="shared" ref="F459:F473" si="95">+ROUND(2*E459,0)/2</f>
        <v>37430</v>
      </c>
      <c r="G459">
        <f t="shared" si="94"/>
        <v>2.8247600006579887E-2</v>
      </c>
      <c r="I459">
        <f t="shared" si="93"/>
        <v>2.8247600006579887E-2</v>
      </c>
      <c r="P459">
        <f t="shared" si="91"/>
        <v>2.939440636901558E-2</v>
      </c>
      <c r="Q459" s="7">
        <f t="shared" si="89"/>
        <v>34948.874000000003</v>
      </c>
      <c r="R459">
        <f t="shared" si="86"/>
        <v>1.3151648329229856E-6</v>
      </c>
      <c r="S459">
        <v>0.1</v>
      </c>
      <c r="T459">
        <f t="shared" si="87"/>
        <v>1.3151648329229855E-7</v>
      </c>
      <c r="AA459">
        <v>51488.5</v>
      </c>
      <c r="AF459" t="s">
        <v>2163</v>
      </c>
      <c r="AG459">
        <v>51502</v>
      </c>
      <c r="AH459">
        <v>6.0793307799031027E-2</v>
      </c>
      <c r="AK459">
        <v>41101</v>
      </c>
      <c r="AL459">
        <v>3.2761319998826366E-2</v>
      </c>
    </row>
    <row r="460" spans="1:38" x14ac:dyDescent="0.2">
      <c r="A460" s="25" t="s">
        <v>2197</v>
      </c>
      <c r="B460" s="114" t="s">
        <v>2212</v>
      </c>
      <c r="C460" s="33">
        <v>50001.373</v>
      </c>
      <c r="D460" s="33">
        <v>4.0000000000000001E-3</v>
      </c>
      <c r="E460">
        <f t="shared" si="88"/>
        <v>37575.608064472231</v>
      </c>
      <c r="F460">
        <f t="shared" si="95"/>
        <v>37575.5</v>
      </c>
      <c r="G460">
        <f t="shared" si="94"/>
        <v>2.5253660001908429E-2</v>
      </c>
      <c r="I460">
        <f t="shared" si="93"/>
        <v>2.5253660001908429E-2</v>
      </c>
      <c r="P460">
        <f t="shared" si="91"/>
        <v>2.9661812937256529E-2</v>
      </c>
      <c r="Q460" s="7">
        <f t="shared" si="89"/>
        <v>34982.873</v>
      </c>
      <c r="R460">
        <f t="shared" si="86"/>
        <v>1.9431812301418065E-5</v>
      </c>
      <c r="S460">
        <v>0.1</v>
      </c>
      <c r="T460">
        <f t="shared" si="87"/>
        <v>1.9431812301418066E-6</v>
      </c>
      <c r="AA460">
        <v>51489</v>
      </c>
      <c r="AF460" t="s">
        <v>2153</v>
      </c>
      <c r="AG460">
        <v>51502.5</v>
      </c>
      <c r="AH460">
        <v>6.0883508464030456E-2</v>
      </c>
      <c r="AK460">
        <v>41641.5</v>
      </c>
      <c r="AL460">
        <v>3.2948780004517175E-2</v>
      </c>
    </row>
    <row r="461" spans="1:38" x14ac:dyDescent="0.2">
      <c r="A461" s="25" t="s">
        <v>2196</v>
      </c>
      <c r="B461" s="114" t="s">
        <v>2212</v>
      </c>
      <c r="C461" s="33">
        <v>50006.284</v>
      </c>
      <c r="D461" s="33">
        <v>4.0000000000000001E-3</v>
      </c>
      <c r="E461">
        <f t="shared" si="88"/>
        <v>37596.623023220265</v>
      </c>
      <c r="F461">
        <f t="shared" si="95"/>
        <v>37596.5</v>
      </c>
      <c r="G461">
        <f t="shared" si="94"/>
        <v>2.8749379998771474E-2</v>
      </c>
      <c r="I461">
        <f t="shared" si="93"/>
        <v>2.8749379998771474E-2</v>
      </c>
      <c r="P461">
        <f t="shared" si="91"/>
        <v>2.9700503220303633E-2</v>
      </c>
      <c r="Q461" s="7">
        <f t="shared" si="89"/>
        <v>34987.784</v>
      </c>
      <c r="R461">
        <f t="shared" si="86"/>
        <v>9.0463538253771209E-7</v>
      </c>
      <c r="S461">
        <v>0.1</v>
      </c>
      <c r="T461">
        <f t="shared" si="87"/>
        <v>9.0463538253771217E-8</v>
      </c>
      <c r="AA461">
        <v>51493</v>
      </c>
      <c r="AB461">
        <v>5.8309999440098181E-4</v>
      </c>
      <c r="AD461">
        <v>18798.5</v>
      </c>
      <c r="AE461">
        <v>5.1520199995138682E-3</v>
      </c>
      <c r="AF461" t="s">
        <v>2163</v>
      </c>
      <c r="AG461">
        <v>51506</v>
      </c>
      <c r="AH461">
        <v>6.078689682908589E-2</v>
      </c>
      <c r="AK461">
        <v>42432</v>
      </c>
      <c r="AL461">
        <v>2.9466240004694555E-2</v>
      </c>
    </row>
    <row r="462" spans="1:38" x14ac:dyDescent="0.2">
      <c r="A462" s="25" t="s">
        <v>2197</v>
      </c>
      <c r="B462" s="114"/>
      <c r="C462" s="33">
        <v>50040.290999999997</v>
      </c>
      <c r="D462" s="33">
        <v>4.0000000000000001E-3</v>
      </c>
      <c r="E462">
        <f t="shared" si="88"/>
        <v>37742.144444956029</v>
      </c>
      <c r="F462">
        <f t="shared" si="95"/>
        <v>37742</v>
      </c>
      <c r="G462">
        <f t="shared" si="94"/>
        <v>3.375543999572983E-2</v>
      </c>
      <c r="I462">
        <f t="shared" si="93"/>
        <v>3.375543999572983E-2</v>
      </c>
      <c r="P462">
        <f t="shared" si="91"/>
        <v>2.9969233431429595E-2</v>
      </c>
      <c r="Q462" s="7">
        <f t="shared" si="89"/>
        <v>35021.790999999997</v>
      </c>
      <c r="R462">
        <f t="shared" ref="R462:R525" si="96">+(P462-G462)^2</f>
        <v>1.4335360147550192E-5</v>
      </c>
      <c r="S462">
        <v>0.1</v>
      </c>
      <c r="T462">
        <f t="shared" ref="T462:T525" si="97">+S462*R462</f>
        <v>1.4335360147550192E-6</v>
      </c>
      <c r="AA462">
        <v>51493</v>
      </c>
      <c r="AF462" t="s">
        <v>2163</v>
      </c>
      <c r="AG462">
        <v>51506</v>
      </c>
      <c r="AH462">
        <v>6.0818472040409688E-2</v>
      </c>
      <c r="AK462">
        <v>42457.5</v>
      </c>
      <c r="AL462">
        <v>3.6353900002723094E-2</v>
      </c>
    </row>
    <row r="463" spans="1:38" x14ac:dyDescent="0.2">
      <c r="A463" s="25" t="s">
        <v>2197</v>
      </c>
      <c r="B463" s="114"/>
      <c r="C463" s="33">
        <v>50054.311999999998</v>
      </c>
      <c r="D463" s="33">
        <v>4.0000000000000001E-3</v>
      </c>
      <c r="E463">
        <f t="shared" si="88"/>
        <v>37802.142558701948</v>
      </c>
      <c r="F463">
        <f t="shared" si="95"/>
        <v>37802</v>
      </c>
      <c r="G463">
        <f t="shared" si="94"/>
        <v>3.331464000075357E-2</v>
      </c>
      <c r="I463">
        <f t="shared" si="93"/>
        <v>3.331464000075357E-2</v>
      </c>
      <c r="P463">
        <f t="shared" si="91"/>
        <v>3.0080386855680017E-2</v>
      </c>
      <c r="Q463" s="7">
        <f t="shared" si="89"/>
        <v>35035.811999999998</v>
      </c>
      <c r="R463">
        <f t="shared" si="96"/>
        <v>1.0460393406418172E-5</v>
      </c>
      <c r="S463">
        <v>0.1</v>
      </c>
      <c r="T463">
        <f t="shared" si="97"/>
        <v>1.0460393406418172E-6</v>
      </c>
      <c r="AA463">
        <v>51493.5</v>
      </c>
      <c r="AF463" t="s">
        <v>2097</v>
      </c>
      <c r="AG463">
        <v>51506.5</v>
      </c>
      <c r="AH463">
        <v>6.0831557631900068E-2</v>
      </c>
      <c r="AK463">
        <v>42457.5</v>
      </c>
      <c r="AL463">
        <v>3.7553900001512375E-2</v>
      </c>
    </row>
    <row r="464" spans="1:38" x14ac:dyDescent="0.2">
      <c r="A464" s="25" t="s">
        <v>2197</v>
      </c>
      <c r="B464" s="114"/>
      <c r="C464" s="33">
        <v>50099.41</v>
      </c>
      <c r="D464" s="33">
        <v>4.0000000000000001E-3</v>
      </c>
      <c r="E464">
        <f t="shared" si="88"/>
        <v>37995.124153004319</v>
      </c>
      <c r="F464">
        <f t="shared" si="95"/>
        <v>37995</v>
      </c>
      <c r="G464">
        <f t="shared" si="94"/>
        <v>2.9013400002440903E-2</v>
      </c>
      <c r="I464">
        <f t="shared" si="93"/>
        <v>2.9013400002440903E-2</v>
      </c>
      <c r="P464">
        <f t="shared" si="91"/>
        <v>3.0439264326131317E-2</v>
      </c>
      <c r="Q464" s="7">
        <f t="shared" si="89"/>
        <v>35080.910000000003</v>
      </c>
      <c r="R464">
        <f t="shared" si="96"/>
        <v>2.0330890695731208E-6</v>
      </c>
      <c r="S464">
        <v>0.1</v>
      </c>
      <c r="T464">
        <f t="shared" si="97"/>
        <v>2.033089069573121E-7</v>
      </c>
      <c r="AA464">
        <v>51493.5</v>
      </c>
      <c r="AF464" t="s">
        <v>2153</v>
      </c>
      <c r="AG464">
        <v>51506.5</v>
      </c>
      <c r="AH464">
        <v>6.0880496574100107E-2</v>
      </c>
      <c r="AK464">
        <v>42458</v>
      </c>
      <c r="AL464">
        <v>3.7008560000685975E-2</v>
      </c>
    </row>
    <row r="465" spans="1:38" x14ac:dyDescent="0.2">
      <c r="A465" s="25" t="s">
        <v>2197</v>
      </c>
      <c r="B465" s="114"/>
      <c r="C465" s="33">
        <v>50110.387000000002</v>
      </c>
      <c r="D465" s="33">
        <v>4.0000000000000001E-3</v>
      </c>
      <c r="E465">
        <f t="shared" si="88"/>
        <v>38042.096501238317</v>
      </c>
      <c r="F465">
        <f t="shared" si="95"/>
        <v>38042</v>
      </c>
      <c r="G465">
        <f t="shared" si="94"/>
        <v>2.2551440000825096E-2</v>
      </c>
      <c r="I465">
        <f t="shared" si="93"/>
        <v>2.2551440000825096E-2</v>
      </c>
      <c r="P465">
        <f t="shared" si="91"/>
        <v>3.0526967515267386E-2</v>
      </c>
      <c r="Q465" s="7">
        <f t="shared" si="89"/>
        <v>35091.887000000002</v>
      </c>
      <c r="R465">
        <f t="shared" si="96"/>
        <v>6.3609039133626021E-5</v>
      </c>
      <c r="S465">
        <v>0.1</v>
      </c>
      <c r="T465">
        <f t="shared" si="97"/>
        <v>6.3609039133626026E-6</v>
      </c>
      <c r="AA465">
        <v>51497</v>
      </c>
      <c r="AF465" t="s">
        <v>2153</v>
      </c>
      <c r="AG465">
        <v>51514.5</v>
      </c>
      <c r="AH465">
        <v>6.0884668499056716E-2</v>
      </c>
      <c r="AK465">
        <v>42475.5</v>
      </c>
      <c r="AL465">
        <v>3.7321659998269752E-2</v>
      </c>
    </row>
    <row r="466" spans="1:38" x14ac:dyDescent="0.2">
      <c r="A466" s="25" t="s">
        <v>2198</v>
      </c>
      <c r="B466" s="114"/>
      <c r="C466" s="33">
        <v>50244.536999999997</v>
      </c>
      <c r="D466" s="33">
        <v>3.0000000000000001E-3</v>
      </c>
      <c r="E466">
        <f t="shared" si="88"/>
        <v>38616.145924176337</v>
      </c>
      <c r="F466">
        <f t="shared" si="95"/>
        <v>38616</v>
      </c>
      <c r="G466">
        <f t="shared" si="94"/>
        <v>3.410111999255605E-2</v>
      </c>
      <c r="I466">
        <f t="shared" si="93"/>
        <v>3.410111999255605E-2</v>
      </c>
      <c r="P466">
        <f t="shared" si="91"/>
        <v>3.1607803977929033E-2</v>
      </c>
      <c r="Q466" s="7">
        <f t="shared" si="89"/>
        <v>35226.036999999997</v>
      </c>
      <c r="R466">
        <f t="shared" si="96"/>
        <v>6.2166247487955523E-6</v>
      </c>
      <c r="S466">
        <v>0.1</v>
      </c>
      <c r="T466">
        <f t="shared" si="97"/>
        <v>6.2166247487955525E-7</v>
      </c>
      <c r="AA466">
        <v>51497.5</v>
      </c>
      <c r="AF466" t="s">
        <v>2097</v>
      </c>
      <c r="AG466">
        <v>51515</v>
      </c>
      <c r="AH466">
        <v>6.0833935982373077E-2</v>
      </c>
      <c r="AK466">
        <v>42476</v>
      </c>
      <c r="AL466">
        <v>3.6576320002495777E-2</v>
      </c>
    </row>
    <row r="467" spans="1:38" x14ac:dyDescent="0.2">
      <c r="A467" s="25" t="s">
        <v>2199</v>
      </c>
      <c r="B467" s="114" t="s">
        <v>2212</v>
      </c>
      <c r="C467" s="33">
        <v>50250.487000000001</v>
      </c>
      <c r="D467" s="33">
        <v>4.0000000000000001E-3</v>
      </c>
      <c r="E467">
        <f t="shared" si="88"/>
        <v>38641.606931008122</v>
      </c>
      <c r="F467">
        <f t="shared" si="95"/>
        <v>38641.5</v>
      </c>
      <c r="G467">
        <f t="shared" si="94"/>
        <v>2.4988780001876876E-2</v>
      </c>
      <c r="I467">
        <f t="shared" si="93"/>
        <v>2.4988780001876876E-2</v>
      </c>
      <c r="P467">
        <f t="shared" si="91"/>
        <v>3.165623786316546E-2</v>
      </c>
      <c r="Q467" s="7">
        <f t="shared" si="89"/>
        <v>35231.987000000001</v>
      </c>
      <c r="R467">
        <f t="shared" si="96"/>
        <v>4.4454994332058935E-5</v>
      </c>
      <c r="S467">
        <v>0.1</v>
      </c>
      <c r="T467">
        <f t="shared" si="97"/>
        <v>4.4454994332058934E-6</v>
      </c>
      <c r="AA467">
        <v>51497.5</v>
      </c>
      <c r="AF467" t="s">
        <v>2153</v>
      </c>
      <c r="AG467">
        <v>51519</v>
      </c>
      <c r="AH467">
        <v>6.085933403664967E-2</v>
      </c>
      <c r="AK467">
        <v>42543</v>
      </c>
      <c r="AL467">
        <v>3.69007600020268E-2</v>
      </c>
    </row>
    <row r="468" spans="1:38" x14ac:dyDescent="0.2">
      <c r="A468" s="25" t="s">
        <v>2199</v>
      </c>
      <c r="B468" s="114" t="s">
        <v>2212</v>
      </c>
      <c r="C468" s="33">
        <v>50251.427000000003</v>
      </c>
      <c r="D468" s="33">
        <v>3.0000000000000001E-3</v>
      </c>
      <c r="E468">
        <f t="shared" si="88"/>
        <v>38645.629342171473</v>
      </c>
      <c r="F468">
        <f t="shared" si="95"/>
        <v>38645.5</v>
      </c>
      <c r="G468">
        <f t="shared" si="94"/>
        <v>3.0226060007407796E-2</v>
      </c>
      <c r="I468">
        <f t="shared" si="93"/>
        <v>3.0226060007407796E-2</v>
      </c>
      <c r="P468">
        <f t="shared" si="91"/>
        <v>3.1663838558992539E-2</v>
      </c>
      <c r="Q468" s="7">
        <f t="shared" si="89"/>
        <v>35232.927000000003</v>
      </c>
      <c r="R468">
        <f t="shared" si="96"/>
        <v>2.0672071633971239E-6</v>
      </c>
      <c r="S468">
        <v>0.1</v>
      </c>
      <c r="T468">
        <f t="shared" si="97"/>
        <v>2.067207163397124E-7</v>
      </c>
      <c r="AA468">
        <v>51498</v>
      </c>
      <c r="AF468" t="s">
        <v>2153</v>
      </c>
      <c r="AG468">
        <v>51522.5</v>
      </c>
      <c r="AH468">
        <v>6.1021253364742734E-2</v>
      </c>
      <c r="AK468">
        <v>42543.5</v>
      </c>
      <c r="AL468">
        <v>3.7855419999687001E-2</v>
      </c>
    </row>
    <row r="469" spans="1:38" x14ac:dyDescent="0.2">
      <c r="A469" s="25" t="s">
        <v>2198</v>
      </c>
      <c r="B469" s="114"/>
      <c r="C469" s="33">
        <v>50285.430999999997</v>
      </c>
      <c r="D469" s="33">
        <v>5.0000000000000001E-3</v>
      </c>
      <c r="E469">
        <f t="shared" ref="E469:E532" si="98">(C469-C$7)/C$8</f>
        <v>38791.137926424781</v>
      </c>
      <c r="F469">
        <f t="shared" si="95"/>
        <v>38791</v>
      </c>
      <c r="G469">
        <f t="shared" si="94"/>
        <v>3.2232119992841035E-2</v>
      </c>
      <c r="I469">
        <f t="shared" si="93"/>
        <v>3.2232119992841035E-2</v>
      </c>
      <c r="P469">
        <f t="shared" si="91"/>
        <v>3.1940908117784467E-2</v>
      </c>
      <c r="Q469" s="7">
        <f t="shared" ref="Q469:Q532" si="99">+C469-15018.5</f>
        <v>35266.930999999997</v>
      </c>
      <c r="R469">
        <f t="shared" si="96"/>
        <v>8.4804356173962413E-8</v>
      </c>
      <c r="S469">
        <v>0.1</v>
      </c>
      <c r="T469">
        <f t="shared" si="97"/>
        <v>8.4804356173962423E-9</v>
      </c>
      <c r="AA469">
        <v>51498</v>
      </c>
      <c r="AF469" t="s">
        <v>2163</v>
      </c>
      <c r="AG469">
        <v>51523</v>
      </c>
      <c r="AH469">
        <v>6.0891117529536132E-2</v>
      </c>
      <c r="AK469">
        <v>42544</v>
      </c>
      <c r="AL469">
        <v>3.6910079994413536E-2</v>
      </c>
    </row>
    <row r="470" spans="1:38" x14ac:dyDescent="0.2">
      <c r="A470" s="25" t="s">
        <v>2200</v>
      </c>
      <c r="B470" s="114" t="s">
        <v>2212</v>
      </c>
      <c r="C470" s="33">
        <v>50313.360999999997</v>
      </c>
      <c r="D470" s="33">
        <v>4.0000000000000001E-3</v>
      </c>
      <c r="E470">
        <f t="shared" si="98"/>
        <v>38910.654887905657</v>
      </c>
      <c r="F470">
        <f t="shared" si="95"/>
        <v>38910.5</v>
      </c>
      <c r="G470">
        <f t="shared" si="94"/>
        <v>3.6195859996951185E-2</v>
      </c>
      <c r="I470">
        <f t="shared" si="93"/>
        <v>3.6195859996951185E-2</v>
      </c>
      <c r="P470">
        <f t="shared" si="91"/>
        <v>3.2169332087090843E-2</v>
      </c>
      <c r="Q470" s="7">
        <f t="shared" si="99"/>
        <v>35294.860999999997</v>
      </c>
      <c r="R470">
        <f t="shared" si="96"/>
        <v>1.6212927008884294E-5</v>
      </c>
      <c r="S470">
        <v>0.1</v>
      </c>
      <c r="T470">
        <f t="shared" si="97"/>
        <v>1.6212927008884294E-6</v>
      </c>
      <c r="AA470">
        <v>51501.5</v>
      </c>
      <c r="AF470" t="s">
        <v>2163</v>
      </c>
      <c r="AG470">
        <v>51523.5</v>
      </c>
      <c r="AH470">
        <v>6.096078893460799E-2</v>
      </c>
      <c r="AK470">
        <v>42582</v>
      </c>
      <c r="AL470">
        <v>3.7664240000594873E-2</v>
      </c>
    </row>
    <row r="471" spans="1:38" x14ac:dyDescent="0.2">
      <c r="A471" s="25" t="s">
        <v>2200</v>
      </c>
      <c r="B471" s="114"/>
      <c r="C471" s="33">
        <v>50335.675999999999</v>
      </c>
      <c r="D471" s="33">
        <v>4.0000000000000001E-3</v>
      </c>
      <c r="E471">
        <f t="shared" si="98"/>
        <v>39006.144361426821</v>
      </c>
      <c r="F471">
        <f t="shared" si="95"/>
        <v>39006</v>
      </c>
      <c r="G471">
        <f t="shared" si="94"/>
        <v>3.3735919998434838E-2</v>
      </c>
      <c r="I471">
        <f t="shared" si="93"/>
        <v>3.3735919998434838E-2</v>
      </c>
      <c r="P471">
        <f t="shared" si="91"/>
        <v>3.2352441038594311E-2</v>
      </c>
      <c r="Q471" s="7">
        <f t="shared" si="99"/>
        <v>35317.175999999999</v>
      </c>
      <c r="R471">
        <f t="shared" si="96"/>
        <v>1.9140140323214264E-6</v>
      </c>
      <c r="S471">
        <v>0.1</v>
      </c>
      <c r="T471">
        <f t="shared" si="97"/>
        <v>1.9140140323214265E-7</v>
      </c>
      <c r="AA471">
        <v>51502</v>
      </c>
      <c r="AB471">
        <v>9.5284799972432666E-3</v>
      </c>
      <c r="AD471">
        <v>23266.5</v>
      </c>
      <c r="AE471">
        <v>3.1937800013110973E-3</v>
      </c>
      <c r="AF471" t="s">
        <v>2097</v>
      </c>
      <c r="AG471">
        <v>51527</v>
      </c>
      <c r="AH471">
        <v>6.0918211034731939E-2</v>
      </c>
      <c r="AK471">
        <v>42808.5</v>
      </c>
      <c r="AL471">
        <v>4.192522000084864E-2</v>
      </c>
    </row>
    <row r="472" spans="1:38" x14ac:dyDescent="0.2">
      <c r="A472" s="25" t="s">
        <v>2199</v>
      </c>
      <c r="B472" s="114"/>
      <c r="C472" s="33">
        <v>50343.387999999999</v>
      </c>
      <c r="D472" s="33">
        <v>2E-3</v>
      </c>
      <c r="E472">
        <f t="shared" si="98"/>
        <v>39039.145249609435</v>
      </c>
      <c r="F472">
        <f t="shared" si="95"/>
        <v>39039</v>
      </c>
      <c r="G472">
        <f t="shared" si="94"/>
        <v>3.3943479997105896E-2</v>
      </c>
      <c r="I472">
        <f t="shared" si="93"/>
        <v>3.3943479997105896E-2</v>
      </c>
      <c r="P472">
        <f t="shared" si="91"/>
        <v>3.2415830134752674E-2</v>
      </c>
      <c r="Q472" s="7">
        <f t="shared" si="99"/>
        <v>35324.887999999999</v>
      </c>
      <c r="R472">
        <f t="shared" si="96"/>
        <v>2.3337141019478197E-6</v>
      </c>
      <c r="S472">
        <v>0.1</v>
      </c>
      <c r="T472">
        <f t="shared" si="97"/>
        <v>2.3337141019478199E-7</v>
      </c>
      <c r="AA472">
        <v>51502</v>
      </c>
      <c r="AB472">
        <v>2.4584600032540038E-3</v>
      </c>
      <c r="AD472">
        <v>23477</v>
      </c>
      <c r="AE472">
        <v>8.4656399994855747E-3</v>
      </c>
      <c r="AF472" t="s">
        <v>2153</v>
      </c>
      <c r="AG472">
        <v>51527.5</v>
      </c>
      <c r="AH472">
        <v>6.0903655561560299E-2</v>
      </c>
      <c r="AK472">
        <v>43853</v>
      </c>
      <c r="AL472">
        <v>4.1409960002056323E-2</v>
      </c>
    </row>
    <row r="473" spans="1:38" x14ac:dyDescent="0.2">
      <c r="A473" s="25" t="s">
        <v>2200</v>
      </c>
      <c r="B473" s="114" t="s">
        <v>2212</v>
      </c>
      <c r="C473" s="33">
        <v>50370.381000000001</v>
      </c>
      <c r="D473" s="33">
        <v>4.0000000000000001E-3</v>
      </c>
      <c r="E473">
        <f t="shared" si="98"/>
        <v>39154.652637409425</v>
      </c>
      <c r="F473">
        <f t="shared" si="95"/>
        <v>39154.5</v>
      </c>
      <c r="G473">
        <f t="shared" si="94"/>
        <v>3.5669939999934286E-2</v>
      </c>
      <c r="I473">
        <f t="shared" si="93"/>
        <v>3.5669939999934286E-2</v>
      </c>
      <c r="P473">
        <f t="shared" si="91"/>
        <v>3.2638160538675416E-2</v>
      </c>
      <c r="Q473" s="7">
        <f t="shared" si="99"/>
        <v>35351.881000000001</v>
      </c>
      <c r="R473">
        <f t="shared" si="96"/>
        <v>9.1916867017111218E-6</v>
      </c>
      <c r="S473">
        <v>0.1</v>
      </c>
      <c r="T473">
        <f t="shared" si="97"/>
        <v>9.1916867017111218E-7</v>
      </c>
      <c r="AA473">
        <v>51502.5</v>
      </c>
      <c r="AB473">
        <v>1.0876799933612347E-3</v>
      </c>
      <c r="AD473">
        <v>23481.5</v>
      </c>
      <c r="AE473">
        <v>7.7675799984717742E-3</v>
      </c>
      <c r="AF473" t="s">
        <v>2163</v>
      </c>
      <c r="AG473">
        <v>51528</v>
      </c>
      <c r="AH473">
        <v>6.091899373132037E-2</v>
      </c>
      <c r="AK473">
        <v>45049</v>
      </c>
      <c r="AL473">
        <v>4.4296680003753863E-2</v>
      </c>
    </row>
    <row r="474" spans="1:38" x14ac:dyDescent="0.2">
      <c r="A474" s="196" t="s">
        <v>384</v>
      </c>
      <c r="B474" s="210" t="s">
        <v>385</v>
      </c>
      <c r="C474" s="195">
        <v>50372.354299999999</v>
      </c>
      <c r="D474" s="197">
        <v>1.2999999999999999E-3</v>
      </c>
      <c r="E474">
        <f t="shared" si="98"/>
        <v>39163.096705439857</v>
      </c>
      <c r="F474" s="53">
        <f>+ROUND(2*E474,0)/2-0.5</f>
        <v>39162.5</v>
      </c>
      <c r="G474">
        <f t="shared" si="94"/>
        <v>0.13944449999689823</v>
      </c>
      <c r="O474">
        <f ca="1">+C$11+C$12*F474</f>
        <v>3.0406319051108049E-2</v>
      </c>
      <c r="P474">
        <f t="shared" si="91"/>
        <v>3.2653587038269934E-2</v>
      </c>
      <c r="Q474" s="7">
        <f t="shared" si="99"/>
        <v>35353.854299999999</v>
      </c>
      <c r="R474">
        <f t="shared" si="96"/>
        <v>1.1404299090537327E-2</v>
      </c>
      <c r="S474">
        <v>1</v>
      </c>
      <c r="T474">
        <f t="shared" si="97"/>
        <v>1.1404299090537327E-2</v>
      </c>
      <c r="U474">
        <f>G474</f>
        <v>0.13944449999689823</v>
      </c>
      <c r="AA474">
        <v>51506</v>
      </c>
      <c r="AB474">
        <v>3.5768599991570227E-3</v>
      </c>
      <c r="AD474">
        <v>23482</v>
      </c>
      <c r="AE474">
        <v>8.5322400045697577E-3</v>
      </c>
      <c r="AF474" t="s">
        <v>2163</v>
      </c>
      <c r="AG474">
        <v>51531.5</v>
      </c>
      <c r="AH474">
        <v>6.0906636470463127E-2</v>
      </c>
      <c r="AK474">
        <v>45090</v>
      </c>
      <c r="AL474">
        <v>4.1638800001237541E-2</v>
      </c>
    </row>
    <row r="475" spans="1:38" x14ac:dyDescent="0.2">
      <c r="A475" s="196" t="s">
        <v>384</v>
      </c>
      <c r="B475" s="210" t="s">
        <v>385</v>
      </c>
      <c r="C475" s="195">
        <v>50375.3845</v>
      </c>
      <c r="D475" s="197">
        <v>1.4E-3</v>
      </c>
      <c r="E475">
        <f t="shared" si="98"/>
        <v>39176.063418532569</v>
      </c>
      <c r="F475" s="53">
        <f>+ROUND(2*E475,0)/2-0.5</f>
        <v>39175.5</v>
      </c>
      <c r="G475">
        <f t="shared" si="94"/>
        <v>0.13166566000290914</v>
      </c>
      <c r="O475">
        <f ca="1">+C$11+C$12*F475</f>
        <v>3.0440436759562914E-2</v>
      </c>
      <c r="P475">
        <f t="shared" si="91"/>
        <v>3.2678662558177494E-2</v>
      </c>
      <c r="Q475" s="7">
        <f t="shared" si="99"/>
        <v>35356.8845</v>
      </c>
      <c r="R475">
        <f t="shared" si="96"/>
        <v>9.7984256631233075E-3</v>
      </c>
      <c r="S475">
        <v>1</v>
      </c>
      <c r="T475">
        <f t="shared" si="97"/>
        <v>9.7984256631233075E-3</v>
      </c>
      <c r="U475">
        <f>G475</f>
        <v>0.13166566000290914</v>
      </c>
      <c r="AA475">
        <v>53270.5</v>
      </c>
      <c r="AB475">
        <v>9.4163399990065955E-3</v>
      </c>
      <c r="AC475" t="s">
        <v>2101</v>
      </c>
      <c r="AD475">
        <v>25230</v>
      </c>
      <c r="AE475">
        <v>1.5543599998636637E-2</v>
      </c>
    </row>
    <row r="476" spans="1:38" x14ac:dyDescent="0.2">
      <c r="A476" s="25" t="s">
        <v>2199</v>
      </c>
      <c r="B476" s="114"/>
      <c r="C476" s="33">
        <v>50423.307999999997</v>
      </c>
      <c r="D476" s="33">
        <v>6.0000000000000001E-3</v>
      </c>
      <c r="E476">
        <f t="shared" si="98"/>
        <v>39381.135781709381</v>
      </c>
      <c r="F476">
        <f t="shared" ref="F476:F518" si="100">+ROUND(2*E476,0)/2</f>
        <v>39381</v>
      </c>
      <c r="G476">
        <f t="shared" si="94"/>
        <v>3.1730919996334706E-2</v>
      </c>
      <c r="I476">
        <f>+G476</f>
        <v>3.1730919996334706E-2</v>
      </c>
      <c r="P476">
        <f t="shared" si="91"/>
        <v>3.3076275328863328E-2</v>
      </c>
      <c r="Q476" s="7">
        <f t="shared" si="99"/>
        <v>35404.807999999997</v>
      </c>
      <c r="R476">
        <f t="shared" si="96"/>
        <v>1.8099809707631996E-6</v>
      </c>
      <c r="S476">
        <v>0.1</v>
      </c>
      <c r="T476">
        <f t="shared" si="97"/>
        <v>1.8099809707631997E-7</v>
      </c>
      <c r="AA476">
        <v>51506</v>
      </c>
      <c r="AB476">
        <v>7.7675799984717742E-3</v>
      </c>
      <c r="AD476">
        <v>26556.5</v>
      </c>
      <c r="AE476">
        <v>9.8565799999050796E-3</v>
      </c>
      <c r="AF476" t="s">
        <v>2097</v>
      </c>
      <c r="AG476">
        <v>51531.5</v>
      </c>
      <c r="AH476">
        <v>6.0916848691704217E-2</v>
      </c>
      <c r="AK476">
        <v>45090.5</v>
      </c>
      <c r="AL476">
        <v>-5.6406540003081318E-2</v>
      </c>
    </row>
    <row r="477" spans="1:38" x14ac:dyDescent="0.2">
      <c r="A477" s="160" t="s">
        <v>1328</v>
      </c>
      <c r="B477" s="161" t="s">
        <v>2215</v>
      </c>
      <c r="C477" s="160">
        <v>50431.953999999998</v>
      </c>
      <c r="D477" s="160" t="s">
        <v>18</v>
      </c>
      <c r="E477">
        <f t="shared" si="98"/>
        <v>39418.13340609047</v>
      </c>
      <c r="F477">
        <f t="shared" si="100"/>
        <v>39418</v>
      </c>
      <c r="G477">
        <f t="shared" si="94"/>
        <v>3.1175759999314323E-2</v>
      </c>
      <c r="K477">
        <f>G477</f>
        <v>3.1175759999314323E-2</v>
      </c>
      <c r="O477">
        <f ca="1">+C$11+C$12*F477</f>
        <v>3.1076863244201544E-2</v>
      </c>
      <c r="P477">
        <f t="shared" si="91"/>
        <v>3.3148110095192883E-2</v>
      </c>
      <c r="Q477" s="7">
        <f t="shared" si="99"/>
        <v>35413.453999999998</v>
      </c>
      <c r="R477">
        <f t="shared" si="96"/>
        <v>3.8901649007121639E-6</v>
      </c>
      <c r="S477">
        <v>1</v>
      </c>
      <c r="T477">
        <f t="shared" si="97"/>
        <v>3.8901649007121639E-6</v>
      </c>
      <c r="AA477">
        <v>53271</v>
      </c>
      <c r="AB477">
        <v>1.5543599998636637E-2</v>
      </c>
      <c r="AD477">
        <v>27888</v>
      </c>
      <c r="AE477">
        <v>1.2716160003037658E-2</v>
      </c>
    </row>
    <row r="478" spans="1:38" x14ac:dyDescent="0.2">
      <c r="A478" s="25" t="s">
        <v>2199</v>
      </c>
      <c r="B478" s="114"/>
      <c r="C478" s="33">
        <v>50436.394999999997</v>
      </c>
      <c r="D478" s="33">
        <v>4.0000000000000001E-3</v>
      </c>
      <c r="E478">
        <f t="shared" si="98"/>
        <v>39437.137159256832</v>
      </c>
      <c r="F478">
        <f t="shared" si="100"/>
        <v>39437</v>
      </c>
      <c r="G478">
        <f t="shared" si="94"/>
        <v>3.2052839997049887E-2</v>
      </c>
      <c r="I478">
        <f>+G478</f>
        <v>3.2052839997049887E-2</v>
      </c>
      <c r="P478">
        <f t="shared" si="91"/>
        <v>3.318502728577917E-2</v>
      </c>
      <c r="Q478" s="7">
        <f t="shared" si="99"/>
        <v>35417.894999999997</v>
      </c>
      <c r="R478">
        <f t="shared" si="96"/>
        <v>1.2818480567601655E-6</v>
      </c>
      <c r="S478">
        <v>0.1</v>
      </c>
      <c r="T478">
        <f t="shared" si="97"/>
        <v>1.2818480567601656E-7</v>
      </c>
      <c r="AB478">
        <v>1.2503400001151022E-2</v>
      </c>
      <c r="AD478">
        <v>28170</v>
      </c>
      <c r="AE478">
        <v>1.8944400006148499E-2</v>
      </c>
    </row>
    <row r="479" spans="1:38" x14ac:dyDescent="0.2">
      <c r="A479" s="160" t="s">
        <v>1328</v>
      </c>
      <c r="B479" s="161" t="s">
        <v>2215</v>
      </c>
      <c r="C479" s="160">
        <v>50439.902000000002</v>
      </c>
      <c r="D479" s="160" t="s">
        <v>18</v>
      </c>
      <c r="E479">
        <f t="shared" si="98"/>
        <v>39452.144176224749</v>
      </c>
      <c r="F479">
        <f t="shared" si="100"/>
        <v>39452</v>
      </c>
      <c r="G479">
        <f t="shared" si="94"/>
        <v>3.3692640005028807E-2</v>
      </c>
      <c r="K479">
        <f>G479</f>
        <v>3.3692640005028807E-2</v>
      </c>
      <c r="O479">
        <f ca="1">+C$11+C$12*F479</f>
        <v>3.1166094174006551E-2</v>
      </c>
      <c r="P479">
        <f t="shared" ref="P479:P542" si="101">+D$11+D$12*F479+D$13*F479^2</f>
        <v>3.3214186368893693E-2</v>
      </c>
      <c r="Q479" s="7">
        <f t="shared" si="99"/>
        <v>35421.402000000002</v>
      </c>
      <c r="R479">
        <f t="shared" si="96"/>
        <v>2.2891788193091163E-7</v>
      </c>
      <c r="S479">
        <v>1</v>
      </c>
      <c r="T479">
        <f t="shared" si="97"/>
        <v>2.2891788193091163E-7</v>
      </c>
      <c r="AA479">
        <v>51506.5</v>
      </c>
      <c r="AB479">
        <v>1.6679339998518117E-2</v>
      </c>
      <c r="AC479" t="s">
        <v>2101</v>
      </c>
      <c r="AD479">
        <v>37165.5</v>
      </c>
      <c r="AE479">
        <v>2.5432459995499812E-2</v>
      </c>
      <c r="AF479" t="s">
        <v>2163</v>
      </c>
      <c r="AG479">
        <v>51532</v>
      </c>
      <c r="AH479">
        <v>6.0886209328600671E-2</v>
      </c>
      <c r="AK479">
        <v>45090.5</v>
      </c>
      <c r="AL479">
        <v>-5.0206539999635424E-2</v>
      </c>
    </row>
    <row r="480" spans="1:38" x14ac:dyDescent="0.2">
      <c r="A480" s="160" t="s">
        <v>1328</v>
      </c>
      <c r="B480" s="161" t="s">
        <v>2212</v>
      </c>
      <c r="C480" s="160">
        <v>50440.017</v>
      </c>
      <c r="D480" s="160" t="s">
        <v>18</v>
      </c>
      <c r="E480">
        <f t="shared" si="98"/>
        <v>39452.636279718128</v>
      </c>
      <c r="F480">
        <f t="shared" si="100"/>
        <v>39452.5</v>
      </c>
      <c r="G480">
        <f t="shared" si="94"/>
        <v>3.1847300000663381E-2</v>
      </c>
      <c r="K480">
        <f>G480</f>
        <v>3.1847300000663381E-2</v>
      </c>
      <c r="O480">
        <f ca="1">+C$11+C$12*F480</f>
        <v>3.1167406393562497E-2</v>
      </c>
      <c r="P480">
        <f t="shared" si="101"/>
        <v>3.3215158550052512E-2</v>
      </c>
      <c r="Q480" s="7">
        <f t="shared" si="99"/>
        <v>35421.517</v>
      </c>
      <c r="R480">
        <f t="shared" si="96"/>
        <v>1.8710370111369378E-6</v>
      </c>
      <c r="S480">
        <v>1</v>
      </c>
      <c r="T480">
        <f t="shared" si="97"/>
        <v>1.8710370111369378E-6</v>
      </c>
      <c r="AA480">
        <v>51506.5</v>
      </c>
      <c r="AB480">
        <v>1.9575379999878351E-2</v>
      </c>
      <c r="AC480" t="s">
        <v>2101</v>
      </c>
      <c r="AD480">
        <v>39039</v>
      </c>
      <c r="AE480">
        <v>3.3943479997105896E-2</v>
      </c>
      <c r="AF480" t="s">
        <v>2097</v>
      </c>
      <c r="AG480">
        <v>51532</v>
      </c>
      <c r="AH480">
        <v>6.0898036732396577E-2</v>
      </c>
      <c r="AK480">
        <v>45368</v>
      </c>
      <c r="AL480">
        <v>4.4029759999830276E-2</v>
      </c>
    </row>
    <row r="481" spans="1:38" x14ac:dyDescent="0.2">
      <c r="A481" s="25" t="s">
        <v>2199</v>
      </c>
      <c r="B481" s="114" t="s">
        <v>2212</v>
      </c>
      <c r="C481" s="33">
        <v>50486.288999999997</v>
      </c>
      <c r="D481" s="33">
        <v>5.0000000000000001E-3</v>
      </c>
      <c r="E481">
        <f t="shared" si="98"/>
        <v>39650.641608813828</v>
      </c>
      <c r="F481">
        <f t="shared" si="100"/>
        <v>39650.5</v>
      </c>
      <c r="G481">
        <f t="shared" ref="G481:G512" si="102">C481-(C$7+F481*C$8)</f>
        <v>3.309265999996569E-2</v>
      </c>
      <c r="I481">
        <f t="shared" ref="I481:I492" si="103">+G481</f>
        <v>3.309265999996569E-2</v>
      </c>
      <c r="P481">
        <f t="shared" si="101"/>
        <v>3.3601216004645801E-2</v>
      </c>
      <c r="Q481" s="7">
        <f t="shared" si="99"/>
        <v>35467.788999999997</v>
      </c>
      <c r="R481">
        <f t="shared" si="96"/>
        <v>2.5862920989619683E-7</v>
      </c>
      <c r="S481">
        <v>0.1</v>
      </c>
      <c r="T481">
        <f t="shared" si="97"/>
        <v>2.5862920989619683E-8</v>
      </c>
      <c r="AA481" s="19">
        <v>51514.5</v>
      </c>
      <c r="AB481">
        <v>2.8247600006579887E-2</v>
      </c>
      <c r="AD481">
        <v>40472.5</v>
      </c>
      <c r="AE481">
        <v>3.7353700005041901E-2</v>
      </c>
      <c r="AF481" t="s">
        <v>2163</v>
      </c>
      <c r="AG481">
        <v>51535.5</v>
      </c>
      <c r="AH481">
        <v>6.0963067029661033E-2</v>
      </c>
      <c r="AK481">
        <v>46600.5</v>
      </c>
      <c r="AL481">
        <v>4.9166659999173135E-2</v>
      </c>
    </row>
    <row r="482" spans="1:38" x14ac:dyDescent="0.2">
      <c r="A482" s="25" t="s">
        <v>2201</v>
      </c>
      <c r="B482" s="114" t="s">
        <v>2212</v>
      </c>
      <c r="C482" s="33">
        <v>50586.538999999997</v>
      </c>
      <c r="D482" s="33">
        <v>5.0000000000000001E-3</v>
      </c>
      <c r="E482">
        <f t="shared" si="98"/>
        <v>40079.627480222989</v>
      </c>
      <c r="F482">
        <f t="shared" si="100"/>
        <v>40079.5</v>
      </c>
      <c r="G482">
        <f t="shared" si="102"/>
        <v>2.9790939996019006E-2</v>
      </c>
      <c r="I482">
        <f t="shared" si="103"/>
        <v>2.9790939996019006E-2</v>
      </c>
      <c r="P482">
        <f t="shared" si="101"/>
        <v>3.4445022149281121E-2</v>
      </c>
      <c r="Q482" s="7">
        <f t="shared" si="99"/>
        <v>35568.038999999997</v>
      </c>
      <c r="R482">
        <f t="shared" si="96"/>
        <v>2.1660480689312928E-5</v>
      </c>
      <c r="S482">
        <v>0.1</v>
      </c>
      <c r="T482">
        <f t="shared" si="97"/>
        <v>2.1660480689312928E-6</v>
      </c>
      <c r="AA482" s="19">
        <v>51515</v>
      </c>
      <c r="AF482" t="s">
        <v>2163</v>
      </c>
      <c r="AG482">
        <v>51536</v>
      </c>
      <c r="AH482">
        <v>6.0840389036457054E-2</v>
      </c>
      <c r="AK482">
        <v>46600.5</v>
      </c>
      <c r="AL482">
        <v>4.9926659994525835E-2</v>
      </c>
    </row>
    <row r="483" spans="1:38" x14ac:dyDescent="0.2">
      <c r="A483" s="25" t="s">
        <v>2201</v>
      </c>
      <c r="B483" s="114"/>
      <c r="C483" s="33">
        <v>50639.478000000003</v>
      </c>
      <c r="D483" s="33">
        <v>5.0000000000000001E-3</v>
      </c>
      <c r="E483">
        <f t="shared" si="98"/>
        <v>40306.161974452742</v>
      </c>
      <c r="F483">
        <f t="shared" si="100"/>
        <v>40306</v>
      </c>
      <c r="G483">
        <f t="shared" si="102"/>
        <v>3.7851920002140105E-2</v>
      </c>
      <c r="I483">
        <f t="shared" si="103"/>
        <v>3.7851920002140105E-2</v>
      </c>
      <c r="P483">
        <f t="shared" si="101"/>
        <v>3.4894584251933952E-2</v>
      </c>
      <c r="Q483" s="7">
        <f t="shared" si="99"/>
        <v>35620.978000000003</v>
      </c>
      <c r="R483">
        <f t="shared" si="96"/>
        <v>8.7458347394473877E-6</v>
      </c>
      <c r="S483">
        <v>0.1</v>
      </c>
      <c r="T483">
        <f t="shared" si="97"/>
        <v>8.7458347394473877E-7</v>
      </c>
      <c r="AA483" s="19">
        <v>51519</v>
      </c>
      <c r="AB483">
        <v>2.5253660001908429E-2</v>
      </c>
      <c r="AD483">
        <v>40567</v>
      </c>
      <c r="AE483">
        <v>3.1584439995640423E-2</v>
      </c>
      <c r="AF483" t="s">
        <v>2163</v>
      </c>
      <c r="AG483">
        <v>51536</v>
      </c>
      <c r="AH483">
        <v>6.0861212710733525E-2</v>
      </c>
      <c r="AK483">
        <v>46613.5</v>
      </c>
      <c r="AL483">
        <v>4.8867820005398244E-2</v>
      </c>
    </row>
    <row r="484" spans="1:38" x14ac:dyDescent="0.2">
      <c r="A484" s="25" t="s">
        <v>2201</v>
      </c>
      <c r="B484" s="114"/>
      <c r="C484" s="33">
        <v>50658.404999999999</v>
      </c>
      <c r="D484" s="33">
        <v>5.0000000000000001E-3</v>
      </c>
      <c r="E484">
        <f t="shared" si="98"/>
        <v>40387.153651142609</v>
      </c>
      <c r="F484">
        <f t="shared" si="100"/>
        <v>40387</v>
      </c>
      <c r="G484">
        <f t="shared" si="102"/>
        <v>3.5906839999370277E-2</v>
      </c>
      <c r="I484">
        <f t="shared" si="103"/>
        <v>3.5906839999370277E-2</v>
      </c>
      <c r="P484">
        <f t="shared" si="101"/>
        <v>3.505603525132002E-2</v>
      </c>
      <c r="Q484" s="7">
        <f t="shared" si="99"/>
        <v>35639.904999999999</v>
      </c>
      <c r="R484">
        <f t="shared" si="96"/>
        <v>7.2386871930486176E-7</v>
      </c>
      <c r="S484">
        <v>0.1</v>
      </c>
      <c r="T484">
        <f t="shared" si="97"/>
        <v>7.2386871930486187E-8</v>
      </c>
      <c r="AA484" s="19">
        <v>51522.5</v>
      </c>
      <c r="AF484" t="s">
        <v>2163</v>
      </c>
      <c r="AG484">
        <v>51536.5</v>
      </c>
      <c r="AH484">
        <v>6.0916433707461692E-2</v>
      </c>
      <c r="AK484">
        <v>46613.5</v>
      </c>
      <c r="AL484">
        <v>4.9547820002771914E-2</v>
      </c>
    </row>
    <row r="485" spans="1:38" x14ac:dyDescent="0.2">
      <c r="A485" s="25" t="s">
        <v>2201</v>
      </c>
      <c r="B485" s="114" t="s">
        <v>2212</v>
      </c>
      <c r="C485" s="33">
        <v>50678.387000000002</v>
      </c>
      <c r="D485" s="33">
        <v>4.0000000000000001E-3</v>
      </c>
      <c r="E485">
        <f t="shared" si="98"/>
        <v>40472.659842489236</v>
      </c>
      <c r="F485">
        <f t="shared" si="100"/>
        <v>40472.5</v>
      </c>
      <c r="G485">
        <f t="shared" si="102"/>
        <v>3.7353700005041901E-2</v>
      </c>
      <c r="I485">
        <f t="shared" si="103"/>
        <v>3.7353700005041901E-2</v>
      </c>
      <c r="P485">
        <f t="shared" si="101"/>
        <v>3.5226844656055717E-2</v>
      </c>
      <c r="Q485" s="7">
        <f t="shared" si="99"/>
        <v>35659.887000000002</v>
      </c>
      <c r="R485">
        <f t="shared" si="96"/>
        <v>4.5235136755111434E-6</v>
      </c>
      <c r="S485">
        <v>0.1</v>
      </c>
      <c r="T485">
        <f t="shared" si="97"/>
        <v>4.5235136755111434E-7</v>
      </c>
      <c r="AA485">
        <v>51523</v>
      </c>
      <c r="AB485">
        <v>2.8749379998771474E-2</v>
      </c>
      <c r="AD485">
        <v>40682</v>
      </c>
      <c r="AE485">
        <v>4.0156240000214893E-2</v>
      </c>
      <c r="AF485" t="s">
        <v>2153</v>
      </c>
      <c r="AG485">
        <v>51536.5</v>
      </c>
      <c r="AH485">
        <v>6.0934058667044155E-2</v>
      </c>
      <c r="AK485">
        <v>46682</v>
      </c>
      <c r="AL485">
        <v>4.8976239995681681E-2</v>
      </c>
    </row>
    <row r="486" spans="1:38" x14ac:dyDescent="0.2">
      <c r="A486" s="25" t="s">
        <v>2202</v>
      </c>
      <c r="B486" s="114"/>
      <c r="C486" s="33">
        <v>50700.464999999997</v>
      </c>
      <c r="D486" s="33">
        <v>5.0000000000000001E-3</v>
      </c>
      <c r="E486">
        <f t="shared" si="98"/>
        <v>40567.135154897907</v>
      </c>
      <c r="F486">
        <f t="shared" si="100"/>
        <v>40567</v>
      </c>
      <c r="G486">
        <f t="shared" si="102"/>
        <v>3.1584439995640423E-2</v>
      </c>
      <c r="I486">
        <f t="shared" si="103"/>
        <v>3.1584439995640423E-2</v>
      </c>
      <c r="P486">
        <f t="shared" si="101"/>
        <v>3.5416098693042894E-2</v>
      </c>
      <c r="Q486" s="7">
        <f t="shared" si="99"/>
        <v>35681.964999999997</v>
      </c>
      <c r="R486">
        <f t="shared" si="96"/>
        <v>1.4681608373379999E-5</v>
      </c>
      <c r="S486">
        <v>0.1</v>
      </c>
      <c r="T486">
        <f t="shared" si="97"/>
        <v>1.4681608373379999E-6</v>
      </c>
      <c r="AA486">
        <v>51523.5</v>
      </c>
      <c r="AF486" t="s">
        <v>2163</v>
      </c>
      <c r="AG486">
        <v>51540</v>
      </c>
      <c r="AH486">
        <v>6.0943318108911626E-2</v>
      </c>
      <c r="AK486">
        <v>46797.5</v>
      </c>
      <c r="AL486">
        <v>4.9502699999720789E-2</v>
      </c>
    </row>
    <row r="487" spans="1:38" x14ac:dyDescent="0.2">
      <c r="A487" s="25" t="s">
        <v>2202</v>
      </c>
      <c r="B487" s="114"/>
      <c r="C487" s="33">
        <v>50727.347999999998</v>
      </c>
      <c r="D487" s="33">
        <v>4.0000000000000001E-3</v>
      </c>
      <c r="E487">
        <f t="shared" si="98"/>
        <v>40682.171835008558</v>
      </c>
      <c r="F487">
        <f t="shared" si="100"/>
        <v>40682</v>
      </c>
      <c r="G487">
        <f t="shared" si="102"/>
        <v>4.0156240000214893E-2</v>
      </c>
      <c r="I487">
        <f t="shared" si="103"/>
        <v>4.0156240000214893E-2</v>
      </c>
      <c r="P487">
        <f t="shared" si="101"/>
        <v>3.5647066019778614E-2</v>
      </c>
      <c r="Q487" s="7">
        <f t="shared" si="99"/>
        <v>35708.847999999998</v>
      </c>
      <c r="R487">
        <f t="shared" si="96"/>
        <v>2.0332649985843558E-5</v>
      </c>
      <c r="S487">
        <v>0.1</v>
      </c>
      <c r="T487">
        <f t="shared" si="97"/>
        <v>2.0332649985843557E-6</v>
      </c>
      <c r="AA487">
        <v>51527</v>
      </c>
      <c r="AB487">
        <v>3.375543999572983E-2</v>
      </c>
      <c r="AD487">
        <v>40793</v>
      </c>
      <c r="AE487">
        <v>3.749076000531204E-2</v>
      </c>
      <c r="AF487" t="s">
        <v>2097</v>
      </c>
      <c r="AG487">
        <v>51540.5</v>
      </c>
      <c r="AH487">
        <v>6.086516360664973E-2</v>
      </c>
      <c r="AK487">
        <v>46810</v>
      </c>
      <c r="AL487">
        <v>4.9019199999747798E-2</v>
      </c>
    </row>
    <row r="488" spans="1:38" x14ac:dyDescent="0.2">
      <c r="A488" s="25" t="s">
        <v>2202</v>
      </c>
      <c r="B488" s="114"/>
      <c r="C488" s="33">
        <v>50753.285000000003</v>
      </c>
      <c r="D488" s="33">
        <v>6.0000000000000001E-3</v>
      </c>
      <c r="E488">
        <f t="shared" si="98"/>
        <v>40793.160428991025</v>
      </c>
      <c r="F488">
        <f t="shared" si="100"/>
        <v>40793</v>
      </c>
      <c r="G488">
        <f t="shared" si="102"/>
        <v>3.749076000531204E-2</v>
      </c>
      <c r="I488">
        <f t="shared" si="103"/>
        <v>3.749076000531204E-2</v>
      </c>
      <c r="P488">
        <f t="shared" si="101"/>
        <v>3.5870685022914579E-2</v>
      </c>
      <c r="Q488" s="7">
        <f t="shared" si="99"/>
        <v>35734.785000000003</v>
      </c>
      <c r="R488">
        <f t="shared" si="96"/>
        <v>2.624642948590134E-6</v>
      </c>
      <c r="S488">
        <v>0.1</v>
      </c>
      <c r="T488">
        <f t="shared" si="97"/>
        <v>2.6246429485901343E-7</v>
      </c>
      <c r="AA488" s="19">
        <v>51527.5</v>
      </c>
      <c r="AF488" t="s">
        <v>2163</v>
      </c>
      <c r="AG488">
        <v>51540.5</v>
      </c>
      <c r="AH488">
        <v>6.0880173397890758E-2</v>
      </c>
      <c r="AK488">
        <v>46831</v>
      </c>
      <c r="AL488">
        <v>4.8674919999029953E-2</v>
      </c>
    </row>
    <row r="489" spans="1:38" x14ac:dyDescent="0.2">
      <c r="A489" s="25" t="s">
        <v>2202</v>
      </c>
      <c r="B489" s="114" t="s">
        <v>2212</v>
      </c>
      <c r="C489" s="33">
        <v>50759.703000000001</v>
      </c>
      <c r="D489" s="33">
        <v>4.0000000000000001E-3</v>
      </c>
      <c r="E489">
        <f t="shared" si="98"/>
        <v>40820.624083082825</v>
      </c>
      <c r="F489">
        <f t="shared" si="100"/>
        <v>40820.5</v>
      </c>
      <c r="G489">
        <f t="shared" si="102"/>
        <v>2.8997060006076936E-2</v>
      </c>
      <c r="I489">
        <f t="shared" si="103"/>
        <v>2.8997060006076936E-2</v>
      </c>
      <c r="P489">
        <f t="shared" si="101"/>
        <v>3.5926190178249946E-2</v>
      </c>
      <c r="Q489" s="7">
        <f t="shared" si="99"/>
        <v>35741.203000000001</v>
      </c>
      <c r="R489">
        <f t="shared" si="96"/>
        <v>4.8012844942918374E-5</v>
      </c>
      <c r="S489">
        <v>0.1</v>
      </c>
      <c r="T489">
        <f t="shared" si="97"/>
        <v>4.8012844942918375E-6</v>
      </c>
      <c r="AA489" s="19">
        <v>51528</v>
      </c>
      <c r="AF489" t="s">
        <v>2097</v>
      </c>
      <c r="AG489">
        <v>51541</v>
      </c>
      <c r="AH489">
        <v>6.0931436564715113E-2</v>
      </c>
      <c r="AK489">
        <v>46831</v>
      </c>
      <c r="AL489">
        <v>4.9874919997819234E-2</v>
      </c>
    </row>
    <row r="490" spans="1:38" x14ac:dyDescent="0.2">
      <c r="A490" s="25" t="s">
        <v>2203</v>
      </c>
      <c r="B490" s="114"/>
      <c r="C490" s="33">
        <v>50824.33</v>
      </c>
      <c r="D490" s="33">
        <v>6.0000000000000001E-3</v>
      </c>
      <c r="E490">
        <f t="shared" si="98"/>
        <v>41097.173408883922</v>
      </c>
      <c r="F490">
        <f t="shared" si="100"/>
        <v>41097</v>
      </c>
      <c r="G490">
        <f t="shared" si="102"/>
        <v>4.0524039999581873E-2</v>
      </c>
      <c r="I490">
        <f t="shared" si="103"/>
        <v>4.0524039999581873E-2</v>
      </c>
      <c r="P490">
        <f t="shared" si="101"/>
        <v>3.6486565605074128E-2</v>
      </c>
      <c r="Q490" s="7">
        <f t="shared" si="99"/>
        <v>35805.83</v>
      </c>
      <c r="R490">
        <f t="shared" si="96"/>
        <v>1.6301199486305684E-5</v>
      </c>
      <c r="S490">
        <v>0.1</v>
      </c>
      <c r="T490">
        <f t="shared" si="97"/>
        <v>1.6301199486305684E-6</v>
      </c>
      <c r="AA490" s="19">
        <v>51531.5</v>
      </c>
      <c r="AB490">
        <v>3.331464000075357E-2</v>
      </c>
      <c r="AD490">
        <v>40820.5</v>
      </c>
      <c r="AE490">
        <v>2.8997060006076936E-2</v>
      </c>
      <c r="AF490" t="s">
        <v>2204</v>
      </c>
      <c r="AG490">
        <v>51544</v>
      </c>
      <c r="AH490">
        <v>6.1040905100526288E-2</v>
      </c>
      <c r="AK490">
        <v>46831.5</v>
      </c>
      <c r="AL490">
        <v>4.9369579995982349E-2</v>
      </c>
    </row>
    <row r="491" spans="1:38" x14ac:dyDescent="0.2">
      <c r="A491" s="25" t="s">
        <v>2203</v>
      </c>
      <c r="B491" s="114"/>
      <c r="C491" s="33">
        <v>50825.256999999998</v>
      </c>
      <c r="D491" s="33">
        <v>4.0000000000000001E-3</v>
      </c>
      <c r="E491">
        <f t="shared" si="98"/>
        <v>41101.140190956685</v>
      </c>
      <c r="F491">
        <f t="shared" si="100"/>
        <v>41101</v>
      </c>
      <c r="G491">
        <f t="shared" si="102"/>
        <v>3.2761319998826366E-2</v>
      </c>
      <c r="I491">
        <f t="shared" si="103"/>
        <v>3.2761319998826366E-2</v>
      </c>
      <c r="P491">
        <f t="shared" si="101"/>
        <v>3.6494702953859995E-2</v>
      </c>
      <c r="Q491" s="7">
        <f t="shared" si="99"/>
        <v>35806.756999999998</v>
      </c>
      <c r="R491">
        <f t="shared" si="96"/>
        <v>1.3938148288935631E-5</v>
      </c>
      <c r="S491">
        <v>0.1</v>
      </c>
      <c r="T491">
        <f t="shared" si="97"/>
        <v>1.3938148288935631E-6</v>
      </c>
    </row>
    <row r="492" spans="1:38" x14ac:dyDescent="0.2">
      <c r="A492" s="25" t="s">
        <v>2205</v>
      </c>
      <c r="B492" s="114" t="s">
        <v>2212</v>
      </c>
      <c r="C492" s="33">
        <v>50951.567000000003</v>
      </c>
      <c r="D492" s="33">
        <v>3.0000000000000001E-3</v>
      </c>
      <c r="E492">
        <f t="shared" si="98"/>
        <v>41641.640993128196</v>
      </c>
      <c r="F492">
        <f t="shared" si="100"/>
        <v>41641.5</v>
      </c>
      <c r="G492">
        <f t="shared" si="102"/>
        <v>3.2948780004517175E-2</v>
      </c>
      <c r="I492">
        <f t="shared" si="103"/>
        <v>3.2948780004517175E-2</v>
      </c>
      <c r="P492">
        <f t="shared" si="101"/>
        <v>3.7602302229588089E-2</v>
      </c>
      <c r="Q492" s="7">
        <f t="shared" si="99"/>
        <v>35933.067000000003</v>
      </c>
      <c r="R492">
        <f t="shared" si="96"/>
        <v>2.1655269099228945E-5</v>
      </c>
      <c r="S492">
        <v>0.1</v>
      </c>
      <c r="T492">
        <f t="shared" si="97"/>
        <v>2.1655269099228944E-6</v>
      </c>
      <c r="AB492">
        <v>2.9013400002440903E-2</v>
      </c>
      <c r="AD492">
        <v>41097</v>
      </c>
      <c r="AE492">
        <v>4.0524039999581873E-2</v>
      </c>
      <c r="AG492">
        <v>51544.5</v>
      </c>
      <c r="AH492">
        <v>6.0838189361675177E-2</v>
      </c>
      <c r="AK492">
        <v>46832</v>
      </c>
      <c r="AL492">
        <v>5.0634239996725228E-2</v>
      </c>
    </row>
    <row r="493" spans="1:38" x14ac:dyDescent="0.2">
      <c r="A493" s="160" t="s">
        <v>1328</v>
      </c>
      <c r="B493" s="161" t="s">
        <v>2215</v>
      </c>
      <c r="C493" s="160">
        <v>51042.125</v>
      </c>
      <c r="D493" s="160" t="s">
        <v>18</v>
      </c>
      <c r="E493">
        <f t="shared" si="98"/>
        <v>42029.153237946848</v>
      </c>
      <c r="F493">
        <f t="shared" si="100"/>
        <v>42029</v>
      </c>
      <c r="G493">
        <f t="shared" si="102"/>
        <v>3.5810280001896899E-2</v>
      </c>
      <c r="K493">
        <f>G493</f>
        <v>3.5810280001896899E-2</v>
      </c>
      <c r="O493">
        <f ca="1">+C$11+C$12*F493</f>
        <v>3.792927376540349E-2</v>
      </c>
      <c r="P493">
        <f t="shared" si="101"/>
        <v>3.8406195900968207E-2</v>
      </c>
      <c r="Q493" s="7">
        <f t="shared" si="99"/>
        <v>36023.625</v>
      </c>
      <c r="R493">
        <f t="shared" si="96"/>
        <v>6.7387793550511959E-6</v>
      </c>
      <c r="S493">
        <v>1</v>
      </c>
      <c r="T493">
        <f t="shared" si="97"/>
        <v>6.7387793550511959E-6</v>
      </c>
      <c r="AA493">
        <v>37995</v>
      </c>
      <c r="AB493">
        <v>3.5906839999370277E-2</v>
      </c>
      <c r="AC493" t="s">
        <v>2101</v>
      </c>
      <c r="AD493">
        <v>46810</v>
      </c>
      <c r="AE493">
        <v>4.9019199999747798E-2</v>
      </c>
      <c r="AG493">
        <v>51544.5</v>
      </c>
      <c r="AH493">
        <v>6.0895055095897987E-2</v>
      </c>
      <c r="AK493">
        <v>46832</v>
      </c>
      <c r="AL493">
        <v>5.1154239998140838E-2</v>
      </c>
    </row>
    <row r="494" spans="1:38" x14ac:dyDescent="0.2">
      <c r="A494" s="25" t="s">
        <v>153</v>
      </c>
      <c r="B494" s="114"/>
      <c r="C494" s="33">
        <v>51071.688130000002</v>
      </c>
      <c r="D494" s="33">
        <v>3.2000000000000002E-3</v>
      </c>
      <c r="E494">
        <f t="shared" si="98"/>
        <v>42155.658625324737</v>
      </c>
      <c r="F494">
        <f t="shared" si="100"/>
        <v>42155.5</v>
      </c>
      <c r="G494">
        <f t="shared" si="102"/>
        <v>3.7069260004500393E-2</v>
      </c>
      <c r="J494">
        <f t="shared" ref="J494:J500" si="104">+G494</f>
        <v>3.7069260004500393E-2</v>
      </c>
      <c r="P494">
        <f t="shared" si="101"/>
        <v>3.8670404590402455E-2</v>
      </c>
      <c r="Q494" s="7">
        <f t="shared" si="99"/>
        <v>36053.188130000002</v>
      </c>
      <c r="R494">
        <f t="shared" si="96"/>
        <v>2.5636639849634846E-6</v>
      </c>
      <c r="S494">
        <v>1</v>
      </c>
      <c r="T494">
        <f t="shared" si="97"/>
        <v>2.5636639849634846E-6</v>
      </c>
      <c r="AA494" s="19">
        <v>51531.5</v>
      </c>
      <c r="AB494">
        <v>0.17374453999946127</v>
      </c>
      <c r="AC494" t="s">
        <v>2183</v>
      </c>
      <c r="AD494">
        <v>51459.5</v>
      </c>
      <c r="AE494">
        <v>6.0766054906707723E-2</v>
      </c>
      <c r="AG494">
        <v>51545</v>
      </c>
      <c r="AH494">
        <v>6.0884806560352445E-2</v>
      </c>
      <c r="AK494">
        <v>48060</v>
      </c>
      <c r="AL494">
        <v>5.6319199997233227E-2</v>
      </c>
    </row>
    <row r="495" spans="1:38" x14ac:dyDescent="0.2">
      <c r="A495" s="25" t="s">
        <v>153</v>
      </c>
      <c r="B495" s="114"/>
      <c r="C495" s="33">
        <v>51071.804649999998</v>
      </c>
      <c r="D495" s="33">
        <v>2.3E-3</v>
      </c>
      <c r="E495">
        <f t="shared" si="98"/>
        <v>42156.157233142541</v>
      </c>
      <c r="F495">
        <f t="shared" si="100"/>
        <v>42156</v>
      </c>
      <c r="G495">
        <f t="shared" si="102"/>
        <v>3.6743919998116326E-2</v>
      </c>
      <c r="J495">
        <f t="shared" si="104"/>
        <v>3.6743919998116326E-2</v>
      </c>
      <c r="P495">
        <f t="shared" si="101"/>
        <v>3.867145062827447E-2</v>
      </c>
      <c r="Q495" s="7">
        <f t="shared" si="99"/>
        <v>36053.304649999998</v>
      </c>
      <c r="R495">
        <f t="shared" si="96"/>
        <v>3.7153743301978541E-6</v>
      </c>
      <c r="S495">
        <v>1</v>
      </c>
      <c r="T495">
        <f t="shared" si="97"/>
        <v>3.7153743301978541E-6</v>
      </c>
      <c r="AA495">
        <v>40387</v>
      </c>
      <c r="AG495">
        <v>51545</v>
      </c>
      <c r="AH495">
        <v>6.0913402958249208E-2</v>
      </c>
      <c r="AK495">
        <v>48286.5</v>
      </c>
      <c r="AL495">
        <v>5.2380180000909604E-2</v>
      </c>
    </row>
    <row r="496" spans="1:38" x14ac:dyDescent="0.2">
      <c r="A496" s="25" t="s">
        <v>153</v>
      </c>
      <c r="B496" s="114"/>
      <c r="C496" s="33">
        <v>51071.922180000001</v>
      </c>
      <c r="D496" s="33">
        <v>2.3E-3</v>
      </c>
      <c r="E496">
        <f t="shared" si="98"/>
        <v>42156.660162912791</v>
      </c>
      <c r="F496">
        <f t="shared" si="100"/>
        <v>42156.5</v>
      </c>
      <c r="G496">
        <f t="shared" si="102"/>
        <v>3.7428579998959322E-2</v>
      </c>
      <c r="J496">
        <f t="shared" si="104"/>
        <v>3.7428579998959322E-2</v>
      </c>
      <c r="P496">
        <f t="shared" si="101"/>
        <v>3.8672496679805955E-2</v>
      </c>
      <c r="Q496" s="7">
        <f t="shared" si="99"/>
        <v>36053.422180000001</v>
      </c>
      <c r="R496">
        <f t="shared" si="96"/>
        <v>1.547328708888506E-6</v>
      </c>
      <c r="S496">
        <v>1</v>
      </c>
      <c r="T496">
        <f t="shared" si="97"/>
        <v>1.547328708888506E-6</v>
      </c>
      <c r="AB496">
        <v>5.7832980004604906E-2</v>
      </c>
      <c r="AC496" t="s">
        <v>2183</v>
      </c>
      <c r="AD496">
        <v>51471.5</v>
      </c>
      <c r="AE496">
        <v>6.0864292470796499E-2</v>
      </c>
      <c r="AG496">
        <v>51549</v>
      </c>
      <c r="AH496">
        <v>6.099730463756714E-2</v>
      </c>
      <c r="AK496">
        <v>48287</v>
      </c>
      <c r="AL496">
        <v>5.313484000362223E-2</v>
      </c>
    </row>
    <row r="497" spans="1:38" x14ac:dyDescent="0.2">
      <c r="A497" s="25" t="s">
        <v>153</v>
      </c>
      <c r="B497" s="114"/>
      <c r="C497" s="33">
        <v>51072.739459999997</v>
      </c>
      <c r="D497" s="33">
        <v>1.4E-3</v>
      </c>
      <c r="E497">
        <f t="shared" si="98"/>
        <v>42160.15743546126</v>
      </c>
      <c r="F497">
        <f t="shared" si="100"/>
        <v>42160</v>
      </c>
      <c r="G497">
        <f t="shared" si="102"/>
        <v>3.67911999928765E-2</v>
      </c>
      <c r="J497">
        <f t="shared" si="104"/>
        <v>3.67911999928765E-2</v>
      </c>
      <c r="P497">
        <f t="shared" si="101"/>
        <v>3.8679819422991264E-2</v>
      </c>
      <c r="Q497" s="7">
        <f t="shared" si="99"/>
        <v>36054.239459999997</v>
      </c>
      <c r="R497">
        <f t="shared" si="96"/>
        <v>3.5668833518070174E-6</v>
      </c>
      <c r="S497">
        <v>1</v>
      </c>
      <c r="T497">
        <f t="shared" si="97"/>
        <v>3.5668833518070174E-6</v>
      </c>
      <c r="AG497">
        <v>51549.5</v>
      </c>
      <c r="AH497">
        <v>6.0917598602827638E-2</v>
      </c>
      <c r="AK497">
        <v>48423</v>
      </c>
      <c r="AL497">
        <v>5.660236000403529E-2</v>
      </c>
    </row>
    <row r="498" spans="1:38" x14ac:dyDescent="0.2">
      <c r="A498" s="25" t="s">
        <v>153</v>
      </c>
      <c r="B498" s="114"/>
      <c r="C498" s="33">
        <v>51072.856570000004</v>
      </c>
      <c r="D498" s="33">
        <v>2.5000000000000001E-3</v>
      </c>
      <c r="E498">
        <f t="shared" si="98"/>
        <v>42160.658567983985</v>
      </c>
      <c r="F498">
        <f t="shared" si="100"/>
        <v>42160.5</v>
      </c>
      <c r="G498">
        <f t="shared" si="102"/>
        <v>3.7055860004329588E-2</v>
      </c>
      <c r="J498">
        <f t="shared" si="104"/>
        <v>3.7055860004329588E-2</v>
      </c>
      <c r="P498">
        <f t="shared" si="101"/>
        <v>3.8680865583798449E-2</v>
      </c>
      <c r="Q498" s="7">
        <f t="shared" si="99"/>
        <v>36054.356570000004</v>
      </c>
      <c r="R498">
        <f t="shared" si="96"/>
        <v>2.6406431333049275E-6</v>
      </c>
      <c r="S498">
        <v>1</v>
      </c>
      <c r="T498">
        <f t="shared" si="97"/>
        <v>2.6406431333049275E-6</v>
      </c>
      <c r="AA498">
        <v>49826.5</v>
      </c>
      <c r="AG498">
        <v>51595.5</v>
      </c>
      <c r="AH498">
        <v>6.1036070270347409E-2</v>
      </c>
      <c r="AK498">
        <v>48598.5</v>
      </c>
      <c r="AL498">
        <v>5.2808020001975819E-2</v>
      </c>
    </row>
    <row r="499" spans="1:38" x14ac:dyDescent="0.2">
      <c r="A499" s="25" t="s">
        <v>153</v>
      </c>
      <c r="B499" s="114"/>
      <c r="C499" s="33">
        <v>51073.792820000002</v>
      </c>
      <c r="D499" s="33">
        <v>3.7000000000000002E-3</v>
      </c>
      <c r="E499">
        <f t="shared" si="98"/>
        <v>42164.664932294276</v>
      </c>
      <c r="F499">
        <f t="shared" si="100"/>
        <v>42164.5</v>
      </c>
      <c r="G499">
        <f t="shared" si="102"/>
        <v>3.8543140006368048E-2</v>
      </c>
      <c r="J499">
        <f t="shared" si="104"/>
        <v>3.8543140006368048E-2</v>
      </c>
      <c r="P499">
        <f t="shared" si="101"/>
        <v>3.8689235361996532E-2</v>
      </c>
      <c r="Q499" s="7">
        <f t="shared" si="99"/>
        <v>36055.292820000002</v>
      </c>
      <c r="R499">
        <f t="shared" si="96"/>
        <v>2.134385293621317E-8</v>
      </c>
      <c r="S499">
        <v>1</v>
      </c>
      <c r="T499">
        <f t="shared" si="97"/>
        <v>2.134385293621317E-8</v>
      </c>
      <c r="AG499">
        <v>51596</v>
      </c>
      <c r="AH499">
        <v>6.1253622901858762E-2</v>
      </c>
      <c r="AK499">
        <v>48599</v>
      </c>
      <c r="AL499">
        <v>5.3722680000646506E-2</v>
      </c>
    </row>
    <row r="500" spans="1:38" x14ac:dyDescent="0.2">
      <c r="A500" s="25" t="s">
        <v>153</v>
      </c>
      <c r="B500" s="114"/>
      <c r="C500" s="33">
        <v>51073.908089999997</v>
      </c>
      <c r="D500" s="33">
        <v>1E-3</v>
      </c>
      <c r="E500">
        <f t="shared" si="98"/>
        <v>42165.158191161056</v>
      </c>
      <c r="F500">
        <f t="shared" si="100"/>
        <v>42165</v>
      </c>
      <c r="G500">
        <f t="shared" si="102"/>
        <v>3.6967799998819828E-2</v>
      </c>
      <c r="J500">
        <f t="shared" si="104"/>
        <v>3.6967799998819828E-2</v>
      </c>
      <c r="P500">
        <f t="shared" si="101"/>
        <v>3.8690281645738872E-2</v>
      </c>
      <c r="Q500" s="7">
        <f t="shared" si="99"/>
        <v>36055.408089999997</v>
      </c>
      <c r="R500">
        <f t="shared" si="96"/>
        <v>2.9669430239729421E-6</v>
      </c>
      <c r="S500">
        <v>1</v>
      </c>
      <c r="T500">
        <f t="shared" si="97"/>
        <v>2.9669430239729421E-6</v>
      </c>
      <c r="AA500">
        <v>37802</v>
      </c>
      <c r="AG500">
        <v>51761</v>
      </c>
      <c r="AH500">
        <v>6.2112519997754134E-2</v>
      </c>
      <c r="AK500">
        <v>49056</v>
      </c>
      <c r="AL500">
        <v>5.5301920001511462E-2</v>
      </c>
    </row>
    <row r="501" spans="1:38" x14ac:dyDescent="0.2">
      <c r="A501" s="25" t="s">
        <v>2206</v>
      </c>
      <c r="B501" s="114"/>
      <c r="C501" s="33">
        <v>51136.296000000002</v>
      </c>
      <c r="D501" s="33"/>
      <c r="E501">
        <f t="shared" si="98"/>
        <v>42432.126090779493</v>
      </c>
      <c r="F501">
        <f t="shared" si="100"/>
        <v>42432</v>
      </c>
      <c r="G501">
        <f t="shared" si="102"/>
        <v>2.9466240004694555E-2</v>
      </c>
      <c r="J501">
        <f>G501</f>
        <v>2.9466240004694555E-2</v>
      </c>
      <c r="P501">
        <f t="shared" si="101"/>
        <v>3.9250948350055895E-2</v>
      </c>
      <c r="Q501" s="7">
        <f t="shared" si="99"/>
        <v>36117.796000000002</v>
      </c>
      <c r="R501">
        <f t="shared" si="96"/>
        <v>9.5740517403783854E-5</v>
      </c>
      <c r="S501">
        <v>1</v>
      </c>
      <c r="T501">
        <f t="shared" si="97"/>
        <v>9.5740517403783854E-5</v>
      </c>
      <c r="AB501" s="18">
        <v>6.0916848691704217E-2</v>
      </c>
      <c r="AC501" t="s">
        <v>2183</v>
      </c>
      <c r="AD501">
        <v>51761.5</v>
      </c>
      <c r="AE501">
        <v>6.1367180001980159E-2</v>
      </c>
      <c r="AG501">
        <v>51761.5</v>
      </c>
      <c r="AH501">
        <v>6.1367180001980159E-2</v>
      </c>
      <c r="AK501">
        <v>49094.5</v>
      </c>
      <c r="AL501">
        <v>5.4810739995446056E-2</v>
      </c>
    </row>
    <row r="502" spans="1:38" x14ac:dyDescent="0.2">
      <c r="A502" s="126" t="s">
        <v>98</v>
      </c>
      <c r="B502" s="115"/>
      <c r="C502" s="33">
        <v>51142.262000000002</v>
      </c>
      <c r="D502" s="116"/>
      <c r="E502">
        <f t="shared" si="98"/>
        <v>42457.655564184257</v>
      </c>
      <c r="F502">
        <f t="shared" si="100"/>
        <v>42457.5</v>
      </c>
      <c r="G502">
        <f t="shared" si="102"/>
        <v>3.6353900002723094E-2</v>
      </c>
      <c r="J502">
        <f>G502</f>
        <v>3.6353900002723094E-2</v>
      </c>
      <c r="O502">
        <f ca="1">+C$11+C$12*F502</f>
        <v>3.9053845924857736E-2</v>
      </c>
      <c r="P502">
        <f t="shared" si="101"/>
        <v>3.9304698935161489E-2</v>
      </c>
      <c r="Q502" s="7">
        <f t="shared" si="99"/>
        <v>36123.762000000002</v>
      </c>
      <c r="R502">
        <f t="shared" si="96"/>
        <v>8.7072143396795702E-6</v>
      </c>
      <c r="S502">
        <v>1</v>
      </c>
      <c r="T502">
        <f t="shared" si="97"/>
        <v>8.7072143396795702E-6</v>
      </c>
      <c r="AG502">
        <v>51762</v>
      </c>
      <c r="AH502">
        <v>6.2221840002166573E-2</v>
      </c>
      <c r="AK502">
        <v>49094.5</v>
      </c>
      <c r="AL502">
        <v>5.4810739995446056E-2</v>
      </c>
    </row>
    <row r="503" spans="1:38" x14ac:dyDescent="0.2">
      <c r="A503" s="25" t="s">
        <v>2206</v>
      </c>
      <c r="B503" s="114" t="s">
        <v>2212</v>
      </c>
      <c r="C503" s="33">
        <v>51142.263200000001</v>
      </c>
      <c r="D503" s="33"/>
      <c r="E503">
        <f t="shared" si="98"/>
        <v>42457.660699177228</v>
      </c>
      <c r="F503">
        <f t="shared" si="100"/>
        <v>42457.5</v>
      </c>
      <c r="G503">
        <f t="shared" si="102"/>
        <v>3.7553900001512375E-2</v>
      </c>
      <c r="J503">
        <f>+G503</f>
        <v>3.7553900001512375E-2</v>
      </c>
      <c r="P503">
        <f t="shared" si="101"/>
        <v>3.9304698935161489E-2</v>
      </c>
      <c r="Q503" s="7">
        <f t="shared" si="99"/>
        <v>36123.763200000001</v>
      </c>
      <c r="R503">
        <f t="shared" si="96"/>
        <v>3.0652969060668755E-6</v>
      </c>
      <c r="S503">
        <v>1</v>
      </c>
      <c r="T503">
        <f t="shared" si="97"/>
        <v>3.0652969060668755E-6</v>
      </c>
      <c r="AB503" s="18">
        <v>6.0886209328600671E-2</v>
      </c>
      <c r="AC503" t="s">
        <v>2207</v>
      </c>
      <c r="AD503">
        <v>51762</v>
      </c>
      <c r="AE503">
        <v>6.2221840002166573E-2</v>
      </c>
      <c r="AG503">
        <v>51929</v>
      </c>
      <c r="AH503">
        <v>6.285746036155615E-2</v>
      </c>
      <c r="AK503">
        <v>49741.5</v>
      </c>
      <c r="AL503">
        <v>5.3440780000528321E-2</v>
      </c>
    </row>
    <row r="504" spans="1:38" x14ac:dyDescent="0.2">
      <c r="A504" s="126" t="s">
        <v>98</v>
      </c>
      <c r="B504" s="115"/>
      <c r="C504" s="33">
        <v>51142.379500000003</v>
      </c>
      <c r="D504" s="116"/>
      <c r="E504">
        <f t="shared" si="98"/>
        <v>42458.158365579679</v>
      </c>
      <c r="F504">
        <f t="shared" si="100"/>
        <v>42458</v>
      </c>
      <c r="G504">
        <f t="shared" si="102"/>
        <v>3.7008560000685975E-2</v>
      </c>
      <c r="J504">
        <f>G504</f>
        <v>3.7008560000685975E-2</v>
      </c>
      <c r="O504">
        <f ca="1">+C$11+C$12*F504</f>
        <v>3.9055158144413696E-2</v>
      </c>
      <c r="P504">
        <f t="shared" si="101"/>
        <v>3.9305753223348797E-2</v>
      </c>
      <c r="Q504" s="7">
        <f t="shared" si="99"/>
        <v>36123.879500000003</v>
      </c>
      <c r="R504">
        <f t="shared" si="96"/>
        <v>5.2770967022480002E-6</v>
      </c>
      <c r="S504">
        <v>1</v>
      </c>
      <c r="T504">
        <f t="shared" si="97"/>
        <v>5.2770967022480002E-6</v>
      </c>
    </row>
    <row r="505" spans="1:38" x14ac:dyDescent="0.2">
      <c r="A505" s="126" t="s">
        <v>98</v>
      </c>
      <c r="B505" s="118"/>
      <c r="C505" s="33">
        <v>51146.469400000002</v>
      </c>
      <c r="D505" s="119"/>
      <c r="E505">
        <f t="shared" si="98"/>
        <v>42475.659705384918</v>
      </c>
      <c r="F505">
        <f t="shared" si="100"/>
        <v>42475.5</v>
      </c>
      <c r="G505">
        <f t="shared" si="102"/>
        <v>3.7321659998269752E-2</v>
      </c>
      <c r="J505">
        <f>G505</f>
        <v>3.7321659998269752E-2</v>
      </c>
      <c r="O505">
        <f ca="1">+C$11+C$12*F505</f>
        <v>3.9101085828872145E-2</v>
      </c>
      <c r="P505">
        <f t="shared" si="101"/>
        <v>3.9342661915365902E-2</v>
      </c>
      <c r="Q505" s="7">
        <f t="shared" si="99"/>
        <v>36127.969400000002</v>
      </c>
      <c r="R505">
        <f t="shared" si="96"/>
        <v>4.0844487489063155E-6</v>
      </c>
      <c r="S505">
        <v>1</v>
      </c>
      <c r="T505">
        <f t="shared" si="97"/>
        <v>4.0844487489063155E-6</v>
      </c>
      <c r="AA505">
        <v>49809.5</v>
      </c>
      <c r="AG505">
        <v>51933</v>
      </c>
      <c r="AH505">
        <v>6.2848848567227833E-2</v>
      </c>
      <c r="AK505">
        <v>49784.5</v>
      </c>
      <c r="AL505">
        <v>5.774154000391718E-2</v>
      </c>
    </row>
    <row r="506" spans="1:38" x14ac:dyDescent="0.2">
      <c r="A506" s="126" t="s">
        <v>98</v>
      </c>
      <c r="B506" s="118"/>
      <c r="C506" s="33">
        <v>51146.585500000001</v>
      </c>
      <c r="D506" s="119"/>
      <c r="E506">
        <f t="shared" si="98"/>
        <v>42476.156515955197</v>
      </c>
      <c r="F506">
        <f t="shared" si="100"/>
        <v>42476</v>
      </c>
      <c r="G506">
        <f t="shared" si="102"/>
        <v>3.6576320002495777E-2</v>
      </c>
      <c r="J506">
        <f>G506</f>
        <v>3.6576320002495777E-2</v>
      </c>
      <c r="O506">
        <f ca="1">+C$11+C$12*F506</f>
        <v>3.9102398048428105E-2</v>
      </c>
      <c r="P506">
        <f t="shared" si="101"/>
        <v>3.9343716695293851E-2</v>
      </c>
      <c r="Q506" s="7">
        <f t="shared" si="99"/>
        <v>36128.085500000001</v>
      </c>
      <c r="R506">
        <f t="shared" si="96"/>
        <v>7.6584844553097189E-6</v>
      </c>
      <c r="S506">
        <v>1</v>
      </c>
      <c r="T506">
        <f t="shared" si="97"/>
        <v>7.6584844553097189E-6</v>
      </c>
      <c r="AG506">
        <v>51933.5</v>
      </c>
      <c r="AH506">
        <v>6.249204276537057E-2</v>
      </c>
      <c r="AK506">
        <v>49810</v>
      </c>
      <c r="AL506">
        <v>5.689919999713311E-2</v>
      </c>
    </row>
    <row r="507" spans="1:38" x14ac:dyDescent="0.2">
      <c r="A507" s="25" t="s">
        <v>2206</v>
      </c>
      <c r="B507" s="114"/>
      <c r="C507" s="33">
        <v>51162.2431</v>
      </c>
      <c r="D507" s="33"/>
      <c r="E507">
        <f t="shared" si="98"/>
        <v>42543.157904286127</v>
      </c>
      <c r="F507">
        <f t="shared" si="100"/>
        <v>42543</v>
      </c>
      <c r="G507">
        <f t="shared" si="102"/>
        <v>3.69007600020268E-2</v>
      </c>
      <c r="J507">
        <f>+G507</f>
        <v>3.69007600020268E-2</v>
      </c>
      <c r="P507">
        <f t="shared" si="101"/>
        <v>3.9485180755477217E-2</v>
      </c>
      <c r="Q507" s="7">
        <f t="shared" si="99"/>
        <v>36143.7431</v>
      </c>
      <c r="R507">
        <f t="shared" si="96"/>
        <v>6.679230630865222E-6</v>
      </c>
      <c r="S507">
        <v>1</v>
      </c>
      <c r="T507">
        <f t="shared" si="97"/>
        <v>6.679230630865222E-6</v>
      </c>
      <c r="AB507">
        <v>6.0898036732396577E-2</v>
      </c>
      <c r="AC507" t="s">
        <v>2207</v>
      </c>
      <c r="AD507">
        <v>51929</v>
      </c>
      <c r="AE507">
        <v>6.285746036155615E-2</v>
      </c>
      <c r="AG507">
        <v>51946</v>
      </c>
      <c r="AH507">
        <v>6.2898484495235607E-2</v>
      </c>
      <c r="AK507">
        <v>49826.5</v>
      </c>
      <c r="AL507">
        <v>5.7832980004604906E-2</v>
      </c>
    </row>
    <row r="508" spans="1:38" x14ac:dyDescent="0.2">
      <c r="A508" s="126" t="s">
        <v>98</v>
      </c>
      <c r="B508" s="114"/>
      <c r="C508" s="33">
        <v>51162.3609</v>
      </c>
      <c r="D508" s="33"/>
      <c r="E508">
        <f t="shared" si="98"/>
        <v>42543.661989429791</v>
      </c>
      <c r="F508">
        <f t="shared" si="100"/>
        <v>42543.5</v>
      </c>
      <c r="G508">
        <f t="shared" si="102"/>
        <v>3.7855419999687001E-2</v>
      </c>
      <c r="J508">
        <f>G508</f>
        <v>3.7855419999687001E-2</v>
      </c>
      <c r="O508">
        <f ca="1">+C$11+C$12*F508</f>
        <v>3.9279547688482158E-2</v>
      </c>
      <c r="P508">
        <f t="shared" si="101"/>
        <v>3.948623737943259E-2</v>
      </c>
      <c r="Q508" s="7">
        <f t="shared" si="99"/>
        <v>36143.8609</v>
      </c>
      <c r="R508">
        <f t="shared" si="96"/>
        <v>2.6595653260802679E-6</v>
      </c>
      <c r="S508">
        <v>1</v>
      </c>
      <c r="T508">
        <f t="shared" si="97"/>
        <v>2.6595653260802679E-6</v>
      </c>
      <c r="AA508" s="19">
        <v>51532</v>
      </c>
      <c r="AG508">
        <v>51946.5</v>
      </c>
      <c r="AH508">
        <v>6.253120036853943E-2</v>
      </c>
      <c r="AK508">
        <v>49827</v>
      </c>
      <c r="AL508">
        <v>5.7287639996502548E-2</v>
      </c>
    </row>
    <row r="509" spans="1:38" x14ac:dyDescent="0.2">
      <c r="A509" s="126" t="s">
        <v>98</v>
      </c>
      <c r="B509" s="114"/>
      <c r="C509" s="33">
        <v>51162.476799999997</v>
      </c>
      <c r="D509" s="33"/>
      <c r="E509">
        <f t="shared" si="98"/>
        <v>42544.157944167891</v>
      </c>
      <c r="F509">
        <f t="shared" si="100"/>
        <v>42544</v>
      </c>
      <c r="G509">
        <f t="shared" si="102"/>
        <v>3.6910079994413536E-2</v>
      </c>
      <c r="J509">
        <f>G509</f>
        <v>3.6910079994413536E-2</v>
      </c>
      <c r="O509">
        <f ca="1">+C$11+C$12*F509</f>
        <v>3.9280859908038118E-2</v>
      </c>
      <c r="P509">
        <f t="shared" si="101"/>
        <v>3.9487294017047439E-2</v>
      </c>
      <c r="Q509" s="7">
        <f t="shared" si="99"/>
        <v>36143.976799999997</v>
      </c>
      <c r="R509">
        <f t="shared" si="96"/>
        <v>6.642032118460824E-6</v>
      </c>
      <c r="S509">
        <v>1</v>
      </c>
      <c r="T509">
        <f t="shared" si="97"/>
        <v>6.642032118460824E-6</v>
      </c>
      <c r="AA509">
        <v>51532</v>
      </c>
    </row>
    <row r="510" spans="1:38" x14ac:dyDescent="0.2">
      <c r="A510" s="126" t="s">
        <v>98</v>
      </c>
      <c r="B510" s="114"/>
      <c r="C510" s="33">
        <v>51171.357799999998</v>
      </c>
      <c r="D510" s="33"/>
      <c r="E510">
        <f t="shared" si="98"/>
        <v>42582.161171339816</v>
      </c>
      <c r="F510">
        <f t="shared" si="100"/>
        <v>42582</v>
      </c>
      <c r="G510">
        <f t="shared" si="102"/>
        <v>3.7664240000594873E-2</v>
      </c>
      <c r="J510">
        <f>G510</f>
        <v>3.7664240000594873E-2</v>
      </c>
      <c r="O510">
        <f ca="1">+C$11+C$12*F510</f>
        <v>3.9380588594290764E-2</v>
      </c>
      <c r="P510">
        <f t="shared" si="101"/>
        <v>3.9567638443362363E-2</v>
      </c>
      <c r="Q510" s="7">
        <f t="shared" si="99"/>
        <v>36152.857799999998</v>
      </c>
      <c r="R510">
        <f t="shared" si="96"/>
        <v>3.6229256319297055E-6</v>
      </c>
      <c r="S510">
        <v>1</v>
      </c>
      <c r="T510">
        <f t="shared" si="97"/>
        <v>3.6229256319297055E-6</v>
      </c>
    </row>
    <row r="511" spans="1:38" x14ac:dyDescent="0.2">
      <c r="A511" s="25" t="s">
        <v>2208</v>
      </c>
      <c r="B511" s="114" t="s">
        <v>2212</v>
      </c>
      <c r="C511" s="33">
        <v>51224.292999999998</v>
      </c>
      <c r="D511" s="33"/>
      <c r="E511">
        <f t="shared" si="98"/>
        <v>42808.679404758455</v>
      </c>
      <c r="F511">
        <f t="shared" si="100"/>
        <v>42808.5</v>
      </c>
      <c r="G511">
        <f t="shared" si="102"/>
        <v>4.192522000084864E-2</v>
      </c>
      <c r="J511">
        <f>+G511</f>
        <v>4.192522000084864E-2</v>
      </c>
      <c r="P511">
        <f t="shared" si="101"/>
        <v>4.004817016703513E-2</v>
      </c>
      <c r="Q511" s="7">
        <f t="shared" si="99"/>
        <v>36205.792999999998</v>
      </c>
      <c r="R511">
        <f t="shared" si="96"/>
        <v>3.5233160786193254E-6</v>
      </c>
      <c r="S511">
        <v>1</v>
      </c>
      <c r="T511">
        <f t="shared" si="97"/>
        <v>3.5233160786193254E-6</v>
      </c>
      <c r="AA511">
        <v>53271</v>
      </c>
      <c r="AB511">
        <v>6.0963067029661033E-2</v>
      </c>
      <c r="AC511" t="s">
        <v>2101</v>
      </c>
      <c r="AD511">
        <v>51929.5</v>
      </c>
      <c r="AE511">
        <v>6.279045080736978E-2</v>
      </c>
    </row>
    <row r="512" spans="1:38" x14ac:dyDescent="0.2">
      <c r="A512" s="160" t="s">
        <v>1388</v>
      </c>
      <c r="B512" s="161" t="s">
        <v>2212</v>
      </c>
      <c r="C512" s="160">
        <v>51413.351000000002</v>
      </c>
      <c r="D512" s="160" t="s">
        <v>18</v>
      </c>
      <c r="E512">
        <f t="shared" si="98"/>
        <v>43617.688989565191</v>
      </c>
      <c r="F512">
        <f t="shared" si="100"/>
        <v>43617.5</v>
      </c>
      <c r="G512">
        <f t="shared" si="102"/>
        <v>4.416510000010021E-2</v>
      </c>
      <c r="I512">
        <f>G512</f>
        <v>4.416510000010021E-2</v>
      </c>
      <c r="O512">
        <f ca="1">+C$11+C$12*F512</f>
        <v>4.2098195294675525E-2</v>
      </c>
      <c r="P512">
        <f t="shared" si="101"/>
        <v>4.1787392029953352E-2</v>
      </c>
      <c r="Q512" s="7">
        <f t="shared" si="99"/>
        <v>36394.851000000002</v>
      </c>
      <c r="R512">
        <f t="shared" si="96"/>
        <v>5.6534951912998939E-6</v>
      </c>
      <c r="S512">
        <v>0.1</v>
      </c>
      <c r="T512">
        <f t="shared" si="97"/>
        <v>5.6534951912998945E-7</v>
      </c>
      <c r="AB512">
        <v>6.0840389036457054E-2</v>
      </c>
      <c r="AD512">
        <v>51933</v>
      </c>
      <c r="AE512">
        <v>6.2848848567227833E-2</v>
      </c>
    </row>
    <row r="513" spans="1:38" x14ac:dyDescent="0.2">
      <c r="A513" s="160" t="s">
        <v>1392</v>
      </c>
      <c r="B513" s="161" t="s">
        <v>2212</v>
      </c>
      <c r="C513" s="160">
        <v>51427.133000000002</v>
      </c>
      <c r="D513" s="160" t="s">
        <v>18</v>
      </c>
      <c r="E513">
        <f t="shared" si="98"/>
        <v>43676.664383877018</v>
      </c>
      <c r="F513">
        <f t="shared" si="100"/>
        <v>43676.5</v>
      </c>
      <c r="G513">
        <f t="shared" ref="G513:G518" si="105">C513-(C$7+F513*C$8)</f>
        <v>3.8414980001107324E-2</v>
      </c>
      <c r="K513">
        <f>G513</f>
        <v>3.8414980001107324E-2</v>
      </c>
      <c r="O513">
        <f ca="1">+C$11+C$12*F513</f>
        <v>4.2253037202278326E-2</v>
      </c>
      <c r="P513">
        <f t="shared" si="101"/>
        <v>4.1915631741751502E-2</v>
      </c>
      <c r="Q513" s="7">
        <f t="shared" si="99"/>
        <v>36408.633000000002</v>
      </c>
      <c r="R513">
        <f t="shared" si="96"/>
        <v>1.2254562609275116E-5</v>
      </c>
      <c r="S513">
        <v>1</v>
      </c>
      <c r="T513">
        <f t="shared" si="97"/>
        <v>1.2254562609275116E-5</v>
      </c>
    </row>
    <row r="514" spans="1:38" x14ac:dyDescent="0.2">
      <c r="A514" s="25" t="s">
        <v>2220</v>
      </c>
      <c r="B514" s="115" t="s">
        <v>2215</v>
      </c>
      <c r="C514" s="33">
        <v>51468.382400000002</v>
      </c>
      <c r="D514" s="116">
        <v>1E-4</v>
      </c>
      <c r="E514">
        <f t="shared" si="98"/>
        <v>43853.177199878075</v>
      </c>
      <c r="F514">
        <f t="shared" si="100"/>
        <v>43853</v>
      </c>
      <c r="G514">
        <f t="shared" si="105"/>
        <v>4.1409960002056323E-2</v>
      </c>
      <c r="J514">
        <f>G514</f>
        <v>4.1409960002056323E-2</v>
      </c>
      <c r="P514">
        <f t="shared" si="101"/>
        <v>4.2300399631525924E-2</v>
      </c>
      <c r="Q514" s="7">
        <f t="shared" si="99"/>
        <v>36449.882400000002</v>
      </c>
      <c r="R514">
        <f t="shared" si="96"/>
        <v>7.9288273372996082E-7</v>
      </c>
      <c r="S514">
        <v>1</v>
      </c>
      <c r="T514">
        <f t="shared" si="97"/>
        <v>7.9288273372996082E-7</v>
      </c>
      <c r="AB514" s="18">
        <v>6.0916433707461692E-2</v>
      </c>
      <c r="AD514">
        <v>51946</v>
      </c>
      <c r="AE514">
        <v>6.2898484495235607E-2</v>
      </c>
    </row>
    <row r="515" spans="1:38" x14ac:dyDescent="0.2">
      <c r="A515" s="160" t="s">
        <v>1401</v>
      </c>
      <c r="B515" s="161" t="s">
        <v>2215</v>
      </c>
      <c r="C515" s="160">
        <v>51597.38</v>
      </c>
      <c r="D515" s="160" t="s">
        <v>18</v>
      </c>
      <c r="E515">
        <f t="shared" si="98"/>
        <v>44405.178674648036</v>
      </c>
      <c r="F515">
        <f t="shared" si="100"/>
        <v>44405</v>
      </c>
      <c r="G515">
        <f t="shared" si="105"/>
        <v>4.1754599995329045E-2</v>
      </c>
      <c r="I515">
        <f>G515</f>
        <v>4.1754599995329045E-2</v>
      </c>
      <c r="O515">
        <f t="shared" ref="O515:O520" ca="1" si="106">+C$11+C$12*F515</f>
        <v>4.4164941095306151E-2</v>
      </c>
      <c r="P515">
        <f t="shared" si="101"/>
        <v>4.3514738845708487E-2</v>
      </c>
      <c r="Q515" s="7">
        <f t="shared" si="99"/>
        <v>36578.879999999997</v>
      </c>
      <c r="R515">
        <f t="shared" si="96"/>
        <v>3.0980887726150632E-6</v>
      </c>
      <c r="S515">
        <v>0.1</v>
      </c>
      <c r="T515">
        <f t="shared" si="97"/>
        <v>3.0980887726150633E-7</v>
      </c>
      <c r="AA515">
        <v>53596</v>
      </c>
      <c r="AB515" s="18">
        <v>6.0934058667044155E-2</v>
      </c>
      <c r="AD515">
        <v>51946.5</v>
      </c>
      <c r="AE515">
        <v>6.253120036853943E-2</v>
      </c>
      <c r="AG515">
        <v>51986</v>
      </c>
      <c r="AH515">
        <v>6.2619520002044737E-2</v>
      </c>
      <c r="AK515">
        <v>50075</v>
      </c>
      <c r="AL515">
        <v>5.7398999997531064E-2</v>
      </c>
    </row>
    <row r="516" spans="1:38" x14ac:dyDescent="0.2">
      <c r="A516" s="160" t="s">
        <v>1405</v>
      </c>
      <c r="B516" s="161" t="s">
        <v>2212</v>
      </c>
      <c r="C516" s="160">
        <v>51704.53</v>
      </c>
      <c r="D516" s="160" t="s">
        <v>18</v>
      </c>
      <c r="E516">
        <f t="shared" si="98"/>
        <v>44863.690755660427</v>
      </c>
      <c r="F516">
        <f t="shared" si="100"/>
        <v>44863.5</v>
      </c>
      <c r="G516">
        <f t="shared" si="105"/>
        <v>4.4577820000995416E-2</v>
      </c>
      <c r="I516">
        <f>G516</f>
        <v>4.4577820000995416E-2</v>
      </c>
      <c r="O516">
        <f t="shared" ca="1" si="106"/>
        <v>4.5368246428117751E-2</v>
      </c>
      <c r="P516">
        <f t="shared" si="101"/>
        <v>4.453604560319465E-2</v>
      </c>
      <c r="Q516" s="7">
        <f t="shared" si="99"/>
        <v>36686.03</v>
      </c>
      <c r="R516">
        <f t="shared" si="96"/>
        <v>1.7451003116166362E-9</v>
      </c>
      <c r="S516">
        <v>0.1</v>
      </c>
      <c r="T516">
        <f t="shared" si="97"/>
        <v>1.7451003116166363E-10</v>
      </c>
      <c r="AA516">
        <v>53596</v>
      </c>
      <c r="AB516">
        <v>6.0943318108911626E-2</v>
      </c>
      <c r="AD516">
        <v>51986</v>
      </c>
      <c r="AE516">
        <v>6.2619520002044737E-2</v>
      </c>
      <c r="AG516">
        <v>51986</v>
      </c>
      <c r="AH516">
        <v>6.2619520002044737E-2</v>
      </c>
      <c r="AK516">
        <v>50104.5</v>
      </c>
      <c r="AL516">
        <v>5.9223939999355935E-2</v>
      </c>
    </row>
    <row r="517" spans="1:38" x14ac:dyDescent="0.2">
      <c r="A517" s="133" t="s">
        <v>147</v>
      </c>
      <c r="B517" s="120" t="s">
        <v>2215</v>
      </c>
      <c r="C517" s="117">
        <v>51747.879200000003</v>
      </c>
      <c r="D517" s="117">
        <v>2.0000000000000001E-4</v>
      </c>
      <c r="E517">
        <f t="shared" si="98"/>
        <v>45049.188953534664</v>
      </c>
      <c r="F517">
        <f t="shared" si="100"/>
        <v>45049</v>
      </c>
      <c r="G517">
        <f t="shared" si="105"/>
        <v>4.4156680007290561E-2</v>
      </c>
      <c r="K517">
        <f>G517</f>
        <v>4.4156680007290561E-2</v>
      </c>
      <c r="O517">
        <f t="shared" ca="1" si="106"/>
        <v>4.5855079883377406E-2</v>
      </c>
      <c r="P517">
        <f t="shared" si="101"/>
        <v>4.4952509620457728E-2</v>
      </c>
      <c r="Q517" s="7">
        <f t="shared" si="99"/>
        <v>36729.379200000003</v>
      </c>
      <c r="R517">
        <f t="shared" si="96"/>
        <v>6.3334477319380382E-7</v>
      </c>
      <c r="S517">
        <v>1</v>
      </c>
      <c r="T517">
        <f t="shared" si="97"/>
        <v>6.3334477319380382E-7</v>
      </c>
      <c r="AA517">
        <v>53596.5</v>
      </c>
      <c r="AB517">
        <v>6.086516360664973E-2</v>
      </c>
      <c r="AD517">
        <v>51986</v>
      </c>
      <c r="AE517">
        <v>6.2619520002044737E-2</v>
      </c>
      <c r="AG517">
        <v>51986.5</v>
      </c>
      <c r="AH517">
        <v>6.2274179996165913E-2</v>
      </c>
      <c r="AK517">
        <v>50327</v>
      </c>
      <c r="AL517">
        <v>5.8447639996302314E-2</v>
      </c>
    </row>
    <row r="518" spans="1:38" x14ac:dyDescent="0.2">
      <c r="A518" s="33" t="s">
        <v>15</v>
      </c>
      <c r="B518" s="114" t="s">
        <v>2215</v>
      </c>
      <c r="C518" s="33">
        <v>51757.457999999999</v>
      </c>
      <c r="D518" s="33" t="s">
        <v>18</v>
      </c>
      <c r="E518">
        <f t="shared" si="98"/>
        <v>45090.17817912122</v>
      </c>
      <c r="F518">
        <f t="shared" si="100"/>
        <v>45090</v>
      </c>
      <c r="G518">
        <f t="shared" si="105"/>
        <v>4.1638800001237541E-2</v>
      </c>
      <c r="K518">
        <f>G518</f>
        <v>4.1638800001237541E-2</v>
      </c>
      <c r="O518">
        <f t="shared" ca="1" si="106"/>
        <v>4.5962681886965784E-2</v>
      </c>
      <c r="P518">
        <f t="shared" si="101"/>
        <v>4.5044811968368723E-2</v>
      </c>
      <c r="Q518" s="7">
        <f t="shared" si="99"/>
        <v>36738.957999999999</v>
      </c>
      <c r="R518">
        <f t="shared" si="96"/>
        <v>1.1600917520240818E-5</v>
      </c>
      <c r="S518">
        <v>1</v>
      </c>
      <c r="T518">
        <f t="shared" si="97"/>
        <v>1.1600917520240818E-5</v>
      </c>
      <c r="U518" s="20"/>
      <c r="AA518">
        <v>53597</v>
      </c>
      <c r="AG518">
        <v>51986.5</v>
      </c>
      <c r="AH518">
        <v>6.2274179996165913E-2</v>
      </c>
      <c r="AK518">
        <v>50327</v>
      </c>
      <c r="AL518">
        <v>5.9347640002670232E-2</v>
      </c>
    </row>
    <row r="519" spans="1:38" x14ac:dyDescent="0.2">
      <c r="A519" s="33" t="s">
        <v>15</v>
      </c>
      <c r="B519" s="114" t="s">
        <v>2215</v>
      </c>
      <c r="C519" s="33">
        <v>51757.476799999997</v>
      </c>
      <c r="D519" s="33" t="s">
        <v>18</v>
      </c>
      <c r="E519">
        <f t="shared" si="98"/>
        <v>45090.258627344476</v>
      </c>
      <c r="F519" s="93">
        <f>+ROUND(2*E519,0)/2-0.5</f>
        <v>45090</v>
      </c>
      <c r="O519">
        <f t="shared" ca="1" si="106"/>
        <v>4.5962681886965784E-2</v>
      </c>
      <c r="P519">
        <f t="shared" si="101"/>
        <v>4.5044811968368723E-2</v>
      </c>
      <c r="Q519" s="7">
        <f t="shared" si="99"/>
        <v>36738.976799999997</v>
      </c>
      <c r="R519">
        <f t="shared" si="96"/>
        <v>2.029035085265694E-3</v>
      </c>
      <c r="T519">
        <f t="shared" si="97"/>
        <v>0</v>
      </c>
      <c r="U519">
        <f>C519-(C$7+F519*C$8)</f>
        <v>6.0438799999246839E-2</v>
      </c>
      <c r="AG519">
        <v>53182</v>
      </c>
      <c r="AH519">
        <v>6.6656240000156686E-2</v>
      </c>
      <c r="AK519">
        <v>50327.5</v>
      </c>
      <c r="AL519">
        <v>5.9802300005685538E-2</v>
      </c>
    </row>
    <row r="520" spans="1:38" x14ac:dyDescent="0.2">
      <c r="A520" s="33" t="s">
        <v>15</v>
      </c>
      <c r="B520" s="114" t="s">
        <v>2215</v>
      </c>
      <c r="C520" s="33">
        <v>51757.483</v>
      </c>
      <c r="D520" s="33" t="s">
        <v>18</v>
      </c>
      <c r="E520">
        <f t="shared" si="98"/>
        <v>45090.285158141523</v>
      </c>
      <c r="F520" s="93">
        <f>+ROUND(2*E520,0)/2-0.5</f>
        <v>45090</v>
      </c>
      <c r="O520">
        <f t="shared" ca="1" si="106"/>
        <v>4.5962681886965784E-2</v>
      </c>
      <c r="P520">
        <f t="shared" si="101"/>
        <v>4.5044811968368723E-2</v>
      </c>
      <c r="Q520" s="7">
        <f t="shared" si="99"/>
        <v>36738.983</v>
      </c>
      <c r="R520">
        <f t="shared" si="96"/>
        <v>2.029035085265694E-3</v>
      </c>
      <c r="T520">
        <f t="shared" si="97"/>
        <v>0</v>
      </c>
      <c r="U520">
        <f>C520-(C$7+F520*C$8)</f>
        <v>6.6638800002692733E-2</v>
      </c>
      <c r="AG520">
        <v>53182.5</v>
      </c>
      <c r="AH520">
        <v>6.5510899992659688E-2</v>
      </c>
      <c r="AK520">
        <v>50331.5</v>
      </c>
      <c r="AL520">
        <v>6.053958000120474E-2</v>
      </c>
    </row>
    <row r="521" spans="1:38" x14ac:dyDescent="0.2">
      <c r="A521" s="33" t="s">
        <v>2225</v>
      </c>
      <c r="B521" s="114" t="s">
        <v>2215</v>
      </c>
      <c r="C521" s="33">
        <v>51822.426399999997</v>
      </c>
      <c r="D521" s="33">
        <v>2.0000000000000001E-4</v>
      </c>
      <c r="E521">
        <f t="shared" si="98"/>
        <v>45368.188410423543</v>
      </c>
      <c r="F521">
        <f t="shared" ref="F521:F547" si="107">+ROUND(2*E521,0)/2</f>
        <v>45368</v>
      </c>
      <c r="G521">
        <f t="shared" ref="G521:G547" si="108">C521-(C$7+F521*C$8)</f>
        <v>4.4029759999830276E-2</v>
      </c>
      <c r="J521">
        <f>G521</f>
        <v>4.4029759999830276E-2</v>
      </c>
      <c r="P521">
        <f t="shared" si="101"/>
        <v>4.5673089609630083E-2</v>
      </c>
      <c r="Q521" s="7">
        <f t="shared" si="99"/>
        <v>36803.926399999997</v>
      </c>
      <c r="R521">
        <f t="shared" si="96"/>
        <v>2.7005322064447854E-6</v>
      </c>
      <c r="S521">
        <v>1</v>
      </c>
      <c r="T521">
        <f t="shared" si="97"/>
        <v>2.7005322064447854E-6</v>
      </c>
      <c r="AB521">
        <v>6.0880173397890758E-2</v>
      </c>
      <c r="AC521" s="18" t="s">
        <v>2213</v>
      </c>
      <c r="AD521">
        <v>51986.5</v>
      </c>
      <c r="AE521">
        <v>6.2274179996165913E-2</v>
      </c>
      <c r="AG521">
        <v>53190</v>
      </c>
      <c r="AH521">
        <v>6.6230799995537382E-2</v>
      </c>
      <c r="AK521">
        <v>50340</v>
      </c>
      <c r="AL521">
        <v>5.9568800003034994E-2</v>
      </c>
    </row>
    <row r="522" spans="1:38" x14ac:dyDescent="0.2">
      <c r="A522" s="117" t="s">
        <v>2225</v>
      </c>
      <c r="B522" s="120" t="s">
        <v>2215</v>
      </c>
      <c r="C522" s="117">
        <v>51822.426700000004</v>
      </c>
      <c r="D522" s="117">
        <v>2.0000000000000001E-4</v>
      </c>
      <c r="E522">
        <f t="shared" si="98"/>
        <v>45368.189694171815</v>
      </c>
      <c r="F522">
        <f t="shared" si="107"/>
        <v>45368</v>
      </c>
      <c r="G522">
        <f t="shared" si="108"/>
        <v>4.4329760006803554E-2</v>
      </c>
      <c r="J522">
        <f>G522</f>
        <v>4.4329760006803554E-2</v>
      </c>
      <c r="O522">
        <f ca="1">+C$11+C$12*F522</f>
        <v>4.6692275960077301E-2</v>
      </c>
      <c r="P522">
        <f t="shared" si="101"/>
        <v>4.5673089609630083E-2</v>
      </c>
      <c r="Q522" s="7">
        <f t="shared" si="99"/>
        <v>36803.926700000004</v>
      </c>
      <c r="R522">
        <f t="shared" si="96"/>
        <v>1.8045344218300803E-6</v>
      </c>
      <c r="S522">
        <v>1</v>
      </c>
      <c r="T522">
        <f t="shared" si="97"/>
        <v>1.8045344218300803E-6</v>
      </c>
      <c r="AB522">
        <v>6.0931436564715113E-2</v>
      </c>
      <c r="AC522" s="18" t="s">
        <v>2213</v>
      </c>
      <c r="AD522">
        <v>51986.5</v>
      </c>
      <c r="AE522">
        <v>6.2274179996165913E-2</v>
      </c>
    </row>
    <row r="523" spans="1:38" x14ac:dyDescent="0.2">
      <c r="A523" s="117" t="s">
        <v>2225</v>
      </c>
      <c r="B523" s="120" t="s">
        <v>2215</v>
      </c>
      <c r="C523" s="117">
        <v>51822.426899999999</v>
      </c>
      <c r="D523" s="117">
        <v>1E-4</v>
      </c>
      <c r="E523">
        <f t="shared" si="98"/>
        <v>45368.190550003957</v>
      </c>
      <c r="F523">
        <f t="shared" si="107"/>
        <v>45368</v>
      </c>
      <c r="G523">
        <f t="shared" si="108"/>
        <v>4.4529760001751129E-2</v>
      </c>
      <c r="J523">
        <f>G523</f>
        <v>4.4529760001751129E-2</v>
      </c>
      <c r="O523">
        <f ca="1">+C$11+C$12*F523</f>
        <v>4.6692275960077301E-2</v>
      </c>
      <c r="P523">
        <f t="shared" si="101"/>
        <v>4.5673089609630083E-2</v>
      </c>
      <c r="Q523" s="7">
        <f t="shared" si="99"/>
        <v>36803.926899999999</v>
      </c>
      <c r="R523">
        <f t="shared" si="96"/>
        <v>1.3072025922526426E-6</v>
      </c>
      <c r="S523">
        <v>1</v>
      </c>
      <c r="T523">
        <f t="shared" si="97"/>
        <v>1.3072025922526426E-6</v>
      </c>
      <c r="AB523">
        <v>6.1040905100526288E-2</v>
      </c>
      <c r="AC523" s="18" t="s">
        <v>2214</v>
      </c>
      <c r="AD523">
        <v>53182</v>
      </c>
      <c r="AE523">
        <v>6.6656240000156686E-2</v>
      </c>
    </row>
    <row r="524" spans="1:38" x14ac:dyDescent="0.2">
      <c r="A524" s="160" t="s">
        <v>1435</v>
      </c>
      <c r="B524" s="161" t="s">
        <v>2215</v>
      </c>
      <c r="C524" s="160">
        <v>51839.258000000002</v>
      </c>
      <c r="D524" s="160" t="s">
        <v>18</v>
      </c>
      <c r="E524">
        <f t="shared" si="98"/>
        <v>45440.21353354786</v>
      </c>
      <c r="F524">
        <f t="shared" si="107"/>
        <v>45440</v>
      </c>
      <c r="G524">
        <f t="shared" si="108"/>
        <v>4.9900800004252233E-2</v>
      </c>
      <c r="I524">
        <f>G524</f>
        <v>4.9900800004252233E-2</v>
      </c>
      <c r="O524">
        <f ca="1">+C$11+C$12*F524</f>
        <v>4.6881235576134953E-2</v>
      </c>
      <c r="P524">
        <f t="shared" si="101"/>
        <v>4.5836497435638737E-2</v>
      </c>
      <c r="Q524" s="7">
        <f t="shared" si="99"/>
        <v>36820.758000000002</v>
      </c>
      <c r="R524">
        <f t="shared" si="96"/>
        <v>1.6518555369238255E-5</v>
      </c>
      <c r="S524">
        <v>0.1</v>
      </c>
      <c r="T524">
        <f t="shared" si="97"/>
        <v>1.6518555369238257E-6</v>
      </c>
      <c r="AA524" s="19">
        <v>51536.5</v>
      </c>
      <c r="AB524">
        <v>6.0838189361675177E-2</v>
      </c>
      <c r="AC524" s="18" t="s">
        <v>2214</v>
      </c>
      <c r="AD524">
        <v>53182.5</v>
      </c>
      <c r="AE524">
        <v>6.5510899992659688E-2</v>
      </c>
      <c r="AG524">
        <v>53194</v>
      </c>
      <c r="AH524">
        <v>6.6078080002625939E-2</v>
      </c>
      <c r="AK524">
        <v>50340.5</v>
      </c>
      <c r="AL524">
        <v>5.9123459999682382E-2</v>
      </c>
    </row>
    <row r="525" spans="1:38" x14ac:dyDescent="0.2">
      <c r="A525" s="160" t="s">
        <v>1438</v>
      </c>
      <c r="B525" s="161" t="s">
        <v>2212</v>
      </c>
      <c r="C525" s="160">
        <v>52065.582000000002</v>
      </c>
      <c r="D525" s="160" t="s">
        <v>18</v>
      </c>
      <c r="E525">
        <f t="shared" si="98"/>
        <v>46408.69032517686</v>
      </c>
      <c r="F525">
        <f t="shared" si="107"/>
        <v>46408.5</v>
      </c>
      <c r="G525">
        <f t="shared" si="108"/>
        <v>4.447722000622889E-2</v>
      </c>
      <c r="I525">
        <f>G525</f>
        <v>4.447722000622889E-2</v>
      </c>
      <c r="O525">
        <f ca="1">+C$11+C$12*F525</f>
        <v>4.9423004856021621E-2</v>
      </c>
      <c r="P525">
        <f t="shared" si="101"/>
        <v>4.8062089593775392E-2</v>
      </c>
      <c r="Q525" s="7">
        <f t="shared" si="99"/>
        <v>37047.082000000002</v>
      </c>
      <c r="R525">
        <f t="shared" si="96"/>
        <v>1.2851289959715827E-5</v>
      </c>
      <c r="S525">
        <v>0.1</v>
      </c>
      <c r="T525">
        <f t="shared" si="97"/>
        <v>1.2851289959715828E-6</v>
      </c>
      <c r="AA525">
        <v>51544</v>
      </c>
      <c r="AB525">
        <v>6.0895055095897987E-2</v>
      </c>
      <c r="AD525">
        <v>53190</v>
      </c>
      <c r="AE525">
        <v>6.6230799995537382E-2</v>
      </c>
      <c r="AG525">
        <v>53237.5</v>
      </c>
      <c r="AH525">
        <v>6.5523500001290813E-2</v>
      </c>
      <c r="AK525">
        <v>50648</v>
      </c>
      <c r="AL525">
        <v>5.941935999726411E-2</v>
      </c>
    </row>
    <row r="526" spans="1:38" x14ac:dyDescent="0.2">
      <c r="A526" s="25" t="s">
        <v>2211</v>
      </c>
      <c r="B526" s="115" t="s">
        <v>2212</v>
      </c>
      <c r="C526" s="116">
        <v>52110.455300000001</v>
      </c>
      <c r="D526" s="116">
        <v>9.0000000000000006E-5</v>
      </c>
      <c r="E526">
        <f t="shared" si="98"/>
        <v>46600.710392044741</v>
      </c>
      <c r="F526">
        <f t="shared" si="107"/>
        <v>46600.5</v>
      </c>
      <c r="G526">
        <f t="shared" si="108"/>
        <v>4.9166659999173135E-2</v>
      </c>
      <c r="J526">
        <f t="shared" ref="J526:J532" si="109">G526</f>
        <v>4.9166659999173135E-2</v>
      </c>
      <c r="P526">
        <f t="shared" si="101"/>
        <v>4.8509388555534827E-2</v>
      </c>
      <c r="Q526" s="7">
        <f t="shared" si="99"/>
        <v>37091.955300000001</v>
      </c>
      <c r="R526">
        <f t="shared" ref="R526:R589" si="110">+(P526-G526)^2</f>
        <v>4.3200575062238494E-7</v>
      </c>
      <c r="S526">
        <v>1</v>
      </c>
      <c r="T526">
        <f t="shared" ref="T526:T589" si="111">+S526*R526</f>
        <v>4.3200575062238494E-7</v>
      </c>
      <c r="AA526">
        <v>51544.5</v>
      </c>
      <c r="AB526">
        <v>6.0884806560352445E-2</v>
      </c>
      <c r="AD526">
        <v>53194</v>
      </c>
      <c r="AE526">
        <v>6.6078080002625939E-2</v>
      </c>
    </row>
    <row r="527" spans="1:38" x14ac:dyDescent="0.2">
      <c r="A527" s="25" t="s">
        <v>2211</v>
      </c>
      <c r="B527" s="115" t="s">
        <v>2212</v>
      </c>
      <c r="C527" s="116">
        <v>52110.456059999997</v>
      </c>
      <c r="D527" s="116">
        <v>4.4999999999999999E-4</v>
      </c>
      <c r="E527">
        <f t="shared" si="98"/>
        <v>46600.713644206939</v>
      </c>
      <c r="F527">
        <f t="shared" si="107"/>
        <v>46600.5</v>
      </c>
      <c r="G527">
        <f t="shared" si="108"/>
        <v>4.9926659994525835E-2</v>
      </c>
      <c r="J527">
        <f t="shared" si="109"/>
        <v>4.9926659994525835E-2</v>
      </c>
      <c r="P527">
        <f t="shared" si="101"/>
        <v>4.8509388555534827E-2</v>
      </c>
      <c r="Q527" s="7">
        <f t="shared" si="99"/>
        <v>37091.956059999997</v>
      </c>
      <c r="R527">
        <f t="shared" si="110"/>
        <v>2.0086583317796422E-6</v>
      </c>
      <c r="S527">
        <v>1</v>
      </c>
      <c r="T527">
        <f t="shared" si="111"/>
        <v>2.0086583317796422E-6</v>
      </c>
      <c r="AB527">
        <v>6.0913402958249208E-2</v>
      </c>
      <c r="AD527">
        <v>53237.5</v>
      </c>
      <c r="AE527">
        <v>6.5523500001290813E-2</v>
      </c>
      <c r="AG527">
        <v>53238</v>
      </c>
      <c r="AH527">
        <v>6.6778159998648334E-2</v>
      </c>
      <c r="AK527">
        <v>51416</v>
      </c>
      <c r="AL527">
        <v>6.0590401968511287E-2</v>
      </c>
    </row>
    <row r="528" spans="1:38" x14ac:dyDescent="0.2">
      <c r="A528" s="160" t="s">
        <v>2211</v>
      </c>
      <c r="B528" s="161" t="s">
        <v>2212</v>
      </c>
      <c r="C528" s="160">
        <v>52110.456100000003</v>
      </c>
      <c r="D528" s="160" t="s">
        <v>18</v>
      </c>
      <c r="E528">
        <f t="shared" si="98"/>
        <v>46600.713815373398</v>
      </c>
      <c r="F528">
        <f t="shared" si="107"/>
        <v>46600.5</v>
      </c>
      <c r="G528">
        <f t="shared" si="108"/>
        <v>4.9966660000791308E-2</v>
      </c>
      <c r="J528">
        <f t="shared" si="109"/>
        <v>4.9966660000791308E-2</v>
      </c>
      <c r="O528">
        <f ca="1">+C$11+C$12*F528</f>
        <v>4.9926897165508702E-2</v>
      </c>
      <c r="P528">
        <f t="shared" si="101"/>
        <v>4.8509388555534827E-2</v>
      </c>
      <c r="Q528" s="7">
        <f t="shared" si="99"/>
        <v>37091.956100000003</v>
      </c>
      <c r="R528">
        <f t="shared" si="110"/>
        <v>2.1236400651599116E-6</v>
      </c>
      <c r="S528">
        <v>1</v>
      </c>
      <c r="T528">
        <f t="shared" si="111"/>
        <v>2.1236400651599116E-6</v>
      </c>
      <c r="AA528" s="19">
        <v>51536.5</v>
      </c>
      <c r="AB528">
        <v>6.099730463756714E-2</v>
      </c>
      <c r="AC528" s="18" t="s">
        <v>2213</v>
      </c>
      <c r="AD528">
        <v>53238</v>
      </c>
      <c r="AE528">
        <v>6.6778159998648334E-2</v>
      </c>
    </row>
    <row r="529" spans="1:38" x14ac:dyDescent="0.2">
      <c r="A529" s="25" t="s">
        <v>2211</v>
      </c>
      <c r="B529" s="115" t="s">
        <v>2212</v>
      </c>
      <c r="C529" s="116">
        <v>52113.492980000003</v>
      </c>
      <c r="D529" s="116">
        <v>1.2999999999999999E-4</v>
      </c>
      <c r="E529">
        <f t="shared" si="98"/>
        <v>46613.709113260324</v>
      </c>
      <c r="F529">
        <f t="shared" si="107"/>
        <v>46613.5</v>
      </c>
      <c r="G529">
        <f t="shared" si="108"/>
        <v>4.8867820005398244E-2</v>
      </c>
      <c r="J529">
        <f t="shared" si="109"/>
        <v>4.8867820005398244E-2</v>
      </c>
      <c r="P529">
        <f t="shared" si="101"/>
        <v>4.8539747227671889E-2</v>
      </c>
      <c r="Q529" s="7">
        <f t="shared" si="99"/>
        <v>37094.992980000003</v>
      </c>
      <c r="R529">
        <f t="shared" si="110"/>
        <v>1.0763174748508583E-7</v>
      </c>
      <c r="S529">
        <v>1</v>
      </c>
      <c r="T529">
        <f t="shared" si="111"/>
        <v>1.0763174748508583E-7</v>
      </c>
      <c r="AB529">
        <v>6.0917598602827638E-2</v>
      </c>
      <c r="AC529" s="18" t="s">
        <v>2213</v>
      </c>
      <c r="AD529">
        <v>53241</v>
      </c>
      <c r="AE529">
        <v>6.7406119997031055E-2</v>
      </c>
      <c r="AG529">
        <v>53241</v>
      </c>
      <c r="AH529">
        <v>6.7406119997031055E-2</v>
      </c>
      <c r="AK529">
        <v>51416.5</v>
      </c>
      <c r="AL529">
        <v>6.093504476302769E-2</v>
      </c>
    </row>
    <row r="530" spans="1:38" x14ac:dyDescent="0.2">
      <c r="A530" s="160" t="s">
        <v>2211</v>
      </c>
      <c r="B530" s="161" t="s">
        <v>2212</v>
      </c>
      <c r="C530" s="160">
        <v>52113.493000000002</v>
      </c>
      <c r="D530" s="160" t="s">
        <v>18</v>
      </c>
      <c r="E530">
        <f t="shared" si="98"/>
        <v>46613.709198843542</v>
      </c>
      <c r="F530">
        <f t="shared" si="107"/>
        <v>46613.5</v>
      </c>
      <c r="G530">
        <f t="shared" si="108"/>
        <v>4.8887820004893001E-2</v>
      </c>
      <c r="J530">
        <f t="shared" si="109"/>
        <v>4.8887820004893001E-2</v>
      </c>
      <c r="O530">
        <f ca="1">+C$11+C$12*F530</f>
        <v>4.9961014873963552E-2</v>
      </c>
      <c r="P530">
        <f t="shared" si="101"/>
        <v>4.8539747227671889E-2</v>
      </c>
      <c r="Q530" s="7">
        <f t="shared" si="99"/>
        <v>37094.993000000002</v>
      </c>
      <c r="R530">
        <f t="shared" si="110"/>
        <v>1.2115465824241769E-7</v>
      </c>
      <c r="S530">
        <v>1</v>
      </c>
      <c r="T530">
        <f t="shared" si="111"/>
        <v>1.2115465824241769E-7</v>
      </c>
    </row>
    <row r="531" spans="1:38" x14ac:dyDescent="0.2">
      <c r="A531" s="25" t="s">
        <v>2211</v>
      </c>
      <c r="B531" s="115" t="s">
        <v>2212</v>
      </c>
      <c r="C531" s="116">
        <v>52113.49366</v>
      </c>
      <c r="D531" s="116">
        <v>1.8000000000000001E-4</v>
      </c>
      <c r="E531">
        <f t="shared" si="98"/>
        <v>46613.712023089669</v>
      </c>
      <c r="F531">
        <f t="shared" si="107"/>
        <v>46613.5</v>
      </c>
      <c r="G531">
        <f t="shared" si="108"/>
        <v>4.9547820002771914E-2</v>
      </c>
      <c r="J531">
        <f t="shared" si="109"/>
        <v>4.9547820002771914E-2</v>
      </c>
      <c r="P531">
        <f t="shared" si="101"/>
        <v>4.8539747227671889E-2</v>
      </c>
      <c r="Q531" s="7">
        <f t="shared" si="99"/>
        <v>37094.99366</v>
      </c>
      <c r="R531">
        <f t="shared" si="110"/>
        <v>1.0162107198978648E-6</v>
      </c>
      <c r="S531">
        <v>1</v>
      </c>
      <c r="T531">
        <f t="shared" si="111"/>
        <v>1.0162107198978648E-6</v>
      </c>
      <c r="AB531">
        <v>6.1036070270347409E-2</v>
      </c>
      <c r="AC531" s="18" t="s">
        <v>2216</v>
      </c>
      <c r="AD531">
        <v>53241.5</v>
      </c>
      <c r="AE531">
        <v>6.3760779994481709E-2</v>
      </c>
    </row>
    <row r="532" spans="1:38" x14ac:dyDescent="0.2">
      <c r="A532" s="160" t="s">
        <v>2211</v>
      </c>
      <c r="B532" s="161" t="s">
        <v>2212</v>
      </c>
      <c r="C532" s="160">
        <v>52113.493699999999</v>
      </c>
      <c r="D532" s="160" t="s">
        <v>18</v>
      </c>
      <c r="E532">
        <f t="shared" si="98"/>
        <v>46613.712194256099</v>
      </c>
      <c r="F532">
        <f t="shared" si="107"/>
        <v>46613.5</v>
      </c>
      <c r="G532">
        <f t="shared" si="108"/>
        <v>4.9587820001761429E-2</v>
      </c>
      <c r="J532">
        <f t="shared" si="109"/>
        <v>4.9587820001761429E-2</v>
      </c>
      <c r="O532">
        <f ca="1">+C$11+C$12*F532</f>
        <v>4.9961014873963552E-2</v>
      </c>
      <c r="P532">
        <f t="shared" si="101"/>
        <v>4.8539747227671889E-2</v>
      </c>
      <c r="Q532" s="7">
        <f t="shared" si="99"/>
        <v>37094.993699999999</v>
      </c>
      <c r="R532">
        <f t="shared" si="110"/>
        <v>1.0984565397877431E-6</v>
      </c>
      <c r="S532">
        <v>1</v>
      </c>
      <c r="T532">
        <f t="shared" si="111"/>
        <v>1.0984565397877431E-6</v>
      </c>
      <c r="AA532">
        <v>54388.5</v>
      </c>
      <c r="AG532">
        <v>53241.5</v>
      </c>
      <c r="AH532">
        <v>6.3760779994481709E-2</v>
      </c>
      <c r="AK532">
        <v>51446</v>
      </c>
      <c r="AL532">
        <v>6.0577758828003425E-2</v>
      </c>
    </row>
    <row r="533" spans="1:38" x14ac:dyDescent="0.2">
      <c r="A533" s="160" t="s">
        <v>1456</v>
      </c>
      <c r="B533" s="161" t="s">
        <v>2215</v>
      </c>
      <c r="C533" s="160">
        <v>52116.413</v>
      </c>
      <c r="D533" s="160" t="s">
        <v>18</v>
      </c>
      <c r="E533">
        <f t="shared" ref="E533:E596" si="112">(C533-C$7)/C$8</f>
        <v>46626.204348414751</v>
      </c>
      <c r="F533">
        <f t="shared" si="107"/>
        <v>46626</v>
      </c>
      <c r="G533">
        <f t="shared" si="108"/>
        <v>4.7754320003150497E-2</v>
      </c>
      <c r="I533">
        <f>G533</f>
        <v>4.7754320003150497E-2</v>
      </c>
      <c r="O533">
        <f ca="1">+C$11+C$12*F533</f>
        <v>4.9993820362862457E-2</v>
      </c>
      <c r="P533">
        <f t="shared" si="101"/>
        <v>4.8568946966480182E-2</v>
      </c>
      <c r="Q533" s="7">
        <f t="shared" ref="Q533:Q596" si="113">+C533-15018.5</f>
        <v>37097.913</v>
      </c>
      <c r="R533">
        <f t="shared" si="110"/>
        <v>6.6361708938374514E-7</v>
      </c>
      <c r="S533">
        <v>0.1</v>
      </c>
      <c r="T533">
        <f t="shared" si="111"/>
        <v>6.6361708938374514E-8</v>
      </c>
      <c r="AA533">
        <v>54444.5</v>
      </c>
      <c r="AB533">
        <v>6.1253622901858762E-2</v>
      </c>
      <c r="AC533" s="18" t="s">
        <v>2213</v>
      </c>
      <c r="AD533">
        <v>53242</v>
      </c>
      <c r="AE533">
        <v>6.6715439992549364E-2</v>
      </c>
      <c r="AG533">
        <v>53242</v>
      </c>
      <c r="AH533">
        <v>6.6715439992549364E-2</v>
      </c>
      <c r="AK533">
        <v>51446.5</v>
      </c>
      <c r="AL533">
        <v>6.0827315704955254E-2</v>
      </c>
    </row>
    <row r="534" spans="1:38" x14ac:dyDescent="0.2">
      <c r="A534" s="33" t="s">
        <v>15</v>
      </c>
      <c r="B534" s="114" t="s">
        <v>2215</v>
      </c>
      <c r="C534" s="33">
        <v>52129.500899999999</v>
      </c>
      <c r="D534" s="33" t="s">
        <v>17</v>
      </c>
      <c r="E534">
        <f t="shared" si="112"/>
        <v>46682.20957720693</v>
      </c>
      <c r="F534">
        <f t="shared" si="107"/>
        <v>46682</v>
      </c>
      <c r="G534">
        <f t="shared" si="108"/>
        <v>4.8976239995681681E-2</v>
      </c>
      <c r="K534">
        <f>G534</f>
        <v>4.8976239995681681E-2</v>
      </c>
      <c r="O534">
        <f ca="1">+C$11+C$12*F534</f>
        <v>5.0140788953129525E-2</v>
      </c>
      <c r="P534">
        <f t="shared" si="101"/>
        <v>4.869986659173689E-2</v>
      </c>
      <c r="Q534" s="7">
        <f t="shared" si="113"/>
        <v>37111.000899999999</v>
      </c>
      <c r="R534">
        <f t="shared" si="110"/>
        <v>7.638225840803046E-8</v>
      </c>
      <c r="S534">
        <v>1</v>
      </c>
      <c r="T534">
        <f t="shared" si="111"/>
        <v>7.638225840803046E-8</v>
      </c>
      <c r="U534" s="20"/>
      <c r="AA534">
        <v>54461.5</v>
      </c>
      <c r="AG534">
        <v>53270.5</v>
      </c>
      <c r="AH534">
        <v>6.6031059999659192E-2</v>
      </c>
      <c r="AK534">
        <v>51450</v>
      </c>
      <c r="AL534">
        <v>6.0741002504073549E-2</v>
      </c>
    </row>
    <row r="535" spans="1:38" x14ac:dyDescent="0.2">
      <c r="A535" s="33" t="s">
        <v>2232</v>
      </c>
      <c r="B535" s="115" t="s">
        <v>2212</v>
      </c>
      <c r="C535" s="116">
        <v>52156.492700000003</v>
      </c>
      <c r="D535" s="116">
        <v>5.0000000000000001E-4</v>
      </c>
      <c r="E535">
        <f t="shared" si="112"/>
        <v>46797.711830013941</v>
      </c>
      <c r="F535">
        <f t="shared" si="107"/>
        <v>46797.5</v>
      </c>
      <c r="G535">
        <f t="shared" si="108"/>
        <v>4.9502699999720789E-2</v>
      </c>
      <c r="K535">
        <f>G535</f>
        <v>4.9502699999720789E-2</v>
      </c>
      <c r="P535">
        <f t="shared" si="101"/>
        <v>4.8970429458921057E-2</v>
      </c>
      <c r="Q535" s="7">
        <f t="shared" si="113"/>
        <v>37137.992700000003</v>
      </c>
      <c r="R535">
        <f t="shared" si="110"/>
        <v>2.8331192860323994E-7</v>
      </c>
      <c r="S535">
        <v>1</v>
      </c>
      <c r="T535">
        <f t="shared" si="111"/>
        <v>2.8331192860323994E-7</v>
      </c>
      <c r="AA535">
        <v>51535.5</v>
      </c>
      <c r="AB535">
        <v>6.2112519997754134E-2</v>
      </c>
      <c r="AC535" s="18" t="s">
        <v>2213</v>
      </c>
      <c r="AD535">
        <v>53270.5</v>
      </c>
      <c r="AE535">
        <v>6.6031059999659192E-2</v>
      </c>
    </row>
    <row r="536" spans="1:38" x14ac:dyDescent="0.2">
      <c r="A536" s="33" t="s">
        <v>2232</v>
      </c>
      <c r="B536" s="115" t="s">
        <v>2215</v>
      </c>
      <c r="C536" s="116">
        <v>52159.413350000003</v>
      </c>
      <c r="D536" s="116">
        <v>6.9999999999999994E-5</v>
      </c>
      <c r="E536">
        <f t="shared" si="112"/>
        <v>46810.209761039689</v>
      </c>
      <c r="F536">
        <f t="shared" si="107"/>
        <v>46810</v>
      </c>
      <c r="G536">
        <f t="shared" si="108"/>
        <v>4.9019199999747798E-2</v>
      </c>
      <c r="K536">
        <f>G536</f>
        <v>4.9019199999747798E-2</v>
      </c>
      <c r="P536">
        <f t="shared" si="101"/>
        <v>4.8999754864783432E-2</v>
      </c>
      <c r="Q536" s="7">
        <f t="shared" si="113"/>
        <v>37140.913350000003</v>
      </c>
      <c r="R536">
        <f t="shared" si="110"/>
        <v>3.7811327378240721E-10</v>
      </c>
      <c r="S536">
        <v>1</v>
      </c>
      <c r="T536">
        <f t="shared" si="111"/>
        <v>3.7811327378240721E-10</v>
      </c>
      <c r="AA536">
        <v>51536</v>
      </c>
      <c r="AB536">
        <v>6.1367180001980159E-2</v>
      </c>
      <c r="AD536">
        <v>53270.5</v>
      </c>
      <c r="AE536">
        <v>6.6031059999659192E-2</v>
      </c>
      <c r="AG536">
        <v>53270.5</v>
      </c>
      <c r="AH536">
        <v>6.6031059999659192E-2</v>
      </c>
      <c r="AK536">
        <v>51450.5</v>
      </c>
      <c r="AL536">
        <v>6.0882607656822074E-2</v>
      </c>
    </row>
    <row r="537" spans="1:38" x14ac:dyDescent="0.2">
      <c r="A537" s="160" t="s">
        <v>2211</v>
      </c>
      <c r="B537" s="161" t="s">
        <v>2215</v>
      </c>
      <c r="C537" s="160">
        <v>52164.320500000002</v>
      </c>
      <c r="D537" s="160" t="s">
        <v>18</v>
      </c>
      <c r="E537">
        <f t="shared" si="112"/>
        <v>46831.208245018592</v>
      </c>
      <c r="F537">
        <f t="shared" si="107"/>
        <v>46831</v>
      </c>
      <c r="G537">
        <f t="shared" si="108"/>
        <v>4.8664920002920553E-2</v>
      </c>
      <c r="J537">
        <f t="shared" ref="J537:J547" si="114">G537</f>
        <v>4.8664920002920553E-2</v>
      </c>
      <c r="O537">
        <f ca="1">+C$11+C$12*F537</f>
        <v>5.0531830380804388E-2</v>
      </c>
      <c r="P537">
        <f t="shared" si="101"/>
        <v>4.9049040765495835E-2</v>
      </c>
      <c r="Q537" s="7">
        <f t="shared" si="113"/>
        <v>37145.820500000002</v>
      </c>
      <c r="R537">
        <f t="shared" si="110"/>
        <v>1.4754876024141646E-7</v>
      </c>
      <c r="S537">
        <v>1</v>
      </c>
      <c r="T537">
        <f t="shared" si="111"/>
        <v>1.4754876024141646E-7</v>
      </c>
      <c r="AA537">
        <v>51540.5</v>
      </c>
      <c r="AB537">
        <v>6.2221840002166573E-2</v>
      </c>
      <c r="AD537">
        <v>53271</v>
      </c>
      <c r="AE537">
        <v>6.7185719999542926E-2</v>
      </c>
    </row>
    <row r="538" spans="1:38" x14ac:dyDescent="0.2">
      <c r="A538" s="25" t="s">
        <v>2211</v>
      </c>
      <c r="B538" s="115" t="s">
        <v>2215</v>
      </c>
      <c r="C538" s="116">
        <v>52164.320509999998</v>
      </c>
      <c r="D538" s="116">
        <v>2.3000000000000001E-4</v>
      </c>
      <c r="E538">
        <f t="shared" si="112"/>
        <v>46831.208287810186</v>
      </c>
      <c r="F538">
        <f t="shared" si="107"/>
        <v>46831</v>
      </c>
      <c r="G538">
        <f t="shared" si="108"/>
        <v>4.8674919999029953E-2</v>
      </c>
      <c r="J538">
        <f t="shared" si="114"/>
        <v>4.8674919999029953E-2</v>
      </c>
      <c r="P538">
        <f t="shared" si="101"/>
        <v>4.9049040765495835E-2</v>
      </c>
      <c r="Q538" s="7">
        <f t="shared" si="113"/>
        <v>37145.820509999998</v>
      </c>
      <c r="R538">
        <f t="shared" si="110"/>
        <v>1.3996634790101935E-7</v>
      </c>
      <c r="S538">
        <v>1</v>
      </c>
      <c r="T538">
        <f t="shared" si="111"/>
        <v>1.3996634790101935E-7</v>
      </c>
      <c r="AA538">
        <v>51541</v>
      </c>
      <c r="AG538">
        <v>53271</v>
      </c>
      <c r="AH538">
        <v>6.7185719999542926E-2</v>
      </c>
      <c r="AK538">
        <v>51454.5</v>
      </c>
      <c r="AL538">
        <v>6.0785935274907388E-2</v>
      </c>
    </row>
    <row r="539" spans="1:38" x14ac:dyDescent="0.2">
      <c r="A539" s="160" t="s">
        <v>2211</v>
      </c>
      <c r="B539" s="161" t="s">
        <v>2215</v>
      </c>
      <c r="C539" s="160">
        <v>52164.3217</v>
      </c>
      <c r="D539" s="160" t="s">
        <v>18</v>
      </c>
      <c r="E539">
        <f t="shared" si="112"/>
        <v>46831.213380011563</v>
      </c>
      <c r="F539">
        <f t="shared" si="107"/>
        <v>46831</v>
      </c>
      <c r="G539">
        <f t="shared" si="108"/>
        <v>4.9864920001709834E-2</v>
      </c>
      <c r="J539">
        <f t="shared" si="114"/>
        <v>4.9864920001709834E-2</v>
      </c>
      <c r="O539">
        <f ca="1">+C$11+C$12*F539</f>
        <v>5.0531830380804388E-2</v>
      </c>
      <c r="P539">
        <f t="shared" si="101"/>
        <v>4.9049040765495835E-2</v>
      </c>
      <c r="Q539" s="7">
        <f t="shared" si="113"/>
        <v>37145.8217</v>
      </c>
      <c r="R539">
        <f t="shared" si="110"/>
        <v>6.6565892808513721E-7</v>
      </c>
      <c r="S539">
        <v>1</v>
      </c>
      <c r="T539">
        <f t="shared" si="111"/>
        <v>6.6565892808513721E-7</v>
      </c>
      <c r="AA539">
        <v>51540</v>
      </c>
      <c r="AB539">
        <v>6.285746036155615E-2</v>
      </c>
      <c r="AD539">
        <v>53271</v>
      </c>
      <c r="AE539">
        <v>6.7185719999542926E-2</v>
      </c>
    </row>
    <row r="540" spans="1:38" x14ac:dyDescent="0.2">
      <c r="A540" s="25" t="s">
        <v>2211</v>
      </c>
      <c r="B540" s="115" t="s">
        <v>2215</v>
      </c>
      <c r="C540" s="116">
        <v>52164.321709999997</v>
      </c>
      <c r="D540" s="116">
        <v>5.4000000000000001E-4</v>
      </c>
      <c r="E540">
        <f t="shared" si="112"/>
        <v>46831.213422803157</v>
      </c>
      <c r="F540">
        <f t="shared" si="107"/>
        <v>46831</v>
      </c>
      <c r="G540">
        <f t="shared" si="108"/>
        <v>4.9874919997819234E-2</v>
      </c>
      <c r="J540">
        <f t="shared" si="114"/>
        <v>4.9874919997819234E-2</v>
      </c>
      <c r="P540">
        <f t="shared" si="101"/>
        <v>4.9049040765495835E-2</v>
      </c>
      <c r="Q540" s="7">
        <f t="shared" si="113"/>
        <v>37145.821709999997</v>
      </c>
      <c r="R540">
        <f t="shared" si="110"/>
        <v>6.8207650638308559E-7</v>
      </c>
      <c r="S540">
        <v>1</v>
      </c>
      <c r="T540">
        <f t="shared" si="111"/>
        <v>6.8207650638308559E-7</v>
      </c>
      <c r="AA540">
        <v>51540.5</v>
      </c>
    </row>
    <row r="541" spans="1:38" x14ac:dyDescent="0.2">
      <c r="A541" s="25" t="s">
        <v>2211</v>
      </c>
      <c r="B541" s="115" t="s">
        <v>2212</v>
      </c>
      <c r="C541" s="116">
        <v>52164.438049999997</v>
      </c>
      <c r="D541" s="116">
        <v>2.9999999999999997E-4</v>
      </c>
      <c r="E541">
        <f t="shared" si="112"/>
        <v>46831.711260372031</v>
      </c>
      <c r="F541">
        <f t="shared" si="107"/>
        <v>46831.5</v>
      </c>
      <c r="G541">
        <f t="shared" si="108"/>
        <v>4.9369579995982349E-2</v>
      </c>
      <c r="J541">
        <f t="shared" si="114"/>
        <v>4.9369579995982349E-2</v>
      </c>
      <c r="P541">
        <f t="shared" si="101"/>
        <v>4.9050214533000763E-2</v>
      </c>
      <c r="Q541" s="7">
        <f t="shared" si="113"/>
        <v>37145.938049999997</v>
      </c>
      <c r="R541">
        <f t="shared" si="110"/>
        <v>1.0199429894544255E-7</v>
      </c>
      <c r="S541">
        <v>1</v>
      </c>
      <c r="T541">
        <f t="shared" si="111"/>
        <v>1.0199429894544255E-7</v>
      </c>
      <c r="AB541">
        <v>6.279045080736978E-2</v>
      </c>
      <c r="AD541">
        <v>53596</v>
      </c>
      <c r="AE541">
        <v>6.77147199967294E-2</v>
      </c>
    </row>
    <row r="542" spans="1:38" x14ac:dyDescent="0.2">
      <c r="A542" s="160" t="s">
        <v>2211</v>
      </c>
      <c r="B542" s="161" t="s">
        <v>2212</v>
      </c>
      <c r="C542" s="160">
        <v>52164.438099999999</v>
      </c>
      <c r="D542" s="160" t="s">
        <v>18</v>
      </c>
      <c r="E542">
        <f t="shared" si="112"/>
        <v>46831.711474330084</v>
      </c>
      <c r="F542">
        <f t="shared" si="107"/>
        <v>46831.5</v>
      </c>
      <c r="G542">
        <f t="shared" si="108"/>
        <v>4.9419579998357221E-2</v>
      </c>
      <c r="J542">
        <f t="shared" si="114"/>
        <v>4.9419579998357221E-2</v>
      </c>
      <c r="O542">
        <f ca="1">+C$11+C$12*F542</f>
        <v>5.0533142600360348E-2</v>
      </c>
      <c r="P542">
        <f t="shared" si="101"/>
        <v>4.9050214533000763E-2</v>
      </c>
      <c r="Q542" s="7">
        <f t="shared" si="113"/>
        <v>37145.938099999999</v>
      </c>
      <c r="R542">
        <f t="shared" si="110"/>
        <v>1.3643084699799292E-7</v>
      </c>
      <c r="S542">
        <v>1</v>
      </c>
      <c r="T542">
        <f t="shared" si="111"/>
        <v>1.3643084699799292E-7</v>
      </c>
      <c r="AA542">
        <v>51544.5</v>
      </c>
    </row>
    <row r="543" spans="1:38" x14ac:dyDescent="0.2">
      <c r="A543" s="160" t="s">
        <v>2211</v>
      </c>
      <c r="B543" s="161" t="s">
        <v>2212</v>
      </c>
      <c r="C543" s="160">
        <v>52164.438300000002</v>
      </c>
      <c r="D543" s="160" t="s">
        <v>18</v>
      </c>
      <c r="E543">
        <f t="shared" si="112"/>
        <v>46831.712330162256</v>
      </c>
      <c r="F543">
        <f t="shared" si="107"/>
        <v>46831.5</v>
      </c>
      <c r="G543">
        <f t="shared" si="108"/>
        <v>4.9619580000580754E-2</v>
      </c>
      <c r="J543">
        <f t="shared" si="114"/>
        <v>4.9619580000580754E-2</v>
      </c>
      <c r="O543">
        <f ca="1">+C$11+C$12*F543</f>
        <v>5.0533142600360348E-2</v>
      </c>
      <c r="P543">
        <f t="shared" ref="P543:P606" si="115">+D$11+D$12*F543+D$13*F543^2</f>
        <v>4.9050214533000763E-2</v>
      </c>
      <c r="Q543" s="7">
        <f t="shared" si="113"/>
        <v>37145.938300000002</v>
      </c>
      <c r="R543">
        <f t="shared" si="110"/>
        <v>3.2417703567258161E-7</v>
      </c>
      <c r="S543">
        <v>1</v>
      </c>
      <c r="T543">
        <f t="shared" si="111"/>
        <v>3.2417703567258161E-7</v>
      </c>
      <c r="AA543">
        <v>51545</v>
      </c>
    </row>
    <row r="544" spans="1:38" x14ac:dyDescent="0.2">
      <c r="A544" s="25" t="s">
        <v>2211</v>
      </c>
      <c r="B544" s="115" t="s">
        <v>2215</v>
      </c>
      <c r="C544" s="116">
        <v>52164.55616</v>
      </c>
      <c r="D544" s="116">
        <v>6.9999999999999999E-4</v>
      </c>
      <c r="E544">
        <f t="shared" si="112"/>
        <v>46832.216672055554</v>
      </c>
      <c r="F544">
        <f t="shared" si="107"/>
        <v>46832</v>
      </c>
      <c r="G544">
        <f t="shared" si="108"/>
        <v>5.0634239996725228E-2</v>
      </c>
      <c r="J544">
        <f t="shared" si="114"/>
        <v>5.0634239996725228E-2</v>
      </c>
      <c r="P544">
        <f t="shared" si="115"/>
        <v>4.9051388314165154E-2</v>
      </c>
      <c r="Q544" s="7">
        <f t="shared" si="113"/>
        <v>37146.05616</v>
      </c>
      <c r="R544">
        <f t="shared" si="110"/>
        <v>2.5054194489832579E-6</v>
      </c>
      <c r="S544">
        <v>1</v>
      </c>
      <c r="T544">
        <f t="shared" si="111"/>
        <v>2.5054194489832579E-6</v>
      </c>
      <c r="AA544">
        <v>51545</v>
      </c>
    </row>
    <row r="545" spans="1:38" x14ac:dyDescent="0.2">
      <c r="A545" s="160" t="s">
        <v>2211</v>
      </c>
      <c r="B545" s="161" t="s">
        <v>2215</v>
      </c>
      <c r="C545" s="160">
        <v>52164.556199999999</v>
      </c>
      <c r="D545" s="160" t="s">
        <v>18</v>
      </c>
      <c r="E545">
        <f t="shared" si="112"/>
        <v>46832.216843221984</v>
      </c>
      <c r="F545">
        <f t="shared" si="107"/>
        <v>46832</v>
      </c>
      <c r="G545">
        <f t="shared" si="108"/>
        <v>5.0674239995714743E-2</v>
      </c>
      <c r="J545">
        <f t="shared" si="114"/>
        <v>5.0674239995714743E-2</v>
      </c>
      <c r="O545">
        <f ca="1">+C$11+C$12*F545</f>
        <v>5.0534454819916308E-2</v>
      </c>
      <c r="P545">
        <f t="shared" si="115"/>
        <v>4.9051388314165154E-2</v>
      </c>
      <c r="Q545" s="7">
        <f t="shared" si="113"/>
        <v>37146.056199999999</v>
      </c>
      <c r="R545">
        <f t="shared" si="110"/>
        <v>2.6336475803083292E-6</v>
      </c>
      <c r="S545">
        <v>1</v>
      </c>
      <c r="T545">
        <f t="shared" si="111"/>
        <v>2.6336475803083292E-6</v>
      </c>
      <c r="AA545">
        <v>51549</v>
      </c>
    </row>
    <row r="546" spans="1:38" x14ac:dyDescent="0.2">
      <c r="A546" s="25" t="s">
        <v>2211</v>
      </c>
      <c r="B546" s="115" t="s">
        <v>2215</v>
      </c>
      <c r="C546" s="116">
        <v>52164.556680000002</v>
      </c>
      <c r="D546" s="116">
        <v>6.2E-4</v>
      </c>
      <c r="E546">
        <f t="shared" si="112"/>
        <v>46832.218897219187</v>
      </c>
      <c r="F546">
        <f t="shared" si="107"/>
        <v>46832</v>
      </c>
      <c r="G546">
        <f t="shared" si="108"/>
        <v>5.1154239998140838E-2</v>
      </c>
      <c r="J546">
        <f t="shared" si="114"/>
        <v>5.1154239998140838E-2</v>
      </c>
      <c r="P546">
        <f t="shared" si="115"/>
        <v>4.9051388314165154E-2</v>
      </c>
      <c r="Q546" s="7">
        <f t="shared" si="113"/>
        <v>37146.056680000002</v>
      </c>
      <c r="R546">
        <f t="shared" si="110"/>
        <v>4.4219852047993715E-6</v>
      </c>
      <c r="S546">
        <v>1</v>
      </c>
      <c r="T546">
        <f t="shared" si="111"/>
        <v>4.4219852047993715E-6</v>
      </c>
      <c r="AA546">
        <v>54623.5</v>
      </c>
    </row>
    <row r="547" spans="1:38" x14ac:dyDescent="0.2">
      <c r="A547" s="160" t="s">
        <v>2211</v>
      </c>
      <c r="B547" s="161" t="s">
        <v>2215</v>
      </c>
      <c r="C547" s="160">
        <v>52164.556700000001</v>
      </c>
      <c r="D547" s="160" t="s">
        <v>18</v>
      </c>
      <c r="E547">
        <f t="shared" si="112"/>
        <v>46832.218982802398</v>
      </c>
      <c r="F547">
        <f t="shared" si="107"/>
        <v>46832</v>
      </c>
      <c r="G547">
        <f t="shared" si="108"/>
        <v>5.1174239997635596E-2</v>
      </c>
      <c r="J547">
        <f t="shared" si="114"/>
        <v>5.1174239997635596E-2</v>
      </c>
      <c r="O547">
        <f t="shared" ref="O547:O610" ca="1" si="116">+C$11+C$12*F547</f>
        <v>5.0534454819916308E-2</v>
      </c>
      <c r="P547">
        <f t="shared" si="115"/>
        <v>4.9051388314165154E-2</v>
      </c>
      <c r="Q547" s="7">
        <f t="shared" si="113"/>
        <v>37146.056700000001</v>
      </c>
      <c r="R547">
        <f t="shared" si="110"/>
        <v>4.5064992700132892E-6</v>
      </c>
      <c r="S547">
        <v>1</v>
      </c>
      <c r="T547">
        <f t="shared" si="111"/>
        <v>4.5064992700132892E-6</v>
      </c>
    </row>
    <row r="548" spans="1:38" x14ac:dyDescent="0.2">
      <c r="A548" s="160" t="s">
        <v>1489</v>
      </c>
      <c r="B548" s="161" t="s">
        <v>2212</v>
      </c>
      <c r="C548" s="160">
        <v>52176.133999999998</v>
      </c>
      <c r="D548" s="160" t="s">
        <v>18</v>
      </c>
      <c r="E548">
        <f t="shared" si="112"/>
        <v>46881.760111271869</v>
      </c>
      <c r="F548" s="53">
        <f>+ROUND(2*E548,0)/2-0.5</f>
        <v>46881.5</v>
      </c>
      <c r="O548">
        <f t="shared" ca="1" si="116"/>
        <v>5.0664364555955937E-2</v>
      </c>
      <c r="P548">
        <f t="shared" si="115"/>
        <v>4.9167660263778626E-2</v>
      </c>
      <c r="Q548" s="7">
        <f t="shared" si="113"/>
        <v>37157.633999999998</v>
      </c>
      <c r="R548">
        <f t="shared" si="110"/>
        <v>2.4174588158143557E-3</v>
      </c>
      <c r="T548">
        <f t="shared" si="111"/>
        <v>0</v>
      </c>
      <c r="U548">
        <f>C548-(C$7+F548*C$8)</f>
        <v>6.0785579997173045E-2</v>
      </c>
      <c r="AA548">
        <v>54632</v>
      </c>
    </row>
    <row r="549" spans="1:38" x14ac:dyDescent="0.2">
      <c r="A549" s="160" t="s">
        <v>1493</v>
      </c>
      <c r="B549" s="161" t="s">
        <v>2212</v>
      </c>
      <c r="C549" s="160">
        <v>52237.347000000002</v>
      </c>
      <c r="D549" s="160" t="s">
        <v>18</v>
      </c>
      <c r="E549">
        <f t="shared" si="112"/>
        <v>47143.700382060604</v>
      </c>
      <c r="F549">
        <f t="shared" ref="F549:F576" si="117">+ROUND(2*E549,0)/2</f>
        <v>47143.5</v>
      </c>
      <c r="G549">
        <f t="shared" ref="G549:G612" si="118">C549-(C$7+F549*C$8)</f>
        <v>4.6827420002955478E-2</v>
      </c>
      <c r="I549">
        <f>G549</f>
        <v>4.6827420002955478E-2</v>
      </c>
      <c r="O549">
        <f t="shared" ca="1" si="116"/>
        <v>5.1351967603276857E-2</v>
      </c>
      <c r="P549">
        <f t="shared" si="115"/>
        <v>4.9785309051243593E-2</v>
      </c>
      <c r="Q549" s="7">
        <f t="shared" si="113"/>
        <v>37218.847000000002</v>
      </c>
      <c r="R549">
        <f t="shared" si="110"/>
        <v>8.7491076219827694E-6</v>
      </c>
      <c r="S549">
        <v>0.1</v>
      </c>
      <c r="T549">
        <f t="shared" si="111"/>
        <v>8.7491076219827702E-7</v>
      </c>
      <c r="AA549">
        <v>54769</v>
      </c>
    </row>
    <row r="550" spans="1:38" x14ac:dyDescent="0.2">
      <c r="A550" s="160" t="s">
        <v>1499</v>
      </c>
      <c r="B550" s="161" t="s">
        <v>2215</v>
      </c>
      <c r="C550" s="160">
        <v>52260.603000000003</v>
      </c>
      <c r="D550" s="160" t="s">
        <v>18</v>
      </c>
      <c r="E550">
        <f t="shared" si="112"/>
        <v>47243.216545905911</v>
      </c>
      <c r="F550">
        <f t="shared" si="117"/>
        <v>47243</v>
      </c>
      <c r="G550">
        <f t="shared" si="118"/>
        <v>5.0604760006535798E-2</v>
      </c>
      <c r="K550">
        <f>G550</f>
        <v>5.0604760006535798E-2</v>
      </c>
      <c r="O550">
        <f t="shared" ca="1" si="116"/>
        <v>5.161309929491209E-2</v>
      </c>
      <c r="P550">
        <f t="shared" si="115"/>
        <v>5.0020856785428988E-2</v>
      </c>
      <c r="Q550" s="7">
        <f t="shared" si="113"/>
        <v>37242.103000000003</v>
      </c>
      <c r="R550">
        <f t="shared" si="110"/>
        <v>3.409429716189084E-7</v>
      </c>
      <c r="S550">
        <v>1</v>
      </c>
      <c r="T550">
        <f t="shared" si="111"/>
        <v>3.409429716189084E-7</v>
      </c>
      <c r="AA550">
        <v>54923.5</v>
      </c>
      <c r="AG550">
        <v>53596</v>
      </c>
      <c r="AH550">
        <v>6.8064719998801593E-2</v>
      </c>
      <c r="AK550">
        <v>51459</v>
      </c>
      <c r="AL550">
        <v>6.0754751168133225E-2</v>
      </c>
    </row>
    <row r="551" spans="1:38" x14ac:dyDescent="0.2">
      <c r="A551" s="160" t="s">
        <v>1499</v>
      </c>
      <c r="B551" s="161" t="s">
        <v>2215</v>
      </c>
      <c r="C551" s="160">
        <v>52279.532099999997</v>
      </c>
      <c r="D551" s="160" t="s">
        <v>18</v>
      </c>
      <c r="E551">
        <f t="shared" si="112"/>
        <v>47324.217208833477</v>
      </c>
      <c r="F551">
        <f t="shared" si="117"/>
        <v>47324</v>
      </c>
      <c r="G551">
        <f t="shared" si="118"/>
        <v>5.0759679994371254E-2</v>
      </c>
      <c r="K551">
        <f>G551</f>
        <v>5.0759679994371254E-2</v>
      </c>
      <c r="O551">
        <f t="shared" ca="1" si="116"/>
        <v>5.1825678862976954E-2</v>
      </c>
      <c r="P551">
        <f t="shared" si="115"/>
        <v>5.0213008628593341E-2</v>
      </c>
      <c r="Q551" s="7">
        <f t="shared" si="113"/>
        <v>37261.032099999997</v>
      </c>
      <c r="R551">
        <f t="shared" si="110"/>
        <v>2.9884958216148929E-7</v>
      </c>
      <c r="S551">
        <v>1</v>
      </c>
      <c r="T551">
        <f t="shared" si="111"/>
        <v>2.9884958216148929E-7</v>
      </c>
      <c r="AA551">
        <v>55056</v>
      </c>
    </row>
    <row r="552" spans="1:38" x14ac:dyDescent="0.2">
      <c r="A552" s="25" t="s">
        <v>2095</v>
      </c>
      <c r="B552" s="114" t="s">
        <v>2215</v>
      </c>
      <c r="C552" s="33">
        <v>52451.534</v>
      </c>
      <c r="D552" s="33">
        <v>3.0000000000000001E-3</v>
      </c>
      <c r="E552">
        <f t="shared" si="112"/>
        <v>48060.240998913607</v>
      </c>
      <c r="F552">
        <f t="shared" si="117"/>
        <v>48060</v>
      </c>
      <c r="G552">
        <f t="shared" si="118"/>
        <v>5.6319199997233227E-2</v>
      </c>
      <c r="K552">
        <f>+G552</f>
        <v>5.6319199997233227E-2</v>
      </c>
      <c r="O552">
        <f t="shared" ca="1" si="116"/>
        <v>5.375726604934411E-2</v>
      </c>
      <c r="P552">
        <f t="shared" si="115"/>
        <v>5.1975408129224042E-2</v>
      </c>
      <c r="Q552" s="7">
        <f t="shared" si="113"/>
        <v>37433.034</v>
      </c>
      <c r="R552">
        <f t="shared" si="110"/>
        <v>1.8868527792582726E-5</v>
      </c>
      <c r="S552">
        <v>1</v>
      </c>
      <c r="T552">
        <f t="shared" si="111"/>
        <v>1.8868527792582726E-5</v>
      </c>
      <c r="AA552">
        <v>51549.5</v>
      </c>
      <c r="AB552">
        <v>6.2898484495235607E-2</v>
      </c>
      <c r="AD552">
        <v>53597</v>
      </c>
      <c r="AE552">
        <v>6.8624040002760012E-2</v>
      </c>
      <c r="AG552">
        <v>53596.5</v>
      </c>
      <c r="AH552">
        <v>6.6869380003481638E-2</v>
      </c>
      <c r="AK552">
        <v>51459.5</v>
      </c>
      <c r="AL552">
        <v>6.0766054906707723E-2</v>
      </c>
    </row>
    <row r="553" spans="1:38" x14ac:dyDescent="0.2">
      <c r="A553" s="160" t="s">
        <v>1499</v>
      </c>
      <c r="B553" s="161" t="s">
        <v>2215</v>
      </c>
      <c r="C553" s="160">
        <v>52471.861199999999</v>
      </c>
      <c r="D553" s="160" t="s">
        <v>18</v>
      </c>
      <c r="E553">
        <f t="shared" si="112"/>
        <v>48147.224356572544</v>
      </c>
      <c r="F553">
        <f t="shared" si="117"/>
        <v>48147</v>
      </c>
      <c r="G553">
        <f t="shared" si="118"/>
        <v>5.2430039999308065E-2</v>
      </c>
      <c r="K553">
        <f>G553</f>
        <v>5.2430039999308065E-2</v>
      </c>
      <c r="O553">
        <f t="shared" ca="1" si="116"/>
        <v>5.3985592252080439E-2</v>
      </c>
      <c r="P553">
        <f t="shared" si="115"/>
        <v>5.2185691306443086E-2</v>
      </c>
      <c r="Q553" s="7">
        <f t="shared" si="113"/>
        <v>37453.361199999999</v>
      </c>
      <c r="R553">
        <f t="shared" si="110"/>
        <v>5.9706283704823871E-8</v>
      </c>
      <c r="S553">
        <v>1</v>
      </c>
      <c r="T553">
        <f t="shared" si="111"/>
        <v>5.9706283704823871E-8</v>
      </c>
      <c r="AA553">
        <v>51596</v>
      </c>
      <c r="AG553">
        <v>53597</v>
      </c>
      <c r="AH553">
        <v>6.8624040002760012E-2</v>
      </c>
      <c r="AK553">
        <v>51471.5</v>
      </c>
      <c r="AL553">
        <v>6.0864292470796499E-2</v>
      </c>
    </row>
    <row r="554" spans="1:38" x14ac:dyDescent="0.2">
      <c r="A554" s="25" t="s">
        <v>2219</v>
      </c>
      <c r="B554" s="115" t="s">
        <v>2212</v>
      </c>
      <c r="C554" s="33">
        <v>52504.461000000003</v>
      </c>
      <c r="D554" s="116">
        <v>2.0000000000000001E-4</v>
      </c>
      <c r="E554">
        <f t="shared" si="112"/>
        <v>48286.7241432136</v>
      </c>
      <c r="F554">
        <f t="shared" si="117"/>
        <v>48286.5</v>
      </c>
      <c r="G554">
        <f t="shared" si="118"/>
        <v>5.2380180000909604E-2</v>
      </c>
      <c r="J554">
        <f>G554</f>
        <v>5.2380180000909604E-2</v>
      </c>
      <c r="O554">
        <f t="shared" ca="1" si="116"/>
        <v>5.4351701508192157E-2</v>
      </c>
      <c r="P554">
        <f t="shared" si="115"/>
        <v>5.2523732693634986E-2</v>
      </c>
      <c r="Q554" s="7">
        <f t="shared" si="113"/>
        <v>37485.961000000003</v>
      </c>
      <c r="R554">
        <f t="shared" si="110"/>
        <v>2.0607375588707993E-8</v>
      </c>
      <c r="S554">
        <v>1</v>
      </c>
      <c r="T554">
        <f t="shared" si="111"/>
        <v>2.0607375588707993E-8</v>
      </c>
      <c r="AA554">
        <v>56576</v>
      </c>
      <c r="AB554">
        <v>6.253120036853943E-2</v>
      </c>
      <c r="AD554">
        <v>54388.5</v>
      </c>
      <c r="AE554">
        <v>7.0050819995230995E-2</v>
      </c>
      <c r="AG554">
        <v>54388.5</v>
      </c>
      <c r="AH554">
        <v>7.0050819995230995E-2</v>
      </c>
      <c r="AK554">
        <v>51472</v>
      </c>
      <c r="AL554">
        <v>6.0708329794579186E-2</v>
      </c>
    </row>
    <row r="555" spans="1:38" x14ac:dyDescent="0.2">
      <c r="A555" s="25" t="s">
        <v>2219</v>
      </c>
      <c r="B555" s="115" t="s">
        <v>2215</v>
      </c>
      <c r="C555" s="33">
        <v>52504.578600000001</v>
      </c>
      <c r="D555" s="116">
        <v>1E-4</v>
      </c>
      <c r="E555">
        <f t="shared" si="112"/>
        <v>48287.227372525085</v>
      </c>
      <c r="F555">
        <f t="shared" si="117"/>
        <v>48287</v>
      </c>
      <c r="G555">
        <f t="shared" si="118"/>
        <v>5.313484000362223E-2</v>
      </c>
      <c r="J555">
        <f>G555</f>
        <v>5.313484000362223E-2</v>
      </c>
      <c r="O555">
        <f t="shared" ca="1" si="116"/>
        <v>5.4353013727748117E-2</v>
      </c>
      <c r="P555">
        <f t="shared" si="115"/>
        <v>5.2524946223834947E-2</v>
      </c>
      <c r="Q555" s="7">
        <f t="shared" si="113"/>
        <v>37486.078600000001</v>
      </c>
      <c r="R555">
        <f t="shared" si="110"/>
        <v>3.7197042262321959E-7</v>
      </c>
      <c r="S555">
        <v>1</v>
      </c>
      <c r="T555">
        <f t="shared" si="111"/>
        <v>3.7197042262321959E-7</v>
      </c>
      <c r="AA555">
        <v>4442</v>
      </c>
      <c r="AB555">
        <v>6.2619520002044737E-2</v>
      </c>
      <c r="AD555">
        <v>54444</v>
      </c>
      <c r="AE555">
        <v>7.0418080002127681E-2</v>
      </c>
    </row>
    <row r="556" spans="1:38" x14ac:dyDescent="0.2">
      <c r="A556" s="28" t="s">
        <v>2222</v>
      </c>
      <c r="B556" s="114" t="s">
        <v>2215</v>
      </c>
      <c r="C556" s="33">
        <v>52536.364000000001</v>
      </c>
      <c r="D556" s="33">
        <v>4.0000000000000001E-3</v>
      </c>
      <c r="E556">
        <f t="shared" si="112"/>
        <v>48423.242210600787</v>
      </c>
      <c r="F556">
        <f t="shared" si="117"/>
        <v>48423</v>
      </c>
      <c r="G556">
        <f t="shared" si="118"/>
        <v>5.660236000403529E-2</v>
      </c>
      <c r="K556">
        <f>G556</f>
        <v>5.660236000403529E-2</v>
      </c>
      <c r="O556">
        <f t="shared" ca="1" si="116"/>
        <v>5.4709937446968115E-2</v>
      </c>
      <c r="P556">
        <f t="shared" si="115"/>
        <v>5.2855533586748396E-2</v>
      </c>
      <c r="Q556" s="7">
        <f t="shared" si="113"/>
        <v>37517.864000000001</v>
      </c>
      <c r="R556">
        <f t="shared" si="110"/>
        <v>1.4038708201278944E-5</v>
      </c>
      <c r="T556">
        <f t="shared" si="111"/>
        <v>0</v>
      </c>
      <c r="U556" s="20">
        <v>0.17344769999908749</v>
      </c>
      <c r="AB556">
        <v>6.2619520002044737E-2</v>
      </c>
      <c r="AD556">
        <v>54444.5</v>
      </c>
      <c r="AE556">
        <v>7.0172740000998601E-2</v>
      </c>
    </row>
    <row r="557" spans="1:38" x14ac:dyDescent="0.2">
      <c r="A557" s="160" t="s">
        <v>1499</v>
      </c>
      <c r="B557" s="161" t="s">
        <v>2215</v>
      </c>
      <c r="C557" s="160">
        <v>52575.620900000002</v>
      </c>
      <c r="D557" s="160" t="s">
        <v>18</v>
      </c>
      <c r="E557">
        <f t="shared" si="112"/>
        <v>48591.228798683806</v>
      </c>
      <c r="F557">
        <f t="shared" si="117"/>
        <v>48591</v>
      </c>
      <c r="G557">
        <f t="shared" si="118"/>
        <v>5.3468120000616182E-2</v>
      </c>
      <c r="K557">
        <f>G557</f>
        <v>5.3468120000616182E-2</v>
      </c>
      <c r="O557">
        <f t="shared" ca="1" si="116"/>
        <v>5.5150843217769335E-2</v>
      </c>
      <c r="P557">
        <f t="shared" si="115"/>
        <v>5.3265301443651297E-2</v>
      </c>
      <c r="Q557" s="7">
        <f t="shared" si="113"/>
        <v>37557.120900000002</v>
      </c>
      <c r="R557">
        <f t="shared" si="110"/>
        <v>4.1135367049318049E-8</v>
      </c>
      <c r="S557">
        <v>1</v>
      </c>
      <c r="T557">
        <f t="shared" si="111"/>
        <v>4.1135367049318049E-8</v>
      </c>
      <c r="AA557">
        <v>51595.5</v>
      </c>
    </row>
    <row r="558" spans="1:38" x14ac:dyDescent="0.2">
      <c r="A558" s="160" t="s">
        <v>2211</v>
      </c>
      <c r="B558" s="161" t="s">
        <v>2212</v>
      </c>
      <c r="C558" s="160">
        <v>52577.372900000002</v>
      </c>
      <c r="D558" s="160" t="s">
        <v>18</v>
      </c>
      <c r="E558">
        <f t="shared" si="112"/>
        <v>48598.725888426539</v>
      </c>
      <c r="F558">
        <f t="shared" si="117"/>
        <v>48598.5</v>
      </c>
      <c r="G558">
        <f t="shared" si="118"/>
        <v>5.2788020002481062E-2</v>
      </c>
      <c r="J558">
        <f t="shared" ref="J558:J563" si="119">G558</f>
        <v>5.2788020002481062E-2</v>
      </c>
      <c r="O558">
        <f t="shared" ca="1" si="116"/>
        <v>5.5170526511108653E-2</v>
      </c>
      <c r="P558">
        <f t="shared" si="115"/>
        <v>5.3283630610083503E-2</v>
      </c>
      <c r="Q558" s="7">
        <f t="shared" si="113"/>
        <v>37558.872900000002</v>
      </c>
      <c r="R558">
        <f t="shared" si="110"/>
        <v>2.4562987436806083E-7</v>
      </c>
      <c r="S558">
        <v>1</v>
      </c>
      <c r="T558">
        <f t="shared" si="111"/>
        <v>2.4562987436806083E-7</v>
      </c>
      <c r="AG558">
        <v>54444</v>
      </c>
      <c r="AH558">
        <v>7.0418080002127681E-2</v>
      </c>
      <c r="AK558">
        <v>51476</v>
      </c>
      <c r="AL558">
        <v>6.0782212465710472E-2</v>
      </c>
    </row>
    <row r="559" spans="1:38" x14ac:dyDescent="0.2">
      <c r="A559" s="160" t="s">
        <v>2211</v>
      </c>
      <c r="B559" s="161" t="s">
        <v>2212</v>
      </c>
      <c r="C559" s="160">
        <v>52577.373</v>
      </c>
      <c r="D559" s="160" t="s">
        <v>18</v>
      </c>
      <c r="E559">
        <f t="shared" si="112"/>
        <v>48598.726316342611</v>
      </c>
      <c r="F559">
        <f t="shared" si="117"/>
        <v>48598.5</v>
      </c>
      <c r="G559">
        <f t="shared" si="118"/>
        <v>5.2888019999954849E-2</v>
      </c>
      <c r="J559">
        <f t="shared" si="119"/>
        <v>5.2888019999954849E-2</v>
      </c>
      <c r="O559">
        <f t="shared" ca="1" si="116"/>
        <v>5.5170526511108653E-2</v>
      </c>
      <c r="P559">
        <f t="shared" si="115"/>
        <v>5.3283630610083503E-2</v>
      </c>
      <c r="Q559" s="7">
        <f t="shared" si="113"/>
        <v>37558.873</v>
      </c>
      <c r="R559">
        <f t="shared" si="110"/>
        <v>1.5650775484636553E-7</v>
      </c>
      <c r="S559">
        <v>1</v>
      </c>
      <c r="T559">
        <f t="shared" si="111"/>
        <v>1.5650775484636553E-7</v>
      </c>
    </row>
    <row r="560" spans="1:38" x14ac:dyDescent="0.2">
      <c r="A560" s="117" t="s">
        <v>2211</v>
      </c>
      <c r="B560" s="120" t="s">
        <v>2212</v>
      </c>
      <c r="C560" s="117">
        <v>52577.373019999999</v>
      </c>
      <c r="D560" s="117">
        <v>2.0000000000000001E-4</v>
      </c>
      <c r="E560">
        <f t="shared" si="112"/>
        <v>48598.726401925822</v>
      </c>
      <c r="F560">
        <f t="shared" si="117"/>
        <v>48598.5</v>
      </c>
      <c r="G560">
        <f t="shared" si="118"/>
        <v>5.2908019999449607E-2</v>
      </c>
      <c r="J560">
        <f t="shared" si="119"/>
        <v>5.2908019999449607E-2</v>
      </c>
      <c r="O560">
        <f t="shared" ca="1" si="116"/>
        <v>5.5170526511108653E-2</v>
      </c>
      <c r="P560">
        <f t="shared" si="115"/>
        <v>5.3283630610083503E-2</v>
      </c>
      <c r="Q560" s="7">
        <f t="shared" si="113"/>
        <v>37558.873019999999</v>
      </c>
      <c r="R560">
        <f t="shared" si="110"/>
        <v>1.4108333082076828E-7</v>
      </c>
      <c r="S560">
        <v>1</v>
      </c>
      <c r="T560">
        <f t="shared" si="111"/>
        <v>1.4108333082076828E-7</v>
      </c>
      <c r="AA560">
        <v>51761</v>
      </c>
      <c r="AB560">
        <v>6.2274179996165913E-2</v>
      </c>
      <c r="AD560">
        <v>54461.5</v>
      </c>
      <c r="AE560">
        <v>7.0231179997790605E-2</v>
      </c>
      <c r="AG560">
        <v>54444.5</v>
      </c>
      <c r="AH560">
        <v>7.0172740000998601E-2</v>
      </c>
      <c r="AK560">
        <v>51476.5</v>
      </c>
      <c r="AL560">
        <v>6.0909695501322858E-2</v>
      </c>
    </row>
    <row r="561" spans="1:38" x14ac:dyDescent="0.2">
      <c r="A561" s="160" t="s">
        <v>2211</v>
      </c>
      <c r="B561" s="161" t="s">
        <v>2215</v>
      </c>
      <c r="C561" s="160">
        <v>52577.490700000002</v>
      </c>
      <c r="D561" s="160" t="s">
        <v>18</v>
      </c>
      <c r="E561">
        <f t="shared" si="112"/>
        <v>48599.229973570204</v>
      </c>
      <c r="F561">
        <f t="shared" si="117"/>
        <v>48599</v>
      </c>
      <c r="G561">
        <f t="shared" si="118"/>
        <v>5.3742680000141263E-2</v>
      </c>
      <c r="J561">
        <f t="shared" si="119"/>
        <v>5.3742680000141263E-2</v>
      </c>
      <c r="O561">
        <f t="shared" ca="1" si="116"/>
        <v>5.5171838730664613E-2</v>
      </c>
      <c r="P561">
        <f t="shared" si="115"/>
        <v>5.3284852663788025E-2</v>
      </c>
      <c r="Q561" s="7">
        <f t="shared" si="113"/>
        <v>37558.990700000002</v>
      </c>
      <c r="R561">
        <f t="shared" si="110"/>
        <v>2.0960586991230079E-7</v>
      </c>
      <c r="S561">
        <v>1</v>
      </c>
      <c r="T561">
        <f t="shared" si="111"/>
        <v>2.0960586991230079E-7</v>
      </c>
      <c r="AA561">
        <v>51761.5</v>
      </c>
    </row>
    <row r="562" spans="1:38" x14ac:dyDescent="0.2">
      <c r="A562" s="117" t="s">
        <v>2211</v>
      </c>
      <c r="B562" s="120" t="s">
        <v>2215</v>
      </c>
      <c r="C562" s="117">
        <v>52577.490960000003</v>
      </c>
      <c r="D562" s="117">
        <v>1.9000000000000001E-4</v>
      </c>
      <c r="E562">
        <f t="shared" si="112"/>
        <v>48599.231086152016</v>
      </c>
      <c r="F562">
        <f t="shared" si="117"/>
        <v>48599</v>
      </c>
      <c r="G562">
        <f t="shared" si="118"/>
        <v>5.4002680000849068E-2</v>
      </c>
      <c r="J562">
        <f t="shared" si="119"/>
        <v>5.4002680000849068E-2</v>
      </c>
      <c r="O562">
        <f t="shared" ca="1" si="116"/>
        <v>5.5171838730664613E-2</v>
      </c>
      <c r="P562">
        <f t="shared" si="115"/>
        <v>5.3284852663788025E-2</v>
      </c>
      <c r="Q562" s="7">
        <f t="shared" si="113"/>
        <v>37558.990960000003</v>
      </c>
      <c r="R562">
        <f t="shared" si="110"/>
        <v>5.1527608583214828E-7</v>
      </c>
      <c r="S562">
        <v>1</v>
      </c>
      <c r="T562">
        <f t="shared" si="111"/>
        <v>5.1527608583214828E-7</v>
      </c>
      <c r="AA562">
        <v>4754.5</v>
      </c>
      <c r="AB562">
        <v>6.2274179996165913E-2</v>
      </c>
      <c r="AD562">
        <v>54623.5</v>
      </c>
      <c r="AE562">
        <v>7.0941019999736454E-2</v>
      </c>
      <c r="AG562">
        <v>54461.5</v>
      </c>
      <c r="AH562">
        <v>7.0231179997790605E-2</v>
      </c>
      <c r="AK562">
        <v>51480</v>
      </c>
      <c r="AL562">
        <v>6.0779991996241733E-2</v>
      </c>
    </row>
    <row r="563" spans="1:38" x14ac:dyDescent="0.2">
      <c r="A563" s="160" t="s">
        <v>2211</v>
      </c>
      <c r="B563" s="161" t="s">
        <v>2215</v>
      </c>
      <c r="C563" s="160">
        <v>52577.491000000002</v>
      </c>
      <c r="D563" s="160" t="s">
        <v>18</v>
      </c>
      <c r="E563">
        <f t="shared" si="112"/>
        <v>48599.231257318446</v>
      </c>
      <c r="F563">
        <f t="shared" si="117"/>
        <v>48599</v>
      </c>
      <c r="G563">
        <f t="shared" si="118"/>
        <v>5.4042679999838583E-2</v>
      </c>
      <c r="J563">
        <f t="shared" si="119"/>
        <v>5.4042679999838583E-2</v>
      </c>
      <c r="O563">
        <f t="shared" ca="1" si="116"/>
        <v>5.5171838730664613E-2</v>
      </c>
      <c r="P563">
        <f t="shared" si="115"/>
        <v>5.3284852663788025E-2</v>
      </c>
      <c r="Q563" s="7">
        <f t="shared" si="113"/>
        <v>37558.991000000002</v>
      </c>
      <c r="R563">
        <f t="shared" si="110"/>
        <v>5.7430227126548536E-7</v>
      </c>
      <c r="S563">
        <v>1</v>
      </c>
      <c r="T563">
        <f t="shared" si="111"/>
        <v>5.7430227126548536E-7</v>
      </c>
      <c r="AA563">
        <v>5128.5</v>
      </c>
      <c r="AG563">
        <v>54623.5</v>
      </c>
      <c r="AH563">
        <v>7.0941019999736454E-2</v>
      </c>
      <c r="AK563">
        <v>51480.5</v>
      </c>
      <c r="AL563">
        <v>6.0841805796371773E-2</v>
      </c>
    </row>
    <row r="564" spans="1:38" x14ac:dyDescent="0.2">
      <c r="A564" s="117" t="s">
        <v>3</v>
      </c>
      <c r="B564" s="120" t="s">
        <v>2215</v>
      </c>
      <c r="C564" s="117">
        <v>52618.27</v>
      </c>
      <c r="D564" s="117">
        <v>1E-4</v>
      </c>
      <c r="E564">
        <f t="shared" si="112"/>
        <v>48773.731156073474</v>
      </c>
      <c r="F564">
        <f t="shared" si="117"/>
        <v>48773.5</v>
      </c>
      <c r="G564">
        <f t="shared" si="118"/>
        <v>5.4019019997213036E-2</v>
      </c>
      <c r="K564">
        <f t="shared" ref="K564:K569" si="120">G564</f>
        <v>5.4019019997213036E-2</v>
      </c>
      <c r="O564">
        <f t="shared" ca="1" si="116"/>
        <v>5.562980335569323E-2</v>
      </c>
      <c r="P564">
        <f t="shared" si="115"/>
        <v>5.3712183658329492E-2</v>
      </c>
      <c r="Q564" s="7">
        <f t="shared" si="113"/>
        <v>37599.769999999997</v>
      </c>
      <c r="R564">
        <f t="shared" si="110"/>
        <v>9.4148538859457091E-8</v>
      </c>
      <c r="S564">
        <v>1</v>
      </c>
      <c r="T564">
        <f t="shared" si="111"/>
        <v>9.4148538859457091E-8</v>
      </c>
      <c r="AA564">
        <v>6367.5</v>
      </c>
      <c r="AB564">
        <v>6.6656240000156686E-2</v>
      </c>
      <c r="AD564">
        <v>54632</v>
      </c>
      <c r="AE564">
        <v>7.0370239998737816E-2</v>
      </c>
      <c r="AG564">
        <v>54632</v>
      </c>
      <c r="AH564">
        <v>7.0370239998737816E-2</v>
      </c>
      <c r="AK564">
        <v>51484.5</v>
      </c>
      <c r="AL564">
        <v>6.0901149896380957E-2</v>
      </c>
    </row>
    <row r="565" spans="1:38" x14ac:dyDescent="0.2">
      <c r="A565" s="26" t="s">
        <v>2224</v>
      </c>
      <c r="B565" s="115" t="s">
        <v>2215</v>
      </c>
      <c r="C565" s="116">
        <v>52684.2889</v>
      </c>
      <c r="D565" s="116">
        <v>1.6000000000000001E-3</v>
      </c>
      <c r="E565">
        <f t="shared" si="112"/>
        <v>49056.236645808895</v>
      </c>
      <c r="F565">
        <f t="shared" si="117"/>
        <v>49056</v>
      </c>
      <c r="G565">
        <f t="shared" si="118"/>
        <v>5.5301920001511462E-2</v>
      </c>
      <c r="K565">
        <f t="shared" si="120"/>
        <v>5.5301920001511462E-2</v>
      </c>
      <c r="O565">
        <f t="shared" ca="1" si="116"/>
        <v>5.637120740480836E-2</v>
      </c>
      <c r="P565">
        <f t="shared" si="115"/>
        <v>5.4407521522213897E-2</v>
      </c>
      <c r="Q565" s="7">
        <f t="shared" si="113"/>
        <v>37665.7889</v>
      </c>
      <c r="R565">
        <f t="shared" si="110"/>
        <v>7.9994863976979604E-7</v>
      </c>
      <c r="S565">
        <v>1</v>
      </c>
      <c r="T565">
        <f t="shared" si="111"/>
        <v>7.9994863976979604E-7</v>
      </c>
      <c r="AA565">
        <v>6560.5</v>
      </c>
      <c r="AB565">
        <v>6.5510899992659688E-2</v>
      </c>
      <c r="AD565">
        <v>54769</v>
      </c>
      <c r="AE565">
        <v>7.1147080001537688E-2</v>
      </c>
    </row>
    <row r="566" spans="1:38" x14ac:dyDescent="0.2">
      <c r="A566" s="25" t="s">
        <v>2222</v>
      </c>
      <c r="B566" s="114" t="s">
        <v>2212</v>
      </c>
      <c r="C566" s="33">
        <v>52693.285499999998</v>
      </c>
      <c r="D566" s="33">
        <v>6.9999999999999999E-4</v>
      </c>
      <c r="E566">
        <f t="shared" si="112"/>
        <v>49094.734543970684</v>
      </c>
      <c r="F566">
        <f t="shared" si="117"/>
        <v>49094.5</v>
      </c>
      <c r="G566">
        <f t="shared" si="118"/>
        <v>5.4810739995446056E-2</v>
      </c>
      <c r="K566">
        <f t="shared" si="120"/>
        <v>5.4810739995446056E-2</v>
      </c>
      <c r="O566">
        <f t="shared" ca="1" si="116"/>
        <v>5.6472248310616951E-2</v>
      </c>
      <c r="P566">
        <f t="shared" si="115"/>
        <v>5.4502622002471891E-2</v>
      </c>
      <c r="Q566" s="7">
        <f t="shared" si="113"/>
        <v>37674.785499999998</v>
      </c>
      <c r="R566">
        <f t="shared" si="110"/>
        <v>9.4936697594427471E-8</v>
      </c>
      <c r="S566">
        <v>1</v>
      </c>
      <c r="T566">
        <f t="shared" si="111"/>
        <v>9.4936697594427471E-8</v>
      </c>
      <c r="AA566">
        <v>7587.5</v>
      </c>
      <c r="AB566">
        <v>6.6230799995537382E-2</v>
      </c>
      <c r="AD566">
        <v>54923.5</v>
      </c>
      <c r="AE566">
        <v>7.213702000444755E-2</v>
      </c>
      <c r="AG566">
        <v>54769</v>
      </c>
      <c r="AH566">
        <v>7.1147080001537688E-2</v>
      </c>
      <c r="AK566">
        <v>51485</v>
      </c>
      <c r="AL566">
        <v>6.077611703221919E-2</v>
      </c>
    </row>
    <row r="567" spans="1:38" x14ac:dyDescent="0.2">
      <c r="A567" s="28" t="s">
        <v>2222</v>
      </c>
      <c r="B567" s="114" t="s">
        <v>2212</v>
      </c>
      <c r="C567" s="33">
        <v>52693.285499999998</v>
      </c>
      <c r="D567" s="33">
        <v>6.9999999999999999E-4</v>
      </c>
      <c r="E567">
        <f t="shared" si="112"/>
        <v>49094.734543970684</v>
      </c>
      <c r="F567">
        <f t="shared" si="117"/>
        <v>49094.5</v>
      </c>
      <c r="G567">
        <f t="shared" si="118"/>
        <v>5.4810739995446056E-2</v>
      </c>
      <c r="K567">
        <f t="shared" si="120"/>
        <v>5.4810739995446056E-2</v>
      </c>
      <c r="O567">
        <f t="shared" ca="1" si="116"/>
        <v>5.6472248310616951E-2</v>
      </c>
      <c r="P567">
        <f t="shared" si="115"/>
        <v>5.4502622002471891E-2</v>
      </c>
      <c r="Q567" s="7">
        <f t="shared" si="113"/>
        <v>37674.785499999998</v>
      </c>
      <c r="R567">
        <f t="shared" si="110"/>
        <v>9.4936697594427471E-8</v>
      </c>
      <c r="T567">
        <f t="shared" si="111"/>
        <v>0</v>
      </c>
      <c r="U567" s="20">
        <v>0.17165607999777421</v>
      </c>
      <c r="AA567">
        <v>8442.5</v>
      </c>
      <c r="AG567">
        <v>54923.5</v>
      </c>
      <c r="AH567">
        <v>7.213702000444755E-2</v>
      </c>
      <c r="AK567">
        <v>51488.5</v>
      </c>
      <c r="AL567">
        <v>6.0967936762608588E-2</v>
      </c>
    </row>
    <row r="568" spans="1:38" x14ac:dyDescent="0.2">
      <c r="A568" s="28" t="s">
        <v>2226</v>
      </c>
      <c r="B568" s="114" t="s">
        <v>2212</v>
      </c>
      <c r="C568" s="33">
        <v>52844.482000000004</v>
      </c>
      <c r="D568" s="33">
        <v>3.0000000000000001E-3</v>
      </c>
      <c r="E568">
        <f t="shared" si="112"/>
        <v>49741.728681691558</v>
      </c>
      <c r="F568">
        <f t="shared" si="117"/>
        <v>49741.5</v>
      </c>
      <c r="G568">
        <f t="shared" si="118"/>
        <v>5.3440780000528321E-2</v>
      </c>
      <c r="K568">
        <f t="shared" si="120"/>
        <v>5.3440780000528321E-2</v>
      </c>
      <c r="O568">
        <f t="shared" ca="1" si="116"/>
        <v>5.8170260416023967E-2</v>
      </c>
      <c r="P568">
        <f t="shared" si="115"/>
        <v>5.6112920547824637E-2</v>
      </c>
      <c r="Q568" s="7">
        <f t="shared" si="113"/>
        <v>37825.982000000004</v>
      </c>
      <c r="R568">
        <f t="shared" si="110"/>
        <v>7.1403351045050548E-6</v>
      </c>
      <c r="S568">
        <v>1</v>
      </c>
      <c r="T568">
        <f t="shared" si="111"/>
        <v>7.1403351045050548E-6</v>
      </c>
      <c r="AA568">
        <v>51762</v>
      </c>
      <c r="AB568">
        <v>6.6078080002625939E-2</v>
      </c>
      <c r="AD568">
        <v>55056</v>
      </c>
      <c r="AE568">
        <v>7.2221920003357809E-2</v>
      </c>
      <c r="AG568">
        <v>55056</v>
      </c>
      <c r="AH568">
        <v>7.2221920003357809E-2</v>
      </c>
      <c r="AK568">
        <v>51489</v>
      </c>
      <c r="AL568">
        <v>6.0726436939148698E-2</v>
      </c>
    </row>
    <row r="569" spans="1:38" x14ac:dyDescent="0.2">
      <c r="A569" s="33" t="s">
        <v>15</v>
      </c>
      <c r="B569" s="114" t="s">
        <v>2215</v>
      </c>
      <c r="C569" s="33">
        <v>52847.404190000001</v>
      </c>
      <c r="D569" s="33">
        <v>1.5E-3</v>
      </c>
      <c r="E569">
        <f t="shared" si="112"/>
        <v>49754.233202624942</v>
      </c>
      <c r="F569">
        <f t="shared" si="117"/>
        <v>49754</v>
      </c>
      <c r="G569">
        <f t="shared" si="118"/>
        <v>5.4497279998031445E-2</v>
      </c>
      <c r="K569">
        <f t="shared" si="120"/>
        <v>5.4497279998031445E-2</v>
      </c>
      <c r="O569">
        <f t="shared" ca="1" si="116"/>
        <v>5.8203065904922857E-2</v>
      </c>
      <c r="P569">
        <f t="shared" si="115"/>
        <v>5.6144256626552397E-2</v>
      </c>
      <c r="Q569" s="7">
        <f t="shared" si="113"/>
        <v>37828.904190000001</v>
      </c>
      <c r="R569">
        <f t="shared" si="110"/>
        <v>2.7125320148942416E-6</v>
      </c>
      <c r="S569">
        <v>1</v>
      </c>
      <c r="T569">
        <f t="shared" si="111"/>
        <v>2.7125320148942416E-6</v>
      </c>
      <c r="AA569">
        <v>9893.5</v>
      </c>
      <c r="AB569">
        <v>6.5523500001290813E-2</v>
      </c>
      <c r="AD569">
        <v>56576</v>
      </c>
      <c r="AE569">
        <v>7.5688320001063403E-2</v>
      </c>
      <c r="AG569">
        <v>56576</v>
      </c>
      <c r="AH569">
        <v>7.5688320001063403E-2</v>
      </c>
      <c r="AK569">
        <v>51493</v>
      </c>
      <c r="AL569">
        <v>6.0766317154048011E-2</v>
      </c>
    </row>
    <row r="570" spans="1:38" x14ac:dyDescent="0.2">
      <c r="A570" s="52" t="s">
        <v>2235</v>
      </c>
      <c r="B570" s="114" t="s">
        <v>2212</v>
      </c>
      <c r="C570" s="33">
        <v>52854.535000000003</v>
      </c>
      <c r="D570" s="33">
        <v>1E-4</v>
      </c>
      <c r="E570">
        <f t="shared" si="112"/>
        <v>49784.747085335213</v>
      </c>
      <c r="F570">
        <f t="shared" si="117"/>
        <v>49784.5</v>
      </c>
      <c r="G570">
        <f t="shared" si="118"/>
        <v>5.774154000391718E-2</v>
      </c>
      <c r="J570">
        <f>G570</f>
        <v>5.774154000391718E-2</v>
      </c>
      <c r="O570">
        <f t="shared" ca="1" si="116"/>
        <v>5.8283111297836171E-2</v>
      </c>
      <c r="P570">
        <f t="shared" si="115"/>
        <v>5.6220752487418021E-2</v>
      </c>
      <c r="Q570" s="7">
        <f t="shared" si="113"/>
        <v>37836.035000000003</v>
      </c>
      <c r="R570">
        <f t="shared" si="110"/>
        <v>2.3127946703396785E-6</v>
      </c>
      <c r="S570">
        <v>1</v>
      </c>
      <c r="T570">
        <f t="shared" si="111"/>
        <v>2.3127946703396785E-6</v>
      </c>
      <c r="AA570">
        <v>13792.5</v>
      </c>
      <c r="AB570">
        <v>6.6778159998648334E-2</v>
      </c>
      <c r="AK570">
        <v>51493</v>
      </c>
      <c r="AL570">
        <v>6.0851783535326831E-2</v>
      </c>
    </row>
    <row r="571" spans="1:38" x14ac:dyDescent="0.2">
      <c r="A571" s="33" t="s">
        <v>15</v>
      </c>
      <c r="B571" s="114" t="s">
        <v>2215</v>
      </c>
      <c r="C571" s="33">
        <v>52860.493269999999</v>
      </c>
      <c r="D571" s="33" t="s">
        <v>16</v>
      </c>
      <c r="E571">
        <f t="shared" si="112"/>
        <v>49810.243480826874</v>
      </c>
      <c r="F571">
        <f t="shared" si="117"/>
        <v>49810</v>
      </c>
      <c r="G571">
        <f t="shared" si="118"/>
        <v>5.689919999713311E-2</v>
      </c>
      <c r="K571">
        <f t="shared" ref="K571:K576" si="121">G571</f>
        <v>5.689919999713311E-2</v>
      </c>
      <c r="O571">
        <f t="shared" ca="1" si="116"/>
        <v>5.8350034495189912E-2</v>
      </c>
      <c r="P571">
        <f t="shared" si="115"/>
        <v>5.6284747054648344E-2</v>
      </c>
      <c r="Q571" s="7">
        <f t="shared" si="113"/>
        <v>37841.993269999999</v>
      </c>
      <c r="R571">
        <f t="shared" si="110"/>
        <v>3.7755241852818627E-7</v>
      </c>
      <c r="S571">
        <v>1</v>
      </c>
      <c r="T571">
        <f t="shared" si="111"/>
        <v>3.7755241852818627E-7</v>
      </c>
      <c r="AA571">
        <v>14309</v>
      </c>
      <c r="AB571">
        <v>6.7406119997031055E-2</v>
      </c>
      <c r="AK571">
        <v>51493.5</v>
      </c>
      <c r="AL571">
        <v>6.0859313562104944E-2</v>
      </c>
    </row>
    <row r="572" spans="1:38" x14ac:dyDescent="0.2">
      <c r="A572" s="26" t="s">
        <v>2224</v>
      </c>
      <c r="B572" s="115" t="s">
        <v>2212</v>
      </c>
      <c r="C572" s="116">
        <v>52864.350100000003</v>
      </c>
      <c r="D572" s="116">
        <v>4.7999999999999996E-3</v>
      </c>
      <c r="E572">
        <f t="shared" si="112"/>
        <v>49826.747476621676</v>
      </c>
      <c r="F572">
        <f t="shared" si="117"/>
        <v>49826.5</v>
      </c>
      <c r="G572">
        <f t="shared" si="118"/>
        <v>5.7832980004604906E-2</v>
      </c>
      <c r="K572">
        <f t="shared" si="121"/>
        <v>5.7832980004604906E-2</v>
      </c>
      <c r="O572">
        <f t="shared" ca="1" si="116"/>
        <v>5.8393337740536455E-2</v>
      </c>
      <c r="P572">
        <f t="shared" si="115"/>
        <v>5.6326174236047542E-2</v>
      </c>
      <c r="Q572" s="7">
        <f t="shared" si="113"/>
        <v>37845.850100000003</v>
      </c>
      <c r="R572">
        <f t="shared" si="110"/>
        <v>2.2704636241577471E-6</v>
      </c>
      <c r="S572">
        <v>1</v>
      </c>
      <c r="T572">
        <f t="shared" si="111"/>
        <v>2.2704636241577471E-6</v>
      </c>
      <c r="AA572">
        <v>15803</v>
      </c>
      <c r="AB572">
        <v>6.3760779994481709E-2</v>
      </c>
    </row>
    <row r="573" spans="1:38" x14ac:dyDescent="0.2">
      <c r="A573" s="26" t="s">
        <v>2224</v>
      </c>
      <c r="B573" s="115" t="s">
        <v>2215</v>
      </c>
      <c r="C573" s="116">
        <v>52864.466399999998</v>
      </c>
      <c r="D573" s="116">
        <v>5.0000000000000001E-3</v>
      </c>
      <c r="E573">
        <f t="shared" si="112"/>
        <v>49827.245143024091</v>
      </c>
      <c r="F573">
        <f t="shared" si="117"/>
        <v>49827</v>
      </c>
      <c r="G573">
        <f t="shared" si="118"/>
        <v>5.7287639996502548E-2</v>
      </c>
      <c r="K573">
        <f t="shared" si="121"/>
        <v>5.7287639996502548E-2</v>
      </c>
      <c r="O573">
        <f t="shared" ca="1" si="116"/>
        <v>5.8394649960092415E-2</v>
      </c>
      <c r="P573">
        <f t="shared" si="115"/>
        <v>5.632742983739171E-2</v>
      </c>
      <c r="Q573" s="7">
        <f t="shared" si="113"/>
        <v>37845.966399999998</v>
      </c>
      <c r="R573">
        <f t="shared" si="110"/>
        <v>9.2200354965966204E-7</v>
      </c>
      <c r="S573">
        <v>1</v>
      </c>
      <c r="T573">
        <f t="shared" si="111"/>
        <v>9.2200354965966204E-7</v>
      </c>
      <c r="AA573">
        <v>16826.5</v>
      </c>
      <c r="AB573">
        <v>6.6715439992549364E-2</v>
      </c>
      <c r="AK573">
        <v>51493.5</v>
      </c>
      <c r="AL573">
        <v>6.1013043428829405E-2</v>
      </c>
    </row>
    <row r="574" spans="1:38" x14ac:dyDescent="0.2">
      <c r="A574" s="160" t="s">
        <v>1576</v>
      </c>
      <c r="B574" s="161" t="s">
        <v>2212</v>
      </c>
      <c r="C574" s="160">
        <v>52874.164599999996</v>
      </c>
      <c r="D574" s="160" t="s">
        <v>18</v>
      </c>
      <c r="E574">
        <f t="shared" si="112"/>
        <v>49868.745300411625</v>
      </c>
      <c r="F574">
        <f t="shared" si="117"/>
        <v>49868.5</v>
      </c>
      <c r="G574">
        <f t="shared" si="118"/>
        <v>5.7324419998622034E-2</v>
      </c>
      <c r="K574">
        <f t="shared" si="121"/>
        <v>5.7324419998622034E-2</v>
      </c>
      <c r="O574">
        <f t="shared" ca="1" si="116"/>
        <v>5.8503564183236767E-2</v>
      </c>
      <c r="P574">
        <f t="shared" si="115"/>
        <v>5.6431692365843757E-2</v>
      </c>
      <c r="Q574" s="7">
        <f t="shared" si="113"/>
        <v>37855.664599999996</v>
      </c>
      <c r="R574">
        <f t="shared" si="110"/>
        <v>7.9696262632590642E-7</v>
      </c>
      <c r="S574">
        <v>1</v>
      </c>
      <c r="T574">
        <f t="shared" si="111"/>
        <v>7.9696262632590642E-7</v>
      </c>
      <c r="AA574">
        <v>20172.5</v>
      </c>
      <c r="AK574">
        <v>51497</v>
      </c>
      <c r="AL574">
        <v>6.0902498706127517E-2</v>
      </c>
    </row>
    <row r="575" spans="1:38" x14ac:dyDescent="0.2">
      <c r="A575" s="117" t="s">
        <v>4</v>
      </c>
      <c r="B575" s="120" t="s">
        <v>2215</v>
      </c>
      <c r="C575" s="117">
        <v>52910.036</v>
      </c>
      <c r="D575" s="117">
        <v>1E-4</v>
      </c>
      <c r="E575">
        <f t="shared" si="112"/>
        <v>50022.244789565419</v>
      </c>
      <c r="F575">
        <f t="shared" si="117"/>
        <v>50022</v>
      </c>
      <c r="G575">
        <f t="shared" si="118"/>
        <v>5.7205040000553709E-2</v>
      </c>
      <c r="K575">
        <f t="shared" si="121"/>
        <v>5.7205040000553709E-2</v>
      </c>
      <c r="O575">
        <f t="shared" ca="1" si="116"/>
        <v>5.8906415586915228E-2</v>
      </c>
      <c r="P575">
        <f t="shared" si="115"/>
        <v>5.6818155827328763E-2</v>
      </c>
      <c r="Q575" s="7">
        <f t="shared" si="113"/>
        <v>37891.536</v>
      </c>
      <c r="R575">
        <f t="shared" si="110"/>
        <v>1.496793634919495E-7</v>
      </c>
      <c r="S575">
        <v>1</v>
      </c>
      <c r="T575">
        <f t="shared" si="111"/>
        <v>1.496793634919495E-7</v>
      </c>
      <c r="AB575">
        <v>6.6031059999659192E-2</v>
      </c>
      <c r="AK575">
        <v>51497.5</v>
      </c>
      <c r="AL575">
        <v>6.0863516191602685E-2</v>
      </c>
    </row>
    <row r="576" spans="1:38" x14ac:dyDescent="0.2">
      <c r="A576" s="25" t="s">
        <v>2221</v>
      </c>
      <c r="B576" s="114" t="s">
        <v>2215</v>
      </c>
      <c r="C576" s="33">
        <v>52922.421799999996</v>
      </c>
      <c r="D576" s="33">
        <v>1E-4</v>
      </c>
      <c r="E576">
        <f t="shared" si="112"/>
        <v>50075.245619551439</v>
      </c>
      <c r="F576">
        <f t="shared" si="117"/>
        <v>50075</v>
      </c>
      <c r="G576">
        <f t="shared" si="118"/>
        <v>5.7398999997531064E-2</v>
      </c>
      <c r="K576">
        <f t="shared" si="121"/>
        <v>5.7398999997531064E-2</v>
      </c>
      <c r="O576">
        <f t="shared" ca="1" si="116"/>
        <v>5.9045510859846578E-2</v>
      </c>
      <c r="P576">
        <f t="shared" si="115"/>
        <v>5.6951891714797712E-2</v>
      </c>
      <c r="Q576" s="7">
        <f t="shared" si="113"/>
        <v>37903.921799999996</v>
      </c>
      <c r="R576">
        <f t="shared" si="110"/>
        <v>1.9990581648876724E-7</v>
      </c>
      <c r="S576">
        <v>1</v>
      </c>
      <c r="T576">
        <f t="shared" si="111"/>
        <v>1.9990581648876724E-7</v>
      </c>
      <c r="AA576">
        <v>21952.5</v>
      </c>
      <c r="AB576">
        <v>6.6031059999659192E-2</v>
      </c>
    </row>
    <row r="577" spans="1:38" x14ac:dyDescent="0.2">
      <c r="A577" s="52" t="s">
        <v>2235</v>
      </c>
      <c r="B577" s="114" t="s">
        <v>2212</v>
      </c>
      <c r="C577" s="33">
        <v>52929.317499999997</v>
      </c>
      <c r="D577" s="33">
        <v>2.0000000000000001E-4</v>
      </c>
      <c r="E577">
        <f t="shared" si="112"/>
        <v>50104.753428763172</v>
      </c>
      <c r="F577" s="53">
        <f>+ROUND(2*E577,0)/2-0.5</f>
        <v>50104.5</v>
      </c>
      <c r="G577">
        <f t="shared" si="118"/>
        <v>5.9223939999355935E-2</v>
      </c>
      <c r="J577">
        <f>G577</f>
        <v>5.9223939999355935E-2</v>
      </c>
      <c r="O577">
        <f t="shared" ca="1" si="116"/>
        <v>5.9122931813647972E-2</v>
      </c>
      <c r="P577">
        <f t="shared" si="115"/>
        <v>5.7026396101859889E-2</v>
      </c>
      <c r="Q577" s="7">
        <f t="shared" si="113"/>
        <v>37910.817499999997</v>
      </c>
      <c r="R577">
        <f t="shared" si="110"/>
        <v>4.8291991814221118E-6</v>
      </c>
      <c r="S577">
        <v>1</v>
      </c>
      <c r="T577">
        <f t="shared" si="111"/>
        <v>4.8291991814221118E-6</v>
      </c>
      <c r="AB577">
        <v>6.7185719999542926E-2</v>
      </c>
    </row>
    <row r="578" spans="1:38" x14ac:dyDescent="0.2">
      <c r="A578" s="160" t="s">
        <v>1499</v>
      </c>
      <c r="B578" s="161" t="s">
        <v>2215</v>
      </c>
      <c r="C578" s="160">
        <v>52937.611799999999</v>
      </c>
      <c r="D578" s="160" t="s">
        <v>18</v>
      </c>
      <c r="E578">
        <f t="shared" si="112"/>
        <v>50140.24607228666</v>
      </c>
      <c r="F578">
        <f>+ROUND(2*E578,0)/2</f>
        <v>50140</v>
      </c>
      <c r="G578">
        <f t="shared" si="118"/>
        <v>5.7504800002789125E-2</v>
      </c>
      <c r="K578">
        <f>G578</f>
        <v>5.7504800002789125E-2</v>
      </c>
      <c r="O578">
        <f t="shared" ca="1" si="116"/>
        <v>5.9216099402120831E-2</v>
      </c>
      <c r="P578">
        <f t="shared" si="115"/>
        <v>5.7116116961997747E-2</v>
      </c>
      <c r="Q578" s="7">
        <f t="shared" si="113"/>
        <v>37919.111799999999</v>
      </c>
      <c r="R578">
        <f t="shared" si="110"/>
        <v>1.5107450619883201E-7</v>
      </c>
      <c r="S578">
        <v>1</v>
      </c>
      <c r="T578">
        <f t="shared" si="111"/>
        <v>1.5107450619883201E-7</v>
      </c>
      <c r="AA578">
        <v>26411.5</v>
      </c>
      <c r="AK578">
        <v>51497.5</v>
      </c>
      <c r="AL578">
        <v>6.0905185768206138E-2</v>
      </c>
    </row>
    <row r="579" spans="1:38" x14ac:dyDescent="0.2">
      <c r="A579" s="52" t="s">
        <v>2235</v>
      </c>
      <c r="B579" s="115"/>
      <c r="C579" s="33">
        <v>52981.312899999997</v>
      </c>
      <c r="D579" s="33">
        <v>1.4E-3</v>
      </c>
      <c r="E579">
        <f t="shared" si="112"/>
        <v>50327.250106850632</v>
      </c>
      <c r="F579" s="53">
        <f t="shared" ref="F579:F585" si="122">+ROUND(2*E579,0)/2-0.5</f>
        <v>50327</v>
      </c>
      <c r="G579">
        <f t="shared" si="118"/>
        <v>5.8447639996302314E-2</v>
      </c>
      <c r="J579">
        <f>G579</f>
        <v>5.8447639996302314E-2</v>
      </c>
      <c r="O579">
        <f t="shared" ca="1" si="116"/>
        <v>5.9706869516048366E-2</v>
      </c>
      <c r="P579">
        <f t="shared" si="115"/>
        <v>5.7589867742493299E-2</v>
      </c>
      <c r="Q579" s="7">
        <f t="shared" si="113"/>
        <v>37962.812899999997</v>
      </c>
      <c r="R579">
        <f t="shared" si="110"/>
        <v>7.357732394045976E-7</v>
      </c>
      <c r="S579">
        <v>1</v>
      </c>
      <c r="T579">
        <f t="shared" si="111"/>
        <v>7.357732394045976E-7</v>
      </c>
      <c r="AA579">
        <v>45089.5</v>
      </c>
      <c r="AK579">
        <v>51498</v>
      </c>
      <c r="AL579">
        <v>6.0752716723072808E-2</v>
      </c>
    </row>
    <row r="580" spans="1:38" x14ac:dyDescent="0.2">
      <c r="A580" s="28" t="s">
        <v>2226</v>
      </c>
      <c r="B580" s="114" t="s">
        <v>2215</v>
      </c>
      <c r="C580" s="33">
        <v>52981.313800000004</v>
      </c>
      <c r="D580" s="33">
        <v>4.0000000000000002E-4</v>
      </c>
      <c r="E580">
        <f t="shared" si="112"/>
        <v>50327.253958095389</v>
      </c>
      <c r="F580" s="53">
        <f t="shared" si="122"/>
        <v>50327</v>
      </c>
      <c r="G580">
        <f t="shared" si="118"/>
        <v>5.9347640002670232E-2</v>
      </c>
      <c r="K580">
        <f>G580</f>
        <v>5.9347640002670232E-2</v>
      </c>
      <c r="O580">
        <f t="shared" ca="1" si="116"/>
        <v>5.9706869516048366E-2</v>
      </c>
      <c r="P580">
        <f t="shared" si="115"/>
        <v>5.7589867742493299E-2</v>
      </c>
      <c r="Q580" s="7">
        <f t="shared" si="113"/>
        <v>37962.813800000004</v>
      </c>
      <c r="R580">
        <f t="shared" si="110"/>
        <v>3.0897633186475243E-6</v>
      </c>
      <c r="S580">
        <v>1</v>
      </c>
      <c r="T580">
        <f t="shared" si="111"/>
        <v>3.0897633186475243E-6</v>
      </c>
      <c r="AB580">
        <v>6.7185719999542926E-2</v>
      </c>
      <c r="AK580">
        <v>51498</v>
      </c>
      <c r="AL580">
        <v>6.075593253626721E-2</v>
      </c>
    </row>
    <row r="581" spans="1:38" x14ac:dyDescent="0.2">
      <c r="A581" s="28" t="s">
        <v>2226</v>
      </c>
      <c r="B581" s="114" t="s">
        <v>2212</v>
      </c>
      <c r="C581" s="33">
        <v>52981.431100000002</v>
      </c>
      <c r="D581" s="33">
        <v>1E-3</v>
      </c>
      <c r="E581">
        <f t="shared" si="112"/>
        <v>50327.755903658639</v>
      </c>
      <c r="F581" s="53">
        <f t="shared" si="122"/>
        <v>50327.5</v>
      </c>
      <c r="G581">
        <f t="shared" si="118"/>
        <v>5.9802300005685538E-2</v>
      </c>
      <c r="K581">
        <f>G581</f>
        <v>5.9802300005685538E-2</v>
      </c>
      <c r="O581">
        <f t="shared" ca="1" si="116"/>
        <v>5.9708181735604327E-2</v>
      </c>
      <c r="P581">
        <f t="shared" si="115"/>
        <v>5.7591137016959337E-2</v>
      </c>
      <c r="Q581" s="7">
        <f t="shared" si="113"/>
        <v>37962.931100000002</v>
      </c>
      <c r="R581">
        <f t="shared" si="110"/>
        <v>4.8892417627125845E-6</v>
      </c>
      <c r="S581">
        <v>1</v>
      </c>
      <c r="T581">
        <f t="shared" si="111"/>
        <v>4.8892417627125845E-6</v>
      </c>
      <c r="AA581">
        <v>51929.5</v>
      </c>
      <c r="AB581">
        <v>6.77147199967294E-2</v>
      </c>
      <c r="AK581">
        <v>51501.5</v>
      </c>
      <c r="AL581">
        <v>6.0890325068612583E-2</v>
      </c>
    </row>
    <row r="582" spans="1:38" x14ac:dyDescent="0.2">
      <c r="A582" s="52" t="s">
        <v>2235</v>
      </c>
      <c r="B582" s="114" t="s">
        <v>2212</v>
      </c>
      <c r="C582" s="33">
        <v>52982.366600000001</v>
      </c>
      <c r="D582" s="33">
        <v>2.0000000000000001E-4</v>
      </c>
      <c r="E582">
        <f t="shared" si="112"/>
        <v>50331.75905859832</v>
      </c>
      <c r="F582" s="53">
        <f t="shared" si="122"/>
        <v>50331.5</v>
      </c>
      <c r="G582">
        <f t="shared" si="118"/>
        <v>6.053958000120474E-2</v>
      </c>
      <c r="J582">
        <f>G582</f>
        <v>6.053958000120474E-2</v>
      </c>
      <c r="O582">
        <f t="shared" ca="1" si="116"/>
        <v>5.9718679492051979E-2</v>
      </c>
      <c r="P582">
        <f t="shared" si="115"/>
        <v>5.7601291704428244E-2</v>
      </c>
      <c r="Q582" s="7">
        <f t="shared" si="113"/>
        <v>37963.866600000001</v>
      </c>
      <c r="R582">
        <f t="shared" si="110"/>
        <v>8.6335381149737249E-6</v>
      </c>
      <c r="S582">
        <v>1</v>
      </c>
      <c r="T582">
        <f t="shared" si="111"/>
        <v>8.6335381149737249E-6</v>
      </c>
      <c r="AA582">
        <v>51929</v>
      </c>
      <c r="AB582">
        <v>6.8064719998801593E-2</v>
      </c>
      <c r="AK582">
        <v>51502</v>
      </c>
      <c r="AL582">
        <v>6.0757653729524463E-2</v>
      </c>
    </row>
    <row r="583" spans="1:38" x14ac:dyDescent="0.2">
      <c r="A583" s="52" t="s">
        <v>2235</v>
      </c>
      <c r="B583" s="115"/>
      <c r="C583" s="33">
        <v>52984.351999999999</v>
      </c>
      <c r="D583" s="33">
        <v>2E-3</v>
      </c>
      <c r="E583">
        <f t="shared" si="112"/>
        <v>50340.254904474576</v>
      </c>
      <c r="F583" s="53">
        <f t="shared" si="122"/>
        <v>50340</v>
      </c>
      <c r="G583">
        <f t="shared" si="118"/>
        <v>5.9568800003034994E-2</v>
      </c>
      <c r="J583">
        <f>G583</f>
        <v>5.9568800003034994E-2</v>
      </c>
      <c r="O583">
        <f t="shared" ca="1" si="116"/>
        <v>5.9740987224503217E-2</v>
      </c>
      <c r="P583">
        <f t="shared" si="115"/>
        <v>5.7622873317935447E-2</v>
      </c>
      <c r="Q583" s="7">
        <f t="shared" si="113"/>
        <v>37965.851999999999</v>
      </c>
      <c r="R583">
        <f t="shared" si="110"/>
        <v>3.7866306637825122E-6</v>
      </c>
      <c r="S583">
        <v>1</v>
      </c>
      <c r="T583">
        <f t="shared" si="111"/>
        <v>3.7866306637825122E-6</v>
      </c>
      <c r="AA583">
        <v>45090</v>
      </c>
      <c r="AB583">
        <v>6.6869380003481638E-2</v>
      </c>
      <c r="AK583">
        <v>51502</v>
      </c>
      <c r="AL583">
        <v>6.0793307799031027E-2</v>
      </c>
    </row>
    <row r="584" spans="1:38" x14ac:dyDescent="0.2">
      <c r="A584" s="52" t="s">
        <v>2235</v>
      </c>
      <c r="B584" s="114" t="s">
        <v>2212</v>
      </c>
      <c r="C584" s="33">
        <v>52984.468399999998</v>
      </c>
      <c r="D584" s="33">
        <v>1.5E-3</v>
      </c>
      <c r="E584">
        <f t="shared" si="112"/>
        <v>50340.752998793098</v>
      </c>
      <c r="F584" s="53">
        <f t="shared" si="122"/>
        <v>50340.5</v>
      </c>
      <c r="G584">
        <f t="shared" si="118"/>
        <v>5.9123459999682382E-2</v>
      </c>
      <c r="J584">
        <f>G584</f>
        <v>5.9123459999682382E-2</v>
      </c>
      <c r="O584">
        <f t="shared" ca="1" si="116"/>
        <v>5.9742299444059177E-2</v>
      </c>
      <c r="P584">
        <f t="shared" si="115"/>
        <v>5.7624142947547502E-2</v>
      </c>
      <c r="Q584" s="7">
        <f t="shared" si="113"/>
        <v>37965.968399999998</v>
      </c>
      <c r="R584">
        <f t="shared" si="110"/>
        <v>2.2479516228224258E-6</v>
      </c>
      <c r="S584">
        <v>1</v>
      </c>
      <c r="T584">
        <f t="shared" si="111"/>
        <v>2.2479516228224258E-6</v>
      </c>
      <c r="AA584">
        <v>54444</v>
      </c>
      <c r="AB584">
        <v>6.8624040002760012E-2</v>
      </c>
      <c r="AK584">
        <v>51502.5</v>
      </c>
      <c r="AL584">
        <v>6.0883508464030456E-2</v>
      </c>
    </row>
    <row r="585" spans="1:38" x14ac:dyDescent="0.2">
      <c r="A585" s="33" t="s">
        <v>15</v>
      </c>
      <c r="B585" s="114" t="s">
        <v>2215</v>
      </c>
      <c r="C585" s="33">
        <v>53056.328580000001</v>
      </c>
      <c r="D585" s="33">
        <v>1.4E-3</v>
      </c>
      <c r="E585">
        <f t="shared" si="112"/>
        <v>50648.254264996795</v>
      </c>
      <c r="F585" s="53">
        <f t="shared" si="122"/>
        <v>50648</v>
      </c>
      <c r="G585">
        <f t="shared" si="118"/>
        <v>5.941935999726411E-2</v>
      </c>
      <c r="K585">
        <f>G585</f>
        <v>5.941935999726411E-2</v>
      </c>
      <c r="O585">
        <f t="shared" ca="1" si="116"/>
        <v>6.0549314470972088E-2</v>
      </c>
      <c r="P585">
        <f t="shared" si="115"/>
        <v>5.8407552534329617E-2</v>
      </c>
      <c r="Q585" s="7">
        <f t="shared" si="113"/>
        <v>38037.828580000001</v>
      </c>
      <c r="R585">
        <f t="shared" si="110"/>
        <v>1.0237543420499349E-6</v>
      </c>
      <c r="S585">
        <v>1</v>
      </c>
      <c r="T585">
        <f t="shared" si="111"/>
        <v>1.0237543420499349E-6</v>
      </c>
      <c r="AA585">
        <v>45090</v>
      </c>
      <c r="AB585">
        <v>7.0050819995230995E-2</v>
      </c>
      <c r="AK585">
        <v>51506</v>
      </c>
      <c r="AL585">
        <v>6.078689682908589E-2</v>
      </c>
    </row>
    <row r="586" spans="1:38" x14ac:dyDescent="0.2">
      <c r="A586" s="117" t="s">
        <v>143</v>
      </c>
      <c r="B586" s="120" t="s">
        <v>2215</v>
      </c>
      <c r="C586" s="117">
        <v>53193.500999999997</v>
      </c>
      <c r="D586" s="117">
        <v>8.0000000000000002E-3</v>
      </c>
      <c r="E586">
        <f t="shared" si="112"/>
        <v>51235.237109156413</v>
      </c>
      <c r="F586">
        <f>+ROUND(2*E586,0)/2</f>
        <v>51235</v>
      </c>
      <c r="G586">
        <f t="shared" si="118"/>
        <v>5.5410199995094445E-2</v>
      </c>
      <c r="I586">
        <f>G586</f>
        <v>5.5410199995094445E-2</v>
      </c>
      <c r="O586">
        <f t="shared" ca="1" si="116"/>
        <v>6.2089860229664368E-2</v>
      </c>
      <c r="P586">
        <f t="shared" si="115"/>
        <v>5.9917381240035109E-2</v>
      </c>
      <c r="Q586" s="7">
        <f t="shared" si="113"/>
        <v>38175.000999999997</v>
      </c>
      <c r="R586">
        <f t="shared" si="110"/>
        <v>2.0314682774744873E-5</v>
      </c>
      <c r="S586">
        <v>0.1</v>
      </c>
      <c r="T586">
        <f t="shared" si="111"/>
        <v>2.0314682774744875E-6</v>
      </c>
      <c r="AA586">
        <v>48422.5</v>
      </c>
      <c r="AB586">
        <v>7.0172740000998601E-2</v>
      </c>
      <c r="AK586">
        <v>51506</v>
      </c>
      <c r="AL586">
        <v>6.0818472040409688E-2</v>
      </c>
    </row>
    <row r="587" spans="1:38" x14ac:dyDescent="0.2">
      <c r="A587" s="33" t="s">
        <v>2229</v>
      </c>
      <c r="B587" s="115" t="s">
        <v>2228</v>
      </c>
      <c r="C587" s="33">
        <v>53235.804193281969</v>
      </c>
      <c r="D587" s="134">
        <v>9.5264049068007972E-5</v>
      </c>
      <c r="E587">
        <f t="shared" si="112"/>
        <v>51416.259276073695</v>
      </c>
      <c r="F587" s="53">
        <f t="shared" ref="F587:F650" si="123">+ROUND(2*E587,0)/2-0.5</f>
        <v>51416</v>
      </c>
      <c r="G587">
        <f t="shared" si="118"/>
        <v>6.0590401968511287E-2</v>
      </c>
      <c r="K587">
        <f t="shared" ref="K587:K618" si="124">G587</f>
        <v>6.0590401968511287E-2</v>
      </c>
      <c r="O587">
        <f t="shared" ca="1" si="116"/>
        <v>6.256488370892041E-2</v>
      </c>
      <c r="P587">
        <f t="shared" si="115"/>
        <v>6.0386730740978348E-2</v>
      </c>
      <c r="Q587" s="7">
        <f t="shared" si="113"/>
        <v>38217.304193281969</v>
      </c>
      <c r="R587">
        <f t="shared" si="110"/>
        <v>4.1481968924774382E-8</v>
      </c>
      <c r="S587">
        <v>1</v>
      </c>
      <c r="T587">
        <f t="shared" si="111"/>
        <v>4.1481968924774382E-8</v>
      </c>
      <c r="AA587">
        <v>49094</v>
      </c>
      <c r="AB587">
        <v>7.0231179997790605E-2</v>
      </c>
      <c r="AK587">
        <v>51506.5</v>
      </c>
      <c r="AL587">
        <v>6.0831557631900068E-2</v>
      </c>
    </row>
    <row r="588" spans="1:38" x14ac:dyDescent="0.2">
      <c r="A588" s="33" t="s">
        <v>2229</v>
      </c>
      <c r="B588" s="114" t="s">
        <v>2212</v>
      </c>
      <c r="C588" s="33">
        <v>53235.921383264766</v>
      </c>
      <c r="D588" s="134">
        <v>1.1068459495551076E-4</v>
      </c>
      <c r="E588">
        <f t="shared" si="112"/>
        <v>51416.760750855639</v>
      </c>
      <c r="F588" s="53">
        <f t="shared" si="123"/>
        <v>51416.5</v>
      </c>
      <c r="G588">
        <f t="shared" si="118"/>
        <v>6.093504476302769E-2</v>
      </c>
      <c r="K588">
        <f t="shared" si="124"/>
        <v>6.093504476302769E-2</v>
      </c>
      <c r="O588">
        <f t="shared" ca="1" si="116"/>
        <v>6.256619592847637E-2</v>
      </c>
      <c r="P588">
        <f t="shared" si="115"/>
        <v>6.0388029765753498E-2</v>
      </c>
      <c r="Q588" s="7">
        <f t="shared" si="113"/>
        <v>38217.421383264766</v>
      </c>
      <c r="R588">
        <f t="shared" si="110"/>
        <v>2.9922540724288456E-7</v>
      </c>
      <c r="S588">
        <v>1</v>
      </c>
      <c r="T588">
        <f t="shared" si="111"/>
        <v>2.9922540724288456E-7</v>
      </c>
      <c r="AB588">
        <v>7.0941019999736454E-2</v>
      </c>
      <c r="AK588">
        <v>51506.5</v>
      </c>
      <c r="AL588">
        <v>6.0880496574100107E-2</v>
      </c>
    </row>
    <row r="589" spans="1:38" x14ac:dyDescent="0.2">
      <c r="A589" s="33" t="s">
        <v>2229</v>
      </c>
      <c r="B589" s="114" t="s">
        <v>2228</v>
      </c>
      <c r="C589" s="33">
        <v>53242.81490103883</v>
      </c>
      <c r="D589" s="134">
        <v>8.6886870811167364E-5</v>
      </c>
      <c r="E589">
        <f t="shared" si="112"/>
        <v>51446.259221971668</v>
      </c>
      <c r="F589" s="53">
        <f t="shared" si="123"/>
        <v>51446</v>
      </c>
      <c r="G589">
        <f t="shared" si="118"/>
        <v>6.0577758828003425E-2</v>
      </c>
      <c r="K589">
        <f t="shared" si="124"/>
        <v>6.0577758828003425E-2</v>
      </c>
      <c r="O589">
        <f t="shared" ca="1" si="116"/>
        <v>6.2643616882277764E-2</v>
      </c>
      <c r="P589">
        <f t="shared" si="115"/>
        <v>6.046469640473532E-2</v>
      </c>
      <c r="Q589" s="7">
        <f t="shared" si="113"/>
        <v>38224.31490103883</v>
      </c>
      <c r="R589">
        <f t="shared" si="110"/>
        <v>1.278311155525617E-8</v>
      </c>
      <c r="S589">
        <v>1</v>
      </c>
      <c r="T589">
        <f t="shared" si="111"/>
        <v>1.278311155525617E-8</v>
      </c>
      <c r="AB589">
        <v>7.0370239998737816E-2</v>
      </c>
      <c r="AK589">
        <v>51514.5</v>
      </c>
      <c r="AL589">
        <v>6.0884668499056716E-2</v>
      </c>
    </row>
    <row r="590" spans="1:38" x14ac:dyDescent="0.2">
      <c r="A590" s="33" t="s">
        <v>2229</v>
      </c>
      <c r="B590" s="115" t="s">
        <v>2212</v>
      </c>
      <c r="C590" s="116">
        <v>53242.931995935702</v>
      </c>
      <c r="D590" s="135">
        <v>1.0600182589258973E-4</v>
      </c>
      <c r="E590">
        <f t="shared" si="112"/>
        <v>51446.760289865655</v>
      </c>
      <c r="F590" s="53">
        <f t="shared" si="123"/>
        <v>51446.5</v>
      </c>
      <c r="G590">
        <f t="shared" si="118"/>
        <v>6.0827315704955254E-2</v>
      </c>
      <c r="K590">
        <f t="shared" si="124"/>
        <v>6.0827315704955254E-2</v>
      </c>
      <c r="O590">
        <f t="shared" ca="1" si="116"/>
        <v>6.2644929101833724E-2</v>
      </c>
      <c r="P590">
        <f t="shared" si="115"/>
        <v>6.0465996249078204E-2</v>
      </c>
      <c r="Q590" s="7">
        <f t="shared" si="113"/>
        <v>38224.431995935702</v>
      </c>
      <c r="R590">
        <f t="shared" ref="R590:R653" si="125">+(P590-G590)^2</f>
        <v>1.3055174919528763E-7</v>
      </c>
      <c r="S590">
        <v>1</v>
      </c>
      <c r="T590">
        <f t="shared" ref="T590:T653" si="126">+S590*R590</f>
        <v>1.3055174919528763E-7</v>
      </c>
      <c r="AB590">
        <v>7.1147080001537688E-2</v>
      </c>
      <c r="AK590">
        <v>51515</v>
      </c>
      <c r="AL590">
        <v>6.0833935982373077E-2</v>
      </c>
    </row>
    <row r="591" spans="1:38" x14ac:dyDescent="0.2">
      <c r="A591" s="33" t="s">
        <v>2229</v>
      </c>
      <c r="B591" s="115" t="s">
        <v>2228</v>
      </c>
      <c r="C591" s="116">
        <v>53243.749827002503</v>
      </c>
      <c r="D591" s="135">
        <v>8.8333427345702007E-5</v>
      </c>
      <c r="E591">
        <f t="shared" si="112"/>
        <v>51450.259920517594</v>
      </c>
      <c r="F591" s="53">
        <f t="shared" si="123"/>
        <v>51450</v>
      </c>
      <c r="G591">
        <f t="shared" si="118"/>
        <v>6.0741002504073549E-2</v>
      </c>
      <c r="K591">
        <f t="shared" si="124"/>
        <v>6.0741002504073549E-2</v>
      </c>
      <c r="O591">
        <f t="shared" ca="1" si="116"/>
        <v>6.2654114638725417E-2</v>
      </c>
      <c r="P591">
        <f t="shared" si="115"/>
        <v>6.0475095541943358E-2</v>
      </c>
      <c r="Q591" s="7">
        <f t="shared" si="113"/>
        <v>38225.249827002503</v>
      </c>
      <c r="R591">
        <f t="shared" si="125"/>
        <v>7.0706512509306977E-8</v>
      </c>
      <c r="S591">
        <v>1</v>
      </c>
      <c r="T591">
        <f t="shared" si="126"/>
        <v>7.0706512509306977E-8</v>
      </c>
      <c r="AB591">
        <v>7.213702000444755E-2</v>
      </c>
      <c r="AK591">
        <v>51519</v>
      </c>
      <c r="AL591">
        <v>6.085933403664967E-2</v>
      </c>
    </row>
    <row r="592" spans="1:38" x14ac:dyDescent="0.2">
      <c r="A592" s="33" t="s">
        <v>2229</v>
      </c>
      <c r="B592" s="115" t="s">
        <v>2212</v>
      </c>
      <c r="C592" s="116">
        <v>53243.866813947658</v>
      </c>
      <c r="D592" s="135">
        <v>1.0870319515209054E-4</v>
      </c>
      <c r="E592">
        <f t="shared" si="112"/>
        <v>51450.760526468825</v>
      </c>
      <c r="F592" s="53">
        <f t="shared" si="123"/>
        <v>51450.5</v>
      </c>
      <c r="G592">
        <f t="shared" si="118"/>
        <v>6.0882607656822074E-2</v>
      </c>
      <c r="K592">
        <f t="shared" si="124"/>
        <v>6.0882607656822074E-2</v>
      </c>
      <c r="O592">
        <f t="shared" ca="1" si="116"/>
        <v>6.2655426858281377E-2</v>
      </c>
      <c r="P592">
        <f t="shared" si="115"/>
        <v>6.0476395495561934E-2</v>
      </c>
      <c r="Q592" s="7">
        <f t="shared" si="113"/>
        <v>38225.366813947658</v>
      </c>
      <c r="R592">
        <f t="shared" si="125"/>
        <v>1.6500831995563415E-7</v>
      </c>
      <c r="S592">
        <v>1</v>
      </c>
      <c r="T592">
        <f t="shared" si="126"/>
        <v>1.6500831995563415E-7</v>
      </c>
      <c r="AB592">
        <v>7.2221920003357809E-2</v>
      </c>
      <c r="AK592">
        <v>51522.5</v>
      </c>
      <c r="AL592">
        <v>6.1021253364742734E-2</v>
      </c>
    </row>
    <row r="593" spans="1:38" x14ac:dyDescent="0.2">
      <c r="A593" s="33" t="s">
        <v>2229</v>
      </c>
      <c r="B593" s="114" t="s">
        <v>2212</v>
      </c>
      <c r="C593" s="33">
        <v>53244.801479995273</v>
      </c>
      <c r="D593" s="134">
        <v>1.131018277256797E-4</v>
      </c>
      <c r="E593">
        <f t="shared" si="112"/>
        <v>51454.760112792144</v>
      </c>
      <c r="F593" s="53">
        <f t="shared" si="123"/>
        <v>51454.5</v>
      </c>
      <c r="G593">
        <f t="shared" si="118"/>
        <v>6.0785935274907388E-2</v>
      </c>
      <c r="K593">
        <f t="shared" si="124"/>
        <v>6.0785935274907388E-2</v>
      </c>
      <c r="O593">
        <f t="shared" ca="1" si="116"/>
        <v>6.2665924614729029E-2</v>
      </c>
      <c r="P593">
        <f t="shared" si="115"/>
        <v>6.0486795616251268E-2</v>
      </c>
      <c r="Q593" s="7">
        <f t="shared" si="113"/>
        <v>38226.301479995273</v>
      </c>
      <c r="R593">
        <f t="shared" si="125"/>
        <v>8.9484535380899736E-8</v>
      </c>
      <c r="S593">
        <v>1</v>
      </c>
      <c r="T593">
        <f t="shared" si="126"/>
        <v>8.9484535380899736E-8</v>
      </c>
      <c r="AB593">
        <v>7.5688320001063403E-2</v>
      </c>
      <c r="AK593">
        <v>51523</v>
      </c>
      <c r="AL593">
        <v>6.0891117529536132E-2</v>
      </c>
    </row>
    <row r="594" spans="1:38" x14ac:dyDescent="0.2">
      <c r="A594" s="33" t="s">
        <v>2229</v>
      </c>
      <c r="B594" s="114" t="s">
        <v>2228</v>
      </c>
      <c r="C594" s="33">
        <v>53244.918154061801</v>
      </c>
      <c r="D594" s="134">
        <v>8.2421205503612339E-5</v>
      </c>
      <c r="E594">
        <f t="shared" si="112"/>
        <v>51455.259379885414</v>
      </c>
      <c r="F594" s="53">
        <f t="shared" si="123"/>
        <v>51455</v>
      </c>
      <c r="G594">
        <f t="shared" si="118"/>
        <v>6.0614661801082548E-2</v>
      </c>
      <c r="K594">
        <f t="shared" si="124"/>
        <v>6.0614661801082548E-2</v>
      </c>
      <c r="O594">
        <f t="shared" ca="1" si="116"/>
        <v>6.2667236834284989E-2</v>
      </c>
      <c r="P594">
        <f t="shared" si="115"/>
        <v>6.0488095692805013E-2</v>
      </c>
      <c r="Q594" s="7">
        <f t="shared" si="113"/>
        <v>38226.418154061801</v>
      </c>
      <c r="R594">
        <f t="shared" si="125"/>
        <v>1.6018979764520546E-8</v>
      </c>
      <c r="S594">
        <v>1</v>
      </c>
      <c r="T594">
        <f t="shared" si="126"/>
        <v>1.6018979764520546E-8</v>
      </c>
      <c r="AK594">
        <v>51523.5</v>
      </c>
      <c r="AL594">
        <v>6.096078893460799E-2</v>
      </c>
    </row>
    <row r="595" spans="1:38" x14ac:dyDescent="0.2">
      <c r="A595" s="33" t="s">
        <v>2229</v>
      </c>
      <c r="B595" s="114" t="s">
        <v>2212</v>
      </c>
      <c r="C595" s="33">
        <v>53245.736291571804</v>
      </c>
      <c r="D595" s="134">
        <v>1.1330540941905197E-4</v>
      </c>
      <c r="E595">
        <f t="shared" si="112"/>
        <v>51458.760321857095</v>
      </c>
      <c r="F595" s="53">
        <f t="shared" si="123"/>
        <v>51458.5</v>
      </c>
      <c r="G595">
        <f t="shared" si="118"/>
        <v>6.0834791802335531E-2</v>
      </c>
      <c r="K595">
        <f t="shared" si="124"/>
        <v>6.0834791802335531E-2</v>
      </c>
      <c r="O595">
        <f t="shared" ca="1" si="116"/>
        <v>6.2676422371176682E-2</v>
      </c>
      <c r="P595">
        <f t="shared" si="115"/>
        <v>6.0497196611146178E-2</v>
      </c>
      <c r="Q595" s="7">
        <f t="shared" si="113"/>
        <v>38227.236291571804</v>
      </c>
      <c r="R595">
        <f t="shared" si="125"/>
        <v>1.139705131141752E-7</v>
      </c>
      <c r="S595">
        <v>1</v>
      </c>
      <c r="T595">
        <f t="shared" si="126"/>
        <v>1.139705131141752E-7</v>
      </c>
      <c r="AK595">
        <v>51527</v>
      </c>
      <c r="AL595">
        <v>6.0918211034731939E-2</v>
      </c>
    </row>
    <row r="596" spans="1:38" x14ac:dyDescent="0.2">
      <c r="A596" s="33" t="s">
        <v>2229</v>
      </c>
      <c r="B596" s="115" t="s">
        <v>2228</v>
      </c>
      <c r="C596" s="116">
        <v>53245.853056871165</v>
      </c>
      <c r="D596" s="135">
        <v>9.7154388032023016E-5</v>
      </c>
      <c r="E596">
        <f t="shared" si="112"/>
        <v>51459.259979350332</v>
      </c>
      <c r="F596" s="53">
        <f t="shared" si="123"/>
        <v>51459</v>
      </c>
      <c r="G596">
        <f t="shared" si="118"/>
        <v>6.0754751168133225E-2</v>
      </c>
      <c r="K596">
        <f t="shared" si="124"/>
        <v>6.0754751168133225E-2</v>
      </c>
      <c r="O596">
        <f t="shared" ca="1" si="116"/>
        <v>6.2677734590732614E-2</v>
      </c>
      <c r="P596">
        <f t="shared" si="115"/>
        <v>6.0498496796975637E-2</v>
      </c>
      <c r="Q596" s="7">
        <f t="shared" si="113"/>
        <v>38227.353056871165</v>
      </c>
      <c r="R596">
        <f t="shared" si="125"/>
        <v>6.5666302737370977E-8</v>
      </c>
      <c r="S596">
        <v>1</v>
      </c>
      <c r="T596">
        <f t="shared" si="126"/>
        <v>6.5666302737370977E-8</v>
      </c>
      <c r="AK596">
        <v>51527.5</v>
      </c>
      <c r="AL596">
        <v>6.0903655561560299E-2</v>
      </c>
    </row>
    <row r="597" spans="1:38" x14ac:dyDescent="0.2">
      <c r="A597" s="33" t="s">
        <v>2229</v>
      </c>
      <c r="B597" s="114" t="s">
        <v>2212</v>
      </c>
      <c r="C597" s="33">
        <v>53245.969913514906</v>
      </c>
      <c r="D597" s="134">
        <v>1.10158463375747E-4</v>
      </c>
      <c r="E597">
        <f t="shared" ref="E597:E660" si="127">(C597-C$7)/C$8</f>
        <v>51459.760027720855</v>
      </c>
      <c r="F597" s="53">
        <f t="shared" si="123"/>
        <v>51459.5</v>
      </c>
      <c r="G597">
        <f t="shared" si="118"/>
        <v>6.0766054906707723E-2</v>
      </c>
      <c r="K597">
        <f t="shared" si="124"/>
        <v>6.0766054906707723E-2</v>
      </c>
      <c r="O597">
        <f t="shared" ca="1" si="116"/>
        <v>6.2679046810288574E-2</v>
      </c>
      <c r="P597">
        <f t="shared" si="115"/>
        <v>6.0499796996464544E-2</v>
      </c>
      <c r="Q597" s="7">
        <f t="shared" ref="Q597:Q660" si="128">+C597-15018.5</f>
        <v>38227.469913514906</v>
      </c>
      <c r="R597">
        <f t="shared" si="125"/>
        <v>7.0893274767064421E-8</v>
      </c>
      <c r="S597">
        <v>1</v>
      </c>
      <c r="T597">
        <f t="shared" si="126"/>
        <v>7.0893274767064421E-8</v>
      </c>
      <c r="AK597">
        <v>51528</v>
      </c>
      <c r="AL597">
        <v>6.091899373132037E-2</v>
      </c>
    </row>
    <row r="598" spans="1:38" x14ac:dyDescent="0.2">
      <c r="A598" s="33" t="s">
        <v>2229</v>
      </c>
      <c r="B598" s="114" t="s">
        <v>2212</v>
      </c>
      <c r="C598" s="33">
        <v>53248.774299912468</v>
      </c>
      <c r="D598" s="134">
        <v>9.5848699602166137E-5</v>
      </c>
      <c r="E598">
        <f t="shared" si="127"/>
        <v>51471.760448095185</v>
      </c>
      <c r="F598" s="53">
        <f t="shared" si="123"/>
        <v>51471.5</v>
      </c>
      <c r="G598">
        <f t="shared" si="118"/>
        <v>6.0864292470796499E-2</v>
      </c>
      <c r="K598">
        <f t="shared" si="124"/>
        <v>6.0864292470796499E-2</v>
      </c>
      <c r="O598">
        <f t="shared" ca="1" si="116"/>
        <v>6.2710540079631533E-2</v>
      </c>
      <c r="P598">
        <f t="shared" si="115"/>
        <v>6.0531005882037067E-2</v>
      </c>
      <c r="Q598" s="7">
        <f t="shared" si="128"/>
        <v>38230.274299912468</v>
      </c>
      <c r="R598">
        <f t="shared" si="125"/>
        <v>1.1107995024689886E-7</v>
      </c>
      <c r="S598">
        <v>1</v>
      </c>
      <c r="T598">
        <f t="shared" si="126"/>
        <v>1.1107995024689886E-7</v>
      </c>
      <c r="AK598">
        <v>51531.5</v>
      </c>
      <c r="AL598">
        <v>6.0906636470463127E-2</v>
      </c>
    </row>
    <row r="599" spans="1:38" x14ac:dyDescent="0.2">
      <c r="A599" s="33" t="s">
        <v>2229</v>
      </c>
      <c r="B599" s="114" t="s">
        <v>2228</v>
      </c>
      <c r="C599" s="33">
        <v>53248.890989289794</v>
      </c>
      <c r="D599" s="134">
        <v>9.1050340534130968E-5</v>
      </c>
      <c r="E599">
        <f t="shared" si="127"/>
        <v>51472.259780705819</v>
      </c>
      <c r="F599" s="53">
        <f t="shared" si="123"/>
        <v>51472</v>
      </c>
      <c r="G599">
        <f t="shared" si="118"/>
        <v>6.0708329794579186E-2</v>
      </c>
      <c r="K599">
        <f t="shared" si="124"/>
        <v>6.0708329794579186E-2</v>
      </c>
      <c r="O599">
        <f t="shared" ca="1" si="116"/>
        <v>6.2711852299187493E-2</v>
      </c>
      <c r="P599">
        <f t="shared" si="115"/>
        <v>6.0532306423012529E-2</v>
      </c>
      <c r="Q599" s="7">
        <f t="shared" si="128"/>
        <v>38230.390989289794</v>
      </c>
      <c r="R599">
        <f t="shared" si="125"/>
        <v>3.0984227337693306E-8</v>
      </c>
      <c r="S599">
        <v>1</v>
      </c>
      <c r="T599">
        <f t="shared" si="126"/>
        <v>3.0984227337693306E-8</v>
      </c>
      <c r="AK599">
        <v>51531.5</v>
      </c>
      <c r="AL599">
        <v>6.0916848691704217E-2</v>
      </c>
    </row>
    <row r="600" spans="1:38" x14ac:dyDescent="0.2">
      <c r="A600" s="33" t="s">
        <v>2229</v>
      </c>
      <c r="B600" s="114" t="s">
        <v>2228</v>
      </c>
      <c r="C600" s="33">
        <v>53249.825825892469</v>
      </c>
      <c r="D600" s="134">
        <v>8.7450528839534662E-5</v>
      </c>
      <c r="E600">
        <f t="shared" si="127"/>
        <v>51476.260096861668</v>
      </c>
      <c r="F600" s="53">
        <f t="shared" si="123"/>
        <v>51476</v>
      </c>
      <c r="G600">
        <f t="shared" si="118"/>
        <v>6.0782212465710472E-2</v>
      </c>
      <c r="K600">
        <f t="shared" si="124"/>
        <v>6.0782212465710472E-2</v>
      </c>
      <c r="O600">
        <f t="shared" ca="1" si="116"/>
        <v>6.2722350055635118E-2</v>
      </c>
      <c r="P600">
        <f t="shared" si="115"/>
        <v>6.0542711242556918E-2</v>
      </c>
      <c r="Q600" s="7">
        <f t="shared" si="128"/>
        <v>38231.325825892469</v>
      </c>
      <c r="R600">
        <f t="shared" si="125"/>
        <v>5.7360835892048596E-8</v>
      </c>
      <c r="S600">
        <v>1</v>
      </c>
      <c r="T600">
        <f t="shared" si="126"/>
        <v>5.7360835892048596E-8</v>
      </c>
      <c r="AK600">
        <v>51532</v>
      </c>
      <c r="AL600">
        <v>6.0886209328600671E-2</v>
      </c>
    </row>
    <row r="601" spans="1:38" x14ac:dyDescent="0.2">
      <c r="A601" s="33" t="s">
        <v>2229</v>
      </c>
      <c r="B601" s="114" t="s">
        <v>2212</v>
      </c>
      <c r="C601" s="33">
        <v>53249.9427987155</v>
      </c>
      <c r="D601" s="134">
        <v>1.0624860537138382E-4</v>
      </c>
      <c r="E601">
        <f t="shared" si="127"/>
        <v>51476.760642382054</v>
      </c>
      <c r="F601" s="53">
        <f t="shared" si="123"/>
        <v>51476.5</v>
      </c>
      <c r="G601">
        <f t="shared" si="118"/>
        <v>6.0909695501322858E-2</v>
      </c>
      <c r="K601">
        <f t="shared" si="124"/>
        <v>6.0909695501322858E-2</v>
      </c>
      <c r="O601">
        <f t="shared" ca="1" si="116"/>
        <v>6.2723662275191078E-2</v>
      </c>
      <c r="P601">
        <f t="shared" si="115"/>
        <v>6.0544011906467556E-2</v>
      </c>
      <c r="Q601" s="7">
        <f t="shared" si="128"/>
        <v>38231.4427987155</v>
      </c>
      <c r="R601">
        <f t="shared" si="125"/>
        <v>1.3372449154629702E-7</v>
      </c>
      <c r="S601">
        <v>1</v>
      </c>
      <c r="T601">
        <f t="shared" si="126"/>
        <v>1.3372449154629702E-7</v>
      </c>
      <c r="AK601">
        <v>51532</v>
      </c>
      <c r="AL601">
        <v>6.0898036732396577E-2</v>
      </c>
    </row>
    <row r="602" spans="1:38" x14ac:dyDescent="0.2">
      <c r="A602" s="33" t="s">
        <v>2229</v>
      </c>
      <c r="B602" s="115" t="s">
        <v>2228</v>
      </c>
      <c r="C602" s="116">
        <v>53250.760586391996</v>
      </c>
      <c r="D602" s="135">
        <v>8.9054499290007632E-5</v>
      </c>
      <c r="E602">
        <f t="shared" si="127"/>
        <v>51480.260087359908</v>
      </c>
      <c r="F602" s="53">
        <f t="shared" si="123"/>
        <v>51480</v>
      </c>
      <c r="G602">
        <f t="shared" si="118"/>
        <v>6.0779991996241733E-2</v>
      </c>
      <c r="K602">
        <f t="shared" si="124"/>
        <v>6.0779991996241733E-2</v>
      </c>
      <c r="O602">
        <f t="shared" ca="1" si="116"/>
        <v>6.273284781208277E-2</v>
      </c>
      <c r="P602">
        <f t="shared" si="115"/>
        <v>6.0553116936306911E-2</v>
      </c>
      <c r="Q602" s="7">
        <f t="shared" si="128"/>
        <v>38232.260586391996</v>
      </c>
      <c r="R602">
        <f t="shared" si="125"/>
        <v>5.1472292820429244E-8</v>
      </c>
      <c r="S602">
        <v>1</v>
      </c>
      <c r="T602">
        <f t="shared" si="126"/>
        <v>5.1472292820429244E-8</v>
      </c>
      <c r="AK602">
        <v>51535.5</v>
      </c>
      <c r="AL602">
        <v>6.0963067029661033E-2</v>
      </c>
    </row>
    <row r="603" spans="1:38" x14ac:dyDescent="0.2">
      <c r="A603" s="33" t="s">
        <v>2229</v>
      </c>
      <c r="B603" s="114" t="s">
        <v>2212</v>
      </c>
      <c r="C603" s="33">
        <v>53250.877493545799</v>
      </c>
      <c r="D603" s="134">
        <v>9.9592588718067261E-5</v>
      </c>
      <c r="E603">
        <f t="shared" si="127"/>
        <v>51480.760351871111</v>
      </c>
      <c r="F603" s="53">
        <f t="shared" si="123"/>
        <v>51480.5</v>
      </c>
      <c r="G603">
        <f t="shared" si="118"/>
        <v>6.0841805796371773E-2</v>
      </c>
      <c r="K603">
        <f t="shared" si="124"/>
        <v>6.0841805796371773E-2</v>
      </c>
      <c r="O603">
        <f t="shared" ca="1" si="116"/>
        <v>6.273416003163873E-2</v>
      </c>
      <c r="P603">
        <f t="shared" si="115"/>
        <v>6.0554417709493241E-2</v>
      </c>
      <c r="Q603" s="7">
        <f t="shared" si="128"/>
        <v>38232.377493545799</v>
      </c>
      <c r="R603">
        <f t="shared" si="125"/>
        <v>8.2591912479702473E-8</v>
      </c>
      <c r="S603">
        <v>1</v>
      </c>
      <c r="T603">
        <f t="shared" si="126"/>
        <v>8.2591912479702473E-8</v>
      </c>
      <c r="AK603">
        <v>51536</v>
      </c>
      <c r="AL603">
        <v>6.0840389036457054E-2</v>
      </c>
    </row>
    <row r="604" spans="1:38" x14ac:dyDescent="0.2">
      <c r="A604" s="33" t="s">
        <v>2229</v>
      </c>
      <c r="B604" s="114" t="s">
        <v>2212</v>
      </c>
      <c r="C604" s="33">
        <v>53251.812315609895</v>
      </c>
      <c r="D604" s="134">
        <v>1.07630356605594E-4</v>
      </c>
      <c r="E604">
        <f t="shared" si="127"/>
        <v>51484.760605814045</v>
      </c>
      <c r="F604" s="53">
        <f t="shared" si="123"/>
        <v>51484.5</v>
      </c>
      <c r="G604">
        <f t="shared" si="118"/>
        <v>6.0901149896380957E-2</v>
      </c>
      <c r="K604">
        <f t="shared" si="124"/>
        <v>6.0901149896380957E-2</v>
      </c>
      <c r="O604">
        <f t="shared" ca="1" si="116"/>
        <v>6.2744657788086383E-2</v>
      </c>
      <c r="P604">
        <f t="shared" si="115"/>
        <v>6.0564824386724517E-2</v>
      </c>
      <c r="Q604" s="7">
        <f t="shared" si="128"/>
        <v>38233.312315609895</v>
      </c>
      <c r="R604">
        <f t="shared" si="125"/>
        <v>1.1311484844566443E-7</v>
      </c>
      <c r="S604">
        <v>1</v>
      </c>
      <c r="T604">
        <f t="shared" si="126"/>
        <v>1.1311484844566443E-7</v>
      </c>
      <c r="AK604">
        <v>51536</v>
      </c>
      <c r="AL604">
        <v>6.0861212710733525E-2</v>
      </c>
    </row>
    <row r="605" spans="1:38" x14ac:dyDescent="0.2">
      <c r="A605" s="33" t="s">
        <v>2229</v>
      </c>
      <c r="B605" s="114" t="s">
        <v>2228</v>
      </c>
      <c r="C605" s="33">
        <v>53251.929035917034</v>
      </c>
      <c r="D605" s="134">
        <v>7.9497069695666286E-5</v>
      </c>
      <c r="E605">
        <f t="shared" si="127"/>
        <v>51485.26007077832</v>
      </c>
      <c r="F605" s="53">
        <f t="shared" si="123"/>
        <v>51485</v>
      </c>
      <c r="G605">
        <f t="shared" si="118"/>
        <v>6.077611703221919E-2</v>
      </c>
      <c r="K605">
        <f t="shared" si="124"/>
        <v>6.077611703221919E-2</v>
      </c>
      <c r="O605">
        <f t="shared" ca="1" si="116"/>
        <v>6.2745970007642343E-2</v>
      </c>
      <c r="P605">
        <f t="shared" si="115"/>
        <v>6.0566125282846009E-2</v>
      </c>
      <c r="Q605" s="7">
        <f t="shared" si="128"/>
        <v>38233.429035917034</v>
      </c>
      <c r="R605">
        <f t="shared" si="125"/>
        <v>4.4096534804808955E-8</v>
      </c>
      <c r="S605">
        <v>1</v>
      </c>
      <c r="T605">
        <f t="shared" si="126"/>
        <v>4.4096534804808955E-8</v>
      </c>
      <c r="AK605">
        <v>51536.5</v>
      </c>
      <c r="AL605">
        <v>6.0916433707461692E-2</v>
      </c>
    </row>
    <row r="606" spans="1:38" x14ac:dyDescent="0.2">
      <c r="A606" s="33" t="s">
        <v>2229</v>
      </c>
      <c r="B606" s="114" t="s">
        <v>2212</v>
      </c>
      <c r="C606" s="33">
        <v>53252.747145116766</v>
      </c>
      <c r="D606" s="134">
        <v>1.1378887622999971E-4</v>
      </c>
      <c r="E606">
        <f t="shared" si="127"/>
        <v>51488.760891605802</v>
      </c>
      <c r="F606" s="53">
        <f t="shared" si="123"/>
        <v>51488.5</v>
      </c>
      <c r="G606">
        <f t="shared" si="118"/>
        <v>6.0967936762608588E-2</v>
      </c>
      <c r="K606">
        <f t="shared" si="124"/>
        <v>6.0967936762608588E-2</v>
      </c>
      <c r="O606">
        <f t="shared" ca="1" si="116"/>
        <v>6.2755155544534036E-2</v>
      </c>
      <c r="P606">
        <f t="shared" si="115"/>
        <v>6.0575231938161396E-2</v>
      </c>
      <c r="Q606" s="7">
        <f t="shared" si="128"/>
        <v>38234.247145116766</v>
      </c>
      <c r="R606">
        <f t="shared" si="125"/>
        <v>1.5421707914409969E-7</v>
      </c>
      <c r="S606">
        <v>1</v>
      </c>
      <c r="T606">
        <f t="shared" si="126"/>
        <v>1.5421707914409969E-7</v>
      </c>
      <c r="AK606">
        <v>51536.5</v>
      </c>
      <c r="AL606">
        <v>6.0934058667044155E-2</v>
      </c>
    </row>
    <row r="607" spans="1:38" x14ac:dyDescent="0.2">
      <c r="A607" s="33" t="s">
        <v>2229</v>
      </c>
      <c r="B607" s="115" t="s">
        <v>2228</v>
      </c>
      <c r="C607" s="116">
        <v>53252.863748956937</v>
      </c>
      <c r="D607" s="135">
        <v>8.7821024199852474E-5</v>
      </c>
      <c r="E607">
        <f t="shared" si="127"/>
        <v>51489.259858189202</v>
      </c>
      <c r="F607" s="53">
        <f t="shared" si="123"/>
        <v>51489</v>
      </c>
      <c r="G607">
        <f t="shared" si="118"/>
        <v>6.0726436939148698E-2</v>
      </c>
      <c r="K607">
        <f t="shared" si="124"/>
        <v>6.0726436939148698E-2</v>
      </c>
      <c r="O607">
        <f t="shared" ca="1" si="116"/>
        <v>6.2756467764089996E-2</v>
      </c>
      <c r="P607">
        <f t="shared" ref="P607:P670" si="129">+D$11+D$12*F607+D$13*F607^2</f>
        <v>6.0576532943558588E-2</v>
      </c>
      <c r="Q607" s="7">
        <f t="shared" si="128"/>
        <v>38234.363748956937</v>
      </c>
      <c r="R607">
        <f t="shared" si="125"/>
        <v>2.2471207893879778E-8</v>
      </c>
      <c r="S607">
        <v>1</v>
      </c>
      <c r="T607">
        <f t="shared" si="126"/>
        <v>2.2471207893879778E-8</v>
      </c>
      <c r="AK607">
        <v>51540</v>
      </c>
      <c r="AL607">
        <v>6.0943318108911626E-2</v>
      </c>
    </row>
    <row r="608" spans="1:38" x14ac:dyDescent="0.2">
      <c r="A608" s="33" t="s">
        <v>2229</v>
      </c>
      <c r="B608" s="114" t="s">
        <v>2228</v>
      </c>
      <c r="C608" s="33">
        <v>53253.798551557156</v>
      </c>
      <c r="D608" s="134">
        <v>7.819843321774183E-5</v>
      </c>
      <c r="E608">
        <f t="shared" si="127"/>
        <v>51493.260028843069</v>
      </c>
      <c r="F608" s="53">
        <f t="shared" si="123"/>
        <v>51493</v>
      </c>
      <c r="G608">
        <f t="shared" si="118"/>
        <v>6.0766317154048011E-2</v>
      </c>
      <c r="K608">
        <f t="shared" si="124"/>
        <v>6.0766317154048011E-2</v>
      </c>
      <c r="O608">
        <f t="shared" ca="1" si="116"/>
        <v>6.2766965520537621E-2</v>
      </c>
      <c r="P608">
        <f t="shared" si="129"/>
        <v>6.0586941478476743E-2</v>
      </c>
      <c r="Q608" s="7">
        <f t="shared" si="128"/>
        <v>38235.298551557156</v>
      </c>
      <c r="R608">
        <f t="shared" si="125"/>
        <v>3.217563298664881E-8</v>
      </c>
      <c r="S608">
        <v>1</v>
      </c>
      <c r="T608">
        <f t="shared" si="126"/>
        <v>3.217563298664881E-8</v>
      </c>
      <c r="AK608">
        <v>51540.5</v>
      </c>
      <c r="AL608">
        <v>6.086516360664973E-2</v>
      </c>
    </row>
    <row r="609" spans="1:38" x14ac:dyDescent="0.2">
      <c r="A609" s="33" t="s">
        <v>2230</v>
      </c>
      <c r="B609" s="114" t="s">
        <v>2228</v>
      </c>
      <c r="C609" s="33">
        <v>53253.798637023538</v>
      </c>
      <c r="D609" s="134">
        <v>8.3923568678244864E-5</v>
      </c>
      <c r="E609">
        <f t="shared" si="127"/>
        <v>51493.260394567456</v>
      </c>
      <c r="F609" s="53">
        <f t="shared" si="123"/>
        <v>51493</v>
      </c>
      <c r="G609">
        <f t="shared" si="118"/>
        <v>6.0851783535326831E-2</v>
      </c>
      <c r="K609">
        <f t="shared" si="124"/>
        <v>6.0851783535326831E-2</v>
      </c>
      <c r="O609">
        <f t="shared" ca="1" si="116"/>
        <v>6.2766965520537621E-2</v>
      </c>
      <c r="P609">
        <f t="shared" si="129"/>
        <v>6.0586941478476743E-2</v>
      </c>
      <c r="Q609" s="7">
        <f t="shared" si="128"/>
        <v>38235.298637023538</v>
      </c>
      <c r="R609">
        <f t="shared" si="125"/>
        <v>7.0141315076585447E-8</v>
      </c>
      <c r="S609">
        <v>1</v>
      </c>
      <c r="T609">
        <f t="shared" si="126"/>
        <v>7.0141315076585447E-8</v>
      </c>
      <c r="AK609">
        <v>51540.5</v>
      </c>
      <c r="AL609">
        <v>6.0880173397890758E-2</v>
      </c>
    </row>
    <row r="610" spans="1:38" x14ac:dyDescent="0.2">
      <c r="A610" s="33" t="s">
        <v>2229</v>
      </c>
      <c r="B610" s="114" t="s">
        <v>2212</v>
      </c>
      <c r="C610" s="33">
        <v>53253.915489893559</v>
      </c>
      <c r="D610" s="134">
        <v>8.974432733350889E-5</v>
      </c>
      <c r="E610">
        <f t="shared" si="127"/>
        <v>51493.760426789631</v>
      </c>
      <c r="F610" s="53">
        <f t="shared" si="123"/>
        <v>51493.5</v>
      </c>
      <c r="G610">
        <f t="shared" si="118"/>
        <v>6.0859313562104944E-2</v>
      </c>
      <c r="K610">
        <f t="shared" si="124"/>
        <v>6.0859313562104944E-2</v>
      </c>
      <c r="O610">
        <f t="shared" ca="1" si="116"/>
        <v>6.2768277740093581E-2</v>
      </c>
      <c r="P610">
        <f t="shared" si="129"/>
        <v>6.0588242606809097E-2</v>
      </c>
      <c r="Q610" s="7">
        <f t="shared" si="128"/>
        <v>38235.415489893559</v>
      </c>
      <c r="R610">
        <f t="shared" si="125"/>
        <v>7.3479462805003425E-8</v>
      </c>
      <c r="S610">
        <v>1</v>
      </c>
      <c r="T610">
        <f t="shared" si="126"/>
        <v>7.3479462805003425E-8</v>
      </c>
      <c r="AK610">
        <v>51541</v>
      </c>
      <c r="AL610">
        <v>6.0931436564715113E-2</v>
      </c>
    </row>
    <row r="611" spans="1:38" x14ac:dyDescent="0.2">
      <c r="A611" s="33" t="s">
        <v>2230</v>
      </c>
      <c r="B611" s="114" t="s">
        <v>2212</v>
      </c>
      <c r="C611" s="33">
        <v>53253.915643623426</v>
      </c>
      <c r="D611" s="134">
        <v>8.5522467980448107E-5</v>
      </c>
      <c r="E611">
        <f t="shared" si="127"/>
        <v>51493.761084624457</v>
      </c>
      <c r="F611" s="53">
        <f t="shared" si="123"/>
        <v>51493.5</v>
      </c>
      <c r="G611">
        <f t="shared" si="118"/>
        <v>6.1013043428829405E-2</v>
      </c>
      <c r="K611">
        <f t="shared" si="124"/>
        <v>6.1013043428829405E-2</v>
      </c>
      <c r="O611">
        <f t="shared" ref="O611:O674" ca="1" si="130">+C$11+C$12*F611</f>
        <v>6.2768277740093581E-2</v>
      </c>
      <c r="P611">
        <f t="shared" si="129"/>
        <v>6.0588242606809097E-2</v>
      </c>
      <c r="Q611" s="7">
        <f t="shared" si="128"/>
        <v>38235.415643623426</v>
      </c>
      <c r="R611">
        <f t="shared" si="125"/>
        <v>1.8045573838913021E-7</v>
      </c>
      <c r="S611">
        <v>1</v>
      </c>
      <c r="T611">
        <f t="shared" si="126"/>
        <v>1.8045573838913021E-7</v>
      </c>
      <c r="AK611">
        <v>51544</v>
      </c>
      <c r="AL611">
        <v>6.1040905100526288E-2</v>
      </c>
    </row>
    <row r="612" spans="1:38" x14ac:dyDescent="0.2">
      <c r="A612" s="33" t="s">
        <v>2229</v>
      </c>
      <c r="B612" s="114" t="s">
        <v>2228</v>
      </c>
      <c r="C612" s="33">
        <v>53254.733450458705</v>
      </c>
      <c r="D612" s="134">
        <v>8.5908617258344255E-5</v>
      </c>
      <c r="E612">
        <f t="shared" si="127"/>
        <v>51497.260611585814</v>
      </c>
      <c r="F612" s="53">
        <f t="shared" si="123"/>
        <v>51497</v>
      </c>
      <c r="G612">
        <f t="shared" si="118"/>
        <v>6.0902498706127517E-2</v>
      </c>
      <c r="K612">
        <f t="shared" si="124"/>
        <v>6.0902498706127517E-2</v>
      </c>
      <c r="O612">
        <f t="shared" ca="1" si="130"/>
        <v>6.2777463276985274E-2</v>
      </c>
      <c r="P612">
        <f t="shared" si="129"/>
        <v>6.0597350887600515E-2</v>
      </c>
      <c r="Q612" s="7">
        <f t="shared" si="128"/>
        <v>38236.233450458705</v>
      </c>
      <c r="R612">
        <f t="shared" si="125"/>
        <v>9.3115191151788015E-8</v>
      </c>
      <c r="S612">
        <v>1</v>
      </c>
      <c r="T612">
        <f t="shared" si="126"/>
        <v>9.3115191151788015E-8</v>
      </c>
      <c r="AK612">
        <v>51544.5</v>
      </c>
      <c r="AL612">
        <v>6.0838189361675177E-2</v>
      </c>
    </row>
    <row r="613" spans="1:38" x14ac:dyDescent="0.2">
      <c r="A613" s="33" t="s">
        <v>2229</v>
      </c>
      <c r="B613" s="114" t="s">
        <v>2212</v>
      </c>
      <c r="C613" s="33">
        <v>53254.850256816193</v>
      </c>
      <c r="D613" s="134">
        <v>1.0307663197066664E-4</v>
      </c>
      <c r="E613">
        <f t="shared" si="127"/>
        <v>51497.760444773376</v>
      </c>
      <c r="F613" s="53">
        <f t="shared" si="123"/>
        <v>51497.5</v>
      </c>
      <c r="G613">
        <f t="shared" ref="G613:G676" si="131">C613-(C$7+F613*C$8)</f>
        <v>6.0863516191602685E-2</v>
      </c>
      <c r="K613">
        <f t="shared" si="124"/>
        <v>6.0863516191602685E-2</v>
      </c>
      <c r="O613">
        <f t="shared" ca="1" si="130"/>
        <v>6.2778775496541234E-2</v>
      </c>
      <c r="P613">
        <f t="shared" si="129"/>
        <v>6.0598652125208569E-2</v>
      </c>
      <c r="Q613" s="7">
        <f t="shared" si="128"/>
        <v>38236.350256816193</v>
      </c>
      <c r="R613">
        <f t="shared" si="125"/>
        <v>7.0152973666826675E-8</v>
      </c>
      <c r="S613">
        <v>1</v>
      </c>
      <c r="T613">
        <f t="shared" si="126"/>
        <v>7.0152973666826675E-8</v>
      </c>
      <c r="AK613">
        <v>51544.5</v>
      </c>
      <c r="AL613">
        <v>6.0895055095897987E-2</v>
      </c>
    </row>
    <row r="614" spans="1:38" x14ac:dyDescent="0.2">
      <c r="A614" s="33" t="s">
        <v>2230</v>
      </c>
      <c r="B614" s="114" t="s">
        <v>2212</v>
      </c>
      <c r="C614" s="33">
        <v>53254.85029848577</v>
      </c>
      <c r="D614" s="134">
        <v>1.0891950505560986E-4</v>
      </c>
      <c r="E614">
        <f t="shared" si="127"/>
        <v>51497.760623084199</v>
      </c>
      <c r="F614" s="53">
        <f t="shared" si="123"/>
        <v>51497.5</v>
      </c>
      <c r="G614">
        <f t="shared" si="131"/>
        <v>6.0905185768206138E-2</v>
      </c>
      <c r="K614">
        <f t="shared" si="124"/>
        <v>6.0905185768206138E-2</v>
      </c>
      <c r="O614">
        <f t="shared" ca="1" si="130"/>
        <v>6.2778775496541234E-2</v>
      </c>
      <c r="P614">
        <f t="shared" si="129"/>
        <v>6.0598652125208569E-2</v>
      </c>
      <c r="Q614" s="7">
        <f t="shared" si="128"/>
        <v>38236.35029848577</v>
      </c>
      <c r="R614">
        <f t="shared" si="125"/>
        <v>9.3962874289361435E-8</v>
      </c>
      <c r="S614">
        <v>1</v>
      </c>
      <c r="T614">
        <f t="shared" si="126"/>
        <v>9.3962874289361435E-8</v>
      </c>
      <c r="AK614">
        <v>51545</v>
      </c>
      <c r="AL614">
        <v>6.0884806560352445E-2</v>
      </c>
    </row>
    <row r="615" spans="1:38" x14ac:dyDescent="0.2">
      <c r="A615" s="33" t="s">
        <v>2229</v>
      </c>
      <c r="B615" s="115" t="s">
        <v>2228</v>
      </c>
      <c r="C615" s="116">
        <v>53254.966991356727</v>
      </c>
      <c r="D615" s="135">
        <v>7.8705047876777791E-5</v>
      </c>
      <c r="E615">
        <f t="shared" si="127"/>
        <v>51498.259970644642</v>
      </c>
      <c r="F615" s="53">
        <f t="shared" si="123"/>
        <v>51498</v>
      </c>
      <c r="G615">
        <f t="shared" si="131"/>
        <v>6.0752716723072808E-2</v>
      </c>
      <c r="K615">
        <f t="shared" si="124"/>
        <v>6.0752716723072808E-2</v>
      </c>
      <c r="O615">
        <f t="shared" ca="1" si="130"/>
        <v>6.2780087716097194E-2</v>
      </c>
      <c r="P615">
        <f t="shared" si="129"/>
        <v>6.0599953376476078E-2</v>
      </c>
      <c r="Q615" s="7">
        <f t="shared" si="128"/>
        <v>38236.466991356727</v>
      </c>
      <c r="R615">
        <f t="shared" si="125"/>
        <v>2.3336640063432868E-8</v>
      </c>
      <c r="S615">
        <v>1</v>
      </c>
      <c r="T615">
        <f t="shared" si="126"/>
        <v>2.3336640063432868E-8</v>
      </c>
      <c r="AK615">
        <v>51545</v>
      </c>
      <c r="AL615">
        <v>6.0913402958249208E-2</v>
      </c>
    </row>
    <row r="616" spans="1:38" x14ac:dyDescent="0.2">
      <c r="A616" s="33" t="s">
        <v>2230</v>
      </c>
      <c r="B616" s="114" t="s">
        <v>2228</v>
      </c>
      <c r="C616" s="33">
        <v>53254.96699457254</v>
      </c>
      <c r="D616" s="134">
        <v>8.4085148614217807E-5</v>
      </c>
      <c r="E616">
        <f t="shared" si="127"/>
        <v>51498.259984405624</v>
      </c>
      <c r="F616" s="53">
        <f t="shared" si="123"/>
        <v>51498</v>
      </c>
      <c r="G616">
        <f t="shared" si="131"/>
        <v>6.075593253626721E-2</v>
      </c>
      <c r="K616">
        <f t="shared" si="124"/>
        <v>6.075593253626721E-2</v>
      </c>
      <c r="O616">
        <f t="shared" ca="1" si="130"/>
        <v>6.2780087716097194E-2</v>
      </c>
      <c r="P616">
        <f t="shared" si="129"/>
        <v>6.0599953376476078E-2</v>
      </c>
      <c r="Q616" s="7">
        <f t="shared" si="128"/>
        <v>38236.46699457254</v>
      </c>
      <c r="R616">
        <f t="shared" si="125"/>
        <v>2.4329498289147566E-8</v>
      </c>
      <c r="S616">
        <v>1</v>
      </c>
      <c r="T616">
        <f t="shared" si="126"/>
        <v>2.4329498289147566E-8</v>
      </c>
      <c r="AK616">
        <v>51549</v>
      </c>
      <c r="AL616">
        <v>6.099730463756714E-2</v>
      </c>
    </row>
    <row r="617" spans="1:38" x14ac:dyDescent="0.2">
      <c r="A617" s="33" t="s">
        <v>2229</v>
      </c>
      <c r="B617" s="114" t="s">
        <v>2212</v>
      </c>
      <c r="C617" s="33">
        <v>53255.785046345067</v>
      </c>
      <c r="D617" s="134">
        <v>1.0058137756642222E-4</v>
      </c>
      <c r="E617">
        <f t="shared" si="127"/>
        <v>51501.760559492861</v>
      </c>
      <c r="F617" s="53">
        <f t="shared" si="123"/>
        <v>51501.5</v>
      </c>
      <c r="G617">
        <f t="shared" si="131"/>
        <v>6.0890325068612583E-2</v>
      </c>
      <c r="K617">
        <f t="shared" si="124"/>
        <v>6.0890325068612583E-2</v>
      </c>
      <c r="O617">
        <f t="shared" ca="1" si="130"/>
        <v>6.2789273252988886E-2</v>
      </c>
      <c r="P617">
        <f t="shared" si="129"/>
        <v>6.0609062517813617E-2</v>
      </c>
      <c r="Q617" s="7">
        <f t="shared" si="128"/>
        <v>38237.285046345067</v>
      </c>
      <c r="R617">
        <f t="shared" si="125"/>
        <v>7.9108622481941116E-8</v>
      </c>
      <c r="S617">
        <v>1</v>
      </c>
      <c r="T617">
        <f t="shared" si="126"/>
        <v>7.9108622481941116E-8</v>
      </c>
      <c r="AK617">
        <v>51549.5</v>
      </c>
      <c r="AL617">
        <v>6.0917598602827638E-2</v>
      </c>
    </row>
    <row r="618" spans="1:38" x14ac:dyDescent="0.2">
      <c r="A618" s="33" t="s">
        <v>2229</v>
      </c>
      <c r="B618" s="115" t="s">
        <v>2228</v>
      </c>
      <c r="C618" s="116">
        <v>53255.90175901373</v>
      </c>
      <c r="D618" s="135">
        <v>8.2416170884193926E-5</v>
      </c>
      <c r="E618">
        <f t="shared" si="127"/>
        <v>51502.259991770872</v>
      </c>
      <c r="F618" s="53">
        <f t="shared" si="123"/>
        <v>51502</v>
      </c>
      <c r="G618">
        <f t="shared" si="131"/>
        <v>6.0757653729524463E-2</v>
      </c>
      <c r="K618">
        <f t="shared" si="124"/>
        <v>6.0757653729524463E-2</v>
      </c>
      <c r="O618">
        <f t="shared" ca="1" si="130"/>
        <v>6.2790585472544846E-2</v>
      </c>
      <c r="P618">
        <f t="shared" si="129"/>
        <v>6.0610363878356832E-2</v>
      </c>
      <c r="Q618" s="7">
        <f t="shared" si="128"/>
        <v>38237.40175901373</v>
      </c>
      <c r="R618">
        <f t="shared" si="125"/>
        <v>2.1694300256982969E-8</v>
      </c>
      <c r="S618">
        <v>1</v>
      </c>
      <c r="T618">
        <f t="shared" si="126"/>
        <v>2.1694300256982969E-8</v>
      </c>
      <c r="AK618">
        <v>51595.5</v>
      </c>
      <c r="AL618">
        <v>6.1036070270347409E-2</v>
      </c>
    </row>
    <row r="619" spans="1:38" x14ac:dyDescent="0.2">
      <c r="A619" s="33" t="s">
        <v>2230</v>
      </c>
      <c r="B619" s="114" t="s">
        <v>2228</v>
      </c>
      <c r="C619" s="33">
        <v>53255.9017946678</v>
      </c>
      <c r="D619" s="134">
        <v>7.8719013454747234E-5</v>
      </c>
      <c r="E619">
        <f t="shared" si="127"/>
        <v>51502.260144340369</v>
      </c>
      <c r="F619" s="53">
        <f t="shared" si="123"/>
        <v>51502</v>
      </c>
      <c r="G619">
        <f t="shared" si="131"/>
        <v>6.0793307799031027E-2</v>
      </c>
      <c r="K619">
        <f t="shared" ref="K619:K650" si="132">G619</f>
        <v>6.0793307799031027E-2</v>
      </c>
      <c r="O619">
        <f t="shared" ca="1" si="130"/>
        <v>6.2790585472544846E-2</v>
      </c>
      <c r="P619">
        <f t="shared" si="129"/>
        <v>6.0610363878356832E-2</v>
      </c>
      <c r="Q619" s="7">
        <f t="shared" si="128"/>
        <v>38237.4017946678</v>
      </c>
      <c r="R619">
        <f t="shared" si="125"/>
        <v>3.3468478111645976E-8</v>
      </c>
      <c r="S619">
        <v>1</v>
      </c>
      <c r="T619">
        <f t="shared" si="126"/>
        <v>3.3468478111645976E-8</v>
      </c>
      <c r="AK619">
        <v>51596</v>
      </c>
      <c r="AL619">
        <v>6.1253622901858762E-2</v>
      </c>
    </row>
    <row r="620" spans="1:38" x14ac:dyDescent="0.2">
      <c r="A620" s="33" t="s">
        <v>2230</v>
      </c>
      <c r="B620" s="114" t="s">
        <v>2212</v>
      </c>
      <c r="C620" s="33">
        <v>53256.01873020846</v>
      </c>
      <c r="D620" s="134">
        <v>9.2241701656963976E-5</v>
      </c>
      <c r="E620">
        <f t="shared" si="127"/>
        <v>51502.760530323503</v>
      </c>
      <c r="F620" s="53">
        <f t="shared" si="123"/>
        <v>51502.5</v>
      </c>
      <c r="G620">
        <f t="shared" si="131"/>
        <v>6.0883508464030456E-2</v>
      </c>
      <c r="K620">
        <f t="shared" si="132"/>
        <v>6.0883508464030456E-2</v>
      </c>
      <c r="O620">
        <f t="shared" ca="1" si="130"/>
        <v>6.2791897692100807E-2</v>
      </c>
      <c r="P620">
        <f t="shared" si="129"/>
        <v>6.0611665252559503E-2</v>
      </c>
      <c r="Q620" s="7">
        <f t="shared" si="128"/>
        <v>38237.51873020846</v>
      </c>
      <c r="R620">
        <f t="shared" si="125"/>
        <v>7.3898731622841083E-8</v>
      </c>
      <c r="S620">
        <v>1</v>
      </c>
      <c r="T620">
        <f t="shared" si="126"/>
        <v>7.3898731622841083E-8</v>
      </c>
      <c r="AK620">
        <v>51761</v>
      </c>
      <c r="AL620">
        <v>6.2112519997754134E-2</v>
      </c>
    </row>
    <row r="621" spans="1:38" x14ac:dyDescent="0.2">
      <c r="A621" s="33" t="s">
        <v>2230</v>
      </c>
      <c r="B621" s="114" t="s">
        <v>2228</v>
      </c>
      <c r="C621" s="33">
        <v>53256.836550976826</v>
      </c>
      <c r="D621" s="134">
        <v>8.5533986676357272E-5</v>
      </c>
      <c r="E621">
        <f t="shared" si="127"/>
        <v>51506.260116906786</v>
      </c>
      <c r="F621" s="53">
        <f t="shared" si="123"/>
        <v>51506</v>
      </c>
      <c r="G621">
        <f t="shared" si="131"/>
        <v>6.078689682908589E-2</v>
      </c>
      <c r="K621">
        <f t="shared" si="132"/>
        <v>6.078689682908589E-2</v>
      </c>
      <c r="O621">
        <f t="shared" ca="1" si="130"/>
        <v>6.2801083228992499E-2</v>
      </c>
      <c r="P621">
        <f t="shared" si="129"/>
        <v>6.0620775254443163E-2</v>
      </c>
      <c r="Q621" s="7">
        <f t="shared" si="128"/>
        <v>38238.336550976826</v>
      </c>
      <c r="R621">
        <f t="shared" si="125"/>
        <v>2.7596377561779275E-8</v>
      </c>
      <c r="S621">
        <v>1</v>
      </c>
      <c r="T621">
        <f t="shared" si="126"/>
        <v>2.7596377561779275E-8</v>
      </c>
      <c r="AK621">
        <v>51761.5</v>
      </c>
      <c r="AL621">
        <v>6.1367180001980159E-2</v>
      </c>
    </row>
    <row r="622" spans="1:38" x14ac:dyDescent="0.2">
      <c r="A622" s="33" t="s">
        <v>2229</v>
      </c>
      <c r="B622" s="114" t="s">
        <v>2228</v>
      </c>
      <c r="C622" s="33">
        <v>53256.836582552038</v>
      </c>
      <c r="D622" s="134">
        <v>8.0676408026074596E-5</v>
      </c>
      <c r="E622">
        <f t="shared" si="127"/>
        <v>51506.260252022192</v>
      </c>
      <c r="F622" s="53">
        <f t="shared" si="123"/>
        <v>51506</v>
      </c>
      <c r="G622">
        <f t="shared" si="131"/>
        <v>6.0818472040409688E-2</v>
      </c>
      <c r="K622">
        <f t="shared" si="132"/>
        <v>6.0818472040409688E-2</v>
      </c>
      <c r="O622">
        <f t="shared" ca="1" si="130"/>
        <v>6.2801083228992499E-2</v>
      </c>
      <c r="P622">
        <f t="shared" si="129"/>
        <v>6.0620775254443163E-2</v>
      </c>
      <c r="Q622" s="7">
        <f t="shared" si="128"/>
        <v>38238.336582552038</v>
      </c>
      <c r="R622">
        <f t="shared" si="125"/>
        <v>3.9084019181494064E-8</v>
      </c>
      <c r="S622">
        <v>1</v>
      </c>
      <c r="T622">
        <f t="shared" si="126"/>
        <v>3.9084019181494064E-8</v>
      </c>
      <c r="AK622">
        <v>51762</v>
      </c>
      <c r="AL622">
        <v>6.2221840002166573E-2</v>
      </c>
    </row>
    <row r="623" spans="1:38" x14ac:dyDescent="0.2">
      <c r="A623" s="33" t="s">
        <v>2230</v>
      </c>
      <c r="B623" s="114" t="s">
        <v>2212</v>
      </c>
      <c r="C623" s="33">
        <v>53256.953440977632</v>
      </c>
      <c r="D623" s="134">
        <v>9.0450531001815207E-5</v>
      </c>
      <c r="E623">
        <f t="shared" si="127"/>
        <v>51506.760308017554</v>
      </c>
      <c r="F623" s="53">
        <f t="shared" si="123"/>
        <v>51506.5</v>
      </c>
      <c r="G623">
        <f t="shared" si="131"/>
        <v>6.0831557631900068E-2</v>
      </c>
      <c r="K623">
        <f t="shared" si="132"/>
        <v>6.0831557631900068E-2</v>
      </c>
      <c r="O623">
        <f t="shared" ca="1" si="130"/>
        <v>6.2802395448548431E-2</v>
      </c>
      <c r="P623">
        <f t="shared" si="129"/>
        <v>6.062207673792154E-2</v>
      </c>
      <c r="Q623" s="7">
        <f t="shared" si="128"/>
        <v>38238.453440977632</v>
      </c>
      <c r="R623">
        <f t="shared" si="125"/>
        <v>4.388224494204333E-8</v>
      </c>
      <c r="S623">
        <v>1</v>
      </c>
      <c r="T623">
        <f t="shared" si="126"/>
        <v>4.388224494204333E-8</v>
      </c>
      <c r="AK623">
        <v>51929</v>
      </c>
      <c r="AL623">
        <v>6.285746036155615E-2</v>
      </c>
    </row>
    <row r="624" spans="1:38" x14ac:dyDescent="0.2">
      <c r="A624" s="33" t="s">
        <v>2229</v>
      </c>
      <c r="B624" s="114" t="s">
        <v>2212</v>
      </c>
      <c r="C624" s="33">
        <v>53256.953489916574</v>
      </c>
      <c r="D624" s="134">
        <v>9.4437262352611658E-5</v>
      </c>
      <c r="E624">
        <f t="shared" si="127"/>
        <v>51506.760517435156</v>
      </c>
      <c r="F624" s="53">
        <f t="shared" si="123"/>
        <v>51506.5</v>
      </c>
      <c r="G624">
        <f t="shared" si="131"/>
        <v>6.0880496574100107E-2</v>
      </c>
      <c r="K624">
        <f t="shared" si="132"/>
        <v>6.0880496574100107E-2</v>
      </c>
      <c r="O624">
        <f t="shared" ca="1" si="130"/>
        <v>6.2802395448548431E-2</v>
      </c>
      <c r="P624">
        <f t="shared" si="129"/>
        <v>6.062207673792154E-2</v>
      </c>
      <c r="Q624" s="7">
        <f t="shared" si="128"/>
        <v>38238.453489916574</v>
      </c>
      <c r="R624">
        <f t="shared" si="125"/>
        <v>6.6780811730557232E-8</v>
      </c>
      <c r="S624">
        <v>1</v>
      </c>
      <c r="T624">
        <f t="shared" si="126"/>
        <v>6.6780811730557232E-8</v>
      </c>
      <c r="AK624">
        <v>51929.5</v>
      </c>
      <c r="AL624">
        <v>6.279045080736978E-2</v>
      </c>
    </row>
    <row r="625" spans="1:38" x14ac:dyDescent="0.2">
      <c r="A625" s="33" t="s">
        <v>2229</v>
      </c>
      <c r="B625" s="114" t="s">
        <v>2212</v>
      </c>
      <c r="C625" s="33">
        <v>53258.8230195285</v>
      </c>
      <c r="D625" s="134">
        <v>1.0005801275818754E-4</v>
      </c>
      <c r="E625">
        <f t="shared" si="127"/>
        <v>51514.760535287496</v>
      </c>
      <c r="F625" s="53">
        <f t="shared" si="123"/>
        <v>51514.5</v>
      </c>
      <c r="G625">
        <f t="shared" si="131"/>
        <v>6.0884668499056716E-2</v>
      </c>
      <c r="K625">
        <f t="shared" si="132"/>
        <v>6.0884668499056716E-2</v>
      </c>
      <c r="O625">
        <f t="shared" ca="1" si="130"/>
        <v>6.2823390961443737E-2</v>
      </c>
      <c r="P625">
        <f t="shared" si="129"/>
        <v>6.0642902331262412E-2</v>
      </c>
      <c r="Q625" s="7">
        <f t="shared" si="128"/>
        <v>38240.3230195285</v>
      </c>
      <c r="R625">
        <f t="shared" si="125"/>
        <v>5.8450879889943388E-8</v>
      </c>
      <c r="S625">
        <v>1</v>
      </c>
      <c r="T625">
        <f t="shared" si="126"/>
        <v>5.8450879889943388E-8</v>
      </c>
      <c r="AK625">
        <v>51933</v>
      </c>
      <c r="AL625">
        <v>6.2848848567227833E-2</v>
      </c>
    </row>
    <row r="626" spans="1:38" x14ac:dyDescent="0.2">
      <c r="A626" s="33" t="s">
        <v>2229</v>
      </c>
      <c r="B626" s="115" t="s">
        <v>2228</v>
      </c>
      <c r="C626" s="116">
        <v>53258.939814135978</v>
      </c>
      <c r="D626" s="135">
        <v>8.4719673689253458E-5</v>
      </c>
      <c r="E626">
        <f t="shared" si="127"/>
        <v>51515.26031819488</v>
      </c>
      <c r="F626" s="53">
        <f t="shared" si="123"/>
        <v>51515</v>
      </c>
      <c r="G626">
        <f t="shared" si="131"/>
        <v>6.0833935982373077E-2</v>
      </c>
      <c r="K626">
        <f t="shared" si="132"/>
        <v>6.0833935982373077E-2</v>
      </c>
      <c r="O626">
        <f t="shared" ca="1" si="130"/>
        <v>6.2824703180999697E-2</v>
      </c>
      <c r="P626">
        <f t="shared" si="129"/>
        <v>6.0644204046951644E-2</v>
      </c>
      <c r="Q626" s="7">
        <f t="shared" si="128"/>
        <v>38240.439814135978</v>
      </c>
      <c r="R626">
        <f t="shared" si="125"/>
        <v>3.5998207318762935E-8</v>
      </c>
      <c r="S626">
        <v>1</v>
      </c>
      <c r="T626">
        <f t="shared" si="126"/>
        <v>3.5998207318762935E-8</v>
      </c>
      <c r="AK626">
        <v>51933.5</v>
      </c>
      <c r="AL626">
        <v>6.249204276537057E-2</v>
      </c>
    </row>
    <row r="627" spans="1:38" x14ac:dyDescent="0.2">
      <c r="A627" s="33" t="s">
        <v>2229</v>
      </c>
      <c r="B627" s="114" t="s">
        <v>2228</v>
      </c>
      <c r="C627" s="33">
        <v>53259.874602254036</v>
      </c>
      <c r="D627" s="134">
        <v>8.2574830481179891E-5</v>
      </c>
      <c r="E627">
        <f t="shared" si="127"/>
        <v>51519.260426877256</v>
      </c>
      <c r="F627" s="53">
        <f t="shared" si="123"/>
        <v>51519</v>
      </c>
      <c r="G627">
        <f t="shared" si="131"/>
        <v>6.085933403664967E-2</v>
      </c>
      <c r="K627">
        <f t="shared" si="132"/>
        <v>6.085933403664967E-2</v>
      </c>
      <c r="O627">
        <f t="shared" ca="1" si="130"/>
        <v>6.283520093744735E-2</v>
      </c>
      <c r="P627">
        <f t="shared" si="129"/>
        <v>6.0654618264206171E-2</v>
      </c>
      <c r="Q627" s="7">
        <f t="shared" si="128"/>
        <v>38241.374602254036</v>
      </c>
      <c r="R627">
        <f t="shared" si="125"/>
        <v>4.1908547487138547E-8</v>
      </c>
      <c r="S627">
        <v>1</v>
      </c>
      <c r="T627">
        <f t="shared" si="126"/>
        <v>4.1908547487138547E-8</v>
      </c>
      <c r="AK627">
        <v>51946</v>
      </c>
      <c r="AL627">
        <v>6.2898484495235607E-2</v>
      </c>
    </row>
    <row r="628" spans="1:38" x14ac:dyDescent="0.2">
      <c r="A628" s="33" t="s">
        <v>2229</v>
      </c>
      <c r="B628" s="114" t="s">
        <v>2212</v>
      </c>
      <c r="C628" s="33">
        <v>53260.692681553366</v>
      </c>
      <c r="D628" s="134">
        <v>9.922275630140313E-5</v>
      </c>
      <c r="E628">
        <f t="shared" si="127"/>
        <v>51522.761119756105</v>
      </c>
      <c r="F628" s="53">
        <f t="shared" si="123"/>
        <v>51522.5</v>
      </c>
      <c r="G628">
        <f t="shared" si="131"/>
        <v>6.1021253364742734E-2</v>
      </c>
      <c r="K628">
        <f t="shared" si="132"/>
        <v>6.1021253364742734E-2</v>
      </c>
      <c r="O628">
        <f t="shared" ca="1" si="130"/>
        <v>6.2844386474339042E-2</v>
      </c>
      <c r="P628">
        <f t="shared" si="129"/>
        <v>6.0663731421425657E-2</v>
      </c>
      <c r="Q628" s="7">
        <f t="shared" si="128"/>
        <v>38242.192681553366</v>
      </c>
      <c r="R628">
        <f t="shared" si="125"/>
        <v>1.2782193995321904E-7</v>
      </c>
      <c r="S628">
        <v>1</v>
      </c>
      <c r="T628">
        <f t="shared" si="126"/>
        <v>1.2782193995321904E-7</v>
      </c>
      <c r="AK628">
        <v>51946.5</v>
      </c>
      <c r="AL628">
        <v>6.253120036853943E-2</v>
      </c>
    </row>
    <row r="629" spans="1:38" x14ac:dyDescent="0.2">
      <c r="A629" s="33" t="s">
        <v>2229</v>
      </c>
      <c r="B629" s="114" t="s">
        <v>2228</v>
      </c>
      <c r="C629" s="33">
        <v>53260.809396757533</v>
      </c>
      <c r="D629" s="134">
        <v>7.0306588339297732E-5</v>
      </c>
      <c r="E629">
        <f t="shared" si="127"/>
        <v>51523.260562883952</v>
      </c>
      <c r="F629" s="53">
        <f t="shared" si="123"/>
        <v>51523</v>
      </c>
      <c r="G629">
        <f t="shared" si="131"/>
        <v>6.0891117529536132E-2</v>
      </c>
      <c r="K629">
        <f t="shared" si="132"/>
        <v>6.0891117529536132E-2</v>
      </c>
      <c r="O629">
        <f t="shared" ca="1" si="130"/>
        <v>6.2845698693894975E-2</v>
      </c>
      <c r="P629">
        <f t="shared" si="129"/>
        <v>6.0665033355666295E-2</v>
      </c>
      <c r="Q629" s="7">
        <f t="shared" si="128"/>
        <v>38242.309396757533</v>
      </c>
      <c r="R629">
        <f t="shared" si="125"/>
        <v>5.1114053674406505E-8</v>
      </c>
      <c r="S629">
        <v>1</v>
      </c>
      <c r="T629">
        <f t="shared" si="126"/>
        <v>5.1114053674406505E-8</v>
      </c>
      <c r="AK629">
        <v>51986</v>
      </c>
      <c r="AL629">
        <v>6.2619520002044737E-2</v>
      </c>
    </row>
    <row r="630" spans="1:38" x14ac:dyDescent="0.2">
      <c r="A630" s="33" t="s">
        <v>2229</v>
      </c>
      <c r="B630" s="114" t="s">
        <v>2212</v>
      </c>
      <c r="C630" s="33">
        <v>53260.926311768933</v>
      </c>
      <c r="D630" s="134">
        <v>1.0841508737460434E-4</v>
      </c>
      <c r="E630">
        <f t="shared" si="127"/>
        <v>51523.76086101908</v>
      </c>
      <c r="F630" s="53">
        <f t="shared" si="123"/>
        <v>51523.5</v>
      </c>
      <c r="G630">
        <f t="shared" si="131"/>
        <v>6.096078893460799E-2</v>
      </c>
      <c r="K630">
        <f t="shared" si="132"/>
        <v>6.096078893460799E-2</v>
      </c>
      <c r="O630">
        <f t="shared" ca="1" si="130"/>
        <v>6.2847010913450935E-2</v>
      </c>
      <c r="P630">
        <f t="shared" si="129"/>
        <v>6.0666335303566396E-2</v>
      </c>
      <c r="Q630" s="7">
        <f t="shared" si="128"/>
        <v>38242.426311768933</v>
      </c>
      <c r="R630">
        <f t="shared" si="125"/>
        <v>8.6702940833579205E-8</v>
      </c>
      <c r="S630">
        <v>1</v>
      </c>
      <c r="T630">
        <f t="shared" si="126"/>
        <v>8.6702940833579205E-8</v>
      </c>
      <c r="AK630">
        <v>51986</v>
      </c>
      <c r="AL630">
        <v>6.2619520002044737E-2</v>
      </c>
    </row>
    <row r="631" spans="1:38" x14ac:dyDescent="0.2">
      <c r="A631" s="33" t="s">
        <v>2229</v>
      </c>
      <c r="B631" s="115" t="s">
        <v>2228</v>
      </c>
      <c r="C631" s="116">
        <v>53261.744186571035</v>
      </c>
      <c r="D631" s="135">
        <v>7.3765032837048438E-5</v>
      </c>
      <c r="E631">
        <f t="shared" si="127"/>
        <v>51527.260678821403</v>
      </c>
      <c r="F631" s="53">
        <f t="shared" si="123"/>
        <v>51527</v>
      </c>
      <c r="G631">
        <f t="shared" si="131"/>
        <v>6.0918211034731939E-2</v>
      </c>
      <c r="K631">
        <f t="shared" si="132"/>
        <v>6.0918211034731939E-2</v>
      </c>
      <c r="O631">
        <f t="shared" ca="1" si="130"/>
        <v>6.2856196450342627E-2</v>
      </c>
      <c r="P631">
        <f t="shared" si="129"/>
        <v>6.0675449321332009E-2</v>
      </c>
      <c r="Q631" s="7">
        <f t="shared" si="128"/>
        <v>38243.244186571035</v>
      </c>
      <c r="R631">
        <f t="shared" si="125"/>
        <v>5.8933249492869982E-8</v>
      </c>
      <c r="S631">
        <v>1</v>
      </c>
      <c r="T631">
        <f t="shared" si="126"/>
        <v>5.8933249492869982E-8</v>
      </c>
      <c r="AK631">
        <v>51986.5</v>
      </c>
      <c r="AL631">
        <v>6.2274179996165913E-2</v>
      </c>
    </row>
    <row r="632" spans="1:38" x14ac:dyDescent="0.2">
      <c r="A632" s="33" t="s">
        <v>2229</v>
      </c>
      <c r="B632" s="114" t="s">
        <v>2212</v>
      </c>
      <c r="C632" s="33">
        <v>53261.861017355557</v>
      </c>
      <c r="D632" s="134">
        <v>9.700135563426443E-5</v>
      </c>
      <c r="E632">
        <f t="shared" si="127"/>
        <v>51527.760616536172</v>
      </c>
      <c r="F632" s="53">
        <f t="shared" si="123"/>
        <v>51527.5</v>
      </c>
      <c r="G632">
        <f t="shared" si="131"/>
        <v>6.0903655561560299E-2</v>
      </c>
      <c r="K632">
        <f t="shared" si="132"/>
        <v>6.0903655561560299E-2</v>
      </c>
      <c r="O632">
        <f t="shared" ca="1" si="130"/>
        <v>6.2857508669898587E-2</v>
      </c>
      <c r="P632">
        <f t="shared" si="129"/>
        <v>6.0676751378507796E-2</v>
      </c>
      <c r="Q632" s="7">
        <f t="shared" si="128"/>
        <v>38243.361017355557</v>
      </c>
      <c r="R632">
        <f t="shared" si="125"/>
        <v>5.1485508286724111E-8</v>
      </c>
      <c r="S632">
        <v>1</v>
      </c>
      <c r="T632">
        <f t="shared" si="126"/>
        <v>5.1485508286724111E-8</v>
      </c>
      <c r="AK632">
        <v>51986.5</v>
      </c>
      <c r="AL632">
        <v>6.2274179996165913E-2</v>
      </c>
    </row>
    <row r="633" spans="1:38" x14ac:dyDescent="0.2">
      <c r="A633" s="33" t="s">
        <v>2229</v>
      </c>
      <c r="B633" s="114" t="s">
        <v>2228</v>
      </c>
      <c r="C633" s="33">
        <v>53261.977878033729</v>
      </c>
      <c r="D633" s="134">
        <v>8.6958306865834328E-5</v>
      </c>
      <c r="E633">
        <f t="shared" si="127"/>
        <v>51528.26068217068</v>
      </c>
      <c r="F633" s="53">
        <f t="shared" si="123"/>
        <v>51528</v>
      </c>
      <c r="G633">
        <f t="shared" si="131"/>
        <v>6.091899373132037E-2</v>
      </c>
      <c r="K633">
        <f t="shared" si="132"/>
        <v>6.091899373132037E-2</v>
      </c>
      <c r="O633">
        <f t="shared" ca="1" si="130"/>
        <v>6.2858820889454547E-2</v>
      </c>
      <c r="P633">
        <f t="shared" si="129"/>
        <v>6.0678053449343058E-2</v>
      </c>
      <c r="Q633" s="7">
        <f t="shared" si="128"/>
        <v>38243.477878033729</v>
      </c>
      <c r="R633">
        <f t="shared" si="125"/>
        <v>5.8052219479306401E-8</v>
      </c>
      <c r="S633">
        <v>1</v>
      </c>
      <c r="T633">
        <f t="shared" si="126"/>
        <v>5.8052219479306401E-8</v>
      </c>
      <c r="AK633">
        <v>53182</v>
      </c>
      <c r="AL633">
        <v>6.6656240000156686E-2</v>
      </c>
    </row>
    <row r="634" spans="1:38" x14ac:dyDescent="0.2">
      <c r="A634" s="33" t="s">
        <v>2230</v>
      </c>
      <c r="B634" s="114" t="s">
        <v>2212</v>
      </c>
      <c r="C634" s="33">
        <v>53262.79578305647</v>
      </c>
      <c r="D634" s="134">
        <v>9.8672266289221054E-5</v>
      </c>
      <c r="E634">
        <f t="shared" si="127"/>
        <v>51531.760629291981</v>
      </c>
      <c r="F634" s="53">
        <f t="shared" si="123"/>
        <v>51531.5</v>
      </c>
      <c r="G634">
        <f t="shared" si="131"/>
        <v>6.0906636470463127E-2</v>
      </c>
      <c r="K634">
        <f t="shared" si="132"/>
        <v>6.0906636470463127E-2</v>
      </c>
      <c r="O634">
        <f t="shared" ca="1" si="130"/>
        <v>6.286800642634624E-2</v>
      </c>
      <c r="P634">
        <f t="shared" si="129"/>
        <v>6.0687168327654813E-2</v>
      </c>
      <c r="Q634" s="7">
        <f t="shared" si="128"/>
        <v>38244.29578305647</v>
      </c>
      <c r="R634">
        <f t="shared" si="125"/>
        <v>4.8166265707730608E-8</v>
      </c>
      <c r="S634">
        <v>1</v>
      </c>
      <c r="T634">
        <f t="shared" si="126"/>
        <v>4.8166265707730608E-8</v>
      </c>
      <c r="AK634">
        <v>53182.5</v>
      </c>
      <c r="AL634">
        <v>6.5510899992659688E-2</v>
      </c>
    </row>
    <row r="635" spans="1:38" x14ac:dyDescent="0.2">
      <c r="A635" s="33" t="s">
        <v>2229</v>
      </c>
      <c r="B635" s="114" t="s">
        <v>2212</v>
      </c>
      <c r="C635" s="33">
        <v>53262.795793268691</v>
      </c>
      <c r="D635" s="134">
        <v>9.6894608676098968E-5</v>
      </c>
      <c r="E635">
        <f t="shared" si="127"/>
        <v>51531.760672991717</v>
      </c>
      <c r="F635" s="53">
        <f t="shared" si="123"/>
        <v>51531.5</v>
      </c>
      <c r="G635">
        <f t="shared" si="131"/>
        <v>6.0916848691704217E-2</v>
      </c>
      <c r="K635">
        <f t="shared" si="132"/>
        <v>6.0916848691704217E-2</v>
      </c>
      <c r="O635">
        <f t="shared" ca="1" si="130"/>
        <v>6.286800642634624E-2</v>
      </c>
      <c r="P635">
        <f t="shared" si="129"/>
        <v>6.0687168327654813E-2</v>
      </c>
      <c r="Q635" s="7">
        <f t="shared" si="128"/>
        <v>38244.295793268691</v>
      </c>
      <c r="R635">
        <f t="shared" si="125"/>
        <v>5.2753069629867062E-8</v>
      </c>
      <c r="S635">
        <v>1</v>
      </c>
      <c r="T635">
        <f t="shared" si="126"/>
        <v>5.2753069629867062E-8</v>
      </c>
      <c r="AK635">
        <v>53190</v>
      </c>
      <c r="AL635">
        <v>6.6230799995537382E-2</v>
      </c>
    </row>
    <row r="636" spans="1:38" x14ac:dyDescent="0.2">
      <c r="A636" s="33" t="s">
        <v>2230</v>
      </c>
      <c r="B636" s="114" t="s">
        <v>2228</v>
      </c>
      <c r="C636" s="33">
        <v>53262.912607969331</v>
      </c>
      <c r="D636" s="134">
        <v>8.5170740326210423E-5</v>
      </c>
      <c r="E636">
        <f t="shared" si="127"/>
        <v>51532.260541880962</v>
      </c>
      <c r="F636" s="53">
        <f t="shared" si="123"/>
        <v>51532</v>
      </c>
      <c r="G636">
        <f t="shared" si="131"/>
        <v>6.0886209328600671E-2</v>
      </c>
      <c r="K636">
        <f t="shared" si="132"/>
        <v>6.0886209328600671E-2</v>
      </c>
      <c r="O636">
        <f t="shared" ca="1" si="130"/>
        <v>6.28693186459022E-2</v>
      </c>
      <c r="P636">
        <f t="shared" si="129"/>
        <v>6.0688470507765754E-2</v>
      </c>
      <c r="Q636" s="7">
        <f t="shared" si="128"/>
        <v>38244.412607969331</v>
      </c>
      <c r="R636">
        <f t="shared" si="125"/>
        <v>3.910064126518332E-8</v>
      </c>
      <c r="S636">
        <v>1</v>
      </c>
      <c r="T636">
        <f t="shared" si="126"/>
        <v>3.910064126518332E-8</v>
      </c>
    </row>
    <row r="637" spans="1:38" x14ac:dyDescent="0.2">
      <c r="A637" s="33" t="s">
        <v>2229</v>
      </c>
      <c r="B637" s="115" t="s">
        <v>2228</v>
      </c>
      <c r="C637" s="116">
        <v>53262.912619796734</v>
      </c>
      <c r="D637" s="135">
        <v>8.6494806373629208E-5</v>
      </c>
      <c r="E637">
        <f t="shared" si="127"/>
        <v>51532.260592492326</v>
      </c>
      <c r="F637" s="53">
        <f t="shared" si="123"/>
        <v>51532</v>
      </c>
      <c r="G637">
        <f t="shared" si="131"/>
        <v>6.0898036732396577E-2</v>
      </c>
      <c r="K637">
        <f t="shared" si="132"/>
        <v>6.0898036732396577E-2</v>
      </c>
      <c r="O637">
        <f t="shared" ca="1" si="130"/>
        <v>6.28693186459022E-2</v>
      </c>
      <c r="P637">
        <f t="shared" si="129"/>
        <v>6.0688470507765754E-2</v>
      </c>
      <c r="Q637" s="7">
        <f t="shared" si="128"/>
        <v>38244.412619796734</v>
      </c>
      <c r="R637">
        <f t="shared" si="125"/>
        <v>4.3918002506016229E-8</v>
      </c>
      <c r="S637">
        <v>1</v>
      </c>
      <c r="T637">
        <f t="shared" si="126"/>
        <v>4.3918002506016229E-8</v>
      </c>
      <c r="AK637">
        <v>53194</v>
      </c>
      <c r="AL637">
        <v>6.6078080002625939E-2</v>
      </c>
    </row>
    <row r="638" spans="1:38" x14ac:dyDescent="0.2">
      <c r="A638" s="160" t="s">
        <v>1634</v>
      </c>
      <c r="B638" s="161" t="s">
        <v>2215</v>
      </c>
      <c r="C638" s="160">
        <v>53263.146500000003</v>
      </c>
      <c r="D638" s="160" t="s">
        <v>18</v>
      </c>
      <c r="E638">
        <f t="shared" si="127"/>
        <v>51533.26140349287</v>
      </c>
      <c r="F638" s="53">
        <f t="shared" si="123"/>
        <v>51533</v>
      </c>
      <c r="G638">
        <f t="shared" si="131"/>
        <v>6.1087560003215913E-2</v>
      </c>
      <c r="K638">
        <f t="shared" si="132"/>
        <v>6.1087560003215913E-2</v>
      </c>
      <c r="O638">
        <f t="shared" ca="1" si="130"/>
        <v>6.287194308501412E-2</v>
      </c>
      <c r="P638">
        <f t="shared" si="129"/>
        <v>6.069107490896606E-2</v>
      </c>
      <c r="Q638" s="7">
        <f t="shared" si="128"/>
        <v>38244.646500000003</v>
      </c>
      <c r="R638">
        <f t="shared" si="125"/>
        <v>1.5720042996231479E-7</v>
      </c>
      <c r="S638">
        <v>1</v>
      </c>
      <c r="T638">
        <f t="shared" si="126"/>
        <v>1.5720042996231479E-7</v>
      </c>
      <c r="AK638">
        <v>53237.5</v>
      </c>
      <c r="AL638">
        <v>6.5523500001290813E-2</v>
      </c>
    </row>
    <row r="639" spans="1:38" x14ac:dyDescent="0.2">
      <c r="A639" s="33" t="s">
        <v>2229</v>
      </c>
      <c r="B639" s="114" t="s">
        <v>2212</v>
      </c>
      <c r="C639" s="33">
        <v>53263.730602207033</v>
      </c>
      <c r="D639" s="134">
        <v>9.8480372721708063E-5</v>
      </c>
      <c r="E639">
        <f t="shared" si="127"/>
        <v>51535.76087076743</v>
      </c>
      <c r="F639" s="53">
        <f t="shared" si="123"/>
        <v>51535.5</v>
      </c>
      <c r="G639">
        <f t="shared" si="131"/>
        <v>6.0963067029661033E-2</v>
      </c>
      <c r="K639">
        <f t="shared" si="132"/>
        <v>6.0963067029661033E-2</v>
      </c>
      <c r="O639">
        <f t="shared" ca="1" si="130"/>
        <v>6.2878504182793893E-2</v>
      </c>
      <c r="P639">
        <f t="shared" si="129"/>
        <v>6.0697586151007406E-2</v>
      </c>
      <c r="Q639" s="7">
        <f t="shared" si="128"/>
        <v>38245.230602207033</v>
      </c>
      <c r="R639">
        <f t="shared" si="125"/>
        <v>7.0480096930702105E-8</v>
      </c>
      <c r="S639">
        <v>1</v>
      </c>
      <c r="T639">
        <f t="shared" si="126"/>
        <v>7.0480096930702105E-8</v>
      </c>
      <c r="AK639">
        <v>53238</v>
      </c>
      <c r="AL639">
        <v>6.6778159998648334E-2</v>
      </c>
    </row>
    <row r="640" spans="1:38" x14ac:dyDescent="0.2">
      <c r="A640" s="33" t="s">
        <v>2230</v>
      </c>
      <c r="B640" s="114" t="s">
        <v>2228</v>
      </c>
      <c r="C640" s="33">
        <v>53263.847324869035</v>
      </c>
      <c r="D640" s="134">
        <v>7.1531596185528696E-5</v>
      </c>
      <c r="E640">
        <f t="shared" si="127"/>
        <v>51536.26034580855</v>
      </c>
      <c r="F640" s="53">
        <f t="shared" si="123"/>
        <v>51536</v>
      </c>
      <c r="G640">
        <f t="shared" si="131"/>
        <v>6.0840389036457054E-2</v>
      </c>
      <c r="K640">
        <f t="shared" si="132"/>
        <v>6.0840389036457054E-2</v>
      </c>
      <c r="O640">
        <f t="shared" ca="1" si="130"/>
        <v>6.2879816402349853E-2</v>
      </c>
      <c r="P640">
        <f t="shared" si="129"/>
        <v>6.0698888440394068E-2</v>
      </c>
      <c r="Q640" s="7">
        <f t="shared" si="128"/>
        <v>38245.347324869035</v>
      </c>
      <c r="R640">
        <f t="shared" si="125"/>
        <v>2.0022418686180451E-8</v>
      </c>
      <c r="S640">
        <v>1</v>
      </c>
      <c r="T640">
        <f t="shared" si="126"/>
        <v>2.0022418686180451E-8</v>
      </c>
      <c r="AK640">
        <v>53241</v>
      </c>
      <c r="AL640">
        <v>6.7406119997031055E-2</v>
      </c>
    </row>
    <row r="641" spans="1:38" x14ac:dyDescent="0.2">
      <c r="A641" s="33" t="s">
        <v>2229</v>
      </c>
      <c r="B641" s="115" t="s">
        <v>2228</v>
      </c>
      <c r="C641" s="116">
        <v>53263.847345692709</v>
      </c>
      <c r="D641" s="135">
        <v>7.9123252706991666E-5</v>
      </c>
      <c r="E641">
        <f t="shared" si="127"/>
        <v>51536.260434916403</v>
      </c>
      <c r="F641" s="53">
        <f t="shared" si="123"/>
        <v>51536</v>
      </c>
      <c r="G641">
        <f t="shared" si="131"/>
        <v>6.0861212710733525E-2</v>
      </c>
      <c r="K641">
        <f t="shared" si="132"/>
        <v>6.0861212710733525E-2</v>
      </c>
      <c r="O641">
        <f t="shared" ca="1" si="130"/>
        <v>6.2879816402349853E-2</v>
      </c>
      <c r="P641">
        <f t="shared" si="129"/>
        <v>6.0698888440394068E-2</v>
      </c>
      <c r="Q641" s="7">
        <f t="shared" si="128"/>
        <v>38245.347345692709</v>
      </c>
      <c r="R641">
        <f t="shared" si="125"/>
        <v>2.6349168741237302E-8</v>
      </c>
      <c r="S641">
        <v>1</v>
      </c>
      <c r="T641">
        <f t="shared" si="126"/>
        <v>2.6349168741237302E-8</v>
      </c>
      <c r="AK641">
        <v>53241.5</v>
      </c>
      <c r="AL641">
        <v>6.3760779994481709E-2</v>
      </c>
    </row>
    <row r="642" spans="1:38" x14ac:dyDescent="0.2">
      <c r="A642" s="33" t="s">
        <v>2230</v>
      </c>
      <c r="B642" s="114" t="s">
        <v>2212</v>
      </c>
      <c r="C642" s="33">
        <v>53263.964246253709</v>
      </c>
      <c r="D642" s="134">
        <v>8.3581218016631927E-5</v>
      </c>
      <c r="E642">
        <f t="shared" si="127"/>
        <v>51536.76067121594</v>
      </c>
      <c r="F642" s="53">
        <f t="shared" si="123"/>
        <v>51536.5</v>
      </c>
      <c r="G642">
        <f t="shared" si="131"/>
        <v>6.0916433707461692E-2</v>
      </c>
      <c r="K642">
        <f t="shared" si="132"/>
        <v>6.0916433707461692E-2</v>
      </c>
      <c r="O642">
        <f t="shared" ca="1" si="130"/>
        <v>6.2881128621905785E-2</v>
      </c>
      <c r="P642">
        <f t="shared" si="129"/>
        <v>6.0700190743440172E-2</v>
      </c>
      <c r="Q642" s="7">
        <f t="shared" si="128"/>
        <v>38245.464246253709</v>
      </c>
      <c r="R642">
        <f t="shared" si="125"/>
        <v>4.6761019488812722E-8</v>
      </c>
      <c r="S642">
        <v>1</v>
      </c>
      <c r="T642">
        <f t="shared" si="126"/>
        <v>4.6761019488812722E-8</v>
      </c>
      <c r="AK642">
        <v>53242</v>
      </c>
      <c r="AL642">
        <v>6.6715439992549364E-2</v>
      </c>
    </row>
    <row r="643" spans="1:38" x14ac:dyDescent="0.2">
      <c r="A643" s="33" t="s">
        <v>2229</v>
      </c>
      <c r="B643" s="114" t="s">
        <v>2212</v>
      </c>
      <c r="C643" s="33">
        <v>53263.964263878668</v>
      </c>
      <c r="D643" s="134">
        <v>9.7465732895333644E-5</v>
      </c>
      <c r="E643">
        <f t="shared" si="127"/>
        <v>51536.76074663597</v>
      </c>
      <c r="F643" s="53">
        <f t="shared" si="123"/>
        <v>51536.5</v>
      </c>
      <c r="G643">
        <f t="shared" si="131"/>
        <v>6.0934058667044155E-2</v>
      </c>
      <c r="K643">
        <f t="shared" si="132"/>
        <v>6.0934058667044155E-2</v>
      </c>
      <c r="O643">
        <f t="shared" ca="1" si="130"/>
        <v>6.2881128621905785E-2</v>
      </c>
      <c r="P643">
        <f t="shared" si="129"/>
        <v>6.0700190743440172E-2</v>
      </c>
      <c r="Q643" s="7">
        <f t="shared" si="128"/>
        <v>38245.464263878668</v>
      </c>
      <c r="R643">
        <f t="shared" si="125"/>
        <v>5.4694205690838744E-8</v>
      </c>
      <c r="S643">
        <v>1</v>
      </c>
      <c r="T643">
        <f t="shared" si="126"/>
        <v>5.4694205690838744E-8</v>
      </c>
      <c r="AK643">
        <v>53270.5</v>
      </c>
      <c r="AL643">
        <v>6.6031059999659192E-2</v>
      </c>
    </row>
    <row r="644" spans="1:38" x14ac:dyDescent="0.2">
      <c r="A644" s="33" t="s">
        <v>2229</v>
      </c>
      <c r="B644" s="114" t="s">
        <v>2228</v>
      </c>
      <c r="C644" s="33">
        <v>53264.782190518104</v>
      </c>
      <c r="D644" s="134">
        <v>8.0864143152927897E-5</v>
      </c>
      <c r="E644">
        <f t="shared" si="127"/>
        <v>51540.260786258594</v>
      </c>
      <c r="F644" s="53">
        <f t="shared" si="123"/>
        <v>51540</v>
      </c>
      <c r="G644">
        <f t="shared" si="131"/>
        <v>6.0943318108911626E-2</v>
      </c>
      <c r="K644">
        <f t="shared" si="132"/>
        <v>6.0943318108911626E-2</v>
      </c>
      <c r="O644">
        <f t="shared" ca="1" si="130"/>
        <v>6.2890314158797478E-2</v>
      </c>
      <c r="P644">
        <f t="shared" si="129"/>
        <v>6.070930724722795E-2</v>
      </c>
      <c r="Q644" s="7">
        <f t="shared" si="128"/>
        <v>38246.282190518104</v>
      </c>
      <c r="R644">
        <f t="shared" si="125"/>
        <v>5.4761083385936341E-8</v>
      </c>
      <c r="S644">
        <v>1</v>
      </c>
      <c r="T644">
        <f t="shared" si="126"/>
        <v>5.4761083385936341E-8</v>
      </c>
      <c r="AK644">
        <v>53270.5</v>
      </c>
      <c r="AL644">
        <v>6.6031059999659192E-2</v>
      </c>
    </row>
    <row r="645" spans="1:38" x14ac:dyDescent="0.2">
      <c r="A645" s="33" t="s">
        <v>2230</v>
      </c>
      <c r="B645" s="114" t="s">
        <v>2212</v>
      </c>
      <c r="C645" s="33">
        <v>53264.898957703605</v>
      </c>
      <c r="D645" s="134">
        <v>9.5592160043923198E-5</v>
      </c>
      <c r="E645">
        <f t="shared" si="127"/>
        <v>51540.76045182292</v>
      </c>
      <c r="F645" s="53">
        <f t="shared" si="123"/>
        <v>51540.5</v>
      </c>
      <c r="G645">
        <f t="shared" si="131"/>
        <v>6.086516360664973E-2</v>
      </c>
      <c r="K645">
        <f t="shared" si="132"/>
        <v>6.086516360664973E-2</v>
      </c>
      <c r="O645">
        <f t="shared" ca="1" si="130"/>
        <v>6.2891626378353438E-2</v>
      </c>
      <c r="P645">
        <f t="shared" si="129"/>
        <v>6.0710609659549768E-2</v>
      </c>
      <c r="Q645" s="7">
        <f t="shared" si="128"/>
        <v>38246.398957703605</v>
      </c>
      <c r="R645">
        <f t="shared" si="125"/>
        <v>2.3886922564178059E-8</v>
      </c>
      <c r="S645">
        <v>1</v>
      </c>
      <c r="T645">
        <f t="shared" si="126"/>
        <v>2.3886922564178059E-8</v>
      </c>
      <c r="AK645">
        <v>53271</v>
      </c>
      <c r="AL645">
        <v>6.7185719999542926E-2</v>
      </c>
    </row>
    <row r="646" spans="1:38" x14ac:dyDescent="0.2">
      <c r="A646" s="33" t="s">
        <v>2229</v>
      </c>
      <c r="B646" s="114" t="s">
        <v>2212</v>
      </c>
      <c r="C646" s="33">
        <v>53264.898972713396</v>
      </c>
      <c r="D646" s="134">
        <v>9.3632899023843869E-5</v>
      </c>
      <c r="E646">
        <f t="shared" si="127"/>
        <v>51540.760516052229</v>
      </c>
      <c r="F646" s="53">
        <f t="shared" si="123"/>
        <v>51540.5</v>
      </c>
      <c r="G646">
        <f t="shared" si="131"/>
        <v>6.0880173397890758E-2</v>
      </c>
      <c r="K646">
        <f t="shared" si="132"/>
        <v>6.0880173397890758E-2</v>
      </c>
      <c r="O646">
        <f t="shared" ca="1" si="130"/>
        <v>6.2891626378353438E-2</v>
      </c>
      <c r="P646">
        <f t="shared" si="129"/>
        <v>6.0710609659549768E-2</v>
      </c>
      <c r="Q646" s="7">
        <f t="shared" si="128"/>
        <v>38246.398972713396</v>
      </c>
      <c r="R646">
        <f t="shared" si="125"/>
        <v>2.8751861360171754E-8</v>
      </c>
      <c r="S646">
        <v>1</v>
      </c>
      <c r="T646">
        <f t="shared" si="126"/>
        <v>2.8751861360171754E-8</v>
      </c>
      <c r="AK646">
        <v>53271</v>
      </c>
      <c r="AL646">
        <v>6.7185719999542926E-2</v>
      </c>
    </row>
    <row r="647" spans="1:38" x14ac:dyDescent="0.2">
      <c r="A647" s="33" t="s">
        <v>2230</v>
      </c>
      <c r="B647" s="115" t="s">
        <v>2228</v>
      </c>
      <c r="C647" s="116">
        <v>53265.015869316565</v>
      </c>
      <c r="D647" s="135">
        <v>7.9972827858826629E-5</v>
      </c>
      <c r="E647">
        <f t="shared" si="127"/>
        <v>51541.26073541557</v>
      </c>
      <c r="F647" s="53">
        <f t="shared" si="123"/>
        <v>51541</v>
      </c>
      <c r="G647">
        <f t="shared" si="131"/>
        <v>6.0931436564715113E-2</v>
      </c>
      <c r="K647">
        <f t="shared" si="132"/>
        <v>6.0931436564715113E-2</v>
      </c>
      <c r="O647">
        <f t="shared" ca="1" si="130"/>
        <v>6.2892938597909398E-2</v>
      </c>
      <c r="P647">
        <f t="shared" si="129"/>
        <v>6.0711912085531047E-2</v>
      </c>
      <c r="Q647" s="7">
        <f t="shared" si="128"/>
        <v>38246.515869316565</v>
      </c>
      <c r="R647">
        <f t="shared" si="125"/>
        <v>4.8190996961035492E-8</v>
      </c>
      <c r="S647">
        <v>1</v>
      </c>
      <c r="T647">
        <f t="shared" si="126"/>
        <v>4.8190996961035492E-8</v>
      </c>
      <c r="AK647">
        <v>53596</v>
      </c>
      <c r="AL647">
        <v>6.77147199967294E-2</v>
      </c>
    </row>
    <row r="648" spans="1:38" x14ac:dyDescent="0.2">
      <c r="A648" s="33" t="s">
        <v>2229</v>
      </c>
      <c r="B648" s="114" t="s">
        <v>2228</v>
      </c>
      <c r="C648" s="33">
        <v>53265.7170508251</v>
      </c>
      <c r="D648" s="134">
        <v>8.333550742532466E-5</v>
      </c>
      <c r="E648">
        <f t="shared" si="127"/>
        <v>51544.261203849041</v>
      </c>
      <c r="F648" s="53">
        <f t="shared" si="123"/>
        <v>51544</v>
      </c>
      <c r="G648">
        <f t="shared" si="131"/>
        <v>6.1040905100526288E-2</v>
      </c>
      <c r="K648">
        <f t="shared" si="132"/>
        <v>6.1040905100526288E-2</v>
      </c>
      <c r="O648">
        <f t="shared" ca="1" si="130"/>
        <v>6.2900811915245131E-2</v>
      </c>
      <c r="P648">
        <f t="shared" si="129"/>
        <v>6.0719726928267437E-2</v>
      </c>
      <c r="Q648" s="7">
        <f t="shared" si="128"/>
        <v>38247.2170508251</v>
      </c>
      <c r="R648">
        <f t="shared" si="125"/>
        <v>1.031554183355364E-7</v>
      </c>
      <c r="S648">
        <v>1</v>
      </c>
      <c r="T648">
        <f t="shared" si="126"/>
        <v>1.031554183355364E-7</v>
      </c>
      <c r="AK648">
        <v>53596</v>
      </c>
      <c r="AL648">
        <v>6.8064719998801593E-2</v>
      </c>
    </row>
    <row r="649" spans="1:38" x14ac:dyDescent="0.2">
      <c r="A649" s="33" t="s">
        <v>2230</v>
      </c>
      <c r="B649" s="114" t="s">
        <v>2212</v>
      </c>
      <c r="C649" s="33">
        <v>53265.833693449364</v>
      </c>
      <c r="D649" s="134">
        <v>8.6065388402342742E-5</v>
      </c>
      <c r="E649">
        <f t="shared" si="127"/>
        <v>51544.760336395804</v>
      </c>
      <c r="F649" s="53">
        <f t="shared" si="123"/>
        <v>51544.5</v>
      </c>
      <c r="G649">
        <f t="shared" si="131"/>
        <v>6.0838189361675177E-2</v>
      </c>
      <c r="K649">
        <f t="shared" si="132"/>
        <v>6.0838189361675177E-2</v>
      </c>
      <c r="O649">
        <f t="shared" ca="1" si="130"/>
        <v>6.2902124134801091E-2</v>
      </c>
      <c r="P649">
        <f t="shared" si="129"/>
        <v>6.0721029449864961E-2</v>
      </c>
      <c r="Q649" s="7">
        <f t="shared" si="128"/>
        <v>38247.333693449364</v>
      </c>
      <c r="R649">
        <f t="shared" si="125"/>
        <v>1.3726444935377646E-8</v>
      </c>
      <c r="S649">
        <v>1</v>
      </c>
      <c r="T649">
        <f t="shared" si="126"/>
        <v>1.3726444935377646E-8</v>
      </c>
      <c r="AK649">
        <v>53596.5</v>
      </c>
      <c r="AL649">
        <v>6.6869380003481638E-2</v>
      </c>
    </row>
    <row r="650" spans="1:38" x14ac:dyDescent="0.2">
      <c r="A650" s="33" t="s">
        <v>2229</v>
      </c>
      <c r="B650" s="114" t="s">
        <v>2212</v>
      </c>
      <c r="C650" s="33">
        <v>53265.833750315098</v>
      </c>
      <c r="D650" s="134">
        <v>9.3563139756010162E-5</v>
      </c>
      <c r="E650">
        <f t="shared" si="127"/>
        <v>51544.760579733425</v>
      </c>
      <c r="F650" s="53">
        <f t="shared" si="123"/>
        <v>51544.5</v>
      </c>
      <c r="G650">
        <f t="shared" si="131"/>
        <v>6.0895055095897987E-2</v>
      </c>
      <c r="K650">
        <f t="shared" si="132"/>
        <v>6.0895055095897987E-2</v>
      </c>
      <c r="O650">
        <f t="shared" ca="1" si="130"/>
        <v>6.2902124134801091E-2</v>
      </c>
      <c r="P650">
        <f t="shared" si="129"/>
        <v>6.0721029449864961E-2</v>
      </c>
      <c r="Q650" s="7">
        <f t="shared" si="128"/>
        <v>38247.333750315098</v>
      </c>
      <c r="R650">
        <f t="shared" si="125"/>
        <v>3.0284925477212389E-8</v>
      </c>
      <c r="S650">
        <v>1</v>
      </c>
      <c r="T650">
        <f t="shared" si="126"/>
        <v>3.0284925477212389E-8</v>
      </c>
      <c r="AK650">
        <v>53597</v>
      </c>
      <c r="AL650">
        <v>6.8624040002760012E-2</v>
      </c>
    </row>
    <row r="651" spans="1:38" x14ac:dyDescent="0.2">
      <c r="A651" s="33" t="s">
        <v>2230</v>
      </c>
      <c r="B651" s="114" t="s">
        <v>2228</v>
      </c>
      <c r="C651" s="33">
        <v>53265.950585406565</v>
      </c>
      <c r="D651" s="134">
        <v>6.7390218773718302E-5</v>
      </c>
      <c r="E651">
        <f t="shared" si="127"/>
        <v>51545.260535878304</v>
      </c>
      <c r="F651" s="53">
        <f t="shared" ref="F651:F714" si="133">+ROUND(2*E651,0)/2-0.5</f>
        <v>51545</v>
      </c>
      <c r="G651">
        <f t="shared" si="131"/>
        <v>6.0884806560352445E-2</v>
      </c>
      <c r="K651">
        <f t="shared" ref="K651:K656" si="134">G651</f>
        <v>6.0884806560352445E-2</v>
      </c>
      <c r="O651">
        <f t="shared" ca="1" si="130"/>
        <v>6.2903436354357051E-2</v>
      </c>
      <c r="P651">
        <f t="shared" si="129"/>
        <v>6.0722331985121926E-2</v>
      </c>
      <c r="Q651" s="7">
        <f t="shared" si="128"/>
        <v>38247.450585406565</v>
      </c>
      <c r="R651">
        <f t="shared" si="125"/>
        <v>2.6397987596337488E-8</v>
      </c>
      <c r="S651">
        <v>1</v>
      </c>
      <c r="T651">
        <f t="shared" si="126"/>
        <v>2.6397987596337488E-8</v>
      </c>
      <c r="AK651">
        <v>54388.5</v>
      </c>
      <c r="AL651">
        <v>7.0050819995230995E-2</v>
      </c>
    </row>
    <row r="652" spans="1:38" x14ac:dyDescent="0.2">
      <c r="A652" s="33" t="s">
        <v>2229</v>
      </c>
      <c r="B652" s="114" t="s">
        <v>2228</v>
      </c>
      <c r="C652" s="33">
        <v>53265.950614002963</v>
      </c>
      <c r="D652" s="134">
        <v>8.241252800150116E-5</v>
      </c>
      <c r="E652">
        <f t="shared" si="127"/>
        <v>51545.260658246887</v>
      </c>
      <c r="F652" s="53">
        <f t="shared" si="133"/>
        <v>51545</v>
      </c>
      <c r="G652">
        <f t="shared" si="131"/>
        <v>6.0913402958249208E-2</v>
      </c>
      <c r="K652">
        <f t="shared" si="134"/>
        <v>6.0913402958249208E-2</v>
      </c>
      <c r="O652">
        <f t="shared" ca="1" si="130"/>
        <v>6.2903436354357051E-2</v>
      </c>
      <c r="P652">
        <f t="shared" si="129"/>
        <v>6.0722331985121926E-2</v>
      </c>
      <c r="Q652" s="7">
        <f t="shared" si="128"/>
        <v>38247.450614002963</v>
      </c>
      <c r="R652">
        <f t="shared" si="125"/>
        <v>3.6508116771806392E-8</v>
      </c>
      <c r="S652">
        <v>1</v>
      </c>
      <c r="T652">
        <f t="shared" si="126"/>
        <v>3.6508116771806392E-8</v>
      </c>
      <c r="AK652">
        <v>54444</v>
      </c>
      <c r="AL652">
        <v>7.0418080002127681E-2</v>
      </c>
    </row>
    <row r="653" spans="1:38" x14ac:dyDescent="0.2">
      <c r="A653" s="33" t="s">
        <v>2230</v>
      </c>
      <c r="B653" s="114" t="s">
        <v>2228</v>
      </c>
      <c r="C653" s="33">
        <v>53266.885460624639</v>
      </c>
      <c r="D653" s="134">
        <v>7.7456035269518763E-5</v>
      </c>
      <c r="E653">
        <f t="shared" si="127"/>
        <v>51549.261017275654</v>
      </c>
      <c r="F653" s="53">
        <f t="shared" si="133"/>
        <v>51549</v>
      </c>
      <c r="G653">
        <f t="shared" si="131"/>
        <v>6.099730463756714E-2</v>
      </c>
      <c r="K653">
        <f t="shared" si="134"/>
        <v>6.099730463756714E-2</v>
      </c>
      <c r="O653">
        <f t="shared" ca="1" si="130"/>
        <v>6.2913934110804703E-2</v>
      </c>
      <c r="P653">
        <f t="shared" si="129"/>
        <v>6.0732752758918415E-2</v>
      </c>
      <c r="Q653" s="7">
        <f t="shared" si="128"/>
        <v>38248.385460624639</v>
      </c>
      <c r="R653">
        <f t="shared" si="125"/>
        <v>6.9987696496569704E-8</v>
      </c>
      <c r="S653">
        <v>1</v>
      </c>
      <c r="T653">
        <f t="shared" si="126"/>
        <v>6.9987696496569704E-8</v>
      </c>
      <c r="AK653">
        <v>54444.5</v>
      </c>
      <c r="AL653">
        <v>7.0172740000998601E-2</v>
      </c>
    </row>
    <row r="654" spans="1:38" x14ac:dyDescent="0.2">
      <c r="A654" s="33" t="s">
        <v>2230</v>
      </c>
      <c r="B654" s="114" t="s">
        <v>2212</v>
      </c>
      <c r="C654" s="33">
        <v>53267.002226258599</v>
      </c>
      <c r="D654" s="134">
        <v>8.3991774556339371E-5</v>
      </c>
      <c r="E654">
        <f t="shared" si="127"/>
        <v>51549.760676200691</v>
      </c>
      <c r="F654" s="53">
        <f t="shared" si="133"/>
        <v>51549.5</v>
      </c>
      <c r="G654">
        <f t="shared" si="131"/>
        <v>6.0917598602827638E-2</v>
      </c>
      <c r="K654">
        <f t="shared" si="134"/>
        <v>6.0917598602827638E-2</v>
      </c>
      <c r="O654">
        <f t="shared" ca="1" si="130"/>
        <v>6.2915246330360663E-2</v>
      </c>
      <c r="P654">
        <f t="shared" si="129"/>
        <v>6.073405541711055E-2</v>
      </c>
      <c r="Q654" s="7">
        <f t="shared" si="128"/>
        <v>38248.502226258599</v>
      </c>
      <c r="R654">
        <f t="shared" ref="R654:R717" si="135">+(P654-G654)^2</f>
        <v>3.3688101023177759E-8</v>
      </c>
      <c r="S654">
        <v>1</v>
      </c>
      <c r="T654">
        <f t="shared" ref="T654:T717" si="136">+S654*R654</f>
        <v>3.3688101023177759E-8</v>
      </c>
      <c r="AK654">
        <v>54461.5</v>
      </c>
      <c r="AL654">
        <v>7.0231179997790605E-2</v>
      </c>
    </row>
    <row r="655" spans="1:38" x14ac:dyDescent="0.2">
      <c r="A655" s="33" t="s">
        <v>2230</v>
      </c>
      <c r="B655" s="114" t="s">
        <v>2212</v>
      </c>
      <c r="C655" s="33">
        <v>53277.75211601027</v>
      </c>
      <c r="D655" s="134">
        <v>8.7257015466597765E-5</v>
      </c>
      <c r="E655">
        <f t="shared" si="127"/>
        <v>51595.761183160022</v>
      </c>
      <c r="F655" s="53">
        <f t="shared" si="133"/>
        <v>51595.5</v>
      </c>
      <c r="G655">
        <f t="shared" si="131"/>
        <v>6.1036070270347409E-2</v>
      </c>
      <c r="K655">
        <f t="shared" si="134"/>
        <v>6.1036070270347409E-2</v>
      </c>
      <c r="O655">
        <f t="shared" ca="1" si="130"/>
        <v>6.30359705295086E-2</v>
      </c>
      <c r="P655">
        <f t="shared" si="129"/>
        <v>6.085395840596762E-2</v>
      </c>
      <c r="Q655" s="7">
        <f t="shared" si="128"/>
        <v>38259.25211601027</v>
      </c>
      <c r="R655">
        <f t="shared" si="135"/>
        <v>3.3164731147882539E-8</v>
      </c>
      <c r="S655">
        <v>1</v>
      </c>
      <c r="T655">
        <f t="shared" si="136"/>
        <v>3.3164731147882539E-8</v>
      </c>
      <c r="AK655">
        <v>54623.5</v>
      </c>
      <c r="AL655">
        <v>7.0941019999736454E-2</v>
      </c>
    </row>
    <row r="656" spans="1:38" x14ac:dyDescent="0.2">
      <c r="A656" s="33" t="s">
        <v>2230</v>
      </c>
      <c r="B656" s="114" t="s">
        <v>2228</v>
      </c>
      <c r="C656" s="33">
        <v>53277.869178902904</v>
      </c>
      <c r="D656" s="134">
        <v>8.6487920092832328E-5</v>
      </c>
      <c r="E656">
        <f t="shared" si="127"/>
        <v>51596.262114102727</v>
      </c>
      <c r="F656" s="53">
        <f t="shared" si="133"/>
        <v>51596</v>
      </c>
      <c r="G656">
        <f t="shared" si="131"/>
        <v>6.1253622901858762E-2</v>
      </c>
      <c r="K656">
        <f t="shared" si="134"/>
        <v>6.1253622901858762E-2</v>
      </c>
      <c r="O656">
        <f t="shared" ca="1" si="130"/>
        <v>6.303728274906456E-2</v>
      </c>
      <c r="P656">
        <f t="shared" si="129"/>
        <v>6.0855262334489763E-2</v>
      </c>
      <c r="Q656" s="7">
        <f t="shared" si="128"/>
        <v>38259.369178902904</v>
      </c>
      <c r="R656">
        <f t="shared" si="135"/>
        <v>1.5869114163455109E-7</v>
      </c>
      <c r="S656">
        <v>1</v>
      </c>
      <c r="T656">
        <f t="shared" si="136"/>
        <v>1.5869114163455109E-7</v>
      </c>
      <c r="AK656">
        <v>54632</v>
      </c>
      <c r="AL656">
        <v>7.0370239998737816E-2</v>
      </c>
    </row>
    <row r="657" spans="1:38" x14ac:dyDescent="0.2">
      <c r="A657" s="52" t="s">
        <v>2</v>
      </c>
      <c r="B657" s="114" t="s">
        <v>2212</v>
      </c>
      <c r="C657" s="33">
        <v>53316.428999999996</v>
      </c>
      <c r="D657" s="33">
        <v>1E-3</v>
      </c>
      <c r="E657">
        <f t="shared" si="127"/>
        <v>51761.265789461511</v>
      </c>
      <c r="F657" s="53">
        <f t="shared" si="133"/>
        <v>51761</v>
      </c>
      <c r="G657">
        <f t="shared" si="131"/>
        <v>6.2112519997754134E-2</v>
      </c>
      <c r="J657">
        <f>G657</f>
        <v>6.2112519997754134E-2</v>
      </c>
      <c r="O657">
        <f t="shared" ca="1" si="130"/>
        <v>6.347031520253002E-2</v>
      </c>
      <c r="P657">
        <f t="shared" si="129"/>
        <v>6.1286304758336213E-2</v>
      </c>
      <c r="Q657" s="7">
        <f t="shared" si="128"/>
        <v>38297.928999999996</v>
      </c>
      <c r="R657">
        <f t="shared" si="135"/>
        <v>6.8263162184641278E-7</v>
      </c>
      <c r="S657">
        <v>1</v>
      </c>
      <c r="T657">
        <f t="shared" si="136"/>
        <v>6.8263162184641278E-7</v>
      </c>
      <c r="AK657">
        <v>54769</v>
      </c>
      <c r="AL657">
        <v>7.1147080001537688E-2</v>
      </c>
    </row>
    <row r="658" spans="1:38" x14ac:dyDescent="0.2">
      <c r="A658" s="52" t="s">
        <v>2</v>
      </c>
      <c r="B658" s="115"/>
      <c r="C658" s="33">
        <v>53316.545100000003</v>
      </c>
      <c r="D658" s="33">
        <v>1.1000000000000001E-3</v>
      </c>
      <c r="E658">
        <f t="shared" si="127"/>
        <v>51761.76260003182</v>
      </c>
      <c r="F658" s="53">
        <f t="shared" si="133"/>
        <v>51761.5</v>
      </c>
      <c r="G658">
        <f t="shared" si="131"/>
        <v>6.1367180001980159E-2</v>
      </c>
      <c r="J658">
        <f>G658</f>
        <v>6.1367180001980159E-2</v>
      </c>
      <c r="O658">
        <f t="shared" ca="1" si="130"/>
        <v>6.347162742208598E-2</v>
      </c>
      <c r="P658">
        <f t="shared" si="129"/>
        <v>6.1287613208140412E-2</v>
      </c>
      <c r="Q658" s="7">
        <f t="shared" si="128"/>
        <v>38298.045100000003</v>
      </c>
      <c r="R658">
        <f t="shared" si="135"/>
        <v>6.3308746819368126E-9</v>
      </c>
      <c r="S658">
        <v>1</v>
      </c>
      <c r="T658">
        <f t="shared" si="136"/>
        <v>6.3308746819368126E-9</v>
      </c>
      <c r="AK658">
        <v>54923.5</v>
      </c>
      <c r="AL658">
        <v>7.213702000444755E-2</v>
      </c>
    </row>
    <row r="659" spans="1:38" x14ac:dyDescent="0.2">
      <c r="A659" s="52" t="s">
        <v>2</v>
      </c>
      <c r="B659" s="114" t="s">
        <v>2212</v>
      </c>
      <c r="C659" s="33">
        <v>53316.662799999998</v>
      </c>
      <c r="D659" s="33">
        <v>1.5E-3</v>
      </c>
      <c r="E659">
        <f t="shared" si="127"/>
        <v>51762.266257259376</v>
      </c>
      <c r="F659" s="53">
        <f t="shared" si="133"/>
        <v>51762</v>
      </c>
      <c r="G659">
        <f t="shared" si="131"/>
        <v>6.2221840002166573E-2</v>
      </c>
      <c r="J659">
        <f>G659</f>
        <v>6.2221840002166573E-2</v>
      </c>
      <c r="O659">
        <f t="shared" ca="1" si="130"/>
        <v>6.347293964164194E-2</v>
      </c>
      <c r="P659">
        <f t="shared" si="129"/>
        <v>6.1288921671604074E-2</v>
      </c>
      <c r="Q659" s="7">
        <f t="shared" si="128"/>
        <v>38298.162799999998</v>
      </c>
      <c r="R659">
        <f t="shared" si="135"/>
        <v>8.7033661149951988E-7</v>
      </c>
      <c r="S659">
        <v>1</v>
      </c>
      <c r="T659">
        <f t="shared" si="136"/>
        <v>8.7033661149951988E-7</v>
      </c>
      <c r="AK659">
        <v>55056</v>
      </c>
      <c r="AL659">
        <v>7.2221920003357809E-2</v>
      </c>
    </row>
    <row r="660" spans="1:38" x14ac:dyDescent="0.2">
      <c r="A660" s="33" t="s">
        <v>2230</v>
      </c>
      <c r="B660" s="115" t="s">
        <v>2228</v>
      </c>
      <c r="C660" s="116">
        <v>53355.689779180364</v>
      </c>
      <c r="D660" s="135">
        <v>8.6172923016639711E-5</v>
      </c>
      <c r="E660">
        <f t="shared" si="127"/>
        <v>51929.268977181135</v>
      </c>
      <c r="F660" s="53">
        <f t="shared" si="133"/>
        <v>51929</v>
      </c>
      <c r="G660">
        <f t="shared" si="131"/>
        <v>6.285746036155615E-2</v>
      </c>
      <c r="K660">
        <f t="shared" ref="K660:K671" si="137">G660</f>
        <v>6.285746036155615E-2</v>
      </c>
      <c r="O660">
        <f t="shared" ca="1" si="130"/>
        <v>6.3911220973331212E-2</v>
      </c>
      <c r="P660">
        <f t="shared" si="129"/>
        <v>6.1726712647090787E-2</v>
      </c>
      <c r="Q660" s="7">
        <f t="shared" si="128"/>
        <v>38337.189779180364</v>
      </c>
      <c r="R660">
        <f t="shared" si="135"/>
        <v>1.2785903937686427E-6</v>
      </c>
      <c r="S660">
        <v>1</v>
      </c>
      <c r="T660">
        <f t="shared" si="136"/>
        <v>1.2785903937686427E-6</v>
      </c>
      <c r="AK660">
        <v>56576</v>
      </c>
      <c r="AL660">
        <v>7.5688320001063403E-2</v>
      </c>
    </row>
    <row r="661" spans="1:38" x14ac:dyDescent="0.2">
      <c r="A661" s="33" t="s">
        <v>2230</v>
      </c>
      <c r="B661" s="114" t="s">
        <v>2212</v>
      </c>
      <c r="C661" s="33">
        <v>53355.806557510805</v>
      </c>
      <c r="D661" s="134">
        <v>9.1423713346583973E-5</v>
      </c>
      <c r="E661">
        <f t="shared" ref="E661:E724" si="138">(C661-C$7)/C$8</f>
        <v>51929.768690436453</v>
      </c>
      <c r="F661" s="53">
        <f t="shared" si="133"/>
        <v>51929.5</v>
      </c>
      <c r="G661">
        <f t="shared" si="131"/>
        <v>6.279045080736978E-2</v>
      </c>
      <c r="K661">
        <f t="shared" si="137"/>
        <v>6.279045080736978E-2</v>
      </c>
      <c r="O661">
        <f t="shared" ca="1" si="130"/>
        <v>6.3912533192887172E-2</v>
      </c>
      <c r="P661">
        <f t="shared" si="129"/>
        <v>6.1728025686474355E-2</v>
      </c>
      <c r="Q661" s="7">
        <f t="shared" ref="Q661:Q724" si="139">+C661-15018.5</f>
        <v>38337.306557510805</v>
      </c>
      <c r="R661">
        <f t="shared" si="135"/>
        <v>1.1287471375096571E-6</v>
      </c>
      <c r="S661">
        <v>1</v>
      </c>
      <c r="T661">
        <f t="shared" si="136"/>
        <v>1.1287471375096571E-6</v>
      </c>
    </row>
    <row r="662" spans="1:38" x14ac:dyDescent="0.2">
      <c r="A662" s="33" t="s">
        <v>2230</v>
      </c>
      <c r="B662" s="114" t="s">
        <v>2228</v>
      </c>
      <c r="C662" s="33">
        <v>53356.624533288566</v>
      </c>
      <c r="D662" s="134">
        <v>8.21696247572874E-5</v>
      </c>
      <c r="E662">
        <f t="shared" si="138"/>
        <v>51933.268940329872</v>
      </c>
      <c r="F662" s="53">
        <f t="shared" si="133"/>
        <v>51933</v>
      </c>
      <c r="G662">
        <f t="shared" si="131"/>
        <v>6.2848848567227833E-2</v>
      </c>
      <c r="K662">
        <f t="shared" si="137"/>
        <v>6.2848848567227833E-2</v>
      </c>
      <c r="O662">
        <f t="shared" ca="1" si="130"/>
        <v>6.3921718729778865E-2</v>
      </c>
      <c r="P662">
        <f t="shared" si="129"/>
        <v>6.1737217344624243E-2</v>
      </c>
      <c r="Q662" s="7">
        <f t="shared" si="139"/>
        <v>38338.124533288566</v>
      </c>
      <c r="R662">
        <f t="shared" si="135"/>
        <v>1.2357239750671527E-6</v>
      </c>
      <c r="S662">
        <v>1</v>
      </c>
      <c r="T662">
        <f t="shared" si="136"/>
        <v>1.2357239750671527E-6</v>
      </c>
    </row>
    <row r="663" spans="1:38" x14ac:dyDescent="0.2">
      <c r="A663" s="33" t="s">
        <v>2230</v>
      </c>
      <c r="B663" s="114" t="s">
        <v>2212</v>
      </c>
      <c r="C663" s="33">
        <v>53356.741021822767</v>
      </c>
      <c r="D663" s="134">
        <v>8.5537495884598308E-5</v>
      </c>
      <c r="E663">
        <f t="shared" si="138"/>
        <v>51933.767413500471</v>
      </c>
      <c r="F663" s="53">
        <f t="shared" si="133"/>
        <v>51933.5</v>
      </c>
      <c r="G663">
        <f t="shared" si="131"/>
        <v>6.249204276537057E-2</v>
      </c>
      <c r="K663">
        <f t="shared" si="137"/>
        <v>6.249204276537057E-2</v>
      </c>
      <c r="O663">
        <f t="shared" ca="1" si="130"/>
        <v>6.3923030949334825E-2</v>
      </c>
      <c r="P663">
        <f t="shared" si="129"/>
        <v>6.1738530493283511E-2</v>
      </c>
      <c r="Q663" s="7">
        <f t="shared" si="139"/>
        <v>38338.241021822767</v>
      </c>
      <c r="R663">
        <f t="shared" si="135"/>
        <v>5.6778074418580209E-7</v>
      </c>
      <c r="S663">
        <v>1</v>
      </c>
      <c r="T663">
        <f t="shared" si="136"/>
        <v>5.6778074418580209E-7</v>
      </c>
    </row>
    <row r="664" spans="1:38" x14ac:dyDescent="0.2">
      <c r="A664" s="33" t="s">
        <v>2230</v>
      </c>
      <c r="B664" s="114" t="s">
        <v>2228</v>
      </c>
      <c r="C664" s="33">
        <v>53359.662561764497</v>
      </c>
      <c r="D664" s="134">
        <v>8.6330330409072425E-5</v>
      </c>
      <c r="E664">
        <f t="shared" si="138"/>
        <v>51946.269152729998</v>
      </c>
      <c r="F664" s="53">
        <f t="shared" si="133"/>
        <v>51946</v>
      </c>
      <c r="G664">
        <f t="shared" si="131"/>
        <v>6.2898484495235607E-2</v>
      </c>
      <c r="K664">
        <f t="shared" si="137"/>
        <v>6.2898484495235607E-2</v>
      </c>
      <c r="O664">
        <f t="shared" ca="1" si="130"/>
        <v>6.3955836438233715E-2</v>
      </c>
      <c r="P664">
        <f t="shared" si="129"/>
        <v>6.1771363649090402E-2</v>
      </c>
      <c r="Q664" s="7">
        <f t="shared" si="139"/>
        <v>38341.162561764497</v>
      </c>
      <c r="R664">
        <f t="shared" si="135"/>
        <v>1.2704014018150825E-6</v>
      </c>
      <c r="S664">
        <v>1</v>
      </c>
      <c r="T664">
        <f t="shared" si="136"/>
        <v>1.2704014018150825E-6</v>
      </c>
    </row>
    <row r="665" spans="1:38" x14ac:dyDescent="0.2">
      <c r="A665" s="33" t="s">
        <v>2230</v>
      </c>
      <c r="B665" s="114" t="s">
        <v>2212</v>
      </c>
      <c r="C665" s="33">
        <v>53359.779039820365</v>
      </c>
      <c r="D665" s="134">
        <v>9.0584556978828997E-5</v>
      </c>
      <c r="E665">
        <f t="shared" si="138"/>
        <v>51946.767581062137</v>
      </c>
      <c r="F665" s="53">
        <f t="shared" si="133"/>
        <v>51946.5</v>
      </c>
      <c r="G665">
        <f t="shared" si="131"/>
        <v>6.253120036853943E-2</v>
      </c>
      <c r="K665">
        <f t="shared" si="137"/>
        <v>6.253120036853943E-2</v>
      </c>
      <c r="O665">
        <f t="shared" ca="1" si="130"/>
        <v>6.3957148657789675E-2</v>
      </c>
      <c r="P665">
        <f t="shared" si="129"/>
        <v>6.1772677152895687E-2</v>
      </c>
      <c r="Q665" s="7">
        <f t="shared" si="139"/>
        <v>38341.279039820365</v>
      </c>
      <c r="R665">
        <f t="shared" si="135"/>
        <v>5.7535746867052421E-7</v>
      </c>
      <c r="S665">
        <v>1</v>
      </c>
      <c r="T665">
        <f t="shared" si="136"/>
        <v>5.7535746867052421E-7</v>
      </c>
    </row>
    <row r="666" spans="1:38" x14ac:dyDescent="0.2">
      <c r="A666" s="160" t="s">
        <v>1582</v>
      </c>
      <c r="B666" s="161" t="s">
        <v>2215</v>
      </c>
      <c r="C666" s="160">
        <v>53369.009899999997</v>
      </c>
      <c r="D666" s="160" t="s">
        <v>18</v>
      </c>
      <c r="E666">
        <f t="shared" si="138"/>
        <v>51986.267916204437</v>
      </c>
      <c r="F666" s="53">
        <f t="shared" si="133"/>
        <v>51986</v>
      </c>
      <c r="G666">
        <f t="shared" si="131"/>
        <v>6.260951999865938E-2</v>
      </c>
      <c r="K666">
        <f t="shared" si="137"/>
        <v>6.260951999865938E-2</v>
      </c>
      <c r="O666">
        <f t="shared" ca="1" si="130"/>
        <v>6.4060814002710187E-2</v>
      </c>
      <c r="P666">
        <f t="shared" si="129"/>
        <v>6.1876487117414516E-2</v>
      </c>
      <c r="Q666" s="7">
        <f t="shared" si="139"/>
        <v>38350.509899999997</v>
      </c>
      <c r="R666">
        <f t="shared" si="135"/>
        <v>5.3733720498614592E-7</v>
      </c>
      <c r="S666">
        <v>1</v>
      </c>
      <c r="T666">
        <f t="shared" si="136"/>
        <v>5.3733720498614592E-7</v>
      </c>
    </row>
    <row r="667" spans="1:38" x14ac:dyDescent="0.2">
      <c r="A667" s="52" t="s">
        <v>4</v>
      </c>
      <c r="B667" s="115" t="s">
        <v>2215</v>
      </c>
      <c r="C667" s="116">
        <v>53369.009910000001</v>
      </c>
      <c r="D667" s="33">
        <v>4.0000000000000003E-5</v>
      </c>
      <c r="E667">
        <f t="shared" si="138"/>
        <v>51986.267958996061</v>
      </c>
      <c r="F667" s="53">
        <f t="shared" si="133"/>
        <v>51986</v>
      </c>
      <c r="G667">
        <f t="shared" si="131"/>
        <v>6.2619520002044737E-2</v>
      </c>
      <c r="K667">
        <f t="shared" si="137"/>
        <v>6.2619520002044737E-2</v>
      </c>
      <c r="O667">
        <f t="shared" ca="1" si="130"/>
        <v>6.4060814002710187E-2</v>
      </c>
      <c r="P667">
        <f t="shared" si="129"/>
        <v>6.1876487117414516E-2</v>
      </c>
      <c r="Q667" s="7">
        <f t="shared" si="139"/>
        <v>38350.509910000001</v>
      </c>
      <c r="R667">
        <f t="shared" si="135"/>
        <v>5.5209786764190716E-7</v>
      </c>
      <c r="S667">
        <v>1</v>
      </c>
      <c r="T667">
        <f t="shared" si="136"/>
        <v>5.5209786764190716E-7</v>
      </c>
    </row>
    <row r="668" spans="1:38" x14ac:dyDescent="0.2">
      <c r="A668" s="28" t="s">
        <v>4</v>
      </c>
      <c r="B668" s="115" t="s">
        <v>2215</v>
      </c>
      <c r="C668" s="116">
        <v>53369.009910000001</v>
      </c>
      <c r="D668" s="116">
        <v>4.0000000000000003E-5</v>
      </c>
      <c r="E668">
        <f t="shared" si="138"/>
        <v>51986.267958996061</v>
      </c>
      <c r="F668" s="53">
        <f t="shared" si="133"/>
        <v>51986</v>
      </c>
      <c r="G668">
        <f t="shared" si="131"/>
        <v>6.2619520002044737E-2</v>
      </c>
      <c r="K668">
        <f t="shared" si="137"/>
        <v>6.2619520002044737E-2</v>
      </c>
      <c r="O668">
        <f t="shared" ca="1" si="130"/>
        <v>6.4060814002710187E-2</v>
      </c>
      <c r="P668">
        <f t="shared" si="129"/>
        <v>6.1876487117414516E-2</v>
      </c>
      <c r="Q668" s="7">
        <f t="shared" si="139"/>
        <v>38350.509910000001</v>
      </c>
      <c r="R668">
        <f t="shared" si="135"/>
        <v>5.5209786764190716E-7</v>
      </c>
      <c r="S668">
        <v>1</v>
      </c>
      <c r="T668">
        <f t="shared" si="136"/>
        <v>5.5209786764190716E-7</v>
      </c>
    </row>
    <row r="669" spans="1:38" x14ac:dyDescent="0.2">
      <c r="A669" s="160" t="s">
        <v>1582</v>
      </c>
      <c r="B669" s="161" t="s">
        <v>2212</v>
      </c>
      <c r="C669" s="160">
        <v>53369.126400000001</v>
      </c>
      <c r="D669" s="160" t="s">
        <v>18</v>
      </c>
      <c r="E669">
        <f t="shared" si="138"/>
        <v>51986.766438439059</v>
      </c>
      <c r="F669" s="53">
        <f t="shared" si="133"/>
        <v>51986.5</v>
      </c>
      <c r="G669">
        <f t="shared" si="131"/>
        <v>6.2264180000056513E-2</v>
      </c>
      <c r="K669">
        <f t="shared" si="137"/>
        <v>6.2264180000056513E-2</v>
      </c>
      <c r="O669">
        <f t="shared" ca="1" si="130"/>
        <v>6.4062126222266147E-2</v>
      </c>
      <c r="P669">
        <f t="shared" si="129"/>
        <v>6.1877801713976797E-2</v>
      </c>
      <c r="Q669" s="7">
        <f t="shared" si="139"/>
        <v>38350.626400000001</v>
      </c>
      <c r="R669">
        <f t="shared" si="135"/>
        <v>1.4928817995389824E-7</v>
      </c>
      <c r="S669">
        <v>1</v>
      </c>
      <c r="T669">
        <f t="shared" si="136"/>
        <v>1.4928817995389824E-7</v>
      </c>
    </row>
    <row r="670" spans="1:38" x14ac:dyDescent="0.2">
      <c r="A670" s="52" t="s">
        <v>4</v>
      </c>
      <c r="B670" s="115" t="s">
        <v>2212</v>
      </c>
      <c r="C670" s="116">
        <v>53369.126409999997</v>
      </c>
      <c r="D670" s="33">
        <v>6.0000000000000002E-5</v>
      </c>
      <c r="E670">
        <f t="shared" si="138"/>
        <v>51986.766481230647</v>
      </c>
      <c r="F670" s="53">
        <f t="shared" si="133"/>
        <v>51986.5</v>
      </c>
      <c r="G670">
        <f t="shared" si="131"/>
        <v>6.2274179996165913E-2</v>
      </c>
      <c r="K670">
        <f t="shared" si="137"/>
        <v>6.2274179996165913E-2</v>
      </c>
      <c r="O670">
        <f t="shared" ca="1" si="130"/>
        <v>6.4062126222266147E-2</v>
      </c>
      <c r="P670">
        <f t="shared" si="129"/>
        <v>6.1877801713976797E-2</v>
      </c>
      <c r="Q670" s="7">
        <f t="shared" si="139"/>
        <v>38350.626409999997</v>
      </c>
      <c r="R670">
        <f t="shared" si="135"/>
        <v>1.571157425911938E-7</v>
      </c>
      <c r="S670">
        <v>1</v>
      </c>
      <c r="T670">
        <f t="shared" si="136"/>
        <v>1.571157425911938E-7</v>
      </c>
    </row>
    <row r="671" spans="1:38" x14ac:dyDescent="0.2">
      <c r="A671" s="28" t="s">
        <v>4</v>
      </c>
      <c r="B671" s="115" t="s">
        <v>2212</v>
      </c>
      <c r="C671" s="116">
        <v>53369.126409999997</v>
      </c>
      <c r="D671" s="116">
        <v>6.0000000000000002E-5</v>
      </c>
      <c r="E671">
        <f t="shared" si="138"/>
        <v>51986.766481230647</v>
      </c>
      <c r="F671" s="53">
        <f t="shared" si="133"/>
        <v>51986.5</v>
      </c>
      <c r="G671">
        <f t="shared" si="131"/>
        <v>6.2274179996165913E-2</v>
      </c>
      <c r="K671">
        <f t="shared" si="137"/>
        <v>6.2274179996165913E-2</v>
      </c>
      <c r="O671">
        <f t="shared" ca="1" si="130"/>
        <v>6.4062126222266147E-2</v>
      </c>
      <c r="P671">
        <f t="shared" ref="P671:P734" si="140">+D$11+D$12*F671+D$13*F671^2</f>
        <v>6.1877801713976797E-2</v>
      </c>
      <c r="Q671" s="7">
        <f t="shared" si="139"/>
        <v>38350.626409999997</v>
      </c>
      <c r="R671">
        <f t="shared" si="135"/>
        <v>1.571157425911938E-7</v>
      </c>
      <c r="S671">
        <v>1</v>
      </c>
      <c r="T671">
        <f t="shared" si="136"/>
        <v>1.571157425911938E-7</v>
      </c>
    </row>
    <row r="672" spans="1:38" x14ac:dyDescent="0.2">
      <c r="A672" s="117" t="s">
        <v>143</v>
      </c>
      <c r="B672" s="120" t="s">
        <v>2215</v>
      </c>
      <c r="C672" s="117">
        <v>53599.436000000002</v>
      </c>
      <c r="D672" s="117">
        <v>3.0000000000000001E-3</v>
      </c>
      <c r="E672">
        <f t="shared" si="138"/>
        <v>52972.298253400615</v>
      </c>
      <c r="F672" s="53">
        <f t="shared" si="133"/>
        <v>52972</v>
      </c>
      <c r="G672">
        <f t="shared" si="131"/>
        <v>6.9699040002888069E-2</v>
      </c>
      <c r="I672">
        <f>G672</f>
        <v>6.9699040002888069E-2</v>
      </c>
      <c r="O672">
        <f t="shared" ca="1" si="130"/>
        <v>6.6648510967055319E-2</v>
      </c>
      <c r="P672">
        <f t="shared" si="140"/>
        <v>6.4495417419414419E-2</v>
      </c>
      <c r="Q672" s="7">
        <f t="shared" si="139"/>
        <v>38580.936000000002</v>
      </c>
      <c r="R672">
        <f t="shared" si="135"/>
        <v>2.7077687991236977E-5</v>
      </c>
      <c r="S672">
        <v>0.1</v>
      </c>
      <c r="T672">
        <f t="shared" si="136"/>
        <v>2.7077687991236979E-6</v>
      </c>
    </row>
    <row r="673" spans="1:27" x14ac:dyDescent="0.2">
      <c r="A673" s="160" t="s">
        <v>1664</v>
      </c>
      <c r="B673" s="161" t="s">
        <v>2215</v>
      </c>
      <c r="C673" s="160">
        <v>53602.236499999999</v>
      </c>
      <c r="D673" s="160" t="s">
        <v>18</v>
      </c>
      <c r="E673">
        <f t="shared" si="138"/>
        <v>52984.282043254781</v>
      </c>
      <c r="F673" s="53">
        <f t="shared" si="133"/>
        <v>52984</v>
      </c>
      <c r="G673">
        <f t="shared" si="131"/>
        <v>6.591088000277523E-2</v>
      </c>
      <c r="K673">
        <f>G673</f>
        <v>6.591088000277523E-2</v>
      </c>
      <c r="O673">
        <f t="shared" ca="1" si="130"/>
        <v>6.6680004236398249E-2</v>
      </c>
      <c r="P673">
        <f t="shared" si="140"/>
        <v>6.4527617981957233E-2</v>
      </c>
      <c r="Q673" s="7">
        <f t="shared" si="139"/>
        <v>38583.736499999999</v>
      </c>
      <c r="R673">
        <f t="shared" si="135"/>
        <v>1.913413818237487E-6</v>
      </c>
      <c r="S673">
        <v>1</v>
      </c>
      <c r="T673">
        <f t="shared" si="136"/>
        <v>1.913413818237487E-6</v>
      </c>
    </row>
    <row r="674" spans="1:27" x14ac:dyDescent="0.2">
      <c r="A674" s="28" t="s">
        <v>9</v>
      </c>
      <c r="B674" s="114" t="s">
        <v>2212</v>
      </c>
      <c r="C674" s="33">
        <v>53648.508000000002</v>
      </c>
      <c r="D674" s="33">
        <v>1.6000000000000001E-3</v>
      </c>
      <c r="E674">
        <f t="shared" si="138"/>
        <v>53182.285232770097</v>
      </c>
      <c r="F674" s="53">
        <f t="shared" si="133"/>
        <v>53182</v>
      </c>
      <c r="G674">
        <f t="shared" si="131"/>
        <v>6.6656240000156686E-2</v>
      </c>
      <c r="J674">
        <f>G674</f>
        <v>6.6656240000156686E-2</v>
      </c>
      <c r="O674">
        <f t="shared" ca="1" si="130"/>
        <v>6.7199643180556823E-2</v>
      </c>
      <c r="P674">
        <f t="shared" si="140"/>
        <v>6.5060063184806866E-2</v>
      </c>
      <c r="Q674" s="7">
        <f t="shared" si="139"/>
        <v>38630.008000000002</v>
      </c>
      <c r="R674">
        <f t="shared" si="135"/>
        <v>2.5477804258602937E-6</v>
      </c>
      <c r="S674">
        <v>1</v>
      </c>
      <c r="T674">
        <f t="shared" si="136"/>
        <v>2.5477804258602937E-6</v>
      </c>
    </row>
    <row r="675" spans="1:27" x14ac:dyDescent="0.2">
      <c r="A675" s="28" t="s">
        <v>9</v>
      </c>
      <c r="B675" s="115"/>
      <c r="C675" s="33">
        <v>53648.623699999996</v>
      </c>
      <c r="D675" s="33">
        <v>1.6999999999999999E-3</v>
      </c>
      <c r="E675">
        <f t="shared" si="138"/>
        <v>53182.780331676026</v>
      </c>
      <c r="F675" s="53">
        <f t="shared" si="133"/>
        <v>53182.5</v>
      </c>
      <c r="G675">
        <f t="shared" si="131"/>
        <v>6.5510899992659688E-2</v>
      </c>
      <c r="J675">
        <f>G675</f>
        <v>6.5510899992659688E-2</v>
      </c>
      <c r="O675">
        <f t="shared" ref="O675:O738" ca="1" si="141">+C$11+C$12*F675</f>
        <v>6.7200955400112783E-2</v>
      </c>
      <c r="P675">
        <f t="shared" si="140"/>
        <v>6.5061410454803209E-2</v>
      </c>
      <c r="Q675" s="7">
        <f t="shared" si="139"/>
        <v>38630.123699999996</v>
      </c>
      <c r="R675">
        <f t="shared" si="135"/>
        <v>2.0204084464243102E-7</v>
      </c>
      <c r="S675">
        <v>1</v>
      </c>
      <c r="T675">
        <f t="shared" si="136"/>
        <v>2.0204084464243102E-7</v>
      </c>
    </row>
    <row r="676" spans="1:27" x14ac:dyDescent="0.2">
      <c r="A676" s="28" t="s">
        <v>9</v>
      </c>
      <c r="B676" s="114" t="s">
        <v>2212</v>
      </c>
      <c r="C676" s="33">
        <v>53650.377099999998</v>
      </c>
      <c r="D676" s="33">
        <v>1E-4</v>
      </c>
      <c r="E676">
        <f t="shared" si="138"/>
        <v>53190.283412243902</v>
      </c>
      <c r="F676" s="53">
        <f t="shared" si="133"/>
        <v>53190</v>
      </c>
      <c r="G676">
        <f t="shared" si="131"/>
        <v>6.6230799995537382E-2</v>
      </c>
      <c r="J676">
        <f>G676</f>
        <v>6.6230799995537382E-2</v>
      </c>
      <c r="O676">
        <f t="shared" ca="1" si="141"/>
        <v>6.7220638693452101E-2</v>
      </c>
      <c r="P676">
        <f t="shared" si="140"/>
        <v>6.5081621143883814E-2</v>
      </c>
      <c r="Q676" s="7">
        <f t="shared" si="139"/>
        <v>38631.877099999998</v>
      </c>
      <c r="R676">
        <f t="shared" si="135"/>
        <v>1.3206120330878128E-6</v>
      </c>
      <c r="S676">
        <v>1</v>
      </c>
      <c r="T676">
        <f t="shared" si="136"/>
        <v>1.3206120330878128E-6</v>
      </c>
    </row>
    <row r="677" spans="1:27" x14ac:dyDescent="0.2">
      <c r="A677" s="33" t="s">
        <v>15</v>
      </c>
      <c r="B677" s="114" t="s">
        <v>2215</v>
      </c>
      <c r="C677" s="33">
        <v>53651.311710000002</v>
      </c>
      <c r="D677" s="33">
        <v>1.1999999999999999E-3</v>
      </c>
      <c r="E677">
        <f t="shared" si="138"/>
        <v>53194.282758730478</v>
      </c>
      <c r="F677" s="53">
        <f t="shared" si="133"/>
        <v>53194</v>
      </c>
      <c r="G677">
        <f t="shared" ref="G677:G740" si="142">C677-(C$7+F677*C$8)</f>
        <v>6.6078080002625939E-2</v>
      </c>
      <c r="K677">
        <f>G677</f>
        <v>6.6078080002625939E-2</v>
      </c>
      <c r="O677">
        <f t="shared" ca="1" si="141"/>
        <v>6.7231136449899753E-2</v>
      </c>
      <c r="P677">
        <f t="shared" si="140"/>
        <v>6.5092401434730676E-2</v>
      </c>
      <c r="Q677" s="7">
        <f t="shared" si="139"/>
        <v>38632.811710000002</v>
      </c>
      <c r="R677">
        <f t="shared" si="135"/>
        <v>9.7156223920805529E-7</v>
      </c>
      <c r="S677">
        <v>1</v>
      </c>
      <c r="T677">
        <f t="shared" si="136"/>
        <v>9.7156223920805529E-7</v>
      </c>
    </row>
    <row r="678" spans="1:27" x14ac:dyDescent="0.2">
      <c r="A678" s="117" t="s">
        <v>9</v>
      </c>
      <c r="B678" s="120" t="s">
        <v>2215</v>
      </c>
      <c r="C678" s="117">
        <v>53661.476699999999</v>
      </c>
      <c r="D678" s="117">
        <v>1E-4</v>
      </c>
      <c r="E678">
        <f t="shared" si="138"/>
        <v>53237.780385593469</v>
      </c>
      <c r="F678" s="53">
        <f t="shared" si="133"/>
        <v>53237.5</v>
      </c>
      <c r="G678">
        <f t="shared" si="142"/>
        <v>6.5523500001290813E-2</v>
      </c>
      <c r="J678">
        <f>G678</f>
        <v>6.5523500001290813E-2</v>
      </c>
      <c r="O678">
        <f t="shared" ca="1" si="141"/>
        <v>6.7345299551267918E-2</v>
      </c>
      <c r="P678">
        <f t="shared" si="140"/>
        <v>6.5209693545418695E-2</v>
      </c>
      <c r="Q678" s="7">
        <f t="shared" si="139"/>
        <v>38642.976699999999</v>
      </c>
      <c r="R678">
        <f t="shared" si="135"/>
        <v>9.8474491747019314E-8</v>
      </c>
      <c r="S678">
        <v>1</v>
      </c>
      <c r="T678">
        <f t="shared" si="136"/>
        <v>9.8474491747019314E-8</v>
      </c>
      <c r="AA678">
        <v>51986</v>
      </c>
    </row>
    <row r="679" spans="1:27" x14ac:dyDescent="0.2">
      <c r="A679" s="28" t="s">
        <v>9</v>
      </c>
      <c r="B679" s="114" t="s">
        <v>2212</v>
      </c>
      <c r="C679" s="33">
        <v>53661.594799999999</v>
      </c>
      <c r="D679" s="33">
        <v>2.0000000000000001E-4</v>
      </c>
      <c r="E679">
        <f t="shared" si="138"/>
        <v>53238.285754485369</v>
      </c>
      <c r="F679" s="53">
        <f t="shared" si="133"/>
        <v>53238</v>
      </c>
      <c r="G679">
        <f t="shared" si="142"/>
        <v>6.6778159998648334E-2</v>
      </c>
      <c r="J679">
        <f>G679</f>
        <v>6.6778159998648334E-2</v>
      </c>
      <c r="O679">
        <f t="shared" ca="1" si="141"/>
        <v>6.7346611770823878E-2</v>
      </c>
      <c r="P679">
        <f t="shared" si="140"/>
        <v>6.5211042331615371E-2</v>
      </c>
      <c r="Q679" s="7">
        <f t="shared" si="139"/>
        <v>38643.094799999999</v>
      </c>
      <c r="R679">
        <f t="shared" si="135"/>
        <v>2.4558577823268379E-6</v>
      </c>
      <c r="S679">
        <v>1</v>
      </c>
      <c r="T679">
        <f t="shared" si="136"/>
        <v>2.4558577823268379E-6</v>
      </c>
    </row>
    <row r="680" spans="1:27" x14ac:dyDescent="0.2">
      <c r="A680" s="28" t="s">
        <v>9</v>
      </c>
      <c r="B680" s="114" t="s">
        <v>2212</v>
      </c>
      <c r="C680" s="33">
        <v>53662.296499999997</v>
      </c>
      <c r="D680" s="33">
        <v>2.0999999999999999E-3</v>
      </c>
      <c r="E680">
        <f t="shared" si="138"/>
        <v>53241.288441627185</v>
      </c>
      <c r="F680" s="53">
        <f t="shared" si="133"/>
        <v>53241</v>
      </c>
      <c r="G680">
        <f t="shared" si="142"/>
        <v>6.7406119997031055E-2</v>
      </c>
      <c r="J680">
        <f>G680</f>
        <v>6.7406119997031055E-2</v>
      </c>
      <c r="O680">
        <f t="shared" ca="1" si="141"/>
        <v>6.735448508815961E-2</v>
      </c>
      <c r="P680">
        <f t="shared" si="140"/>
        <v>6.5219135335644079E-2</v>
      </c>
      <c r="Q680" s="7">
        <f t="shared" si="139"/>
        <v>38643.796499999997</v>
      </c>
      <c r="R680">
        <f t="shared" si="135"/>
        <v>4.7829019091419056E-6</v>
      </c>
      <c r="S680">
        <v>1</v>
      </c>
      <c r="T680">
        <f t="shared" si="136"/>
        <v>4.7829019091419056E-6</v>
      </c>
      <c r="AA680">
        <v>51946</v>
      </c>
    </row>
    <row r="681" spans="1:27" x14ac:dyDescent="0.2">
      <c r="A681" s="28" t="s">
        <v>9</v>
      </c>
      <c r="B681" s="115"/>
      <c r="C681" s="33">
        <v>53662.409699999997</v>
      </c>
      <c r="D681" s="33">
        <v>6.6E-3</v>
      </c>
      <c r="E681">
        <f t="shared" si="138"/>
        <v>53241.772842631108</v>
      </c>
      <c r="F681" s="53">
        <f t="shared" si="133"/>
        <v>53241.5</v>
      </c>
      <c r="G681">
        <f t="shared" si="142"/>
        <v>6.3760779994481709E-2</v>
      </c>
      <c r="J681">
        <f>G681</f>
        <v>6.3760779994481709E-2</v>
      </c>
      <c r="O681">
        <f t="shared" ca="1" si="141"/>
        <v>6.735579730771557E-2</v>
      </c>
      <c r="P681">
        <f t="shared" si="140"/>
        <v>6.5220484217456992E-2</v>
      </c>
      <c r="Q681" s="7">
        <f t="shared" si="139"/>
        <v>38643.909699999997</v>
      </c>
      <c r="R681">
        <f t="shared" si="135"/>
        <v>2.1307364185718755E-6</v>
      </c>
      <c r="S681">
        <v>1</v>
      </c>
      <c r="T681">
        <f t="shared" si="136"/>
        <v>2.1307364185718755E-6</v>
      </c>
    </row>
    <row r="682" spans="1:27" x14ac:dyDescent="0.2">
      <c r="A682" s="28" t="s">
        <v>9</v>
      </c>
      <c r="B682" s="114" t="s">
        <v>2212</v>
      </c>
      <c r="C682" s="33">
        <v>53662.529499999997</v>
      </c>
      <c r="D682" s="33">
        <v>6.9999999999999999E-4</v>
      </c>
      <c r="E682">
        <f t="shared" si="138"/>
        <v>53242.285486096393</v>
      </c>
      <c r="F682" s="53">
        <f t="shared" si="133"/>
        <v>53242</v>
      </c>
      <c r="G682">
        <f t="shared" si="142"/>
        <v>6.6715439992549364E-2</v>
      </c>
      <c r="J682">
        <f>G682</f>
        <v>6.6715439992549364E-2</v>
      </c>
      <c r="O682">
        <f t="shared" ca="1" si="141"/>
        <v>6.735710952727153E-2</v>
      </c>
      <c r="P682">
        <f t="shared" si="140"/>
        <v>6.5221833112929353E-2</v>
      </c>
      <c r="Q682" s="7">
        <f t="shared" si="139"/>
        <v>38644.029499999997</v>
      </c>
      <c r="R682">
        <f t="shared" si="135"/>
        <v>2.2308615108482239E-6</v>
      </c>
      <c r="S682">
        <v>1</v>
      </c>
      <c r="T682">
        <f t="shared" si="136"/>
        <v>2.2308615108482239E-6</v>
      </c>
    </row>
    <row r="683" spans="1:27" x14ac:dyDescent="0.2">
      <c r="A683" s="52" t="s">
        <v>4</v>
      </c>
      <c r="B683" s="115" t="s">
        <v>2212</v>
      </c>
      <c r="C683" s="116">
        <v>53669.188999999998</v>
      </c>
      <c r="D683" s="33">
        <v>1E-4</v>
      </c>
      <c r="E683">
        <f t="shared" si="138"/>
        <v>53270.782557524326</v>
      </c>
      <c r="F683" s="53">
        <f t="shared" si="133"/>
        <v>53270.5</v>
      </c>
      <c r="G683">
        <f t="shared" si="142"/>
        <v>6.6031059999659192E-2</v>
      </c>
      <c r="K683">
        <f>G683</f>
        <v>6.6031059999659192E-2</v>
      </c>
      <c r="O683">
        <f t="shared" ca="1" si="141"/>
        <v>6.7431906041961032E-2</v>
      </c>
      <c r="P683">
        <f t="shared" si="140"/>
        <v>6.5298742733945619E-2</v>
      </c>
      <c r="Q683" s="7">
        <f t="shared" si="139"/>
        <v>38650.688999999998</v>
      </c>
      <c r="R683">
        <f t="shared" si="135"/>
        <v>5.3628857766220297E-7</v>
      </c>
      <c r="S683">
        <v>1</v>
      </c>
      <c r="T683">
        <f t="shared" si="136"/>
        <v>5.3628857766220297E-7</v>
      </c>
    </row>
    <row r="684" spans="1:27" x14ac:dyDescent="0.2">
      <c r="A684" s="28" t="s">
        <v>4</v>
      </c>
      <c r="B684" s="115" t="s">
        <v>2212</v>
      </c>
      <c r="C684" s="116">
        <v>53669.188999999998</v>
      </c>
      <c r="D684" s="116">
        <v>1E-4</v>
      </c>
      <c r="E684">
        <f t="shared" si="138"/>
        <v>53270.782557524326</v>
      </c>
      <c r="F684" s="53">
        <f t="shared" si="133"/>
        <v>53270.5</v>
      </c>
      <c r="G684">
        <f t="shared" si="142"/>
        <v>6.6031059999659192E-2</v>
      </c>
      <c r="K684">
        <f>G684</f>
        <v>6.6031059999659192E-2</v>
      </c>
      <c r="O684">
        <f t="shared" ca="1" si="141"/>
        <v>6.7431906041961032E-2</v>
      </c>
      <c r="P684">
        <f t="shared" si="140"/>
        <v>6.5298742733945619E-2</v>
      </c>
      <c r="Q684" s="7">
        <f t="shared" si="139"/>
        <v>38650.688999999998</v>
      </c>
      <c r="R684">
        <f t="shared" si="135"/>
        <v>5.3628857766220297E-7</v>
      </c>
      <c r="S684">
        <v>1</v>
      </c>
      <c r="T684">
        <f t="shared" si="136"/>
        <v>5.3628857766220297E-7</v>
      </c>
    </row>
    <row r="685" spans="1:27" x14ac:dyDescent="0.2">
      <c r="A685" s="52" t="s">
        <v>4</v>
      </c>
      <c r="B685" s="115" t="s">
        <v>2215</v>
      </c>
      <c r="C685" s="116">
        <v>53669.307000000001</v>
      </c>
      <c r="D685" s="33">
        <v>2.9999999999999997E-4</v>
      </c>
      <c r="E685">
        <f t="shared" si="138"/>
        <v>53271.287498500154</v>
      </c>
      <c r="F685" s="53">
        <f t="shared" si="133"/>
        <v>53271</v>
      </c>
      <c r="G685">
        <f t="shared" si="142"/>
        <v>6.7185719999542926E-2</v>
      </c>
      <c r="K685">
        <f>G685</f>
        <v>6.7185719999542926E-2</v>
      </c>
      <c r="O685">
        <f t="shared" ca="1" si="141"/>
        <v>6.7433218261516964E-2</v>
      </c>
      <c r="P685">
        <f t="shared" si="140"/>
        <v>6.5300092421666803E-2</v>
      </c>
      <c r="Q685" s="7">
        <f t="shared" si="139"/>
        <v>38650.807000000001</v>
      </c>
      <c r="R685">
        <f t="shared" si="135"/>
        <v>3.5555913624469735E-6</v>
      </c>
      <c r="S685">
        <v>1</v>
      </c>
      <c r="T685">
        <f t="shared" si="136"/>
        <v>3.5555913624469735E-6</v>
      </c>
    </row>
    <row r="686" spans="1:27" x14ac:dyDescent="0.2">
      <c r="A686" s="28" t="s">
        <v>4</v>
      </c>
      <c r="B686" s="115" t="s">
        <v>2215</v>
      </c>
      <c r="C686" s="116">
        <v>53669.307000000001</v>
      </c>
      <c r="D686" s="116">
        <v>2.9999999999999997E-4</v>
      </c>
      <c r="E686">
        <f t="shared" si="138"/>
        <v>53271.287498500154</v>
      </c>
      <c r="F686" s="53">
        <f t="shared" si="133"/>
        <v>53271</v>
      </c>
      <c r="G686">
        <f t="shared" si="142"/>
        <v>6.7185719999542926E-2</v>
      </c>
      <c r="K686">
        <f>G686</f>
        <v>6.7185719999542926E-2</v>
      </c>
      <c r="O686">
        <f t="shared" ca="1" si="141"/>
        <v>6.7433218261516964E-2</v>
      </c>
      <c r="P686">
        <f t="shared" si="140"/>
        <v>6.5300092421666803E-2</v>
      </c>
      <c r="Q686" s="7">
        <f t="shared" si="139"/>
        <v>38650.807000000001</v>
      </c>
      <c r="R686">
        <f t="shared" si="135"/>
        <v>3.5555913624469735E-6</v>
      </c>
      <c r="S686">
        <v>1</v>
      </c>
      <c r="T686">
        <f t="shared" si="136"/>
        <v>3.5555913624469735E-6</v>
      </c>
      <c r="AA686">
        <v>51986</v>
      </c>
    </row>
    <row r="687" spans="1:27" x14ac:dyDescent="0.2">
      <c r="A687" s="117" t="s">
        <v>144</v>
      </c>
      <c r="B687" s="120" t="s">
        <v>2215</v>
      </c>
      <c r="C687" s="117">
        <v>53735.323799999998</v>
      </c>
      <c r="D687" s="117" t="s">
        <v>145</v>
      </c>
      <c r="E687">
        <f t="shared" si="138"/>
        <v>53553.784001997847</v>
      </c>
      <c r="F687" s="53">
        <f t="shared" si="133"/>
        <v>53553.5</v>
      </c>
      <c r="G687">
        <f t="shared" si="142"/>
        <v>6.6368619998684153E-2</v>
      </c>
      <c r="J687">
        <f>G687</f>
        <v>6.6368619998684153E-2</v>
      </c>
      <c r="O687">
        <f t="shared" ca="1" si="141"/>
        <v>6.8174622310632094E-2</v>
      </c>
      <c r="P687">
        <f t="shared" si="140"/>
        <v>6.6064850063877523E-2</v>
      </c>
      <c r="Q687" s="7">
        <f t="shared" si="139"/>
        <v>38716.823799999998</v>
      </c>
      <c r="R687">
        <f t="shared" si="135"/>
        <v>9.2276173292424418E-8</v>
      </c>
      <c r="S687">
        <v>1</v>
      </c>
      <c r="T687">
        <f t="shared" si="136"/>
        <v>9.2276173292424418E-8</v>
      </c>
    </row>
    <row r="688" spans="1:27" x14ac:dyDescent="0.2">
      <c r="A688" s="28" t="s">
        <v>9</v>
      </c>
      <c r="B688" s="114" t="s">
        <v>2212</v>
      </c>
      <c r="C688" s="33">
        <v>53745.256999999998</v>
      </c>
      <c r="D688" s="33">
        <v>1.6999999999999999E-3</v>
      </c>
      <c r="E688">
        <f t="shared" si="138"/>
        <v>53596.289762176217</v>
      </c>
      <c r="F688" s="53">
        <f t="shared" si="133"/>
        <v>53596</v>
      </c>
      <c r="G688">
        <f t="shared" si="142"/>
        <v>6.77147199967294E-2</v>
      </c>
      <c r="J688">
        <f>G688</f>
        <v>6.77147199967294E-2</v>
      </c>
      <c r="O688">
        <f t="shared" ca="1" si="141"/>
        <v>6.8286160972888338E-2</v>
      </c>
      <c r="P688">
        <f t="shared" si="140"/>
        <v>6.61802794411952E-2</v>
      </c>
      <c r="Q688" s="7">
        <f t="shared" si="139"/>
        <v>38726.756999999998</v>
      </c>
      <c r="R688">
        <f t="shared" si="135"/>
        <v>2.3545078184681041E-6</v>
      </c>
      <c r="S688">
        <v>1</v>
      </c>
      <c r="T688">
        <f t="shared" si="136"/>
        <v>2.3545078184681041E-6</v>
      </c>
      <c r="AA688">
        <v>51946.5</v>
      </c>
    </row>
    <row r="689" spans="1:20" x14ac:dyDescent="0.2">
      <c r="A689" s="33" t="s">
        <v>15</v>
      </c>
      <c r="B689" s="114" t="s">
        <v>2215</v>
      </c>
      <c r="C689" s="33">
        <v>53745.25735</v>
      </c>
      <c r="D689" s="33">
        <v>1.1000000000000001E-3</v>
      </c>
      <c r="E689">
        <f t="shared" si="138"/>
        <v>53596.291259882506</v>
      </c>
      <c r="F689" s="53">
        <f t="shared" si="133"/>
        <v>53596</v>
      </c>
      <c r="G689">
        <f t="shared" si="142"/>
        <v>6.8064719998801593E-2</v>
      </c>
      <c r="K689">
        <f>G689</f>
        <v>6.8064719998801593E-2</v>
      </c>
      <c r="O689">
        <f t="shared" ca="1" si="141"/>
        <v>6.8286160972888338E-2</v>
      </c>
      <c r="P689">
        <f t="shared" si="140"/>
        <v>6.61802794411952E-2</v>
      </c>
      <c r="Q689" s="7">
        <f t="shared" si="139"/>
        <v>38726.75735</v>
      </c>
      <c r="R689">
        <f t="shared" si="135"/>
        <v>3.5511162151518923E-6</v>
      </c>
      <c r="S689">
        <v>1</v>
      </c>
      <c r="T689">
        <f t="shared" si="136"/>
        <v>3.5511162151518923E-6</v>
      </c>
    </row>
    <row r="690" spans="1:20" x14ac:dyDescent="0.2">
      <c r="A690" s="28" t="s">
        <v>9</v>
      </c>
      <c r="B690" s="115"/>
      <c r="C690" s="33">
        <v>53745.373</v>
      </c>
      <c r="D690" s="33">
        <v>1.9E-3</v>
      </c>
      <c r="E690">
        <f t="shared" si="138"/>
        <v>53596.786144830425</v>
      </c>
      <c r="F690" s="53">
        <f t="shared" si="133"/>
        <v>53596.5</v>
      </c>
      <c r="G690">
        <f t="shared" si="142"/>
        <v>6.6869380003481638E-2</v>
      </c>
      <c r="J690">
        <f>G690</f>
        <v>6.6869380003481638E-2</v>
      </c>
      <c r="O690">
        <f t="shared" ca="1" si="141"/>
        <v>6.8287473192444298E-2</v>
      </c>
      <c r="P690">
        <f t="shared" si="140"/>
        <v>6.6181638021226424E-2</v>
      </c>
      <c r="Q690" s="7">
        <f t="shared" si="139"/>
        <v>38726.873</v>
      </c>
      <c r="R690">
        <f t="shared" si="135"/>
        <v>4.7298903415633014E-7</v>
      </c>
      <c r="S690">
        <v>1</v>
      </c>
      <c r="T690">
        <f t="shared" si="136"/>
        <v>4.7298903415633014E-7</v>
      </c>
    </row>
    <row r="691" spans="1:20" x14ac:dyDescent="0.2">
      <c r="A691" s="28" t="s">
        <v>9</v>
      </c>
      <c r="B691" s="114" t="s">
        <v>2212</v>
      </c>
      <c r="C691" s="33">
        <v>53745.491600000001</v>
      </c>
      <c r="D691" s="33">
        <v>2.3999999999999998E-3</v>
      </c>
      <c r="E691">
        <f t="shared" si="138"/>
        <v>53597.293653302739</v>
      </c>
      <c r="F691" s="53">
        <f t="shared" si="133"/>
        <v>53597</v>
      </c>
      <c r="G691">
        <f t="shared" si="142"/>
        <v>6.8624040002760012E-2</v>
      </c>
      <c r="J691">
        <f>G691</f>
        <v>6.8624040002760012E-2</v>
      </c>
      <c r="O691">
        <f t="shared" ca="1" si="141"/>
        <v>6.8288785412000258E-2</v>
      </c>
      <c r="P691">
        <f t="shared" si="140"/>
        <v>6.6182996614917083E-2</v>
      </c>
      <c r="Q691" s="7">
        <f t="shared" si="139"/>
        <v>38726.991600000001</v>
      </c>
      <c r="R691">
        <f t="shared" si="135"/>
        <v>5.9586928213316807E-6</v>
      </c>
      <c r="S691">
        <v>1</v>
      </c>
      <c r="T691">
        <f t="shared" si="136"/>
        <v>5.9586928213316807E-6</v>
      </c>
    </row>
    <row r="692" spans="1:20" x14ac:dyDescent="0.2">
      <c r="A692" s="117" t="s">
        <v>12</v>
      </c>
      <c r="B692" s="118" t="s">
        <v>2212</v>
      </c>
      <c r="C692" s="119">
        <v>53930.459199999998</v>
      </c>
      <c r="D692" s="119">
        <v>1E-4</v>
      </c>
      <c r="E692">
        <f t="shared" si="138"/>
        <v>54388.799758723784</v>
      </c>
      <c r="F692" s="53">
        <f t="shared" si="133"/>
        <v>54388.5</v>
      </c>
      <c r="G692">
        <f t="shared" si="142"/>
        <v>7.0050819995230995E-2</v>
      </c>
      <c r="K692">
        <f t="shared" ref="K692:K736" si="143">G692</f>
        <v>7.0050819995230995E-2</v>
      </c>
      <c r="O692">
        <f t="shared" ca="1" si="141"/>
        <v>7.0366028969078509E-2</v>
      </c>
      <c r="P692">
        <f t="shared" si="140"/>
        <v>6.8350775787002285E-2</v>
      </c>
      <c r="Q692" s="7">
        <f t="shared" si="139"/>
        <v>38911.959199999998</v>
      </c>
      <c r="R692">
        <f t="shared" si="135"/>
        <v>2.890150309931981E-6</v>
      </c>
      <c r="S692">
        <v>1</v>
      </c>
      <c r="T692">
        <f t="shared" si="136"/>
        <v>2.890150309931981E-6</v>
      </c>
    </row>
    <row r="693" spans="1:20" x14ac:dyDescent="0.2">
      <c r="A693" s="117" t="s">
        <v>12</v>
      </c>
      <c r="B693" s="118" t="s">
        <v>2215</v>
      </c>
      <c r="C693" s="119">
        <v>53943.429400000001</v>
      </c>
      <c r="D693" s="119">
        <v>1E-4</v>
      </c>
      <c r="E693">
        <f t="shared" si="138"/>
        <v>54444.301330288399</v>
      </c>
      <c r="F693" s="53">
        <f t="shared" si="133"/>
        <v>54444</v>
      </c>
      <c r="G693">
        <f t="shared" si="142"/>
        <v>7.0418080002127681E-2</v>
      </c>
      <c r="K693">
        <f t="shared" si="143"/>
        <v>7.0418080002127681E-2</v>
      </c>
      <c r="O693">
        <f t="shared" ca="1" si="141"/>
        <v>7.0511685339789631E-2</v>
      </c>
      <c r="P693">
        <f t="shared" si="140"/>
        <v>6.8504064739001919E-2</v>
      </c>
      <c r="Q693" s="7">
        <f t="shared" si="139"/>
        <v>38924.929400000001</v>
      </c>
      <c r="R693">
        <f t="shared" si="135"/>
        <v>3.663454427478381E-6</v>
      </c>
      <c r="S693">
        <v>1</v>
      </c>
      <c r="T693">
        <f t="shared" si="136"/>
        <v>3.663454427478381E-6</v>
      </c>
    </row>
    <row r="694" spans="1:20" x14ac:dyDescent="0.2">
      <c r="A694" s="117" t="s">
        <v>12</v>
      </c>
      <c r="B694" s="118" t="s">
        <v>2212</v>
      </c>
      <c r="C694" s="119">
        <v>53943.546000000002</v>
      </c>
      <c r="D694" s="119">
        <v>1E-4</v>
      </c>
      <c r="E694">
        <f t="shared" si="138"/>
        <v>54444.800280439093</v>
      </c>
      <c r="F694" s="53">
        <f t="shared" si="133"/>
        <v>54444.5</v>
      </c>
      <c r="G694">
        <f t="shared" si="142"/>
        <v>7.0172740000998601E-2</v>
      </c>
      <c r="K694">
        <f t="shared" si="143"/>
        <v>7.0172740000998601E-2</v>
      </c>
      <c r="O694">
        <f t="shared" ca="1" si="141"/>
        <v>7.0512997559345592E-2</v>
      </c>
      <c r="P694">
        <f t="shared" si="140"/>
        <v>6.8505446485481347E-2</v>
      </c>
      <c r="Q694" s="7">
        <f t="shared" si="139"/>
        <v>38925.046000000002</v>
      </c>
      <c r="R694">
        <f t="shared" si="135"/>
        <v>2.7798676668858843E-6</v>
      </c>
      <c r="S694">
        <v>1</v>
      </c>
      <c r="T694">
        <f t="shared" si="136"/>
        <v>2.7798676668858843E-6</v>
      </c>
    </row>
    <row r="695" spans="1:20" x14ac:dyDescent="0.2">
      <c r="A695" s="117" t="s">
        <v>12</v>
      </c>
      <c r="B695" s="118" t="s">
        <v>2212</v>
      </c>
      <c r="C695" s="119">
        <v>53947.518799999998</v>
      </c>
      <c r="D695" s="119">
        <v>1E-4</v>
      </c>
      <c r="E695">
        <f t="shared" si="138"/>
        <v>54461.800530513232</v>
      </c>
      <c r="F695" s="53">
        <f t="shared" si="133"/>
        <v>54461.5</v>
      </c>
      <c r="G695">
        <f t="shared" si="142"/>
        <v>7.0231179997790605E-2</v>
      </c>
      <c r="K695">
        <f t="shared" si="143"/>
        <v>7.0231179997790605E-2</v>
      </c>
      <c r="O695">
        <f t="shared" ca="1" si="141"/>
        <v>7.0557613024248095E-2</v>
      </c>
      <c r="P695">
        <f t="shared" si="140"/>
        <v>6.8552433993162451E-2</v>
      </c>
      <c r="Q695" s="7">
        <f t="shared" si="139"/>
        <v>38929.018799999998</v>
      </c>
      <c r="R695">
        <f t="shared" si="135"/>
        <v>2.8181881480549896E-6</v>
      </c>
      <c r="S695">
        <v>1</v>
      </c>
      <c r="T695">
        <f t="shared" si="136"/>
        <v>2.8181881480549896E-6</v>
      </c>
    </row>
    <row r="696" spans="1:20" x14ac:dyDescent="0.2">
      <c r="A696" s="28" t="s">
        <v>10</v>
      </c>
      <c r="B696" s="115" t="s">
        <v>2212</v>
      </c>
      <c r="C696" s="116">
        <v>53985.377399999998</v>
      </c>
      <c r="D696" s="33">
        <v>1E-4</v>
      </c>
      <c r="E696">
        <f t="shared" si="138"/>
        <v>54623.803568032745</v>
      </c>
      <c r="F696" s="53">
        <f t="shared" si="133"/>
        <v>54623.5</v>
      </c>
      <c r="G696">
        <f t="shared" si="142"/>
        <v>7.0941019999736454E-2</v>
      </c>
      <c r="K696">
        <f t="shared" si="143"/>
        <v>7.0941019999736454E-2</v>
      </c>
      <c r="O696">
        <f t="shared" ca="1" si="141"/>
        <v>7.0982772160377794E-2</v>
      </c>
      <c r="P696">
        <f t="shared" si="140"/>
        <v>6.9000989495834414E-2</v>
      </c>
      <c r="Q696" s="7">
        <f t="shared" si="139"/>
        <v>38966.877399999998</v>
      </c>
      <c r="R696">
        <f t="shared" si="135"/>
        <v>3.7637183560704051E-6</v>
      </c>
      <c r="S696">
        <v>1</v>
      </c>
      <c r="T696">
        <f t="shared" si="136"/>
        <v>3.7637183560704051E-6</v>
      </c>
    </row>
    <row r="697" spans="1:20" x14ac:dyDescent="0.2">
      <c r="A697" s="28" t="s">
        <v>11</v>
      </c>
      <c r="B697" s="115" t="s">
        <v>2215</v>
      </c>
      <c r="C697" s="116">
        <v>53987.3632</v>
      </c>
      <c r="D697" s="116">
        <v>1E-4</v>
      </c>
      <c r="E697">
        <f t="shared" si="138"/>
        <v>54632.301125573344</v>
      </c>
      <c r="F697" s="53">
        <f t="shared" si="133"/>
        <v>54632</v>
      </c>
      <c r="G697">
        <f t="shared" si="142"/>
        <v>7.0370239998737816E-2</v>
      </c>
      <c r="K697">
        <f t="shared" si="143"/>
        <v>7.0370239998737816E-2</v>
      </c>
      <c r="O697">
        <f t="shared" ca="1" si="141"/>
        <v>7.1005079892829059E-2</v>
      </c>
      <c r="P697">
        <f t="shared" si="140"/>
        <v>6.9024564407370814E-2</v>
      </c>
      <c r="Q697" s="7">
        <f t="shared" si="139"/>
        <v>38968.8632</v>
      </c>
      <c r="R697">
        <f t="shared" si="135"/>
        <v>1.8108427972009294E-6</v>
      </c>
      <c r="S697">
        <v>1</v>
      </c>
      <c r="T697">
        <f t="shared" si="136"/>
        <v>1.8108427972009294E-6</v>
      </c>
    </row>
    <row r="698" spans="1:20" x14ac:dyDescent="0.2">
      <c r="A698" s="160" t="s">
        <v>1761</v>
      </c>
      <c r="B698" s="161" t="s">
        <v>2212</v>
      </c>
      <c r="C698" s="160">
        <v>54018.094599999997</v>
      </c>
      <c r="D698" s="160" t="s">
        <v>18</v>
      </c>
      <c r="E698">
        <f t="shared" si="138"/>
        <v>54763.805728153115</v>
      </c>
      <c r="F698" s="53">
        <f t="shared" si="133"/>
        <v>54763.5</v>
      </c>
      <c r="G698">
        <f t="shared" si="142"/>
        <v>7.144581999455113E-2</v>
      </c>
      <c r="K698">
        <f t="shared" si="143"/>
        <v>7.144581999455113E-2</v>
      </c>
      <c r="O698">
        <f t="shared" ca="1" si="141"/>
        <v>7.1350193636045472E-2</v>
      </c>
      <c r="P698">
        <f t="shared" si="140"/>
        <v>6.9389785097839662E-2</v>
      </c>
      <c r="Q698" s="7">
        <f t="shared" si="139"/>
        <v>38999.594599999997</v>
      </c>
      <c r="R698">
        <f t="shared" si="135"/>
        <v>4.2272794964953333E-6</v>
      </c>
      <c r="S698">
        <v>1</v>
      </c>
      <c r="T698">
        <f t="shared" si="136"/>
        <v>4.2272794964953333E-6</v>
      </c>
    </row>
    <row r="699" spans="1:20" x14ac:dyDescent="0.2">
      <c r="A699" s="160" t="s">
        <v>1761</v>
      </c>
      <c r="B699" s="161" t="s">
        <v>2215</v>
      </c>
      <c r="C699" s="160">
        <v>54018.211000000003</v>
      </c>
      <c r="D699" s="160" t="s">
        <v>18</v>
      </c>
      <c r="E699">
        <f t="shared" si="138"/>
        <v>54764.303822471666</v>
      </c>
      <c r="F699" s="53">
        <f t="shared" si="133"/>
        <v>54764</v>
      </c>
      <c r="G699">
        <f t="shared" si="142"/>
        <v>7.1000480005750433E-2</v>
      </c>
      <c r="K699">
        <f t="shared" si="143"/>
        <v>7.1000480005750433E-2</v>
      </c>
      <c r="O699">
        <f t="shared" ca="1" si="141"/>
        <v>7.1351505855601433E-2</v>
      </c>
      <c r="P699">
        <f t="shared" si="140"/>
        <v>6.9391175572715583E-2</v>
      </c>
      <c r="Q699" s="7">
        <f t="shared" si="139"/>
        <v>38999.711000000003</v>
      </c>
      <c r="R699">
        <f t="shared" si="135"/>
        <v>2.5898607581856198E-6</v>
      </c>
      <c r="S699">
        <v>1</v>
      </c>
      <c r="T699">
        <f t="shared" si="136"/>
        <v>2.5898607581856198E-6</v>
      </c>
    </row>
    <row r="700" spans="1:20" x14ac:dyDescent="0.2">
      <c r="A700" s="28" t="s">
        <v>10</v>
      </c>
      <c r="B700" s="115" t="s">
        <v>2215</v>
      </c>
      <c r="C700" s="116">
        <v>54019.3796</v>
      </c>
      <c r="D700" s="33">
        <v>1E-4</v>
      </c>
      <c r="E700">
        <f t="shared" si="138"/>
        <v>54769.304449796633</v>
      </c>
      <c r="F700" s="53">
        <f t="shared" si="133"/>
        <v>54769</v>
      </c>
      <c r="G700">
        <f t="shared" si="142"/>
        <v>7.1147080001537688E-2</v>
      </c>
      <c r="K700">
        <f t="shared" si="143"/>
        <v>7.1147080001537688E-2</v>
      </c>
      <c r="O700">
        <f t="shared" ca="1" si="141"/>
        <v>7.1364628051160978E-2</v>
      </c>
      <c r="P700">
        <f t="shared" si="140"/>
        <v>6.9405081072745164E-2</v>
      </c>
      <c r="Q700" s="7">
        <f t="shared" si="139"/>
        <v>39000.8796</v>
      </c>
      <c r="R700">
        <f t="shared" si="135"/>
        <v>3.0345602679142997E-6</v>
      </c>
      <c r="S700">
        <v>1</v>
      </c>
      <c r="T700">
        <f t="shared" si="136"/>
        <v>3.0345602679142997E-6</v>
      </c>
    </row>
    <row r="701" spans="1:20" x14ac:dyDescent="0.2">
      <c r="A701" s="28" t="s">
        <v>11</v>
      </c>
      <c r="B701" s="115" t="s">
        <v>2212</v>
      </c>
      <c r="C701" s="116">
        <v>54055.485800000002</v>
      </c>
      <c r="D701" s="116">
        <v>2.0000000000000001E-4</v>
      </c>
      <c r="E701">
        <f t="shared" si="138"/>
        <v>54923.808685909091</v>
      </c>
      <c r="F701" s="53">
        <f t="shared" si="133"/>
        <v>54923.5</v>
      </c>
      <c r="G701">
        <f t="shared" si="142"/>
        <v>7.213702000444755E-2</v>
      </c>
      <c r="K701">
        <f t="shared" si="143"/>
        <v>7.213702000444755E-2</v>
      </c>
      <c r="O701">
        <f t="shared" ca="1" si="141"/>
        <v>7.1770103893951387E-2</v>
      </c>
      <c r="P701">
        <f t="shared" si="140"/>
        <v>6.9835434237093291E-2</v>
      </c>
      <c r="Q701" s="7">
        <f t="shared" si="139"/>
        <v>39036.985800000002</v>
      </c>
      <c r="R701">
        <f t="shared" si="135"/>
        <v>5.2972970444876902E-6</v>
      </c>
      <c r="S701">
        <v>1</v>
      </c>
      <c r="T701">
        <f t="shared" si="136"/>
        <v>5.2972970444876902E-6</v>
      </c>
    </row>
    <row r="702" spans="1:20" x14ac:dyDescent="0.2">
      <c r="A702" s="26" t="s">
        <v>13</v>
      </c>
      <c r="B702" s="115" t="s">
        <v>2215</v>
      </c>
      <c r="C702" s="116">
        <v>54086.4499</v>
      </c>
      <c r="D702" s="116">
        <v>1E-4</v>
      </c>
      <c r="E702">
        <f t="shared" si="138"/>
        <v>55056.309049209834</v>
      </c>
      <c r="F702" s="53">
        <f t="shared" si="133"/>
        <v>55056</v>
      </c>
      <c r="G702">
        <f t="shared" si="142"/>
        <v>7.2221920003357809E-2</v>
      </c>
      <c r="K702">
        <f t="shared" si="143"/>
        <v>7.2221920003357809E-2</v>
      </c>
      <c r="O702">
        <f t="shared" ca="1" si="141"/>
        <v>7.2117842076279692E-2</v>
      </c>
      <c r="P702">
        <f t="shared" si="140"/>
        <v>7.0205546209617026E-2</v>
      </c>
      <c r="Q702" s="7">
        <f t="shared" si="139"/>
        <v>39067.9499</v>
      </c>
      <c r="R702">
        <f t="shared" si="135"/>
        <v>4.0657632760845986E-6</v>
      </c>
      <c r="S702">
        <v>1</v>
      </c>
      <c r="T702">
        <f t="shared" si="136"/>
        <v>4.0657632760845986E-6</v>
      </c>
    </row>
    <row r="703" spans="1:20" x14ac:dyDescent="0.2">
      <c r="A703" s="117" t="s">
        <v>146</v>
      </c>
      <c r="B703" s="120" t="s">
        <v>2215</v>
      </c>
      <c r="C703" s="117">
        <v>54314.534699999997</v>
      </c>
      <c r="D703" s="117">
        <v>4.0000000000000002E-4</v>
      </c>
      <c r="E703">
        <f t="shared" si="138"/>
        <v>56032.3205871967</v>
      </c>
      <c r="F703" s="53">
        <f t="shared" si="133"/>
        <v>56032</v>
      </c>
      <c r="G703">
        <f t="shared" si="142"/>
        <v>7.4918239995895419E-2</v>
      </c>
      <c r="K703">
        <f t="shared" si="143"/>
        <v>7.4918239995895419E-2</v>
      </c>
      <c r="O703">
        <f t="shared" ca="1" si="141"/>
        <v>7.4679294649505706E-2</v>
      </c>
      <c r="P703">
        <f t="shared" si="140"/>
        <v>7.2961361201183322E-2</v>
      </c>
      <c r="Q703" s="7">
        <f t="shared" si="139"/>
        <v>39296.034699999997</v>
      </c>
      <c r="R703">
        <f t="shared" si="135"/>
        <v>3.8293746171938688E-6</v>
      </c>
      <c r="S703">
        <v>1</v>
      </c>
      <c r="T703">
        <f t="shared" si="136"/>
        <v>3.8293746171938688E-6</v>
      </c>
    </row>
    <row r="704" spans="1:20" x14ac:dyDescent="0.2">
      <c r="A704" s="160" t="s">
        <v>1788</v>
      </c>
      <c r="B704" s="161" t="s">
        <v>2212</v>
      </c>
      <c r="C704" s="160">
        <v>54366.298199999997</v>
      </c>
      <c r="D704" s="160" t="s">
        <v>18</v>
      </c>
      <c r="E704">
        <f t="shared" si="138"/>
        <v>56253.824927891852</v>
      </c>
      <c r="F704" s="53">
        <f t="shared" si="133"/>
        <v>56253.5</v>
      </c>
      <c r="G704">
        <f t="shared" si="142"/>
        <v>7.5932619998638984E-2</v>
      </c>
      <c r="K704">
        <f t="shared" si="143"/>
        <v>7.5932619998638984E-2</v>
      </c>
      <c r="O704">
        <f t="shared" ca="1" si="141"/>
        <v>7.5260607912794181E-2</v>
      </c>
      <c r="P704">
        <f t="shared" si="140"/>
        <v>7.3594030620417916E-2</v>
      </c>
      <c r="Q704" s="7">
        <f t="shared" si="139"/>
        <v>39347.798199999997</v>
      </c>
      <c r="R704">
        <f t="shared" si="135"/>
        <v>5.4690002799283993E-6</v>
      </c>
      <c r="S704">
        <v>1</v>
      </c>
      <c r="T704">
        <f t="shared" si="136"/>
        <v>5.4690002799283993E-6</v>
      </c>
    </row>
    <row r="705" spans="1:20" x14ac:dyDescent="0.2">
      <c r="A705" s="160" t="s">
        <v>1788</v>
      </c>
      <c r="B705" s="161" t="s">
        <v>2215</v>
      </c>
      <c r="C705" s="160">
        <v>54366.414400000001</v>
      </c>
      <c r="D705" s="160" t="s">
        <v>18</v>
      </c>
      <c r="E705">
        <f t="shared" si="138"/>
        <v>56254.322166378231</v>
      </c>
      <c r="F705" s="53">
        <f t="shared" si="133"/>
        <v>56254</v>
      </c>
      <c r="G705">
        <f t="shared" si="142"/>
        <v>7.5287280000338797E-2</v>
      </c>
      <c r="K705">
        <f t="shared" si="143"/>
        <v>7.5287280000338797E-2</v>
      </c>
      <c r="O705">
        <f t="shared" ca="1" si="141"/>
        <v>7.5261920132350141E-2</v>
      </c>
      <c r="P705">
        <f t="shared" si="140"/>
        <v>7.3595461800491785E-2</v>
      </c>
      <c r="Q705" s="7">
        <f t="shared" si="139"/>
        <v>39347.914400000001</v>
      </c>
      <c r="R705">
        <f t="shared" si="135"/>
        <v>2.862248821333583E-6</v>
      </c>
      <c r="S705">
        <v>1</v>
      </c>
      <c r="T705">
        <f t="shared" si="136"/>
        <v>2.862248821333583E-6</v>
      </c>
    </row>
    <row r="706" spans="1:20" x14ac:dyDescent="0.2">
      <c r="A706" s="160" t="s">
        <v>1788</v>
      </c>
      <c r="B706" s="161" t="s">
        <v>2212</v>
      </c>
      <c r="C706" s="160">
        <v>54366.531900000002</v>
      </c>
      <c r="D706" s="160" t="s">
        <v>18</v>
      </c>
      <c r="E706">
        <f t="shared" si="138"/>
        <v>56254.824967773646</v>
      </c>
      <c r="F706" s="53">
        <f t="shared" si="133"/>
        <v>56254.5</v>
      </c>
      <c r="G706">
        <f t="shared" si="142"/>
        <v>7.5941939998301677E-2</v>
      </c>
      <c r="K706">
        <f t="shared" si="143"/>
        <v>7.5941939998301677E-2</v>
      </c>
      <c r="O706">
        <f t="shared" ca="1" si="141"/>
        <v>7.5263232351906101E-2</v>
      </c>
      <c r="P706">
        <f t="shared" si="140"/>
        <v>7.3596892994225116E-2</v>
      </c>
      <c r="Q706" s="7">
        <f t="shared" si="139"/>
        <v>39348.031900000002</v>
      </c>
      <c r="R706">
        <f t="shared" si="135"/>
        <v>5.4992454513284561E-6</v>
      </c>
      <c r="S706">
        <v>1</v>
      </c>
      <c r="T706">
        <f t="shared" si="136"/>
        <v>5.4992454513284561E-6</v>
      </c>
    </row>
    <row r="707" spans="1:20" x14ac:dyDescent="0.2">
      <c r="A707" s="160" t="s">
        <v>1801</v>
      </c>
      <c r="B707" s="161" t="s">
        <v>2212</v>
      </c>
      <c r="C707" s="160">
        <v>54401.118799999997</v>
      </c>
      <c r="D707" s="160" t="s">
        <v>18</v>
      </c>
      <c r="E707">
        <f t="shared" si="138"/>
        <v>56402.827874864313</v>
      </c>
      <c r="F707" s="53">
        <f t="shared" si="133"/>
        <v>56402.5</v>
      </c>
      <c r="G707">
        <f t="shared" si="142"/>
        <v>7.6621299995167647E-2</v>
      </c>
      <c r="K707">
        <f t="shared" si="143"/>
        <v>7.6621299995167647E-2</v>
      </c>
      <c r="O707">
        <f t="shared" ca="1" si="141"/>
        <v>7.5651649340469057E-2</v>
      </c>
      <c r="P707">
        <f t="shared" si="140"/>
        <v>7.4021126754620428E-2</v>
      </c>
      <c r="Q707" s="7">
        <f t="shared" si="139"/>
        <v>39382.618799999997</v>
      </c>
      <c r="R707">
        <f t="shared" si="135"/>
        <v>6.7609008808578222E-6</v>
      </c>
      <c r="S707">
        <v>1</v>
      </c>
      <c r="T707">
        <f t="shared" si="136"/>
        <v>6.7609008808578222E-6</v>
      </c>
    </row>
    <row r="708" spans="1:20" x14ac:dyDescent="0.2">
      <c r="A708" s="160" t="s">
        <v>1801</v>
      </c>
      <c r="B708" s="161" t="s">
        <v>2215</v>
      </c>
      <c r="C708" s="160">
        <v>54401.234400000001</v>
      </c>
      <c r="D708" s="160" t="s">
        <v>18</v>
      </c>
      <c r="E708">
        <f t="shared" si="138"/>
        <v>56403.322545854207</v>
      </c>
      <c r="F708" s="53">
        <f t="shared" si="133"/>
        <v>56403</v>
      </c>
      <c r="G708">
        <f t="shared" si="142"/>
        <v>7.5375960004748777E-2</v>
      </c>
      <c r="K708">
        <f t="shared" si="143"/>
        <v>7.5375960004748777E-2</v>
      </c>
      <c r="O708">
        <f t="shared" ca="1" si="141"/>
        <v>7.5652961560025017E-2</v>
      </c>
      <c r="P708">
        <f t="shared" si="140"/>
        <v>7.4022562005214093E-2</v>
      </c>
      <c r="Q708" s="7">
        <f t="shared" si="139"/>
        <v>39382.734400000001</v>
      </c>
      <c r="R708">
        <f t="shared" si="135"/>
        <v>1.8316861451444829E-6</v>
      </c>
      <c r="S708">
        <v>1</v>
      </c>
      <c r="T708">
        <f t="shared" si="136"/>
        <v>1.8316861451444829E-6</v>
      </c>
    </row>
    <row r="709" spans="1:20" x14ac:dyDescent="0.2">
      <c r="A709" s="117" t="s">
        <v>122</v>
      </c>
      <c r="B709" s="120" t="s">
        <v>2212</v>
      </c>
      <c r="C709" s="117">
        <v>54405.559000000001</v>
      </c>
      <c r="D709" s="33"/>
      <c r="E709">
        <f t="shared" si="138"/>
        <v>56421.828204702048</v>
      </c>
      <c r="F709" s="53">
        <f t="shared" si="133"/>
        <v>56421.5</v>
      </c>
      <c r="G709">
        <f t="shared" si="142"/>
        <v>7.6698379998560995E-2</v>
      </c>
      <c r="K709">
        <f t="shared" si="143"/>
        <v>7.6698379998560995E-2</v>
      </c>
      <c r="O709">
        <f t="shared" ca="1" si="141"/>
        <v>7.5701513683595401E-2</v>
      </c>
      <c r="P709">
        <f t="shared" si="140"/>
        <v>7.4075675879781727E-2</v>
      </c>
      <c r="Q709" s="7">
        <f t="shared" si="139"/>
        <v>39387.059000000001</v>
      </c>
      <c r="R709">
        <f t="shared" si="135"/>
        <v>6.8785768946617351E-6</v>
      </c>
      <c r="S709">
        <v>1</v>
      </c>
      <c r="T709">
        <f t="shared" si="136"/>
        <v>6.8785768946617351E-6</v>
      </c>
    </row>
    <row r="710" spans="1:20" x14ac:dyDescent="0.2">
      <c r="A710" s="160" t="s">
        <v>1801</v>
      </c>
      <c r="B710" s="161" t="s">
        <v>2215</v>
      </c>
      <c r="C710" s="160">
        <v>54422.031900000002</v>
      </c>
      <c r="D710" s="160" t="s">
        <v>18</v>
      </c>
      <c r="E710">
        <f t="shared" si="138"/>
        <v>56492.318392843059</v>
      </c>
      <c r="F710" s="53">
        <f t="shared" si="133"/>
        <v>56492</v>
      </c>
      <c r="G710">
        <f t="shared" si="142"/>
        <v>7.4405439998372458E-2</v>
      </c>
      <c r="K710">
        <f t="shared" si="143"/>
        <v>7.4405439998372458E-2</v>
      </c>
      <c r="O710">
        <f t="shared" ca="1" si="141"/>
        <v>7.5886536640985186E-2</v>
      </c>
      <c r="P710">
        <f t="shared" si="140"/>
        <v>7.4278254219781806E-2</v>
      </c>
      <c r="Q710" s="7">
        <f t="shared" si="139"/>
        <v>39403.531900000002</v>
      </c>
      <c r="R710">
        <f t="shared" si="135"/>
        <v>1.6176222275710396E-8</v>
      </c>
      <c r="S710">
        <v>1</v>
      </c>
      <c r="T710">
        <f t="shared" si="136"/>
        <v>1.6176222275710396E-8</v>
      </c>
    </row>
    <row r="711" spans="1:20" x14ac:dyDescent="0.2">
      <c r="A711" s="160" t="s">
        <v>1801</v>
      </c>
      <c r="B711" s="161" t="s">
        <v>2212</v>
      </c>
      <c r="C711" s="160">
        <v>54428.928200000002</v>
      </c>
      <c r="D711" s="160" t="s">
        <v>18</v>
      </c>
      <c r="E711">
        <f t="shared" si="138"/>
        <v>56521.828769551284</v>
      </c>
      <c r="F711" s="53">
        <f t="shared" si="133"/>
        <v>56521.5</v>
      </c>
      <c r="G711">
        <f t="shared" si="142"/>
        <v>7.6830379999591969E-2</v>
      </c>
      <c r="K711">
        <f t="shared" si="143"/>
        <v>7.6830379999591969E-2</v>
      </c>
      <c r="O711">
        <f t="shared" ca="1" si="141"/>
        <v>7.596395759478658E-2</v>
      </c>
      <c r="P711">
        <f t="shared" si="140"/>
        <v>7.4363101633730583E-2</v>
      </c>
      <c r="Q711" s="7">
        <f t="shared" si="139"/>
        <v>39410.428200000002</v>
      </c>
      <c r="R711">
        <f t="shared" si="135"/>
        <v>6.0874625346476325E-6</v>
      </c>
      <c r="S711">
        <v>1</v>
      </c>
      <c r="T711">
        <f t="shared" si="136"/>
        <v>6.0874625346476325E-6</v>
      </c>
    </row>
    <row r="712" spans="1:20" x14ac:dyDescent="0.2">
      <c r="A712" s="160" t="s">
        <v>1801</v>
      </c>
      <c r="B712" s="161" t="s">
        <v>2215</v>
      </c>
      <c r="C712" s="160">
        <v>54429.0432</v>
      </c>
      <c r="D712" s="160" t="s">
        <v>18</v>
      </c>
      <c r="E712">
        <f t="shared" si="138"/>
        <v>56522.320873044657</v>
      </c>
      <c r="F712" s="53">
        <f t="shared" si="133"/>
        <v>56522</v>
      </c>
      <c r="G712">
        <f t="shared" si="142"/>
        <v>7.4985040002502501E-2</v>
      </c>
      <c r="K712">
        <f t="shared" si="143"/>
        <v>7.4985040002502501E-2</v>
      </c>
      <c r="O712">
        <f t="shared" ca="1" si="141"/>
        <v>7.596526981434254E-2</v>
      </c>
      <c r="P712">
        <f t="shared" si="140"/>
        <v>7.4364540135276297E-2</v>
      </c>
      <c r="Q712" s="7">
        <f t="shared" si="139"/>
        <v>39410.5432</v>
      </c>
      <c r="R712">
        <f t="shared" si="135"/>
        <v>3.8502008522773691E-7</v>
      </c>
      <c r="S712">
        <v>1</v>
      </c>
      <c r="T712">
        <f t="shared" si="136"/>
        <v>3.8502008522773691E-7</v>
      </c>
    </row>
    <row r="713" spans="1:20" x14ac:dyDescent="0.2">
      <c r="A713" s="186" t="s">
        <v>1030</v>
      </c>
      <c r="B713" s="187" t="s">
        <v>2212</v>
      </c>
      <c r="C713" s="188">
        <v>54437.340400000001</v>
      </c>
      <c r="D713" s="188">
        <v>1E-4</v>
      </c>
      <c r="E713">
        <f t="shared" si="138"/>
        <v>56557.825926134501</v>
      </c>
      <c r="F713" s="53">
        <f t="shared" si="133"/>
        <v>56557.5</v>
      </c>
      <c r="G713">
        <f t="shared" si="142"/>
        <v>7.6165899998159148E-2</v>
      </c>
      <c r="K713">
        <f t="shared" si="143"/>
        <v>7.6165899998159148E-2</v>
      </c>
      <c r="O713">
        <f t="shared" ca="1" si="141"/>
        <v>7.6058437402815399E-2</v>
      </c>
      <c r="P713">
        <f t="shared" si="140"/>
        <v>7.4466708658608008E-2</v>
      </c>
      <c r="Q713" s="7">
        <f t="shared" si="139"/>
        <v>39418.840400000001</v>
      </c>
      <c r="R713">
        <f t="shared" si="135"/>
        <v>2.887251208405597E-6</v>
      </c>
      <c r="S713">
        <v>1</v>
      </c>
      <c r="T713">
        <f t="shared" si="136"/>
        <v>2.887251208405597E-6</v>
      </c>
    </row>
    <row r="714" spans="1:20" x14ac:dyDescent="0.2">
      <c r="A714" s="196" t="s">
        <v>384</v>
      </c>
      <c r="B714" s="210" t="s">
        <v>385</v>
      </c>
      <c r="C714" s="195">
        <v>54441.660100000001</v>
      </c>
      <c r="D714" s="195">
        <v>6.0000000000000002E-5</v>
      </c>
      <c r="E714">
        <f t="shared" si="138"/>
        <v>56576.310617094365</v>
      </c>
      <c r="F714" s="53">
        <f t="shared" si="133"/>
        <v>56576</v>
      </c>
      <c r="G714">
        <f t="shared" si="142"/>
        <v>7.2588319999340456E-2</v>
      </c>
      <c r="K714">
        <f t="shared" si="143"/>
        <v>7.2588319999340456E-2</v>
      </c>
      <c r="O714">
        <f t="shared" ca="1" si="141"/>
        <v>7.6106989526385782E-2</v>
      </c>
      <c r="P714">
        <f t="shared" si="140"/>
        <v>7.4519978701809264E-2</v>
      </c>
      <c r="Q714" s="7">
        <f t="shared" si="139"/>
        <v>39423.160100000001</v>
      </c>
      <c r="R714">
        <f t="shared" si="135"/>
        <v>3.7313053428234794E-6</v>
      </c>
      <c r="S714">
        <v>1</v>
      </c>
      <c r="T714">
        <f t="shared" si="136"/>
        <v>3.7313053428234794E-6</v>
      </c>
    </row>
    <row r="715" spans="1:20" x14ac:dyDescent="0.2">
      <c r="A715" s="26" t="s">
        <v>14</v>
      </c>
      <c r="B715" s="115" t="s">
        <v>2215</v>
      </c>
      <c r="C715" s="116">
        <v>54441.663200000003</v>
      </c>
      <c r="D715" s="116">
        <v>1E-4</v>
      </c>
      <c r="E715">
        <f t="shared" si="138"/>
        <v>56576.323882492885</v>
      </c>
      <c r="F715" s="53">
        <f t="shared" ref="F715:F778" si="144">+ROUND(2*E715,0)/2-0.5</f>
        <v>56576</v>
      </c>
      <c r="G715">
        <f t="shared" si="142"/>
        <v>7.5688320001063403E-2</v>
      </c>
      <c r="K715">
        <f t="shared" si="143"/>
        <v>7.5688320001063403E-2</v>
      </c>
      <c r="O715">
        <f t="shared" ca="1" si="141"/>
        <v>7.6106989526385782E-2</v>
      </c>
      <c r="P715">
        <f t="shared" si="140"/>
        <v>7.4519978701809264E-2</v>
      </c>
      <c r="Q715" s="7">
        <f t="shared" si="139"/>
        <v>39423.163200000003</v>
      </c>
      <c r="R715">
        <f t="shared" si="135"/>
        <v>1.3650213915428489E-6</v>
      </c>
      <c r="S715">
        <v>1</v>
      </c>
      <c r="T715">
        <f t="shared" si="136"/>
        <v>1.3650213915428489E-6</v>
      </c>
    </row>
    <row r="716" spans="1:20" x14ac:dyDescent="0.2">
      <c r="A716" s="117" t="s">
        <v>146</v>
      </c>
      <c r="B716" s="120" t="s">
        <v>2212</v>
      </c>
      <c r="C716" s="117">
        <v>54509.3177</v>
      </c>
      <c r="D716" s="117">
        <v>1E-4</v>
      </c>
      <c r="E716">
        <f t="shared" si="138"/>
        <v>56865.828367652488</v>
      </c>
      <c r="F716" s="53">
        <f t="shared" si="144"/>
        <v>56865.5</v>
      </c>
      <c r="G716">
        <f t="shared" si="142"/>
        <v>7.6736460003303364E-2</v>
      </c>
      <c r="K716">
        <f t="shared" si="143"/>
        <v>7.6736460003303364E-2</v>
      </c>
      <c r="O716">
        <f t="shared" ca="1" si="141"/>
        <v>7.6866764649284269E-2</v>
      </c>
      <c r="P716">
        <f t="shared" si="140"/>
        <v>7.5356018810613101E-2</v>
      </c>
      <c r="Q716" s="7">
        <f t="shared" si="139"/>
        <v>39490.8177</v>
      </c>
      <c r="R716">
        <f t="shared" si="135"/>
        <v>1.905617886476115E-6</v>
      </c>
      <c r="S716">
        <v>1</v>
      </c>
      <c r="T716">
        <f t="shared" si="136"/>
        <v>1.905617886476115E-6</v>
      </c>
    </row>
    <row r="717" spans="1:20" x14ac:dyDescent="0.2">
      <c r="A717" s="117" t="s">
        <v>146</v>
      </c>
      <c r="B717" s="120" t="s">
        <v>2212</v>
      </c>
      <c r="C717" s="117">
        <v>54676.408199999998</v>
      </c>
      <c r="D717" s="117">
        <v>2.0000000000000001E-4</v>
      </c>
      <c r="E717">
        <f t="shared" si="138"/>
        <v>57580.835487320241</v>
      </c>
      <c r="F717" s="53">
        <f t="shared" si="144"/>
        <v>57580.5</v>
      </c>
      <c r="G717">
        <f t="shared" si="142"/>
        <v>7.8400259997579269E-2</v>
      </c>
      <c r="K717">
        <f t="shared" si="143"/>
        <v>7.8400259997579269E-2</v>
      </c>
      <c r="O717">
        <f t="shared" ca="1" si="141"/>
        <v>7.874323861430127E-2</v>
      </c>
      <c r="P717">
        <f t="shared" si="140"/>
        <v>7.7440471097290589E-2</v>
      </c>
      <c r="Q717" s="7">
        <f t="shared" si="139"/>
        <v>39657.908199999998</v>
      </c>
      <c r="R717">
        <f t="shared" si="135"/>
        <v>9.2119473311735379E-7</v>
      </c>
      <c r="S717">
        <v>1</v>
      </c>
      <c r="T717">
        <f t="shared" si="136"/>
        <v>9.2119473311735379E-7</v>
      </c>
    </row>
    <row r="718" spans="1:20" x14ac:dyDescent="0.2">
      <c r="A718" s="160" t="s">
        <v>1843</v>
      </c>
      <c r="B718" s="161" t="s">
        <v>2215</v>
      </c>
      <c r="C718" s="160">
        <v>54779.350200000001</v>
      </c>
      <c r="D718" s="160" t="s">
        <v>18</v>
      </c>
      <c r="E718">
        <f t="shared" si="138"/>
        <v>58021.340859635486</v>
      </c>
      <c r="F718" s="53">
        <f t="shared" si="144"/>
        <v>58021</v>
      </c>
      <c r="G718">
        <f t="shared" si="142"/>
        <v>7.9655720001028385E-2</v>
      </c>
      <c r="K718">
        <f t="shared" si="143"/>
        <v>7.9655720001028385E-2</v>
      </c>
      <c r="O718">
        <f t="shared" ca="1" si="141"/>
        <v>7.9899304043098446E-2</v>
      </c>
      <c r="P718">
        <f t="shared" si="140"/>
        <v>7.873857389621329E-2</v>
      </c>
      <c r="Q718" s="7">
        <f t="shared" si="139"/>
        <v>39760.850200000001</v>
      </c>
      <c r="R718">
        <f t="shared" ref="R718:R781" si="145">+(P718-G718)^2</f>
        <v>8.411569775775007E-7</v>
      </c>
      <c r="S718">
        <v>1</v>
      </c>
      <c r="T718">
        <f t="shared" ref="T718:T781" si="146">+S718*R718</f>
        <v>8.411569775775007E-7</v>
      </c>
    </row>
    <row r="719" spans="1:20" x14ac:dyDescent="0.2">
      <c r="A719" s="160" t="s">
        <v>1843</v>
      </c>
      <c r="B719" s="161" t="s">
        <v>2212</v>
      </c>
      <c r="C719" s="160">
        <v>54779.4666</v>
      </c>
      <c r="D719" s="160" t="s">
        <v>18</v>
      </c>
      <c r="E719">
        <f t="shared" si="138"/>
        <v>58021.838953954</v>
      </c>
      <c r="F719" s="53">
        <f t="shared" si="144"/>
        <v>58021.5</v>
      </c>
      <c r="G719">
        <f t="shared" si="142"/>
        <v>7.9210379997675773E-2</v>
      </c>
      <c r="K719">
        <f t="shared" si="143"/>
        <v>7.9210379997675773E-2</v>
      </c>
      <c r="O719">
        <f t="shared" ca="1" si="141"/>
        <v>7.9900616262654406E-2</v>
      </c>
      <c r="P719">
        <f t="shared" si="140"/>
        <v>7.8740053362486739E-2</v>
      </c>
      <c r="Q719" s="7">
        <f t="shared" si="139"/>
        <v>39760.9666</v>
      </c>
      <c r="R719">
        <f t="shared" si="145"/>
        <v>2.212071437682381E-7</v>
      </c>
      <c r="S719">
        <v>1</v>
      </c>
      <c r="T719">
        <f t="shared" si="146"/>
        <v>2.212071437682381E-7</v>
      </c>
    </row>
    <row r="720" spans="1:20" x14ac:dyDescent="0.2">
      <c r="A720" s="160" t="s">
        <v>1853</v>
      </c>
      <c r="B720" s="161" t="s">
        <v>2212</v>
      </c>
      <c r="C720" s="160">
        <v>55009.187599999997</v>
      </c>
      <c r="D720" s="160" t="s">
        <v>18</v>
      </c>
      <c r="E720">
        <f t="shared" si="138"/>
        <v>59004.852054861571</v>
      </c>
      <c r="F720" s="53">
        <f t="shared" si="144"/>
        <v>59004.5</v>
      </c>
      <c r="G720">
        <f t="shared" si="142"/>
        <v>8.2271939994825516E-2</v>
      </c>
      <c r="K720">
        <f t="shared" si="143"/>
        <v>8.2271939994825516E-2</v>
      </c>
      <c r="O720">
        <f t="shared" ca="1" si="141"/>
        <v>8.2480439909663805E-2</v>
      </c>
      <c r="P720">
        <f t="shared" si="140"/>
        <v>8.1675095459878735E-2</v>
      </c>
      <c r="Q720" s="7">
        <f t="shared" si="139"/>
        <v>39990.687599999997</v>
      </c>
      <c r="R720">
        <f t="shared" si="145"/>
        <v>3.5622339889583866E-7</v>
      </c>
      <c r="S720">
        <v>1</v>
      </c>
      <c r="T720">
        <f t="shared" si="146"/>
        <v>3.5622339889583866E-7</v>
      </c>
    </row>
    <row r="721" spans="1:27" x14ac:dyDescent="0.2">
      <c r="A721" s="117" t="s">
        <v>146</v>
      </c>
      <c r="B721" s="120" t="s">
        <v>2215</v>
      </c>
      <c r="C721" s="117">
        <v>55017.482900000003</v>
      </c>
      <c r="D721" s="117">
        <v>2.0000000000000001E-4</v>
      </c>
      <c r="E721">
        <f t="shared" si="138"/>
        <v>59040.348977545887</v>
      </c>
      <c r="F721" s="53">
        <f t="shared" si="144"/>
        <v>59040</v>
      </c>
      <c r="G721">
        <f t="shared" si="142"/>
        <v>8.1552800002100412E-2</v>
      </c>
      <c r="K721">
        <f t="shared" si="143"/>
        <v>8.1552800002100412E-2</v>
      </c>
      <c r="O721">
        <f t="shared" ca="1" si="141"/>
        <v>8.2573607498136664E-2</v>
      </c>
      <c r="P721">
        <f t="shared" si="140"/>
        <v>8.1782079148598627E-2</v>
      </c>
      <c r="Q721" s="7">
        <f t="shared" si="139"/>
        <v>39998.982900000003</v>
      </c>
      <c r="R721">
        <f t="shared" si="145"/>
        <v>5.2568927018950045E-8</v>
      </c>
      <c r="S721">
        <v>1</v>
      </c>
      <c r="T721">
        <f t="shared" si="146"/>
        <v>5.2568927018950045E-8</v>
      </c>
    </row>
    <row r="722" spans="1:27" x14ac:dyDescent="0.2">
      <c r="A722" s="117" t="s">
        <v>121</v>
      </c>
      <c r="B722" s="120" t="s">
        <v>2212</v>
      </c>
      <c r="C722" s="117">
        <v>55022.507899999997</v>
      </c>
      <c r="D722" s="117">
        <v>2.9999999999999997E-4</v>
      </c>
      <c r="E722">
        <f t="shared" si="138"/>
        <v>59061.851760626472</v>
      </c>
      <c r="F722" s="53">
        <f t="shared" si="144"/>
        <v>59061.5</v>
      </c>
      <c r="G722">
        <f t="shared" si="142"/>
        <v>8.2203179998032283E-2</v>
      </c>
      <c r="K722">
        <f t="shared" si="143"/>
        <v>8.2203179998032283E-2</v>
      </c>
      <c r="O722">
        <f t="shared" ca="1" si="141"/>
        <v>8.263003293904278E-2</v>
      </c>
      <c r="P722">
        <f t="shared" si="140"/>
        <v>8.1846905566179767E-2</v>
      </c>
      <c r="Q722" s="7">
        <f t="shared" si="139"/>
        <v>40004.007899999997</v>
      </c>
      <c r="R722">
        <f t="shared" si="145"/>
        <v>1.2693147079183287E-7</v>
      </c>
      <c r="S722">
        <v>1</v>
      </c>
      <c r="T722">
        <f t="shared" si="146"/>
        <v>1.2693147079183287E-7</v>
      </c>
    </row>
    <row r="723" spans="1:27" x14ac:dyDescent="0.2">
      <c r="A723" s="117" t="s">
        <v>146</v>
      </c>
      <c r="B723" s="120" t="s">
        <v>2212</v>
      </c>
      <c r="C723" s="117">
        <v>55030.453200000004</v>
      </c>
      <c r="D723" s="117">
        <v>1E-4</v>
      </c>
      <c r="E723">
        <f t="shared" si="138"/>
        <v>59095.850977026574</v>
      </c>
      <c r="F723" s="53">
        <f t="shared" si="144"/>
        <v>59095.5</v>
      </c>
      <c r="G723">
        <f t="shared" si="142"/>
        <v>8.2020059999194928E-2</v>
      </c>
      <c r="K723">
        <f t="shared" si="143"/>
        <v>8.2020059999194928E-2</v>
      </c>
      <c r="O723">
        <f t="shared" ca="1" si="141"/>
        <v>8.2719263868847787E-2</v>
      </c>
      <c r="P723">
        <f t="shared" si="140"/>
        <v>8.1949473312235482E-2</v>
      </c>
      <c r="Q723" s="7">
        <f t="shared" si="139"/>
        <v>40011.953200000004</v>
      </c>
      <c r="R723">
        <f t="shared" si="145"/>
        <v>4.9824803759107028E-9</v>
      </c>
      <c r="S723">
        <v>1</v>
      </c>
      <c r="T723">
        <f t="shared" si="146"/>
        <v>4.9824803759107028E-9</v>
      </c>
    </row>
    <row r="724" spans="1:27" x14ac:dyDescent="0.2">
      <c r="A724" s="160" t="s">
        <v>2060</v>
      </c>
      <c r="B724" s="161" t="s">
        <v>2215</v>
      </c>
      <c r="C724" s="160">
        <v>55054.406600000002</v>
      </c>
      <c r="D724" s="160" t="s">
        <v>18</v>
      </c>
      <c r="E724">
        <f t="shared" si="138"/>
        <v>59198.351427622198</v>
      </c>
      <c r="F724" s="53">
        <f t="shared" si="144"/>
        <v>59198</v>
      </c>
      <c r="G724">
        <f t="shared" si="142"/>
        <v>8.2125360000645742E-2</v>
      </c>
      <c r="K724">
        <f t="shared" si="143"/>
        <v>8.2125360000645742E-2</v>
      </c>
      <c r="O724">
        <f t="shared" ca="1" si="141"/>
        <v>8.2988268877818766E-2</v>
      </c>
      <c r="P724">
        <f t="shared" si="140"/>
        <v>8.2259067125515922E-2</v>
      </c>
      <c r="Q724" s="7">
        <f t="shared" si="139"/>
        <v>40035.906600000002</v>
      </c>
      <c r="R724">
        <f t="shared" si="145"/>
        <v>1.7877595241050025E-8</v>
      </c>
      <c r="S724">
        <v>1</v>
      </c>
      <c r="T724">
        <f t="shared" si="146"/>
        <v>1.7877595241050025E-8</v>
      </c>
    </row>
    <row r="725" spans="1:27" x14ac:dyDescent="0.2">
      <c r="A725" s="160" t="s">
        <v>1853</v>
      </c>
      <c r="B725" s="161" t="s">
        <v>2215</v>
      </c>
      <c r="C725" s="160">
        <v>55060.015500000001</v>
      </c>
      <c r="D725" s="160" t="s">
        <v>18</v>
      </c>
      <c r="E725">
        <f t="shared" ref="E725:E788" si="147">(C725-C$7)/C$8</f>
        <v>59222.352812700963</v>
      </c>
      <c r="F725" s="53">
        <f t="shared" si="144"/>
        <v>59222</v>
      </c>
      <c r="G725">
        <f t="shared" si="142"/>
        <v>8.2449040004576091E-2</v>
      </c>
      <c r="K725">
        <f t="shared" si="143"/>
        <v>8.2449040004576091E-2</v>
      </c>
      <c r="O725">
        <f t="shared" ca="1" si="141"/>
        <v>8.3051255416504627E-2</v>
      </c>
      <c r="P725">
        <f t="shared" si="140"/>
        <v>8.2331640324490946E-2</v>
      </c>
      <c r="Q725" s="7">
        <f t="shared" ref="Q725:Q788" si="148">+C725-15018.5</f>
        <v>40041.515500000001</v>
      </c>
      <c r="R725">
        <f t="shared" si="145"/>
        <v>1.3782684884094419E-8</v>
      </c>
      <c r="S725">
        <v>1</v>
      </c>
      <c r="T725">
        <f t="shared" si="146"/>
        <v>1.3782684884094419E-8</v>
      </c>
    </row>
    <row r="726" spans="1:27" x14ac:dyDescent="0.2">
      <c r="A726" s="160" t="s">
        <v>1853</v>
      </c>
      <c r="B726" s="161" t="s">
        <v>2212</v>
      </c>
      <c r="C726" s="160">
        <v>55060.132700000002</v>
      </c>
      <c r="D726" s="160" t="s">
        <v>18</v>
      </c>
      <c r="E726">
        <f t="shared" si="147"/>
        <v>59222.854330348142</v>
      </c>
      <c r="F726" s="53">
        <f t="shared" si="144"/>
        <v>59222.5</v>
      </c>
      <c r="G726">
        <f t="shared" si="142"/>
        <v>8.2803700002841651E-2</v>
      </c>
      <c r="K726">
        <f t="shared" si="143"/>
        <v>8.2803700002841651E-2</v>
      </c>
      <c r="O726">
        <f t="shared" ca="1" si="141"/>
        <v>8.3052567636060587E-2</v>
      </c>
      <c r="P726">
        <f t="shared" si="140"/>
        <v>8.2333152600793089E-2</v>
      </c>
      <c r="Q726" s="7">
        <f t="shared" si="148"/>
        <v>40041.632700000002</v>
      </c>
      <c r="R726">
        <f t="shared" si="145"/>
        <v>2.2141485757465183E-7</v>
      </c>
      <c r="S726">
        <v>1</v>
      </c>
      <c r="T726">
        <f t="shared" si="146"/>
        <v>2.2141485757465183E-7</v>
      </c>
    </row>
    <row r="727" spans="1:27" x14ac:dyDescent="0.2">
      <c r="A727" s="160" t="s">
        <v>1853</v>
      </c>
      <c r="B727" s="161" t="s">
        <v>2215</v>
      </c>
      <c r="C727" s="160">
        <v>55060.248699999996</v>
      </c>
      <c r="D727" s="160" t="s">
        <v>18</v>
      </c>
      <c r="E727">
        <f t="shared" si="147"/>
        <v>59223.350713002321</v>
      </c>
      <c r="F727" s="53">
        <f t="shared" si="144"/>
        <v>59223</v>
      </c>
      <c r="G727">
        <f t="shared" si="142"/>
        <v>8.1958359995041974E-2</v>
      </c>
      <c r="K727">
        <f t="shared" si="143"/>
        <v>8.1958359995041974E-2</v>
      </c>
      <c r="O727">
        <f t="shared" ca="1" si="141"/>
        <v>8.3053879855616547E-2</v>
      </c>
      <c r="P727">
        <f t="shared" si="140"/>
        <v>8.2334664890754694E-2</v>
      </c>
      <c r="Q727" s="7">
        <f t="shared" si="148"/>
        <v>40041.748699999996</v>
      </c>
      <c r="R727">
        <f t="shared" si="145"/>
        <v>1.4160537453736121E-7</v>
      </c>
      <c r="S727">
        <v>1</v>
      </c>
      <c r="T727">
        <f t="shared" si="146"/>
        <v>1.4160537453736121E-7</v>
      </c>
    </row>
    <row r="728" spans="1:27" x14ac:dyDescent="0.2">
      <c r="A728" s="160" t="s">
        <v>2060</v>
      </c>
      <c r="B728" s="161" t="s">
        <v>2215</v>
      </c>
      <c r="C728" s="160">
        <v>55076.6077</v>
      </c>
      <c r="D728" s="160" t="s">
        <v>18</v>
      </c>
      <c r="E728">
        <f t="shared" si="147"/>
        <v>59293.353504726852</v>
      </c>
      <c r="F728" s="53">
        <f t="shared" si="144"/>
        <v>59293</v>
      </c>
      <c r="G728">
        <f t="shared" si="142"/>
        <v>8.2610760000534356E-2</v>
      </c>
      <c r="K728">
        <f t="shared" si="143"/>
        <v>8.2610760000534356E-2</v>
      </c>
      <c r="O728">
        <f t="shared" ca="1" si="141"/>
        <v>8.3237590593450372E-2</v>
      </c>
      <c r="P728">
        <f t="shared" si="140"/>
        <v>8.2546520304273174E-2</v>
      </c>
      <c r="Q728" s="7">
        <f t="shared" si="148"/>
        <v>40058.1077</v>
      </c>
      <c r="R728">
        <f t="shared" si="145"/>
        <v>4.1267385757288323E-9</v>
      </c>
      <c r="S728">
        <v>1</v>
      </c>
      <c r="T728">
        <f t="shared" si="146"/>
        <v>4.1267385757288323E-9</v>
      </c>
    </row>
    <row r="729" spans="1:27" x14ac:dyDescent="0.2">
      <c r="A729" s="117" t="s">
        <v>120</v>
      </c>
      <c r="B729" s="120" t="s">
        <v>2212</v>
      </c>
      <c r="C729" s="117">
        <v>55126.267800000001</v>
      </c>
      <c r="D729" s="117">
        <v>1E-4</v>
      </c>
      <c r="E729">
        <f t="shared" si="147"/>
        <v>59505.857058569905</v>
      </c>
      <c r="F729" s="53">
        <f t="shared" si="144"/>
        <v>59505.5</v>
      </c>
      <c r="G729">
        <f t="shared" si="142"/>
        <v>8.3441260001563933E-2</v>
      </c>
      <c r="K729">
        <f t="shared" si="143"/>
        <v>8.3441260001563933E-2</v>
      </c>
      <c r="O729">
        <f t="shared" ca="1" si="141"/>
        <v>8.3795283904731649E-2</v>
      </c>
      <c r="P729">
        <f t="shared" si="140"/>
        <v>8.3191292798801594E-2</v>
      </c>
      <c r="Q729" s="7">
        <f t="shared" si="148"/>
        <v>40107.767800000001</v>
      </c>
      <c r="R729">
        <f t="shared" si="145"/>
        <v>6.2483602456828007E-8</v>
      </c>
      <c r="S729">
        <v>1</v>
      </c>
      <c r="T729">
        <f t="shared" si="146"/>
        <v>6.2483602456828007E-8</v>
      </c>
    </row>
    <row r="730" spans="1:27" x14ac:dyDescent="0.2">
      <c r="A730" s="117" t="s">
        <v>120</v>
      </c>
      <c r="B730" s="120" t="s">
        <v>2215</v>
      </c>
      <c r="C730" s="117">
        <v>55126.384299999998</v>
      </c>
      <c r="D730" s="117">
        <v>1E-4</v>
      </c>
      <c r="E730">
        <f t="shared" si="147"/>
        <v>59506.355580804498</v>
      </c>
      <c r="F730" s="53">
        <f t="shared" si="144"/>
        <v>59506</v>
      </c>
      <c r="G730">
        <f t="shared" si="142"/>
        <v>8.3095919995685108E-2</v>
      </c>
      <c r="K730">
        <f t="shared" si="143"/>
        <v>8.3095919995685108E-2</v>
      </c>
      <c r="O730">
        <f t="shared" ca="1" si="141"/>
        <v>8.3796596124287609E-2</v>
      </c>
      <c r="P730">
        <f t="shared" si="140"/>
        <v>8.3192812820018919E-2</v>
      </c>
      <c r="Q730" s="7">
        <f t="shared" si="148"/>
        <v>40107.884299999998</v>
      </c>
      <c r="R730">
        <f t="shared" si="145"/>
        <v>9.3882194073827076E-9</v>
      </c>
      <c r="S730">
        <v>1</v>
      </c>
      <c r="T730">
        <f t="shared" si="146"/>
        <v>9.3882194073827076E-9</v>
      </c>
    </row>
    <row r="731" spans="1:27" x14ac:dyDescent="0.2">
      <c r="A731" s="160" t="s">
        <v>2060</v>
      </c>
      <c r="B731" s="161" t="s">
        <v>2215</v>
      </c>
      <c r="C731" s="160">
        <v>55221.264600000002</v>
      </c>
      <c r="D731" s="160" t="s">
        <v>18</v>
      </c>
      <c r="E731">
        <f t="shared" si="147"/>
        <v>59912.363642401157</v>
      </c>
      <c r="F731" s="53">
        <f t="shared" si="144"/>
        <v>59912</v>
      </c>
      <c r="G731">
        <f t="shared" si="142"/>
        <v>8.4979840001324192E-2</v>
      </c>
      <c r="K731">
        <f t="shared" si="143"/>
        <v>8.4979840001324192E-2</v>
      </c>
      <c r="O731">
        <f t="shared" ca="1" si="141"/>
        <v>8.4862118403723846E-2</v>
      </c>
      <c r="P731">
        <f t="shared" si="140"/>
        <v>8.4431578736515467E-2</v>
      </c>
      <c r="Q731" s="7">
        <f t="shared" si="148"/>
        <v>40202.764600000002</v>
      </c>
      <c r="R731">
        <f t="shared" si="145"/>
        <v>3.0059041448966269E-7</v>
      </c>
      <c r="S731">
        <v>1</v>
      </c>
      <c r="T731">
        <f t="shared" si="146"/>
        <v>3.0059041448966269E-7</v>
      </c>
    </row>
    <row r="732" spans="1:27" x14ac:dyDescent="0.2">
      <c r="A732" s="196" t="s">
        <v>384</v>
      </c>
      <c r="B732" s="210" t="s">
        <v>385</v>
      </c>
      <c r="C732" s="195">
        <v>55460.329400000002</v>
      </c>
      <c r="D732" s="195">
        <v>3.0000000000000001E-5</v>
      </c>
      <c r="E732">
        <f t="shared" si="147"/>
        <v>60935.360366104469</v>
      </c>
      <c r="F732" s="53">
        <f t="shared" si="144"/>
        <v>60935</v>
      </c>
      <c r="G732">
        <f t="shared" si="142"/>
        <v>8.4214200003771111E-2</v>
      </c>
      <c r="K732">
        <f t="shared" si="143"/>
        <v>8.4214200003771111E-2</v>
      </c>
      <c r="O732">
        <f t="shared" ca="1" si="141"/>
        <v>8.7546919615209717E-2</v>
      </c>
      <c r="P732">
        <f t="shared" si="140"/>
        <v>8.7592839343020118E-2</v>
      </c>
      <c r="Q732" s="7">
        <f t="shared" si="148"/>
        <v>40441.829400000002</v>
      </c>
      <c r="R732">
        <f t="shared" si="145"/>
        <v>1.1415203784720964E-5</v>
      </c>
      <c r="S732">
        <v>1</v>
      </c>
      <c r="T732">
        <f t="shared" si="146"/>
        <v>1.1415203784720964E-5</v>
      </c>
    </row>
    <row r="733" spans="1:27" x14ac:dyDescent="0.2">
      <c r="A733" s="28" t="s">
        <v>173</v>
      </c>
      <c r="B733" s="114" t="s">
        <v>2215</v>
      </c>
      <c r="C733" s="33">
        <v>55460.335200000001</v>
      </c>
      <c r="D733" s="33">
        <v>1E-4</v>
      </c>
      <c r="E733">
        <f t="shared" si="147"/>
        <v>60935.385185237174</v>
      </c>
      <c r="F733" s="53">
        <f t="shared" si="144"/>
        <v>60935</v>
      </c>
      <c r="G733">
        <f t="shared" si="142"/>
        <v>9.001420000276994E-2</v>
      </c>
      <c r="K733">
        <f t="shared" si="143"/>
        <v>9.001420000276994E-2</v>
      </c>
      <c r="O733">
        <f t="shared" ca="1" si="141"/>
        <v>8.7546919615209717E-2</v>
      </c>
      <c r="P733">
        <f t="shared" si="140"/>
        <v>8.7592839343020118E-2</v>
      </c>
      <c r="Q733" s="7">
        <f t="shared" si="148"/>
        <v>40441.835200000001</v>
      </c>
      <c r="R733">
        <f t="shared" si="145"/>
        <v>5.8629874445840913E-6</v>
      </c>
      <c r="S733">
        <v>1</v>
      </c>
      <c r="T733">
        <f t="shared" si="146"/>
        <v>5.8629874445840913E-6</v>
      </c>
    </row>
    <row r="734" spans="1:27" x14ac:dyDescent="0.2">
      <c r="A734" s="160" t="s">
        <v>1914</v>
      </c>
      <c r="B734" s="161" t="s">
        <v>2215</v>
      </c>
      <c r="C734" s="160">
        <v>55461.033799999997</v>
      </c>
      <c r="D734" s="160" t="s">
        <v>18</v>
      </c>
      <c r="E734">
        <f t="shared" si="147"/>
        <v>60938.374606980462</v>
      </c>
      <c r="F734" s="53">
        <f t="shared" si="144"/>
        <v>60938</v>
      </c>
      <c r="G734">
        <f t="shared" si="142"/>
        <v>8.7542159999429714E-2</v>
      </c>
      <c r="K734">
        <f t="shared" si="143"/>
        <v>8.7542159999429714E-2</v>
      </c>
      <c r="O734">
        <f t="shared" ca="1" si="141"/>
        <v>8.755479293254545E-2</v>
      </c>
      <c r="P734">
        <f t="shared" si="140"/>
        <v>8.7602193989633995E-2</v>
      </c>
      <c r="Q734" s="7">
        <f t="shared" si="148"/>
        <v>40442.533799999997</v>
      </c>
      <c r="R734">
        <f t="shared" si="145"/>
        <v>3.604079979847669E-9</v>
      </c>
      <c r="S734">
        <v>1</v>
      </c>
      <c r="T734">
        <f t="shared" si="146"/>
        <v>3.604079979847669E-9</v>
      </c>
      <c r="AA734">
        <v>51986.5</v>
      </c>
    </row>
    <row r="735" spans="1:27" x14ac:dyDescent="0.2">
      <c r="A735" s="160" t="s">
        <v>1914</v>
      </c>
      <c r="B735" s="161" t="s">
        <v>2212</v>
      </c>
      <c r="C735" s="160">
        <v>55468.161800000002</v>
      </c>
      <c r="D735" s="160" t="s">
        <v>18</v>
      </c>
      <c r="E735">
        <f t="shared" si="147"/>
        <v>60968.876465248853</v>
      </c>
      <c r="F735" s="53">
        <f t="shared" si="144"/>
        <v>60968.5</v>
      </c>
      <c r="G735">
        <f t="shared" si="142"/>
        <v>8.7976419999904465E-2</v>
      </c>
      <c r="K735">
        <f t="shared" si="143"/>
        <v>8.7976419999904465E-2</v>
      </c>
      <c r="O735">
        <f t="shared" ca="1" si="141"/>
        <v>8.7634838325458764E-2</v>
      </c>
      <c r="P735">
        <f t="shared" ref="P735:P798" si="149">+D$11+D$12*F735+D$13*F735^2</f>
        <v>8.7697327476653347E-2</v>
      </c>
      <c r="Q735" s="7">
        <f t="shared" si="148"/>
        <v>40449.661800000002</v>
      </c>
      <c r="R735">
        <f t="shared" si="145"/>
        <v>7.7892636534675649E-8</v>
      </c>
      <c r="S735">
        <v>1</v>
      </c>
      <c r="T735">
        <f t="shared" si="146"/>
        <v>7.7892636534675649E-8</v>
      </c>
    </row>
    <row r="736" spans="1:27" x14ac:dyDescent="0.2">
      <c r="A736" s="160" t="s">
        <v>1914</v>
      </c>
      <c r="B736" s="161" t="s">
        <v>2215</v>
      </c>
      <c r="C736" s="160">
        <v>55468.2785</v>
      </c>
      <c r="D736" s="160" t="s">
        <v>18</v>
      </c>
      <c r="E736">
        <f t="shared" si="147"/>
        <v>60969.375843315618</v>
      </c>
      <c r="F736" s="53">
        <f t="shared" si="144"/>
        <v>60969</v>
      </c>
      <c r="G736">
        <f t="shared" si="142"/>
        <v>8.783108000352513E-2</v>
      </c>
      <c r="K736">
        <f t="shared" si="143"/>
        <v>8.783108000352513E-2</v>
      </c>
      <c r="O736">
        <f t="shared" ca="1" si="141"/>
        <v>8.7636150545014724E-2</v>
      </c>
      <c r="P736">
        <f t="shared" si="149"/>
        <v>8.7698887465457662E-2</v>
      </c>
      <c r="Q736" s="7">
        <f t="shared" si="148"/>
        <v>40449.7785</v>
      </c>
      <c r="R736">
        <f t="shared" si="145"/>
        <v>1.7474867120719182E-8</v>
      </c>
      <c r="S736">
        <v>1</v>
      </c>
      <c r="T736">
        <f t="shared" si="146"/>
        <v>1.7474867120719182E-8</v>
      </c>
    </row>
    <row r="737" spans="1:20" x14ac:dyDescent="0.2">
      <c r="A737" s="28" t="s">
        <v>174</v>
      </c>
      <c r="B737" s="132"/>
      <c r="C737" s="33">
        <v>55478.327799999999</v>
      </c>
      <c r="D737" s="33">
        <v>6.9999999999999999E-4</v>
      </c>
      <c r="E737">
        <f t="shared" si="147"/>
        <v>61012.37841406426</v>
      </c>
      <c r="F737" s="53">
        <f t="shared" si="144"/>
        <v>61012</v>
      </c>
      <c r="G737">
        <f t="shared" si="142"/>
        <v>8.8431839998520445E-2</v>
      </c>
      <c r="J737">
        <f>G737</f>
        <v>8.8431839998520445E-2</v>
      </c>
      <c r="O737">
        <f t="shared" ca="1" si="141"/>
        <v>8.7749001426826928E-2</v>
      </c>
      <c r="P737">
        <f t="shared" si="149"/>
        <v>8.7833097602676949E-2</v>
      </c>
      <c r="Q737" s="7">
        <f t="shared" si="148"/>
        <v>40459.827799999999</v>
      </c>
      <c r="R737">
        <f t="shared" si="145"/>
        <v>3.5849245658040989E-7</v>
      </c>
      <c r="S737">
        <v>1</v>
      </c>
      <c r="T737">
        <f t="shared" si="146"/>
        <v>3.5849245658040989E-7</v>
      </c>
    </row>
    <row r="738" spans="1:20" x14ac:dyDescent="0.2">
      <c r="A738" s="28" t="s">
        <v>174</v>
      </c>
      <c r="B738" s="132"/>
      <c r="C738" s="33">
        <v>55478.445299999999</v>
      </c>
      <c r="D738" s="33">
        <v>2.3E-3</v>
      </c>
      <c r="E738">
        <f t="shared" si="147"/>
        <v>61012.881215459682</v>
      </c>
      <c r="F738" s="53">
        <f t="shared" si="144"/>
        <v>61012.5</v>
      </c>
      <c r="G738">
        <f t="shared" si="142"/>
        <v>8.9086500003759284E-2</v>
      </c>
      <c r="J738">
        <f>G738</f>
        <v>8.9086500003759284E-2</v>
      </c>
      <c r="O738">
        <f t="shared" ca="1" si="141"/>
        <v>8.7750313646382888E-2</v>
      </c>
      <c r="P738">
        <f t="shared" si="149"/>
        <v>8.7834658779854483E-2</v>
      </c>
      <c r="Q738" s="7">
        <f t="shared" si="148"/>
        <v>40459.945299999999</v>
      </c>
      <c r="R738">
        <f t="shared" si="145"/>
        <v>1.5671064498674701E-6</v>
      </c>
      <c r="S738">
        <v>1</v>
      </c>
      <c r="T738">
        <f t="shared" si="146"/>
        <v>1.5671064498674701E-6</v>
      </c>
    </row>
    <row r="739" spans="1:20" x14ac:dyDescent="0.2">
      <c r="A739" s="28" t="s">
        <v>174</v>
      </c>
      <c r="B739" s="132"/>
      <c r="C739" s="33">
        <v>55478.561500000003</v>
      </c>
      <c r="D739" s="33">
        <v>2.0999999999999999E-3</v>
      </c>
      <c r="E739">
        <f t="shared" si="147"/>
        <v>61013.378453946061</v>
      </c>
      <c r="F739" s="53">
        <f t="shared" si="144"/>
        <v>61013</v>
      </c>
      <c r="G739">
        <f t="shared" si="142"/>
        <v>8.8441160005459096E-2</v>
      </c>
      <c r="J739">
        <f>G739</f>
        <v>8.8441160005459096E-2</v>
      </c>
      <c r="O739">
        <f t="shared" ref="O739:O802" ca="1" si="150">+C$11+C$12*F739</f>
        <v>8.7751625865938848E-2</v>
      </c>
      <c r="P739">
        <f t="shared" si="149"/>
        <v>8.7836219970691493E-2</v>
      </c>
      <c r="Q739" s="7">
        <f t="shared" si="148"/>
        <v>40460.061500000003</v>
      </c>
      <c r="R739">
        <f t="shared" si="145"/>
        <v>3.6595244566462958E-7</v>
      </c>
      <c r="S739">
        <v>1</v>
      </c>
      <c r="T739">
        <f t="shared" si="146"/>
        <v>3.6595244566462958E-7</v>
      </c>
    </row>
    <row r="740" spans="1:20" x14ac:dyDescent="0.2">
      <c r="A740" s="160" t="s">
        <v>2060</v>
      </c>
      <c r="B740" s="161" t="s">
        <v>2212</v>
      </c>
      <c r="C740" s="160">
        <v>55481.482499999998</v>
      </c>
      <c r="D740" s="160" t="s">
        <v>18</v>
      </c>
      <c r="E740">
        <f t="shared" si="147"/>
        <v>61025.877882678069</v>
      </c>
      <c r="F740" s="53">
        <f t="shared" si="144"/>
        <v>61025.5</v>
      </c>
      <c r="G740">
        <f t="shared" si="142"/>
        <v>8.830766000028234E-2</v>
      </c>
      <c r="K740">
        <f t="shared" ref="K740:K770" si="151">G740</f>
        <v>8.830766000028234E-2</v>
      </c>
      <c r="O740">
        <f t="shared" ca="1" si="150"/>
        <v>8.7784431354837739E-2</v>
      </c>
      <c r="P740">
        <f t="shared" si="149"/>
        <v>8.787525418094172E-2</v>
      </c>
      <c r="Q740" s="7">
        <f t="shared" si="148"/>
        <v>40462.982499999998</v>
      </c>
      <c r="R740">
        <f t="shared" si="145"/>
        <v>1.8697479259963287E-7</v>
      </c>
      <c r="S740">
        <v>1</v>
      </c>
      <c r="T740">
        <f t="shared" si="146"/>
        <v>1.8697479259963287E-7</v>
      </c>
    </row>
    <row r="741" spans="1:20" x14ac:dyDescent="0.2">
      <c r="A741" s="160" t="s">
        <v>1914</v>
      </c>
      <c r="B741" s="161" t="s">
        <v>2212</v>
      </c>
      <c r="C741" s="160">
        <v>55498.3079</v>
      </c>
      <c r="D741" s="160" t="s">
        <v>18</v>
      </c>
      <c r="E741">
        <f t="shared" si="147"/>
        <v>61097.876475005338</v>
      </c>
      <c r="F741" s="53">
        <f t="shared" si="144"/>
        <v>61097.5</v>
      </c>
      <c r="G741">
        <f t="shared" ref="G741:G804" si="152">C741-(C$7+F741*C$8)</f>
        <v>8.7978700001258403E-2</v>
      </c>
      <c r="K741">
        <f t="shared" si="151"/>
        <v>8.7978700001258403E-2</v>
      </c>
      <c r="O741">
        <f t="shared" ca="1" si="150"/>
        <v>8.7973390970895404E-2</v>
      </c>
      <c r="P741">
        <f t="shared" si="149"/>
        <v>8.8100257440321655E-2</v>
      </c>
      <c r="Q741" s="7">
        <f t="shared" si="148"/>
        <v>40479.8079</v>
      </c>
      <c r="R741">
        <f t="shared" si="145"/>
        <v>1.4776210991616305E-8</v>
      </c>
      <c r="S741">
        <v>1</v>
      </c>
      <c r="T741">
        <f t="shared" si="146"/>
        <v>1.4776210991616305E-8</v>
      </c>
    </row>
    <row r="742" spans="1:20" x14ac:dyDescent="0.2">
      <c r="A742" s="160" t="s">
        <v>2060</v>
      </c>
      <c r="B742" s="161" t="s">
        <v>2215</v>
      </c>
      <c r="C742" s="160">
        <v>55500.294199999997</v>
      </c>
      <c r="D742" s="160" t="s">
        <v>18</v>
      </c>
      <c r="E742">
        <f t="shared" si="147"/>
        <v>61106.376172126322</v>
      </c>
      <c r="F742" s="53">
        <f t="shared" si="144"/>
        <v>61106</v>
      </c>
      <c r="G742">
        <f t="shared" si="152"/>
        <v>8.790791999490466E-2</v>
      </c>
      <c r="K742">
        <f t="shared" si="151"/>
        <v>8.790791999490466E-2</v>
      </c>
      <c r="O742">
        <f t="shared" ca="1" si="150"/>
        <v>8.7995698703346642E-2</v>
      </c>
      <c r="P742">
        <f t="shared" si="149"/>
        <v>8.8126839018083852E-2</v>
      </c>
      <c r="Q742" s="7">
        <f t="shared" si="148"/>
        <v>40481.794199999997</v>
      </c>
      <c r="R742">
        <f t="shared" si="145"/>
        <v>4.7925538709731891E-8</v>
      </c>
      <c r="S742">
        <v>1</v>
      </c>
      <c r="T742">
        <f t="shared" si="146"/>
        <v>4.7925538709731891E-8</v>
      </c>
    </row>
    <row r="743" spans="1:20" x14ac:dyDescent="0.2">
      <c r="A743" s="28" t="s">
        <v>142</v>
      </c>
      <c r="B743" s="114" t="s">
        <v>2215</v>
      </c>
      <c r="C743" s="33">
        <v>55517.587699999996</v>
      </c>
      <c r="D743" s="33">
        <v>2.9999999999999997E-4</v>
      </c>
      <c r="E743">
        <f t="shared" si="147"/>
        <v>61180.377839629706</v>
      </c>
      <c r="F743" s="53">
        <f t="shared" si="144"/>
        <v>61180</v>
      </c>
      <c r="G743">
        <f t="shared" si="152"/>
        <v>8.8297599992074538E-2</v>
      </c>
      <c r="K743">
        <f t="shared" si="151"/>
        <v>8.8297599992074538E-2</v>
      </c>
      <c r="O743">
        <f t="shared" ca="1" si="150"/>
        <v>8.818990719762812E-2</v>
      </c>
      <c r="P743">
        <f t="shared" si="149"/>
        <v>8.8358421888873051E-2</v>
      </c>
      <c r="Q743" s="7">
        <f t="shared" si="148"/>
        <v>40499.087699999996</v>
      </c>
      <c r="R743">
        <f t="shared" si="145"/>
        <v>3.6993031301689685E-9</v>
      </c>
      <c r="S743">
        <v>1</v>
      </c>
      <c r="T743">
        <f t="shared" si="146"/>
        <v>3.6993031301689685E-9</v>
      </c>
    </row>
    <row r="744" spans="1:20" x14ac:dyDescent="0.2">
      <c r="A744" s="28" t="s">
        <v>142</v>
      </c>
      <c r="B744" s="114" t="s">
        <v>2212</v>
      </c>
      <c r="C744" s="33">
        <v>55517.7045</v>
      </c>
      <c r="D744" s="33">
        <v>1E-4</v>
      </c>
      <c r="E744">
        <f t="shared" si="147"/>
        <v>61180.877645612571</v>
      </c>
      <c r="F744" s="53">
        <f t="shared" si="144"/>
        <v>61180.5</v>
      </c>
      <c r="G744">
        <f t="shared" si="152"/>
        <v>8.8252260000444949E-2</v>
      </c>
      <c r="K744">
        <f t="shared" si="151"/>
        <v>8.8252260000444949E-2</v>
      </c>
      <c r="O744">
        <f t="shared" ca="1" si="150"/>
        <v>8.819121941718408E-2</v>
      </c>
      <c r="P744">
        <f t="shared" si="149"/>
        <v>8.8359987655629954E-2</v>
      </c>
      <c r="Q744" s="7">
        <f t="shared" si="148"/>
        <v>40499.2045</v>
      </c>
      <c r="R744">
        <f t="shared" si="145"/>
        <v>1.1605247691659415E-8</v>
      </c>
      <c r="S744">
        <v>1</v>
      </c>
      <c r="T744">
        <f t="shared" si="146"/>
        <v>1.1605247691659415E-8</v>
      </c>
    </row>
    <row r="745" spans="1:20" x14ac:dyDescent="0.2">
      <c r="A745" s="28" t="s">
        <v>168</v>
      </c>
      <c r="B745" s="115" t="s">
        <v>2215</v>
      </c>
      <c r="C745" s="116">
        <v>55778.3891</v>
      </c>
      <c r="D745" s="116">
        <v>1E-4</v>
      </c>
      <c r="E745">
        <f t="shared" si="147"/>
        <v>62296.388970240492</v>
      </c>
      <c r="F745" s="53">
        <f t="shared" si="144"/>
        <v>62296</v>
      </c>
      <c r="G745">
        <f t="shared" si="152"/>
        <v>9.0898720001860056E-2</v>
      </c>
      <c r="K745">
        <f t="shared" si="151"/>
        <v>9.0898720001860056E-2</v>
      </c>
      <c r="O745">
        <f t="shared" ca="1" si="150"/>
        <v>9.1118781246521785E-2</v>
      </c>
      <c r="P745">
        <f t="shared" si="149"/>
        <v>9.1887222565127824E-2</v>
      </c>
      <c r="Q745" s="7">
        <f t="shared" si="148"/>
        <v>40759.8891</v>
      </c>
      <c r="R745">
        <f t="shared" si="145"/>
        <v>9.7713731758694755E-7</v>
      </c>
      <c r="S745">
        <v>1</v>
      </c>
      <c r="T745">
        <f t="shared" si="146"/>
        <v>9.7713731758694755E-7</v>
      </c>
    </row>
    <row r="746" spans="1:20" x14ac:dyDescent="0.2">
      <c r="A746" s="28" t="s">
        <v>168</v>
      </c>
      <c r="B746" s="115" t="s">
        <v>2212</v>
      </c>
      <c r="C746" s="116">
        <v>55778.505799999999</v>
      </c>
      <c r="D746" s="116">
        <v>2.0000000000000001E-4</v>
      </c>
      <c r="E746">
        <f t="shared" si="147"/>
        <v>62296.888348307257</v>
      </c>
      <c r="F746" s="53">
        <f t="shared" si="144"/>
        <v>62296.5</v>
      </c>
      <c r="G746">
        <f t="shared" si="152"/>
        <v>9.0753379998204764E-2</v>
      </c>
      <c r="K746">
        <f t="shared" si="151"/>
        <v>9.0753379998204764E-2</v>
      </c>
      <c r="O746">
        <f t="shared" ca="1" si="150"/>
        <v>9.1120093466077745E-2</v>
      </c>
      <c r="P746">
        <f t="shared" si="149"/>
        <v>9.1888818819804804E-2</v>
      </c>
      <c r="Q746" s="7">
        <f t="shared" si="148"/>
        <v>40760.005799999999</v>
      </c>
      <c r="R746">
        <f t="shared" si="145"/>
        <v>1.2892213175964887E-6</v>
      </c>
      <c r="S746">
        <v>1</v>
      </c>
      <c r="T746">
        <f t="shared" si="146"/>
        <v>1.2892213175964887E-6</v>
      </c>
    </row>
    <row r="747" spans="1:20" x14ac:dyDescent="0.2">
      <c r="A747" s="160" t="s">
        <v>1967</v>
      </c>
      <c r="B747" s="161" t="s">
        <v>2212</v>
      </c>
      <c r="C747" s="160">
        <v>55794.398399999998</v>
      </c>
      <c r="D747" s="160" t="s">
        <v>18</v>
      </c>
      <c r="E747">
        <f t="shared" si="147"/>
        <v>62364.895339429022</v>
      </c>
      <c r="F747" s="53">
        <f t="shared" si="144"/>
        <v>62364.5</v>
      </c>
      <c r="G747">
        <f t="shared" si="152"/>
        <v>9.2387139993661549E-2</v>
      </c>
      <c r="K747">
        <f t="shared" si="151"/>
        <v>9.2387139993661549E-2</v>
      </c>
      <c r="O747">
        <f t="shared" ca="1" si="150"/>
        <v>9.1298555325687758E-2</v>
      </c>
      <c r="P747">
        <f t="shared" si="149"/>
        <v>9.2106036707425981E-2</v>
      </c>
      <c r="Q747" s="7">
        <f t="shared" si="148"/>
        <v>40775.898399999998</v>
      </c>
      <c r="R747">
        <f t="shared" si="145"/>
        <v>7.9019057532435563E-8</v>
      </c>
      <c r="S747">
        <v>1</v>
      </c>
      <c r="T747">
        <f t="shared" si="146"/>
        <v>7.9019057532435563E-8</v>
      </c>
    </row>
    <row r="748" spans="1:20" x14ac:dyDescent="0.2">
      <c r="A748" s="160" t="s">
        <v>1967</v>
      </c>
      <c r="B748" s="161" t="s">
        <v>2215</v>
      </c>
      <c r="C748" s="160">
        <v>55794.514000000003</v>
      </c>
      <c r="D748" s="160" t="s">
        <v>18</v>
      </c>
      <c r="E748">
        <f t="shared" si="147"/>
        <v>62365.390010418916</v>
      </c>
      <c r="F748" s="53">
        <f t="shared" si="144"/>
        <v>62365</v>
      </c>
      <c r="G748">
        <f t="shared" si="152"/>
        <v>9.1141800003242679E-2</v>
      </c>
      <c r="K748">
        <f t="shared" si="151"/>
        <v>9.1141800003242679E-2</v>
      </c>
      <c r="O748">
        <f t="shared" ca="1" si="150"/>
        <v>9.1299867545243718E-2</v>
      </c>
      <c r="P748">
        <f t="shared" si="149"/>
        <v>9.2107634833449317E-2</v>
      </c>
      <c r="Q748" s="7">
        <f t="shared" si="148"/>
        <v>40776.014000000003</v>
      </c>
      <c r="R748">
        <f t="shared" si="145"/>
        <v>9.3283691924028586E-7</v>
      </c>
      <c r="S748">
        <v>1</v>
      </c>
      <c r="T748">
        <f t="shared" si="146"/>
        <v>9.3283691924028586E-7</v>
      </c>
    </row>
    <row r="749" spans="1:20" x14ac:dyDescent="0.2">
      <c r="A749" s="160" t="s">
        <v>1967</v>
      </c>
      <c r="B749" s="161" t="s">
        <v>2215</v>
      </c>
      <c r="C749" s="160">
        <v>55850.366900000001</v>
      </c>
      <c r="D749" s="160" t="s">
        <v>18</v>
      </c>
      <c r="E749">
        <f t="shared" si="147"/>
        <v>62604.393551338893</v>
      </c>
      <c r="F749" s="53">
        <f t="shared" si="144"/>
        <v>62604</v>
      </c>
      <c r="G749">
        <f t="shared" si="152"/>
        <v>9.1969280001649167E-2</v>
      </c>
      <c r="K749">
        <f t="shared" si="151"/>
        <v>9.1969280001649167E-2</v>
      </c>
      <c r="O749">
        <f t="shared" ca="1" si="150"/>
        <v>9.1927108492990656E-2</v>
      </c>
      <c r="P749">
        <f t="shared" si="149"/>
        <v>9.2873102821516257E-2</v>
      </c>
      <c r="Q749" s="7">
        <f t="shared" si="148"/>
        <v>40831.866900000001</v>
      </c>
      <c r="R749">
        <f t="shared" si="145"/>
        <v>8.1689568971249722E-7</v>
      </c>
      <c r="S749">
        <v>1</v>
      </c>
      <c r="T749">
        <f t="shared" si="146"/>
        <v>8.1689568971249722E-7</v>
      </c>
    </row>
    <row r="750" spans="1:20" x14ac:dyDescent="0.2">
      <c r="A750" s="160" t="s">
        <v>1967</v>
      </c>
      <c r="B750" s="161" t="s">
        <v>2212</v>
      </c>
      <c r="C750" s="160">
        <v>55850.4836</v>
      </c>
      <c r="D750" s="160" t="s">
        <v>18</v>
      </c>
      <c r="E750">
        <f t="shared" si="147"/>
        <v>62604.892929405658</v>
      </c>
      <c r="F750" s="53">
        <f t="shared" si="144"/>
        <v>62604.5</v>
      </c>
      <c r="G750">
        <f t="shared" si="152"/>
        <v>9.1823939997993875E-2</v>
      </c>
      <c r="K750">
        <f t="shared" si="151"/>
        <v>9.1823939997993875E-2</v>
      </c>
      <c r="O750">
        <f t="shared" ca="1" si="150"/>
        <v>9.1928420712546616E-2</v>
      </c>
      <c r="P750">
        <f t="shared" si="149"/>
        <v>9.2874707490422065E-2</v>
      </c>
      <c r="Q750" s="7">
        <f t="shared" si="148"/>
        <v>40831.9836</v>
      </c>
      <c r="R750">
        <f t="shared" si="145"/>
        <v>1.1041123231438254E-6</v>
      </c>
      <c r="S750">
        <v>1</v>
      </c>
      <c r="T750">
        <f t="shared" si="146"/>
        <v>1.1041123231438254E-6</v>
      </c>
    </row>
    <row r="751" spans="1:20" x14ac:dyDescent="0.2">
      <c r="A751" s="160" t="s">
        <v>1984</v>
      </c>
      <c r="B751" s="161" t="s">
        <v>2215</v>
      </c>
      <c r="C751" s="160">
        <v>55883.083700000003</v>
      </c>
      <c r="D751" s="160" t="s">
        <v>18</v>
      </c>
      <c r="E751">
        <f t="shared" si="147"/>
        <v>62744.393999794956</v>
      </c>
      <c r="F751" s="53">
        <f t="shared" si="144"/>
        <v>62744</v>
      </c>
      <c r="G751">
        <f t="shared" si="152"/>
        <v>9.2074080006568693E-2</v>
      </c>
      <c r="K751">
        <f t="shared" si="151"/>
        <v>9.2074080006568693E-2</v>
      </c>
      <c r="O751">
        <f t="shared" ca="1" si="150"/>
        <v>9.2294529968658334E-2</v>
      </c>
      <c r="P751">
        <f t="shared" si="149"/>
        <v>9.3322943653747256E-2</v>
      </c>
      <c r="Q751" s="7">
        <f t="shared" si="148"/>
        <v>40864.583700000003</v>
      </c>
      <c r="R751">
        <f t="shared" si="145"/>
        <v>1.5596604092441436E-6</v>
      </c>
      <c r="S751">
        <v>1</v>
      </c>
      <c r="T751">
        <f t="shared" si="146"/>
        <v>1.5596604092441436E-6</v>
      </c>
    </row>
    <row r="752" spans="1:20" x14ac:dyDescent="0.2">
      <c r="A752" s="160" t="s">
        <v>1984</v>
      </c>
      <c r="B752" s="161" t="s">
        <v>2212</v>
      </c>
      <c r="C752" s="160">
        <v>55883.200100000002</v>
      </c>
      <c r="D752" s="160" t="s">
        <v>18</v>
      </c>
      <c r="E752">
        <f t="shared" si="147"/>
        <v>62744.892094113471</v>
      </c>
      <c r="F752" s="53">
        <f t="shared" si="144"/>
        <v>62744.5</v>
      </c>
      <c r="G752">
        <f t="shared" si="152"/>
        <v>9.162874000321608E-2</v>
      </c>
      <c r="K752">
        <f t="shared" si="151"/>
        <v>9.162874000321608E-2</v>
      </c>
      <c r="O752">
        <f t="shared" ca="1" si="150"/>
        <v>9.2295842188214267E-2</v>
      </c>
      <c r="P752">
        <f t="shared" si="149"/>
        <v>9.332455214730255E-2</v>
      </c>
      <c r="Q752" s="7">
        <f t="shared" si="148"/>
        <v>40864.700100000002</v>
      </c>
      <c r="R752">
        <f t="shared" si="145"/>
        <v>2.87577882803115E-6</v>
      </c>
      <c r="S752">
        <v>1</v>
      </c>
      <c r="T752">
        <f t="shared" si="146"/>
        <v>2.87577882803115E-6</v>
      </c>
    </row>
    <row r="753" spans="1:27" x14ac:dyDescent="0.2">
      <c r="A753" s="160" t="s">
        <v>1984</v>
      </c>
      <c r="B753" s="161" t="s">
        <v>2215</v>
      </c>
      <c r="C753" s="160">
        <v>55883.317799999997</v>
      </c>
      <c r="D753" s="160" t="s">
        <v>18</v>
      </c>
      <c r="E753">
        <f t="shared" si="147"/>
        <v>62745.395751341035</v>
      </c>
      <c r="F753" s="53">
        <f t="shared" si="144"/>
        <v>62745</v>
      </c>
      <c r="G753">
        <f t="shared" si="152"/>
        <v>9.2483399996126536E-2</v>
      </c>
      <c r="K753">
        <f t="shared" si="151"/>
        <v>9.2483399996126536E-2</v>
      </c>
      <c r="O753">
        <f t="shared" ca="1" si="150"/>
        <v>9.2297154407770227E-2</v>
      </c>
      <c r="P753">
        <f t="shared" si="149"/>
        <v>9.3326160654517307E-2</v>
      </c>
      <c r="Q753" s="7">
        <f t="shared" si="148"/>
        <v>40864.817799999997</v>
      </c>
      <c r="R753">
        <f t="shared" si="145"/>
        <v>7.102455273312448E-7</v>
      </c>
      <c r="S753">
        <v>1</v>
      </c>
      <c r="T753">
        <f t="shared" si="146"/>
        <v>7.102455273312448E-7</v>
      </c>
    </row>
    <row r="754" spans="1:27" x14ac:dyDescent="0.2">
      <c r="A754" s="28" t="s">
        <v>170</v>
      </c>
      <c r="B754" s="114" t="s">
        <v>2212</v>
      </c>
      <c r="C754" s="33">
        <v>56118.529580000002</v>
      </c>
      <c r="D754" s="33">
        <v>0</v>
      </c>
      <c r="E754">
        <f t="shared" si="147"/>
        <v>63751.904782852282</v>
      </c>
      <c r="F754" s="53">
        <f t="shared" si="144"/>
        <v>63751.5</v>
      </c>
      <c r="G754">
        <f t="shared" si="152"/>
        <v>9.459398000035435E-2</v>
      </c>
      <c r="K754">
        <f t="shared" si="151"/>
        <v>9.459398000035435E-2</v>
      </c>
      <c r="O754">
        <f t="shared" ca="1" si="150"/>
        <v>9.4938652373909554E-2</v>
      </c>
      <c r="P754">
        <f t="shared" si="149"/>
        <v>9.659177465111593E-2</v>
      </c>
      <c r="Q754" s="7">
        <f t="shared" si="148"/>
        <v>41100.029580000002</v>
      </c>
      <c r="R754">
        <f t="shared" si="145"/>
        <v>3.9911834666115865E-6</v>
      </c>
      <c r="S754">
        <v>1</v>
      </c>
      <c r="T754">
        <f t="shared" si="146"/>
        <v>3.9911834666115865E-6</v>
      </c>
    </row>
    <row r="755" spans="1:27" x14ac:dyDescent="0.2">
      <c r="A755" s="28" t="s">
        <v>168</v>
      </c>
      <c r="B755" s="115" t="s">
        <v>2215</v>
      </c>
      <c r="C755" s="116">
        <v>56183.378599999996</v>
      </c>
      <c r="D755" s="116">
        <v>2.0000000000000001E-4</v>
      </c>
      <c r="E755">
        <f t="shared" si="147"/>
        <v>64029.404167936846</v>
      </c>
      <c r="F755" s="53">
        <f t="shared" si="144"/>
        <v>64029</v>
      </c>
      <c r="G755">
        <f t="shared" si="152"/>
        <v>9.4450279997545294E-2</v>
      </c>
      <c r="K755">
        <f t="shared" si="151"/>
        <v>9.4450279997545294E-2</v>
      </c>
      <c r="O755">
        <f t="shared" ca="1" si="150"/>
        <v>9.5666934227465111E-2</v>
      </c>
      <c r="P755">
        <f t="shared" si="149"/>
        <v>9.750186423004463E-2</v>
      </c>
      <c r="Q755" s="7">
        <f t="shared" si="148"/>
        <v>41164.878599999996</v>
      </c>
      <c r="R755">
        <f t="shared" si="145"/>
        <v>9.312166328038558E-6</v>
      </c>
      <c r="S755">
        <v>1</v>
      </c>
      <c r="T755">
        <f t="shared" si="146"/>
        <v>9.312166328038558E-6</v>
      </c>
    </row>
    <row r="756" spans="1:27" x14ac:dyDescent="0.2">
      <c r="A756" s="168" t="s">
        <v>168</v>
      </c>
      <c r="B756" s="169" t="s">
        <v>2215</v>
      </c>
      <c r="C756" s="170">
        <v>56189.454700000002</v>
      </c>
      <c r="D756" s="170">
        <v>5.9999999999999995E-4</v>
      </c>
      <c r="E756">
        <f t="shared" si="147"/>
        <v>64055.404776947042</v>
      </c>
      <c r="F756" s="53">
        <f t="shared" si="144"/>
        <v>64055</v>
      </c>
      <c r="G756">
        <f t="shared" si="152"/>
        <v>9.4592599998577498E-2</v>
      </c>
      <c r="K756">
        <f t="shared" si="151"/>
        <v>9.4592599998577498E-2</v>
      </c>
      <c r="O756">
        <f t="shared" ca="1" si="150"/>
        <v>9.5735169644374812E-2</v>
      </c>
      <c r="P756">
        <f t="shared" si="149"/>
        <v>9.7587349457922204E-2</v>
      </c>
      <c r="Q756" s="7">
        <f t="shared" si="148"/>
        <v>41170.954700000002</v>
      </c>
      <c r="R756">
        <f t="shared" si="145"/>
        <v>8.9685243242454095E-6</v>
      </c>
      <c r="S756">
        <v>1</v>
      </c>
      <c r="T756">
        <f t="shared" si="146"/>
        <v>8.9685243242454095E-6</v>
      </c>
    </row>
    <row r="757" spans="1:27" x14ac:dyDescent="0.2">
      <c r="A757" s="196" t="s">
        <v>384</v>
      </c>
      <c r="B757" s="210" t="s">
        <v>385</v>
      </c>
      <c r="C757" s="195">
        <v>56191.671499999997</v>
      </c>
      <c r="D757" s="195">
        <v>1.3999999999999999E-4</v>
      </c>
      <c r="E757">
        <f t="shared" si="147"/>
        <v>64064.890820635192</v>
      </c>
      <c r="F757" s="53">
        <f t="shared" si="144"/>
        <v>64064.5</v>
      </c>
      <c r="G757">
        <f t="shared" si="152"/>
        <v>9.1331139992689714E-2</v>
      </c>
      <c r="K757">
        <f t="shared" si="151"/>
        <v>9.1331139992689714E-2</v>
      </c>
      <c r="O757">
        <f t="shared" ca="1" si="150"/>
        <v>9.576010181593797E-2</v>
      </c>
      <c r="P757">
        <f t="shared" si="149"/>
        <v>9.7618593658338706E-2</v>
      </c>
      <c r="Q757" s="7">
        <f t="shared" si="148"/>
        <v>41173.171499999997</v>
      </c>
      <c r="R757">
        <f t="shared" si="145"/>
        <v>3.9532073597682955E-5</v>
      </c>
      <c r="S757">
        <v>1</v>
      </c>
      <c r="T757">
        <f t="shared" si="146"/>
        <v>3.9532073597682955E-5</v>
      </c>
    </row>
    <row r="758" spans="1:27" x14ac:dyDescent="0.2">
      <c r="A758" s="196" t="s">
        <v>384</v>
      </c>
      <c r="B758" s="210" t="s">
        <v>385</v>
      </c>
      <c r="C758" s="195">
        <v>56191.671799999996</v>
      </c>
      <c r="D758" s="195">
        <v>2.5000000000000001E-4</v>
      </c>
      <c r="E758">
        <f t="shared" si="147"/>
        <v>64064.892104383434</v>
      </c>
      <c r="F758" s="53">
        <f t="shared" si="144"/>
        <v>64064.5</v>
      </c>
      <c r="G758">
        <f t="shared" si="152"/>
        <v>9.1631139992387034E-2</v>
      </c>
      <c r="K758">
        <f t="shared" si="151"/>
        <v>9.1631139992387034E-2</v>
      </c>
      <c r="O758">
        <f t="shared" ca="1" si="150"/>
        <v>9.576010181593797E-2</v>
      </c>
      <c r="P758">
        <f t="shared" si="149"/>
        <v>9.7618593658338706E-2</v>
      </c>
      <c r="Q758" s="7">
        <f t="shared" si="148"/>
        <v>41173.171799999996</v>
      </c>
      <c r="R758">
        <f t="shared" si="145"/>
        <v>3.5849601401918122E-5</v>
      </c>
      <c r="S758">
        <v>1</v>
      </c>
      <c r="T758">
        <f t="shared" si="146"/>
        <v>3.5849601401918122E-5</v>
      </c>
    </row>
    <row r="759" spans="1:27" x14ac:dyDescent="0.2">
      <c r="A759" s="196" t="s">
        <v>384</v>
      </c>
      <c r="B759" s="210" t="s">
        <v>385</v>
      </c>
      <c r="C759" s="195">
        <v>56191.671900000001</v>
      </c>
      <c r="D759" s="195">
        <v>2.3000000000000001E-4</v>
      </c>
      <c r="E759">
        <f t="shared" si="147"/>
        <v>64064.892532299542</v>
      </c>
      <c r="F759" s="53">
        <f t="shared" si="144"/>
        <v>64064.5</v>
      </c>
      <c r="G759">
        <f t="shared" si="152"/>
        <v>9.1731139997136779E-2</v>
      </c>
      <c r="K759">
        <f t="shared" si="151"/>
        <v>9.1731139997136779E-2</v>
      </c>
      <c r="O759">
        <f t="shared" ca="1" si="150"/>
        <v>9.576010181593797E-2</v>
      </c>
      <c r="P759">
        <f t="shared" si="149"/>
        <v>9.7618593658338706E-2</v>
      </c>
      <c r="Q759" s="7">
        <f t="shared" si="148"/>
        <v>41173.171900000001</v>
      </c>
      <c r="R759">
        <f t="shared" si="145"/>
        <v>3.4662110612799981E-5</v>
      </c>
      <c r="S759">
        <v>1</v>
      </c>
      <c r="T759">
        <f t="shared" si="146"/>
        <v>3.4662110612799981E-5</v>
      </c>
      <c r="AA759">
        <v>51986.5</v>
      </c>
    </row>
    <row r="760" spans="1:27" x14ac:dyDescent="0.2">
      <c r="A760" s="196" t="s">
        <v>384</v>
      </c>
      <c r="B760" s="210" t="s">
        <v>385</v>
      </c>
      <c r="C760" s="195">
        <v>56191.787499999999</v>
      </c>
      <c r="D760" s="195">
        <v>4.2000000000000002E-4</v>
      </c>
      <c r="E760">
        <f t="shared" si="147"/>
        <v>64065.3872032894</v>
      </c>
      <c r="F760" s="53">
        <f t="shared" si="144"/>
        <v>64065</v>
      </c>
      <c r="G760">
        <f t="shared" si="152"/>
        <v>9.0485799999441952E-2</v>
      </c>
      <c r="K760">
        <f t="shared" si="151"/>
        <v>9.0485799999441952E-2</v>
      </c>
      <c r="O760">
        <f t="shared" ca="1" si="150"/>
        <v>9.576141403549393E-2</v>
      </c>
      <c r="P760">
        <f t="shared" si="149"/>
        <v>9.7620238226534206E-2</v>
      </c>
      <c r="Q760" s="7">
        <f t="shared" si="148"/>
        <v>41173.287499999999</v>
      </c>
      <c r="R760">
        <f t="shared" si="145"/>
        <v>5.0900208816195276E-5</v>
      </c>
      <c r="S760">
        <v>1</v>
      </c>
      <c r="T760">
        <f t="shared" si="146"/>
        <v>5.0900208816195276E-5</v>
      </c>
    </row>
    <row r="761" spans="1:27" x14ac:dyDescent="0.2">
      <c r="A761" s="196" t="s">
        <v>384</v>
      </c>
      <c r="B761" s="210" t="s">
        <v>385</v>
      </c>
      <c r="C761" s="195">
        <v>56191.787900000003</v>
      </c>
      <c r="D761" s="195">
        <v>2.5000000000000001E-4</v>
      </c>
      <c r="E761">
        <f t="shared" si="147"/>
        <v>64065.388914953743</v>
      </c>
      <c r="F761" s="53">
        <f t="shared" si="144"/>
        <v>64065</v>
      </c>
      <c r="G761">
        <f t="shared" si="152"/>
        <v>9.0885800003889017E-2</v>
      </c>
      <c r="K761">
        <f t="shared" si="151"/>
        <v>9.0885800003889017E-2</v>
      </c>
      <c r="O761">
        <f t="shared" ca="1" si="150"/>
        <v>9.576141403549393E-2</v>
      </c>
      <c r="P761">
        <f t="shared" si="149"/>
        <v>9.7620238226534206E-2</v>
      </c>
      <c r="Q761" s="7">
        <f t="shared" si="148"/>
        <v>41173.287900000003</v>
      </c>
      <c r="R761">
        <f t="shared" si="145"/>
        <v>4.5352658174624497E-5</v>
      </c>
      <c r="S761">
        <v>1</v>
      </c>
      <c r="T761">
        <f t="shared" si="146"/>
        <v>4.5352658174624497E-5</v>
      </c>
      <c r="AA761">
        <v>53182</v>
      </c>
    </row>
    <row r="762" spans="1:27" x14ac:dyDescent="0.2">
      <c r="A762" s="196" t="s">
        <v>384</v>
      </c>
      <c r="B762" s="210" t="s">
        <v>385</v>
      </c>
      <c r="C762" s="195">
        <v>56191.7889</v>
      </c>
      <c r="D762" s="195">
        <v>1.8000000000000001E-4</v>
      </c>
      <c r="E762">
        <f t="shared" si="147"/>
        <v>64065.393194114542</v>
      </c>
      <c r="F762" s="53">
        <f t="shared" si="144"/>
        <v>64065</v>
      </c>
      <c r="G762">
        <f t="shared" si="152"/>
        <v>9.1885800000454765E-2</v>
      </c>
      <c r="K762">
        <f t="shared" si="151"/>
        <v>9.1885800000454765E-2</v>
      </c>
      <c r="O762">
        <f t="shared" ca="1" si="150"/>
        <v>9.576141403549393E-2</v>
      </c>
      <c r="P762">
        <f t="shared" si="149"/>
        <v>9.7620238226534206E-2</v>
      </c>
      <c r="Q762" s="7">
        <f t="shared" si="148"/>
        <v>41173.2889</v>
      </c>
      <c r="R762">
        <f t="shared" si="145"/>
        <v>3.2883781768721133E-5</v>
      </c>
      <c r="S762">
        <v>1</v>
      </c>
      <c r="T762">
        <f t="shared" si="146"/>
        <v>3.2883781768721133E-5</v>
      </c>
    </row>
    <row r="763" spans="1:27" x14ac:dyDescent="0.2">
      <c r="A763" s="196" t="s">
        <v>384</v>
      </c>
      <c r="B763" s="210" t="s">
        <v>385</v>
      </c>
      <c r="C763" s="195">
        <v>56191.905299999999</v>
      </c>
      <c r="D763" s="195">
        <v>2.7E-4</v>
      </c>
      <c r="E763">
        <f t="shared" si="147"/>
        <v>64065.891288433064</v>
      </c>
      <c r="F763" s="53">
        <f t="shared" si="144"/>
        <v>64065.5</v>
      </c>
      <c r="G763">
        <f t="shared" si="152"/>
        <v>9.1440459997102153E-2</v>
      </c>
      <c r="K763">
        <f t="shared" si="151"/>
        <v>9.1440459997102153E-2</v>
      </c>
      <c r="O763">
        <f t="shared" ca="1" si="150"/>
        <v>9.576272625504989E-2</v>
      </c>
      <c r="P763">
        <f t="shared" si="149"/>
        <v>9.7621882808389154E-2</v>
      </c>
      <c r="Q763" s="7">
        <f t="shared" si="148"/>
        <v>41173.405299999999</v>
      </c>
      <c r="R763">
        <f t="shared" si="145"/>
        <v>3.8209987971899298E-5</v>
      </c>
      <c r="S763">
        <v>1</v>
      </c>
      <c r="T763">
        <f t="shared" si="146"/>
        <v>3.8209987971899298E-5</v>
      </c>
    </row>
    <row r="764" spans="1:27" x14ac:dyDescent="0.2">
      <c r="A764" s="196" t="s">
        <v>384</v>
      </c>
      <c r="B764" s="210" t="s">
        <v>385</v>
      </c>
      <c r="C764" s="195">
        <v>56191.905299999999</v>
      </c>
      <c r="D764" s="195">
        <v>1.8000000000000001E-4</v>
      </c>
      <c r="E764">
        <f t="shared" si="147"/>
        <v>64065.891288433064</v>
      </c>
      <c r="F764" s="53">
        <f t="shared" si="144"/>
        <v>64065.5</v>
      </c>
      <c r="G764">
        <f t="shared" si="152"/>
        <v>9.1440459997102153E-2</v>
      </c>
      <c r="K764">
        <f t="shared" si="151"/>
        <v>9.1440459997102153E-2</v>
      </c>
      <c r="O764">
        <f t="shared" ca="1" si="150"/>
        <v>9.576272625504989E-2</v>
      </c>
      <c r="P764">
        <f t="shared" si="149"/>
        <v>9.7621882808389154E-2</v>
      </c>
      <c r="Q764" s="7">
        <f t="shared" si="148"/>
        <v>41173.405299999999</v>
      </c>
      <c r="R764">
        <f t="shared" si="145"/>
        <v>3.8209987971899298E-5</v>
      </c>
      <c r="S764">
        <v>1</v>
      </c>
      <c r="T764">
        <f t="shared" si="146"/>
        <v>3.8209987971899298E-5</v>
      </c>
      <c r="AA764">
        <v>53190</v>
      </c>
    </row>
    <row r="765" spans="1:27" x14ac:dyDescent="0.2">
      <c r="A765" s="196" t="s">
        <v>384</v>
      </c>
      <c r="B765" s="210" t="s">
        <v>385</v>
      </c>
      <c r="C765" s="195">
        <v>56191.905400000003</v>
      </c>
      <c r="D765" s="195">
        <v>1.2E-4</v>
      </c>
      <c r="E765">
        <f t="shared" si="147"/>
        <v>64065.891716349164</v>
      </c>
      <c r="F765" s="53">
        <f t="shared" si="144"/>
        <v>64065.5</v>
      </c>
      <c r="G765">
        <f t="shared" si="152"/>
        <v>9.1540460001851898E-2</v>
      </c>
      <c r="K765">
        <f t="shared" si="151"/>
        <v>9.1540460001851898E-2</v>
      </c>
      <c r="O765">
        <f t="shared" ca="1" si="150"/>
        <v>9.576272625504989E-2</v>
      </c>
      <c r="P765">
        <f t="shared" si="149"/>
        <v>9.7621882808389154E-2</v>
      </c>
      <c r="Q765" s="7">
        <f t="shared" si="148"/>
        <v>41173.405400000003</v>
      </c>
      <c r="R765">
        <f t="shared" si="145"/>
        <v>3.6983703351871484E-5</v>
      </c>
      <c r="S765">
        <v>1</v>
      </c>
      <c r="T765">
        <f t="shared" si="146"/>
        <v>3.6983703351871484E-5</v>
      </c>
      <c r="AA765">
        <v>53182.5</v>
      </c>
    </row>
    <row r="766" spans="1:27" x14ac:dyDescent="0.2">
      <c r="A766" s="168" t="s">
        <v>170</v>
      </c>
      <c r="B766" s="171" t="s">
        <v>2215</v>
      </c>
      <c r="C766" s="172">
        <v>56219.601490000001</v>
      </c>
      <c r="D766" s="172">
        <v>5.9999999999999995E-4</v>
      </c>
      <c r="E766">
        <f t="shared" si="147"/>
        <v>64184.407739324481</v>
      </c>
      <c r="F766" s="53">
        <f t="shared" si="144"/>
        <v>64184</v>
      </c>
      <c r="G766">
        <f t="shared" si="152"/>
        <v>9.5284880000690464E-2</v>
      </c>
      <c r="K766">
        <f t="shared" si="151"/>
        <v>9.5284880000690464E-2</v>
      </c>
      <c r="O766">
        <f t="shared" ca="1" si="150"/>
        <v>9.6073722289811453E-2</v>
      </c>
      <c r="P766">
        <f t="shared" si="149"/>
        <v>9.8012033945831578E-2</v>
      </c>
      <c r="Q766" s="7">
        <f t="shared" si="148"/>
        <v>41201.101490000001</v>
      </c>
      <c r="R766">
        <f t="shared" si="145"/>
        <v>7.4373686404987431E-6</v>
      </c>
      <c r="S766">
        <v>1</v>
      </c>
      <c r="T766">
        <f t="shared" si="146"/>
        <v>7.4373686404987431E-6</v>
      </c>
    </row>
    <row r="767" spans="1:27" x14ac:dyDescent="0.2">
      <c r="A767" s="168" t="s">
        <v>169</v>
      </c>
      <c r="B767" s="171" t="s">
        <v>2212</v>
      </c>
      <c r="C767" s="172">
        <v>56255.706899999997</v>
      </c>
      <c r="D767" s="172">
        <v>3.0000000000000003E-4</v>
      </c>
      <c r="E767">
        <f t="shared" si="147"/>
        <v>64338.908594899876</v>
      </c>
      <c r="F767" s="53">
        <f t="shared" si="144"/>
        <v>64338.5</v>
      </c>
      <c r="G767">
        <f t="shared" si="152"/>
        <v>9.5484819998091552E-2</v>
      </c>
      <c r="K767">
        <f t="shared" si="151"/>
        <v>9.5484819998091552E-2</v>
      </c>
      <c r="O767">
        <f t="shared" ca="1" si="150"/>
        <v>9.6479198132601834E-2</v>
      </c>
      <c r="P767">
        <f t="shared" si="149"/>
        <v>9.8521864282374361E-2</v>
      </c>
      <c r="Q767" s="7">
        <f t="shared" si="148"/>
        <v>41237.206899999997</v>
      </c>
      <c r="R767">
        <f t="shared" si="145"/>
        <v>9.2236379846948751E-6</v>
      </c>
      <c r="S767">
        <v>1</v>
      </c>
      <c r="T767">
        <f t="shared" si="146"/>
        <v>9.2236379846948751E-6</v>
      </c>
    </row>
    <row r="768" spans="1:27" x14ac:dyDescent="0.2">
      <c r="A768" s="173" t="s">
        <v>1353</v>
      </c>
      <c r="B768" s="174" t="s">
        <v>2215</v>
      </c>
      <c r="C768" s="175">
        <v>56265.404970000003</v>
      </c>
      <c r="D768" s="175">
        <v>2.9999999999999997E-4</v>
      </c>
      <c r="E768">
        <f t="shared" si="147"/>
        <v>64380.408195996533</v>
      </c>
      <c r="F768" s="53">
        <f t="shared" si="144"/>
        <v>64380</v>
      </c>
      <c r="G768">
        <f t="shared" si="152"/>
        <v>9.5391599999857135E-2</v>
      </c>
      <c r="K768">
        <f t="shared" si="151"/>
        <v>9.5391599999857135E-2</v>
      </c>
      <c r="O768">
        <f t="shared" ca="1" si="150"/>
        <v>9.6588112355746186E-2</v>
      </c>
      <c r="P768">
        <f t="shared" si="149"/>
        <v>9.8659031212738613E-2</v>
      </c>
      <c r="Q768" s="7">
        <f t="shared" si="148"/>
        <v>41246.904970000003</v>
      </c>
      <c r="R768">
        <f t="shared" si="145"/>
        <v>1.0676106730912124E-5</v>
      </c>
      <c r="S768">
        <v>1</v>
      </c>
      <c r="T768">
        <f t="shared" si="146"/>
        <v>1.0676106730912124E-5</v>
      </c>
    </row>
    <row r="769" spans="1:20" x14ac:dyDescent="0.2">
      <c r="A769" s="173" t="s">
        <v>1353</v>
      </c>
      <c r="B769" s="174" t="s">
        <v>2212</v>
      </c>
      <c r="C769" s="175">
        <v>56275.338060000002</v>
      </c>
      <c r="D769" s="175">
        <v>1E-4</v>
      </c>
      <c r="E769">
        <f t="shared" si="147"/>
        <v>64422.913485467208</v>
      </c>
      <c r="F769" s="53">
        <f t="shared" si="144"/>
        <v>64422.5</v>
      </c>
      <c r="G769">
        <f t="shared" si="152"/>
        <v>9.6627700004319195E-2</v>
      </c>
      <c r="K769">
        <f t="shared" si="151"/>
        <v>9.6627700004319195E-2</v>
      </c>
      <c r="O769">
        <f t="shared" ca="1" si="150"/>
        <v>9.669965101800243E-2</v>
      </c>
      <c r="P769">
        <f t="shared" si="149"/>
        <v>9.8799600898902135E-2</v>
      </c>
      <c r="Q769" s="7">
        <f t="shared" si="148"/>
        <v>41256.838060000002</v>
      </c>
      <c r="R769">
        <f t="shared" si="145"/>
        <v>4.7171534958901748E-6</v>
      </c>
      <c r="S769">
        <v>1</v>
      </c>
      <c r="T769">
        <f t="shared" si="146"/>
        <v>4.7171534958901748E-6</v>
      </c>
    </row>
    <row r="770" spans="1:20" x14ac:dyDescent="0.2">
      <c r="A770" s="173" t="s">
        <v>1353</v>
      </c>
      <c r="B770" s="174" t="s">
        <v>2215</v>
      </c>
      <c r="C770" s="175">
        <v>56275.45405</v>
      </c>
      <c r="D770" s="175">
        <v>2.0000000000000001E-4</v>
      </c>
      <c r="E770">
        <f t="shared" si="147"/>
        <v>64423.409825329793</v>
      </c>
      <c r="F770" s="53">
        <f t="shared" si="144"/>
        <v>64423</v>
      </c>
      <c r="G770">
        <f t="shared" si="152"/>
        <v>9.5772360000410117E-2</v>
      </c>
      <c r="K770">
        <f t="shared" si="151"/>
        <v>9.5772360000410117E-2</v>
      </c>
      <c r="O770">
        <f t="shared" ca="1" si="150"/>
        <v>9.6700963237558391E-2</v>
      </c>
      <c r="P770">
        <f t="shared" si="149"/>
        <v>9.8801255247272693E-2</v>
      </c>
      <c r="Q770" s="7">
        <f t="shared" si="148"/>
        <v>41256.95405</v>
      </c>
      <c r="R770">
        <f t="shared" si="145"/>
        <v>9.1742064164667039E-6</v>
      </c>
      <c r="S770">
        <v>1</v>
      </c>
      <c r="T770">
        <f t="shared" si="146"/>
        <v>9.1742064164667039E-6</v>
      </c>
    </row>
    <row r="771" spans="1:20" x14ac:dyDescent="0.2">
      <c r="A771" s="172" t="s">
        <v>171</v>
      </c>
      <c r="B771" s="171" t="s">
        <v>2215</v>
      </c>
      <c r="C771" s="172">
        <v>56519.429400000001</v>
      </c>
      <c r="D771" s="172">
        <v>4.0000000000000002E-4</v>
      </c>
      <c r="E771">
        <f t="shared" si="147"/>
        <v>65467.419582158778</v>
      </c>
      <c r="F771" s="53">
        <f t="shared" si="144"/>
        <v>65467</v>
      </c>
      <c r="G771">
        <f t="shared" si="152"/>
        <v>9.8052440000174101E-2</v>
      </c>
      <c r="J771">
        <f>G771</f>
        <v>9.8052440000174101E-2</v>
      </c>
      <c r="O771">
        <f t="shared" ca="1" si="150"/>
        <v>9.944087767039439E-2</v>
      </c>
      <c r="P771">
        <f t="shared" si="149"/>
        <v>0.10228532478512715</v>
      </c>
      <c r="Q771" s="7">
        <f t="shared" si="148"/>
        <v>41500.929400000001</v>
      </c>
      <c r="R771">
        <f t="shared" si="145"/>
        <v>1.7917313602687057E-5</v>
      </c>
      <c r="S771">
        <v>1</v>
      </c>
      <c r="T771">
        <f t="shared" si="146"/>
        <v>1.7917313602687057E-5</v>
      </c>
    </row>
    <row r="772" spans="1:20" x14ac:dyDescent="0.2">
      <c r="A772" s="176" t="s">
        <v>172</v>
      </c>
      <c r="B772" s="169" t="s">
        <v>2215</v>
      </c>
      <c r="C772" s="172">
        <v>56520.364500000003</v>
      </c>
      <c r="D772" s="170">
        <v>1.9E-3</v>
      </c>
      <c r="E772">
        <f t="shared" si="147"/>
        <v>65471.421025434145</v>
      </c>
      <c r="F772" s="53">
        <f t="shared" si="144"/>
        <v>65471</v>
      </c>
      <c r="G772">
        <f t="shared" si="152"/>
        <v>9.8389720005798154E-2</v>
      </c>
      <c r="J772">
        <f>G772</f>
        <v>9.8389720005798154E-2</v>
      </c>
      <c r="O772">
        <f t="shared" ca="1" si="150"/>
        <v>9.9451375426842042E-2</v>
      </c>
      <c r="P772">
        <f t="shared" si="149"/>
        <v>0.1022987882314923</v>
      </c>
      <c r="Q772" s="7">
        <f t="shared" si="148"/>
        <v>41501.864500000003</v>
      </c>
      <c r="R772">
        <f t="shared" si="145"/>
        <v>1.5280814393131575E-5</v>
      </c>
      <c r="S772">
        <v>1</v>
      </c>
      <c r="T772">
        <f t="shared" si="146"/>
        <v>1.5280814393131575E-5</v>
      </c>
    </row>
    <row r="773" spans="1:20" x14ac:dyDescent="0.2">
      <c r="A773" s="176" t="s">
        <v>172</v>
      </c>
      <c r="B773" s="169" t="s">
        <v>2215</v>
      </c>
      <c r="C773" s="172">
        <v>56520.481399999997</v>
      </c>
      <c r="D773" s="170">
        <v>1.6000000000000001E-3</v>
      </c>
      <c r="E773">
        <f t="shared" si="147"/>
        <v>65471.921259333052</v>
      </c>
      <c r="F773" s="53">
        <f t="shared" si="144"/>
        <v>65471.5</v>
      </c>
      <c r="G773">
        <f t="shared" si="152"/>
        <v>9.8444379997090437E-2</v>
      </c>
      <c r="J773">
        <f>G773</f>
        <v>9.8444379997090437E-2</v>
      </c>
      <c r="O773">
        <f t="shared" ca="1" si="150"/>
        <v>9.9452687646398003E-2</v>
      </c>
      <c r="P773">
        <f t="shared" si="149"/>
        <v>0.10230047122375553</v>
      </c>
      <c r="Q773" s="7">
        <f t="shared" si="148"/>
        <v>41501.981399999997</v>
      </c>
      <c r="R773">
        <f t="shared" si="145"/>
        <v>1.486943954836352E-5</v>
      </c>
      <c r="S773">
        <v>1</v>
      </c>
      <c r="T773">
        <f t="shared" si="146"/>
        <v>1.486943954836352E-5</v>
      </c>
    </row>
    <row r="774" spans="1:20" x14ac:dyDescent="0.2">
      <c r="A774" s="176" t="s">
        <v>172</v>
      </c>
      <c r="B774" s="169" t="s">
        <v>2215</v>
      </c>
      <c r="C774" s="172">
        <v>56520.598400000003</v>
      </c>
      <c r="D774" s="170">
        <v>8.0000000000000004E-4</v>
      </c>
      <c r="E774">
        <f t="shared" si="147"/>
        <v>65472.421921148089</v>
      </c>
      <c r="F774" s="53">
        <f t="shared" si="144"/>
        <v>65472</v>
      </c>
      <c r="G774">
        <f t="shared" si="152"/>
        <v>9.8599040000408422E-2</v>
      </c>
      <c r="J774">
        <f>G774</f>
        <v>9.8599040000408422E-2</v>
      </c>
      <c r="O774">
        <f t="shared" ca="1" si="150"/>
        <v>9.9453999865953963E-2</v>
      </c>
      <c r="P774">
        <f t="shared" si="149"/>
        <v>0.10230215422967823</v>
      </c>
      <c r="Q774" s="7">
        <f t="shared" si="148"/>
        <v>41502.098400000003</v>
      </c>
      <c r="R774">
        <f t="shared" si="145"/>
        <v>1.3713054995020501E-5</v>
      </c>
      <c r="S774">
        <v>1</v>
      </c>
      <c r="T774">
        <f t="shared" si="146"/>
        <v>1.3713054995020501E-5</v>
      </c>
    </row>
    <row r="775" spans="1:20" x14ac:dyDescent="0.2">
      <c r="A775" s="168" t="s">
        <v>170</v>
      </c>
      <c r="B775" s="171" t="s">
        <v>2212</v>
      </c>
      <c r="C775" s="172">
        <v>56539.408779999998</v>
      </c>
      <c r="D775" s="172">
        <v>2.0000000000000001E-4</v>
      </c>
      <c r="E775">
        <f t="shared" si="147"/>
        <v>65552.914562104052</v>
      </c>
      <c r="F775" s="53">
        <f t="shared" si="144"/>
        <v>65552.5</v>
      </c>
      <c r="G775">
        <f t="shared" si="152"/>
        <v>9.6879299999272916E-2</v>
      </c>
      <c r="K775">
        <f>G775</f>
        <v>9.6879299999272916E-2</v>
      </c>
      <c r="O775">
        <f t="shared" ca="1" si="150"/>
        <v>9.9665267214462866E-2</v>
      </c>
      <c r="P775">
        <f t="shared" si="149"/>
        <v>0.10257329631628019</v>
      </c>
      <c r="Q775" s="7">
        <f t="shared" si="148"/>
        <v>41520.908779999998</v>
      </c>
      <c r="R775">
        <f t="shared" si="145"/>
        <v>3.2421594058092405E-5</v>
      </c>
      <c r="S775">
        <v>1</v>
      </c>
      <c r="T775">
        <f t="shared" si="146"/>
        <v>3.2421594058092405E-5</v>
      </c>
    </row>
    <row r="776" spans="1:20" x14ac:dyDescent="0.2">
      <c r="A776" s="170" t="s">
        <v>175</v>
      </c>
      <c r="B776" s="171"/>
      <c r="C776" s="170">
        <v>56907.360500000003</v>
      </c>
      <c r="D776" s="170">
        <v>8.0000000000000004E-4</v>
      </c>
      <c r="E776">
        <f t="shared" si="147"/>
        <v>67127.439143058684</v>
      </c>
      <c r="F776" s="53">
        <f t="shared" si="144"/>
        <v>67127</v>
      </c>
      <c r="G776">
        <f t="shared" si="152"/>
        <v>0.10262363999936497</v>
      </c>
      <c r="J776">
        <f>G776</f>
        <v>0.10262363999936497</v>
      </c>
      <c r="O776">
        <f t="shared" ca="1" si="150"/>
        <v>0.10379744659616813</v>
      </c>
      <c r="P776">
        <f t="shared" si="149"/>
        <v>0.10794775365819068</v>
      </c>
      <c r="Q776" s="7">
        <f t="shared" si="148"/>
        <v>41888.860500000003</v>
      </c>
      <c r="R776">
        <f t="shared" si="145"/>
        <v>2.8346186252094462E-5</v>
      </c>
      <c r="S776">
        <v>1</v>
      </c>
      <c r="T776">
        <f t="shared" si="146"/>
        <v>2.8346186252094462E-5</v>
      </c>
    </row>
    <row r="777" spans="1:20" x14ac:dyDescent="0.2">
      <c r="A777" s="170" t="s">
        <v>175</v>
      </c>
      <c r="B777" s="171"/>
      <c r="C777" s="170">
        <v>56907.475899999998</v>
      </c>
      <c r="D777" s="170">
        <v>8.0000000000000004E-4</v>
      </c>
      <c r="E777">
        <f t="shared" si="147"/>
        <v>67127.932958216377</v>
      </c>
      <c r="F777" s="53">
        <f t="shared" si="144"/>
        <v>67127.5</v>
      </c>
      <c r="G777">
        <f t="shared" si="152"/>
        <v>0.10117829999944661</v>
      </c>
      <c r="J777">
        <f>G777</f>
        <v>0.10117829999944661</v>
      </c>
      <c r="O777">
        <f t="shared" ca="1" si="150"/>
        <v>0.10379875881572409</v>
      </c>
      <c r="P777">
        <f t="shared" si="149"/>
        <v>0.10794948189059338</v>
      </c>
      <c r="Q777" s="7">
        <f t="shared" si="148"/>
        <v>41888.975899999998</v>
      </c>
      <c r="R777">
        <f t="shared" si="145"/>
        <v>4.5848904202993931E-5</v>
      </c>
      <c r="S777">
        <v>1</v>
      </c>
      <c r="T777">
        <f t="shared" si="146"/>
        <v>4.5848904202993931E-5</v>
      </c>
    </row>
    <row r="778" spans="1:20" x14ac:dyDescent="0.2">
      <c r="A778" s="170" t="s">
        <v>175</v>
      </c>
      <c r="B778" s="171"/>
      <c r="C778" s="170">
        <v>56907.592299999997</v>
      </c>
      <c r="D778" s="170">
        <v>8.0000000000000004E-4</v>
      </c>
      <c r="E778">
        <f t="shared" si="147"/>
        <v>67128.431052534899</v>
      </c>
      <c r="F778" s="53">
        <f t="shared" si="144"/>
        <v>67128</v>
      </c>
      <c r="G778">
        <f t="shared" si="152"/>
        <v>0.100732959996094</v>
      </c>
      <c r="J778">
        <f>G778</f>
        <v>0.100732959996094</v>
      </c>
      <c r="O778">
        <f t="shared" ca="1" si="150"/>
        <v>0.10380007103528005</v>
      </c>
      <c r="P778">
        <f t="shared" si="149"/>
        <v>0.10795121013665554</v>
      </c>
      <c r="Q778" s="7">
        <f t="shared" si="148"/>
        <v>41889.092299999997</v>
      </c>
      <c r="R778">
        <f t="shared" si="145"/>
        <v>5.210313509171675E-5</v>
      </c>
      <c r="S778">
        <v>1</v>
      </c>
      <c r="T778">
        <f t="shared" si="146"/>
        <v>5.210313509171675E-5</v>
      </c>
    </row>
    <row r="779" spans="1:20" x14ac:dyDescent="0.2">
      <c r="A779" s="172" t="s">
        <v>1698</v>
      </c>
      <c r="B779" s="171" t="s">
        <v>2215</v>
      </c>
      <c r="C779" s="172">
        <v>56942.2958</v>
      </c>
      <c r="D779" s="172">
        <v>1E-4</v>
      </c>
      <c r="E779">
        <f t="shared" si="147"/>
        <v>67276.932909776297</v>
      </c>
      <c r="F779" s="53">
        <f t="shared" ref="F779:F833" si="153">+ROUND(2*E779,0)/2-0.5</f>
        <v>67276.5</v>
      </c>
      <c r="G779">
        <f t="shared" si="152"/>
        <v>0.10116697999910684</v>
      </c>
      <c r="K779">
        <f t="shared" ref="K779:K810" si="154">G779</f>
        <v>0.10116697999910684</v>
      </c>
      <c r="O779">
        <f t="shared" ca="1" si="150"/>
        <v>0.10418980024339897</v>
      </c>
      <c r="P779">
        <f t="shared" si="149"/>
        <v>0.10846510368930649</v>
      </c>
      <c r="Q779" s="7">
        <f t="shared" si="148"/>
        <v>41923.7958</v>
      </c>
      <c r="R779">
        <f t="shared" si="145"/>
        <v>5.326260939745337E-5</v>
      </c>
      <c r="S779">
        <v>1</v>
      </c>
      <c r="T779">
        <f t="shared" si="146"/>
        <v>5.326260939745337E-5</v>
      </c>
    </row>
    <row r="780" spans="1:20" x14ac:dyDescent="0.2">
      <c r="A780" s="173" t="s">
        <v>1353</v>
      </c>
      <c r="B780" s="174" t="s">
        <v>2212</v>
      </c>
      <c r="C780" s="175">
        <v>56999.316449999998</v>
      </c>
      <c r="D780" s="175">
        <v>1E-4</v>
      </c>
      <c r="E780">
        <f t="shared" si="147"/>
        <v>67520.93344073456</v>
      </c>
      <c r="F780" s="53">
        <f t="shared" si="153"/>
        <v>67520.5</v>
      </c>
      <c r="G780">
        <f t="shared" si="152"/>
        <v>0.1012910599965835</v>
      </c>
      <c r="K780">
        <f t="shared" si="154"/>
        <v>0.1012910599965835</v>
      </c>
      <c r="O780">
        <f t="shared" ca="1" si="150"/>
        <v>0.10483016338670548</v>
      </c>
      <c r="P780">
        <f t="shared" si="149"/>
        <v>0.10931209730789856</v>
      </c>
      <c r="Q780" s="7">
        <f t="shared" si="148"/>
        <v>41980.816449999998</v>
      </c>
      <c r="R780">
        <f t="shared" si="145"/>
        <v>6.4337039549508421E-5</v>
      </c>
      <c r="S780">
        <v>1</v>
      </c>
      <c r="T780">
        <f t="shared" si="146"/>
        <v>6.4337039549508421E-5</v>
      </c>
    </row>
    <row r="781" spans="1:20" x14ac:dyDescent="0.2">
      <c r="A781" s="173" t="s">
        <v>1353</v>
      </c>
      <c r="B781" s="174" t="s">
        <v>2215</v>
      </c>
      <c r="C781" s="175">
        <v>56999.433409999998</v>
      </c>
      <c r="D781" s="175">
        <v>1E-4</v>
      </c>
      <c r="E781">
        <f t="shared" si="147"/>
        <v>67521.43393138313</v>
      </c>
      <c r="F781" s="53">
        <f t="shared" si="153"/>
        <v>67521</v>
      </c>
      <c r="G781">
        <f t="shared" si="152"/>
        <v>0.10140571999363601</v>
      </c>
      <c r="K781">
        <f t="shared" si="154"/>
        <v>0.10140571999363601</v>
      </c>
      <c r="O781">
        <f t="shared" ca="1" si="150"/>
        <v>0.10483147560626144</v>
      </c>
      <c r="P781">
        <f t="shared" si="149"/>
        <v>0.10931383629029817</v>
      </c>
      <c r="Q781" s="7">
        <f t="shared" si="148"/>
        <v>41980.933409999998</v>
      </c>
      <c r="R781">
        <f t="shared" si="145"/>
        <v>6.2538303361533637E-5</v>
      </c>
      <c r="S781">
        <v>1</v>
      </c>
      <c r="T781">
        <f t="shared" si="146"/>
        <v>6.2538303361533637E-5</v>
      </c>
    </row>
    <row r="782" spans="1:20" x14ac:dyDescent="0.2">
      <c r="A782" s="177" t="s">
        <v>1031</v>
      </c>
      <c r="B782" s="178" t="s">
        <v>2215</v>
      </c>
      <c r="C782" s="179">
        <v>57244.578800000003</v>
      </c>
      <c r="D782" s="179" t="s">
        <v>1036</v>
      </c>
      <c r="E782">
        <f t="shared" si="147"/>
        <v>68570.450477528677</v>
      </c>
      <c r="F782" s="53">
        <f t="shared" si="153"/>
        <v>68570</v>
      </c>
      <c r="G782">
        <f t="shared" si="152"/>
        <v>0.1052724000037415</v>
      </c>
      <c r="K782">
        <f t="shared" si="154"/>
        <v>0.1052724000037415</v>
      </c>
      <c r="O782">
        <f t="shared" ca="1" si="150"/>
        <v>0.10758451223465701</v>
      </c>
      <c r="P782">
        <f t="shared" si="149"/>
        <v>0.1129922974656187</v>
      </c>
      <c r="Q782" s="7">
        <f t="shared" si="148"/>
        <v>42226.078800000003</v>
      </c>
      <c r="R782">
        <f t="shared" ref="R782:R833" si="155">+(P782-G782)^2</f>
        <v>5.9596816821898134E-5</v>
      </c>
      <c r="S782">
        <v>1</v>
      </c>
      <c r="T782">
        <f t="shared" ref="T782:T833" si="156">+S782*R782</f>
        <v>5.9596816821898134E-5</v>
      </c>
    </row>
    <row r="783" spans="1:20" x14ac:dyDescent="0.2">
      <c r="A783" s="177" t="s">
        <v>1031</v>
      </c>
      <c r="B783" s="178" t="s">
        <v>2215</v>
      </c>
      <c r="C783" s="179">
        <v>57245.396999999997</v>
      </c>
      <c r="D783" s="179" t="s">
        <v>1036</v>
      </c>
      <c r="E783">
        <f t="shared" si="147"/>
        <v>68573.951686905086</v>
      </c>
      <c r="F783" s="53">
        <f t="shared" si="153"/>
        <v>68573.5</v>
      </c>
      <c r="G783">
        <f t="shared" si="152"/>
        <v>0.10555501999624539</v>
      </c>
      <c r="K783">
        <f t="shared" si="154"/>
        <v>0.10555501999624539</v>
      </c>
      <c r="O783">
        <f t="shared" ca="1" si="150"/>
        <v>0.1075936977715487</v>
      </c>
      <c r="P783">
        <f t="shared" si="149"/>
        <v>0.11300467132774569</v>
      </c>
      <c r="Q783" s="7">
        <f t="shared" si="148"/>
        <v>42226.896999999997</v>
      </c>
      <c r="R783">
        <f t="shared" si="155"/>
        <v>5.549730496092421E-5</v>
      </c>
      <c r="S783">
        <v>1</v>
      </c>
      <c r="T783">
        <f t="shared" si="156"/>
        <v>5.549730496092421E-5</v>
      </c>
    </row>
    <row r="784" spans="1:20" x14ac:dyDescent="0.2">
      <c r="A784" s="177" t="s">
        <v>1031</v>
      </c>
      <c r="B784" s="178" t="s">
        <v>2215</v>
      </c>
      <c r="C784" s="179">
        <v>57245.513299999999</v>
      </c>
      <c r="D784" s="179" t="s">
        <v>1035</v>
      </c>
      <c r="E784">
        <f t="shared" si="147"/>
        <v>68574.449353307544</v>
      </c>
      <c r="F784" s="53">
        <f t="shared" si="153"/>
        <v>68574</v>
      </c>
      <c r="G784">
        <f t="shared" si="152"/>
        <v>0.10500967999541899</v>
      </c>
      <c r="K784">
        <f t="shared" si="154"/>
        <v>0.10500967999541899</v>
      </c>
      <c r="O784">
        <f t="shared" ca="1" si="150"/>
        <v>0.10759500999110466</v>
      </c>
      <c r="P784">
        <f t="shared" si="149"/>
        <v>0.11300643907697311</v>
      </c>
      <c r="Q784" s="7">
        <f t="shared" si="148"/>
        <v>42227.013299999999</v>
      </c>
      <c r="R784">
        <f t="shared" si="155"/>
        <v>6.3948155808418242E-5</v>
      </c>
      <c r="S784">
        <v>1</v>
      </c>
      <c r="T784">
        <f t="shared" si="156"/>
        <v>6.3948155808418242E-5</v>
      </c>
    </row>
    <row r="785" spans="1:20" x14ac:dyDescent="0.2">
      <c r="A785" s="177" t="s">
        <v>1031</v>
      </c>
      <c r="B785" s="178" t="s">
        <v>2215</v>
      </c>
      <c r="C785" s="179">
        <v>57266.428699999997</v>
      </c>
      <c r="D785" s="179" t="s">
        <v>1033</v>
      </c>
      <c r="E785">
        <f t="shared" si="147"/>
        <v>68663.949713356124</v>
      </c>
      <c r="F785" s="53">
        <f t="shared" si="153"/>
        <v>68663.5</v>
      </c>
      <c r="G785">
        <f t="shared" si="152"/>
        <v>0.10509381999872858</v>
      </c>
      <c r="K785">
        <f t="shared" si="154"/>
        <v>0.10509381999872858</v>
      </c>
      <c r="O785">
        <f t="shared" ca="1" si="150"/>
        <v>0.10782989729162076</v>
      </c>
      <c r="P785">
        <f t="shared" si="149"/>
        <v>0.11332308624262097</v>
      </c>
      <c r="Q785" s="7">
        <f t="shared" si="148"/>
        <v>42247.928699999997</v>
      </c>
      <c r="R785">
        <f t="shared" si="155"/>
        <v>6.7720822912866791E-5</v>
      </c>
      <c r="S785">
        <v>1</v>
      </c>
      <c r="T785">
        <f t="shared" si="156"/>
        <v>6.7720822912866791E-5</v>
      </c>
    </row>
    <row r="786" spans="1:20" x14ac:dyDescent="0.2">
      <c r="A786" s="177" t="s">
        <v>1031</v>
      </c>
      <c r="B786" s="178" t="s">
        <v>2215</v>
      </c>
      <c r="C786" s="179">
        <v>57266.546300000002</v>
      </c>
      <c r="D786" s="179" t="s">
        <v>1034</v>
      </c>
      <c r="E786">
        <f t="shared" si="147"/>
        <v>68664.452942667645</v>
      </c>
      <c r="F786" s="53">
        <f t="shared" si="153"/>
        <v>68664</v>
      </c>
      <c r="G786">
        <f t="shared" si="152"/>
        <v>0.1058484800014412</v>
      </c>
      <c r="K786">
        <f t="shared" si="154"/>
        <v>0.1058484800014412</v>
      </c>
      <c r="O786">
        <f t="shared" ca="1" si="150"/>
        <v>0.10783120951117672</v>
      </c>
      <c r="P786">
        <f t="shared" si="149"/>
        <v>0.11332485645055163</v>
      </c>
      <c r="Q786" s="7">
        <f t="shared" si="148"/>
        <v>42248.046300000002</v>
      </c>
      <c r="R786">
        <f t="shared" si="155"/>
        <v>5.589620480881297E-5</v>
      </c>
      <c r="S786">
        <v>1</v>
      </c>
      <c r="T786">
        <f t="shared" si="156"/>
        <v>5.589620480881297E-5</v>
      </c>
    </row>
    <row r="787" spans="1:20" x14ac:dyDescent="0.2">
      <c r="A787" s="196" t="s">
        <v>384</v>
      </c>
      <c r="B787" s="210" t="s">
        <v>385</v>
      </c>
      <c r="C787" s="195">
        <v>57301.48</v>
      </c>
      <c r="D787" s="195">
        <v>3.0000000000000001E-5</v>
      </c>
      <c r="E787">
        <f t="shared" si="147"/>
        <v>68813.939862727959</v>
      </c>
      <c r="F787" s="53">
        <f t="shared" si="153"/>
        <v>68813.5</v>
      </c>
      <c r="G787">
        <f t="shared" si="152"/>
        <v>0.10279182000522269</v>
      </c>
      <c r="K787">
        <f t="shared" si="154"/>
        <v>0.10279182000522269</v>
      </c>
      <c r="O787">
        <f t="shared" ca="1" si="150"/>
        <v>0.10822356315840756</v>
      </c>
      <c r="P787">
        <f t="shared" si="149"/>
        <v>0.11385476124870596</v>
      </c>
      <c r="Q787" s="7">
        <f t="shared" si="148"/>
        <v>42282.98</v>
      </c>
      <c r="R787">
        <f t="shared" si="155"/>
        <v>1.2238866895676311E-4</v>
      </c>
      <c r="S787">
        <v>1</v>
      </c>
      <c r="T787">
        <f t="shared" si="156"/>
        <v>1.2238866895676311E-4</v>
      </c>
    </row>
    <row r="788" spans="1:20" x14ac:dyDescent="0.2">
      <c r="A788" s="196" t="s">
        <v>384</v>
      </c>
      <c r="B788" s="210" t="s">
        <v>385</v>
      </c>
      <c r="C788" s="195">
        <v>57301.596799999999</v>
      </c>
      <c r="D788" s="195">
        <v>3.0000000000000001E-5</v>
      </c>
      <c r="E788">
        <f t="shared" si="147"/>
        <v>68814.439668710795</v>
      </c>
      <c r="F788" s="53">
        <f t="shared" si="153"/>
        <v>68814</v>
      </c>
      <c r="G788">
        <f t="shared" si="152"/>
        <v>0.10274647999904118</v>
      </c>
      <c r="K788">
        <f t="shared" si="154"/>
        <v>0.10274647999904118</v>
      </c>
      <c r="O788">
        <f t="shared" ca="1" si="150"/>
        <v>0.10822487537796349</v>
      </c>
      <c r="P788">
        <f t="shared" si="149"/>
        <v>0.11385653555447531</v>
      </c>
      <c r="Q788" s="7">
        <f t="shared" si="148"/>
        <v>42283.096799999999</v>
      </c>
      <c r="R788">
        <f t="shared" si="155"/>
        <v>1.2343333444483261E-4</v>
      </c>
      <c r="S788">
        <v>1</v>
      </c>
      <c r="T788">
        <f t="shared" si="156"/>
        <v>1.2343333444483261E-4</v>
      </c>
    </row>
    <row r="789" spans="1:20" x14ac:dyDescent="0.2">
      <c r="A789" s="172" t="s">
        <v>1698</v>
      </c>
      <c r="B789" s="171" t="s">
        <v>2215</v>
      </c>
      <c r="C789" s="172">
        <v>57328.241000000002</v>
      </c>
      <c r="D789" s="172">
        <v>1E-4</v>
      </c>
      <c r="E789">
        <f t="shared" ref="E789:E833" si="157">(C789-C$7)/C$8</f>
        <v>68928.454485219525</v>
      </c>
      <c r="F789" s="53">
        <f t="shared" si="153"/>
        <v>68928</v>
      </c>
      <c r="G789">
        <f t="shared" si="152"/>
        <v>0.10620896000182256</v>
      </c>
      <c r="K789">
        <f t="shared" si="154"/>
        <v>0.10620896000182256</v>
      </c>
      <c r="O789">
        <f t="shared" ca="1" si="150"/>
        <v>0.10852406143672147</v>
      </c>
      <c r="P789">
        <f t="shared" si="149"/>
        <v>0.11426143386381815</v>
      </c>
      <c r="Q789" s="7">
        <f t="shared" ref="Q789:Q833" si="158">+C789-15018.5</f>
        <v>42309.741000000002</v>
      </c>
      <c r="R789">
        <f t="shared" si="155"/>
        <v>6.484233529812218E-5</v>
      </c>
      <c r="S789">
        <v>1</v>
      </c>
      <c r="T789">
        <f t="shared" si="156"/>
        <v>6.484233529812218E-5</v>
      </c>
    </row>
    <row r="790" spans="1:20" x14ac:dyDescent="0.2">
      <c r="A790" s="172" t="s">
        <v>1698</v>
      </c>
      <c r="B790" s="171" t="s">
        <v>2212</v>
      </c>
      <c r="C790" s="172">
        <v>57328.358800000002</v>
      </c>
      <c r="D790" s="172">
        <v>1E-4</v>
      </c>
      <c r="E790">
        <f t="shared" si="157"/>
        <v>68928.958570363189</v>
      </c>
      <c r="F790" s="53">
        <f t="shared" si="153"/>
        <v>68928.5</v>
      </c>
      <c r="G790">
        <f t="shared" si="152"/>
        <v>0.10716361999948276</v>
      </c>
      <c r="K790">
        <f t="shared" si="154"/>
        <v>0.10716361999948276</v>
      </c>
      <c r="O790">
        <f t="shared" ca="1" si="150"/>
        <v>0.1085253736562774</v>
      </c>
      <c r="P790">
        <f t="shared" si="149"/>
        <v>0.11426321129760442</v>
      </c>
      <c r="Q790" s="7">
        <f t="shared" si="158"/>
        <v>42309.858800000002</v>
      </c>
      <c r="R790">
        <f t="shared" si="155"/>
        <v>5.0404196600364719E-5</v>
      </c>
      <c r="S790">
        <v>1</v>
      </c>
      <c r="T790">
        <f t="shared" si="156"/>
        <v>5.0404196600364719E-5</v>
      </c>
    </row>
    <row r="791" spans="1:20" x14ac:dyDescent="0.2">
      <c r="A791" s="180" t="s">
        <v>1032</v>
      </c>
      <c r="B791" s="181" t="s">
        <v>2212</v>
      </c>
      <c r="C791" s="180">
        <v>57329.994200000001</v>
      </c>
      <c r="D791" s="180" t="s">
        <v>1913</v>
      </c>
      <c r="E791">
        <f t="shared" si="157"/>
        <v>68935.956709955237</v>
      </c>
      <c r="F791" s="53">
        <f t="shared" si="153"/>
        <v>68935.5</v>
      </c>
      <c r="G791">
        <f t="shared" si="152"/>
        <v>0.10672886000247672</v>
      </c>
      <c r="K791">
        <f t="shared" si="154"/>
        <v>0.10672886000247672</v>
      </c>
      <c r="O791">
        <f t="shared" ca="1" si="150"/>
        <v>0.10854374473006079</v>
      </c>
      <c r="P791">
        <f t="shared" si="149"/>
        <v>0.11428809680485567</v>
      </c>
      <c r="Q791" s="7">
        <f t="shared" si="158"/>
        <v>42311.494200000001</v>
      </c>
      <c r="R791">
        <f t="shared" si="155"/>
        <v>5.7142061034440363E-5</v>
      </c>
      <c r="S791">
        <v>1</v>
      </c>
      <c r="T791">
        <f t="shared" si="156"/>
        <v>5.7142061034440363E-5</v>
      </c>
    </row>
    <row r="792" spans="1:20" x14ac:dyDescent="0.2">
      <c r="A792" s="182" t="s">
        <v>1351</v>
      </c>
      <c r="B792" s="181" t="s">
        <v>2212</v>
      </c>
      <c r="C792" s="180">
        <v>57329.994200000074</v>
      </c>
      <c r="D792" s="180"/>
      <c r="E792">
        <f t="shared" si="157"/>
        <v>68935.956709955542</v>
      </c>
      <c r="F792" s="53">
        <f t="shared" si="153"/>
        <v>68935.5</v>
      </c>
      <c r="G792">
        <f t="shared" si="152"/>
        <v>0.1067288600752363</v>
      </c>
      <c r="K792">
        <f t="shared" si="154"/>
        <v>0.1067288600752363</v>
      </c>
      <c r="O792">
        <f t="shared" ca="1" si="150"/>
        <v>0.10854374473006079</v>
      </c>
      <c r="P792">
        <f t="shared" si="149"/>
        <v>0.11428809680485567</v>
      </c>
      <c r="Q792" s="7">
        <f t="shared" si="158"/>
        <v>42311.494200000074</v>
      </c>
      <c r="R792">
        <f t="shared" si="155"/>
        <v>5.7142059934426633E-5</v>
      </c>
      <c r="S792">
        <v>1</v>
      </c>
      <c r="T792">
        <f t="shared" si="156"/>
        <v>5.7142059934426633E-5</v>
      </c>
    </row>
    <row r="793" spans="1:20" x14ac:dyDescent="0.2">
      <c r="A793" s="182" t="s">
        <v>1351</v>
      </c>
      <c r="B793" s="181" t="s">
        <v>2212</v>
      </c>
      <c r="C793" s="180">
        <v>57329.994200000074</v>
      </c>
      <c r="D793" s="180" t="s">
        <v>1913</v>
      </c>
      <c r="E793">
        <f t="shared" si="157"/>
        <v>68935.956709955542</v>
      </c>
      <c r="F793" s="53">
        <f t="shared" si="153"/>
        <v>68935.5</v>
      </c>
      <c r="G793">
        <f t="shared" si="152"/>
        <v>0.1067288600752363</v>
      </c>
      <c r="K793">
        <f t="shared" si="154"/>
        <v>0.1067288600752363</v>
      </c>
      <c r="O793">
        <f t="shared" ca="1" si="150"/>
        <v>0.10854374473006079</v>
      </c>
      <c r="P793">
        <f t="shared" si="149"/>
        <v>0.11428809680485567</v>
      </c>
      <c r="Q793" s="7">
        <f t="shared" si="158"/>
        <v>42311.494200000074</v>
      </c>
      <c r="R793">
        <f t="shared" si="155"/>
        <v>5.7142059934426633E-5</v>
      </c>
      <c r="S793">
        <v>1</v>
      </c>
      <c r="T793">
        <f t="shared" si="156"/>
        <v>5.7142059934426633E-5</v>
      </c>
    </row>
    <row r="794" spans="1:20" x14ac:dyDescent="0.2">
      <c r="A794" s="180" t="s">
        <v>1032</v>
      </c>
      <c r="B794" s="181" t="s">
        <v>2215</v>
      </c>
      <c r="C794" s="180">
        <v>57330.111199999999</v>
      </c>
      <c r="D794" s="180" t="s">
        <v>1913</v>
      </c>
      <c r="E794">
        <f t="shared" si="157"/>
        <v>68936.45737177023</v>
      </c>
      <c r="F794" s="53">
        <f t="shared" si="153"/>
        <v>68936</v>
      </c>
      <c r="G794">
        <f t="shared" si="152"/>
        <v>0.10688351999851875</v>
      </c>
      <c r="K794">
        <f t="shared" si="154"/>
        <v>0.10688351999851875</v>
      </c>
      <c r="O794">
        <f t="shared" ca="1" si="150"/>
        <v>0.10854505694961675</v>
      </c>
      <c r="P794">
        <f t="shared" si="149"/>
        <v>0.11428987444353388</v>
      </c>
      <c r="Q794" s="7">
        <f t="shared" si="158"/>
        <v>42311.611199999999</v>
      </c>
      <c r="R794">
        <f t="shared" si="155"/>
        <v>5.4854086165195313E-5</v>
      </c>
      <c r="S794">
        <v>1</v>
      </c>
      <c r="T794">
        <f t="shared" si="156"/>
        <v>5.4854086165195313E-5</v>
      </c>
    </row>
    <row r="795" spans="1:20" x14ac:dyDescent="0.2">
      <c r="A795" s="182" t="s">
        <v>1351</v>
      </c>
      <c r="B795" s="181" t="s">
        <v>2215</v>
      </c>
      <c r="C795" s="180">
        <v>57330.111200000159</v>
      </c>
      <c r="D795" s="180"/>
      <c r="E795">
        <f t="shared" si="157"/>
        <v>68936.457371770928</v>
      </c>
      <c r="F795" s="53">
        <f t="shared" si="153"/>
        <v>68936</v>
      </c>
      <c r="G795">
        <f t="shared" si="152"/>
        <v>0.10688352015858982</v>
      </c>
      <c r="K795">
        <f t="shared" si="154"/>
        <v>0.10688352015858982</v>
      </c>
      <c r="O795">
        <f t="shared" ca="1" si="150"/>
        <v>0.10854505694961675</v>
      </c>
      <c r="P795">
        <f t="shared" si="149"/>
        <v>0.11428987444353388</v>
      </c>
      <c r="Q795" s="7">
        <f t="shared" si="158"/>
        <v>42311.611200000159</v>
      </c>
      <c r="R795">
        <f t="shared" si="155"/>
        <v>5.4854083794109211E-5</v>
      </c>
      <c r="S795">
        <v>1</v>
      </c>
      <c r="T795">
        <f t="shared" si="156"/>
        <v>5.4854083794109211E-5</v>
      </c>
    </row>
    <row r="796" spans="1:20" x14ac:dyDescent="0.2">
      <c r="A796" s="182" t="s">
        <v>1351</v>
      </c>
      <c r="B796" s="181" t="s">
        <v>2215</v>
      </c>
      <c r="C796" s="180">
        <v>57330.111200000159</v>
      </c>
      <c r="D796" s="180" t="s">
        <v>1913</v>
      </c>
      <c r="E796">
        <f t="shared" si="157"/>
        <v>68936.457371770928</v>
      </c>
      <c r="F796" s="53">
        <f t="shared" si="153"/>
        <v>68936</v>
      </c>
      <c r="G796">
        <f t="shared" si="152"/>
        <v>0.10688352015858982</v>
      </c>
      <c r="K796">
        <f t="shared" si="154"/>
        <v>0.10688352015858982</v>
      </c>
      <c r="O796">
        <f t="shared" ca="1" si="150"/>
        <v>0.10854505694961675</v>
      </c>
      <c r="P796">
        <f t="shared" si="149"/>
        <v>0.11428987444353388</v>
      </c>
      <c r="Q796" s="7">
        <f t="shared" si="158"/>
        <v>42311.611200000159</v>
      </c>
      <c r="R796">
        <f t="shared" si="155"/>
        <v>5.4854083794109211E-5</v>
      </c>
      <c r="S796">
        <v>1</v>
      </c>
      <c r="T796">
        <f t="shared" si="156"/>
        <v>5.4854083794109211E-5</v>
      </c>
    </row>
    <row r="797" spans="1:20" x14ac:dyDescent="0.2">
      <c r="A797" s="182" t="s">
        <v>1351</v>
      </c>
      <c r="B797" s="181" t="s">
        <v>2212</v>
      </c>
      <c r="C797" s="180">
        <v>57330.228099999949</v>
      </c>
      <c r="D797" s="180"/>
      <c r="E797">
        <f t="shared" si="157"/>
        <v>68936.957605668955</v>
      </c>
      <c r="F797" s="53">
        <f t="shared" si="153"/>
        <v>68936.5</v>
      </c>
      <c r="G797">
        <f t="shared" si="152"/>
        <v>0.10693817994615529</v>
      </c>
      <c r="K797">
        <f t="shared" si="154"/>
        <v>0.10693817994615529</v>
      </c>
      <c r="O797">
        <f t="shared" ca="1" si="150"/>
        <v>0.10854636916917271</v>
      </c>
      <c r="P797">
        <f t="shared" si="149"/>
        <v>0.11429165209587154</v>
      </c>
      <c r="Q797" s="7">
        <f t="shared" si="158"/>
        <v>42311.728099999949</v>
      </c>
      <c r="R797">
        <f t="shared" si="155"/>
        <v>5.4073552656652574E-5</v>
      </c>
      <c r="S797">
        <v>1</v>
      </c>
      <c r="T797">
        <f t="shared" si="156"/>
        <v>5.4073552656652574E-5</v>
      </c>
    </row>
    <row r="798" spans="1:20" x14ac:dyDescent="0.2">
      <c r="A798" s="182" t="s">
        <v>1351</v>
      </c>
      <c r="B798" s="181" t="s">
        <v>2212</v>
      </c>
      <c r="C798" s="180">
        <v>57330.228099999949</v>
      </c>
      <c r="D798" s="180" t="s">
        <v>1913</v>
      </c>
      <c r="E798">
        <f t="shared" si="157"/>
        <v>68936.957605668955</v>
      </c>
      <c r="F798" s="53">
        <f t="shared" si="153"/>
        <v>68936.5</v>
      </c>
      <c r="G798">
        <f t="shared" si="152"/>
        <v>0.10693817994615529</v>
      </c>
      <c r="K798">
        <f t="shared" si="154"/>
        <v>0.10693817994615529</v>
      </c>
      <c r="O798">
        <f t="shared" ca="1" si="150"/>
        <v>0.10854636916917271</v>
      </c>
      <c r="P798">
        <f t="shared" si="149"/>
        <v>0.11429165209587154</v>
      </c>
      <c r="Q798" s="7">
        <f t="shared" si="158"/>
        <v>42311.728099999949</v>
      </c>
      <c r="R798">
        <f t="shared" si="155"/>
        <v>5.4073552656652574E-5</v>
      </c>
      <c r="S798">
        <v>1</v>
      </c>
      <c r="T798">
        <f t="shared" si="156"/>
        <v>5.4073552656652574E-5</v>
      </c>
    </row>
    <row r="799" spans="1:20" x14ac:dyDescent="0.2">
      <c r="A799" s="180" t="s">
        <v>1032</v>
      </c>
      <c r="B799" s="181" t="s">
        <v>2212</v>
      </c>
      <c r="C799" s="180">
        <v>57330.2281</v>
      </c>
      <c r="D799" s="180" t="s">
        <v>1913</v>
      </c>
      <c r="E799">
        <f t="shared" si="157"/>
        <v>68936.957605669173</v>
      </c>
      <c r="F799" s="53">
        <f t="shared" si="153"/>
        <v>68936.5</v>
      </c>
      <c r="G799">
        <f t="shared" si="152"/>
        <v>0.10693817999708699</v>
      </c>
      <c r="K799">
        <f t="shared" si="154"/>
        <v>0.10693817999708699</v>
      </c>
      <c r="O799">
        <f t="shared" ca="1" si="150"/>
        <v>0.10854636916917271</v>
      </c>
      <c r="P799">
        <f t="shared" ref="P799:P833" si="159">+D$11+D$12*F799+D$13*F799^2</f>
        <v>0.11429165209587154</v>
      </c>
      <c r="Q799" s="7">
        <f t="shared" si="158"/>
        <v>42311.7281</v>
      </c>
      <c r="R799">
        <f t="shared" si="155"/>
        <v>5.4073551907602853E-5</v>
      </c>
      <c r="S799">
        <v>1</v>
      </c>
      <c r="T799">
        <f t="shared" si="156"/>
        <v>5.4073551907602853E-5</v>
      </c>
    </row>
    <row r="800" spans="1:20" x14ac:dyDescent="0.2">
      <c r="A800" s="183" t="s">
        <v>1029</v>
      </c>
      <c r="B800" s="184" t="s">
        <v>2215</v>
      </c>
      <c r="C800" s="185">
        <v>57573.8554</v>
      </c>
      <c r="D800" s="185">
        <v>1E-4</v>
      </c>
      <c r="E800">
        <f t="shared" si="157"/>
        <v>69979.47800057751</v>
      </c>
      <c r="F800" s="53">
        <f t="shared" si="153"/>
        <v>69979</v>
      </c>
      <c r="G800">
        <f t="shared" si="152"/>
        <v>0.11170428000332322</v>
      </c>
      <c r="K800">
        <f t="shared" si="154"/>
        <v>0.11170428000332322</v>
      </c>
      <c r="O800">
        <f t="shared" ca="1" si="150"/>
        <v>0.11128234694334085</v>
      </c>
      <c r="P800">
        <f t="shared" si="159"/>
        <v>0.1180277618381053</v>
      </c>
      <c r="Q800" s="7">
        <f t="shared" si="158"/>
        <v>42555.3554</v>
      </c>
      <c r="R800">
        <f t="shared" si="155"/>
        <v>3.9986422514818976E-5</v>
      </c>
      <c r="S800">
        <v>1</v>
      </c>
      <c r="T800">
        <f t="shared" si="156"/>
        <v>3.9986422514818976E-5</v>
      </c>
    </row>
    <row r="801" spans="1:20" x14ac:dyDescent="0.2">
      <c r="A801" s="196" t="s">
        <v>384</v>
      </c>
      <c r="B801" s="210" t="s">
        <v>385</v>
      </c>
      <c r="C801" s="195">
        <v>57573.856800000001</v>
      </c>
      <c r="D801" s="195">
        <v>4.0000000000000003E-5</v>
      </c>
      <c r="E801">
        <f t="shared" si="157"/>
        <v>69979.483991402652</v>
      </c>
      <c r="F801" s="53">
        <f t="shared" si="153"/>
        <v>69979</v>
      </c>
      <c r="G801">
        <f t="shared" si="152"/>
        <v>0.11310428000433603</v>
      </c>
      <c r="K801">
        <f t="shared" si="154"/>
        <v>0.11310428000433603</v>
      </c>
      <c r="O801">
        <f t="shared" ca="1" si="150"/>
        <v>0.11128234694334085</v>
      </c>
      <c r="P801">
        <f t="shared" si="159"/>
        <v>0.1180277618381053</v>
      </c>
      <c r="Q801" s="7">
        <f t="shared" si="158"/>
        <v>42555.356800000001</v>
      </c>
      <c r="R801">
        <f t="shared" si="155"/>
        <v>2.4240673367456007E-5</v>
      </c>
      <c r="S801">
        <v>1</v>
      </c>
      <c r="T801">
        <f t="shared" si="156"/>
        <v>2.4240673367456007E-5</v>
      </c>
    </row>
    <row r="802" spans="1:20" x14ac:dyDescent="0.2">
      <c r="A802" s="196" t="s">
        <v>384</v>
      </c>
      <c r="B802" s="210" t="s">
        <v>385</v>
      </c>
      <c r="C802" s="195">
        <v>57573.856800000001</v>
      </c>
      <c r="D802" s="195">
        <v>4.0000000000000003E-5</v>
      </c>
      <c r="E802">
        <f t="shared" si="157"/>
        <v>69979.483991402652</v>
      </c>
      <c r="F802" s="53">
        <f t="shared" si="153"/>
        <v>69979</v>
      </c>
      <c r="G802">
        <f t="shared" si="152"/>
        <v>0.11310428000433603</v>
      </c>
      <c r="K802">
        <f t="shared" si="154"/>
        <v>0.11310428000433603</v>
      </c>
      <c r="O802">
        <f t="shared" ca="1" si="150"/>
        <v>0.11128234694334085</v>
      </c>
      <c r="P802">
        <f t="shared" si="159"/>
        <v>0.1180277618381053</v>
      </c>
      <c r="Q802" s="7">
        <f t="shared" si="158"/>
        <v>42555.356800000001</v>
      </c>
      <c r="R802">
        <f t="shared" si="155"/>
        <v>2.4240673367456007E-5</v>
      </c>
      <c r="S802">
        <v>1</v>
      </c>
      <c r="T802">
        <f t="shared" si="156"/>
        <v>2.4240673367456007E-5</v>
      </c>
    </row>
    <row r="803" spans="1:20" x14ac:dyDescent="0.2">
      <c r="A803" s="173" t="s">
        <v>1353</v>
      </c>
      <c r="B803" s="174" t="s">
        <v>2212</v>
      </c>
      <c r="C803" s="175">
        <v>57623.515169999999</v>
      </c>
      <c r="D803" s="175">
        <v>1E-4</v>
      </c>
      <c r="E803">
        <f t="shared" si="157"/>
        <v>70191.9801422975</v>
      </c>
      <c r="F803" s="53">
        <f t="shared" si="153"/>
        <v>70191.5</v>
      </c>
      <c r="G803">
        <f t="shared" si="152"/>
        <v>0.11220478000177536</v>
      </c>
      <c r="K803">
        <f t="shared" si="154"/>
        <v>0.11220478000177536</v>
      </c>
      <c r="O803">
        <f t="shared" ref="O803:O833" ca="1" si="160">+C$11+C$12*F803</f>
        <v>0.11184004025462213</v>
      </c>
      <c r="P803">
        <f t="shared" si="159"/>
        <v>0.11879660459556561</v>
      </c>
      <c r="Q803" s="7">
        <f t="shared" si="158"/>
        <v>42605.015169999999</v>
      </c>
      <c r="R803">
        <f t="shared" si="155"/>
        <v>4.3452151475297986E-5</v>
      </c>
      <c r="S803">
        <v>1</v>
      </c>
      <c r="T803">
        <f t="shared" si="156"/>
        <v>4.3452151475297986E-5</v>
      </c>
    </row>
    <row r="804" spans="1:20" x14ac:dyDescent="0.2">
      <c r="A804" s="173" t="s">
        <v>1353</v>
      </c>
      <c r="B804" s="174" t="s">
        <v>2212</v>
      </c>
      <c r="C804" s="175">
        <v>57623.515330000002</v>
      </c>
      <c r="D804" s="175">
        <v>1E-4</v>
      </c>
      <c r="E804">
        <f t="shared" si="157"/>
        <v>70191.980826963234</v>
      </c>
      <c r="F804" s="53">
        <f t="shared" si="153"/>
        <v>70191.5</v>
      </c>
      <c r="G804">
        <f t="shared" si="152"/>
        <v>0.11236478000500938</v>
      </c>
      <c r="K804">
        <f t="shared" si="154"/>
        <v>0.11236478000500938</v>
      </c>
      <c r="O804">
        <f t="shared" ca="1" si="160"/>
        <v>0.11184004025462213</v>
      </c>
      <c r="P804">
        <f t="shared" si="159"/>
        <v>0.11879660459556561</v>
      </c>
      <c r="Q804" s="7">
        <f t="shared" si="158"/>
        <v>42605.015330000002</v>
      </c>
      <c r="R804">
        <f t="shared" si="155"/>
        <v>4.1368367563683836E-5</v>
      </c>
      <c r="S804">
        <v>1</v>
      </c>
      <c r="T804">
        <f t="shared" si="156"/>
        <v>4.1368367563683836E-5</v>
      </c>
    </row>
    <row r="805" spans="1:20" x14ac:dyDescent="0.2">
      <c r="A805" s="192" t="s">
        <v>387</v>
      </c>
      <c r="B805" s="193" t="s">
        <v>2212</v>
      </c>
      <c r="C805" s="192">
        <v>57659.036800000002</v>
      </c>
      <c r="D805" s="192" t="s">
        <v>1913</v>
      </c>
      <c r="E805">
        <f t="shared" si="157"/>
        <v>70343.982909374055</v>
      </c>
      <c r="F805" s="53">
        <f t="shared" si="153"/>
        <v>70343.5</v>
      </c>
      <c r="G805">
        <f t="shared" ref="G805:G833" si="161">C805-(C$7+F805*C$8)</f>
        <v>0.11285142000269843</v>
      </c>
      <c r="K805">
        <f t="shared" si="154"/>
        <v>0.11285142000269843</v>
      </c>
      <c r="O805">
        <f t="shared" ca="1" si="160"/>
        <v>0.11223895499963274</v>
      </c>
      <c r="P805">
        <f t="shared" si="159"/>
        <v>0.11934806687508222</v>
      </c>
      <c r="Q805" s="7">
        <f t="shared" si="158"/>
        <v>42640.536800000002</v>
      </c>
      <c r="R805">
        <f t="shared" si="155"/>
        <v>4.2206420584454019E-5</v>
      </c>
      <c r="S805">
        <v>1</v>
      </c>
      <c r="T805">
        <f t="shared" si="156"/>
        <v>4.2206420584454019E-5</v>
      </c>
    </row>
    <row r="806" spans="1:20" x14ac:dyDescent="0.2">
      <c r="A806" s="177" t="s">
        <v>1352</v>
      </c>
      <c r="B806" s="178" t="s">
        <v>2215</v>
      </c>
      <c r="C806" s="179">
        <v>57715.240149999998</v>
      </c>
      <c r="D806" s="179">
        <v>4.0000000000000003E-5</v>
      </c>
      <c r="E806">
        <f t="shared" si="157"/>
        <v>70584.486082200616</v>
      </c>
      <c r="F806" s="53">
        <f t="shared" si="153"/>
        <v>70584</v>
      </c>
      <c r="G806">
        <f t="shared" si="161"/>
        <v>0.1135928799994872</v>
      </c>
      <c r="K806">
        <f t="shared" si="154"/>
        <v>0.1135928799994872</v>
      </c>
      <c r="O806">
        <f t="shared" ca="1" si="160"/>
        <v>0.11287013260604756</v>
      </c>
      <c r="P806">
        <f t="shared" si="159"/>
        <v>0.12022318961482002</v>
      </c>
      <c r="Q806" s="7">
        <f t="shared" si="158"/>
        <v>42696.740149999998</v>
      </c>
      <c r="R806">
        <f t="shared" si="155"/>
        <v>4.3961005595174946E-5</v>
      </c>
      <c r="S806">
        <v>1</v>
      </c>
      <c r="T806">
        <f t="shared" si="156"/>
        <v>4.3961005595174946E-5</v>
      </c>
    </row>
    <row r="807" spans="1:20" x14ac:dyDescent="0.2">
      <c r="A807" s="189" t="s">
        <v>715</v>
      </c>
      <c r="B807" s="190" t="s">
        <v>2215</v>
      </c>
      <c r="C807" s="191">
        <v>57995.440399999999</v>
      </c>
      <c r="D807" s="191">
        <v>1.1000000000000001E-3</v>
      </c>
      <c r="E807">
        <f t="shared" si="157"/>
        <v>71783.508011530459</v>
      </c>
      <c r="F807" s="53">
        <f t="shared" si="153"/>
        <v>71783</v>
      </c>
      <c r="G807">
        <f t="shared" si="161"/>
        <v>0.1187175599989132</v>
      </c>
      <c r="K807">
        <f t="shared" si="154"/>
        <v>0.1187175599989132</v>
      </c>
      <c r="O807">
        <f t="shared" ca="1" si="160"/>
        <v>0.1160168351012299</v>
      </c>
      <c r="P807">
        <f t="shared" si="159"/>
        <v>0.12463321902465167</v>
      </c>
      <c r="Q807" s="7">
        <f t="shared" si="158"/>
        <v>42976.940399999999</v>
      </c>
      <c r="R807">
        <f t="shared" si="155"/>
        <v>3.499502170880103E-5</v>
      </c>
      <c r="S807">
        <v>1</v>
      </c>
      <c r="T807">
        <f t="shared" si="156"/>
        <v>3.499502170880103E-5</v>
      </c>
    </row>
    <row r="808" spans="1:20" x14ac:dyDescent="0.2">
      <c r="A808" s="189" t="s">
        <v>715</v>
      </c>
      <c r="B808" s="190" t="s">
        <v>2215</v>
      </c>
      <c r="C808" s="191">
        <v>57995.556199999999</v>
      </c>
      <c r="D808" s="191">
        <v>5.0000000000000001E-4</v>
      </c>
      <c r="E808">
        <f t="shared" si="157"/>
        <v>71784.003538352481</v>
      </c>
      <c r="F808" s="53">
        <f t="shared" si="153"/>
        <v>71783.5</v>
      </c>
      <c r="G808">
        <f t="shared" si="161"/>
        <v>0.11767221999616595</v>
      </c>
      <c r="K808">
        <f t="shared" si="154"/>
        <v>0.11767221999616595</v>
      </c>
      <c r="O808">
        <f t="shared" ca="1" si="160"/>
        <v>0.11601814732078586</v>
      </c>
      <c r="P808">
        <f t="shared" si="159"/>
        <v>0.12463507445396825</v>
      </c>
      <c r="Q808" s="7">
        <f t="shared" si="158"/>
        <v>42977.056199999999</v>
      </c>
      <c r="R808">
        <f t="shared" si="155"/>
        <v>4.8481342200537369E-5</v>
      </c>
      <c r="S808">
        <v>1</v>
      </c>
      <c r="T808">
        <f t="shared" si="156"/>
        <v>4.8481342200537369E-5</v>
      </c>
    </row>
    <row r="809" spans="1:20" x14ac:dyDescent="0.2">
      <c r="A809" s="194" t="s">
        <v>383</v>
      </c>
      <c r="B809" s="56" t="s">
        <v>2212</v>
      </c>
      <c r="C809" s="61">
        <v>58096.27867</v>
      </c>
      <c r="D809" s="61">
        <v>4.0000000000000003E-5</v>
      </c>
      <c r="E809">
        <f t="shared" si="157"/>
        <v>72215.011184870527</v>
      </c>
      <c r="F809" s="53">
        <f t="shared" si="153"/>
        <v>72214.5</v>
      </c>
      <c r="G809">
        <f t="shared" si="161"/>
        <v>0.1194591399980709</v>
      </c>
      <c r="K809">
        <f t="shared" si="154"/>
        <v>0.1194591399980709</v>
      </c>
      <c r="O809">
        <f t="shared" ca="1" si="160"/>
        <v>0.11714928057801988</v>
      </c>
      <c r="P809">
        <f t="shared" si="159"/>
        <v>0.12623953520287196</v>
      </c>
      <c r="Q809" s="7">
        <f t="shared" si="158"/>
        <v>43077.77867</v>
      </c>
      <c r="R809">
        <f t="shared" si="155"/>
        <v>4.5973759133289204E-5</v>
      </c>
      <c r="S809">
        <v>1</v>
      </c>
      <c r="T809">
        <f t="shared" si="156"/>
        <v>4.5973759133289204E-5</v>
      </c>
    </row>
    <row r="810" spans="1:20" x14ac:dyDescent="0.2">
      <c r="A810" s="198" t="s">
        <v>386</v>
      </c>
      <c r="B810" s="199" t="s">
        <v>2215</v>
      </c>
      <c r="C810" s="200">
        <v>58137.289749999996</v>
      </c>
      <c r="D810" s="200">
        <v>1E-4</v>
      </c>
      <c r="E810">
        <f t="shared" si="157"/>
        <v>72390.504191266838</v>
      </c>
      <c r="F810" s="53">
        <f t="shared" si="153"/>
        <v>72390</v>
      </c>
      <c r="G810">
        <f t="shared" si="161"/>
        <v>0.11782479999237694</v>
      </c>
      <c r="K810">
        <f t="shared" si="154"/>
        <v>0.11782479999237694</v>
      </c>
      <c r="O810">
        <f t="shared" ca="1" si="160"/>
        <v>0.11760986964216041</v>
      </c>
      <c r="P810">
        <f t="shared" si="159"/>
        <v>0.12689576755420101</v>
      </c>
      <c r="Q810" s="7">
        <f t="shared" si="158"/>
        <v>43118.789749999996</v>
      </c>
      <c r="R810">
        <f t="shared" si="155"/>
        <v>8.2282452507664554E-5</v>
      </c>
      <c r="S810">
        <v>1</v>
      </c>
      <c r="T810">
        <f t="shared" si="156"/>
        <v>8.2282452507664554E-5</v>
      </c>
    </row>
    <row r="811" spans="1:20" x14ac:dyDescent="0.2">
      <c r="A811" s="198" t="s">
        <v>386</v>
      </c>
      <c r="B811" s="199" t="s">
        <v>2215</v>
      </c>
      <c r="C811" s="200">
        <v>58137.289799999911</v>
      </c>
      <c r="D811" s="200">
        <v>1E-4</v>
      </c>
      <c r="E811">
        <f t="shared" si="157"/>
        <v>72390.504405224507</v>
      </c>
      <c r="F811" s="53">
        <f t="shared" si="153"/>
        <v>72390</v>
      </c>
      <c r="G811">
        <f t="shared" si="161"/>
        <v>0.11787479990744032</v>
      </c>
      <c r="K811">
        <f t="shared" ref="K811:K833" si="162">G811</f>
        <v>0.11787479990744032</v>
      </c>
      <c r="O811">
        <f t="shared" ca="1" si="160"/>
        <v>0.11760986964216041</v>
      </c>
      <c r="P811">
        <f t="shared" si="159"/>
        <v>0.12689576755420101</v>
      </c>
      <c r="Q811" s="7">
        <f t="shared" si="158"/>
        <v>43118.789799999911</v>
      </c>
      <c r="R811">
        <f t="shared" si="155"/>
        <v>8.1377857283903131E-5</v>
      </c>
      <c r="S811">
        <v>1</v>
      </c>
      <c r="T811">
        <f t="shared" si="156"/>
        <v>8.1377857283903131E-5</v>
      </c>
    </row>
    <row r="812" spans="1:20" x14ac:dyDescent="0.2">
      <c r="A812" s="198" t="s">
        <v>386</v>
      </c>
      <c r="B812" s="199" t="s">
        <v>2215</v>
      </c>
      <c r="C812" s="200">
        <v>58137.289820000064</v>
      </c>
      <c r="D812" s="200">
        <v>0</v>
      </c>
      <c r="E812">
        <f t="shared" si="157"/>
        <v>72390.50449080838</v>
      </c>
      <c r="F812" s="53">
        <f t="shared" si="153"/>
        <v>72390</v>
      </c>
      <c r="G812">
        <f t="shared" si="161"/>
        <v>0.11789480005973019</v>
      </c>
      <c r="K812">
        <f t="shared" si="162"/>
        <v>0.11789480005973019</v>
      </c>
      <c r="O812">
        <f t="shared" ca="1" si="160"/>
        <v>0.11760986964216041</v>
      </c>
      <c r="P812">
        <f t="shared" si="159"/>
        <v>0.12689576755420101</v>
      </c>
      <c r="Q812" s="7">
        <f t="shared" si="158"/>
        <v>43118.789820000064</v>
      </c>
      <c r="R812">
        <f t="shared" si="155"/>
        <v>8.1017415836520383E-5</v>
      </c>
      <c r="S812">
        <v>1</v>
      </c>
      <c r="T812">
        <f t="shared" si="156"/>
        <v>8.1017415836520383E-5</v>
      </c>
    </row>
    <row r="813" spans="1:20" x14ac:dyDescent="0.2">
      <c r="A813" s="194" t="s">
        <v>383</v>
      </c>
      <c r="B813" s="56" t="s">
        <v>2215</v>
      </c>
      <c r="C813" s="61">
        <v>58364.44339</v>
      </c>
      <c r="D813" s="61">
        <v>2.0000000000000002E-5</v>
      </c>
      <c r="E813">
        <f t="shared" si="157"/>
        <v>73362.531145871966</v>
      </c>
      <c r="F813" s="53">
        <f t="shared" si="153"/>
        <v>73362</v>
      </c>
      <c r="G813">
        <f t="shared" si="161"/>
        <v>0.12412383999617305</v>
      </c>
      <c r="K813">
        <f t="shared" si="162"/>
        <v>0.12412383999617305</v>
      </c>
      <c r="O813">
        <f t="shared" ca="1" si="160"/>
        <v>0.12016082445893878</v>
      </c>
      <c r="P813">
        <f t="shared" si="159"/>
        <v>0.13056075590148689</v>
      </c>
      <c r="Q813" s="7">
        <f t="shared" si="158"/>
        <v>43345.94339</v>
      </c>
      <c r="R813">
        <f t="shared" si="155"/>
        <v>4.143388637208228E-5</v>
      </c>
      <c r="S813">
        <v>1</v>
      </c>
      <c r="T813">
        <f t="shared" si="156"/>
        <v>4.143388637208228E-5</v>
      </c>
    </row>
    <row r="814" spans="1:20" x14ac:dyDescent="0.2">
      <c r="A814" s="194" t="s">
        <v>383</v>
      </c>
      <c r="B814" s="56" t="s">
        <v>2212</v>
      </c>
      <c r="C814" s="61">
        <v>58403.353710000003</v>
      </c>
      <c r="D814" s="61">
        <v>4.0000000000000003E-5</v>
      </c>
      <c r="E814">
        <f t="shared" si="157"/>
        <v>73529.034662400751</v>
      </c>
      <c r="F814" s="53">
        <f t="shared" si="153"/>
        <v>73528.5</v>
      </c>
      <c r="G814">
        <f t="shared" si="161"/>
        <v>0.12494562000210863</v>
      </c>
      <c r="K814">
        <f t="shared" si="162"/>
        <v>0.12494562000210863</v>
      </c>
      <c r="O814">
        <f t="shared" ca="1" si="160"/>
        <v>0.12059779357107211</v>
      </c>
      <c r="P814">
        <f t="shared" si="159"/>
        <v>0.13119373341356111</v>
      </c>
      <c r="Q814" s="7">
        <f t="shared" si="158"/>
        <v>43384.853710000003</v>
      </c>
      <c r="R814">
        <f t="shared" si="155"/>
        <v>3.9038921202372381E-5</v>
      </c>
      <c r="S814">
        <v>1</v>
      </c>
      <c r="T814">
        <f t="shared" si="156"/>
        <v>3.9038921202372381E-5</v>
      </c>
    </row>
    <row r="815" spans="1:20" x14ac:dyDescent="0.2">
      <c r="A815" s="194" t="s">
        <v>383</v>
      </c>
      <c r="B815" s="56" t="s">
        <v>2215</v>
      </c>
      <c r="C815" s="61">
        <v>58421.231269999997</v>
      </c>
      <c r="D815" s="61">
        <v>4.0000000000000003E-5</v>
      </c>
      <c r="E815">
        <f t="shared" si="157"/>
        <v>73605.535616567999</v>
      </c>
      <c r="F815" s="53">
        <f t="shared" si="153"/>
        <v>73605</v>
      </c>
      <c r="G815">
        <f t="shared" si="161"/>
        <v>0.12516859999595908</v>
      </c>
      <c r="K815">
        <f t="shared" si="162"/>
        <v>0.12516859999595908</v>
      </c>
      <c r="O815">
        <f t="shared" ca="1" si="160"/>
        <v>0.12079856316313337</v>
      </c>
      <c r="P815">
        <f t="shared" si="159"/>
        <v>0.13148506876426136</v>
      </c>
      <c r="Q815" s="7">
        <f t="shared" si="158"/>
        <v>43402.731269999997</v>
      </c>
      <c r="R815">
        <f t="shared" si="155"/>
        <v>3.9897777700938053E-5</v>
      </c>
      <c r="S815">
        <v>1</v>
      </c>
      <c r="T815">
        <f t="shared" si="156"/>
        <v>3.9897777700938053E-5</v>
      </c>
    </row>
    <row r="816" spans="1:20" x14ac:dyDescent="0.2">
      <c r="A816" s="194" t="s">
        <v>383</v>
      </c>
      <c r="B816" s="56" t="s">
        <v>2212</v>
      </c>
      <c r="C816" s="61">
        <v>58430.462420000003</v>
      </c>
      <c r="D816" s="61">
        <v>5.0000000000000002E-5</v>
      </c>
      <c r="E816">
        <f t="shared" si="157"/>
        <v>73645.0371918983</v>
      </c>
      <c r="F816" s="53">
        <f t="shared" si="153"/>
        <v>73644.5</v>
      </c>
      <c r="G816">
        <f t="shared" si="161"/>
        <v>0.12553674000810133</v>
      </c>
      <c r="K816">
        <f t="shared" si="162"/>
        <v>0.12553674000810133</v>
      </c>
      <c r="O816">
        <f t="shared" ca="1" si="160"/>
        <v>0.1209022285080539</v>
      </c>
      <c r="P816">
        <f t="shared" si="159"/>
        <v>0.13163562199647227</v>
      </c>
      <c r="Q816" s="7">
        <f t="shared" si="158"/>
        <v>43411.962420000003</v>
      </c>
      <c r="R816">
        <f t="shared" si="155"/>
        <v>3.7196361508075483E-5</v>
      </c>
      <c r="S816">
        <v>1</v>
      </c>
      <c r="T816">
        <f t="shared" si="156"/>
        <v>3.7196361508075483E-5</v>
      </c>
    </row>
    <row r="817" spans="1:20" x14ac:dyDescent="0.2">
      <c r="A817" s="203" t="s">
        <v>2238</v>
      </c>
      <c r="B817" s="204" t="s">
        <v>2212</v>
      </c>
      <c r="C817" s="212">
        <v>59437.212999999989</v>
      </c>
      <c r="D817" s="203"/>
      <c r="E817">
        <f t="shared" si="157"/>
        <v>77953.084821354409</v>
      </c>
      <c r="F817" s="53">
        <f t="shared" si="153"/>
        <v>77952.5</v>
      </c>
      <c r="G817">
        <f t="shared" si="161"/>
        <v>0.13666729998658411</v>
      </c>
      <c r="K817">
        <f t="shared" si="162"/>
        <v>0.13666729998658411</v>
      </c>
      <c r="O817">
        <f t="shared" ca="1" si="160"/>
        <v>0.13220831220217033</v>
      </c>
      <c r="P817">
        <f t="shared" si="159"/>
        <v>0.14856710995522113</v>
      </c>
      <c r="Q817" s="7">
        <f t="shared" si="158"/>
        <v>44418.712999999989</v>
      </c>
      <c r="R817">
        <f t="shared" si="155"/>
        <v>1.4160547728967287E-4</v>
      </c>
      <c r="S817">
        <v>1</v>
      </c>
      <c r="T817">
        <f t="shared" si="156"/>
        <v>1.4160547728967287E-4</v>
      </c>
    </row>
    <row r="818" spans="1:20" x14ac:dyDescent="0.2">
      <c r="A818" s="203" t="s">
        <v>2238</v>
      </c>
      <c r="B818" s="204" t="s">
        <v>2212</v>
      </c>
      <c r="C818" s="212">
        <v>59437.214000000153</v>
      </c>
      <c r="D818" s="203"/>
      <c r="E818">
        <f t="shared" si="157"/>
        <v>77953.089100515921</v>
      </c>
      <c r="F818" s="53">
        <f t="shared" si="153"/>
        <v>77952.5</v>
      </c>
      <c r="G818">
        <f t="shared" si="161"/>
        <v>0.13766730015049689</v>
      </c>
      <c r="K818">
        <f t="shared" si="162"/>
        <v>0.13766730015049689</v>
      </c>
      <c r="O818">
        <f t="shared" ca="1" si="160"/>
        <v>0.13220831220217033</v>
      </c>
      <c r="P818">
        <f t="shared" si="159"/>
        <v>0.14856710995522113</v>
      </c>
      <c r="Q818" s="7">
        <f t="shared" si="158"/>
        <v>44418.714000000153</v>
      </c>
      <c r="R818">
        <f t="shared" si="155"/>
        <v>1.1880585377916272E-4</v>
      </c>
      <c r="S818">
        <v>1</v>
      </c>
      <c r="T818">
        <f t="shared" si="156"/>
        <v>1.1880585377916272E-4</v>
      </c>
    </row>
    <row r="819" spans="1:20" x14ac:dyDescent="0.2">
      <c r="A819" s="203" t="s">
        <v>2238</v>
      </c>
      <c r="B819" s="204" t="s">
        <v>2212</v>
      </c>
      <c r="C819" s="212">
        <v>59437.214000000153</v>
      </c>
      <c r="D819" s="203"/>
      <c r="E819">
        <f t="shared" si="157"/>
        <v>77953.089100515921</v>
      </c>
      <c r="F819" s="53">
        <f t="shared" si="153"/>
        <v>77952.5</v>
      </c>
      <c r="G819">
        <f t="shared" si="161"/>
        <v>0.13766730015049689</v>
      </c>
      <c r="K819">
        <f t="shared" si="162"/>
        <v>0.13766730015049689</v>
      </c>
      <c r="O819">
        <f t="shared" ca="1" si="160"/>
        <v>0.13220831220217033</v>
      </c>
      <c r="P819">
        <f t="shared" si="159"/>
        <v>0.14856710995522113</v>
      </c>
      <c r="Q819" s="7">
        <f t="shared" si="158"/>
        <v>44418.714000000153</v>
      </c>
      <c r="R819">
        <f t="shared" si="155"/>
        <v>1.1880585377916272E-4</v>
      </c>
      <c r="S819">
        <v>1</v>
      </c>
      <c r="T819">
        <f t="shared" si="156"/>
        <v>1.1880585377916272E-4</v>
      </c>
    </row>
    <row r="820" spans="1:20" x14ac:dyDescent="0.2">
      <c r="A820" s="203" t="s">
        <v>2238</v>
      </c>
      <c r="B820" s="204" t="s">
        <v>2212</v>
      </c>
      <c r="C820" s="212">
        <v>59437.214000000153</v>
      </c>
      <c r="D820" s="203"/>
      <c r="E820">
        <f t="shared" si="157"/>
        <v>77953.089100515921</v>
      </c>
      <c r="F820" s="53">
        <f t="shared" si="153"/>
        <v>77952.5</v>
      </c>
      <c r="G820">
        <f t="shared" si="161"/>
        <v>0.13766730015049689</v>
      </c>
      <c r="K820">
        <f t="shared" si="162"/>
        <v>0.13766730015049689</v>
      </c>
      <c r="O820">
        <f t="shared" ca="1" si="160"/>
        <v>0.13220831220217033</v>
      </c>
      <c r="P820">
        <f t="shared" si="159"/>
        <v>0.14856710995522113</v>
      </c>
      <c r="Q820" s="7">
        <f t="shared" si="158"/>
        <v>44418.714000000153</v>
      </c>
      <c r="R820">
        <f t="shared" si="155"/>
        <v>1.1880585377916272E-4</v>
      </c>
      <c r="S820">
        <v>1</v>
      </c>
      <c r="T820">
        <f t="shared" si="156"/>
        <v>1.1880585377916272E-4</v>
      </c>
    </row>
    <row r="821" spans="1:20" x14ac:dyDescent="0.2">
      <c r="A821" s="203" t="s">
        <v>2239</v>
      </c>
      <c r="B821" s="204" t="s">
        <v>2215</v>
      </c>
      <c r="C821" s="212">
        <v>59461.400500000003</v>
      </c>
      <c r="D821" s="203">
        <v>2.3E-3</v>
      </c>
      <c r="E821">
        <f t="shared" si="157"/>
        <v>78056.587023496206</v>
      </c>
      <c r="F821" s="53">
        <f t="shared" si="153"/>
        <v>78056</v>
      </c>
      <c r="G821">
        <f t="shared" si="161"/>
        <v>0.13718191999942064</v>
      </c>
      <c r="K821">
        <f t="shared" si="162"/>
        <v>0.13718191999942064</v>
      </c>
      <c r="O821">
        <f t="shared" ca="1" si="160"/>
        <v>0.1324799416502532</v>
      </c>
      <c r="P821">
        <f t="shared" si="159"/>
        <v>0.14898636368720786</v>
      </c>
      <c r="Q821" s="7">
        <f t="shared" si="158"/>
        <v>44442.900500000003</v>
      </c>
      <c r="R821">
        <f t="shared" si="155"/>
        <v>1.3934489077813939E-4</v>
      </c>
      <c r="S821">
        <v>1</v>
      </c>
      <c r="T821">
        <f t="shared" si="156"/>
        <v>1.3934489077813939E-4</v>
      </c>
    </row>
    <row r="822" spans="1:20" x14ac:dyDescent="0.2">
      <c r="A822" s="203" t="s">
        <v>2239</v>
      </c>
      <c r="B822" s="204" t="s">
        <v>2215</v>
      </c>
      <c r="C822" s="212">
        <v>59461.518700000001</v>
      </c>
      <c r="D822" s="203">
        <v>2.8999999999999998E-3</v>
      </c>
      <c r="E822">
        <f t="shared" si="157"/>
        <v>78057.092820304169</v>
      </c>
      <c r="F822" s="53">
        <f t="shared" si="153"/>
        <v>78056.5</v>
      </c>
      <c r="G822">
        <f t="shared" si="161"/>
        <v>0.13853658000152791</v>
      </c>
      <c r="K822">
        <f t="shared" si="162"/>
        <v>0.13853658000152791</v>
      </c>
      <c r="O822">
        <f t="shared" ca="1" si="160"/>
        <v>0.13248125386980916</v>
      </c>
      <c r="P822">
        <f t="shared" si="159"/>
        <v>0.14898839048813972</v>
      </c>
      <c r="Q822" s="7">
        <f t="shared" si="158"/>
        <v>44443.018700000001</v>
      </c>
      <c r="R822">
        <f t="shared" si="155"/>
        <v>1.0924034244804864E-4</v>
      </c>
      <c r="S822">
        <v>1</v>
      </c>
      <c r="T822">
        <f t="shared" si="156"/>
        <v>1.0924034244804864E-4</v>
      </c>
    </row>
    <row r="823" spans="1:20" x14ac:dyDescent="0.2">
      <c r="A823" s="203" t="s">
        <v>2239</v>
      </c>
      <c r="B823" s="204" t="s">
        <v>2215</v>
      </c>
      <c r="C823" s="212">
        <v>59461.633999999998</v>
      </c>
      <c r="D823" s="203">
        <v>5.0000000000000001E-4</v>
      </c>
      <c r="E823">
        <f t="shared" si="157"/>
        <v>78057.586207545799</v>
      </c>
      <c r="F823" s="53">
        <f t="shared" si="153"/>
        <v>78057</v>
      </c>
      <c r="G823">
        <f t="shared" si="161"/>
        <v>0.1369912399968598</v>
      </c>
      <c r="K823">
        <f t="shared" si="162"/>
        <v>0.1369912399968598</v>
      </c>
      <c r="O823">
        <f t="shared" ca="1" si="160"/>
        <v>0.13248256608936512</v>
      </c>
      <c r="P823">
        <f t="shared" si="159"/>
        <v>0.14899041730273102</v>
      </c>
      <c r="Q823" s="7">
        <f t="shared" si="158"/>
        <v>44443.133999999998</v>
      </c>
      <c r="R823">
        <f t="shared" si="155"/>
        <v>1.4398025601773483E-4</v>
      </c>
      <c r="S823">
        <v>1</v>
      </c>
      <c r="T823">
        <f t="shared" si="156"/>
        <v>1.4398025601773483E-4</v>
      </c>
    </row>
    <row r="824" spans="1:20" x14ac:dyDescent="0.2">
      <c r="A824" s="203" t="s">
        <v>2240</v>
      </c>
      <c r="B824" s="204" t="s">
        <v>2215</v>
      </c>
      <c r="C824" s="212">
        <v>59465.367400000003</v>
      </c>
      <c r="D824" s="203">
        <v>1E-4</v>
      </c>
      <c r="E824">
        <f t="shared" si="157"/>
        <v>78073.562026521569</v>
      </c>
      <c r="F824" s="53">
        <f t="shared" si="153"/>
        <v>78073</v>
      </c>
      <c r="G824">
        <f t="shared" si="161"/>
        <v>0.13134036000701599</v>
      </c>
      <c r="K824">
        <f t="shared" si="162"/>
        <v>0.13134036000701599</v>
      </c>
      <c r="O824">
        <f t="shared" ca="1" si="160"/>
        <v>0.13252455711515571</v>
      </c>
      <c r="P824">
        <f t="shared" si="159"/>
        <v>0.14905528258184925</v>
      </c>
      <c r="Q824" s="7">
        <f t="shared" si="158"/>
        <v>44446.867400000003</v>
      </c>
      <c r="R824">
        <f t="shared" si="155"/>
        <v>3.1381848183233699E-4</v>
      </c>
      <c r="S824">
        <v>1</v>
      </c>
      <c r="T824">
        <f t="shared" si="156"/>
        <v>3.1381848183233699E-4</v>
      </c>
    </row>
    <row r="825" spans="1:20" x14ac:dyDescent="0.2">
      <c r="A825" s="207" t="s">
        <v>2242</v>
      </c>
      <c r="B825" s="211" t="s">
        <v>2215</v>
      </c>
      <c r="C825" s="213">
        <v>59724.541100000031</v>
      </c>
      <c r="D825" s="208">
        <v>1E-4</v>
      </c>
      <c r="E825">
        <f t="shared" si="157"/>
        <v>79182.607967078671</v>
      </c>
      <c r="F825" s="53">
        <f t="shared" si="153"/>
        <v>79182</v>
      </c>
      <c r="G825">
        <f t="shared" si="161"/>
        <v>0.14207624003029196</v>
      </c>
      <c r="K825">
        <f t="shared" si="162"/>
        <v>0.14207624003029196</v>
      </c>
      <c r="O825">
        <f t="shared" ca="1" si="160"/>
        <v>0.13543506009026599</v>
      </c>
      <c r="P825">
        <f t="shared" si="159"/>
        <v>0.15358534101428464</v>
      </c>
      <c r="Q825" s="7">
        <f t="shared" si="158"/>
        <v>44706.041100000031</v>
      </c>
      <c r="R825">
        <f t="shared" si="155"/>
        <v>1.3245940545974144E-4</v>
      </c>
      <c r="S825">
        <v>1</v>
      </c>
      <c r="T825">
        <f t="shared" si="156"/>
        <v>1.3245940545974144E-4</v>
      </c>
    </row>
    <row r="826" spans="1:20" x14ac:dyDescent="0.2">
      <c r="A826" s="201" t="s">
        <v>2237</v>
      </c>
      <c r="B826" s="202" t="s">
        <v>2215</v>
      </c>
      <c r="C826" s="209">
        <v>59791.607799999998</v>
      </c>
      <c r="D826" s="208">
        <v>2.9999999999999997E-4</v>
      </c>
      <c r="E826">
        <f t="shared" si="157"/>
        <v>79469.597161512807</v>
      </c>
      <c r="F826" s="53">
        <f t="shared" si="153"/>
        <v>79469</v>
      </c>
      <c r="G826">
        <f t="shared" si="161"/>
        <v>0.13955107999936445</v>
      </c>
      <c r="K826">
        <f t="shared" si="162"/>
        <v>0.13955107999936445</v>
      </c>
      <c r="O826">
        <f t="shared" ca="1" si="160"/>
        <v>0.1361882741153847</v>
      </c>
      <c r="P826">
        <f t="shared" si="159"/>
        <v>0.15476862793817212</v>
      </c>
      <c r="Q826" s="7">
        <f t="shared" si="158"/>
        <v>44773.107799999998</v>
      </c>
      <c r="R826">
        <f t="shared" si="155"/>
        <v>2.3157376526990951E-4</v>
      </c>
      <c r="S826">
        <v>1</v>
      </c>
      <c r="T826">
        <f t="shared" si="156"/>
        <v>2.3157376526990951E-4</v>
      </c>
    </row>
    <row r="827" spans="1:20" x14ac:dyDescent="0.2">
      <c r="A827" s="206" t="s">
        <v>2241</v>
      </c>
      <c r="B827" s="205" t="s">
        <v>2212</v>
      </c>
      <c r="C827" s="209">
        <v>59798.7382</v>
      </c>
      <c r="D827" s="208">
        <v>2.9999999999999997E-4</v>
      </c>
      <c r="E827">
        <f t="shared" si="157"/>
        <v>79500.109289767133</v>
      </c>
      <c r="F827" s="53">
        <f t="shared" si="153"/>
        <v>79499.5</v>
      </c>
      <c r="G827">
        <f t="shared" si="161"/>
        <v>0.14238533999741776</v>
      </c>
      <c r="K827">
        <f t="shared" si="162"/>
        <v>0.14238533999741776</v>
      </c>
      <c r="O827">
        <f t="shared" ca="1" si="160"/>
        <v>0.13626831950829801</v>
      </c>
      <c r="P827">
        <f t="shared" si="159"/>
        <v>0.15489464249191665</v>
      </c>
      <c r="Q827" s="7">
        <f t="shared" si="158"/>
        <v>44780.2382</v>
      </c>
      <c r="R827">
        <f t="shared" si="155"/>
        <v>1.5648264889887606E-4</v>
      </c>
      <c r="S827">
        <v>1</v>
      </c>
      <c r="T827">
        <f t="shared" si="156"/>
        <v>1.5648264889887606E-4</v>
      </c>
    </row>
    <row r="828" spans="1:20" x14ac:dyDescent="0.2">
      <c r="A828" s="206" t="s">
        <v>2241</v>
      </c>
      <c r="B828" s="205" t="s">
        <v>2215</v>
      </c>
      <c r="C828" s="209">
        <v>59802.5959</v>
      </c>
      <c r="D828" s="208">
        <v>2.9999999999999997E-4</v>
      </c>
      <c r="E828">
        <f t="shared" si="157"/>
        <v>79516.617008431829</v>
      </c>
      <c r="F828" s="53">
        <f t="shared" si="153"/>
        <v>79516</v>
      </c>
      <c r="G828">
        <f t="shared" si="161"/>
        <v>0.1441891200011014</v>
      </c>
      <c r="K828">
        <f t="shared" si="162"/>
        <v>0.1441891200011014</v>
      </c>
      <c r="O828">
        <f t="shared" ca="1" si="160"/>
        <v>0.13631162275364456</v>
      </c>
      <c r="P828">
        <f t="shared" si="159"/>
        <v>0.1549628354855063</v>
      </c>
      <c r="Q828" s="7">
        <f t="shared" si="158"/>
        <v>44784.0959</v>
      </c>
      <c r="R828">
        <f t="shared" si="155"/>
        <v>1.1607294533890578E-4</v>
      </c>
      <c r="S828">
        <v>1</v>
      </c>
      <c r="T828">
        <f t="shared" si="156"/>
        <v>1.1607294533890578E-4</v>
      </c>
    </row>
    <row r="829" spans="1:20" x14ac:dyDescent="0.2">
      <c r="A829" s="206" t="s">
        <v>2241</v>
      </c>
      <c r="B829" s="205" t="s">
        <v>2212</v>
      </c>
      <c r="C829" s="209">
        <v>59802.712500000001</v>
      </c>
      <c r="D829" s="208">
        <v>2.9999999999999997E-4</v>
      </c>
      <c r="E829">
        <f t="shared" si="157"/>
        <v>79517.115958582523</v>
      </c>
      <c r="F829" s="53">
        <f t="shared" si="153"/>
        <v>79516.5</v>
      </c>
      <c r="G829">
        <f t="shared" si="161"/>
        <v>0.14394377999997232</v>
      </c>
      <c r="K829">
        <f t="shared" si="162"/>
        <v>0.14394377999997232</v>
      </c>
      <c r="O829">
        <f t="shared" ca="1" si="160"/>
        <v>0.13631293497320052</v>
      </c>
      <c r="P829">
        <f t="shared" si="159"/>
        <v>0.15496490217206835</v>
      </c>
      <c r="Q829" s="7">
        <f t="shared" si="158"/>
        <v>44784.212500000001</v>
      </c>
      <c r="R829">
        <f t="shared" si="155"/>
        <v>1.2146513393226663E-4</v>
      </c>
      <c r="S829">
        <v>1</v>
      </c>
      <c r="T829">
        <f t="shared" si="156"/>
        <v>1.2146513393226663E-4</v>
      </c>
    </row>
    <row r="830" spans="1:20" x14ac:dyDescent="0.2">
      <c r="A830" s="206" t="s">
        <v>2241</v>
      </c>
      <c r="B830" s="205" t="s">
        <v>2215</v>
      </c>
      <c r="C830" s="209">
        <v>59802.8292</v>
      </c>
      <c r="D830" s="208">
        <v>2.9999999999999997E-4</v>
      </c>
      <c r="E830">
        <f t="shared" si="157"/>
        <v>79517.61533664928</v>
      </c>
      <c r="F830" s="53">
        <f t="shared" si="153"/>
        <v>79517</v>
      </c>
      <c r="G830">
        <f t="shared" si="161"/>
        <v>0.14379844000359299</v>
      </c>
      <c r="K830">
        <f t="shared" si="162"/>
        <v>0.14379844000359299</v>
      </c>
      <c r="O830">
        <f t="shared" ca="1" si="160"/>
        <v>0.13631424719275648</v>
      </c>
      <c r="P830">
        <f t="shared" si="159"/>
        <v>0.15496696887228986</v>
      </c>
      <c r="Q830" s="7">
        <f t="shared" si="158"/>
        <v>44784.3292</v>
      </c>
      <c r="R830">
        <f t="shared" si="155"/>
        <v>1.2473603709091551E-4</v>
      </c>
      <c r="S830">
        <v>1</v>
      </c>
      <c r="T830">
        <f t="shared" si="156"/>
        <v>1.2473603709091551E-4</v>
      </c>
    </row>
    <row r="831" spans="1:20" x14ac:dyDescent="0.2">
      <c r="A831" s="206" t="s">
        <v>2241</v>
      </c>
      <c r="B831" s="205" t="s">
        <v>2215</v>
      </c>
      <c r="C831" s="209">
        <v>59813.927900000002</v>
      </c>
      <c r="D831" s="208">
        <v>2.9999999999999997E-4</v>
      </c>
      <c r="E831">
        <f t="shared" si="157"/>
        <v>79565.108458754126</v>
      </c>
      <c r="F831" s="53">
        <f t="shared" si="153"/>
        <v>79564.5</v>
      </c>
      <c r="G831">
        <f t="shared" si="161"/>
        <v>0.1421911400029785</v>
      </c>
      <c r="K831">
        <f t="shared" si="162"/>
        <v>0.1421911400029785</v>
      </c>
      <c r="O831">
        <f t="shared" ca="1" si="160"/>
        <v>0.13643890805057229</v>
      </c>
      <c r="P831">
        <f t="shared" si="159"/>
        <v>0.15516336768048322</v>
      </c>
      <c r="Q831" s="7">
        <f t="shared" si="158"/>
        <v>44795.427900000002</v>
      </c>
      <c r="R831">
        <f t="shared" si="155"/>
        <v>1.6827869091701954E-4</v>
      </c>
      <c r="S831">
        <v>1</v>
      </c>
      <c r="T831">
        <f t="shared" si="156"/>
        <v>1.6827869091701954E-4</v>
      </c>
    </row>
    <row r="832" spans="1:20" x14ac:dyDescent="0.2">
      <c r="A832" s="206" t="s">
        <v>2241</v>
      </c>
      <c r="B832" s="205" t="s">
        <v>2212</v>
      </c>
      <c r="C832" s="209">
        <v>59966.299099999997</v>
      </c>
      <c r="D832" s="208">
        <v>1E-4</v>
      </c>
      <c r="E832">
        <f t="shared" si="157"/>
        <v>80217.129326680879</v>
      </c>
      <c r="F832" s="53">
        <f t="shared" si="153"/>
        <v>80216.5</v>
      </c>
      <c r="G832">
        <f t="shared" si="161"/>
        <v>0.14706777999526821</v>
      </c>
      <c r="K832">
        <f t="shared" si="162"/>
        <v>0.14706777999526821</v>
      </c>
      <c r="O832">
        <f t="shared" ca="1" si="160"/>
        <v>0.13815004235153885</v>
      </c>
      <c r="P832">
        <f t="shared" si="159"/>
        <v>0.15787165919373114</v>
      </c>
      <c r="Q832" s="7">
        <f t="shared" si="158"/>
        <v>44947.799099999997</v>
      </c>
      <c r="R832">
        <f t="shared" si="155"/>
        <v>1.1672380573497998E-4</v>
      </c>
      <c r="S832">
        <v>1</v>
      </c>
      <c r="T832">
        <f t="shared" si="156"/>
        <v>1.1672380573497998E-4</v>
      </c>
    </row>
    <row r="833" spans="1:20" x14ac:dyDescent="0.2">
      <c r="A833" s="206" t="s">
        <v>2241</v>
      </c>
      <c r="B833" s="205" t="s">
        <v>2215</v>
      </c>
      <c r="C833" s="209">
        <v>59966.416299999997</v>
      </c>
      <c r="D833" s="208">
        <v>1E-4</v>
      </c>
      <c r="E833">
        <f t="shared" si="157"/>
        <v>80217.630844328058</v>
      </c>
      <c r="F833" s="53">
        <f t="shared" si="153"/>
        <v>80217</v>
      </c>
      <c r="G833">
        <f t="shared" si="161"/>
        <v>0.14742244000080973</v>
      </c>
      <c r="K833">
        <f t="shared" si="162"/>
        <v>0.14742244000080973</v>
      </c>
      <c r="O833">
        <f t="shared" ca="1" si="160"/>
        <v>0.13815135457109481</v>
      </c>
      <c r="P833">
        <f t="shared" si="159"/>
        <v>0.15787374501720003</v>
      </c>
      <c r="Q833" s="7">
        <f t="shared" si="158"/>
        <v>44947.916299999997</v>
      </c>
      <c r="R833">
        <f t="shared" si="155"/>
        <v>1.0922977654562505E-4</v>
      </c>
      <c r="S833">
        <v>1</v>
      </c>
      <c r="T833">
        <f t="shared" si="156"/>
        <v>1.0922977654562505E-4</v>
      </c>
    </row>
    <row r="834" spans="1:20" ht="15" x14ac:dyDescent="0.25">
      <c r="A834" s="206" t="s">
        <v>2243</v>
      </c>
      <c r="B834" s="214" t="s">
        <v>2212</v>
      </c>
      <c r="C834" s="215">
        <v>60285.292000000001</v>
      </c>
      <c r="D834" s="215">
        <v>1E-4</v>
      </c>
      <c r="E834">
        <f t="shared" ref="E834:E836" si="163">(C834-C$7)/C$8</f>
        <v>81582.151243686749</v>
      </c>
      <c r="F834" s="53">
        <f t="shared" ref="F834:F836" si="164">+ROUND(2*E834,0)/2-0.5</f>
        <v>81581.5</v>
      </c>
      <c r="G834">
        <f t="shared" ref="G834:G836" si="165">C834-(C$7+F834*C$8)</f>
        <v>0.15218957999604754</v>
      </c>
      <c r="K834">
        <f t="shared" ref="K834:K836" si="166">G834</f>
        <v>0.15218957999604754</v>
      </c>
      <c r="O834">
        <f t="shared" ref="O834:O836" ca="1" si="167">+C$11+C$12*F834</f>
        <v>0.14173240173929857</v>
      </c>
      <c r="P834">
        <f t="shared" ref="P834:P836" si="168">+D$11+D$12*F834+D$13*F834^2</f>
        <v>0.16361683992228443</v>
      </c>
      <c r="Q834" s="7">
        <f t="shared" ref="Q834:Q836" si="169">+C834-15018.5</f>
        <v>45266.792000000001</v>
      </c>
      <c r="R834">
        <f t="shared" ref="R834:R836" si="170">+(P834-G834)^2</f>
        <v>1.3058226942177947E-4</v>
      </c>
      <c r="S834">
        <v>1</v>
      </c>
      <c r="T834">
        <f t="shared" ref="T834:T836" si="171">+S834*R834</f>
        <v>1.3058226942177947E-4</v>
      </c>
    </row>
    <row r="835" spans="1:20" ht="15" x14ac:dyDescent="0.25">
      <c r="A835" s="206" t="s">
        <v>2243</v>
      </c>
      <c r="B835" s="214" t="s">
        <v>2215</v>
      </c>
      <c r="C835" s="215">
        <v>60285.409</v>
      </c>
      <c r="D835" s="215">
        <v>1E-4</v>
      </c>
      <c r="E835">
        <f t="shared" si="163"/>
        <v>81582.651905501742</v>
      </c>
      <c r="F835" s="53">
        <f t="shared" si="164"/>
        <v>81582</v>
      </c>
      <c r="G835">
        <f t="shared" si="165"/>
        <v>0.15234423999936553</v>
      </c>
      <c r="K835">
        <f t="shared" si="166"/>
        <v>0.15234423999936553</v>
      </c>
      <c r="O835">
        <f t="shared" ca="1" si="167"/>
        <v>0.14173371395885453</v>
      </c>
      <c r="P835">
        <f t="shared" si="168"/>
        <v>0.1636189630360857</v>
      </c>
      <c r="Q835" s="7">
        <f t="shared" si="169"/>
        <v>45266.909</v>
      </c>
      <c r="R835">
        <f t="shared" si="170"/>
        <v>1.2711937955474847E-4</v>
      </c>
      <c r="S835">
        <v>1</v>
      </c>
      <c r="T835">
        <f t="shared" si="171"/>
        <v>1.2711937955474847E-4</v>
      </c>
    </row>
    <row r="836" spans="1:20" ht="15" x14ac:dyDescent="0.25">
      <c r="A836" s="206" t="s">
        <v>2243</v>
      </c>
      <c r="B836" s="214" t="s">
        <v>2212</v>
      </c>
      <c r="C836" s="215">
        <v>60331.329899999997</v>
      </c>
      <c r="D836" s="215">
        <v>1E-4</v>
      </c>
      <c r="E836">
        <f t="shared" si="163"/>
        <v>81779.154821236327</v>
      </c>
      <c r="F836" s="53">
        <f t="shared" si="164"/>
        <v>81778.5</v>
      </c>
      <c r="G836">
        <f t="shared" si="165"/>
        <v>0.15302561999851605</v>
      </c>
      <c r="K836">
        <f t="shared" si="166"/>
        <v>0.15302561999851605</v>
      </c>
      <c r="O836">
        <f t="shared" ca="1" si="167"/>
        <v>0.14224941624434523</v>
      </c>
      <c r="P836">
        <f t="shared" si="168"/>
        <v>0.16445440428921115</v>
      </c>
      <c r="Q836" s="7">
        <f t="shared" si="169"/>
        <v>45312.829899999997</v>
      </c>
      <c r="R836">
        <f t="shared" si="170"/>
        <v>1.3061711036323919E-4</v>
      </c>
      <c r="S836">
        <v>1</v>
      </c>
      <c r="T836">
        <f t="shared" si="171"/>
        <v>1.3061711036323919E-4</v>
      </c>
    </row>
    <row r="837" spans="1:20" x14ac:dyDescent="0.2">
      <c r="B837" s="22"/>
      <c r="C837" s="19"/>
      <c r="D837" s="19"/>
    </row>
    <row r="838" spans="1:20" x14ac:dyDescent="0.2">
      <c r="B838" s="22"/>
      <c r="C838" s="19"/>
      <c r="D838" s="19"/>
    </row>
    <row r="839" spans="1:20" x14ac:dyDescent="0.2">
      <c r="B839" s="22"/>
      <c r="C839" s="19"/>
      <c r="D839" s="19"/>
    </row>
    <row r="840" spans="1:20" x14ac:dyDescent="0.2">
      <c r="B840" s="22"/>
      <c r="C840" s="19"/>
      <c r="D840" s="19"/>
    </row>
    <row r="841" spans="1:20" x14ac:dyDescent="0.2">
      <c r="B841" s="22"/>
      <c r="C841" s="19"/>
      <c r="D841" s="19"/>
    </row>
    <row r="842" spans="1:20" x14ac:dyDescent="0.2">
      <c r="B842" s="22"/>
      <c r="C842" s="19"/>
      <c r="D842" s="19"/>
    </row>
    <row r="843" spans="1:20" x14ac:dyDescent="0.2">
      <c r="B843" s="22"/>
      <c r="C843" s="19"/>
      <c r="D843" s="19"/>
    </row>
    <row r="844" spans="1:20" x14ac:dyDescent="0.2">
      <c r="B844" s="22"/>
      <c r="C844" s="19"/>
      <c r="D844" s="19"/>
    </row>
    <row r="845" spans="1:20" x14ac:dyDescent="0.2">
      <c r="B845" s="22"/>
      <c r="C845" s="19"/>
      <c r="D845" s="19"/>
    </row>
    <row r="846" spans="1:20" x14ac:dyDescent="0.2">
      <c r="B846" s="22"/>
      <c r="C846" s="19"/>
      <c r="D846" s="19"/>
    </row>
    <row r="847" spans="1:20" x14ac:dyDescent="0.2">
      <c r="B847" s="22"/>
      <c r="C847" s="19"/>
      <c r="D847" s="19"/>
    </row>
    <row r="848" spans="1:20" x14ac:dyDescent="0.2">
      <c r="B848" s="22"/>
      <c r="C848" s="19"/>
      <c r="D848" s="19"/>
    </row>
    <row r="849" spans="2:4" x14ac:dyDescent="0.2">
      <c r="B849" s="22"/>
      <c r="C849" s="19"/>
      <c r="D849" s="19"/>
    </row>
    <row r="850" spans="2:4" x14ac:dyDescent="0.2">
      <c r="B850" s="22"/>
      <c r="C850" s="19"/>
      <c r="D850" s="19"/>
    </row>
    <row r="851" spans="2:4" x14ac:dyDescent="0.2">
      <c r="B851" s="22"/>
      <c r="C851" s="19"/>
      <c r="D851" s="19"/>
    </row>
    <row r="852" spans="2:4" x14ac:dyDescent="0.2">
      <c r="B852" s="22"/>
      <c r="C852" s="19"/>
      <c r="D852" s="19"/>
    </row>
    <row r="853" spans="2:4" x14ac:dyDescent="0.2">
      <c r="B853" s="22"/>
      <c r="C853" s="19"/>
      <c r="D853" s="19"/>
    </row>
    <row r="854" spans="2:4" x14ac:dyDescent="0.2">
      <c r="B854" s="22"/>
      <c r="C854" s="19"/>
      <c r="D854" s="19"/>
    </row>
    <row r="855" spans="2:4" x14ac:dyDescent="0.2">
      <c r="B855" s="22"/>
      <c r="C855" s="19"/>
      <c r="D855" s="19"/>
    </row>
    <row r="856" spans="2:4" x14ac:dyDescent="0.2">
      <c r="B856" s="22"/>
      <c r="C856" s="19"/>
      <c r="D856" s="19"/>
    </row>
    <row r="857" spans="2:4" x14ac:dyDescent="0.2">
      <c r="B857" s="22"/>
      <c r="C857" s="19"/>
      <c r="D857" s="19"/>
    </row>
    <row r="858" spans="2:4" x14ac:dyDescent="0.2">
      <c r="B858" s="22"/>
      <c r="C858" s="19"/>
      <c r="D858" s="19"/>
    </row>
    <row r="859" spans="2:4" x14ac:dyDescent="0.2">
      <c r="B859" s="22"/>
      <c r="C859" s="19"/>
      <c r="D859" s="19"/>
    </row>
    <row r="860" spans="2:4" x14ac:dyDescent="0.2">
      <c r="B860" s="22"/>
      <c r="C860" s="19"/>
      <c r="D860" s="19"/>
    </row>
    <row r="861" spans="2:4" x14ac:dyDescent="0.2">
      <c r="B861" s="22"/>
      <c r="C861" s="19"/>
      <c r="D861" s="19"/>
    </row>
    <row r="862" spans="2:4" x14ac:dyDescent="0.2">
      <c r="B862" s="22"/>
      <c r="C862" s="19"/>
      <c r="D862" s="19"/>
    </row>
    <row r="863" spans="2:4" x14ac:dyDescent="0.2">
      <c r="B863" s="22"/>
      <c r="C863" s="19"/>
      <c r="D863" s="19"/>
    </row>
    <row r="864" spans="2:4" x14ac:dyDescent="0.2">
      <c r="B864" s="22"/>
      <c r="C864" s="19"/>
      <c r="D864" s="19"/>
    </row>
    <row r="865" spans="2:4" x14ac:dyDescent="0.2">
      <c r="B865" s="22"/>
      <c r="C865" s="19"/>
      <c r="D865" s="19"/>
    </row>
    <row r="866" spans="2:4" x14ac:dyDescent="0.2">
      <c r="B866" s="22"/>
      <c r="C866" s="19"/>
      <c r="D866" s="19"/>
    </row>
    <row r="867" spans="2:4" x14ac:dyDescent="0.2">
      <c r="B867" s="22"/>
      <c r="C867" s="19"/>
      <c r="D867" s="19"/>
    </row>
    <row r="868" spans="2:4" x14ac:dyDescent="0.2">
      <c r="B868" s="22"/>
      <c r="C868" s="19"/>
      <c r="D868" s="19"/>
    </row>
    <row r="869" spans="2:4" x14ac:dyDescent="0.2">
      <c r="B869" s="22"/>
      <c r="C869" s="19"/>
      <c r="D869" s="19"/>
    </row>
    <row r="870" spans="2:4" x14ac:dyDescent="0.2">
      <c r="B870" s="22"/>
      <c r="C870" s="19"/>
      <c r="D870" s="19"/>
    </row>
    <row r="871" spans="2:4" x14ac:dyDescent="0.2">
      <c r="B871" s="22"/>
      <c r="C871" s="19"/>
      <c r="D871" s="19"/>
    </row>
    <row r="872" spans="2:4" x14ac:dyDescent="0.2">
      <c r="B872" s="22"/>
      <c r="C872" s="19"/>
      <c r="D872" s="19"/>
    </row>
    <row r="873" spans="2:4" x14ac:dyDescent="0.2">
      <c r="B873" s="22"/>
      <c r="C873" s="19"/>
      <c r="D873" s="19"/>
    </row>
    <row r="874" spans="2:4" x14ac:dyDescent="0.2">
      <c r="B874" s="22"/>
      <c r="C874" s="19"/>
      <c r="D874" s="19"/>
    </row>
    <row r="875" spans="2:4" x14ac:dyDescent="0.2">
      <c r="B875" s="22"/>
      <c r="C875" s="19"/>
      <c r="D875" s="19"/>
    </row>
    <row r="876" spans="2:4" x14ac:dyDescent="0.2">
      <c r="B876" s="22"/>
      <c r="C876" s="19"/>
      <c r="D876" s="19"/>
    </row>
    <row r="877" spans="2:4" x14ac:dyDescent="0.2">
      <c r="B877" s="22"/>
      <c r="C877" s="19"/>
      <c r="D877" s="19"/>
    </row>
    <row r="878" spans="2:4" x14ac:dyDescent="0.2">
      <c r="B878" s="22"/>
      <c r="C878" s="19"/>
      <c r="D878" s="19"/>
    </row>
    <row r="879" spans="2:4" x14ac:dyDescent="0.2">
      <c r="B879" s="22"/>
      <c r="C879" s="19"/>
      <c r="D879" s="19"/>
    </row>
    <row r="880" spans="2:4" x14ac:dyDescent="0.2">
      <c r="B880" s="22"/>
      <c r="C880" s="19"/>
      <c r="D880" s="19"/>
    </row>
    <row r="881" spans="2:4" x14ac:dyDescent="0.2">
      <c r="B881" s="22"/>
      <c r="C881" s="19"/>
      <c r="D881" s="19"/>
    </row>
    <row r="882" spans="2:4" x14ac:dyDescent="0.2">
      <c r="B882" s="22"/>
      <c r="C882" s="19"/>
      <c r="D882" s="19"/>
    </row>
    <row r="883" spans="2:4" x14ac:dyDescent="0.2">
      <c r="B883" s="22"/>
      <c r="C883" s="19"/>
      <c r="D883" s="19"/>
    </row>
    <row r="884" spans="2:4" x14ac:dyDescent="0.2">
      <c r="B884" s="22"/>
      <c r="C884" s="19"/>
      <c r="D884" s="19"/>
    </row>
    <row r="885" spans="2:4" x14ac:dyDescent="0.2">
      <c r="B885" s="22"/>
      <c r="C885" s="19"/>
      <c r="D885" s="19"/>
    </row>
    <row r="886" spans="2:4" x14ac:dyDescent="0.2">
      <c r="B886" s="22"/>
      <c r="C886" s="19"/>
      <c r="D886" s="19"/>
    </row>
    <row r="887" spans="2:4" x14ac:dyDescent="0.2">
      <c r="B887" s="22"/>
      <c r="C887" s="19"/>
      <c r="D887" s="19"/>
    </row>
    <row r="888" spans="2:4" x14ac:dyDescent="0.2">
      <c r="B888" s="22"/>
      <c r="C888" s="19"/>
      <c r="D888" s="19"/>
    </row>
    <row r="889" spans="2:4" x14ac:dyDescent="0.2">
      <c r="B889" s="22"/>
      <c r="C889" s="19"/>
      <c r="D889" s="19"/>
    </row>
    <row r="890" spans="2:4" x14ac:dyDescent="0.2">
      <c r="B890" s="22"/>
      <c r="C890" s="19"/>
      <c r="D890" s="19"/>
    </row>
    <row r="891" spans="2:4" x14ac:dyDescent="0.2">
      <c r="B891" s="22"/>
      <c r="C891" s="19"/>
      <c r="D891" s="19"/>
    </row>
    <row r="892" spans="2:4" x14ac:dyDescent="0.2">
      <c r="B892" s="22"/>
      <c r="C892" s="19"/>
      <c r="D892" s="19"/>
    </row>
    <row r="893" spans="2:4" x14ac:dyDescent="0.2">
      <c r="B893" s="22"/>
      <c r="C893" s="19"/>
      <c r="D893" s="19"/>
    </row>
    <row r="894" spans="2:4" x14ac:dyDescent="0.2">
      <c r="B894" s="22"/>
      <c r="C894" s="19"/>
      <c r="D894" s="19"/>
    </row>
    <row r="895" spans="2:4" x14ac:dyDescent="0.2">
      <c r="B895" s="22"/>
      <c r="C895" s="19"/>
      <c r="D895" s="19"/>
    </row>
    <row r="896" spans="2:4" x14ac:dyDescent="0.2">
      <c r="B896" s="22"/>
      <c r="C896" s="19"/>
      <c r="D896" s="19"/>
    </row>
    <row r="897" spans="2:4" x14ac:dyDescent="0.2">
      <c r="B897" s="22"/>
      <c r="C897" s="19"/>
      <c r="D897" s="19"/>
    </row>
    <row r="898" spans="2:4" x14ac:dyDescent="0.2">
      <c r="B898" s="22"/>
      <c r="C898" s="19"/>
      <c r="D898" s="19"/>
    </row>
    <row r="899" spans="2:4" x14ac:dyDescent="0.2">
      <c r="B899" s="22"/>
      <c r="C899" s="19"/>
      <c r="D899" s="19"/>
    </row>
    <row r="900" spans="2:4" x14ac:dyDescent="0.2">
      <c r="B900" s="22"/>
      <c r="C900" s="19"/>
      <c r="D900" s="19"/>
    </row>
    <row r="901" spans="2:4" x14ac:dyDescent="0.2">
      <c r="B901" s="22"/>
      <c r="C901" s="19"/>
      <c r="D901" s="19"/>
    </row>
    <row r="902" spans="2:4" x14ac:dyDescent="0.2">
      <c r="B902" s="22"/>
      <c r="C902" s="19"/>
      <c r="D902" s="19"/>
    </row>
    <row r="903" spans="2:4" x14ac:dyDescent="0.2">
      <c r="B903" s="22"/>
      <c r="C903" s="19"/>
      <c r="D903" s="19"/>
    </row>
    <row r="904" spans="2:4" x14ac:dyDescent="0.2">
      <c r="B904" s="22"/>
      <c r="C904" s="19"/>
      <c r="D904" s="19"/>
    </row>
    <row r="905" spans="2:4" x14ac:dyDescent="0.2">
      <c r="B905" s="22"/>
      <c r="C905" s="19"/>
      <c r="D905" s="19"/>
    </row>
    <row r="906" spans="2:4" x14ac:dyDescent="0.2">
      <c r="B906" s="22"/>
      <c r="C906" s="19"/>
      <c r="D906" s="19"/>
    </row>
    <row r="907" spans="2:4" x14ac:dyDescent="0.2">
      <c r="B907" s="22"/>
      <c r="C907" s="19"/>
      <c r="D907" s="19"/>
    </row>
    <row r="908" spans="2:4" x14ac:dyDescent="0.2">
      <c r="B908" s="22"/>
      <c r="C908" s="19"/>
      <c r="D908" s="19"/>
    </row>
    <row r="909" spans="2:4" x14ac:dyDescent="0.2">
      <c r="B909" s="22"/>
      <c r="C909" s="19"/>
      <c r="D909" s="19"/>
    </row>
    <row r="910" spans="2:4" x14ac:dyDescent="0.2">
      <c r="B910" s="22"/>
      <c r="C910" s="19"/>
      <c r="D910" s="19"/>
    </row>
    <row r="911" spans="2:4" x14ac:dyDescent="0.2">
      <c r="B911" s="22"/>
      <c r="C911" s="19"/>
      <c r="D911" s="19"/>
    </row>
    <row r="912" spans="2:4" x14ac:dyDescent="0.2">
      <c r="B912" s="22"/>
      <c r="C912" s="19"/>
      <c r="D912" s="19"/>
    </row>
    <row r="913" spans="2:4" x14ac:dyDescent="0.2">
      <c r="B913" s="22"/>
      <c r="C913" s="19"/>
      <c r="D913" s="19"/>
    </row>
    <row r="914" spans="2:4" x14ac:dyDescent="0.2">
      <c r="B914" s="22"/>
      <c r="C914" s="19"/>
      <c r="D914" s="19"/>
    </row>
    <row r="915" spans="2:4" x14ac:dyDescent="0.2">
      <c r="B915" s="22"/>
      <c r="C915" s="19"/>
      <c r="D915" s="19"/>
    </row>
    <row r="916" spans="2:4" x14ac:dyDescent="0.2">
      <c r="B916" s="22"/>
      <c r="C916" s="19"/>
      <c r="D916" s="19"/>
    </row>
    <row r="917" spans="2:4" x14ac:dyDescent="0.2">
      <c r="B917" s="22"/>
      <c r="C917" s="19"/>
      <c r="D917" s="19"/>
    </row>
    <row r="918" spans="2:4" x14ac:dyDescent="0.2">
      <c r="B918" s="22"/>
      <c r="C918" s="19"/>
      <c r="D918" s="19"/>
    </row>
    <row r="919" spans="2:4" x14ac:dyDescent="0.2">
      <c r="B919" s="22"/>
      <c r="C919" s="19"/>
      <c r="D919" s="19"/>
    </row>
    <row r="920" spans="2:4" x14ac:dyDescent="0.2">
      <c r="B920" s="22"/>
      <c r="C920" s="19"/>
      <c r="D920" s="19"/>
    </row>
    <row r="921" spans="2:4" x14ac:dyDescent="0.2">
      <c r="B921" s="22"/>
      <c r="C921" s="19"/>
      <c r="D921" s="19"/>
    </row>
    <row r="922" spans="2:4" x14ac:dyDescent="0.2">
      <c r="B922" s="22"/>
      <c r="C922" s="19"/>
      <c r="D922" s="19"/>
    </row>
    <row r="923" spans="2:4" x14ac:dyDescent="0.2">
      <c r="B923" s="22"/>
      <c r="C923" s="19"/>
      <c r="D923" s="19"/>
    </row>
    <row r="924" spans="2:4" x14ac:dyDescent="0.2">
      <c r="B924" s="22"/>
      <c r="C924" s="19"/>
      <c r="D924" s="19"/>
    </row>
    <row r="925" spans="2:4" x14ac:dyDescent="0.2">
      <c r="B925" s="22"/>
      <c r="C925" s="19"/>
      <c r="D925" s="19"/>
    </row>
    <row r="926" spans="2:4" x14ac:dyDescent="0.2">
      <c r="B926" s="22"/>
      <c r="C926" s="19"/>
      <c r="D926" s="19"/>
    </row>
    <row r="927" spans="2:4" x14ac:dyDescent="0.2">
      <c r="B927" s="22"/>
      <c r="C927" s="19"/>
      <c r="D927" s="19"/>
    </row>
    <row r="928" spans="2:4" x14ac:dyDescent="0.2">
      <c r="B928" s="22"/>
      <c r="C928" s="19"/>
      <c r="D928" s="19"/>
    </row>
    <row r="929" spans="2:4" x14ac:dyDescent="0.2">
      <c r="B929" s="22"/>
      <c r="C929" s="19"/>
      <c r="D929" s="19"/>
    </row>
    <row r="930" spans="2:4" x14ac:dyDescent="0.2">
      <c r="B930" s="22"/>
      <c r="C930" s="19"/>
      <c r="D930" s="19"/>
    </row>
    <row r="931" spans="2:4" x14ac:dyDescent="0.2">
      <c r="B931" s="22"/>
      <c r="C931" s="19"/>
      <c r="D931" s="19"/>
    </row>
    <row r="932" spans="2:4" x14ac:dyDescent="0.2">
      <c r="B932" s="22"/>
      <c r="C932" s="19"/>
      <c r="D932" s="19"/>
    </row>
    <row r="933" spans="2:4" x14ac:dyDescent="0.2">
      <c r="B933" s="22"/>
      <c r="C933" s="19"/>
      <c r="D933" s="19"/>
    </row>
    <row r="934" spans="2:4" x14ac:dyDescent="0.2">
      <c r="B934" s="22"/>
      <c r="C934" s="19"/>
      <c r="D934" s="19"/>
    </row>
    <row r="935" spans="2:4" x14ac:dyDescent="0.2">
      <c r="B935" s="22"/>
      <c r="C935" s="19"/>
      <c r="D935" s="19"/>
    </row>
    <row r="936" spans="2:4" x14ac:dyDescent="0.2">
      <c r="B936" s="22"/>
      <c r="C936" s="19"/>
      <c r="D936" s="19"/>
    </row>
    <row r="937" spans="2:4" x14ac:dyDescent="0.2">
      <c r="B937" s="22"/>
      <c r="C937" s="19"/>
      <c r="D937" s="19"/>
    </row>
    <row r="938" spans="2:4" x14ac:dyDescent="0.2">
      <c r="B938" s="22"/>
      <c r="C938" s="19"/>
      <c r="D938" s="19"/>
    </row>
    <row r="939" spans="2:4" x14ac:dyDescent="0.2">
      <c r="B939" s="22"/>
      <c r="C939" s="19"/>
      <c r="D939" s="19"/>
    </row>
    <row r="940" spans="2:4" x14ac:dyDescent="0.2">
      <c r="B940" s="22"/>
      <c r="C940" s="19"/>
      <c r="D940" s="19"/>
    </row>
    <row r="941" spans="2:4" x14ac:dyDescent="0.2">
      <c r="B941" s="22"/>
      <c r="C941" s="19"/>
      <c r="D941" s="19"/>
    </row>
    <row r="942" spans="2:4" x14ac:dyDescent="0.2">
      <c r="B942" s="22"/>
      <c r="C942" s="19"/>
      <c r="D942" s="19"/>
    </row>
    <row r="943" spans="2:4" x14ac:dyDescent="0.2">
      <c r="B943" s="22"/>
      <c r="C943" s="19"/>
      <c r="D943" s="19"/>
    </row>
    <row r="944" spans="2:4" x14ac:dyDescent="0.2">
      <c r="B944" s="22"/>
      <c r="C944" s="19"/>
      <c r="D944" s="19"/>
    </row>
    <row r="945" spans="2:4" x14ac:dyDescent="0.2">
      <c r="B945" s="22"/>
      <c r="C945" s="19"/>
      <c r="D945" s="19"/>
    </row>
    <row r="946" spans="2:4" x14ac:dyDescent="0.2">
      <c r="B946" s="22"/>
      <c r="C946" s="19"/>
      <c r="D946" s="19"/>
    </row>
    <row r="947" spans="2:4" x14ac:dyDescent="0.2">
      <c r="B947" s="22"/>
      <c r="C947" s="19"/>
      <c r="D947" s="19"/>
    </row>
    <row r="948" spans="2:4" x14ac:dyDescent="0.2">
      <c r="B948" s="22"/>
      <c r="C948" s="19"/>
      <c r="D948" s="19"/>
    </row>
    <row r="949" spans="2:4" x14ac:dyDescent="0.2">
      <c r="B949" s="22"/>
      <c r="C949" s="19"/>
      <c r="D949" s="19"/>
    </row>
    <row r="950" spans="2:4" x14ac:dyDescent="0.2">
      <c r="B950" s="22"/>
      <c r="C950" s="19"/>
      <c r="D950" s="19"/>
    </row>
    <row r="951" spans="2:4" x14ac:dyDescent="0.2">
      <c r="B951" s="22"/>
      <c r="C951" s="19"/>
      <c r="D951" s="19"/>
    </row>
    <row r="952" spans="2:4" x14ac:dyDescent="0.2">
      <c r="B952" s="22"/>
      <c r="C952" s="19"/>
      <c r="D952" s="19"/>
    </row>
    <row r="953" spans="2:4" x14ac:dyDescent="0.2">
      <c r="B953" s="22"/>
      <c r="C953" s="19"/>
      <c r="D953" s="19"/>
    </row>
    <row r="954" spans="2:4" x14ac:dyDescent="0.2">
      <c r="B954" s="22"/>
      <c r="C954" s="19"/>
      <c r="D954" s="19"/>
    </row>
    <row r="955" spans="2:4" x14ac:dyDescent="0.2">
      <c r="B955" s="22"/>
      <c r="C955" s="19"/>
      <c r="D955" s="19"/>
    </row>
    <row r="956" spans="2:4" x14ac:dyDescent="0.2">
      <c r="B956" s="22"/>
      <c r="C956" s="19"/>
      <c r="D956" s="19"/>
    </row>
    <row r="957" spans="2:4" x14ac:dyDescent="0.2">
      <c r="B957" s="22"/>
      <c r="C957" s="19"/>
      <c r="D957" s="19"/>
    </row>
    <row r="958" spans="2:4" x14ac:dyDescent="0.2">
      <c r="B958" s="22"/>
      <c r="C958" s="19"/>
      <c r="D958" s="19"/>
    </row>
    <row r="959" spans="2:4" x14ac:dyDescent="0.2">
      <c r="B959" s="22"/>
      <c r="C959" s="19"/>
      <c r="D959" s="19"/>
    </row>
    <row r="960" spans="2:4" x14ac:dyDescent="0.2">
      <c r="B960" s="22"/>
      <c r="C960" s="19"/>
      <c r="D960" s="19"/>
    </row>
    <row r="961" spans="2:4" x14ac:dyDescent="0.2">
      <c r="B961" s="22"/>
      <c r="C961" s="19"/>
      <c r="D961" s="19"/>
    </row>
    <row r="962" spans="2:4" x14ac:dyDescent="0.2">
      <c r="B962" s="22"/>
      <c r="C962" s="19"/>
      <c r="D962" s="19"/>
    </row>
    <row r="963" spans="2:4" x14ac:dyDescent="0.2">
      <c r="B963" s="22"/>
      <c r="C963" s="19"/>
      <c r="D963" s="19"/>
    </row>
    <row r="964" spans="2:4" x14ac:dyDescent="0.2">
      <c r="B964" s="22"/>
      <c r="C964" s="19"/>
      <c r="D964" s="19"/>
    </row>
    <row r="965" spans="2:4" x14ac:dyDescent="0.2">
      <c r="B965" s="22"/>
      <c r="C965" s="19"/>
      <c r="D965" s="19"/>
    </row>
    <row r="966" spans="2:4" x14ac:dyDescent="0.2">
      <c r="B966" s="22"/>
      <c r="C966" s="19"/>
      <c r="D966" s="19"/>
    </row>
    <row r="967" spans="2:4" x14ac:dyDescent="0.2">
      <c r="B967" s="22"/>
      <c r="C967" s="19"/>
      <c r="D967" s="19"/>
    </row>
    <row r="968" spans="2:4" x14ac:dyDescent="0.2">
      <c r="B968" s="22"/>
      <c r="C968" s="19"/>
      <c r="D968" s="19"/>
    </row>
    <row r="969" spans="2:4" x14ac:dyDescent="0.2">
      <c r="B969" s="22"/>
      <c r="C969" s="19"/>
      <c r="D969" s="19"/>
    </row>
    <row r="970" spans="2:4" x14ac:dyDescent="0.2">
      <c r="B970" s="22"/>
      <c r="C970" s="19"/>
      <c r="D970" s="19"/>
    </row>
    <row r="971" spans="2:4" x14ac:dyDescent="0.2">
      <c r="B971" s="22"/>
      <c r="C971" s="19"/>
      <c r="D971" s="19"/>
    </row>
    <row r="972" spans="2:4" x14ac:dyDescent="0.2">
      <c r="B972" s="22"/>
      <c r="C972" s="19"/>
      <c r="D972" s="19"/>
    </row>
    <row r="973" spans="2:4" x14ac:dyDescent="0.2">
      <c r="B973" s="22"/>
      <c r="C973" s="19"/>
      <c r="D973" s="19"/>
    </row>
    <row r="974" spans="2:4" x14ac:dyDescent="0.2">
      <c r="B974" s="22"/>
      <c r="C974" s="19"/>
      <c r="D974" s="19"/>
    </row>
    <row r="975" spans="2:4" x14ac:dyDescent="0.2">
      <c r="B975" s="22"/>
      <c r="C975" s="19"/>
      <c r="D975" s="19"/>
    </row>
    <row r="976" spans="2:4" x14ac:dyDescent="0.2">
      <c r="B976" s="22"/>
      <c r="C976" s="19"/>
      <c r="D976" s="19"/>
    </row>
    <row r="977" spans="2:4" x14ac:dyDescent="0.2">
      <c r="B977" s="22"/>
      <c r="C977" s="19"/>
      <c r="D977" s="19"/>
    </row>
    <row r="978" spans="2:4" x14ac:dyDescent="0.2">
      <c r="B978" s="22"/>
      <c r="C978" s="19"/>
      <c r="D978" s="19"/>
    </row>
    <row r="979" spans="2:4" x14ac:dyDescent="0.2">
      <c r="B979" s="22"/>
      <c r="C979" s="19"/>
      <c r="D979" s="19"/>
    </row>
    <row r="980" spans="2:4" x14ac:dyDescent="0.2">
      <c r="B980" s="22"/>
      <c r="C980" s="19"/>
      <c r="D980" s="19"/>
    </row>
    <row r="981" spans="2:4" x14ac:dyDescent="0.2">
      <c r="B981" s="22"/>
      <c r="C981" s="19"/>
      <c r="D981" s="19"/>
    </row>
    <row r="982" spans="2:4" x14ac:dyDescent="0.2">
      <c r="B982" s="22"/>
      <c r="C982" s="19"/>
      <c r="D982" s="19"/>
    </row>
    <row r="983" spans="2:4" x14ac:dyDescent="0.2">
      <c r="B983" s="22"/>
      <c r="C983" s="19"/>
      <c r="D983" s="19"/>
    </row>
    <row r="984" spans="2:4" x14ac:dyDescent="0.2">
      <c r="B984" s="22"/>
      <c r="C984" s="19"/>
      <c r="D984" s="19"/>
    </row>
    <row r="985" spans="2:4" x14ac:dyDescent="0.2">
      <c r="B985" s="22"/>
      <c r="C985" s="19"/>
      <c r="D985" s="19"/>
    </row>
    <row r="986" spans="2:4" x14ac:dyDescent="0.2">
      <c r="B986" s="22"/>
      <c r="C986" s="19"/>
      <c r="D986" s="19"/>
    </row>
    <row r="987" spans="2:4" x14ac:dyDescent="0.2">
      <c r="B987" s="22"/>
      <c r="C987" s="19"/>
      <c r="D987" s="19"/>
    </row>
    <row r="988" spans="2:4" x14ac:dyDescent="0.2">
      <c r="B988" s="22"/>
      <c r="C988" s="19"/>
      <c r="D988" s="19"/>
    </row>
    <row r="989" spans="2:4" x14ac:dyDescent="0.2">
      <c r="B989" s="22"/>
      <c r="C989" s="19"/>
      <c r="D989" s="19"/>
    </row>
    <row r="990" spans="2:4" x14ac:dyDescent="0.2">
      <c r="B990" s="22"/>
      <c r="C990" s="19"/>
      <c r="D990" s="19"/>
    </row>
    <row r="991" spans="2:4" x14ac:dyDescent="0.2">
      <c r="B991" s="22"/>
      <c r="C991" s="19"/>
      <c r="D991" s="19"/>
    </row>
    <row r="992" spans="2:4" x14ac:dyDescent="0.2">
      <c r="B992" s="22"/>
      <c r="C992" s="19"/>
      <c r="D992" s="19"/>
    </row>
    <row r="993" spans="2:4" x14ac:dyDescent="0.2">
      <c r="B993" s="22"/>
      <c r="C993" s="19"/>
      <c r="D993" s="19"/>
    </row>
    <row r="994" spans="2:4" x14ac:dyDescent="0.2">
      <c r="B994" s="22"/>
      <c r="C994" s="19"/>
      <c r="D994" s="19"/>
    </row>
    <row r="995" spans="2:4" x14ac:dyDescent="0.2">
      <c r="B995" s="22"/>
      <c r="C995" s="19"/>
      <c r="D995" s="19"/>
    </row>
    <row r="996" spans="2:4" x14ac:dyDescent="0.2">
      <c r="B996" s="22"/>
      <c r="C996" s="19"/>
      <c r="D996" s="19"/>
    </row>
    <row r="997" spans="2:4" x14ac:dyDescent="0.2">
      <c r="B997" s="22"/>
      <c r="C997" s="19"/>
      <c r="D997" s="19"/>
    </row>
    <row r="998" spans="2:4" x14ac:dyDescent="0.2">
      <c r="B998" s="22"/>
      <c r="C998" s="19"/>
      <c r="D998" s="19"/>
    </row>
    <row r="999" spans="2:4" x14ac:dyDescent="0.2">
      <c r="B999" s="22"/>
      <c r="C999" s="19"/>
      <c r="D999" s="19"/>
    </row>
    <row r="1000" spans="2:4" x14ac:dyDescent="0.2">
      <c r="B1000" s="22"/>
      <c r="C1000" s="19"/>
      <c r="D1000" s="19"/>
    </row>
    <row r="1001" spans="2:4" x14ac:dyDescent="0.2">
      <c r="B1001" s="22"/>
      <c r="C1001" s="19"/>
      <c r="D1001" s="19"/>
    </row>
    <row r="1002" spans="2:4" x14ac:dyDescent="0.2">
      <c r="B1002" s="22"/>
      <c r="C1002" s="19"/>
      <c r="D1002" s="19"/>
    </row>
    <row r="1003" spans="2:4" x14ac:dyDescent="0.2">
      <c r="B1003" s="22"/>
      <c r="C1003" s="19"/>
      <c r="D1003" s="19"/>
    </row>
    <row r="1004" spans="2:4" x14ac:dyDescent="0.2">
      <c r="B1004" s="22"/>
      <c r="C1004" s="19"/>
      <c r="D1004" s="19"/>
    </row>
    <row r="1005" spans="2:4" x14ac:dyDescent="0.2">
      <c r="B1005" s="22"/>
      <c r="C1005" s="19"/>
      <c r="D1005" s="19"/>
    </row>
    <row r="1006" spans="2:4" x14ac:dyDescent="0.2">
      <c r="B1006" s="22"/>
      <c r="C1006" s="19"/>
      <c r="D1006" s="19"/>
    </row>
    <row r="1007" spans="2:4" x14ac:dyDescent="0.2">
      <c r="B1007" s="22"/>
      <c r="C1007" s="19"/>
      <c r="D1007" s="19"/>
    </row>
    <row r="1008" spans="2:4" x14ac:dyDescent="0.2">
      <c r="B1008" s="22"/>
      <c r="C1008" s="19"/>
      <c r="D1008" s="19"/>
    </row>
    <row r="1009" spans="2:4" x14ac:dyDescent="0.2">
      <c r="B1009" s="22"/>
      <c r="C1009" s="19"/>
      <c r="D1009" s="19"/>
    </row>
    <row r="1010" spans="2:4" x14ac:dyDescent="0.2">
      <c r="B1010" s="22"/>
      <c r="C1010" s="19"/>
      <c r="D1010" s="19"/>
    </row>
    <row r="1011" spans="2:4" x14ac:dyDescent="0.2">
      <c r="B1011" s="22"/>
      <c r="C1011" s="19"/>
      <c r="D1011" s="19"/>
    </row>
    <row r="1012" spans="2:4" x14ac:dyDescent="0.2">
      <c r="B1012" s="22"/>
      <c r="C1012" s="19"/>
      <c r="D1012" s="19"/>
    </row>
    <row r="1013" spans="2:4" x14ac:dyDescent="0.2">
      <c r="B1013" s="22"/>
      <c r="C1013" s="19"/>
      <c r="D1013" s="19"/>
    </row>
    <row r="1014" spans="2:4" x14ac:dyDescent="0.2">
      <c r="B1014" s="22"/>
      <c r="C1014" s="19"/>
      <c r="D1014" s="19"/>
    </row>
    <row r="1015" spans="2:4" x14ac:dyDescent="0.2">
      <c r="B1015" s="22"/>
      <c r="C1015" s="19"/>
      <c r="D1015" s="19"/>
    </row>
    <row r="1016" spans="2:4" x14ac:dyDescent="0.2">
      <c r="B1016" s="22"/>
      <c r="C1016" s="19"/>
      <c r="D1016" s="19"/>
    </row>
    <row r="1017" spans="2:4" x14ac:dyDescent="0.2">
      <c r="B1017" s="22"/>
      <c r="C1017" s="19"/>
      <c r="D1017" s="19"/>
    </row>
    <row r="1018" spans="2:4" x14ac:dyDescent="0.2">
      <c r="B1018" s="22"/>
      <c r="C1018" s="19"/>
      <c r="D1018" s="19"/>
    </row>
    <row r="1019" spans="2:4" x14ac:dyDescent="0.2">
      <c r="B1019" s="22"/>
      <c r="C1019" s="19"/>
      <c r="D1019" s="19"/>
    </row>
    <row r="1020" spans="2:4" x14ac:dyDescent="0.2">
      <c r="B1020" s="22"/>
      <c r="C1020" s="19"/>
      <c r="D1020" s="19"/>
    </row>
    <row r="1021" spans="2:4" x14ac:dyDescent="0.2">
      <c r="B1021" s="22"/>
      <c r="C1021" s="19"/>
      <c r="D1021" s="19"/>
    </row>
    <row r="1022" spans="2:4" x14ac:dyDescent="0.2">
      <c r="B1022" s="22"/>
      <c r="C1022" s="19"/>
      <c r="D1022" s="19"/>
    </row>
    <row r="1023" spans="2:4" x14ac:dyDescent="0.2">
      <c r="B1023" s="22"/>
      <c r="D1023" s="22"/>
    </row>
    <row r="1024" spans="2:4" x14ac:dyDescent="0.2">
      <c r="D1024" s="22"/>
    </row>
    <row r="1025" spans="4:4" x14ac:dyDescent="0.2">
      <c r="D1025" s="22"/>
    </row>
    <row r="1026" spans="4:4" x14ac:dyDescent="0.2">
      <c r="D1026" s="22"/>
    </row>
    <row r="1027" spans="4:4" x14ac:dyDescent="0.2">
      <c r="D1027" s="22"/>
    </row>
    <row r="1028" spans="4:4" x14ac:dyDescent="0.2">
      <c r="D1028" s="22"/>
    </row>
    <row r="1029" spans="4:4" x14ac:dyDescent="0.2">
      <c r="D1029" s="22"/>
    </row>
    <row r="1030" spans="4:4" x14ac:dyDescent="0.2">
      <c r="D1030" s="22"/>
    </row>
    <row r="1031" spans="4:4" x14ac:dyDescent="0.2">
      <c r="D1031" s="22"/>
    </row>
    <row r="1032" spans="4:4" x14ac:dyDescent="0.2">
      <c r="D1032" s="22"/>
    </row>
    <row r="1033" spans="4:4" x14ac:dyDescent="0.2">
      <c r="D1033" s="22"/>
    </row>
    <row r="1034" spans="4:4" x14ac:dyDescent="0.2">
      <c r="D1034" s="22"/>
    </row>
    <row r="1035" spans="4:4" x14ac:dyDescent="0.2">
      <c r="D1035" s="22"/>
    </row>
    <row r="1036" spans="4:4" x14ac:dyDescent="0.2">
      <c r="D1036" s="22"/>
    </row>
    <row r="1037" spans="4:4" x14ac:dyDescent="0.2">
      <c r="D1037" s="22"/>
    </row>
    <row r="1038" spans="4:4" x14ac:dyDescent="0.2">
      <c r="D1038" s="22"/>
    </row>
    <row r="1039" spans="4:4" x14ac:dyDescent="0.2">
      <c r="D1039" s="22"/>
    </row>
    <row r="1040" spans="4:4" x14ac:dyDescent="0.2">
      <c r="D1040" s="22"/>
    </row>
    <row r="1041" spans="4:4" x14ac:dyDescent="0.2">
      <c r="D1041" s="22"/>
    </row>
    <row r="1042" spans="4:4" x14ac:dyDescent="0.2">
      <c r="D1042" s="22"/>
    </row>
    <row r="1043" spans="4:4" x14ac:dyDescent="0.2">
      <c r="D1043" s="22"/>
    </row>
    <row r="1044" spans="4:4" x14ac:dyDescent="0.2">
      <c r="D1044" s="22"/>
    </row>
    <row r="1045" spans="4:4" x14ac:dyDescent="0.2">
      <c r="D1045" s="22"/>
    </row>
    <row r="1046" spans="4:4" x14ac:dyDescent="0.2">
      <c r="D1046" s="22"/>
    </row>
    <row r="1047" spans="4:4" x14ac:dyDescent="0.2">
      <c r="D1047" s="22"/>
    </row>
    <row r="1048" spans="4:4" x14ac:dyDescent="0.2">
      <c r="D1048" s="22"/>
    </row>
    <row r="1049" spans="4:4" x14ac:dyDescent="0.2">
      <c r="D1049" s="22"/>
    </row>
    <row r="1050" spans="4:4" x14ac:dyDescent="0.2">
      <c r="D1050" s="22"/>
    </row>
    <row r="1051" spans="4:4" x14ac:dyDescent="0.2">
      <c r="D1051" s="22"/>
    </row>
    <row r="1052" spans="4:4" x14ac:dyDescent="0.2">
      <c r="D1052" s="22"/>
    </row>
    <row r="1053" spans="4:4" x14ac:dyDescent="0.2">
      <c r="D1053" s="22"/>
    </row>
    <row r="1054" spans="4:4" x14ac:dyDescent="0.2">
      <c r="D1054" s="22"/>
    </row>
    <row r="1055" spans="4:4" x14ac:dyDescent="0.2">
      <c r="D1055" s="22"/>
    </row>
    <row r="1056" spans="4:4" x14ac:dyDescent="0.2">
      <c r="D1056" s="22"/>
    </row>
    <row r="1057" spans="4:4" x14ac:dyDescent="0.2">
      <c r="D1057" s="22"/>
    </row>
    <row r="1058" spans="4:4" x14ac:dyDescent="0.2">
      <c r="D1058" s="22"/>
    </row>
    <row r="1059" spans="4:4" x14ac:dyDescent="0.2">
      <c r="D1059" s="22"/>
    </row>
    <row r="1060" spans="4:4" x14ac:dyDescent="0.2">
      <c r="D1060" s="22"/>
    </row>
    <row r="1061" spans="4:4" x14ac:dyDescent="0.2">
      <c r="D1061" s="22"/>
    </row>
    <row r="1062" spans="4:4" x14ac:dyDescent="0.2">
      <c r="D1062" s="22"/>
    </row>
    <row r="1063" spans="4:4" x14ac:dyDescent="0.2">
      <c r="D1063" s="22"/>
    </row>
    <row r="1064" spans="4:4" x14ac:dyDescent="0.2">
      <c r="D1064" s="22"/>
    </row>
    <row r="1065" spans="4:4" x14ac:dyDescent="0.2">
      <c r="D1065" s="22"/>
    </row>
    <row r="1066" spans="4:4" x14ac:dyDescent="0.2">
      <c r="D1066" s="22"/>
    </row>
    <row r="1067" spans="4:4" x14ac:dyDescent="0.2">
      <c r="D1067" s="22"/>
    </row>
    <row r="1068" spans="4:4" x14ac:dyDescent="0.2">
      <c r="D1068" s="22"/>
    </row>
    <row r="1069" spans="4:4" x14ac:dyDescent="0.2">
      <c r="D1069" s="22"/>
    </row>
    <row r="1070" spans="4:4" x14ac:dyDescent="0.2">
      <c r="D1070" s="22"/>
    </row>
    <row r="1071" spans="4:4" x14ac:dyDescent="0.2">
      <c r="D1071" s="22"/>
    </row>
    <row r="1072" spans="4:4" x14ac:dyDescent="0.2">
      <c r="D1072" s="22"/>
    </row>
    <row r="1073" spans="4:4" x14ac:dyDescent="0.2">
      <c r="D1073" s="22"/>
    </row>
    <row r="1074" spans="4:4" x14ac:dyDescent="0.2">
      <c r="D1074" s="22"/>
    </row>
    <row r="1075" spans="4:4" x14ac:dyDescent="0.2">
      <c r="D1075" s="22"/>
    </row>
    <row r="1076" spans="4:4" x14ac:dyDescent="0.2">
      <c r="D1076" s="22"/>
    </row>
    <row r="1077" spans="4:4" x14ac:dyDescent="0.2">
      <c r="D1077" s="22"/>
    </row>
    <row r="1078" spans="4:4" x14ac:dyDescent="0.2">
      <c r="D1078" s="22"/>
    </row>
    <row r="1079" spans="4:4" x14ac:dyDescent="0.2">
      <c r="D1079" s="22"/>
    </row>
    <row r="1080" spans="4:4" x14ac:dyDescent="0.2">
      <c r="D1080" s="22"/>
    </row>
    <row r="1081" spans="4:4" x14ac:dyDescent="0.2">
      <c r="D1081" s="22"/>
    </row>
    <row r="1082" spans="4:4" x14ac:dyDescent="0.2">
      <c r="D1082" s="22"/>
    </row>
    <row r="1083" spans="4:4" x14ac:dyDescent="0.2">
      <c r="D1083" s="22"/>
    </row>
    <row r="1084" spans="4:4" x14ac:dyDescent="0.2">
      <c r="D1084" s="22"/>
    </row>
    <row r="1085" spans="4:4" x14ac:dyDescent="0.2">
      <c r="D1085" s="22"/>
    </row>
    <row r="1086" spans="4:4" x14ac:dyDescent="0.2">
      <c r="D1086" s="22"/>
    </row>
    <row r="1087" spans="4:4" x14ac:dyDescent="0.2">
      <c r="D1087" s="22"/>
    </row>
    <row r="1088" spans="4:4" x14ac:dyDescent="0.2">
      <c r="D1088" s="22"/>
    </row>
    <row r="1089" spans="4:4" x14ac:dyDescent="0.2">
      <c r="D1089" s="22"/>
    </row>
    <row r="1090" spans="4:4" x14ac:dyDescent="0.2">
      <c r="D1090" s="22"/>
    </row>
    <row r="1091" spans="4:4" x14ac:dyDescent="0.2">
      <c r="D1091" s="22"/>
    </row>
    <row r="1092" spans="4:4" x14ac:dyDescent="0.2">
      <c r="D1092" s="22"/>
    </row>
    <row r="1093" spans="4:4" x14ac:dyDescent="0.2">
      <c r="D1093" s="22"/>
    </row>
    <row r="1094" spans="4:4" x14ac:dyDescent="0.2">
      <c r="D1094" s="22"/>
    </row>
    <row r="1095" spans="4:4" x14ac:dyDescent="0.2">
      <c r="D1095" s="22"/>
    </row>
    <row r="1096" spans="4:4" x14ac:dyDescent="0.2">
      <c r="D1096" s="22"/>
    </row>
    <row r="1097" spans="4:4" x14ac:dyDescent="0.2">
      <c r="D1097" s="22"/>
    </row>
    <row r="1098" spans="4:4" x14ac:dyDescent="0.2">
      <c r="D1098" s="22"/>
    </row>
    <row r="1099" spans="4:4" x14ac:dyDescent="0.2">
      <c r="D1099" s="22"/>
    </row>
    <row r="1100" spans="4:4" x14ac:dyDescent="0.2">
      <c r="D1100" s="22"/>
    </row>
    <row r="1101" spans="4:4" x14ac:dyDescent="0.2">
      <c r="D1101" s="22"/>
    </row>
    <row r="1102" spans="4:4" x14ac:dyDescent="0.2">
      <c r="D1102" s="22"/>
    </row>
    <row r="1103" spans="4:4" x14ac:dyDescent="0.2">
      <c r="D1103" s="22"/>
    </row>
    <row r="1104" spans="4:4" x14ac:dyDescent="0.2">
      <c r="D1104" s="22"/>
    </row>
    <row r="1105" spans="4:4" x14ac:dyDescent="0.2">
      <c r="D1105" s="22"/>
    </row>
    <row r="1106" spans="4:4" x14ac:dyDescent="0.2">
      <c r="D1106" s="22"/>
    </row>
    <row r="1107" spans="4:4" x14ac:dyDescent="0.2">
      <c r="D1107" s="22"/>
    </row>
    <row r="1108" spans="4:4" x14ac:dyDescent="0.2">
      <c r="D1108" s="22"/>
    </row>
    <row r="1109" spans="4:4" x14ac:dyDescent="0.2">
      <c r="D1109" s="22"/>
    </row>
    <row r="1110" spans="4:4" x14ac:dyDescent="0.2">
      <c r="D1110" s="22"/>
    </row>
    <row r="1111" spans="4:4" x14ac:dyDescent="0.2">
      <c r="D1111" s="22"/>
    </row>
    <row r="1112" spans="4:4" x14ac:dyDescent="0.2">
      <c r="D1112" s="22"/>
    </row>
    <row r="1113" spans="4:4" x14ac:dyDescent="0.2">
      <c r="D1113" s="22"/>
    </row>
    <row r="1114" spans="4:4" x14ac:dyDescent="0.2">
      <c r="D1114" s="22"/>
    </row>
    <row r="1115" spans="4:4" x14ac:dyDescent="0.2">
      <c r="D1115" s="22"/>
    </row>
    <row r="1116" spans="4:4" x14ac:dyDescent="0.2">
      <c r="D1116" s="22"/>
    </row>
    <row r="1117" spans="4:4" x14ac:dyDescent="0.2">
      <c r="D1117" s="22"/>
    </row>
    <row r="1118" spans="4:4" x14ac:dyDescent="0.2">
      <c r="D1118" s="22"/>
    </row>
    <row r="1119" spans="4:4" x14ac:dyDescent="0.2">
      <c r="D1119" s="22"/>
    </row>
    <row r="1120" spans="4:4" x14ac:dyDescent="0.2">
      <c r="D1120" s="22"/>
    </row>
    <row r="1121" spans="4:4" x14ac:dyDescent="0.2">
      <c r="D1121" s="22"/>
    </row>
    <row r="1122" spans="4:4" x14ac:dyDescent="0.2">
      <c r="D1122" s="22"/>
    </row>
    <row r="1123" spans="4:4" x14ac:dyDescent="0.2">
      <c r="D1123" s="22"/>
    </row>
    <row r="1124" spans="4:4" x14ac:dyDescent="0.2">
      <c r="D1124" s="22"/>
    </row>
    <row r="1125" spans="4:4" x14ac:dyDescent="0.2">
      <c r="D1125" s="22"/>
    </row>
    <row r="1126" spans="4:4" x14ac:dyDescent="0.2">
      <c r="D1126" s="22"/>
    </row>
    <row r="1127" spans="4:4" x14ac:dyDescent="0.2">
      <c r="D1127" s="22"/>
    </row>
    <row r="1128" spans="4:4" x14ac:dyDescent="0.2">
      <c r="D1128" s="22"/>
    </row>
    <row r="1129" spans="4:4" x14ac:dyDescent="0.2">
      <c r="D1129" s="22"/>
    </row>
    <row r="1130" spans="4:4" x14ac:dyDescent="0.2">
      <c r="D1130" s="22"/>
    </row>
    <row r="1131" spans="4:4" x14ac:dyDescent="0.2">
      <c r="D1131" s="22"/>
    </row>
    <row r="1132" spans="4:4" x14ac:dyDescent="0.2">
      <c r="D1132" s="22"/>
    </row>
    <row r="1133" spans="4:4" x14ac:dyDescent="0.2">
      <c r="D1133" s="22"/>
    </row>
    <row r="1134" spans="4:4" x14ac:dyDescent="0.2">
      <c r="D1134" s="22"/>
    </row>
    <row r="1135" spans="4:4" x14ac:dyDescent="0.2">
      <c r="D1135" s="22"/>
    </row>
    <row r="1136" spans="4:4" x14ac:dyDescent="0.2">
      <c r="D1136" s="22"/>
    </row>
    <row r="1137" spans="4:4" x14ac:dyDescent="0.2">
      <c r="D1137" s="22"/>
    </row>
    <row r="1138" spans="4:4" x14ac:dyDescent="0.2">
      <c r="D1138" s="22"/>
    </row>
    <row r="1139" spans="4:4" x14ac:dyDescent="0.2">
      <c r="D1139" s="22"/>
    </row>
    <row r="1140" spans="4:4" x14ac:dyDescent="0.2">
      <c r="D1140" s="22"/>
    </row>
    <row r="1141" spans="4:4" x14ac:dyDescent="0.2">
      <c r="D1141" s="22"/>
    </row>
    <row r="1142" spans="4:4" x14ac:dyDescent="0.2">
      <c r="D1142" s="22"/>
    </row>
    <row r="1143" spans="4:4" x14ac:dyDescent="0.2">
      <c r="D1143" s="22"/>
    </row>
    <row r="1144" spans="4:4" x14ac:dyDescent="0.2">
      <c r="D1144" s="22"/>
    </row>
    <row r="1145" spans="4:4" x14ac:dyDescent="0.2">
      <c r="D1145" s="22"/>
    </row>
    <row r="1146" spans="4:4" x14ac:dyDescent="0.2">
      <c r="D1146" s="22"/>
    </row>
    <row r="1147" spans="4:4" x14ac:dyDescent="0.2">
      <c r="D1147" s="22"/>
    </row>
    <row r="1148" spans="4:4" x14ac:dyDescent="0.2">
      <c r="D1148" s="22"/>
    </row>
    <row r="1149" spans="4:4" x14ac:dyDescent="0.2">
      <c r="D1149" s="22"/>
    </row>
    <row r="1150" spans="4:4" x14ac:dyDescent="0.2">
      <c r="D1150" s="22"/>
    </row>
    <row r="1151" spans="4:4" x14ac:dyDescent="0.2">
      <c r="D1151" s="22"/>
    </row>
    <row r="1152" spans="4:4" x14ac:dyDescent="0.2">
      <c r="D1152" s="22"/>
    </row>
    <row r="1153" spans="4:4" x14ac:dyDescent="0.2">
      <c r="D1153" s="22"/>
    </row>
    <row r="1154" spans="4:4" x14ac:dyDescent="0.2">
      <c r="D1154" s="22"/>
    </row>
    <row r="1155" spans="4:4" x14ac:dyDescent="0.2">
      <c r="D1155" s="22"/>
    </row>
    <row r="1156" spans="4:4" x14ac:dyDescent="0.2">
      <c r="D1156" s="22"/>
    </row>
    <row r="1157" spans="4:4" x14ac:dyDescent="0.2">
      <c r="D1157" s="22"/>
    </row>
    <row r="1158" spans="4:4" x14ac:dyDescent="0.2">
      <c r="D1158" s="22"/>
    </row>
    <row r="1159" spans="4:4" x14ac:dyDescent="0.2">
      <c r="D1159" s="22"/>
    </row>
    <row r="1160" spans="4:4" x14ac:dyDescent="0.2">
      <c r="D1160" s="22"/>
    </row>
    <row r="1161" spans="4:4" x14ac:dyDescent="0.2">
      <c r="D1161" s="22"/>
    </row>
    <row r="1162" spans="4:4" x14ac:dyDescent="0.2">
      <c r="D1162" s="22"/>
    </row>
    <row r="1163" spans="4:4" x14ac:dyDescent="0.2">
      <c r="D1163" s="22"/>
    </row>
    <row r="1164" spans="4:4" x14ac:dyDescent="0.2">
      <c r="D1164" s="22"/>
    </row>
    <row r="1165" spans="4:4" x14ac:dyDescent="0.2">
      <c r="D1165" s="22"/>
    </row>
    <row r="1166" spans="4:4" x14ac:dyDescent="0.2">
      <c r="D1166" s="22"/>
    </row>
    <row r="1167" spans="4:4" x14ac:dyDescent="0.2">
      <c r="D1167" s="22"/>
    </row>
    <row r="1168" spans="4:4" x14ac:dyDescent="0.2">
      <c r="D1168" s="22"/>
    </row>
    <row r="1169" spans="4:4" x14ac:dyDescent="0.2">
      <c r="D1169" s="22"/>
    </row>
    <row r="1170" spans="4:4" x14ac:dyDescent="0.2">
      <c r="D1170" s="22"/>
    </row>
    <row r="1171" spans="4:4" x14ac:dyDescent="0.2">
      <c r="D1171" s="22"/>
    </row>
    <row r="1172" spans="4:4" x14ac:dyDescent="0.2">
      <c r="D1172" s="22"/>
    </row>
    <row r="1173" spans="4:4" x14ac:dyDescent="0.2">
      <c r="D1173" s="22"/>
    </row>
    <row r="1174" spans="4:4" x14ac:dyDescent="0.2">
      <c r="D1174" s="22"/>
    </row>
    <row r="1175" spans="4:4" x14ac:dyDescent="0.2">
      <c r="D1175" s="22"/>
    </row>
    <row r="1176" spans="4:4" x14ac:dyDescent="0.2">
      <c r="D1176" s="22"/>
    </row>
    <row r="1177" spans="4:4" x14ac:dyDescent="0.2">
      <c r="D1177" s="22"/>
    </row>
    <row r="1178" spans="4:4" x14ac:dyDescent="0.2">
      <c r="D1178" s="22"/>
    </row>
    <row r="1179" spans="4:4" x14ac:dyDescent="0.2">
      <c r="D1179" s="22"/>
    </row>
    <row r="1180" spans="4:4" x14ac:dyDescent="0.2">
      <c r="D1180" s="22"/>
    </row>
    <row r="1181" spans="4:4" x14ac:dyDescent="0.2">
      <c r="D1181" s="22"/>
    </row>
    <row r="1182" spans="4:4" x14ac:dyDescent="0.2">
      <c r="D1182" s="22"/>
    </row>
    <row r="1183" spans="4:4" x14ac:dyDescent="0.2">
      <c r="D1183" s="22"/>
    </row>
    <row r="1184" spans="4:4" x14ac:dyDescent="0.2">
      <c r="D1184" s="22"/>
    </row>
    <row r="1185" spans="4:4" x14ac:dyDescent="0.2">
      <c r="D1185" s="22"/>
    </row>
    <row r="1186" spans="4:4" x14ac:dyDescent="0.2">
      <c r="D1186" s="22"/>
    </row>
    <row r="1187" spans="4:4" x14ac:dyDescent="0.2">
      <c r="D1187" s="22"/>
    </row>
    <row r="1188" spans="4:4" x14ac:dyDescent="0.2">
      <c r="D1188" s="22"/>
    </row>
    <row r="1189" spans="4:4" x14ac:dyDescent="0.2">
      <c r="D1189" s="22"/>
    </row>
    <row r="1190" spans="4:4" x14ac:dyDescent="0.2">
      <c r="D1190" s="22"/>
    </row>
    <row r="1191" spans="4:4" x14ac:dyDescent="0.2">
      <c r="D1191" s="22"/>
    </row>
    <row r="1192" spans="4:4" x14ac:dyDescent="0.2">
      <c r="D1192" s="22"/>
    </row>
    <row r="1193" spans="4:4" x14ac:dyDescent="0.2">
      <c r="D1193" s="22"/>
    </row>
    <row r="1194" spans="4:4" x14ac:dyDescent="0.2">
      <c r="D1194" s="22"/>
    </row>
    <row r="1195" spans="4:4" x14ac:dyDescent="0.2">
      <c r="D1195" s="22"/>
    </row>
    <row r="1196" spans="4:4" x14ac:dyDescent="0.2">
      <c r="D1196" s="22"/>
    </row>
    <row r="1197" spans="4:4" x14ac:dyDescent="0.2">
      <c r="D1197" s="22"/>
    </row>
    <row r="1198" spans="4:4" x14ac:dyDescent="0.2">
      <c r="D1198" s="22"/>
    </row>
    <row r="1199" spans="4:4" x14ac:dyDescent="0.2">
      <c r="D1199" s="22"/>
    </row>
    <row r="1200" spans="4:4" x14ac:dyDescent="0.2">
      <c r="D1200" s="22"/>
    </row>
    <row r="1201" spans="4:4" x14ac:dyDescent="0.2">
      <c r="D1201" s="22"/>
    </row>
    <row r="1202" spans="4:4" x14ac:dyDescent="0.2">
      <c r="D1202" s="22"/>
    </row>
    <row r="1203" spans="4:4" x14ac:dyDescent="0.2">
      <c r="D1203" s="22"/>
    </row>
    <row r="1204" spans="4:4" x14ac:dyDescent="0.2">
      <c r="D1204" s="22"/>
    </row>
    <row r="1205" spans="4:4" x14ac:dyDescent="0.2">
      <c r="D1205" s="22"/>
    </row>
    <row r="1206" spans="4:4" x14ac:dyDescent="0.2">
      <c r="D1206" s="22"/>
    </row>
    <row r="1207" spans="4:4" x14ac:dyDescent="0.2">
      <c r="D1207" s="22"/>
    </row>
    <row r="1208" spans="4:4" x14ac:dyDescent="0.2">
      <c r="D1208" s="22"/>
    </row>
    <row r="1209" spans="4:4" x14ac:dyDescent="0.2">
      <c r="D1209" s="22"/>
    </row>
    <row r="1210" spans="4:4" x14ac:dyDescent="0.2">
      <c r="D1210" s="22"/>
    </row>
    <row r="1211" spans="4:4" x14ac:dyDescent="0.2">
      <c r="D1211" s="22"/>
    </row>
    <row r="1212" spans="4:4" x14ac:dyDescent="0.2">
      <c r="D1212" s="22"/>
    </row>
    <row r="1213" spans="4:4" x14ac:dyDescent="0.2">
      <c r="D1213" s="22"/>
    </row>
    <row r="1214" spans="4:4" x14ac:dyDescent="0.2">
      <c r="D1214" s="22"/>
    </row>
    <row r="1215" spans="4:4" x14ac:dyDescent="0.2">
      <c r="D1215" s="22"/>
    </row>
    <row r="1216" spans="4:4" x14ac:dyDescent="0.2">
      <c r="D1216" s="22"/>
    </row>
    <row r="1217" spans="4:4" x14ac:dyDescent="0.2">
      <c r="D1217" s="22"/>
    </row>
    <row r="1218" spans="4:4" x14ac:dyDescent="0.2">
      <c r="D1218" s="22"/>
    </row>
    <row r="1219" spans="4:4" x14ac:dyDescent="0.2">
      <c r="D1219" s="22"/>
    </row>
    <row r="1220" spans="4:4" x14ac:dyDescent="0.2">
      <c r="D1220" s="22"/>
    </row>
    <row r="1221" spans="4:4" x14ac:dyDescent="0.2">
      <c r="D1221" s="22"/>
    </row>
    <row r="1222" spans="4:4" x14ac:dyDescent="0.2">
      <c r="D1222" s="22"/>
    </row>
    <row r="1223" spans="4:4" x14ac:dyDescent="0.2">
      <c r="D1223" s="22"/>
    </row>
    <row r="1224" spans="4:4" x14ac:dyDescent="0.2">
      <c r="D1224" s="22"/>
    </row>
    <row r="1225" spans="4:4" x14ac:dyDescent="0.2">
      <c r="D1225" s="22"/>
    </row>
    <row r="1226" spans="4:4" x14ac:dyDescent="0.2">
      <c r="D1226" s="22"/>
    </row>
    <row r="1227" spans="4:4" x14ac:dyDescent="0.2">
      <c r="D1227" s="22"/>
    </row>
    <row r="1228" spans="4:4" x14ac:dyDescent="0.2">
      <c r="D1228" s="22"/>
    </row>
    <row r="1229" spans="4:4" x14ac:dyDescent="0.2">
      <c r="D1229" s="22"/>
    </row>
    <row r="1230" spans="4:4" x14ac:dyDescent="0.2">
      <c r="D1230" s="22"/>
    </row>
    <row r="1231" spans="4:4" x14ac:dyDescent="0.2">
      <c r="D1231" s="22"/>
    </row>
    <row r="1232" spans="4:4" x14ac:dyDescent="0.2">
      <c r="D1232" s="22"/>
    </row>
    <row r="1233" spans="4:4" x14ac:dyDescent="0.2">
      <c r="D1233" s="22"/>
    </row>
    <row r="1234" spans="4:4" x14ac:dyDescent="0.2">
      <c r="D1234" s="22"/>
    </row>
    <row r="1235" spans="4:4" x14ac:dyDescent="0.2">
      <c r="D1235" s="22"/>
    </row>
    <row r="1236" spans="4:4" x14ac:dyDescent="0.2">
      <c r="D1236" s="22"/>
    </row>
    <row r="1237" spans="4:4" x14ac:dyDescent="0.2">
      <c r="D1237" s="22"/>
    </row>
    <row r="1238" spans="4:4" x14ac:dyDescent="0.2">
      <c r="D1238" s="22"/>
    </row>
    <row r="1239" spans="4:4" x14ac:dyDescent="0.2">
      <c r="D1239" s="22"/>
    </row>
    <row r="1240" spans="4:4" x14ac:dyDescent="0.2">
      <c r="D1240" s="22"/>
    </row>
    <row r="1241" spans="4:4" x14ac:dyDescent="0.2">
      <c r="D1241" s="22"/>
    </row>
    <row r="1242" spans="4:4" x14ac:dyDescent="0.2">
      <c r="D1242" s="22"/>
    </row>
    <row r="1243" spans="4:4" x14ac:dyDescent="0.2">
      <c r="D1243" s="22"/>
    </row>
    <row r="1244" spans="4:4" x14ac:dyDescent="0.2">
      <c r="D1244" s="22"/>
    </row>
    <row r="1245" spans="4:4" x14ac:dyDescent="0.2">
      <c r="D1245" s="22"/>
    </row>
    <row r="1246" spans="4:4" x14ac:dyDescent="0.2">
      <c r="D1246" s="22"/>
    </row>
    <row r="1247" spans="4:4" x14ac:dyDescent="0.2">
      <c r="D1247" s="22"/>
    </row>
    <row r="1248" spans="4:4" x14ac:dyDescent="0.2">
      <c r="D1248" s="22"/>
    </row>
    <row r="1249" spans="4:4" x14ac:dyDescent="0.2">
      <c r="D1249" s="22"/>
    </row>
    <row r="1250" spans="4:4" x14ac:dyDescent="0.2">
      <c r="D1250" s="22"/>
    </row>
    <row r="1251" spans="4:4" x14ac:dyDescent="0.2">
      <c r="D1251" s="22"/>
    </row>
    <row r="1252" spans="4:4" x14ac:dyDescent="0.2">
      <c r="D1252" s="22"/>
    </row>
    <row r="1253" spans="4:4" x14ac:dyDescent="0.2">
      <c r="D1253" s="22"/>
    </row>
    <row r="1254" spans="4:4" x14ac:dyDescent="0.2">
      <c r="D1254" s="22"/>
    </row>
    <row r="1255" spans="4:4" x14ac:dyDescent="0.2">
      <c r="D1255" s="22"/>
    </row>
    <row r="1256" spans="4:4" x14ac:dyDescent="0.2">
      <c r="D1256" s="22"/>
    </row>
    <row r="1257" spans="4:4" x14ac:dyDescent="0.2">
      <c r="D1257" s="22"/>
    </row>
    <row r="1258" spans="4:4" x14ac:dyDescent="0.2">
      <c r="D1258" s="22"/>
    </row>
    <row r="1259" spans="4:4" x14ac:dyDescent="0.2">
      <c r="D1259" s="22"/>
    </row>
    <row r="1260" spans="4:4" x14ac:dyDescent="0.2">
      <c r="D1260" s="22"/>
    </row>
    <row r="1261" spans="4:4" x14ac:dyDescent="0.2">
      <c r="D1261" s="22"/>
    </row>
    <row r="1262" spans="4:4" x14ac:dyDescent="0.2">
      <c r="D1262" s="22"/>
    </row>
    <row r="1263" spans="4:4" x14ac:dyDescent="0.2">
      <c r="D1263" s="22"/>
    </row>
    <row r="1264" spans="4:4" x14ac:dyDescent="0.2">
      <c r="D1264" s="22"/>
    </row>
    <row r="1265" spans="4:4" x14ac:dyDescent="0.2">
      <c r="D1265" s="22"/>
    </row>
    <row r="1266" spans="4:4" x14ac:dyDescent="0.2">
      <c r="D1266" s="22"/>
    </row>
    <row r="1267" spans="4:4" x14ac:dyDescent="0.2">
      <c r="D1267" s="22"/>
    </row>
    <row r="1268" spans="4:4" x14ac:dyDescent="0.2">
      <c r="D1268" s="22"/>
    </row>
    <row r="1269" spans="4:4" x14ac:dyDescent="0.2">
      <c r="D1269" s="22"/>
    </row>
    <row r="1270" spans="4:4" x14ac:dyDescent="0.2">
      <c r="D1270" s="22"/>
    </row>
    <row r="1271" spans="4:4" x14ac:dyDescent="0.2">
      <c r="D1271" s="22"/>
    </row>
    <row r="1272" spans="4:4" x14ac:dyDescent="0.2">
      <c r="D1272" s="22"/>
    </row>
    <row r="1273" spans="4:4" x14ac:dyDescent="0.2">
      <c r="D1273" s="22"/>
    </row>
    <row r="1274" spans="4:4" x14ac:dyDescent="0.2">
      <c r="D1274" s="22"/>
    </row>
    <row r="1275" spans="4:4" x14ac:dyDescent="0.2">
      <c r="D1275" s="22"/>
    </row>
    <row r="1276" spans="4:4" x14ac:dyDescent="0.2">
      <c r="D1276" s="22"/>
    </row>
    <row r="1277" spans="4:4" x14ac:dyDescent="0.2">
      <c r="D1277" s="22"/>
    </row>
    <row r="1278" spans="4:4" x14ac:dyDescent="0.2">
      <c r="D1278" s="22"/>
    </row>
    <row r="1279" spans="4:4" x14ac:dyDescent="0.2">
      <c r="D1279" s="22"/>
    </row>
    <row r="1280" spans="4:4" x14ac:dyDescent="0.2">
      <c r="D1280" s="22"/>
    </row>
    <row r="1281" spans="4:4" x14ac:dyDescent="0.2">
      <c r="D1281" s="22"/>
    </row>
    <row r="1282" spans="4:4" x14ac:dyDescent="0.2">
      <c r="D1282" s="22"/>
    </row>
    <row r="1283" spans="4:4" x14ac:dyDescent="0.2">
      <c r="D1283" s="22"/>
    </row>
    <row r="1284" spans="4:4" x14ac:dyDescent="0.2">
      <c r="D1284" s="22"/>
    </row>
    <row r="1285" spans="4:4" x14ac:dyDescent="0.2">
      <c r="D1285" s="22"/>
    </row>
    <row r="1286" spans="4:4" x14ac:dyDescent="0.2">
      <c r="D1286" s="22"/>
    </row>
    <row r="1287" spans="4:4" x14ac:dyDescent="0.2">
      <c r="D1287" s="22"/>
    </row>
    <row r="1288" spans="4:4" x14ac:dyDescent="0.2">
      <c r="D1288" s="22"/>
    </row>
    <row r="1289" spans="4:4" x14ac:dyDescent="0.2">
      <c r="D1289" s="22"/>
    </row>
    <row r="1290" spans="4:4" x14ac:dyDescent="0.2">
      <c r="D1290" s="22"/>
    </row>
    <row r="1291" spans="4:4" x14ac:dyDescent="0.2">
      <c r="D1291" s="22"/>
    </row>
    <row r="1292" spans="4:4" x14ac:dyDescent="0.2">
      <c r="D1292" s="22"/>
    </row>
    <row r="1293" spans="4:4" x14ac:dyDescent="0.2">
      <c r="D1293" s="22"/>
    </row>
    <row r="1294" spans="4:4" x14ac:dyDescent="0.2">
      <c r="D1294" s="22"/>
    </row>
    <row r="1295" spans="4:4" x14ac:dyDescent="0.2">
      <c r="D1295" s="22"/>
    </row>
    <row r="1296" spans="4:4" x14ac:dyDescent="0.2">
      <c r="D1296" s="22"/>
    </row>
    <row r="1297" spans="4:4" x14ac:dyDescent="0.2">
      <c r="D1297" s="22"/>
    </row>
    <row r="1298" spans="4:4" x14ac:dyDescent="0.2">
      <c r="D1298" s="22"/>
    </row>
    <row r="1299" spans="4:4" x14ac:dyDescent="0.2">
      <c r="D1299" s="22"/>
    </row>
    <row r="1300" spans="4:4" x14ac:dyDescent="0.2">
      <c r="D1300" s="22"/>
    </row>
    <row r="1301" spans="4:4" x14ac:dyDescent="0.2">
      <c r="D1301" s="22"/>
    </row>
    <row r="1302" spans="4:4" x14ac:dyDescent="0.2">
      <c r="D1302" s="22"/>
    </row>
    <row r="1303" spans="4:4" x14ac:dyDescent="0.2">
      <c r="D1303" s="22"/>
    </row>
    <row r="1304" spans="4:4" x14ac:dyDescent="0.2">
      <c r="D1304" s="22"/>
    </row>
    <row r="1305" spans="4:4" x14ac:dyDescent="0.2">
      <c r="D1305" s="22"/>
    </row>
    <row r="1306" spans="4:4" x14ac:dyDescent="0.2">
      <c r="D1306" s="22"/>
    </row>
    <row r="1307" spans="4:4" x14ac:dyDescent="0.2">
      <c r="D1307" s="22"/>
    </row>
    <row r="1308" spans="4:4" x14ac:dyDescent="0.2">
      <c r="D1308" s="22"/>
    </row>
    <row r="1309" spans="4:4" x14ac:dyDescent="0.2">
      <c r="D1309" s="22"/>
    </row>
    <row r="1310" spans="4:4" x14ac:dyDescent="0.2">
      <c r="D1310" s="22"/>
    </row>
    <row r="1311" spans="4:4" x14ac:dyDescent="0.2">
      <c r="D1311" s="22"/>
    </row>
    <row r="1312" spans="4:4" x14ac:dyDescent="0.2">
      <c r="D1312" s="22"/>
    </row>
    <row r="1313" spans="4:4" x14ac:dyDescent="0.2">
      <c r="D1313" s="22"/>
    </row>
    <row r="1314" spans="4:4" x14ac:dyDescent="0.2">
      <c r="D1314" s="22"/>
    </row>
    <row r="1315" spans="4:4" x14ac:dyDescent="0.2">
      <c r="D1315" s="22"/>
    </row>
    <row r="1316" spans="4:4" x14ac:dyDescent="0.2">
      <c r="D1316" s="22"/>
    </row>
    <row r="1317" spans="4:4" x14ac:dyDescent="0.2">
      <c r="D1317" s="22"/>
    </row>
    <row r="1318" spans="4:4" x14ac:dyDescent="0.2">
      <c r="D1318" s="22"/>
    </row>
    <row r="1319" spans="4:4" x14ac:dyDescent="0.2">
      <c r="D1319" s="22"/>
    </row>
    <row r="1320" spans="4:4" x14ac:dyDescent="0.2">
      <c r="D1320" s="22"/>
    </row>
    <row r="1321" spans="4:4" x14ac:dyDescent="0.2">
      <c r="D1321" s="22"/>
    </row>
    <row r="1322" spans="4:4" x14ac:dyDescent="0.2">
      <c r="D1322" s="22"/>
    </row>
    <row r="1323" spans="4:4" x14ac:dyDescent="0.2">
      <c r="D1323" s="22"/>
    </row>
    <row r="1324" spans="4:4" x14ac:dyDescent="0.2">
      <c r="D1324" s="22"/>
    </row>
    <row r="1325" spans="4:4" x14ac:dyDescent="0.2">
      <c r="D1325" s="22"/>
    </row>
    <row r="1326" spans="4:4" x14ac:dyDescent="0.2">
      <c r="D1326" s="22"/>
    </row>
    <row r="1327" spans="4:4" x14ac:dyDescent="0.2">
      <c r="D1327" s="22"/>
    </row>
    <row r="1328" spans="4:4" x14ac:dyDescent="0.2">
      <c r="D1328" s="22"/>
    </row>
    <row r="1329" spans="4:4" x14ac:dyDescent="0.2">
      <c r="D1329" s="22"/>
    </row>
    <row r="1330" spans="4:4" x14ac:dyDescent="0.2">
      <c r="D1330" s="22"/>
    </row>
    <row r="1331" spans="4:4" x14ac:dyDescent="0.2">
      <c r="D1331" s="22"/>
    </row>
    <row r="1332" spans="4:4" x14ac:dyDescent="0.2">
      <c r="D1332" s="22"/>
    </row>
    <row r="1333" spans="4:4" x14ac:dyDescent="0.2">
      <c r="D1333" s="22"/>
    </row>
    <row r="1334" spans="4:4" x14ac:dyDescent="0.2">
      <c r="D1334" s="22"/>
    </row>
    <row r="1335" spans="4:4" x14ac:dyDescent="0.2">
      <c r="D1335" s="22"/>
    </row>
    <row r="1336" spans="4:4" x14ac:dyDescent="0.2">
      <c r="D1336" s="22"/>
    </row>
    <row r="1337" spans="4:4" x14ac:dyDescent="0.2">
      <c r="D1337" s="22"/>
    </row>
    <row r="1338" spans="4:4" x14ac:dyDescent="0.2">
      <c r="D1338" s="22"/>
    </row>
    <row r="1339" spans="4:4" x14ac:dyDescent="0.2">
      <c r="D1339" s="22"/>
    </row>
    <row r="1340" spans="4:4" x14ac:dyDescent="0.2">
      <c r="D1340" s="22"/>
    </row>
    <row r="1341" spans="4:4" x14ac:dyDescent="0.2">
      <c r="D1341" s="22"/>
    </row>
    <row r="1342" spans="4:4" x14ac:dyDescent="0.2">
      <c r="D1342" s="22"/>
    </row>
    <row r="1343" spans="4:4" x14ac:dyDescent="0.2">
      <c r="D1343" s="22"/>
    </row>
    <row r="1344" spans="4:4" x14ac:dyDescent="0.2">
      <c r="D1344" s="22"/>
    </row>
    <row r="1345" spans="4:4" x14ac:dyDescent="0.2">
      <c r="D1345" s="22"/>
    </row>
    <row r="1346" spans="4:4" x14ac:dyDescent="0.2">
      <c r="D1346" s="22"/>
    </row>
    <row r="1347" spans="4:4" x14ac:dyDescent="0.2">
      <c r="D1347" s="22"/>
    </row>
    <row r="1348" spans="4:4" x14ac:dyDescent="0.2">
      <c r="D1348" s="22"/>
    </row>
    <row r="1349" spans="4:4" x14ac:dyDescent="0.2">
      <c r="D1349" s="22"/>
    </row>
    <row r="1350" spans="4:4" x14ac:dyDescent="0.2">
      <c r="D1350" s="22"/>
    </row>
    <row r="1351" spans="4:4" x14ac:dyDescent="0.2">
      <c r="D1351" s="22"/>
    </row>
    <row r="1352" spans="4:4" x14ac:dyDescent="0.2">
      <c r="D1352" s="22"/>
    </row>
    <row r="1353" spans="4:4" x14ac:dyDescent="0.2">
      <c r="D1353" s="22"/>
    </row>
    <row r="1354" spans="4:4" x14ac:dyDescent="0.2">
      <c r="D1354" s="22"/>
    </row>
    <row r="1355" spans="4:4" x14ac:dyDescent="0.2">
      <c r="D1355" s="22"/>
    </row>
    <row r="1356" spans="4:4" x14ac:dyDescent="0.2">
      <c r="D1356" s="22"/>
    </row>
    <row r="1357" spans="4:4" x14ac:dyDescent="0.2">
      <c r="D1357" s="22"/>
    </row>
    <row r="1358" spans="4:4" x14ac:dyDescent="0.2">
      <c r="D1358" s="22"/>
    </row>
    <row r="1359" spans="4:4" x14ac:dyDescent="0.2">
      <c r="D1359" s="22"/>
    </row>
    <row r="1360" spans="4:4" x14ac:dyDescent="0.2">
      <c r="D1360" s="22"/>
    </row>
    <row r="1361" spans="4:4" x14ac:dyDescent="0.2">
      <c r="D1361" s="22"/>
    </row>
    <row r="1362" spans="4:4" x14ac:dyDescent="0.2">
      <c r="D1362" s="22"/>
    </row>
    <row r="1363" spans="4:4" x14ac:dyDescent="0.2">
      <c r="D1363" s="22"/>
    </row>
    <row r="1364" spans="4:4" x14ac:dyDescent="0.2">
      <c r="D1364" s="22"/>
    </row>
    <row r="1365" spans="4:4" x14ac:dyDescent="0.2">
      <c r="D1365" s="22"/>
    </row>
    <row r="1366" spans="4:4" x14ac:dyDescent="0.2">
      <c r="D1366" s="22"/>
    </row>
    <row r="1367" spans="4:4" x14ac:dyDescent="0.2">
      <c r="D1367" s="22"/>
    </row>
    <row r="1368" spans="4:4" x14ac:dyDescent="0.2">
      <c r="D1368" s="22"/>
    </row>
    <row r="1369" spans="4:4" x14ac:dyDescent="0.2">
      <c r="D1369" s="22"/>
    </row>
    <row r="1370" spans="4:4" x14ac:dyDescent="0.2">
      <c r="D1370" s="22"/>
    </row>
    <row r="1371" spans="4:4" x14ac:dyDescent="0.2">
      <c r="D1371" s="22"/>
    </row>
    <row r="1372" spans="4:4" x14ac:dyDescent="0.2">
      <c r="D1372" s="22"/>
    </row>
    <row r="1373" spans="4:4" x14ac:dyDescent="0.2">
      <c r="D1373" s="22"/>
    </row>
    <row r="1374" spans="4:4" x14ac:dyDescent="0.2">
      <c r="D1374" s="22"/>
    </row>
    <row r="1375" spans="4:4" x14ac:dyDescent="0.2">
      <c r="D1375" s="22"/>
    </row>
    <row r="1376" spans="4:4" x14ac:dyDescent="0.2">
      <c r="D1376" s="22"/>
    </row>
    <row r="1377" spans="4:4" x14ac:dyDescent="0.2">
      <c r="D1377" s="22"/>
    </row>
    <row r="1378" spans="4:4" x14ac:dyDescent="0.2">
      <c r="D1378" s="22"/>
    </row>
    <row r="1379" spans="4:4" x14ac:dyDescent="0.2">
      <c r="D1379" s="22"/>
    </row>
  </sheetData>
  <protectedRanges>
    <protectedRange sqref="A792:D819" name="Range1"/>
  </protectedRanges>
  <sortState xmlns:xlrd2="http://schemas.microsoft.com/office/spreadsheetml/2017/richdata2" ref="A21:U833">
    <sortCondition ref="C21:C833"/>
  </sortState>
  <phoneticPr fontId="8" type="noConversion"/>
  <hyperlinks>
    <hyperlink ref="H2949" r:id="rId1" display="http://vsolj.cetus-net.org/bulletin.html" xr:uid="{00000000-0004-0000-0000-000000000000}"/>
    <hyperlink ref="H65329" r:id="rId2" display="http://vsolj.cetus-net.org/bulletin.html" xr:uid="{00000000-0004-0000-0000-000001000000}"/>
    <hyperlink ref="H65322" r:id="rId3" display="https://www.aavso.org/ejaavso" xr:uid="{00000000-0004-0000-0000-000002000000}"/>
    <hyperlink ref="AP2180" r:id="rId4" display="http://cdsbib.u-strasbg.fr/cgi-bin/cdsbib?1990RMxAA..21..381G" xr:uid="{00000000-0004-0000-0000-000003000000}"/>
    <hyperlink ref="AP2177" r:id="rId5" display="http://cdsbib.u-strasbg.fr/cgi-bin/cdsbib?1990RMxAA..21..381G" xr:uid="{00000000-0004-0000-0000-000004000000}"/>
    <hyperlink ref="AP2179" r:id="rId6" display="http://cdsbib.u-strasbg.fr/cgi-bin/cdsbib?1990RMxAA..21..381G" xr:uid="{00000000-0004-0000-0000-000005000000}"/>
    <hyperlink ref="AP2155" r:id="rId7" display="http://cdsbib.u-strasbg.fr/cgi-bin/cdsbib?1990RMxAA..21..381G" xr:uid="{00000000-0004-0000-0000-000006000000}"/>
    <hyperlink ref="I65329" r:id="rId8" display="http://vsolj.cetus-net.org/bulletin.html" xr:uid="{00000000-0004-0000-0000-000007000000}"/>
    <hyperlink ref="AQ2316" r:id="rId9" display="http://cdsbib.u-strasbg.fr/cgi-bin/cdsbib?1990RMxAA..21..381G" xr:uid="{00000000-0004-0000-0000-000008000000}"/>
    <hyperlink ref="AQ3960" r:id="rId10" display="http://cdsbib.u-strasbg.fr/cgi-bin/cdsbib?1990RMxAA..21..381G" xr:uid="{00000000-0004-0000-0000-000009000000}"/>
    <hyperlink ref="AQ2317" r:id="rId11" display="http://cdsbib.u-strasbg.fr/cgi-bin/cdsbib?1990RMxAA..21..381G" xr:uid="{00000000-0004-0000-0000-00000A000000}"/>
    <hyperlink ref="H65326" r:id="rId12" display="https://www.aavso.org/ejaavso" xr:uid="{00000000-0004-0000-0000-00000B000000}"/>
    <hyperlink ref="H3167" r:id="rId13" display="http://vsolj.cetus-net.org/bulletin.html" xr:uid="{00000000-0004-0000-0000-00000C000000}"/>
    <hyperlink ref="AP6405" r:id="rId14" display="http://cdsbib.u-strasbg.fr/cgi-bin/cdsbib?1990RMxAA..21..381G" xr:uid="{00000000-0004-0000-0000-00000D000000}"/>
    <hyperlink ref="AP6408" r:id="rId15" display="http://cdsbib.u-strasbg.fr/cgi-bin/cdsbib?1990RMxAA..21..381G" xr:uid="{00000000-0004-0000-0000-00000E000000}"/>
    <hyperlink ref="AP6406" r:id="rId16" display="http://cdsbib.u-strasbg.fr/cgi-bin/cdsbib?1990RMxAA..21..381G" xr:uid="{00000000-0004-0000-0000-00000F000000}"/>
    <hyperlink ref="AP6384" r:id="rId17" display="http://cdsbib.u-strasbg.fr/cgi-bin/cdsbib?1990RMxAA..21..381G" xr:uid="{00000000-0004-0000-0000-000010000000}"/>
    <hyperlink ref="I3167" r:id="rId18" display="http://vsolj.cetus-net.org/bulletin.html" xr:uid="{00000000-0004-0000-0000-000011000000}"/>
    <hyperlink ref="AQ6518" r:id="rId19" display="http://cdsbib.u-strasbg.fr/cgi-bin/cdsbib?1990RMxAA..21..381G" xr:uid="{00000000-0004-0000-0000-000012000000}"/>
    <hyperlink ref="AQ1070" r:id="rId20" display="http://cdsbib.u-strasbg.fr/cgi-bin/cdsbib?1990RMxAA..21..381G" xr:uid="{00000000-0004-0000-0000-000013000000}"/>
    <hyperlink ref="AQ6519" r:id="rId21" display="http://cdsbib.u-strasbg.fr/cgi-bin/cdsbib?1990RMxAA..21..381G" xr:uid="{00000000-0004-0000-0000-000014000000}"/>
    <hyperlink ref="H65444" r:id="rId22" display="http://vsolj.cetus-net.org/bulletin.html" xr:uid="{00000000-0004-0000-0000-000015000000}"/>
    <hyperlink ref="H65437" r:id="rId23" display="https://www.aavso.org/ejaavso" xr:uid="{00000000-0004-0000-0000-000016000000}"/>
    <hyperlink ref="I65444" r:id="rId24" display="http://vsolj.cetus-net.org/bulletin.html" xr:uid="{00000000-0004-0000-0000-000017000000}"/>
    <hyperlink ref="AQ59095" r:id="rId25" display="http://cdsbib.u-strasbg.fr/cgi-bin/cdsbib?1990RMxAA..21..381G" xr:uid="{00000000-0004-0000-0000-000018000000}"/>
    <hyperlink ref="H65441" r:id="rId26" display="https://www.aavso.org/ejaavso" xr:uid="{00000000-0004-0000-0000-000019000000}"/>
    <hyperlink ref="AP6459" r:id="rId27" display="http://cdsbib.u-strasbg.fr/cgi-bin/cdsbib?1990RMxAA..21..381G" xr:uid="{00000000-0004-0000-0000-00001A000000}"/>
    <hyperlink ref="AP6462" r:id="rId28" display="http://cdsbib.u-strasbg.fr/cgi-bin/cdsbib?1990RMxAA..21..381G" xr:uid="{00000000-0004-0000-0000-00001B000000}"/>
    <hyperlink ref="AP6460" r:id="rId29" display="http://cdsbib.u-strasbg.fr/cgi-bin/cdsbib?1990RMxAA..21..381G" xr:uid="{00000000-0004-0000-0000-00001C000000}"/>
    <hyperlink ref="AP6444" r:id="rId30" display="http://cdsbib.u-strasbg.fr/cgi-bin/cdsbib?1990RMxAA..21..381G" xr:uid="{00000000-0004-0000-0000-00001D000000}"/>
    <hyperlink ref="AQ6673" r:id="rId31" display="http://cdsbib.u-strasbg.fr/cgi-bin/cdsbib?1990RMxAA..21..381G" xr:uid="{00000000-0004-0000-0000-00001E000000}"/>
    <hyperlink ref="AQ6677" r:id="rId32" display="http://cdsbib.u-strasbg.fr/cgi-bin/cdsbib?1990RMxAA..21..381G" xr:uid="{00000000-0004-0000-0000-00001F000000}"/>
    <hyperlink ref="AQ821" r:id="rId33" display="http://cdsbib.u-strasbg.fr/cgi-bin/cdsbib?1990RMxAA..21..381G" xr:uid="{00000000-0004-0000-0000-000020000000}"/>
    <hyperlink ref="I3565" r:id="rId34" display="http://vsolj.cetus-net.org/bulletin.html" xr:uid="{00000000-0004-0000-0000-000021000000}"/>
    <hyperlink ref="H3565" r:id="rId35" display="http://vsolj.cetus-net.org/bulletin.html" xr:uid="{00000000-0004-0000-0000-000022000000}"/>
    <hyperlink ref="AQ1482" r:id="rId36" display="http://cdsbib.u-strasbg.fr/cgi-bin/cdsbib?1990RMxAA..21..381G" xr:uid="{00000000-0004-0000-0000-000023000000}"/>
    <hyperlink ref="AQ1481" r:id="rId37" display="http://cdsbib.u-strasbg.fr/cgi-bin/cdsbib?1990RMxAA..21..381G" xr:uid="{00000000-0004-0000-0000-000024000000}"/>
    <hyperlink ref="AP4735" r:id="rId38" display="http://cdsbib.u-strasbg.fr/cgi-bin/cdsbib?1990RMxAA..21..381G" xr:uid="{00000000-0004-0000-0000-000025000000}"/>
    <hyperlink ref="AP4753" r:id="rId39" display="http://cdsbib.u-strasbg.fr/cgi-bin/cdsbib?1990RMxAA..21..381G" xr:uid="{00000000-0004-0000-0000-000026000000}"/>
    <hyperlink ref="AP4754" r:id="rId40" display="http://cdsbib.u-strasbg.fr/cgi-bin/cdsbib?1990RMxAA..21..381G" xr:uid="{00000000-0004-0000-0000-000027000000}"/>
    <hyperlink ref="AP4750" r:id="rId41" display="http://cdsbib.u-strasbg.fr/cgi-bin/cdsbib?1990RMxAA..21..381G" xr:uid="{00000000-0004-0000-0000-000028000000}"/>
  </hyperlinks>
  <pageMargins left="0.75" right="0.75" top="1" bottom="1" header="0.5" footer="0.5"/>
  <pageSetup orientation="portrait" horizontalDpi="300" verticalDpi="300" r:id="rId42"/>
  <headerFooter alignWithMargins="0"/>
  <drawing r:id="rId4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T983"/>
  <sheetViews>
    <sheetView workbookViewId="0">
      <selection activeCell="B19" sqref="B19"/>
    </sheetView>
  </sheetViews>
  <sheetFormatPr defaultRowHeight="12.75" x14ac:dyDescent="0.2"/>
  <cols>
    <col min="3" max="3" width="12.42578125" bestFit="1" customWidth="1"/>
  </cols>
  <sheetData>
    <row r="1" spans="1:20" ht="18" x14ac:dyDescent="0.2">
      <c r="A1" s="62" t="s">
        <v>20</v>
      </c>
      <c r="B1" s="45"/>
      <c r="C1" s="45"/>
      <c r="D1" s="63" t="s">
        <v>21</v>
      </c>
      <c r="E1" s="45"/>
      <c r="F1" s="45"/>
      <c r="G1" s="45"/>
      <c r="H1" s="45"/>
      <c r="K1" s="64" t="s">
        <v>22</v>
      </c>
      <c r="L1" s="45" t="s">
        <v>23</v>
      </c>
      <c r="M1" s="45">
        <f ca="1">F18*H18-G18*G18</f>
        <v>7101061.2350613177</v>
      </c>
      <c r="N1" s="45"/>
      <c r="O1" s="45"/>
      <c r="P1" s="45"/>
      <c r="Q1" s="45"/>
      <c r="R1" s="45">
        <v>1</v>
      </c>
      <c r="S1" s="45" t="s">
        <v>24</v>
      </c>
      <c r="T1" s="45"/>
    </row>
    <row r="2" spans="1:20" x14ac:dyDescent="0.2">
      <c r="A2" s="100" t="s">
        <v>119</v>
      </c>
      <c r="B2" s="45"/>
      <c r="C2" s="45"/>
      <c r="D2" s="99" t="s">
        <v>116</v>
      </c>
      <c r="E2" s="99">
        <v>-13467</v>
      </c>
      <c r="F2" s="45"/>
      <c r="G2" s="45"/>
      <c r="H2" s="45"/>
      <c r="K2" s="64" t="s">
        <v>25</v>
      </c>
      <c r="L2" s="45" t="s">
        <v>26</v>
      </c>
      <c r="M2" s="45">
        <f ca="1">+D18*H18-F18*G18</f>
        <v>5214946.7473784722</v>
      </c>
      <c r="N2" s="45"/>
      <c r="O2" s="45"/>
      <c r="P2" s="45"/>
      <c r="Q2" s="45"/>
      <c r="R2" s="45">
        <v>2</v>
      </c>
      <c r="S2" s="45" t="s">
        <v>2099</v>
      </c>
      <c r="T2" s="45"/>
    </row>
    <row r="3" spans="1:20" ht="13.5" thickBot="1" x14ac:dyDescent="0.25">
      <c r="A3" s="45" t="s">
        <v>27</v>
      </c>
      <c r="B3" s="45" t="s">
        <v>28</v>
      </c>
      <c r="C3" s="45"/>
      <c r="D3" s="45"/>
      <c r="E3" s="65" t="s">
        <v>29</v>
      </c>
      <c r="F3" s="65" t="s">
        <v>30</v>
      </c>
      <c r="G3" s="65" t="s">
        <v>31</v>
      </c>
      <c r="H3" s="65" t="s">
        <v>32</v>
      </c>
      <c r="K3" s="64" t="s">
        <v>33</v>
      </c>
      <c r="L3" s="45" t="s">
        <v>34</v>
      </c>
      <c r="M3" s="45">
        <f ca="1">+D18*G18-F18*F18</f>
        <v>828740.17340921424</v>
      </c>
      <c r="N3" s="45"/>
      <c r="O3" s="45"/>
      <c r="P3" s="45"/>
      <c r="Q3" s="45"/>
      <c r="R3" s="45">
        <v>3</v>
      </c>
      <c r="S3" s="45" t="s">
        <v>35</v>
      </c>
      <c r="T3" s="45"/>
    </row>
    <row r="4" spans="1:20" x14ac:dyDescent="0.2">
      <c r="A4" s="45" t="s">
        <v>36</v>
      </c>
      <c r="B4" s="45" t="s">
        <v>37</v>
      </c>
      <c r="C4" s="45"/>
      <c r="D4" s="66" t="s">
        <v>38</v>
      </c>
      <c r="E4" s="67">
        <f ca="1">(E18*M1-I18*M2+J18*M3)/M7</f>
        <v>-4.2449142449511642E-3</v>
      </c>
      <c r="F4" s="68">
        <f ca="1">+E7/M7*M18</f>
        <v>1.3480524994097204E-3</v>
      </c>
      <c r="G4" s="69">
        <f>+B18</f>
        <v>1</v>
      </c>
      <c r="H4" s="70">
        <f ca="1">ABS(F4/E4)</f>
        <v>0.31756884158804227</v>
      </c>
      <c r="K4" s="64" t="s">
        <v>39</v>
      </c>
      <c r="L4" s="45" t="s">
        <v>40</v>
      </c>
      <c r="M4" s="45">
        <f ca="1">+D17*H18-F18*F18</f>
        <v>4061836.4575535525</v>
      </c>
      <c r="N4" s="45"/>
      <c r="O4" s="45"/>
      <c r="P4" s="45"/>
      <c r="Q4" s="45"/>
      <c r="R4" s="45">
        <v>4</v>
      </c>
      <c r="S4" s="45" t="s">
        <v>41</v>
      </c>
      <c r="T4" s="45"/>
    </row>
    <row r="5" spans="1:20" x14ac:dyDescent="0.2">
      <c r="A5" s="45" t="s">
        <v>42</v>
      </c>
      <c r="B5" s="71">
        <v>40323</v>
      </c>
      <c r="C5" s="45"/>
      <c r="D5" s="72" t="s">
        <v>43</v>
      </c>
      <c r="E5" s="73">
        <f ca="1">+(-E18*M2+I18*M4-J18*M5)/M7</f>
        <v>-1.150664042229056E-3</v>
      </c>
      <c r="F5" s="74">
        <f ca="1">N18*E7/M7</f>
        <v>1.0195449873901478E-3</v>
      </c>
      <c r="G5" s="75">
        <f>+B18/A18</f>
        <v>1E-4</v>
      </c>
      <c r="H5" s="70">
        <f ca="1">ABS(F5/E5)</f>
        <v>0.88604922894357108</v>
      </c>
      <c r="K5" s="64" t="s">
        <v>44</v>
      </c>
      <c r="L5" s="45" t="s">
        <v>45</v>
      </c>
      <c r="M5" s="45">
        <f ca="1">+D17*G18-D18*F18</f>
        <v>667813.0219734807</v>
      </c>
      <c r="N5" s="45"/>
      <c r="O5" s="45"/>
      <c r="P5" s="45"/>
      <c r="Q5" s="45"/>
      <c r="R5" s="45">
        <v>5</v>
      </c>
      <c r="S5" s="45" t="s">
        <v>46</v>
      </c>
      <c r="T5" s="45"/>
    </row>
    <row r="6" spans="1:20" ht="13.5" thickBot="1" x14ac:dyDescent="0.25">
      <c r="A6" s="101">
        <v>0</v>
      </c>
      <c r="B6" s="101">
        <v>53</v>
      </c>
      <c r="C6" s="45">
        <f ca="1">E6*G6</f>
        <v>2.677082709638158E-11</v>
      </c>
      <c r="D6" s="76" t="s">
        <v>47</v>
      </c>
      <c r="E6" s="77">
        <f ca="1">+(E18*M3-I18*M5+J18*M6)/M7</f>
        <v>2.677082709638158E-3</v>
      </c>
      <c r="F6" s="78">
        <f ca="1">O18*E7/M7</f>
        <v>1.701370102565261E-4</v>
      </c>
      <c r="G6" s="79">
        <f>+B18/A18^2</f>
        <v>1E-8</v>
      </c>
      <c r="H6" s="70">
        <f ca="1">ABS(F6/E6)</f>
        <v>6.3553139260132271E-2</v>
      </c>
      <c r="K6" s="80" t="s">
        <v>48</v>
      </c>
      <c r="L6" s="81" t="s">
        <v>49</v>
      </c>
      <c r="M6" s="81">
        <f ca="1">+D17*F18-D18*D18</f>
        <v>113111.62445146684</v>
      </c>
      <c r="N6" s="45"/>
      <c r="O6" s="45"/>
      <c r="P6" s="45"/>
      <c r="Q6" s="45"/>
      <c r="R6" s="45">
        <v>6</v>
      </c>
      <c r="S6" s="45" t="s">
        <v>50</v>
      </c>
      <c r="T6" s="45"/>
    </row>
    <row r="7" spans="1:20" x14ac:dyDescent="0.2">
      <c r="A7" s="44">
        <v>10000</v>
      </c>
      <c r="B7" s="102">
        <v>128</v>
      </c>
      <c r="C7" s="45"/>
      <c r="D7" s="63" t="s">
        <v>51</v>
      </c>
      <c r="E7" s="82">
        <f ca="1">SQRT(L18/(D17-3))</f>
        <v>3.4354540566135078E-3</v>
      </c>
      <c r="F7" s="45"/>
      <c r="G7" s="83">
        <f>+B22</f>
        <v>2.2179500003403518E-2</v>
      </c>
      <c r="H7" s="45"/>
      <c r="K7" s="64" t="s">
        <v>52</v>
      </c>
      <c r="L7" s="45" t="s">
        <v>53</v>
      </c>
      <c r="M7" s="45">
        <f ca="1">+D17*M1-D18*M2+F18*M3</f>
        <v>46118793.331237316</v>
      </c>
      <c r="N7" s="45"/>
      <c r="O7" s="45"/>
      <c r="P7" s="45"/>
      <c r="Q7" s="45"/>
      <c r="R7" s="45">
        <v>7</v>
      </c>
      <c r="S7" s="45" t="s">
        <v>54</v>
      </c>
      <c r="T7" s="45"/>
    </row>
    <row r="8" spans="1:20" x14ac:dyDescent="0.2">
      <c r="A8" s="44">
        <v>20000</v>
      </c>
      <c r="B8" s="102">
        <v>234</v>
      </c>
      <c r="C8" s="45"/>
      <c r="D8" s="63" t="s">
        <v>55</v>
      </c>
      <c r="E8" s="45"/>
      <c r="F8" s="84">
        <f ca="1">CORREL(INDIRECT(E12):INDIRECT(E13),INDIRECT(K12):INDIRECT(K13))</f>
        <v>0.98076544764721485</v>
      </c>
      <c r="G8" s="82"/>
      <c r="H8" s="45"/>
      <c r="I8" s="83"/>
      <c r="J8" s="45"/>
      <c r="K8" s="45"/>
      <c r="L8" s="45"/>
      <c r="M8" s="45"/>
      <c r="N8" s="45"/>
      <c r="O8" s="45"/>
      <c r="P8" s="45"/>
      <c r="Q8" s="45"/>
      <c r="R8" s="45">
        <v>8</v>
      </c>
      <c r="S8" s="45" t="s">
        <v>56</v>
      </c>
      <c r="T8" s="45"/>
    </row>
    <row r="9" spans="1:20" x14ac:dyDescent="0.2">
      <c r="A9" s="44">
        <v>30000</v>
      </c>
      <c r="B9" s="102">
        <v>311</v>
      </c>
      <c r="C9" s="45"/>
      <c r="D9" s="45"/>
      <c r="E9" s="103">
        <f ca="1">E6*G6</f>
        <v>2.677082709638158E-11</v>
      </c>
      <c r="F9" s="95">
        <f ca="1">H6</f>
        <v>6.3553139260132271E-2</v>
      </c>
      <c r="G9" s="96">
        <f ca="1">F8</f>
        <v>0.98076544764721485</v>
      </c>
      <c r="H9" s="45"/>
      <c r="I9" s="83"/>
      <c r="J9" s="45"/>
      <c r="K9" s="45"/>
      <c r="L9" s="45"/>
      <c r="M9" s="45"/>
      <c r="N9" s="45"/>
      <c r="O9" s="45"/>
      <c r="P9" s="45"/>
      <c r="Q9" s="45"/>
      <c r="R9" s="45">
        <v>9</v>
      </c>
      <c r="S9" s="45" t="s">
        <v>2215</v>
      </c>
      <c r="T9" s="45"/>
    </row>
    <row r="10" spans="1:20" x14ac:dyDescent="0.2">
      <c r="A10" s="102">
        <v>40000</v>
      </c>
      <c r="B10" s="102">
        <v>366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10</v>
      </c>
      <c r="S10" s="45" t="s">
        <v>57</v>
      </c>
      <c r="T10" s="45"/>
    </row>
    <row r="11" spans="1:20" x14ac:dyDescent="0.2">
      <c r="A11" s="102">
        <v>50000</v>
      </c>
      <c r="B11" s="102">
        <v>419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11</v>
      </c>
      <c r="S11" s="45" t="s">
        <v>2105</v>
      </c>
      <c r="T11" s="45"/>
    </row>
    <row r="12" spans="1:20" x14ac:dyDescent="0.2">
      <c r="A12" s="36">
        <v>21</v>
      </c>
      <c r="B12" s="45" t="s">
        <v>58</v>
      </c>
      <c r="C12" s="85">
        <v>128</v>
      </c>
      <c r="D12" s="22" t="str">
        <f>D$15&amp;$C12</f>
        <v>D128</v>
      </c>
      <c r="E12" s="22" t="str">
        <f t="shared" ref="E12:O12" si="0">E15&amp;$C12</f>
        <v>E128</v>
      </c>
      <c r="F12" s="22" t="str">
        <f t="shared" si="0"/>
        <v>F128</v>
      </c>
      <c r="G12" s="22" t="str">
        <f t="shared" si="0"/>
        <v>G128</v>
      </c>
      <c r="H12" s="22" t="str">
        <f t="shared" si="0"/>
        <v>H128</v>
      </c>
      <c r="I12" s="22" t="str">
        <f t="shared" si="0"/>
        <v>I128</v>
      </c>
      <c r="J12" s="22" t="str">
        <f t="shared" si="0"/>
        <v>J128</v>
      </c>
      <c r="K12" s="22" t="str">
        <f t="shared" si="0"/>
        <v>K128</v>
      </c>
      <c r="L12" s="22" t="str">
        <f t="shared" si="0"/>
        <v>L128</v>
      </c>
      <c r="M12" s="22" t="str">
        <f t="shared" si="0"/>
        <v>M128</v>
      </c>
      <c r="N12" s="22" t="str">
        <f t="shared" si="0"/>
        <v>N128</v>
      </c>
      <c r="O12" s="22" t="str">
        <f t="shared" si="0"/>
        <v>O128</v>
      </c>
      <c r="P12" s="45"/>
      <c r="Q12" s="45"/>
      <c r="R12" s="45">
        <v>12</v>
      </c>
      <c r="S12" s="45" t="s">
        <v>59</v>
      </c>
      <c r="T12" s="45"/>
    </row>
    <row r="13" spans="1:20" x14ac:dyDescent="0.2">
      <c r="A13" s="36">
        <f>20+COUNT(A21:A1440)</f>
        <v>536</v>
      </c>
      <c r="B13" s="45" t="s">
        <v>60</v>
      </c>
      <c r="C13" s="85">
        <v>419</v>
      </c>
      <c r="D13" s="22" t="str">
        <f>D$15&amp;$C13</f>
        <v>D419</v>
      </c>
      <c r="E13" s="22" t="str">
        <f t="shared" ref="E13:O13" si="1">E$15&amp;$C13</f>
        <v>E419</v>
      </c>
      <c r="F13" s="22" t="str">
        <f t="shared" si="1"/>
        <v>F419</v>
      </c>
      <c r="G13" s="22" t="str">
        <f t="shared" si="1"/>
        <v>G419</v>
      </c>
      <c r="H13" s="22" t="str">
        <f t="shared" si="1"/>
        <v>H419</v>
      </c>
      <c r="I13" s="22" t="str">
        <f t="shared" si="1"/>
        <v>I419</v>
      </c>
      <c r="J13" s="22" t="str">
        <f t="shared" si="1"/>
        <v>J419</v>
      </c>
      <c r="K13" s="22" t="str">
        <f t="shared" si="1"/>
        <v>K419</v>
      </c>
      <c r="L13" s="22" t="str">
        <f t="shared" si="1"/>
        <v>L419</v>
      </c>
      <c r="M13" s="22" t="str">
        <f t="shared" si="1"/>
        <v>M419</v>
      </c>
      <c r="N13" s="22" t="str">
        <f t="shared" si="1"/>
        <v>N419</v>
      </c>
      <c r="O13" s="22" t="str">
        <f t="shared" si="1"/>
        <v>O419</v>
      </c>
      <c r="P13" s="45"/>
      <c r="Q13" s="45"/>
      <c r="R13" s="45">
        <v>13</v>
      </c>
      <c r="S13" s="45" t="s">
        <v>61</v>
      </c>
      <c r="T13" s="45"/>
    </row>
    <row r="14" spans="1:20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>
        <v>14</v>
      </c>
      <c r="S14" s="45" t="s">
        <v>62</v>
      </c>
      <c r="T14" s="45"/>
    </row>
    <row r="15" spans="1:20" x14ac:dyDescent="0.2">
      <c r="A15" s="22"/>
      <c r="B15" s="45"/>
      <c r="C15" s="45"/>
      <c r="D15" s="22" t="str">
        <f t="shared" ref="D15:O15" si="2">VLOOKUP(D16,$R1:$S20,2,FALSE)</f>
        <v>D</v>
      </c>
      <c r="E15" s="22" t="str">
        <f t="shared" si="2"/>
        <v>E</v>
      </c>
      <c r="F15" s="22" t="str">
        <f t="shared" si="2"/>
        <v>F</v>
      </c>
      <c r="G15" s="22" t="str">
        <f t="shared" si="2"/>
        <v>G</v>
      </c>
      <c r="H15" s="22" t="str">
        <f t="shared" si="2"/>
        <v>H</v>
      </c>
      <c r="I15" s="22" t="str">
        <f t="shared" si="2"/>
        <v>I</v>
      </c>
      <c r="J15" s="22" t="str">
        <f t="shared" si="2"/>
        <v>J</v>
      </c>
      <c r="K15" s="22" t="str">
        <f t="shared" si="2"/>
        <v>K</v>
      </c>
      <c r="L15" s="22" t="str">
        <f t="shared" si="2"/>
        <v>L</v>
      </c>
      <c r="M15" s="22" t="str">
        <f t="shared" si="2"/>
        <v>M</v>
      </c>
      <c r="N15" s="22" t="str">
        <f t="shared" si="2"/>
        <v>N</v>
      </c>
      <c r="O15" s="22" t="str">
        <f t="shared" si="2"/>
        <v>O</v>
      </c>
      <c r="P15" s="45"/>
      <c r="Q15" s="45"/>
      <c r="R15" s="45">
        <v>15</v>
      </c>
      <c r="S15" s="45" t="s">
        <v>63</v>
      </c>
      <c r="T15" s="45"/>
    </row>
    <row r="16" spans="1:20" x14ac:dyDescent="0.2">
      <c r="A16" s="22"/>
      <c r="B16" s="45"/>
      <c r="C16" s="45"/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45"/>
      <c r="Q16" s="45"/>
      <c r="R16" s="45">
        <v>16</v>
      </c>
      <c r="S16" s="45" t="s">
        <v>64</v>
      </c>
      <c r="T16" s="45"/>
    </row>
    <row r="17" spans="1:20" x14ac:dyDescent="0.2">
      <c r="A17" s="63" t="s">
        <v>65</v>
      </c>
      <c r="B17" s="45"/>
      <c r="C17" s="45" t="s">
        <v>66</v>
      </c>
      <c r="D17" s="45">
        <f>C13-C12+1</f>
        <v>292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>
        <v>17</v>
      </c>
      <c r="S17" s="45" t="s">
        <v>67</v>
      </c>
      <c r="T17" s="45"/>
    </row>
    <row r="18" spans="1:20" x14ac:dyDescent="0.2">
      <c r="A18" s="86">
        <v>10000</v>
      </c>
      <c r="B18" s="86">
        <v>1</v>
      </c>
      <c r="C18" s="45" t="s">
        <v>68</v>
      </c>
      <c r="D18" s="45">
        <f ca="1">SUM(INDIRECT(D12):INDIRECT(D13))</f>
        <v>789.86495000000048</v>
      </c>
      <c r="E18" s="45">
        <f ca="1">SUM(INDIRECT(E12):INDIRECT(E13))</f>
        <v>4.6084833400382195</v>
      </c>
      <c r="F18" s="45">
        <f ca="1">SUM(INDIRECT(F12):INDIRECT(F13))</f>
        <v>2523.9666564725003</v>
      </c>
      <c r="G18" s="45">
        <f ca="1">SUM(INDIRECT(G12):INDIRECT(G13))</f>
        <v>9114.4034893486314</v>
      </c>
      <c r="H18" s="45">
        <f ca="1">SUM(INDIRECT(H12):INDIRECT(H13))</f>
        <v>35726.863494994948</v>
      </c>
      <c r="I18" s="45">
        <f ca="1">SUM(INDIRECT(I12):INDIRECT(I13))</f>
        <v>18.142865336771045</v>
      </c>
      <c r="J18" s="45">
        <f ca="1">SUM(INDIRECT(J12):INDIRECT(J13))</f>
        <v>74.442130156654031</v>
      </c>
      <c r="K18" s="45"/>
      <c r="L18" s="45">
        <f ca="1">SUM(INDIRECT(L12):INDIRECT(L13))</f>
        <v>3.4108775822045377E-3</v>
      </c>
      <c r="M18" s="45">
        <f ca="1">SQRT(SUM(INDIRECT(M12):INDIRECT(M13)))</f>
        <v>18096750.41360306</v>
      </c>
      <c r="N18" s="45">
        <f ca="1">SQRT(SUM(INDIRECT(N12):INDIRECT(N13)))</f>
        <v>13686745.27165566</v>
      </c>
      <c r="O18" s="45">
        <f ca="1">SQRT(SUM(INDIRECT(O12):INDIRECT(O13)))</f>
        <v>2283981.5304501601</v>
      </c>
      <c r="P18" s="45"/>
      <c r="Q18" s="45"/>
      <c r="R18" s="45">
        <v>18</v>
      </c>
      <c r="S18" s="45" t="s">
        <v>69</v>
      </c>
      <c r="T18" s="45"/>
    </row>
    <row r="19" spans="1:20" x14ac:dyDescent="0.2">
      <c r="A19" s="87" t="s">
        <v>70</v>
      </c>
      <c r="B19" s="45"/>
      <c r="C19" s="45"/>
      <c r="D19" s="88" t="s">
        <v>71</v>
      </c>
      <c r="E19" s="88" t="s">
        <v>72</v>
      </c>
      <c r="F19" s="88" t="s">
        <v>73</v>
      </c>
      <c r="G19" s="88" t="s">
        <v>74</v>
      </c>
      <c r="H19" s="88" t="s">
        <v>75</v>
      </c>
      <c r="I19" s="88" t="s">
        <v>76</v>
      </c>
      <c r="J19" s="88" t="s">
        <v>77</v>
      </c>
      <c r="K19" s="89"/>
      <c r="L19" s="89"/>
      <c r="M19" s="89"/>
      <c r="N19" s="89"/>
      <c r="O19" s="89"/>
      <c r="P19" s="45"/>
      <c r="Q19" s="45"/>
      <c r="R19" s="45">
        <v>19</v>
      </c>
      <c r="S19" s="45" t="s">
        <v>78</v>
      </c>
      <c r="T19" s="45"/>
    </row>
    <row r="20" spans="1:20" ht="15" thickBot="1" x14ac:dyDescent="0.25">
      <c r="A20" s="90" t="s">
        <v>79</v>
      </c>
      <c r="B20" s="90" t="s">
        <v>80</v>
      </c>
      <c r="C20" s="45"/>
      <c r="D20" s="90" t="s">
        <v>79</v>
      </c>
      <c r="E20" s="90" t="s">
        <v>80</v>
      </c>
      <c r="F20" s="90" t="s">
        <v>81</v>
      </c>
      <c r="G20" s="90" t="s">
        <v>82</v>
      </c>
      <c r="H20" s="90" t="s">
        <v>83</v>
      </c>
      <c r="I20" s="90" t="s">
        <v>84</v>
      </c>
      <c r="J20" s="90" t="s">
        <v>85</v>
      </c>
      <c r="K20" s="91" t="s">
        <v>86</v>
      </c>
      <c r="L20" s="90" t="s">
        <v>87</v>
      </c>
      <c r="M20" s="90" t="s">
        <v>88</v>
      </c>
      <c r="N20" s="90" t="s">
        <v>89</v>
      </c>
      <c r="O20" s="90" t="s">
        <v>90</v>
      </c>
      <c r="P20" s="65" t="s">
        <v>91</v>
      </c>
      <c r="Q20" s="45"/>
      <c r="R20" s="45">
        <v>20</v>
      </c>
      <c r="S20" s="45" t="s">
        <v>92</v>
      </c>
      <c r="T20" s="45"/>
    </row>
    <row r="21" spans="1:20" x14ac:dyDescent="0.2">
      <c r="A21" s="104">
        <v>-13467</v>
      </c>
      <c r="B21" s="104">
        <v>2.1787560006487183E-2</v>
      </c>
      <c r="D21" s="92">
        <f t="shared" ref="D21:D84" si="3">A21/A$18</f>
        <v>-1.3467</v>
      </c>
      <c r="E21" s="92">
        <f t="shared" ref="E21:E84" si="4">B21/B$18</f>
        <v>2.1787560006487183E-2</v>
      </c>
      <c r="F21" s="36">
        <f t="shared" ref="F21:F84" si="5">D21*D21</f>
        <v>1.81360089</v>
      </c>
      <c r="G21" s="36">
        <f t="shared" ref="G21:G84" si="6">D21*F21</f>
        <v>-2.4423763185629999</v>
      </c>
      <c r="H21" s="36">
        <f t="shared" ref="H21:H84" si="7">F21*F21</f>
        <v>3.2891481882087921</v>
      </c>
      <c r="I21" s="36">
        <f t="shared" ref="I21:I84" si="8">E21*D21</f>
        <v>-2.9341307060736291E-2</v>
      </c>
      <c r="J21" s="36">
        <f t="shared" ref="J21:J84" si="9">I21*D21</f>
        <v>3.9513938218693562E-2</v>
      </c>
      <c r="K21" s="36">
        <f t="shared" ref="K21:K84" ca="1" si="10">+E$4+E$5*D21+E$6*D21^2</f>
        <v>2.159844605522081E-3</v>
      </c>
      <c r="L21" s="36">
        <f t="shared" ref="L21:L84" ca="1" si="11">+(K21-E21)^2</f>
        <v>3.8524721186128266E-4</v>
      </c>
      <c r="M21" s="36">
        <f t="shared" ref="M21:M84" ca="1" si="12">(M$1-M$2*D21+M$3*F21)^2</f>
        <v>244204189631570.38</v>
      </c>
      <c r="N21" s="36">
        <f t="shared" ref="N21:N84" ca="1" si="13">(-M$2+M$4*D21-M$5*F21)^2</f>
        <v>141518817742062.41</v>
      </c>
      <c r="O21" s="36">
        <f t="shared" ref="O21:O84" ca="1" si="14">+(M$3-D21*M$5+F21*M$6)^2</f>
        <v>3737352377445.0396</v>
      </c>
      <c r="P21" s="45">
        <f t="shared" ref="P21:P84" ca="1" si="15">+E21-K21</f>
        <v>1.9627715400965102E-2</v>
      </c>
      <c r="R21" s="45">
        <v>21</v>
      </c>
      <c r="S21" s="45" t="s">
        <v>93</v>
      </c>
    </row>
    <row r="22" spans="1:20" x14ac:dyDescent="0.2">
      <c r="A22" s="104">
        <v>-13462.5</v>
      </c>
      <c r="B22" s="104">
        <v>2.2179500003403518E-2</v>
      </c>
      <c r="D22" s="92">
        <f t="shared" si="3"/>
        <v>-1.3462499999999999</v>
      </c>
      <c r="E22" s="92">
        <f t="shared" si="4"/>
        <v>2.2179500003403518E-2</v>
      </c>
      <c r="F22" s="36">
        <f t="shared" si="5"/>
        <v>1.8123890624999999</v>
      </c>
      <c r="G22" s="36">
        <f t="shared" si="6"/>
        <v>-2.4399287753906247</v>
      </c>
      <c r="H22" s="36">
        <f t="shared" si="7"/>
        <v>3.2847541138696283</v>
      </c>
      <c r="I22" s="36">
        <f t="shared" si="8"/>
        <v>-2.9859151879581984E-2</v>
      </c>
      <c r="J22" s="36">
        <f t="shared" si="9"/>
        <v>4.0197883217887247E-2</v>
      </c>
      <c r="K22" s="36">
        <f t="shared" ca="1" si="10"/>
        <v>2.1560826442557635E-3</v>
      </c>
      <c r="L22" s="36">
        <f t="shared" ca="1" si="11"/>
        <v>4.0093724273861965E-4</v>
      </c>
      <c r="M22" s="36">
        <f t="shared" ca="1" si="12"/>
        <v>244099467974100.59</v>
      </c>
      <c r="N22" s="36">
        <f t="shared" ca="1" si="13"/>
        <v>141456081912007.66</v>
      </c>
      <c r="O22" s="36">
        <f t="shared" ca="1" si="14"/>
        <v>3735660659685.5547</v>
      </c>
      <c r="P22" s="45">
        <f t="shared" ca="1" si="15"/>
        <v>2.0023417359147755E-2</v>
      </c>
      <c r="R22" s="45">
        <v>22</v>
      </c>
      <c r="S22" s="45" t="s">
        <v>2184</v>
      </c>
    </row>
    <row r="23" spans="1:20" x14ac:dyDescent="0.2">
      <c r="A23" s="104">
        <v>-12508</v>
      </c>
      <c r="B23" s="104">
        <v>1.542543999676127E-2</v>
      </c>
      <c r="D23" s="92">
        <f t="shared" si="3"/>
        <v>-1.2507999999999999</v>
      </c>
      <c r="E23" s="92">
        <f t="shared" si="4"/>
        <v>1.542543999676127E-2</v>
      </c>
      <c r="F23" s="36">
        <f t="shared" si="5"/>
        <v>1.5645006399999999</v>
      </c>
      <c r="G23" s="36">
        <f t="shared" si="6"/>
        <v>-1.9568774005119998</v>
      </c>
      <c r="H23" s="36">
        <f t="shared" si="7"/>
        <v>2.4476622525604093</v>
      </c>
      <c r="I23" s="36">
        <f t="shared" si="8"/>
        <v>-1.9294140347948994E-2</v>
      </c>
      <c r="J23" s="36">
        <f t="shared" si="9"/>
        <v>2.4133110747214599E-2</v>
      </c>
      <c r="K23" s="36">
        <f t="shared" ca="1" si="10"/>
        <v>1.3826339516307714E-3</v>
      </c>
      <c r="L23" s="36">
        <f t="shared" ca="1" si="11"/>
        <v>1.9720040162115365E-4</v>
      </c>
      <c r="M23" s="36">
        <f t="shared" ca="1" si="12"/>
        <v>222620757997415.56</v>
      </c>
      <c r="N23" s="36">
        <f t="shared" ca="1" si="13"/>
        <v>128602079502792.36</v>
      </c>
      <c r="O23" s="36">
        <f t="shared" ca="1" si="14"/>
        <v>3389295397148.5723</v>
      </c>
      <c r="P23" s="45">
        <f t="shared" ca="1" si="15"/>
        <v>1.4042806045130498E-2</v>
      </c>
      <c r="R23" s="45">
        <v>23</v>
      </c>
      <c r="S23" s="45" t="s">
        <v>94</v>
      </c>
    </row>
    <row r="24" spans="1:20" x14ac:dyDescent="0.2">
      <c r="A24" s="104">
        <v>-12453</v>
      </c>
      <c r="B24" s="104">
        <v>2.4438040003587957E-2</v>
      </c>
      <c r="D24" s="92">
        <f t="shared" si="3"/>
        <v>-1.2453000000000001</v>
      </c>
      <c r="E24" s="92">
        <f t="shared" si="4"/>
        <v>2.4438040003587957E-2</v>
      </c>
      <c r="F24" s="36">
        <f t="shared" si="5"/>
        <v>1.5507720900000002</v>
      </c>
      <c r="G24" s="36">
        <f t="shared" si="6"/>
        <v>-1.9311764836770002</v>
      </c>
      <c r="H24" s="36">
        <f t="shared" si="7"/>
        <v>2.4048940751229684</v>
      </c>
      <c r="I24" s="36">
        <f t="shared" si="8"/>
        <v>-3.0432691216468084E-2</v>
      </c>
      <c r="J24" s="36">
        <f t="shared" si="9"/>
        <v>3.7897830371867711E-2</v>
      </c>
      <c r="K24" s="36">
        <f t="shared" ca="1" si="10"/>
        <v>1.3395528355651092E-3</v>
      </c>
      <c r="L24" s="36">
        <f t="shared" ca="1" si="11"/>
        <v>5.3354010945131606E-4</v>
      </c>
      <c r="M24" s="36">
        <f t="shared" ca="1" si="12"/>
        <v>221426945516314.13</v>
      </c>
      <c r="N24" s="36">
        <f t="shared" ca="1" si="13"/>
        <v>127888448177761.28</v>
      </c>
      <c r="O24" s="36">
        <f t="shared" ca="1" si="14"/>
        <v>3370081158739.3105</v>
      </c>
      <c r="P24" s="45">
        <f t="shared" ca="1" si="15"/>
        <v>2.3098487168022847E-2</v>
      </c>
      <c r="R24" s="45">
        <v>24</v>
      </c>
      <c r="S24" s="45" t="s">
        <v>79</v>
      </c>
    </row>
    <row r="25" spans="1:20" x14ac:dyDescent="0.2">
      <c r="A25" s="104">
        <v>-12370.5</v>
      </c>
      <c r="B25" s="104">
        <v>1.4956939994590357E-2</v>
      </c>
      <c r="D25" s="92">
        <f t="shared" si="3"/>
        <v>-1.23705</v>
      </c>
      <c r="E25" s="92">
        <f t="shared" si="4"/>
        <v>1.4956939994590357E-2</v>
      </c>
      <c r="F25" s="36">
        <f t="shared" si="5"/>
        <v>1.5302927024999999</v>
      </c>
      <c r="G25" s="36">
        <f t="shared" si="6"/>
        <v>-1.8930485876276248</v>
      </c>
      <c r="H25" s="36">
        <f t="shared" si="7"/>
        <v>2.3417957553247533</v>
      </c>
      <c r="I25" s="36">
        <f t="shared" si="8"/>
        <v>-1.8502482620308E-2</v>
      </c>
      <c r="J25" s="36">
        <f t="shared" si="9"/>
        <v>2.2888496125452011E-2</v>
      </c>
      <c r="K25" s="36">
        <f t="shared" ca="1" si="10"/>
        <v>1.2752348430364892E-3</v>
      </c>
      <c r="L25" s="36">
        <f t="shared" ca="1" si="11"/>
        <v>1.8718905585405563E-4</v>
      </c>
      <c r="M25" s="36">
        <f t="shared" ca="1" si="12"/>
        <v>219645031224404.06</v>
      </c>
      <c r="N25" s="36">
        <f t="shared" ca="1" si="13"/>
        <v>126823430305190.34</v>
      </c>
      <c r="O25" s="36">
        <f t="shared" ca="1" si="14"/>
        <v>3341409120114.7715</v>
      </c>
      <c r="P25" s="45">
        <f t="shared" ca="1" si="15"/>
        <v>1.3681705151553867E-2</v>
      </c>
      <c r="R25" s="45">
        <v>25</v>
      </c>
      <c r="S25" s="45" t="s">
        <v>80</v>
      </c>
    </row>
    <row r="26" spans="1:20" x14ac:dyDescent="0.2">
      <c r="A26" s="104">
        <v>-12007</v>
      </c>
      <c r="B26" s="104">
        <v>1.7394759997841902E-2</v>
      </c>
      <c r="D26" s="92">
        <f t="shared" si="3"/>
        <v>-1.2007000000000001</v>
      </c>
      <c r="E26" s="92">
        <f t="shared" si="4"/>
        <v>1.7394759997841902E-2</v>
      </c>
      <c r="F26" s="36">
        <f t="shared" si="5"/>
        <v>1.4416804900000002</v>
      </c>
      <c r="G26" s="36">
        <f t="shared" si="6"/>
        <v>-1.7310257643430005</v>
      </c>
      <c r="H26" s="36">
        <f t="shared" si="7"/>
        <v>2.0784426352466405</v>
      </c>
      <c r="I26" s="36">
        <f t="shared" si="8"/>
        <v>-2.0885888329408773E-2</v>
      </c>
      <c r="J26" s="36">
        <f t="shared" si="9"/>
        <v>2.5077686117121117E-2</v>
      </c>
      <c r="K26" s="36">
        <f t="shared" ca="1" si="10"/>
        <v>9.9618598315493129E-4</v>
      </c>
      <c r="L26" s="36">
        <f t="shared" ca="1" si="11"/>
        <v>2.6891322971516672E-4</v>
      </c>
      <c r="M26" s="36">
        <f t="shared" ca="1" si="12"/>
        <v>211918661467563.69</v>
      </c>
      <c r="N26" s="36">
        <f t="shared" ca="1" si="13"/>
        <v>122207868708549.45</v>
      </c>
      <c r="O26" s="36">
        <f t="shared" ca="1" si="14"/>
        <v>3217194998364.29</v>
      </c>
      <c r="P26" s="45">
        <f t="shared" ca="1" si="15"/>
        <v>1.6398574014686969E-2</v>
      </c>
      <c r="R26" s="45">
        <v>26</v>
      </c>
      <c r="S26" s="45" t="s">
        <v>95</v>
      </c>
    </row>
    <row r="27" spans="1:20" x14ac:dyDescent="0.2">
      <c r="A27" s="104">
        <v>-11806.5</v>
      </c>
      <c r="B27" s="104">
        <v>2.6413419996970333E-2</v>
      </c>
      <c r="D27" s="92">
        <f t="shared" si="3"/>
        <v>-1.18065</v>
      </c>
      <c r="E27" s="92">
        <f t="shared" si="4"/>
        <v>2.6413419996970333E-2</v>
      </c>
      <c r="F27" s="36">
        <f t="shared" si="5"/>
        <v>1.3939344224999999</v>
      </c>
      <c r="G27" s="36">
        <f t="shared" si="6"/>
        <v>-1.6457486759246249</v>
      </c>
      <c r="H27" s="36">
        <f t="shared" si="7"/>
        <v>1.9430531742304082</v>
      </c>
      <c r="I27" s="36">
        <f t="shared" si="8"/>
        <v>-3.1185004319423022E-2</v>
      </c>
      <c r="J27" s="36">
        <f t="shared" si="9"/>
        <v>3.6818575349726788E-2</v>
      </c>
      <c r="K27" s="36">
        <f t="shared" ca="1" si="10"/>
        <v>8.4529499735077175E-4</v>
      </c>
      <c r="L27" s="36">
        <f t="shared" ca="1" si="11"/>
        <v>6.5372901599617078E-4</v>
      </c>
      <c r="M27" s="36">
        <f t="shared" ca="1" si="12"/>
        <v>207743146765768.22</v>
      </c>
      <c r="N27" s="36">
        <f t="shared" ca="1" si="13"/>
        <v>119715142538023.27</v>
      </c>
      <c r="O27" s="36">
        <f t="shared" ca="1" si="14"/>
        <v>3150141525269.644</v>
      </c>
      <c r="P27" s="45">
        <f t="shared" ca="1" si="15"/>
        <v>2.5568124999619562E-2</v>
      </c>
    </row>
    <row r="28" spans="1:20" x14ac:dyDescent="0.2">
      <c r="A28" s="104">
        <v>-10731.5</v>
      </c>
      <c r="B28" s="104">
        <v>2.3932420001074206E-2</v>
      </c>
      <c r="D28" s="92">
        <f t="shared" si="3"/>
        <v>-1.07315</v>
      </c>
      <c r="E28" s="92">
        <f t="shared" si="4"/>
        <v>2.3932420001074206E-2</v>
      </c>
      <c r="F28" s="36">
        <f t="shared" si="5"/>
        <v>1.1516509225</v>
      </c>
      <c r="G28" s="36">
        <f t="shared" si="6"/>
        <v>-1.2358941874808751</v>
      </c>
      <c r="H28" s="36">
        <f t="shared" si="7"/>
        <v>1.3262998472951011</v>
      </c>
      <c r="I28" s="36">
        <f t="shared" si="8"/>
        <v>-2.5683076524152786E-2</v>
      </c>
      <c r="J28" s="36">
        <f t="shared" si="9"/>
        <v>2.7561793571894564E-2</v>
      </c>
      <c r="K28" s="36">
        <f t="shared" ca="1" si="10"/>
        <v>7.2985644130531702E-5</v>
      </c>
      <c r="L28" s="36">
        <f t="shared" ca="1" si="11"/>
        <v>5.692726078333042E-4</v>
      </c>
      <c r="M28" s="36">
        <f t="shared" ca="1" si="12"/>
        <v>186374393329625.53</v>
      </c>
      <c r="N28" s="36">
        <f t="shared" ca="1" si="13"/>
        <v>106977525393228.63</v>
      </c>
      <c r="O28" s="36">
        <f t="shared" ca="1" si="14"/>
        <v>2807866009686.2778</v>
      </c>
      <c r="P28" s="45">
        <f t="shared" ca="1" si="15"/>
        <v>2.3859434356943675E-2</v>
      </c>
    </row>
    <row r="29" spans="1:20" x14ac:dyDescent="0.2">
      <c r="A29" s="104">
        <v>-10617</v>
      </c>
      <c r="B29" s="104">
        <v>2.234956000756938E-2</v>
      </c>
      <c r="D29" s="92">
        <f t="shared" si="3"/>
        <v>-1.0617000000000001</v>
      </c>
      <c r="E29" s="92">
        <f t="shared" si="4"/>
        <v>2.234956000756938E-2</v>
      </c>
      <c r="F29" s="36">
        <f t="shared" si="5"/>
        <v>1.1272068900000003</v>
      </c>
      <c r="G29" s="36">
        <f t="shared" si="6"/>
        <v>-1.1967555551130005</v>
      </c>
      <c r="H29" s="36">
        <f t="shared" si="7"/>
        <v>1.2705953728634727</v>
      </c>
      <c r="I29" s="36">
        <f t="shared" si="8"/>
        <v>-2.3728527860036413E-2</v>
      </c>
      <c r="J29" s="36">
        <f t="shared" si="9"/>
        <v>2.5192578029000663E-2</v>
      </c>
      <c r="K29" s="36">
        <f t="shared" ca="1" si="10"/>
        <v>-5.6281559125733599E-6</v>
      </c>
      <c r="L29" s="36">
        <f t="shared" ca="1" si="11"/>
        <v>4.9975443782468367E-4</v>
      </c>
      <c r="M29" s="36">
        <f t="shared" ca="1" si="12"/>
        <v>184197333604673.63</v>
      </c>
      <c r="N29" s="36">
        <f t="shared" ca="1" si="13"/>
        <v>105681729799714.73</v>
      </c>
      <c r="O29" s="36">
        <f t="shared" ca="1" si="14"/>
        <v>2773082412279.5854</v>
      </c>
      <c r="P29" s="45">
        <f t="shared" ca="1" si="15"/>
        <v>2.2355188163481955E-2</v>
      </c>
    </row>
    <row r="30" spans="1:20" x14ac:dyDescent="0.2">
      <c r="A30" s="104">
        <v>-9375</v>
      </c>
      <c r="B30" s="104">
        <v>1.1524999994435348E-2</v>
      </c>
      <c r="D30" s="92">
        <f t="shared" si="3"/>
        <v>-0.9375</v>
      </c>
      <c r="E30" s="92">
        <f t="shared" si="4"/>
        <v>1.1524999994435348E-2</v>
      </c>
      <c r="F30" s="36">
        <f t="shared" si="5"/>
        <v>0.87890625</v>
      </c>
      <c r="G30" s="36">
        <f t="shared" si="6"/>
        <v>-0.823974609375</v>
      </c>
      <c r="H30" s="36">
        <f t="shared" si="7"/>
        <v>0.7724761962890625</v>
      </c>
      <c r="I30" s="36">
        <f t="shared" si="8"/>
        <v>-1.0804687494783138E-2</v>
      </c>
      <c r="J30" s="36">
        <f t="shared" si="9"/>
        <v>1.0129394526359192E-2</v>
      </c>
      <c r="K30" s="36">
        <f t="shared" ca="1" si="10"/>
        <v>-8.1326198009351201E-4</v>
      </c>
      <c r="L30" s="36">
        <f t="shared" ca="1" si="11"/>
        <v>1.5223270855210479E-4</v>
      </c>
      <c r="M30" s="36">
        <f t="shared" ca="1" si="12"/>
        <v>161759192435275.16</v>
      </c>
      <c r="N30" s="36">
        <f t="shared" ca="1" si="13"/>
        <v>92349475819378.453</v>
      </c>
      <c r="O30" s="36">
        <f t="shared" ca="1" si="14"/>
        <v>2415629012864.5898</v>
      </c>
      <c r="P30" s="45">
        <f t="shared" ca="1" si="15"/>
        <v>1.233826197452886E-2</v>
      </c>
    </row>
    <row r="31" spans="1:20" x14ac:dyDescent="0.2">
      <c r="A31" s="104">
        <v>-9277</v>
      </c>
      <c r="B31" s="104">
        <v>8.8383600013912655E-3</v>
      </c>
      <c r="D31" s="92">
        <f t="shared" si="3"/>
        <v>-0.92769999999999997</v>
      </c>
      <c r="E31" s="92">
        <f t="shared" si="4"/>
        <v>8.8383600013912655E-3</v>
      </c>
      <c r="F31" s="36">
        <f t="shared" si="5"/>
        <v>0.86062728999999993</v>
      </c>
      <c r="G31" s="36">
        <f t="shared" si="6"/>
        <v>-0.79840393693299994</v>
      </c>
      <c r="H31" s="36">
        <f t="shared" si="7"/>
        <v>0.74067933229274396</v>
      </c>
      <c r="I31" s="36">
        <f t="shared" si="8"/>
        <v>-8.1993465732906768E-3</v>
      </c>
      <c r="J31" s="36">
        <f t="shared" si="9"/>
        <v>7.6065338160417606E-3</v>
      </c>
      <c r="K31" s="36">
        <f t="shared" ca="1" si="10"/>
        <v>-8.7347277547352407E-4</v>
      </c>
      <c r="L31" s="36">
        <f t="shared" ca="1" si="11"/>
        <v>9.4319695885785251E-5</v>
      </c>
      <c r="M31" s="36">
        <f t="shared" ca="1" si="12"/>
        <v>160078259533118.13</v>
      </c>
      <c r="N31" s="36">
        <f t="shared" ca="1" si="13"/>
        <v>91352506952216.469</v>
      </c>
      <c r="O31" s="36">
        <f t="shared" ca="1" si="14"/>
        <v>2388932728979.4395</v>
      </c>
      <c r="P31" s="45">
        <f t="shared" ca="1" si="15"/>
        <v>9.7118327768647896E-3</v>
      </c>
    </row>
    <row r="32" spans="1:20" x14ac:dyDescent="0.2">
      <c r="A32" s="104">
        <v>-9260</v>
      </c>
      <c r="B32" s="104">
        <v>1.8096799998602364E-2</v>
      </c>
      <c r="D32" s="92">
        <f t="shared" si="3"/>
        <v>-0.92600000000000005</v>
      </c>
      <c r="E32" s="92">
        <f t="shared" si="4"/>
        <v>1.8096799998602364E-2</v>
      </c>
      <c r="F32" s="36">
        <f t="shared" si="5"/>
        <v>0.85747600000000013</v>
      </c>
      <c r="G32" s="36">
        <f t="shared" si="6"/>
        <v>-0.79402277600000015</v>
      </c>
      <c r="H32" s="36">
        <f t="shared" si="7"/>
        <v>0.7352650905760002</v>
      </c>
      <c r="I32" s="36">
        <f t="shared" si="8"/>
        <v>-1.6757636798705788E-2</v>
      </c>
      <c r="J32" s="36">
        <f t="shared" si="9"/>
        <v>1.5517571675601562E-2</v>
      </c>
      <c r="K32" s="36">
        <f t="shared" ca="1" si="10"/>
        <v>-8.8386516831736889E-4</v>
      </c>
      <c r="L32" s="36">
        <f t="shared" ca="1" si="11"/>
        <v>3.6026565017872007E-4</v>
      </c>
      <c r="M32" s="36">
        <f t="shared" ca="1" si="12"/>
        <v>159787972314819.13</v>
      </c>
      <c r="N32" s="36">
        <f t="shared" ca="1" si="13"/>
        <v>91180363410149.781</v>
      </c>
      <c r="O32" s="36">
        <f t="shared" ca="1" si="14"/>
        <v>2384323667977.3999</v>
      </c>
      <c r="P32" s="45">
        <f t="shared" ca="1" si="15"/>
        <v>1.8980665166919732E-2</v>
      </c>
    </row>
    <row r="33" spans="1:16" x14ac:dyDescent="0.2">
      <c r="A33" s="104">
        <v>-9259.5</v>
      </c>
      <c r="B33" s="104">
        <v>1.0251460000290535E-2</v>
      </c>
      <c r="D33" s="92">
        <f t="shared" si="3"/>
        <v>-0.92595000000000005</v>
      </c>
      <c r="E33" s="92">
        <f t="shared" si="4"/>
        <v>1.0251460000290535E-2</v>
      </c>
      <c r="F33" s="36">
        <f t="shared" si="5"/>
        <v>0.85738340250000011</v>
      </c>
      <c r="G33" s="36">
        <f t="shared" si="6"/>
        <v>-0.79389416154487513</v>
      </c>
      <c r="H33" s="36">
        <f t="shared" si="7"/>
        <v>0.73510629888247725</v>
      </c>
      <c r="I33" s="36">
        <f t="shared" si="8"/>
        <v>-9.4923393872690214E-3</v>
      </c>
      <c r="J33" s="36">
        <f t="shared" si="9"/>
        <v>8.7894316556417513E-3</v>
      </c>
      <c r="K33" s="36">
        <f t="shared" ca="1" si="10"/>
        <v>-8.8417059268568621E-4</v>
      </c>
      <c r="L33" s="36">
        <f t="shared" ca="1" si="11"/>
        <v>1.2400226870322794E-4</v>
      </c>
      <c r="M33" s="36">
        <f t="shared" ca="1" si="12"/>
        <v>159779440276802.69</v>
      </c>
      <c r="N33" s="36">
        <f t="shared" ca="1" si="13"/>
        <v>91175303938364.734</v>
      </c>
      <c r="O33" s="36">
        <f t="shared" ca="1" si="14"/>
        <v>2384188205297.7808</v>
      </c>
      <c r="P33" s="45">
        <f t="shared" ca="1" si="15"/>
        <v>1.1135630592976221E-2</v>
      </c>
    </row>
    <row r="34" spans="1:16" x14ac:dyDescent="0.2">
      <c r="A34" s="104">
        <v>-9255.5</v>
      </c>
      <c r="B34" s="104">
        <v>6.4887400003499351E-3</v>
      </c>
      <c r="D34" s="92">
        <f t="shared" si="3"/>
        <v>-0.92554999999999998</v>
      </c>
      <c r="E34" s="92">
        <f t="shared" si="4"/>
        <v>6.4887400003499351E-3</v>
      </c>
      <c r="F34" s="36">
        <f t="shared" si="5"/>
        <v>0.85664280250000002</v>
      </c>
      <c r="G34" s="36">
        <f t="shared" si="6"/>
        <v>-0.79286574585387504</v>
      </c>
      <c r="H34" s="36">
        <f t="shared" si="7"/>
        <v>0.73383689107505401</v>
      </c>
      <c r="I34" s="36">
        <f t="shared" si="8"/>
        <v>-6.0056533073238822E-3</v>
      </c>
      <c r="J34" s="36">
        <f t="shared" si="9"/>
        <v>5.5585324185936187E-3</v>
      </c>
      <c r="K34" s="36">
        <f t="shared" ca="1" si="10"/>
        <v>-8.8661350575733582E-4</v>
      </c>
      <c r="L34" s="36">
        <f t="shared" ca="1" si="11"/>
        <v>5.4395839340048816E-5</v>
      </c>
      <c r="M34" s="36">
        <f t="shared" ca="1" si="12"/>
        <v>159711195943680.16</v>
      </c>
      <c r="N34" s="36">
        <f t="shared" ca="1" si="13"/>
        <v>91134835512688.953</v>
      </c>
      <c r="O34" s="36">
        <f t="shared" ca="1" si="14"/>
        <v>2383104705256.6528</v>
      </c>
      <c r="P34" s="45">
        <f t="shared" ca="1" si="15"/>
        <v>7.375353506107271E-3</v>
      </c>
    </row>
    <row r="35" spans="1:16" x14ac:dyDescent="0.2">
      <c r="A35" s="104">
        <v>-9238.5</v>
      </c>
      <c r="B35" s="104">
        <v>1.6747180001402739E-2</v>
      </c>
      <c r="D35" s="92">
        <f t="shared" si="3"/>
        <v>-0.92384999999999995</v>
      </c>
      <c r="E35" s="92">
        <f t="shared" si="4"/>
        <v>1.6747180001402739E-2</v>
      </c>
      <c r="F35" s="36">
        <f t="shared" si="5"/>
        <v>0.85349882249999987</v>
      </c>
      <c r="G35" s="36">
        <f t="shared" si="6"/>
        <v>-0.78850488716662481</v>
      </c>
      <c r="H35" s="36">
        <f t="shared" si="7"/>
        <v>0.72846024000888632</v>
      </c>
      <c r="I35" s="36">
        <f t="shared" si="8"/>
        <v>-1.547188224429592E-2</v>
      </c>
      <c r="J35" s="36">
        <f t="shared" si="9"/>
        <v>1.4293698411392785E-2</v>
      </c>
      <c r="K35" s="36">
        <f t="shared" ca="1" si="10"/>
        <v>-8.9698632912657388E-4</v>
      </c>
      <c r="L35" s="36">
        <f t="shared" ca="1" si="11"/>
        <v>3.1131660549938431E-4</v>
      </c>
      <c r="M35" s="36">
        <f t="shared" ca="1" si="12"/>
        <v>159421394867064.34</v>
      </c>
      <c r="N35" s="36">
        <f t="shared" ca="1" si="13"/>
        <v>90962990396583.047</v>
      </c>
      <c r="O35" s="36">
        <f t="shared" ca="1" si="14"/>
        <v>2378503822909.3496</v>
      </c>
      <c r="P35" s="45">
        <f t="shared" ca="1" si="15"/>
        <v>1.7644166330529315E-2</v>
      </c>
    </row>
    <row r="36" spans="1:16" x14ac:dyDescent="0.2">
      <c r="A36" s="104">
        <v>-9123</v>
      </c>
      <c r="B36" s="104">
        <v>1.9473640000796877E-2</v>
      </c>
      <c r="D36" s="92">
        <f t="shared" si="3"/>
        <v>-0.9123</v>
      </c>
      <c r="E36" s="92">
        <f t="shared" si="4"/>
        <v>1.9473640000796877E-2</v>
      </c>
      <c r="F36" s="36">
        <f t="shared" si="5"/>
        <v>0.83229129000000002</v>
      </c>
      <c r="G36" s="36">
        <f t="shared" si="6"/>
        <v>-0.75929934386700004</v>
      </c>
      <c r="H36" s="36">
        <f t="shared" si="7"/>
        <v>0.69270879140986408</v>
      </c>
      <c r="I36" s="36">
        <f t="shared" si="8"/>
        <v>-1.7765801772726991E-2</v>
      </c>
      <c r="J36" s="36">
        <f t="shared" si="9"/>
        <v>1.6207740957258833E-2</v>
      </c>
      <c r="K36" s="36">
        <f t="shared" ca="1" si="10"/>
        <v>-9.670508173841583E-4</v>
      </c>
      <c r="L36" s="36">
        <f t="shared" ca="1" si="11"/>
        <v>4.1782184112447045E-4</v>
      </c>
      <c r="M36" s="36">
        <f t="shared" ca="1" si="12"/>
        <v>157462603082366.06</v>
      </c>
      <c r="N36" s="36">
        <f t="shared" ca="1" si="13"/>
        <v>89801685209160.047</v>
      </c>
      <c r="O36" s="36">
        <f t="shared" ca="1" si="14"/>
        <v>2347415635932.9893</v>
      </c>
      <c r="P36" s="45">
        <f t="shared" ca="1" si="15"/>
        <v>2.0440690818181034E-2</v>
      </c>
    </row>
    <row r="37" spans="1:16" x14ac:dyDescent="0.2">
      <c r="A37" s="104">
        <v>-9115</v>
      </c>
      <c r="B37" s="104">
        <v>2.5948200003767852E-2</v>
      </c>
      <c r="D37" s="92">
        <f t="shared" si="3"/>
        <v>-0.91149999999999998</v>
      </c>
      <c r="E37" s="92">
        <f t="shared" si="4"/>
        <v>2.5948200003767852E-2</v>
      </c>
      <c r="F37" s="36">
        <f t="shared" si="5"/>
        <v>0.83083224999999994</v>
      </c>
      <c r="G37" s="36">
        <f t="shared" si="6"/>
        <v>-0.75730359587499996</v>
      </c>
      <c r="H37" s="36">
        <f t="shared" si="7"/>
        <v>0.69028222764006242</v>
      </c>
      <c r="I37" s="36">
        <f t="shared" si="8"/>
        <v>-2.3651784303434398E-2</v>
      </c>
      <c r="J37" s="36">
        <f t="shared" si="9"/>
        <v>2.1558601392580454E-2</v>
      </c>
      <c r="K37" s="36">
        <f t="shared" ca="1" si="10"/>
        <v>-9.7187731937461216E-4</v>
      </c>
      <c r="L37" s="36">
        <f t="shared" ca="1" si="11"/>
        <v>7.2469056308396916E-4</v>
      </c>
      <c r="M37" s="36">
        <f t="shared" ca="1" si="12"/>
        <v>157327582972958.38</v>
      </c>
      <c r="N37" s="36">
        <f t="shared" ca="1" si="13"/>
        <v>89721649758753.438</v>
      </c>
      <c r="O37" s="36">
        <f t="shared" ca="1" si="14"/>
        <v>2345273337542.8989</v>
      </c>
      <c r="P37" s="45">
        <f t="shared" ca="1" si="15"/>
        <v>2.6920077323142465E-2</v>
      </c>
    </row>
    <row r="38" spans="1:16" x14ac:dyDescent="0.2">
      <c r="A38" s="104">
        <v>-7842.5</v>
      </c>
      <c r="B38" s="104">
        <v>1.455790000181878E-2</v>
      </c>
      <c r="D38" s="92">
        <f t="shared" si="3"/>
        <v>-0.78425</v>
      </c>
      <c r="E38" s="92">
        <f t="shared" si="4"/>
        <v>1.455790000181878E-2</v>
      </c>
      <c r="F38" s="36">
        <f t="shared" si="5"/>
        <v>0.61504806249999999</v>
      </c>
      <c r="G38" s="36">
        <f t="shared" si="6"/>
        <v>-0.48235144301562499</v>
      </c>
      <c r="H38" s="36">
        <f t="shared" si="7"/>
        <v>0.37828411918500388</v>
      </c>
      <c r="I38" s="36">
        <f t="shared" si="8"/>
        <v>-1.1417033076426377E-2</v>
      </c>
      <c r="J38" s="36">
        <f t="shared" si="9"/>
        <v>8.9538081901873873E-3</v>
      </c>
      <c r="K38" s="36">
        <f t="shared" ca="1" si="10"/>
        <v>-1.6959714361178282E-3</v>
      </c>
      <c r="L38" s="36">
        <f t="shared" ca="1" si="11"/>
        <v>2.6418833672097142E-4</v>
      </c>
      <c r="M38" s="36">
        <f t="shared" ca="1" si="12"/>
        <v>136903999634055.39</v>
      </c>
      <c r="N38" s="36">
        <f t="shared" ca="1" si="13"/>
        <v>77636877035211.188</v>
      </c>
      <c r="O38" s="36">
        <f t="shared" ca="1" si="14"/>
        <v>2022202372871.699</v>
      </c>
      <c r="P38" s="45">
        <f t="shared" ca="1" si="15"/>
        <v>1.6253871437936607E-2</v>
      </c>
    </row>
    <row r="39" spans="1:16" x14ac:dyDescent="0.2">
      <c r="A39" s="104">
        <v>-7839</v>
      </c>
      <c r="B39" s="104">
        <v>1.3640519995533396E-2</v>
      </c>
      <c r="D39" s="92">
        <f t="shared" si="3"/>
        <v>-0.78390000000000004</v>
      </c>
      <c r="E39" s="92">
        <f t="shared" si="4"/>
        <v>1.3640519995533396E-2</v>
      </c>
      <c r="F39" s="36">
        <f t="shared" si="5"/>
        <v>0.61449921000000007</v>
      </c>
      <c r="G39" s="36">
        <f t="shared" si="6"/>
        <v>-0.48170593071900009</v>
      </c>
      <c r="H39" s="36">
        <f t="shared" si="7"/>
        <v>0.37760927909062419</v>
      </c>
      <c r="I39" s="36">
        <f t="shared" si="8"/>
        <v>-1.0692803624498629E-2</v>
      </c>
      <c r="J39" s="36">
        <f t="shared" si="9"/>
        <v>8.3820887612444748E-3</v>
      </c>
      <c r="K39" s="36">
        <f t="shared" ca="1" si="10"/>
        <v>-1.6978434920704995E-3</v>
      </c>
      <c r="L39" s="36">
        <f t="shared" ca="1" si="11"/>
        <v>2.3526539447786033E-4</v>
      </c>
      <c r="M39" s="36">
        <f t="shared" ca="1" si="12"/>
        <v>136850648057709.58</v>
      </c>
      <c r="N39" s="36">
        <f t="shared" ca="1" si="13"/>
        <v>77605368396973.172</v>
      </c>
      <c r="O39" s="36">
        <f t="shared" ca="1" si="14"/>
        <v>2021361134607.9734</v>
      </c>
      <c r="P39" s="45">
        <f t="shared" ca="1" si="15"/>
        <v>1.5338363487603895E-2</v>
      </c>
    </row>
    <row r="40" spans="1:16" x14ac:dyDescent="0.2">
      <c r="A40" s="104">
        <v>-7634</v>
      </c>
      <c r="B40" s="104">
        <v>7.0511200028704479E-3</v>
      </c>
      <c r="D40" s="92">
        <f t="shared" si="3"/>
        <v>-0.76339999999999997</v>
      </c>
      <c r="E40" s="92">
        <f t="shared" si="4"/>
        <v>7.0511200028704479E-3</v>
      </c>
      <c r="F40" s="36">
        <f t="shared" si="5"/>
        <v>0.58277955999999997</v>
      </c>
      <c r="G40" s="36">
        <f t="shared" si="6"/>
        <v>-0.44489391610399998</v>
      </c>
      <c r="H40" s="36">
        <f t="shared" si="7"/>
        <v>0.33963201555379358</v>
      </c>
      <c r="I40" s="36">
        <f t="shared" si="8"/>
        <v>-5.3828250101913E-3</v>
      </c>
      <c r="J40" s="36">
        <f t="shared" si="9"/>
        <v>4.1092486127800379E-3</v>
      </c>
      <c r="K40" s="36">
        <f t="shared" ca="1" si="10"/>
        <v>-1.8063482315069696E-3</v>
      </c>
      <c r="L40" s="36">
        <f t="shared" ca="1" si="11"/>
        <v>7.8454743523004997E-5</v>
      </c>
      <c r="M40" s="36">
        <f t="shared" ca="1" si="12"/>
        <v>133752102748857.5</v>
      </c>
      <c r="N40" s="36">
        <f t="shared" ca="1" si="13"/>
        <v>75775988728705.922</v>
      </c>
      <c r="O40" s="36">
        <f t="shared" ca="1" si="14"/>
        <v>1972529736947.2722</v>
      </c>
      <c r="P40" s="45">
        <f t="shared" ca="1" si="15"/>
        <v>8.8574682343774171E-3</v>
      </c>
    </row>
    <row r="41" spans="1:16" x14ac:dyDescent="0.2">
      <c r="A41" s="104">
        <v>-3153</v>
      </c>
      <c r="B41" s="104">
        <v>1.1403999815229326E-4</v>
      </c>
      <c r="D41" s="92">
        <f t="shared" si="3"/>
        <v>-0.31530000000000002</v>
      </c>
      <c r="E41" s="92">
        <f t="shared" si="4"/>
        <v>1.1403999815229326E-4</v>
      </c>
      <c r="F41" s="36">
        <f t="shared" si="5"/>
        <v>9.9414090000000011E-2</v>
      </c>
      <c r="G41" s="36">
        <f t="shared" si="6"/>
        <v>-3.1345262577000009E-2</v>
      </c>
      <c r="H41" s="36">
        <f t="shared" si="7"/>
        <v>9.8831612905281013E-3</v>
      </c>
      <c r="I41" s="36">
        <f t="shared" si="8"/>
        <v>-3.5956811417418071E-5</v>
      </c>
      <c r="J41" s="36">
        <f t="shared" si="9"/>
        <v>1.1337182639911919E-5</v>
      </c>
      <c r="K41" s="36">
        <f t="shared" ca="1" si="10"/>
        <v>-3.6159701310029312E-3</v>
      </c>
      <c r="L41" s="36">
        <f t="shared" ca="1" si="11"/>
        <v>1.3912975563600573E-5</v>
      </c>
      <c r="M41" s="36">
        <f t="shared" ca="1" si="12"/>
        <v>77928682677811.438</v>
      </c>
      <c r="N41" s="36">
        <f t="shared" ca="1" si="13"/>
        <v>43060287675217.664</v>
      </c>
      <c r="O41" s="36">
        <f t="shared" ca="1" si="14"/>
        <v>1103647966417.9924</v>
      </c>
      <c r="P41" s="45">
        <f t="shared" ca="1" si="15"/>
        <v>3.7300101291552245E-3</v>
      </c>
    </row>
    <row r="42" spans="1:16" x14ac:dyDescent="0.2">
      <c r="A42" s="104">
        <v>-1698.5</v>
      </c>
      <c r="B42" s="104">
        <v>5.019980002543889E-3</v>
      </c>
      <c r="D42" s="92">
        <f t="shared" si="3"/>
        <v>-0.16985</v>
      </c>
      <c r="E42" s="92">
        <f t="shared" si="4"/>
        <v>5.019980002543889E-3</v>
      </c>
      <c r="F42" s="36">
        <f t="shared" si="5"/>
        <v>2.8849022500000002E-2</v>
      </c>
      <c r="G42" s="36">
        <f t="shared" si="6"/>
        <v>-4.9000064716250005E-3</v>
      </c>
      <c r="H42" s="36">
        <f t="shared" si="7"/>
        <v>8.3226609920550635E-4</v>
      </c>
      <c r="I42" s="36">
        <f t="shared" si="8"/>
        <v>-8.5264360343207952E-4</v>
      </c>
      <c r="J42" s="36">
        <f t="shared" si="9"/>
        <v>1.4482151604293872E-4</v>
      </c>
      <c r="K42" s="36">
        <f t="shared" ca="1" si="10"/>
        <v>-3.9722427380538463E-3</v>
      </c>
      <c r="L42" s="36">
        <f t="shared" ca="1" si="11"/>
        <v>8.0860069816523041E-5</v>
      </c>
      <c r="M42" s="36">
        <f t="shared" ca="1" si="12"/>
        <v>64171767640284.063</v>
      </c>
      <c r="N42" s="36">
        <f t="shared" ca="1" si="13"/>
        <v>35095143540176.383</v>
      </c>
      <c r="O42" s="36">
        <f t="shared" ca="1" si="14"/>
        <v>893840484815.90137</v>
      </c>
      <c r="P42" s="45">
        <f t="shared" ca="1" si="15"/>
        <v>8.9922227405977353E-3</v>
      </c>
    </row>
    <row r="43" spans="1:16" x14ac:dyDescent="0.2">
      <c r="A43" s="104">
        <v>-1562</v>
      </c>
      <c r="B43" s="104">
        <v>2.2421600006055087E-3</v>
      </c>
      <c r="D43" s="92">
        <f t="shared" si="3"/>
        <v>-0.15620000000000001</v>
      </c>
      <c r="E43" s="92">
        <f t="shared" si="4"/>
        <v>2.2421600006055087E-3</v>
      </c>
      <c r="F43" s="36">
        <f t="shared" si="5"/>
        <v>2.439844E-2</v>
      </c>
      <c r="G43" s="36">
        <f t="shared" si="6"/>
        <v>-3.8110363280000003E-3</v>
      </c>
      <c r="H43" s="36">
        <f t="shared" si="7"/>
        <v>5.9528387443360002E-4</v>
      </c>
      <c r="I43" s="36">
        <f t="shared" si="8"/>
        <v>-3.5022539209458045E-4</v>
      </c>
      <c r="J43" s="36">
        <f t="shared" si="9"/>
        <v>5.4705206245173465E-5</v>
      </c>
      <c r="K43" s="36">
        <f t="shared" ca="1" si="10"/>
        <v>-3.9998638796888419E-3</v>
      </c>
      <c r="L43" s="36">
        <f t="shared" ca="1" si="11"/>
        <v>3.8962862122164942E-5</v>
      </c>
      <c r="M43" s="36">
        <f t="shared" ca="1" si="12"/>
        <v>62977808617939.914</v>
      </c>
      <c r="N43" s="36">
        <f t="shared" ca="1" si="13"/>
        <v>34406427081372.98</v>
      </c>
      <c r="O43" s="36">
        <f t="shared" ca="1" si="14"/>
        <v>875744688201.84167</v>
      </c>
      <c r="P43" s="45">
        <f t="shared" ca="1" si="15"/>
        <v>6.2420238802943506E-3</v>
      </c>
    </row>
    <row r="44" spans="1:16" x14ac:dyDescent="0.2">
      <c r="A44" s="104">
        <v>-1561.5</v>
      </c>
      <c r="B44" s="104">
        <v>6.3968200047384016E-3</v>
      </c>
      <c r="D44" s="92">
        <f t="shared" si="3"/>
        <v>-0.15615000000000001</v>
      </c>
      <c r="E44" s="92">
        <f t="shared" si="4"/>
        <v>6.3968200047384016E-3</v>
      </c>
      <c r="F44" s="36">
        <f t="shared" si="5"/>
        <v>2.4382822500000005E-2</v>
      </c>
      <c r="G44" s="36">
        <f t="shared" si="6"/>
        <v>-3.8073777333750012E-3</v>
      </c>
      <c r="H44" s="36">
        <f t="shared" si="7"/>
        <v>5.9452203306650645E-4</v>
      </c>
      <c r="I44" s="36">
        <f t="shared" si="8"/>
        <v>-9.9886344373990139E-4</v>
      </c>
      <c r="J44" s="36">
        <f t="shared" si="9"/>
        <v>1.559725267399856E-4</v>
      </c>
      <c r="K44" s="36">
        <f t="shared" ca="1" si="10"/>
        <v>-3.9999632222301705E-3</v>
      </c>
      <c r="L44" s="36">
        <f t="shared" ca="1" si="11"/>
        <v>1.0809310146857503E-4</v>
      </c>
      <c r="M44" s="36">
        <f t="shared" ca="1" si="12"/>
        <v>62973464761083.781</v>
      </c>
      <c r="N44" s="36">
        <f t="shared" ca="1" si="13"/>
        <v>34403922222439.973</v>
      </c>
      <c r="O44" s="36">
        <f t="shared" ca="1" si="14"/>
        <v>875678888409.0575</v>
      </c>
      <c r="P44" s="45">
        <f t="shared" ca="1" si="15"/>
        <v>1.0396783226968572E-2</v>
      </c>
    </row>
    <row r="45" spans="1:16" x14ac:dyDescent="0.2">
      <c r="A45" s="104">
        <v>-1510</v>
      </c>
      <c r="B45" s="104">
        <v>2.3268000004463829E-3</v>
      </c>
      <c r="D45" s="92">
        <f t="shared" si="3"/>
        <v>-0.151</v>
      </c>
      <c r="E45" s="92">
        <f t="shared" si="4"/>
        <v>2.3268000004463829E-3</v>
      </c>
      <c r="F45" s="36">
        <f t="shared" si="5"/>
        <v>2.2800999999999998E-2</v>
      </c>
      <c r="G45" s="36">
        <f t="shared" si="6"/>
        <v>-3.4429509999999997E-3</v>
      </c>
      <c r="H45" s="36">
        <f t="shared" si="7"/>
        <v>5.1988560099999997E-4</v>
      </c>
      <c r="I45" s="36">
        <f t="shared" si="8"/>
        <v>-3.5134680006740381E-4</v>
      </c>
      <c r="J45" s="36">
        <f t="shared" si="9"/>
        <v>5.3053366810177978E-5</v>
      </c>
      <c r="K45" s="36">
        <f t="shared" ca="1" si="10"/>
        <v>-4.0101238117121168E-3</v>
      </c>
      <c r="L45" s="36">
        <f t="shared" ca="1" si="11"/>
        <v>4.0156603401101409E-5</v>
      </c>
      <c r="M45" s="36">
        <f t="shared" ca="1" si="12"/>
        <v>62527200889851.922</v>
      </c>
      <c r="N45" s="36">
        <f t="shared" ca="1" si="13"/>
        <v>34146619138016.492</v>
      </c>
      <c r="O45" s="36">
        <f t="shared" ca="1" si="14"/>
        <v>868920397321.79956</v>
      </c>
      <c r="P45" s="45">
        <f t="shared" ca="1" si="15"/>
        <v>6.3369238121584997E-3</v>
      </c>
    </row>
    <row r="46" spans="1:16" x14ac:dyDescent="0.2">
      <c r="A46" s="104">
        <v>-1438</v>
      </c>
      <c r="B46" s="104">
        <v>4.5978400012245402E-3</v>
      </c>
      <c r="D46" s="92">
        <f t="shared" si="3"/>
        <v>-0.14380000000000001</v>
      </c>
      <c r="E46" s="92">
        <f t="shared" si="4"/>
        <v>4.5978400012245402E-3</v>
      </c>
      <c r="F46" s="36">
        <f t="shared" si="5"/>
        <v>2.0678440000000003E-2</v>
      </c>
      <c r="G46" s="36">
        <f t="shared" si="6"/>
        <v>-2.9735596720000005E-3</v>
      </c>
      <c r="H46" s="36">
        <f t="shared" si="7"/>
        <v>4.2759788083360012E-4</v>
      </c>
      <c r="I46" s="36">
        <f t="shared" si="8"/>
        <v>-6.6116939217608888E-4</v>
      </c>
      <c r="J46" s="36">
        <f t="shared" si="9"/>
        <v>9.5076158594921588E-5</v>
      </c>
      <c r="K46" s="36">
        <f t="shared" ca="1" si="10"/>
        <v>-4.0240908614923359E-3</v>
      </c>
      <c r="L46" s="36">
        <f t="shared" ca="1" si="11"/>
        <v>7.4337691801469792E-5</v>
      </c>
      <c r="M46" s="36">
        <f t="shared" ca="1" si="12"/>
        <v>61907117697497.445</v>
      </c>
      <c r="N46" s="36">
        <f t="shared" ca="1" si="13"/>
        <v>33789203748430.375</v>
      </c>
      <c r="O46" s="36">
        <f t="shared" ca="1" si="14"/>
        <v>859534172007.57434</v>
      </c>
      <c r="P46" s="45">
        <f t="shared" ca="1" si="15"/>
        <v>8.621930862716877E-3</v>
      </c>
    </row>
    <row r="47" spans="1:16" x14ac:dyDescent="0.2">
      <c r="A47" s="104">
        <v>-1437.5</v>
      </c>
      <c r="B47" s="104">
        <v>6.7524999976740219E-3</v>
      </c>
      <c r="D47" s="92">
        <f t="shared" si="3"/>
        <v>-0.14374999999999999</v>
      </c>
      <c r="E47" s="92">
        <f t="shared" si="4"/>
        <v>6.7524999976740219E-3</v>
      </c>
      <c r="F47" s="36">
        <f t="shared" si="5"/>
        <v>2.0664062499999997E-2</v>
      </c>
      <c r="G47" s="36">
        <f t="shared" si="6"/>
        <v>-2.9704589843749991E-3</v>
      </c>
      <c r="H47" s="36">
        <f t="shared" si="7"/>
        <v>4.2700347900390611E-4</v>
      </c>
      <c r="I47" s="36">
        <f t="shared" si="8"/>
        <v>-9.7067187466564058E-4</v>
      </c>
      <c r="J47" s="36">
        <f t="shared" si="9"/>
        <v>1.3953408198318583E-4</v>
      </c>
      <c r="K47" s="36">
        <f t="shared" ca="1" si="10"/>
        <v>-4.0241868844511051E-3</v>
      </c>
      <c r="L47" s="36">
        <f t="shared" ca="1" si="11"/>
        <v>1.1613698015536779E-4</v>
      </c>
      <c r="M47" s="36">
        <f t="shared" ca="1" si="12"/>
        <v>61902827095273.859</v>
      </c>
      <c r="N47" s="36">
        <f t="shared" ca="1" si="13"/>
        <v>33786731085899.594</v>
      </c>
      <c r="O47" s="36">
        <f t="shared" ca="1" si="14"/>
        <v>859469244126.37134</v>
      </c>
      <c r="P47" s="45">
        <f t="shared" ca="1" si="15"/>
        <v>1.0776686882125127E-2</v>
      </c>
    </row>
    <row r="48" spans="1:16" x14ac:dyDescent="0.2">
      <c r="A48" s="104">
        <v>-1434</v>
      </c>
      <c r="B48" s="104">
        <v>2.8351200016913936E-3</v>
      </c>
      <c r="D48" s="92">
        <f t="shared" si="3"/>
        <v>-0.1434</v>
      </c>
      <c r="E48" s="92">
        <f t="shared" si="4"/>
        <v>2.8351200016913936E-3</v>
      </c>
      <c r="F48" s="36">
        <f t="shared" si="5"/>
        <v>2.0563560000000002E-2</v>
      </c>
      <c r="G48" s="36">
        <f t="shared" si="6"/>
        <v>-2.9488145040000003E-3</v>
      </c>
      <c r="H48" s="36">
        <f t="shared" si="7"/>
        <v>4.2285999987360008E-4</v>
      </c>
      <c r="I48" s="36">
        <f t="shared" si="8"/>
        <v>-4.0655620824254585E-4</v>
      </c>
      <c r="J48" s="36">
        <f t="shared" si="9"/>
        <v>5.8300160261981075E-5</v>
      </c>
      <c r="K48" s="36">
        <f t="shared" ca="1" si="10"/>
        <v>-4.0248586703709108E-3</v>
      </c>
      <c r="L48" s="36">
        <f t="shared" ca="1" si="11"/>
        <v>4.7059307381149699E-5</v>
      </c>
      <c r="M48" s="36">
        <f t="shared" ca="1" si="12"/>
        <v>61872798868287.867</v>
      </c>
      <c r="N48" s="36">
        <f t="shared" ca="1" si="13"/>
        <v>33769426068149.527</v>
      </c>
      <c r="O48" s="36">
        <f t="shared" ca="1" si="14"/>
        <v>859014846978.15259</v>
      </c>
      <c r="P48" s="45">
        <f t="shared" ca="1" si="15"/>
        <v>6.8599786720623043E-3</v>
      </c>
    </row>
    <row r="49" spans="1:16" x14ac:dyDescent="0.2">
      <c r="A49" s="104">
        <v>-1429</v>
      </c>
      <c r="B49" s="104">
        <v>5.3817200023331679E-3</v>
      </c>
      <c r="D49" s="92">
        <f t="shared" si="3"/>
        <v>-0.1429</v>
      </c>
      <c r="E49" s="92">
        <f t="shared" si="4"/>
        <v>5.3817200023331679E-3</v>
      </c>
      <c r="F49" s="36">
        <f t="shared" si="5"/>
        <v>2.042041E-2</v>
      </c>
      <c r="G49" s="36">
        <f t="shared" si="6"/>
        <v>-2.9180765890000002E-3</v>
      </c>
      <c r="H49" s="36">
        <f t="shared" si="7"/>
        <v>4.169931445681E-4</v>
      </c>
      <c r="I49" s="36">
        <f t="shared" si="8"/>
        <v>-7.6904778833340964E-4</v>
      </c>
      <c r="J49" s="36">
        <f t="shared" si="9"/>
        <v>1.0989692895284423E-4</v>
      </c>
      <c r="K49" s="36">
        <f t="shared" ca="1" si="10"/>
        <v>-4.0258172267819093E-3</v>
      </c>
      <c r="L49" s="36">
        <f t="shared" ca="1" si="11"/>
        <v>8.8501756717186198E-5</v>
      </c>
      <c r="M49" s="36">
        <f t="shared" ca="1" si="12"/>
        <v>61829919577323.086</v>
      </c>
      <c r="N49" s="36">
        <f t="shared" ca="1" si="13"/>
        <v>33744715601228.48</v>
      </c>
      <c r="O49" s="36">
        <f t="shared" ca="1" si="14"/>
        <v>858366005695.71826</v>
      </c>
      <c r="P49" s="45">
        <f t="shared" ca="1" si="15"/>
        <v>9.4075372291150781E-3</v>
      </c>
    </row>
    <row r="50" spans="1:16" x14ac:dyDescent="0.2">
      <c r="A50" s="104">
        <v>-1425</v>
      </c>
      <c r="B50" s="104">
        <v>5.6190000032074749E-3</v>
      </c>
      <c r="D50" s="92">
        <f t="shared" si="3"/>
        <v>-0.14249999999999999</v>
      </c>
      <c r="E50" s="92">
        <f t="shared" si="4"/>
        <v>5.6190000032074749E-3</v>
      </c>
      <c r="F50" s="36">
        <f t="shared" si="5"/>
        <v>2.0306249999999998E-2</v>
      </c>
      <c r="G50" s="36">
        <f t="shared" si="6"/>
        <v>-2.8936406249999995E-3</v>
      </c>
      <c r="H50" s="36">
        <f t="shared" si="7"/>
        <v>4.1234378906249993E-4</v>
      </c>
      <c r="I50" s="36">
        <f t="shared" si="8"/>
        <v>-8.0070750045706511E-4</v>
      </c>
      <c r="J50" s="36">
        <f t="shared" si="9"/>
        <v>1.1410081881513177E-4</v>
      </c>
      <c r="K50" s="36">
        <f t="shared" ca="1" si="10"/>
        <v>-4.0265831081609336E-3</v>
      </c>
      <c r="L50" s="36">
        <f t="shared" ca="1" si="11"/>
        <v>9.3037273558315469E-5</v>
      </c>
      <c r="M50" s="36">
        <f t="shared" ca="1" si="12"/>
        <v>61795631536759.664</v>
      </c>
      <c r="N50" s="36">
        <f t="shared" ca="1" si="13"/>
        <v>33724956531777.195</v>
      </c>
      <c r="O50" s="36">
        <f t="shared" ca="1" si="14"/>
        <v>857847184599.11401</v>
      </c>
      <c r="P50" s="45">
        <f t="shared" ca="1" si="15"/>
        <v>9.6455831113684085E-3</v>
      </c>
    </row>
    <row r="51" spans="1:16" x14ac:dyDescent="0.2">
      <c r="A51" s="104">
        <v>-260.5</v>
      </c>
      <c r="B51" s="104">
        <v>1.8221399950562045E-3</v>
      </c>
      <c r="D51" s="92">
        <f t="shared" si="3"/>
        <v>-2.605E-2</v>
      </c>
      <c r="E51" s="92">
        <f t="shared" si="4"/>
        <v>1.8221399950562045E-3</v>
      </c>
      <c r="F51" s="36">
        <f t="shared" si="5"/>
        <v>6.786025E-4</v>
      </c>
      <c r="G51" s="36">
        <f t="shared" si="6"/>
        <v>-1.7677595125000001E-5</v>
      </c>
      <c r="H51" s="36">
        <f t="shared" si="7"/>
        <v>4.6050135300625E-7</v>
      </c>
      <c r="I51" s="36">
        <f t="shared" si="8"/>
        <v>-4.7466746871214128E-5</v>
      </c>
      <c r="J51" s="36">
        <f t="shared" si="9"/>
        <v>1.236508755995128E-6</v>
      </c>
      <c r="K51" s="36">
        <f t="shared" ca="1" si="10"/>
        <v>-4.2131227716316298E-3</v>
      </c>
      <c r="L51" s="36">
        <f t="shared" ca="1" si="11"/>
        <v>3.6424396662968492E-5</v>
      </c>
      <c r="M51" s="36">
        <f t="shared" ca="1" si="12"/>
        <v>52381015179424.07</v>
      </c>
      <c r="N51" s="36">
        <f t="shared" ca="1" si="13"/>
        <v>28315284023473.578</v>
      </c>
      <c r="O51" s="36">
        <f t="shared" ca="1" si="14"/>
        <v>716077220668.35095</v>
      </c>
      <c r="P51" s="45">
        <f t="shared" ca="1" si="15"/>
        <v>6.0352627666878343E-3</v>
      </c>
    </row>
    <row r="52" spans="1:16" x14ac:dyDescent="0.2">
      <c r="A52" s="104">
        <v>-29</v>
      </c>
      <c r="B52" s="104">
        <v>5.2971999684814364E-4</v>
      </c>
      <c r="D52" s="92">
        <f t="shared" si="3"/>
        <v>-2.8999999999999998E-3</v>
      </c>
      <c r="E52" s="92">
        <f t="shared" si="4"/>
        <v>5.2971999684814364E-4</v>
      </c>
      <c r="F52" s="36">
        <f t="shared" si="5"/>
        <v>8.4099999999999991E-6</v>
      </c>
      <c r="G52" s="36">
        <f t="shared" si="6"/>
        <v>-2.4388999999999994E-8</v>
      </c>
      <c r="H52" s="36">
        <f t="shared" si="7"/>
        <v>7.0728099999999987E-11</v>
      </c>
      <c r="I52" s="36">
        <f t="shared" si="8"/>
        <v>-1.5361879908596165E-6</v>
      </c>
      <c r="J52" s="36">
        <f t="shared" si="9"/>
        <v>4.454945173492888E-9</v>
      </c>
      <c r="K52" s="36">
        <f t="shared" ca="1" si="10"/>
        <v>-4.2415548049631116E-3</v>
      </c>
      <c r="L52" s="36">
        <f t="shared" ca="1" si="11"/>
        <v>2.2765063234399033E-5</v>
      </c>
      <c r="M52" s="36">
        <f t="shared" ca="1" si="12"/>
        <v>50640182181038.945</v>
      </c>
      <c r="N52" s="36">
        <f t="shared" ca="1" si="13"/>
        <v>27318724153112.941</v>
      </c>
      <c r="O52" s="36">
        <f t="shared" ca="1" si="14"/>
        <v>690025578242.25854</v>
      </c>
      <c r="P52" s="45">
        <f t="shared" ca="1" si="15"/>
        <v>4.7712748018112552E-3</v>
      </c>
    </row>
    <row r="53" spans="1:16" x14ac:dyDescent="0.2">
      <c r="A53" s="104">
        <v>0</v>
      </c>
      <c r="B53" s="104">
        <v>-8.0000000161817297E-4</v>
      </c>
      <c r="D53" s="92">
        <f t="shared" si="3"/>
        <v>0</v>
      </c>
      <c r="E53" s="92">
        <f t="shared" si="4"/>
        <v>-8.0000000161817297E-4</v>
      </c>
      <c r="F53" s="36">
        <f t="shared" si="5"/>
        <v>0</v>
      </c>
      <c r="G53" s="36">
        <f t="shared" si="6"/>
        <v>0</v>
      </c>
      <c r="H53" s="36">
        <f t="shared" si="7"/>
        <v>0</v>
      </c>
      <c r="I53" s="36">
        <f t="shared" si="8"/>
        <v>0</v>
      </c>
      <c r="J53" s="36">
        <f t="shared" si="9"/>
        <v>0</v>
      </c>
      <c r="K53" s="36">
        <f t="shared" ca="1" si="10"/>
        <v>-4.2449142449511642E-3</v>
      </c>
      <c r="L53" s="36">
        <f t="shared" ca="1" si="11"/>
        <v>1.1867434143918515E-5</v>
      </c>
      <c r="M53" s="36">
        <f t="shared" ca="1" si="12"/>
        <v>50425070664090.57</v>
      </c>
      <c r="N53" s="36">
        <f t="shared" ca="1" si="13"/>
        <v>27195669577993.309</v>
      </c>
      <c r="O53" s="36">
        <f t="shared" ca="1" si="14"/>
        <v>686810275022.33447</v>
      </c>
      <c r="P53" s="45">
        <f t="shared" ca="1" si="15"/>
        <v>3.4449142433329912E-3</v>
      </c>
    </row>
    <row r="54" spans="1:16" x14ac:dyDescent="0.2">
      <c r="A54" s="104">
        <v>0</v>
      </c>
      <c r="B54" s="104">
        <v>0</v>
      </c>
      <c r="D54" s="92">
        <f t="shared" si="3"/>
        <v>0</v>
      </c>
      <c r="E54" s="92">
        <f t="shared" si="4"/>
        <v>0</v>
      </c>
      <c r="F54" s="36">
        <f t="shared" si="5"/>
        <v>0</v>
      </c>
      <c r="G54" s="36">
        <f t="shared" si="6"/>
        <v>0</v>
      </c>
      <c r="H54" s="36">
        <f t="shared" si="7"/>
        <v>0</v>
      </c>
      <c r="I54" s="36">
        <f t="shared" si="8"/>
        <v>0</v>
      </c>
      <c r="J54" s="36">
        <f t="shared" si="9"/>
        <v>0</v>
      </c>
      <c r="K54" s="36">
        <f t="shared" ca="1" si="10"/>
        <v>-4.2449142449511642E-3</v>
      </c>
      <c r="L54" s="36">
        <f t="shared" ca="1" si="11"/>
        <v>1.8019296946989311E-5</v>
      </c>
      <c r="M54" s="36">
        <f t="shared" ca="1" si="12"/>
        <v>50425070664090.57</v>
      </c>
      <c r="N54" s="36">
        <f t="shared" ca="1" si="13"/>
        <v>27195669577993.309</v>
      </c>
      <c r="O54" s="36">
        <f t="shared" ca="1" si="14"/>
        <v>686810275022.33447</v>
      </c>
      <c r="P54" s="45">
        <f t="shared" ca="1" si="15"/>
        <v>4.2449142449511642E-3</v>
      </c>
    </row>
    <row r="55" spans="1:16" x14ac:dyDescent="0.2">
      <c r="A55" s="104">
        <v>13.5</v>
      </c>
      <c r="B55" s="104">
        <v>-1.4241799945011735E-3</v>
      </c>
      <c r="D55" s="92">
        <f t="shared" si="3"/>
        <v>1.3500000000000001E-3</v>
      </c>
      <c r="E55" s="92">
        <f t="shared" si="4"/>
        <v>-1.4241799945011735E-3</v>
      </c>
      <c r="F55" s="36">
        <f t="shared" si="5"/>
        <v>1.8225000000000001E-6</v>
      </c>
      <c r="G55" s="36">
        <f t="shared" si="6"/>
        <v>2.4603750000000002E-9</v>
      </c>
      <c r="H55" s="36">
        <f t="shared" si="7"/>
        <v>3.3215062500000003E-12</v>
      </c>
      <c r="I55" s="36">
        <f t="shared" si="8"/>
        <v>-1.9226429925765843E-6</v>
      </c>
      <c r="J55" s="36">
        <f t="shared" si="9"/>
        <v>-2.595568039978389E-9</v>
      </c>
      <c r="K55" s="36">
        <f t="shared" ca="1" si="10"/>
        <v>-4.2464627624249351E-3</v>
      </c>
      <c r="L55" s="36">
        <f t="shared" ca="1" si="11"/>
        <v>7.96528002211941E-6</v>
      </c>
      <c r="M55" s="36">
        <f t="shared" ca="1" si="12"/>
        <v>50325156185806.086</v>
      </c>
      <c r="N55" s="36">
        <f t="shared" ca="1" si="13"/>
        <v>27138520223081.133</v>
      </c>
      <c r="O55" s="36">
        <f t="shared" ca="1" si="14"/>
        <v>685317131726.53638</v>
      </c>
      <c r="P55" s="45">
        <f t="shared" ca="1" si="15"/>
        <v>2.8222827679237616E-3</v>
      </c>
    </row>
    <row r="56" spans="1:16" x14ac:dyDescent="0.2">
      <c r="A56" s="104">
        <v>22</v>
      </c>
      <c r="B56" s="104">
        <v>-1.794960000552237E-3</v>
      </c>
      <c r="D56" s="92">
        <f t="shared" si="3"/>
        <v>2.2000000000000001E-3</v>
      </c>
      <c r="E56" s="92">
        <f t="shared" si="4"/>
        <v>-1.794960000552237E-3</v>
      </c>
      <c r="F56" s="36">
        <f t="shared" si="5"/>
        <v>4.8400000000000002E-6</v>
      </c>
      <c r="G56" s="36">
        <f t="shared" si="6"/>
        <v>1.0648E-8</v>
      </c>
      <c r="H56" s="36">
        <f t="shared" si="7"/>
        <v>2.3425600000000003E-11</v>
      </c>
      <c r="I56" s="36">
        <f t="shared" si="8"/>
        <v>-3.9489120012149213E-6</v>
      </c>
      <c r="J56" s="36">
        <f t="shared" si="9"/>
        <v>-8.6876064026728274E-9</v>
      </c>
      <c r="K56" s="36">
        <f t="shared" ca="1" si="10"/>
        <v>-4.247432748763753E-3</v>
      </c>
      <c r="L56" s="36">
        <f t="shared" ca="1" si="11"/>
        <v>6.0146225807201459E-6</v>
      </c>
      <c r="M56" s="36">
        <f t="shared" ca="1" si="12"/>
        <v>50262319878038.508</v>
      </c>
      <c r="N56" s="36">
        <f t="shared" ca="1" si="13"/>
        <v>27102581137090.512</v>
      </c>
      <c r="O56" s="36">
        <f t="shared" ca="1" si="14"/>
        <v>684378188023.50415</v>
      </c>
      <c r="P56" s="45">
        <f t="shared" ca="1" si="15"/>
        <v>2.452472748211516E-3</v>
      </c>
    </row>
    <row r="57" spans="1:16" x14ac:dyDescent="0.2">
      <c r="A57" s="104">
        <v>26.5</v>
      </c>
      <c r="B57" s="104">
        <v>-2.0030199957545847E-3</v>
      </c>
      <c r="D57" s="92">
        <f t="shared" si="3"/>
        <v>2.65E-3</v>
      </c>
      <c r="E57" s="92">
        <f t="shared" si="4"/>
        <v>-2.0030199957545847E-3</v>
      </c>
      <c r="F57" s="36">
        <f t="shared" si="5"/>
        <v>7.0225000000000001E-6</v>
      </c>
      <c r="G57" s="36">
        <f t="shared" si="6"/>
        <v>1.8609624999999999E-8</v>
      </c>
      <c r="H57" s="36">
        <f t="shared" si="7"/>
        <v>4.931550625E-11</v>
      </c>
      <c r="I57" s="36">
        <f t="shared" si="8"/>
        <v>-5.3080029887496497E-6</v>
      </c>
      <c r="J57" s="36">
        <f t="shared" si="9"/>
        <v>-1.4066207920186572E-8</v>
      </c>
      <c r="K57" s="36">
        <f t="shared" ca="1" si="10"/>
        <v>-4.2479447048497428E-3</v>
      </c>
      <c r="L57" s="36">
        <f t="shared" ca="1" si="11"/>
        <v>5.0396869495059804E-6</v>
      </c>
      <c r="M57" s="36">
        <f t="shared" ca="1" si="12"/>
        <v>50229076360955.875</v>
      </c>
      <c r="N57" s="36">
        <f t="shared" ca="1" si="13"/>
        <v>27083568268768.734</v>
      </c>
      <c r="O57" s="36">
        <f t="shared" ca="1" si="14"/>
        <v>683881470203.86743</v>
      </c>
      <c r="P57" s="45">
        <f t="shared" ca="1" si="15"/>
        <v>2.2449247090951582E-3</v>
      </c>
    </row>
    <row r="58" spans="1:16" x14ac:dyDescent="0.2">
      <c r="A58" s="104">
        <v>124</v>
      </c>
      <c r="B58" s="104">
        <v>3.7556800016318448E-3</v>
      </c>
      <c r="D58" s="92">
        <f t="shared" si="3"/>
        <v>1.24E-2</v>
      </c>
      <c r="E58" s="92">
        <f t="shared" si="4"/>
        <v>3.7556800016318448E-3</v>
      </c>
      <c r="F58" s="36">
        <f t="shared" si="5"/>
        <v>1.5375999999999999E-4</v>
      </c>
      <c r="G58" s="36">
        <f t="shared" si="6"/>
        <v>1.9066239999999999E-6</v>
      </c>
      <c r="H58" s="36">
        <f t="shared" si="7"/>
        <v>2.3642137599999998E-8</v>
      </c>
      <c r="I58" s="36">
        <f t="shared" si="8"/>
        <v>4.6570432020234877E-5</v>
      </c>
      <c r="J58" s="36">
        <f t="shared" si="9"/>
        <v>5.774733570509125E-7</v>
      </c>
      <c r="K58" s="36">
        <f t="shared" ca="1" si="10"/>
        <v>-4.2587708508373704E-3</v>
      </c>
      <c r="L58" s="36">
        <f t="shared" ca="1" si="11"/>
        <v>6.4231422466644542E-5</v>
      </c>
      <c r="M58" s="36">
        <f t="shared" ca="1" si="12"/>
        <v>49512660467845.617</v>
      </c>
      <c r="N58" s="36">
        <f t="shared" ca="1" si="13"/>
        <v>26673946960274.043</v>
      </c>
      <c r="O58" s="36">
        <f t="shared" ca="1" si="14"/>
        <v>673181988955.0116</v>
      </c>
      <c r="P58" s="45">
        <f t="shared" ca="1" si="15"/>
        <v>8.0144508524692161E-3</v>
      </c>
    </row>
    <row r="59" spans="1:16" x14ac:dyDescent="0.2">
      <c r="A59" s="104">
        <v>124.5</v>
      </c>
      <c r="B59" s="104">
        <v>-8.965999586507678E-5</v>
      </c>
      <c r="D59" s="92">
        <f t="shared" si="3"/>
        <v>1.2449999999999999E-2</v>
      </c>
      <c r="E59" s="92">
        <f t="shared" si="4"/>
        <v>-8.965999586507678E-5</v>
      </c>
      <c r="F59" s="36">
        <f t="shared" si="5"/>
        <v>1.5500249999999999E-4</v>
      </c>
      <c r="G59" s="36">
        <f t="shared" si="6"/>
        <v>1.9297811249999998E-6</v>
      </c>
      <c r="H59" s="36">
        <f t="shared" si="7"/>
        <v>2.4025775006249995E-8</v>
      </c>
      <c r="I59" s="36">
        <f t="shared" si="8"/>
        <v>-1.1162669485202059E-6</v>
      </c>
      <c r="J59" s="36">
        <f t="shared" si="9"/>
        <v>-1.3897523509076562E-8</v>
      </c>
      <c r="K59" s="36">
        <f t="shared" ca="1" si="10"/>
        <v>-4.2588250577642152E-3</v>
      </c>
      <c r="L59" s="36">
        <f t="shared" ca="1" si="11"/>
        <v>1.7381937313360447E-5</v>
      </c>
      <c r="M59" s="36">
        <f t="shared" ca="1" si="12"/>
        <v>49509005517009.672</v>
      </c>
      <c r="N59" s="36">
        <f t="shared" ca="1" si="13"/>
        <v>26671857762422.891</v>
      </c>
      <c r="O59" s="36">
        <f t="shared" ca="1" si="14"/>
        <v>673127428180.74731</v>
      </c>
      <c r="P59" s="45">
        <f t="shared" ca="1" si="15"/>
        <v>4.1691650618991384E-3</v>
      </c>
    </row>
    <row r="60" spans="1:16" x14ac:dyDescent="0.2">
      <c r="A60" s="104">
        <v>132.5</v>
      </c>
      <c r="B60" s="104">
        <v>-3.61509999493137E-3</v>
      </c>
      <c r="D60" s="92">
        <f t="shared" si="3"/>
        <v>1.325E-2</v>
      </c>
      <c r="E60" s="92">
        <f t="shared" si="4"/>
        <v>-3.61509999493137E-3</v>
      </c>
      <c r="F60" s="36">
        <f t="shared" si="5"/>
        <v>1.7556249999999999E-4</v>
      </c>
      <c r="G60" s="36">
        <f t="shared" si="6"/>
        <v>2.3262031249999996E-6</v>
      </c>
      <c r="H60" s="36">
        <f t="shared" si="7"/>
        <v>3.0822191406249999E-8</v>
      </c>
      <c r="I60" s="36">
        <f t="shared" si="8"/>
        <v>-4.7900074932840652E-5</v>
      </c>
      <c r="J60" s="36">
        <f t="shared" si="9"/>
        <v>-6.3467599286013865E-7</v>
      </c>
      <c r="K60" s="36">
        <f t="shared" ca="1" si="10"/>
        <v>-4.2596905481774878E-3</v>
      </c>
      <c r="L60" s="36">
        <f t="shared" ca="1" si="11"/>
        <v>4.1549698133413617E-7</v>
      </c>
      <c r="M60" s="36">
        <f t="shared" ca="1" si="12"/>
        <v>49450552576712.922</v>
      </c>
      <c r="N60" s="36">
        <f t="shared" ca="1" si="13"/>
        <v>26638446411883.883</v>
      </c>
      <c r="O60" s="36">
        <f t="shared" ca="1" si="14"/>
        <v>672254882635.97107</v>
      </c>
      <c r="P60" s="45">
        <f t="shared" ca="1" si="15"/>
        <v>6.4459055324611776E-4</v>
      </c>
    </row>
    <row r="61" spans="1:16" x14ac:dyDescent="0.2">
      <c r="A61" s="104">
        <v>133</v>
      </c>
      <c r="B61" s="104">
        <v>-2.4604400023235939E-3</v>
      </c>
      <c r="D61" s="92">
        <f t="shared" si="3"/>
        <v>1.3299999999999999E-2</v>
      </c>
      <c r="E61" s="92">
        <f t="shared" si="4"/>
        <v>-2.4604400023235939E-3</v>
      </c>
      <c r="F61" s="36">
        <f t="shared" si="5"/>
        <v>1.7689E-4</v>
      </c>
      <c r="G61" s="36">
        <f t="shared" si="6"/>
        <v>2.3526369999999997E-6</v>
      </c>
      <c r="H61" s="36">
        <f t="shared" si="7"/>
        <v>3.1290072099999996E-8</v>
      </c>
      <c r="I61" s="36">
        <f t="shared" si="8"/>
        <v>-3.2723852030903796E-5</v>
      </c>
      <c r="J61" s="36">
        <f t="shared" si="9"/>
        <v>-4.3522723201102046E-7</v>
      </c>
      <c r="K61" s="36">
        <f t="shared" ca="1" si="10"/>
        <v>-4.2597445275523024E-3</v>
      </c>
      <c r="L61" s="36">
        <f t="shared" ca="1" si="11"/>
        <v>3.237496774508508E-6</v>
      </c>
      <c r="M61" s="36">
        <f t="shared" ca="1" si="12"/>
        <v>49446900909682.508</v>
      </c>
      <c r="N61" s="36">
        <f t="shared" ca="1" si="13"/>
        <v>26636359190711.023</v>
      </c>
      <c r="O61" s="36">
        <f t="shared" ca="1" si="14"/>
        <v>672200375211.38477</v>
      </c>
      <c r="P61" s="45">
        <f t="shared" ca="1" si="15"/>
        <v>1.7993045252287084E-3</v>
      </c>
    </row>
    <row r="62" spans="1:16" x14ac:dyDescent="0.2">
      <c r="A62" s="104">
        <v>1326.5</v>
      </c>
      <c r="B62" s="104">
        <v>7.1297999966191128E-4</v>
      </c>
      <c r="D62" s="92">
        <f t="shared" si="3"/>
        <v>0.13264999999999999</v>
      </c>
      <c r="E62" s="92">
        <f t="shared" si="4"/>
        <v>7.1297999966191128E-4</v>
      </c>
      <c r="F62" s="36">
        <f t="shared" si="5"/>
        <v>1.7596022499999999E-2</v>
      </c>
      <c r="G62" s="36">
        <f t="shared" si="6"/>
        <v>2.3341123846249996E-3</v>
      </c>
      <c r="H62" s="36">
        <f t="shared" si="7"/>
        <v>3.0962000782050621E-4</v>
      </c>
      <c r="I62" s="36">
        <f t="shared" si="8"/>
        <v>9.457679695515253E-5</v>
      </c>
      <c r="J62" s="36">
        <f t="shared" si="9"/>
        <v>1.2545612116100982E-5</v>
      </c>
      <c r="K62" s="36">
        <f t="shared" ca="1" si="10"/>
        <v>-4.3504438225596938E-3</v>
      </c>
      <c r="L62" s="36">
        <f t="shared" ca="1" si="11"/>
        <v>2.5638260803441249E-5</v>
      </c>
      <c r="M62" s="36">
        <f t="shared" ca="1" si="12"/>
        <v>41266248126892.414</v>
      </c>
      <c r="N62" s="36">
        <f t="shared" ca="1" si="13"/>
        <v>21976359477062.004</v>
      </c>
      <c r="O62" s="36">
        <f t="shared" ca="1" si="14"/>
        <v>550779335699.52563</v>
      </c>
      <c r="P62" s="45">
        <f t="shared" ca="1" si="15"/>
        <v>5.0634238222216051E-3</v>
      </c>
    </row>
    <row r="63" spans="1:16" x14ac:dyDescent="0.2">
      <c r="A63" s="104">
        <v>1330.5</v>
      </c>
      <c r="B63" s="104">
        <v>9.5026000053621829E-4</v>
      </c>
      <c r="D63" s="92">
        <f t="shared" si="3"/>
        <v>0.13305</v>
      </c>
      <c r="E63" s="92">
        <f t="shared" si="4"/>
        <v>9.5026000053621829E-4</v>
      </c>
      <c r="F63" s="36">
        <f t="shared" si="5"/>
        <v>1.7702302499999999E-2</v>
      </c>
      <c r="G63" s="36">
        <f t="shared" si="6"/>
        <v>2.3552913476249998E-3</v>
      </c>
      <c r="H63" s="36">
        <f t="shared" si="7"/>
        <v>3.1337151380150623E-4</v>
      </c>
      <c r="I63" s="36">
        <f t="shared" si="8"/>
        <v>1.2643209307134384E-4</v>
      </c>
      <c r="J63" s="36">
        <f t="shared" si="9"/>
        <v>1.6821789983142298E-5</v>
      </c>
      <c r="K63" s="36">
        <f t="shared" ca="1" si="10"/>
        <v>-4.3506195678262062E-3</v>
      </c>
      <c r="L63" s="36">
        <f t="shared" ca="1" si="11"/>
        <v>2.8099324198282203E-5</v>
      </c>
      <c r="M63" s="36">
        <f t="shared" ca="1" si="12"/>
        <v>41240583571995.344</v>
      </c>
      <c r="N63" s="36">
        <f t="shared" ca="1" si="13"/>
        <v>21961794169262.211</v>
      </c>
      <c r="O63" s="36">
        <f t="shared" ca="1" si="14"/>
        <v>550400752852.33008</v>
      </c>
      <c r="P63" s="45">
        <f t="shared" ca="1" si="15"/>
        <v>5.3008795683624245E-3</v>
      </c>
    </row>
    <row r="64" spans="1:16" x14ac:dyDescent="0.2">
      <c r="A64" s="104">
        <v>1442</v>
      </c>
      <c r="B64" s="104">
        <v>4.4394400028977543E-3</v>
      </c>
      <c r="D64" s="92">
        <f t="shared" si="3"/>
        <v>0.14419999999999999</v>
      </c>
      <c r="E64" s="92">
        <f t="shared" si="4"/>
        <v>4.4394400028977543E-3</v>
      </c>
      <c r="F64" s="36">
        <f t="shared" si="5"/>
        <v>2.0793639999999999E-2</v>
      </c>
      <c r="G64" s="36">
        <f t="shared" si="6"/>
        <v>2.9984428879999995E-3</v>
      </c>
      <c r="H64" s="36">
        <f t="shared" si="7"/>
        <v>4.3237546444959996E-4</v>
      </c>
      <c r="I64" s="36">
        <f t="shared" si="8"/>
        <v>6.4016724841785614E-4</v>
      </c>
      <c r="J64" s="36">
        <f t="shared" si="9"/>
        <v>9.2312117221854856E-5</v>
      </c>
      <c r="K64" s="36">
        <f t="shared" ca="1" si="10"/>
        <v>-4.3551737057261532E-3</v>
      </c>
      <c r="L64" s="36">
        <f t="shared" ca="1" si="11"/>
        <v>7.7345230283915566E-5</v>
      </c>
      <c r="M64" s="36">
        <f t="shared" ca="1" si="12"/>
        <v>40529755813251.992</v>
      </c>
      <c r="N64" s="36">
        <f t="shared" ca="1" si="13"/>
        <v>21558527988807.223</v>
      </c>
      <c r="O64" s="36">
        <f t="shared" ca="1" si="14"/>
        <v>539921543544.30829</v>
      </c>
      <c r="P64" s="45">
        <f t="shared" ca="1" si="15"/>
        <v>8.7946137086239076E-3</v>
      </c>
    </row>
    <row r="65" spans="1:20" x14ac:dyDescent="0.2">
      <c r="A65" s="104">
        <v>1562.5</v>
      </c>
      <c r="B65" s="104">
        <v>-5.8749999880092219E-4</v>
      </c>
      <c r="D65" s="92">
        <f t="shared" si="3"/>
        <v>0.15625</v>
      </c>
      <c r="E65" s="92">
        <f t="shared" si="4"/>
        <v>-5.8749999880092219E-4</v>
      </c>
      <c r="F65" s="36">
        <f t="shared" si="5"/>
        <v>2.44140625E-2</v>
      </c>
      <c r="G65" s="36">
        <f t="shared" si="6"/>
        <v>3.814697265625E-3</v>
      </c>
      <c r="H65" s="36">
        <f t="shared" si="7"/>
        <v>5.9604644775390625E-4</v>
      </c>
      <c r="I65" s="36">
        <f t="shared" si="8"/>
        <v>-9.1796874812644091E-5</v>
      </c>
      <c r="J65" s="36">
        <f t="shared" si="9"/>
        <v>-1.4343261689475639E-5</v>
      </c>
      <c r="K65" s="36">
        <f t="shared" ca="1" si="10"/>
        <v>-4.3593470369586787E-3</v>
      </c>
      <c r="L65" s="36">
        <f t="shared" ca="1" si="11"/>
        <v>1.4226830079259441E-5</v>
      </c>
      <c r="M65" s="36">
        <f t="shared" ca="1" si="12"/>
        <v>39771421589249.922</v>
      </c>
      <c r="N65" s="36">
        <f t="shared" ca="1" si="13"/>
        <v>21128628869713.566</v>
      </c>
      <c r="O65" s="36">
        <f t="shared" ca="1" si="14"/>
        <v>528755707260.02673</v>
      </c>
      <c r="P65" s="45">
        <f t="shared" ca="1" si="15"/>
        <v>3.7718470381577565E-3</v>
      </c>
    </row>
    <row r="66" spans="1:20" x14ac:dyDescent="0.2">
      <c r="A66" s="104">
        <v>1574.5</v>
      </c>
      <c r="B66" s="104">
        <v>-2.5756599934538826E-3</v>
      </c>
      <c r="D66" s="92">
        <f t="shared" si="3"/>
        <v>0.15745000000000001</v>
      </c>
      <c r="E66" s="92">
        <f t="shared" si="4"/>
        <v>-2.5756599934538826E-3</v>
      </c>
      <c r="F66" s="36">
        <f t="shared" si="5"/>
        <v>2.4790502500000002E-2</v>
      </c>
      <c r="G66" s="36">
        <f t="shared" si="6"/>
        <v>3.9032646186250007E-3</v>
      </c>
      <c r="H66" s="36">
        <f t="shared" si="7"/>
        <v>6.1456901420250639E-4</v>
      </c>
      <c r="I66" s="36">
        <f t="shared" si="8"/>
        <v>-4.0553766596931385E-4</v>
      </c>
      <c r="J66" s="36">
        <f t="shared" si="9"/>
        <v>-6.3851905506868471E-5</v>
      </c>
      <c r="K66" s="36">
        <f t="shared" ca="1" si="10"/>
        <v>-4.359720072794138E-3</v>
      </c>
      <c r="L66" s="36">
        <f t="shared" ca="1" si="11"/>
        <v>3.1828703666955584E-6</v>
      </c>
      <c r="M66" s="36">
        <f t="shared" ca="1" si="12"/>
        <v>39696460976262.063</v>
      </c>
      <c r="N66" s="36">
        <f t="shared" ca="1" si="13"/>
        <v>21086151906126.738</v>
      </c>
      <c r="O66" s="36">
        <f t="shared" ca="1" si="14"/>
        <v>527652757215.20959</v>
      </c>
      <c r="P66" s="45">
        <f t="shared" ca="1" si="15"/>
        <v>1.7840600793402554E-3</v>
      </c>
    </row>
    <row r="67" spans="1:20" x14ac:dyDescent="0.2">
      <c r="A67" s="104">
        <v>1596.5</v>
      </c>
      <c r="B67" s="104">
        <v>-6.7062000016449019E-4</v>
      </c>
      <c r="D67" s="92">
        <f t="shared" si="3"/>
        <v>0.15964999999999999</v>
      </c>
      <c r="E67" s="92">
        <f t="shared" si="4"/>
        <v>-6.7062000016449019E-4</v>
      </c>
      <c r="F67" s="36">
        <f t="shared" si="5"/>
        <v>2.5488122499999995E-2</v>
      </c>
      <c r="G67" s="36">
        <f t="shared" si="6"/>
        <v>4.0691787571249987E-3</v>
      </c>
      <c r="H67" s="36">
        <f t="shared" si="7"/>
        <v>6.4964438857500594E-4</v>
      </c>
      <c r="I67" s="36">
        <f t="shared" si="8"/>
        <v>-1.0706448302626085E-4</v>
      </c>
      <c r="J67" s="36">
        <f t="shared" si="9"/>
        <v>-1.7092844715142545E-5</v>
      </c>
      <c r="K67" s="36">
        <f t="shared" ca="1" si="10"/>
        <v>-4.3603839472471442E-3</v>
      </c>
      <c r="L67" s="36">
        <f t="shared" ca="1" si="11"/>
        <v>1.3614357985190967E-5</v>
      </c>
      <c r="M67" s="36">
        <f t="shared" ca="1" si="12"/>
        <v>39559294811128.422</v>
      </c>
      <c r="N67" s="36">
        <f t="shared" ca="1" si="13"/>
        <v>21008434271513.867</v>
      </c>
      <c r="O67" s="36">
        <f t="shared" ca="1" si="14"/>
        <v>525634899764.05768</v>
      </c>
      <c r="P67" s="45">
        <f t="shared" ca="1" si="15"/>
        <v>3.689763947082654E-3</v>
      </c>
    </row>
    <row r="68" spans="1:20" x14ac:dyDescent="0.2">
      <c r="A68" s="104">
        <v>1605</v>
      </c>
      <c r="B68" s="104">
        <v>-8.1414000014774501E-3</v>
      </c>
      <c r="D68" s="92">
        <f t="shared" si="3"/>
        <v>0.1605</v>
      </c>
      <c r="E68" s="92">
        <f t="shared" si="4"/>
        <v>-8.1414000014774501E-3</v>
      </c>
      <c r="F68" s="36">
        <f t="shared" si="5"/>
        <v>2.5760250000000002E-2</v>
      </c>
      <c r="G68" s="36">
        <f t="shared" si="6"/>
        <v>4.134520125E-3</v>
      </c>
      <c r="H68" s="36">
        <f t="shared" si="7"/>
        <v>6.635904800625001E-4</v>
      </c>
      <c r="I68" s="36">
        <f t="shared" si="8"/>
        <v>-1.3066947002371308E-3</v>
      </c>
      <c r="J68" s="36">
        <f t="shared" si="9"/>
        <v>-2.097244993880595E-4</v>
      </c>
      <c r="K68" s="36">
        <f t="shared" ca="1" si="10"/>
        <v>-4.360633503857971E-3</v>
      </c>
      <c r="L68" s="36">
        <f t="shared" ca="1" si="11"/>
        <v>1.4294195309521862E-5</v>
      </c>
      <c r="M68" s="36">
        <f t="shared" ca="1" si="12"/>
        <v>39506389379306.711</v>
      </c>
      <c r="N68" s="36">
        <f t="shared" ca="1" si="13"/>
        <v>20978461291915.098</v>
      </c>
      <c r="O68" s="36">
        <f t="shared" ca="1" si="14"/>
        <v>524856733238.9259</v>
      </c>
      <c r="P68" s="45">
        <f t="shared" ca="1" si="15"/>
        <v>-3.7807664976194791E-3</v>
      </c>
    </row>
    <row r="69" spans="1:20" x14ac:dyDescent="0.2">
      <c r="A69" s="104">
        <v>1609</v>
      </c>
      <c r="B69" s="104">
        <v>-8.9041199971688911E-3</v>
      </c>
      <c r="D69" s="92">
        <f t="shared" si="3"/>
        <v>0.16089999999999999</v>
      </c>
      <c r="E69" s="92">
        <f t="shared" si="4"/>
        <v>-8.9041199971688911E-3</v>
      </c>
      <c r="F69" s="36">
        <f t="shared" si="5"/>
        <v>2.5888809999999995E-2</v>
      </c>
      <c r="G69" s="36">
        <f t="shared" si="6"/>
        <v>4.1655095289999987E-3</v>
      </c>
      <c r="H69" s="36">
        <f t="shared" si="7"/>
        <v>6.7023048321609969E-4</v>
      </c>
      <c r="I69" s="36">
        <f t="shared" si="8"/>
        <v>-1.4326729075444745E-3</v>
      </c>
      <c r="J69" s="36">
        <f t="shared" si="9"/>
        <v>-2.3051707082390595E-4</v>
      </c>
      <c r="K69" s="36">
        <f t="shared" ca="1" si="10"/>
        <v>-4.3607496037217112E-3</v>
      </c>
      <c r="L69" s="36">
        <f t="shared" ca="1" si="11"/>
        <v>2.0642214532052384E-5</v>
      </c>
      <c r="M69" s="36">
        <f t="shared" ca="1" si="12"/>
        <v>39481510162236.813</v>
      </c>
      <c r="N69" s="36">
        <f t="shared" ca="1" si="13"/>
        <v>20964366821736.305</v>
      </c>
      <c r="O69" s="36">
        <f t="shared" ca="1" si="14"/>
        <v>524490818603.99231</v>
      </c>
      <c r="P69" s="45">
        <f t="shared" ca="1" si="15"/>
        <v>-4.5433703934471799E-3</v>
      </c>
    </row>
    <row r="70" spans="1:20" x14ac:dyDescent="0.2">
      <c r="A70" s="104">
        <v>1617.5</v>
      </c>
      <c r="B70" s="104">
        <v>-9.2749000032199547E-3</v>
      </c>
      <c r="D70" s="92">
        <f t="shared" si="3"/>
        <v>0.16175</v>
      </c>
      <c r="E70" s="92">
        <f t="shared" si="4"/>
        <v>-9.2749000032199547E-3</v>
      </c>
      <c r="F70" s="36">
        <f t="shared" si="5"/>
        <v>2.6163062500000001E-2</v>
      </c>
      <c r="G70" s="36">
        <f t="shared" si="6"/>
        <v>4.2318753593750006E-3</v>
      </c>
      <c r="H70" s="36">
        <f t="shared" si="7"/>
        <v>6.845058393789063E-4</v>
      </c>
      <c r="I70" s="36">
        <f t="shared" si="8"/>
        <v>-1.5002150755208277E-3</v>
      </c>
      <c r="J70" s="36">
        <f t="shared" si="9"/>
        <v>-2.426597884654939E-4</v>
      </c>
      <c r="K70" s="36">
        <f t="shared" ca="1" si="10"/>
        <v>-4.360993471531782E-3</v>
      </c>
      <c r="L70" s="36">
        <f t="shared" ca="1" si="11"/>
        <v>2.4146477402167686E-5</v>
      </c>
      <c r="M70" s="36">
        <f t="shared" ca="1" si="12"/>
        <v>39428678903210.297</v>
      </c>
      <c r="N70" s="36">
        <f t="shared" ca="1" si="13"/>
        <v>20934438291610.125</v>
      </c>
      <c r="O70" s="36">
        <f t="shared" ca="1" si="14"/>
        <v>523713847611.92163</v>
      </c>
      <c r="P70" s="45">
        <f t="shared" ca="1" si="15"/>
        <v>-4.9139065316881727E-3</v>
      </c>
    </row>
    <row r="71" spans="1:20" x14ac:dyDescent="0.2">
      <c r="A71" s="104">
        <v>1618</v>
      </c>
      <c r="B71" s="104">
        <v>1.8797599987010472E-3</v>
      </c>
      <c r="D71" s="92">
        <f t="shared" si="3"/>
        <v>0.1618</v>
      </c>
      <c r="E71" s="92">
        <f t="shared" si="4"/>
        <v>1.8797599987010472E-3</v>
      </c>
      <c r="F71" s="36">
        <f t="shared" si="5"/>
        <v>2.6179239999999999E-2</v>
      </c>
      <c r="G71" s="36">
        <f t="shared" si="6"/>
        <v>4.2358010319999998E-3</v>
      </c>
      <c r="H71" s="36">
        <f t="shared" si="7"/>
        <v>6.8535260697759998E-4</v>
      </c>
      <c r="I71" s="36">
        <f t="shared" si="8"/>
        <v>3.0414516778982942E-4</v>
      </c>
      <c r="J71" s="36">
        <f t="shared" si="9"/>
        <v>4.9210688148394399E-5</v>
      </c>
      <c r="K71" s="36">
        <f t="shared" ca="1" si="10"/>
        <v>-4.361007696228358E-3</v>
      </c>
      <c r="L71" s="36">
        <f t="shared" ca="1" si="11"/>
        <v>3.8947181422074478E-5</v>
      </c>
      <c r="M71" s="36">
        <f t="shared" ca="1" si="12"/>
        <v>39425572751941.813</v>
      </c>
      <c r="N71" s="36">
        <f t="shared" ca="1" si="13"/>
        <v>20932678730577.613</v>
      </c>
      <c r="O71" s="36">
        <f t="shared" ca="1" si="14"/>
        <v>523668168737.98334</v>
      </c>
      <c r="P71" s="45">
        <f t="shared" ca="1" si="15"/>
        <v>6.2407676949294052E-3</v>
      </c>
    </row>
    <row r="72" spans="1:20" x14ac:dyDescent="0.2">
      <c r="A72" s="104">
        <v>1618.5</v>
      </c>
      <c r="B72" s="104">
        <v>-1.0965579996991437E-2</v>
      </c>
      <c r="D72" s="92">
        <f t="shared" si="3"/>
        <v>0.16184999999999999</v>
      </c>
      <c r="E72" s="92">
        <f t="shared" si="4"/>
        <v>-1.0965579996991437E-2</v>
      </c>
      <c r="F72" s="36">
        <f t="shared" si="5"/>
        <v>2.6195422499999999E-2</v>
      </c>
      <c r="G72" s="36">
        <f t="shared" si="6"/>
        <v>4.2397291316249993E-3</v>
      </c>
      <c r="H72" s="36">
        <f t="shared" si="7"/>
        <v>6.8620015995350626E-4</v>
      </c>
      <c r="I72" s="36">
        <f t="shared" si="8"/>
        <v>-1.7747791225130639E-3</v>
      </c>
      <c r="J72" s="36">
        <f t="shared" si="9"/>
        <v>-2.8724800097873937E-4</v>
      </c>
      <c r="K72" s="36">
        <f t="shared" ca="1" si="10"/>
        <v>-4.3610219075395206E-3</v>
      </c>
      <c r="L72" s="36">
        <f t="shared" ca="1" si="11"/>
        <v>4.3620187556944746E-5</v>
      </c>
      <c r="M72" s="36">
        <f t="shared" ca="1" si="12"/>
        <v>39422466775062.234</v>
      </c>
      <c r="N72" s="36">
        <f t="shared" ca="1" si="13"/>
        <v>20930919274047.32</v>
      </c>
      <c r="O72" s="36">
        <f t="shared" ca="1" si="14"/>
        <v>523622492674.7074</v>
      </c>
      <c r="P72" s="45">
        <f t="shared" ca="1" si="15"/>
        <v>-6.6045580894519163E-3</v>
      </c>
    </row>
    <row r="73" spans="1:20" x14ac:dyDescent="0.2">
      <c r="A73" s="104">
        <v>1622</v>
      </c>
      <c r="B73" s="104">
        <v>-1.8829600012395531E-3</v>
      </c>
      <c r="D73" s="92">
        <f t="shared" si="3"/>
        <v>0.16220000000000001</v>
      </c>
      <c r="E73" s="92">
        <f t="shared" si="4"/>
        <v>-1.8829600012395531E-3</v>
      </c>
      <c r="F73" s="36">
        <f t="shared" si="5"/>
        <v>2.6308840000000003E-2</v>
      </c>
      <c r="G73" s="36">
        <f t="shared" si="6"/>
        <v>4.2672938480000011E-3</v>
      </c>
      <c r="H73" s="36">
        <f t="shared" si="7"/>
        <v>6.9215506214560015E-4</v>
      </c>
      <c r="I73" s="36">
        <f t="shared" si="8"/>
        <v>-3.0541611220105555E-4</v>
      </c>
      <c r="J73" s="36">
        <f t="shared" si="9"/>
        <v>-4.9538493399011215E-5</v>
      </c>
      <c r="K73" s="36">
        <f t="shared" ca="1" si="10"/>
        <v>-4.3611210119260798E-3</v>
      </c>
      <c r="L73" s="36">
        <f t="shared" ca="1" si="11"/>
        <v>6.1412819948868677E-6</v>
      </c>
      <c r="M73" s="36">
        <f t="shared" ca="1" si="12"/>
        <v>39400729819278.117</v>
      </c>
      <c r="N73" s="36">
        <f t="shared" ca="1" si="13"/>
        <v>20918606004074</v>
      </c>
      <c r="O73" s="36">
        <f t="shared" ca="1" si="14"/>
        <v>523302838921.32483</v>
      </c>
      <c r="P73" s="45">
        <f t="shared" ca="1" si="15"/>
        <v>2.4781610106865267E-3</v>
      </c>
    </row>
    <row r="74" spans="1:20" x14ac:dyDescent="0.2">
      <c r="A74" s="104">
        <v>1634.5</v>
      </c>
      <c r="B74" s="104">
        <v>-5.0164599961135536E-3</v>
      </c>
      <c r="D74" s="92">
        <f t="shared" si="3"/>
        <v>0.16345000000000001</v>
      </c>
      <c r="E74" s="92">
        <f t="shared" si="4"/>
        <v>-5.0164599961135536E-3</v>
      </c>
      <c r="F74" s="36">
        <f t="shared" si="5"/>
        <v>2.6715902500000003E-2</v>
      </c>
      <c r="G74" s="36">
        <f t="shared" si="6"/>
        <v>4.366714263625001E-3</v>
      </c>
      <c r="H74" s="36">
        <f t="shared" si="7"/>
        <v>7.1373944638950643E-4</v>
      </c>
      <c r="I74" s="36">
        <f t="shared" si="8"/>
        <v>-8.199403863647604E-4</v>
      </c>
      <c r="J74" s="36">
        <f t="shared" si="9"/>
        <v>-1.340192561513201E-4</v>
      </c>
      <c r="K74" s="36">
        <f t="shared" ca="1" si="10"/>
        <v>-4.3614696019983745E-3</v>
      </c>
      <c r="L74" s="36">
        <f t="shared" ca="1" si="11"/>
        <v>4.2901241638315766E-7</v>
      </c>
      <c r="M74" s="36">
        <f t="shared" ca="1" si="12"/>
        <v>39323167555466.914</v>
      </c>
      <c r="N74" s="36">
        <f t="shared" ca="1" si="13"/>
        <v>20874671819203.281</v>
      </c>
      <c r="O74" s="36">
        <f t="shared" ca="1" si="14"/>
        <v>522162342038.81537</v>
      </c>
      <c r="P74" s="45">
        <f t="shared" ca="1" si="15"/>
        <v>-6.5499039411517912E-4</v>
      </c>
    </row>
    <row r="75" spans="1:20" x14ac:dyDescent="0.2">
      <c r="A75" s="105">
        <v>3162.5</v>
      </c>
      <c r="B75" s="105">
        <v>-8.3755000014207326E-3</v>
      </c>
      <c r="C75" s="45"/>
      <c r="D75" s="92">
        <f t="shared" si="3"/>
        <v>0.31624999999999998</v>
      </c>
      <c r="E75" s="92">
        <f t="shared" si="4"/>
        <v>-8.3755000014207326E-3</v>
      </c>
      <c r="F75" s="36">
        <f t="shared" si="5"/>
        <v>0.10001406249999999</v>
      </c>
      <c r="G75" s="36">
        <f t="shared" si="6"/>
        <v>3.1629447265624992E-2</v>
      </c>
      <c r="H75" s="36">
        <f t="shared" si="7"/>
        <v>1.0002812697753903E-2</v>
      </c>
      <c r="I75" s="36">
        <f t="shared" si="8"/>
        <v>-2.6487518754493063E-3</v>
      </c>
      <c r="J75" s="36">
        <f t="shared" si="9"/>
        <v>-8.3766778061084306E-4</v>
      </c>
      <c r="K75" s="36">
        <f t="shared" ca="1" si="10"/>
        <v>-4.3410658308666826E-3</v>
      </c>
      <c r="L75" s="36">
        <f t="shared" ca="1" si="11"/>
        <v>1.6276659076534144E-5</v>
      </c>
      <c r="M75" s="36">
        <f t="shared" ca="1" si="12"/>
        <v>30633125452967.805</v>
      </c>
      <c r="N75" s="36">
        <f t="shared" ca="1" si="13"/>
        <v>15977461230995.789</v>
      </c>
      <c r="O75" s="36">
        <f t="shared" ca="1" si="14"/>
        <v>395461199757.96606</v>
      </c>
      <c r="P75" s="45">
        <f t="shared" ca="1" si="15"/>
        <v>-4.03443417055405E-3</v>
      </c>
      <c r="Q75" s="45"/>
      <c r="T75" s="45"/>
    </row>
    <row r="76" spans="1:20" x14ac:dyDescent="0.2">
      <c r="A76" s="104">
        <v>3166.5</v>
      </c>
      <c r="B76" s="104">
        <v>-6.138220000138972E-3</v>
      </c>
      <c r="D76" s="92">
        <f t="shared" si="3"/>
        <v>0.31664999999999999</v>
      </c>
      <c r="E76" s="92">
        <f t="shared" si="4"/>
        <v>-6.138220000138972E-3</v>
      </c>
      <c r="F76" s="36">
        <f t="shared" si="5"/>
        <v>0.10026722249999999</v>
      </c>
      <c r="G76" s="36">
        <f t="shared" si="6"/>
        <v>3.1749616004624996E-2</v>
      </c>
      <c r="H76" s="36">
        <f t="shared" si="7"/>
        <v>1.0053515907864505E-2</v>
      </c>
      <c r="I76" s="36">
        <f t="shared" si="8"/>
        <v>-1.9436673630440053E-3</v>
      </c>
      <c r="J76" s="36">
        <f t="shared" si="9"/>
        <v>-6.1546227050788421E-4</v>
      </c>
      <c r="K76" s="36">
        <f t="shared" ca="1" si="10"/>
        <v>-4.3408483662248027E-3</v>
      </c>
      <c r="L76" s="36">
        <f t="shared" ca="1" si="11"/>
        <v>3.2305447903992908E-6</v>
      </c>
      <c r="M76" s="36">
        <f t="shared" ca="1" si="12"/>
        <v>30612360768224.633</v>
      </c>
      <c r="N76" s="36">
        <f t="shared" ca="1" si="13"/>
        <v>15965826186815.869</v>
      </c>
      <c r="O76" s="36">
        <f t="shared" ca="1" si="14"/>
        <v>395161304559.29639</v>
      </c>
      <c r="P76" s="45">
        <f t="shared" ca="1" si="15"/>
        <v>-1.7973716339141693E-3</v>
      </c>
    </row>
    <row r="77" spans="1:20" x14ac:dyDescent="0.2">
      <c r="A77" s="105">
        <v>3222.5</v>
      </c>
      <c r="B77" s="105">
        <v>-4.8163000028580427E-3</v>
      </c>
      <c r="C77" s="45"/>
      <c r="D77" s="92">
        <f t="shared" si="3"/>
        <v>0.32224999999999998</v>
      </c>
      <c r="E77" s="92">
        <f t="shared" si="4"/>
        <v>-4.8163000028580427E-3</v>
      </c>
      <c r="F77" s="36">
        <f t="shared" si="5"/>
        <v>0.10384506249999999</v>
      </c>
      <c r="G77" s="36">
        <f t="shared" si="6"/>
        <v>3.3464071390624996E-2</v>
      </c>
      <c r="H77" s="36">
        <f t="shared" si="7"/>
        <v>1.0783797005628903E-2</v>
      </c>
      <c r="I77" s="36">
        <f t="shared" si="8"/>
        <v>-1.5520526759210042E-3</v>
      </c>
      <c r="J77" s="36">
        <f t="shared" si="9"/>
        <v>-5.0014897481554356E-4</v>
      </c>
      <c r="K77" s="36">
        <f t="shared" ca="1" si="10"/>
        <v>-4.3377139112594342E-3</v>
      </c>
      <c r="L77" s="36">
        <f t="shared" ca="1" si="11"/>
        <v>2.2904464707163168E-7</v>
      </c>
      <c r="M77" s="36">
        <f t="shared" ca="1" si="12"/>
        <v>30322701057990.117</v>
      </c>
      <c r="N77" s="36">
        <f t="shared" ca="1" si="13"/>
        <v>15803558955985.121</v>
      </c>
      <c r="O77" s="36">
        <f t="shared" ca="1" si="14"/>
        <v>390979468864.49152</v>
      </c>
      <c r="P77" s="45">
        <f t="shared" ca="1" si="15"/>
        <v>-4.785860915986085E-4</v>
      </c>
      <c r="Q77" s="45"/>
      <c r="T77" s="45"/>
    </row>
    <row r="78" spans="1:20" x14ac:dyDescent="0.2">
      <c r="A78" s="104">
        <v>3492</v>
      </c>
      <c r="B78" s="104">
        <v>-5.4545599996345118E-3</v>
      </c>
      <c r="D78" s="92">
        <f t="shared" si="3"/>
        <v>0.34920000000000001</v>
      </c>
      <c r="E78" s="92">
        <f t="shared" si="4"/>
        <v>-5.4545599996345118E-3</v>
      </c>
      <c r="F78" s="36">
        <f t="shared" si="5"/>
        <v>0.12194064</v>
      </c>
      <c r="G78" s="36">
        <f t="shared" si="6"/>
        <v>4.2581671488000003E-2</v>
      </c>
      <c r="H78" s="36">
        <f t="shared" si="7"/>
        <v>1.4869519683609601E-2</v>
      </c>
      <c r="I78" s="36">
        <f t="shared" si="8"/>
        <v>-1.9047323518723716E-3</v>
      </c>
      <c r="J78" s="36">
        <f t="shared" si="9"/>
        <v>-6.6513253727383222E-4</v>
      </c>
      <c r="K78" s="36">
        <f t="shared" ca="1" si="10"/>
        <v>-4.3202809495513396E-3</v>
      </c>
      <c r="L78" s="36">
        <f t="shared" ca="1" si="11"/>
        <v>1.2865889634575835E-6</v>
      </c>
      <c r="M78" s="36">
        <f t="shared" ca="1" si="12"/>
        <v>28955795294401.723</v>
      </c>
      <c r="N78" s="36">
        <f t="shared" ca="1" si="13"/>
        <v>15038783200870.385</v>
      </c>
      <c r="O78" s="36">
        <f t="shared" ca="1" si="14"/>
        <v>371286424611.86951</v>
      </c>
      <c r="P78" s="45">
        <f t="shared" ca="1" si="15"/>
        <v>-1.1342790500831722E-3</v>
      </c>
    </row>
    <row r="79" spans="1:20" x14ac:dyDescent="0.2">
      <c r="A79" s="105">
        <v>4280</v>
      </c>
      <c r="B79" s="105">
        <v>7.2895999983302318E-3</v>
      </c>
      <c r="C79" s="45"/>
      <c r="D79" s="92">
        <f t="shared" si="3"/>
        <v>0.42799999999999999</v>
      </c>
      <c r="E79" s="92">
        <f t="shared" si="4"/>
        <v>7.2895999983302318E-3</v>
      </c>
      <c r="F79" s="36">
        <f t="shared" si="5"/>
        <v>0.18318399999999999</v>
      </c>
      <c r="G79" s="36">
        <f t="shared" si="6"/>
        <v>7.8402751999999992E-2</v>
      </c>
      <c r="H79" s="36">
        <f t="shared" si="7"/>
        <v>3.3556377855999991E-2</v>
      </c>
      <c r="I79" s="36">
        <f t="shared" si="8"/>
        <v>3.1199487992853393E-3</v>
      </c>
      <c r="J79" s="36">
        <f t="shared" si="9"/>
        <v>1.3353380860941253E-3</v>
      </c>
      <c r="K79" s="36">
        <f t="shared" ca="1" si="10"/>
        <v>-4.2469997359428436E-3</v>
      </c>
      <c r="L79" s="36">
        <f t="shared" ca="1" si="11"/>
        <v>1.3309313342882957E-4</v>
      </c>
      <c r="M79" s="36">
        <f t="shared" ca="1" si="12"/>
        <v>25209195477093.992</v>
      </c>
      <c r="N79" s="36">
        <f t="shared" ca="1" si="13"/>
        <v>12951457917981.422</v>
      </c>
      <c r="O79" s="36">
        <f t="shared" ca="1" si="14"/>
        <v>317686036290.80243</v>
      </c>
      <c r="P79" s="45">
        <f t="shared" ca="1" si="15"/>
        <v>1.1536599734273074E-2</v>
      </c>
      <c r="Q79" s="45"/>
      <c r="T79" s="45"/>
    </row>
    <row r="80" spans="1:20" x14ac:dyDescent="0.2">
      <c r="A80" s="104">
        <v>4284.5</v>
      </c>
      <c r="B80" s="104">
        <v>-1.3184599956730381E-3</v>
      </c>
      <c r="D80" s="92">
        <f t="shared" si="3"/>
        <v>0.42845</v>
      </c>
      <c r="E80" s="92">
        <f t="shared" si="4"/>
        <v>-1.3184599956730381E-3</v>
      </c>
      <c r="F80" s="36">
        <f t="shared" si="5"/>
        <v>0.18356940250000001</v>
      </c>
      <c r="G80" s="36">
        <f t="shared" si="6"/>
        <v>7.8650310501125004E-2</v>
      </c>
      <c r="H80" s="36">
        <f t="shared" si="7"/>
        <v>3.369772553420701E-2</v>
      </c>
      <c r="I80" s="36">
        <f t="shared" si="8"/>
        <v>-5.6489418514611321E-4</v>
      </c>
      <c r="J80" s="36">
        <f t="shared" si="9"/>
        <v>-2.420289136258522E-4</v>
      </c>
      <c r="K80" s="36">
        <f t="shared" ca="1" si="10"/>
        <v>-4.2464857803928453E-3</v>
      </c>
      <c r="L80" s="36">
        <f t="shared" ca="1" si="11"/>
        <v>8.5733349959840428E-6</v>
      </c>
      <c r="M80" s="36">
        <f t="shared" ca="1" si="12"/>
        <v>25188841667289.926</v>
      </c>
      <c r="N80" s="36">
        <f t="shared" ca="1" si="13"/>
        <v>12940156874167.848</v>
      </c>
      <c r="O80" s="36">
        <f t="shared" ca="1" si="14"/>
        <v>317396480694.63043</v>
      </c>
      <c r="P80" s="45">
        <f t="shared" ca="1" si="15"/>
        <v>2.9280257847198073E-3</v>
      </c>
    </row>
    <row r="81" spans="1:20" x14ac:dyDescent="0.2">
      <c r="A81" s="105">
        <v>4442</v>
      </c>
      <c r="B81" s="105">
        <v>1.7399440002918709E-2</v>
      </c>
      <c r="C81" s="45"/>
      <c r="D81" s="92">
        <f t="shared" si="3"/>
        <v>0.44419999999999998</v>
      </c>
      <c r="E81" s="92">
        <f t="shared" si="4"/>
        <v>1.7399440002918709E-2</v>
      </c>
      <c r="F81" s="36">
        <f t="shared" si="5"/>
        <v>0.19731363999999998</v>
      </c>
      <c r="G81" s="36">
        <f t="shared" si="6"/>
        <v>8.7646718887999991E-2</v>
      </c>
      <c r="H81" s="36">
        <f t="shared" si="7"/>
        <v>3.8932672530049596E-2</v>
      </c>
      <c r="I81" s="36">
        <f t="shared" si="8"/>
        <v>7.7288312492964899E-3</v>
      </c>
      <c r="J81" s="36">
        <f t="shared" si="9"/>
        <v>3.4331468409375008E-3</v>
      </c>
      <c r="K81" s="36">
        <f t="shared" ca="1" si="10"/>
        <v>-4.2278142784895429E-3</v>
      </c>
      <c r="L81" s="36">
        <f t="shared" ca="1" si="11"/>
        <v>4.677381277526916E-4</v>
      </c>
      <c r="M81" s="36">
        <f t="shared" ca="1" si="12"/>
        <v>24483729534262.27</v>
      </c>
      <c r="N81" s="36">
        <f t="shared" ca="1" si="13"/>
        <v>12548935077658.541</v>
      </c>
      <c r="O81" s="36">
        <f t="shared" ca="1" si="14"/>
        <v>307377206833.51001</v>
      </c>
      <c r="P81" s="45">
        <f t="shared" ca="1" si="15"/>
        <v>2.1627254281408253E-2</v>
      </c>
      <c r="Q81" s="45"/>
      <c r="T81" s="45"/>
    </row>
    <row r="82" spans="1:20" x14ac:dyDescent="0.2">
      <c r="A82" s="104">
        <v>4442.5</v>
      </c>
      <c r="B82" s="104">
        <v>3.5541000033845194E-3</v>
      </c>
      <c r="D82" s="92">
        <f t="shared" si="3"/>
        <v>0.44424999999999998</v>
      </c>
      <c r="E82" s="92">
        <f t="shared" si="4"/>
        <v>3.5541000033845194E-3</v>
      </c>
      <c r="F82" s="36">
        <f t="shared" si="5"/>
        <v>0.19735806249999999</v>
      </c>
      <c r="G82" s="36">
        <f t="shared" si="6"/>
        <v>8.7676319265624983E-2</v>
      </c>
      <c r="H82" s="36">
        <f t="shared" si="7"/>
        <v>3.8950204833753901E-2</v>
      </c>
      <c r="I82" s="36">
        <f t="shared" si="8"/>
        <v>1.5789089265035726E-3</v>
      </c>
      <c r="J82" s="36">
        <f t="shared" si="9"/>
        <v>7.0143029059921208E-4</v>
      </c>
      <c r="K82" s="36">
        <f t="shared" ca="1" si="10"/>
        <v>-4.2277528889849859E-3</v>
      </c>
      <c r="L82" s="36">
        <f t="shared" ca="1" si="11"/>
        <v>6.0557234438479632E-5</v>
      </c>
      <c r="M82" s="36">
        <f t="shared" ca="1" si="12"/>
        <v>24481513500718.828</v>
      </c>
      <c r="N82" s="36">
        <f t="shared" ca="1" si="13"/>
        <v>12547706403412.48</v>
      </c>
      <c r="O82" s="36">
        <f t="shared" ca="1" si="14"/>
        <v>307345754559.69763</v>
      </c>
      <c r="P82" s="45">
        <f t="shared" ca="1" si="15"/>
        <v>7.7818528923695052E-3</v>
      </c>
    </row>
    <row r="83" spans="1:20" x14ac:dyDescent="0.2">
      <c r="A83" s="105">
        <v>4451.5</v>
      </c>
      <c r="B83" s="105">
        <v>1.3379800002439879E-3</v>
      </c>
      <c r="C83" s="45"/>
      <c r="D83" s="92">
        <f t="shared" si="3"/>
        <v>0.44514999999999999</v>
      </c>
      <c r="E83" s="92">
        <f t="shared" si="4"/>
        <v>1.3379800002439879E-3</v>
      </c>
      <c r="F83" s="36">
        <f t="shared" si="5"/>
        <v>0.19815852249999999</v>
      </c>
      <c r="G83" s="36">
        <f t="shared" si="6"/>
        <v>8.8210266290875E-2</v>
      </c>
      <c r="H83" s="36">
        <f t="shared" si="7"/>
        <v>3.9266800039383001E-2</v>
      </c>
      <c r="I83" s="36">
        <f t="shared" si="8"/>
        <v>5.9560179710861118E-4</v>
      </c>
      <c r="J83" s="36">
        <f t="shared" si="9"/>
        <v>2.6513213998289827E-4</v>
      </c>
      <c r="K83" s="36">
        <f t="shared" ca="1" si="10"/>
        <v>-4.2266455889972349E-3</v>
      </c>
      <c r="L83" s="36">
        <f t="shared" ca="1" si="11"/>
        <v>3.0965057948438229E-5</v>
      </c>
      <c r="M83" s="36">
        <f t="shared" ca="1" si="12"/>
        <v>24441649052962.387</v>
      </c>
      <c r="N83" s="36">
        <f t="shared" ca="1" si="13"/>
        <v>12525604594732.836</v>
      </c>
      <c r="O83" s="36">
        <f t="shared" ca="1" si="14"/>
        <v>306779995944.95844</v>
      </c>
      <c r="P83" s="45">
        <f t="shared" ca="1" si="15"/>
        <v>5.5646255892412228E-3</v>
      </c>
      <c r="Q83" s="45"/>
      <c r="T83" s="45"/>
    </row>
    <row r="84" spans="1:20" x14ac:dyDescent="0.2">
      <c r="A84" s="104">
        <v>4477</v>
      </c>
      <c r="B84" s="104">
        <v>-7.743599999230355E-4</v>
      </c>
      <c r="D84" s="92">
        <f t="shared" si="3"/>
        <v>0.44769999999999999</v>
      </c>
      <c r="E84" s="92">
        <f t="shared" si="4"/>
        <v>-7.743599999230355E-4</v>
      </c>
      <c r="F84" s="36">
        <f t="shared" si="5"/>
        <v>0.20043528999999999</v>
      </c>
      <c r="G84" s="36">
        <f t="shared" si="6"/>
        <v>8.9734879332999992E-2</v>
      </c>
      <c r="H84" s="36">
        <f t="shared" si="7"/>
        <v>4.0174305477384098E-2</v>
      </c>
      <c r="I84" s="36">
        <f t="shared" si="8"/>
        <v>-3.4668097196554297E-4</v>
      </c>
      <c r="J84" s="36">
        <f t="shared" si="9"/>
        <v>-1.5520907114897358E-4</v>
      </c>
      <c r="K84" s="36">
        <f t="shared" ca="1" si="10"/>
        <v>-4.2234846873968022E-3</v>
      </c>
      <c r="L84" s="36">
        <f t="shared" ca="1" si="11"/>
        <v>1.189646110974101E-5</v>
      </c>
      <c r="M84" s="36">
        <f t="shared" ca="1" si="12"/>
        <v>24328948108630.34</v>
      </c>
      <c r="N84" s="36">
        <f t="shared" ca="1" si="13"/>
        <v>12463130085889.689</v>
      </c>
      <c r="O84" s="36">
        <f t="shared" ca="1" si="14"/>
        <v>305180943061.83362</v>
      </c>
      <c r="P84" s="45">
        <f t="shared" ca="1" si="15"/>
        <v>3.4491246874737667E-3</v>
      </c>
    </row>
    <row r="85" spans="1:20" x14ac:dyDescent="0.2">
      <c r="A85" s="105">
        <v>4481</v>
      </c>
      <c r="B85" s="105">
        <v>-8.5370799934025854E-3</v>
      </c>
      <c r="C85" s="45"/>
      <c r="D85" s="92">
        <f t="shared" ref="D85:D148" si="16">A85/A$18</f>
        <v>0.4481</v>
      </c>
      <c r="E85" s="92">
        <f t="shared" ref="E85:E148" si="17">B85/B$18</f>
        <v>-8.5370799934025854E-3</v>
      </c>
      <c r="F85" s="36">
        <f t="shared" ref="F85:F148" si="18">D85*D85</f>
        <v>0.20079361000000001</v>
      </c>
      <c r="G85" s="36">
        <f t="shared" ref="G85:G148" si="19">D85*F85</f>
        <v>8.9975616641000011E-2</v>
      </c>
      <c r="H85" s="36">
        <f t="shared" ref="H85:H148" si="20">F85*F85</f>
        <v>4.0318073816832105E-2</v>
      </c>
      <c r="I85" s="36">
        <f t="shared" ref="I85:I148" si="21">E85*D85</f>
        <v>-3.8254655450436987E-3</v>
      </c>
      <c r="J85" s="36">
        <f t="shared" ref="J85:J148" si="22">I85*D85</f>
        <v>-1.7141911107340813E-3</v>
      </c>
      <c r="K85" s="36">
        <f t="shared" ref="K85:K148" ca="1" si="23">+E$4+E$5*D85+E$6*D85^2</f>
        <v>-4.2229857007371769E-3</v>
      </c>
      <c r="L85" s="36">
        <f t="shared" ref="L85:L148" ca="1" si="24">+(K85-E85)^2</f>
        <v>1.861140956600825E-5</v>
      </c>
      <c r="M85" s="36">
        <f t="shared" ref="M85:M148" ca="1" si="25">(M$1-M$2*D85+M$3*F85)^2</f>
        <v>24311302802924.199</v>
      </c>
      <c r="N85" s="36">
        <f t="shared" ref="N85:N148" ca="1" si="26">(-M$2+M$4*D85-M$5*F85)^2</f>
        <v>12453349896749.828</v>
      </c>
      <c r="O85" s="36">
        <f t="shared" ref="O85:O148" ca="1" si="27">+(M$3-D85*M$5+F85*M$6)^2</f>
        <v>304930637762.52362</v>
      </c>
      <c r="P85" s="45">
        <f t="shared" ref="P85:P148" ca="1" si="28">+E85-K85</f>
        <v>-4.3140942926654085E-3</v>
      </c>
      <c r="Q85" s="45"/>
      <c r="T85" s="45"/>
    </row>
    <row r="86" spans="1:20" x14ac:dyDescent="0.2">
      <c r="A86" s="104">
        <v>4502.5</v>
      </c>
      <c r="B86" s="104">
        <v>7.1132999946712516E-3</v>
      </c>
      <c r="D86" s="92">
        <f t="shared" si="16"/>
        <v>0.45024999999999998</v>
      </c>
      <c r="E86" s="92">
        <f t="shared" si="17"/>
        <v>7.1132999946712516E-3</v>
      </c>
      <c r="F86" s="36">
        <f t="shared" si="18"/>
        <v>0.2027250625</v>
      </c>
      <c r="G86" s="36">
        <f t="shared" si="19"/>
        <v>9.1276959390624995E-2</v>
      </c>
      <c r="H86" s="36">
        <f t="shared" si="20"/>
        <v>4.1097450965628904E-2</v>
      </c>
      <c r="I86" s="36">
        <f t="shared" si="21"/>
        <v>3.2027633226007308E-3</v>
      </c>
      <c r="J86" s="36">
        <f t="shared" si="22"/>
        <v>1.4420441860009789E-3</v>
      </c>
      <c r="K86" s="36">
        <f t="shared" ca="1" si="23"/>
        <v>-4.2202889703357319E-3</v>
      </c>
      <c r="L86" s="36">
        <f t="shared" ca="1" si="24"/>
        <v>1.2845023882772805E-4</v>
      </c>
      <c r="M86" s="36">
        <f t="shared" ca="1" si="25"/>
        <v>24216613673732.078</v>
      </c>
      <c r="N86" s="36">
        <f t="shared" ca="1" si="26"/>
        <v>12400872937757.184</v>
      </c>
      <c r="O86" s="36">
        <f t="shared" ca="1" si="27"/>
        <v>303587689530.95673</v>
      </c>
      <c r="P86" s="45">
        <f t="shared" ca="1" si="28"/>
        <v>1.1333588965006983E-2</v>
      </c>
    </row>
    <row r="87" spans="1:20" x14ac:dyDescent="0.2">
      <c r="A87" s="105">
        <v>4506.5</v>
      </c>
      <c r="B87" s="105">
        <v>3.5057999775744975E-4</v>
      </c>
      <c r="C87" s="45"/>
      <c r="D87" s="92">
        <f t="shared" si="16"/>
        <v>0.45065</v>
      </c>
      <c r="E87" s="92">
        <f t="shared" si="17"/>
        <v>3.5057999775744975E-4</v>
      </c>
      <c r="F87" s="36">
        <f t="shared" si="18"/>
        <v>0.2030854225</v>
      </c>
      <c r="G87" s="36">
        <f t="shared" si="19"/>
        <v>9.1520445649624999E-2</v>
      </c>
      <c r="H87" s="36">
        <f t="shared" si="20"/>
        <v>4.1243688832003508E-2</v>
      </c>
      <c r="I87" s="36">
        <f t="shared" si="21"/>
        <v>1.5798887598939473E-4</v>
      </c>
      <c r="J87" s="36">
        <f t="shared" si="22"/>
        <v>7.119768696462073E-5</v>
      </c>
      <c r="K87" s="36">
        <f t="shared" ca="1" si="23"/>
        <v>-4.2197845224273781E-3</v>
      </c>
      <c r="L87" s="36">
        <f t="shared" ca="1" si="24"/>
        <v>2.0888231847364292E-5</v>
      </c>
      <c r="M87" s="36">
        <f t="shared" ca="1" si="25"/>
        <v>24199025792791.934</v>
      </c>
      <c r="N87" s="36">
        <f t="shared" ca="1" si="26"/>
        <v>12391126802661.15</v>
      </c>
      <c r="O87" s="36">
        <f t="shared" ca="1" si="27"/>
        <v>303338292777.29175</v>
      </c>
      <c r="P87" s="45">
        <f t="shared" ca="1" si="28"/>
        <v>4.5703645201848279E-3</v>
      </c>
      <c r="Q87" s="45"/>
      <c r="R87" s="45"/>
      <c r="S87" s="45"/>
      <c r="T87" s="45"/>
    </row>
    <row r="88" spans="1:20" x14ac:dyDescent="0.2">
      <c r="A88" s="104">
        <v>4506.5</v>
      </c>
      <c r="B88" s="104">
        <v>4.350579998572357E-3</v>
      </c>
      <c r="D88" s="92">
        <f t="shared" si="16"/>
        <v>0.45065</v>
      </c>
      <c r="E88" s="92">
        <f t="shared" si="17"/>
        <v>4.350579998572357E-3</v>
      </c>
      <c r="F88" s="36">
        <f t="shared" si="18"/>
        <v>0.2030854225</v>
      </c>
      <c r="G88" s="36">
        <f t="shared" si="19"/>
        <v>9.1520445649624999E-2</v>
      </c>
      <c r="H88" s="36">
        <f t="shared" si="20"/>
        <v>4.1243688832003508E-2</v>
      </c>
      <c r="I88" s="36">
        <f t="shared" si="21"/>
        <v>1.9605888763566327E-3</v>
      </c>
      <c r="J88" s="36">
        <f t="shared" si="22"/>
        <v>8.8353937713011655E-4</v>
      </c>
      <c r="K88" s="36">
        <f t="shared" ca="1" si="23"/>
        <v>-4.2197845224273781E-3</v>
      </c>
      <c r="L88" s="36">
        <f t="shared" ca="1" si="24"/>
        <v>7.3451148022811021E-5</v>
      </c>
      <c r="M88" s="36">
        <f t="shared" ca="1" si="25"/>
        <v>24199025792791.934</v>
      </c>
      <c r="N88" s="36">
        <f t="shared" ca="1" si="26"/>
        <v>12391126802661.15</v>
      </c>
      <c r="O88" s="36">
        <f t="shared" ca="1" si="27"/>
        <v>303338292777.29175</v>
      </c>
      <c r="P88" s="45">
        <f t="shared" ca="1" si="28"/>
        <v>8.5703645209997351E-3</v>
      </c>
    </row>
    <row r="89" spans="1:20" x14ac:dyDescent="0.2">
      <c r="A89" s="105">
        <v>4515</v>
      </c>
      <c r="B89" s="105">
        <v>-1.1020199999620672E-2</v>
      </c>
      <c r="C89" s="45"/>
      <c r="D89" s="92">
        <f t="shared" si="16"/>
        <v>0.45150000000000001</v>
      </c>
      <c r="E89" s="92">
        <f t="shared" si="17"/>
        <v>-1.1020199999620672E-2</v>
      </c>
      <c r="F89" s="36">
        <f t="shared" si="18"/>
        <v>0.20385225000000001</v>
      </c>
      <c r="G89" s="36">
        <f t="shared" si="19"/>
        <v>9.2039290875000013E-2</v>
      </c>
      <c r="H89" s="36">
        <f t="shared" si="20"/>
        <v>4.1555739830062506E-2</v>
      </c>
      <c r="I89" s="36">
        <f t="shared" si="21"/>
        <v>-4.9756202998287339E-3</v>
      </c>
      <c r="J89" s="36">
        <f t="shared" si="22"/>
        <v>-2.2464925653726733E-3</v>
      </c>
      <c r="K89" s="36">
        <f t="shared" ca="1" si="23"/>
        <v>-4.2187097262217478E-3</v>
      </c>
      <c r="L89" s="36">
        <f t="shared" ca="1" si="24"/>
        <v>4.6260269939140174E-5</v>
      </c>
      <c r="M89" s="36">
        <f t="shared" ca="1" si="25"/>
        <v>24161681416155.992</v>
      </c>
      <c r="N89" s="36">
        <f t="shared" ca="1" si="26"/>
        <v>12370433978119.455</v>
      </c>
      <c r="O89" s="36">
        <f t="shared" ca="1" si="27"/>
        <v>302808797213.33307</v>
      </c>
      <c r="P89" s="45">
        <f t="shared" ca="1" si="28"/>
        <v>-6.8014902733989245E-3</v>
      </c>
      <c r="Q89" s="45"/>
      <c r="R89" s="45"/>
      <c r="S89" s="45"/>
      <c r="T89" s="45"/>
    </row>
    <row r="90" spans="1:20" x14ac:dyDescent="0.2">
      <c r="A90" s="104">
        <v>4656</v>
      </c>
      <c r="B90" s="104">
        <v>-2.4060799987637438E-3</v>
      </c>
      <c r="D90" s="92">
        <f t="shared" si="16"/>
        <v>0.46560000000000001</v>
      </c>
      <c r="E90" s="92">
        <f t="shared" si="17"/>
        <v>-2.4060799987637438E-3</v>
      </c>
      <c r="F90" s="36">
        <f t="shared" si="18"/>
        <v>0.21678336000000001</v>
      </c>
      <c r="G90" s="36">
        <f t="shared" si="19"/>
        <v>0.100934332416</v>
      </c>
      <c r="H90" s="36">
        <f t="shared" si="20"/>
        <v>4.6995025172889601E-2</v>
      </c>
      <c r="I90" s="36">
        <f t="shared" si="21"/>
        <v>-1.1202708474243991E-3</v>
      </c>
      <c r="J90" s="36">
        <f t="shared" si="22"/>
        <v>-5.2159810656080029E-4</v>
      </c>
      <c r="K90" s="36">
        <f t="shared" ca="1" si="23"/>
        <v>-4.2003164382197486E-3</v>
      </c>
      <c r="L90" s="36">
        <f t="shared" ca="1" si="24"/>
        <v>3.2192844006717619E-6</v>
      </c>
      <c r="M90" s="36">
        <f t="shared" ca="1" si="25"/>
        <v>23548106320648.637</v>
      </c>
      <c r="N90" s="36">
        <f t="shared" ca="1" si="26"/>
        <v>12030675689235.889</v>
      </c>
      <c r="O90" s="36">
        <f t="shared" ca="1" si="27"/>
        <v>294118735872.16138</v>
      </c>
      <c r="P90" s="45">
        <f t="shared" ca="1" si="28"/>
        <v>1.7942364394560048E-3</v>
      </c>
    </row>
    <row r="91" spans="1:20" x14ac:dyDescent="0.2">
      <c r="A91" s="105">
        <v>4673</v>
      </c>
      <c r="B91" s="105">
        <v>-1.147639995906502E-3</v>
      </c>
      <c r="C91" s="45"/>
      <c r="D91" s="92">
        <f t="shared" si="16"/>
        <v>0.46729999999999999</v>
      </c>
      <c r="E91" s="92">
        <f t="shared" si="17"/>
        <v>-1.147639995906502E-3</v>
      </c>
      <c r="F91" s="36">
        <f t="shared" si="18"/>
        <v>0.21836928999999999</v>
      </c>
      <c r="G91" s="36">
        <f t="shared" si="19"/>
        <v>0.102043969217</v>
      </c>
      <c r="H91" s="36">
        <f t="shared" si="20"/>
        <v>4.76851468151041E-2</v>
      </c>
      <c r="I91" s="36">
        <f t="shared" si="21"/>
        <v>-5.3629217008710841E-4</v>
      </c>
      <c r="J91" s="36">
        <f t="shared" si="22"/>
        <v>-2.5060933108170578E-4</v>
      </c>
      <c r="K91" s="36">
        <f t="shared" ca="1" si="23"/>
        <v>-4.1980269013098415E-3</v>
      </c>
      <c r="L91" s="36">
        <f t="shared" ca="1" si="24"/>
        <v>9.3048602726561621E-6</v>
      </c>
      <c r="M91" s="36">
        <f t="shared" ca="1" si="25"/>
        <v>23474877953265.449</v>
      </c>
      <c r="N91" s="36">
        <f t="shared" ca="1" si="26"/>
        <v>11990155734160.365</v>
      </c>
      <c r="O91" s="36">
        <f t="shared" ca="1" si="27"/>
        <v>293082833968.0639</v>
      </c>
      <c r="P91" s="45">
        <f t="shared" ca="1" si="28"/>
        <v>3.0503869054033395E-3</v>
      </c>
      <c r="Q91" s="45"/>
      <c r="R91" s="45"/>
      <c r="S91" s="45"/>
      <c r="T91" s="45"/>
    </row>
    <row r="92" spans="1:20" x14ac:dyDescent="0.2">
      <c r="A92" s="104">
        <v>4754.5</v>
      </c>
      <c r="B92" s="104">
        <v>-1.8938059998617973E-2</v>
      </c>
      <c r="D92" s="92">
        <f t="shared" si="16"/>
        <v>0.47544999999999998</v>
      </c>
      <c r="E92" s="92">
        <f t="shared" si="17"/>
        <v>-1.8938059998617973E-2</v>
      </c>
      <c r="F92" s="36">
        <f t="shared" si="18"/>
        <v>0.22605270249999998</v>
      </c>
      <c r="G92" s="36">
        <f t="shared" si="19"/>
        <v>0.10747675740362499</v>
      </c>
      <c r="H92" s="36">
        <f t="shared" si="20"/>
        <v>5.1099824307553499E-2</v>
      </c>
      <c r="I92" s="36">
        <f t="shared" si="21"/>
        <v>-9.0041006263429143E-3</v>
      </c>
      <c r="J92" s="36">
        <f t="shared" si="22"/>
        <v>-4.2809996427947382E-3</v>
      </c>
      <c r="K92" s="36">
        <f t="shared" ca="1" si="23"/>
        <v>-4.186835682499241E-3</v>
      </c>
      <c r="L92" s="36">
        <f t="shared" ca="1" si="24"/>
        <v>2.1759861882445256E-4</v>
      </c>
      <c r="M92" s="36">
        <f t="shared" ca="1" si="25"/>
        <v>23126036264757.234</v>
      </c>
      <c r="N92" s="36">
        <f t="shared" ca="1" si="26"/>
        <v>11797215899184.568</v>
      </c>
      <c r="O92" s="36">
        <f t="shared" ca="1" si="27"/>
        <v>288151728321.86127</v>
      </c>
      <c r="P92" s="45">
        <f t="shared" ca="1" si="28"/>
        <v>-1.4751224316118732E-2</v>
      </c>
    </row>
    <row r="93" spans="1:20" x14ac:dyDescent="0.2">
      <c r="A93" s="105">
        <v>4754.5</v>
      </c>
      <c r="B93" s="105">
        <v>-9.9380600004224107E-3</v>
      </c>
      <c r="C93" s="45"/>
      <c r="D93" s="92">
        <f t="shared" si="16"/>
        <v>0.47544999999999998</v>
      </c>
      <c r="E93" s="92">
        <f t="shared" si="17"/>
        <v>-9.9380600004224107E-3</v>
      </c>
      <c r="F93" s="36">
        <f t="shared" si="18"/>
        <v>0.22605270249999998</v>
      </c>
      <c r="G93" s="36">
        <f t="shared" si="19"/>
        <v>0.10747675740362499</v>
      </c>
      <c r="H93" s="36">
        <f t="shared" si="20"/>
        <v>5.1099824307553499E-2</v>
      </c>
      <c r="I93" s="36">
        <f t="shared" si="21"/>
        <v>-4.7250506272008353E-3</v>
      </c>
      <c r="J93" s="36">
        <f t="shared" si="22"/>
        <v>-2.2465253207026368E-3</v>
      </c>
      <c r="K93" s="36">
        <f t="shared" ca="1" si="23"/>
        <v>-4.186835682499241E-3</v>
      </c>
      <c r="L93" s="36">
        <f t="shared" ca="1" si="24"/>
        <v>3.307658115507083E-5</v>
      </c>
      <c r="M93" s="36">
        <f t="shared" ca="1" si="25"/>
        <v>23126036264757.234</v>
      </c>
      <c r="N93" s="36">
        <f t="shared" ca="1" si="26"/>
        <v>11797215899184.568</v>
      </c>
      <c r="O93" s="36">
        <f t="shared" ca="1" si="27"/>
        <v>288151728321.86127</v>
      </c>
      <c r="P93" s="45">
        <f t="shared" ca="1" si="28"/>
        <v>-5.7512243179231697E-3</v>
      </c>
      <c r="Q93" s="45"/>
      <c r="R93" s="45"/>
      <c r="S93" s="45"/>
      <c r="T93" s="45"/>
    </row>
    <row r="94" spans="1:20" x14ac:dyDescent="0.2">
      <c r="A94" s="104">
        <v>4767</v>
      </c>
      <c r="B94" s="104">
        <v>-7.0715599940740503E-3</v>
      </c>
      <c r="D94" s="92">
        <f t="shared" si="16"/>
        <v>0.47670000000000001</v>
      </c>
      <c r="E94" s="92">
        <f t="shared" si="17"/>
        <v>-7.0715599940740503E-3</v>
      </c>
      <c r="F94" s="36">
        <f t="shared" si="18"/>
        <v>0.22724289</v>
      </c>
      <c r="G94" s="36">
        <f t="shared" si="19"/>
        <v>0.10832668566300001</v>
      </c>
      <c r="H94" s="36">
        <f t="shared" si="20"/>
        <v>5.1639331055552101E-2</v>
      </c>
      <c r="I94" s="36">
        <f t="shared" si="21"/>
        <v>-3.3710126491751E-3</v>
      </c>
      <c r="J94" s="36">
        <f t="shared" si="22"/>
        <v>-1.6069617298617703E-3</v>
      </c>
      <c r="K94" s="36">
        <f t="shared" ca="1" si="23"/>
        <v>-4.1850877821745487E-3</v>
      </c>
      <c r="L94" s="36">
        <f t="shared" ca="1" si="24"/>
        <v>8.3317218300680015E-6</v>
      </c>
      <c r="M94" s="36">
        <f t="shared" ca="1" si="25"/>
        <v>23072857459647.254</v>
      </c>
      <c r="N94" s="36">
        <f t="shared" ca="1" si="26"/>
        <v>11767816155091.074</v>
      </c>
      <c r="O94" s="36">
        <f t="shared" ca="1" si="27"/>
        <v>287400549092.46741</v>
      </c>
      <c r="P94" s="45">
        <f t="shared" ca="1" si="28"/>
        <v>-2.8864722118995016E-3</v>
      </c>
    </row>
    <row r="95" spans="1:20" x14ac:dyDescent="0.2">
      <c r="A95" s="105">
        <v>4767</v>
      </c>
      <c r="B95" s="105">
        <v>9.2844000027980655E-4</v>
      </c>
      <c r="C95" s="45"/>
      <c r="D95" s="92">
        <f t="shared" si="16"/>
        <v>0.47670000000000001</v>
      </c>
      <c r="E95" s="92">
        <f t="shared" si="17"/>
        <v>9.2844000027980655E-4</v>
      </c>
      <c r="F95" s="36">
        <f t="shared" si="18"/>
        <v>0.22724289</v>
      </c>
      <c r="G95" s="36">
        <f t="shared" si="19"/>
        <v>0.10832668566300001</v>
      </c>
      <c r="H95" s="36">
        <f t="shared" si="20"/>
        <v>5.1639331055552101E-2</v>
      </c>
      <c r="I95" s="36">
        <f t="shared" si="21"/>
        <v>4.4258734813338381E-4</v>
      </c>
      <c r="J95" s="36">
        <f t="shared" si="22"/>
        <v>2.1098138885518406E-4</v>
      </c>
      <c r="K95" s="36">
        <f t="shared" ca="1" si="23"/>
        <v>-4.1850877821745487E-3</v>
      </c>
      <c r="L95" s="36">
        <f t="shared" ca="1" si="24"/>
        <v>2.6148166381932555E-5</v>
      </c>
      <c r="M95" s="36">
        <f t="shared" ca="1" si="25"/>
        <v>23072857459647.254</v>
      </c>
      <c r="N95" s="36">
        <f t="shared" ca="1" si="26"/>
        <v>11767816155091.074</v>
      </c>
      <c r="O95" s="36">
        <f t="shared" ca="1" si="27"/>
        <v>287400549092.46741</v>
      </c>
      <c r="P95" s="45">
        <f t="shared" ca="1" si="28"/>
        <v>5.1135277824543553E-3</v>
      </c>
      <c r="Q95" s="45"/>
      <c r="R95" s="45"/>
      <c r="S95" s="45"/>
      <c r="T95" s="45"/>
    </row>
    <row r="96" spans="1:20" x14ac:dyDescent="0.2">
      <c r="A96" s="104">
        <v>4852.5</v>
      </c>
      <c r="B96" s="104">
        <v>-6.2470000557368621E-4</v>
      </c>
      <c r="D96" s="92">
        <f t="shared" si="16"/>
        <v>0.48525000000000001</v>
      </c>
      <c r="E96" s="92">
        <f t="shared" si="17"/>
        <v>-6.2470000557368621E-4</v>
      </c>
      <c r="F96" s="36">
        <f t="shared" si="18"/>
        <v>0.2354675625</v>
      </c>
      <c r="G96" s="36">
        <f t="shared" si="19"/>
        <v>0.114260634703125</v>
      </c>
      <c r="H96" s="36">
        <f t="shared" si="20"/>
        <v>5.5444972989691407E-2</v>
      </c>
      <c r="I96" s="36">
        <f t="shared" si="21"/>
        <v>-3.0313567770463124E-4</v>
      </c>
      <c r="J96" s="36">
        <f t="shared" si="22"/>
        <v>-1.4709658760617231E-4</v>
      </c>
      <c r="K96" s="36">
        <f t="shared" ca="1" si="23"/>
        <v>-4.1729078311934214E-3</v>
      </c>
      <c r="L96" s="36">
        <f t="shared" ca="1" si="24"/>
        <v>1.2589778773789128E-5</v>
      </c>
      <c r="M96" s="36">
        <f t="shared" ca="1" si="25"/>
        <v>22711417582321.992</v>
      </c>
      <c r="N96" s="36">
        <f t="shared" ca="1" si="26"/>
        <v>11568086007224.15</v>
      </c>
      <c r="O96" s="36">
        <f t="shared" ca="1" si="27"/>
        <v>282298841560.99963</v>
      </c>
      <c r="P96" s="45">
        <f t="shared" ca="1" si="28"/>
        <v>3.5482078256197352E-3</v>
      </c>
    </row>
    <row r="97" spans="1:20" x14ac:dyDescent="0.2">
      <c r="A97" s="105">
        <v>4854</v>
      </c>
      <c r="B97" s="105">
        <v>-2.1607200033031404E-3</v>
      </c>
      <c r="C97" s="45"/>
      <c r="D97" s="92">
        <f t="shared" si="16"/>
        <v>0.4854</v>
      </c>
      <c r="E97" s="92">
        <f t="shared" si="17"/>
        <v>-2.1607200033031404E-3</v>
      </c>
      <c r="F97" s="36">
        <f t="shared" si="18"/>
        <v>0.23561315999999999</v>
      </c>
      <c r="G97" s="36">
        <f t="shared" si="19"/>
        <v>0.114366627864</v>
      </c>
      <c r="H97" s="36">
        <f t="shared" si="20"/>
        <v>5.5513561165185597E-2</v>
      </c>
      <c r="I97" s="36">
        <f t="shared" si="21"/>
        <v>-1.0488134896033444E-3</v>
      </c>
      <c r="J97" s="36">
        <f t="shared" si="22"/>
        <v>-5.0909406785346338E-4</v>
      </c>
      <c r="K97" s="36">
        <f t="shared" ca="1" si="23"/>
        <v>-4.1726906542499395E-3</v>
      </c>
      <c r="L97" s="36">
        <f t="shared" ca="1" si="24"/>
        <v>4.0480259002712864E-6</v>
      </c>
      <c r="M97" s="36">
        <f t="shared" ca="1" si="25"/>
        <v>22705112307505.77</v>
      </c>
      <c r="N97" s="36">
        <f t="shared" ca="1" si="26"/>
        <v>11564603155641.748</v>
      </c>
      <c r="O97" s="36">
        <f t="shared" ca="1" si="27"/>
        <v>282209902547.21271</v>
      </c>
      <c r="P97" s="45">
        <f t="shared" ca="1" si="28"/>
        <v>2.0119706509467991E-3</v>
      </c>
      <c r="Q97" s="45"/>
      <c r="R97" s="45"/>
      <c r="S97" s="45"/>
      <c r="T97" s="45"/>
    </row>
    <row r="98" spans="1:20" x14ac:dyDescent="0.2">
      <c r="A98" s="104">
        <v>4925</v>
      </c>
      <c r="B98" s="104">
        <v>1.8010000057984143E-3</v>
      </c>
      <c r="D98" s="92">
        <f t="shared" si="16"/>
        <v>0.49249999999999999</v>
      </c>
      <c r="E98" s="92">
        <f t="shared" si="17"/>
        <v>1.8010000057984143E-3</v>
      </c>
      <c r="F98" s="36">
        <f t="shared" si="18"/>
        <v>0.24255625</v>
      </c>
      <c r="G98" s="36">
        <f t="shared" si="19"/>
        <v>0.119458953125</v>
      </c>
      <c r="H98" s="36">
        <f t="shared" si="20"/>
        <v>5.8833534414062499E-2</v>
      </c>
      <c r="I98" s="36">
        <f t="shared" si="21"/>
        <v>8.8699250285571905E-4</v>
      </c>
      <c r="J98" s="36">
        <f t="shared" si="22"/>
        <v>4.3684380765644164E-4</v>
      </c>
      <c r="K98" s="36">
        <f t="shared" ca="1" si="23"/>
        <v>-4.1622731427593037E-3</v>
      </c>
      <c r="L98" s="36">
        <f t="shared" ca="1" si="24"/>
        <v>3.556062664430948E-5</v>
      </c>
      <c r="M98" s="36">
        <f t="shared" ca="1" si="25"/>
        <v>22408067837661.762</v>
      </c>
      <c r="N98" s="36">
        <f t="shared" ca="1" si="26"/>
        <v>11400580146017.273</v>
      </c>
      <c r="O98" s="36">
        <f t="shared" ca="1" si="27"/>
        <v>278022291279.63129</v>
      </c>
      <c r="P98" s="45">
        <f t="shared" ca="1" si="28"/>
        <v>5.963273148557718E-3</v>
      </c>
    </row>
    <row r="99" spans="1:20" x14ac:dyDescent="0.2">
      <c r="A99" s="105">
        <v>5008</v>
      </c>
      <c r="B99" s="105">
        <v>-5.2544000209309161E-4</v>
      </c>
      <c r="C99" s="45"/>
      <c r="D99" s="92">
        <f t="shared" si="16"/>
        <v>0.50080000000000002</v>
      </c>
      <c r="E99" s="92">
        <f t="shared" si="17"/>
        <v>-5.2544000209309161E-4</v>
      </c>
      <c r="F99" s="36">
        <f t="shared" si="18"/>
        <v>0.25080064000000002</v>
      </c>
      <c r="G99" s="36">
        <f t="shared" si="19"/>
        <v>0.12560096051200001</v>
      </c>
      <c r="H99" s="36">
        <f t="shared" si="20"/>
        <v>6.2900961024409605E-2</v>
      </c>
      <c r="I99" s="36">
        <f t="shared" si="21"/>
        <v>-2.631403530482203E-4</v>
      </c>
      <c r="J99" s="36">
        <f t="shared" si="22"/>
        <v>-1.3178068880654873E-4</v>
      </c>
      <c r="K99" s="36">
        <f t="shared" ca="1" si="23"/>
        <v>-4.1497527403892912E-3</v>
      </c>
      <c r="L99" s="36">
        <f t="shared" ca="1" si="24"/>
        <v>1.3135642824976096E-5</v>
      </c>
      <c r="M99" s="36">
        <f t="shared" ca="1" si="25"/>
        <v>22064293499799.012</v>
      </c>
      <c r="N99" s="36">
        <f t="shared" ca="1" si="26"/>
        <v>11210891787753.27</v>
      </c>
      <c r="O99" s="36">
        <f t="shared" ca="1" si="27"/>
        <v>273181712583.78714</v>
      </c>
      <c r="P99" s="45">
        <f t="shared" ca="1" si="28"/>
        <v>3.6243127382961995E-3</v>
      </c>
      <c r="Q99" s="45"/>
      <c r="R99" s="45"/>
      <c r="S99" s="45"/>
      <c r="T99" s="45"/>
    </row>
    <row r="100" spans="1:20" x14ac:dyDescent="0.2">
      <c r="A100" s="104">
        <v>5032</v>
      </c>
      <c r="B100" s="104">
        <v>-3.1017599976621568E-3</v>
      </c>
      <c r="D100" s="92">
        <f t="shared" si="16"/>
        <v>0.50319999999999998</v>
      </c>
      <c r="E100" s="92">
        <f t="shared" si="17"/>
        <v>-3.1017599976621568E-3</v>
      </c>
      <c r="F100" s="36">
        <f t="shared" si="18"/>
        <v>0.25321023999999998</v>
      </c>
      <c r="G100" s="36">
        <f t="shared" si="19"/>
        <v>0.12741539276799999</v>
      </c>
      <c r="H100" s="36">
        <f t="shared" si="20"/>
        <v>6.4115425640857593E-2</v>
      </c>
      <c r="I100" s="36">
        <f t="shared" si="21"/>
        <v>-1.5608056308235973E-3</v>
      </c>
      <c r="J100" s="36">
        <f t="shared" si="22"/>
        <v>-7.8539739343043413E-4</v>
      </c>
      <c r="K100" s="36">
        <f t="shared" ca="1" si="23"/>
        <v>-4.1460636355934973E-3</v>
      </c>
      <c r="L100" s="36">
        <f t="shared" ca="1" si="24"/>
        <v>1.0905700881966322E-6</v>
      </c>
      <c r="M100" s="36">
        <f t="shared" ca="1" si="25"/>
        <v>21965583662853.676</v>
      </c>
      <c r="N100" s="36">
        <f t="shared" ca="1" si="26"/>
        <v>11156453302860.66</v>
      </c>
      <c r="O100" s="36">
        <f t="shared" ca="1" si="27"/>
        <v>271792979013.36285</v>
      </c>
      <c r="P100" s="45">
        <f t="shared" ca="1" si="28"/>
        <v>1.0443036379313405E-3</v>
      </c>
    </row>
    <row r="101" spans="1:20" x14ac:dyDescent="0.2">
      <c r="A101" s="105">
        <v>5123</v>
      </c>
      <c r="B101" s="105">
        <v>-4.9536400038050488E-3</v>
      </c>
      <c r="C101" s="45"/>
      <c r="D101" s="92">
        <f t="shared" si="16"/>
        <v>0.51229999999999998</v>
      </c>
      <c r="E101" s="92">
        <f t="shared" si="17"/>
        <v>-4.9536400038050488E-3</v>
      </c>
      <c r="F101" s="36">
        <f t="shared" si="18"/>
        <v>0.26245129</v>
      </c>
      <c r="G101" s="36">
        <f t="shared" si="19"/>
        <v>0.13445379586699999</v>
      </c>
      <c r="H101" s="36">
        <f t="shared" si="20"/>
        <v>6.8880679622664101E-2</v>
      </c>
      <c r="I101" s="36">
        <f t="shared" si="21"/>
        <v>-2.5377497739493262E-3</v>
      </c>
      <c r="J101" s="36">
        <f t="shared" si="22"/>
        <v>-1.3000892091942398E-3</v>
      </c>
      <c r="K101" s="36">
        <f t="shared" ca="1" si="23"/>
        <v>-4.1317956232038797E-3</v>
      </c>
      <c r="L101" s="36">
        <f t="shared" ca="1" si="24"/>
        <v>6.7542818592571923E-7</v>
      </c>
      <c r="M101" s="36">
        <f t="shared" ca="1" si="25"/>
        <v>21594125193924.246</v>
      </c>
      <c r="N101" s="36">
        <f t="shared" ca="1" si="26"/>
        <v>10951706874036.373</v>
      </c>
      <c r="O101" s="36">
        <f t="shared" ca="1" si="27"/>
        <v>266571734878.26599</v>
      </c>
      <c r="P101" s="45">
        <f t="shared" ca="1" si="28"/>
        <v>-8.2184438060116903E-4</v>
      </c>
      <c r="Q101" s="45"/>
      <c r="R101" s="45"/>
      <c r="S101" s="45"/>
      <c r="T101" s="45"/>
    </row>
    <row r="102" spans="1:20" x14ac:dyDescent="0.2">
      <c r="A102" s="104">
        <v>5153</v>
      </c>
      <c r="B102" s="104">
        <v>3.2596000528428704E-4</v>
      </c>
      <c r="D102" s="92">
        <f t="shared" si="16"/>
        <v>0.51529999999999998</v>
      </c>
      <c r="E102" s="92">
        <f t="shared" si="17"/>
        <v>3.2596000528428704E-4</v>
      </c>
      <c r="F102" s="36">
        <f t="shared" si="18"/>
        <v>0.26553409</v>
      </c>
      <c r="G102" s="36">
        <f t="shared" si="19"/>
        <v>0.13682971657699999</v>
      </c>
      <c r="H102" s="36">
        <f t="shared" si="20"/>
        <v>7.0508352952128095E-2</v>
      </c>
      <c r="I102" s="36">
        <f t="shared" si="21"/>
        <v>1.679671907229931E-4</v>
      </c>
      <c r="J102" s="36">
        <f t="shared" si="22"/>
        <v>8.6553493379558342E-5</v>
      </c>
      <c r="K102" s="36">
        <f t="shared" ca="1" si="23"/>
        <v>-4.1269947047532941E-3</v>
      </c>
      <c r="L102" s="36">
        <f t="shared" ca="1" si="24"/>
        <v>1.9828805649645877E-5</v>
      </c>
      <c r="M102" s="36">
        <f t="shared" ca="1" si="25"/>
        <v>21472639444521.77</v>
      </c>
      <c r="N102" s="36">
        <f t="shared" ca="1" si="26"/>
        <v>10884783614435.508</v>
      </c>
      <c r="O102" s="36">
        <f t="shared" ca="1" si="27"/>
        <v>264865770637.45114</v>
      </c>
      <c r="P102" s="45">
        <f t="shared" ca="1" si="28"/>
        <v>4.4529547100375811E-3</v>
      </c>
    </row>
    <row r="103" spans="1:20" x14ac:dyDescent="0.2">
      <c r="A103" s="105">
        <v>5156</v>
      </c>
      <c r="B103" s="105">
        <v>-7.4607999704312533E-4</v>
      </c>
      <c r="C103" s="45"/>
      <c r="D103" s="92">
        <f t="shared" si="16"/>
        <v>0.51559999999999995</v>
      </c>
      <c r="E103" s="92">
        <f t="shared" si="17"/>
        <v>-7.4607999704312533E-4</v>
      </c>
      <c r="F103" s="36">
        <f t="shared" si="18"/>
        <v>0.26584335999999997</v>
      </c>
      <c r="G103" s="36">
        <f t="shared" si="19"/>
        <v>0.13706883641599998</v>
      </c>
      <c r="H103" s="36">
        <f t="shared" si="20"/>
        <v>7.0672692056089587E-2</v>
      </c>
      <c r="I103" s="36">
        <f t="shared" si="21"/>
        <v>-3.8467884647543538E-4</v>
      </c>
      <c r="J103" s="36">
        <f t="shared" si="22"/>
        <v>-1.9834041324273447E-4</v>
      </c>
      <c r="K103" s="36">
        <f t="shared" ca="1" si="23"/>
        <v>-4.1265119625963536E-3</v>
      </c>
      <c r="L103" s="36">
        <f t="shared" ca="1" si="24"/>
        <v>1.1427320273734062E-5</v>
      </c>
      <c r="M103" s="36">
        <f t="shared" ca="1" si="25"/>
        <v>21460517319448.535</v>
      </c>
      <c r="N103" s="36">
        <f t="shared" ca="1" si="26"/>
        <v>10878106930255.691</v>
      </c>
      <c r="O103" s="36">
        <f t="shared" ca="1" si="27"/>
        <v>264695590635.673</v>
      </c>
      <c r="P103" s="45">
        <f t="shared" ca="1" si="28"/>
        <v>3.3804319655532282E-3</v>
      </c>
      <c r="Q103" s="45"/>
      <c r="R103" s="45"/>
      <c r="S103" s="45"/>
      <c r="T103" s="45"/>
    </row>
    <row r="104" spans="1:20" x14ac:dyDescent="0.2">
      <c r="A104" s="104">
        <v>5349.5</v>
      </c>
      <c r="B104" s="104">
        <v>-2.8926600061822683E-3</v>
      </c>
      <c r="D104" s="92">
        <f t="shared" si="16"/>
        <v>0.53495000000000004</v>
      </c>
      <c r="E104" s="92">
        <f t="shared" si="17"/>
        <v>-2.8926600061822683E-3</v>
      </c>
      <c r="F104" s="36">
        <f t="shared" si="18"/>
        <v>0.28617150250000006</v>
      </c>
      <c r="G104" s="36">
        <f t="shared" si="19"/>
        <v>0.15308744526237505</v>
      </c>
      <c r="H104" s="36">
        <f t="shared" si="20"/>
        <v>8.1894128843107539E-2</v>
      </c>
      <c r="I104" s="36">
        <f t="shared" si="21"/>
        <v>-1.5474284703072044E-3</v>
      </c>
      <c r="J104" s="36">
        <f t="shared" si="22"/>
        <v>-8.2779686019083902E-4</v>
      </c>
      <c r="K104" s="36">
        <f t="shared" ca="1" si="23"/>
        <v>-4.0943571930076748E-3</v>
      </c>
      <c r="L104" s="36">
        <f t="shared" ca="1" si="24"/>
        <v>1.444076128824096E-6</v>
      </c>
      <c r="M104" s="36">
        <f t="shared" ca="1" si="25"/>
        <v>20688736656018.242</v>
      </c>
      <c r="N104" s="36">
        <f t="shared" ca="1" si="26"/>
        <v>10453429570776.629</v>
      </c>
      <c r="O104" s="36">
        <f t="shared" ca="1" si="27"/>
        <v>253877842981.28513</v>
      </c>
      <c r="P104" s="45">
        <f t="shared" ca="1" si="28"/>
        <v>1.2016971868254065E-3</v>
      </c>
    </row>
    <row r="105" spans="1:20" x14ac:dyDescent="0.2">
      <c r="A105" s="105">
        <v>6240.5</v>
      </c>
      <c r="B105" s="105">
        <v>-1.0288539997418411E-2</v>
      </c>
      <c r="C105" s="45"/>
      <c r="D105" s="92">
        <f t="shared" si="16"/>
        <v>0.62404999999999999</v>
      </c>
      <c r="E105" s="92">
        <f t="shared" si="17"/>
        <v>-1.0288539997418411E-2</v>
      </c>
      <c r="F105" s="36">
        <f t="shared" si="18"/>
        <v>0.3894384025</v>
      </c>
      <c r="G105" s="36">
        <f t="shared" si="19"/>
        <v>0.24302903508012499</v>
      </c>
      <c r="H105" s="36">
        <f t="shared" si="20"/>
        <v>0.151662269341752</v>
      </c>
      <c r="I105" s="36">
        <f t="shared" si="21"/>
        <v>-6.4205633853889593E-3</v>
      </c>
      <c r="J105" s="36">
        <f t="shared" si="22"/>
        <v>-4.0067525806519802E-3</v>
      </c>
      <c r="K105" s="36">
        <f t="shared" ca="1" si="23"/>
        <v>-3.9204273267023507E-3</v>
      </c>
      <c r="L105" s="36">
        <f t="shared" ca="1" si="24"/>
        <v>4.0552858986934433E-5</v>
      </c>
      <c r="M105" s="36">
        <f t="shared" ca="1" si="25"/>
        <v>17384037841203.832</v>
      </c>
      <c r="N105" s="36">
        <f t="shared" ca="1" si="26"/>
        <v>8644950938612.3906</v>
      </c>
      <c r="O105" s="36">
        <f t="shared" ca="1" si="27"/>
        <v>207973819967.57056</v>
      </c>
      <c r="P105" s="45">
        <f t="shared" ca="1" si="28"/>
        <v>-6.3681126707160604E-3</v>
      </c>
      <c r="Q105" s="45"/>
      <c r="R105" s="45"/>
      <c r="S105" s="45"/>
      <c r="T105" s="45"/>
    </row>
    <row r="106" spans="1:20" x14ac:dyDescent="0.2">
      <c r="A106" s="104">
        <v>6243.5</v>
      </c>
      <c r="B106" s="104">
        <v>-4.3605799946817569E-3</v>
      </c>
      <c r="D106" s="92">
        <f t="shared" si="16"/>
        <v>0.62434999999999996</v>
      </c>
      <c r="E106" s="92">
        <f t="shared" si="17"/>
        <v>-4.3605799946817569E-3</v>
      </c>
      <c r="F106" s="36">
        <f t="shared" si="18"/>
        <v>0.38981292249999994</v>
      </c>
      <c r="G106" s="36">
        <f t="shared" si="19"/>
        <v>0.24337969816287494</v>
      </c>
      <c r="H106" s="36">
        <f t="shared" si="20"/>
        <v>0.15195411454799096</v>
      </c>
      <c r="I106" s="36">
        <f t="shared" si="21"/>
        <v>-2.7225281196795546E-3</v>
      </c>
      <c r="J106" s="36">
        <f t="shared" si="22"/>
        <v>-1.6998104315219297E-3</v>
      </c>
      <c r="K106" s="36">
        <f t="shared" ca="1" si="23"/>
        <v>-3.9197699048986057E-3</v>
      </c>
      <c r="L106" s="36">
        <f t="shared" ca="1" si="24"/>
        <v>1.9431353525462984E-7</v>
      </c>
      <c r="M106" s="36">
        <f t="shared" ca="1" si="25"/>
        <v>17373581646868.432</v>
      </c>
      <c r="N106" s="36">
        <f t="shared" ca="1" si="26"/>
        <v>8639256994874.0166</v>
      </c>
      <c r="O106" s="36">
        <f t="shared" ca="1" si="27"/>
        <v>207829752840.53671</v>
      </c>
      <c r="P106" s="45">
        <f t="shared" ca="1" si="28"/>
        <v>-4.4081008978315121E-4</v>
      </c>
    </row>
    <row r="107" spans="1:20" x14ac:dyDescent="0.2">
      <c r="A107" s="105">
        <v>6367.5</v>
      </c>
      <c r="B107" s="105">
        <v>-1.6004899996914901E-2</v>
      </c>
      <c r="C107" s="45"/>
      <c r="D107" s="92">
        <f t="shared" si="16"/>
        <v>0.63675000000000004</v>
      </c>
      <c r="E107" s="92">
        <f t="shared" si="17"/>
        <v>-1.6004899996914901E-2</v>
      </c>
      <c r="F107" s="36">
        <f t="shared" si="18"/>
        <v>0.40545056250000006</v>
      </c>
      <c r="G107" s="36">
        <f t="shared" si="19"/>
        <v>0.25817064567187503</v>
      </c>
      <c r="H107" s="36">
        <f t="shared" si="20"/>
        <v>0.16439015863156645</v>
      </c>
      <c r="I107" s="36">
        <f t="shared" si="21"/>
        <v>-1.0191120073035563E-2</v>
      </c>
      <c r="J107" s="36">
        <f t="shared" si="22"/>
        <v>-6.4891957065053955E-3</v>
      </c>
      <c r="K107" s="36">
        <f t="shared" ca="1" si="23"/>
        <v>-3.8921748833587004E-3</v>
      </c>
      <c r="L107" s="36">
        <f t="shared" ca="1" si="24"/>
        <v>1.4671810967657506E-4</v>
      </c>
      <c r="M107" s="36">
        <f t="shared" ca="1" si="25"/>
        <v>16945218752701.445</v>
      </c>
      <c r="N107" s="36">
        <f t="shared" ca="1" si="26"/>
        <v>8406158219766.3545</v>
      </c>
      <c r="O107" s="36">
        <f t="shared" ca="1" si="27"/>
        <v>201934658217.71463</v>
      </c>
      <c r="P107" s="45">
        <f t="shared" ca="1" si="28"/>
        <v>-1.21127251135562E-2</v>
      </c>
      <c r="Q107" s="45"/>
      <c r="R107" s="45"/>
      <c r="S107" s="45"/>
      <c r="T107" s="45"/>
    </row>
    <row r="108" spans="1:20" x14ac:dyDescent="0.2">
      <c r="A108" s="104">
        <v>6440</v>
      </c>
      <c r="B108" s="104">
        <v>4.2079999548150226E-4</v>
      </c>
      <c r="D108" s="92">
        <f t="shared" si="16"/>
        <v>0.64400000000000002</v>
      </c>
      <c r="E108" s="92">
        <f t="shared" si="17"/>
        <v>4.2079999548150226E-4</v>
      </c>
      <c r="F108" s="36">
        <f t="shared" si="18"/>
        <v>0.41473600000000005</v>
      </c>
      <c r="G108" s="36">
        <f t="shared" si="19"/>
        <v>0.26708998400000006</v>
      </c>
      <c r="H108" s="36">
        <f t="shared" si="20"/>
        <v>0.17200594969600005</v>
      </c>
      <c r="I108" s="36">
        <f t="shared" si="21"/>
        <v>2.7099519709008747E-4</v>
      </c>
      <c r="J108" s="36">
        <f t="shared" si="22"/>
        <v>1.7452090692601633E-4</v>
      </c>
      <c r="K108" s="36">
        <f t="shared" ca="1" si="23"/>
        <v>-3.8756593134821856E-3</v>
      </c>
      <c r="L108" s="36">
        <f t="shared" ca="1" si="24"/>
        <v>1.8459562593580731E-5</v>
      </c>
      <c r="M108" s="36">
        <f t="shared" ca="1" si="25"/>
        <v>16698206586007.137</v>
      </c>
      <c r="N108" s="36">
        <f t="shared" ca="1" si="26"/>
        <v>8271894667093.3291</v>
      </c>
      <c r="O108" s="36">
        <f t="shared" ca="1" si="27"/>
        <v>198541580901.6778</v>
      </c>
      <c r="P108" s="45">
        <f t="shared" ca="1" si="28"/>
        <v>4.2964593089636878E-3</v>
      </c>
    </row>
    <row r="109" spans="1:20" x14ac:dyDescent="0.2">
      <c r="A109" s="105">
        <v>6560.5</v>
      </c>
      <c r="B109" s="105">
        <v>-1.8306140002096072E-2</v>
      </c>
      <c r="C109" s="45"/>
      <c r="D109" s="92">
        <f t="shared" si="16"/>
        <v>0.65605000000000002</v>
      </c>
      <c r="E109" s="92">
        <f t="shared" si="17"/>
        <v>-1.8306140002096072E-2</v>
      </c>
      <c r="F109" s="36">
        <f t="shared" si="18"/>
        <v>0.43040160250000004</v>
      </c>
      <c r="G109" s="36">
        <f t="shared" si="19"/>
        <v>0.28236497132012506</v>
      </c>
      <c r="H109" s="36">
        <f t="shared" si="20"/>
        <v>0.18524553943456804</v>
      </c>
      <c r="I109" s="36">
        <f t="shared" si="21"/>
        <v>-1.2009743148375128E-2</v>
      </c>
      <c r="J109" s="36">
        <f t="shared" si="22"/>
        <v>-7.8789919924915023E-3</v>
      </c>
      <c r="K109" s="36">
        <f t="shared" ca="1" si="23"/>
        <v>-3.8475867016022304E-3</v>
      </c>
      <c r="L109" s="36">
        <f t="shared" ca="1" si="24"/>
        <v>2.0904976354322132E-4</v>
      </c>
      <c r="M109" s="36">
        <f t="shared" ca="1" si="25"/>
        <v>16293223427232.568</v>
      </c>
      <c r="N109" s="36">
        <f t="shared" ca="1" si="26"/>
        <v>8052011978137.3301</v>
      </c>
      <c r="O109" s="36">
        <f t="shared" ca="1" si="27"/>
        <v>192988764209.53516</v>
      </c>
      <c r="P109" s="45">
        <f t="shared" ca="1" si="28"/>
        <v>-1.4458553300493841E-2</v>
      </c>
      <c r="Q109" s="45"/>
      <c r="R109" s="45"/>
      <c r="S109" s="45"/>
      <c r="T109" s="45"/>
    </row>
    <row r="110" spans="1:20" x14ac:dyDescent="0.2">
      <c r="A110" s="104">
        <v>6624</v>
      </c>
      <c r="B110" s="104">
        <v>-5.6643200005055405E-3</v>
      </c>
      <c r="D110" s="92">
        <f t="shared" si="16"/>
        <v>0.66239999999999999</v>
      </c>
      <c r="E110" s="92">
        <f t="shared" si="17"/>
        <v>-5.6643200005055405E-3</v>
      </c>
      <c r="F110" s="36">
        <f t="shared" si="18"/>
        <v>0.43877376000000001</v>
      </c>
      <c r="G110" s="36">
        <f t="shared" si="19"/>
        <v>0.290643738624</v>
      </c>
      <c r="H110" s="36">
        <f t="shared" si="20"/>
        <v>0.19252241246453761</v>
      </c>
      <c r="I110" s="36">
        <f t="shared" si="21"/>
        <v>-3.7520455683348699E-3</v>
      </c>
      <c r="J110" s="36">
        <f t="shared" si="22"/>
        <v>-2.4853549844650177E-3</v>
      </c>
      <c r="K110" s="36">
        <f t="shared" ca="1" si="23"/>
        <v>-3.832480460184768E-3</v>
      </c>
      <c r="L110" s="36">
        <f t="shared" ca="1" si="24"/>
        <v>3.3556361014826191E-6</v>
      </c>
      <c r="M110" s="36">
        <f t="shared" ca="1" si="25"/>
        <v>16082585907481.963</v>
      </c>
      <c r="N110" s="36">
        <f t="shared" ca="1" si="26"/>
        <v>7937771545532.9932</v>
      </c>
      <c r="O110" s="36">
        <f t="shared" ca="1" si="27"/>
        <v>190105801767.58047</v>
      </c>
      <c r="P110" s="45">
        <f t="shared" ca="1" si="28"/>
        <v>-1.8318395403207725E-3</v>
      </c>
    </row>
    <row r="111" spans="1:20" x14ac:dyDescent="0.2">
      <c r="A111" s="105">
        <v>6632.5</v>
      </c>
      <c r="B111" s="105">
        <v>1.9649000023491681E-3</v>
      </c>
      <c r="C111" s="45"/>
      <c r="D111" s="92">
        <f t="shared" si="16"/>
        <v>0.66325000000000001</v>
      </c>
      <c r="E111" s="92">
        <f t="shared" si="17"/>
        <v>1.9649000023491681E-3</v>
      </c>
      <c r="F111" s="36">
        <f t="shared" si="18"/>
        <v>0.43990056249999998</v>
      </c>
      <c r="G111" s="36">
        <f t="shared" si="19"/>
        <v>0.291764048078125</v>
      </c>
      <c r="H111" s="36">
        <f t="shared" si="20"/>
        <v>0.19351250488781638</v>
      </c>
      <c r="I111" s="36">
        <f t="shared" si="21"/>
        <v>1.3032199265580857E-3</v>
      </c>
      <c r="J111" s="36">
        <f t="shared" si="22"/>
        <v>8.6436061628965028E-4</v>
      </c>
      <c r="K111" s="36">
        <f t="shared" ca="1" si="23"/>
        <v>-3.8304419811307357E-3</v>
      </c>
      <c r="L111" s="36">
        <f t="shared" ca="1" si="24"/>
        <v>3.3585988705484791E-5</v>
      </c>
      <c r="M111" s="36">
        <f t="shared" ca="1" si="25"/>
        <v>16054534977212.508</v>
      </c>
      <c r="N111" s="36">
        <f t="shared" ca="1" si="26"/>
        <v>7922564467363.7822</v>
      </c>
      <c r="O111" s="36">
        <f t="shared" ca="1" si="27"/>
        <v>189722142914.35947</v>
      </c>
      <c r="P111" s="45">
        <f t="shared" ca="1" si="28"/>
        <v>5.7953419834799041E-3</v>
      </c>
      <c r="Q111" s="45"/>
      <c r="R111" s="45"/>
      <c r="S111" s="45"/>
      <c r="T111" s="45"/>
    </row>
    <row r="112" spans="1:20" x14ac:dyDescent="0.2">
      <c r="A112" s="104">
        <v>6654</v>
      </c>
      <c r="B112" s="104">
        <v>3.6152800021227449E-3</v>
      </c>
      <c r="D112" s="92">
        <f t="shared" si="16"/>
        <v>0.66539999999999999</v>
      </c>
      <c r="E112" s="92">
        <f t="shared" si="17"/>
        <v>3.6152800021227449E-3</v>
      </c>
      <c r="F112" s="36">
        <f t="shared" si="18"/>
        <v>0.44275715999999998</v>
      </c>
      <c r="G112" s="36">
        <f t="shared" si="19"/>
        <v>0.29461061426399998</v>
      </c>
      <c r="H112" s="36">
        <f t="shared" si="20"/>
        <v>0.19603390273126559</v>
      </c>
      <c r="I112" s="36">
        <f t="shared" si="21"/>
        <v>2.4056073134124745E-3</v>
      </c>
      <c r="J112" s="36">
        <f t="shared" si="22"/>
        <v>1.6006911063446605E-3</v>
      </c>
      <c r="K112" s="36">
        <f t="shared" ca="1" si="23"/>
        <v>-3.8252685610458822E-3</v>
      </c>
      <c r="L112" s="36">
        <f t="shared" ca="1" si="24"/>
        <v>5.5361762920870719E-5</v>
      </c>
      <c r="M112" s="36">
        <f t="shared" ca="1" si="25"/>
        <v>15983734655173.061</v>
      </c>
      <c r="N112" s="36">
        <f t="shared" ca="1" si="26"/>
        <v>7884188777742.0752</v>
      </c>
      <c r="O112" s="36">
        <f t="shared" ca="1" si="27"/>
        <v>188754075430.91272</v>
      </c>
      <c r="P112" s="45">
        <f t="shared" ca="1" si="28"/>
        <v>7.4405485631686271E-3</v>
      </c>
    </row>
    <row r="113" spans="1:20" x14ac:dyDescent="0.2">
      <c r="A113" s="105">
        <v>6786.5</v>
      </c>
      <c r="B113" s="105">
        <v>6.6001800005324185E-3</v>
      </c>
      <c r="C113" s="45"/>
      <c r="D113" s="92">
        <f t="shared" si="16"/>
        <v>0.67864999999999998</v>
      </c>
      <c r="E113" s="92">
        <f t="shared" si="17"/>
        <v>6.6001800005324185E-3</v>
      </c>
      <c r="F113" s="36">
        <f t="shared" si="18"/>
        <v>0.46056582249999994</v>
      </c>
      <c r="G113" s="36">
        <f t="shared" si="19"/>
        <v>0.31256299543962496</v>
      </c>
      <c r="H113" s="36">
        <f t="shared" si="20"/>
        <v>0.21212087685510145</v>
      </c>
      <c r="I113" s="36">
        <f t="shared" si="21"/>
        <v>4.479212157361326E-3</v>
      </c>
      <c r="J113" s="36">
        <f t="shared" si="22"/>
        <v>3.0398173305932639E-3</v>
      </c>
      <c r="K113" s="36">
        <f t="shared" ca="1" si="23"/>
        <v>-3.7928395971448857E-3</v>
      </c>
      <c r="L113" s="36">
        <f t="shared" ca="1" si="24"/>
        <v>1.080148563577045E-4</v>
      </c>
      <c r="M113" s="36">
        <f t="shared" ca="1" si="25"/>
        <v>15552194108823.592</v>
      </c>
      <c r="N113" s="36">
        <f t="shared" ca="1" si="26"/>
        <v>7650497598042.8291</v>
      </c>
      <c r="O113" s="36">
        <f t="shared" ca="1" si="27"/>
        <v>182862468738.40552</v>
      </c>
      <c r="P113" s="45">
        <f t="shared" ca="1" si="28"/>
        <v>1.0393019597677303E-2</v>
      </c>
      <c r="Q113" s="45"/>
      <c r="R113" s="45"/>
      <c r="S113" s="45"/>
      <c r="T113" s="45"/>
    </row>
    <row r="114" spans="1:20" x14ac:dyDescent="0.2">
      <c r="A114" s="104">
        <v>6799.5</v>
      </c>
      <c r="B114" s="104">
        <v>6.2133999745128676E-4</v>
      </c>
      <c r="D114" s="92">
        <f t="shared" si="16"/>
        <v>0.67995000000000005</v>
      </c>
      <c r="E114" s="92">
        <f t="shared" si="17"/>
        <v>6.2133999745128676E-4</v>
      </c>
      <c r="F114" s="36">
        <f t="shared" si="18"/>
        <v>0.46233200250000006</v>
      </c>
      <c r="G114" s="36">
        <f t="shared" si="19"/>
        <v>0.31436264509987505</v>
      </c>
      <c r="H114" s="36">
        <f t="shared" si="20"/>
        <v>0.21375088053566008</v>
      </c>
      <c r="I114" s="36">
        <f t="shared" si="21"/>
        <v>4.2248013126700246E-4</v>
      </c>
      <c r="J114" s="36">
        <f t="shared" si="22"/>
        <v>2.8726536525499832E-4</v>
      </c>
      <c r="K114" s="36">
        <f t="shared" ca="1" si="23"/>
        <v>-3.7896072504596751E-3</v>
      </c>
      <c r="L114" s="36">
        <f t="shared" ca="1" si="24"/>
        <v>1.9456455623853287E-5</v>
      </c>
      <c r="M114" s="36">
        <f t="shared" ca="1" si="25"/>
        <v>15510295880787.828</v>
      </c>
      <c r="N114" s="36">
        <f t="shared" ca="1" si="26"/>
        <v>7627828567859.4541</v>
      </c>
      <c r="O114" s="36">
        <f t="shared" ca="1" si="27"/>
        <v>182291283296.02328</v>
      </c>
      <c r="P114" s="45">
        <f t="shared" ca="1" si="28"/>
        <v>4.4109472479109619E-3</v>
      </c>
    </row>
    <row r="115" spans="1:20" x14ac:dyDescent="0.2">
      <c r="A115" s="105">
        <v>7013.5</v>
      </c>
      <c r="B115" s="105">
        <v>8.8158200014731847E-3</v>
      </c>
      <c r="C115" s="45"/>
      <c r="D115" s="92">
        <f t="shared" si="16"/>
        <v>0.70135000000000003</v>
      </c>
      <c r="E115" s="92">
        <f t="shared" si="17"/>
        <v>8.8158200014731847E-3</v>
      </c>
      <c r="F115" s="36">
        <f t="shared" si="18"/>
        <v>0.49189182250000002</v>
      </c>
      <c r="G115" s="36">
        <f t="shared" si="19"/>
        <v>0.34498832971037502</v>
      </c>
      <c r="H115" s="36">
        <f t="shared" si="20"/>
        <v>0.24195756504237154</v>
      </c>
      <c r="I115" s="36">
        <f t="shared" si="21"/>
        <v>6.1829753580332179E-3</v>
      </c>
      <c r="J115" s="36">
        <f t="shared" si="22"/>
        <v>4.3364297673565977E-3</v>
      </c>
      <c r="K115" s="36">
        <f t="shared" ca="1" si="23"/>
        <v>-3.7350973779413611E-3</v>
      </c>
      <c r="L115" s="36">
        <f t="shared" ca="1" si="24"/>
        <v>1.575255270648901E-4</v>
      </c>
      <c r="M115" s="36">
        <f t="shared" ca="1" si="25"/>
        <v>14831809591411.451</v>
      </c>
      <c r="N115" s="36">
        <f t="shared" ca="1" si="26"/>
        <v>7261243780740.3848</v>
      </c>
      <c r="O115" s="36">
        <f t="shared" ca="1" si="27"/>
        <v>173062817096.97449</v>
      </c>
      <c r="P115" s="45">
        <f t="shared" ca="1" si="28"/>
        <v>1.2550917379414547E-2</v>
      </c>
      <c r="Q115" s="45"/>
      <c r="R115" s="45"/>
      <c r="S115" s="45"/>
      <c r="T115" s="45"/>
    </row>
    <row r="116" spans="1:20" x14ac:dyDescent="0.2">
      <c r="A116" s="104">
        <v>7574.5</v>
      </c>
      <c r="B116" s="104">
        <v>-6.5566000557737425E-4</v>
      </c>
      <c r="D116" s="92">
        <f t="shared" si="16"/>
        <v>0.75744999999999996</v>
      </c>
      <c r="E116" s="92">
        <f t="shared" si="17"/>
        <v>-6.5566000557737425E-4</v>
      </c>
      <c r="F116" s="36">
        <f t="shared" si="18"/>
        <v>0.57373050249999991</v>
      </c>
      <c r="G116" s="36">
        <f t="shared" si="19"/>
        <v>0.4345721691186249</v>
      </c>
      <c r="H116" s="36">
        <f t="shared" si="20"/>
        <v>0.32916668949890238</v>
      </c>
      <c r="I116" s="36">
        <f t="shared" si="21"/>
        <v>-4.9662967122458205E-4</v>
      </c>
      <c r="J116" s="36">
        <f t="shared" si="22"/>
        <v>-3.7617214446905963E-4</v>
      </c>
      <c r="K116" s="36">
        <f t="shared" ca="1" si="23"/>
        <v>-3.5805607155028002E-3</v>
      </c>
      <c r="L116" s="36">
        <f t="shared" ca="1" si="24"/>
        <v>8.5550441629222615E-6</v>
      </c>
      <c r="M116" s="36">
        <f t="shared" ca="1" si="25"/>
        <v>13151308866811.439</v>
      </c>
      <c r="N116" s="36">
        <f t="shared" ca="1" si="26"/>
        <v>6357727365757.4346</v>
      </c>
      <c r="O116" s="36">
        <f t="shared" ca="1" si="27"/>
        <v>150389451988.2157</v>
      </c>
      <c r="P116" s="45">
        <f t="shared" ca="1" si="28"/>
        <v>2.924900709925426E-3</v>
      </c>
    </row>
    <row r="117" spans="1:20" x14ac:dyDescent="0.2">
      <c r="A117" s="105">
        <v>7583</v>
      </c>
      <c r="B117" s="105">
        <v>8.9735600049607456E-3</v>
      </c>
      <c r="C117" s="45"/>
      <c r="D117" s="92">
        <f t="shared" si="16"/>
        <v>0.75829999999999997</v>
      </c>
      <c r="E117" s="92">
        <f t="shared" si="17"/>
        <v>8.9735600049607456E-3</v>
      </c>
      <c r="F117" s="36">
        <f t="shared" si="18"/>
        <v>0.57501888999999995</v>
      </c>
      <c r="G117" s="36">
        <f t="shared" si="19"/>
        <v>0.43603682428699997</v>
      </c>
      <c r="H117" s="36">
        <f t="shared" si="20"/>
        <v>0.33064672385683203</v>
      </c>
      <c r="I117" s="36">
        <f t="shared" si="21"/>
        <v>6.8046505517617333E-3</v>
      </c>
      <c r="J117" s="36">
        <f t="shared" si="22"/>
        <v>5.1599665134009218E-3</v>
      </c>
      <c r="K117" s="36">
        <f t="shared" ca="1" si="23"/>
        <v>-3.5780896600391319E-3</v>
      </c>
      <c r="L117" s="36">
        <f t="shared" ca="1" si="24"/>
        <v>1.5754390931289154E-4</v>
      </c>
      <c r="M117" s="36">
        <f t="shared" ca="1" si="25"/>
        <v>13126914268998.631</v>
      </c>
      <c r="N117" s="36">
        <f t="shared" ca="1" si="26"/>
        <v>6344662068480.4189</v>
      </c>
      <c r="O117" s="36">
        <f t="shared" ca="1" si="27"/>
        <v>150062396348.45493</v>
      </c>
      <c r="P117" s="45">
        <f t="shared" ca="1" si="28"/>
        <v>1.2551649664999878E-2</v>
      </c>
      <c r="Q117" s="45"/>
      <c r="R117" s="45"/>
      <c r="S117" s="45"/>
      <c r="T117" s="45"/>
    </row>
    <row r="118" spans="1:20" x14ac:dyDescent="0.2">
      <c r="A118" s="104">
        <v>7587.5</v>
      </c>
      <c r="B118" s="104">
        <v>1.236550000612624E-2</v>
      </c>
      <c r="D118" s="92">
        <f t="shared" si="16"/>
        <v>0.75875000000000004</v>
      </c>
      <c r="E118" s="92">
        <f t="shared" si="17"/>
        <v>1.236550000612624E-2</v>
      </c>
      <c r="F118" s="36">
        <f t="shared" si="18"/>
        <v>0.57570156250000004</v>
      </c>
      <c r="G118" s="36">
        <f t="shared" si="19"/>
        <v>0.43681356054687503</v>
      </c>
      <c r="H118" s="36">
        <f t="shared" si="20"/>
        <v>0.33143228906494143</v>
      </c>
      <c r="I118" s="36">
        <f t="shared" si="21"/>
        <v>9.3823231296482849E-3</v>
      </c>
      <c r="J118" s="36">
        <f t="shared" si="22"/>
        <v>7.1188376746206365E-3</v>
      </c>
      <c r="K118" s="36">
        <f t="shared" ca="1" si="23"/>
        <v>-3.5767798881120383E-3</v>
      </c>
      <c r="L118" s="36">
        <f t="shared" ca="1" si="24"/>
        <v>2.5415628822623401E-4</v>
      </c>
      <c r="M118" s="36">
        <f t="shared" ca="1" si="25"/>
        <v>13114012161356.342</v>
      </c>
      <c r="N118" s="36">
        <f t="shared" ca="1" si="26"/>
        <v>6337752553941.8223</v>
      </c>
      <c r="O118" s="36">
        <f t="shared" ca="1" si="27"/>
        <v>149889444612.16879</v>
      </c>
      <c r="P118" s="45">
        <f t="shared" ca="1" si="28"/>
        <v>1.5942279894238277E-2</v>
      </c>
    </row>
    <row r="119" spans="1:20" x14ac:dyDescent="0.2">
      <c r="A119" s="105">
        <v>7655.5</v>
      </c>
      <c r="B119" s="105">
        <v>3.3992600001511164E-3</v>
      </c>
      <c r="C119" s="45"/>
      <c r="D119" s="92">
        <f t="shared" si="16"/>
        <v>0.76554999999999995</v>
      </c>
      <c r="E119" s="92">
        <f t="shared" si="17"/>
        <v>3.3992600001511164E-3</v>
      </c>
      <c r="F119" s="36">
        <f t="shared" si="18"/>
        <v>0.58606680249999987</v>
      </c>
      <c r="G119" s="36">
        <f t="shared" si="19"/>
        <v>0.44866344065387487</v>
      </c>
      <c r="H119" s="36">
        <f t="shared" si="20"/>
        <v>0.34347429699257387</v>
      </c>
      <c r="I119" s="36">
        <f t="shared" si="21"/>
        <v>2.602303493115687E-3</v>
      </c>
      <c r="J119" s="36">
        <f t="shared" si="22"/>
        <v>1.9921934391547141E-3</v>
      </c>
      <c r="K119" s="36">
        <f t="shared" ca="1" si="23"/>
        <v>-3.5568557988139475E-3</v>
      </c>
      <c r="L119" s="36">
        <f t="shared" ca="1" si="24"/>
        <v>4.838754700861137E-5</v>
      </c>
      <c r="M119" s="36">
        <f t="shared" ca="1" si="25"/>
        <v>12920112901731.678</v>
      </c>
      <c r="N119" s="36">
        <f t="shared" ca="1" si="26"/>
        <v>6233964747159.6201</v>
      </c>
      <c r="O119" s="36">
        <f t="shared" ca="1" si="27"/>
        <v>147292371183.11246</v>
      </c>
      <c r="P119" s="45">
        <f t="shared" ca="1" si="28"/>
        <v>6.9561157989650639E-3</v>
      </c>
      <c r="Q119" s="45"/>
      <c r="R119" s="45"/>
      <c r="S119" s="45"/>
      <c r="T119" s="45"/>
    </row>
    <row r="120" spans="1:20" x14ac:dyDescent="0.2">
      <c r="A120" s="104">
        <v>7759.5</v>
      </c>
      <c r="B120" s="104">
        <v>7.5685400006477721E-3</v>
      </c>
      <c r="D120" s="92">
        <f t="shared" si="16"/>
        <v>0.77595000000000003</v>
      </c>
      <c r="E120" s="92">
        <f t="shared" si="17"/>
        <v>7.5685400006477721E-3</v>
      </c>
      <c r="F120" s="36">
        <f t="shared" si="18"/>
        <v>0.60209840250000002</v>
      </c>
      <c r="G120" s="36">
        <f t="shared" si="19"/>
        <v>0.46719825541987503</v>
      </c>
      <c r="H120" s="36">
        <f t="shared" si="20"/>
        <v>0.362522486293052</v>
      </c>
      <c r="I120" s="36">
        <f t="shared" si="21"/>
        <v>5.8728086135026386E-3</v>
      </c>
      <c r="J120" s="36">
        <f t="shared" si="22"/>
        <v>4.5570058436473727E-3</v>
      </c>
      <c r="K120" s="36">
        <f t="shared" ca="1" si="23"/>
        <v>-3.5259047856852936E-3</v>
      </c>
      <c r="L120" s="36">
        <f t="shared" ca="1" si="24"/>
        <v>1.2308670511699296E-4</v>
      </c>
      <c r="M120" s="36">
        <f t="shared" ca="1" si="25"/>
        <v>12627408025732.793</v>
      </c>
      <c r="N120" s="36">
        <f t="shared" ca="1" si="26"/>
        <v>6077476800531.0488</v>
      </c>
      <c r="O120" s="36">
        <f t="shared" ca="1" si="27"/>
        <v>143379599479.33475</v>
      </c>
      <c r="P120" s="45">
        <f t="shared" ca="1" si="28"/>
        <v>1.1094444786333067E-2</v>
      </c>
    </row>
    <row r="121" spans="1:20" x14ac:dyDescent="0.2">
      <c r="A121" s="105">
        <v>8442.5</v>
      </c>
      <c r="B121" s="105">
        <v>1.5834099998755846E-2</v>
      </c>
      <c r="C121" s="45"/>
      <c r="D121" s="92">
        <f t="shared" si="16"/>
        <v>0.84424999999999994</v>
      </c>
      <c r="E121" s="92">
        <f t="shared" si="17"/>
        <v>1.5834099998755846E-2</v>
      </c>
      <c r="F121" s="36">
        <f t="shared" si="18"/>
        <v>0.71275806249999996</v>
      </c>
      <c r="G121" s="36">
        <f t="shared" si="19"/>
        <v>0.60174599426562492</v>
      </c>
      <c r="H121" s="36">
        <f t="shared" si="20"/>
        <v>0.50802405565875386</v>
      </c>
      <c r="I121" s="36">
        <f t="shared" si="21"/>
        <v>1.3367938923949623E-2</v>
      </c>
      <c r="J121" s="36">
        <f t="shared" si="22"/>
        <v>1.1285882436544468E-2</v>
      </c>
      <c r="K121" s="36">
        <f t="shared" ca="1" si="23"/>
        <v>-3.308250077329101E-3</v>
      </c>
      <c r="L121" s="36">
        <f t="shared" ca="1" si="24"/>
        <v>3.6642956643538935E-4</v>
      </c>
      <c r="M121" s="36">
        <f t="shared" ca="1" si="25"/>
        <v>10817742573842.672</v>
      </c>
      <c r="N121" s="36">
        <f t="shared" ca="1" si="26"/>
        <v>5115424554919.1807</v>
      </c>
      <c r="O121" s="36">
        <f t="shared" ca="1" si="27"/>
        <v>119411887692.05687</v>
      </c>
      <c r="P121" s="45">
        <f t="shared" ca="1" si="28"/>
        <v>1.9142350076084946E-2</v>
      </c>
      <c r="Q121" s="45"/>
      <c r="R121" s="45"/>
      <c r="S121" s="45"/>
      <c r="T121" s="45"/>
    </row>
    <row r="122" spans="1:20" x14ac:dyDescent="0.2">
      <c r="A122" s="104">
        <v>8756.5</v>
      </c>
      <c r="B122" s="104">
        <v>-8.0394199976581149E-3</v>
      </c>
      <c r="D122" s="92">
        <f t="shared" si="16"/>
        <v>0.87565000000000004</v>
      </c>
      <c r="E122" s="92">
        <f t="shared" si="17"/>
        <v>-8.0394199976581149E-3</v>
      </c>
      <c r="F122" s="36">
        <f t="shared" si="18"/>
        <v>0.76676292250000011</v>
      </c>
      <c r="G122" s="36">
        <f t="shared" si="19"/>
        <v>0.67141595308712509</v>
      </c>
      <c r="H122" s="36">
        <f t="shared" si="20"/>
        <v>0.58792537932074118</v>
      </c>
      <c r="I122" s="36">
        <f t="shared" si="21"/>
        <v>-7.039718120949329E-3</v>
      </c>
      <c r="J122" s="36">
        <f t="shared" si="22"/>
        <v>-6.1643291726092807E-3</v>
      </c>
      <c r="K122" s="36">
        <f t="shared" ca="1" si="23"/>
        <v>-3.1998054513126635E-3</v>
      </c>
      <c r="L122" s="36">
        <f t="shared" ca="1" si="24"/>
        <v>2.3421868957198489E-5</v>
      </c>
      <c r="M122" s="36">
        <f t="shared" ca="1" si="25"/>
        <v>10049155840128.715</v>
      </c>
      <c r="N122" s="36">
        <f t="shared" ca="1" si="26"/>
        <v>4710002067438.2432</v>
      </c>
      <c r="O122" s="36">
        <f t="shared" ca="1" si="27"/>
        <v>109362159598.71623</v>
      </c>
      <c r="P122" s="45">
        <f t="shared" ca="1" si="28"/>
        <v>-4.8396145463454514E-3</v>
      </c>
    </row>
    <row r="123" spans="1:20" x14ac:dyDescent="0.2">
      <c r="A123" s="105">
        <v>9367.5</v>
      </c>
      <c r="B123" s="105">
        <v>-4.4899999920744449E-5</v>
      </c>
      <c r="C123" s="45"/>
      <c r="D123" s="92">
        <f t="shared" si="16"/>
        <v>0.93674999999999997</v>
      </c>
      <c r="E123" s="92">
        <f t="shared" si="17"/>
        <v>-4.4899999920744449E-5</v>
      </c>
      <c r="F123" s="36">
        <f t="shared" si="18"/>
        <v>0.87750056249999997</v>
      </c>
      <c r="G123" s="36">
        <f t="shared" si="19"/>
        <v>0.82199865192187493</v>
      </c>
      <c r="H123" s="36">
        <f t="shared" si="20"/>
        <v>0.77000723718781638</v>
      </c>
      <c r="I123" s="36">
        <f t="shared" si="21"/>
        <v>-4.2060074925757358E-5</v>
      </c>
      <c r="J123" s="36">
        <f t="shared" si="22"/>
        <v>-3.9399775186703206E-5</v>
      </c>
      <c r="K123" s="36">
        <f t="shared" ca="1" si="23"/>
        <v>-2.9736572029427249E-3</v>
      </c>
      <c r="L123" s="36">
        <f t="shared" ca="1" si="24"/>
        <v>8.577618754253134E-6</v>
      </c>
      <c r="M123" s="36">
        <f t="shared" ca="1" si="25"/>
        <v>8662307557558.6611</v>
      </c>
      <c r="N123" s="36">
        <f t="shared" ca="1" si="26"/>
        <v>3984126771551.373</v>
      </c>
      <c r="O123" s="36">
        <f t="shared" ca="1" si="27"/>
        <v>91458968799.106644</v>
      </c>
      <c r="P123" s="45">
        <f t="shared" ca="1" si="28"/>
        <v>2.9287572030219805E-3</v>
      </c>
      <c r="Q123" s="45"/>
      <c r="R123" s="45"/>
      <c r="S123" s="45"/>
      <c r="T123" s="45"/>
    </row>
    <row r="124" spans="1:20" x14ac:dyDescent="0.2">
      <c r="A124" s="104">
        <v>9516.5</v>
      </c>
      <c r="B124" s="104">
        <v>3.0437800014624372E-3</v>
      </c>
      <c r="D124" s="92">
        <f t="shared" si="16"/>
        <v>0.95165</v>
      </c>
      <c r="E124" s="92">
        <f t="shared" si="17"/>
        <v>3.0437800014624372E-3</v>
      </c>
      <c r="F124" s="36">
        <f t="shared" si="18"/>
        <v>0.90563772249999996</v>
      </c>
      <c r="G124" s="36">
        <f t="shared" si="19"/>
        <v>0.86185013861712501</v>
      </c>
      <c r="H124" s="36">
        <f t="shared" si="20"/>
        <v>0.8201796844149869</v>
      </c>
      <c r="I124" s="36">
        <f t="shared" si="21"/>
        <v>2.8966132383917284E-3</v>
      </c>
      <c r="J124" s="36">
        <f t="shared" si="22"/>
        <v>2.7565619883154883E-3</v>
      </c>
      <c r="K124" s="36">
        <f t="shared" ca="1" si="23"/>
        <v>-2.9154765926376154E-3</v>
      </c>
      <c r="L124" s="36">
        <f t="shared" ca="1" si="24"/>
        <v>3.5512739154324961E-5</v>
      </c>
      <c r="M124" s="36">
        <f t="shared" ca="1" si="25"/>
        <v>8345139591668.3604</v>
      </c>
      <c r="N124" s="36">
        <f t="shared" ca="1" si="26"/>
        <v>3819275774645.0698</v>
      </c>
      <c r="O124" s="36">
        <f t="shared" ca="1" si="27"/>
        <v>87411326153.77562</v>
      </c>
      <c r="P124" s="45">
        <f t="shared" ca="1" si="28"/>
        <v>5.9592565941000526E-3</v>
      </c>
    </row>
    <row r="125" spans="1:20" x14ac:dyDescent="0.2">
      <c r="A125" s="105">
        <v>9782</v>
      </c>
      <c r="B125" s="105">
        <v>1.1682399999699555E-3</v>
      </c>
      <c r="C125" s="45"/>
      <c r="D125" s="92">
        <f t="shared" si="16"/>
        <v>0.97819999999999996</v>
      </c>
      <c r="E125" s="92">
        <f t="shared" si="17"/>
        <v>1.1682399999699555E-3</v>
      </c>
      <c r="F125" s="36">
        <f t="shared" si="18"/>
        <v>0.9568752399999999</v>
      </c>
      <c r="G125" s="36">
        <f t="shared" si="19"/>
        <v>0.93601535976799988</v>
      </c>
      <c r="H125" s="36">
        <f t="shared" si="20"/>
        <v>0.91561022492505739</v>
      </c>
      <c r="I125" s="36">
        <f t="shared" si="21"/>
        <v>1.1427723679706104E-3</v>
      </c>
      <c r="J125" s="36">
        <f t="shared" si="22"/>
        <v>1.117859930348851E-3</v>
      </c>
      <c r="K125" s="36">
        <f t="shared" ca="1" si="23"/>
        <v>-2.8088596507747639E-3</v>
      </c>
      <c r="L125" s="36">
        <f t="shared" ca="1" si="24"/>
        <v>1.5817321631953771E-5</v>
      </c>
      <c r="M125" s="36">
        <f t="shared" ca="1" si="25"/>
        <v>7799738984566.499</v>
      </c>
      <c r="N125" s="36">
        <f t="shared" ca="1" si="26"/>
        <v>3536927435914.6626</v>
      </c>
      <c r="O125" s="36">
        <f t="shared" ca="1" si="27"/>
        <v>80496577700.970612</v>
      </c>
      <c r="P125" s="45">
        <f t="shared" ca="1" si="28"/>
        <v>3.9770996507447198E-3</v>
      </c>
      <c r="Q125" s="45"/>
      <c r="R125" s="45"/>
      <c r="S125" s="45"/>
      <c r="T125" s="45"/>
    </row>
    <row r="126" spans="1:20" x14ac:dyDescent="0.2">
      <c r="A126" s="104">
        <v>9893.5</v>
      </c>
      <c r="B126" s="104">
        <v>-1.7342580002150498E-2</v>
      </c>
      <c r="D126" s="92">
        <f t="shared" si="16"/>
        <v>0.98934999999999995</v>
      </c>
      <c r="E126" s="92">
        <f t="shared" si="17"/>
        <v>-1.7342580002150498E-2</v>
      </c>
      <c r="F126" s="36">
        <f t="shared" si="18"/>
        <v>0.97881342249999992</v>
      </c>
      <c r="G126" s="36">
        <f t="shared" si="19"/>
        <v>0.96838905955037491</v>
      </c>
      <c r="H126" s="36">
        <f t="shared" si="20"/>
        <v>0.95807571606616337</v>
      </c>
      <c r="I126" s="36">
        <f t="shared" si="21"/>
        <v>-1.7157881525127594E-2</v>
      </c>
      <c r="J126" s="36">
        <f t="shared" si="22"/>
        <v>-1.6975150086884983E-2</v>
      </c>
      <c r="K126" s="36">
        <f t="shared" ca="1" si="23"/>
        <v>-2.7629592257939818E-3</v>
      </c>
      <c r="L126" s="36">
        <f t="shared" ca="1" si="24"/>
        <v>2.1256534198236661E-4</v>
      </c>
      <c r="M126" s="36">
        <f t="shared" ca="1" si="25"/>
        <v>7578104259280.4922</v>
      </c>
      <c r="N126" s="36">
        <f t="shared" ca="1" si="26"/>
        <v>3422622832687.5332</v>
      </c>
      <c r="O126" s="36">
        <f t="shared" ca="1" si="27"/>
        <v>77704091548.875229</v>
      </c>
      <c r="P126" s="45">
        <f t="shared" ca="1" si="28"/>
        <v>-1.4579620776356517E-2</v>
      </c>
    </row>
    <row r="127" spans="1:20" x14ac:dyDescent="0.2">
      <c r="A127" s="105">
        <v>9944.5</v>
      </c>
      <c r="B127" s="105">
        <v>1.4327399985631928E-3</v>
      </c>
      <c r="C127" s="45"/>
      <c r="D127" s="92">
        <f t="shared" si="16"/>
        <v>0.99444999999999995</v>
      </c>
      <c r="E127" s="92">
        <f t="shared" si="17"/>
        <v>1.4327399985631928E-3</v>
      </c>
      <c r="F127" s="36">
        <f t="shared" si="18"/>
        <v>0.98893080249999987</v>
      </c>
      <c r="G127" s="36">
        <f t="shared" si="19"/>
        <v>0.98344223654612484</v>
      </c>
      <c r="H127" s="36">
        <f t="shared" si="20"/>
        <v>0.97798413213329372</v>
      </c>
      <c r="I127" s="36">
        <f t="shared" si="21"/>
        <v>1.4247882915711669E-3</v>
      </c>
      <c r="J127" s="36">
        <f t="shared" si="22"/>
        <v>1.4168807165529469E-3</v>
      </c>
      <c r="K127" s="36">
        <f t="shared" ca="1" si="23"/>
        <v>-2.741742549344511E-3</v>
      </c>
      <c r="L127" s="36">
        <f t="shared" ca="1" si="24"/>
        <v>1.7426304542785994E-5</v>
      </c>
      <c r="M127" s="36">
        <f t="shared" ca="1" si="25"/>
        <v>7478169115338.0479</v>
      </c>
      <c r="N127" s="36">
        <f t="shared" ca="1" si="26"/>
        <v>3371169018377.3306</v>
      </c>
      <c r="O127" s="36">
        <f t="shared" ca="1" si="27"/>
        <v>76448425084.291901</v>
      </c>
      <c r="P127" s="45">
        <f t="shared" ca="1" si="28"/>
        <v>4.1744825479077038E-3</v>
      </c>
      <c r="Q127" s="45"/>
      <c r="R127" s="45"/>
      <c r="S127" s="45"/>
      <c r="T127" s="45"/>
    </row>
    <row r="128" spans="1:20" x14ac:dyDescent="0.2">
      <c r="A128" s="104">
        <v>10677</v>
      </c>
      <c r="B128" s="104">
        <v>1.009640000120271E-3</v>
      </c>
      <c r="D128" s="92">
        <f t="shared" si="16"/>
        <v>1.0677000000000001</v>
      </c>
      <c r="E128" s="92">
        <f t="shared" si="17"/>
        <v>1.009640000120271E-3</v>
      </c>
      <c r="F128" s="36">
        <f t="shared" si="18"/>
        <v>1.1399832900000002</v>
      </c>
      <c r="G128" s="36">
        <f t="shared" si="19"/>
        <v>1.2171601587330003</v>
      </c>
      <c r="H128" s="36">
        <f t="shared" si="20"/>
        <v>1.2995619014792246</v>
      </c>
      <c r="I128" s="36">
        <f t="shared" si="21"/>
        <v>1.0779926281284135E-3</v>
      </c>
      <c r="J128" s="36">
        <f t="shared" si="22"/>
        <v>1.1509727290527072E-3</v>
      </c>
      <c r="K128" s="36">
        <f t="shared" ca="1" si="23"/>
        <v>-2.4216486879037051E-3</v>
      </c>
      <c r="L128" s="36">
        <f t="shared" ca="1" si="24"/>
        <v>1.1773742060561299E-5</v>
      </c>
      <c r="M128" s="36">
        <f t="shared" ca="1" si="25"/>
        <v>6139554994895.7891</v>
      </c>
      <c r="N128" s="36">
        <f t="shared" ca="1" si="26"/>
        <v>2687696780749.0811</v>
      </c>
      <c r="O128" s="36">
        <f t="shared" ca="1" si="27"/>
        <v>59859284631.265938</v>
      </c>
      <c r="P128" s="45">
        <f t="shared" ca="1" si="28"/>
        <v>3.4312886880239761E-3</v>
      </c>
    </row>
    <row r="129" spans="1:20" x14ac:dyDescent="0.2">
      <c r="A129" s="105">
        <v>10685.5</v>
      </c>
      <c r="B129" s="105">
        <v>1.6388599979109131E-3</v>
      </c>
      <c r="C129" s="45"/>
      <c r="D129" s="92">
        <f t="shared" si="16"/>
        <v>1.0685500000000001</v>
      </c>
      <c r="E129" s="92">
        <f t="shared" si="17"/>
        <v>1.6388599979109131E-3</v>
      </c>
      <c r="F129" s="36">
        <f t="shared" si="18"/>
        <v>1.1417991025000003</v>
      </c>
      <c r="G129" s="36">
        <f t="shared" si="19"/>
        <v>1.2200694309763753</v>
      </c>
      <c r="H129" s="36">
        <f t="shared" si="20"/>
        <v>1.303705190469806</v>
      </c>
      <c r="I129" s="36">
        <f t="shared" si="21"/>
        <v>1.7512038507677063E-3</v>
      </c>
      <c r="J129" s="36">
        <f t="shared" si="22"/>
        <v>1.8712488747378328E-3</v>
      </c>
      <c r="K129" s="36">
        <f t="shared" ca="1" si="23"/>
        <v>-2.4177656720919044E-3</v>
      </c>
      <c r="L129" s="36">
        <f t="shared" ca="1" si="24"/>
        <v>1.6456211826525809E-5</v>
      </c>
      <c r="M129" s="36">
        <f t="shared" ca="1" si="25"/>
        <v>6125054151354.2129</v>
      </c>
      <c r="N129" s="36">
        <f t="shared" ca="1" si="26"/>
        <v>2680357402137.4497</v>
      </c>
      <c r="O129" s="36">
        <f t="shared" ca="1" si="27"/>
        <v>59682157781.999763</v>
      </c>
      <c r="P129" s="45">
        <f t="shared" ca="1" si="28"/>
        <v>4.0566256700028175E-3</v>
      </c>
      <c r="Q129" s="45"/>
      <c r="R129" s="45"/>
      <c r="S129" s="45"/>
      <c r="T129" s="45"/>
    </row>
    <row r="130" spans="1:20" x14ac:dyDescent="0.2">
      <c r="A130" s="104">
        <v>10694</v>
      </c>
      <c r="B130" s="104">
        <v>-7.3191999399568886E-4</v>
      </c>
      <c r="D130" s="92">
        <f t="shared" si="16"/>
        <v>1.0693999999999999</v>
      </c>
      <c r="E130" s="92">
        <f t="shared" si="17"/>
        <v>-7.3191999399568886E-4</v>
      </c>
      <c r="F130" s="36">
        <f t="shared" si="18"/>
        <v>1.1436163599999998</v>
      </c>
      <c r="G130" s="36">
        <f t="shared" si="19"/>
        <v>1.2229833353839996</v>
      </c>
      <c r="H130" s="36">
        <f t="shared" si="20"/>
        <v>1.3078583788596492</v>
      </c>
      <c r="I130" s="36">
        <f t="shared" si="21"/>
        <v>-7.8271524157898958E-4</v>
      </c>
      <c r="J130" s="36">
        <f t="shared" si="22"/>
        <v>-8.3703567934457134E-4</v>
      </c>
      <c r="K130" s="36">
        <f t="shared" ca="1" si="23"/>
        <v>-2.4138787878955903E-3</v>
      </c>
      <c r="L130" s="36">
        <f t="shared" ca="1" si="24"/>
        <v>2.8289853843772112E-6</v>
      </c>
      <c r="M130" s="36">
        <f t="shared" ca="1" si="25"/>
        <v>6110576373118.4121</v>
      </c>
      <c r="N130" s="36">
        <f t="shared" ca="1" si="26"/>
        <v>2673031213569.5132</v>
      </c>
      <c r="O130" s="36">
        <f t="shared" ca="1" si="27"/>
        <v>59505373126.377365</v>
      </c>
      <c r="P130" s="45">
        <f t="shared" ca="1" si="28"/>
        <v>1.6819587938999014E-3</v>
      </c>
    </row>
    <row r="131" spans="1:20" x14ac:dyDescent="0.2">
      <c r="A131" s="105">
        <v>11138.5</v>
      </c>
      <c r="B131" s="105">
        <v>-8.2391800024197437E-3</v>
      </c>
      <c r="C131" s="45"/>
      <c r="D131" s="92">
        <f t="shared" si="16"/>
        <v>1.11385</v>
      </c>
      <c r="E131" s="92">
        <f t="shared" si="17"/>
        <v>-8.2391800024197437E-3</v>
      </c>
      <c r="F131" s="36">
        <f t="shared" si="18"/>
        <v>1.2406618225000001</v>
      </c>
      <c r="G131" s="36">
        <f t="shared" si="19"/>
        <v>1.3819111709916252</v>
      </c>
      <c r="H131" s="36">
        <f t="shared" si="20"/>
        <v>1.5392417578090218</v>
      </c>
      <c r="I131" s="36">
        <f t="shared" si="21"/>
        <v>-9.1772106456952315E-3</v>
      </c>
      <c r="J131" s="36">
        <f t="shared" si="22"/>
        <v>-1.0222036077707634E-2</v>
      </c>
      <c r="K131" s="36">
        <f t="shared" ca="1" si="23"/>
        <v>-2.2052270748650822E-3</v>
      </c>
      <c r="L131" s="36">
        <f t="shared" ca="1" si="24"/>
        <v>3.6408587931945473E-5</v>
      </c>
      <c r="M131" s="36">
        <f t="shared" ca="1" si="25"/>
        <v>5385087333434.3105</v>
      </c>
      <c r="N131" s="36">
        <f t="shared" ca="1" si="26"/>
        <v>2307969642864.4365</v>
      </c>
      <c r="O131" s="36">
        <f t="shared" ca="1" si="27"/>
        <v>50728513719.872986</v>
      </c>
      <c r="P131" s="45">
        <f t="shared" ca="1" si="28"/>
        <v>-6.033952927554662E-3</v>
      </c>
      <c r="Q131" s="45"/>
      <c r="R131" s="45"/>
      <c r="S131" s="45"/>
      <c r="T131" s="45"/>
    </row>
    <row r="132" spans="1:20" x14ac:dyDescent="0.2">
      <c r="A132" s="104">
        <v>11173.5</v>
      </c>
      <c r="B132" s="104">
        <v>3.5870200008503161E-3</v>
      </c>
      <c r="D132" s="92">
        <f t="shared" si="16"/>
        <v>1.1173500000000001</v>
      </c>
      <c r="E132" s="92">
        <f t="shared" si="17"/>
        <v>3.5870200008503161E-3</v>
      </c>
      <c r="F132" s="36">
        <f t="shared" si="18"/>
        <v>1.2484710225000002</v>
      </c>
      <c r="G132" s="36">
        <f t="shared" si="19"/>
        <v>1.3949790969903753</v>
      </c>
      <c r="H132" s="36">
        <f t="shared" si="20"/>
        <v>1.558679894022196</v>
      </c>
      <c r="I132" s="36">
        <f t="shared" si="21"/>
        <v>4.007956797950101E-3</v>
      </c>
      <c r="J132" s="36">
        <f t="shared" si="22"/>
        <v>4.4782905281895453E-3</v>
      </c>
      <c r="K132" s="36">
        <f t="shared" ca="1" si="23"/>
        <v>-2.1883485247167775E-3</v>
      </c>
      <c r="L132" s="36">
        <f t="shared" ca="1" si="24"/>
        <v>3.3354881606111023E-5</v>
      </c>
      <c r="M132" s="36">
        <f t="shared" ca="1" si="25"/>
        <v>5330550876365.3438</v>
      </c>
      <c r="N132" s="36">
        <f t="shared" ca="1" si="26"/>
        <v>2280700983093.6196</v>
      </c>
      <c r="O132" s="36">
        <f t="shared" ca="1" si="27"/>
        <v>50075643907.069557</v>
      </c>
      <c r="P132" s="45">
        <f t="shared" ca="1" si="28"/>
        <v>5.7753685255670937E-3</v>
      </c>
    </row>
    <row r="133" spans="1:20" x14ac:dyDescent="0.2">
      <c r="A133" s="105">
        <v>11194</v>
      </c>
      <c r="B133" s="105">
        <v>1.9280800042906776E-3</v>
      </c>
      <c r="C133" s="45"/>
      <c r="D133" s="92">
        <f t="shared" si="16"/>
        <v>1.1194</v>
      </c>
      <c r="E133" s="92">
        <f t="shared" si="17"/>
        <v>1.9280800042906776E-3</v>
      </c>
      <c r="F133" s="36">
        <f t="shared" si="18"/>
        <v>1.25305636</v>
      </c>
      <c r="G133" s="36">
        <f t="shared" si="19"/>
        <v>1.4026712893839999</v>
      </c>
      <c r="H133" s="36">
        <f t="shared" si="20"/>
        <v>1.5701502413364496</v>
      </c>
      <c r="I133" s="36">
        <f t="shared" si="21"/>
        <v>2.1582927568029845E-3</v>
      </c>
      <c r="J133" s="36">
        <f t="shared" si="22"/>
        <v>2.4159929119652607E-3</v>
      </c>
      <c r="K133" s="36">
        <f t="shared" ca="1" si="23"/>
        <v>-2.1784320582642425E-3</v>
      </c>
      <c r="L133" s="36">
        <f t="shared" ca="1" si="24"/>
        <v>1.6863441319909064E-5</v>
      </c>
      <c r="M133" s="36">
        <f t="shared" ca="1" si="25"/>
        <v>5298780399599.4932</v>
      </c>
      <c r="N133" s="36">
        <f t="shared" ca="1" si="26"/>
        <v>2264827461822.9541</v>
      </c>
      <c r="O133" s="36">
        <f t="shared" ca="1" si="27"/>
        <v>49695786139.054291</v>
      </c>
      <c r="P133" s="45">
        <f t="shared" ca="1" si="28"/>
        <v>4.1065120625549201E-3</v>
      </c>
      <c r="Q133" s="45"/>
      <c r="R133" s="45"/>
      <c r="S133" s="45"/>
      <c r="T133" s="45"/>
    </row>
    <row r="134" spans="1:20" x14ac:dyDescent="0.2">
      <c r="A134" s="104">
        <v>11271</v>
      </c>
      <c r="B134" s="104">
        <v>-2.5427999935345724E-4</v>
      </c>
      <c r="D134" s="92">
        <f t="shared" si="16"/>
        <v>1.1271</v>
      </c>
      <c r="E134" s="92">
        <f t="shared" si="17"/>
        <v>-2.5427999935345724E-4</v>
      </c>
      <c r="F134" s="36">
        <f t="shared" si="18"/>
        <v>1.2703544099999999</v>
      </c>
      <c r="G134" s="36">
        <f t="shared" si="19"/>
        <v>1.431816455511</v>
      </c>
      <c r="H134" s="36">
        <f t="shared" si="20"/>
        <v>1.613800327006448</v>
      </c>
      <c r="I134" s="36">
        <f t="shared" si="21"/>
        <v>-2.8659898727128165E-4</v>
      </c>
      <c r="J134" s="36">
        <f t="shared" si="22"/>
        <v>-3.2302571855346153E-4</v>
      </c>
      <c r="K134" s="36">
        <f t="shared" ca="1" si="23"/>
        <v>-2.1409838608239494E-3</v>
      </c>
      <c r="L134" s="36">
        <f t="shared" ca="1" si="24"/>
        <v>3.5596514608876661E-6</v>
      </c>
      <c r="M134" s="36">
        <f t="shared" ca="1" si="25"/>
        <v>5180578814882.2393</v>
      </c>
      <c r="N134" s="36">
        <f t="shared" ca="1" si="26"/>
        <v>2205849022099.5415</v>
      </c>
      <c r="O134" s="36">
        <f t="shared" ca="1" si="27"/>
        <v>48285653223.330894</v>
      </c>
      <c r="P134" s="45">
        <f t="shared" ca="1" si="28"/>
        <v>1.8867038614704922E-3</v>
      </c>
    </row>
    <row r="135" spans="1:20" x14ac:dyDescent="0.2">
      <c r="A135" s="105">
        <v>12038.5</v>
      </c>
      <c r="B135" s="105">
        <v>-5.8511800016276538E-3</v>
      </c>
      <c r="C135" s="45"/>
      <c r="D135" s="92">
        <f t="shared" si="16"/>
        <v>1.2038500000000001</v>
      </c>
      <c r="E135" s="92">
        <f t="shared" si="17"/>
        <v>-5.8511800016276538E-3</v>
      </c>
      <c r="F135" s="36">
        <f t="shared" si="18"/>
        <v>1.4492548225000002</v>
      </c>
      <c r="G135" s="36">
        <f t="shared" si="19"/>
        <v>1.7446854180666254</v>
      </c>
      <c r="H135" s="36">
        <f t="shared" si="20"/>
        <v>2.1003395405395069</v>
      </c>
      <c r="I135" s="36">
        <f t="shared" si="21"/>
        <v>-7.0439430449594515E-3</v>
      </c>
      <c r="J135" s="36">
        <f t="shared" si="22"/>
        <v>-8.4798508346744361E-3</v>
      </c>
      <c r="K135" s="36">
        <f t="shared" ca="1" si="23"/>
        <v>-1.750366125014145E-3</v>
      </c>
      <c r="L135" s="36">
        <f t="shared" ca="1" si="24"/>
        <v>1.6816674450625919E-5</v>
      </c>
      <c r="M135" s="36">
        <f t="shared" ca="1" si="25"/>
        <v>4096994112973.0044</v>
      </c>
      <c r="N135" s="36">
        <f t="shared" ca="1" si="26"/>
        <v>1671683941183.7136</v>
      </c>
      <c r="O135" s="36">
        <f t="shared" ca="1" si="27"/>
        <v>35615628720.657082</v>
      </c>
      <c r="P135" s="45">
        <f t="shared" ca="1" si="28"/>
        <v>-4.1008138766135092E-3</v>
      </c>
      <c r="Q135" s="45"/>
      <c r="R135" s="45"/>
      <c r="S135" s="45"/>
      <c r="T135" s="45"/>
    </row>
    <row r="136" spans="1:20" x14ac:dyDescent="0.2">
      <c r="A136" s="104">
        <v>12155</v>
      </c>
      <c r="B136" s="104">
        <v>-4.1539999801898375E-4</v>
      </c>
      <c r="D136" s="92">
        <f t="shared" si="16"/>
        <v>1.2155</v>
      </c>
      <c r="E136" s="92">
        <f t="shared" si="17"/>
        <v>-4.1539999801898375E-4</v>
      </c>
      <c r="F136" s="36">
        <f t="shared" si="18"/>
        <v>1.4774402500000001</v>
      </c>
      <c r="G136" s="36">
        <f t="shared" si="19"/>
        <v>1.7958286238750001</v>
      </c>
      <c r="H136" s="36">
        <f t="shared" si="20"/>
        <v>2.182829692320063</v>
      </c>
      <c r="I136" s="36">
        <f t="shared" si="21"/>
        <v>-5.0491869759207474E-4</v>
      </c>
      <c r="J136" s="36">
        <f t="shared" si="22"/>
        <v>-6.1372867692316684E-4</v>
      </c>
      <c r="K136" s="36">
        <f t="shared" ca="1" si="23"/>
        <v>-1.6883166404821045E-3</v>
      </c>
      <c r="L136" s="36">
        <f t="shared" ca="1" si="24"/>
        <v>1.6203167786595842E-6</v>
      </c>
      <c r="M136" s="36">
        <f t="shared" ca="1" si="25"/>
        <v>3947006899595.7773</v>
      </c>
      <c r="N136" s="36">
        <f t="shared" ca="1" si="26"/>
        <v>1598804394967.2373</v>
      </c>
      <c r="O136" s="36">
        <f t="shared" ca="1" si="27"/>
        <v>33903529852.002892</v>
      </c>
      <c r="P136" s="45">
        <f t="shared" ca="1" si="28"/>
        <v>1.2729166424631207E-3</v>
      </c>
    </row>
    <row r="137" spans="1:20" x14ac:dyDescent="0.2">
      <c r="A137" s="105">
        <v>12163.5</v>
      </c>
      <c r="B137" s="105">
        <v>2.1381999977165833E-4</v>
      </c>
      <c r="C137" s="45"/>
      <c r="D137" s="92">
        <f t="shared" si="16"/>
        <v>1.21635</v>
      </c>
      <c r="E137" s="92">
        <f t="shared" si="17"/>
        <v>2.1381999977165833E-4</v>
      </c>
      <c r="F137" s="36">
        <f t="shared" si="18"/>
        <v>1.4795073225000002</v>
      </c>
      <c r="G137" s="36">
        <f t="shared" si="19"/>
        <v>1.7995987317228752</v>
      </c>
      <c r="H137" s="36">
        <f t="shared" si="20"/>
        <v>2.1889419173311193</v>
      </c>
      <c r="I137" s="36">
        <f t="shared" si="21"/>
        <v>2.6007995672225662E-4</v>
      </c>
      <c r="J137" s="36">
        <f t="shared" si="22"/>
        <v>3.1634825535911687E-4</v>
      </c>
      <c r="K137" s="36">
        <f t="shared" ca="1" si="23"/>
        <v>-1.68376098086868E-3</v>
      </c>
      <c r="L137" s="36">
        <f t="shared" ca="1" si="24"/>
        <v>3.6008135780879481E-6</v>
      </c>
      <c r="M137" s="36">
        <f t="shared" ca="1" si="25"/>
        <v>3936208042486.8506</v>
      </c>
      <c r="N137" s="36">
        <f t="shared" ca="1" si="26"/>
        <v>1593568494362.0295</v>
      </c>
      <c r="O137" s="36">
        <f t="shared" ca="1" si="27"/>
        <v>33780705232.435852</v>
      </c>
      <c r="P137" s="45">
        <f t="shared" ca="1" si="28"/>
        <v>1.8975809806403383E-3</v>
      </c>
      <c r="Q137" s="45"/>
      <c r="R137" s="45"/>
      <c r="S137" s="45"/>
      <c r="T137" s="45"/>
    </row>
    <row r="138" spans="1:20" x14ac:dyDescent="0.2">
      <c r="A138" s="104">
        <v>12226</v>
      </c>
      <c r="B138" s="104">
        <v>4.1463200032012537E-3</v>
      </c>
      <c r="D138" s="92">
        <f t="shared" si="16"/>
        <v>1.2225999999999999</v>
      </c>
      <c r="E138" s="92">
        <f t="shared" si="17"/>
        <v>4.1463200032012537E-3</v>
      </c>
      <c r="F138" s="36">
        <f t="shared" si="18"/>
        <v>1.4947507599999998</v>
      </c>
      <c r="G138" s="36">
        <f t="shared" si="19"/>
        <v>1.8274822791759997</v>
      </c>
      <c r="H138" s="36">
        <f t="shared" si="20"/>
        <v>2.234279834520577</v>
      </c>
      <c r="I138" s="36">
        <f t="shared" si="21"/>
        <v>5.0692908359138526E-3</v>
      </c>
      <c r="J138" s="36">
        <f t="shared" si="22"/>
        <v>6.1977149759882754E-3</v>
      </c>
      <c r="K138" s="36">
        <f t="shared" ca="1" si="23"/>
        <v>-1.6501446881659124E-3</v>
      </c>
      <c r="L138" s="36">
        <f t="shared" ca="1" si="24"/>
        <v>3.3599002918266257E-5</v>
      </c>
      <c r="M138" s="36">
        <f t="shared" ca="1" si="25"/>
        <v>3857403414902.3101</v>
      </c>
      <c r="N138" s="36">
        <f t="shared" ca="1" si="26"/>
        <v>1555406859612.1189</v>
      </c>
      <c r="O138" s="36">
        <f t="shared" ca="1" si="27"/>
        <v>32886248168.024563</v>
      </c>
      <c r="P138" s="45">
        <f t="shared" ca="1" si="28"/>
        <v>5.7964646913671661E-3</v>
      </c>
    </row>
    <row r="139" spans="1:20" x14ac:dyDescent="0.2">
      <c r="A139" s="105">
        <v>12290.5</v>
      </c>
      <c r="B139" s="105">
        <v>9.7459997050464153E-5</v>
      </c>
      <c r="C139" s="45"/>
      <c r="D139" s="92">
        <f t="shared" si="16"/>
        <v>1.22905</v>
      </c>
      <c r="E139" s="92">
        <f t="shared" si="17"/>
        <v>9.7459997050464153E-5</v>
      </c>
      <c r="F139" s="36">
        <f t="shared" si="18"/>
        <v>1.5105639024999999</v>
      </c>
      <c r="G139" s="36">
        <f t="shared" si="19"/>
        <v>1.8565585643676248</v>
      </c>
      <c r="H139" s="36">
        <f t="shared" si="20"/>
        <v>2.2818033035360292</v>
      </c>
      <c r="I139" s="36">
        <f t="shared" si="21"/>
        <v>1.1978320937487296E-4</v>
      </c>
      <c r="J139" s="36">
        <f t="shared" si="22"/>
        <v>1.472195534821876E-4</v>
      </c>
      <c r="K139" s="36">
        <f t="shared" ca="1" si="23"/>
        <v>-1.6152333808664952E-3</v>
      </c>
      <c r="L139" s="36">
        <f t="shared" ca="1" si="24"/>
        <v>2.9333186067606045E-6</v>
      </c>
      <c r="M139" s="36">
        <f t="shared" ca="1" si="25"/>
        <v>3777176413209.9956</v>
      </c>
      <c r="N139" s="36">
        <f t="shared" ca="1" si="26"/>
        <v>1516643711951.8081</v>
      </c>
      <c r="O139" s="36">
        <f t="shared" ca="1" si="27"/>
        <v>31979065743.807083</v>
      </c>
      <c r="P139" s="45">
        <f t="shared" ca="1" si="28"/>
        <v>1.7126933779169594E-3</v>
      </c>
      <c r="Q139" s="45"/>
      <c r="R139" s="45"/>
      <c r="S139" s="45"/>
      <c r="T139" s="45"/>
    </row>
    <row r="140" spans="1:20" x14ac:dyDescent="0.2">
      <c r="A140" s="105">
        <v>12334.5</v>
      </c>
      <c r="B140" s="105">
        <v>-3.9245999505510554E-4</v>
      </c>
      <c r="C140" s="45"/>
      <c r="D140" s="92">
        <f t="shared" si="16"/>
        <v>1.2334499999999999</v>
      </c>
      <c r="E140" s="92">
        <f t="shared" si="17"/>
        <v>-3.9245999505510554E-4</v>
      </c>
      <c r="F140" s="36">
        <f t="shared" si="18"/>
        <v>1.5213989024999999</v>
      </c>
      <c r="G140" s="36">
        <f t="shared" si="19"/>
        <v>1.8765694762886247</v>
      </c>
      <c r="H140" s="36">
        <f t="shared" si="20"/>
        <v>2.3146546205282039</v>
      </c>
      <c r="I140" s="36">
        <f t="shared" si="21"/>
        <v>-4.840797809007199E-4</v>
      </c>
      <c r="J140" s="36">
        <f t="shared" si="22"/>
        <v>-5.9708820575199288E-4</v>
      </c>
      <c r="K140" s="36">
        <f t="shared" ca="1" si="23"/>
        <v>-1.591290111493374E-3</v>
      </c>
      <c r="L140" s="36">
        <f t="shared" ca="1" si="24"/>
        <v>1.4371936480793922E-6</v>
      </c>
      <c r="M140" s="36">
        <f t="shared" ca="1" si="25"/>
        <v>3723084322102.5405</v>
      </c>
      <c r="N140" s="36">
        <f t="shared" ca="1" si="26"/>
        <v>1490559127195.5693</v>
      </c>
      <c r="O140" s="36">
        <f t="shared" ca="1" si="27"/>
        <v>31369405395.232365</v>
      </c>
      <c r="P140" s="45">
        <f t="shared" ca="1" si="28"/>
        <v>1.1988301164382684E-3</v>
      </c>
      <c r="Q140" s="45"/>
      <c r="R140" s="45"/>
      <c r="S140" s="45"/>
      <c r="T140" s="45"/>
    </row>
    <row r="141" spans="1:20" x14ac:dyDescent="0.2">
      <c r="A141" s="104">
        <v>12346.5</v>
      </c>
      <c r="B141" s="104">
        <v>2.419379998173099E-3</v>
      </c>
      <c r="D141" s="92">
        <f t="shared" si="16"/>
        <v>1.23465</v>
      </c>
      <c r="E141" s="92">
        <f t="shared" si="17"/>
        <v>2.419379998173099E-3</v>
      </c>
      <c r="F141" s="36">
        <f t="shared" si="18"/>
        <v>1.5243606225000002</v>
      </c>
      <c r="G141" s="36">
        <f t="shared" si="19"/>
        <v>1.8820518425696253</v>
      </c>
      <c r="H141" s="36">
        <f t="shared" si="20"/>
        <v>2.3236753074285881</v>
      </c>
      <c r="I141" s="36">
        <f t="shared" si="21"/>
        <v>2.9870875147444166E-3</v>
      </c>
      <c r="J141" s="36">
        <f t="shared" si="22"/>
        <v>3.6880076000791939E-3</v>
      </c>
      <c r="K141" s="36">
        <f t="shared" ca="1" si="23"/>
        <v>-1.5847421389412588E-3</v>
      </c>
      <c r="L141" s="36">
        <f t="shared" ca="1" si="24"/>
        <v>1.6032994088929251E-5</v>
      </c>
      <c r="M141" s="36">
        <f t="shared" ca="1" si="25"/>
        <v>3708421089401.6743</v>
      </c>
      <c r="N141" s="36">
        <f t="shared" ca="1" si="26"/>
        <v>1483495350218.28</v>
      </c>
      <c r="O141" s="36">
        <f t="shared" ca="1" si="27"/>
        <v>31204421252.710197</v>
      </c>
      <c r="P141" s="45">
        <f t="shared" ca="1" si="28"/>
        <v>4.0041221371143578E-3</v>
      </c>
    </row>
    <row r="142" spans="1:20" x14ac:dyDescent="0.2">
      <c r="A142" s="104">
        <v>12398.5</v>
      </c>
      <c r="B142" s="104">
        <v>5.0401999760651961E-4</v>
      </c>
      <c r="D142" s="92">
        <f t="shared" si="16"/>
        <v>1.2398499999999999</v>
      </c>
      <c r="E142" s="92">
        <f t="shared" si="17"/>
        <v>5.0401999760651961E-4</v>
      </c>
      <c r="F142" s="36">
        <f t="shared" si="18"/>
        <v>1.5372280224999997</v>
      </c>
      <c r="G142" s="36">
        <f t="shared" si="19"/>
        <v>1.9059321636966244</v>
      </c>
      <c r="H142" s="36">
        <f t="shared" si="20"/>
        <v>2.3630699931592596</v>
      </c>
      <c r="I142" s="36">
        <f t="shared" si="21"/>
        <v>6.2490919403244331E-4</v>
      </c>
      <c r="J142" s="36">
        <f t="shared" si="22"/>
        <v>7.7479366422112479E-4</v>
      </c>
      <c r="K142" s="36">
        <f t="shared" ca="1" si="23"/>
        <v>-1.556278497902853E-3</v>
      </c>
      <c r="L142" s="36">
        <f t="shared" ca="1" si="24"/>
        <v>4.2448298905981842E-6</v>
      </c>
      <c r="M142" s="36">
        <f t="shared" ca="1" si="25"/>
        <v>3645320059751.5117</v>
      </c>
      <c r="N142" s="36">
        <f t="shared" ca="1" si="26"/>
        <v>1453133104353.6741</v>
      </c>
      <c r="O142" s="36">
        <f t="shared" ca="1" si="27"/>
        <v>30495831400.649357</v>
      </c>
      <c r="P142" s="45">
        <f t="shared" ca="1" si="28"/>
        <v>2.0602984955093726E-3</v>
      </c>
    </row>
    <row r="143" spans="1:20" x14ac:dyDescent="0.2">
      <c r="A143" s="105">
        <v>12414</v>
      </c>
      <c r="B143" s="105">
        <v>2.29847999435151E-3</v>
      </c>
      <c r="C143" s="45"/>
      <c r="D143" s="92">
        <f t="shared" si="16"/>
        <v>1.2414000000000001</v>
      </c>
      <c r="E143" s="92">
        <f t="shared" si="17"/>
        <v>2.29847999435151E-3</v>
      </c>
      <c r="F143" s="36">
        <f t="shared" si="18"/>
        <v>1.5410739600000001</v>
      </c>
      <c r="G143" s="36">
        <f t="shared" si="19"/>
        <v>1.9130892139440001</v>
      </c>
      <c r="H143" s="36">
        <f t="shared" si="20"/>
        <v>2.3749089501900817</v>
      </c>
      <c r="I143" s="36">
        <f t="shared" si="21"/>
        <v>2.8533330649879647E-3</v>
      </c>
      <c r="J143" s="36">
        <f t="shared" si="22"/>
        <v>3.5421276668760595E-3</v>
      </c>
      <c r="K143" s="36">
        <f t="shared" ca="1" si="23"/>
        <v>-1.5477661343847081E-3</v>
      </c>
      <c r="L143" s="36">
        <f t="shared" ca="1" si="24"/>
        <v>1.4793609282818344E-5</v>
      </c>
      <c r="M143" s="36">
        <f t="shared" ca="1" si="25"/>
        <v>3626648877616.5566</v>
      </c>
      <c r="N143" s="36">
        <f t="shared" ca="1" si="26"/>
        <v>1444160346092.3159</v>
      </c>
      <c r="O143" s="36">
        <f t="shared" ca="1" si="27"/>
        <v>30286603425.717785</v>
      </c>
      <c r="P143" s="45">
        <f t="shared" ca="1" si="28"/>
        <v>3.8462461287362181E-3</v>
      </c>
      <c r="Q143" s="45"/>
      <c r="R143" s="45"/>
      <c r="S143" s="45"/>
      <c r="T143" s="45"/>
    </row>
    <row r="144" spans="1:20" x14ac:dyDescent="0.2">
      <c r="A144" s="104">
        <v>12462.5</v>
      </c>
      <c r="B144" s="104">
        <v>5.005000057280995E-4</v>
      </c>
      <c r="D144" s="92">
        <f t="shared" si="16"/>
        <v>1.2462500000000001</v>
      </c>
      <c r="E144" s="92">
        <f t="shared" si="17"/>
        <v>5.005000057280995E-4</v>
      </c>
      <c r="F144" s="36">
        <f t="shared" si="18"/>
        <v>1.5531390625000001</v>
      </c>
      <c r="G144" s="36">
        <f t="shared" si="19"/>
        <v>1.9355995566406252</v>
      </c>
      <c r="H144" s="36">
        <f t="shared" si="20"/>
        <v>2.4122409474633795</v>
      </c>
      <c r="I144" s="36">
        <f t="shared" si="21"/>
        <v>6.2374813213864403E-4</v>
      </c>
      <c r="J144" s="36">
        <f t="shared" si="22"/>
        <v>7.7734610967778513E-4</v>
      </c>
      <c r="K144" s="36">
        <f t="shared" ca="1" si="23"/>
        <v>-1.5210475776967569E-3</v>
      </c>
      <c r="L144" s="36">
        <f t="shared" ca="1" si="24"/>
        <v>4.086654632050877E-6</v>
      </c>
      <c r="M144" s="36">
        <f t="shared" ca="1" si="25"/>
        <v>3568633020981.7935</v>
      </c>
      <c r="N144" s="36">
        <f t="shared" ca="1" si="26"/>
        <v>1416313144220.5313</v>
      </c>
      <c r="O144" s="36">
        <f t="shared" ca="1" si="27"/>
        <v>29637783756.351856</v>
      </c>
      <c r="P144" s="45">
        <f t="shared" ca="1" si="28"/>
        <v>2.0215475834248564E-3</v>
      </c>
    </row>
    <row r="145" spans="1:20" x14ac:dyDescent="0.2">
      <c r="A145" s="105">
        <v>12467.5</v>
      </c>
      <c r="B145" s="105">
        <v>2.4710000434424728E-4</v>
      </c>
      <c r="C145" s="45"/>
      <c r="D145" s="92">
        <f t="shared" si="16"/>
        <v>1.24675</v>
      </c>
      <c r="E145" s="92">
        <f t="shared" si="17"/>
        <v>2.4710000434424728E-4</v>
      </c>
      <c r="F145" s="36">
        <f t="shared" si="18"/>
        <v>1.5543855625</v>
      </c>
      <c r="G145" s="36">
        <f t="shared" si="19"/>
        <v>1.937930200046875</v>
      </c>
      <c r="H145" s="36">
        <f t="shared" si="20"/>
        <v>2.4161144769084415</v>
      </c>
      <c r="I145" s="36">
        <f t="shared" si="21"/>
        <v>3.0807193041619031E-4</v>
      </c>
      <c r="J145" s="36">
        <f t="shared" si="22"/>
        <v>3.8408867924638531E-4</v>
      </c>
      <c r="K145" s="36">
        <f t="shared" ca="1" si="23"/>
        <v>-1.5182859261203075E-3</v>
      </c>
      <c r="L145" s="36">
        <f t="shared" ca="1" si="24"/>
        <v>3.1165874834822018E-6</v>
      </c>
      <c r="M145" s="36">
        <f t="shared" ca="1" si="25"/>
        <v>3562686972444.0747</v>
      </c>
      <c r="N145" s="36">
        <f t="shared" ca="1" si="26"/>
        <v>1413461961413.8511</v>
      </c>
      <c r="O145" s="36">
        <f t="shared" ca="1" si="27"/>
        <v>29571398648.325653</v>
      </c>
      <c r="P145" s="45">
        <f t="shared" ca="1" si="28"/>
        <v>1.7653859304645548E-3</v>
      </c>
      <c r="Q145" s="45"/>
      <c r="R145" s="45"/>
      <c r="S145" s="45"/>
      <c r="T145" s="45"/>
    </row>
    <row r="146" spans="1:20" x14ac:dyDescent="0.2">
      <c r="A146" s="104">
        <v>12479.5</v>
      </c>
      <c r="B146" s="104">
        <v>4.5893999777035788E-4</v>
      </c>
      <c r="D146" s="92">
        <f t="shared" si="16"/>
        <v>1.2479499999999999</v>
      </c>
      <c r="E146" s="92">
        <f t="shared" si="17"/>
        <v>4.5893999777035788E-4</v>
      </c>
      <c r="F146" s="36">
        <f t="shared" si="18"/>
        <v>1.5573792024999997</v>
      </c>
      <c r="G146" s="36">
        <f t="shared" si="19"/>
        <v>1.9435313757598744</v>
      </c>
      <c r="H146" s="36">
        <f t="shared" si="20"/>
        <v>2.4254299803795352</v>
      </c>
      <c r="I146" s="36">
        <f t="shared" si="21"/>
        <v>5.7273417021751801E-4</v>
      </c>
      <c r="J146" s="36">
        <f t="shared" si="22"/>
        <v>7.147436077229515E-4</v>
      </c>
      <c r="K146" s="36">
        <f t="shared" ca="1" si="23"/>
        <v>-1.511652501088102E-3</v>
      </c>
      <c r="L146" s="36">
        <f t="shared" ca="1" si="24"/>
        <v>3.883234796557229E-6</v>
      </c>
      <c r="M146" s="36">
        <f t="shared" ca="1" si="25"/>
        <v>3548443053068.3945</v>
      </c>
      <c r="N146" s="36">
        <f t="shared" ca="1" si="26"/>
        <v>1406634075019.7869</v>
      </c>
      <c r="O146" s="36">
        <f t="shared" ca="1" si="27"/>
        <v>29412457213.221039</v>
      </c>
      <c r="P146" s="45">
        <f t="shared" ca="1" si="28"/>
        <v>1.9705924988584599E-3</v>
      </c>
    </row>
    <row r="147" spans="1:20" x14ac:dyDescent="0.2">
      <c r="A147" s="105">
        <v>12480</v>
      </c>
      <c r="B147" s="105">
        <v>1.3600001693703234E-5</v>
      </c>
      <c r="C147" s="45"/>
      <c r="D147" s="92">
        <f t="shared" si="16"/>
        <v>1.248</v>
      </c>
      <c r="E147" s="92">
        <f t="shared" si="17"/>
        <v>1.3600001693703234E-5</v>
      </c>
      <c r="F147" s="36">
        <f t="shared" si="18"/>
        <v>1.557504</v>
      </c>
      <c r="G147" s="36">
        <f t="shared" si="19"/>
        <v>1.943764992</v>
      </c>
      <c r="H147" s="36">
        <f t="shared" si="20"/>
        <v>2.4258187100159998</v>
      </c>
      <c r="I147" s="36">
        <f t="shared" si="21"/>
        <v>1.6972802113741637E-5</v>
      </c>
      <c r="J147" s="36">
        <f t="shared" si="22"/>
        <v>2.1182057037949564E-5</v>
      </c>
      <c r="K147" s="36">
        <f t="shared" ca="1" si="23"/>
        <v>-1.5113759410607559E-3</v>
      </c>
      <c r="L147" s="36">
        <f t="shared" ca="1" si="24"/>
        <v>2.3255516259798515E-6</v>
      </c>
      <c r="M147" s="36">
        <f t="shared" ca="1" si="25"/>
        <v>3547850370719.6958</v>
      </c>
      <c r="N147" s="36">
        <f t="shared" ca="1" si="26"/>
        <v>1406350037502.0615</v>
      </c>
      <c r="O147" s="36">
        <f t="shared" ca="1" si="27"/>
        <v>29405846372.563923</v>
      </c>
      <c r="P147" s="45">
        <f t="shared" ca="1" si="28"/>
        <v>1.5249759427544592E-3</v>
      </c>
      <c r="Q147" s="45"/>
      <c r="R147" s="45"/>
      <c r="S147" s="45"/>
      <c r="T147" s="45"/>
    </row>
    <row r="148" spans="1:20" x14ac:dyDescent="0.2">
      <c r="A148" s="104">
        <v>12480.5</v>
      </c>
      <c r="B148" s="104">
        <v>-3.1739997211843729E-5</v>
      </c>
      <c r="D148" s="92">
        <f t="shared" si="16"/>
        <v>1.2480500000000001</v>
      </c>
      <c r="E148" s="92">
        <f t="shared" si="17"/>
        <v>-3.1739997211843729E-5</v>
      </c>
      <c r="F148" s="36">
        <f t="shared" si="18"/>
        <v>1.5576288025000002</v>
      </c>
      <c r="G148" s="36">
        <f t="shared" si="19"/>
        <v>1.9439986269601255</v>
      </c>
      <c r="H148" s="36">
        <f t="shared" si="20"/>
        <v>2.4262074863775847</v>
      </c>
      <c r="I148" s="36">
        <f t="shared" si="21"/>
        <v>-3.9613103520241568E-5</v>
      </c>
      <c r="J148" s="36">
        <f t="shared" si="22"/>
        <v>-4.9439133848437493E-5</v>
      </c>
      <c r="K148" s="36">
        <f t="shared" ca="1" si="23"/>
        <v>-1.5110993676479981E-3</v>
      </c>
      <c r="L148" s="36">
        <f t="shared" ca="1" si="24"/>
        <v>2.1885041468972551E-6</v>
      </c>
      <c r="M148" s="36">
        <f t="shared" ca="1" si="25"/>
        <v>3547257753480.4497</v>
      </c>
      <c r="N148" s="36">
        <f t="shared" ca="1" si="26"/>
        <v>1406066036583.4368</v>
      </c>
      <c r="O148" s="36">
        <f t="shared" ca="1" si="27"/>
        <v>29399236468.870922</v>
      </c>
      <c r="P148" s="45">
        <f t="shared" ca="1" si="28"/>
        <v>1.4793593704361544E-3</v>
      </c>
    </row>
    <row r="149" spans="1:20" x14ac:dyDescent="0.2">
      <c r="A149" s="105">
        <v>12497</v>
      </c>
      <c r="B149" s="105">
        <v>-8.2795999333029613E-4</v>
      </c>
      <c r="C149" s="45"/>
      <c r="D149" s="92">
        <f t="shared" ref="D149:D212" si="29">A149/A$18</f>
        <v>1.2497</v>
      </c>
      <c r="E149" s="92">
        <f t="shared" ref="E149:E212" si="30">B149/B$18</f>
        <v>-8.2795999333029613E-4</v>
      </c>
      <c r="F149" s="36">
        <f t="shared" ref="F149:F212" si="31">D149*D149</f>
        <v>1.5617500900000001</v>
      </c>
      <c r="G149" s="36">
        <f t="shared" ref="G149:G212" si="32">D149*F149</f>
        <v>1.9517190874730002</v>
      </c>
      <c r="H149" s="36">
        <f t="shared" ref="H149:H212" si="33">F149*F149</f>
        <v>2.4390633436150084</v>
      </c>
      <c r="I149" s="36">
        <f t="shared" ref="I149:I212" si="34">E149*D149</f>
        <v>-1.0347016036648712E-3</v>
      </c>
      <c r="J149" s="36">
        <f t="shared" ref="J149:J212" si="35">I149*D149</f>
        <v>-1.2930665940999895E-3</v>
      </c>
      <c r="K149" s="36">
        <f t="shared" ref="K149:K212" ca="1" si="36">+E$4+E$5*D149+E$6*D149^2</f>
        <v>-1.5019649358099778E-3</v>
      </c>
      <c r="L149" s="36">
        <f t="shared" ref="L149:L212" ca="1" si="37">+(K149-E149)^2</f>
        <v>4.5428266248703906E-7</v>
      </c>
      <c r="M149" s="36">
        <f t="shared" ref="M149:M212" ca="1" si="38">(M$1-M$2*D149+M$3*F149)^2</f>
        <v>3527737885394.2681</v>
      </c>
      <c r="N149" s="36">
        <f t="shared" ref="N149:N212" ca="1" si="39">(-M$2+M$4*D149-M$5*F149)^2</f>
        <v>1396714522665.5459</v>
      </c>
      <c r="O149" s="36">
        <f t="shared" ref="O149:O212" ca="1" si="40">+(M$3-D149*M$5+F149*M$6)^2</f>
        <v>29181634855.936325</v>
      </c>
      <c r="P149" s="45">
        <f t="shared" ref="P149:P212" ca="1" si="41">+E149-K149</f>
        <v>6.7400494247968172E-4</v>
      </c>
      <c r="Q149" s="45"/>
      <c r="R149" s="45"/>
      <c r="S149" s="45"/>
      <c r="T149" s="45"/>
    </row>
    <row r="150" spans="1:20" x14ac:dyDescent="0.2">
      <c r="A150" s="104">
        <v>12556.5</v>
      </c>
      <c r="B150" s="104">
        <v>2.7658000180963427E-4</v>
      </c>
      <c r="D150" s="92">
        <f t="shared" si="29"/>
        <v>1.2556499999999999</v>
      </c>
      <c r="E150" s="92">
        <f t="shared" si="30"/>
        <v>2.7658000180963427E-4</v>
      </c>
      <c r="F150" s="36">
        <f t="shared" si="31"/>
        <v>1.5766569224999998</v>
      </c>
      <c r="G150" s="36">
        <f t="shared" si="32"/>
        <v>1.9797292647371245</v>
      </c>
      <c r="H150" s="36">
        <f t="shared" si="33"/>
        <v>2.4858470512671702</v>
      </c>
      <c r="I150" s="36">
        <f t="shared" si="34"/>
        <v>3.4728767927226723E-4</v>
      </c>
      <c r="J150" s="36">
        <f t="shared" si="35"/>
        <v>4.3607177447822234E-4</v>
      </c>
      <c r="K150" s="36">
        <f t="shared" ca="1" si="36"/>
        <v>-1.46890456332002E-3</v>
      </c>
      <c r="L150" s="36">
        <f t="shared" ca="1" si="37"/>
        <v>3.0467163671058581E-6</v>
      </c>
      <c r="M150" s="36">
        <f t="shared" ca="1" si="38"/>
        <v>3457934693489.5469</v>
      </c>
      <c r="N150" s="36">
        <f t="shared" ca="1" si="39"/>
        <v>1363322040785.0569</v>
      </c>
      <c r="O150" s="36">
        <f t="shared" ca="1" si="40"/>
        <v>28405387130.51096</v>
      </c>
      <c r="P150" s="45">
        <f t="shared" ca="1" si="41"/>
        <v>1.7454845651296543E-3</v>
      </c>
    </row>
    <row r="151" spans="1:20" x14ac:dyDescent="0.2">
      <c r="A151" s="105">
        <v>12557</v>
      </c>
      <c r="B151" s="105">
        <v>-1.6876000154297799E-4</v>
      </c>
      <c r="C151" s="45"/>
      <c r="D151" s="92">
        <f t="shared" si="29"/>
        <v>1.2557</v>
      </c>
      <c r="E151" s="92">
        <f t="shared" si="30"/>
        <v>-1.6876000154297799E-4</v>
      </c>
      <c r="F151" s="36">
        <f t="shared" si="31"/>
        <v>1.57678249</v>
      </c>
      <c r="G151" s="36">
        <f t="shared" si="32"/>
        <v>1.979965772693</v>
      </c>
      <c r="H151" s="36">
        <f t="shared" si="33"/>
        <v>2.4862430207706003</v>
      </c>
      <c r="I151" s="36">
        <f t="shared" si="34"/>
        <v>-2.1191193393751748E-4</v>
      </c>
      <c r="J151" s="36">
        <f t="shared" si="35"/>
        <v>-2.6609781544534072E-4</v>
      </c>
      <c r="K151" s="36">
        <f t="shared" ca="1" si="36"/>
        <v>-1.4686259419389881E-3</v>
      </c>
      <c r="L151" s="36">
        <f t="shared" ca="1" si="37"/>
        <v>1.6896514630016035E-6</v>
      </c>
      <c r="M151" s="36">
        <f t="shared" ca="1" si="38"/>
        <v>3457351991979.1938</v>
      </c>
      <c r="N151" s="36">
        <f t="shared" ca="1" si="39"/>
        <v>1363043611305.3223</v>
      </c>
      <c r="O151" s="36">
        <f t="shared" ca="1" si="40"/>
        <v>28398919812.96233</v>
      </c>
      <c r="P151" s="45">
        <f t="shared" ca="1" si="41"/>
        <v>1.2998659403960101E-3</v>
      </c>
      <c r="Q151" s="45"/>
      <c r="R151" s="45"/>
      <c r="S151" s="45"/>
      <c r="T151" s="45"/>
    </row>
    <row r="152" spans="1:20" x14ac:dyDescent="0.2">
      <c r="A152" s="104">
        <v>12590.5</v>
      </c>
      <c r="B152" s="104">
        <v>-3.0654000147478655E-4</v>
      </c>
      <c r="D152" s="92">
        <f t="shared" si="29"/>
        <v>1.25905</v>
      </c>
      <c r="E152" s="92">
        <f t="shared" si="30"/>
        <v>-3.0654000147478655E-4</v>
      </c>
      <c r="F152" s="36">
        <f t="shared" si="31"/>
        <v>1.5852069025</v>
      </c>
      <c r="G152" s="36">
        <f t="shared" si="32"/>
        <v>1.995854750592625</v>
      </c>
      <c r="H152" s="36">
        <f t="shared" si="33"/>
        <v>2.5128809237336442</v>
      </c>
      <c r="I152" s="36">
        <f t="shared" si="34"/>
        <v>-3.8594918885682998E-4</v>
      </c>
      <c r="J152" s="36">
        <f t="shared" si="35"/>
        <v>-4.859293262301918E-4</v>
      </c>
      <c r="K152" s="36">
        <f t="shared" ca="1" si="36"/>
        <v>-1.4499278174378459E-3</v>
      </c>
      <c r="L152" s="36">
        <f t="shared" ca="1" si="37"/>
        <v>1.3073356976927749E-6</v>
      </c>
      <c r="M152" s="36">
        <f t="shared" ca="1" si="38"/>
        <v>3418457745618.8096</v>
      </c>
      <c r="N152" s="36">
        <f t="shared" ca="1" si="39"/>
        <v>1344471249428.3918</v>
      </c>
      <c r="O152" s="36">
        <f t="shared" ca="1" si="40"/>
        <v>27967717787.35527</v>
      </c>
      <c r="P152" s="45">
        <f t="shared" ca="1" si="41"/>
        <v>1.1433878159630593E-3</v>
      </c>
    </row>
    <row r="153" spans="1:20" x14ac:dyDescent="0.2">
      <c r="A153" s="105">
        <v>12591</v>
      </c>
      <c r="B153" s="105">
        <v>6.8120003561489284E-5</v>
      </c>
      <c r="C153" s="45"/>
      <c r="D153" s="92">
        <f t="shared" si="29"/>
        <v>1.2591000000000001</v>
      </c>
      <c r="E153" s="92">
        <f t="shared" si="30"/>
        <v>6.8120003561489284E-5</v>
      </c>
      <c r="F153" s="36">
        <f t="shared" si="31"/>
        <v>1.5853328100000004</v>
      </c>
      <c r="G153" s="36">
        <f t="shared" si="32"/>
        <v>1.9960925410710006</v>
      </c>
      <c r="H153" s="36">
        <f t="shared" si="33"/>
        <v>2.5132801184624971</v>
      </c>
      <c r="I153" s="36">
        <f t="shared" si="34"/>
        <v>8.5769896484271161E-5</v>
      </c>
      <c r="J153" s="36">
        <f t="shared" si="35"/>
        <v>1.0799287666334583E-4</v>
      </c>
      <c r="K153" s="36">
        <f t="shared" ca="1" si="36"/>
        <v>-1.4496482858486932E-3</v>
      </c>
      <c r="L153" s="36">
        <f t="shared" ca="1" si="37"/>
        <v>2.3036205803391117E-6</v>
      </c>
      <c r="M153" s="36">
        <f t="shared" ca="1" si="38"/>
        <v>3417879421806.189</v>
      </c>
      <c r="N153" s="36">
        <f t="shared" ca="1" si="39"/>
        <v>1344195278179.8455</v>
      </c>
      <c r="O153" s="36">
        <f t="shared" ca="1" si="40"/>
        <v>27961313351.782024</v>
      </c>
      <c r="P153" s="45">
        <f t="shared" ca="1" si="41"/>
        <v>1.5177682894101825E-3</v>
      </c>
      <c r="Q153" s="45"/>
      <c r="R153" s="45"/>
      <c r="S153" s="45"/>
      <c r="T153" s="45"/>
    </row>
    <row r="154" spans="1:20" x14ac:dyDescent="0.2">
      <c r="A154" s="104">
        <v>12610.5</v>
      </c>
      <c r="B154" s="104">
        <v>-1.9201399991288781E-3</v>
      </c>
      <c r="D154" s="92">
        <f t="shared" si="29"/>
        <v>1.26105</v>
      </c>
      <c r="E154" s="92">
        <f t="shared" si="30"/>
        <v>-1.9201399991288781E-3</v>
      </c>
      <c r="F154" s="36">
        <f t="shared" si="31"/>
        <v>1.5902471025</v>
      </c>
      <c r="G154" s="36">
        <f t="shared" si="32"/>
        <v>2.005381108607625</v>
      </c>
      <c r="H154" s="36">
        <f t="shared" si="33"/>
        <v>2.5288858470096454</v>
      </c>
      <c r="I154" s="36">
        <f t="shared" si="34"/>
        <v>-2.4213925459014717E-3</v>
      </c>
      <c r="J154" s="36">
        <f t="shared" si="35"/>
        <v>-3.0534970700090507E-3</v>
      </c>
      <c r="K154" s="36">
        <f t="shared" ca="1" si="36"/>
        <v>-1.4387361132491856E-3</v>
      </c>
      <c r="L154" s="36">
        <f t="shared" ca="1" si="37"/>
        <v>2.3174970134006805E-7</v>
      </c>
      <c r="M154" s="36">
        <f t="shared" ca="1" si="38"/>
        <v>3395374864772.0435</v>
      </c>
      <c r="N154" s="36">
        <f t="shared" ca="1" si="39"/>
        <v>1333460509093.4109</v>
      </c>
      <c r="O154" s="36">
        <f t="shared" ca="1" si="40"/>
        <v>27712259266.120182</v>
      </c>
      <c r="P154" s="45">
        <f t="shared" ca="1" si="41"/>
        <v>-4.8140388587969256E-4</v>
      </c>
    </row>
    <row r="155" spans="1:20" x14ac:dyDescent="0.2">
      <c r="A155" s="105">
        <v>12713.5</v>
      </c>
      <c r="B155" s="105">
        <v>-9.6017999749165028E-4</v>
      </c>
      <c r="C155" s="45"/>
      <c r="D155" s="92">
        <f t="shared" si="29"/>
        <v>1.27135</v>
      </c>
      <c r="E155" s="92">
        <f t="shared" si="30"/>
        <v>-9.6017999749165028E-4</v>
      </c>
      <c r="F155" s="36">
        <f t="shared" si="31"/>
        <v>1.6163308224999999</v>
      </c>
      <c r="G155" s="36">
        <f t="shared" si="32"/>
        <v>2.054922191185375</v>
      </c>
      <c r="H155" s="36">
        <f t="shared" si="33"/>
        <v>2.6125253277635263</v>
      </c>
      <c r="I155" s="36">
        <f t="shared" si="34"/>
        <v>-1.2207248398110097E-3</v>
      </c>
      <c r="J155" s="36">
        <f t="shared" si="35"/>
        <v>-1.5519685250937271E-3</v>
      </c>
      <c r="K155" s="36">
        <f t="shared" ca="1" si="36"/>
        <v>-1.3807596770691018E-3</v>
      </c>
      <c r="L155" s="36">
        <f t="shared" ca="1" si="37"/>
        <v>1.7688726687347178E-7</v>
      </c>
      <c r="M155" s="36">
        <f t="shared" ca="1" si="38"/>
        <v>3278116555763.2915</v>
      </c>
      <c r="N155" s="36">
        <f t="shared" ca="1" si="39"/>
        <v>1277663402286.894</v>
      </c>
      <c r="O155" s="36">
        <f t="shared" ca="1" si="40"/>
        <v>26419866949.849186</v>
      </c>
      <c r="P155" s="45">
        <f t="shared" ca="1" si="41"/>
        <v>4.2057967957745152E-4</v>
      </c>
      <c r="Q155" s="45"/>
      <c r="R155" s="45"/>
      <c r="S155" s="45"/>
      <c r="T155" s="45"/>
    </row>
    <row r="156" spans="1:20" x14ac:dyDescent="0.2">
      <c r="A156" s="104">
        <v>12727</v>
      </c>
      <c r="B156" s="104">
        <v>-2.0843599995714612E-3</v>
      </c>
      <c r="D156" s="92">
        <f t="shared" si="29"/>
        <v>1.2726999999999999</v>
      </c>
      <c r="E156" s="92">
        <f t="shared" si="30"/>
        <v>-2.0843599995714612E-3</v>
      </c>
      <c r="F156" s="36">
        <f t="shared" si="31"/>
        <v>1.6197652899999999</v>
      </c>
      <c r="G156" s="36">
        <f t="shared" si="32"/>
        <v>2.061475284583</v>
      </c>
      <c r="H156" s="36">
        <f t="shared" si="33"/>
        <v>2.6236395946887838</v>
      </c>
      <c r="I156" s="36">
        <f t="shared" si="34"/>
        <v>-2.6527649714545988E-3</v>
      </c>
      <c r="J156" s="36">
        <f t="shared" si="35"/>
        <v>-3.3761739791702675E-3</v>
      </c>
      <c r="K156" s="36">
        <f t="shared" ca="1" si="36"/>
        <v>-1.3731187199650472E-3</v>
      </c>
      <c r="L156" s="36">
        <f t="shared" ca="1" si="37"/>
        <v>5.0586415781616918E-7</v>
      </c>
      <c r="M156" s="36">
        <f t="shared" ca="1" si="38"/>
        <v>3262947565911.2017</v>
      </c>
      <c r="N156" s="36">
        <f t="shared" ca="1" si="39"/>
        <v>1270462255589.8022</v>
      </c>
      <c r="O156" s="36">
        <f t="shared" ca="1" si="40"/>
        <v>26253339653.079227</v>
      </c>
      <c r="P156" s="45">
        <f t="shared" ca="1" si="41"/>
        <v>-7.1124127960641402E-4</v>
      </c>
    </row>
    <row r="157" spans="1:20" x14ac:dyDescent="0.2">
      <c r="A157" s="105">
        <v>12731.5</v>
      </c>
      <c r="B157" s="105">
        <v>-1.9241999689256772E-4</v>
      </c>
      <c r="C157" s="45"/>
      <c r="D157" s="92">
        <f t="shared" si="29"/>
        <v>1.27315</v>
      </c>
      <c r="E157" s="92">
        <f t="shared" si="30"/>
        <v>-1.9241999689256772E-4</v>
      </c>
      <c r="F157" s="36">
        <f t="shared" si="31"/>
        <v>1.6209109225</v>
      </c>
      <c r="G157" s="36">
        <f t="shared" si="32"/>
        <v>2.0636627409808752</v>
      </c>
      <c r="H157" s="36">
        <f t="shared" si="33"/>
        <v>2.6273522186798011</v>
      </c>
      <c r="I157" s="36">
        <f t="shared" si="34"/>
        <v>-2.4497951904377258E-4</v>
      </c>
      <c r="J157" s="36">
        <f t="shared" si="35"/>
        <v>-3.1189567467057908E-4</v>
      </c>
      <c r="K157" s="36">
        <f t="shared" ca="1" si="36"/>
        <v>-1.3705695658267009E-3</v>
      </c>
      <c r="L157" s="36">
        <f t="shared" ca="1" si="37"/>
        <v>1.3880364067796839E-6</v>
      </c>
      <c r="M157" s="36">
        <f t="shared" ca="1" si="38"/>
        <v>3257901476464.9653</v>
      </c>
      <c r="N157" s="36">
        <f t="shared" ca="1" si="39"/>
        <v>1268067614039.6121</v>
      </c>
      <c r="O157" s="36">
        <f t="shared" ca="1" si="40"/>
        <v>26197977208.762367</v>
      </c>
      <c r="P157" s="45">
        <f t="shared" ca="1" si="41"/>
        <v>1.1781495689341332E-3</v>
      </c>
      <c r="Q157" s="45"/>
      <c r="R157" s="45"/>
      <c r="S157" s="45"/>
      <c r="T157" s="45"/>
    </row>
    <row r="158" spans="1:20" x14ac:dyDescent="0.2">
      <c r="A158" s="104">
        <v>12752</v>
      </c>
      <c r="B158" s="104">
        <v>-9.5135999436024576E-4</v>
      </c>
      <c r="D158" s="92">
        <f t="shared" si="29"/>
        <v>1.2751999999999999</v>
      </c>
      <c r="E158" s="92">
        <f t="shared" si="30"/>
        <v>-9.5135999436024576E-4</v>
      </c>
      <c r="F158" s="36">
        <f t="shared" si="31"/>
        <v>1.6261350399999996</v>
      </c>
      <c r="G158" s="36">
        <f t="shared" si="32"/>
        <v>2.0736474030079992</v>
      </c>
      <c r="H158" s="36">
        <f t="shared" si="33"/>
        <v>2.6443151683158006</v>
      </c>
      <c r="I158" s="36">
        <f t="shared" si="34"/>
        <v>-1.2131742648081854E-3</v>
      </c>
      <c r="J158" s="36">
        <f t="shared" si="35"/>
        <v>-1.5470398224833978E-3</v>
      </c>
      <c r="K158" s="36">
        <f t="shared" ca="1" si="36"/>
        <v>-1.3589430324809021E-3</v>
      </c>
      <c r="L158" s="36">
        <f t="shared" ca="1" si="37"/>
        <v>1.6612393296366441E-7</v>
      </c>
      <c r="M158" s="36">
        <f t="shared" ca="1" si="38"/>
        <v>3234978427429.4844</v>
      </c>
      <c r="N158" s="36">
        <f t="shared" ca="1" si="39"/>
        <v>1257194951406.8853</v>
      </c>
      <c r="O158" s="36">
        <f t="shared" ca="1" si="40"/>
        <v>25946696729.880665</v>
      </c>
      <c r="P158" s="45">
        <f t="shared" ca="1" si="41"/>
        <v>4.0758303812065636E-4</v>
      </c>
    </row>
    <row r="159" spans="1:20" x14ac:dyDescent="0.2">
      <c r="A159" s="105">
        <v>12760.5</v>
      </c>
      <c r="B159" s="105">
        <v>-5.2213999879313633E-4</v>
      </c>
      <c r="C159" s="45"/>
      <c r="D159" s="92">
        <f t="shared" si="29"/>
        <v>1.2760499999999999</v>
      </c>
      <c r="E159" s="92">
        <f t="shared" si="30"/>
        <v>-5.2213999879313633E-4</v>
      </c>
      <c r="F159" s="36">
        <f t="shared" si="31"/>
        <v>1.6283036024999997</v>
      </c>
      <c r="G159" s="36">
        <f t="shared" si="32"/>
        <v>2.0777968119701247</v>
      </c>
      <c r="H159" s="36">
        <f t="shared" si="33"/>
        <v>2.6513726219144771</v>
      </c>
      <c r="I159" s="36">
        <f t="shared" si="34"/>
        <v>-6.6627674545998155E-4</v>
      </c>
      <c r="J159" s="36">
        <f t="shared" si="35"/>
        <v>-8.5020244104420939E-4</v>
      </c>
      <c r="K159" s="36">
        <f t="shared" ca="1" si="36"/>
        <v>-1.3541156757432777E-3</v>
      </c>
      <c r="L159" s="36">
        <f t="shared" ca="1" si="37"/>
        <v>6.9218352703664591E-7</v>
      </c>
      <c r="M159" s="36">
        <f t="shared" ca="1" si="38"/>
        <v>3225504821258.0664</v>
      </c>
      <c r="N159" s="36">
        <f t="shared" ca="1" si="39"/>
        <v>1252704188358.2424</v>
      </c>
      <c r="O159" s="36">
        <f t="shared" ca="1" si="40"/>
        <v>25842952039.336964</v>
      </c>
      <c r="P159" s="45">
        <f t="shared" ca="1" si="41"/>
        <v>8.3197567695014133E-4</v>
      </c>
      <c r="Q159" s="45"/>
      <c r="R159" s="45"/>
      <c r="S159" s="45"/>
      <c r="T159" s="45"/>
    </row>
    <row r="160" spans="1:20" x14ac:dyDescent="0.2">
      <c r="A160" s="106">
        <v>13026</v>
      </c>
      <c r="B160" s="106">
        <v>-5.3976799972588196E-3</v>
      </c>
      <c r="D160" s="92">
        <f t="shared" si="29"/>
        <v>1.3026</v>
      </c>
      <c r="E160" s="92">
        <f t="shared" si="30"/>
        <v>-5.3976799972588196E-3</v>
      </c>
      <c r="F160" s="36">
        <f t="shared" si="31"/>
        <v>1.69676676</v>
      </c>
      <c r="G160" s="36">
        <f t="shared" si="32"/>
        <v>2.2102083815759999</v>
      </c>
      <c r="H160" s="36">
        <f t="shared" si="33"/>
        <v>2.8790174378408979</v>
      </c>
      <c r="I160" s="36">
        <f t="shared" si="34"/>
        <v>-7.0310179644293381E-3</v>
      </c>
      <c r="J160" s="36">
        <f t="shared" si="35"/>
        <v>-9.158604000465656E-3</v>
      </c>
      <c r="K160" s="36">
        <f t="shared" ca="1" si="36"/>
        <v>-1.2013842708739741E-3</v>
      </c>
      <c r="L160" s="36">
        <f t="shared" ca="1" si="37"/>
        <v>1.7608897823275718E-5</v>
      </c>
      <c r="M160" s="36">
        <f t="shared" ca="1" si="38"/>
        <v>2938654368222.1211</v>
      </c>
      <c r="N160" s="36">
        <f t="shared" ca="1" si="39"/>
        <v>1117505898213.696</v>
      </c>
      <c r="O160" s="36">
        <f t="shared" ca="1" si="40"/>
        <v>22731887060.88393</v>
      </c>
      <c r="P160" s="45">
        <f t="shared" ca="1" si="41"/>
        <v>-4.1962957263848456E-3</v>
      </c>
    </row>
    <row r="161" spans="1:20" x14ac:dyDescent="0.2">
      <c r="A161" s="107">
        <v>13167</v>
      </c>
      <c r="B161" s="107">
        <v>-6.7835599984391592E-3</v>
      </c>
      <c r="C161" s="45"/>
      <c r="D161" s="92">
        <f t="shared" si="29"/>
        <v>1.3167</v>
      </c>
      <c r="E161" s="92">
        <f t="shared" si="30"/>
        <v>-6.7835599984391592E-3</v>
      </c>
      <c r="F161" s="36">
        <f t="shared" si="31"/>
        <v>1.7336988899999999</v>
      </c>
      <c r="G161" s="36">
        <f t="shared" si="32"/>
        <v>2.2827613284629997</v>
      </c>
      <c r="H161" s="36">
        <f t="shared" si="33"/>
        <v>3.0057118411872317</v>
      </c>
      <c r="I161" s="36">
        <f t="shared" si="34"/>
        <v>-8.9319134499448415E-3</v>
      </c>
      <c r="J161" s="36">
        <f t="shared" si="35"/>
        <v>-1.1760650439542372E-2</v>
      </c>
      <c r="K161" s="36">
        <f t="shared" ca="1" si="36"/>
        <v>-1.1187382672162962E-3</v>
      </c>
      <c r="L161" s="36">
        <f t="shared" ca="1" si="37"/>
        <v>3.2090205246534794E-5</v>
      </c>
      <c r="M161" s="36">
        <f t="shared" ca="1" si="38"/>
        <v>2793333177219.6738</v>
      </c>
      <c r="N161" s="36">
        <f t="shared" ca="1" si="39"/>
        <v>1049627663013.7391</v>
      </c>
      <c r="O161" s="36">
        <f t="shared" ca="1" si="40"/>
        <v>21179640195.130989</v>
      </c>
      <c r="P161" s="45">
        <f t="shared" ca="1" si="41"/>
        <v>-5.6648217312228631E-3</v>
      </c>
      <c r="Q161" s="45"/>
      <c r="R161" s="45"/>
      <c r="S161" s="45"/>
      <c r="T161" s="45"/>
    </row>
    <row r="162" spans="1:20" x14ac:dyDescent="0.2">
      <c r="A162" s="106">
        <v>13175.5</v>
      </c>
      <c r="B162" s="106">
        <v>-1.5433999942615628E-4</v>
      </c>
      <c r="D162" s="92">
        <f t="shared" si="29"/>
        <v>1.31755</v>
      </c>
      <c r="E162" s="92">
        <f t="shared" si="30"/>
        <v>-1.5433999942615628E-4</v>
      </c>
      <c r="F162" s="36">
        <f t="shared" si="31"/>
        <v>1.7359380025</v>
      </c>
      <c r="G162" s="36">
        <f t="shared" si="32"/>
        <v>2.2871851151938749</v>
      </c>
      <c r="H162" s="36">
        <f t="shared" si="33"/>
        <v>3.0134807485236901</v>
      </c>
      <c r="I162" s="36">
        <f t="shared" si="34"/>
        <v>-2.0335066624393221E-4</v>
      </c>
      <c r="J162" s="36">
        <f t="shared" si="35"/>
        <v>-2.679246703096929E-4</v>
      </c>
      <c r="K162" s="36">
        <f t="shared" ca="1" si="36"/>
        <v>-1.1137220422935057E-3</v>
      </c>
      <c r="L162" s="36">
        <f t="shared" ca="1" si="37"/>
        <v>9.2041390417632859E-7</v>
      </c>
      <c r="M162" s="36">
        <f t="shared" ca="1" si="38"/>
        <v>2784725592196.4077</v>
      </c>
      <c r="N162" s="36">
        <f t="shared" ca="1" si="39"/>
        <v>1045621031100.1483</v>
      </c>
      <c r="O162" s="36">
        <f t="shared" ca="1" si="40"/>
        <v>21088236655.852921</v>
      </c>
      <c r="P162" s="45">
        <f t="shared" ca="1" si="41"/>
        <v>9.5938204286734937E-4</v>
      </c>
    </row>
    <row r="163" spans="1:20" x14ac:dyDescent="0.2">
      <c r="A163" s="107">
        <v>13197</v>
      </c>
      <c r="B163" s="107">
        <v>-1.5039599966257811E-3</v>
      </c>
      <c r="C163" s="45"/>
      <c r="D163" s="92">
        <f t="shared" si="29"/>
        <v>1.3197000000000001</v>
      </c>
      <c r="E163" s="92">
        <f t="shared" si="30"/>
        <v>-1.5039599966257811E-3</v>
      </c>
      <c r="F163" s="36">
        <f t="shared" si="31"/>
        <v>1.7416080900000002</v>
      </c>
      <c r="G163" s="36">
        <f t="shared" si="32"/>
        <v>2.2984001963730005</v>
      </c>
      <c r="H163" s="36">
        <f t="shared" si="33"/>
        <v>3.0331987391534487</v>
      </c>
      <c r="I163" s="36">
        <f t="shared" si="34"/>
        <v>-1.9847760075470434E-3</v>
      </c>
      <c r="J163" s="36">
        <f t="shared" si="35"/>
        <v>-2.6193088971598333E-3</v>
      </c>
      <c r="K163" s="36">
        <f t="shared" ca="1" si="36"/>
        <v>-1.101016676775912E-3</v>
      </c>
      <c r="L163" s="36">
        <f t="shared" ca="1" si="37"/>
        <v>1.6236331901163387E-7</v>
      </c>
      <c r="M163" s="36">
        <f t="shared" ca="1" si="38"/>
        <v>2763030524563.8765</v>
      </c>
      <c r="N163" s="36">
        <f t="shared" ca="1" si="39"/>
        <v>1035529574845.5656</v>
      </c>
      <c r="O163" s="36">
        <f t="shared" ca="1" si="40"/>
        <v>20858132484.872414</v>
      </c>
      <c r="P163" s="45">
        <f t="shared" ca="1" si="41"/>
        <v>-4.0294331984986904E-4</v>
      </c>
      <c r="Q163" s="45"/>
      <c r="R163" s="45"/>
      <c r="S163" s="45"/>
      <c r="T163" s="45"/>
    </row>
    <row r="164" spans="1:20" x14ac:dyDescent="0.2">
      <c r="A164" s="106">
        <v>13502</v>
      </c>
      <c r="B164" s="106">
        <v>-1.161359999969136E-3</v>
      </c>
      <c r="D164" s="92">
        <f t="shared" si="29"/>
        <v>1.3502000000000001</v>
      </c>
      <c r="E164" s="92">
        <f t="shared" si="30"/>
        <v>-1.161359999969136E-3</v>
      </c>
      <c r="F164" s="36">
        <f t="shared" si="31"/>
        <v>1.8230400400000002</v>
      </c>
      <c r="G164" s="36">
        <f t="shared" si="32"/>
        <v>2.4614686620080004</v>
      </c>
      <c r="H164" s="36">
        <f t="shared" si="33"/>
        <v>3.3234749874432024</v>
      </c>
      <c r="I164" s="36">
        <f t="shared" si="34"/>
        <v>-1.5680682719583275E-3</v>
      </c>
      <c r="J164" s="36">
        <f t="shared" si="35"/>
        <v>-2.1172057807981341E-3</v>
      </c>
      <c r="K164" s="36">
        <f t="shared" ca="1" si="36"/>
        <v>-9.181118647067785E-4</v>
      </c>
      <c r="L164" s="36">
        <f t="shared" ca="1" si="37"/>
        <v>5.9169655308614157E-8</v>
      </c>
      <c r="M164" s="36">
        <f t="shared" ca="1" si="38"/>
        <v>2466993743115.6094</v>
      </c>
      <c r="N164" s="36">
        <f t="shared" ca="1" si="39"/>
        <v>898903168164.19189</v>
      </c>
      <c r="O164" s="36">
        <f t="shared" ca="1" si="40"/>
        <v>17759840483.756687</v>
      </c>
      <c r="P164" s="45">
        <f t="shared" ca="1" si="41"/>
        <v>-2.4324813526235747E-4</v>
      </c>
    </row>
    <row r="165" spans="1:20" x14ac:dyDescent="0.2">
      <c r="A165" s="107">
        <v>13557.5</v>
      </c>
      <c r="B165" s="107">
        <v>-2.994100002979394E-3</v>
      </c>
      <c r="C165" s="45"/>
      <c r="D165" s="92">
        <f t="shared" si="29"/>
        <v>1.35575</v>
      </c>
      <c r="E165" s="92">
        <f t="shared" si="30"/>
        <v>-2.994100002979394E-3</v>
      </c>
      <c r="F165" s="36">
        <f t="shared" si="31"/>
        <v>1.8380580625</v>
      </c>
      <c r="G165" s="36">
        <f t="shared" si="32"/>
        <v>2.4919472182343751</v>
      </c>
      <c r="H165" s="36">
        <f t="shared" si="33"/>
        <v>3.3784574411212542</v>
      </c>
      <c r="I165" s="36">
        <f t="shared" si="34"/>
        <v>-4.0592510790393131E-3</v>
      </c>
      <c r="J165" s="36">
        <f t="shared" si="35"/>
        <v>-5.5033296504075485E-3</v>
      </c>
      <c r="K165" s="36">
        <f t="shared" ca="1" si="36"/>
        <v>-8.8429356177344414E-4</v>
      </c>
      <c r="L165" s="36">
        <f t="shared" ca="1" si="37"/>
        <v>4.4512832193541151E-6</v>
      </c>
      <c r="M165" s="36">
        <f t="shared" ca="1" si="38"/>
        <v>2415443579971.3931</v>
      </c>
      <c r="N165" s="36">
        <f t="shared" ca="1" si="39"/>
        <v>875330667723.91296</v>
      </c>
      <c r="O165" s="36">
        <f t="shared" ca="1" si="40"/>
        <v>17228768136.06282</v>
      </c>
      <c r="P165" s="45">
        <f t="shared" ca="1" si="41"/>
        <v>-2.1098064412059499E-3</v>
      </c>
      <c r="Q165" s="45"/>
      <c r="R165" s="45"/>
      <c r="S165" s="45"/>
      <c r="T165" s="45"/>
    </row>
    <row r="166" spans="1:20" x14ac:dyDescent="0.2">
      <c r="A166" s="106">
        <v>13634.5</v>
      </c>
      <c r="B166" s="106">
        <v>-4.1764599955058657E-3</v>
      </c>
      <c r="D166" s="92">
        <f t="shared" si="29"/>
        <v>1.3634500000000001</v>
      </c>
      <c r="E166" s="92">
        <f t="shared" si="30"/>
        <v>-4.1764599955058657E-3</v>
      </c>
      <c r="F166" s="36">
        <f t="shared" si="31"/>
        <v>1.8589959025000002</v>
      </c>
      <c r="G166" s="36">
        <f t="shared" si="32"/>
        <v>2.5346479632636254</v>
      </c>
      <c r="H166" s="36">
        <f t="shared" si="33"/>
        <v>3.4558657655117906</v>
      </c>
      <c r="I166" s="36">
        <f t="shared" si="34"/>
        <v>-5.6943943808724726E-3</v>
      </c>
      <c r="J166" s="36">
        <f t="shared" si="35"/>
        <v>-7.7640220186005731E-3</v>
      </c>
      <c r="K166" s="36">
        <f t="shared" ca="1" si="36"/>
        <v>-8.3710134545743678E-4</v>
      </c>
      <c r="L166" s="36">
        <f t="shared" ca="1" si="37"/>
        <v>1.1151316193653265E-5</v>
      </c>
      <c r="M166" s="36">
        <f t="shared" ca="1" si="38"/>
        <v>2345083905407.5674</v>
      </c>
      <c r="N166" s="36">
        <f t="shared" ca="1" si="39"/>
        <v>843270299997.42688</v>
      </c>
      <c r="O166" s="36">
        <f t="shared" ca="1" si="40"/>
        <v>16508280868.374641</v>
      </c>
      <c r="P166" s="45">
        <f t="shared" ca="1" si="41"/>
        <v>-3.3393586500484289E-3</v>
      </c>
    </row>
    <row r="167" spans="1:20" x14ac:dyDescent="0.2">
      <c r="A167" s="107">
        <v>13698.5</v>
      </c>
      <c r="B167" s="107">
        <v>-5.3799800007254817E-3</v>
      </c>
      <c r="C167" s="45"/>
      <c r="D167" s="92">
        <f t="shared" si="29"/>
        <v>1.36985</v>
      </c>
      <c r="E167" s="92">
        <f t="shared" si="30"/>
        <v>-5.3799800007254817E-3</v>
      </c>
      <c r="F167" s="36">
        <f t="shared" si="31"/>
        <v>1.8764890224999999</v>
      </c>
      <c r="G167" s="36">
        <f t="shared" si="32"/>
        <v>2.5705084874716251</v>
      </c>
      <c r="H167" s="36">
        <f t="shared" si="33"/>
        <v>3.5212110515630051</v>
      </c>
      <c r="I167" s="36">
        <f t="shared" si="34"/>
        <v>-7.3697656039938015E-3</v>
      </c>
      <c r="J167" s="36">
        <f t="shared" si="35"/>
        <v>-1.0095473412630909E-2</v>
      </c>
      <c r="K167" s="36">
        <f t="shared" ca="1" si="36"/>
        <v>-7.9763506623807805E-4</v>
      </c>
      <c r="L167" s="36">
        <f t="shared" ca="1" si="37"/>
        <v>2.0997885098622367E-5</v>
      </c>
      <c r="M167" s="36">
        <f t="shared" ca="1" si="38"/>
        <v>2287620770130.5332</v>
      </c>
      <c r="N167" s="36">
        <f t="shared" ca="1" si="39"/>
        <v>817186856772.49158</v>
      </c>
      <c r="O167" s="36">
        <f t="shared" ca="1" si="40"/>
        <v>15923720975.312996</v>
      </c>
      <c r="P167" s="45">
        <f t="shared" ca="1" si="41"/>
        <v>-4.5823449344874036E-3</v>
      </c>
      <c r="Q167" s="45"/>
      <c r="R167" s="45"/>
      <c r="S167" s="45"/>
      <c r="T167" s="45"/>
    </row>
    <row r="168" spans="1:20" x14ac:dyDescent="0.2">
      <c r="A168" s="106">
        <v>13767</v>
      </c>
      <c r="B168" s="106">
        <v>-2.1915600009378977E-3</v>
      </c>
      <c r="D168" s="92">
        <f t="shared" si="29"/>
        <v>1.3767</v>
      </c>
      <c r="E168" s="92">
        <f t="shared" si="30"/>
        <v>-2.1915600009378977E-3</v>
      </c>
      <c r="F168" s="36">
        <f t="shared" si="31"/>
        <v>1.8953028900000002</v>
      </c>
      <c r="G168" s="36">
        <f t="shared" si="32"/>
        <v>2.6092634886630002</v>
      </c>
      <c r="H168" s="36">
        <f t="shared" si="33"/>
        <v>3.5921730448423528</v>
      </c>
      <c r="I168" s="36">
        <f t="shared" si="34"/>
        <v>-3.017120653291204E-3</v>
      </c>
      <c r="J168" s="36">
        <f t="shared" si="35"/>
        <v>-4.1536700033860006E-3</v>
      </c>
      <c r="K168" s="36">
        <f t="shared" ca="1" si="36"/>
        <v>-7.5515083554167362E-4</v>
      </c>
      <c r="L168" s="36">
        <f t="shared" ca="1" si="37"/>
        <v>2.0632712904342772E-6</v>
      </c>
      <c r="M168" s="36">
        <f t="shared" ca="1" si="38"/>
        <v>2227131485846.9668</v>
      </c>
      <c r="N168" s="36">
        <f t="shared" ca="1" si="39"/>
        <v>789831142323.02417</v>
      </c>
      <c r="O168" s="36">
        <f t="shared" ca="1" si="40"/>
        <v>15312274308.715206</v>
      </c>
      <c r="P168" s="45">
        <f t="shared" ca="1" si="41"/>
        <v>-1.4364091653962241E-3</v>
      </c>
    </row>
    <row r="169" spans="1:20" x14ac:dyDescent="0.2">
      <c r="A169" s="107">
        <v>13784</v>
      </c>
      <c r="B169" s="107">
        <v>-9.3311999808065593E-4</v>
      </c>
      <c r="C169" s="45"/>
      <c r="D169" s="92">
        <f t="shared" si="29"/>
        <v>1.3784000000000001</v>
      </c>
      <c r="E169" s="92">
        <f t="shared" si="30"/>
        <v>-9.3311999808065593E-4</v>
      </c>
      <c r="F169" s="36">
        <f t="shared" si="31"/>
        <v>1.8999865600000001</v>
      </c>
      <c r="G169" s="36">
        <f t="shared" si="32"/>
        <v>2.6189414743040005</v>
      </c>
      <c r="H169" s="36">
        <f t="shared" si="33"/>
        <v>3.6099489281806338</v>
      </c>
      <c r="I169" s="36">
        <f t="shared" si="34"/>
        <v>-1.2862126053543761E-3</v>
      </c>
      <c r="J169" s="36">
        <f t="shared" si="35"/>
        <v>-1.7729154552204721E-3</v>
      </c>
      <c r="K169" s="36">
        <f t="shared" ca="1" si="36"/>
        <v>-7.4456839243881249E-4</v>
      </c>
      <c r="L169" s="36">
        <f t="shared" ca="1" si="37"/>
        <v>3.5551707990117249E-8</v>
      </c>
      <c r="M169" s="36">
        <f t="shared" ca="1" si="38"/>
        <v>2212280909230.062</v>
      </c>
      <c r="N169" s="36">
        <f t="shared" ca="1" si="39"/>
        <v>783131441707.89148</v>
      </c>
      <c r="O169" s="36">
        <f t="shared" ca="1" si="40"/>
        <v>15162787302.093006</v>
      </c>
      <c r="P169" s="45">
        <f t="shared" ca="1" si="41"/>
        <v>-1.8855160564184344E-4</v>
      </c>
      <c r="Q169" s="45"/>
      <c r="R169" s="45"/>
      <c r="S169" s="45"/>
      <c r="T169" s="45"/>
    </row>
    <row r="170" spans="1:20" x14ac:dyDescent="0.2">
      <c r="A170" s="106">
        <v>13801.5</v>
      </c>
      <c r="B170" s="106">
        <v>-9.5200200012186542E-3</v>
      </c>
      <c r="D170" s="92">
        <f t="shared" si="29"/>
        <v>1.38015</v>
      </c>
      <c r="E170" s="92">
        <f t="shared" si="30"/>
        <v>-9.5200200012186542E-3</v>
      </c>
      <c r="F170" s="36">
        <f t="shared" si="31"/>
        <v>1.9048140224999999</v>
      </c>
      <c r="G170" s="36">
        <f t="shared" si="32"/>
        <v>2.6289290731533748</v>
      </c>
      <c r="H170" s="36">
        <f t="shared" si="33"/>
        <v>3.6283164603126301</v>
      </c>
      <c r="I170" s="36">
        <f t="shared" si="34"/>
        <v>-1.3139055604681926E-2</v>
      </c>
      <c r="J170" s="36">
        <f t="shared" si="35"/>
        <v>-1.813386759280176E-2</v>
      </c>
      <c r="K170" s="36">
        <f t="shared" ca="1" si="36"/>
        <v>-7.3365853812253686E-4</v>
      </c>
      <c r="L170" s="36">
        <f t="shared" ca="1" si="37"/>
        <v>7.7200147760180535E-5</v>
      </c>
      <c r="M170" s="36">
        <f t="shared" ca="1" si="38"/>
        <v>2197060274793.2246</v>
      </c>
      <c r="N170" s="36">
        <f t="shared" ca="1" si="39"/>
        <v>776271603180.72241</v>
      </c>
      <c r="O170" s="36">
        <f t="shared" ca="1" si="40"/>
        <v>15009836890.693392</v>
      </c>
      <c r="P170" s="45">
        <f t="shared" ca="1" si="41"/>
        <v>-8.7863614630961165E-3</v>
      </c>
    </row>
    <row r="171" spans="1:20" x14ac:dyDescent="0.2">
      <c r="A171" s="107">
        <v>13831</v>
      </c>
      <c r="B171" s="107">
        <v>-5.3950799992890097E-3</v>
      </c>
      <c r="C171" s="45"/>
      <c r="D171" s="92">
        <f t="shared" si="29"/>
        <v>1.3831</v>
      </c>
      <c r="E171" s="92">
        <f t="shared" si="30"/>
        <v>-5.3950799992890097E-3</v>
      </c>
      <c r="F171" s="36">
        <f t="shared" si="31"/>
        <v>1.9129656100000001</v>
      </c>
      <c r="G171" s="36">
        <f t="shared" si="32"/>
        <v>2.645822735191</v>
      </c>
      <c r="H171" s="36">
        <f t="shared" si="33"/>
        <v>3.6594374250426727</v>
      </c>
      <c r="I171" s="36">
        <f t="shared" si="34"/>
        <v>-7.4619351470166292E-3</v>
      </c>
      <c r="J171" s="36">
        <f t="shared" si="35"/>
        <v>-1.0320602501838699E-2</v>
      </c>
      <c r="K171" s="36">
        <f t="shared" ca="1" si="36"/>
        <v>-7.1523052309475921E-4</v>
      </c>
      <c r="L171" s="36">
        <f t="shared" ca="1" si="37"/>
        <v>2.19009911198356E-5</v>
      </c>
      <c r="M171" s="36">
        <f t="shared" ca="1" si="38"/>
        <v>2171555433193.5735</v>
      </c>
      <c r="N171" s="36">
        <f t="shared" ca="1" si="39"/>
        <v>764792380285.13916</v>
      </c>
      <c r="O171" s="36">
        <f t="shared" ca="1" si="40"/>
        <v>14754142296.985212</v>
      </c>
      <c r="P171" s="45">
        <f t="shared" ca="1" si="41"/>
        <v>-4.6798494761942505E-3</v>
      </c>
      <c r="Q171" s="45"/>
      <c r="R171" s="45"/>
      <c r="S171" s="45"/>
      <c r="T171" s="45"/>
    </row>
    <row r="172" spans="1:20" x14ac:dyDescent="0.2">
      <c r="A172" s="106">
        <v>13907.5</v>
      </c>
      <c r="B172" s="106">
        <v>2.2678999957861379E-3</v>
      </c>
      <c r="D172" s="92">
        <f t="shared" si="29"/>
        <v>1.3907499999999999</v>
      </c>
      <c r="E172" s="92">
        <f t="shared" si="30"/>
        <v>2.2678999957861379E-3</v>
      </c>
      <c r="F172" s="36">
        <f t="shared" si="31"/>
        <v>1.9341855624999997</v>
      </c>
      <c r="G172" s="36">
        <f t="shared" si="32"/>
        <v>2.6899685710468746</v>
      </c>
      <c r="H172" s="36">
        <f t="shared" si="33"/>
        <v>3.7410737901834406</v>
      </c>
      <c r="I172" s="36">
        <f t="shared" si="34"/>
        <v>3.1540819191395713E-3</v>
      </c>
      <c r="J172" s="36">
        <f t="shared" si="35"/>
        <v>4.3865394290433582E-3</v>
      </c>
      <c r="K172" s="36">
        <f t="shared" ca="1" si="36"/>
        <v>-6.6722553508071977E-4</v>
      </c>
      <c r="L172" s="36">
        <f t="shared" ca="1" si="37"/>
        <v>8.6149618819464524E-6</v>
      </c>
      <c r="M172" s="36">
        <f t="shared" ca="1" si="38"/>
        <v>2106304560960.2639</v>
      </c>
      <c r="N172" s="36">
        <f t="shared" ca="1" si="39"/>
        <v>735515494174.69629</v>
      </c>
      <c r="O172" s="36">
        <f t="shared" ca="1" si="40"/>
        <v>14103482530.681557</v>
      </c>
      <c r="P172" s="45">
        <f t="shared" ca="1" si="41"/>
        <v>2.9351255308668577E-3</v>
      </c>
    </row>
    <row r="173" spans="1:20" x14ac:dyDescent="0.2">
      <c r="A173" s="107">
        <v>13924.5</v>
      </c>
      <c r="B173" s="107">
        <v>-1.4736599987372756E-3</v>
      </c>
      <c r="C173" s="45"/>
      <c r="D173" s="92">
        <f t="shared" si="29"/>
        <v>1.39245</v>
      </c>
      <c r="E173" s="92">
        <f t="shared" si="30"/>
        <v>-1.4736599987372756E-3</v>
      </c>
      <c r="F173" s="36">
        <f t="shared" si="31"/>
        <v>1.9389170025</v>
      </c>
      <c r="G173" s="36">
        <f t="shared" si="32"/>
        <v>2.6998449801311248</v>
      </c>
      <c r="H173" s="36">
        <f t="shared" si="33"/>
        <v>3.7593991425835851</v>
      </c>
      <c r="I173" s="36">
        <f t="shared" si="34"/>
        <v>-2.0519978652417193E-3</v>
      </c>
      <c r="J173" s="36">
        <f t="shared" si="35"/>
        <v>-2.8573044274558318E-3</v>
      </c>
      <c r="K173" s="36">
        <f t="shared" ca="1" si="36"/>
        <v>-6.5651520773681721E-4</v>
      </c>
      <c r="L173" s="36">
        <f t="shared" ca="1" si="37"/>
        <v>6.6772560945918282E-7</v>
      </c>
      <c r="M173" s="36">
        <f t="shared" ca="1" si="38"/>
        <v>2091977642030.0112</v>
      </c>
      <c r="N173" s="36">
        <f t="shared" ca="1" si="39"/>
        <v>729105239238.29468</v>
      </c>
      <c r="O173" s="36">
        <f t="shared" ca="1" si="40"/>
        <v>13961308897.37645</v>
      </c>
      <c r="P173" s="45">
        <f t="shared" ca="1" si="41"/>
        <v>-8.1714479100045839E-4</v>
      </c>
      <c r="Q173" s="45"/>
      <c r="R173" s="45"/>
      <c r="S173" s="45"/>
      <c r="T173" s="45"/>
    </row>
    <row r="174" spans="1:20" x14ac:dyDescent="0.2">
      <c r="A174" s="106">
        <v>14048.5</v>
      </c>
      <c r="B174" s="106">
        <v>-1.1179800058016554E-3</v>
      </c>
      <c r="D174" s="92">
        <f t="shared" si="29"/>
        <v>1.4048499999999999</v>
      </c>
      <c r="E174" s="92">
        <f t="shared" si="30"/>
        <v>-1.1179800058016554E-3</v>
      </c>
      <c r="F174" s="36">
        <f t="shared" si="31"/>
        <v>1.9736035224999997</v>
      </c>
      <c r="G174" s="36">
        <f t="shared" si="32"/>
        <v>2.7726169085841246</v>
      </c>
      <c r="H174" s="36">
        <f t="shared" si="33"/>
        <v>3.895110864024407</v>
      </c>
      <c r="I174" s="36">
        <f t="shared" si="34"/>
        <v>-1.5705942111504554E-3</v>
      </c>
      <c r="J174" s="36">
        <f t="shared" si="35"/>
        <v>-2.2064492775347171E-3</v>
      </c>
      <c r="K174" s="36">
        <f t="shared" ca="1" si="36"/>
        <v>-5.7792475891094066E-4</v>
      </c>
      <c r="L174" s="36">
        <f t="shared" ca="1" si="37"/>
        <v>2.916596696941908E-7</v>
      </c>
      <c r="M174" s="36">
        <f t="shared" ca="1" si="38"/>
        <v>1989363059950.8643</v>
      </c>
      <c r="N174" s="36">
        <f t="shared" ca="1" si="39"/>
        <v>683389790712.37378</v>
      </c>
      <c r="O174" s="36">
        <f t="shared" ca="1" si="40"/>
        <v>12950565167.302382</v>
      </c>
      <c r="P174" s="45">
        <f t="shared" ca="1" si="41"/>
        <v>-5.4005524689071469E-4</v>
      </c>
    </row>
    <row r="175" spans="1:20" x14ac:dyDescent="0.2">
      <c r="A175" s="107">
        <v>14087</v>
      </c>
      <c r="B175" s="107">
        <v>7.9084000026341528E-4</v>
      </c>
      <c r="C175" s="45"/>
      <c r="D175" s="92">
        <f t="shared" si="29"/>
        <v>1.4087000000000001</v>
      </c>
      <c r="E175" s="92">
        <f t="shared" si="30"/>
        <v>7.9084000026341528E-4</v>
      </c>
      <c r="F175" s="36">
        <f t="shared" si="31"/>
        <v>1.9844356900000002</v>
      </c>
      <c r="G175" s="36">
        <f t="shared" si="32"/>
        <v>2.7954745565030006</v>
      </c>
      <c r="H175" s="36">
        <f t="shared" si="33"/>
        <v>3.9379850077457768</v>
      </c>
      <c r="I175" s="36">
        <f t="shared" si="34"/>
        <v>1.1140563083710732E-3</v>
      </c>
      <c r="J175" s="36">
        <f t="shared" si="35"/>
        <v>1.569371121602331E-3</v>
      </c>
      <c r="K175" s="36">
        <f t="shared" ca="1" si="36"/>
        <v>-5.5335620715136688E-4</v>
      </c>
      <c r="L175" s="36">
        <f t="shared" ca="1" si="37"/>
        <v>1.8068634440282841E-6</v>
      </c>
      <c r="M175" s="36">
        <f t="shared" ca="1" si="38"/>
        <v>1958172949640.3191</v>
      </c>
      <c r="N175" s="36">
        <f t="shared" ca="1" si="39"/>
        <v>669565342317.59192</v>
      </c>
      <c r="O175" s="36">
        <f t="shared" ca="1" si="40"/>
        <v>12646062671.704884</v>
      </c>
      <c r="P175" s="45">
        <f t="shared" ca="1" si="41"/>
        <v>1.3441962074147822E-3</v>
      </c>
      <c r="Q175" s="45"/>
      <c r="R175" s="45"/>
      <c r="S175" s="45"/>
      <c r="T175" s="45"/>
    </row>
    <row r="176" spans="1:20" x14ac:dyDescent="0.2">
      <c r="A176" s="106">
        <v>14177</v>
      </c>
      <c r="B176" s="106">
        <v>-3.7035999412182719E-4</v>
      </c>
      <c r="D176" s="92">
        <f t="shared" si="29"/>
        <v>1.4177</v>
      </c>
      <c r="E176" s="92">
        <f t="shared" si="30"/>
        <v>-3.7035999412182719E-4</v>
      </c>
      <c r="F176" s="36">
        <f t="shared" si="31"/>
        <v>2.0098732899999998</v>
      </c>
      <c r="G176" s="36">
        <f t="shared" si="32"/>
        <v>2.8493973632329999</v>
      </c>
      <c r="H176" s="36">
        <f t="shared" si="33"/>
        <v>4.0395906418554235</v>
      </c>
      <c r="I176" s="36">
        <f t="shared" si="34"/>
        <v>-5.2505936366651436E-4</v>
      </c>
      <c r="J176" s="36">
        <f t="shared" si="35"/>
        <v>-7.443766598700174E-4</v>
      </c>
      <c r="K176" s="36">
        <f t="shared" ca="1" si="36"/>
        <v>-4.9561362439673809E-4</v>
      </c>
      <c r="L176" s="36">
        <f t="shared" ca="1" si="37"/>
        <v>1.5688471897044078E-8</v>
      </c>
      <c r="M176" s="36">
        <f t="shared" ca="1" si="38"/>
        <v>1886485686142.8088</v>
      </c>
      <c r="N176" s="36">
        <f t="shared" ca="1" si="39"/>
        <v>637922899365.72937</v>
      </c>
      <c r="O176" s="36">
        <f t="shared" ca="1" si="40"/>
        <v>11951230796.13637</v>
      </c>
      <c r="P176" s="45">
        <f t="shared" ca="1" si="41"/>
        <v>1.252536302749109E-4</v>
      </c>
    </row>
    <row r="177" spans="1:20" x14ac:dyDescent="0.2">
      <c r="A177" s="107">
        <v>14313.5</v>
      </c>
      <c r="B177" s="107">
        <v>-1.4817999908700585E-4</v>
      </c>
      <c r="C177" s="45"/>
      <c r="D177" s="92">
        <f t="shared" si="29"/>
        <v>1.4313499999999999</v>
      </c>
      <c r="E177" s="92">
        <f t="shared" si="30"/>
        <v>-1.4817999908700585E-4</v>
      </c>
      <c r="F177" s="36">
        <f t="shared" si="31"/>
        <v>2.0487628224999996</v>
      </c>
      <c r="G177" s="36">
        <f t="shared" si="32"/>
        <v>2.9324966659853744</v>
      </c>
      <c r="H177" s="36">
        <f t="shared" si="33"/>
        <v>4.1974291028581652</v>
      </c>
      <c r="I177" s="36">
        <f t="shared" si="34"/>
        <v>-2.1209744169318581E-4</v>
      </c>
      <c r="J177" s="36">
        <f t="shared" si="35"/>
        <v>-3.035856731675415E-4</v>
      </c>
      <c r="K177" s="36">
        <f t="shared" ca="1" si="36"/>
        <v>-4.0720969353150345E-4</v>
      </c>
      <c r="L177" s="36">
        <f t="shared" ca="1" si="37"/>
        <v>6.7096382604009788E-8</v>
      </c>
      <c r="M177" s="36">
        <f t="shared" ca="1" si="38"/>
        <v>1780995049811.1077</v>
      </c>
      <c r="N177" s="36">
        <f t="shared" ca="1" si="39"/>
        <v>591711140078.27234</v>
      </c>
      <c r="O177" s="36">
        <f t="shared" ca="1" si="40"/>
        <v>10942184136.669901</v>
      </c>
      <c r="P177" s="45">
        <f t="shared" ca="1" si="41"/>
        <v>2.590296944444976E-4</v>
      </c>
      <c r="Q177" s="45"/>
      <c r="R177" s="45"/>
      <c r="S177" s="45"/>
      <c r="T177" s="45"/>
    </row>
    <row r="178" spans="1:20" x14ac:dyDescent="0.2">
      <c r="A178" s="106">
        <v>14575</v>
      </c>
      <c r="B178" s="106">
        <v>2.7389999959268607E-3</v>
      </c>
      <c r="D178" s="92">
        <f t="shared" si="29"/>
        <v>1.4575</v>
      </c>
      <c r="E178" s="92">
        <f t="shared" si="30"/>
        <v>2.7389999959268607E-3</v>
      </c>
      <c r="F178" s="36">
        <f t="shared" si="31"/>
        <v>2.1243062500000001</v>
      </c>
      <c r="G178" s="36">
        <f t="shared" si="32"/>
        <v>3.0961763593750002</v>
      </c>
      <c r="H178" s="36">
        <f t="shared" si="33"/>
        <v>4.5126770437890631</v>
      </c>
      <c r="I178" s="36">
        <f t="shared" si="34"/>
        <v>3.9920924940633996E-3</v>
      </c>
      <c r="J178" s="36">
        <f t="shared" si="35"/>
        <v>5.8184748100974047E-3</v>
      </c>
      <c r="K178" s="36">
        <f t="shared" ca="1" si="36"/>
        <v>-2.3506355464873903E-4</v>
      </c>
      <c r="L178" s="36">
        <f t="shared" ca="1" si="37"/>
        <v>8.8450540028623431E-6</v>
      </c>
      <c r="M178" s="36">
        <f t="shared" ca="1" si="38"/>
        <v>1589551787017.0002</v>
      </c>
      <c r="N178" s="36">
        <f t="shared" ca="1" si="39"/>
        <v>509024439453.0647</v>
      </c>
      <c r="O178" s="36">
        <f t="shared" ca="1" si="40"/>
        <v>9155891862.8302116</v>
      </c>
      <c r="P178" s="45">
        <f t="shared" ca="1" si="41"/>
        <v>2.9740635505755997E-3</v>
      </c>
    </row>
    <row r="179" spans="1:20" x14ac:dyDescent="0.2">
      <c r="A179" s="107">
        <v>14622</v>
      </c>
      <c r="B179" s="107">
        <v>2.2770399955334142E-3</v>
      </c>
      <c r="C179" s="45"/>
      <c r="D179" s="92">
        <f t="shared" si="29"/>
        <v>1.4621999999999999</v>
      </c>
      <c r="E179" s="92">
        <f t="shared" si="30"/>
        <v>2.2770399955334142E-3</v>
      </c>
      <c r="F179" s="36">
        <f t="shared" si="31"/>
        <v>2.13802884</v>
      </c>
      <c r="G179" s="36">
        <f t="shared" si="32"/>
        <v>3.1262257698479998</v>
      </c>
      <c r="H179" s="36">
        <f t="shared" si="33"/>
        <v>4.571167320671746</v>
      </c>
      <c r="I179" s="36">
        <f t="shared" si="34"/>
        <v>3.3294878814689581E-3</v>
      </c>
      <c r="J179" s="36">
        <f t="shared" si="35"/>
        <v>4.8683771802839103E-3</v>
      </c>
      <c r="K179" s="36">
        <f t="shared" ca="1" si="36"/>
        <v>-2.0373516722676198E-4</v>
      </c>
      <c r="L179" s="36">
        <f t="shared" ca="1" si="37"/>
        <v>6.1542454081677784E-6</v>
      </c>
      <c r="M179" s="36">
        <f t="shared" ca="1" si="38"/>
        <v>1556596817816.9893</v>
      </c>
      <c r="N179" s="36">
        <f t="shared" ca="1" si="39"/>
        <v>494958653737.35699</v>
      </c>
      <c r="O179" s="36">
        <f t="shared" ca="1" si="40"/>
        <v>8854788902.0540848</v>
      </c>
      <c r="P179" s="45">
        <f t="shared" ca="1" si="41"/>
        <v>2.4807751627601762E-3</v>
      </c>
      <c r="Q179" s="45"/>
      <c r="R179" s="45"/>
      <c r="S179" s="45"/>
      <c r="T179" s="45"/>
    </row>
    <row r="180" spans="1:20" x14ac:dyDescent="0.2">
      <c r="A180" s="106">
        <v>14831.5</v>
      </c>
      <c r="B180" s="106">
        <v>7.9580000601708889E-5</v>
      </c>
      <c r="D180" s="92">
        <f t="shared" si="29"/>
        <v>1.48315</v>
      </c>
      <c r="E180" s="92">
        <f t="shared" si="30"/>
        <v>7.9580000601708889E-5</v>
      </c>
      <c r="F180" s="36">
        <f t="shared" si="31"/>
        <v>2.1997339225000001</v>
      </c>
      <c r="G180" s="36">
        <f t="shared" si="32"/>
        <v>3.2625353671558752</v>
      </c>
      <c r="H180" s="36">
        <f t="shared" si="33"/>
        <v>4.8388293297972362</v>
      </c>
      <c r="I180" s="36">
        <f t="shared" si="34"/>
        <v>1.1802907789242453E-4</v>
      </c>
      <c r="J180" s="36">
        <f t="shared" si="35"/>
        <v>1.7505482687614943E-4</v>
      </c>
      <c r="K180" s="36">
        <f t="shared" ca="1" si="36"/>
        <v>-6.2651969453914221E-5</v>
      </c>
      <c r="L180" s="36">
        <f t="shared" ca="1" si="37"/>
        <v>2.0229933305903668E-8</v>
      </c>
      <c r="M180" s="36">
        <f t="shared" ca="1" si="38"/>
        <v>1414959826590.6423</v>
      </c>
      <c r="N180" s="36">
        <f t="shared" ca="1" si="39"/>
        <v>435131478108.68469</v>
      </c>
      <c r="O180" s="36">
        <f t="shared" ca="1" si="40"/>
        <v>7584453373.1505413</v>
      </c>
      <c r="P180" s="45">
        <f t="shared" ca="1" si="41"/>
        <v>1.4223197005562311E-4</v>
      </c>
    </row>
    <row r="181" spans="1:20" x14ac:dyDescent="0.2">
      <c r="A181" s="107">
        <v>15230.5</v>
      </c>
      <c r="B181" s="107">
        <v>-5.5017400009091944E-3</v>
      </c>
      <c r="C181" s="45"/>
      <c r="D181" s="92">
        <f t="shared" si="29"/>
        <v>1.52305</v>
      </c>
      <c r="E181" s="92">
        <f t="shared" si="30"/>
        <v>-5.5017400009091944E-3</v>
      </c>
      <c r="F181" s="36">
        <f t="shared" si="31"/>
        <v>2.3196813025000003</v>
      </c>
      <c r="G181" s="36">
        <f t="shared" si="32"/>
        <v>3.5329906077726254</v>
      </c>
      <c r="H181" s="36">
        <f t="shared" si="33"/>
        <v>5.3809213451680975</v>
      </c>
      <c r="I181" s="36">
        <f t="shared" si="34"/>
        <v>-8.3794251083847485E-3</v>
      </c>
      <c r="J181" s="36">
        <f t="shared" si="35"/>
        <v>-1.2762283411325391E-2</v>
      </c>
      <c r="K181" s="36">
        <f t="shared" ca="1" si="36"/>
        <v>2.1254559232554513E-4</v>
      </c>
      <c r="L181" s="36">
        <f t="shared" ca="1" si="37"/>
        <v>3.2653059841050098E-5</v>
      </c>
      <c r="M181" s="36">
        <f t="shared" ca="1" si="38"/>
        <v>1168236022875.6228</v>
      </c>
      <c r="N181" s="36">
        <f t="shared" ca="1" si="39"/>
        <v>333714311037.14685</v>
      </c>
      <c r="O181" s="36">
        <f t="shared" ca="1" si="40"/>
        <v>5477549762.5741968</v>
      </c>
      <c r="P181" s="45">
        <f t="shared" ca="1" si="41"/>
        <v>-5.7142855932347395E-3</v>
      </c>
      <c r="Q181" s="45"/>
      <c r="R181" s="45"/>
      <c r="S181" s="45"/>
      <c r="T181" s="45"/>
    </row>
    <row r="182" spans="1:20" x14ac:dyDescent="0.2">
      <c r="A182" s="106">
        <v>15290</v>
      </c>
      <c r="B182" s="106">
        <v>-9.7199997981078923E-5</v>
      </c>
      <c r="D182" s="92">
        <f t="shared" si="29"/>
        <v>1.5289999999999999</v>
      </c>
      <c r="E182" s="92">
        <f t="shared" si="30"/>
        <v>-9.7199997981078923E-5</v>
      </c>
      <c r="F182" s="36">
        <f t="shared" si="31"/>
        <v>2.3378409999999996</v>
      </c>
      <c r="G182" s="36">
        <f t="shared" si="32"/>
        <v>3.5745588889999991</v>
      </c>
      <c r="H182" s="36">
        <f t="shared" si="33"/>
        <v>5.4655005412809983</v>
      </c>
      <c r="I182" s="36">
        <f t="shared" si="34"/>
        <v>-1.4861879691306965E-4</v>
      </c>
      <c r="J182" s="36">
        <f t="shared" si="35"/>
        <v>-2.2723814048008348E-4</v>
      </c>
      <c r="K182" s="36">
        <f t="shared" ca="1" si="36"/>
        <v>2.5431415346378883E-4</v>
      </c>
      <c r="L182" s="36">
        <f t="shared" ca="1" si="37"/>
        <v>1.2356219866600542E-7</v>
      </c>
      <c r="M182" s="36">
        <f t="shared" ca="1" si="38"/>
        <v>1133948998746.2898</v>
      </c>
      <c r="N182" s="36">
        <f t="shared" ca="1" si="39"/>
        <v>319948006495.22589</v>
      </c>
      <c r="O182" s="36">
        <f t="shared" ca="1" si="40"/>
        <v>5197120359.66535</v>
      </c>
      <c r="P182" s="45">
        <f t="shared" ca="1" si="41"/>
        <v>-3.5151415144486775E-4</v>
      </c>
    </row>
    <row r="183" spans="1:20" x14ac:dyDescent="0.2">
      <c r="A183" s="107">
        <v>15388.5</v>
      </c>
      <c r="B183" s="107">
        <v>7.3708199997781776E-3</v>
      </c>
      <c r="C183" s="45"/>
      <c r="D183" s="92">
        <f t="shared" si="29"/>
        <v>1.5388500000000001</v>
      </c>
      <c r="E183" s="92">
        <f t="shared" si="30"/>
        <v>7.3708199997781776E-3</v>
      </c>
      <c r="F183" s="36">
        <f t="shared" si="31"/>
        <v>2.3680593225000002</v>
      </c>
      <c r="G183" s="36">
        <f t="shared" si="32"/>
        <v>3.6440880884291253</v>
      </c>
      <c r="H183" s="36">
        <f t="shared" si="33"/>
        <v>5.6077049548791598</v>
      </c>
      <c r="I183" s="36">
        <f t="shared" si="34"/>
        <v>1.1342586356658649E-2</v>
      </c>
      <c r="J183" s="36">
        <f t="shared" si="35"/>
        <v>1.7454539014944162E-2</v>
      </c>
      <c r="K183" s="36">
        <f t="shared" ca="1" si="36"/>
        <v>3.2387706132685438E-4</v>
      </c>
      <c r="L183" s="36">
        <f t="shared" ca="1" si="37"/>
        <v>4.9659404777788971E-5</v>
      </c>
      <c r="M183" s="36">
        <f t="shared" ca="1" si="38"/>
        <v>1078578472141.066</v>
      </c>
      <c r="N183" s="36">
        <f t="shared" ca="1" si="39"/>
        <v>297909175096.22327</v>
      </c>
      <c r="O183" s="36">
        <f t="shared" ca="1" si="40"/>
        <v>4751502242.4009857</v>
      </c>
      <c r="P183" s="45">
        <f t="shared" ca="1" si="41"/>
        <v>7.0469429384513232E-3</v>
      </c>
      <c r="Q183" s="45"/>
      <c r="R183" s="45"/>
      <c r="S183" s="45"/>
      <c r="T183" s="45"/>
    </row>
    <row r="184" spans="1:20" x14ac:dyDescent="0.2">
      <c r="A184" s="106">
        <v>15508</v>
      </c>
      <c r="B184" s="106">
        <v>2.3345599984168075E-3</v>
      </c>
      <c r="D184" s="92">
        <f t="shared" si="29"/>
        <v>1.5508</v>
      </c>
      <c r="E184" s="92">
        <f t="shared" si="30"/>
        <v>2.3345599984168075E-3</v>
      </c>
      <c r="F184" s="36">
        <f t="shared" si="31"/>
        <v>2.4049806399999998</v>
      </c>
      <c r="G184" s="36">
        <f t="shared" si="32"/>
        <v>3.7296439765119995</v>
      </c>
      <c r="H184" s="36">
        <f t="shared" si="33"/>
        <v>5.7839318787748084</v>
      </c>
      <c r="I184" s="36">
        <f t="shared" si="34"/>
        <v>3.6204356455447851E-3</v>
      </c>
      <c r="J184" s="36">
        <f t="shared" si="35"/>
        <v>5.6145715991108526E-3</v>
      </c>
      <c r="K184" s="36">
        <f t="shared" ca="1" si="36"/>
        <v>4.0896804671852749E-4</v>
      </c>
      <c r="L184" s="36">
        <f t="shared" ca="1" si="37"/>
        <v>3.707904364445191E-6</v>
      </c>
      <c r="M184" s="36">
        <f t="shared" ca="1" si="38"/>
        <v>1013698376532.1403</v>
      </c>
      <c r="N184" s="36">
        <f t="shared" ca="1" si="39"/>
        <v>272409002103.39679</v>
      </c>
      <c r="O184" s="36">
        <f t="shared" ca="1" si="40"/>
        <v>4241526897.168932</v>
      </c>
      <c r="P184" s="45">
        <f t="shared" ca="1" si="41"/>
        <v>1.92559195169828E-3</v>
      </c>
    </row>
    <row r="185" spans="1:20" x14ac:dyDescent="0.2">
      <c r="A185" s="107">
        <v>15598</v>
      </c>
      <c r="B185" s="107">
        <v>-1.8266400002175942E-3</v>
      </c>
      <c r="C185" s="45"/>
      <c r="D185" s="92">
        <f t="shared" si="29"/>
        <v>1.5598000000000001</v>
      </c>
      <c r="E185" s="92">
        <f t="shared" si="30"/>
        <v>-1.8266400002175942E-3</v>
      </c>
      <c r="F185" s="36">
        <f t="shared" si="31"/>
        <v>2.4329760400000002</v>
      </c>
      <c r="G185" s="36">
        <f t="shared" si="32"/>
        <v>3.7949560271920006</v>
      </c>
      <c r="H185" s="36">
        <f t="shared" si="33"/>
        <v>5.9193724112140824</v>
      </c>
      <c r="I185" s="36">
        <f t="shared" si="34"/>
        <v>-2.8491930723394034E-3</v>
      </c>
      <c r="J185" s="36">
        <f t="shared" si="35"/>
        <v>-4.4441713542350018E-3</v>
      </c>
      <c r="K185" s="36">
        <f t="shared" ca="1" si="36"/>
        <v>4.7355807162787009E-4</v>
      </c>
      <c r="L185" s="36">
        <f t="shared" ca="1" si="37"/>
        <v>5.2909111697215914E-6</v>
      </c>
      <c r="M185" s="36">
        <f t="shared" ca="1" si="38"/>
        <v>966470438448.30359</v>
      </c>
      <c r="N185" s="36">
        <f t="shared" ca="1" si="39"/>
        <v>254083865660.62158</v>
      </c>
      <c r="O185" s="36">
        <f t="shared" ca="1" si="40"/>
        <v>3879208695.4059024</v>
      </c>
      <c r="P185" s="45">
        <f t="shared" ca="1" si="41"/>
        <v>-2.3001980718454643E-3</v>
      </c>
      <c r="Q185" s="45"/>
      <c r="R185" s="45"/>
      <c r="S185" s="45"/>
      <c r="T185" s="45"/>
    </row>
    <row r="186" spans="1:20" x14ac:dyDescent="0.2">
      <c r="A186" s="106">
        <v>15615</v>
      </c>
      <c r="B186" s="106">
        <v>3.4318000034545548E-3</v>
      </c>
      <c r="D186" s="92">
        <f t="shared" si="29"/>
        <v>1.5615000000000001</v>
      </c>
      <c r="E186" s="92">
        <f t="shared" si="30"/>
        <v>3.4318000034545548E-3</v>
      </c>
      <c r="F186" s="36">
        <f t="shared" si="31"/>
        <v>2.4382822500000003</v>
      </c>
      <c r="G186" s="36">
        <f t="shared" si="32"/>
        <v>3.807377733375001</v>
      </c>
      <c r="H186" s="36">
        <f t="shared" si="33"/>
        <v>5.9452203306650642</v>
      </c>
      <c r="I186" s="36">
        <f t="shared" si="34"/>
        <v>5.3587557053942879E-3</v>
      </c>
      <c r="J186" s="36">
        <f t="shared" si="35"/>
        <v>8.3676970339731805E-3</v>
      </c>
      <c r="K186" s="36">
        <f t="shared" ca="1" si="36"/>
        <v>4.8580710580079043E-4</v>
      </c>
      <c r="L186" s="36">
        <f t="shared" ca="1" si="37"/>
        <v>8.6788741530264238E-6</v>
      </c>
      <c r="M186" s="36">
        <f t="shared" ca="1" si="38"/>
        <v>957705606112.47937</v>
      </c>
      <c r="N186" s="36">
        <f t="shared" ca="1" si="39"/>
        <v>250706254797.92542</v>
      </c>
      <c r="O186" s="36">
        <f t="shared" ca="1" si="40"/>
        <v>3812840915.3575296</v>
      </c>
      <c r="P186" s="45">
        <f t="shared" ca="1" si="41"/>
        <v>2.9459928976537644E-3</v>
      </c>
    </row>
    <row r="187" spans="1:20" x14ac:dyDescent="0.2">
      <c r="A187" s="107">
        <v>15726</v>
      </c>
      <c r="B187" s="107">
        <v>-1.2336799991317093E-3</v>
      </c>
      <c r="C187" s="45"/>
      <c r="D187" s="92">
        <f t="shared" si="29"/>
        <v>1.5726</v>
      </c>
      <c r="E187" s="92">
        <f t="shared" si="30"/>
        <v>-1.2336799991317093E-3</v>
      </c>
      <c r="F187" s="36">
        <f t="shared" si="31"/>
        <v>2.4730707600000001</v>
      </c>
      <c r="G187" s="36">
        <f t="shared" si="32"/>
        <v>3.8891510771760003</v>
      </c>
      <c r="H187" s="36">
        <f t="shared" si="33"/>
        <v>6.116078983966978</v>
      </c>
      <c r="I187" s="36">
        <f t="shared" si="34"/>
        <v>-1.9400851666345261E-3</v>
      </c>
      <c r="J187" s="36">
        <f t="shared" si="35"/>
        <v>-3.0509779330494557E-3</v>
      </c>
      <c r="K187" s="36">
        <f t="shared" ca="1" si="36"/>
        <v>5.6616645354712163E-4</v>
      </c>
      <c r="L187" s="36">
        <f t="shared" ca="1" si="37"/>
        <v>3.2394472532205712E-6</v>
      </c>
      <c r="M187" s="36">
        <f t="shared" ca="1" si="38"/>
        <v>901681419896.34229</v>
      </c>
      <c r="N187" s="36">
        <f t="shared" ca="1" si="39"/>
        <v>229298847179.71335</v>
      </c>
      <c r="O187" s="36">
        <f t="shared" ca="1" si="40"/>
        <v>3395447219.5977421</v>
      </c>
      <c r="P187" s="45">
        <f t="shared" ca="1" si="41"/>
        <v>-1.799846452678831E-3</v>
      </c>
      <c r="Q187" s="45"/>
      <c r="R187" s="45"/>
      <c r="S187" s="45"/>
      <c r="T187" s="45"/>
    </row>
    <row r="188" spans="1:20" x14ac:dyDescent="0.2">
      <c r="A188" s="106">
        <v>15773</v>
      </c>
      <c r="B188" s="106">
        <v>-1.6956399995251559E-3</v>
      </c>
      <c r="D188" s="92">
        <f t="shared" si="29"/>
        <v>1.5772999999999999</v>
      </c>
      <c r="E188" s="92">
        <f t="shared" si="30"/>
        <v>-1.6956399995251559E-3</v>
      </c>
      <c r="F188" s="36">
        <f t="shared" si="31"/>
        <v>2.4878752899999999</v>
      </c>
      <c r="G188" s="36">
        <f t="shared" si="32"/>
        <v>3.9241256949169996</v>
      </c>
      <c r="H188" s="36">
        <f t="shared" si="33"/>
        <v>6.1895234585925838</v>
      </c>
      <c r="I188" s="36">
        <f t="shared" si="34"/>
        <v>-2.6745329712510283E-3</v>
      </c>
      <c r="J188" s="36">
        <f t="shared" si="35"/>
        <v>-4.218540855554247E-3</v>
      </c>
      <c r="K188" s="36">
        <f t="shared" ca="1" si="36"/>
        <v>6.0039128383596388E-4</v>
      </c>
      <c r="L188" s="36">
        <f t="shared" ca="1" si="37"/>
        <v>5.2717596541729104E-6</v>
      </c>
      <c r="M188" s="36">
        <f t="shared" ca="1" si="38"/>
        <v>878583647751.3573</v>
      </c>
      <c r="N188" s="36">
        <f t="shared" ca="1" si="39"/>
        <v>220568885644.72546</v>
      </c>
      <c r="O188" s="36">
        <f t="shared" ca="1" si="40"/>
        <v>3226956780.2645478</v>
      </c>
      <c r="P188" s="45">
        <f t="shared" ca="1" si="41"/>
        <v>-2.2960312833611198E-3</v>
      </c>
    </row>
    <row r="189" spans="1:20" x14ac:dyDescent="0.2">
      <c r="A189" s="107">
        <v>16188</v>
      </c>
      <c r="B189" s="107">
        <v>2.6721600006567314E-3</v>
      </c>
      <c r="C189" s="45"/>
      <c r="D189" s="92">
        <f t="shared" si="29"/>
        <v>1.6188</v>
      </c>
      <c r="E189" s="92">
        <f t="shared" si="30"/>
        <v>2.6721600006567314E-3</v>
      </c>
      <c r="F189" s="36">
        <f t="shared" si="31"/>
        <v>2.6205134399999999</v>
      </c>
      <c r="G189" s="36">
        <f t="shared" si="32"/>
        <v>4.2420871566719995</v>
      </c>
      <c r="H189" s="36">
        <f t="shared" si="33"/>
        <v>6.8670906892206327</v>
      </c>
      <c r="I189" s="36">
        <f t="shared" si="34"/>
        <v>4.3256926090631167E-3</v>
      </c>
      <c r="J189" s="36">
        <f t="shared" si="35"/>
        <v>7.0024311955513736E-3</v>
      </c>
      <c r="K189" s="36">
        <f t="shared" ca="1" si="36"/>
        <v>9.0772202408685027E-4</v>
      </c>
      <c r="L189" s="36">
        <f t="shared" ca="1" si="37"/>
        <v>3.1132413731620164E-6</v>
      </c>
      <c r="M189" s="36">
        <f t="shared" ca="1" si="38"/>
        <v>690278826369.59985</v>
      </c>
      <c r="N189" s="36">
        <f t="shared" ca="1" si="39"/>
        <v>151834050072.31186</v>
      </c>
      <c r="O189" s="36">
        <f t="shared" ca="1" si="40"/>
        <v>1944367749.2300127</v>
      </c>
      <c r="P189" s="45">
        <f t="shared" ca="1" si="41"/>
        <v>1.7644379765698812E-3</v>
      </c>
      <c r="Q189" s="45"/>
      <c r="R189" s="45"/>
      <c r="S189" s="45"/>
      <c r="T189" s="45"/>
    </row>
    <row r="190" spans="1:20" x14ac:dyDescent="0.2">
      <c r="A190" s="106">
        <v>16325</v>
      </c>
      <c r="B190" s="106">
        <v>-2.9510000022128224E-3</v>
      </c>
      <c r="D190" s="92">
        <f t="shared" si="29"/>
        <v>1.6325000000000001</v>
      </c>
      <c r="E190" s="92">
        <f t="shared" si="30"/>
        <v>-2.9510000022128224E-3</v>
      </c>
      <c r="F190" s="36">
        <f t="shared" si="31"/>
        <v>2.6650562500000001</v>
      </c>
      <c r="G190" s="36">
        <f t="shared" si="32"/>
        <v>4.3507043281250004</v>
      </c>
      <c r="H190" s="36">
        <f t="shared" si="33"/>
        <v>7.1025248156640632</v>
      </c>
      <c r="I190" s="36">
        <f t="shared" si="34"/>
        <v>-4.8175075036124325E-3</v>
      </c>
      <c r="J190" s="36">
        <f t="shared" si="35"/>
        <v>-7.8645809996472967E-3</v>
      </c>
      <c r="K190" s="36">
        <f t="shared" ca="1" si="36"/>
        <v>1.0112027131980112E-3</v>
      </c>
      <c r="L190" s="36">
        <f t="shared" ca="1" si="37"/>
        <v>1.5699050358008982E-5</v>
      </c>
      <c r="M190" s="36">
        <f t="shared" ca="1" si="38"/>
        <v>634093449097.41003</v>
      </c>
      <c r="N190" s="36">
        <f t="shared" ca="1" si="39"/>
        <v>132319881446.61517</v>
      </c>
      <c r="O190" s="36">
        <f t="shared" ca="1" si="40"/>
        <v>1598740786.2138817</v>
      </c>
      <c r="P190" s="45">
        <f t="shared" ca="1" si="41"/>
        <v>-3.9622027154108336E-3</v>
      </c>
    </row>
    <row r="191" spans="1:20" x14ac:dyDescent="0.2">
      <c r="A191" s="107">
        <v>16685.5</v>
      </c>
      <c r="B191" s="107">
        <v>-7.4411399982636794E-3</v>
      </c>
      <c r="C191" s="45"/>
      <c r="D191" s="92">
        <f t="shared" si="29"/>
        <v>1.66855</v>
      </c>
      <c r="E191" s="92">
        <f t="shared" si="30"/>
        <v>-7.4411399982636794E-3</v>
      </c>
      <c r="F191" s="36">
        <f t="shared" si="31"/>
        <v>2.7840591025000001</v>
      </c>
      <c r="G191" s="36">
        <f t="shared" si="32"/>
        <v>4.6453418154763755</v>
      </c>
      <c r="H191" s="36">
        <f t="shared" si="33"/>
        <v>7.750985086213106</v>
      </c>
      <c r="I191" s="36">
        <f t="shared" si="34"/>
        <v>-1.2415914144102862E-2</v>
      </c>
      <c r="J191" s="36">
        <f t="shared" si="35"/>
        <v>-2.0716573545142829E-2</v>
      </c>
      <c r="K191" s="36">
        <f t="shared" ca="1" si="36"/>
        <v>1.2883017533010226E-3</v>
      </c>
      <c r="L191" s="36">
        <f t="shared" ca="1" si="37"/>
        <v>7.620315329396101E-5</v>
      </c>
      <c r="M191" s="36">
        <f t="shared" ca="1" si="38"/>
        <v>499740782695.88837</v>
      </c>
      <c r="N191" s="36">
        <f t="shared" ca="1" si="39"/>
        <v>88090506360.864487</v>
      </c>
      <c r="O191" s="36">
        <f t="shared" ca="1" si="40"/>
        <v>862608838.83063877</v>
      </c>
      <c r="P191" s="45">
        <f t="shared" ca="1" si="41"/>
        <v>-8.7294417515647021E-3</v>
      </c>
      <c r="Q191" s="45"/>
      <c r="R191" s="45"/>
      <c r="S191" s="45"/>
      <c r="T191" s="45"/>
    </row>
    <row r="192" spans="1:20" x14ac:dyDescent="0.2">
      <c r="A192" s="106">
        <v>16878</v>
      </c>
      <c r="B192" s="106">
        <v>-6.8970400025136769E-3</v>
      </c>
      <c r="D192" s="92">
        <f t="shared" si="29"/>
        <v>1.6878</v>
      </c>
      <c r="E192" s="92">
        <f t="shared" si="30"/>
        <v>-6.8970400025136769E-3</v>
      </c>
      <c r="F192" s="36">
        <f t="shared" si="31"/>
        <v>2.8486688399999998</v>
      </c>
      <c r="G192" s="36">
        <f t="shared" si="32"/>
        <v>4.8079832681519994</v>
      </c>
      <c r="H192" s="36">
        <f t="shared" si="33"/>
        <v>8.1149141599869434</v>
      </c>
      <c r="I192" s="36">
        <f t="shared" si="34"/>
        <v>-1.1640824116242584E-2</v>
      </c>
      <c r="J192" s="36">
        <f t="shared" si="35"/>
        <v>-1.9647382943394232E-2</v>
      </c>
      <c r="K192" s="36">
        <f t="shared" ca="1" si="36"/>
        <v>1.439117081623623E-3</v>
      </c>
      <c r="L192" s="36">
        <f t="shared" ca="1" si="37"/>
        <v>6.9491514931412494E-5</v>
      </c>
      <c r="M192" s="36">
        <f t="shared" ca="1" si="38"/>
        <v>435706165201.40851</v>
      </c>
      <c r="N192" s="36">
        <f t="shared" ca="1" si="39"/>
        <v>68516895077.034027</v>
      </c>
      <c r="O192" s="36">
        <f t="shared" ca="1" si="40"/>
        <v>567531276.19317186</v>
      </c>
      <c r="P192" s="45">
        <f t="shared" ca="1" si="41"/>
        <v>-8.3361570841372998E-3</v>
      </c>
    </row>
    <row r="193" spans="1:20" x14ac:dyDescent="0.2">
      <c r="A193" s="107">
        <v>16997</v>
      </c>
      <c r="B193" s="107">
        <v>-2.0879600051557645E-3</v>
      </c>
      <c r="C193" s="45"/>
      <c r="D193" s="92">
        <f t="shared" si="29"/>
        <v>1.6997</v>
      </c>
      <c r="E193" s="92">
        <f t="shared" si="30"/>
        <v>-2.0879600051557645E-3</v>
      </c>
      <c r="F193" s="36">
        <f t="shared" si="31"/>
        <v>2.88898009</v>
      </c>
      <c r="G193" s="36">
        <f t="shared" si="32"/>
        <v>4.910399458973</v>
      </c>
      <c r="H193" s="36">
        <f t="shared" si="33"/>
        <v>8.3462059604164089</v>
      </c>
      <c r="I193" s="36">
        <f t="shared" si="34"/>
        <v>-3.5489056207632531E-3</v>
      </c>
      <c r="J193" s="36">
        <f t="shared" si="35"/>
        <v>-6.0320748836113014E-3</v>
      </c>
      <c r="K193" s="36">
        <f t="shared" ca="1" si="36"/>
        <v>1.5333407298999992E-3</v>
      </c>
      <c r="L193" s="36">
        <f t="shared" ca="1" si="37"/>
        <v>1.3113819013715415E-5</v>
      </c>
      <c r="M193" s="36">
        <f t="shared" ca="1" si="38"/>
        <v>398703982936.28729</v>
      </c>
      <c r="N193" s="36">
        <f t="shared" ca="1" si="39"/>
        <v>57764202361.298782</v>
      </c>
      <c r="O193" s="36">
        <f t="shared" ca="1" si="40"/>
        <v>417614194.84801155</v>
      </c>
      <c r="P193" s="45">
        <f t="shared" ca="1" si="41"/>
        <v>-3.6213007350557637E-3</v>
      </c>
      <c r="Q193" s="45"/>
      <c r="R193" s="45"/>
      <c r="S193" s="45"/>
      <c r="T193" s="45"/>
    </row>
    <row r="194" spans="1:20" x14ac:dyDescent="0.2">
      <c r="A194" s="106">
        <v>16997.5</v>
      </c>
      <c r="B194" s="106">
        <v>-7.9332999957841821E-3</v>
      </c>
      <c r="D194" s="92">
        <f t="shared" si="29"/>
        <v>1.6997500000000001</v>
      </c>
      <c r="E194" s="92">
        <f t="shared" si="30"/>
        <v>-7.9332999957841821E-3</v>
      </c>
      <c r="F194" s="36">
        <f t="shared" si="31"/>
        <v>2.8891500625000002</v>
      </c>
      <c r="G194" s="36">
        <f t="shared" si="32"/>
        <v>4.9108328187343755</v>
      </c>
      <c r="H194" s="36">
        <f t="shared" si="33"/>
        <v>8.3471880836437542</v>
      </c>
      <c r="I194" s="36">
        <f t="shared" si="34"/>
        <v>-1.3484626667834164E-2</v>
      </c>
      <c r="J194" s="36">
        <f t="shared" si="35"/>
        <v>-2.2920494178651121E-2</v>
      </c>
      <c r="K194" s="36">
        <f t="shared" ca="1" si="36"/>
        <v>1.533738227138752E-3</v>
      </c>
      <c r="L194" s="36">
        <f t="shared" ca="1" si="37"/>
        <v>8.9624812714283832E-5</v>
      </c>
      <c r="M194" s="36">
        <f t="shared" ca="1" si="38"/>
        <v>398552600197.44342</v>
      </c>
      <c r="N194" s="36">
        <f t="shared" ca="1" si="39"/>
        <v>57721149792.444656</v>
      </c>
      <c r="O194" s="36">
        <f t="shared" ca="1" si="40"/>
        <v>417035463.39738482</v>
      </c>
      <c r="P194" s="45">
        <f t="shared" ca="1" si="41"/>
        <v>-9.4670382229229341E-3</v>
      </c>
    </row>
    <row r="195" spans="1:20" x14ac:dyDescent="0.2">
      <c r="A195" s="107">
        <v>17091.5</v>
      </c>
      <c r="B195" s="107">
        <v>-8.5721999494126067E-4</v>
      </c>
      <c r="C195" s="45"/>
      <c r="D195" s="92">
        <f t="shared" si="29"/>
        <v>1.7091499999999999</v>
      </c>
      <c r="E195" s="92">
        <f t="shared" si="30"/>
        <v>-8.5721999494126067E-4</v>
      </c>
      <c r="F195" s="36">
        <f t="shared" si="31"/>
        <v>2.9211937225</v>
      </c>
      <c r="G195" s="36">
        <f t="shared" si="32"/>
        <v>4.9927582508108745</v>
      </c>
      <c r="H195" s="36">
        <f t="shared" si="33"/>
        <v>8.5333727643734072</v>
      </c>
      <c r="I195" s="36">
        <f t="shared" si="34"/>
        <v>-1.4651175543538557E-3</v>
      </c>
      <c r="J195" s="36">
        <f t="shared" si="35"/>
        <v>-2.5041056680238922E-3</v>
      </c>
      <c r="K195" s="36">
        <f t="shared" ca="1" si="36"/>
        <v>1.6087055132813222E-3</v>
      </c>
      <c r="L195" s="36">
        <f t="shared" ca="1" si="37"/>
        <v>6.0807886121028036E-6</v>
      </c>
      <c r="M195" s="36">
        <f t="shared" ca="1" si="38"/>
        <v>370692957243.05487</v>
      </c>
      <c r="N195" s="36">
        <f t="shared" ca="1" si="39"/>
        <v>49938918463.563889</v>
      </c>
      <c r="O195" s="36">
        <f t="shared" ca="1" si="40"/>
        <v>315720096.61412859</v>
      </c>
      <c r="P195" s="45">
        <f t="shared" ca="1" si="41"/>
        <v>-2.4659255082225828E-3</v>
      </c>
      <c r="Q195" s="45"/>
      <c r="R195" s="45"/>
      <c r="S195" s="45"/>
      <c r="T195" s="45"/>
    </row>
    <row r="196" spans="1:20" x14ac:dyDescent="0.2">
      <c r="A196" s="106">
        <v>17219.5</v>
      </c>
      <c r="B196" s="106">
        <v>7.3574000271037221E-4</v>
      </c>
      <c r="D196" s="92">
        <f t="shared" si="29"/>
        <v>1.7219500000000001</v>
      </c>
      <c r="E196" s="92">
        <f t="shared" si="30"/>
        <v>7.3574000271037221E-4</v>
      </c>
      <c r="F196" s="36">
        <f t="shared" si="31"/>
        <v>2.9651118025000005</v>
      </c>
      <c r="G196" s="36">
        <f t="shared" si="32"/>
        <v>5.1057742683148764</v>
      </c>
      <c r="H196" s="36">
        <f t="shared" si="33"/>
        <v>8.7918880013248017</v>
      </c>
      <c r="I196" s="36">
        <f t="shared" si="34"/>
        <v>1.2669074976671255E-3</v>
      </c>
      <c r="J196" s="36">
        <f t="shared" si="35"/>
        <v>2.1815513656079067E-3</v>
      </c>
      <c r="K196" s="36">
        <f t="shared" ca="1" si="36"/>
        <v>1.7115493461492964E-3</v>
      </c>
      <c r="L196" s="36">
        <f t="shared" ca="1" si="37"/>
        <v>9.5220387474270436E-7</v>
      </c>
      <c r="M196" s="36">
        <f t="shared" ca="1" si="38"/>
        <v>334651782465.1048</v>
      </c>
      <c r="N196" s="36">
        <f t="shared" ca="1" si="39"/>
        <v>40323745476.327423</v>
      </c>
      <c r="O196" s="36">
        <f t="shared" ca="1" si="40"/>
        <v>201303682.2305612</v>
      </c>
      <c r="P196" s="45">
        <f t="shared" ca="1" si="41"/>
        <v>-9.7580934343892423E-4</v>
      </c>
    </row>
    <row r="197" spans="1:20" x14ac:dyDescent="0.2">
      <c r="A197" s="107">
        <v>17267.5</v>
      </c>
      <c r="B197" s="107">
        <v>5.8309999440098181E-4</v>
      </c>
      <c r="C197" s="45"/>
      <c r="D197" s="92">
        <f t="shared" si="29"/>
        <v>1.72675</v>
      </c>
      <c r="E197" s="92">
        <f t="shared" si="30"/>
        <v>5.8309999440098181E-4</v>
      </c>
      <c r="F197" s="36">
        <f t="shared" si="31"/>
        <v>2.9816655624999999</v>
      </c>
      <c r="G197" s="36">
        <f t="shared" si="32"/>
        <v>5.148591010046875</v>
      </c>
      <c r="H197" s="36">
        <f t="shared" si="33"/>
        <v>8.8903295265984408</v>
      </c>
      <c r="I197" s="36">
        <f t="shared" si="34"/>
        <v>1.0068679153318954E-3</v>
      </c>
      <c r="J197" s="36">
        <f t="shared" si="35"/>
        <v>1.7386091727993505E-3</v>
      </c>
      <c r="K197" s="36">
        <f t="shared" ca="1" si="36"/>
        <v>1.7503419434220964E-3</v>
      </c>
      <c r="L197" s="36">
        <f t="shared" ca="1" si="37"/>
        <v>1.3624537675546103E-6</v>
      </c>
      <c r="M197" s="36">
        <f t="shared" ca="1" si="38"/>
        <v>321690854576.50781</v>
      </c>
      <c r="N197" s="36">
        <f t="shared" ca="1" si="39"/>
        <v>37004575657.855095</v>
      </c>
      <c r="O197" s="36">
        <f t="shared" ca="1" si="40"/>
        <v>165252903.42622384</v>
      </c>
      <c r="P197" s="45">
        <f t="shared" ca="1" si="41"/>
        <v>-1.1672419490211146E-3</v>
      </c>
      <c r="Q197" s="45"/>
      <c r="R197" s="45"/>
      <c r="S197" s="45"/>
      <c r="T197" s="45"/>
    </row>
    <row r="198" spans="1:20" x14ac:dyDescent="0.2">
      <c r="A198" s="106">
        <v>17322</v>
      </c>
      <c r="B198" s="106">
        <v>3.4410399966873229E-3</v>
      </c>
      <c r="D198" s="92">
        <f t="shared" si="29"/>
        <v>1.7322</v>
      </c>
      <c r="E198" s="92">
        <f t="shared" si="30"/>
        <v>3.4410399966873229E-3</v>
      </c>
      <c r="F198" s="36">
        <f t="shared" si="31"/>
        <v>3.00051684</v>
      </c>
      <c r="G198" s="36">
        <f t="shared" si="32"/>
        <v>5.197495270248</v>
      </c>
      <c r="H198" s="36">
        <f t="shared" si="33"/>
        <v>9.0031013071235861</v>
      </c>
      <c r="I198" s="36">
        <f t="shared" si="34"/>
        <v>5.9605694822617806E-3</v>
      </c>
      <c r="J198" s="36">
        <f t="shared" si="35"/>
        <v>1.0324898457173857E-2</v>
      </c>
      <c r="K198" s="36">
        <f t="shared" ca="1" si="36"/>
        <v>1.7945372534417872E-3</v>
      </c>
      <c r="L198" s="36">
        <f t="shared" ca="1" si="37"/>
        <v>2.710971283515074E-6</v>
      </c>
      <c r="M198" s="36">
        <f t="shared" ca="1" si="38"/>
        <v>307336436598.59949</v>
      </c>
      <c r="N198" s="36">
        <f t="shared" ca="1" si="39"/>
        <v>33422367743.698498</v>
      </c>
      <c r="O198" s="36">
        <f t="shared" ca="1" si="40"/>
        <v>128772354.06906755</v>
      </c>
      <c r="P198" s="45">
        <f t="shared" ca="1" si="41"/>
        <v>1.6465027432455356E-3</v>
      </c>
    </row>
    <row r="199" spans="1:20" x14ac:dyDescent="0.2">
      <c r="A199" s="107">
        <v>17356.5</v>
      </c>
      <c r="B199" s="107">
        <v>4.1125799980363809E-3</v>
      </c>
      <c r="C199" s="45"/>
      <c r="D199" s="92">
        <f t="shared" si="29"/>
        <v>1.7356499999999999</v>
      </c>
      <c r="E199" s="92">
        <f t="shared" si="30"/>
        <v>4.1125799980363809E-3</v>
      </c>
      <c r="F199" s="36">
        <f t="shared" si="31"/>
        <v>3.0124809224999995</v>
      </c>
      <c r="G199" s="36">
        <f t="shared" si="32"/>
        <v>5.2286125131371239</v>
      </c>
      <c r="H199" s="36">
        <f t="shared" si="33"/>
        <v>9.0750413084264476</v>
      </c>
      <c r="I199" s="36">
        <f t="shared" si="34"/>
        <v>7.1379994735918445E-3</v>
      </c>
      <c r="J199" s="36">
        <f t="shared" si="35"/>
        <v>1.2389068786339684E-2</v>
      </c>
      <c r="K199" s="36">
        <f t="shared" ca="1" si="36"/>
        <v>1.8225963008935324E-3</v>
      </c>
      <c r="L199" s="36">
        <f t="shared" ca="1" si="37"/>
        <v>5.2440253331800288E-6</v>
      </c>
      <c r="M199" s="36">
        <f t="shared" ca="1" si="38"/>
        <v>298446831319.00543</v>
      </c>
      <c r="N199" s="36">
        <f t="shared" ca="1" si="39"/>
        <v>31256220381.809177</v>
      </c>
      <c r="O199" s="36">
        <f t="shared" ca="1" si="40"/>
        <v>108099950.29170954</v>
      </c>
      <c r="P199" s="45">
        <f t="shared" ca="1" si="41"/>
        <v>2.2899836971428484E-3</v>
      </c>
      <c r="Q199" s="45"/>
      <c r="R199" s="45"/>
      <c r="S199" s="45"/>
      <c r="T199" s="45"/>
    </row>
    <row r="200" spans="1:20" x14ac:dyDescent="0.2">
      <c r="A200" s="106">
        <v>17587.5</v>
      </c>
      <c r="B200" s="106">
        <v>-4.3449999793665484E-4</v>
      </c>
      <c r="D200" s="92">
        <f t="shared" si="29"/>
        <v>1.75875</v>
      </c>
      <c r="E200" s="92">
        <f t="shared" si="30"/>
        <v>-4.3449999793665484E-4</v>
      </c>
      <c r="F200" s="36">
        <f t="shared" si="31"/>
        <v>3.0932015625</v>
      </c>
      <c r="G200" s="36">
        <f t="shared" si="32"/>
        <v>5.4401682480468754</v>
      </c>
      <c r="H200" s="36">
        <f t="shared" si="33"/>
        <v>9.567895906252442</v>
      </c>
      <c r="I200" s="36">
        <f t="shared" si="34"/>
        <v>-7.6417687137109169E-4</v>
      </c>
      <c r="J200" s="36">
        <f t="shared" si="35"/>
        <v>-1.3439960725239075E-3</v>
      </c>
      <c r="K200" s="36">
        <f t="shared" ca="1" si="36"/>
        <v>2.0121117911729687E-3</v>
      </c>
      <c r="L200" s="36">
        <f t="shared" ca="1" si="37"/>
        <v>5.9859092466101928E-6</v>
      </c>
      <c r="M200" s="36">
        <f t="shared" ca="1" si="38"/>
        <v>242786836545.09949</v>
      </c>
      <c r="N200" s="36">
        <f t="shared" ca="1" si="39"/>
        <v>18733988369.862984</v>
      </c>
      <c r="O200" s="36">
        <f t="shared" ca="1" si="40"/>
        <v>16818812.08363124</v>
      </c>
      <c r="P200" s="45">
        <f t="shared" ca="1" si="41"/>
        <v>-2.4466117891096236E-3</v>
      </c>
    </row>
    <row r="201" spans="1:20" x14ac:dyDescent="0.2">
      <c r="A201" s="107">
        <v>17814</v>
      </c>
      <c r="B201" s="107">
        <v>-3.7352000072132796E-4</v>
      </c>
      <c r="C201" s="45"/>
      <c r="D201" s="92">
        <f t="shared" si="29"/>
        <v>1.7814000000000001</v>
      </c>
      <c r="E201" s="92">
        <f t="shared" si="30"/>
        <v>-3.7352000072132796E-4</v>
      </c>
      <c r="F201" s="36">
        <f t="shared" si="31"/>
        <v>3.1733859600000005</v>
      </c>
      <c r="G201" s="36">
        <f t="shared" si="32"/>
        <v>5.6530697491440014</v>
      </c>
      <c r="H201" s="36">
        <f t="shared" si="33"/>
        <v>10.070378451125125</v>
      </c>
      <c r="I201" s="36">
        <f t="shared" si="34"/>
        <v>-6.6538852928497364E-4</v>
      </c>
      <c r="J201" s="36">
        <f t="shared" si="35"/>
        <v>-1.185323126068252E-3</v>
      </c>
      <c r="K201" s="36">
        <f t="shared" ca="1" si="36"/>
        <v>2.2007095147464836E-3</v>
      </c>
      <c r="L201" s="36">
        <f t="shared" ca="1" si="37"/>
        <v>6.6266575983056444E-6</v>
      </c>
      <c r="M201" s="36">
        <f t="shared" ca="1" si="38"/>
        <v>194540566078.58658</v>
      </c>
      <c r="N201" s="36">
        <f t="shared" ca="1" si="39"/>
        <v>9686447136.5987434</v>
      </c>
      <c r="O201" s="36">
        <f t="shared" ca="1" si="40"/>
        <v>3822427.6908197375</v>
      </c>
      <c r="P201" s="45">
        <f t="shared" ca="1" si="41"/>
        <v>-2.5742295154678116E-3</v>
      </c>
      <c r="Q201" s="45"/>
      <c r="R201" s="45"/>
      <c r="S201" s="45"/>
      <c r="T201" s="45"/>
    </row>
    <row r="202" spans="1:20" x14ac:dyDescent="0.2">
      <c r="A202" s="106">
        <v>18256</v>
      </c>
      <c r="B202" s="106">
        <v>-2.6540800026850775E-3</v>
      </c>
      <c r="D202" s="92">
        <f t="shared" si="29"/>
        <v>1.8255999999999999</v>
      </c>
      <c r="E202" s="92">
        <f t="shared" si="30"/>
        <v>-2.6540800026850775E-3</v>
      </c>
      <c r="F202" s="36">
        <f t="shared" si="31"/>
        <v>3.3328153599999997</v>
      </c>
      <c r="G202" s="36">
        <f t="shared" si="32"/>
        <v>6.0843877212159994</v>
      </c>
      <c r="H202" s="36">
        <f t="shared" si="33"/>
        <v>11.107658223851928</v>
      </c>
      <c r="I202" s="36">
        <f t="shared" si="34"/>
        <v>-4.8452884529018771E-3</v>
      </c>
      <c r="J202" s="36">
        <f t="shared" si="35"/>
        <v>-8.8455585996176662E-3</v>
      </c>
      <c r="K202" s="36">
        <f t="shared" ca="1" si="36"/>
        <v>2.5766558542279442E-3</v>
      </c>
      <c r="L202" s="36">
        <f t="shared" ca="1" si="37"/>
        <v>2.7360597604795604E-5</v>
      </c>
      <c r="M202" s="36">
        <f t="shared" ca="1" si="38"/>
        <v>117438103247.85469</v>
      </c>
      <c r="N202" s="36">
        <f t="shared" ca="1" si="39"/>
        <v>642906842.34041893</v>
      </c>
      <c r="O202" s="36">
        <f t="shared" ca="1" si="40"/>
        <v>180609950.11509401</v>
      </c>
      <c r="P202" s="45">
        <f t="shared" ca="1" si="41"/>
        <v>-5.2307358569130217E-3</v>
      </c>
    </row>
    <row r="203" spans="1:20" x14ac:dyDescent="0.2">
      <c r="A203" s="107">
        <v>18333</v>
      </c>
      <c r="B203" s="107">
        <v>-1.8364400020800531E-3</v>
      </c>
      <c r="C203" s="45"/>
      <c r="D203" s="92">
        <f t="shared" si="29"/>
        <v>1.8332999999999999</v>
      </c>
      <c r="E203" s="92">
        <f t="shared" si="30"/>
        <v>-1.8364400020800531E-3</v>
      </c>
      <c r="F203" s="36">
        <f t="shared" si="31"/>
        <v>3.3609888899999998</v>
      </c>
      <c r="G203" s="36">
        <f t="shared" si="32"/>
        <v>6.1617009320369993</v>
      </c>
      <c r="H203" s="36">
        <f t="shared" si="33"/>
        <v>11.29624631870343</v>
      </c>
      <c r="I203" s="36">
        <f t="shared" si="34"/>
        <v>-3.366745455813361E-3</v>
      </c>
      <c r="J203" s="36">
        <f t="shared" si="35"/>
        <v>-6.1722544441426344E-3</v>
      </c>
      <c r="K203" s="36">
        <f t="shared" ca="1" si="36"/>
        <v>2.643218611135251E-3</v>
      </c>
      <c r="L203" s="36">
        <f t="shared" ca="1" si="37"/>
        <v>2.0067341290954061E-5</v>
      </c>
      <c r="M203" s="36">
        <f t="shared" ca="1" si="38"/>
        <v>106201605882.23952</v>
      </c>
      <c r="N203" s="36">
        <f t="shared" ca="1" si="39"/>
        <v>166258258.25745076</v>
      </c>
      <c r="O203" s="36">
        <f t="shared" ca="1" si="40"/>
        <v>236991451.19430926</v>
      </c>
      <c r="P203" s="45">
        <f t="shared" ca="1" si="41"/>
        <v>-4.4796586132153041E-3</v>
      </c>
      <c r="Q203" s="45"/>
      <c r="R203" s="45"/>
      <c r="S203" s="45"/>
      <c r="T203" s="45"/>
    </row>
    <row r="204" spans="1:20" x14ac:dyDescent="0.2">
      <c r="A204" s="106">
        <v>18350</v>
      </c>
      <c r="B204" s="106">
        <v>-5.7799999922281131E-4</v>
      </c>
      <c r="D204" s="92">
        <f t="shared" si="29"/>
        <v>1.835</v>
      </c>
      <c r="E204" s="92">
        <f t="shared" si="30"/>
        <v>-5.7799999922281131E-4</v>
      </c>
      <c r="F204" s="36">
        <f t="shared" si="31"/>
        <v>3.3672249999999999</v>
      </c>
      <c r="G204" s="36">
        <f t="shared" si="32"/>
        <v>6.1788578749999994</v>
      </c>
      <c r="H204" s="36">
        <f t="shared" si="33"/>
        <v>11.338204200624999</v>
      </c>
      <c r="I204" s="36">
        <f t="shared" si="34"/>
        <v>-1.0606299985738588E-3</v>
      </c>
      <c r="J204" s="36">
        <f t="shared" si="35"/>
        <v>-1.9462560473830308E-3</v>
      </c>
      <c r="K204" s="36">
        <f t="shared" ca="1" si="36"/>
        <v>2.6579570645198641E-3</v>
      </c>
      <c r="L204" s="36">
        <f t="shared" ca="1" si="37"/>
        <v>1.0471418118386118E-5</v>
      </c>
      <c r="M204" s="36">
        <f t="shared" ca="1" si="38"/>
        <v>103805483679.03914</v>
      </c>
      <c r="N204" s="36">
        <f t="shared" ca="1" si="39"/>
        <v>103094591.4591838</v>
      </c>
      <c r="O204" s="36">
        <f t="shared" ca="1" si="40"/>
        <v>250412656.62136948</v>
      </c>
      <c r="P204" s="45">
        <f t="shared" ca="1" si="41"/>
        <v>-3.2359570637426754E-3</v>
      </c>
    </row>
    <row r="205" spans="1:20" x14ac:dyDescent="0.2">
      <c r="A205" s="107">
        <v>18418.5</v>
      </c>
      <c r="B205" s="107">
        <v>2.6104200005647726E-3</v>
      </c>
      <c r="C205" s="45"/>
      <c r="D205" s="92">
        <f t="shared" si="29"/>
        <v>1.84185</v>
      </c>
      <c r="E205" s="92">
        <f t="shared" si="30"/>
        <v>2.6104200005647726E-3</v>
      </c>
      <c r="F205" s="36">
        <f t="shared" si="31"/>
        <v>3.3924114224999999</v>
      </c>
      <c r="G205" s="36">
        <f t="shared" si="32"/>
        <v>6.2483129785316249</v>
      </c>
      <c r="H205" s="36">
        <f t="shared" si="33"/>
        <v>11.508455259508473</v>
      </c>
      <c r="I205" s="36">
        <f t="shared" si="34"/>
        <v>4.8080020780402266E-3</v>
      </c>
      <c r="J205" s="36">
        <f t="shared" si="35"/>
        <v>8.855618627438392E-3</v>
      </c>
      <c r="K205" s="36">
        <f t="shared" ca="1" si="36"/>
        <v>2.7175011520229869E-3</v>
      </c>
      <c r="L205" s="36">
        <f t="shared" ca="1" si="37"/>
        <v>1.1466372997617013E-8</v>
      </c>
      <c r="M205" s="36">
        <f t="shared" ca="1" si="38"/>
        <v>94457383217.57637</v>
      </c>
      <c r="N205" s="36">
        <f t="shared" ca="1" si="39"/>
        <v>722853.86339827499</v>
      </c>
      <c r="O205" s="36">
        <f t="shared" ca="1" si="40"/>
        <v>308005108.14453882</v>
      </c>
      <c r="P205" s="45">
        <f t="shared" ca="1" si="41"/>
        <v>-1.0708115145821422E-4</v>
      </c>
      <c r="Q205" s="45"/>
      <c r="R205" s="45"/>
      <c r="S205" s="45"/>
      <c r="T205" s="45"/>
    </row>
    <row r="206" spans="1:20" x14ac:dyDescent="0.2">
      <c r="A206" s="106">
        <v>18610.5</v>
      </c>
      <c r="B206" s="106">
        <v>3.9998600041144527E-3</v>
      </c>
      <c r="D206" s="92">
        <f t="shared" si="29"/>
        <v>1.8610500000000001</v>
      </c>
      <c r="E206" s="92">
        <f t="shared" si="30"/>
        <v>3.9998600041144527E-3</v>
      </c>
      <c r="F206" s="36">
        <f t="shared" si="31"/>
        <v>3.4635071025000004</v>
      </c>
      <c r="G206" s="36">
        <f t="shared" si="32"/>
        <v>6.4457598931076259</v>
      </c>
      <c r="H206" s="36">
        <f t="shared" si="33"/>
        <v>11.995881449067948</v>
      </c>
      <c r="I206" s="36">
        <f t="shared" si="34"/>
        <v>7.4439394606572026E-3</v>
      </c>
      <c r="J206" s="36">
        <f t="shared" si="35"/>
        <v>1.3853543533256088E-2</v>
      </c>
      <c r="K206" s="36">
        <f t="shared" ca="1" si="36"/>
        <v>2.8857374180701577E-3</v>
      </c>
      <c r="L206" s="36">
        <f t="shared" ca="1" si="37"/>
        <v>1.2412691367340277E-6</v>
      </c>
      <c r="M206" s="36">
        <f t="shared" ca="1" si="38"/>
        <v>70826277395.739655</v>
      </c>
      <c r="N206" s="36">
        <f t="shared" ca="1" si="39"/>
        <v>983377297.99064302</v>
      </c>
      <c r="O206" s="36">
        <f t="shared" ca="1" si="40"/>
        <v>498643926.93325967</v>
      </c>
      <c r="P206" s="45">
        <f t="shared" ca="1" si="41"/>
        <v>1.1141225860442951E-3</v>
      </c>
    </row>
    <row r="207" spans="1:20" x14ac:dyDescent="0.2">
      <c r="A207" s="107">
        <v>18670.5</v>
      </c>
      <c r="B207" s="107">
        <v>2.5590599980205297E-3</v>
      </c>
      <c r="C207" s="45"/>
      <c r="D207" s="92">
        <f t="shared" si="29"/>
        <v>1.8670500000000001</v>
      </c>
      <c r="E207" s="92">
        <f t="shared" si="30"/>
        <v>2.5590599980205297E-3</v>
      </c>
      <c r="F207" s="36">
        <f t="shared" si="31"/>
        <v>3.4858757025000005</v>
      </c>
      <c r="G207" s="36">
        <f t="shared" si="32"/>
        <v>6.5083042303526266</v>
      </c>
      <c r="H207" s="36">
        <f t="shared" si="33"/>
        <v>12.151329413279871</v>
      </c>
      <c r="I207" s="36">
        <f t="shared" si="34"/>
        <v>4.7778929693042304E-3</v>
      </c>
      <c r="J207" s="36">
        <f t="shared" si="35"/>
        <v>8.9205650683394644E-3</v>
      </c>
      <c r="K207" s="36">
        <f t="shared" ca="1" si="36"/>
        <v>2.938716026115595E-3</v>
      </c>
      <c r="L207" s="36">
        <f t="shared" ca="1" si="37"/>
        <v>1.4413869966892099E-7</v>
      </c>
      <c r="M207" s="36">
        <f t="shared" ca="1" si="38"/>
        <v>64201497647.697586</v>
      </c>
      <c r="N207" s="36">
        <f t="shared" ca="1" si="39"/>
        <v>1663972871.5066495</v>
      </c>
      <c r="O207" s="36">
        <f t="shared" ca="1" si="40"/>
        <v>566776387.75253999</v>
      </c>
      <c r="P207" s="45">
        <f t="shared" ca="1" si="41"/>
        <v>-3.7965602809506525E-4</v>
      </c>
      <c r="Q207" s="45"/>
      <c r="R207" s="45"/>
      <c r="S207" s="45"/>
      <c r="T207" s="45"/>
    </row>
    <row r="208" spans="1:20" x14ac:dyDescent="0.2">
      <c r="A208" s="107">
        <v>18684</v>
      </c>
      <c r="B208" s="107">
        <v>-3.2651200017426163E-3</v>
      </c>
      <c r="C208" s="45"/>
      <c r="D208" s="92">
        <f t="shared" si="29"/>
        <v>1.8684000000000001</v>
      </c>
      <c r="E208" s="92">
        <f t="shared" si="30"/>
        <v>-3.2651200017426163E-3</v>
      </c>
      <c r="F208" s="36">
        <f t="shared" si="31"/>
        <v>3.4909185600000003</v>
      </c>
      <c r="G208" s="36">
        <f t="shared" si="32"/>
        <v>6.5224322375040007</v>
      </c>
      <c r="H208" s="36">
        <f t="shared" si="33"/>
        <v>12.186512392552476</v>
      </c>
      <c r="I208" s="36">
        <f t="shared" si="34"/>
        <v>-6.1005502112559049E-3</v>
      </c>
      <c r="J208" s="36">
        <f t="shared" si="35"/>
        <v>-1.1398268014710533E-2</v>
      </c>
      <c r="K208" s="36">
        <f t="shared" ca="1" si="36"/>
        <v>2.9506627762790061E-3</v>
      </c>
      <c r="L208" s="36">
        <f t="shared" ca="1" si="37"/>
        <v>3.8635955543550195E-5</v>
      </c>
      <c r="M208" s="36">
        <f t="shared" ca="1" si="38"/>
        <v>62759862068.7089</v>
      </c>
      <c r="N208" s="36">
        <f t="shared" ca="1" si="39"/>
        <v>1841063587.8375432</v>
      </c>
      <c r="O208" s="36">
        <f t="shared" ca="1" si="40"/>
        <v>582653070.80717826</v>
      </c>
      <c r="P208" s="45">
        <f t="shared" ca="1" si="41"/>
        <v>-6.2157827780216224E-3</v>
      </c>
      <c r="Q208" s="45"/>
      <c r="R208" s="45"/>
      <c r="S208" s="45"/>
      <c r="T208" s="45"/>
    </row>
    <row r="209" spans="1:20" x14ac:dyDescent="0.2">
      <c r="A209" s="106">
        <v>18722</v>
      </c>
      <c r="B209" s="106">
        <v>5.4890399987925775E-3</v>
      </c>
      <c r="D209" s="92">
        <f t="shared" si="29"/>
        <v>1.8722000000000001</v>
      </c>
      <c r="E209" s="92">
        <f t="shared" si="30"/>
        <v>5.4890399987925775E-3</v>
      </c>
      <c r="F209" s="36">
        <f t="shared" si="31"/>
        <v>3.5051328400000004</v>
      </c>
      <c r="G209" s="36">
        <f t="shared" si="32"/>
        <v>6.5623097030480011</v>
      </c>
      <c r="H209" s="36">
        <f t="shared" si="33"/>
        <v>12.285956226046467</v>
      </c>
      <c r="I209" s="36">
        <f t="shared" si="34"/>
        <v>1.0276580685739464E-2</v>
      </c>
      <c r="J209" s="36">
        <f t="shared" si="35"/>
        <v>1.9239814359841425E-2</v>
      </c>
      <c r="K209" s="36">
        <f t="shared" ca="1" si="36"/>
        <v>2.98434305613649E-3</v>
      </c>
      <c r="L209" s="36">
        <f t="shared" ca="1" si="37"/>
        <v>6.2735067745507522E-6</v>
      </c>
      <c r="M209" s="36">
        <f t="shared" ca="1" si="38"/>
        <v>58797681459.836189</v>
      </c>
      <c r="N209" s="36">
        <f t="shared" ca="1" si="39"/>
        <v>2386333652.8978953</v>
      </c>
      <c r="O209" s="36">
        <f t="shared" ca="1" si="40"/>
        <v>628409481.13256669</v>
      </c>
      <c r="P209" s="45">
        <f t="shared" ca="1" si="41"/>
        <v>2.5046969426560876E-3</v>
      </c>
    </row>
    <row r="210" spans="1:20" x14ac:dyDescent="0.2">
      <c r="A210" s="106">
        <v>18734.5</v>
      </c>
      <c r="B210" s="106">
        <v>-3.6444600045797415E-3</v>
      </c>
      <c r="D210" s="92">
        <f t="shared" si="29"/>
        <v>1.8734500000000001</v>
      </c>
      <c r="E210" s="92">
        <f t="shared" si="30"/>
        <v>-3.6444600045797415E-3</v>
      </c>
      <c r="F210" s="36">
        <f t="shared" si="31"/>
        <v>3.5098149025000001</v>
      </c>
      <c r="G210" s="36">
        <f t="shared" si="32"/>
        <v>6.5754627290886249</v>
      </c>
      <c r="H210" s="36">
        <f t="shared" si="33"/>
        <v>12.318800649811084</v>
      </c>
      <c r="I210" s="36">
        <f t="shared" si="34"/>
        <v>-6.827713595579917E-3</v>
      </c>
      <c r="J210" s="36">
        <f t="shared" si="35"/>
        <v>-1.2791380035639196E-2</v>
      </c>
      <c r="K210" s="36">
        <f t="shared" ca="1" si="36"/>
        <v>2.9954389946478983E-3</v>
      </c>
      <c r="L210" s="36">
        <f t="shared" ca="1" si="37"/>
        <v>4.4088258719944213E-5</v>
      </c>
      <c r="M210" s="36">
        <f t="shared" ca="1" si="38"/>
        <v>57525078195.301003</v>
      </c>
      <c r="N210" s="36">
        <f t="shared" ca="1" si="39"/>
        <v>2580707810.2308998</v>
      </c>
      <c r="O210" s="36">
        <f t="shared" ca="1" si="40"/>
        <v>643802701.66071355</v>
      </c>
      <c r="P210" s="45">
        <f t="shared" ca="1" si="41"/>
        <v>-6.6398989992276398E-3</v>
      </c>
    </row>
    <row r="211" spans="1:20" x14ac:dyDescent="0.2">
      <c r="A211" s="107">
        <v>18743</v>
      </c>
      <c r="B211" s="107">
        <v>7.9847599990898743E-3</v>
      </c>
      <c r="C211" s="45"/>
      <c r="D211" s="92">
        <f t="shared" si="29"/>
        <v>1.8743000000000001</v>
      </c>
      <c r="E211" s="92">
        <f t="shared" si="30"/>
        <v>7.9847599990898743E-3</v>
      </c>
      <c r="F211" s="36">
        <f t="shared" si="31"/>
        <v>3.5130004900000005</v>
      </c>
      <c r="G211" s="36">
        <f t="shared" si="32"/>
        <v>6.5844168184070009</v>
      </c>
      <c r="H211" s="36">
        <f t="shared" si="33"/>
        <v>12.341172442740243</v>
      </c>
      <c r="I211" s="36">
        <f t="shared" si="34"/>
        <v>1.4965835666294152E-2</v>
      </c>
      <c r="J211" s="36">
        <f t="shared" si="35"/>
        <v>2.8050465789335129E-2</v>
      </c>
      <c r="K211" s="36">
        <f t="shared" ca="1" si="36"/>
        <v>3.0029890114282934E-3</v>
      </c>
      <c r="L211" s="36">
        <f t="shared" ca="1" si="37"/>
        <v>2.4818042173506642E-5</v>
      </c>
      <c r="M211" s="36">
        <f t="shared" ca="1" si="38"/>
        <v>56668365117.86113</v>
      </c>
      <c r="N211" s="36">
        <f t="shared" ca="1" si="39"/>
        <v>2717104404.2884579</v>
      </c>
      <c r="O211" s="36">
        <f t="shared" ca="1" si="40"/>
        <v>654366152.58874118</v>
      </c>
      <c r="P211" s="45">
        <f t="shared" ca="1" si="41"/>
        <v>4.9817709876615809E-3</v>
      </c>
      <c r="Q211" s="45"/>
      <c r="R211" s="45"/>
      <c r="S211" s="45"/>
      <c r="T211" s="45"/>
    </row>
    <row r="212" spans="1:20" x14ac:dyDescent="0.2">
      <c r="A212" s="106">
        <v>18756</v>
      </c>
      <c r="B212" s="106">
        <v>6.0059199968236499E-3</v>
      </c>
      <c r="D212" s="92">
        <f t="shared" si="29"/>
        <v>1.8755999999999999</v>
      </c>
      <c r="E212" s="92">
        <f t="shared" si="30"/>
        <v>6.0059199968236499E-3</v>
      </c>
      <c r="F212" s="36">
        <f t="shared" si="31"/>
        <v>3.5178753599999997</v>
      </c>
      <c r="G212" s="36">
        <f t="shared" si="32"/>
        <v>6.5981270252159989</v>
      </c>
      <c r="H212" s="36">
        <f t="shared" si="33"/>
        <v>12.375447048495127</v>
      </c>
      <c r="I212" s="36">
        <f t="shared" si="34"/>
        <v>1.1264703546042438E-2</v>
      </c>
      <c r="J212" s="36">
        <f t="shared" si="35"/>
        <v>2.1128077970957195E-2</v>
      </c>
      <c r="K212" s="36">
        <f t="shared" ca="1" si="36"/>
        <v>3.0145435783621288E-3</v>
      </c>
      <c r="L212" s="36">
        <f t="shared" ca="1" si="37"/>
        <v>8.948332876927677E-6</v>
      </c>
      <c r="M212" s="36">
        <f t="shared" ca="1" si="38"/>
        <v>55371620420.66243</v>
      </c>
      <c r="N212" s="36">
        <f t="shared" ca="1" si="39"/>
        <v>2932302352.4430513</v>
      </c>
      <c r="O212" s="36">
        <f t="shared" ca="1" si="40"/>
        <v>670671909.18068731</v>
      </c>
      <c r="P212" s="45">
        <f t="shared" ca="1" si="41"/>
        <v>2.9913764184615211E-3</v>
      </c>
    </row>
    <row r="213" spans="1:20" x14ac:dyDescent="0.2">
      <c r="A213" s="107">
        <v>18760</v>
      </c>
      <c r="B213" s="107">
        <v>3.2432000007247552E-3</v>
      </c>
      <c r="C213" s="45"/>
      <c r="D213" s="92">
        <f t="shared" ref="D213:D276" si="42">A213/A$18</f>
        <v>1.8759999999999999</v>
      </c>
      <c r="E213" s="92">
        <f t="shared" ref="E213:E276" si="43">B213/B$18</f>
        <v>3.2432000007247552E-3</v>
      </c>
      <c r="F213" s="36">
        <f t="shared" ref="F213:F276" si="44">D213*D213</f>
        <v>3.5193759999999994</v>
      </c>
      <c r="G213" s="36">
        <f t="shared" ref="G213:G276" si="45">D213*F213</f>
        <v>6.6023493759999985</v>
      </c>
      <c r="H213" s="36">
        <f t="shared" ref="H213:H276" si="46">F213*F213</f>
        <v>12.386007429375995</v>
      </c>
      <c r="I213" s="36">
        <f t="shared" ref="I213:I276" si="47">E213*D213</f>
        <v>6.0842432013596404E-3</v>
      </c>
      <c r="J213" s="36">
        <f t="shared" ref="J213:J276" si="48">I213*D213</f>
        <v>1.1414040245750684E-2</v>
      </c>
      <c r="K213" s="36">
        <f t="shared" ref="K213:K276" ca="1" si="49">+E$4+E$5*D213+E$6*D213^2</f>
        <v>3.0181006501426282E-3</v>
      </c>
      <c r="L213" s="36">
        <f t="shared" ref="L213:L276" ca="1" si="50">+(K213-E213)^2</f>
        <v>5.066971763249532E-8</v>
      </c>
      <c r="M213" s="36">
        <f t="shared" ref="M213:M276" ca="1" si="51">(M$1-M$2*D213+M$3*F213)^2</f>
        <v>54975905872.441078</v>
      </c>
      <c r="N213" s="36">
        <f t="shared" ref="N213:N276" ca="1" si="52">(-M$2+M$4*D213-M$5*F213)^2</f>
        <v>3000117128.3844562</v>
      </c>
      <c r="O213" s="36">
        <f t="shared" ref="O213:O276" ca="1" si="53">+(M$3-D213*M$5+F213*M$6)^2</f>
        <v>675725436.55632031</v>
      </c>
      <c r="P213" s="45">
        <f t="shared" ref="P213:P276" ca="1" si="54">+E213-K213</f>
        <v>2.25099350582127E-4</v>
      </c>
      <c r="Q213" s="45"/>
      <c r="R213" s="45"/>
      <c r="S213" s="45"/>
      <c r="T213" s="45"/>
    </row>
    <row r="214" spans="1:20" x14ac:dyDescent="0.2">
      <c r="A214" s="106">
        <v>18781.5</v>
      </c>
      <c r="B214" s="106">
        <v>4.8935800004983321E-3</v>
      </c>
      <c r="D214" s="92">
        <f t="shared" si="42"/>
        <v>1.87815</v>
      </c>
      <c r="E214" s="92">
        <f t="shared" si="43"/>
        <v>4.8935800004983321E-3</v>
      </c>
      <c r="F214" s="36">
        <f t="shared" si="44"/>
        <v>3.5274474224999999</v>
      </c>
      <c r="G214" s="36">
        <f t="shared" si="45"/>
        <v>6.6250753765683745</v>
      </c>
      <c r="H214" s="36">
        <f t="shared" si="46"/>
        <v>12.442885318501892</v>
      </c>
      <c r="I214" s="36">
        <f t="shared" si="47"/>
        <v>9.1908772779359417E-3</v>
      </c>
      <c r="J214" s="36">
        <f t="shared" si="48"/>
        <v>1.7261846159555387E-2</v>
      </c>
      <c r="K214" s="36">
        <f t="shared" ca="1" si="49"/>
        <v>3.0372345880687714E-3</v>
      </c>
      <c r="L214" s="36">
        <f t="shared" ca="1" si="50"/>
        <v>3.4460182902482757E-6</v>
      </c>
      <c r="M214" s="36">
        <f t="shared" ca="1" si="51"/>
        <v>52875342314.031464</v>
      </c>
      <c r="N214" s="36">
        <f t="shared" ca="1" si="52"/>
        <v>3377477859.9788771</v>
      </c>
      <c r="O214" s="36">
        <f t="shared" ca="1" si="53"/>
        <v>703180229.1117146</v>
      </c>
      <c r="P214" s="45">
        <f t="shared" ca="1" si="54"/>
        <v>1.8563454124295607E-3</v>
      </c>
    </row>
    <row r="215" spans="1:20" x14ac:dyDescent="0.2">
      <c r="A215" s="107">
        <v>18782</v>
      </c>
      <c r="B215" s="107">
        <v>7.0482400042237714E-3</v>
      </c>
      <c r="C215" s="45"/>
      <c r="D215" s="92">
        <f t="shared" si="42"/>
        <v>1.8782000000000001</v>
      </c>
      <c r="E215" s="92">
        <f t="shared" si="43"/>
        <v>7.0482400042237714E-3</v>
      </c>
      <c r="F215" s="36">
        <f t="shared" si="44"/>
        <v>3.5276352400000004</v>
      </c>
      <c r="G215" s="36">
        <f t="shared" si="45"/>
        <v>6.625604507768001</v>
      </c>
      <c r="H215" s="36">
        <f t="shared" si="46"/>
        <v>12.444210386489861</v>
      </c>
      <c r="I215" s="36">
        <f t="shared" si="47"/>
        <v>1.3238004375933088E-2</v>
      </c>
      <c r="J215" s="36">
        <f t="shared" si="48"/>
        <v>2.4863619818877528E-2</v>
      </c>
      <c r="K215" s="36">
        <f t="shared" ca="1" si="49"/>
        <v>3.0376798578484777E-3</v>
      </c>
      <c r="L215" s="36">
        <f t="shared" ca="1" si="50"/>
        <v>1.6084592687693815E-5</v>
      </c>
      <c r="M215" s="36">
        <f t="shared" ca="1" si="51"/>
        <v>52827020729.663635</v>
      </c>
      <c r="N215" s="36">
        <f t="shared" ca="1" si="52"/>
        <v>3386511043.9564786</v>
      </c>
      <c r="O215" s="36">
        <f t="shared" ca="1" si="53"/>
        <v>703824557.22950625</v>
      </c>
      <c r="P215" s="45">
        <f t="shared" ca="1" si="54"/>
        <v>4.0105601463752936E-3</v>
      </c>
      <c r="Q215" s="45"/>
      <c r="R215" s="45"/>
      <c r="S215" s="45"/>
      <c r="T215" s="45"/>
    </row>
    <row r="216" spans="1:20" x14ac:dyDescent="0.2">
      <c r="A216" s="106">
        <v>18790</v>
      </c>
      <c r="B216" s="106">
        <v>1.5228000047500245E-3</v>
      </c>
      <c r="D216" s="92">
        <f t="shared" si="42"/>
        <v>1.879</v>
      </c>
      <c r="E216" s="92">
        <f t="shared" si="43"/>
        <v>1.5228000047500245E-3</v>
      </c>
      <c r="F216" s="36">
        <f t="shared" si="44"/>
        <v>3.5306410000000001</v>
      </c>
      <c r="G216" s="36">
        <f t="shared" si="45"/>
        <v>6.6340744389999999</v>
      </c>
      <c r="H216" s="36">
        <f t="shared" si="46"/>
        <v>12.465425870881001</v>
      </c>
      <c r="I216" s="36">
        <f t="shared" si="47"/>
        <v>2.8613412089252962E-3</v>
      </c>
      <c r="J216" s="36">
        <f t="shared" si="48"/>
        <v>5.3764601315706316E-3</v>
      </c>
      <c r="K216" s="36">
        <f t="shared" ca="1" si="49"/>
        <v>3.0448059947400154E-3</v>
      </c>
      <c r="L216" s="36">
        <f t="shared" ca="1" si="50"/>
        <v>2.3165022335654124E-6</v>
      </c>
      <c r="M216" s="36">
        <f t="shared" ca="1" si="51"/>
        <v>52057136789.352562</v>
      </c>
      <c r="N216" s="36">
        <f t="shared" ca="1" si="52"/>
        <v>3532628663.6535001</v>
      </c>
      <c r="O216" s="36">
        <f t="shared" ca="1" si="53"/>
        <v>714169825.03846169</v>
      </c>
      <c r="P216" s="45">
        <f t="shared" ca="1" si="54"/>
        <v>-1.5220059899899909E-3</v>
      </c>
    </row>
    <row r="217" spans="1:20" x14ac:dyDescent="0.2">
      <c r="A217" s="107">
        <v>18790.5</v>
      </c>
      <c r="B217" s="107">
        <v>1.6774600007920526E-3</v>
      </c>
      <c r="C217" s="45"/>
      <c r="D217" s="92">
        <f t="shared" si="42"/>
        <v>1.8790500000000001</v>
      </c>
      <c r="E217" s="92">
        <f t="shared" si="43"/>
        <v>1.6774600007920526E-3</v>
      </c>
      <c r="F217" s="36">
        <f t="shared" si="44"/>
        <v>3.5308289025000006</v>
      </c>
      <c r="G217" s="36">
        <f t="shared" si="45"/>
        <v>6.6346040492426264</v>
      </c>
      <c r="H217" s="36">
        <f t="shared" si="46"/>
        <v>12.466752738729358</v>
      </c>
      <c r="I217" s="36">
        <f t="shared" si="47"/>
        <v>3.1520312144883065E-3</v>
      </c>
      <c r="J217" s="36">
        <f t="shared" si="48"/>
        <v>5.9228242535842527E-3</v>
      </c>
      <c r="K217" s="36">
        <f t="shared" ca="1" si="49"/>
        <v>3.0452514920717537E-3</v>
      </c>
      <c r="L217" s="36">
        <f t="shared" ca="1" si="50"/>
        <v>1.8708535636171486E-6</v>
      </c>
      <c r="M217" s="36">
        <f t="shared" ca="1" si="51"/>
        <v>52009222747.967979</v>
      </c>
      <c r="N217" s="36">
        <f t="shared" ca="1" si="52"/>
        <v>3541860102.812665</v>
      </c>
      <c r="O217" s="36">
        <f t="shared" ca="1" si="53"/>
        <v>714818653.2955786</v>
      </c>
      <c r="P217" s="45">
        <f t="shared" ca="1" si="54"/>
        <v>-1.3677914912797011E-3</v>
      </c>
      <c r="Q217" s="45"/>
      <c r="R217" s="45"/>
      <c r="S217" s="45"/>
      <c r="T217" s="45"/>
    </row>
    <row r="218" spans="1:20" x14ac:dyDescent="0.2">
      <c r="A218" s="107">
        <v>18798.5</v>
      </c>
      <c r="B218" s="107">
        <v>5.1520199995138682E-3</v>
      </c>
      <c r="C218" s="45"/>
      <c r="D218" s="92">
        <f t="shared" si="42"/>
        <v>1.87985</v>
      </c>
      <c r="E218" s="92">
        <f t="shared" si="43"/>
        <v>5.1520199995138682E-3</v>
      </c>
      <c r="F218" s="36">
        <f t="shared" si="44"/>
        <v>3.5338360225000001</v>
      </c>
      <c r="G218" s="36">
        <f t="shared" si="45"/>
        <v>6.6430816468966256</v>
      </c>
      <c r="H218" s="36">
        <f t="shared" si="46"/>
        <v>12.487997033918621</v>
      </c>
      <c r="I218" s="36">
        <f t="shared" si="47"/>
        <v>9.6850247960861453E-3</v>
      </c>
      <c r="J218" s="36">
        <f t="shared" si="48"/>
        <v>1.820639386292254E-2</v>
      </c>
      <c r="K218" s="36">
        <f t="shared" ca="1" si="49"/>
        <v>3.0523812697957758E-3</v>
      </c>
      <c r="L218" s="36">
        <f t="shared" ca="1" si="50"/>
        <v>4.4084827953322044E-6</v>
      </c>
      <c r="M218" s="36">
        <f t="shared" ca="1" si="51"/>
        <v>51245853457.687134</v>
      </c>
      <c r="N218" s="36">
        <f t="shared" ca="1" si="52"/>
        <v>3691146210.1846008</v>
      </c>
      <c r="O218" s="36">
        <f t="shared" ca="1" si="53"/>
        <v>725235828.10311401</v>
      </c>
      <c r="P218" s="45">
        <f t="shared" ca="1" si="54"/>
        <v>2.0996387297180924E-3</v>
      </c>
      <c r="Q218" s="45"/>
      <c r="R218" s="45"/>
      <c r="S218" s="45"/>
      <c r="T218" s="45"/>
    </row>
    <row r="219" spans="1:20" x14ac:dyDescent="0.2">
      <c r="A219" s="106">
        <v>18799</v>
      </c>
      <c r="B219" s="106">
        <v>2.3066799985826947E-3</v>
      </c>
      <c r="D219" s="92">
        <f t="shared" si="42"/>
        <v>1.8798999999999999</v>
      </c>
      <c r="E219" s="92">
        <f t="shared" si="43"/>
        <v>2.3066799985826947E-3</v>
      </c>
      <c r="F219" s="36">
        <f t="shared" si="44"/>
        <v>3.5340240099999995</v>
      </c>
      <c r="G219" s="36">
        <f t="shared" si="45"/>
        <v>6.6436117363989986</v>
      </c>
      <c r="H219" s="36">
        <f t="shared" si="46"/>
        <v>12.489325703256476</v>
      </c>
      <c r="I219" s="36">
        <f t="shared" si="47"/>
        <v>4.3363277293356076E-3</v>
      </c>
      <c r="J219" s="36">
        <f t="shared" si="48"/>
        <v>8.1518624983780083E-3</v>
      </c>
      <c r="K219" s="36">
        <f t="shared" ca="1" si="49"/>
        <v>3.0528269946795417E-3</v>
      </c>
      <c r="L219" s="36">
        <f t="shared" ca="1" si="50"/>
        <v>5.5673533978434814E-7</v>
      </c>
      <c r="M219" s="36">
        <f t="shared" ca="1" si="51"/>
        <v>51198346204.663063</v>
      </c>
      <c r="N219" s="36">
        <f t="shared" ca="1" si="52"/>
        <v>3700575455.1793571</v>
      </c>
      <c r="O219" s="36">
        <f t="shared" ca="1" si="53"/>
        <v>725889144.59737611</v>
      </c>
      <c r="P219" s="45">
        <f t="shared" ca="1" si="54"/>
        <v>-7.4614699609684698E-4</v>
      </c>
    </row>
    <row r="220" spans="1:20" x14ac:dyDescent="0.2">
      <c r="A220" s="106">
        <v>18851</v>
      </c>
      <c r="B220" s="106">
        <v>4.3913199988310225E-3</v>
      </c>
      <c r="D220" s="92">
        <f t="shared" si="42"/>
        <v>1.8851</v>
      </c>
      <c r="E220" s="92">
        <f t="shared" si="43"/>
        <v>4.3913199988310225E-3</v>
      </c>
      <c r="F220" s="36">
        <f t="shared" si="44"/>
        <v>3.5536020100000001</v>
      </c>
      <c r="G220" s="36">
        <f t="shared" si="45"/>
        <v>6.6988951490510003</v>
      </c>
      <c r="H220" s="36">
        <f t="shared" si="46"/>
        <v>12.62808724547604</v>
      </c>
      <c r="I220" s="36">
        <f t="shared" si="47"/>
        <v>8.2780773297963604E-3</v>
      </c>
      <c r="J220" s="36">
        <f t="shared" si="48"/>
        <v>1.560500357439912E-2</v>
      </c>
      <c r="K220" s="36">
        <f t="shared" ca="1" si="49"/>
        <v>3.099255466949247E-3</v>
      </c>
      <c r="L220" s="36">
        <f t="shared" ca="1" si="50"/>
        <v>1.6694307545468716E-6</v>
      </c>
      <c r="M220" s="36">
        <f t="shared" ca="1" si="51"/>
        <v>46387625840.245796</v>
      </c>
      <c r="N220" s="36">
        <f t="shared" ca="1" si="52"/>
        <v>4744380225.7039595</v>
      </c>
      <c r="O220" s="36">
        <f t="shared" ca="1" si="53"/>
        <v>795265848.77541578</v>
      </c>
      <c r="P220" s="45">
        <f t="shared" ca="1" si="54"/>
        <v>1.2920645318817755E-3</v>
      </c>
    </row>
    <row r="221" spans="1:20" x14ac:dyDescent="0.2">
      <c r="A221" s="107">
        <v>18888</v>
      </c>
      <c r="B221" s="107">
        <v>5.8361600022180937E-3</v>
      </c>
      <c r="C221" s="45"/>
      <c r="D221" s="92">
        <f t="shared" si="42"/>
        <v>1.8888</v>
      </c>
      <c r="E221" s="92">
        <f t="shared" si="43"/>
        <v>5.8361600022180937E-3</v>
      </c>
      <c r="F221" s="36">
        <f t="shared" si="44"/>
        <v>3.5675654400000001</v>
      </c>
      <c r="G221" s="36">
        <f t="shared" si="45"/>
        <v>6.7384176030720004</v>
      </c>
      <c r="H221" s="36">
        <f t="shared" si="46"/>
        <v>12.727523168682394</v>
      </c>
      <c r="I221" s="36">
        <f t="shared" si="47"/>
        <v>1.1023339012189536E-2</v>
      </c>
      <c r="J221" s="36">
        <f t="shared" si="48"/>
        <v>2.0820882726223598E-2</v>
      </c>
      <c r="K221" s="36">
        <f t="shared" ca="1" si="49"/>
        <v>3.1323792670132425E-3</v>
      </c>
      <c r="L221" s="36">
        <f t="shared" ca="1" si="50"/>
        <v>7.3104302640648861E-6</v>
      </c>
      <c r="M221" s="36">
        <f t="shared" ca="1" si="51"/>
        <v>43120441210.325607</v>
      </c>
      <c r="N221" s="36">
        <f t="shared" ca="1" si="52"/>
        <v>5562668053.281004</v>
      </c>
      <c r="O221" s="36">
        <f t="shared" ca="1" si="53"/>
        <v>846340986.8686204</v>
      </c>
      <c r="P221" s="45">
        <f t="shared" ca="1" si="54"/>
        <v>2.7037807352048512E-3</v>
      </c>
      <c r="Q221" s="45"/>
      <c r="R221" s="45"/>
      <c r="S221" s="45"/>
      <c r="T221" s="45"/>
    </row>
    <row r="222" spans="1:20" x14ac:dyDescent="0.2">
      <c r="A222" s="107">
        <v>18892.5</v>
      </c>
      <c r="B222" s="107">
        <v>2.2280999983195215E-3</v>
      </c>
      <c r="C222" s="45"/>
      <c r="D222" s="92">
        <f t="shared" si="42"/>
        <v>1.8892500000000001</v>
      </c>
      <c r="E222" s="92">
        <f t="shared" si="43"/>
        <v>2.2280999983195215E-3</v>
      </c>
      <c r="F222" s="36">
        <f t="shared" si="44"/>
        <v>3.5692655625000005</v>
      </c>
      <c r="G222" s="36">
        <f t="shared" si="45"/>
        <v>6.7432349639531264</v>
      </c>
      <c r="H222" s="36">
        <f t="shared" si="46"/>
        <v>12.739656655648444</v>
      </c>
      <c r="I222" s="36">
        <f t="shared" si="47"/>
        <v>4.209437921825156E-3</v>
      </c>
      <c r="J222" s="36">
        <f t="shared" si="48"/>
        <v>7.9526805938081764E-3</v>
      </c>
      <c r="K222" s="36">
        <f t="shared" ca="1" si="49"/>
        <v>3.1364128367432579E-3</v>
      </c>
      <c r="L222" s="36">
        <f t="shared" ca="1" si="50"/>
        <v>8.2503221244538454E-7</v>
      </c>
      <c r="M222" s="36">
        <f t="shared" ca="1" si="51"/>
        <v>42731857639.317291</v>
      </c>
      <c r="N222" s="36">
        <f t="shared" ca="1" si="52"/>
        <v>5666439823.1063509</v>
      </c>
      <c r="O222" s="36">
        <f t="shared" ca="1" si="53"/>
        <v>852648904.92128181</v>
      </c>
      <c r="P222" s="45">
        <f t="shared" ca="1" si="54"/>
        <v>-9.0831283842373635E-4</v>
      </c>
      <c r="Q222" s="45"/>
      <c r="R222" s="45"/>
      <c r="S222" s="45"/>
      <c r="T222" s="45"/>
    </row>
    <row r="223" spans="1:20" x14ac:dyDescent="0.2">
      <c r="A223" s="106">
        <v>18952.5</v>
      </c>
      <c r="B223" s="106">
        <v>1.7873000033432618E-3</v>
      </c>
      <c r="D223" s="92">
        <f t="shared" si="42"/>
        <v>1.8952500000000001</v>
      </c>
      <c r="E223" s="92">
        <f t="shared" si="43"/>
        <v>1.7873000033432618E-3</v>
      </c>
      <c r="F223" s="36">
        <f t="shared" si="44"/>
        <v>3.5919725625000005</v>
      </c>
      <c r="G223" s="36">
        <f t="shared" si="45"/>
        <v>6.8076859990781262</v>
      </c>
      <c r="H223" s="36">
        <f t="shared" si="46"/>
        <v>12.90226688975282</v>
      </c>
      <c r="I223" s="36">
        <f t="shared" si="47"/>
        <v>3.3873803313363171E-3</v>
      </c>
      <c r="J223" s="36">
        <f t="shared" si="48"/>
        <v>6.4199325729651551E-3</v>
      </c>
      <c r="K223" s="36">
        <f t="shared" ca="1" si="49"/>
        <v>3.1902973695776366E-3</v>
      </c>
      <c r="L223" s="36">
        <f t="shared" ca="1" si="50"/>
        <v>1.9684016096605924E-6</v>
      </c>
      <c r="M223" s="36">
        <f t="shared" ca="1" si="51"/>
        <v>37731266260.414925</v>
      </c>
      <c r="N223" s="36">
        <f t="shared" ca="1" si="52"/>
        <v>7137334539.136137</v>
      </c>
      <c r="O223" s="36">
        <f t="shared" ca="1" si="53"/>
        <v>938724113.6836586</v>
      </c>
      <c r="P223" s="45">
        <f t="shared" ca="1" si="54"/>
        <v>-1.4029973662343749E-3</v>
      </c>
    </row>
    <row r="224" spans="1:20" x14ac:dyDescent="0.2">
      <c r="A224" s="106">
        <v>19085</v>
      </c>
      <c r="B224" s="106">
        <v>4.7722000017529353E-3</v>
      </c>
      <c r="D224" s="92">
        <f t="shared" si="42"/>
        <v>1.9085000000000001</v>
      </c>
      <c r="E224" s="92">
        <f t="shared" si="43"/>
        <v>4.7722000017529353E-3</v>
      </c>
      <c r="F224" s="36">
        <f t="shared" si="44"/>
        <v>3.6423722500000002</v>
      </c>
      <c r="G224" s="36">
        <f t="shared" si="45"/>
        <v>6.9514674391250004</v>
      </c>
      <c r="H224" s="36">
        <f t="shared" si="46"/>
        <v>13.266875607570064</v>
      </c>
      <c r="I224" s="36">
        <f t="shared" si="47"/>
        <v>9.1077437033454771E-3</v>
      </c>
      <c r="J224" s="36">
        <f t="shared" si="48"/>
        <v>1.7382128857834845E-2</v>
      </c>
      <c r="K224" s="36">
        <f t="shared" ca="1" si="49"/>
        <v>3.309975202995516E-3</v>
      </c>
      <c r="L224" s="36">
        <f t="shared" ca="1" si="50"/>
        <v>2.1381013621011755E-6</v>
      </c>
      <c r="M224" s="36">
        <f t="shared" ca="1" si="51"/>
        <v>27860810104.100002</v>
      </c>
      <c r="N224" s="36">
        <f t="shared" ca="1" si="52"/>
        <v>10950473983.310659</v>
      </c>
      <c r="O224" s="36">
        <f t="shared" ca="1" si="53"/>
        <v>1141516566.0348229</v>
      </c>
      <c r="P224" s="45">
        <f t="shared" ca="1" si="54"/>
        <v>1.4622247987574194E-3</v>
      </c>
    </row>
    <row r="225" spans="1:20" x14ac:dyDescent="0.2">
      <c r="A225" s="107">
        <v>19145</v>
      </c>
      <c r="B225" s="107">
        <v>4.331399999500718E-3</v>
      </c>
      <c r="C225" s="45"/>
      <c r="D225" s="92">
        <f t="shared" si="42"/>
        <v>1.9145000000000001</v>
      </c>
      <c r="E225" s="92">
        <f t="shared" si="43"/>
        <v>4.331399999500718E-3</v>
      </c>
      <c r="F225" s="36">
        <f t="shared" si="44"/>
        <v>3.6653102500000005</v>
      </c>
      <c r="G225" s="36">
        <f t="shared" si="45"/>
        <v>7.017236473625001</v>
      </c>
      <c r="H225" s="36">
        <f t="shared" si="46"/>
        <v>13.434499228755067</v>
      </c>
      <c r="I225" s="36">
        <f t="shared" si="47"/>
        <v>8.2924652990441251E-3</v>
      </c>
      <c r="J225" s="36">
        <f t="shared" si="48"/>
        <v>1.5875924815019978E-2</v>
      </c>
      <c r="K225" s="36">
        <f t="shared" ca="1" si="49"/>
        <v>3.3644781419358231E-3</v>
      </c>
      <c r="L225" s="36">
        <f t="shared" ca="1" si="50"/>
        <v>9.3493787863674686E-7</v>
      </c>
      <c r="M225" s="36">
        <f t="shared" ca="1" si="51"/>
        <v>23912150042.06628</v>
      </c>
      <c r="N225" s="36">
        <f t="shared" ca="1" si="52"/>
        <v>12927061493.352339</v>
      </c>
      <c r="O225" s="36">
        <f t="shared" ca="1" si="53"/>
        <v>1238945712.462157</v>
      </c>
      <c r="P225" s="45">
        <f t="shared" ca="1" si="54"/>
        <v>9.6692185756489489E-4</v>
      </c>
      <c r="Q225" s="45"/>
      <c r="R225" s="45"/>
      <c r="S225" s="45"/>
      <c r="T225" s="45"/>
    </row>
    <row r="226" spans="1:20" x14ac:dyDescent="0.2">
      <c r="A226" s="106">
        <v>19175</v>
      </c>
      <c r="B226" s="106">
        <v>-3.8900000072317198E-4</v>
      </c>
      <c r="D226" s="92">
        <f t="shared" si="42"/>
        <v>1.9175</v>
      </c>
      <c r="E226" s="92">
        <f t="shared" si="43"/>
        <v>-3.8900000072317198E-4</v>
      </c>
      <c r="F226" s="36">
        <f t="shared" si="44"/>
        <v>3.6768062499999998</v>
      </c>
      <c r="G226" s="36">
        <f t="shared" si="45"/>
        <v>7.0502759843749994</v>
      </c>
      <c r="H226" s="36">
        <f t="shared" si="46"/>
        <v>13.518904200039062</v>
      </c>
      <c r="I226" s="36">
        <f t="shared" si="47"/>
        <v>-7.4590750138668225E-4</v>
      </c>
      <c r="J226" s="36">
        <f t="shared" si="48"/>
        <v>-1.4302776339089633E-3</v>
      </c>
      <c r="K226" s="36">
        <f t="shared" ca="1" si="49"/>
        <v>3.3918018926391361E-3</v>
      </c>
      <c r="L226" s="36">
        <f t="shared" ca="1" si="50"/>
        <v>1.4294462956852013E-5</v>
      </c>
      <c r="M226" s="36">
        <f t="shared" ca="1" si="51"/>
        <v>22057565485.786419</v>
      </c>
      <c r="N226" s="36">
        <f t="shared" ca="1" si="52"/>
        <v>13972556059.622</v>
      </c>
      <c r="O226" s="36">
        <f t="shared" ca="1" si="53"/>
        <v>1288936981.0060258</v>
      </c>
      <c r="P226" s="45">
        <f t="shared" ca="1" si="54"/>
        <v>-3.780801893362308E-3</v>
      </c>
    </row>
    <row r="227" spans="1:20" x14ac:dyDescent="0.2">
      <c r="A227" s="107">
        <v>19303.5</v>
      </c>
      <c r="B227" s="107">
        <v>2.3586199968121946E-3</v>
      </c>
      <c r="C227" s="45"/>
      <c r="D227" s="92">
        <f t="shared" si="42"/>
        <v>1.93035</v>
      </c>
      <c r="E227" s="92">
        <f t="shared" si="43"/>
        <v>2.3586199968121946E-3</v>
      </c>
      <c r="F227" s="36">
        <f t="shared" si="44"/>
        <v>3.7262511224999999</v>
      </c>
      <c r="G227" s="36">
        <f t="shared" si="45"/>
        <v>7.1929688543178747</v>
      </c>
      <c r="H227" s="36">
        <f t="shared" si="46"/>
        <v>13.884947427932509</v>
      </c>
      <c r="I227" s="36">
        <f t="shared" si="47"/>
        <v>4.5529621108464195E-3</v>
      </c>
      <c r="J227" s="36">
        <f t="shared" si="48"/>
        <v>8.7888104106723861E-3</v>
      </c>
      <c r="K227" s="36">
        <f t="shared" ca="1" si="49"/>
        <v>3.5093838729465046E-3</v>
      </c>
      <c r="L227" s="36">
        <f t="shared" ca="1" si="50"/>
        <v>1.3242574986156616E-6</v>
      </c>
      <c r="M227" s="36">
        <f t="shared" ca="1" si="51"/>
        <v>15002032054.557972</v>
      </c>
      <c r="N227" s="36">
        <f t="shared" ca="1" si="52"/>
        <v>18873329164.07272</v>
      </c>
      <c r="O227" s="36">
        <f t="shared" ca="1" si="53"/>
        <v>1512461343.6493413</v>
      </c>
      <c r="P227" s="45">
        <f t="shared" ca="1" si="54"/>
        <v>-1.15076387613431E-3</v>
      </c>
      <c r="Q227" s="45"/>
      <c r="R227" s="45"/>
      <c r="S227" s="45"/>
      <c r="T227" s="45"/>
    </row>
    <row r="228" spans="1:20" x14ac:dyDescent="0.2">
      <c r="A228" s="106">
        <v>19337.5</v>
      </c>
      <c r="B228" s="106">
        <v>8.7550000171177089E-4</v>
      </c>
      <c r="D228" s="92">
        <f t="shared" si="42"/>
        <v>1.9337500000000001</v>
      </c>
      <c r="E228" s="92">
        <f t="shared" si="43"/>
        <v>8.7550000171177089E-4</v>
      </c>
      <c r="F228" s="36">
        <f t="shared" si="44"/>
        <v>3.7393890625000004</v>
      </c>
      <c r="G228" s="36">
        <f t="shared" si="45"/>
        <v>7.231043599609376</v>
      </c>
      <c r="H228" s="36">
        <f t="shared" si="46"/>
        <v>13.983030560744632</v>
      </c>
      <c r="I228" s="36">
        <f t="shared" si="47"/>
        <v>1.6929981283101371E-3</v>
      </c>
      <c r="J228" s="36">
        <f t="shared" si="48"/>
        <v>3.2738351306197278E-3</v>
      </c>
      <c r="K228" s="36">
        <f t="shared" ca="1" si="49"/>
        <v>3.5406429672171918E-3</v>
      </c>
      <c r="L228" s="36">
        <f t="shared" ca="1" si="50"/>
        <v>7.1029870265830295E-6</v>
      </c>
      <c r="M228" s="36">
        <f t="shared" ca="1" si="51"/>
        <v>13372587031.468073</v>
      </c>
      <c r="N228" s="36">
        <f t="shared" ca="1" si="52"/>
        <v>20282542715.635277</v>
      </c>
      <c r="O228" s="36">
        <f t="shared" ca="1" si="53"/>
        <v>1574096620.1036222</v>
      </c>
      <c r="P228" s="45">
        <f t="shared" ca="1" si="54"/>
        <v>-2.665142965505421E-3</v>
      </c>
    </row>
    <row r="229" spans="1:20" x14ac:dyDescent="0.2">
      <c r="A229" s="107">
        <v>19354.5</v>
      </c>
      <c r="B229" s="107">
        <v>6.1339399981079623E-3</v>
      </c>
      <c r="C229" s="45"/>
      <c r="D229" s="92">
        <f t="shared" si="42"/>
        <v>1.9354499999999999</v>
      </c>
      <c r="E229" s="92">
        <f t="shared" si="43"/>
        <v>6.1339399981079623E-3</v>
      </c>
      <c r="F229" s="36">
        <f t="shared" si="44"/>
        <v>3.7459667024999996</v>
      </c>
      <c r="G229" s="36">
        <f t="shared" si="45"/>
        <v>7.250131254353624</v>
      </c>
      <c r="H229" s="36">
        <f t="shared" si="46"/>
        <v>14.032266536238721</v>
      </c>
      <c r="I229" s="36">
        <f t="shared" si="47"/>
        <v>1.1871934169338055E-2</v>
      </c>
      <c r="J229" s="36">
        <f t="shared" si="48"/>
        <v>2.2977534988045337E-2</v>
      </c>
      <c r="K229" s="36">
        <f t="shared" ca="1" si="49"/>
        <v>3.556295724659625E-3</v>
      </c>
      <c r="L229" s="36">
        <f t="shared" ca="1" si="50"/>
        <v>6.6442500004410068E-6</v>
      </c>
      <c r="M229" s="36">
        <f t="shared" ca="1" si="51"/>
        <v>12594595948.410105</v>
      </c>
      <c r="N229" s="36">
        <f t="shared" ca="1" si="52"/>
        <v>21004496370.883179</v>
      </c>
      <c r="O229" s="36">
        <f t="shared" ca="1" si="53"/>
        <v>1605297265.9706154</v>
      </c>
      <c r="P229" s="45">
        <f t="shared" ca="1" si="54"/>
        <v>2.5776442734483374E-3</v>
      </c>
      <c r="Q229" s="45"/>
      <c r="R229" s="45"/>
      <c r="S229" s="45"/>
      <c r="T229" s="45"/>
    </row>
    <row r="230" spans="1:20" x14ac:dyDescent="0.2">
      <c r="A230" s="106">
        <v>19950.5</v>
      </c>
      <c r="B230" s="106">
        <v>7.4886600050376728E-3</v>
      </c>
      <c r="D230" s="92">
        <f t="shared" si="42"/>
        <v>1.99505</v>
      </c>
      <c r="E230" s="92">
        <f t="shared" si="43"/>
        <v>7.4886600050376728E-3</v>
      </c>
      <c r="F230" s="36">
        <f t="shared" si="44"/>
        <v>3.9802245025</v>
      </c>
      <c r="G230" s="36">
        <f t="shared" si="45"/>
        <v>7.9407468937126247</v>
      </c>
      <c r="H230" s="36">
        <f t="shared" si="46"/>
        <v>15.842187090301373</v>
      </c>
      <c r="I230" s="36">
        <f t="shared" si="47"/>
        <v>1.494025114305041E-2</v>
      </c>
      <c r="J230" s="36">
        <f t="shared" si="48"/>
        <v>2.9806548042942721E-2</v>
      </c>
      <c r="K230" s="36">
        <f t="shared" ca="1" si="49"/>
        <v>4.114843653720647E-3</v>
      </c>
      <c r="L230" s="36">
        <f t="shared" ca="1" si="50"/>
        <v>1.1382636772414129E-5</v>
      </c>
      <c r="M230" s="36">
        <f t="shared" ca="1" si="51"/>
        <v>19769840.568254415</v>
      </c>
      <c r="N230" s="36">
        <f t="shared" ca="1" si="52"/>
        <v>53164518941.699669</v>
      </c>
      <c r="O230" s="36">
        <f t="shared" ca="1" si="53"/>
        <v>2848414211.0940766</v>
      </c>
      <c r="P230" s="45">
        <f t="shared" ca="1" si="54"/>
        <v>3.3738163513170258E-3</v>
      </c>
    </row>
    <row r="231" spans="1:20" x14ac:dyDescent="0.2">
      <c r="A231" s="107">
        <v>19971.5</v>
      </c>
      <c r="B231" s="107">
        <v>9.984379998059012E-3</v>
      </c>
      <c r="C231" s="45"/>
      <c r="D231" s="92">
        <f t="shared" si="42"/>
        <v>1.99715</v>
      </c>
      <c r="E231" s="92">
        <f t="shared" si="43"/>
        <v>9.984379998059012E-3</v>
      </c>
      <c r="F231" s="36">
        <f t="shared" si="44"/>
        <v>3.9886081225000001</v>
      </c>
      <c r="G231" s="36">
        <f t="shared" si="45"/>
        <v>7.9658487118508754</v>
      </c>
      <c r="H231" s="36">
        <f t="shared" si="46"/>
        <v>15.908994754872976</v>
      </c>
      <c r="I231" s="36">
        <f t="shared" si="47"/>
        <v>1.9940304513123557E-2</v>
      </c>
      <c r="J231" s="36">
        <f t="shared" si="48"/>
        <v>3.9823779158384712E-2</v>
      </c>
      <c r="K231" s="36">
        <f t="shared" ca="1" si="49"/>
        <v>4.1348709033781437E-3</v>
      </c>
      <c r="L231" s="36">
        <f t="shared" ca="1" si="50"/>
        <v>3.421675664875419E-5</v>
      </c>
      <c r="M231" s="36">
        <f t="shared" ca="1" si="51"/>
        <v>71400376.75973992</v>
      </c>
      <c r="N231" s="36">
        <f t="shared" ca="1" si="52"/>
        <v>54524813892.788383</v>
      </c>
      <c r="O231" s="36">
        <f t="shared" ca="1" si="53"/>
        <v>2897093958.3238425</v>
      </c>
      <c r="P231" s="45">
        <f t="shared" ca="1" si="54"/>
        <v>5.8495090946808683E-3</v>
      </c>
      <c r="Q231" s="45"/>
      <c r="R231" s="45"/>
      <c r="S231" s="45"/>
      <c r="T231" s="45"/>
    </row>
    <row r="232" spans="1:20" x14ac:dyDescent="0.2">
      <c r="A232" s="106">
        <v>19980</v>
      </c>
      <c r="B232" s="106">
        <v>1.6135999976540916E-3</v>
      </c>
      <c r="D232" s="92">
        <f t="shared" si="42"/>
        <v>1.998</v>
      </c>
      <c r="E232" s="92">
        <f t="shared" si="43"/>
        <v>1.6135999976540916E-3</v>
      </c>
      <c r="F232" s="36">
        <f t="shared" si="44"/>
        <v>3.9920040000000001</v>
      </c>
      <c r="G232" s="36">
        <f t="shared" si="45"/>
        <v>7.976023992</v>
      </c>
      <c r="H232" s="36">
        <f t="shared" si="46"/>
        <v>15.936095936016001</v>
      </c>
      <c r="I232" s="36">
        <f t="shared" si="47"/>
        <v>3.2239727953128749E-3</v>
      </c>
      <c r="J232" s="36">
        <f t="shared" si="48"/>
        <v>6.4414976450351243E-3</v>
      </c>
      <c r="K232" s="36">
        <f t="shared" ca="1" si="49"/>
        <v>4.1429838838815472E-3</v>
      </c>
      <c r="L232" s="36">
        <f t="shared" ca="1" si="50"/>
        <v>6.3977828439071059E-6</v>
      </c>
      <c r="M232" s="36">
        <f t="shared" ca="1" si="51"/>
        <v>101370241.83241253</v>
      </c>
      <c r="N232" s="36">
        <f t="shared" ca="1" si="52"/>
        <v>55079508677.70681</v>
      </c>
      <c r="O232" s="36">
        <f t="shared" ca="1" si="53"/>
        <v>2916884288.6319022</v>
      </c>
      <c r="P232" s="45">
        <f t="shared" ca="1" si="54"/>
        <v>-2.5293838862274556E-3</v>
      </c>
    </row>
    <row r="233" spans="1:20" x14ac:dyDescent="0.2">
      <c r="A233" s="107">
        <v>19989</v>
      </c>
      <c r="B233" s="107">
        <v>3.9747999835526571E-4</v>
      </c>
      <c r="C233" s="45"/>
      <c r="D233" s="92">
        <f t="shared" si="42"/>
        <v>1.9988999999999999</v>
      </c>
      <c r="E233" s="92">
        <f t="shared" si="43"/>
        <v>3.9747999835526571E-4</v>
      </c>
      <c r="F233" s="36">
        <f t="shared" si="44"/>
        <v>3.9956012099999998</v>
      </c>
      <c r="G233" s="36">
        <f t="shared" si="45"/>
        <v>7.9868072586689989</v>
      </c>
      <c r="H233" s="36">
        <f t="shared" si="46"/>
        <v>15.964829029353462</v>
      </c>
      <c r="I233" s="36">
        <f t="shared" si="47"/>
        <v>7.9452276871234062E-4</v>
      </c>
      <c r="J233" s="36">
        <f t="shared" si="48"/>
        <v>1.5881715623790975E-3</v>
      </c>
      <c r="K233" s="36">
        <f t="shared" ca="1" si="49"/>
        <v>4.1515783149374784E-3</v>
      </c>
      <c r="L233" s="36">
        <f t="shared" ca="1" si="50"/>
        <v>1.4093254170565404E-5</v>
      </c>
      <c r="M233" s="36">
        <f t="shared" ca="1" si="51"/>
        <v>138782032.71729526</v>
      </c>
      <c r="N233" s="36">
        <f t="shared" ca="1" si="52"/>
        <v>55669396053.575043</v>
      </c>
      <c r="O233" s="36">
        <f t="shared" ca="1" si="53"/>
        <v>2937892869.0623617</v>
      </c>
      <c r="P233" s="45">
        <f t="shared" ca="1" si="54"/>
        <v>-3.7540983165822127E-3</v>
      </c>
      <c r="Q233" s="45"/>
      <c r="R233" s="45"/>
      <c r="S233" s="45"/>
      <c r="T233" s="45"/>
    </row>
    <row r="234" spans="1:20" x14ac:dyDescent="0.2">
      <c r="A234" s="106">
        <v>20040</v>
      </c>
      <c r="B234" s="106">
        <v>1.7279999883612618E-4</v>
      </c>
      <c r="D234" s="92">
        <f t="shared" si="42"/>
        <v>2.004</v>
      </c>
      <c r="E234" s="92">
        <f t="shared" si="43"/>
        <v>1.7279999883612618E-4</v>
      </c>
      <c r="F234" s="36">
        <f t="shared" si="44"/>
        <v>4.0160159999999996</v>
      </c>
      <c r="G234" s="36">
        <f t="shared" si="45"/>
        <v>8.0480960639999992</v>
      </c>
      <c r="H234" s="36">
        <f t="shared" si="46"/>
        <v>16.128384512255998</v>
      </c>
      <c r="I234" s="36">
        <f t="shared" si="47"/>
        <v>3.4629119766759684E-4</v>
      </c>
      <c r="J234" s="36">
        <f t="shared" si="48"/>
        <v>6.9396756012586407E-4</v>
      </c>
      <c r="K234" s="36">
        <f t="shared" ca="1" si="49"/>
        <v>4.200362009652004E-3</v>
      </c>
      <c r="L234" s="36">
        <f t="shared" ca="1" si="50"/>
        <v>1.6221255750967238E-5</v>
      </c>
      <c r="M234" s="36">
        <f t="shared" ca="1" si="51"/>
        <v>460456511.55788392</v>
      </c>
      <c r="N234" s="36">
        <f t="shared" ca="1" si="52"/>
        <v>59061506562.380196</v>
      </c>
      <c r="O234" s="36">
        <f t="shared" ca="1" si="53"/>
        <v>3057982613.0497942</v>
      </c>
      <c r="P234" s="45">
        <f t="shared" ca="1" si="54"/>
        <v>-4.0275620108158779E-3</v>
      </c>
    </row>
    <row r="235" spans="1:20" x14ac:dyDescent="0.2">
      <c r="A235" s="107">
        <v>20134</v>
      </c>
      <c r="B235" s="107">
        <v>1.0248880003928207E-2</v>
      </c>
      <c r="C235" s="45"/>
      <c r="D235" s="92">
        <f t="shared" si="42"/>
        <v>2.0133999999999999</v>
      </c>
      <c r="E235" s="92">
        <f t="shared" si="43"/>
        <v>1.0248880003928207E-2</v>
      </c>
      <c r="F235" s="36">
        <f t="shared" si="44"/>
        <v>4.0537795599999997</v>
      </c>
      <c r="G235" s="36">
        <f t="shared" si="45"/>
        <v>8.1618797661039988</v>
      </c>
      <c r="H235" s="36">
        <f t="shared" si="46"/>
        <v>16.433128721073793</v>
      </c>
      <c r="I235" s="36">
        <f t="shared" si="47"/>
        <v>2.0635094999909051E-2</v>
      </c>
      <c r="J235" s="36">
        <f t="shared" si="48"/>
        <v>4.1546700272816879E-2</v>
      </c>
      <c r="K235" s="36">
        <f t="shared" ca="1" si="49"/>
        <v>4.2906419411854338E-3</v>
      </c>
      <c r="L235" s="36">
        <f t="shared" ca="1" si="50"/>
        <v>3.550060081231675E-5</v>
      </c>
      <c r="M235" s="36">
        <f t="shared" ca="1" si="51"/>
        <v>1535273838.3043969</v>
      </c>
      <c r="N235" s="36">
        <f t="shared" ca="1" si="52"/>
        <v>65529855059.595345</v>
      </c>
      <c r="O235" s="36">
        <f t="shared" ca="1" si="53"/>
        <v>3283860025.9365573</v>
      </c>
      <c r="P235" s="45">
        <f t="shared" ca="1" si="54"/>
        <v>5.958238062742773E-3</v>
      </c>
      <c r="Q235" s="45"/>
      <c r="R235" s="45"/>
      <c r="S235" s="45"/>
      <c r="T235" s="45"/>
    </row>
    <row r="236" spans="1:20" x14ac:dyDescent="0.2">
      <c r="A236" s="106">
        <v>20160</v>
      </c>
      <c r="B236" s="106">
        <v>5.2912000028300099E-3</v>
      </c>
      <c r="D236" s="92">
        <f t="shared" si="42"/>
        <v>2.016</v>
      </c>
      <c r="E236" s="92">
        <f t="shared" si="43"/>
        <v>5.2912000028300099E-3</v>
      </c>
      <c r="F236" s="36">
        <f t="shared" si="44"/>
        <v>4.0642560000000003</v>
      </c>
      <c r="G236" s="36">
        <f t="shared" si="45"/>
        <v>8.1935400960000013</v>
      </c>
      <c r="H236" s="36">
        <f t="shared" si="46"/>
        <v>16.518176833536003</v>
      </c>
      <c r="I236" s="36">
        <f t="shared" si="47"/>
        <v>1.06670592057053E-2</v>
      </c>
      <c r="J236" s="36">
        <f t="shared" si="48"/>
        <v>2.1504791358701883E-2</v>
      </c>
      <c r="K236" s="36">
        <f t="shared" ca="1" si="49"/>
        <v>4.3156965110582009E-3</v>
      </c>
      <c r="L236" s="36">
        <f t="shared" ca="1" si="50"/>
        <v>9.5160706245899182E-7</v>
      </c>
      <c r="M236" s="36">
        <f t="shared" ca="1" si="51"/>
        <v>1941211821.1289439</v>
      </c>
      <c r="N236" s="36">
        <f t="shared" ca="1" si="52"/>
        <v>67367484483.577065</v>
      </c>
      <c r="O236" s="36">
        <f t="shared" ca="1" si="53"/>
        <v>3347349198.2358522</v>
      </c>
      <c r="P236" s="45">
        <f t="shared" ca="1" si="54"/>
        <v>9.75503491771809E-4</v>
      </c>
    </row>
    <row r="237" spans="1:20" x14ac:dyDescent="0.2">
      <c r="A237" s="107">
        <v>20164</v>
      </c>
      <c r="B237" s="107">
        <v>9.5284799972432666E-3</v>
      </c>
      <c r="C237" s="45"/>
      <c r="D237" s="92">
        <f t="shared" si="42"/>
        <v>2.0164</v>
      </c>
      <c r="E237" s="92">
        <f t="shared" si="43"/>
        <v>9.5284799972432666E-3</v>
      </c>
      <c r="F237" s="36">
        <f t="shared" si="44"/>
        <v>4.0658689599999995</v>
      </c>
      <c r="G237" s="36">
        <f t="shared" si="45"/>
        <v>8.1984181709439987</v>
      </c>
      <c r="H237" s="36">
        <f t="shared" si="46"/>
        <v>16.531290399891478</v>
      </c>
      <c r="I237" s="36">
        <f t="shared" si="47"/>
        <v>1.9213227066441324E-2</v>
      </c>
      <c r="J237" s="36">
        <f t="shared" si="48"/>
        <v>3.8741551056772287E-2</v>
      </c>
      <c r="K237" s="36">
        <f t="shared" ca="1" si="49"/>
        <v>4.319554272768646E-3</v>
      </c>
      <c r="L237" s="36">
        <f t="shared" ca="1" si="50"/>
        <v>2.713290720309345E-5</v>
      </c>
      <c r="M237" s="36">
        <f t="shared" ca="1" si="51"/>
        <v>2007796239.948302</v>
      </c>
      <c r="N237" s="36">
        <f t="shared" ca="1" si="52"/>
        <v>67652035233.207298</v>
      </c>
      <c r="O237" s="36">
        <f t="shared" ca="1" si="53"/>
        <v>3357154987.7599506</v>
      </c>
      <c r="P237" s="45">
        <f t="shared" ca="1" si="54"/>
        <v>5.2089257244746206E-3</v>
      </c>
      <c r="Q237" s="45"/>
      <c r="R237" s="45"/>
      <c r="S237" s="45"/>
      <c r="T237" s="45"/>
    </row>
    <row r="238" spans="1:20" x14ac:dyDescent="0.2">
      <c r="A238" s="106">
        <v>20172.5</v>
      </c>
      <c r="B238" s="106">
        <v>-7.8422999940812588E-3</v>
      </c>
      <c r="D238" s="92">
        <f t="shared" si="42"/>
        <v>2.0172500000000002</v>
      </c>
      <c r="E238" s="92">
        <f t="shared" si="43"/>
        <v>-7.8422999940812588E-3</v>
      </c>
      <c r="F238" s="36">
        <f t="shared" si="44"/>
        <v>4.069297562500001</v>
      </c>
      <c r="G238" s="36">
        <f t="shared" si="45"/>
        <v>8.2087905079531271</v>
      </c>
      <c r="H238" s="36">
        <f t="shared" si="46"/>
        <v>16.559182652168449</v>
      </c>
      <c r="I238" s="36">
        <f t="shared" si="47"/>
        <v>-1.5819879663060421E-2</v>
      </c>
      <c r="J238" s="36">
        <f t="shared" si="48"/>
        <v>-3.1912652250308635E-2</v>
      </c>
      <c r="K238" s="36">
        <f t="shared" ca="1" si="49"/>
        <v>4.3277548608037274E-3</v>
      </c>
      <c r="L238" s="36">
        <f t="shared" ca="1" si="50"/>
        <v>1.4811023517090959E-4</v>
      </c>
      <c r="M238" s="36">
        <f t="shared" ca="1" si="51"/>
        <v>2152934339.759336</v>
      </c>
      <c r="N238" s="36">
        <f t="shared" ca="1" si="52"/>
        <v>68258325959.270729</v>
      </c>
      <c r="O238" s="36">
        <f t="shared" ca="1" si="53"/>
        <v>3378025939.1575584</v>
      </c>
      <c r="P238" s="45">
        <f t="shared" ca="1" si="54"/>
        <v>-1.2170054854884985E-2</v>
      </c>
    </row>
    <row r="239" spans="1:20" x14ac:dyDescent="0.2">
      <c r="A239" s="107">
        <v>20215.5</v>
      </c>
      <c r="B239" s="107">
        <v>2.4584600032540038E-3</v>
      </c>
      <c r="C239" s="45"/>
      <c r="D239" s="92">
        <f t="shared" si="42"/>
        <v>2.02155</v>
      </c>
      <c r="E239" s="92">
        <f t="shared" si="43"/>
        <v>2.4584600032540038E-3</v>
      </c>
      <c r="F239" s="36">
        <f t="shared" si="44"/>
        <v>4.0866644024999994</v>
      </c>
      <c r="G239" s="36">
        <f t="shared" si="45"/>
        <v>8.2613964228738741</v>
      </c>
      <c r="H239" s="36">
        <f t="shared" si="46"/>
        <v>16.700825938660678</v>
      </c>
      <c r="I239" s="36">
        <f t="shared" si="47"/>
        <v>4.9698998195781309E-3</v>
      </c>
      <c r="J239" s="36">
        <f t="shared" si="48"/>
        <v>1.004690098026817E-2</v>
      </c>
      <c r="K239" s="36">
        <f t="shared" ca="1" si="49"/>
        <v>4.3692994725071915E-3</v>
      </c>
      <c r="L239" s="36">
        <f t="shared" ca="1" si="50"/>
        <v>3.651307477255804E-6</v>
      </c>
      <c r="M239" s="36">
        <f t="shared" ca="1" si="51"/>
        <v>2962776925.8677745</v>
      </c>
      <c r="N239" s="36">
        <f t="shared" ca="1" si="52"/>
        <v>71358991977.953033</v>
      </c>
      <c r="O239" s="36">
        <f t="shared" ca="1" si="53"/>
        <v>3484303840.3215055</v>
      </c>
      <c r="P239" s="45">
        <f t="shared" ca="1" si="54"/>
        <v>-1.9108394692531876E-3</v>
      </c>
      <c r="Q239" s="45"/>
      <c r="R239" s="45"/>
      <c r="S239" s="45"/>
      <c r="T239" s="45"/>
    </row>
    <row r="240" spans="1:20" x14ac:dyDescent="0.2">
      <c r="A240" s="106">
        <v>20224</v>
      </c>
      <c r="B240" s="106">
        <v>1.0876799933612347E-3</v>
      </c>
      <c r="D240" s="92">
        <f t="shared" si="42"/>
        <v>2.0224000000000002</v>
      </c>
      <c r="E240" s="92">
        <f t="shared" si="43"/>
        <v>1.0876799933612347E-3</v>
      </c>
      <c r="F240" s="36">
        <f t="shared" si="44"/>
        <v>4.0901017600000005</v>
      </c>
      <c r="G240" s="36">
        <f t="shared" si="45"/>
        <v>8.2718217994240018</v>
      </c>
      <c r="H240" s="36">
        <f t="shared" si="46"/>
        <v>16.728932407155103</v>
      </c>
      <c r="I240" s="36">
        <f t="shared" si="47"/>
        <v>2.1997240185737611E-3</v>
      </c>
      <c r="J240" s="36">
        <f t="shared" si="48"/>
        <v>4.4487218551635746E-3</v>
      </c>
      <c r="K240" s="36">
        <f t="shared" ca="1" si="49"/>
        <v>4.3775234984013934E-3</v>
      </c>
      <c r="L240" s="36">
        <f t="shared" ca="1" si="50"/>
        <v>1.0823070287654917E-5</v>
      </c>
      <c r="M240" s="36">
        <f t="shared" ca="1" si="51"/>
        <v>3137727837.1656585</v>
      </c>
      <c r="N240" s="36">
        <f t="shared" ca="1" si="52"/>
        <v>71978498083.91626</v>
      </c>
      <c r="O240" s="36">
        <f t="shared" ca="1" si="53"/>
        <v>3505448479.9920559</v>
      </c>
      <c r="P240" s="45">
        <f t="shared" ca="1" si="54"/>
        <v>-3.2898435050401588E-3</v>
      </c>
    </row>
    <row r="241" spans="1:20" x14ac:dyDescent="0.2">
      <c r="A241" s="107">
        <v>20335.5</v>
      </c>
      <c r="B241" s="107">
        <v>3.5768599991570227E-3</v>
      </c>
      <c r="C241" s="45"/>
      <c r="D241" s="92">
        <f t="shared" si="42"/>
        <v>2.03355</v>
      </c>
      <c r="E241" s="92">
        <f t="shared" si="43"/>
        <v>3.5768599991570227E-3</v>
      </c>
      <c r="F241" s="36">
        <f t="shared" si="44"/>
        <v>4.1353256025</v>
      </c>
      <c r="G241" s="36">
        <f t="shared" si="45"/>
        <v>8.4093913789638748</v>
      </c>
      <c r="H241" s="36">
        <f t="shared" si="46"/>
        <v>17.100917838691988</v>
      </c>
      <c r="I241" s="36">
        <f t="shared" si="47"/>
        <v>7.2737236512857633E-3</v>
      </c>
      <c r="J241" s="36">
        <f t="shared" si="48"/>
        <v>1.4791480731072164E-2</v>
      </c>
      <c r="K241" s="36">
        <f t="shared" ca="1" si="49"/>
        <v>4.4857615611506862E-3</v>
      </c>
      <c r="L241" s="36">
        <f t="shared" ca="1" si="50"/>
        <v>8.2610204939452141E-7</v>
      </c>
      <c r="M241" s="36">
        <f t="shared" ca="1" si="51"/>
        <v>5880323307.5484371</v>
      </c>
      <c r="N241" s="36">
        <f t="shared" ca="1" si="52"/>
        <v>80302237028.526749</v>
      </c>
      <c r="O241" s="36">
        <f t="shared" ca="1" si="53"/>
        <v>3786876323.3512673</v>
      </c>
      <c r="P241" s="45">
        <f t="shared" ca="1" si="54"/>
        <v>-9.0890156199366356E-4</v>
      </c>
      <c r="Q241" s="45"/>
      <c r="R241" s="45"/>
      <c r="S241" s="45"/>
      <c r="T241" s="45"/>
    </row>
    <row r="242" spans="1:20" x14ac:dyDescent="0.2">
      <c r="A242" s="106">
        <v>20343.5</v>
      </c>
      <c r="B242" s="106">
        <v>4.0514200009056367E-3</v>
      </c>
      <c r="D242" s="92">
        <f t="shared" si="42"/>
        <v>2.0343499999999999</v>
      </c>
      <c r="E242" s="92">
        <f t="shared" si="43"/>
        <v>4.0514200009056367E-3</v>
      </c>
      <c r="F242" s="36">
        <f t="shared" si="44"/>
        <v>4.1385799225</v>
      </c>
      <c r="G242" s="36">
        <f t="shared" si="45"/>
        <v>8.4193200653378746</v>
      </c>
      <c r="H242" s="36">
        <f t="shared" si="46"/>
        <v>17.127843774920105</v>
      </c>
      <c r="I242" s="36">
        <f t="shared" si="47"/>
        <v>8.2420062788423811E-3</v>
      </c>
      <c r="J242" s="36">
        <f t="shared" si="48"/>
        <v>1.6767125473362995E-2</v>
      </c>
      <c r="K242" s="36">
        <f t="shared" ca="1" si="49"/>
        <v>4.4935531137205338E-3</v>
      </c>
      <c r="L242" s="36">
        <f t="shared" ca="1" si="50"/>
        <v>1.9548168944739053E-7</v>
      </c>
      <c r="M242" s="36">
        <f t="shared" ca="1" si="51"/>
        <v>6108710140.3054171</v>
      </c>
      <c r="N242" s="36">
        <f t="shared" ca="1" si="52"/>
        <v>80913330186.952484</v>
      </c>
      <c r="O242" s="36">
        <f t="shared" ca="1" si="53"/>
        <v>3807352750.0354285</v>
      </c>
      <c r="P242" s="45">
        <f t="shared" ca="1" si="54"/>
        <v>-4.4213311281489712E-4</v>
      </c>
    </row>
    <row r="243" spans="1:20" x14ac:dyDescent="0.2">
      <c r="A243" s="107">
        <v>20446.5</v>
      </c>
      <c r="B243" s="107">
        <v>6.911379998200573E-3</v>
      </c>
      <c r="C243" s="45"/>
      <c r="D243" s="92">
        <f t="shared" si="42"/>
        <v>2.0446499999999999</v>
      </c>
      <c r="E243" s="92">
        <f t="shared" si="43"/>
        <v>6.911379998200573E-3</v>
      </c>
      <c r="F243" s="36">
        <f t="shared" si="44"/>
        <v>4.1805936224999991</v>
      </c>
      <c r="G243" s="36">
        <f t="shared" si="45"/>
        <v>8.5478507502446224</v>
      </c>
      <c r="H243" s="36">
        <f t="shared" si="46"/>
        <v>17.477363036487667</v>
      </c>
      <c r="I243" s="36">
        <f t="shared" si="47"/>
        <v>1.41313531133208E-2</v>
      </c>
      <c r="J243" s="36">
        <f t="shared" si="48"/>
        <v>2.8893671143151372E-2</v>
      </c>
      <c r="K243" s="36">
        <f t="shared" ca="1" si="49"/>
        <v>4.5941754239234977E-3</v>
      </c>
      <c r="L243" s="36">
        <f t="shared" ca="1" si="50"/>
        <v>5.3694370390506017E-6</v>
      </c>
      <c r="M243" s="36">
        <f t="shared" ca="1" si="51"/>
        <v>9419430059.462204</v>
      </c>
      <c r="N243" s="36">
        <f t="shared" ca="1" si="52"/>
        <v>88942507670.227478</v>
      </c>
      <c r="O243" s="36">
        <f t="shared" ca="1" si="53"/>
        <v>4074267132.732049</v>
      </c>
      <c r="P243" s="45">
        <f t="shared" ca="1" si="54"/>
        <v>2.3172045742770753E-3</v>
      </c>
      <c r="Q243" s="45"/>
      <c r="R243" s="45"/>
      <c r="S243" s="45"/>
      <c r="T243" s="45"/>
    </row>
    <row r="244" spans="1:20" x14ac:dyDescent="0.2">
      <c r="A244" s="106">
        <v>20450.5</v>
      </c>
      <c r="B244" s="106">
        <v>2.1486600016942248E-3</v>
      </c>
      <c r="D244" s="92">
        <f t="shared" si="42"/>
        <v>2.0450499999999998</v>
      </c>
      <c r="E244" s="92">
        <f t="shared" si="43"/>
        <v>2.1486600016942248E-3</v>
      </c>
      <c r="F244" s="36">
        <f t="shared" si="44"/>
        <v>4.1822295024999994</v>
      </c>
      <c r="G244" s="36">
        <f t="shared" si="45"/>
        <v>8.5528684440876237</v>
      </c>
      <c r="H244" s="36">
        <f t="shared" si="46"/>
        <v>17.491043611581393</v>
      </c>
      <c r="I244" s="36">
        <f t="shared" si="47"/>
        <v>4.3941171364647738E-3</v>
      </c>
      <c r="J244" s="36">
        <f t="shared" si="48"/>
        <v>8.9861892499272858E-3</v>
      </c>
      <c r="K244" s="36">
        <f t="shared" ca="1" si="49"/>
        <v>4.5980945443696488E-3</v>
      </c>
      <c r="L244" s="36">
        <f t="shared" ca="1" si="50"/>
        <v>5.9997295788515636E-6</v>
      </c>
      <c r="M244" s="36">
        <f t="shared" ca="1" si="51"/>
        <v>9561712127.8533916</v>
      </c>
      <c r="N244" s="36">
        <f t="shared" ca="1" si="52"/>
        <v>89260272762.926834</v>
      </c>
      <c r="O244" s="36">
        <f t="shared" ca="1" si="53"/>
        <v>4084753244.0165424</v>
      </c>
      <c r="P244" s="45">
        <f t="shared" ca="1" si="54"/>
        <v>-2.449434542675424E-3</v>
      </c>
    </row>
    <row r="245" spans="1:20" x14ac:dyDescent="0.2">
      <c r="A245" s="107">
        <v>20651</v>
      </c>
      <c r="B245" s="107">
        <v>1.1673199987853877E-3</v>
      </c>
      <c r="C245" s="45"/>
      <c r="D245" s="92">
        <f t="shared" si="42"/>
        <v>2.0651000000000002</v>
      </c>
      <c r="E245" s="92">
        <f t="shared" si="43"/>
        <v>1.1673199987853877E-3</v>
      </c>
      <c r="F245" s="36">
        <f t="shared" si="44"/>
        <v>4.2646380100000005</v>
      </c>
      <c r="G245" s="36">
        <f t="shared" si="45"/>
        <v>8.8069039544510019</v>
      </c>
      <c r="H245" s="36">
        <f t="shared" si="46"/>
        <v>18.187137356336766</v>
      </c>
      <c r="I245" s="36">
        <f t="shared" si="47"/>
        <v>2.4106325294917042E-3</v>
      </c>
      <c r="J245" s="36">
        <f t="shared" si="48"/>
        <v>4.9781972366533186E-3</v>
      </c>
      <c r="K245" s="36">
        <f t="shared" ca="1" si="49"/>
        <v>4.7956381208782949E-3</v>
      </c>
      <c r="L245" s="36">
        <f t="shared" ca="1" si="50"/>
        <v>1.3164692395107799E-5</v>
      </c>
      <c r="M245" s="36">
        <f t="shared" ca="1" si="51"/>
        <v>17968986683.337891</v>
      </c>
      <c r="N245" s="36">
        <f t="shared" ca="1" si="52"/>
        <v>105736129837.31915</v>
      </c>
      <c r="O245" s="36">
        <f t="shared" ca="1" si="53"/>
        <v>4621330060.8354111</v>
      </c>
      <c r="P245" s="45">
        <f t="shared" ca="1" si="54"/>
        <v>-3.6283181220929071E-3</v>
      </c>
      <c r="Q245" s="45"/>
      <c r="R245" s="45"/>
      <c r="S245" s="45"/>
      <c r="T245" s="45"/>
    </row>
    <row r="246" spans="1:20" x14ac:dyDescent="0.2">
      <c r="A246" s="106">
        <v>20921</v>
      </c>
      <c r="B246" s="106">
        <v>5.683719995431602E-3</v>
      </c>
      <c r="D246" s="92">
        <f t="shared" si="42"/>
        <v>2.0920999999999998</v>
      </c>
      <c r="E246" s="92">
        <f t="shared" si="43"/>
        <v>5.683719995431602E-3</v>
      </c>
      <c r="F246" s="36">
        <f t="shared" si="44"/>
        <v>4.3768824099999994</v>
      </c>
      <c r="G246" s="36">
        <f t="shared" si="45"/>
        <v>9.156875689960998</v>
      </c>
      <c r="H246" s="36">
        <f t="shared" si="46"/>
        <v>19.157099630967402</v>
      </c>
      <c r="I246" s="36">
        <f t="shared" si="47"/>
        <v>1.1890910602442453E-2</v>
      </c>
      <c r="J246" s="36">
        <f t="shared" si="48"/>
        <v>2.4876974071369854E-2</v>
      </c>
      <c r="K246" s="36">
        <f t="shared" ca="1" si="49"/>
        <v>5.0650577342318173E-3</v>
      </c>
      <c r="L246" s="36">
        <f t="shared" ca="1" si="50"/>
        <v>3.8274299343283072E-7</v>
      </c>
      <c r="M246" s="36">
        <f t="shared" ca="1" si="51"/>
        <v>33062355340.665455</v>
      </c>
      <c r="N246" s="36">
        <f t="shared" ca="1" si="52"/>
        <v>129515224094.00237</v>
      </c>
      <c r="O246" s="36">
        <f t="shared" ca="1" si="53"/>
        <v>5375114215.6716824</v>
      </c>
      <c r="P246" s="45">
        <f t="shared" ca="1" si="54"/>
        <v>6.1866226119978475E-4</v>
      </c>
    </row>
    <row r="247" spans="1:20" x14ac:dyDescent="0.2">
      <c r="A247" s="107">
        <v>20938</v>
      </c>
      <c r="B247" s="107">
        <v>9.9421599952620454E-3</v>
      </c>
      <c r="C247" s="45"/>
      <c r="D247" s="92">
        <f t="shared" si="42"/>
        <v>2.0937999999999999</v>
      </c>
      <c r="E247" s="92">
        <f t="shared" si="43"/>
        <v>9.9421599952620454E-3</v>
      </c>
      <c r="F247" s="36">
        <f t="shared" si="44"/>
        <v>4.3839984399999992</v>
      </c>
      <c r="G247" s="36">
        <f t="shared" si="45"/>
        <v>9.1792159336719976</v>
      </c>
      <c r="H247" s="36">
        <f t="shared" si="46"/>
        <v>19.219442321922426</v>
      </c>
      <c r="I247" s="36">
        <f t="shared" si="47"/>
        <v>2.0816894598079668E-2</v>
      </c>
      <c r="J247" s="36">
        <f t="shared" si="48"/>
        <v>4.3586413909459207E-2</v>
      </c>
      <c r="K247" s="36">
        <f t="shared" ca="1" si="49"/>
        <v>5.0821518062342946E-3</v>
      </c>
      <c r="L247" s="36">
        <f t="shared" ca="1" si="50"/>
        <v>2.3619679597416799E-5</v>
      </c>
      <c r="M247" s="36">
        <f t="shared" ca="1" si="51"/>
        <v>34150536314.083153</v>
      </c>
      <c r="N247" s="36">
        <f t="shared" ca="1" si="52"/>
        <v>131069472211.99683</v>
      </c>
      <c r="O247" s="36">
        <f t="shared" ca="1" si="53"/>
        <v>5423666571.9790125</v>
      </c>
      <c r="P247" s="45">
        <f t="shared" ca="1" si="54"/>
        <v>4.8600081890277508E-3</v>
      </c>
      <c r="Q247" s="45"/>
      <c r="R247" s="45"/>
      <c r="S247" s="45"/>
      <c r="T247" s="45"/>
    </row>
    <row r="248" spans="1:20" x14ac:dyDescent="0.2">
      <c r="A248" s="106">
        <v>20942.5</v>
      </c>
      <c r="B248" s="106">
        <v>1.3341000012587756E-3</v>
      </c>
      <c r="D248" s="92">
        <f t="shared" si="42"/>
        <v>2.0942500000000002</v>
      </c>
      <c r="E248" s="92">
        <f t="shared" si="43"/>
        <v>1.3341000012587756E-3</v>
      </c>
      <c r="F248" s="36">
        <f t="shared" si="44"/>
        <v>4.3858830625000005</v>
      </c>
      <c r="G248" s="36">
        <f t="shared" si="45"/>
        <v>9.1851356036406262</v>
      </c>
      <c r="H248" s="36">
        <f t="shared" si="46"/>
        <v>19.235970237924384</v>
      </c>
      <c r="I248" s="36">
        <f t="shared" si="47"/>
        <v>2.7939389276361911E-3</v>
      </c>
      <c r="J248" s="36">
        <f t="shared" si="48"/>
        <v>5.8512065992020936E-3</v>
      </c>
      <c r="K248" s="36">
        <f t="shared" ca="1" si="49"/>
        <v>5.0866792977242378E-3</v>
      </c>
      <c r="L248" s="36">
        <f t="shared" ca="1" si="50"/>
        <v>1.4081851376261223E-5</v>
      </c>
      <c r="M248" s="36">
        <f t="shared" ca="1" si="51"/>
        <v>34441235794.149391</v>
      </c>
      <c r="N248" s="36">
        <f t="shared" ca="1" si="52"/>
        <v>131481974006.41829</v>
      </c>
      <c r="O248" s="36">
        <f t="shared" ca="1" si="53"/>
        <v>5436539068.5187063</v>
      </c>
      <c r="P248" s="45">
        <f t="shared" ca="1" si="54"/>
        <v>-3.7525792964654622E-3</v>
      </c>
    </row>
    <row r="249" spans="1:20" x14ac:dyDescent="0.2">
      <c r="A249" s="107">
        <v>20972.5</v>
      </c>
      <c r="B249" s="107">
        <v>-5.386299999372568E-3</v>
      </c>
      <c r="C249" s="45"/>
      <c r="D249" s="92">
        <f t="shared" si="42"/>
        <v>2.0972499999999998</v>
      </c>
      <c r="E249" s="92">
        <f t="shared" si="43"/>
        <v>-5.386299999372568E-3</v>
      </c>
      <c r="F249" s="36">
        <f t="shared" si="44"/>
        <v>4.3984575624999991</v>
      </c>
      <c r="G249" s="36">
        <f t="shared" si="45"/>
        <v>9.2246651229531231</v>
      </c>
      <c r="H249" s="36">
        <f t="shared" si="46"/>
        <v>19.346428929113433</v>
      </c>
      <c r="I249" s="36">
        <f t="shared" si="47"/>
        <v>-1.1296417673684117E-2</v>
      </c>
      <c r="J249" s="36">
        <f t="shared" si="48"/>
        <v>-2.3691411966134012E-2</v>
      </c>
      <c r="K249" s="36">
        <f t="shared" ca="1" si="49"/>
        <v>5.116890282129893E-3</v>
      </c>
      <c r="L249" s="36">
        <f t="shared" ca="1" si="50"/>
        <v>1.1031700608944775E-4</v>
      </c>
      <c r="M249" s="36">
        <f t="shared" ca="1" si="51"/>
        <v>36407443974.036789</v>
      </c>
      <c r="N249" s="36">
        <f t="shared" ca="1" si="52"/>
        <v>134243483394.79951</v>
      </c>
      <c r="O249" s="36">
        <f t="shared" ca="1" si="53"/>
        <v>5522571628.8834829</v>
      </c>
      <c r="P249" s="45">
        <f t="shared" ca="1" si="54"/>
        <v>-1.0503190281502461E-2</v>
      </c>
      <c r="Q249" s="45"/>
      <c r="R249" s="45"/>
      <c r="S249" s="45"/>
      <c r="T249" s="45"/>
    </row>
    <row r="250" spans="1:20" x14ac:dyDescent="0.2">
      <c r="A250" s="106">
        <v>21508</v>
      </c>
      <c r="B250" s="106">
        <v>6.2545600012526847E-3</v>
      </c>
      <c r="D250" s="92">
        <f t="shared" si="42"/>
        <v>2.1507999999999998</v>
      </c>
      <c r="E250" s="92">
        <f t="shared" si="43"/>
        <v>6.2545600012526847E-3</v>
      </c>
      <c r="F250" s="36">
        <f t="shared" si="44"/>
        <v>4.6259406399999996</v>
      </c>
      <c r="G250" s="36">
        <f t="shared" si="45"/>
        <v>9.9494731285119986</v>
      </c>
      <c r="H250" s="36">
        <f t="shared" si="46"/>
        <v>21.399326804803607</v>
      </c>
      <c r="I250" s="36">
        <f t="shared" si="47"/>
        <v>1.3452307650694273E-2</v>
      </c>
      <c r="J250" s="36">
        <f t="shared" si="48"/>
        <v>2.893322329511324E-2</v>
      </c>
      <c r="K250" s="36">
        <f t="shared" ca="1" si="49"/>
        <v>5.6642632361790565E-3</v>
      </c>
      <c r="L250" s="36">
        <f t="shared" ca="1" si="50"/>
        <v>3.4845027085639028E-7</v>
      </c>
      <c r="M250" s="36">
        <f t="shared" ca="1" si="51"/>
        <v>79266675399.533722</v>
      </c>
      <c r="N250" s="36">
        <f t="shared" ca="1" si="52"/>
        <v>186613379223.20837</v>
      </c>
      <c r="O250" s="36">
        <f t="shared" ca="1" si="53"/>
        <v>7113980146.8380461</v>
      </c>
      <c r="P250" s="45">
        <f t="shared" ca="1" si="54"/>
        <v>5.9029676507362829E-4</v>
      </c>
    </row>
    <row r="251" spans="1:20" x14ac:dyDescent="0.2">
      <c r="A251" s="107">
        <v>21606</v>
      </c>
      <c r="B251" s="107">
        <v>8.5679199983133003E-3</v>
      </c>
      <c r="C251" s="45"/>
      <c r="D251" s="92">
        <f t="shared" si="42"/>
        <v>2.1606000000000001</v>
      </c>
      <c r="E251" s="92">
        <f t="shared" si="43"/>
        <v>8.5679199983133003E-3</v>
      </c>
      <c r="F251" s="36">
        <f t="shared" si="44"/>
        <v>4.6681923599999999</v>
      </c>
      <c r="G251" s="36">
        <f t="shared" si="45"/>
        <v>10.086096413016</v>
      </c>
      <c r="H251" s="36">
        <f t="shared" si="46"/>
        <v>21.79201990996237</v>
      </c>
      <c r="I251" s="36">
        <f t="shared" si="47"/>
        <v>1.8511847948355718E-2</v>
      </c>
      <c r="J251" s="36">
        <f t="shared" si="48"/>
        <v>3.999669867721737E-2</v>
      </c>
      <c r="K251" s="36">
        <f t="shared" ca="1" si="49"/>
        <v>5.7660980776296855E-3</v>
      </c>
      <c r="L251" s="36">
        <f t="shared" ca="1" si="50"/>
        <v>7.8502060752232202E-6</v>
      </c>
      <c r="M251" s="36">
        <f t="shared" ca="1" si="51"/>
        <v>88586094026.709717</v>
      </c>
      <c r="N251" s="36">
        <f t="shared" ca="1" si="52"/>
        <v>196760959228.90012</v>
      </c>
      <c r="O251" s="36">
        <f t="shared" ca="1" si="53"/>
        <v>7414901233.9304342</v>
      </c>
      <c r="P251" s="45">
        <f t="shared" ca="1" si="54"/>
        <v>2.8018219206836148E-3</v>
      </c>
      <c r="Q251" s="45"/>
      <c r="R251" s="45"/>
      <c r="S251" s="45"/>
      <c r="T251" s="45"/>
    </row>
    <row r="252" spans="1:20" x14ac:dyDescent="0.2">
      <c r="A252" s="106">
        <v>21785.5</v>
      </c>
      <c r="B252" s="106">
        <v>6.0908599989488721E-3</v>
      </c>
      <c r="D252" s="92">
        <f t="shared" si="42"/>
        <v>2.17855</v>
      </c>
      <c r="E252" s="92">
        <f t="shared" si="43"/>
        <v>6.0908599989488721E-3</v>
      </c>
      <c r="F252" s="36">
        <f t="shared" si="44"/>
        <v>4.7460801024999997</v>
      </c>
      <c r="G252" s="36">
        <f t="shared" si="45"/>
        <v>10.339572807301375</v>
      </c>
      <c r="H252" s="36">
        <f t="shared" si="46"/>
        <v>22.525276339346409</v>
      </c>
      <c r="I252" s="36">
        <f t="shared" si="47"/>
        <v>1.3269243050710065E-2</v>
      </c>
      <c r="J252" s="36">
        <f t="shared" si="48"/>
        <v>2.8907709448124413E-2</v>
      </c>
      <c r="K252" s="36">
        <f t="shared" ca="1" si="49"/>
        <v>5.9539555868111729E-3</v>
      </c>
      <c r="L252" s="36">
        <f t="shared" ca="1" si="50"/>
        <v>1.8742818062768989E-8</v>
      </c>
      <c r="M252" s="36">
        <f t="shared" ca="1" si="51"/>
        <v>106728809085.68028</v>
      </c>
      <c r="N252" s="36">
        <f t="shared" ca="1" si="52"/>
        <v>215735141203.9581</v>
      </c>
      <c r="O252" s="36">
        <f t="shared" ca="1" si="53"/>
        <v>7972178269.2443848</v>
      </c>
      <c r="P252" s="45">
        <f t="shared" ca="1" si="54"/>
        <v>1.3690441213769916E-4</v>
      </c>
    </row>
    <row r="253" spans="1:20" x14ac:dyDescent="0.2">
      <c r="A253" s="107">
        <v>22174.5</v>
      </c>
      <c r="B253" s="107">
        <v>9.4163399990065955E-3</v>
      </c>
      <c r="C253" s="45"/>
      <c r="D253" s="92">
        <f t="shared" si="42"/>
        <v>2.2174499999999999</v>
      </c>
      <c r="E253" s="92">
        <f t="shared" si="43"/>
        <v>9.4163399990065955E-3</v>
      </c>
      <c r="F253" s="36">
        <f t="shared" si="44"/>
        <v>4.9170845024999998</v>
      </c>
      <c r="G253" s="36">
        <f t="shared" si="45"/>
        <v>10.903389030068624</v>
      </c>
      <c r="H253" s="36">
        <f t="shared" si="46"/>
        <v>24.177720004725671</v>
      </c>
      <c r="I253" s="36">
        <f t="shared" si="47"/>
        <v>2.0880263130797175E-2</v>
      </c>
      <c r="J253" s="36">
        <f t="shared" si="48"/>
        <v>4.6300939479386197E-2</v>
      </c>
      <c r="K253" s="36">
        <f t="shared" ca="1" si="49"/>
        <v>6.3669876780805094E-3</v>
      </c>
      <c r="L253" s="36">
        <f t="shared" ca="1" si="50"/>
        <v>9.298549577137308E-6</v>
      </c>
      <c r="M253" s="36">
        <f t="shared" ca="1" si="51"/>
        <v>150417512695.20471</v>
      </c>
      <c r="N253" s="36">
        <f t="shared" ca="1" si="52"/>
        <v>258347993711.55493</v>
      </c>
      <c r="O253" s="36">
        <f t="shared" ca="1" si="53"/>
        <v>9201106154.7104568</v>
      </c>
      <c r="P253" s="45">
        <f t="shared" ca="1" si="54"/>
        <v>3.049352320926086E-3</v>
      </c>
      <c r="Q253" s="45"/>
      <c r="R253" s="45"/>
      <c r="S253" s="45"/>
      <c r="T253" s="45"/>
    </row>
    <row r="254" spans="1:20" x14ac:dyDescent="0.2">
      <c r="A254" s="106">
        <v>22179</v>
      </c>
      <c r="B254" s="106">
        <v>2.8082800054107793E-3</v>
      </c>
      <c r="D254" s="92">
        <f t="shared" si="42"/>
        <v>2.2179000000000002</v>
      </c>
      <c r="E254" s="92">
        <f t="shared" si="43"/>
        <v>2.8082800054107793E-3</v>
      </c>
      <c r="F254" s="36">
        <f t="shared" si="44"/>
        <v>4.9190804100000012</v>
      </c>
      <c r="G254" s="36">
        <f t="shared" si="45"/>
        <v>10.910028441339003</v>
      </c>
      <c r="H254" s="36">
        <f t="shared" si="46"/>
        <v>24.197352080045778</v>
      </c>
      <c r="I254" s="36">
        <f t="shared" si="47"/>
        <v>6.2284842240005675E-3</v>
      </c>
      <c r="J254" s="36">
        <f t="shared" si="48"/>
        <v>1.381415516041086E-2</v>
      </c>
      <c r="K254" s="36">
        <f t="shared" ca="1" si="49"/>
        <v>6.3718130887197976E-3</v>
      </c>
      <c r="L254" s="36">
        <f t="shared" ca="1" si="50"/>
        <v>1.269876803583788E-5</v>
      </c>
      <c r="M254" s="36">
        <f t="shared" ca="1" si="51"/>
        <v>150955253147.19705</v>
      </c>
      <c r="N254" s="36">
        <f t="shared" ca="1" si="52"/>
        <v>258851367604.38168</v>
      </c>
      <c r="O254" s="36">
        <f t="shared" ca="1" si="53"/>
        <v>9215453200.4208336</v>
      </c>
      <c r="P254" s="45">
        <f t="shared" ca="1" si="54"/>
        <v>-3.5635330833090183E-3</v>
      </c>
    </row>
    <row r="255" spans="1:20" x14ac:dyDescent="0.2">
      <c r="A255" s="107">
        <v>22341.5</v>
      </c>
      <c r="B255" s="107">
        <v>8.0727800013846718E-3</v>
      </c>
      <c r="C255" s="45"/>
      <c r="D255" s="92">
        <f t="shared" si="42"/>
        <v>2.2341500000000001</v>
      </c>
      <c r="E255" s="92">
        <f t="shared" si="43"/>
        <v>8.0727800013846718E-3</v>
      </c>
      <c r="F255" s="36">
        <f t="shared" si="44"/>
        <v>4.9914262225000003</v>
      </c>
      <c r="G255" s="36">
        <f t="shared" si="45"/>
        <v>11.151594894998377</v>
      </c>
      <c r="H255" s="36">
        <f t="shared" si="46"/>
        <v>24.914335734660622</v>
      </c>
      <c r="I255" s="36">
        <f t="shared" si="47"/>
        <v>1.8035801440093566E-2</v>
      </c>
      <c r="J255" s="36">
        <f t="shared" si="48"/>
        <v>4.0294685787385043E-2</v>
      </c>
      <c r="K255" s="36">
        <f t="shared" ca="1" si="49"/>
        <v>6.5467905217920456E-3</v>
      </c>
      <c r="L255" s="36">
        <f t="shared" ca="1" si="50"/>
        <v>2.3286438918273743E-6</v>
      </c>
      <c r="M255" s="36">
        <f t="shared" ca="1" si="51"/>
        <v>170830617952.93259</v>
      </c>
      <c r="N255" s="36">
        <f t="shared" ca="1" si="52"/>
        <v>277166180299.77368</v>
      </c>
      <c r="O255" s="36">
        <f t="shared" ca="1" si="53"/>
        <v>9734971914.5593586</v>
      </c>
      <c r="P255" s="45">
        <f t="shared" ca="1" si="54"/>
        <v>1.5259894795926262E-3</v>
      </c>
      <c r="Q255" s="45"/>
      <c r="R255" s="45"/>
      <c r="S255" s="45"/>
      <c r="T255" s="45"/>
    </row>
    <row r="256" spans="1:20" x14ac:dyDescent="0.2">
      <c r="A256" s="106">
        <v>22342</v>
      </c>
      <c r="B256" s="106">
        <v>9.2274400012684055E-3</v>
      </c>
      <c r="D256" s="92">
        <f t="shared" si="42"/>
        <v>2.2342</v>
      </c>
      <c r="E256" s="92">
        <f t="shared" si="43"/>
        <v>9.2274400012684055E-3</v>
      </c>
      <c r="F256" s="36">
        <f t="shared" si="44"/>
        <v>4.9916496399999994</v>
      </c>
      <c r="G256" s="36">
        <f t="shared" si="45"/>
        <v>11.152343625687999</v>
      </c>
      <c r="H256" s="36">
        <f t="shared" si="46"/>
        <v>24.916566128512123</v>
      </c>
      <c r="I256" s="36">
        <f t="shared" si="47"/>
        <v>2.061594645083387E-2</v>
      </c>
      <c r="J256" s="36">
        <f t="shared" si="48"/>
        <v>4.6060147560453034E-2</v>
      </c>
      <c r="K256" s="36">
        <f t="shared" ca="1" si="49"/>
        <v>6.5473310957162145E-3</v>
      </c>
      <c r="L256" s="36">
        <f t="shared" ca="1" si="50"/>
        <v>7.1829837456201631E-6</v>
      </c>
      <c r="M256" s="36">
        <f t="shared" ca="1" si="51"/>
        <v>170893110756.28754</v>
      </c>
      <c r="N256" s="36">
        <f t="shared" ca="1" si="52"/>
        <v>277222926426.40582</v>
      </c>
      <c r="O256" s="36">
        <f t="shared" ca="1" si="53"/>
        <v>9736574223.8872051</v>
      </c>
      <c r="P256" s="45">
        <f t="shared" ca="1" si="54"/>
        <v>2.680108905552191E-3</v>
      </c>
    </row>
    <row r="257" spans="1:20" x14ac:dyDescent="0.2">
      <c r="A257" s="107">
        <v>22342</v>
      </c>
      <c r="B257" s="107">
        <v>1.722744000289822E-2</v>
      </c>
      <c r="C257" s="45"/>
      <c r="D257" s="92">
        <f t="shared" si="42"/>
        <v>2.2342</v>
      </c>
      <c r="E257" s="92">
        <f t="shared" si="43"/>
        <v>1.722744000289822E-2</v>
      </c>
      <c r="F257" s="36">
        <f t="shared" si="44"/>
        <v>4.9916496399999994</v>
      </c>
      <c r="G257" s="36">
        <f t="shared" si="45"/>
        <v>11.152343625687999</v>
      </c>
      <c r="H257" s="36">
        <f t="shared" si="46"/>
        <v>24.916566128512123</v>
      </c>
      <c r="I257" s="36">
        <f t="shared" si="47"/>
        <v>3.84895464544752E-2</v>
      </c>
      <c r="J257" s="36">
        <f t="shared" si="48"/>
        <v>8.5993344688588491E-2</v>
      </c>
      <c r="K257" s="36">
        <f t="shared" ca="1" si="49"/>
        <v>6.5473310957162145E-3</v>
      </c>
      <c r="L257" s="36">
        <f t="shared" ca="1" si="50"/>
        <v>1.1406472626926841E-4</v>
      </c>
      <c r="M257" s="36">
        <f t="shared" ca="1" si="51"/>
        <v>170893110756.28754</v>
      </c>
      <c r="N257" s="36">
        <f t="shared" ca="1" si="52"/>
        <v>277222926426.40582</v>
      </c>
      <c r="O257" s="36">
        <f t="shared" ca="1" si="53"/>
        <v>9736574223.8872051</v>
      </c>
      <c r="P257" s="45">
        <f t="shared" ca="1" si="54"/>
        <v>1.0680108907182006E-2</v>
      </c>
      <c r="Q257" s="45"/>
      <c r="R257" s="45"/>
      <c r="S257" s="45"/>
      <c r="T257" s="45"/>
    </row>
    <row r="258" spans="1:20" x14ac:dyDescent="0.2">
      <c r="A258" s="106">
        <v>23223.5</v>
      </c>
      <c r="B258" s="106">
        <v>4.8930199991445988E-3</v>
      </c>
      <c r="D258" s="92">
        <f t="shared" si="42"/>
        <v>2.3223500000000001</v>
      </c>
      <c r="E258" s="92">
        <f t="shared" si="43"/>
        <v>4.8930199991445988E-3</v>
      </c>
      <c r="F258" s="36">
        <f t="shared" si="44"/>
        <v>5.393309522500001</v>
      </c>
      <c r="G258" s="36">
        <f t="shared" si="45"/>
        <v>12.525152369577878</v>
      </c>
      <c r="H258" s="36">
        <f t="shared" si="46"/>
        <v>29.08778760548919</v>
      </c>
      <c r="I258" s="36">
        <f t="shared" si="47"/>
        <v>1.136330499501346E-2</v>
      </c>
      <c r="J258" s="36">
        <f t="shared" si="48"/>
        <v>2.6389571355169509E-2</v>
      </c>
      <c r="K258" s="36">
        <f t="shared" ca="1" si="49"/>
        <v>7.5211767869897694E-3</v>
      </c>
      <c r="L258" s="36">
        <f t="shared" ca="1" si="50"/>
        <v>6.9072081014966452E-6</v>
      </c>
      <c r="M258" s="36">
        <f t="shared" ca="1" si="51"/>
        <v>291835568326.42303</v>
      </c>
      <c r="N258" s="36">
        <f t="shared" ca="1" si="52"/>
        <v>379871074654.66412</v>
      </c>
      <c r="O258" s="36">
        <f t="shared" ca="1" si="53"/>
        <v>12568516875.828537</v>
      </c>
      <c r="P258" s="45">
        <f t="shared" ca="1" si="54"/>
        <v>-2.6281567878451706E-3</v>
      </c>
    </row>
    <row r="259" spans="1:20" x14ac:dyDescent="0.2">
      <c r="A259" s="107">
        <v>23266.5</v>
      </c>
      <c r="B259" s="107">
        <v>3.1937800013110973E-3</v>
      </c>
      <c r="C259" s="45"/>
      <c r="D259" s="92">
        <f t="shared" si="42"/>
        <v>2.3266499999999999</v>
      </c>
      <c r="E259" s="92">
        <f t="shared" si="43"/>
        <v>3.1937800013110973E-3</v>
      </c>
      <c r="F259" s="36">
        <f t="shared" si="44"/>
        <v>5.4133002224999993</v>
      </c>
      <c r="G259" s="36">
        <f t="shared" si="45"/>
        <v>12.594854962679623</v>
      </c>
      <c r="H259" s="36">
        <f t="shared" si="46"/>
        <v>29.30381929891854</v>
      </c>
      <c r="I259" s="36">
        <f t="shared" si="47"/>
        <v>7.4308082400504644E-3</v>
      </c>
      <c r="J259" s="36">
        <f t="shared" si="48"/>
        <v>1.7288889991713411E-2</v>
      </c>
      <c r="K259" s="36">
        <f t="shared" ca="1" si="49"/>
        <v>7.5697456889317442E-3</v>
      </c>
      <c r="L259" s="36">
        <f t="shared" ca="1" si="50"/>
        <v>1.9149075699233241E-5</v>
      </c>
      <c r="M259" s="36">
        <f t="shared" ca="1" si="51"/>
        <v>298198178243.19489</v>
      </c>
      <c r="N259" s="36">
        <f t="shared" ca="1" si="52"/>
        <v>384961510933.95959</v>
      </c>
      <c r="O259" s="36">
        <f t="shared" ca="1" si="53"/>
        <v>12705756097.328972</v>
      </c>
      <c r="P259" s="45">
        <f t="shared" ca="1" si="54"/>
        <v>-4.3759656876206469E-3</v>
      </c>
      <c r="Q259" s="45"/>
      <c r="R259" s="45"/>
      <c r="S259" s="45"/>
      <c r="T259" s="45"/>
    </row>
    <row r="260" spans="1:20" x14ac:dyDescent="0.2">
      <c r="A260" s="106">
        <v>23477</v>
      </c>
      <c r="B260" s="106">
        <v>8.4656399994855747E-3</v>
      </c>
      <c r="D260" s="92">
        <f t="shared" si="42"/>
        <v>2.3477000000000001</v>
      </c>
      <c r="E260" s="92">
        <f t="shared" si="43"/>
        <v>8.4656399994855747E-3</v>
      </c>
      <c r="F260" s="36">
        <f t="shared" si="44"/>
        <v>5.5116952900000005</v>
      </c>
      <c r="G260" s="36">
        <f t="shared" si="45"/>
        <v>12.939807032333002</v>
      </c>
      <c r="H260" s="36">
        <f t="shared" si="46"/>
        <v>30.378784969808191</v>
      </c>
      <c r="I260" s="36">
        <f t="shared" si="47"/>
        <v>1.9874783026792284E-2</v>
      </c>
      <c r="J260" s="36">
        <f t="shared" si="48"/>
        <v>4.6660028112000249E-2</v>
      </c>
      <c r="K260" s="36">
        <f t="shared" ca="1" si="49"/>
        <v>7.8089359447607561E-3</v>
      </c>
      <c r="L260" s="36">
        <f t="shared" ca="1" si="50"/>
        <v>4.3126021549201751E-7</v>
      </c>
      <c r="M260" s="36">
        <f t="shared" ca="1" si="51"/>
        <v>329827305076.15869</v>
      </c>
      <c r="N260" s="36">
        <f t="shared" ca="1" si="52"/>
        <v>409913424681.34668</v>
      </c>
      <c r="O260" s="36">
        <f t="shared" ca="1" si="53"/>
        <v>13374379076.469248</v>
      </c>
      <c r="P260" s="45">
        <f t="shared" ca="1" si="54"/>
        <v>6.5670405472481857E-4</v>
      </c>
    </row>
    <row r="261" spans="1:20" x14ac:dyDescent="0.2">
      <c r="A261" s="107">
        <v>23481.5</v>
      </c>
      <c r="B261" s="107">
        <v>7.7675799984717742E-3</v>
      </c>
      <c r="C261" s="45"/>
      <c r="D261" s="92">
        <f t="shared" si="42"/>
        <v>2.34815</v>
      </c>
      <c r="E261" s="92">
        <f t="shared" si="43"/>
        <v>7.7675799984717742E-3</v>
      </c>
      <c r="F261" s="36">
        <f t="shared" si="44"/>
        <v>5.5138084224999995</v>
      </c>
      <c r="G261" s="36">
        <f t="shared" si="45"/>
        <v>12.947249247293373</v>
      </c>
      <c r="H261" s="36">
        <f t="shared" si="46"/>
        <v>30.402083320031931</v>
      </c>
      <c r="I261" s="36">
        <f t="shared" si="47"/>
        <v>1.8239442973411495E-2</v>
      </c>
      <c r="J261" s="36">
        <f t="shared" si="48"/>
        <v>4.2828948018016205E-2</v>
      </c>
      <c r="K261" s="36">
        <f t="shared" ca="1" si="49"/>
        <v>7.8140751764206734E-3</v>
      </c>
      <c r="L261" s="36">
        <f t="shared" ca="1" si="50"/>
        <v>2.1618015724998059E-9</v>
      </c>
      <c r="M261" s="36">
        <f t="shared" ca="1" si="51"/>
        <v>330511644543.45026</v>
      </c>
      <c r="N261" s="36">
        <f t="shared" ca="1" si="52"/>
        <v>410447113009.31293</v>
      </c>
      <c r="O261" s="36">
        <f t="shared" ca="1" si="53"/>
        <v>13388606596.407717</v>
      </c>
      <c r="P261" s="45">
        <f t="shared" ca="1" si="54"/>
        <v>-4.6495177948899236E-5</v>
      </c>
      <c r="Q261" s="45"/>
      <c r="R261" s="45"/>
      <c r="S261" s="45"/>
      <c r="T261" s="45"/>
    </row>
    <row r="262" spans="1:20" x14ac:dyDescent="0.2">
      <c r="A262" s="106">
        <v>23482</v>
      </c>
      <c r="B262" s="106">
        <v>8.5322400045697577E-3</v>
      </c>
      <c r="D262" s="92">
        <f t="shared" si="42"/>
        <v>2.3481999999999998</v>
      </c>
      <c r="E262" s="92">
        <f t="shared" si="43"/>
        <v>8.5322400045697577E-3</v>
      </c>
      <c r="F262" s="36">
        <f t="shared" si="44"/>
        <v>5.5140432399999995</v>
      </c>
      <c r="G262" s="36">
        <f t="shared" si="45"/>
        <v>12.948076336167999</v>
      </c>
      <c r="H262" s="36">
        <f t="shared" si="46"/>
        <v>30.404672852589691</v>
      </c>
      <c r="I262" s="36">
        <f t="shared" si="47"/>
        <v>2.0035405978730703E-2</v>
      </c>
      <c r="J262" s="36">
        <f t="shared" si="48"/>
        <v>4.7047140319255436E-2</v>
      </c>
      <c r="K262" s="36">
        <f t="shared" ca="1" si="49"/>
        <v>7.8146462690877345E-3</v>
      </c>
      <c r="L262" s="36">
        <f t="shared" ca="1" si="50"/>
        <v>5.1494076920304398E-7</v>
      </c>
      <c r="M262" s="36">
        <f t="shared" ca="1" si="51"/>
        <v>330587702215.65051</v>
      </c>
      <c r="N262" s="36">
        <f t="shared" ca="1" si="52"/>
        <v>410506411750.4223</v>
      </c>
      <c r="O262" s="36">
        <f t="shared" ca="1" si="53"/>
        <v>13390187244.399137</v>
      </c>
      <c r="P262" s="45">
        <f t="shared" ca="1" si="54"/>
        <v>7.1759373548202325E-4</v>
      </c>
    </row>
    <row r="263" spans="1:20" x14ac:dyDescent="0.2">
      <c r="A263" s="107">
        <v>23482.5</v>
      </c>
      <c r="B263" s="107">
        <v>8.096900004602503E-3</v>
      </c>
      <c r="C263" s="45"/>
      <c r="D263" s="92">
        <f t="shared" si="42"/>
        <v>2.3482500000000002</v>
      </c>
      <c r="E263" s="92">
        <f t="shared" si="43"/>
        <v>8.096900004602503E-3</v>
      </c>
      <c r="F263" s="36">
        <f t="shared" si="44"/>
        <v>5.5142780625000007</v>
      </c>
      <c r="G263" s="36">
        <f t="shared" si="45"/>
        <v>12.948903460265628</v>
      </c>
      <c r="H263" s="36">
        <f t="shared" si="46"/>
        <v>30.407262550568763</v>
      </c>
      <c r="I263" s="36">
        <f t="shared" si="47"/>
        <v>1.9013545435807831E-2</v>
      </c>
      <c r="J263" s="36">
        <f t="shared" si="48"/>
        <v>4.464855806963574E-2</v>
      </c>
      <c r="K263" s="36">
        <f t="shared" ca="1" si="49"/>
        <v>7.8152173751402099E-3</v>
      </c>
      <c r="L263" s="36">
        <f t="shared" ca="1" si="50"/>
        <v>7.9345103740791553E-8</v>
      </c>
      <c r="M263" s="36">
        <f t="shared" ca="1" si="51"/>
        <v>330663763872.54254</v>
      </c>
      <c r="N263" s="36">
        <f t="shared" ca="1" si="52"/>
        <v>410565710495.73596</v>
      </c>
      <c r="O263" s="36">
        <f t="shared" ca="1" si="53"/>
        <v>13391767854.794199</v>
      </c>
      <c r="P263" s="45">
        <f t="shared" ca="1" si="54"/>
        <v>2.8168262946229317E-4</v>
      </c>
      <c r="Q263" s="45"/>
      <c r="R263" s="45"/>
      <c r="S263" s="45"/>
      <c r="T263" s="45"/>
    </row>
    <row r="264" spans="1:20" x14ac:dyDescent="0.2">
      <c r="A264" s="106">
        <v>23485.5</v>
      </c>
      <c r="B264" s="106">
        <v>8.3648600048036315E-3</v>
      </c>
      <c r="D264" s="92">
        <f t="shared" si="42"/>
        <v>2.3485499999999999</v>
      </c>
      <c r="E264" s="92">
        <f t="shared" si="43"/>
        <v>8.3648600048036315E-3</v>
      </c>
      <c r="F264" s="36">
        <f t="shared" si="44"/>
        <v>5.5156871024999994</v>
      </c>
      <c r="G264" s="36">
        <f t="shared" si="45"/>
        <v>12.953866944576372</v>
      </c>
      <c r="H264" s="36">
        <f t="shared" si="46"/>
        <v>30.422804212684838</v>
      </c>
      <c r="I264" s="36">
        <f t="shared" si="47"/>
        <v>1.9645291964281567E-2</v>
      </c>
      <c r="J264" s="36">
        <f t="shared" si="48"/>
        <v>4.6137950442713474E-2</v>
      </c>
      <c r="K264" s="36">
        <f t="shared" ca="1" si="49"/>
        <v>7.8186442925487244E-3</v>
      </c>
      <c r="L264" s="36">
        <f t="shared" ca="1" si="50"/>
        <v>2.9835160431413542E-7</v>
      </c>
      <c r="M264" s="36">
        <f t="shared" ca="1" si="51"/>
        <v>331120217400.34833</v>
      </c>
      <c r="N264" s="36">
        <f t="shared" ca="1" si="52"/>
        <v>410921503003.91858</v>
      </c>
      <c r="O264" s="36">
        <f t="shared" ca="1" si="53"/>
        <v>13401250726.341293</v>
      </c>
      <c r="P264" s="45">
        <f t="shared" ca="1" si="54"/>
        <v>5.4621571225490703E-4</v>
      </c>
    </row>
    <row r="265" spans="1:20" x14ac:dyDescent="0.2">
      <c r="A265" s="107">
        <v>23486</v>
      </c>
      <c r="B265" s="107">
        <v>8.499520001350902E-3</v>
      </c>
      <c r="C265" s="45"/>
      <c r="D265" s="92">
        <f t="shared" si="42"/>
        <v>2.3485999999999998</v>
      </c>
      <c r="E265" s="92">
        <f t="shared" si="43"/>
        <v>8.499520001350902E-3</v>
      </c>
      <c r="F265" s="36">
        <f t="shared" si="44"/>
        <v>5.5159219599999991</v>
      </c>
      <c r="G265" s="36">
        <f t="shared" si="45"/>
        <v>12.954694315255997</v>
      </c>
      <c r="H265" s="36">
        <f t="shared" si="46"/>
        <v>30.425395068810232</v>
      </c>
      <c r="I265" s="36">
        <f t="shared" si="47"/>
        <v>1.9961972675172728E-2</v>
      </c>
      <c r="J265" s="36">
        <f t="shared" si="48"/>
        <v>4.6882689024910662E-2</v>
      </c>
      <c r="K265" s="36">
        <f t="shared" ca="1" si="49"/>
        <v>7.819215492299093E-3</v>
      </c>
      <c r="L265" s="36">
        <f t="shared" ca="1" si="50"/>
        <v>4.6281422503622291E-7</v>
      </c>
      <c r="M265" s="36">
        <f t="shared" ca="1" si="51"/>
        <v>331196306904.04462</v>
      </c>
      <c r="N265" s="36">
        <f t="shared" ca="1" si="52"/>
        <v>410980801752.68347</v>
      </c>
      <c r="O265" s="36">
        <f t="shared" ca="1" si="53"/>
        <v>13402831072.912413</v>
      </c>
      <c r="P265" s="45">
        <f t="shared" ca="1" si="54"/>
        <v>6.8030450905180902E-4</v>
      </c>
      <c r="Q265" s="45"/>
      <c r="R265" s="45"/>
      <c r="S265" s="45"/>
      <c r="T265" s="45"/>
    </row>
    <row r="266" spans="1:20" x14ac:dyDescent="0.2">
      <c r="A266" s="106">
        <v>23659.5</v>
      </c>
      <c r="B266" s="106">
        <v>7.7565399988088757E-3</v>
      </c>
      <c r="D266" s="92">
        <f t="shared" si="42"/>
        <v>2.3659500000000002</v>
      </c>
      <c r="E266" s="92">
        <f t="shared" si="43"/>
        <v>7.7565399988088757E-3</v>
      </c>
      <c r="F266" s="36">
        <f t="shared" si="44"/>
        <v>5.597719402500001</v>
      </c>
      <c r="G266" s="36">
        <f t="shared" si="45"/>
        <v>13.243924220344878</v>
      </c>
      <c r="H266" s="36">
        <f t="shared" si="46"/>
        <v>31.334462509124968</v>
      </c>
      <c r="I266" s="36">
        <f t="shared" si="47"/>
        <v>1.8351585810181863E-2</v>
      </c>
      <c r="J266" s="36">
        <f t="shared" si="48"/>
        <v>4.3418934447599783E-2</v>
      </c>
      <c r="K266" s="36">
        <f t="shared" ca="1" si="49"/>
        <v>8.0182299901757938E-3</v>
      </c>
      <c r="L266" s="36">
        <f t="shared" ca="1" si="50"/>
        <v>6.848165158161767E-8</v>
      </c>
      <c r="M266" s="36">
        <f t="shared" ca="1" si="51"/>
        <v>357827774991.98993</v>
      </c>
      <c r="N266" s="36">
        <f t="shared" ca="1" si="52"/>
        <v>431550861640.53925</v>
      </c>
      <c r="O266" s="36">
        <f t="shared" ca="1" si="53"/>
        <v>13948770023.263367</v>
      </c>
      <c r="P266" s="45">
        <f t="shared" ca="1" si="54"/>
        <v>-2.6168999136691809E-4</v>
      </c>
    </row>
    <row r="267" spans="1:20" x14ac:dyDescent="0.2">
      <c r="A267" s="107">
        <v>23723.5</v>
      </c>
      <c r="B267" s="107">
        <v>7.5530199974309653E-3</v>
      </c>
      <c r="C267" s="45"/>
      <c r="D267" s="92">
        <f t="shared" si="42"/>
        <v>2.37235</v>
      </c>
      <c r="E267" s="92">
        <f t="shared" si="43"/>
        <v>7.5530199974309653E-3</v>
      </c>
      <c r="F267" s="36">
        <f t="shared" si="44"/>
        <v>5.6280445224999998</v>
      </c>
      <c r="G267" s="36">
        <f t="shared" si="45"/>
        <v>13.351691422952873</v>
      </c>
      <c r="H267" s="36">
        <f t="shared" si="46"/>
        <v>31.67488514724225</v>
      </c>
      <c r="I267" s="36">
        <f t="shared" si="47"/>
        <v>1.7918406990905349E-2</v>
      </c>
      <c r="J267" s="36">
        <f t="shared" si="48"/>
        <v>4.2508732824874301E-2</v>
      </c>
      <c r="K267" s="36">
        <f t="shared" ca="1" si="49"/>
        <v>8.0920485947252267E-3</v>
      </c>
      <c r="L267" s="36">
        <f t="shared" ca="1" si="50"/>
        <v>2.9055182870101895E-7</v>
      </c>
      <c r="M267" s="36">
        <f t="shared" ca="1" si="51"/>
        <v>367758663947.77081</v>
      </c>
      <c r="N267" s="36">
        <f t="shared" ca="1" si="52"/>
        <v>439130935580.8396</v>
      </c>
      <c r="O267" s="36">
        <f t="shared" ca="1" si="53"/>
        <v>14148814843.349014</v>
      </c>
      <c r="P267" s="45">
        <f t="shared" ca="1" si="54"/>
        <v>-5.3902859729426135E-4</v>
      </c>
      <c r="Q267" s="45"/>
      <c r="R267" s="45"/>
      <c r="S267" s="45"/>
      <c r="T267" s="45"/>
    </row>
    <row r="268" spans="1:20" x14ac:dyDescent="0.2">
      <c r="A268" s="106">
        <v>23959</v>
      </c>
      <c r="B268" s="106">
        <v>1.2397880003845785E-2</v>
      </c>
      <c r="D268" s="92">
        <f t="shared" si="42"/>
        <v>2.3959000000000001</v>
      </c>
      <c r="E268" s="92">
        <f t="shared" si="43"/>
        <v>1.2397880003845785E-2</v>
      </c>
      <c r="F268" s="36">
        <f t="shared" si="44"/>
        <v>5.7403368100000005</v>
      </c>
      <c r="G268" s="36">
        <f t="shared" si="45"/>
        <v>13.753272963079002</v>
      </c>
      <c r="H268" s="36">
        <f t="shared" si="46"/>
        <v>32.951466692240984</v>
      </c>
      <c r="I268" s="36">
        <f t="shared" si="47"/>
        <v>2.9704080701214119E-2</v>
      </c>
      <c r="J268" s="36">
        <f t="shared" si="48"/>
        <v>7.1168006952038912E-2</v>
      </c>
      <c r="K268" s="36">
        <f t="shared" ca="1" si="49"/>
        <v>8.3655661978227023E-3</v>
      </c>
      <c r="L268" s="36">
        <f t="shared" ca="1" si="50"/>
        <v>1.6259554630244358E-5</v>
      </c>
      <c r="M268" s="36">
        <f t="shared" ca="1" si="51"/>
        <v>404727478132.2041</v>
      </c>
      <c r="N268" s="36">
        <f t="shared" ca="1" si="52"/>
        <v>466947472585.04382</v>
      </c>
      <c r="O268" s="36">
        <f t="shared" ca="1" si="53"/>
        <v>14877711432.471367</v>
      </c>
      <c r="P268" s="45">
        <f t="shared" ca="1" si="54"/>
        <v>4.0323138060230825E-3</v>
      </c>
    </row>
    <row r="269" spans="1:20" x14ac:dyDescent="0.2">
      <c r="A269" s="107">
        <v>24657.5</v>
      </c>
      <c r="B269" s="107">
        <v>1.4457900004344992E-2</v>
      </c>
      <c r="C269" s="45"/>
      <c r="D269" s="92">
        <f t="shared" si="42"/>
        <v>2.4657499999999999</v>
      </c>
      <c r="E269" s="92">
        <f t="shared" si="43"/>
        <v>1.4457900004344992E-2</v>
      </c>
      <c r="F269" s="36">
        <f t="shared" si="44"/>
        <v>6.0799230624999998</v>
      </c>
      <c r="G269" s="36">
        <f t="shared" si="45"/>
        <v>14.991570291359373</v>
      </c>
      <c r="H269" s="36">
        <f t="shared" si="46"/>
        <v>36.965464445919373</v>
      </c>
      <c r="I269" s="36">
        <f t="shared" si="47"/>
        <v>3.564956693571366E-2</v>
      </c>
      <c r="J269" s="36">
        <f t="shared" si="48"/>
        <v>8.7902919671735955E-2</v>
      </c>
      <c r="K269" s="36">
        <f t="shared" ca="1" si="49"/>
        <v>9.1942927994715686E-3</v>
      </c>
      <c r="L269" s="36">
        <f t="shared" ca="1" si="50"/>
        <v>2.7705560807195417E-5</v>
      </c>
      <c r="M269" s="36">
        <f t="shared" ca="1" si="51"/>
        <v>516985754252.96979</v>
      </c>
      <c r="N269" s="36">
        <f t="shared" ca="1" si="52"/>
        <v>548006637530.06982</v>
      </c>
      <c r="O269" s="36">
        <f t="shared" ca="1" si="53"/>
        <v>16954594980.287991</v>
      </c>
      <c r="P269" s="45">
        <f t="shared" ca="1" si="54"/>
        <v>5.2636072048734238E-3</v>
      </c>
      <c r="Q269" s="45"/>
      <c r="R269" s="45"/>
      <c r="S269" s="45"/>
      <c r="T269" s="45"/>
    </row>
    <row r="270" spans="1:20" x14ac:dyDescent="0.2">
      <c r="A270" s="106">
        <v>24901</v>
      </c>
      <c r="B270" s="106">
        <v>1.4777320000575855E-2</v>
      </c>
      <c r="D270" s="92">
        <f t="shared" si="42"/>
        <v>2.4901</v>
      </c>
      <c r="E270" s="92">
        <f t="shared" si="43"/>
        <v>1.4777320000575855E-2</v>
      </c>
      <c r="F270" s="36">
        <f t="shared" si="44"/>
        <v>6.2005980100000002</v>
      </c>
      <c r="G270" s="36">
        <f t="shared" si="45"/>
        <v>15.440109104701001</v>
      </c>
      <c r="H270" s="36">
        <f t="shared" si="46"/>
        <v>38.447415681615965</v>
      </c>
      <c r="I270" s="36">
        <f t="shared" si="47"/>
        <v>3.6797004533433937E-2</v>
      </c>
      <c r="J270" s="36">
        <f t="shared" si="48"/>
        <v>9.1628220988703851E-2</v>
      </c>
      <c r="K270" s="36">
        <f t="shared" ca="1" si="49"/>
        <v>9.4893309454820354E-3</v>
      </c>
      <c r="L270" s="36">
        <f t="shared" ca="1" si="50"/>
        <v>2.796282824679203E-5</v>
      </c>
      <c r="M270" s="36">
        <f t="shared" ca="1" si="51"/>
        <v>556505541931.21045</v>
      </c>
      <c r="N270" s="36">
        <f t="shared" ca="1" si="52"/>
        <v>575462005246.41882</v>
      </c>
      <c r="O270" s="36">
        <f t="shared" ca="1" si="53"/>
        <v>17641502814.189404</v>
      </c>
      <c r="P270" s="45">
        <f t="shared" ca="1" si="54"/>
        <v>5.28798905509382E-3</v>
      </c>
    </row>
    <row r="271" spans="1:20" x14ac:dyDescent="0.2">
      <c r="A271" s="107">
        <v>24969.5</v>
      </c>
      <c r="B271" s="107">
        <v>5.9657399979187176E-3</v>
      </c>
      <c r="C271" s="45"/>
      <c r="D271" s="92">
        <f t="shared" si="42"/>
        <v>2.49695</v>
      </c>
      <c r="E271" s="92">
        <f t="shared" si="43"/>
        <v>5.9657399979187176E-3</v>
      </c>
      <c r="F271" s="36">
        <f t="shared" si="44"/>
        <v>6.2347593024999997</v>
      </c>
      <c r="G271" s="36">
        <f t="shared" si="45"/>
        <v>15.567882240377374</v>
      </c>
      <c r="H271" s="36">
        <f t="shared" si="46"/>
        <v>38.872223560110285</v>
      </c>
      <c r="I271" s="36">
        <f t="shared" si="47"/>
        <v>1.4896154487803142E-2</v>
      </c>
      <c r="J271" s="36">
        <f t="shared" si="48"/>
        <v>3.7194952948320058E-2</v>
      </c>
      <c r="K271" s="36">
        <f t="shared" ca="1" si="49"/>
        <v>9.5729015022834041E-3</v>
      </c>
      <c r="L271" s="36">
        <f t="shared" ca="1" si="50"/>
        <v>1.3011614118570509E-5</v>
      </c>
      <c r="M271" s="36">
        <f t="shared" ca="1" si="51"/>
        <v>567618401324.76147</v>
      </c>
      <c r="N271" s="36">
        <f t="shared" ca="1" si="52"/>
        <v>583088540113.66724</v>
      </c>
      <c r="O271" s="36">
        <f t="shared" ca="1" si="53"/>
        <v>17830741354.271141</v>
      </c>
      <c r="P271" s="45">
        <f t="shared" ca="1" si="54"/>
        <v>-3.6071615043646865E-3</v>
      </c>
      <c r="Q271" s="45"/>
      <c r="R271" s="45"/>
      <c r="S271" s="45"/>
      <c r="T271" s="45"/>
    </row>
    <row r="272" spans="1:20" x14ac:dyDescent="0.2">
      <c r="A272" s="106">
        <v>25029</v>
      </c>
      <c r="B272" s="106">
        <v>9.370280007715337E-3</v>
      </c>
      <c r="D272" s="92">
        <f t="shared" si="42"/>
        <v>2.5028999999999999</v>
      </c>
      <c r="E272" s="92">
        <f t="shared" si="43"/>
        <v>9.370280007715337E-3</v>
      </c>
      <c r="F272" s="36">
        <f t="shared" si="44"/>
        <v>6.2645084099999995</v>
      </c>
      <c r="G272" s="36">
        <f t="shared" si="45"/>
        <v>15.679438099388998</v>
      </c>
      <c r="H272" s="36">
        <f t="shared" si="46"/>
        <v>39.244065618960718</v>
      </c>
      <c r="I272" s="36">
        <f t="shared" si="47"/>
        <v>2.3452873831310717E-2</v>
      </c>
      <c r="J272" s="36">
        <f t="shared" si="48"/>
        <v>5.8700197912387592E-2</v>
      </c>
      <c r="K272" s="36">
        <f t="shared" ca="1" si="49"/>
        <v>9.6456958725475595E-3</v>
      </c>
      <c r="L272" s="36">
        <f t="shared" ca="1" si="50"/>
        <v>7.5853898601281081E-8</v>
      </c>
      <c r="M272" s="36">
        <f t="shared" ca="1" si="51"/>
        <v>577264422002.34265</v>
      </c>
      <c r="N272" s="36">
        <f t="shared" ca="1" si="52"/>
        <v>589675677455.49268</v>
      </c>
      <c r="O272" s="36">
        <f t="shared" ca="1" si="53"/>
        <v>17993624549.147327</v>
      </c>
      <c r="P272" s="45">
        <f t="shared" ca="1" si="54"/>
        <v>-2.7541586483222254E-4</v>
      </c>
    </row>
    <row r="273" spans="1:20" x14ac:dyDescent="0.2">
      <c r="A273" s="107">
        <v>25170</v>
      </c>
      <c r="B273" s="107">
        <v>9.9843999996664934E-3</v>
      </c>
      <c r="C273" s="45"/>
      <c r="D273" s="92">
        <f t="shared" si="42"/>
        <v>2.5169999999999999</v>
      </c>
      <c r="E273" s="92">
        <f t="shared" si="43"/>
        <v>9.9843999996664934E-3</v>
      </c>
      <c r="F273" s="36">
        <f t="shared" si="44"/>
        <v>6.3352889999999995</v>
      </c>
      <c r="G273" s="36">
        <f t="shared" si="45"/>
        <v>15.945922412999998</v>
      </c>
      <c r="H273" s="36">
        <f t="shared" si="46"/>
        <v>40.135886713520996</v>
      </c>
      <c r="I273" s="36">
        <f t="shared" si="47"/>
        <v>2.5130734799160562E-2</v>
      </c>
      <c r="J273" s="36">
        <f t="shared" si="48"/>
        <v>6.3254059489487133E-2</v>
      </c>
      <c r="K273" s="36">
        <f t="shared" ca="1" si="49"/>
        <v>9.8189570032191191E-3</v>
      </c>
      <c r="L273" s="36">
        <f t="shared" ca="1" si="50"/>
        <v>2.7371385073485899E-8</v>
      </c>
      <c r="M273" s="36">
        <f t="shared" ca="1" si="51"/>
        <v>600084518275.80786</v>
      </c>
      <c r="N273" s="36">
        <f t="shared" ca="1" si="52"/>
        <v>605139493754.26672</v>
      </c>
      <c r="O273" s="36">
        <f t="shared" ca="1" si="53"/>
        <v>18373903549.553829</v>
      </c>
      <c r="P273" s="45">
        <f t="shared" ca="1" si="54"/>
        <v>1.6544299644737429E-4</v>
      </c>
      <c r="Q273" s="45"/>
      <c r="R273" s="45"/>
      <c r="S273" s="45"/>
      <c r="T273" s="45"/>
    </row>
    <row r="274" spans="1:20" x14ac:dyDescent="0.2">
      <c r="A274" s="106">
        <v>25230</v>
      </c>
      <c r="B274" s="106">
        <v>1.5543599998636637E-2</v>
      </c>
      <c r="D274" s="92">
        <f t="shared" si="42"/>
        <v>2.5230000000000001</v>
      </c>
      <c r="E274" s="92">
        <f t="shared" si="43"/>
        <v>1.5543599998636637E-2</v>
      </c>
      <c r="F274" s="36">
        <f t="shared" si="44"/>
        <v>6.3655290000000004</v>
      </c>
      <c r="G274" s="36">
        <f t="shared" si="45"/>
        <v>16.060229667000002</v>
      </c>
      <c r="H274" s="36">
        <f t="shared" si="46"/>
        <v>40.519959449841004</v>
      </c>
      <c r="I274" s="36">
        <f t="shared" si="47"/>
        <v>3.9216502796560235E-2</v>
      </c>
      <c r="J274" s="36">
        <f t="shared" si="48"/>
        <v>9.8943236555721473E-2</v>
      </c>
      <c r="K274" s="36">
        <f t="shared" ca="1" si="49"/>
        <v>9.8930080001052023E-3</v>
      </c>
      <c r="L274" s="36">
        <f t="shared" ca="1" si="50"/>
        <v>3.1929189933867474E-5</v>
      </c>
      <c r="M274" s="36">
        <f t="shared" ca="1" si="51"/>
        <v>609773264036.45007</v>
      </c>
      <c r="N274" s="36">
        <f t="shared" ca="1" si="52"/>
        <v>611654565120.46729</v>
      </c>
      <c r="O274" s="36">
        <f t="shared" ca="1" si="53"/>
        <v>18533216156.397072</v>
      </c>
      <c r="P274" s="45">
        <f t="shared" ca="1" si="54"/>
        <v>5.6505919985314346E-3</v>
      </c>
    </row>
    <row r="275" spans="1:20" x14ac:dyDescent="0.2">
      <c r="A275" s="107">
        <v>25371</v>
      </c>
      <c r="B275" s="107">
        <v>1.3157720000890549E-2</v>
      </c>
      <c r="C275" s="45"/>
      <c r="D275" s="92">
        <f t="shared" si="42"/>
        <v>2.5371000000000001</v>
      </c>
      <c r="E275" s="92">
        <f t="shared" si="43"/>
        <v>1.3157720000890549E-2</v>
      </c>
      <c r="F275" s="36">
        <f t="shared" si="44"/>
        <v>6.4368764100000009</v>
      </c>
      <c r="G275" s="36">
        <f t="shared" si="45"/>
        <v>16.330999139811002</v>
      </c>
      <c r="H275" s="36">
        <f t="shared" si="46"/>
        <v>41.4333779176145</v>
      </c>
      <c r="I275" s="36">
        <f t="shared" si="47"/>
        <v>3.3382451414259412E-2</v>
      </c>
      <c r="J275" s="36">
        <f t="shared" si="48"/>
        <v>8.469461748311756E-2</v>
      </c>
      <c r="K275" s="36">
        <f t="shared" ca="1" si="49"/>
        <v>1.0067786554798239E-2</v>
      </c>
      <c r="L275" s="36">
        <f t="shared" ca="1" si="50"/>
        <v>9.5476887012798991E-6</v>
      </c>
      <c r="M275" s="36">
        <f t="shared" ca="1" si="51"/>
        <v>632473595478.29858</v>
      </c>
      <c r="N275" s="36">
        <f t="shared" ca="1" si="52"/>
        <v>626802573261.2865</v>
      </c>
      <c r="O275" s="36">
        <f t="shared" ca="1" si="53"/>
        <v>18901492114.977463</v>
      </c>
      <c r="P275" s="45">
        <f t="shared" ca="1" si="54"/>
        <v>3.0899334460923102E-3</v>
      </c>
      <c r="Q275" s="45"/>
      <c r="R275" s="45"/>
      <c r="S275" s="45"/>
      <c r="T275" s="45"/>
    </row>
    <row r="276" spans="1:20" x14ac:dyDescent="0.2">
      <c r="A276" s="106">
        <v>25486.5</v>
      </c>
      <c r="B276" s="106">
        <v>1.3884179999877233E-2</v>
      </c>
      <c r="D276" s="92">
        <f t="shared" si="42"/>
        <v>2.5486499999999999</v>
      </c>
      <c r="E276" s="92">
        <f t="shared" si="43"/>
        <v>1.3884179999877233E-2</v>
      </c>
      <c r="F276" s="36">
        <f t="shared" si="44"/>
        <v>6.4956168224999997</v>
      </c>
      <c r="G276" s="36">
        <f t="shared" si="45"/>
        <v>16.555053814664625</v>
      </c>
      <c r="H276" s="36">
        <f t="shared" si="46"/>
        <v>42.19303790474499</v>
      </c>
      <c r="I276" s="36">
        <f t="shared" si="47"/>
        <v>3.5385915356687107E-2</v>
      </c>
      <c r="J276" s="36">
        <f t="shared" si="48"/>
        <v>9.0186313173820587E-2</v>
      </c>
      <c r="K276" s="36">
        <f t="shared" ca="1" si="49"/>
        <v>1.0211749327771254E-2</v>
      </c>
      <c r="L276" s="36">
        <f t="shared" ca="1" si="50"/>
        <v>1.3486747041424776E-5</v>
      </c>
      <c r="M276" s="36">
        <f t="shared" ca="1" si="51"/>
        <v>650981395252.93213</v>
      </c>
      <c r="N276" s="36">
        <f t="shared" ca="1" si="52"/>
        <v>639032750294.05054</v>
      </c>
      <c r="O276" s="36">
        <f t="shared" ca="1" si="53"/>
        <v>19196577573.223339</v>
      </c>
      <c r="P276" s="45">
        <f t="shared" ca="1" si="54"/>
        <v>3.6724306721059793E-3</v>
      </c>
    </row>
    <row r="277" spans="1:20" x14ac:dyDescent="0.2">
      <c r="A277" s="107">
        <v>25568</v>
      </c>
      <c r="B277" s="107">
        <v>1.0093760000017937E-2</v>
      </c>
      <c r="C277" s="45"/>
      <c r="D277" s="92">
        <f t="shared" ref="D277:D340" si="55">A277/A$18</f>
        <v>2.5568</v>
      </c>
      <c r="E277" s="92">
        <f t="shared" ref="E277:E340" si="56">B277/B$18</f>
        <v>1.0093760000017937E-2</v>
      </c>
      <c r="F277" s="36">
        <f t="shared" ref="F277:F340" si="57">D277*D277</f>
        <v>6.5372262399999999</v>
      </c>
      <c r="G277" s="36">
        <f t="shared" ref="G277:G340" si="58">D277*F277</f>
        <v>16.714380050431998</v>
      </c>
      <c r="H277" s="36">
        <f t="shared" ref="H277:H340" si="59">F277*F277</f>
        <v>42.735326912944537</v>
      </c>
      <c r="I277" s="36">
        <f t="shared" ref="I277:I340" si="60">E277*D277</f>
        <v>2.580772556804586E-2</v>
      </c>
      <c r="J277" s="36">
        <f t="shared" ref="J277:J340" si="61">I277*D277</f>
        <v>6.5985192732379655E-2</v>
      </c>
      <c r="K277" s="36">
        <f t="shared" ref="K277:K340" ca="1" si="62">+E$4+E$5*D277+E$6*D277^2</f>
        <v>1.0313763267974452E-2</v>
      </c>
      <c r="L277" s="36">
        <f t="shared" ref="L277:L340" ca="1" si="63">+(K277-E277)^2</f>
        <v>4.8401437911545909E-8</v>
      </c>
      <c r="M277" s="36">
        <f t="shared" ref="M277:M340" ca="1" si="64">(M$1-M$2*D277+M$3*F277)^2</f>
        <v>663984761165.94385</v>
      </c>
      <c r="N277" s="36">
        <f t="shared" ref="N277:N340" ca="1" si="65">(-M$2+M$4*D277-M$5*F277)^2</f>
        <v>647561236587.05249</v>
      </c>
      <c r="O277" s="36">
        <f t="shared" ref="O277:O340" ca="1" si="66">+(M$3-D277*M$5+F277*M$6)^2</f>
        <v>19401114005.027992</v>
      </c>
      <c r="P277" s="45">
        <f t="shared" ref="P277:P340" ca="1" si="67">+E277-K277</f>
        <v>-2.2000326795651448E-4</v>
      </c>
      <c r="Q277" s="45"/>
      <c r="R277" s="45"/>
      <c r="S277" s="45"/>
      <c r="T277" s="45"/>
    </row>
    <row r="278" spans="1:20" x14ac:dyDescent="0.2">
      <c r="A278" s="106">
        <v>26245</v>
      </c>
      <c r="B278" s="106">
        <v>1.2503400001151022E-2</v>
      </c>
      <c r="D278" s="92">
        <f t="shared" si="55"/>
        <v>2.6244999999999998</v>
      </c>
      <c r="E278" s="92">
        <f t="shared" si="56"/>
        <v>1.2503400001151022E-2</v>
      </c>
      <c r="F278" s="36">
        <f t="shared" si="57"/>
        <v>6.8880002499999993</v>
      </c>
      <c r="G278" s="36">
        <f t="shared" si="58"/>
        <v>18.077556656124997</v>
      </c>
      <c r="H278" s="36">
        <f t="shared" si="59"/>
        <v>47.444547444000051</v>
      </c>
      <c r="I278" s="36">
        <f t="shared" si="60"/>
        <v>3.2815173303020855E-2</v>
      </c>
      <c r="J278" s="36">
        <f t="shared" si="61"/>
        <v>8.6123422333778232E-2</v>
      </c>
      <c r="K278" s="36">
        <f t="shared" ca="1" si="62"/>
        <v>1.1174914349476988E-2</v>
      </c>
      <c r="L278" s="36">
        <f t="shared" ca="1" si="63"/>
        <v>1.7648741267037808E-6</v>
      </c>
      <c r="M278" s="36">
        <f t="shared" ca="1" si="64"/>
        <v>769486825695.9021</v>
      </c>
      <c r="N278" s="36">
        <f t="shared" ca="1" si="65"/>
        <v>714780246253.8175</v>
      </c>
      <c r="O278" s="36">
        <f t="shared" ca="1" si="66"/>
        <v>20973471136.536434</v>
      </c>
      <c r="P278" s="45">
        <f t="shared" ca="1" si="67"/>
        <v>1.3284856516740332E-3</v>
      </c>
    </row>
    <row r="279" spans="1:20" x14ac:dyDescent="0.2">
      <c r="A279" s="107">
        <v>26364.5</v>
      </c>
      <c r="B279" s="107">
        <v>1.0467139996762853E-2</v>
      </c>
      <c r="C279" s="45"/>
      <c r="D279" s="92">
        <f t="shared" si="55"/>
        <v>2.63645</v>
      </c>
      <c r="E279" s="92">
        <f t="shared" si="56"/>
        <v>1.0467139996762853E-2</v>
      </c>
      <c r="F279" s="36">
        <f t="shared" si="57"/>
        <v>6.9508686024999999</v>
      </c>
      <c r="G279" s="36">
        <f t="shared" si="58"/>
        <v>18.325617527061123</v>
      </c>
      <c r="H279" s="36">
        <f t="shared" si="59"/>
        <v>48.314574329220299</v>
      </c>
      <c r="I279" s="36">
        <f t="shared" si="60"/>
        <v>2.7596091244465423E-2</v>
      </c>
      <c r="J279" s="36">
        <f t="shared" si="61"/>
        <v>7.2755714761470858E-2</v>
      </c>
      <c r="K279" s="36">
        <f t="shared" ca="1" si="62"/>
        <v>1.1329467693633539E-2</v>
      </c>
      <c r="L279" s="36">
        <f t="shared" ca="1" si="63"/>
        <v>7.4360905679030121E-7</v>
      </c>
      <c r="M279" s="36">
        <f t="shared" ca="1" si="64"/>
        <v>787516148529.91479</v>
      </c>
      <c r="N279" s="36">
        <f t="shared" ca="1" si="65"/>
        <v>725906410075.66785</v>
      </c>
      <c r="O279" s="36">
        <f t="shared" ca="1" si="66"/>
        <v>21225992599.244766</v>
      </c>
      <c r="P279" s="45">
        <f t="shared" ca="1" si="67"/>
        <v>-8.6232769687068569E-4</v>
      </c>
      <c r="Q279" s="45"/>
      <c r="R279" s="45"/>
      <c r="S279" s="45"/>
      <c r="T279" s="45"/>
    </row>
    <row r="280" spans="1:20" x14ac:dyDescent="0.2">
      <c r="A280" s="106">
        <v>26429</v>
      </c>
      <c r="B280" s="106">
        <v>7.4182799944537692E-3</v>
      </c>
      <c r="D280" s="92">
        <f t="shared" si="55"/>
        <v>2.6429</v>
      </c>
      <c r="E280" s="92">
        <f t="shared" si="56"/>
        <v>7.4182799944537692E-3</v>
      </c>
      <c r="F280" s="36">
        <f t="shared" si="57"/>
        <v>6.98492041</v>
      </c>
      <c r="G280" s="36">
        <f t="shared" si="58"/>
        <v>18.460446151589</v>
      </c>
      <c r="H280" s="36">
        <f t="shared" si="59"/>
        <v>48.789113134034565</v>
      </c>
      <c r="I280" s="36">
        <f t="shared" si="60"/>
        <v>1.9605772197341866E-2</v>
      </c>
      <c r="J280" s="36">
        <f t="shared" si="61"/>
        <v>5.181609534035482E-2</v>
      </c>
      <c r="K280" s="36">
        <f t="shared" ca="1" si="62"/>
        <v>1.1413205415651335E-2</v>
      </c>
      <c r="L280" s="36">
        <f t="shared" ca="1" si="63"/>
        <v>1.5959429120930553E-5</v>
      </c>
      <c r="M280" s="36">
        <f t="shared" ca="1" si="64"/>
        <v>797158572397.53198</v>
      </c>
      <c r="N280" s="36">
        <f t="shared" ca="1" si="65"/>
        <v>731811844181.85059</v>
      </c>
      <c r="O280" s="36">
        <f t="shared" ca="1" si="66"/>
        <v>21358994751.013187</v>
      </c>
      <c r="P280" s="45">
        <f t="shared" ca="1" si="67"/>
        <v>-3.9949254211975663E-3</v>
      </c>
    </row>
    <row r="281" spans="1:20" x14ac:dyDescent="0.2">
      <c r="A281" s="107">
        <v>26497</v>
      </c>
      <c r="B281" s="107">
        <v>1.845203999982914E-2</v>
      </c>
      <c r="C281" s="45"/>
      <c r="D281" s="92">
        <f t="shared" si="55"/>
        <v>2.6497000000000002</v>
      </c>
      <c r="E281" s="92">
        <f t="shared" si="56"/>
        <v>1.845203999982914E-2</v>
      </c>
      <c r="F281" s="36">
        <f t="shared" si="57"/>
        <v>7.020910090000001</v>
      </c>
      <c r="G281" s="36">
        <f t="shared" si="58"/>
        <v>18.603305465473003</v>
      </c>
      <c r="H281" s="36">
        <f t="shared" si="59"/>
        <v>49.29317849186382</v>
      </c>
      <c r="I281" s="36">
        <f t="shared" si="60"/>
        <v>4.8892370387547276E-2</v>
      </c>
      <c r="J281" s="36">
        <f t="shared" si="61"/>
        <v>0.12955011381588402</v>
      </c>
      <c r="K281" s="36">
        <f t="shared" ca="1" si="62"/>
        <v>1.1501728250217592E-2</v>
      </c>
      <c r="L281" s="36">
        <f t="shared" ca="1" si="63"/>
        <v>4.8306833416788328E-5</v>
      </c>
      <c r="M281" s="36">
        <f t="shared" ca="1" si="64"/>
        <v>807253580768.14697</v>
      </c>
      <c r="N281" s="36">
        <f t="shared" ca="1" si="65"/>
        <v>737960253457.96655</v>
      </c>
      <c r="O281" s="36">
        <f t="shared" ca="1" si="66"/>
        <v>21496675326.799736</v>
      </c>
      <c r="P281" s="45">
        <f t="shared" ca="1" si="67"/>
        <v>6.9503117496115471E-3</v>
      </c>
      <c r="Q281" s="45"/>
      <c r="R281" s="45"/>
      <c r="S281" s="45"/>
      <c r="T281" s="45"/>
    </row>
    <row r="282" spans="1:20" x14ac:dyDescent="0.2">
      <c r="A282" s="106">
        <v>26556.5</v>
      </c>
      <c r="B282" s="106">
        <v>9.8565799999050796E-3</v>
      </c>
      <c r="D282" s="92">
        <f t="shared" si="55"/>
        <v>2.6556500000000001</v>
      </c>
      <c r="E282" s="92">
        <f t="shared" si="56"/>
        <v>9.8565799999050796E-3</v>
      </c>
      <c r="F282" s="36">
        <f t="shared" si="57"/>
        <v>7.0524769225000004</v>
      </c>
      <c r="G282" s="36">
        <f t="shared" si="58"/>
        <v>18.728910339237128</v>
      </c>
      <c r="H282" s="36">
        <f t="shared" si="59"/>
        <v>49.737430742395077</v>
      </c>
      <c r="I282" s="36">
        <f t="shared" si="60"/>
        <v>2.6175626676747926E-2</v>
      </c>
      <c r="J282" s="36">
        <f t="shared" si="61"/>
        <v>6.9513302984105629E-2</v>
      </c>
      <c r="K282" s="36">
        <f t="shared" ca="1" si="62"/>
        <v>1.157938882065012E-2</v>
      </c>
      <c r="L282" s="36">
        <f t="shared" ca="1" si="63"/>
        <v>2.9680702328369177E-6</v>
      </c>
      <c r="M282" s="36">
        <f t="shared" ca="1" si="64"/>
        <v>816025227677.53271</v>
      </c>
      <c r="N282" s="36">
        <f t="shared" ca="1" si="65"/>
        <v>743273853023.70007</v>
      </c>
      <c r="O282" s="36">
        <f t="shared" ca="1" si="66"/>
        <v>21614985455.974789</v>
      </c>
      <c r="P282" s="45">
        <f t="shared" ca="1" si="67"/>
        <v>-1.7228088207450407E-3</v>
      </c>
    </row>
    <row r="283" spans="1:20" x14ac:dyDescent="0.2">
      <c r="A283" s="107">
        <v>26659</v>
      </c>
      <c r="B283" s="107">
        <v>1.0561880000750534E-2</v>
      </c>
      <c r="C283" s="45"/>
      <c r="D283" s="92">
        <f t="shared" si="55"/>
        <v>2.6659000000000002</v>
      </c>
      <c r="E283" s="92">
        <f t="shared" si="56"/>
        <v>1.0561880000750534E-2</v>
      </c>
      <c r="F283" s="36">
        <f t="shared" si="57"/>
        <v>7.107022810000001</v>
      </c>
      <c r="G283" s="36">
        <f t="shared" si="58"/>
        <v>18.946612109179004</v>
      </c>
      <c r="H283" s="36">
        <f t="shared" si="59"/>
        <v>50.509773221860314</v>
      </c>
      <c r="I283" s="36">
        <f t="shared" si="60"/>
        <v>2.815691589400085E-2</v>
      </c>
      <c r="J283" s="36">
        <f t="shared" si="61"/>
        <v>7.5063522081816866E-2</v>
      </c>
      <c r="K283" s="36">
        <f t="shared" ca="1" si="62"/>
        <v>1.1713618366525395E-2</v>
      </c>
      <c r="L283" s="36">
        <f t="shared" ca="1" si="63"/>
        <v>1.3265012631977478E-6</v>
      </c>
      <c r="M283" s="36">
        <f t="shared" ca="1" si="64"/>
        <v>830996296727.28479</v>
      </c>
      <c r="N283" s="36">
        <f t="shared" ca="1" si="65"/>
        <v>752279863566.54907</v>
      </c>
      <c r="O283" s="36">
        <f t="shared" ca="1" si="66"/>
        <v>21814009996.565357</v>
      </c>
      <c r="P283" s="45">
        <f t="shared" ca="1" si="67"/>
        <v>-1.1517383657748612E-3</v>
      </c>
      <c r="Q283" s="45"/>
      <c r="R283" s="45"/>
      <c r="S283" s="45"/>
      <c r="T283" s="45"/>
    </row>
    <row r="284" spans="1:20" x14ac:dyDescent="0.2">
      <c r="A284" s="106">
        <v>26685</v>
      </c>
      <c r="B284" s="106">
        <v>1.0604199997032993E-2</v>
      </c>
      <c r="D284" s="92">
        <f t="shared" si="55"/>
        <v>2.6684999999999999</v>
      </c>
      <c r="E284" s="92">
        <f t="shared" si="56"/>
        <v>1.0604199997032993E-2</v>
      </c>
      <c r="F284" s="36">
        <f t="shared" si="57"/>
        <v>7.1208922499999989</v>
      </c>
      <c r="G284" s="36">
        <f t="shared" si="58"/>
        <v>19.002100969124996</v>
      </c>
      <c r="H284" s="36">
        <f t="shared" si="59"/>
        <v>50.707106436110045</v>
      </c>
      <c r="I284" s="36">
        <f t="shared" si="60"/>
        <v>2.8297307692082538E-2</v>
      </c>
      <c r="J284" s="36">
        <f t="shared" si="61"/>
        <v>7.5511365576322251E-2</v>
      </c>
      <c r="K284" s="36">
        <f t="shared" ca="1" si="62"/>
        <v>1.1747756278031958E-2</v>
      </c>
      <c r="L284" s="36">
        <f t="shared" ca="1" si="63"/>
        <v>1.3077209678121857E-6</v>
      </c>
      <c r="M284" s="36">
        <f t="shared" ca="1" si="64"/>
        <v>834764878351.3103</v>
      </c>
      <c r="N284" s="36">
        <f t="shared" ca="1" si="65"/>
        <v>754534176145.01367</v>
      </c>
      <c r="O284" s="36">
        <f t="shared" ca="1" si="66"/>
        <v>21863521710.684139</v>
      </c>
      <c r="P284" s="45">
        <f t="shared" ca="1" si="67"/>
        <v>-1.1435562809989658E-3</v>
      </c>
    </row>
    <row r="285" spans="1:20" x14ac:dyDescent="0.2">
      <c r="A285" s="107">
        <v>26728</v>
      </c>
      <c r="B285" s="107">
        <v>1.4904960000421852E-2</v>
      </c>
      <c r="C285" s="45"/>
      <c r="D285" s="92">
        <f t="shared" si="55"/>
        <v>2.6728000000000001</v>
      </c>
      <c r="E285" s="92">
        <f t="shared" si="56"/>
        <v>1.4904960000421852E-2</v>
      </c>
      <c r="F285" s="36">
        <f t="shared" si="57"/>
        <v>7.1438598400000002</v>
      </c>
      <c r="G285" s="36">
        <f t="shared" si="58"/>
        <v>19.094108580352</v>
      </c>
      <c r="H285" s="36">
        <f t="shared" si="59"/>
        <v>51.03473341356483</v>
      </c>
      <c r="I285" s="36">
        <f t="shared" si="60"/>
        <v>3.9837977089127528E-2</v>
      </c>
      <c r="J285" s="36">
        <f t="shared" si="61"/>
        <v>0.10647894516382006</v>
      </c>
      <c r="K285" s="36">
        <f t="shared" ca="1" si="62"/>
        <v>1.1804294560721434E-2</v>
      </c>
      <c r="L285" s="36">
        <f t="shared" ca="1" si="63"/>
        <v>9.6141261689525826E-6</v>
      </c>
      <c r="M285" s="36">
        <f t="shared" ca="1" si="64"/>
        <v>840971144516.93555</v>
      </c>
      <c r="N285" s="36">
        <f t="shared" ca="1" si="65"/>
        <v>758235356488.36316</v>
      </c>
      <c r="O285" s="36">
        <f t="shared" ca="1" si="66"/>
        <v>21944535324.425148</v>
      </c>
      <c r="P285" s="45">
        <f t="shared" ca="1" si="67"/>
        <v>3.1006654397004174E-3</v>
      </c>
      <c r="Q285" s="45"/>
      <c r="R285" s="45"/>
      <c r="S285" s="45"/>
      <c r="T285" s="45"/>
    </row>
    <row r="286" spans="1:20" x14ac:dyDescent="0.2">
      <c r="A286" s="106">
        <v>26749</v>
      </c>
      <c r="B286" s="106">
        <v>1.4400679996469989E-2</v>
      </c>
      <c r="D286" s="92">
        <f t="shared" si="55"/>
        <v>2.6749000000000001</v>
      </c>
      <c r="E286" s="92">
        <f t="shared" si="56"/>
        <v>1.4400679996469989E-2</v>
      </c>
      <c r="F286" s="36">
        <f t="shared" si="57"/>
        <v>7.1550900100000003</v>
      </c>
      <c r="G286" s="36">
        <f t="shared" si="58"/>
        <v>19.139150267749002</v>
      </c>
      <c r="H286" s="36">
        <f t="shared" si="59"/>
        <v>51.195313051201808</v>
      </c>
      <c r="I286" s="36">
        <f t="shared" si="60"/>
        <v>3.8520378922557573E-2</v>
      </c>
      <c r="J286" s="36">
        <f t="shared" si="61"/>
        <v>0.10303816157994926</v>
      </c>
      <c r="K286" s="36">
        <f t="shared" ca="1" si="62"/>
        <v>1.1831942260166052E-2</v>
      </c>
      <c r="L286" s="36">
        <f t="shared" ca="1" si="63"/>
        <v>6.5984135579118786E-6</v>
      </c>
      <c r="M286" s="36">
        <f t="shared" ca="1" si="64"/>
        <v>843990000270.7854</v>
      </c>
      <c r="N286" s="36">
        <f t="shared" ca="1" si="65"/>
        <v>760030551224.755</v>
      </c>
      <c r="O286" s="36">
        <f t="shared" ca="1" si="66"/>
        <v>21983703756.684208</v>
      </c>
      <c r="P286" s="45">
        <f t="shared" ca="1" si="67"/>
        <v>2.5687377363039377E-3</v>
      </c>
    </row>
    <row r="287" spans="1:20" x14ac:dyDescent="0.2">
      <c r="A287" s="107">
        <v>26792.5</v>
      </c>
      <c r="B287" s="107">
        <v>7.8560999972978607E-3</v>
      </c>
      <c r="C287" s="45"/>
      <c r="D287" s="92">
        <f t="shared" si="55"/>
        <v>2.6792500000000001</v>
      </c>
      <c r="E287" s="92">
        <f t="shared" si="56"/>
        <v>7.8560999972978607E-3</v>
      </c>
      <c r="F287" s="36">
        <f t="shared" si="57"/>
        <v>7.178380562500001</v>
      </c>
      <c r="G287" s="36">
        <f t="shared" si="58"/>
        <v>19.232676122078129</v>
      </c>
      <c r="H287" s="36">
        <f t="shared" si="59"/>
        <v>51.529147500077833</v>
      </c>
      <c r="I287" s="36">
        <f t="shared" si="60"/>
        <v>2.1048455917760295E-2</v>
      </c>
      <c r="J287" s="36">
        <f t="shared" si="61"/>
        <v>5.6394075517659271E-2</v>
      </c>
      <c r="K287" s="36">
        <f t="shared" ca="1" si="62"/>
        <v>1.1889287606978025E-2</v>
      </c>
      <c r="L287" s="36">
        <f t="shared" ca="1" si="63"/>
        <v>1.62666022948776E-5</v>
      </c>
      <c r="M287" s="36">
        <f t="shared" ca="1" si="64"/>
        <v>850217668864.45447</v>
      </c>
      <c r="N287" s="36">
        <f t="shared" ca="1" si="65"/>
        <v>763723171619.7998</v>
      </c>
      <c r="O287" s="36">
        <f t="shared" ca="1" si="66"/>
        <v>22064006635.858898</v>
      </c>
      <c r="P287" s="45">
        <f t="shared" ca="1" si="67"/>
        <v>-4.0331876096801646E-3</v>
      </c>
      <c r="Q287" s="45"/>
      <c r="R287" s="45"/>
      <c r="S287" s="45"/>
      <c r="T287" s="45"/>
    </row>
    <row r="288" spans="1:20" x14ac:dyDescent="0.2">
      <c r="A288" s="106">
        <v>26800.5</v>
      </c>
      <c r="B288" s="106">
        <v>1.333065999642713E-2</v>
      </c>
      <c r="D288" s="92">
        <f t="shared" si="55"/>
        <v>2.68005</v>
      </c>
      <c r="E288" s="92">
        <f t="shared" si="56"/>
        <v>1.333065999642713E-2</v>
      </c>
      <c r="F288" s="36">
        <f t="shared" si="57"/>
        <v>7.1826680024999998</v>
      </c>
      <c r="G288" s="36">
        <f t="shared" si="58"/>
        <v>19.249909380100124</v>
      </c>
      <c r="H288" s="36">
        <f t="shared" si="59"/>
        <v>51.590719634137336</v>
      </c>
      <c r="I288" s="36">
        <f t="shared" si="60"/>
        <v>3.5726835323424529E-2</v>
      </c>
      <c r="J288" s="36">
        <f t="shared" si="61"/>
        <v>9.5749705008543906E-2</v>
      </c>
      <c r="K288" s="36">
        <f t="shared" ca="1" si="62"/>
        <v>1.189984490723685E-2</v>
      </c>
      <c r="L288" s="36">
        <f t="shared" ca="1" si="63"/>
        <v>2.0472318194545899E-6</v>
      </c>
      <c r="M288" s="36">
        <f t="shared" ca="1" si="64"/>
        <v>851359178475.09387</v>
      </c>
      <c r="N288" s="36">
        <f t="shared" ca="1" si="65"/>
        <v>764398437330.63867</v>
      </c>
      <c r="O288" s="36">
        <f t="shared" ca="1" si="66"/>
        <v>22078652428.283104</v>
      </c>
      <c r="P288" s="45">
        <f t="shared" ca="1" si="67"/>
        <v>1.4308150891902804E-3</v>
      </c>
    </row>
    <row r="289" spans="1:20" x14ac:dyDescent="0.2">
      <c r="A289" s="107">
        <v>26967</v>
      </c>
      <c r="B289" s="107">
        <v>1.2832439999328926E-2</v>
      </c>
      <c r="C289" s="45"/>
      <c r="D289" s="92">
        <f t="shared" si="55"/>
        <v>2.6966999999999999</v>
      </c>
      <c r="E289" s="92">
        <f t="shared" si="56"/>
        <v>1.2832439999328926E-2</v>
      </c>
      <c r="F289" s="36">
        <f t="shared" si="57"/>
        <v>7.2721908899999992</v>
      </c>
      <c r="G289" s="36">
        <f t="shared" si="58"/>
        <v>19.610917173062997</v>
      </c>
      <c r="H289" s="36">
        <f t="shared" si="59"/>
        <v>52.88476034059898</v>
      </c>
      <c r="I289" s="36">
        <f t="shared" si="60"/>
        <v>3.4605240946190316E-2</v>
      </c>
      <c r="J289" s="36">
        <f t="shared" si="61"/>
        <v>9.3319953259591415E-2</v>
      </c>
      <c r="K289" s="36">
        <f t="shared" ca="1" si="62"/>
        <v>1.2120346525176864E-2</v>
      </c>
      <c r="L289" s="36">
        <f t="shared" ca="1" si="63"/>
        <v>5.0707711592995311E-7</v>
      </c>
      <c r="M289" s="36">
        <f t="shared" ca="1" si="64"/>
        <v>874840187373.74915</v>
      </c>
      <c r="N289" s="36">
        <f t="shared" ca="1" si="65"/>
        <v>778177777539.6676</v>
      </c>
      <c r="O289" s="36">
        <f t="shared" ca="1" si="66"/>
        <v>22374738243.242546</v>
      </c>
      <c r="P289" s="45">
        <f t="shared" ca="1" si="67"/>
        <v>7.1209347415206181E-4</v>
      </c>
      <c r="Q289" s="45"/>
      <c r="R289" s="45"/>
      <c r="S289" s="45"/>
      <c r="T289" s="45"/>
    </row>
    <row r="290" spans="1:20" x14ac:dyDescent="0.2">
      <c r="A290" s="106">
        <v>26984.5</v>
      </c>
      <c r="B290" s="106">
        <v>1.4245539998228196E-2</v>
      </c>
      <c r="D290" s="92">
        <f t="shared" si="55"/>
        <v>2.6984499999999998</v>
      </c>
      <c r="E290" s="92">
        <f t="shared" si="56"/>
        <v>1.4245539998228196E-2</v>
      </c>
      <c r="F290" s="36">
        <f t="shared" si="57"/>
        <v>7.2816324024999988</v>
      </c>
      <c r="G290" s="36">
        <f t="shared" si="58"/>
        <v>19.649120956526119</v>
      </c>
      <c r="H290" s="36">
        <f t="shared" si="59"/>
        <v>53.022170445137903</v>
      </c>
      <c r="I290" s="36">
        <f t="shared" si="60"/>
        <v>3.8440877408218874E-2</v>
      </c>
      <c r="J290" s="36">
        <f t="shared" si="61"/>
        <v>0.10373078564220821</v>
      </c>
      <c r="K290" s="36">
        <f t="shared" ca="1" si="62"/>
        <v>1.2143608572969549E-2</v>
      </c>
      <c r="L290" s="36">
        <f t="shared" ca="1" si="63"/>
        <v>4.4181157164898484E-6</v>
      </c>
      <c r="M290" s="36">
        <f t="shared" ca="1" si="64"/>
        <v>877276722476.09961</v>
      </c>
      <c r="N290" s="36">
        <f t="shared" ca="1" si="65"/>
        <v>779595231563.10168</v>
      </c>
      <c r="O290" s="36">
        <f t="shared" ca="1" si="66"/>
        <v>22404882547.905991</v>
      </c>
      <c r="P290" s="45">
        <f t="shared" ca="1" si="67"/>
        <v>2.1019314252586473E-3</v>
      </c>
    </row>
    <row r="291" spans="1:20" x14ac:dyDescent="0.2">
      <c r="A291" s="107">
        <v>26997.5</v>
      </c>
      <c r="B291" s="107">
        <v>5.2666999981738627E-3</v>
      </c>
      <c r="C291" s="45"/>
      <c r="D291" s="92">
        <f t="shared" si="55"/>
        <v>2.6997499999999999</v>
      </c>
      <c r="E291" s="92">
        <f t="shared" si="56"/>
        <v>5.2666999981738627E-3</v>
      </c>
      <c r="F291" s="36">
        <f t="shared" si="57"/>
        <v>7.2886500624999995</v>
      </c>
      <c r="G291" s="36">
        <f t="shared" si="58"/>
        <v>19.677533006234373</v>
      </c>
      <c r="H291" s="36">
        <f t="shared" si="59"/>
        <v>53.124419733581249</v>
      </c>
      <c r="I291" s="36">
        <f t="shared" si="60"/>
        <v>1.4218773320069884E-2</v>
      </c>
      <c r="J291" s="36">
        <f t="shared" si="61"/>
        <v>3.8387133270858666E-2</v>
      </c>
      <c r="K291" s="36">
        <f t="shared" ca="1" si="62"/>
        <v>1.2160899565962772E-2</v>
      </c>
      <c r="L291" s="36">
        <f t="shared" ca="1" si="63"/>
        <v>4.7529987680500793E-5</v>
      </c>
      <c r="M291" s="36">
        <f t="shared" ca="1" si="64"/>
        <v>879082751594.8208</v>
      </c>
      <c r="N291" s="36">
        <f t="shared" ca="1" si="65"/>
        <v>780644353316.18311</v>
      </c>
      <c r="O291" s="36">
        <f t="shared" ca="1" si="66"/>
        <v>22427154267.567715</v>
      </c>
      <c r="P291" s="45">
        <f t="shared" ca="1" si="67"/>
        <v>-6.8941995677889098E-3</v>
      </c>
      <c r="Q291" s="45"/>
      <c r="R291" s="45"/>
      <c r="S291" s="45"/>
      <c r="T291" s="45"/>
    </row>
    <row r="292" spans="1:20" x14ac:dyDescent="0.2">
      <c r="A292" s="106">
        <v>27065.5</v>
      </c>
      <c r="B292" s="106">
        <v>1.0300460002326872E-2</v>
      </c>
      <c r="D292" s="92">
        <f t="shared" si="55"/>
        <v>2.70655</v>
      </c>
      <c r="E292" s="92">
        <f t="shared" si="56"/>
        <v>1.0300460002326872E-2</v>
      </c>
      <c r="F292" s="36">
        <f t="shared" si="57"/>
        <v>7.3254129025000001</v>
      </c>
      <c r="G292" s="36">
        <f t="shared" si="58"/>
        <v>19.826596291261374</v>
      </c>
      <c r="H292" s="36">
        <f t="shared" si="59"/>
        <v>53.661674192113473</v>
      </c>
      <c r="I292" s="36">
        <f t="shared" si="60"/>
        <v>2.7878710019297797E-2</v>
      </c>
      <c r="J292" s="36">
        <f t="shared" si="61"/>
        <v>7.5455122602730448E-2</v>
      </c>
      <c r="K292" s="36">
        <f t="shared" ca="1" si="62"/>
        <v>1.2251492213796808E-2</v>
      </c>
      <c r="L292" s="36">
        <f t="shared" ca="1" si="63"/>
        <v>3.806526690193267E-6</v>
      </c>
      <c r="M292" s="36">
        <f t="shared" ca="1" si="64"/>
        <v>888473881426.97388</v>
      </c>
      <c r="N292" s="36">
        <f t="shared" ca="1" si="65"/>
        <v>786078336865.6897</v>
      </c>
      <c r="O292" s="36">
        <f t="shared" ca="1" si="66"/>
        <v>22541961956.36636</v>
      </c>
      <c r="P292" s="45">
        <f t="shared" ca="1" si="67"/>
        <v>-1.9510322114699354E-3</v>
      </c>
    </row>
    <row r="293" spans="1:20" x14ac:dyDescent="0.2">
      <c r="A293" s="107">
        <v>27095.5</v>
      </c>
      <c r="B293" s="107">
        <v>1.7580059997271746E-2</v>
      </c>
      <c r="C293" s="45"/>
      <c r="D293" s="92">
        <f t="shared" si="55"/>
        <v>2.7095500000000001</v>
      </c>
      <c r="E293" s="92">
        <f t="shared" si="56"/>
        <v>1.7580059997271746E-2</v>
      </c>
      <c r="F293" s="36">
        <f t="shared" si="57"/>
        <v>7.341661202500001</v>
      </c>
      <c r="G293" s="36">
        <f t="shared" si="58"/>
        <v>19.89259811123388</v>
      </c>
      <c r="H293" s="36">
        <f t="shared" si="59"/>
        <v>53.899989212293761</v>
      </c>
      <c r="I293" s="36">
        <f t="shared" si="60"/>
        <v>4.7634051565607662E-2</v>
      </c>
      <c r="J293" s="36">
        <f t="shared" si="61"/>
        <v>0.12906684441959224</v>
      </c>
      <c r="K293" s="36">
        <f t="shared" ca="1" si="62"/>
        <v>1.2291538264661136E-2</v>
      </c>
      <c r="L293" s="36">
        <f t="shared" ca="1" si="63"/>
        <v>2.7968462116294731E-5</v>
      </c>
      <c r="M293" s="36">
        <f t="shared" ca="1" si="64"/>
        <v>892586850124.203</v>
      </c>
      <c r="N293" s="36">
        <f t="shared" ca="1" si="65"/>
        <v>788446806491.18591</v>
      </c>
      <c r="O293" s="36">
        <f t="shared" ca="1" si="66"/>
        <v>22591705901.774849</v>
      </c>
      <c r="P293" s="45">
        <f t="shared" ca="1" si="67"/>
        <v>5.2885217326106102E-3</v>
      </c>
      <c r="Q293" s="45"/>
      <c r="R293" s="45"/>
      <c r="S293" s="45"/>
      <c r="T293" s="45"/>
    </row>
    <row r="294" spans="1:20" x14ac:dyDescent="0.2">
      <c r="A294" s="106">
        <v>27567.5</v>
      </c>
      <c r="B294" s="106">
        <v>1.8579099996713921E-2</v>
      </c>
      <c r="D294" s="92">
        <f t="shared" si="55"/>
        <v>2.7567499999999998</v>
      </c>
      <c r="E294" s="92">
        <f t="shared" si="56"/>
        <v>1.8579099996713921E-2</v>
      </c>
      <c r="F294" s="36">
        <f t="shared" si="57"/>
        <v>7.5996705624999992</v>
      </c>
      <c r="G294" s="36">
        <f t="shared" si="58"/>
        <v>20.95039182317187</v>
      </c>
      <c r="H294" s="36">
        <f t="shared" si="59"/>
        <v>57.754992658529055</v>
      </c>
      <c r="I294" s="36">
        <f t="shared" si="60"/>
        <v>5.1217933915941101E-2</v>
      </c>
      <c r="J294" s="36">
        <f t="shared" si="61"/>
        <v>0.14119503932277061</v>
      </c>
      <c r="K294" s="36">
        <f t="shared" ca="1" si="62"/>
        <v>1.2927939318448729E-2</v>
      </c>
      <c r="L294" s="36">
        <f t="shared" ca="1" si="63"/>
        <v>3.1935617011570713E-5</v>
      </c>
      <c r="M294" s="36">
        <f t="shared" ca="1" si="64"/>
        <v>954706648271.1333</v>
      </c>
      <c r="N294" s="36">
        <f t="shared" ca="1" si="65"/>
        <v>823305694944.6405</v>
      </c>
      <c r="O294" s="36">
        <f t="shared" ca="1" si="66"/>
        <v>23299669397.319801</v>
      </c>
      <c r="P294" s="45">
        <f t="shared" ca="1" si="67"/>
        <v>5.6511606782651928E-3</v>
      </c>
    </row>
    <row r="295" spans="1:20" x14ac:dyDescent="0.2">
      <c r="A295" s="107">
        <v>27888</v>
      </c>
      <c r="B295" s="107">
        <v>1.2716160003037658E-2</v>
      </c>
      <c r="C295" s="45"/>
      <c r="D295" s="92">
        <f t="shared" si="55"/>
        <v>2.7888000000000002</v>
      </c>
      <c r="E295" s="92">
        <f t="shared" si="56"/>
        <v>1.2716160003037658E-2</v>
      </c>
      <c r="F295" s="36">
        <f t="shared" si="57"/>
        <v>7.7774054400000008</v>
      </c>
      <c r="G295" s="36">
        <f t="shared" si="58"/>
        <v>21.689628291072005</v>
      </c>
      <c r="H295" s="36">
        <f t="shared" si="59"/>
        <v>60.488035378141603</v>
      </c>
      <c r="I295" s="36">
        <f t="shared" si="60"/>
        <v>3.5462827016471424E-2</v>
      </c>
      <c r="J295" s="36">
        <f t="shared" si="61"/>
        <v>9.8898731983535507E-2</v>
      </c>
      <c r="K295" s="36">
        <f t="shared" ca="1" si="62"/>
        <v>1.3366871503350197E-2</v>
      </c>
      <c r="L295" s="36">
        <f t="shared" ca="1" si="63"/>
        <v>4.2342545663899632E-7</v>
      </c>
      <c r="M295" s="36">
        <f t="shared" ca="1" si="64"/>
        <v>993877242857.18396</v>
      </c>
      <c r="N295" s="36">
        <f t="shared" ca="1" si="65"/>
        <v>844285571411.86389</v>
      </c>
      <c r="O295" s="36">
        <f t="shared" ca="1" si="66"/>
        <v>23698083616.817326</v>
      </c>
      <c r="P295" s="45">
        <f t="shared" ca="1" si="67"/>
        <v>-6.5071150031253966E-4</v>
      </c>
      <c r="Q295" s="45"/>
      <c r="R295" s="45"/>
      <c r="S295" s="45"/>
      <c r="T295" s="45"/>
    </row>
    <row r="296" spans="1:20" x14ac:dyDescent="0.2">
      <c r="A296" s="106">
        <v>27977.5</v>
      </c>
      <c r="B296" s="106">
        <v>1.1400299998058472E-2</v>
      </c>
      <c r="D296" s="92">
        <f t="shared" si="55"/>
        <v>2.7977500000000002</v>
      </c>
      <c r="E296" s="92">
        <f t="shared" si="56"/>
        <v>1.1400299998058472E-2</v>
      </c>
      <c r="F296" s="36">
        <f t="shared" si="57"/>
        <v>7.8274050625000013</v>
      </c>
      <c r="G296" s="36">
        <f t="shared" si="58"/>
        <v>21.899122513609381</v>
      </c>
      <c r="H296" s="36">
        <f t="shared" si="59"/>
        <v>61.26827001245065</v>
      </c>
      <c r="I296" s="36">
        <f t="shared" si="60"/>
        <v>3.1895189319568092E-2</v>
      </c>
      <c r="J296" s="36">
        <f t="shared" si="61"/>
        <v>8.9234765918821637E-2</v>
      </c>
      <c r="K296" s="36">
        <f t="shared" ca="1" si="62"/>
        <v>1.3490426185055434E-2</v>
      </c>
      <c r="L296" s="36">
        <f t="shared" ca="1" si="63"/>
        <v>4.368627477570461E-6</v>
      </c>
      <c r="M296" s="36">
        <f t="shared" ca="1" si="64"/>
        <v>1004346710387.6035</v>
      </c>
      <c r="N296" s="36">
        <f t="shared" ca="1" si="65"/>
        <v>849739525443.12915</v>
      </c>
      <c r="O296" s="36">
        <f t="shared" ca="1" si="66"/>
        <v>23797137020.991764</v>
      </c>
      <c r="P296" s="45">
        <f t="shared" ca="1" si="67"/>
        <v>-2.0901261869969625E-3</v>
      </c>
    </row>
    <row r="297" spans="1:20" x14ac:dyDescent="0.2">
      <c r="A297" s="107">
        <v>28024.5</v>
      </c>
      <c r="B297" s="107">
        <v>1.1938339994230773E-2</v>
      </c>
      <c r="C297" s="45"/>
      <c r="D297" s="92">
        <f t="shared" si="55"/>
        <v>2.8024499999999999</v>
      </c>
      <c r="E297" s="92">
        <f t="shared" si="56"/>
        <v>1.1938339994230773E-2</v>
      </c>
      <c r="F297" s="36">
        <f t="shared" si="57"/>
        <v>7.8537260024999993</v>
      </c>
      <c r="G297" s="36">
        <f t="shared" si="58"/>
        <v>22.00967443570612</v>
      </c>
      <c r="H297" s="36">
        <f t="shared" si="59"/>
        <v>61.681012122344619</v>
      </c>
      <c r="I297" s="36">
        <f t="shared" si="60"/>
        <v>3.345660091683203E-2</v>
      </c>
      <c r="J297" s="36">
        <f t="shared" si="61"/>
        <v>9.3760451239375917E-2</v>
      </c>
      <c r="K297" s="36">
        <f t="shared" ca="1" si="62"/>
        <v>1.3555481397432375E-2</v>
      </c>
      <c r="L297" s="36">
        <f t="shared" ca="1" si="63"/>
        <v>2.6151463179488441E-6</v>
      </c>
      <c r="M297" s="36">
        <f t="shared" ca="1" si="64"/>
        <v>1009759753514.0774</v>
      </c>
      <c r="N297" s="36">
        <f t="shared" ca="1" si="65"/>
        <v>852531525726.60852</v>
      </c>
      <c r="O297" s="36">
        <f t="shared" ca="1" si="66"/>
        <v>23846995345.681946</v>
      </c>
      <c r="P297" s="45">
        <f t="shared" ca="1" si="67"/>
        <v>-1.6171414032016013E-3</v>
      </c>
      <c r="Q297" s="45"/>
      <c r="R297" s="45"/>
      <c r="S297" s="45"/>
      <c r="T297" s="45"/>
    </row>
    <row r="298" spans="1:20" x14ac:dyDescent="0.2">
      <c r="A298" s="106">
        <v>28080</v>
      </c>
      <c r="B298" s="106">
        <v>1.0105599998496473E-2</v>
      </c>
      <c r="D298" s="92">
        <f t="shared" si="55"/>
        <v>2.8079999999999998</v>
      </c>
      <c r="E298" s="92">
        <f t="shared" si="56"/>
        <v>1.0105599998496473E-2</v>
      </c>
      <c r="F298" s="36">
        <f t="shared" si="57"/>
        <v>7.8848639999999994</v>
      </c>
      <c r="G298" s="36">
        <f t="shared" si="58"/>
        <v>22.140698111999995</v>
      </c>
      <c r="H298" s="36">
        <f t="shared" si="59"/>
        <v>62.171080298495994</v>
      </c>
      <c r="I298" s="36">
        <f t="shared" si="60"/>
        <v>2.8376524795778093E-2</v>
      </c>
      <c r="J298" s="36">
        <f t="shared" si="61"/>
        <v>7.9681281626544878E-2</v>
      </c>
      <c r="K298" s="36">
        <f t="shared" ca="1" si="62"/>
        <v>1.3632454206718009E-2</v>
      </c>
      <c r="L298" s="36">
        <f t="shared" ca="1" si="63"/>
        <v>1.2438700606049963E-5</v>
      </c>
      <c r="M298" s="36">
        <f t="shared" ca="1" si="64"/>
        <v>1016075436617.4543</v>
      </c>
      <c r="N298" s="36">
        <f t="shared" ca="1" si="65"/>
        <v>855764069673.18372</v>
      </c>
      <c r="O298" s="36">
        <f t="shared" ca="1" si="66"/>
        <v>23903948036.724628</v>
      </c>
      <c r="P298" s="45">
        <f t="shared" ca="1" si="67"/>
        <v>-3.5268542082215366E-3</v>
      </c>
    </row>
    <row r="299" spans="1:20" x14ac:dyDescent="0.2">
      <c r="A299" s="107">
        <v>28170</v>
      </c>
      <c r="B299" s="107">
        <v>1.8944400006148499E-2</v>
      </c>
      <c r="C299" s="45"/>
      <c r="D299" s="92">
        <f t="shared" si="55"/>
        <v>2.8170000000000002</v>
      </c>
      <c r="E299" s="92">
        <f t="shared" si="56"/>
        <v>1.8944400006148499E-2</v>
      </c>
      <c r="F299" s="36">
        <f t="shared" si="57"/>
        <v>7.9354890000000013</v>
      </c>
      <c r="G299" s="36">
        <f t="shared" si="58"/>
        <v>22.354272513000005</v>
      </c>
      <c r="H299" s="36">
        <f t="shared" si="59"/>
        <v>62.971985669121018</v>
      </c>
      <c r="I299" s="36">
        <f t="shared" si="60"/>
        <v>5.3366374817320324E-2</v>
      </c>
      <c r="J299" s="36">
        <f t="shared" si="61"/>
        <v>0.15033307786039135</v>
      </c>
      <c r="K299" s="36">
        <f t="shared" ca="1" si="62"/>
        <v>1.3757625542513387E-2</v>
      </c>
      <c r="L299" s="36">
        <f t="shared" ca="1" si="63"/>
        <v>2.6902629336617295E-5</v>
      </c>
      <c r="M299" s="36">
        <f t="shared" ca="1" si="64"/>
        <v>1026139060713.5103</v>
      </c>
      <c r="N299" s="36">
        <f t="shared" ca="1" si="65"/>
        <v>860856750778.0083</v>
      </c>
      <c r="O299" s="36">
        <f t="shared" ca="1" si="66"/>
        <v>23991859380.450073</v>
      </c>
      <c r="P299" s="45">
        <f t="shared" ca="1" si="67"/>
        <v>5.1867744636351111E-3</v>
      </c>
      <c r="Q299" s="45"/>
      <c r="R299" s="45"/>
      <c r="S299" s="45"/>
      <c r="T299" s="45"/>
    </row>
    <row r="300" spans="1:20" x14ac:dyDescent="0.2">
      <c r="A300" s="106">
        <v>28174</v>
      </c>
      <c r="B300" s="106">
        <v>1.7181679999339394E-2</v>
      </c>
      <c r="D300" s="92">
        <f t="shared" si="55"/>
        <v>2.8174000000000001</v>
      </c>
      <c r="E300" s="92">
        <f t="shared" si="56"/>
        <v>1.7181679999339394E-2</v>
      </c>
      <c r="F300" s="36">
        <f t="shared" si="57"/>
        <v>7.9377427600000008</v>
      </c>
      <c r="G300" s="36">
        <f t="shared" si="58"/>
        <v>22.363796452024005</v>
      </c>
      <c r="H300" s="36">
        <f t="shared" si="59"/>
        <v>63.007760123932428</v>
      </c>
      <c r="I300" s="36">
        <f t="shared" si="60"/>
        <v>4.8407665230138813E-2</v>
      </c>
      <c r="J300" s="36">
        <f t="shared" si="61"/>
        <v>0.13638375601939309</v>
      </c>
      <c r="K300" s="36">
        <f t="shared" ca="1" si="62"/>
        <v>1.3763198778824167E-2</v>
      </c>
      <c r="L300" s="36">
        <f t="shared" ca="1" si="63"/>
        <v>1.1686013855015276E-5</v>
      </c>
      <c r="M300" s="36">
        <f t="shared" ca="1" si="64"/>
        <v>1026581169494.5135</v>
      </c>
      <c r="N300" s="36">
        <f t="shared" ca="1" si="65"/>
        <v>861078782730.56726</v>
      </c>
      <c r="O300" s="36">
        <f t="shared" ca="1" si="66"/>
        <v>23995638533.898907</v>
      </c>
      <c r="P300" s="45">
        <f t="shared" ca="1" si="67"/>
        <v>3.4184812205152269E-3</v>
      </c>
    </row>
    <row r="301" spans="1:20" x14ac:dyDescent="0.2">
      <c r="A301" s="107">
        <v>28268.5</v>
      </c>
      <c r="B301" s="107">
        <v>1.5412420005304739E-2</v>
      </c>
      <c r="C301" s="45"/>
      <c r="D301" s="92">
        <f t="shared" si="55"/>
        <v>2.8268499999999999</v>
      </c>
      <c r="E301" s="92">
        <f t="shared" si="56"/>
        <v>1.5412420005304739E-2</v>
      </c>
      <c r="F301" s="36">
        <f t="shared" si="57"/>
        <v>7.9910809224999992</v>
      </c>
      <c r="G301" s="36">
        <f t="shared" si="58"/>
        <v>22.589587105769123</v>
      </c>
      <c r="H301" s="36">
        <f t="shared" si="59"/>
        <v>63.857374309943438</v>
      </c>
      <c r="I301" s="36">
        <f t="shared" si="60"/>
        <v>4.3568599491995701E-2</v>
      </c>
      <c r="J301" s="36">
        <f t="shared" si="61"/>
        <v>0.12316189547394804</v>
      </c>
      <c r="K301" s="36">
        <f t="shared" ca="1" si="62"/>
        <v>1.3895115676217717E-2</v>
      </c>
      <c r="L301" s="36">
        <f t="shared" ca="1" si="63"/>
        <v>2.3022124270662181E-6</v>
      </c>
      <c r="M301" s="36">
        <f t="shared" ca="1" si="64"/>
        <v>1036896578498.2091</v>
      </c>
      <c r="N301" s="36">
        <f t="shared" ca="1" si="65"/>
        <v>866216902819.5321</v>
      </c>
      <c r="O301" s="36">
        <f t="shared" ca="1" si="66"/>
        <v>24081739742.72274</v>
      </c>
      <c r="P301" s="45">
        <f t="shared" ca="1" si="67"/>
        <v>1.5173043290870221E-3</v>
      </c>
      <c r="Q301" s="45"/>
      <c r="R301" s="45"/>
      <c r="S301" s="45"/>
      <c r="T301" s="45"/>
    </row>
    <row r="302" spans="1:20" x14ac:dyDescent="0.2">
      <c r="A302" s="106">
        <v>28409.5</v>
      </c>
      <c r="B302" s="106">
        <v>9.0265399994677864E-3</v>
      </c>
      <c r="D302" s="92">
        <f t="shared" si="55"/>
        <v>2.8409499999999999</v>
      </c>
      <c r="E302" s="92">
        <f t="shared" si="56"/>
        <v>9.0265399994677864E-3</v>
      </c>
      <c r="F302" s="36">
        <f t="shared" si="57"/>
        <v>8.0709969024999992</v>
      </c>
      <c r="G302" s="36">
        <f t="shared" si="58"/>
        <v>22.929298650157371</v>
      </c>
      <c r="H302" s="36">
        <f t="shared" si="59"/>
        <v>65.140991000164576</v>
      </c>
      <c r="I302" s="36">
        <f t="shared" si="60"/>
        <v>2.5643948811488005E-2</v>
      </c>
      <c r="J302" s="36">
        <f t="shared" si="61"/>
        <v>7.285317637599685E-2</v>
      </c>
      <c r="K302" s="36">
        <f t="shared" ca="1" si="62"/>
        <v>1.4092833001504079E-2</v>
      </c>
      <c r="L302" s="36">
        <f t="shared" ca="1" si="63"/>
        <v>2.5667324782481908E-5</v>
      </c>
      <c r="M302" s="36">
        <f t="shared" ca="1" si="64"/>
        <v>1051819165534.546</v>
      </c>
      <c r="N302" s="36">
        <f t="shared" ca="1" si="65"/>
        <v>873497169734.54468</v>
      </c>
      <c r="O302" s="36">
        <f t="shared" ca="1" si="66"/>
        <v>24198808062.552937</v>
      </c>
      <c r="P302" s="45">
        <f t="shared" ca="1" si="67"/>
        <v>-5.0662930020362925E-3</v>
      </c>
    </row>
    <row r="303" spans="1:20" x14ac:dyDescent="0.2">
      <c r="A303" s="107">
        <v>28563.5</v>
      </c>
      <c r="B303" s="107">
        <v>1.8661819995031692E-2</v>
      </c>
      <c r="C303" s="45"/>
      <c r="D303" s="92">
        <f t="shared" si="55"/>
        <v>2.8563499999999999</v>
      </c>
      <c r="E303" s="92">
        <f t="shared" si="56"/>
        <v>1.8661819995031692E-2</v>
      </c>
      <c r="F303" s="36">
        <f t="shared" si="57"/>
        <v>8.1587353225000001</v>
      </c>
      <c r="G303" s="36">
        <f t="shared" si="58"/>
        <v>23.304203638422877</v>
      </c>
      <c r="H303" s="36">
        <f t="shared" si="59"/>
        <v>66.564962062609183</v>
      </c>
      <c r="I303" s="36">
        <f t="shared" si="60"/>
        <v>5.3304689542808772E-2</v>
      </c>
      <c r="J303" s="36">
        <f t="shared" si="61"/>
        <v>0.15225684997560182</v>
      </c>
      <c r="K303" s="36">
        <f t="shared" ca="1" si="62"/>
        <v>1.4309995782406722E-2</v>
      </c>
      <c r="L303" s="36">
        <f t="shared" ca="1" si="63"/>
        <v>1.8938373977588942E-5</v>
      </c>
      <c r="M303" s="36">
        <f t="shared" ca="1" si="64"/>
        <v>1067461286090.1849</v>
      </c>
      <c r="N303" s="36">
        <f t="shared" ca="1" si="65"/>
        <v>880913883210.65479</v>
      </c>
      <c r="O303" s="36">
        <f t="shared" ca="1" si="66"/>
        <v>24310967226.133724</v>
      </c>
      <c r="P303" s="45">
        <f t="shared" ca="1" si="67"/>
        <v>4.3518242126249704E-3</v>
      </c>
      <c r="Q303" s="45"/>
      <c r="R303" s="45"/>
      <c r="S303" s="45"/>
      <c r="T303" s="45"/>
    </row>
    <row r="304" spans="1:20" x14ac:dyDescent="0.2">
      <c r="A304" s="106">
        <v>28709</v>
      </c>
      <c r="B304" s="106">
        <v>8.6678799998480827E-3</v>
      </c>
      <c r="D304" s="92">
        <f t="shared" si="55"/>
        <v>2.8708999999999998</v>
      </c>
      <c r="E304" s="92">
        <f t="shared" si="56"/>
        <v>8.6678799998480827E-3</v>
      </c>
      <c r="F304" s="36">
        <f t="shared" si="57"/>
        <v>8.242066809999999</v>
      </c>
      <c r="G304" s="36">
        <f t="shared" si="58"/>
        <v>23.662149604828997</v>
      </c>
      <c r="H304" s="36">
        <f t="shared" si="59"/>
        <v>67.931665300503553</v>
      </c>
      <c r="I304" s="36">
        <f t="shared" si="60"/>
        <v>2.488461669156386E-2</v>
      </c>
      <c r="J304" s="36">
        <f t="shared" si="61"/>
        <v>7.1441246059810684E-2</v>
      </c>
      <c r="K304" s="36">
        <f t="shared" ca="1" si="62"/>
        <v>1.4516338904946966E-2</v>
      </c>
      <c r="L304" s="36">
        <f t="shared" ca="1" si="63"/>
        <v>3.4204471564630436E-5</v>
      </c>
      <c r="M304" s="36">
        <f t="shared" ca="1" si="64"/>
        <v>1081594809611.2665</v>
      </c>
      <c r="N304" s="36">
        <f t="shared" ca="1" si="65"/>
        <v>887401670826.43164</v>
      </c>
      <c r="O304" s="36">
        <f t="shared" ca="1" si="66"/>
        <v>24401772065.263065</v>
      </c>
      <c r="P304" s="45">
        <f t="shared" ca="1" si="67"/>
        <v>-5.8484589050988838E-3</v>
      </c>
    </row>
    <row r="305" spans="1:20" x14ac:dyDescent="0.2">
      <c r="A305" s="107">
        <v>29402.5</v>
      </c>
      <c r="B305" s="107">
        <v>1.5181299997493625E-2</v>
      </c>
      <c r="C305" s="45"/>
      <c r="D305" s="92">
        <f t="shared" si="55"/>
        <v>2.9402499999999998</v>
      </c>
      <c r="E305" s="92">
        <f t="shared" si="56"/>
        <v>1.5181299997493625E-2</v>
      </c>
      <c r="F305" s="36">
        <f t="shared" si="57"/>
        <v>8.6450700624999985</v>
      </c>
      <c r="G305" s="36">
        <f t="shared" si="58"/>
        <v>25.418667251265617</v>
      </c>
      <c r="H305" s="36">
        <f t="shared" si="59"/>
        <v>74.737236385533734</v>
      </c>
      <c r="I305" s="36">
        <f t="shared" si="60"/>
        <v>4.4636817317630625E-2</v>
      </c>
      <c r="J305" s="36">
        <f t="shared" si="61"/>
        <v>0.13124340211816343</v>
      </c>
      <c r="K305" s="36">
        <f t="shared" ca="1" si="62"/>
        <v>1.551541339281407E-2</v>
      </c>
      <c r="L305" s="36">
        <f t="shared" ca="1" si="63"/>
        <v>1.1163176093255612E-7</v>
      </c>
      <c r="M305" s="36">
        <f t="shared" ca="1" si="64"/>
        <v>1139917256246.3853</v>
      </c>
      <c r="N305" s="36">
        <f t="shared" ca="1" si="65"/>
        <v>911218267143.6698</v>
      </c>
      <c r="O305" s="36">
        <f t="shared" ca="1" si="66"/>
        <v>24629895604.395874</v>
      </c>
      <c r="P305" s="45">
        <f t="shared" ca="1" si="67"/>
        <v>-3.3411339532044525E-4</v>
      </c>
      <c r="Q305" s="45"/>
      <c r="R305" s="45"/>
      <c r="S305" s="45"/>
      <c r="T305" s="45"/>
    </row>
    <row r="306" spans="1:20" x14ac:dyDescent="0.2">
      <c r="A306" s="106">
        <v>29411.5</v>
      </c>
      <c r="B306" s="106">
        <v>1.2965180001629051E-2</v>
      </c>
      <c r="D306" s="92">
        <f t="shared" si="55"/>
        <v>2.9411499999999999</v>
      </c>
      <c r="E306" s="92">
        <f t="shared" si="56"/>
        <v>1.2965180001629051E-2</v>
      </c>
      <c r="F306" s="36">
        <f t="shared" si="57"/>
        <v>8.6503633224999987</v>
      </c>
      <c r="G306" s="36">
        <f t="shared" si="58"/>
        <v>25.44201608597087</v>
      </c>
      <c r="H306" s="36">
        <f t="shared" si="59"/>
        <v>74.828785611253224</v>
      </c>
      <c r="I306" s="36">
        <f t="shared" si="60"/>
        <v>3.8132539161791282E-2</v>
      </c>
      <c r="J306" s="36">
        <f t="shared" si="61"/>
        <v>0.11215351755570242</v>
      </c>
      <c r="K306" s="36">
        <f t="shared" ca="1" si="62"/>
        <v>1.5528548289999684E-2</v>
      </c>
      <c r="L306" s="36">
        <f t="shared" ca="1" si="63"/>
        <v>6.5708569818241882E-6</v>
      </c>
      <c r="M306" s="36">
        <f t="shared" ca="1" si="64"/>
        <v>1140572290267.8491</v>
      </c>
      <c r="N306" s="36">
        <f t="shared" ca="1" si="65"/>
        <v>911448802374.89258</v>
      </c>
      <c r="O306" s="36">
        <f t="shared" ca="1" si="66"/>
        <v>24630618308.98275</v>
      </c>
      <c r="P306" s="45">
        <f t="shared" ca="1" si="67"/>
        <v>-2.5633682883706328E-3</v>
      </c>
    </row>
    <row r="307" spans="1:20" x14ac:dyDescent="0.2">
      <c r="A307" s="107">
        <v>29467</v>
      </c>
      <c r="B307" s="107">
        <v>1.5132440006709658E-2</v>
      </c>
      <c r="C307" s="45"/>
      <c r="D307" s="92">
        <f t="shared" si="55"/>
        <v>2.9466999999999999</v>
      </c>
      <c r="E307" s="92">
        <f t="shared" si="56"/>
        <v>1.5132440006709658E-2</v>
      </c>
      <c r="F307" s="36">
        <f t="shared" si="57"/>
        <v>8.6830408899999991</v>
      </c>
      <c r="G307" s="36">
        <f t="shared" si="58"/>
        <v>25.586316590562998</v>
      </c>
      <c r="H307" s="36">
        <f t="shared" si="59"/>
        <v>75.395199097411975</v>
      </c>
      <c r="I307" s="36">
        <f t="shared" si="60"/>
        <v>4.4590760967771349E-2</v>
      </c>
      <c r="J307" s="36">
        <f t="shared" si="61"/>
        <v>0.13139559534373182</v>
      </c>
      <c r="K307" s="36">
        <f t="shared" ca="1" si="62"/>
        <v>1.5609642655512599E-2</v>
      </c>
      <c r="L307" s="36">
        <f t="shared" ca="1" si="63"/>
        <v>2.2772236802454343E-7</v>
      </c>
      <c r="M307" s="36">
        <f t="shared" ca="1" si="64"/>
        <v>1144552346033.2605</v>
      </c>
      <c r="N307" s="36">
        <f t="shared" ca="1" si="65"/>
        <v>912825399492.59131</v>
      </c>
      <c r="O307" s="36">
        <f t="shared" ca="1" si="66"/>
        <v>24633804175.534969</v>
      </c>
      <c r="P307" s="45">
        <f t="shared" ca="1" si="67"/>
        <v>-4.7720264880294141E-4</v>
      </c>
      <c r="Q307" s="45"/>
      <c r="R307" s="45"/>
      <c r="S307" s="45"/>
      <c r="T307" s="45"/>
    </row>
    <row r="308" spans="1:20" x14ac:dyDescent="0.2">
      <c r="A308" s="106">
        <v>29492.5</v>
      </c>
      <c r="B308" s="106">
        <v>2.4020099997869693E-2</v>
      </c>
      <c r="D308" s="92">
        <f t="shared" si="55"/>
        <v>2.9492500000000001</v>
      </c>
      <c r="E308" s="92">
        <f t="shared" si="56"/>
        <v>2.4020099997869693E-2</v>
      </c>
      <c r="F308" s="36">
        <f t="shared" si="57"/>
        <v>8.6980755625000015</v>
      </c>
      <c r="G308" s="36">
        <f t="shared" si="58"/>
        <v>25.652799352703131</v>
      </c>
      <c r="H308" s="36">
        <f t="shared" si="59"/>
        <v>75.656518490959712</v>
      </c>
      <c r="I308" s="36">
        <f t="shared" si="60"/>
        <v>7.0841279918717193E-2</v>
      </c>
      <c r="J308" s="36">
        <f t="shared" si="61"/>
        <v>0.2089286448002767</v>
      </c>
      <c r="K308" s="36">
        <f t="shared" ca="1" si="62"/>
        <v>1.5646957523999742E-2</v>
      </c>
      <c r="L308" s="36">
        <f t="shared" ca="1" si="63"/>
        <v>7.0109514887724988E-5</v>
      </c>
      <c r="M308" s="36">
        <f t="shared" ca="1" si="64"/>
        <v>1146346689373.8416</v>
      </c>
      <c r="N308" s="36">
        <f t="shared" ca="1" si="65"/>
        <v>913431871915.96814</v>
      </c>
      <c r="O308" s="36">
        <f t="shared" ca="1" si="66"/>
        <v>24634534626.29903</v>
      </c>
      <c r="P308" s="45">
        <f t="shared" ca="1" si="67"/>
        <v>8.3731424738699503E-3</v>
      </c>
    </row>
    <row r="309" spans="1:20" x14ac:dyDescent="0.2">
      <c r="A309" s="107">
        <v>29761.5</v>
      </c>
      <c r="B309" s="107">
        <v>2.222718000120949E-2</v>
      </c>
      <c r="C309" s="45"/>
      <c r="D309" s="92">
        <f t="shared" si="55"/>
        <v>2.9761500000000001</v>
      </c>
      <c r="E309" s="92">
        <f t="shared" si="56"/>
        <v>2.222718000120949E-2</v>
      </c>
      <c r="F309" s="36">
        <f t="shared" si="57"/>
        <v>8.8574688224999996</v>
      </c>
      <c r="G309" s="36">
        <f t="shared" si="58"/>
        <v>26.361155836083373</v>
      </c>
      <c r="H309" s="36">
        <f t="shared" si="59"/>
        <v>78.454753941559531</v>
      </c>
      <c r="I309" s="36">
        <f t="shared" si="60"/>
        <v>6.6151421760599627E-2</v>
      </c>
      <c r="J309" s="36">
        <f t="shared" si="61"/>
        <v>0.19687655387280859</v>
      </c>
      <c r="K309" s="36">
        <f t="shared" ca="1" si="62"/>
        <v>1.6042713601642632E-2</v>
      </c>
      <c r="L309" s="36">
        <f t="shared" ca="1" si="63"/>
        <v>3.8247624647371461E-5</v>
      </c>
      <c r="M309" s="36">
        <f t="shared" ca="1" si="64"/>
        <v>1163943817531.8955</v>
      </c>
      <c r="N309" s="36">
        <f t="shared" ca="1" si="65"/>
        <v>918827312999.82764</v>
      </c>
      <c r="O309" s="36">
        <f t="shared" ca="1" si="66"/>
        <v>24614115928.344093</v>
      </c>
      <c r="P309" s="45">
        <f t="shared" ca="1" si="67"/>
        <v>6.1844663995668583E-3</v>
      </c>
      <c r="Q309" s="45"/>
      <c r="R309" s="45"/>
      <c r="S309" s="45"/>
      <c r="T309" s="45"/>
    </row>
    <row r="310" spans="1:20" x14ac:dyDescent="0.2">
      <c r="A310" s="106">
        <v>29766</v>
      </c>
      <c r="B310" s="106">
        <v>2.1619120001560077E-2</v>
      </c>
      <c r="D310" s="92">
        <f t="shared" si="55"/>
        <v>2.9765999999999999</v>
      </c>
      <c r="E310" s="92">
        <f t="shared" si="56"/>
        <v>2.1619120001560077E-2</v>
      </c>
      <c r="F310" s="36">
        <f t="shared" si="57"/>
        <v>8.8601475599999997</v>
      </c>
      <c r="G310" s="36">
        <f t="shared" si="58"/>
        <v>26.373115227095997</v>
      </c>
      <c r="H310" s="36">
        <f t="shared" si="59"/>
        <v>78.502214784973944</v>
      </c>
      <c r="I310" s="36">
        <f t="shared" si="60"/>
        <v>6.4351472596643727E-2</v>
      </c>
      <c r="J310" s="36">
        <f t="shared" si="61"/>
        <v>0.19154859333116972</v>
      </c>
      <c r="K310" s="36">
        <f t="shared" ca="1" si="62"/>
        <v>1.6049367004668538E-2</v>
      </c>
      <c r="L310" s="36">
        <f t="shared" ca="1" si="63"/>
        <v>3.1022148446382277E-5</v>
      </c>
      <c r="M310" s="36">
        <f t="shared" ca="1" si="64"/>
        <v>1164217322285.0293</v>
      </c>
      <c r="N310" s="36">
        <f t="shared" ca="1" si="65"/>
        <v>918901948782.92029</v>
      </c>
      <c r="O310" s="36">
        <f t="shared" ca="1" si="66"/>
        <v>24613337611.908161</v>
      </c>
      <c r="P310" s="45">
        <f t="shared" ca="1" si="67"/>
        <v>5.5697529968915388E-3</v>
      </c>
    </row>
    <row r="311" spans="1:20" x14ac:dyDescent="0.2">
      <c r="A311" s="107">
        <v>30117</v>
      </c>
      <c r="B311" s="107">
        <v>1.7190440004924312E-2</v>
      </c>
      <c r="C311" s="45"/>
      <c r="D311" s="92">
        <f t="shared" si="55"/>
        <v>3.0116999999999998</v>
      </c>
      <c r="E311" s="92">
        <f t="shared" si="56"/>
        <v>1.7190440004924312E-2</v>
      </c>
      <c r="F311" s="36">
        <f t="shared" si="57"/>
        <v>9.0703368899999983</v>
      </c>
      <c r="G311" s="36">
        <f t="shared" si="58"/>
        <v>27.317133611612995</v>
      </c>
      <c r="H311" s="36">
        <f t="shared" si="59"/>
        <v>82.271011298094848</v>
      </c>
      <c r="I311" s="36">
        <f t="shared" si="60"/>
        <v>5.1772448162830546E-2</v>
      </c>
      <c r="J311" s="36">
        <f t="shared" si="61"/>
        <v>0.15592308213199674</v>
      </c>
      <c r="K311" s="36">
        <f t="shared" ca="1" si="62"/>
        <v>1.6571672917879726E-2</v>
      </c>
      <c r="L311" s="36">
        <f t="shared" ca="1" si="63"/>
        <v>3.8287270800964232E-7</v>
      </c>
      <c r="M311" s="36">
        <f t="shared" ca="1" si="64"/>
        <v>1183398730797.8816</v>
      </c>
      <c r="N311" s="36">
        <f t="shared" ca="1" si="65"/>
        <v>923130919419.34424</v>
      </c>
      <c r="O311" s="36">
        <f t="shared" ca="1" si="66"/>
        <v>24508455099.050953</v>
      </c>
      <c r="P311" s="45">
        <f t="shared" ca="1" si="67"/>
        <v>6.1876708704458605E-4</v>
      </c>
      <c r="Q311" s="45"/>
      <c r="R311" s="45"/>
      <c r="S311" s="45"/>
      <c r="T311" s="45"/>
    </row>
    <row r="312" spans="1:20" x14ac:dyDescent="0.2">
      <c r="A312" s="106">
        <v>30742.5</v>
      </c>
      <c r="B312" s="106">
        <v>1.8670099998416845E-2</v>
      </c>
      <c r="D312" s="92">
        <f t="shared" si="55"/>
        <v>3.0742500000000001</v>
      </c>
      <c r="E312" s="92">
        <f t="shared" si="56"/>
        <v>1.8670099998416845E-2</v>
      </c>
      <c r="F312" s="36">
        <f t="shared" si="57"/>
        <v>9.4510130625000013</v>
      </c>
      <c r="G312" s="36">
        <f t="shared" si="58"/>
        <v>29.054776907390629</v>
      </c>
      <c r="H312" s="36">
        <f t="shared" si="59"/>
        <v>89.321647907545653</v>
      </c>
      <c r="I312" s="36">
        <f t="shared" si="60"/>
        <v>5.7396554920132986E-2</v>
      </c>
      <c r="J312" s="36">
        <f t="shared" si="61"/>
        <v>0.17645135896321884</v>
      </c>
      <c r="K312" s="36">
        <f t="shared" ca="1" si="62"/>
        <v>1.7518800481409292E-2</v>
      </c>
      <c r="L312" s="36">
        <f t="shared" ca="1" si="63"/>
        <v>1.3254905778618243E-6</v>
      </c>
      <c r="M312" s="36">
        <f t="shared" ca="1" si="64"/>
        <v>1206822206452.2458</v>
      </c>
      <c r="N312" s="36">
        <f t="shared" ca="1" si="65"/>
        <v>922837640727.26636</v>
      </c>
      <c r="O312" s="36">
        <f t="shared" ca="1" si="66"/>
        <v>24107086443.070599</v>
      </c>
      <c r="P312" s="45">
        <f t="shared" ca="1" si="67"/>
        <v>1.1512995170075528E-3</v>
      </c>
    </row>
    <row r="313" spans="1:20" x14ac:dyDescent="0.2">
      <c r="A313" s="107">
        <v>30934.5</v>
      </c>
      <c r="B313" s="107">
        <v>1.7059540004993323E-2</v>
      </c>
      <c r="C313" s="45"/>
      <c r="D313" s="92">
        <f t="shared" si="55"/>
        <v>3.0934499999999998</v>
      </c>
      <c r="E313" s="92">
        <f t="shared" si="56"/>
        <v>1.7059540004993323E-2</v>
      </c>
      <c r="F313" s="36">
        <f t="shared" si="57"/>
        <v>9.5694329024999991</v>
      </c>
      <c r="G313" s="36">
        <f t="shared" si="58"/>
        <v>29.60256221223862</v>
      </c>
      <c r="H313" s="36">
        <f t="shared" si="59"/>
        <v>91.574046075449559</v>
      </c>
      <c r="I313" s="36">
        <f t="shared" si="60"/>
        <v>5.277283402844659E-2</v>
      </c>
      <c r="J313" s="36">
        <f t="shared" si="61"/>
        <v>0.1632501234252981</v>
      </c>
      <c r="K313" s="36">
        <f t="shared" ca="1" si="62"/>
        <v>1.7813727437940602E-2</v>
      </c>
      <c r="L313" s="36">
        <f t="shared" ca="1" si="63"/>
        <v>5.687986840156059E-7</v>
      </c>
      <c r="M313" s="36">
        <f t="shared" ca="1" si="64"/>
        <v>1211193348742.6951</v>
      </c>
      <c r="N313" s="36">
        <f t="shared" ca="1" si="65"/>
        <v>920734930232.29236</v>
      </c>
      <c r="O313" s="36">
        <f t="shared" ca="1" si="66"/>
        <v>23929589721.470119</v>
      </c>
      <c r="P313" s="45">
        <f t="shared" ca="1" si="67"/>
        <v>-7.5418743294727864E-4</v>
      </c>
      <c r="Q313" s="45"/>
      <c r="R313" s="45"/>
      <c r="S313" s="45"/>
      <c r="T313" s="45"/>
    </row>
    <row r="314" spans="1:20" x14ac:dyDescent="0.2">
      <c r="A314" s="106">
        <v>30951.5</v>
      </c>
      <c r="B314" s="106">
        <v>1.3317980003193952E-2</v>
      </c>
      <c r="D314" s="92">
        <f t="shared" si="55"/>
        <v>3.0951499999999998</v>
      </c>
      <c r="E314" s="92">
        <f t="shared" si="56"/>
        <v>1.3317980003193952E-2</v>
      </c>
      <c r="F314" s="36">
        <f t="shared" si="57"/>
        <v>9.5799535224999985</v>
      </c>
      <c r="G314" s="36">
        <f t="shared" si="58"/>
        <v>29.651393145165869</v>
      </c>
      <c r="H314" s="36">
        <f t="shared" si="59"/>
        <v>91.775509493260131</v>
      </c>
      <c r="I314" s="36">
        <f t="shared" si="60"/>
        <v>4.122114580688576E-2</v>
      </c>
      <c r="J314" s="36">
        <f t="shared" si="61"/>
        <v>0.12758562944418245</v>
      </c>
      <c r="K314" s="36">
        <f t="shared" ca="1" si="62"/>
        <v>1.7839935878965485E-2</v>
      </c>
      <c r="L314" s="36">
        <f t="shared" ca="1" si="63"/>
        <v>2.0448084942424691E-5</v>
      </c>
      <c r="M314" s="36">
        <f t="shared" ca="1" si="64"/>
        <v>1211515937025.8923</v>
      </c>
      <c r="N314" s="36">
        <f t="shared" ca="1" si="65"/>
        <v>920503338263.54846</v>
      </c>
      <c r="O314" s="36">
        <f t="shared" ca="1" si="66"/>
        <v>23912662526.682186</v>
      </c>
      <c r="P314" s="45">
        <f t="shared" ca="1" si="67"/>
        <v>-4.5219558757715328E-3</v>
      </c>
    </row>
    <row r="315" spans="1:20" x14ac:dyDescent="0.2">
      <c r="A315" s="107">
        <v>31046</v>
      </c>
      <c r="B315" s="107">
        <v>1.9548719996237196E-2</v>
      </c>
      <c r="C315" s="45"/>
      <c r="D315" s="92">
        <f t="shared" si="55"/>
        <v>3.1046</v>
      </c>
      <c r="E315" s="92">
        <f t="shared" si="56"/>
        <v>1.9548719996237196E-2</v>
      </c>
      <c r="F315" s="36">
        <f t="shared" si="57"/>
        <v>9.6385411600000008</v>
      </c>
      <c r="G315" s="36">
        <f t="shared" si="58"/>
        <v>29.923814885336004</v>
      </c>
      <c r="H315" s="36">
        <f t="shared" si="59"/>
        <v>92.901475693014163</v>
      </c>
      <c r="I315" s="36">
        <f t="shared" si="60"/>
        <v>6.0690956100318001E-2</v>
      </c>
      <c r="J315" s="36">
        <f t="shared" si="61"/>
        <v>0.18842114230904727</v>
      </c>
      <c r="K315" s="36">
        <f t="shared" ca="1" si="62"/>
        <v>1.7985906055116227E-2</v>
      </c>
      <c r="L315" s="36">
        <f t="shared" ca="1" si="63"/>
        <v>2.4423874145620559E-6</v>
      </c>
      <c r="M315" s="36">
        <f t="shared" ca="1" si="64"/>
        <v>1213117567421.0908</v>
      </c>
      <c r="N315" s="36">
        <f t="shared" ca="1" si="65"/>
        <v>919081567860.64502</v>
      </c>
      <c r="O315" s="36">
        <f t="shared" ca="1" si="66"/>
        <v>23814997787.839447</v>
      </c>
      <c r="P315" s="45">
        <f t="shared" ca="1" si="67"/>
        <v>1.5628139411209691E-3</v>
      </c>
      <c r="Q315" s="45"/>
      <c r="R315" s="45"/>
      <c r="S315" s="45"/>
      <c r="T315" s="45"/>
    </row>
    <row r="316" spans="1:20" x14ac:dyDescent="0.2">
      <c r="A316" s="106">
        <v>31093</v>
      </c>
      <c r="B316" s="106">
        <v>1.4086759998463094E-2</v>
      </c>
      <c r="D316" s="92">
        <f t="shared" si="55"/>
        <v>3.1093000000000002</v>
      </c>
      <c r="E316" s="92">
        <f t="shared" si="56"/>
        <v>1.4086759998463094E-2</v>
      </c>
      <c r="F316" s="36">
        <f t="shared" si="57"/>
        <v>9.6677464900000007</v>
      </c>
      <c r="G316" s="36">
        <f t="shared" si="58"/>
        <v>30.059924161357003</v>
      </c>
      <c r="H316" s="36">
        <f t="shared" si="59"/>
        <v>93.46532219490733</v>
      </c>
      <c r="I316" s="36">
        <f t="shared" si="60"/>
        <v>4.3799962863221305E-2</v>
      </c>
      <c r="J316" s="36">
        <f t="shared" si="61"/>
        <v>0.13618722453061402</v>
      </c>
      <c r="K316" s="36">
        <f t="shared" ca="1" si="62"/>
        <v>1.8058683018090028E-2</v>
      </c>
      <c r="L316" s="36">
        <f t="shared" ca="1" si="63"/>
        <v>1.5776172473842343E-5</v>
      </c>
      <c r="M316" s="36">
        <f t="shared" ca="1" si="64"/>
        <v>1213793092704.6001</v>
      </c>
      <c r="N316" s="36">
        <f t="shared" ca="1" si="65"/>
        <v>918289731654.86914</v>
      </c>
      <c r="O316" s="36">
        <f t="shared" ca="1" si="66"/>
        <v>23764178871.500416</v>
      </c>
      <c r="P316" s="45">
        <f t="shared" ca="1" si="67"/>
        <v>-3.9719230196269342E-3</v>
      </c>
    </row>
    <row r="317" spans="1:20" x14ac:dyDescent="0.2">
      <c r="A317" s="107">
        <v>31165.5</v>
      </c>
      <c r="B317" s="107">
        <v>1.8112460005795583E-2</v>
      </c>
      <c r="C317" s="45"/>
      <c r="D317" s="92">
        <f t="shared" si="55"/>
        <v>3.1165500000000002</v>
      </c>
      <c r="E317" s="92">
        <f t="shared" si="56"/>
        <v>1.8112460005795583E-2</v>
      </c>
      <c r="F317" s="36">
        <f t="shared" si="57"/>
        <v>9.7128839025000016</v>
      </c>
      <c r="G317" s="36">
        <f t="shared" si="58"/>
        <v>30.27068832633638</v>
      </c>
      <c r="H317" s="36">
        <f t="shared" si="59"/>
        <v>94.340113703443663</v>
      </c>
      <c r="I317" s="36">
        <f t="shared" si="60"/>
        <v>5.6448387231062228E-2</v>
      </c>
      <c r="J317" s="36">
        <f t="shared" si="61"/>
        <v>0.17592422122496698</v>
      </c>
      <c r="K317" s="36">
        <f t="shared" ca="1" si="62"/>
        <v>1.8171177290345421E-2</v>
      </c>
      <c r="L317" s="36">
        <f t="shared" ca="1" si="63"/>
        <v>3.4477195049066853E-9</v>
      </c>
      <c r="M317" s="36">
        <f t="shared" ca="1" si="64"/>
        <v>1214677225012.78</v>
      </c>
      <c r="N317" s="36">
        <f t="shared" ca="1" si="65"/>
        <v>916958141459.18396</v>
      </c>
      <c r="O317" s="36">
        <f t="shared" ca="1" si="66"/>
        <v>23682878134.420341</v>
      </c>
      <c r="P317" s="45">
        <f t="shared" ca="1" si="67"/>
        <v>-5.871728454983835E-5</v>
      </c>
      <c r="Q317" s="45"/>
      <c r="R317" s="45"/>
      <c r="S317" s="45"/>
      <c r="T317" s="45"/>
    </row>
    <row r="318" spans="1:20" x14ac:dyDescent="0.2">
      <c r="A318" s="106">
        <v>31166</v>
      </c>
      <c r="B318" s="106">
        <v>1.7167120000522118E-2</v>
      </c>
      <c r="D318" s="92">
        <f t="shared" si="55"/>
        <v>3.1166</v>
      </c>
      <c r="E318" s="92">
        <f t="shared" si="56"/>
        <v>1.7167120000522118E-2</v>
      </c>
      <c r="F318" s="36">
        <f t="shared" si="57"/>
        <v>9.7131955600000008</v>
      </c>
      <c r="G318" s="36">
        <f t="shared" si="58"/>
        <v>30.272145282296002</v>
      </c>
      <c r="H318" s="36">
        <f t="shared" si="59"/>
        <v>94.346167986803735</v>
      </c>
      <c r="I318" s="36">
        <f t="shared" si="60"/>
        <v>5.3503046193627231E-2</v>
      </c>
      <c r="J318" s="36">
        <f t="shared" si="61"/>
        <v>0.16674759376705864</v>
      </c>
      <c r="K318" s="36">
        <f t="shared" ca="1" si="62"/>
        <v>1.8171954090047886E-2</v>
      </c>
      <c r="L318" s="36">
        <f t="shared" ca="1" si="63"/>
        <v>1.0096915474730797E-6</v>
      </c>
      <c r="M318" s="36">
        <f t="shared" ca="1" si="64"/>
        <v>1214682656829.6848</v>
      </c>
      <c r="N318" s="36">
        <f t="shared" ca="1" si="65"/>
        <v>916948494612.19141</v>
      </c>
      <c r="O318" s="36">
        <f t="shared" ca="1" si="66"/>
        <v>23682305216.397514</v>
      </c>
      <c r="P318" s="45">
        <f t="shared" ca="1" si="67"/>
        <v>-1.0048340895257683E-3</v>
      </c>
    </row>
    <row r="319" spans="1:20" x14ac:dyDescent="0.2">
      <c r="A319" s="107">
        <v>31229.5</v>
      </c>
      <c r="B319" s="107">
        <v>2.3308940006245393E-2</v>
      </c>
      <c r="C319" s="45"/>
      <c r="D319" s="92">
        <f t="shared" si="55"/>
        <v>3.1229499999999999</v>
      </c>
      <c r="E319" s="92">
        <f t="shared" si="56"/>
        <v>2.3308940006245393E-2</v>
      </c>
      <c r="F319" s="36">
        <f t="shared" si="57"/>
        <v>9.7528167024999988</v>
      </c>
      <c r="G319" s="36">
        <f t="shared" si="58"/>
        <v>30.457558921072369</v>
      </c>
      <c r="H319" s="36">
        <f t="shared" si="59"/>
        <v>95.11743363256295</v>
      </c>
      <c r="I319" s="36">
        <f t="shared" si="60"/>
        <v>7.2792654192504053E-2</v>
      </c>
      <c r="J319" s="36">
        <f t="shared" si="61"/>
        <v>0.22732781941048052</v>
      </c>
      <c r="K319" s="36">
        <f t="shared" ca="1" si="62"/>
        <v>1.8270716448902588E-2</v>
      </c>
      <c r="L319" s="36">
        <f t="shared" ca="1" si="63"/>
        <v>2.5383696613763992E-5</v>
      </c>
      <c r="M319" s="36">
        <f t="shared" ca="1" si="64"/>
        <v>1215298337107.2231</v>
      </c>
      <c r="N319" s="36">
        <f t="shared" ca="1" si="65"/>
        <v>915671815978.9834</v>
      </c>
      <c r="O319" s="36">
        <f t="shared" ca="1" si="66"/>
        <v>23608188322.468456</v>
      </c>
      <c r="P319" s="45">
        <f t="shared" ca="1" si="67"/>
        <v>5.0382235573428052E-3</v>
      </c>
      <c r="Q319" s="45"/>
      <c r="R319" s="45"/>
      <c r="S319" s="45"/>
      <c r="T319" s="45"/>
    </row>
    <row r="320" spans="1:20" x14ac:dyDescent="0.2">
      <c r="A320" s="106">
        <v>31327.5</v>
      </c>
      <c r="B320" s="106">
        <v>2.0622299998649396E-2</v>
      </c>
      <c r="D320" s="92">
        <f t="shared" si="55"/>
        <v>3.1327500000000001</v>
      </c>
      <c r="E320" s="92">
        <f t="shared" si="56"/>
        <v>2.0622299998649396E-2</v>
      </c>
      <c r="F320" s="36">
        <f t="shared" si="57"/>
        <v>9.8141225625000015</v>
      </c>
      <c r="G320" s="36">
        <f t="shared" si="58"/>
        <v>30.74519245767188</v>
      </c>
      <c r="H320" s="36">
        <f t="shared" si="59"/>
        <v>96.317001671771592</v>
      </c>
      <c r="I320" s="36">
        <f t="shared" si="60"/>
        <v>6.4604510320768901E-2</v>
      </c>
      <c r="J320" s="36">
        <f t="shared" si="61"/>
        <v>0.20238977970738878</v>
      </c>
      <c r="K320" s="36">
        <f t="shared" ca="1" si="62"/>
        <v>1.8423560799094248E-2</v>
      </c>
      <c r="L320" s="36">
        <f t="shared" ca="1" si="63"/>
        <v>4.8344540676604142E-6</v>
      </c>
      <c r="M320" s="36">
        <f t="shared" ca="1" si="64"/>
        <v>1215959537682.3809</v>
      </c>
      <c r="N320" s="36">
        <f t="shared" ca="1" si="65"/>
        <v>913501202775.79285</v>
      </c>
      <c r="O320" s="36">
        <f t="shared" ca="1" si="66"/>
        <v>23488543481.190945</v>
      </c>
      <c r="P320" s="45">
        <f t="shared" ca="1" si="67"/>
        <v>2.1987391995551483E-3</v>
      </c>
    </row>
    <row r="321" spans="1:20" x14ac:dyDescent="0.2">
      <c r="A321" s="107">
        <v>31465</v>
      </c>
      <c r="B321" s="107">
        <v>2.0153799996478483E-2</v>
      </c>
      <c r="C321" s="45"/>
      <c r="D321" s="92">
        <f t="shared" si="55"/>
        <v>3.1465000000000001</v>
      </c>
      <c r="E321" s="92">
        <f t="shared" si="56"/>
        <v>2.0153799996478483E-2</v>
      </c>
      <c r="F321" s="36">
        <f t="shared" si="57"/>
        <v>9.9004622500000004</v>
      </c>
      <c r="G321" s="36">
        <f t="shared" si="58"/>
        <v>31.151804469625002</v>
      </c>
      <c r="H321" s="36">
        <f t="shared" si="59"/>
        <v>98.019152763675066</v>
      </c>
      <c r="I321" s="36">
        <f t="shared" si="60"/>
        <v>6.3413931688919553E-2</v>
      </c>
      <c r="J321" s="36">
        <f t="shared" si="61"/>
        <v>0.19953193605918537</v>
      </c>
      <c r="K321" s="36">
        <f t="shared" ca="1" si="62"/>
        <v>1.8638877653075408E-2</v>
      </c>
      <c r="L321" s="36">
        <f t="shared" ca="1" si="63"/>
        <v>2.294989706541865E-6</v>
      </c>
      <c r="M321" s="36">
        <f t="shared" ca="1" si="64"/>
        <v>1216295555684.4473</v>
      </c>
      <c r="N321" s="36">
        <f t="shared" ca="1" si="65"/>
        <v>910047412903.03564</v>
      </c>
      <c r="O321" s="36">
        <f t="shared" ca="1" si="66"/>
        <v>23310001377.879028</v>
      </c>
      <c r="P321" s="45">
        <f t="shared" ca="1" si="67"/>
        <v>1.5149223434030752E-3</v>
      </c>
      <c r="Q321" s="45"/>
      <c r="R321" s="45"/>
      <c r="S321" s="45"/>
      <c r="T321" s="45"/>
    </row>
    <row r="322" spans="1:20" x14ac:dyDescent="0.2">
      <c r="A322" s="106">
        <v>31662</v>
      </c>
      <c r="B322" s="106">
        <v>2.2089840000262484E-2</v>
      </c>
      <c r="D322" s="92">
        <f t="shared" si="55"/>
        <v>3.1661999999999999</v>
      </c>
      <c r="E322" s="92">
        <f t="shared" si="56"/>
        <v>2.2089840000262484E-2</v>
      </c>
      <c r="F322" s="36">
        <f t="shared" si="57"/>
        <v>10.024822439999999</v>
      </c>
      <c r="G322" s="36">
        <f t="shared" si="58"/>
        <v>31.740592809527996</v>
      </c>
      <c r="H322" s="36">
        <f t="shared" si="59"/>
        <v>100.49706495352754</v>
      </c>
      <c r="I322" s="36">
        <f t="shared" si="60"/>
        <v>6.9940851408831078E-2</v>
      </c>
      <c r="J322" s="36">
        <f t="shared" si="61"/>
        <v>0.22144672373064095</v>
      </c>
      <c r="K322" s="36">
        <f t="shared" ca="1" si="62"/>
        <v>1.8949132085859809E-2</v>
      </c>
      <c r="L322" s="36">
        <f t="shared" ca="1" si="63"/>
        <v>9.8640462035915974E-6</v>
      </c>
      <c r="M322" s="36">
        <f t="shared" ca="1" si="64"/>
        <v>1215572553415.6653</v>
      </c>
      <c r="N322" s="36">
        <f t="shared" ca="1" si="65"/>
        <v>904273334892.74573</v>
      </c>
      <c r="O322" s="36">
        <f t="shared" ca="1" si="66"/>
        <v>23032756590.460499</v>
      </c>
      <c r="P322" s="45">
        <f t="shared" ca="1" si="67"/>
        <v>3.1407079144026746E-3</v>
      </c>
    </row>
    <row r="323" spans="1:20" x14ac:dyDescent="0.2">
      <c r="A323" s="107">
        <v>31807</v>
      </c>
      <c r="B323" s="107">
        <v>2.1941239996522199E-2</v>
      </c>
      <c r="C323" s="45"/>
      <c r="D323" s="92">
        <f t="shared" si="55"/>
        <v>3.1806999999999999</v>
      </c>
      <c r="E323" s="92">
        <f t="shared" si="56"/>
        <v>2.1941239996522199E-2</v>
      </c>
      <c r="F323" s="36">
        <f t="shared" si="57"/>
        <v>10.116852489999999</v>
      </c>
      <c r="G323" s="36">
        <f t="shared" si="58"/>
        <v>32.178672714942998</v>
      </c>
      <c r="H323" s="36">
        <f t="shared" si="59"/>
        <v>102.35070430441918</v>
      </c>
      <c r="I323" s="36">
        <f t="shared" si="60"/>
        <v>6.9788502056938151E-2</v>
      </c>
      <c r="J323" s="36">
        <f t="shared" si="61"/>
        <v>0.22197628849250317</v>
      </c>
      <c r="K323" s="36">
        <f t="shared" ca="1" si="62"/>
        <v>1.9178819512869621E-2</v>
      </c>
      <c r="L323" s="36">
        <f t="shared" ca="1" si="63"/>
        <v>7.6309669285033415E-6</v>
      </c>
      <c r="M323" s="36">
        <f t="shared" ca="1" si="64"/>
        <v>1214134680419.27</v>
      </c>
      <c r="N323" s="36">
        <f t="shared" ca="1" si="65"/>
        <v>899406868832.44287</v>
      </c>
      <c r="O323" s="36">
        <f t="shared" ca="1" si="66"/>
        <v>22812805530.54818</v>
      </c>
      <c r="P323" s="45">
        <f t="shared" ca="1" si="67"/>
        <v>2.7624204836525779E-3</v>
      </c>
      <c r="Q323" s="45"/>
      <c r="R323" s="45"/>
      <c r="S323" s="45"/>
      <c r="T323" s="45"/>
    </row>
    <row r="324" spans="1:20" x14ac:dyDescent="0.2">
      <c r="A324" s="106">
        <v>31845.5</v>
      </c>
      <c r="B324" s="106">
        <v>1.7850060001364909E-2</v>
      </c>
      <c r="D324" s="92">
        <f t="shared" si="55"/>
        <v>3.1845500000000002</v>
      </c>
      <c r="E324" s="92">
        <f t="shared" si="56"/>
        <v>1.7850060001364909E-2</v>
      </c>
      <c r="F324" s="36">
        <f t="shared" si="57"/>
        <v>10.141358702500002</v>
      </c>
      <c r="G324" s="36">
        <f t="shared" si="58"/>
        <v>32.295663856046382</v>
      </c>
      <c r="H324" s="36">
        <f t="shared" si="59"/>
        <v>102.84715633277251</v>
      </c>
      <c r="I324" s="36">
        <f t="shared" si="60"/>
        <v>5.6844408577346628E-2</v>
      </c>
      <c r="J324" s="36">
        <f t="shared" si="61"/>
        <v>0.18102386133498921</v>
      </c>
      <c r="K324" s="36">
        <f t="shared" ca="1" si="62"/>
        <v>1.9239994614069514E-2</v>
      </c>
      <c r="L324" s="36">
        <f t="shared" ca="1" si="63"/>
        <v>1.9319182275942997E-6</v>
      </c>
      <c r="M324" s="36">
        <f t="shared" ca="1" si="64"/>
        <v>1213624040605.55</v>
      </c>
      <c r="N324" s="36">
        <f t="shared" ca="1" si="65"/>
        <v>898027523613.245</v>
      </c>
      <c r="O324" s="36">
        <f t="shared" ca="1" si="66"/>
        <v>22752171246.89817</v>
      </c>
      <c r="P324" s="45">
        <f t="shared" ca="1" si="67"/>
        <v>-1.3899346127046047E-3</v>
      </c>
    </row>
    <row r="325" spans="1:20" x14ac:dyDescent="0.2">
      <c r="A325" s="107">
        <v>32449.5</v>
      </c>
      <c r="B325" s="107">
        <v>1.6679339998518117E-2</v>
      </c>
      <c r="C325" s="45"/>
      <c r="D325" s="92">
        <f t="shared" si="55"/>
        <v>3.2449499999999998</v>
      </c>
      <c r="E325" s="92">
        <f t="shared" si="56"/>
        <v>1.6679339998518117E-2</v>
      </c>
      <c r="F325" s="36">
        <f t="shared" si="57"/>
        <v>10.529700502499999</v>
      </c>
      <c r="G325" s="36">
        <f t="shared" si="58"/>
        <v>34.168351645587371</v>
      </c>
      <c r="H325" s="36">
        <f t="shared" si="59"/>
        <v>110.87459267234873</v>
      </c>
      <c r="I325" s="36">
        <f t="shared" si="60"/>
        <v>5.4123624328191358E-2</v>
      </c>
      <c r="J325" s="36">
        <f t="shared" si="61"/>
        <v>0.17562845476376454</v>
      </c>
      <c r="K325" s="36">
        <f t="shared" ca="1" si="62"/>
        <v>2.0210117624128634E-2</v>
      </c>
      <c r="L325" s="36">
        <f t="shared" ca="1" si="63"/>
        <v>1.246639064151184E-5</v>
      </c>
      <c r="M325" s="36">
        <f t="shared" ca="1" si="64"/>
        <v>1198574761752.0391</v>
      </c>
      <c r="N325" s="36">
        <f t="shared" ca="1" si="65"/>
        <v>871680573277.07336</v>
      </c>
      <c r="O325" s="36">
        <f t="shared" ca="1" si="66"/>
        <v>21682021630.100777</v>
      </c>
      <c r="P325" s="45">
        <f t="shared" ca="1" si="67"/>
        <v>-3.5307776256105171E-3</v>
      </c>
      <c r="Q325" s="45"/>
      <c r="R325" s="45"/>
      <c r="S325" s="45"/>
      <c r="T325" s="45"/>
    </row>
    <row r="326" spans="1:20" x14ac:dyDescent="0.2">
      <c r="A326" s="106">
        <v>32450</v>
      </c>
      <c r="B326" s="106">
        <v>1.4834000001428649E-2</v>
      </c>
      <c r="D326" s="92">
        <f t="shared" si="55"/>
        <v>3.2450000000000001</v>
      </c>
      <c r="E326" s="92">
        <f t="shared" si="56"/>
        <v>1.4834000001428649E-2</v>
      </c>
      <c r="F326" s="36">
        <f t="shared" si="57"/>
        <v>10.530025</v>
      </c>
      <c r="G326" s="36">
        <f t="shared" si="58"/>
        <v>34.169931125000005</v>
      </c>
      <c r="H326" s="36">
        <f t="shared" si="59"/>
        <v>110.88142650062501</v>
      </c>
      <c r="I326" s="36">
        <f t="shared" si="60"/>
        <v>4.813633000463597E-2</v>
      </c>
      <c r="J326" s="36">
        <f t="shared" si="61"/>
        <v>0.15620239086504373</v>
      </c>
      <c r="K326" s="36">
        <f t="shared" ca="1" si="62"/>
        <v>2.0210928797573094E-2</v>
      </c>
      <c r="L326" s="36">
        <f t="shared" ca="1" si="63"/>
        <v>2.891136327880735E-5</v>
      </c>
      <c r="M326" s="36">
        <f t="shared" ca="1" si="64"/>
        <v>1198556858039.5696</v>
      </c>
      <c r="N326" s="36">
        <f t="shared" ca="1" si="65"/>
        <v>871655156403.26868</v>
      </c>
      <c r="O326" s="36">
        <f t="shared" ca="1" si="66"/>
        <v>21681045742.612484</v>
      </c>
      <c r="P326" s="45">
        <f t="shared" ca="1" si="67"/>
        <v>-5.3769287961444451E-3</v>
      </c>
    </row>
    <row r="327" spans="1:20" x14ac:dyDescent="0.2">
      <c r="A327" s="107">
        <v>32522</v>
      </c>
      <c r="B327" s="107">
        <v>2.1105040003021713E-2</v>
      </c>
      <c r="C327" s="45"/>
      <c r="D327" s="92">
        <f t="shared" si="55"/>
        <v>3.2522000000000002</v>
      </c>
      <c r="E327" s="92">
        <f t="shared" si="56"/>
        <v>2.1105040003021713E-2</v>
      </c>
      <c r="F327" s="36">
        <f t="shared" si="57"/>
        <v>10.576804840000001</v>
      </c>
      <c r="G327" s="36">
        <f t="shared" si="58"/>
        <v>34.397884700648007</v>
      </c>
      <c r="H327" s="36">
        <f t="shared" si="59"/>
        <v>111.86880062344746</v>
      </c>
      <c r="I327" s="36">
        <f t="shared" si="60"/>
        <v>6.8637811097827225E-2</v>
      </c>
      <c r="J327" s="36">
        <f t="shared" si="61"/>
        <v>0.22322388925235373</v>
      </c>
      <c r="K327" s="36">
        <f t="shared" ca="1" si="62"/>
        <v>2.0327877517292686E-2</v>
      </c>
      <c r="L327" s="36">
        <f t="shared" ca="1" si="63"/>
        <v>6.0398152922452141E-7</v>
      </c>
      <c r="M327" s="36">
        <f t="shared" ca="1" si="64"/>
        <v>1195885501797.1475</v>
      </c>
      <c r="N327" s="36">
        <f t="shared" ca="1" si="65"/>
        <v>867934041119.27087</v>
      </c>
      <c r="O327" s="36">
        <f t="shared" ca="1" si="66"/>
        <v>21539014108.597637</v>
      </c>
      <c r="P327" s="45">
        <f t="shared" ca="1" si="67"/>
        <v>7.7716248572902782E-4</v>
      </c>
      <c r="Q327" s="45"/>
      <c r="R327" s="45"/>
      <c r="S327" s="45"/>
      <c r="T327" s="45"/>
    </row>
    <row r="328" spans="1:20" x14ac:dyDescent="0.2">
      <c r="A328" s="106">
        <v>32595</v>
      </c>
      <c r="B328" s="106">
        <v>1.7685399994661566E-2</v>
      </c>
      <c r="D328" s="92">
        <f t="shared" si="55"/>
        <v>3.2595000000000001</v>
      </c>
      <c r="E328" s="92">
        <f t="shared" si="56"/>
        <v>1.7685399994661566E-2</v>
      </c>
      <c r="F328" s="36">
        <f t="shared" si="57"/>
        <v>10.624340250000001</v>
      </c>
      <c r="G328" s="36">
        <f t="shared" si="58"/>
        <v>34.630037044875003</v>
      </c>
      <c r="H328" s="36">
        <f t="shared" si="59"/>
        <v>112.87660574777009</v>
      </c>
      <c r="I328" s="36">
        <f t="shared" si="60"/>
        <v>5.7645561282599372E-2</v>
      </c>
      <c r="J328" s="36">
        <f t="shared" si="61"/>
        <v>0.18789570700063266</v>
      </c>
      <c r="K328" s="36">
        <f t="shared" ca="1" si="62"/>
        <v>2.0446733893990977E-2</v>
      </c>
      <c r="L328" s="36">
        <f t="shared" ca="1" si="63"/>
        <v>7.6249649035857683E-6</v>
      </c>
      <c r="M328" s="36">
        <f t="shared" ca="1" si="64"/>
        <v>1192988451067.0044</v>
      </c>
      <c r="N328" s="36">
        <f t="shared" ca="1" si="65"/>
        <v>864037950883.06482</v>
      </c>
      <c r="O328" s="36">
        <f t="shared" ca="1" si="66"/>
        <v>21391983888.138691</v>
      </c>
      <c r="P328" s="45">
        <f t="shared" ca="1" si="67"/>
        <v>-2.7613338993294108E-3</v>
      </c>
    </row>
    <row r="329" spans="1:20" x14ac:dyDescent="0.2">
      <c r="A329" s="107">
        <v>32787</v>
      </c>
      <c r="B329" s="107">
        <v>2.10748399986187E-2</v>
      </c>
      <c r="C329" s="45"/>
      <c r="D329" s="92">
        <f t="shared" si="55"/>
        <v>3.2787000000000002</v>
      </c>
      <c r="E329" s="92">
        <f t="shared" si="56"/>
        <v>2.10748399986187E-2</v>
      </c>
      <c r="F329" s="36">
        <f t="shared" si="57"/>
        <v>10.749873690000001</v>
      </c>
      <c r="G329" s="36">
        <f t="shared" si="58"/>
        <v>35.245610867403009</v>
      </c>
      <c r="H329" s="36">
        <f t="shared" si="59"/>
        <v>115.55978435095425</v>
      </c>
      <c r="I329" s="36">
        <f t="shared" si="60"/>
        <v>6.9098077903471139E-2</v>
      </c>
      <c r="J329" s="36">
        <f t="shared" si="61"/>
        <v>0.22655186802211083</v>
      </c>
      <c r="K329" s="36">
        <f t="shared" ca="1" si="62"/>
        <v>2.0760704546085577E-2</v>
      </c>
      <c r="L329" s="36">
        <f t="shared" ca="1" si="63"/>
        <v>9.8681082538189463E-8</v>
      </c>
      <c r="M329" s="36">
        <f t="shared" ca="1" si="64"/>
        <v>1184467586132.1003</v>
      </c>
      <c r="N329" s="36">
        <f t="shared" ca="1" si="65"/>
        <v>853204714788.14124</v>
      </c>
      <c r="O329" s="36">
        <f t="shared" ca="1" si="66"/>
        <v>20990998501.143082</v>
      </c>
      <c r="P329" s="45">
        <f t="shared" ca="1" si="67"/>
        <v>3.1413545253312219E-4</v>
      </c>
      <c r="Q329" s="45"/>
      <c r="R329" s="45"/>
      <c r="S329" s="45"/>
      <c r="T329" s="45"/>
    </row>
    <row r="330" spans="1:20" x14ac:dyDescent="0.2">
      <c r="A330" s="106">
        <v>32787</v>
      </c>
      <c r="B330" s="106">
        <v>2.8074839996406808E-2</v>
      </c>
      <c r="D330" s="92">
        <f t="shared" si="55"/>
        <v>3.2787000000000002</v>
      </c>
      <c r="E330" s="92">
        <f t="shared" si="56"/>
        <v>2.8074839996406808E-2</v>
      </c>
      <c r="F330" s="36">
        <f t="shared" si="57"/>
        <v>10.749873690000001</v>
      </c>
      <c r="G330" s="36">
        <f t="shared" si="58"/>
        <v>35.245610867403009</v>
      </c>
      <c r="H330" s="36">
        <f t="shared" si="59"/>
        <v>115.55978435095425</v>
      </c>
      <c r="I330" s="36">
        <f t="shared" si="60"/>
        <v>9.2048977896219006E-2</v>
      </c>
      <c r="J330" s="36">
        <f t="shared" si="61"/>
        <v>0.30180098382833326</v>
      </c>
      <c r="K330" s="36">
        <f t="shared" ca="1" si="62"/>
        <v>2.0760704546085577E-2</v>
      </c>
      <c r="L330" s="36">
        <f t="shared" ca="1" si="63"/>
        <v>5.3496577385645755E-5</v>
      </c>
      <c r="M330" s="36">
        <f t="shared" ca="1" si="64"/>
        <v>1184467586132.1003</v>
      </c>
      <c r="N330" s="36">
        <f t="shared" ca="1" si="65"/>
        <v>853204714788.14124</v>
      </c>
      <c r="O330" s="36">
        <f t="shared" ca="1" si="66"/>
        <v>20990998501.143082</v>
      </c>
      <c r="P330" s="45">
        <f t="shared" ca="1" si="67"/>
        <v>7.3141354503212311E-3</v>
      </c>
    </row>
    <row r="331" spans="1:20" x14ac:dyDescent="0.2">
      <c r="A331" s="107">
        <v>33163.5</v>
      </c>
      <c r="B331" s="107">
        <v>1.9533819999196567E-2</v>
      </c>
      <c r="C331" s="45"/>
      <c r="D331" s="92">
        <f t="shared" si="55"/>
        <v>3.3163499999999999</v>
      </c>
      <c r="E331" s="92">
        <f t="shared" si="56"/>
        <v>1.9533819999196567E-2</v>
      </c>
      <c r="F331" s="36">
        <f t="shared" si="57"/>
        <v>10.9981773225</v>
      </c>
      <c r="G331" s="36">
        <f t="shared" si="58"/>
        <v>36.473805363472877</v>
      </c>
      <c r="H331" s="36">
        <f t="shared" si="59"/>
        <v>120.95990441715327</v>
      </c>
      <c r="I331" s="36">
        <f t="shared" si="60"/>
        <v>6.4780983954335528E-2</v>
      </c>
      <c r="J331" s="36">
        <f t="shared" si="61"/>
        <v>0.21483641613696061</v>
      </c>
      <c r="K331" s="36">
        <f t="shared" ca="1" si="62"/>
        <v>2.1382111406201748E-2</v>
      </c>
      <c r="L331" s="36">
        <f t="shared" ca="1" si="63"/>
        <v>3.4161811252091935E-6</v>
      </c>
      <c r="M331" s="36">
        <f t="shared" ca="1" si="64"/>
        <v>1164016641766.002</v>
      </c>
      <c r="N331" s="36">
        <f t="shared" ca="1" si="65"/>
        <v>829554007225.97925</v>
      </c>
      <c r="O331" s="36">
        <f t="shared" ca="1" si="66"/>
        <v>20146917912.17411</v>
      </c>
      <c r="P331" s="45">
        <f t="shared" ca="1" si="67"/>
        <v>-1.8482914070051815E-3</v>
      </c>
      <c r="Q331" s="45"/>
      <c r="R331" s="45"/>
      <c r="S331" s="45"/>
      <c r="T331" s="45"/>
    </row>
    <row r="332" spans="1:20" x14ac:dyDescent="0.2">
      <c r="A332" s="106">
        <v>33304.5</v>
      </c>
      <c r="B332" s="106">
        <v>2.1147940002265386E-2</v>
      </c>
      <c r="D332" s="92">
        <f t="shared" si="55"/>
        <v>3.3304499999999999</v>
      </c>
      <c r="E332" s="92">
        <f t="shared" si="56"/>
        <v>2.1147940002265386E-2</v>
      </c>
      <c r="F332" s="36">
        <f t="shared" si="57"/>
        <v>11.0918972025</v>
      </c>
      <c r="G332" s="36">
        <f t="shared" si="58"/>
        <v>36.941009038066127</v>
      </c>
      <c r="H332" s="36">
        <f t="shared" si="59"/>
        <v>123.03018355082733</v>
      </c>
      <c r="I332" s="36">
        <f t="shared" si="60"/>
        <v>7.043215678054475E-2</v>
      </c>
      <c r="J332" s="36">
        <f t="shared" si="61"/>
        <v>0.23457077654976524</v>
      </c>
      <c r="K332" s="36">
        <f t="shared" ca="1" si="62"/>
        <v>2.1616782913503683E-2</v>
      </c>
      <c r="L332" s="36">
        <f t="shared" ca="1" si="63"/>
        <v>2.1981367541840182E-7</v>
      </c>
      <c r="M332" s="36">
        <f t="shared" ca="1" si="64"/>
        <v>1155103358602.4622</v>
      </c>
      <c r="N332" s="36">
        <f t="shared" ca="1" si="65"/>
        <v>819899630730.98718</v>
      </c>
      <c r="O332" s="36">
        <f t="shared" ca="1" si="66"/>
        <v>19812024862.878723</v>
      </c>
      <c r="P332" s="45">
        <f t="shared" ca="1" si="67"/>
        <v>-4.6884291123829719E-4</v>
      </c>
    </row>
    <row r="333" spans="1:20" x14ac:dyDescent="0.2">
      <c r="A333" s="107">
        <v>33394.5</v>
      </c>
      <c r="B333" s="107">
        <v>2.5986740001826547E-2</v>
      </c>
      <c r="C333" s="45"/>
      <c r="D333" s="92">
        <f t="shared" si="55"/>
        <v>3.3394499999999998</v>
      </c>
      <c r="E333" s="92">
        <f t="shared" si="56"/>
        <v>2.5986740001826547E-2</v>
      </c>
      <c r="F333" s="36">
        <f t="shared" si="57"/>
        <v>11.151926302499998</v>
      </c>
      <c r="G333" s="36">
        <f t="shared" si="58"/>
        <v>37.241300290883615</v>
      </c>
      <c r="H333" s="36">
        <f t="shared" si="59"/>
        <v>124.36546025639127</v>
      </c>
      <c r="I333" s="36">
        <f t="shared" si="60"/>
        <v>8.6781418899099655E-2</v>
      </c>
      <c r="J333" s="36">
        <f t="shared" si="61"/>
        <v>0.28980220934259832</v>
      </c>
      <c r="K333" s="36">
        <f t="shared" ca="1" si="62"/>
        <v>2.1767129802808753E-2</v>
      </c>
      <c r="L333" s="36">
        <f t="shared" ca="1" si="63"/>
        <v>1.7805110231654987E-5</v>
      </c>
      <c r="M333" s="36">
        <f t="shared" ca="1" si="64"/>
        <v>1149062529939.7595</v>
      </c>
      <c r="N333" s="36">
        <f t="shared" ca="1" si="65"/>
        <v>813516338606.19385</v>
      </c>
      <c r="O333" s="36">
        <f t="shared" ca="1" si="66"/>
        <v>19593147033.891514</v>
      </c>
      <c r="P333" s="45">
        <f t="shared" ca="1" si="67"/>
        <v>4.2196101990177939E-3</v>
      </c>
      <c r="Q333" s="45"/>
      <c r="R333" s="45"/>
      <c r="S333" s="45"/>
      <c r="T333" s="45"/>
    </row>
    <row r="334" spans="1:20" x14ac:dyDescent="0.2">
      <c r="A334" s="106">
        <v>33403</v>
      </c>
      <c r="B334" s="106">
        <v>2.361595999536803E-2</v>
      </c>
      <c r="D334" s="92">
        <f t="shared" si="55"/>
        <v>3.3403</v>
      </c>
      <c r="E334" s="92">
        <f t="shared" si="56"/>
        <v>2.361595999536803E-2</v>
      </c>
      <c r="F334" s="36">
        <f t="shared" si="57"/>
        <v>11.15760409</v>
      </c>
      <c r="G334" s="36">
        <f t="shared" si="58"/>
        <v>37.269744941827</v>
      </c>
      <c r="H334" s="36">
        <f t="shared" si="59"/>
        <v>124.49212902918472</v>
      </c>
      <c r="I334" s="36">
        <f t="shared" si="60"/>
        <v>7.8884391172527837E-2</v>
      </c>
      <c r="J334" s="36">
        <f t="shared" si="61"/>
        <v>0.26349753183359476</v>
      </c>
      <c r="K334" s="36">
        <f t="shared" ca="1" si="62"/>
        <v>2.1781351645118113E-2</v>
      </c>
      <c r="L334" s="36">
        <f t="shared" ca="1" si="63"/>
        <v>3.3657877988067235E-6</v>
      </c>
      <c r="M334" s="36">
        <f t="shared" ca="1" si="64"/>
        <v>1148477953841.5503</v>
      </c>
      <c r="N334" s="36">
        <f t="shared" ca="1" si="65"/>
        <v>812904679033.10559</v>
      </c>
      <c r="O334" s="36">
        <f t="shared" ca="1" si="66"/>
        <v>19572273091.948055</v>
      </c>
      <c r="P334" s="45">
        <f t="shared" ca="1" si="67"/>
        <v>1.8346083502499173E-3</v>
      </c>
    </row>
    <row r="335" spans="1:20" x14ac:dyDescent="0.2">
      <c r="A335" s="107">
        <v>33913</v>
      </c>
      <c r="B335" s="107">
        <v>2.3369160000584088E-2</v>
      </c>
      <c r="C335" s="45"/>
      <c r="D335" s="92">
        <f t="shared" si="55"/>
        <v>3.3913000000000002</v>
      </c>
      <c r="E335" s="92">
        <f t="shared" si="56"/>
        <v>2.3369160000584088E-2</v>
      </c>
      <c r="F335" s="36">
        <f t="shared" si="57"/>
        <v>11.500915690000001</v>
      </c>
      <c r="G335" s="36">
        <f t="shared" si="58"/>
        <v>39.003055379497006</v>
      </c>
      <c r="H335" s="36">
        <f t="shared" si="59"/>
        <v>132.27106170848819</v>
      </c>
      <c r="I335" s="36">
        <f t="shared" si="60"/>
        <v>7.9251832309980827E-2</v>
      </c>
      <c r="J335" s="36">
        <f t="shared" si="61"/>
        <v>0.26876673891283798</v>
      </c>
      <c r="K335" s="36">
        <f t="shared" ca="1" si="62"/>
        <v>2.2641741327342646E-2</v>
      </c>
      <c r="L335" s="36">
        <f t="shared" ca="1" si="63"/>
        <v>5.2913792618034018E-7</v>
      </c>
      <c r="M335" s="36">
        <f t="shared" ca="1" si="64"/>
        <v>1109055007138.4927</v>
      </c>
      <c r="N335" s="36">
        <f t="shared" ca="1" si="65"/>
        <v>773516676985.7207</v>
      </c>
      <c r="O335" s="36">
        <f t="shared" ca="1" si="66"/>
        <v>18259271437.642414</v>
      </c>
      <c r="P335" s="45">
        <f t="shared" ca="1" si="67"/>
        <v>7.2741867324144227E-4</v>
      </c>
      <c r="Q335" s="45"/>
      <c r="R335" s="45"/>
      <c r="S335" s="45"/>
      <c r="T335" s="45"/>
    </row>
    <row r="336" spans="1:20" x14ac:dyDescent="0.2">
      <c r="A336" s="106">
        <v>34229.5</v>
      </c>
      <c r="B336" s="106">
        <v>1.6268939994915854E-2</v>
      </c>
      <c r="D336" s="92">
        <f t="shared" si="55"/>
        <v>3.4229500000000002</v>
      </c>
      <c r="E336" s="92">
        <f t="shared" si="56"/>
        <v>1.6268939994915854E-2</v>
      </c>
      <c r="F336" s="36">
        <f t="shared" si="57"/>
        <v>11.716586702500001</v>
      </c>
      <c r="G336" s="36">
        <f t="shared" si="58"/>
        <v>40.105290453322382</v>
      </c>
      <c r="H336" s="36">
        <f t="shared" si="59"/>
        <v>137.27840395719983</v>
      </c>
      <c r="I336" s="36">
        <f t="shared" si="60"/>
        <v>5.5687768155597228E-2</v>
      </c>
      <c r="J336" s="36">
        <f t="shared" si="61"/>
        <v>0.19061644600820155</v>
      </c>
      <c r="K336" s="36">
        <f t="shared" ca="1" si="62"/>
        <v>2.3182691948940001E-2</v>
      </c>
      <c r="L336" s="36">
        <f t="shared" ca="1" si="63"/>
        <v>4.7799966081772713E-5</v>
      </c>
      <c r="M336" s="36">
        <f t="shared" ca="1" si="64"/>
        <v>1080424367264.3452</v>
      </c>
      <c r="N336" s="36">
        <f t="shared" ca="1" si="65"/>
        <v>746542971223.86426</v>
      </c>
      <c r="O336" s="36">
        <f t="shared" ca="1" si="66"/>
        <v>17389236731.781914</v>
      </c>
      <c r="P336" s="45">
        <f t="shared" ca="1" si="67"/>
        <v>-6.9137519540241471E-3</v>
      </c>
    </row>
    <row r="337" spans="1:20" x14ac:dyDescent="0.2">
      <c r="A337" s="107">
        <v>34644</v>
      </c>
      <c r="B337" s="107">
        <v>2.2482079999463167E-2</v>
      </c>
      <c r="C337" s="45"/>
      <c r="D337" s="92">
        <f t="shared" si="55"/>
        <v>3.4643999999999999</v>
      </c>
      <c r="E337" s="92">
        <f t="shared" si="56"/>
        <v>2.2482079999463167E-2</v>
      </c>
      <c r="F337" s="36">
        <f t="shared" si="57"/>
        <v>12.00206736</v>
      </c>
      <c r="G337" s="36">
        <f t="shared" si="58"/>
        <v>41.579962161984</v>
      </c>
      <c r="H337" s="36">
        <f t="shared" si="59"/>
        <v>144.04962091397738</v>
      </c>
      <c r="I337" s="36">
        <f t="shared" si="60"/>
        <v>7.7886917950140189E-2</v>
      </c>
      <c r="J337" s="36">
        <f t="shared" si="61"/>
        <v>0.26983143854646569</v>
      </c>
      <c r="K337" s="36">
        <f t="shared" ca="1" si="62"/>
        <v>2.3899252256518986E-2</v>
      </c>
      <c r="L337" s="36">
        <f t="shared" ca="1" si="63"/>
        <v>2.0083772061686839E-6</v>
      </c>
      <c r="M337" s="36">
        <f t="shared" ca="1" si="64"/>
        <v>1038370968618.0306</v>
      </c>
      <c r="N337" s="36">
        <f t="shared" ca="1" si="65"/>
        <v>708530608963.09851</v>
      </c>
      <c r="O337" s="36">
        <f t="shared" ca="1" si="66"/>
        <v>16194579233.56245</v>
      </c>
      <c r="P337" s="45">
        <f t="shared" ca="1" si="67"/>
        <v>-1.4171722570558189E-3</v>
      </c>
      <c r="Q337" s="45"/>
      <c r="R337" s="45"/>
      <c r="S337" s="45"/>
      <c r="T337" s="45"/>
    </row>
    <row r="338" spans="1:20" x14ac:dyDescent="0.2">
      <c r="A338" s="106">
        <v>34935</v>
      </c>
      <c r="B338" s="106">
        <v>2.4494199999026023E-2</v>
      </c>
      <c r="D338" s="92">
        <f t="shared" si="55"/>
        <v>3.4935</v>
      </c>
      <c r="E338" s="92">
        <f t="shared" si="56"/>
        <v>2.4494199999026023E-2</v>
      </c>
      <c r="F338" s="36">
        <f t="shared" si="57"/>
        <v>12.204542250000001</v>
      </c>
      <c r="G338" s="36">
        <f t="shared" si="58"/>
        <v>42.636568350375008</v>
      </c>
      <c r="H338" s="36">
        <f t="shared" si="59"/>
        <v>148.9508515320351</v>
      </c>
      <c r="I338" s="36">
        <f t="shared" si="60"/>
        <v>8.5570487696597405E-2</v>
      </c>
      <c r="J338" s="36">
        <f t="shared" si="61"/>
        <v>0.29894049876806306</v>
      </c>
      <c r="K338" s="36">
        <f t="shared" ca="1" si="62"/>
        <v>2.4407809960045015E-2</v>
      </c>
      <c r="L338" s="36">
        <f t="shared" ca="1" si="63"/>
        <v>7.4632388351400953E-9</v>
      </c>
      <c r="M338" s="36">
        <f t="shared" ca="1" si="64"/>
        <v>1005930298657.4329</v>
      </c>
      <c r="N338" s="36">
        <f t="shared" ca="1" si="65"/>
        <v>680174088966.79517</v>
      </c>
      <c r="O338" s="36">
        <f t="shared" ca="1" si="66"/>
        <v>15323721292.095911</v>
      </c>
      <c r="P338" s="45">
        <f t="shared" ca="1" si="67"/>
        <v>8.6390038981008083E-5</v>
      </c>
    </row>
    <row r="339" spans="1:20" x14ac:dyDescent="0.2">
      <c r="A339" s="107">
        <v>34973.5</v>
      </c>
      <c r="B339" s="107">
        <v>2.6403020005091093E-2</v>
      </c>
      <c r="C339" s="45"/>
      <c r="D339" s="92">
        <f t="shared" si="55"/>
        <v>3.49735</v>
      </c>
      <c r="E339" s="92">
        <f t="shared" si="56"/>
        <v>2.6403020005091093E-2</v>
      </c>
      <c r="F339" s="36">
        <f t="shared" si="57"/>
        <v>12.231457022499999</v>
      </c>
      <c r="G339" s="36">
        <f t="shared" si="58"/>
        <v>42.777686217640372</v>
      </c>
      <c r="H339" s="36">
        <f t="shared" si="59"/>
        <v>149.60854089326455</v>
      </c>
      <c r="I339" s="36">
        <f t="shared" si="60"/>
        <v>9.2340602014805331E-2</v>
      </c>
      <c r="J339" s="36">
        <f t="shared" si="61"/>
        <v>0.3229474044564794</v>
      </c>
      <c r="K339" s="36">
        <f t="shared" ca="1" si="62"/>
        <v>2.4475432975576018E-2</v>
      </c>
      <c r="L339" s="36">
        <f t="shared" ca="1" si="63"/>
        <v>3.7155917563547537E-6</v>
      </c>
      <c r="M339" s="36">
        <f t="shared" ca="1" si="64"/>
        <v>1001466453245.0085</v>
      </c>
      <c r="N339" s="36">
        <f t="shared" ca="1" si="65"/>
        <v>676326480078.46582</v>
      </c>
      <c r="O339" s="36">
        <f t="shared" ca="1" si="66"/>
        <v>15206768221.309155</v>
      </c>
      <c r="P339" s="45">
        <f t="shared" ca="1" si="67"/>
        <v>1.9275870295150759E-3</v>
      </c>
      <c r="Q339" s="45"/>
      <c r="R339" s="45"/>
      <c r="S339" s="45"/>
      <c r="T339" s="45"/>
    </row>
    <row r="340" spans="1:20" x14ac:dyDescent="0.2">
      <c r="A340" s="106">
        <v>35646.5</v>
      </c>
      <c r="B340" s="106">
        <v>1.9575379999878351E-2</v>
      </c>
      <c r="D340" s="92">
        <f t="shared" si="55"/>
        <v>3.5646499999999999</v>
      </c>
      <c r="E340" s="92">
        <f t="shared" si="56"/>
        <v>1.9575379999878351E-2</v>
      </c>
      <c r="F340" s="36">
        <f t="shared" si="57"/>
        <v>12.706729622499999</v>
      </c>
      <c r="G340" s="36">
        <f t="shared" si="58"/>
        <v>45.29504374884462</v>
      </c>
      <c r="H340" s="36">
        <f t="shared" si="59"/>
        <v>161.46097769931896</v>
      </c>
      <c r="I340" s="36">
        <f t="shared" si="60"/>
        <v>6.9779378316566359E-2</v>
      </c>
      <c r="J340" s="36">
        <f t="shared" si="61"/>
        <v>0.24873906091614825</v>
      </c>
      <c r="K340" s="36">
        <f t="shared" ca="1" si="62"/>
        <v>2.5670337345358781E-2</v>
      </c>
      <c r="L340" s="36">
        <f t="shared" ca="1" si="63"/>
        <v>3.7148505043225859E-5</v>
      </c>
      <c r="M340" s="36">
        <f t="shared" ca="1" si="64"/>
        <v>917421790557.52014</v>
      </c>
      <c r="N340" s="36">
        <f t="shared" ca="1" si="65"/>
        <v>605842845646.7406</v>
      </c>
      <c r="O340" s="36">
        <f t="shared" ca="1" si="66"/>
        <v>13110407163.630121</v>
      </c>
      <c r="P340" s="45">
        <f t="shared" ca="1" si="67"/>
        <v>-6.0949573454804305E-3</v>
      </c>
    </row>
    <row r="341" spans="1:20" x14ac:dyDescent="0.2">
      <c r="A341" s="107">
        <v>35680</v>
      </c>
      <c r="B341" s="107">
        <v>2.9937600003904663E-2</v>
      </c>
      <c r="C341" s="45"/>
      <c r="D341" s="92">
        <f t="shared" ref="D341:D404" si="68">A341/A$18</f>
        <v>3.5680000000000001</v>
      </c>
      <c r="E341" s="92">
        <f t="shared" ref="E341:E404" si="69">B341/B$18</f>
        <v>2.9937600003904663E-2</v>
      </c>
      <c r="F341" s="36">
        <f t="shared" ref="F341:F404" si="70">D341*D341</f>
        <v>12.730624000000001</v>
      </c>
      <c r="G341" s="36">
        <f t="shared" ref="G341:G404" si="71">D341*F341</f>
        <v>45.422866432000006</v>
      </c>
      <c r="H341" s="36">
        <f t="shared" ref="H341:H404" si="72">F341*F341</f>
        <v>162.06878742937602</v>
      </c>
      <c r="I341" s="36">
        <f t="shared" ref="I341:I404" si="73">E341*D341</f>
        <v>0.10681735681393184</v>
      </c>
      <c r="J341" s="36">
        <f t="shared" ref="J341:J404" si="74">I341*D341</f>
        <v>0.38112432911210881</v>
      </c>
      <c r="K341" s="36">
        <f t="shared" ref="K341:K404" ca="1" si="75">+E$4+E$5*D341+E$6*D341^2</f>
        <v>2.5730449845680133E-2</v>
      </c>
      <c r="L341" s="36">
        <f t="shared" ref="L341:L404" ca="1" si="76">+(K341-E341)^2</f>
        <v>1.7700112453848693E-5</v>
      </c>
      <c r="M341" s="36">
        <f t="shared" ref="M341:M404" ca="1" si="77">(M$1-M$2*D341+M$3*F341)^2</f>
        <v>912959646130.0166</v>
      </c>
      <c r="N341" s="36">
        <f t="shared" ref="N341:N404" ca="1" si="78">(-M$2+M$4*D341-M$5*F341)^2</f>
        <v>602190353174.724</v>
      </c>
      <c r="O341" s="36">
        <f t="shared" ref="O341:O404" ca="1" si="79">+(M$3-D341*M$5+F341*M$6)^2</f>
        <v>13004010434.245649</v>
      </c>
      <c r="P341" s="45">
        <f t="shared" ref="P341:P404" ca="1" si="80">+E341-K341</f>
        <v>4.2071501582245305E-3</v>
      </c>
      <c r="Q341" s="45"/>
      <c r="R341" s="45"/>
      <c r="S341" s="45"/>
      <c r="T341" s="45"/>
    </row>
    <row r="342" spans="1:20" x14ac:dyDescent="0.2">
      <c r="A342" s="106">
        <v>35718.5</v>
      </c>
      <c r="B342" s="106">
        <v>2.9846419995010365E-2</v>
      </c>
      <c r="D342" s="92">
        <f t="shared" si="68"/>
        <v>3.57185</v>
      </c>
      <c r="E342" s="92">
        <f t="shared" si="69"/>
        <v>2.9846419995010365E-2</v>
      </c>
      <c r="F342" s="36">
        <f t="shared" si="70"/>
        <v>12.7581124225</v>
      </c>
      <c r="G342" s="36">
        <f t="shared" si="71"/>
        <v>45.570063856306625</v>
      </c>
      <c r="H342" s="36">
        <f t="shared" si="72"/>
        <v>162.76943258514882</v>
      </c>
      <c r="I342" s="36">
        <f t="shared" si="73"/>
        <v>0.10660693525917778</v>
      </c>
      <c r="J342" s="36">
        <f t="shared" si="74"/>
        <v>0.38078398170549416</v>
      </c>
      <c r="K342" s="36">
        <f t="shared" ca="1" si="75"/>
        <v>2.5799608569707526E-2</v>
      </c>
      <c r="L342" s="36">
        <f t="shared" ca="1" si="76"/>
        <v>1.6376682711961593E-5</v>
      </c>
      <c r="M342" s="36">
        <f t="shared" ca="1" si="77"/>
        <v>907801167828.23767</v>
      </c>
      <c r="N342" s="36">
        <f t="shared" ca="1" si="78"/>
        <v>597977721023.37549</v>
      </c>
      <c r="O342" s="36">
        <f t="shared" ca="1" si="79"/>
        <v>12881557224.234373</v>
      </c>
      <c r="P342" s="45">
        <f t="shared" ca="1" si="80"/>
        <v>4.0468114253028389E-3</v>
      </c>
    </row>
    <row r="343" spans="1:20" x14ac:dyDescent="0.2">
      <c r="A343" s="107">
        <v>35992</v>
      </c>
      <c r="B343" s="107">
        <v>2.9445439999108203E-2</v>
      </c>
      <c r="C343" s="45"/>
      <c r="D343" s="92">
        <f t="shared" si="68"/>
        <v>3.5992000000000002</v>
      </c>
      <c r="E343" s="92">
        <f t="shared" si="69"/>
        <v>2.9445439999108203E-2</v>
      </c>
      <c r="F343" s="36">
        <f t="shared" si="70"/>
        <v>12.954240640000002</v>
      </c>
      <c r="G343" s="36">
        <f t="shared" si="71"/>
        <v>46.624902911488007</v>
      </c>
      <c r="H343" s="36">
        <f t="shared" si="72"/>
        <v>167.81235055902766</v>
      </c>
      <c r="I343" s="36">
        <f t="shared" si="73"/>
        <v>0.10598002764479025</v>
      </c>
      <c r="J343" s="36">
        <f t="shared" si="74"/>
        <v>0.38144331549912908</v>
      </c>
      <c r="K343" s="36">
        <f t="shared" ca="1" si="75"/>
        <v>2.6293189368093974E-2</v>
      </c>
      <c r="L343" s="36">
        <f t="shared" ca="1" si="76"/>
        <v>9.9366840407296069E-6</v>
      </c>
      <c r="M343" s="36">
        <f t="shared" ca="1" si="77"/>
        <v>870256630820.11414</v>
      </c>
      <c r="N343" s="36">
        <f t="shared" ca="1" si="78"/>
        <v>567618252439.07324</v>
      </c>
      <c r="O343" s="36">
        <f t="shared" ca="1" si="79"/>
        <v>12007174364.534685</v>
      </c>
      <c r="P343" s="45">
        <f t="shared" ca="1" si="80"/>
        <v>3.1522506310142293E-3</v>
      </c>
      <c r="Q343" s="45"/>
      <c r="R343" s="45"/>
      <c r="S343" s="45"/>
      <c r="T343" s="45"/>
    </row>
    <row r="344" spans="1:20" x14ac:dyDescent="0.2">
      <c r="A344" s="106">
        <v>36104</v>
      </c>
      <c r="B344" s="106">
        <v>3.2089280000946019E-2</v>
      </c>
      <c r="D344" s="92">
        <f t="shared" si="68"/>
        <v>3.6103999999999998</v>
      </c>
      <c r="E344" s="92">
        <f t="shared" si="69"/>
        <v>3.2089280000946019E-2</v>
      </c>
      <c r="F344" s="36">
        <f t="shared" si="70"/>
        <v>13.034988159999999</v>
      </c>
      <c r="G344" s="36">
        <f t="shared" si="71"/>
        <v>47.061521252863997</v>
      </c>
      <c r="H344" s="36">
        <f t="shared" si="72"/>
        <v>169.91091633134016</v>
      </c>
      <c r="I344" s="36">
        <f t="shared" si="73"/>
        <v>0.1158551365154155</v>
      </c>
      <c r="J344" s="36">
        <f t="shared" si="74"/>
        <v>0.41828338487525613</v>
      </c>
      <c r="K344" s="36">
        <f t="shared" ca="1" si="75"/>
        <v>2.6496469720459156E-2</v>
      </c>
      <c r="L344" s="36">
        <f t="shared" ca="1" si="76"/>
        <v>3.1279526833519542E-5</v>
      </c>
      <c r="M344" s="36">
        <f t="shared" ca="1" si="77"/>
        <v>854449088402.3418</v>
      </c>
      <c r="N344" s="36">
        <f t="shared" ca="1" si="78"/>
        <v>554984419779.328</v>
      </c>
      <c r="O344" s="36">
        <f t="shared" ca="1" si="79"/>
        <v>11647433424.997757</v>
      </c>
      <c r="P344" s="45">
        <f t="shared" ca="1" si="80"/>
        <v>5.592810280486863E-3</v>
      </c>
    </row>
    <row r="345" spans="1:20" x14ac:dyDescent="0.2">
      <c r="A345" s="107">
        <v>36240</v>
      </c>
      <c r="B345" s="107">
        <v>2.7156800002558157E-2</v>
      </c>
      <c r="C345" s="45"/>
      <c r="D345" s="92">
        <f t="shared" si="68"/>
        <v>3.6240000000000001</v>
      </c>
      <c r="E345" s="92">
        <f t="shared" si="69"/>
        <v>2.7156800002558157E-2</v>
      </c>
      <c r="F345" s="36">
        <f t="shared" si="70"/>
        <v>13.133376</v>
      </c>
      <c r="G345" s="36">
        <f t="shared" si="71"/>
        <v>47.595354624000002</v>
      </c>
      <c r="H345" s="36">
        <f t="shared" si="72"/>
        <v>172.48556515737602</v>
      </c>
      <c r="I345" s="36">
        <f t="shared" si="73"/>
        <v>9.8416243209270768E-2</v>
      </c>
      <c r="J345" s="36">
        <f t="shared" si="74"/>
        <v>0.35666046539039725</v>
      </c>
      <c r="K345" s="36">
        <f t="shared" ca="1" si="75"/>
        <v>2.6744213074787491E-2</v>
      </c>
      <c r="L345" s="36">
        <f t="shared" ca="1" si="76"/>
        <v>1.7022797296723622E-7</v>
      </c>
      <c r="M345" s="36">
        <f t="shared" ca="1" si="77"/>
        <v>834938100778.13794</v>
      </c>
      <c r="N345" s="36">
        <f t="shared" ca="1" si="78"/>
        <v>539503558519.33087</v>
      </c>
      <c r="O345" s="36">
        <f t="shared" ca="1" si="79"/>
        <v>11209880755.014376</v>
      </c>
      <c r="P345" s="45">
        <f t="shared" ca="1" si="80"/>
        <v>4.1258692777066536E-4</v>
      </c>
      <c r="Q345" s="45"/>
      <c r="R345" s="45"/>
      <c r="S345" s="45"/>
      <c r="T345" s="45"/>
    </row>
    <row r="346" spans="1:20" x14ac:dyDescent="0.2">
      <c r="A346" s="106">
        <v>37165.5</v>
      </c>
      <c r="B346" s="106">
        <v>2.5432459995499812E-2</v>
      </c>
      <c r="D346" s="92">
        <f t="shared" si="68"/>
        <v>3.7165499999999998</v>
      </c>
      <c r="E346" s="92">
        <f t="shared" si="69"/>
        <v>2.5432459995499812E-2</v>
      </c>
      <c r="F346" s="36">
        <f t="shared" si="70"/>
        <v>13.812743902499998</v>
      </c>
      <c r="G346" s="36">
        <f t="shared" si="71"/>
        <v>51.335753350836363</v>
      </c>
      <c r="H346" s="36">
        <f t="shared" si="72"/>
        <v>190.79189411605086</v>
      </c>
      <c r="I346" s="36">
        <f t="shared" si="73"/>
        <v>9.4521009196274819E-2</v>
      </c>
      <c r="J346" s="36">
        <f t="shared" si="74"/>
        <v>0.35129205672841518</v>
      </c>
      <c r="K346" s="36">
        <f t="shared" ca="1" si="75"/>
        <v>2.8456443182945077E-2</v>
      </c>
      <c r="L346" s="36">
        <f t="shared" ca="1" si="76"/>
        <v>9.1444743179516256E-6</v>
      </c>
      <c r="M346" s="36">
        <f t="shared" ca="1" si="77"/>
        <v>694511093643.35107</v>
      </c>
      <c r="N346" s="36">
        <f t="shared" ca="1" si="78"/>
        <v>431309124181.60828</v>
      </c>
      <c r="O346" s="36">
        <f t="shared" ca="1" si="79"/>
        <v>8251617178.6995211</v>
      </c>
      <c r="P346" s="45">
        <f t="shared" ca="1" si="80"/>
        <v>-3.0239831874452651E-3</v>
      </c>
    </row>
    <row r="347" spans="1:20" x14ac:dyDescent="0.2">
      <c r="A347" s="107">
        <v>37220.5</v>
      </c>
      <c r="B347" s="107">
        <v>3.0445060001511592E-2</v>
      </c>
      <c r="C347" s="45"/>
      <c r="D347" s="92">
        <f t="shared" si="68"/>
        <v>3.7220499999999999</v>
      </c>
      <c r="E347" s="92">
        <f t="shared" si="69"/>
        <v>3.0445060001511592E-2</v>
      </c>
      <c r="F347" s="36">
        <f t="shared" si="70"/>
        <v>13.853656202499998</v>
      </c>
      <c r="G347" s="36">
        <f t="shared" si="71"/>
        <v>51.564001068515118</v>
      </c>
      <c r="H347" s="36">
        <f t="shared" si="72"/>
        <v>191.92379017706668</v>
      </c>
      <c r="I347" s="36">
        <f t="shared" si="73"/>
        <v>0.11331803557862621</v>
      </c>
      <c r="J347" s="36">
        <f t="shared" si="74"/>
        <v>0.42177539432542566</v>
      </c>
      <c r="K347" s="36">
        <f t="shared" ca="1" si="75"/>
        <v>2.8559640141654352E-2</v>
      </c>
      <c r="L347" s="36">
        <f t="shared" ca="1" si="76"/>
        <v>3.5548080479440956E-6</v>
      </c>
      <c r="M347" s="36">
        <f t="shared" ca="1" si="77"/>
        <v>685832194605.1322</v>
      </c>
      <c r="N347" s="36">
        <f t="shared" ca="1" si="78"/>
        <v>424790609413.06274</v>
      </c>
      <c r="O347" s="36">
        <f t="shared" ca="1" si="79"/>
        <v>8079084445.9721985</v>
      </c>
      <c r="P347" s="45">
        <f t="shared" ca="1" si="80"/>
        <v>1.8854198598572403E-3</v>
      </c>
      <c r="Q347" s="45"/>
      <c r="R347" s="45"/>
      <c r="S347" s="45"/>
      <c r="T347" s="45"/>
    </row>
    <row r="348" spans="1:20" x14ac:dyDescent="0.2">
      <c r="A348" s="106">
        <v>37430</v>
      </c>
      <c r="B348" s="106">
        <v>2.8247600006579887E-2</v>
      </c>
      <c r="D348" s="92">
        <f t="shared" si="68"/>
        <v>3.7429999999999999</v>
      </c>
      <c r="E348" s="92">
        <f t="shared" si="69"/>
        <v>2.8247600006579887E-2</v>
      </c>
      <c r="F348" s="36">
        <f t="shared" si="70"/>
        <v>14.010048999999999</v>
      </c>
      <c r="G348" s="36">
        <f t="shared" si="71"/>
        <v>52.439613406999996</v>
      </c>
      <c r="H348" s="36">
        <f t="shared" si="72"/>
        <v>196.28147298240097</v>
      </c>
      <c r="I348" s="36">
        <f t="shared" si="73"/>
        <v>0.10573076682462851</v>
      </c>
      <c r="J348" s="36">
        <f t="shared" si="74"/>
        <v>0.39575026022458448</v>
      </c>
      <c r="K348" s="36">
        <f t="shared" ca="1" si="75"/>
        <v>2.8954210184068841E-2</v>
      </c>
      <c r="L348" s="36">
        <f t="shared" ca="1" si="76"/>
        <v>4.9929794293097103E-7</v>
      </c>
      <c r="M348" s="36">
        <f t="shared" ca="1" si="77"/>
        <v>652531150708.77112</v>
      </c>
      <c r="N348" s="36">
        <f t="shared" ca="1" si="78"/>
        <v>399947407389.94702</v>
      </c>
      <c r="O348" s="36">
        <f t="shared" ca="1" si="79"/>
        <v>7427779554.9993677</v>
      </c>
      <c r="P348" s="45">
        <f t="shared" ca="1" si="80"/>
        <v>-7.0661017748895397E-4</v>
      </c>
    </row>
    <row r="349" spans="1:20" x14ac:dyDescent="0.2">
      <c r="A349" s="107">
        <v>37575.5</v>
      </c>
      <c r="B349" s="107">
        <v>2.5253660001908429E-2</v>
      </c>
      <c r="C349" s="45"/>
      <c r="D349" s="92">
        <f t="shared" si="68"/>
        <v>3.7575500000000002</v>
      </c>
      <c r="E349" s="92">
        <f t="shared" si="69"/>
        <v>2.5253660001908429E-2</v>
      </c>
      <c r="F349" s="36">
        <f t="shared" si="70"/>
        <v>14.119182002500001</v>
      </c>
      <c r="G349" s="36">
        <f t="shared" si="71"/>
        <v>53.053532333493877</v>
      </c>
      <c r="H349" s="36">
        <f t="shared" si="72"/>
        <v>199.35130041971993</v>
      </c>
      <c r="I349" s="36">
        <f t="shared" si="73"/>
        <v>9.489189014017102E-2</v>
      </c>
      <c r="J349" s="36">
        <f t="shared" si="74"/>
        <v>0.35656102179619964</v>
      </c>
      <c r="K349" s="36">
        <f t="shared" ca="1" si="75"/>
        <v>2.9229626096298061E-2</v>
      </c>
      <c r="L349" s="36">
        <f t="shared" ca="1" si="76"/>
        <v>1.5808306383735946E-5</v>
      </c>
      <c r="M349" s="36">
        <f t="shared" ca="1" si="77"/>
        <v>629211571248.70813</v>
      </c>
      <c r="N349" s="36">
        <f t="shared" ca="1" si="78"/>
        <v>382707076747.80621</v>
      </c>
      <c r="O349" s="36">
        <f t="shared" ca="1" si="79"/>
        <v>6981778111.1177998</v>
      </c>
      <c r="P349" s="45">
        <f t="shared" ca="1" si="80"/>
        <v>-3.9759660943896324E-3</v>
      </c>
      <c r="Q349" s="45"/>
      <c r="R349" s="45"/>
      <c r="S349" s="45"/>
      <c r="T349" s="45"/>
    </row>
    <row r="350" spans="1:20" x14ac:dyDescent="0.2">
      <c r="A350" s="106">
        <v>37596.5</v>
      </c>
      <c r="B350" s="106">
        <v>2.8749379998771474E-2</v>
      </c>
      <c r="D350" s="92">
        <f t="shared" si="68"/>
        <v>3.7596500000000002</v>
      </c>
      <c r="E350" s="92">
        <f t="shared" si="69"/>
        <v>2.8749379998771474E-2</v>
      </c>
      <c r="F350" s="36">
        <f t="shared" si="70"/>
        <v>14.134968122500002</v>
      </c>
      <c r="G350" s="36">
        <f t="shared" si="71"/>
        <v>53.142532901757136</v>
      </c>
      <c r="H350" s="36">
        <f t="shared" si="72"/>
        <v>199.79732382409122</v>
      </c>
      <c r="I350" s="36">
        <f t="shared" si="73"/>
        <v>0.10808760651238118</v>
      </c>
      <c r="J350" s="36">
        <f t="shared" si="74"/>
        <v>0.40637156982427391</v>
      </c>
      <c r="K350" s="36">
        <f t="shared" ca="1" si="75"/>
        <v>2.9269470450713653E-2</v>
      </c>
      <c r="L350" s="36">
        <f t="shared" ca="1" si="76"/>
        <v>2.7049407820141994E-7</v>
      </c>
      <c r="M350" s="36">
        <f t="shared" ca="1" si="77"/>
        <v>625835050000.90369</v>
      </c>
      <c r="N350" s="36">
        <f t="shared" ca="1" si="78"/>
        <v>380221350197.51166</v>
      </c>
      <c r="O350" s="36">
        <f t="shared" ca="1" si="79"/>
        <v>6917889115.5064363</v>
      </c>
      <c r="P350" s="45">
        <f t="shared" ca="1" si="80"/>
        <v>-5.2009045194217896E-4</v>
      </c>
    </row>
    <row r="351" spans="1:20" x14ac:dyDescent="0.2">
      <c r="A351" s="107">
        <v>37742</v>
      </c>
      <c r="B351" s="107">
        <v>3.375543999572983E-2</v>
      </c>
      <c r="C351" s="45"/>
      <c r="D351" s="92">
        <f t="shared" si="68"/>
        <v>3.7742</v>
      </c>
      <c r="E351" s="92">
        <f t="shared" si="69"/>
        <v>3.375543999572983E-2</v>
      </c>
      <c r="F351" s="36">
        <f t="shared" si="70"/>
        <v>14.24458564</v>
      </c>
      <c r="G351" s="36">
        <f t="shared" si="71"/>
        <v>53.761915122487999</v>
      </c>
      <c r="H351" s="36">
        <f t="shared" si="72"/>
        <v>202.90822005529421</v>
      </c>
      <c r="I351" s="36">
        <f t="shared" si="73"/>
        <v>0.12739978163188354</v>
      </c>
      <c r="J351" s="36">
        <f t="shared" si="74"/>
        <v>0.48083225583505484</v>
      </c>
      <c r="K351" s="36">
        <f t="shared" ca="1" si="75"/>
        <v>2.9546183449671928E-2</v>
      </c>
      <c r="L351" s="36">
        <f t="shared" ca="1" si="76"/>
        <v>1.7717840670531296E-5</v>
      </c>
      <c r="M351" s="36">
        <f t="shared" ca="1" si="77"/>
        <v>602378406277.19104</v>
      </c>
      <c r="N351" s="36">
        <f t="shared" ca="1" si="78"/>
        <v>363026286669.07513</v>
      </c>
      <c r="O351" s="36">
        <f t="shared" ca="1" si="79"/>
        <v>6478883623.9236546</v>
      </c>
      <c r="P351" s="45">
        <f t="shared" ca="1" si="80"/>
        <v>4.2092565460579018E-3</v>
      </c>
      <c r="Q351" s="45"/>
      <c r="R351" s="45"/>
      <c r="S351" s="45"/>
      <c r="T351" s="45"/>
    </row>
    <row r="352" spans="1:20" x14ac:dyDescent="0.2">
      <c r="A352" s="106">
        <v>37802</v>
      </c>
      <c r="B352" s="106">
        <v>3.331464000075357E-2</v>
      </c>
      <c r="D352" s="92">
        <f t="shared" si="68"/>
        <v>3.7801999999999998</v>
      </c>
      <c r="E352" s="92">
        <f t="shared" si="69"/>
        <v>3.331464000075357E-2</v>
      </c>
      <c r="F352" s="36">
        <f t="shared" si="70"/>
        <v>14.289912039999999</v>
      </c>
      <c r="G352" s="36">
        <f t="shared" si="71"/>
        <v>54.018725493607995</v>
      </c>
      <c r="H352" s="36">
        <f t="shared" si="72"/>
        <v>204.20158611093694</v>
      </c>
      <c r="I352" s="36">
        <f t="shared" si="73"/>
        <v>0.12593600213084863</v>
      </c>
      <c r="J352" s="36">
        <f t="shared" si="74"/>
        <v>0.47606327525503395</v>
      </c>
      <c r="K352" s="36">
        <f t="shared" ca="1" si="75"/>
        <v>2.9660621987148694E-2</v>
      </c>
      <c r="L352" s="36">
        <f t="shared" ca="1" si="76"/>
        <v>1.3351847643748924E-5</v>
      </c>
      <c r="M352" s="36">
        <f t="shared" ca="1" si="77"/>
        <v>592678687770.22009</v>
      </c>
      <c r="N352" s="36">
        <f t="shared" ca="1" si="78"/>
        <v>355953140897.69672</v>
      </c>
      <c r="O352" s="36">
        <f t="shared" ca="1" si="79"/>
        <v>6299826780.1523199</v>
      </c>
      <c r="P352" s="45">
        <f t="shared" ca="1" si="80"/>
        <v>3.6540180136048761E-3</v>
      </c>
    </row>
    <row r="353" spans="1:20" x14ac:dyDescent="0.2">
      <c r="A353" s="106">
        <v>37995</v>
      </c>
      <c r="B353" s="106">
        <v>2.9013400002440903E-2</v>
      </c>
      <c r="C353" s="45"/>
      <c r="D353" s="92">
        <f t="shared" si="68"/>
        <v>3.7995000000000001</v>
      </c>
      <c r="E353" s="92">
        <f t="shared" si="69"/>
        <v>2.9013400002440903E-2</v>
      </c>
      <c r="F353" s="36">
        <f t="shared" si="70"/>
        <v>14.436200250000001</v>
      </c>
      <c r="G353" s="36">
        <f t="shared" si="71"/>
        <v>54.850342849875005</v>
      </c>
      <c r="H353" s="36">
        <f t="shared" si="72"/>
        <v>208.40387765810007</v>
      </c>
      <c r="I353" s="36">
        <f t="shared" si="73"/>
        <v>0.11023641330927421</v>
      </c>
      <c r="J353" s="36">
        <f t="shared" si="74"/>
        <v>0.41884325236858738</v>
      </c>
      <c r="K353" s="36">
        <f t="shared" ca="1" si="75"/>
        <v>3.0030039808748594E-2</v>
      </c>
      <c r="L353" s="36">
        <f t="shared" ca="1" si="76"/>
        <v>1.0335564957693384E-6</v>
      </c>
      <c r="M353" s="36">
        <f t="shared" ca="1" si="77"/>
        <v>561405282715.849</v>
      </c>
      <c r="N353" s="36">
        <f t="shared" ca="1" si="78"/>
        <v>333296486864.19055</v>
      </c>
      <c r="O353" s="36">
        <f t="shared" ca="1" si="79"/>
        <v>5732510216.6003523</v>
      </c>
      <c r="P353" s="45">
        <f t="shared" ca="1" si="80"/>
        <v>-1.0166398063076905E-3</v>
      </c>
      <c r="Q353" s="45"/>
      <c r="R353" s="45"/>
      <c r="S353" s="45"/>
      <c r="T353" s="45"/>
    </row>
    <row r="354" spans="1:20" x14ac:dyDescent="0.2">
      <c r="A354" s="106">
        <v>38042</v>
      </c>
      <c r="B354" s="106">
        <v>2.2551440000825096E-2</v>
      </c>
      <c r="D354" s="92">
        <f t="shared" si="68"/>
        <v>3.8041999999999998</v>
      </c>
      <c r="E354" s="92">
        <f t="shared" si="69"/>
        <v>2.2551440000825096E-2</v>
      </c>
      <c r="F354" s="36">
        <f t="shared" si="70"/>
        <v>14.471937639999998</v>
      </c>
      <c r="G354" s="36">
        <f t="shared" si="71"/>
        <v>55.054145170087992</v>
      </c>
      <c r="H354" s="36">
        <f t="shared" si="72"/>
        <v>209.43697905604873</v>
      </c>
      <c r="I354" s="36">
        <f t="shared" si="73"/>
        <v>8.5790188051138819E-2</v>
      </c>
      <c r="J354" s="36">
        <f t="shared" si="74"/>
        <v>0.3263630333841423</v>
      </c>
      <c r="K354" s="36">
        <f t="shared" ca="1" si="75"/>
        <v>3.0120303636606706E-2</v>
      </c>
      <c r="L354" s="36">
        <f t="shared" ca="1" si="76"/>
        <v>5.7287696737057211E-5</v>
      </c>
      <c r="M354" s="36">
        <f t="shared" ca="1" si="77"/>
        <v>553778677691.16675</v>
      </c>
      <c r="N354" s="36">
        <f t="shared" ca="1" si="78"/>
        <v>327805595937.44745</v>
      </c>
      <c r="O354" s="36">
        <f t="shared" ca="1" si="79"/>
        <v>5596498599.5415144</v>
      </c>
      <c r="P354" s="45">
        <f t="shared" ca="1" si="80"/>
        <v>-7.56886363578161E-3</v>
      </c>
    </row>
    <row r="355" spans="1:20" x14ac:dyDescent="0.2">
      <c r="A355" s="106">
        <v>38616</v>
      </c>
      <c r="B355" s="106">
        <v>3.410111999255605E-2</v>
      </c>
      <c r="C355" s="45"/>
      <c r="D355" s="92">
        <f t="shared" si="68"/>
        <v>3.8616000000000001</v>
      </c>
      <c r="E355" s="92">
        <f t="shared" si="69"/>
        <v>3.410111999255605E-2</v>
      </c>
      <c r="F355" s="36">
        <f t="shared" si="70"/>
        <v>14.911954560000002</v>
      </c>
      <c r="G355" s="36">
        <f t="shared" si="71"/>
        <v>57.584003728896008</v>
      </c>
      <c r="H355" s="36">
        <f t="shared" si="72"/>
        <v>222.36638879950485</v>
      </c>
      <c r="I355" s="36">
        <f t="shared" si="73"/>
        <v>0.13168488496325445</v>
      </c>
      <c r="J355" s="36">
        <f t="shared" si="74"/>
        <v>0.50851435177410342</v>
      </c>
      <c r="K355" s="36">
        <f t="shared" ca="1" si="75"/>
        <v>3.1232217209063003E-2</v>
      </c>
      <c r="L355" s="36">
        <f t="shared" ca="1" si="76"/>
        <v>8.2306031811341573E-6</v>
      </c>
      <c r="M355" s="36">
        <f t="shared" ca="1" si="77"/>
        <v>460825533246.31537</v>
      </c>
      <c r="N355" s="36">
        <f t="shared" ca="1" si="78"/>
        <v>261983746857.1362</v>
      </c>
      <c r="O355" s="36">
        <f t="shared" ca="1" si="79"/>
        <v>4015907495.8468904</v>
      </c>
      <c r="P355" s="45">
        <f t="shared" ca="1" si="80"/>
        <v>2.8689027834930478E-3</v>
      </c>
      <c r="Q355" s="45"/>
      <c r="R355" s="45"/>
      <c r="S355" s="45"/>
      <c r="T355" s="45"/>
    </row>
    <row r="356" spans="1:20" x14ac:dyDescent="0.2">
      <c r="A356" s="106">
        <v>38641.5</v>
      </c>
      <c r="B356" s="106">
        <v>2.4988780001876876E-2</v>
      </c>
      <c r="D356" s="92">
        <f t="shared" si="68"/>
        <v>3.86415</v>
      </c>
      <c r="E356" s="92">
        <f t="shared" si="69"/>
        <v>2.4988780001876876E-2</v>
      </c>
      <c r="F356" s="36">
        <f t="shared" si="70"/>
        <v>14.9316552225</v>
      </c>
      <c r="G356" s="36">
        <f t="shared" si="71"/>
        <v>57.698155528023371</v>
      </c>
      <c r="H356" s="36">
        <f t="shared" si="72"/>
        <v>222.95432768361152</v>
      </c>
      <c r="I356" s="36">
        <f t="shared" si="73"/>
        <v>9.6560394244252529E-2</v>
      </c>
      <c r="J356" s="36">
        <f t="shared" si="74"/>
        <v>0.3731238474189284</v>
      </c>
      <c r="K356" s="36">
        <f t="shared" ca="1" si="75"/>
        <v>3.128202331870248E-2</v>
      </c>
      <c r="L356" s="36">
        <f t="shared" ca="1" si="76"/>
        <v>3.9604911444770137E-5</v>
      </c>
      <c r="M356" s="36">
        <f t="shared" ca="1" si="77"/>
        <v>456722806075.94574</v>
      </c>
      <c r="N356" s="36">
        <f t="shared" ca="1" si="78"/>
        <v>259126611332.27362</v>
      </c>
      <c r="O356" s="36">
        <f t="shared" ca="1" si="79"/>
        <v>3949586719.8333836</v>
      </c>
      <c r="P356" s="45">
        <f t="shared" ca="1" si="80"/>
        <v>-6.2932433168256044E-3</v>
      </c>
    </row>
    <row r="357" spans="1:20" x14ac:dyDescent="0.2">
      <c r="A357" s="106">
        <v>38645.5</v>
      </c>
      <c r="B357" s="106">
        <v>3.0226060007407796E-2</v>
      </c>
      <c r="C357" s="45"/>
      <c r="D357" s="92">
        <f t="shared" si="68"/>
        <v>3.8645499999999999</v>
      </c>
      <c r="E357" s="92">
        <f t="shared" si="69"/>
        <v>3.0226060007407796E-2</v>
      </c>
      <c r="F357" s="36">
        <f t="shared" si="70"/>
        <v>14.9347467025</v>
      </c>
      <c r="G357" s="36">
        <f t="shared" si="71"/>
        <v>57.716075369146374</v>
      </c>
      <c r="H357" s="36">
        <f t="shared" si="72"/>
        <v>223.04665906783461</v>
      </c>
      <c r="I357" s="36">
        <f t="shared" si="73"/>
        <v>0.1168101202016278</v>
      </c>
      <c r="J357" s="36">
        <f t="shared" si="74"/>
        <v>0.4514185500252007</v>
      </c>
      <c r="K357" s="36">
        <f t="shared" ca="1" si="75"/>
        <v>3.1289839200740785E-2</v>
      </c>
      <c r="L357" s="36">
        <f t="shared" ca="1" si="76"/>
        <v>1.1316261721681856E-6</v>
      </c>
      <c r="M357" s="36">
        <f t="shared" ca="1" si="77"/>
        <v>456079584711.45081</v>
      </c>
      <c r="N357" s="36">
        <f t="shared" ca="1" si="78"/>
        <v>258679052998.08429</v>
      </c>
      <c r="O357" s="36">
        <f t="shared" ca="1" si="79"/>
        <v>3939216809.8355408</v>
      </c>
      <c r="P357" s="45">
        <f t="shared" ca="1" si="80"/>
        <v>-1.0637791933329893E-3</v>
      </c>
      <c r="Q357" s="45"/>
      <c r="R357" s="45"/>
      <c r="S357" s="45"/>
      <c r="T357" s="45"/>
    </row>
    <row r="358" spans="1:20" x14ac:dyDescent="0.2">
      <c r="A358" s="106">
        <v>38791</v>
      </c>
      <c r="B358" s="106">
        <v>3.2232119992841035E-2</v>
      </c>
      <c r="D358" s="92">
        <f t="shared" si="68"/>
        <v>3.8791000000000002</v>
      </c>
      <c r="E358" s="92">
        <f t="shared" si="69"/>
        <v>3.2232119992841035E-2</v>
      </c>
      <c r="F358" s="36">
        <f t="shared" si="70"/>
        <v>15.047416810000001</v>
      </c>
      <c r="G358" s="36">
        <f t="shared" si="71"/>
        <v>58.37043454767101</v>
      </c>
      <c r="H358" s="36">
        <f t="shared" si="72"/>
        <v>226.42475265387063</v>
      </c>
      <c r="I358" s="36">
        <f t="shared" si="73"/>
        <v>0.12503161666422966</v>
      </c>
      <c r="J358" s="36">
        <f t="shared" si="74"/>
        <v>0.48501014420221328</v>
      </c>
      <c r="K358" s="36">
        <f t="shared" ca="1" si="75"/>
        <v>3.1574724235607678E-2</v>
      </c>
      <c r="L358" s="36">
        <f t="shared" ca="1" si="76"/>
        <v>4.3216918162841949E-7</v>
      </c>
      <c r="M358" s="36">
        <f t="shared" ca="1" si="77"/>
        <v>432753302737.76233</v>
      </c>
      <c r="N358" s="36">
        <f t="shared" ca="1" si="78"/>
        <v>242518981333.4957</v>
      </c>
      <c r="O358" s="36">
        <f t="shared" ca="1" si="79"/>
        <v>3568337242.0954576</v>
      </c>
      <c r="P358" s="45">
        <f t="shared" ca="1" si="80"/>
        <v>6.5739575723335747E-4</v>
      </c>
    </row>
    <row r="359" spans="1:20" x14ac:dyDescent="0.2">
      <c r="A359" s="106">
        <v>38910.5</v>
      </c>
      <c r="B359" s="106">
        <v>3.6195859996951185E-2</v>
      </c>
      <c r="D359" s="92">
        <f t="shared" si="68"/>
        <v>3.8910499999999999</v>
      </c>
      <c r="E359" s="92">
        <f t="shared" si="69"/>
        <v>3.6195859996951185E-2</v>
      </c>
      <c r="F359" s="36">
        <f t="shared" si="70"/>
        <v>15.140270102499999</v>
      </c>
      <c r="G359" s="36">
        <f t="shared" si="71"/>
        <v>58.911547982332621</v>
      </c>
      <c r="H359" s="36">
        <f t="shared" si="72"/>
        <v>229.22777877665533</v>
      </c>
      <c r="I359" s="36">
        <f t="shared" si="73"/>
        <v>0.14083990104113692</v>
      </c>
      <c r="J359" s="36">
        <f t="shared" si="74"/>
        <v>0.54801509694611583</v>
      </c>
      <c r="K359" s="36">
        <f t="shared" ca="1" si="75"/>
        <v>3.1809549744187759E-2</v>
      </c>
      <c r="L359" s="36">
        <f t="shared" ca="1" si="76"/>
        <v>1.9239717633497549E-5</v>
      </c>
      <c r="M359" s="36">
        <f t="shared" ca="1" si="77"/>
        <v>413715548593.90723</v>
      </c>
      <c r="N359" s="36">
        <f t="shared" ca="1" si="78"/>
        <v>229433786450.83206</v>
      </c>
      <c r="O359" s="36">
        <f t="shared" ca="1" si="79"/>
        <v>3273343367.2557697</v>
      </c>
      <c r="P359" s="45">
        <f t="shared" ca="1" si="80"/>
        <v>4.3863102527634257E-3</v>
      </c>
    </row>
    <row r="360" spans="1:20" x14ac:dyDescent="0.2">
      <c r="A360" s="106">
        <v>39006</v>
      </c>
      <c r="B360" s="106">
        <v>3.3735919998434838E-2</v>
      </c>
      <c r="D360" s="92">
        <f t="shared" si="68"/>
        <v>3.9005999999999998</v>
      </c>
      <c r="E360" s="92">
        <f t="shared" si="69"/>
        <v>3.3735919998434838E-2</v>
      </c>
      <c r="F360" s="36">
        <f t="shared" si="70"/>
        <v>15.214680359999999</v>
      </c>
      <c r="G360" s="36">
        <f t="shared" si="71"/>
        <v>59.346382212215993</v>
      </c>
      <c r="H360" s="36">
        <f t="shared" si="72"/>
        <v>231.48649845696971</v>
      </c>
      <c r="I360" s="36">
        <f t="shared" si="73"/>
        <v>0.13159032954589492</v>
      </c>
      <c r="J360" s="36">
        <f t="shared" si="74"/>
        <v>0.51328123942671766</v>
      </c>
      <c r="K360" s="36">
        <f t="shared" ca="1" si="75"/>
        <v>3.1997763316357446E-2</v>
      </c>
      <c r="L360" s="36">
        <f t="shared" ca="1" si="76"/>
        <v>3.0211886514502886E-6</v>
      </c>
      <c r="M360" s="36">
        <f t="shared" ca="1" si="77"/>
        <v>398594246099.57233</v>
      </c>
      <c r="N360" s="36">
        <f t="shared" ca="1" si="78"/>
        <v>219109061999.49719</v>
      </c>
      <c r="O360" s="36">
        <f t="shared" ca="1" si="79"/>
        <v>3044180104.8274875</v>
      </c>
      <c r="P360" s="45">
        <f t="shared" ca="1" si="80"/>
        <v>1.7381566820773922E-3</v>
      </c>
    </row>
    <row r="361" spans="1:20" x14ac:dyDescent="0.2">
      <c r="A361" s="106">
        <v>39039</v>
      </c>
      <c r="B361" s="106">
        <v>3.3943479997105896E-2</v>
      </c>
      <c r="D361" s="92">
        <f t="shared" si="68"/>
        <v>3.9039000000000001</v>
      </c>
      <c r="E361" s="92">
        <f t="shared" si="69"/>
        <v>3.3943479997105896E-2</v>
      </c>
      <c r="F361" s="36">
        <f t="shared" si="70"/>
        <v>15.240435210000001</v>
      </c>
      <c r="G361" s="36">
        <f t="shared" si="71"/>
        <v>59.497135016319007</v>
      </c>
      <c r="H361" s="36">
        <f t="shared" si="72"/>
        <v>232.27086539020777</v>
      </c>
      <c r="I361" s="36">
        <f t="shared" si="73"/>
        <v>0.13251195156070172</v>
      </c>
      <c r="J361" s="36">
        <f t="shared" si="74"/>
        <v>0.51731340769782352</v>
      </c>
      <c r="K361" s="36">
        <f t="shared" ca="1" si="75"/>
        <v>3.2062913988642416E-2</v>
      </c>
      <c r="L361" s="36">
        <f t="shared" ca="1" si="76"/>
        <v>3.5365285121882658E-6</v>
      </c>
      <c r="M361" s="36">
        <f t="shared" ca="1" si="77"/>
        <v>393390443843.56903</v>
      </c>
      <c r="N361" s="36">
        <f t="shared" ca="1" si="78"/>
        <v>215570316412.36618</v>
      </c>
      <c r="O361" s="36">
        <f t="shared" ca="1" si="79"/>
        <v>2966403450.5180616</v>
      </c>
      <c r="P361" s="45">
        <f t="shared" ca="1" si="80"/>
        <v>1.8805660084634801E-3</v>
      </c>
    </row>
    <row r="362" spans="1:20" x14ac:dyDescent="0.2">
      <c r="A362" s="106">
        <v>39154.5</v>
      </c>
      <c r="B362" s="106">
        <v>3.5669939999934286E-2</v>
      </c>
      <c r="D362" s="92">
        <f t="shared" si="68"/>
        <v>3.9154499999999999</v>
      </c>
      <c r="E362" s="92">
        <f t="shared" si="69"/>
        <v>3.5669939999934286E-2</v>
      </c>
      <c r="F362" s="36">
        <f t="shared" si="70"/>
        <v>15.330748702499999</v>
      </c>
      <c r="G362" s="36">
        <f t="shared" si="71"/>
        <v>60.02678000720362</v>
      </c>
      <c r="H362" s="36">
        <f t="shared" si="72"/>
        <v>235.03185577920542</v>
      </c>
      <c r="I362" s="36">
        <f t="shared" si="73"/>
        <v>0.13966386657274268</v>
      </c>
      <c r="J362" s="36">
        <f t="shared" si="74"/>
        <v>0.54684688637224532</v>
      </c>
      <c r="K362" s="36">
        <f t="shared" ca="1" si="75"/>
        <v>3.229140050817346E-2</v>
      </c>
      <c r="L362" s="36">
        <f t="shared" ca="1" si="76"/>
        <v>1.1414529097387503E-5</v>
      </c>
      <c r="M362" s="36">
        <f t="shared" ca="1" si="77"/>
        <v>375272228191.68597</v>
      </c>
      <c r="N362" s="36">
        <f t="shared" ca="1" si="78"/>
        <v>203308276145.62198</v>
      </c>
      <c r="O362" s="36">
        <f t="shared" ca="1" si="79"/>
        <v>2700094513.9336643</v>
      </c>
      <c r="P362" s="45">
        <f t="shared" ca="1" si="80"/>
        <v>3.3785394917608264E-3</v>
      </c>
    </row>
    <row r="363" spans="1:20" x14ac:dyDescent="0.2">
      <c r="A363" s="106">
        <v>39381</v>
      </c>
      <c r="B363" s="106">
        <v>3.1730919996334706E-2</v>
      </c>
      <c r="D363" s="92">
        <f t="shared" si="68"/>
        <v>3.9380999999999999</v>
      </c>
      <c r="E363" s="92">
        <f t="shared" si="69"/>
        <v>3.1730919996334706E-2</v>
      </c>
      <c r="F363" s="36">
        <f t="shared" si="70"/>
        <v>15.50863161</v>
      </c>
      <c r="G363" s="36">
        <f t="shared" si="71"/>
        <v>61.074542143340999</v>
      </c>
      <c r="H363" s="36">
        <f t="shared" si="72"/>
        <v>240.51765441469121</v>
      </c>
      <c r="I363" s="36">
        <f t="shared" si="73"/>
        <v>0.1249595360375657</v>
      </c>
      <c r="J363" s="36">
        <f t="shared" si="74"/>
        <v>0.49210314886953749</v>
      </c>
      <c r="K363" s="36">
        <f t="shared" ca="1" si="75"/>
        <v>3.2741545223625379E-2</v>
      </c>
      <c r="L363" s="36">
        <f t="shared" ca="1" si="76"/>
        <v>1.0213633500363255E-6</v>
      </c>
      <c r="M363" s="36">
        <f t="shared" ca="1" si="77"/>
        <v>340232474872.13287</v>
      </c>
      <c r="N363" s="36">
        <f t="shared" ca="1" si="78"/>
        <v>179865274923.35272</v>
      </c>
      <c r="O363" s="36">
        <f t="shared" ca="1" si="79"/>
        <v>2205971794.3349652</v>
      </c>
      <c r="P363" s="45">
        <f t="shared" ca="1" si="80"/>
        <v>-1.0106252272906735E-3</v>
      </c>
    </row>
    <row r="364" spans="1:20" x14ac:dyDescent="0.2">
      <c r="A364" s="106">
        <v>39437</v>
      </c>
      <c r="B364" s="106">
        <v>3.2052839997049887E-2</v>
      </c>
      <c r="D364" s="92">
        <f t="shared" si="68"/>
        <v>3.9437000000000002</v>
      </c>
      <c r="E364" s="92">
        <f t="shared" si="69"/>
        <v>3.2052839997049887E-2</v>
      </c>
      <c r="F364" s="36">
        <f t="shared" si="70"/>
        <v>15.552769690000002</v>
      </c>
      <c r="G364" s="36">
        <f t="shared" si="71"/>
        <v>61.335457826453009</v>
      </c>
      <c r="H364" s="36">
        <f t="shared" si="72"/>
        <v>241.88864503018274</v>
      </c>
      <c r="I364" s="36">
        <f t="shared" si="73"/>
        <v>0.12640678509636563</v>
      </c>
      <c r="J364" s="36">
        <f t="shared" si="74"/>
        <v>0.49851043838453718</v>
      </c>
      <c r="K364" s="36">
        <f t="shared" ca="1" si="75"/>
        <v>3.2853262795793529E-2</v>
      </c>
      <c r="L364" s="36">
        <f t="shared" ca="1" si="76"/>
        <v>6.406766567486059E-7</v>
      </c>
      <c r="M364" s="36">
        <f t="shared" ca="1" si="77"/>
        <v>331682928028.22638</v>
      </c>
      <c r="N364" s="36">
        <f t="shared" ca="1" si="78"/>
        <v>174202361039.51202</v>
      </c>
      <c r="O364" s="36">
        <f t="shared" ca="1" si="79"/>
        <v>2089860949.9936967</v>
      </c>
      <c r="P364" s="45">
        <f t="shared" ca="1" si="80"/>
        <v>-8.0042279874364269E-4</v>
      </c>
    </row>
    <row r="365" spans="1:20" x14ac:dyDescent="0.2">
      <c r="A365" s="106">
        <v>39650.5</v>
      </c>
      <c r="B365" s="106">
        <v>3.309265999996569E-2</v>
      </c>
      <c r="D365" s="92">
        <f t="shared" si="68"/>
        <v>3.9650500000000002</v>
      </c>
      <c r="E365" s="92">
        <f t="shared" si="69"/>
        <v>3.309265999996569E-2</v>
      </c>
      <c r="F365" s="36">
        <f t="shared" si="70"/>
        <v>15.721621502500001</v>
      </c>
      <c r="G365" s="36">
        <f t="shared" si="71"/>
        <v>62.337015338487632</v>
      </c>
      <c r="H365" s="36">
        <f t="shared" si="72"/>
        <v>247.16938266787039</v>
      </c>
      <c r="I365" s="36">
        <f t="shared" si="73"/>
        <v>0.13121405153286397</v>
      </c>
      <c r="J365" s="36">
        <f t="shared" si="74"/>
        <v>0.52027027503038237</v>
      </c>
      <c r="K365" s="36">
        <f t="shared" ca="1" si="75"/>
        <v>3.3280726386226749E-2</v>
      </c>
      <c r="L365" s="36">
        <f t="shared" ca="1" si="76"/>
        <v>3.536896564129365E-8</v>
      </c>
      <c r="M365" s="36">
        <f t="shared" ca="1" si="77"/>
        <v>299563599700.06421</v>
      </c>
      <c r="N365" s="36">
        <f t="shared" ca="1" si="78"/>
        <v>153142559978.29224</v>
      </c>
      <c r="O365" s="36">
        <f t="shared" ca="1" si="79"/>
        <v>1670659532.1759877</v>
      </c>
      <c r="P365" s="45">
        <f t="shared" ca="1" si="80"/>
        <v>-1.8806638626105848E-4</v>
      </c>
    </row>
    <row r="366" spans="1:20" x14ac:dyDescent="0.2">
      <c r="A366" s="106">
        <v>40079.5</v>
      </c>
      <c r="B366" s="106">
        <v>2.9790939996019006E-2</v>
      </c>
      <c r="D366" s="92">
        <f t="shared" si="68"/>
        <v>4.0079500000000001</v>
      </c>
      <c r="E366" s="92">
        <f t="shared" si="69"/>
        <v>2.9790939996019006E-2</v>
      </c>
      <c r="F366" s="36">
        <f t="shared" si="70"/>
        <v>16.063663202500003</v>
      </c>
      <c r="G366" s="36">
        <f t="shared" si="71"/>
        <v>64.382358932459894</v>
      </c>
      <c r="H366" s="36">
        <f t="shared" si="72"/>
        <v>258.04127548335265</v>
      </c>
      <c r="I366" s="36">
        <f t="shared" si="73"/>
        <v>0.11940059795704437</v>
      </c>
      <c r="J366" s="36">
        <f t="shared" si="74"/>
        <v>0.47855162658193601</v>
      </c>
      <c r="K366" s="36">
        <f t="shared" ca="1" si="75"/>
        <v>3.4147036819860366E-2</v>
      </c>
      <c r="L366" s="36">
        <f t="shared" ca="1" si="76"/>
        <v>1.8975579538680785E-5</v>
      </c>
      <c r="M366" s="36">
        <f t="shared" ca="1" si="77"/>
        <v>237735770891.38995</v>
      </c>
      <c r="N366" s="36">
        <f t="shared" ca="1" si="78"/>
        <v>113681731172.66257</v>
      </c>
      <c r="O366" s="36">
        <f t="shared" ca="1" si="79"/>
        <v>950734848.87603354</v>
      </c>
      <c r="P366" s="45">
        <f t="shared" ca="1" si="80"/>
        <v>-4.35609682384136E-3</v>
      </c>
    </row>
    <row r="367" spans="1:20" x14ac:dyDescent="0.2">
      <c r="A367" s="106">
        <v>40306</v>
      </c>
      <c r="B367" s="106">
        <v>3.7851920002140105E-2</v>
      </c>
      <c r="D367" s="92">
        <f t="shared" si="68"/>
        <v>4.0305999999999997</v>
      </c>
      <c r="E367" s="92">
        <f t="shared" si="69"/>
        <v>3.7851920002140105E-2</v>
      </c>
      <c r="F367" s="36">
        <f t="shared" si="70"/>
        <v>16.245736359999999</v>
      </c>
      <c r="G367" s="36">
        <f t="shared" si="71"/>
        <v>65.480064972615992</v>
      </c>
      <c r="H367" s="36">
        <f t="shared" si="72"/>
        <v>263.92394987862599</v>
      </c>
      <c r="I367" s="36">
        <f t="shared" si="73"/>
        <v>0.1525659487606259</v>
      </c>
      <c r="J367" s="36">
        <f t="shared" si="74"/>
        <v>0.61493231307457874</v>
      </c>
      <c r="K367" s="36">
        <f t="shared" ca="1" si="75"/>
        <v>3.4608399181136347E-2</v>
      </c>
      <c r="L367" s="36">
        <f t="shared" ca="1" si="76"/>
        <v>1.0520427316284892E-5</v>
      </c>
      <c r="M367" s="36">
        <f t="shared" ca="1" si="77"/>
        <v>206851005239.74393</v>
      </c>
      <c r="N367" s="36">
        <f t="shared" ca="1" si="78"/>
        <v>94603602120.500763</v>
      </c>
      <c r="O367" s="36">
        <f t="shared" ca="1" si="79"/>
        <v>643401633.386621</v>
      </c>
      <c r="P367" s="45">
        <f t="shared" ca="1" si="80"/>
        <v>3.2435208210037578E-3</v>
      </c>
    </row>
    <row r="368" spans="1:20" x14ac:dyDescent="0.2">
      <c r="A368" s="106">
        <v>40387</v>
      </c>
      <c r="B368" s="106">
        <v>3.5906839999370277E-2</v>
      </c>
      <c r="D368" s="92">
        <f t="shared" si="68"/>
        <v>4.0387000000000004</v>
      </c>
      <c r="E368" s="92">
        <f t="shared" si="69"/>
        <v>3.5906839999370277E-2</v>
      </c>
      <c r="F368" s="36">
        <f t="shared" si="70"/>
        <v>16.311097690000004</v>
      </c>
      <c r="G368" s="36">
        <f t="shared" si="71"/>
        <v>65.875630240603016</v>
      </c>
      <c r="H368" s="36">
        <f t="shared" si="72"/>
        <v>266.05190785272345</v>
      </c>
      <c r="I368" s="36">
        <f t="shared" si="73"/>
        <v>0.14501695470545675</v>
      </c>
      <c r="J368" s="36">
        <f t="shared" si="74"/>
        <v>0.58567997496892821</v>
      </c>
      <c r="K368" s="36">
        <f t="shared" ca="1" si="75"/>
        <v>3.4774056488816256E-2</v>
      </c>
      <c r="L368" s="36">
        <f t="shared" ca="1" si="76"/>
        <v>1.2831984817830919E-6</v>
      </c>
      <c r="M368" s="36">
        <f t="shared" ca="1" si="77"/>
        <v>196144701068.62158</v>
      </c>
      <c r="N368" s="36">
        <f t="shared" ca="1" si="78"/>
        <v>88107285264.626541</v>
      </c>
      <c r="O368" s="36">
        <f t="shared" ca="1" si="79"/>
        <v>546695577.23791504</v>
      </c>
      <c r="P368" s="45">
        <f t="shared" ca="1" si="80"/>
        <v>1.132783510554021E-3</v>
      </c>
    </row>
    <row r="369" spans="1:16" x14ac:dyDescent="0.2">
      <c r="A369" s="106">
        <v>40472.5</v>
      </c>
      <c r="B369" s="106">
        <v>3.7353700005041901E-2</v>
      </c>
      <c r="D369" s="92">
        <f t="shared" si="68"/>
        <v>4.04725</v>
      </c>
      <c r="E369" s="92">
        <f t="shared" si="69"/>
        <v>3.7353700005041901E-2</v>
      </c>
      <c r="F369" s="36">
        <f t="shared" si="70"/>
        <v>16.380232562500002</v>
      </c>
      <c r="G369" s="36">
        <f t="shared" si="71"/>
        <v>66.294896238578133</v>
      </c>
      <c r="H369" s="36">
        <f t="shared" si="72"/>
        <v>268.3120188015854</v>
      </c>
      <c r="I369" s="36">
        <f t="shared" si="73"/>
        <v>0.15117976234540584</v>
      </c>
      <c r="J369" s="36">
        <f t="shared" si="74"/>
        <v>0.61186229315244378</v>
      </c>
      <c r="K369" s="36">
        <f t="shared" ca="1" si="75"/>
        <v>3.4949298083057981E-2</v>
      </c>
      <c r="L369" s="36">
        <f t="shared" ca="1" si="76"/>
        <v>5.7811486024399696E-6</v>
      </c>
      <c r="M369" s="36">
        <f t="shared" ca="1" si="77"/>
        <v>185050714685.48041</v>
      </c>
      <c r="N369" s="36">
        <f t="shared" ca="1" si="78"/>
        <v>81446451676.192413</v>
      </c>
      <c r="O369" s="36">
        <f t="shared" ca="1" si="79"/>
        <v>452471000.26476985</v>
      </c>
      <c r="P369" s="45">
        <f t="shared" ca="1" si="80"/>
        <v>2.4044019219839202E-3</v>
      </c>
    </row>
    <row r="370" spans="1:16" x14ac:dyDescent="0.2">
      <c r="A370" s="106">
        <v>40567</v>
      </c>
      <c r="B370" s="106">
        <v>3.1584439995640423E-2</v>
      </c>
      <c r="D370" s="92">
        <f t="shared" si="68"/>
        <v>4.0567000000000002</v>
      </c>
      <c r="E370" s="92">
        <f t="shared" si="69"/>
        <v>3.1584439995640423E-2</v>
      </c>
      <c r="F370" s="36">
        <f t="shared" si="70"/>
        <v>16.45681489</v>
      </c>
      <c r="G370" s="36">
        <f t="shared" si="71"/>
        <v>66.760360964263</v>
      </c>
      <c r="H370" s="36">
        <f t="shared" si="72"/>
        <v>270.8267563237257</v>
      </c>
      <c r="I370" s="36">
        <f t="shared" si="73"/>
        <v>0.12812859773031451</v>
      </c>
      <c r="J370" s="36">
        <f t="shared" si="74"/>
        <v>0.51977928241256688</v>
      </c>
      <c r="K370" s="36">
        <f t="shared" ca="1" si="75"/>
        <v>3.5143441532673014E-2</v>
      </c>
      <c r="L370" s="36">
        <f t="shared" ca="1" si="76"/>
        <v>1.2666491940600347E-5</v>
      </c>
      <c r="M370" s="36">
        <f t="shared" ca="1" si="77"/>
        <v>173047355068.02203</v>
      </c>
      <c r="N370" s="36">
        <f t="shared" ca="1" si="78"/>
        <v>74327076676.147995</v>
      </c>
      <c r="O370" s="36">
        <f t="shared" ca="1" si="79"/>
        <v>357960622.82468247</v>
      </c>
      <c r="P370" s="45">
        <f t="shared" ca="1" si="80"/>
        <v>-3.5590015370325911E-3</v>
      </c>
    </row>
    <row r="371" spans="1:16" x14ac:dyDescent="0.2">
      <c r="A371" s="106">
        <v>40682</v>
      </c>
      <c r="B371" s="106">
        <v>4.0156240000214893E-2</v>
      </c>
      <c r="D371" s="92">
        <f t="shared" si="68"/>
        <v>4.0682</v>
      </c>
      <c r="E371" s="92">
        <f t="shared" si="69"/>
        <v>4.0156240000214893E-2</v>
      </c>
      <c r="F371" s="36">
        <f t="shared" si="70"/>
        <v>16.550251240000001</v>
      </c>
      <c r="G371" s="36">
        <f t="shared" si="71"/>
        <v>67.329732094568001</v>
      </c>
      <c r="H371" s="36">
        <f t="shared" si="72"/>
        <v>273.9108161071216</v>
      </c>
      <c r="I371" s="36">
        <f t="shared" si="73"/>
        <v>0.16336361556887424</v>
      </c>
      <c r="J371" s="36">
        <f t="shared" si="74"/>
        <v>0.66459586085729416</v>
      </c>
      <c r="K371" s="36">
        <f t="shared" ca="1" si="75"/>
        <v>3.5380345733224079E-2</v>
      </c>
      <c r="L371" s="36">
        <f t="shared" ca="1" si="76"/>
        <v>2.2809166049475725E-5</v>
      </c>
      <c r="M371" s="36">
        <f t="shared" ca="1" si="77"/>
        <v>158823801627.19635</v>
      </c>
      <c r="N371" s="36">
        <f t="shared" ca="1" si="78"/>
        <v>66019722842.475449</v>
      </c>
      <c r="O371" s="36">
        <f t="shared" ca="1" si="79"/>
        <v>256991670.4098191</v>
      </c>
      <c r="P371" s="45">
        <f t="shared" ca="1" si="80"/>
        <v>4.7758942669908142E-3</v>
      </c>
    </row>
    <row r="372" spans="1:16" x14ac:dyDescent="0.2">
      <c r="A372" s="106">
        <v>40793</v>
      </c>
      <c r="B372" s="106">
        <v>3.749076000531204E-2</v>
      </c>
      <c r="D372" s="92">
        <f t="shared" si="68"/>
        <v>4.0792999999999999</v>
      </c>
      <c r="E372" s="92">
        <f t="shared" si="69"/>
        <v>3.749076000531204E-2</v>
      </c>
      <c r="F372" s="36">
        <f t="shared" si="70"/>
        <v>16.640688489999999</v>
      </c>
      <c r="G372" s="36">
        <f t="shared" si="71"/>
        <v>67.882360557256987</v>
      </c>
      <c r="H372" s="36">
        <f t="shared" si="72"/>
        <v>276.91251342121842</v>
      </c>
      <c r="I372" s="36">
        <f t="shared" si="73"/>
        <v>0.15293605728966941</v>
      </c>
      <c r="J372" s="36">
        <f t="shared" si="74"/>
        <v>0.62387205850174843</v>
      </c>
      <c r="K372" s="36">
        <f t="shared" ca="1" si="75"/>
        <v>3.5609681360637552E-2</v>
      </c>
      <c r="L372" s="36">
        <f t="shared" ca="1" si="76"/>
        <v>3.5384568674504115E-6</v>
      </c>
      <c r="M372" s="36">
        <f t="shared" ca="1" si="77"/>
        <v>145514757866.36813</v>
      </c>
      <c r="N372" s="36">
        <f t="shared" ca="1" si="78"/>
        <v>58387108691.875351</v>
      </c>
      <c r="O372" s="36">
        <f t="shared" ca="1" si="79"/>
        <v>174614553.93075734</v>
      </c>
      <c r="P372" s="45">
        <f t="shared" ca="1" si="80"/>
        <v>1.8810786446744887E-3</v>
      </c>
    </row>
    <row r="373" spans="1:16" x14ac:dyDescent="0.2">
      <c r="A373" s="106">
        <v>40820.5</v>
      </c>
      <c r="B373" s="106">
        <v>2.8997060006076936E-2</v>
      </c>
      <c r="D373" s="92">
        <f t="shared" si="68"/>
        <v>4.0820499999999997</v>
      </c>
      <c r="E373" s="92">
        <f t="shared" si="69"/>
        <v>2.8997060006076936E-2</v>
      </c>
      <c r="F373" s="36">
        <f t="shared" si="70"/>
        <v>16.663132202499998</v>
      </c>
      <c r="G373" s="36">
        <f t="shared" si="71"/>
        <v>68.01973880721512</v>
      </c>
      <c r="H373" s="36">
        <f t="shared" si="72"/>
        <v>277.65997479799245</v>
      </c>
      <c r="I373" s="36">
        <f t="shared" si="73"/>
        <v>0.11836744879780635</v>
      </c>
      <c r="J373" s="36">
        <f t="shared" si="74"/>
        <v>0.48318184436508538</v>
      </c>
      <c r="K373" s="36">
        <f t="shared" ca="1" si="75"/>
        <v>3.5666600709195265E-2</v>
      </c>
      <c r="L373" s="36">
        <f t="shared" ca="1" si="76"/>
        <v>4.4482773190552137E-5</v>
      </c>
      <c r="M373" s="36">
        <f t="shared" ca="1" si="77"/>
        <v>142283660333.24255</v>
      </c>
      <c r="N373" s="36">
        <f t="shared" ca="1" si="78"/>
        <v>56556493843.816757</v>
      </c>
      <c r="O373" s="36">
        <f t="shared" ca="1" si="79"/>
        <v>156550671.08869216</v>
      </c>
      <c r="P373" s="45">
        <f t="shared" ca="1" si="80"/>
        <v>-6.669540703118329E-3</v>
      </c>
    </row>
    <row r="374" spans="1:16" x14ac:dyDescent="0.2">
      <c r="A374" s="106">
        <v>41097</v>
      </c>
      <c r="B374" s="106">
        <v>4.0524039999581873E-2</v>
      </c>
      <c r="D374" s="92">
        <f t="shared" si="68"/>
        <v>4.1097000000000001</v>
      </c>
      <c r="E374" s="92">
        <f t="shared" si="69"/>
        <v>4.0524039999581873E-2</v>
      </c>
      <c r="F374" s="36">
        <f t="shared" si="70"/>
        <v>16.889634090000001</v>
      </c>
      <c r="G374" s="36">
        <f t="shared" si="71"/>
        <v>69.411329219673007</v>
      </c>
      <c r="H374" s="36">
        <f t="shared" si="72"/>
        <v>285.25973969409017</v>
      </c>
      <c r="I374" s="36">
        <f t="shared" si="73"/>
        <v>0.16654164718628164</v>
      </c>
      <c r="J374" s="36">
        <f t="shared" si="74"/>
        <v>0.68443620744146172</v>
      </c>
      <c r="K374" s="36">
        <f t="shared" ca="1" si="75"/>
        <v>3.6241149135154291E-2</v>
      </c>
      <c r="L374" s="36">
        <f t="shared" ca="1" si="76"/>
        <v>1.8343154156597247E-5</v>
      </c>
      <c r="M374" s="36">
        <f t="shared" ca="1" si="77"/>
        <v>111347099443.0831</v>
      </c>
      <c r="N374" s="36">
        <f t="shared" ca="1" si="78"/>
        <v>39547272538.587967</v>
      </c>
      <c r="O374" s="36">
        <f t="shared" ca="1" si="79"/>
        <v>28698034.891947336</v>
      </c>
      <c r="P374" s="45">
        <f t="shared" ca="1" si="80"/>
        <v>4.2828908644275826E-3</v>
      </c>
    </row>
    <row r="375" spans="1:16" x14ac:dyDescent="0.2">
      <c r="A375" s="106">
        <v>41101</v>
      </c>
      <c r="B375" s="106">
        <v>3.2761319998826366E-2</v>
      </c>
      <c r="D375" s="92">
        <f t="shared" si="68"/>
        <v>4.1101000000000001</v>
      </c>
      <c r="E375" s="92">
        <f t="shared" si="69"/>
        <v>3.2761319998826366E-2</v>
      </c>
      <c r="F375" s="36">
        <f t="shared" si="70"/>
        <v>16.892922009999999</v>
      </c>
      <c r="G375" s="36">
        <f t="shared" si="71"/>
        <v>69.431598753301003</v>
      </c>
      <c r="H375" s="36">
        <f t="shared" si="72"/>
        <v>285.37081403594243</v>
      </c>
      <c r="I375" s="36">
        <f t="shared" si="73"/>
        <v>0.13465230132717626</v>
      </c>
      <c r="J375" s="36">
        <f t="shared" si="74"/>
        <v>0.5534344236848272</v>
      </c>
      <c r="K375" s="36">
        <f t="shared" ca="1" si="75"/>
        <v>3.6249490903320067E-2</v>
      </c>
      <c r="L375" s="36">
        <f t="shared" ca="1" si="76"/>
        <v>1.2167336258956403E-5</v>
      </c>
      <c r="M375" s="36">
        <f t="shared" ca="1" si="77"/>
        <v>110921153735.73036</v>
      </c>
      <c r="N375" s="36">
        <f t="shared" ca="1" si="78"/>
        <v>39320502247.234848</v>
      </c>
      <c r="O375" s="36">
        <f t="shared" ca="1" si="79"/>
        <v>27586423.358905889</v>
      </c>
      <c r="P375" s="45">
        <f t="shared" ca="1" si="80"/>
        <v>-3.4881709044937009E-3</v>
      </c>
    </row>
    <row r="376" spans="1:16" x14ac:dyDescent="0.2">
      <c r="A376" s="106">
        <v>41641.5</v>
      </c>
      <c r="B376" s="106">
        <v>3.2948780004517175E-2</v>
      </c>
      <c r="D376" s="92">
        <f t="shared" si="68"/>
        <v>4.1641500000000002</v>
      </c>
      <c r="E376" s="92">
        <f t="shared" si="69"/>
        <v>3.2948780004517175E-2</v>
      </c>
      <c r="F376" s="36">
        <f t="shared" si="70"/>
        <v>17.340145222500002</v>
      </c>
      <c r="G376" s="36">
        <f t="shared" si="71"/>
        <v>72.206965728273389</v>
      </c>
      <c r="H376" s="36">
        <f t="shared" si="72"/>
        <v>300.68063633738967</v>
      </c>
      <c r="I376" s="36">
        <f t="shared" si="73"/>
        <v>0.13720366225581021</v>
      </c>
      <c r="J376" s="36">
        <f t="shared" si="74"/>
        <v>0.57133663018253211</v>
      </c>
      <c r="K376" s="36">
        <f t="shared" ca="1" si="75"/>
        <v>3.7384551041370173E-2</v>
      </c>
      <c r="L376" s="36">
        <f t="shared" ca="1" si="76"/>
        <v>1.9676064691383919E-5</v>
      </c>
      <c r="M376" s="36">
        <f t="shared" ca="1" si="77"/>
        <v>59674821375.771774</v>
      </c>
      <c r="N376" s="36">
        <f t="shared" ca="1" si="78"/>
        <v>14202622192.703009</v>
      </c>
      <c r="O376" s="36">
        <f t="shared" ca="1" si="79"/>
        <v>85351218.13607426</v>
      </c>
      <c r="P376" s="45">
        <f t="shared" ca="1" si="80"/>
        <v>-4.4357710368529979E-3</v>
      </c>
    </row>
    <row r="377" spans="1:16" x14ac:dyDescent="0.2">
      <c r="A377" s="106">
        <v>42432</v>
      </c>
      <c r="B377" s="106">
        <v>2.9466240004694555E-2</v>
      </c>
      <c r="D377" s="92">
        <f t="shared" si="68"/>
        <v>4.2431999999999999</v>
      </c>
      <c r="E377" s="92">
        <f t="shared" si="69"/>
        <v>2.9466240004694555E-2</v>
      </c>
      <c r="F377" s="36">
        <f t="shared" si="70"/>
        <v>18.004746239999999</v>
      </c>
      <c r="G377" s="36">
        <f t="shared" si="71"/>
        <v>76.39773924556799</v>
      </c>
      <c r="H377" s="36">
        <f t="shared" si="72"/>
        <v>324.1708871667941</v>
      </c>
      <c r="I377" s="36">
        <f t="shared" si="73"/>
        <v>0.12503114958791994</v>
      </c>
      <c r="J377" s="36">
        <f t="shared" si="74"/>
        <v>0.5305321739314619</v>
      </c>
      <c r="K377" s="36">
        <f t="shared" ca="1" si="75"/>
        <v>3.907278294158914E-2</v>
      </c>
      <c r="L377" s="36">
        <f t="shared" ca="1" si="76"/>
        <v>9.2285667198399246E-5</v>
      </c>
      <c r="M377" s="36">
        <f t="shared" ca="1" si="77"/>
        <v>11181853236.713739</v>
      </c>
      <c r="N377" s="36">
        <f t="shared" ca="1" si="78"/>
        <v>12718403.589074939</v>
      </c>
      <c r="O377" s="36">
        <f t="shared" ca="1" si="79"/>
        <v>999954274.77809346</v>
      </c>
      <c r="P377" s="45">
        <f t="shared" ca="1" si="80"/>
        <v>-9.6065429368945854E-3</v>
      </c>
    </row>
    <row r="378" spans="1:16" x14ac:dyDescent="0.2">
      <c r="A378" s="106">
        <v>42457.5</v>
      </c>
      <c r="B378" s="106">
        <v>3.6353900002723094E-2</v>
      </c>
      <c r="D378" s="92">
        <f t="shared" si="68"/>
        <v>4.2457500000000001</v>
      </c>
      <c r="E378" s="92">
        <f t="shared" si="69"/>
        <v>3.6353900002723094E-2</v>
      </c>
      <c r="F378" s="36">
        <f t="shared" si="70"/>
        <v>18.026393062500002</v>
      </c>
      <c r="G378" s="36">
        <f t="shared" si="71"/>
        <v>76.535558345109393</v>
      </c>
      <c r="H378" s="36">
        <f t="shared" si="72"/>
        <v>324.9508468437482</v>
      </c>
      <c r="I378" s="36">
        <f t="shared" si="73"/>
        <v>0.15434957093656157</v>
      </c>
      <c r="J378" s="36">
        <f t="shared" si="74"/>
        <v>0.65532969080390635</v>
      </c>
      <c r="K378" s="36">
        <f t="shared" ca="1" si="75"/>
        <v>3.9127799082514819E-2</v>
      </c>
      <c r="L378" s="36">
        <f t="shared" ca="1" si="76"/>
        <v>7.69451610486938E-6</v>
      </c>
      <c r="M378" s="36">
        <f t="shared" ca="1" si="77"/>
        <v>10221777191.388895</v>
      </c>
      <c r="N378" s="36">
        <f t="shared" ca="1" si="78"/>
        <v>58746615.432967432</v>
      </c>
      <c r="O378" s="36">
        <f t="shared" ca="1" si="79"/>
        <v>1047663968.034479</v>
      </c>
      <c r="P378" s="45">
        <f t="shared" ca="1" si="80"/>
        <v>-2.7738990797917251E-3</v>
      </c>
    </row>
    <row r="379" spans="1:16" x14ac:dyDescent="0.2">
      <c r="A379" s="106">
        <v>42457.5</v>
      </c>
      <c r="B379" s="106">
        <v>3.7553900001512375E-2</v>
      </c>
      <c r="D379" s="92">
        <f t="shared" si="68"/>
        <v>4.2457500000000001</v>
      </c>
      <c r="E379" s="92">
        <f t="shared" si="69"/>
        <v>3.7553900001512375E-2</v>
      </c>
      <c r="F379" s="36">
        <f t="shared" si="70"/>
        <v>18.026393062500002</v>
      </c>
      <c r="G379" s="36">
        <f t="shared" si="71"/>
        <v>76.535558345109393</v>
      </c>
      <c r="H379" s="36">
        <f t="shared" si="72"/>
        <v>324.9508468437482</v>
      </c>
      <c r="I379" s="36">
        <f t="shared" si="73"/>
        <v>0.15944447093142117</v>
      </c>
      <c r="J379" s="36">
        <f t="shared" si="74"/>
        <v>0.67696136245708149</v>
      </c>
      <c r="K379" s="36">
        <f t="shared" ca="1" si="75"/>
        <v>3.9127799082514819E-2</v>
      </c>
      <c r="L379" s="36">
        <f t="shared" ca="1" si="76"/>
        <v>2.4771583171803393E-6</v>
      </c>
      <c r="M379" s="36">
        <f t="shared" ca="1" si="77"/>
        <v>10221777191.388895</v>
      </c>
      <c r="N379" s="36">
        <f t="shared" ca="1" si="78"/>
        <v>58746615.432967432</v>
      </c>
      <c r="O379" s="36">
        <f t="shared" ca="1" si="79"/>
        <v>1047663968.034479</v>
      </c>
      <c r="P379" s="45">
        <f t="shared" ca="1" si="80"/>
        <v>-1.5738990810024445E-3</v>
      </c>
    </row>
    <row r="380" spans="1:16" x14ac:dyDescent="0.2">
      <c r="A380" s="106">
        <v>42458</v>
      </c>
      <c r="B380" s="106">
        <v>3.7008560000685975E-2</v>
      </c>
      <c r="D380" s="92">
        <f t="shared" si="68"/>
        <v>4.2458</v>
      </c>
      <c r="E380" s="92">
        <f t="shared" si="69"/>
        <v>3.7008560000685975E-2</v>
      </c>
      <c r="F380" s="36">
        <f t="shared" si="70"/>
        <v>18.026817640000001</v>
      </c>
      <c r="G380" s="36">
        <f t="shared" si="71"/>
        <v>76.538262335912009</v>
      </c>
      <c r="H380" s="36">
        <f t="shared" si="72"/>
        <v>324.96615422581522</v>
      </c>
      <c r="I380" s="36">
        <f t="shared" si="73"/>
        <v>0.15713094405091252</v>
      </c>
      <c r="J380" s="36">
        <f t="shared" si="74"/>
        <v>0.66714656225136437</v>
      </c>
      <c r="K380" s="36">
        <f t="shared" ca="1" si="75"/>
        <v>3.9128878178396859E-2</v>
      </c>
      <c r="L380" s="36">
        <f t="shared" ca="1" si="76"/>
        <v>4.4957491747312028E-6</v>
      </c>
      <c r="M380" s="36">
        <f t="shared" ca="1" si="77"/>
        <v>10203361106.209099</v>
      </c>
      <c r="N380" s="36">
        <f t="shared" ca="1" si="78"/>
        <v>59986273.978339709</v>
      </c>
      <c r="O380" s="36">
        <f t="shared" ca="1" si="79"/>
        <v>1048611518.1837589</v>
      </c>
      <c r="P380" s="45">
        <f t="shared" ca="1" si="80"/>
        <v>-2.1203181777108837E-3</v>
      </c>
    </row>
    <row r="381" spans="1:16" x14ac:dyDescent="0.2">
      <c r="A381" s="106">
        <v>42475.5</v>
      </c>
      <c r="B381" s="106">
        <v>3.7321659998269752E-2</v>
      </c>
      <c r="D381" s="92">
        <f t="shared" si="68"/>
        <v>4.2475500000000004</v>
      </c>
      <c r="E381" s="92">
        <f t="shared" si="69"/>
        <v>3.7321659998269752E-2</v>
      </c>
      <c r="F381" s="36">
        <f t="shared" si="70"/>
        <v>18.041681002500003</v>
      </c>
      <c r="G381" s="36">
        <f t="shared" si="71"/>
        <v>76.632942142168886</v>
      </c>
      <c r="H381" s="36">
        <f t="shared" si="72"/>
        <v>325.50225339596949</v>
      </c>
      <c r="I381" s="36">
        <f t="shared" si="73"/>
        <v>0.1585256169256507</v>
      </c>
      <c r="J381" s="36">
        <f t="shared" si="74"/>
        <v>0.67334548417254769</v>
      </c>
      <c r="K381" s="36">
        <f t="shared" ca="1" si="75"/>
        <v>3.9166654967078794E-2</v>
      </c>
      <c r="L381" s="36">
        <f t="shared" ca="1" si="76"/>
        <v>3.4040064349306798E-6</v>
      </c>
      <c r="M381" s="36">
        <f t="shared" ca="1" si="77"/>
        <v>9568748322.9680767</v>
      </c>
      <c r="N381" s="36">
        <f t="shared" ca="1" si="78"/>
        <v>111573036.59750952</v>
      </c>
      <c r="O381" s="36">
        <f t="shared" ca="1" si="79"/>
        <v>1082069048.2070618</v>
      </c>
      <c r="P381" s="45">
        <f t="shared" ca="1" si="80"/>
        <v>-1.8449949688090425E-3</v>
      </c>
    </row>
    <row r="382" spans="1:16" x14ac:dyDescent="0.2">
      <c r="A382" s="106">
        <v>42476</v>
      </c>
      <c r="B382" s="106">
        <v>3.6576320002495777E-2</v>
      </c>
      <c r="D382" s="92">
        <f t="shared" si="68"/>
        <v>4.2476000000000003</v>
      </c>
      <c r="E382" s="92">
        <f t="shared" si="69"/>
        <v>3.6576320002495777E-2</v>
      </c>
      <c r="F382" s="36">
        <f t="shared" si="70"/>
        <v>18.042105760000002</v>
      </c>
      <c r="G382" s="36">
        <f t="shared" si="71"/>
        <v>76.635648426176019</v>
      </c>
      <c r="H382" s="36">
        <f t="shared" si="72"/>
        <v>325.51758025502522</v>
      </c>
      <c r="I382" s="36">
        <f t="shared" si="73"/>
        <v>0.15536157684260107</v>
      </c>
      <c r="J382" s="36">
        <f t="shared" si="74"/>
        <v>0.65991383379663238</v>
      </c>
      <c r="K382" s="36">
        <f t="shared" ca="1" si="75"/>
        <v>3.9167734544835721E-2</v>
      </c>
      <c r="L382" s="36">
        <f t="shared" ca="1" si="76"/>
        <v>6.7154293302509416E-6</v>
      </c>
      <c r="M382" s="36">
        <f t="shared" ca="1" si="77"/>
        <v>9550901323.8589249</v>
      </c>
      <c r="N382" s="36">
        <f t="shared" ca="1" si="78"/>
        <v>113281551.12323779</v>
      </c>
      <c r="O382" s="36">
        <f t="shared" ca="1" si="79"/>
        <v>1083033367.9480431</v>
      </c>
      <c r="P382" s="45">
        <f t="shared" ca="1" si="80"/>
        <v>-2.591414542339944E-3</v>
      </c>
    </row>
    <row r="383" spans="1:16" x14ac:dyDescent="0.2">
      <c r="A383" s="106">
        <v>42543</v>
      </c>
      <c r="B383" s="106">
        <v>3.69007600020268E-2</v>
      </c>
      <c r="D383" s="92">
        <f t="shared" si="68"/>
        <v>4.2542999999999997</v>
      </c>
      <c r="E383" s="92">
        <f t="shared" si="69"/>
        <v>3.69007600020268E-2</v>
      </c>
      <c r="F383" s="36">
        <f t="shared" si="70"/>
        <v>18.099068489999997</v>
      </c>
      <c r="G383" s="36">
        <f t="shared" si="71"/>
        <v>76.998867077006977</v>
      </c>
      <c r="H383" s="36">
        <f t="shared" si="72"/>
        <v>327.57628020571076</v>
      </c>
      <c r="I383" s="36">
        <f t="shared" si="73"/>
        <v>0.1569869032766226</v>
      </c>
      <c r="J383" s="36">
        <f t="shared" si="74"/>
        <v>0.6678693826097355</v>
      </c>
      <c r="K383" s="36">
        <f t="shared" ca="1" si="75"/>
        <v>3.9312519035329563E-2</v>
      </c>
      <c r="L383" s="36">
        <f t="shared" ca="1" si="76"/>
        <v>5.8165816347174763E-6</v>
      </c>
      <c r="M383" s="36">
        <f t="shared" ca="1" si="77"/>
        <v>7303677103.2291613</v>
      </c>
      <c r="N383" s="36">
        <f t="shared" ca="1" si="78"/>
        <v>460940684.94114679</v>
      </c>
      <c r="O383" s="36">
        <f t="shared" ca="1" si="79"/>
        <v>1216493856.9869499</v>
      </c>
      <c r="P383" s="45">
        <f t="shared" ca="1" si="80"/>
        <v>-2.4117590333027628E-3</v>
      </c>
    </row>
    <row r="384" spans="1:16" x14ac:dyDescent="0.2">
      <c r="A384" s="106">
        <v>42543.5</v>
      </c>
      <c r="B384" s="106">
        <v>3.7855419999687001E-2</v>
      </c>
      <c r="D384" s="92">
        <f t="shared" si="68"/>
        <v>4.2543499999999996</v>
      </c>
      <c r="E384" s="92">
        <f t="shared" si="69"/>
        <v>3.7855419999687001E-2</v>
      </c>
      <c r="F384" s="36">
        <f t="shared" si="70"/>
        <v>18.099493922499995</v>
      </c>
      <c r="G384" s="36">
        <f t="shared" si="71"/>
        <v>77.001581969187853</v>
      </c>
      <c r="H384" s="36">
        <f t="shared" si="72"/>
        <v>327.59168025061427</v>
      </c>
      <c r="I384" s="36">
        <f t="shared" si="73"/>
        <v>0.16105020607566839</v>
      </c>
      <c r="J384" s="36">
        <f t="shared" si="74"/>
        <v>0.68516394421801974</v>
      </c>
      <c r="K384" s="36">
        <f t="shared" ca="1" si="75"/>
        <v>3.9313600420117313E-2</v>
      </c>
      <c r="L384" s="36">
        <f t="shared" ca="1" si="76"/>
        <v>2.1262901385263216E-6</v>
      </c>
      <c r="M384" s="36">
        <f t="shared" ca="1" si="77"/>
        <v>7287990406.9950352</v>
      </c>
      <c r="N384" s="36">
        <f t="shared" ca="1" si="78"/>
        <v>464426065.69325346</v>
      </c>
      <c r="O384" s="36">
        <f t="shared" ca="1" si="79"/>
        <v>1217521637.4056714</v>
      </c>
      <c r="P384" s="45">
        <f t="shared" ca="1" si="80"/>
        <v>-1.458180420430312E-3</v>
      </c>
    </row>
    <row r="385" spans="1:16" x14ac:dyDescent="0.2">
      <c r="A385" s="106">
        <v>42544</v>
      </c>
      <c r="B385" s="106">
        <v>3.6910079994413536E-2</v>
      </c>
      <c r="D385" s="92">
        <f t="shared" si="68"/>
        <v>4.2544000000000004</v>
      </c>
      <c r="E385" s="92">
        <f t="shared" si="69"/>
        <v>3.6910079994413536E-2</v>
      </c>
      <c r="F385" s="36">
        <f t="shared" si="70"/>
        <v>18.099919360000005</v>
      </c>
      <c r="G385" s="36">
        <f t="shared" si="71"/>
        <v>77.004296925184022</v>
      </c>
      <c r="H385" s="36">
        <f t="shared" si="72"/>
        <v>327.60708083850301</v>
      </c>
      <c r="I385" s="36">
        <f t="shared" si="73"/>
        <v>0.15703024432823295</v>
      </c>
      <c r="J385" s="36">
        <f t="shared" si="74"/>
        <v>0.66806947147003437</v>
      </c>
      <c r="K385" s="36">
        <f t="shared" ca="1" si="75"/>
        <v>3.9314681818290509E-2</v>
      </c>
      <c r="L385" s="36">
        <f t="shared" ca="1" si="76"/>
        <v>5.782109931392464E-6</v>
      </c>
      <c r="M385" s="36">
        <f t="shared" ca="1" si="77"/>
        <v>7272319867.9332914</v>
      </c>
      <c r="N385" s="36">
        <f t="shared" ca="1" si="78"/>
        <v>467924718.58770871</v>
      </c>
      <c r="O385" s="36">
        <f t="shared" ca="1" si="79"/>
        <v>1218549891.2967579</v>
      </c>
      <c r="P385" s="45">
        <f t="shared" ca="1" si="80"/>
        <v>-2.4046018238769729E-3</v>
      </c>
    </row>
    <row r="386" spans="1:16" x14ac:dyDescent="0.2">
      <c r="A386" s="106">
        <v>42582</v>
      </c>
      <c r="B386" s="106">
        <v>3.7664240000594873E-2</v>
      </c>
      <c r="D386" s="92">
        <f t="shared" si="68"/>
        <v>4.2582000000000004</v>
      </c>
      <c r="E386" s="92">
        <f t="shared" si="69"/>
        <v>3.7664240000594873E-2</v>
      </c>
      <c r="F386" s="36">
        <f t="shared" si="70"/>
        <v>18.132267240000004</v>
      </c>
      <c r="G386" s="36">
        <f t="shared" si="71"/>
        <v>77.210820361368022</v>
      </c>
      <c r="H386" s="36">
        <f t="shared" si="72"/>
        <v>328.7791152627774</v>
      </c>
      <c r="I386" s="36">
        <f t="shared" si="73"/>
        <v>0.16038186677053309</v>
      </c>
      <c r="J386" s="36">
        <f t="shared" si="74"/>
        <v>0.68293806508228405</v>
      </c>
      <c r="K386" s="36">
        <f t="shared" ca="1" si="75"/>
        <v>3.9396907245171489E-2</v>
      </c>
      <c r="L386" s="36">
        <f t="shared" ca="1" si="76"/>
        <v>3.0021357804287234E-6</v>
      </c>
      <c r="M386" s="36">
        <f t="shared" ca="1" si="77"/>
        <v>6128808625.3458338</v>
      </c>
      <c r="N386" s="36">
        <f t="shared" ca="1" si="78"/>
        <v>772780208.86540616</v>
      </c>
      <c r="O386" s="36">
        <f t="shared" ca="1" si="79"/>
        <v>1298086372.7447581</v>
      </c>
      <c r="P386" s="45">
        <f t="shared" ca="1" si="80"/>
        <v>-1.7326672445766161E-3</v>
      </c>
    </row>
    <row r="387" spans="1:16" x14ac:dyDescent="0.2">
      <c r="A387" s="106">
        <v>42808.5</v>
      </c>
      <c r="B387" s="106">
        <v>4.192522000084864E-2</v>
      </c>
      <c r="D387" s="92">
        <f t="shared" si="68"/>
        <v>4.28085</v>
      </c>
      <c r="E387" s="92">
        <f t="shared" si="69"/>
        <v>4.192522000084864E-2</v>
      </c>
      <c r="F387" s="36">
        <f t="shared" si="70"/>
        <v>18.325676722499999</v>
      </c>
      <c r="G387" s="36">
        <f t="shared" si="71"/>
        <v>78.449473197514124</v>
      </c>
      <c r="H387" s="36">
        <f t="shared" si="72"/>
        <v>335.83042733757833</v>
      </c>
      <c r="I387" s="36">
        <f t="shared" si="73"/>
        <v>0.17947557804063291</v>
      </c>
      <c r="J387" s="36">
        <f t="shared" si="74"/>
        <v>0.76830802825524336</v>
      </c>
      <c r="K387" s="36">
        <f t="shared" ca="1" si="75"/>
        <v>3.9888617886095795E-2</v>
      </c>
      <c r="L387" s="36">
        <f t="shared" ca="1" si="76"/>
        <v>4.1477481738157591E-6</v>
      </c>
      <c r="M387" s="36">
        <f t="shared" ca="1" si="77"/>
        <v>1304585311.1540854</v>
      </c>
      <c r="N387" s="36">
        <f t="shared" ca="1" si="78"/>
        <v>4219762600.9828892</v>
      </c>
      <c r="O387" s="36">
        <f t="shared" ca="1" si="79"/>
        <v>1830116554.1042984</v>
      </c>
      <c r="P387" s="45">
        <f t="shared" ca="1" si="80"/>
        <v>2.0366021147528446E-3</v>
      </c>
    </row>
    <row r="388" spans="1:16" x14ac:dyDescent="0.2">
      <c r="A388" s="106">
        <v>43853</v>
      </c>
      <c r="B388" s="106">
        <v>4.1409960002056323E-2</v>
      </c>
      <c r="D388" s="92">
        <f t="shared" si="68"/>
        <v>4.3853</v>
      </c>
      <c r="E388" s="92">
        <f t="shared" si="69"/>
        <v>4.1409960002056323E-2</v>
      </c>
      <c r="F388" s="36">
        <f t="shared" si="70"/>
        <v>19.23085609</v>
      </c>
      <c r="G388" s="36">
        <f t="shared" si="71"/>
        <v>84.333073211477</v>
      </c>
      <c r="H388" s="36">
        <f t="shared" si="72"/>
        <v>369.82582595429005</v>
      </c>
      <c r="I388" s="36">
        <f t="shared" si="73"/>
        <v>0.18159509759701759</v>
      </c>
      <c r="J388" s="36">
        <f t="shared" si="74"/>
        <v>0.79634898149220124</v>
      </c>
      <c r="K388" s="36">
        <f t="shared" ca="1" si="75"/>
        <v>4.2191671060740427E-2</v>
      </c>
      <c r="L388" s="36">
        <f t="shared" ca="1" si="76"/>
        <v>6.1107217926902205E-7</v>
      </c>
      <c r="M388" s="36">
        <f t="shared" ca="1" si="77"/>
        <v>28675451250.177193</v>
      </c>
      <c r="N388" s="36">
        <f t="shared" ca="1" si="78"/>
        <v>60118847481.116562</v>
      </c>
      <c r="O388" s="36">
        <f t="shared" ca="1" si="79"/>
        <v>5687135663.8560715</v>
      </c>
      <c r="P388" s="45">
        <f t="shared" ca="1" si="80"/>
        <v>-7.8171105868410362E-4</v>
      </c>
    </row>
    <row r="389" spans="1:16" x14ac:dyDescent="0.2">
      <c r="A389" s="106">
        <v>45049</v>
      </c>
      <c r="B389" s="106">
        <v>4.4296680003753863E-2</v>
      </c>
      <c r="D389" s="92">
        <f t="shared" si="68"/>
        <v>4.5049000000000001</v>
      </c>
      <c r="E389" s="92">
        <f t="shared" si="69"/>
        <v>4.4296680003753863E-2</v>
      </c>
      <c r="F389" s="36">
        <f t="shared" si="70"/>
        <v>20.294124010000001</v>
      </c>
      <c r="G389" s="36">
        <f t="shared" si="71"/>
        <v>91.422999252649007</v>
      </c>
      <c r="H389" s="36">
        <f t="shared" si="72"/>
        <v>411.85146933325854</v>
      </c>
      <c r="I389" s="36">
        <f t="shared" si="73"/>
        <v>0.1995521137489108</v>
      </c>
      <c r="J389" s="36">
        <f t="shared" si="74"/>
        <v>0.89896231722746833</v>
      </c>
      <c r="K389" s="36">
        <f t="shared" ca="1" si="75"/>
        <v>4.4900507805634766E-2</v>
      </c>
      <c r="L389" s="36">
        <f t="shared" ca="1" si="76"/>
        <v>3.6460801432432328E-7</v>
      </c>
      <c r="M389" s="36">
        <f t="shared" ca="1" si="77"/>
        <v>182161213981.45734</v>
      </c>
      <c r="N389" s="36">
        <f t="shared" ca="1" si="78"/>
        <v>220392666407.03799</v>
      </c>
      <c r="O389" s="36">
        <f t="shared" ca="1" si="79"/>
        <v>13412100703.4188</v>
      </c>
      <c r="P389" s="45">
        <f t="shared" ca="1" si="80"/>
        <v>-6.0382780188090318E-4</v>
      </c>
    </row>
    <row r="390" spans="1:16" x14ac:dyDescent="0.2">
      <c r="A390" s="106">
        <v>45090</v>
      </c>
      <c r="B390" s="106">
        <v>4.1638800001237541E-2</v>
      </c>
      <c r="D390" s="92">
        <f t="shared" si="68"/>
        <v>4.5090000000000003</v>
      </c>
      <c r="E390" s="92">
        <f t="shared" si="69"/>
        <v>4.1638800001237541E-2</v>
      </c>
      <c r="F390" s="36">
        <f t="shared" si="70"/>
        <v>20.331081000000005</v>
      </c>
      <c r="G390" s="36">
        <f t="shared" si="71"/>
        <v>91.672844229000034</v>
      </c>
      <c r="H390" s="36">
        <f t="shared" si="72"/>
        <v>413.3528546285612</v>
      </c>
      <c r="I390" s="36">
        <f t="shared" si="73"/>
        <v>0.18774934920558009</v>
      </c>
      <c r="J390" s="36">
        <f t="shared" si="74"/>
        <v>0.84656181556796073</v>
      </c>
      <c r="K390" s="36">
        <f t="shared" ca="1" si="75"/>
        <v>4.4994727001990906E-2</v>
      </c>
      <c r="L390" s="36">
        <f t="shared" ca="1" si="76"/>
        <v>1.1262246034385471E-5</v>
      </c>
      <c r="M390" s="36">
        <f t="shared" ca="1" si="77"/>
        <v>190139554245.46179</v>
      </c>
      <c r="N390" s="36">
        <f t="shared" ca="1" si="78"/>
        <v>227993646912.26581</v>
      </c>
      <c r="O390" s="36">
        <f t="shared" ca="1" si="79"/>
        <v>13748232262.468344</v>
      </c>
      <c r="P390" s="45">
        <f t="shared" ca="1" si="80"/>
        <v>-3.3559270007533643E-3</v>
      </c>
    </row>
    <row r="391" spans="1:16" x14ac:dyDescent="0.2">
      <c r="A391" s="106">
        <v>45368</v>
      </c>
      <c r="B391" s="106">
        <v>4.4029759999830276E-2</v>
      </c>
      <c r="D391" s="92">
        <f t="shared" si="68"/>
        <v>4.5368000000000004</v>
      </c>
      <c r="E391" s="92">
        <f t="shared" si="69"/>
        <v>4.4029759999830276E-2</v>
      </c>
      <c r="F391" s="36">
        <f t="shared" si="70"/>
        <v>20.582554240000004</v>
      </c>
      <c r="G391" s="36">
        <f t="shared" si="71"/>
        <v>93.378932076032029</v>
      </c>
      <c r="H391" s="36">
        <f t="shared" si="72"/>
        <v>423.64153904254215</v>
      </c>
      <c r="I391" s="36">
        <f t="shared" si="73"/>
        <v>0.19975421516723002</v>
      </c>
      <c r="J391" s="36">
        <f t="shared" si="74"/>
        <v>0.90624492337068918</v>
      </c>
      <c r="K391" s="36">
        <f t="shared" ca="1" si="75"/>
        <v>4.5635953204357628E-2</v>
      </c>
      <c r="L391" s="36">
        <f t="shared" ca="1" si="76"/>
        <v>2.5798566102698448E-6</v>
      </c>
      <c r="M391" s="36">
        <f t="shared" ca="1" si="77"/>
        <v>249480671599.30273</v>
      </c>
      <c r="N391" s="36">
        <f t="shared" ca="1" si="78"/>
        <v>283561419210.85553</v>
      </c>
      <c r="O391" s="36">
        <f t="shared" ca="1" si="79"/>
        <v>16162596471.798096</v>
      </c>
      <c r="P391" s="45">
        <f t="shared" ca="1" si="80"/>
        <v>-1.6061932045273522E-3</v>
      </c>
    </row>
    <row r="392" spans="1:16" x14ac:dyDescent="0.2">
      <c r="A392" s="106">
        <v>46600.5</v>
      </c>
      <c r="B392" s="106">
        <v>4.9166659999173135E-2</v>
      </c>
      <c r="D392" s="92">
        <f t="shared" si="68"/>
        <v>4.66005</v>
      </c>
      <c r="E392" s="92">
        <f t="shared" si="69"/>
        <v>4.9166659999173135E-2</v>
      </c>
      <c r="F392" s="36">
        <f t="shared" si="70"/>
        <v>21.7160660025</v>
      </c>
      <c r="G392" s="36">
        <f t="shared" si="71"/>
        <v>101.19795337495013</v>
      </c>
      <c r="H392" s="36">
        <f t="shared" si="72"/>
        <v>471.5875226249363</v>
      </c>
      <c r="I392" s="36">
        <f t="shared" si="73"/>
        <v>0.22911909392914676</v>
      </c>
      <c r="J392" s="36">
        <f t="shared" si="74"/>
        <v>1.0677064336645203</v>
      </c>
      <c r="K392" s="36">
        <f t="shared" ca="1" si="75"/>
        <v>4.8528638601713109E-2</v>
      </c>
      <c r="L392" s="36">
        <f t="shared" ca="1" si="76"/>
        <v>4.0707130361684414E-7</v>
      </c>
      <c r="M392" s="36">
        <f t="shared" ca="1" si="77"/>
        <v>633814935404.35876</v>
      </c>
      <c r="N392" s="36">
        <f t="shared" ca="1" si="78"/>
        <v>622296038336.25037</v>
      </c>
      <c r="O392" s="36">
        <f t="shared" ca="1" si="79"/>
        <v>29942011913.466362</v>
      </c>
      <c r="P392" s="45">
        <f t="shared" ca="1" si="80"/>
        <v>6.3802139746002573E-4</v>
      </c>
    </row>
    <row r="393" spans="1:16" x14ac:dyDescent="0.2">
      <c r="A393" s="106">
        <v>46600.5</v>
      </c>
      <c r="B393" s="106">
        <v>4.9926659994525835E-2</v>
      </c>
      <c r="D393" s="92">
        <f t="shared" si="68"/>
        <v>4.66005</v>
      </c>
      <c r="E393" s="92">
        <f t="shared" si="69"/>
        <v>4.9926659994525835E-2</v>
      </c>
      <c r="F393" s="36">
        <f t="shared" si="70"/>
        <v>21.7160660025</v>
      </c>
      <c r="G393" s="36">
        <f t="shared" si="71"/>
        <v>101.19795337495013</v>
      </c>
      <c r="H393" s="36">
        <f t="shared" si="72"/>
        <v>471.5875226249363</v>
      </c>
      <c r="I393" s="36">
        <f t="shared" si="73"/>
        <v>0.23266073190749012</v>
      </c>
      <c r="J393" s="36">
        <f t="shared" si="74"/>
        <v>1.0842106437254992</v>
      </c>
      <c r="K393" s="36">
        <f t="shared" ca="1" si="75"/>
        <v>4.8528638601713109E-2</v>
      </c>
      <c r="L393" s="36">
        <f t="shared" ca="1" si="76"/>
        <v>1.9544638147620344E-6</v>
      </c>
      <c r="M393" s="36">
        <f t="shared" ca="1" si="77"/>
        <v>633814935404.35876</v>
      </c>
      <c r="N393" s="36">
        <f t="shared" ca="1" si="78"/>
        <v>622296038336.25037</v>
      </c>
      <c r="O393" s="36">
        <f t="shared" ca="1" si="79"/>
        <v>29942011913.466362</v>
      </c>
      <c r="P393" s="45">
        <f t="shared" ca="1" si="80"/>
        <v>1.3980213928127261E-3</v>
      </c>
    </row>
    <row r="394" spans="1:16" x14ac:dyDescent="0.2">
      <c r="A394" s="106">
        <v>46613.5</v>
      </c>
      <c r="B394" s="106">
        <v>4.8867820005398244E-2</v>
      </c>
      <c r="D394" s="92">
        <f t="shared" si="68"/>
        <v>4.6613499999999997</v>
      </c>
      <c r="E394" s="92">
        <f t="shared" si="69"/>
        <v>4.8867820005398244E-2</v>
      </c>
      <c r="F394" s="36">
        <f t="shared" si="70"/>
        <v>21.728183822499997</v>
      </c>
      <c r="G394" s="36">
        <f t="shared" si="71"/>
        <v>101.28266966101035</v>
      </c>
      <c r="H394" s="36">
        <f t="shared" si="72"/>
        <v>472.11397222435056</v>
      </c>
      <c r="I394" s="36">
        <f t="shared" si="73"/>
        <v>0.2277900127821631</v>
      </c>
      <c r="J394" s="36">
        <f t="shared" si="74"/>
        <v>1.0618089760821359</v>
      </c>
      <c r="K394" s="36">
        <f t="shared" ca="1" si="75"/>
        <v>4.8559583144858705E-2</v>
      </c>
      <c r="L394" s="36">
        <f t="shared" ca="1" si="76"/>
        <v>9.5009962195271134E-8</v>
      </c>
      <c r="M394" s="36">
        <f t="shared" ca="1" si="77"/>
        <v>639021243442.6283</v>
      </c>
      <c r="N394" s="36">
        <f t="shared" ca="1" si="78"/>
        <v>626740559958.83179</v>
      </c>
      <c r="O394" s="36">
        <f t="shared" ca="1" si="79"/>
        <v>30116170464.707436</v>
      </c>
      <c r="P394" s="45">
        <f t="shared" ca="1" si="80"/>
        <v>3.0823686053953886E-4</v>
      </c>
    </row>
    <row r="395" spans="1:16" x14ac:dyDescent="0.2">
      <c r="A395" s="106">
        <v>46613.5</v>
      </c>
      <c r="B395" s="106">
        <v>4.9547820002771914E-2</v>
      </c>
      <c r="D395" s="92">
        <f t="shared" si="68"/>
        <v>4.6613499999999997</v>
      </c>
      <c r="E395" s="92">
        <f t="shared" si="69"/>
        <v>4.9547820002771914E-2</v>
      </c>
      <c r="F395" s="36">
        <f t="shared" si="70"/>
        <v>21.728183822499997</v>
      </c>
      <c r="G395" s="36">
        <f t="shared" si="71"/>
        <v>101.28266966101035</v>
      </c>
      <c r="H395" s="36">
        <f t="shared" si="72"/>
        <v>472.11397222435056</v>
      </c>
      <c r="I395" s="36">
        <f t="shared" si="73"/>
        <v>0.23095973076992085</v>
      </c>
      <c r="J395" s="36">
        <f t="shared" si="74"/>
        <v>1.0765841410243704</v>
      </c>
      <c r="K395" s="36">
        <f t="shared" ca="1" si="75"/>
        <v>4.8559583144858705E-2</v>
      </c>
      <c r="L395" s="36">
        <f t="shared" ca="1" si="76"/>
        <v>9.7661208733817241E-7</v>
      </c>
      <c r="M395" s="36">
        <f t="shared" ca="1" si="77"/>
        <v>639021243442.6283</v>
      </c>
      <c r="N395" s="36">
        <f t="shared" ca="1" si="78"/>
        <v>626740559958.83179</v>
      </c>
      <c r="O395" s="36">
        <f t="shared" ca="1" si="79"/>
        <v>30116170464.707436</v>
      </c>
      <c r="P395" s="45">
        <f t="shared" ca="1" si="80"/>
        <v>9.882368579132092E-4</v>
      </c>
    </row>
    <row r="396" spans="1:16" x14ac:dyDescent="0.2">
      <c r="A396" s="106">
        <v>46682</v>
      </c>
      <c r="B396" s="106">
        <v>4.8976239995681681E-2</v>
      </c>
      <c r="D396" s="92">
        <f t="shared" si="68"/>
        <v>4.6681999999999997</v>
      </c>
      <c r="E396" s="92">
        <f t="shared" si="69"/>
        <v>4.8976239995681681E-2</v>
      </c>
      <c r="F396" s="36">
        <f t="shared" si="70"/>
        <v>21.792091239999998</v>
      </c>
      <c r="G396" s="36">
        <f t="shared" si="71"/>
        <v>101.72984032656798</v>
      </c>
      <c r="H396" s="36">
        <f t="shared" si="72"/>
        <v>474.89524061248466</v>
      </c>
      <c r="I396" s="36">
        <f t="shared" si="73"/>
        <v>0.2286308835478412</v>
      </c>
      <c r="J396" s="36">
        <f t="shared" si="74"/>
        <v>1.0672946905780323</v>
      </c>
      <c r="K396" s="36">
        <f t="shared" ca="1" si="75"/>
        <v>4.872278653857632E-2</v>
      </c>
      <c r="L396" s="36">
        <f t="shared" ca="1" si="76"/>
        <v>6.4238654918659178E-8</v>
      </c>
      <c r="M396" s="36">
        <f t="shared" ca="1" si="77"/>
        <v>666881783849.776</v>
      </c>
      <c r="N396" s="36">
        <f t="shared" ca="1" si="78"/>
        <v>650481127644.36377</v>
      </c>
      <c r="O396" s="36">
        <f t="shared" ca="1" si="79"/>
        <v>31044418872.152763</v>
      </c>
      <c r="P396" s="45">
        <f t="shared" ca="1" si="80"/>
        <v>2.5345345710536121E-4</v>
      </c>
    </row>
    <row r="397" spans="1:16" x14ac:dyDescent="0.2">
      <c r="A397" s="106">
        <v>46797.5</v>
      </c>
      <c r="B397" s="106">
        <v>4.9502699999720789E-2</v>
      </c>
      <c r="D397" s="92">
        <f t="shared" si="68"/>
        <v>4.6797500000000003</v>
      </c>
      <c r="E397" s="92">
        <f t="shared" si="69"/>
        <v>4.9502699999720789E-2</v>
      </c>
      <c r="F397" s="36">
        <f t="shared" si="70"/>
        <v>21.900060062500003</v>
      </c>
      <c r="G397" s="36">
        <f t="shared" si="71"/>
        <v>102.4868060774844</v>
      </c>
      <c r="H397" s="36">
        <f t="shared" si="72"/>
        <v>479.61263074110764</v>
      </c>
      <c r="I397" s="36">
        <f t="shared" si="73"/>
        <v>0.23166026032369338</v>
      </c>
      <c r="J397" s="36">
        <f t="shared" si="74"/>
        <v>1.0841121032498042</v>
      </c>
      <c r="K397" s="36">
        <f t="shared" ca="1" si="75"/>
        <v>4.8998537836783332E-2</v>
      </c>
      <c r="L397" s="36">
        <f t="shared" ca="1" si="76"/>
        <v>2.5417948653777556E-7</v>
      </c>
      <c r="M397" s="36">
        <f t="shared" ca="1" si="77"/>
        <v>715502431196.59631</v>
      </c>
      <c r="N397" s="36">
        <f t="shared" ca="1" si="78"/>
        <v>691746309569.8269</v>
      </c>
      <c r="O397" s="36">
        <f t="shared" ca="1" si="79"/>
        <v>32650160125.717461</v>
      </c>
      <c r="P397" s="45">
        <f t="shared" ca="1" si="80"/>
        <v>5.0416216293745764E-4</v>
      </c>
    </row>
    <row r="398" spans="1:16" x14ac:dyDescent="0.2">
      <c r="A398" s="106">
        <v>46810</v>
      </c>
      <c r="B398" s="106">
        <v>4.9019199999747798E-2</v>
      </c>
      <c r="D398" s="92">
        <f t="shared" si="68"/>
        <v>4.681</v>
      </c>
      <c r="E398" s="92">
        <f t="shared" si="69"/>
        <v>4.9019199999747798E-2</v>
      </c>
      <c r="F398" s="36">
        <f t="shared" si="70"/>
        <v>21.911761000000002</v>
      </c>
      <c r="G398" s="36">
        <f t="shared" si="71"/>
        <v>102.56895324100002</v>
      </c>
      <c r="H398" s="36">
        <f t="shared" si="72"/>
        <v>480.1252701211211</v>
      </c>
      <c r="I398" s="36">
        <f t="shared" si="73"/>
        <v>0.22945887519881944</v>
      </c>
      <c r="J398" s="36">
        <f t="shared" si="74"/>
        <v>1.0740969948056738</v>
      </c>
      <c r="K398" s="36">
        <f t="shared" ca="1" si="75"/>
        <v>4.9028423884198341E-2</v>
      </c>
      <c r="L398" s="36">
        <f t="shared" ca="1" si="76"/>
        <v>8.5080044356973171E-11</v>
      </c>
      <c r="M398" s="36">
        <f t="shared" ca="1" si="77"/>
        <v>720889504894.50745</v>
      </c>
      <c r="N398" s="36">
        <f t="shared" ca="1" si="78"/>
        <v>696306167885.82214</v>
      </c>
      <c r="O398" s="36">
        <f t="shared" ca="1" si="79"/>
        <v>32827025417.892918</v>
      </c>
      <c r="P398" s="45">
        <f t="shared" ca="1" si="80"/>
        <v>-9.2238844505432294E-6</v>
      </c>
    </row>
    <row r="399" spans="1:16" x14ac:dyDescent="0.2">
      <c r="A399" s="106">
        <v>46831</v>
      </c>
      <c r="B399" s="106">
        <v>4.8674919999029953E-2</v>
      </c>
      <c r="D399" s="92">
        <f t="shared" si="68"/>
        <v>4.6830999999999996</v>
      </c>
      <c r="E399" s="92">
        <f t="shared" si="69"/>
        <v>4.8674919999029953E-2</v>
      </c>
      <c r="F399" s="36">
        <f t="shared" si="70"/>
        <v>21.931425609999994</v>
      </c>
      <c r="G399" s="36">
        <f t="shared" si="71"/>
        <v>102.70705927419097</v>
      </c>
      <c r="H399" s="36">
        <f t="shared" si="72"/>
        <v>480.98742928696362</v>
      </c>
      <c r="I399" s="36">
        <f t="shared" si="73"/>
        <v>0.22794951784745715</v>
      </c>
      <c r="J399" s="36">
        <f t="shared" si="74"/>
        <v>1.0675103870314264</v>
      </c>
      <c r="K399" s="36">
        <f t="shared" ca="1" si="75"/>
        <v>4.9078651277132415E-2</v>
      </c>
      <c r="L399" s="36">
        <f t="shared" ca="1" si="76"/>
        <v>1.6299894491824761E-7</v>
      </c>
      <c r="M399" s="36">
        <f t="shared" ca="1" si="77"/>
        <v>729995234203.70667</v>
      </c>
      <c r="N399" s="36">
        <f t="shared" ca="1" si="78"/>
        <v>704008335578.13867</v>
      </c>
      <c r="O399" s="36">
        <f t="shared" ca="1" si="79"/>
        <v>33125524263.461281</v>
      </c>
      <c r="P399" s="45">
        <f t="shared" ca="1" si="80"/>
        <v>-4.0373127810246212E-4</v>
      </c>
    </row>
    <row r="400" spans="1:16" x14ac:dyDescent="0.2">
      <c r="A400" s="106">
        <v>46831</v>
      </c>
      <c r="B400" s="106">
        <v>4.9874919997819234E-2</v>
      </c>
      <c r="D400" s="92">
        <f t="shared" si="68"/>
        <v>4.6830999999999996</v>
      </c>
      <c r="E400" s="92">
        <f t="shared" si="69"/>
        <v>4.9874919997819234E-2</v>
      </c>
      <c r="F400" s="36">
        <f t="shared" si="70"/>
        <v>21.931425609999994</v>
      </c>
      <c r="G400" s="36">
        <f t="shared" si="71"/>
        <v>102.70705927419097</v>
      </c>
      <c r="H400" s="36">
        <f t="shared" si="72"/>
        <v>480.98742928696362</v>
      </c>
      <c r="I400" s="36">
        <f t="shared" si="73"/>
        <v>0.23356923784178724</v>
      </c>
      <c r="J400" s="36">
        <f t="shared" si="74"/>
        <v>1.0938280977368737</v>
      </c>
      <c r="K400" s="36">
        <f t="shared" ca="1" si="75"/>
        <v>4.9078651277132415E-2</v>
      </c>
      <c r="L400" s="36">
        <f t="shared" ca="1" si="76"/>
        <v>6.3404387554422259E-7</v>
      </c>
      <c r="M400" s="36">
        <f t="shared" ca="1" si="77"/>
        <v>729995234203.70667</v>
      </c>
      <c r="N400" s="36">
        <f t="shared" ca="1" si="78"/>
        <v>704008335578.13867</v>
      </c>
      <c r="O400" s="36">
        <f t="shared" ca="1" si="79"/>
        <v>33125524263.461281</v>
      </c>
      <c r="P400" s="45">
        <f t="shared" ca="1" si="80"/>
        <v>7.9626872068681853E-4</v>
      </c>
    </row>
    <row r="401" spans="1:16" x14ac:dyDescent="0.2">
      <c r="A401" s="106">
        <v>46831.5</v>
      </c>
      <c r="B401" s="106">
        <v>4.9369579995982349E-2</v>
      </c>
      <c r="D401" s="92">
        <f t="shared" si="68"/>
        <v>4.6831500000000004</v>
      </c>
      <c r="E401" s="92">
        <f t="shared" si="69"/>
        <v>4.9369579995982349E-2</v>
      </c>
      <c r="F401" s="36">
        <f t="shared" si="70"/>
        <v>21.931893922500002</v>
      </c>
      <c r="G401" s="36">
        <f t="shared" si="71"/>
        <v>102.7103490231559</v>
      </c>
      <c r="H401" s="36">
        <f t="shared" si="72"/>
        <v>481.00797102779251</v>
      </c>
      <c r="I401" s="36">
        <f t="shared" si="73"/>
        <v>0.23120514855818475</v>
      </c>
      <c r="J401" s="36">
        <f t="shared" si="74"/>
        <v>1.082768391470263</v>
      </c>
      <c r="K401" s="36">
        <f t="shared" ca="1" si="75"/>
        <v>4.9079847455226783E-2</v>
      </c>
      <c r="L401" s="36">
        <f t="shared" ca="1" si="76"/>
        <v>8.3944945172675833E-8</v>
      </c>
      <c r="M401" s="36">
        <f t="shared" ca="1" si="77"/>
        <v>730212886072.43738</v>
      </c>
      <c r="N401" s="36">
        <f t="shared" ca="1" si="78"/>
        <v>704192357359.07544</v>
      </c>
      <c r="O401" s="36">
        <f t="shared" ca="1" si="79"/>
        <v>33132652271.760387</v>
      </c>
      <c r="P401" s="45">
        <f t="shared" ca="1" si="80"/>
        <v>2.897325407555662E-4</v>
      </c>
    </row>
    <row r="402" spans="1:16" x14ac:dyDescent="0.2">
      <c r="A402" s="106">
        <v>46832</v>
      </c>
      <c r="B402" s="106">
        <v>5.0634239996725228E-2</v>
      </c>
      <c r="D402" s="92">
        <f t="shared" si="68"/>
        <v>4.6832000000000003</v>
      </c>
      <c r="E402" s="92">
        <f t="shared" si="69"/>
        <v>5.0634239996725228E-2</v>
      </c>
      <c r="F402" s="36">
        <f t="shared" si="70"/>
        <v>21.932362240000003</v>
      </c>
      <c r="G402" s="36">
        <f t="shared" si="71"/>
        <v>102.71363884236803</v>
      </c>
      <c r="H402" s="36">
        <f t="shared" si="72"/>
        <v>481.02851342657794</v>
      </c>
      <c r="I402" s="36">
        <f t="shared" si="73"/>
        <v>0.2371302727526636</v>
      </c>
      <c r="J402" s="36">
        <f t="shared" si="74"/>
        <v>1.1105284933552741</v>
      </c>
      <c r="K402" s="36">
        <f t="shared" ca="1" si="75"/>
        <v>4.9081043646706554E-2</v>
      </c>
      <c r="L402" s="36">
        <f t="shared" ca="1" si="76"/>
        <v>2.4124189017113296E-6</v>
      </c>
      <c r="M402" s="36">
        <f t="shared" ca="1" si="77"/>
        <v>730430577466.18835</v>
      </c>
      <c r="N402" s="36">
        <f t="shared" ca="1" si="78"/>
        <v>704376408792.48975</v>
      </c>
      <c r="O402" s="36">
        <f t="shared" ca="1" si="79"/>
        <v>33139781252.797523</v>
      </c>
      <c r="P402" s="45">
        <f t="shared" ca="1" si="80"/>
        <v>1.5531963500186735E-3</v>
      </c>
    </row>
    <row r="403" spans="1:16" x14ac:dyDescent="0.2">
      <c r="A403" s="106">
        <v>46832</v>
      </c>
      <c r="B403" s="106">
        <v>5.1154239998140838E-2</v>
      </c>
      <c r="D403" s="92">
        <f t="shared" si="68"/>
        <v>4.6832000000000003</v>
      </c>
      <c r="E403" s="92">
        <f t="shared" si="69"/>
        <v>5.1154239998140838E-2</v>
      </c>
      <c r="F403" s="36">
        <f t="shared" si="70"/>
        <v>21.932362240000003</v>
      </c>
      <c r="G403" s="36">
        <f t="shared" si="71"/>
        <v>102.71363884236803</v>
      </c>
      <c r="H403" s="36">
        <f t="shared" si="72"/>
        <v>481.02851342657794</v>
      </c>
      <c r="I403" s="36">
        <f t="shared" si="73"/>
        <v>0.23956553675929318</v>
      </c>
      <c r="J403" s="36">
        <f t="shared" si="74"/>
        <v>1.1219333217511218</v>
      </c>
      <c r="K403" s="36">
        <f t="shared" ca="1" si="75"/>
        <v>4.9081043646706554E-2</v>
      </c>
      <c r="L403" s="36">
        <f t="shared" ca="1" si="76"/>
        <v>4.2981431116004267E-6</v>
      </c>
      <c r="M403" s="36">
        <f t="shared" ca="1" si="77"/>
        <v>730430577466.18835</v>
      </c>
      <c r="N403" s="36">
        <f t="shared" ca="1" si="78"/>
        <v>704376408792.48975</v>
      </c>
      <c r="O403" s="36">
        <f t="shared" ca="1" si="79"/>
        <v>33139781252.797523</v>
      </c>
      <c r="P403" s="45">
        <f t="shared" ca="1" si="80"/>
        <v>2.0731963514342838E-3</v>
      </c>
    </row>
    <row r="404" spans="1:16" x14ac:dyDescent="0.2">
      <c r="A404" s="106">
        <v>48060</v>
      </c>
      <c r="B404" s="106">
        <v>5.6319199997233227E-2</v>
      </c>
      <c r="D404" s="92">
        <f t="shared" si="68"/>
        <v>4.806</v>
      </c>
      <c r="E404" s="92">
        <f t="shared" si="69"/>
        <v>5.6319199997233227E-2</v>
      </c>
      <c r="F404" s="36">
        <f t="shared" si="70"/>
        <v>23.097636000000001</v>
      </c>
      <c r="G404" s="36">
        <f t="shared" si="71"/>
        <v>111.00723861600001</v>
      </c>
      <c r="H404" s="36">
        <f t="shared" si="72"/>
        <v>533.50078878849604</v>
      </c>
      <c r="I404" s="36">
        <f t="shared" si="73"/>
        <v>0.27067007518670289</v>
      </c>
      <c r="J404" s="36">
        <f t="shared" si="74"/>
        <v>1.3008403813472942</v>
      </c>
      <c r="K404" s="36">
        <f t="shared" ca="1" si="75"/>
        <v>5.2059276337211857E-2</v>
      </c>
      <c r="L404" s="36">
        <f t="shared" ca="1" si="76"/>
        <v>1.8146949589209862E-5</v>
      </c>
      <c r="M404" s="36">
        <f t="shared" ca="1" si="77"/>
        <v>1392319834652.0542</v>
      </c>
      <c r="N404" s="36">
        <f t="shared" ca="1" si="78"/>
        <v>1251406527177.8767</v>
      </c>
      <c r="O404" s="36">
        <f t="shared" ca="1" si="79"/>
        <v>53750675291.233284</v>
      </c>
      <c r="P404" s="45">
        <f t="shared" ca="1" si="80"/>
        <v>4.2599236600213697E-3</v>
      </c>
    </row>
    <row r="405" spans="1:16" x14ac:dyDescent="0.2">
      <c r="A405" s="106">
        <v>48286.5</v>
      </c>
      <c r="B405" s="106">
        <v>5.2380180000909604E-2</v>
      </c>
      <c r="D405" s="92">
        <f t="shared" ref="D405:D468" si="81">A405/A$18</f>
        <v>4.8286499999999997</v>
      </c>
      <c r="E405" s="92">
        <f t="shared" ref="E405:E468" si="82">B405/B$18</f>
        <v>5.2380180000909604E-2</v>
      </c>
      <c r="F405" s="36">
        <f t="shared" ref="F405:F468" si="83">D405*D405</f>
        <v>23.315860822499996</v>
      </c>
      <c r="G405" s="36">
        <f t="shared" ref="G405:G468" si="84">D405*F405</f>
        <v>112.5841313605646</v>
      </c>
      <c r="H405" s="36">
        <f t="shared" ref="H405:H468" si="85">F405*F405</f>
        <v>543.62936589419019</v>
      </c>
      <c r="I405" s="36">
        <f t="shared" ref="I405:I468" si="86">E405*D405</f>
        <v>0.25292555616139212</v>
      </c>
      <c r="J405" s="36">
        <f t="shared" ref="J405:J468" si="87">I405*D405</f>
        <v>1.221288986758706</v>
      </c>
      <c r="K405" s="36">
        <f t="shared" ref="K405:K468" ca="1" si="88">+E$4+E$5*D405+E$6*D405^2</f>
        <v>5.2617419695783971E-2</v>
      </c>
      <c r="L405" s="36">
        <f t="shared" ref="L405:L468" ca="1" si="89">+(K405-E405)^2</f>
        <v>5.628267282408256E-8</v>
      </c>
      <c r="M405" s="36">
        <f t="shared" ref="M405:M468" ca="1" si="90">(M$1-M$2*D405+M$3*F405)^2</f>
        <v>1544301213588.2</v>
      </c>
      <c r="N405" s="36">
        <f t="shared" ref="N405:N468" ca="1" si="91">(-M$2+M$4*D405-M$5*F405)^2</f>
        <v>1374511471973.1746</v>
      </c>
      <c r="O405" s="36">
        <f t="shared" ref="O405:O468" ca="1" si="92">+(M$3-D405*M$5+F405*M$6)^2</f>
        <v>58273823838.049789</v>
      </c>
      <c r="P405" s="45">
        <f t="shared" ref="P405:P468" ca="1" si="93">+E405-K405</f>
        <v>-2.3723969487436658E-4</v>
      </c>
    </row>
    <row r="406" spans="1:16" x14ac:dyDescent="0.2">
      <c r="A406" s="106">
        <v>48287</v>
      </c>
      <c r="B406" s="106">
        <v>5.313484000362223E-2</v>
      </c>
      <c r="D406" s="92">
        <f t="shared" si="81"/>
        <v>4.8287000000000004</v>
      </c>
      <c r="E406" s="92">
        <f t="shared" si="82"/>
        <v>5.313484000362223E-2</v>
      </c>
      <c r="F406" s="36">
        <f t="shared" si="83"/>
        <v>23.316343690000004</v>
      </c>
      <c r="G406" s="36">
        <f t="shared" si="84"/>
        <v>112.58762877590303</v>
      </c>
      <c r="H406" s="36">
        <f t="shared" si="85"/>
        <v>543.65188307020298</v>
      </c>
      <c r="I406" s="36">
        <f t="shared" si="86"/>
        <v>0.25657220192549068</v>
      </c>
      <c r="J406" s="36">
        <f t="shared" si="87"/>
        <v>1.238910191437617</v>
      </c>
      <c r="K406" s="36">
        <f t="shared" ca="1" si="88"/>
        <v>5.2618654838817169E-2</v>
      </c>
      <c r="L406" s="36">
        <f t="shared" ca="1" si="89"/>
        <v>2.6644712436482779E-7</v>
      </c>
      <c r="M406" s="36">
        <f t="shared" ca="1" si="90"/>
        <v>1544647758094.5564</v>
      </c>
      <c r="N406" s="36">
        <f t="shared" ca="1" si="91"/>
        <v>1374791391880.6233</v>
      </c>
      <c r="O406" s="36">
        <f t="shared" ca="1" si="92"/>
        <v>58284072805.633675</v>
      </c>
      <c r="P406" s="45">
        <f t="shared" ca="1" si="93"/>
        <v>5.1618516480506083E-4</v>
      </c>
    </row>
    <row r="407" spans="1:16" x14ac:dyDescent="0.2">
      <c r="A407" s="106">
        <v>48423</v>
      </c>
      <c r="B407" s="106">
        <v>5.660236000403529E-2</v>
      </c>
      <c r="D407" s="92">
        <f t="shared" si="81"/>
        <v>4.8422999999999998</v>
      </c>
      <c r="E407" s="92">
        <f t="shared" si="82"/>
        <v>5.660236000403529E-2</v>
      </c>
      <c r="F407" s="36">
        <f t="shared" si="83"/>
        <v>23.44786929</v>
      </c>
      <c r="G407" s="36">
        <f t="shared" si="84"/>
        <v>113.541617462967</v>
      </c>
      <c r="H407" s="36">
        <f t="shared" si="85"/>
        <v>549.80257424092508</v>
      </c>
      <c r="I407" s="36">
        <f t="shared" si="86"/>
        <v>0.2740856078475401</v>
      </c>
      <c r="J407" s="36">
        <f t="shared" si="87"/>
        <v>1.3272047388801433</v>
      </c>
      <c r="K407" s="36">
        <f t="shared" ca="1" si="88"/>
        <v>5.2955110717477633E-2</v>
      </c>
      <c r="L407" s="36">
        <f t="shared" ca="1" si="89"/>
        <v>1.3302427358295344E-5</v>
      </c>
      <c r="M407" s="36">
        <f t="shared" ca="1" si="90"/>
        <v>1640745444759.0872</v>
      </c>
      <c r="N407" s="36">
        <f t="shared" ca="1" si="91"/>
        <v>1452286541026.196</v>
      </c>
      <c r="O407" s="36">
        <f t="shared" ca="1" si="92"/>
        <v>61115633191.171822</v>
      </c>
      <c r="P407" s="45">
        <f t="shared" ca="1" si="93"/>
        <v>3.6472492865576578E-3</v>
      </c>
    </row>
    <row r="408" spans="1:16" x14ac:dyDescent="0.2">
      <c r="A408" s="106">
        <v>48598.5</v>
      </c>
      <c r="B408" s="106">
        <v>5.2808020001975819E-2</v>
      </c>
      <c r="D408" s="92">
        <f t="shared" si="81"/>
        <v>4.8598499999999998</v>
      </c>
      <c r="E408" s="92">
        <f t="shared" si="82"/>
        <v>5.2808020001975819E-2</v>
      </c>
      <c r="F408" s="36">
        <f t="shared" si="83"/>
        <v>23.618142022499999</v>
      </c>
      <c r="G408" s="36">
        <f t="shared" si="84"/>
        <v>114.78062750804662</v>
      </c>
      <c r="H408" s="36">
        <f t="shared" si="85"/>
        <v>557.81663259498032</v>
      </c>
      <c r="I408" s="36">
        <f t="shared" si="86"/>
        <v>0.2566390560066022</v>
      </c>
      <c r="J408" s="36">
        <f t="shared" si="87"/>
        <v>1.2472273163336856</v>
      </c>
      <c r="K408" s="36">
        <f t="shared" ca="1" si="88"/>
        <v>5.3390750751635102E-2</v>
      </c>
      <c r="L408" s="36">
        <f t="shared" ca="1" si="89"/>
        <v>3.3957512659846952E-7</v>
      </c>
      <c r="M408" s="36">
        <f t="shared" ca="1" si="90"/>
        <v>1770244619812.751</v>
      </c>
      <c r="N408" s="36">
        <f t="shared" ca="1" si="91"/>
        <v>1556340174402.0693</v>
      </c>
      <c r="O408" s="36">
        <f t="shared" ca="1" si="92"/>
        <v>64900349118.810806</v>
      </c>
      <c r="P408" s="45">
        <f t="shared" ca="1" si="93"/>
        <v>-5.8273074965928262E-4</v>
      </c>
    </row>
    <row r="409" spans="1:16" x14ac:dyDescent="0.2">
      <c r="A409" s="106">
        <v>48599</v>
      </c>
      <c r="B409" s="106">
        <v>5.3722680000646506E-2</v>
      </c>
      <c r="D409" s="92">
        <f t="shared" si="81"/>
        <v>4.8598999999999997</v>
      </c>
      <c r="E409" s="92">
        <f t="shared" si="82"/>
        <v>5.3722680000646506E-2</v>
      </c>
      <c r="F409" s="36">
        <f t="shared" si="83"/>
        <v>23.618628009999998</v>
      </c>
      <c r="G409" s="36">
        <f t="shared" si="84"/>
        <v>114.78417026579898</v>
      </c>
      <c r="H409" s="36">
        <f t="shared" si="85"/>
        <v>557.83958907475653</v>
      </c>
      <c r="I409" s="36">
        <f t="shared" si="86"/>
        <v>0.26108685253514191</v>
      </c>
      <c r="J409" s="36">
        <f t="shared" si="87"/>
        <v>1.268855994635536</v>
      </c>
      <c r="K409" s="36">
        <f t="shared" ca="1" si="88"/>
        <v>5.3391994247166341E-2</v>
      </c>
      <c r="L409" s="36">
        <f t="shared" ca="1" si="89"/>
        <v>1.0935306755474405E-7</v>
      </c>
      <c r="M409" s="36">
        <f t="shared" ca="1" si="90"/>
        <v>1770622530196.9268</v>
      </c>
      <c r="N409" s="36">
        <f t="shared" ca="1" si="91"/>
        <v>1556643232435.2087</v>
      </c>
      <c r="O409" s="36">
        <f t="shared" ca="1" si="92"/>
        <v>64911344924.567924</v>
      </c>
      <c r="P409" s="45">
        <f t="shared" ca="1" si="93"/>
        <v>3.3068575348016438E-4</v>
      </c>
    </row>
    <row r="410" spans="1:16" x14ac:dyDescent="0.2">
      <c r="A410" s="106">
        <v>49056</v>
      </c>
      <c r="B410" s="106">
        <v>5.5301920001511462E-2</v>
      </c>
      <c r="D410" s="92">
        <f t="shared" si="81"/>
        <v>4.9055999999999997</v>
      </c>
      <c r="E410" s="92">
        <f t="shared" si="82"/>
        <v>5.5301920001511462E-2</v>
      </c>
      <c r="F410" s="36">
        <f t="shared" si="83"/>
        <v>24.064911359999996</v>
      </c>
      <c r="G410" s="36">
        <f t="shared" si="84"/>
        <v>118.05282916761598</v>
      </c>
      <c r="H410" s="36">
        <f t="shared" si="85"/>
        <v>579.11995876465687</v>
      </c>
      <c r="I410" s="36">
        <f t="shared" si="86"/>
        <v>0.27128909875941459</v>
      </c>
      <c r="J410" s="36">
        <f t="shared" si="87"/>
        <v>1.3308358028741842</v>
      </c>
      <c r="K410" s="36">
        <f t="shared" ca="1" si="88"/>
        <v>5.453414634032086E-2</v>
      </c>
      <c r="L410" s="36">
        <f t="shared" ca="1" si="89"/>
        <v>5.8947639481802075E-7</v>
      </c>
      <c r="M410" s="36">
        <f t="shared" ca="1" si="90"/>
        <v>2137962411849.5427</v>
      </c>
      <c r="N410" s="36">
        <f t="shared" ca="1" si="91"/>
        <v>1849771364103.1238</v>
      </c>
      <c r="O410" s="36">
        <f t="shared" ca="1" si="92"/>
        <v>75480874698.065262</v>
      </c>
      <c r="P410" s="45">
        <f t="shared" ca="1" si="93"/>
        <v>7.6777366119060164E-4</v>
      </c>
    </row>
    <row r="411" spans="1:16" x14ac:dyDescent="0.2">
      <c r="A411" s="106">
        <v>49094.5</v>
      </c>
      <c r="B411" s="106">
        <v>5.4810739995446056E-2</v>
      </c>
      <c r="D411" s="92">
        <f t="shared" si="81"/>
        <v>4.9094499999999996</v>
      </c>
      <c r="E411" s="92">
        <f t="shared" si="82"/>
        <v>5.4810739995446056E-2</v>
      </c>
      <c r="F411" s="36">
        <f t="shared" si="83"/>
        <v>24.102699302499996</v>
      </c>
      <c r="G411" s="36">
        <f t="shared" si="84"/>
        <v>118.3309970906586</v>
      </c>
      <c r="H411" s="36">
        <f t="shared" si="85"/>
        <v>580.94011366673385</v>
      </c>
      <c r="I411" s="36">
        <f t="shared" si="86"/>
        <v>0.26909058747064263</v>
      </c>
      <c r="J411" s="36">
        <f t="shared" si="87"/>
        <v>1.3210867846577463</v>
      </c>
      <c r="K411" s="36">
        <f t="shared" ca="1" si="88"/>
        <v>5.4630877731257833E-2</v>
      </c>
      <c r="L411" s="36">
        <f t="shared" ca="1" si="89"/>
        <v>3.2350434078914044E-8</v>
      </c>
      <c r="M411" s="36">
        <f t="shared" ca="1" si="90"/>
        <v>2170955079555.5181</v>
      </c>
      <c r="N411" s="36">
        <f t="shared" ca="1" si="91"/>
        <v>1875969090207.5093</v>
      </c>
      <c r="O411" s="36">
        <f t="shared" ca="1" si="92"/>
        <v>76419628942.718719</v>
      </c>
      <c r="P411" s="45">
        <f t="shared" ca="1" si="93"/>
        <v>1.7986226418822276E-4</v>
      </c>
    </row>
    <row r="412" spans="1:16" x14ac:dyDescent="0.2">
      <c r="A412" s="106">
        <v>49094.5</v>
      </c>
      <c r="B412" s="106">
        <v>5.4810739995446056E-2</v>
      </c>
      <c r="D412" s="92">
        <f t="shared" si="81"/>
        <v>4.9094499999999996</v>
      </c>
      <c r="E412" s="92">
        <f t="shared" si="82"/>
        <v>5.4810739995446056E-2</v>
      </c>
      <c r="F412" s="36">
        <f t="shared" si="83"/>
        <v>24.102699302499996</v>
      </c>
      <c r="G412" s="36">
        <f t="shared" si="84"/>
        <v>118.3309970906586</v>
      </c>
      <c r="H412" s="36">
        <f t="shared" si="85"/>
        <v>580.94011366673385</v>
      </c>
      <c r="I412" s="36">
        <f t="shared" si="86"/>
        <v>0.26909058747064263</v>
      </c>
      <c r="J412" s="36">
        <f t="shared" si="87"/>
        <v>1.3210867846577463</v>
      </c>
      <c r="K412" s="36">
        <f t="shared" ca="1" si="88"/>
        <v>5.4630877731257833E-2</v>
      </c>
      <c r="L412" s="36">
        <f t="shared" ca="1" si="89"/>
        <v>3.2350434078914044E-8</v>
      </c>
      <c r="M412" s="36">
        <f t="shared" ca="1" si="90"/>
        <v>2170955079555.5181</v>
      </c>
      <c r="N412" s="36">
        <f t="shared" ca="1" si="91"/>
        <v>1875969090207.5093</v>
      </c>
      <c r="O412" s="36">
        <f t="shared" ca="1" si="92"/>
        <v>76419628942.718719</v>
      </c>
      <c r="P412" s="45">
        <f t="shared" ca="1" si="93"/>
        <v>1.7986226418822276E-4</v>
      </c>
    </row>
    <row r="413" spans="1:16" x14ac:dyDescent="0.2">
      <c r="A413" s="106">
        <v>49741.5</v>
      </c>
      <c r="B413" s="106">
        <v>5.3440780000528321E-2</v>
      </c>
      <c r="D413" s="92">
        <f t="shared" si="81"/>
        <v>4.9741499999999998</v>
      </c>
      <c r="E413" s="92">
        <f t="shared" si="82"/>
        <v>5.3440780000528321E-2</v>
      </c>
      <c r="F413" s="36">
        <f t="shared" si="83"/>
        <v>24.742168222499998</v>
      </c>
      <c r="G413" s="36">
        <f t="shared" si="84"/>
        <v>123.07125606394837</v>
      </c>
      <c r="H413" s="36">
        <f t="shared" si="85"/>
        <v>612.17488835048869</v>
      </c>
      <c r="I413" s="36">
        <f t="shared" si="86"/>
        <v>0.26582245583962794</v>
      </c>
      <c r="J413" s="36">
        <f t="shared" si="87"/>
        <v>1.3222407687146853</v>
      </c>
      <c r="K413" s="36">
        <f t="shared" ca="1" si="88"/>
        <v>5.6268340956808598E-2</v>
      </c>
      <c r="L413" s="36">
        <f t="shared" ca="1" si="89"/>
        <v>7.9951009614806348E-6</v>
      </c>
      <c r="M413" s="36">
        <f t="shared" ca="1" si="90"/>
        <v>2775431567265.8711</v>
      </c>
      <c r="N413" s="36">
        <f t="shared" ca="1" si="91"/>
        <v>2352864741936.314</v>
      </c>
      <c r="O413" s="36">
        <f t="shared" ca="1" si="92"/>
        <v>93369889935.948441</v>
      </c>
      <c r="P413" s="45">
        <f t="shared" ca="1" si="93"/>
        <v>-2.827560956280277E-3</v>
      </c>
    </row>
    <row r="414" spans="1:16" x14ac:dyDescent="0.2">
      <c r="A414" s="106">
        <v>49754</v>
      </c>
      <c r="B414" s="106">
        <v>5.4497279998031445E-2</v>
      </c>
      <c r="D414" s="92">
        <f t="shared" si="81"/>
        <v>4.9753999999999996</v>
      </c>
      <c r="E414" s="92">
        <f t="shared" si="82"/>
        <v>5.4497279998031445E-2</v>
      </c>
      <c r="F414" s="36">
        <f t="shared" si="83"/>
        <v>24.754605159999997</v>
      </c>
      <c r="G414" s="36">
        <f t="shared" si="84"/>
        <v>123.16406251306398</v>
      </c>
      <c r="H414" s="36">
        <f t="shared" si="85"/>
        <v>612.79047662749849</v>
      </c>
      <c r="I414" s="36">
        <f t="shared" si="86"/>
        <v>0.27114576690220565</v>
      </c>
      <c r="J414" s="36">
        <f t="shared" si="87"/>
        <v>1.3490586486452338</v>
      </c>
      <c r="K414" s="36">
        <f t="shared" ca="1" si="88"/>
        <v>5.6300197337097915E-2</v>
      </c>
      <c r="L414" s="36">
        <f t="shared" ca="1" si="89"/>
        <v>3.2505109315065223E-6</v>
      </c>
      <c r="M414" s="36">
        <f t="shared" ca="1" si="90"/>
        <v>2788068272192.8813</v>
      </c>
      <c r="N414" s="36">
        <f t="shared" ca="1" si="91"/>
        <v>2362778831545.8823</v>
      </c>
      <c r="O414" s="36">
        <f t="shared" ca="1" si="92"/>
        <v>93719780837.340622</v>
      </c>
      <c r="P414" s="45">
        <f t="shared" ca="1" si="93"/>
        <v>-1.8029173390664704E-3</v>
      </c>
    </row>
    <row r="415" spans="1:16" x14ac:dyDescent="0.2">
      <c r="A415" s="106">
        <v>49784.5</v>
      </c>
      <c r="B415" s="106">
        <v>5.774154000391718E-2</v>
      </c>
      <c r="D415" s="92">
        <f t="shared" si="81"/>
        <v>4.9784499999999996</v>
      </c>
      <c r="E415" s="92">
        <f t="shared" si="82"/>
        <v>5.774154000391718E-2</v>
      </c>
      <c r="F415" s="36">
        <f t="shared" si="83"/>
        <v>24.784964402499995</v>
      </c>
      <c r="G415" s="36">
        <f t="shared" si="84"/>
        <v>123.39070602962609</v>
      </c>
      <c r="H415" s="36">
        <f t="shared" si="85"/>
        <v>614.29446043319194</v>
      </c>
      <c r="I415" s="36">
        <f t="shared" si="86"/>
        <v>0.28746336983250148</v>
      </c>
      <c r="J415" s="36">
        <f t="shared" si="87"/>
        <v>1.4311220135426168</v>
      </c>
      <c r="K415" s="36">
        <f t="shared" ca="1" si="88"/>
        <v>5.6377962014943578E-2</v>
      </c>
      <c r="L415" s="36">
        <f t="shared" ca="1" si="89"/>
        <v>1.8593449320132932E-6</v>
      </c>
      <c r="M415" s="36">
        <f t="shared" ca="1" si="90"/>
        <v>2819058788845.0679</v>
      </c>
      <c r="N415" s="36">
        <f t="shared" ca="1" si="91"/>
        <v>2387083748707.3066</v>
      </c>
      <c r="O415" s="36">
        <f t="shared" ca="1" si="92"/>
        <v>94577173275.234436</v>
      </c>
      <c r="P415" s="45">
        <f t="shared" ca="1" si="93"/>
        <v>1.3635779889736022E-3</v>
      </c>
    </row>
    <row r="416" spans="1:16" x14ac:dyDescent="0.2">
      <c r="A416" s="106">
        <v>49810</v>
      </c>
      <c r="B416" s="106">
        <v>5.689919999713311E-2</v>
      </c>
      <c r="D416" s="92">
        <f t="shared" si="81"/>
        <v>4.9809999999999999</v>
      </c>
      <c r="E416" s="92">
        <f t="shared" si="82"/>
        <v>5.689919999713311E-2</v>
      </c>
      <c r="F416" s="36">
        <f t="shared" si="83"/>
        <v>24.810361</v>
      </c>
      <c r="G416" s="36">
        <f t="shared" si="84"/>
        <v>123.58040814099999</v>
      </c>
      <c r="H416" s="36">
        <f t="shared" si="85"/>
        <v>615.55401295032107</v>
      </c>
      <c r="I416" s="36">
        <f t="shared" si="86"/>
        <v>0.28341491518572004</v>
      </c>
      <c r="J416" s="36">
        <f t="shared" si="87"/>
        <v>1.4116896925400715</v>
      </c>
      <c r="K416" s="36">
        <f t="shared" ca="1" si="88"/>
        <v>5.6443016613686794E-2</v>
      </c>
      <c r="L416" s="36">
        <f t="shared" ca="1" si="89"/>
        <v>2.081032793325279E-7</v>
      </c>
      <c r="M416" s="36">
        <f t="shared" ca="1" si="90"/>
        <v>2845140283981.7134</v>
      </c>
      <c r="N416" s="36">
        <f t="shared" ca="1" si="91"/>
        <v>2407529303986.46</v>
      </c>
      <c r="O416" s="36">
        <f t="shared" ca="1" si="92"/>
        <v>95298003348.016098</v>
      </c>
      <c r="P416" s="45">
        <f t="shared" ca="1" si="93"/>
        <v>4.5618338344631526E-4</v>
      </c>
    </row>
    <row r="417" spans="1:16" x14ac:dyDescent="0.2">
      <c r="A417" s="106">
        <v>49826.5</v>
      </c>
      <c r="B417" s="106">
        <v>5.7832980004604906E-2</v>
      </c>
      <c r="D417" s="92">
        <f t="shared" si="81"/>
        <v>4.9826499999999996</v>
      </c>
      <c r="E417" s="92">
        <f t="shared" si="82"/>
        <v>5.7832980004604906E-2</v>
      </c>
      <c r="F417" s="36">
        <f t="shared" si="83"/>
        <v>24.826801022499996</v>
      </c>
      <c r="G417" s="36">
        <f t="shared" si="84"/>
        <v>123.7032601147596</v>
      </c>
      <c r="H417" s="36">
        <f t="shared" si="85"/>
        <v>616.37004901080684</v>
      </c>
      <c r="I417" s="36">
        <f t="shared" si="86"/>
        <v>0.2881614978199446</v>
      </c>
      <c r="J417" s="36">
        <f t="shared" si="87"/>
        <v>1.4358078871125468</v>
      </c>
      <c r="K417" s="36">
        <f t="shared" ca="1" si="88"/>
        <v>5.6485129317997915E-2</v>
      </c>
      <c r="L417" s="36">
        <f t="shared" ca="1" si="89"/>
        <v>1.8167014733869374E-6</v>
      </c>
      <c r="M417" s="36">
        <f t="shared" ca="1" si="90"/>
        <v>2862099973624.0757</v>
      </c>
      <c r="N417" s="36">
        <f t="shared" ca="1" si="91"/>
        <v>2420819641051.8042</v>
      </c>
      <c r="O417" s="36">
        <f t="shared" ca="1" si="92"/>
        <v>95766366173.935623</v>
      </c>
      <c r="P417" s="45">
        <f t="shared" ca="1" si="93"/>
        <v>1.3478506866069911E-3</v>
      </c>
    </row>
    <row r="418" spans="1:16" x14ac:dyDescent="0.2">
      <c r="A418" s="106">
        <v>49827</v>
      </c>
      <c r="B418" s="106">
        <v>5.7287639996502548E-2</v>
      </c>
      <c r="D418" s="92">
        <f t="shared" si="81"/>
        <v>4.9827000000000004</v>
      </c>
      <c r="E418" s="92">
        <f t="shared" si="82"/>
        <v>5.7287639996502548E-2</v>
      </c>
      <c r="F418" s="36">
        <f t="shared" si="83"/>
        <v>24.827299290000003</v>
      </c>
      <c r="G418" s="36">
        <f t="shared" si="84"/>
        <v>123.70698417228303</v>
      </c>
      <c r="H418" s="36">
        <f t="shared" si="85"/>
        <v>616.39479003523468</v>
      </c>
      <c r="I418" s="36">
        <f t="shared" si="86"/>
        <v>0.28544712381057324</v>
      </c>
      <c r="J418" s="36">
        <f t="shared" si="87"/>
        <v>1.4222973838109434</v>
      </c>
      <c r="K418" s="36">
        <f t="shared" ca="1" si="88"/>
        <v>5.6486405688104847E-2</v>
      </c>
      <c r="L418" s="36">
        <f t="shared" ca="1" si="89"/>
        <v>6.4197641695354242E-7</v>
      </c>
      <c r="M418" s="36">
        <f t="shared" ca="1" si="90"/>
        <v>2862614928722.4307</v>
      </c>
      <c r="N418" s="36">
        <f t="shared" ca="1" si="91"/>
        <v>2421223126269.4165</v>
      </c>
      <c r="O418" s="36">
        <f t="shared" ca="1" si="92"/>
        <v>95780582860.750214</v>
      </c>
      <c r="P418" s="45">
        <f t="shared" ca="1" si="93"/>
        <v>8.012343083977011E-4</v>
      </c>
    </row>
    <row r="419" spans="1:16" x14ac:dyDescent="0.2">
      <c r="A419" s="106">
        <v>50075</v>
      </c>
      <c r="B419" s="106">
        <v>5.7398999997531064E-2</v>
      </c>
      <c r="D419" s="92">
        <f t="shared" si="81"/>
        <v>5.0075000000000003</v>
      </c>
      <c r="E419" s="92">
        <f t="shared" si="82"/>
        <v>5.7398999997531064E-2</v>
      </c>
      <c r="F419" s="36">
        <f t="shared" si="83"/>
        <v>25.075056250000003</v>
      </c>
      <c r="G419" s="36">
        <f t="shared" si="84"/>
        <v>125.56334417187502</v>
      </c>
      <c r="H419" s="36">
        <f t="shared" si="85"/>
        <v>628.75844594066416</v>
      </c>
      <c r="I419" s="36">
        <f t="shared" si="86"/>
        <v>0.28742549248763682</v>
      </c>
      <c r="J419" s="36">
        <f t="shared" si="87"/>
        <v>1.4392831536318416</v>
      </c>
      <c r="K419" s="36">
        <f t="shared" ca="1" si="88"/>
        <v>5.7121135093666078E-2</v>
      </c>
      <c r="L419" s="36">
        <f t="shared" ca="1" si="89"/>
        <v>7.7208904799897651E-8</v>
      </c>
      <c r="M419" s="36">
        <f t="shared" ca="1" si="90"/>
        <v>3125547711673.5908</v>
      </c>
      <c r="N419" s="36">
        <f t="shared" ca="1" si="91"/>
        <v>2626829838499.9165</v>
      </c>
      <c r="O419" s="36">
        <f t="shared" ca="1" si="92"/>
        <v>103006855828.97301</v>
      </c>
      <c r="P419" s="45">
        <f t="shared" ca="1" si="93"/>
        <v>2.7786490386498552E-4</v>
      </c>
    </row>
    <row r="420" spans="1:16" x14ac:dyDescent="0.2">
      <c r="A420" s="106">
        <v>50104.5</v>
      </c>
      <c r="B420" s="106">
        <v>5.9223939999355935E-2</v>
      </c>
      <c r="D420" s="92">
        <f t="shared" si="81"/>
        <v>5.0104499999999996</v>
      </c>
      <c r="E420" s="92">
        <f t="shared" si="82"/>
        <v>5.9223939999355935E-2</v>
      </c>
      <c r="F420" s="36">
        <f t="shared" si="83"/>
        <v>25.104609202499997</v>
      </c>
      <c r="G420" s="36">
        <f t="shared" si="84"/>
        <v>125.78538917866611</v>
      </c>
      <c r="H420" s="36">
        <f t="shared" si="85"/>
        <v>630.24140321024754</v>
      </c>
      <c r="I420" s="36">
        <f t="shared" si="86"/>
        <v>0.29673859016977294</v>
      </c>
      <c r="J420" s="36">
        <f t="shared" si="87"/>
        <v>1.4867938691161386</v>
      </c>
      <c r="K420" s="36">
        <f t="shared" ca="1" si="88"/>
        <v>5.7196856332897998E-2</v>
      </c>
      <c r="L420" s="36">
        <f t="shared" ca="1" si="89"/>
        <v>4.1090681908205507E-6</v>
      </c>
      <c r="M420" s="36">
        <f t="shared" ca="1" si="90"/>
        <v>3157833803031.4692</v>
      </c>
      <c r="N420" s="36">
        <f t="shared" ca="1" si="91"/>
        <v>2652022690695.2397</v>
      </c>
      <c r="O420" s="36">
        <f t="shared" ca="1" si="92"/>
        <v>103889889460.45219</v>
      </c>
      <c r="P420" s="45">
        <f t="shared" ca="1" si="93"/>
        <v>2.0270836664579364E-3</v>
      </c>
    </row>
    <row r="421" spans="1:16" x14ac:dyDescent="0.2">
      <c r="A421" s="106">
        <v>50327</v>
      </c>
      <c r="B421" s="106">
        <v>5.8447639996302314E-2</v>
      </c>
      <c r="D421" s="92">
        <f t="shared" si="81"/>
        <v>5.0327000000000002</v>
      </c>
      <c r="E421" s="92">
        <f t="shared" si="82"/>
        <v>5.8447639996302314E-2</v>
      </c>
      <c r="F421" s="36">
        <f t="shared" si="83"/>
        <v>25.328069290000002</v>
      </c>
      <c r="G421" s="36">
        <f t="shared" si="84"/>
        <v>127.46857431578302</v>
      </c>
      <c r="H421" s="36">
        <f t="shared" si="85"/>
        <v>641.5110939590412</v>
      </c>
      <c r="I421" s="36">
        <f t="shared" si="86"/>
        <v>0.29414943780939068</v>
      </c>
      <c r="J421" s="36">
        <f t="shared" si="87"/>
        <v>1.4803658756633205</v>
      </c>
      <c r="K421" s="36">
        <f t="shared" ca="1" si="88"/>
        <v>5.7769475194498883E-2</v>
      </c>
      <c r="L421" s="36">
        <f t="shared" ca="1" si="89"/>
        <v>4.5990749840508702E-7</v>
      </c>
      <c r="M421" s="36">
        <f t="shared" ca="1" si="90"/>
        <v>3408407454537.6284</v>
      </c>
      <c r="N421" s="36">
        <f t="shared" ca="1" si="91"/>
        <v>2847173310533.3618</v>
      </c>
      <c r="O421" s="36">
        <f t="shared" ca="1" si="92"/>
        <v>110713671155.60928</v>
      </c>
      <c r="P421" s="45">
        <f t="shared" ca="1" si="93"/>
        <v>6.7816480180343114E-4</v>
      </c>
    </row>
    <row r="422" spans="1:16" x14ac:dyDescent="0.2">
      <c r="A422" s="106">
        <v>50327</v>
      </c>
      <c r="B422" s="106">
        <v>5.9347640002670232E-2</v>
      </c>
      <c r="D422" s="92">
        <f t="shared" si="81"/>
        <v>5.0327000000000002</v>
      </c>
      <c r="E422" s="92">
        <f t="shared" si="82"/>
        <v>5.9347640002670232E-2</v>
      </c>
      <c r="F422" s="36">
        <f t="shared" si="83"/>
        <v>25.328069290000002</v>
      </c>
      <c r="G422" s="36">
        <f t="shared" si="84"/>
        <v>127.46857431578302</v>
      </c>
      <c r="H422" s="36">
        <f t="shared" si="85"/>
        <v>641.5110939590412</v>
      </c>
      <c r="I422" s="36">
        <f t="shared" si="86"/>
        <v>0.29867886784143849</v>
      </c>
      <c r="J422" s="36">
        <f t="shared" si="87"/>
        <v>1.5031611381856076</v>
      </c>
      <c r="K422" s="36">
        <f t="shared" ca="1" si="88"/>
        <v>5.7769475194498883E-2</v>
      </c>
      <c r="L422" s="36">
        <f t="shared" ca="1" si="89"/>
        <v>2.4906041617505115E-6</v>
      </c>
      <c r="M422" s="36">
        <f t="shared" ca="1" si="90"/>
        <v>3408407454537.6284</v>
      </c>
      <c r="N422" s="36">
        <f t="shared" ca="1" si="91"/>
        <v>2847173310533.3618</v>
      </c>
      <c r="O422" s="36">
        <f t="shared" ca="1" si="92"/>
        <v>110713671155.60928</v>
      </c>
      <c r="P422" s="45">
        <f t="shared" ca="1" si="93"/>
        <v>1.5781648081713492E-3</v>
      </c>
    </row>
    <row r="423" spans="1:16" x14ac:dyDescent="0.2">
      <c r="A423" s="106">
        <v>50327.5</v>
      </c>
      <c r="B423" s="106">
        <v>5.9802300005685538E-2</v>
      </c>
      <c r="D423" s="92">
        <f t="shared" si="81"/>
        <v>5.0327500000000001</v>
      </c>
      <c r="E423" s="92">
        <f t="shared" si="82"/>
        <v>5.9802300005685538E-2</v>
      </c>
      <c r="F423" s="36">
        <f t="shared" si="83"/>
        <v>25.3285725625</v>
      </c>
      <c r="G423" s="36">
        <f t="shared" si="84"/>
        <v>127.47237356392188</v>
      </c>
      <c r="H423" s="36">
        <f t="shared" si="85"/>
        <v>641.53658805382781</v>
      </c>
      <c r="I423" s="36">
        <f t="shared" si="86"/>
        <v>0.30097002535361389</v>
      </c>
      <c r="J423" s="36">
        <f t="shared" si="87"/>
        <v>1.5147068950984004</v>
      </c>
      <c r="K423" s="36">
        <f t="shared" ca="1" si="88"/>
        <v>5.7770764963404761E-2</v>
      </c>
      <c r="L423" s="36">
        <f t="shared" ca="1" si="89"/>
        <v>4.1271346280147584E-6</v>
      </c>
      <c r="M423" s="36">
        <f t="shared" ca="1" si="90"/>
        <v>3408984725620.7388</v>
      </c>
      <c r="N423" s="36">
        <f t="shared" ca="1" si="91"/>
        <v>2847622165516.4507</v>
      </c>
      <c r="O423" s="36">
        <f t="shared" ca="1" si="92"/>
        <v>110729333835.36543</v>
      </c>
      <c r="P423" s="45">
        <f t="shared" ca="1" si="93"/>
        <v>2.0315350422807771E-3</v>
      </c>
    </row>
    <row r="424" spans="1:16" x14ac:dyDescent="0.2">
      <c r="A424" s="106">
        <v>50331.5</v>
      </c>
      <c r="B424" s="106">
        <v>6.053958000120474E-2</v>
      </c>
      <c r="D424" s="92">
        <f t="shared" si="81"/>
        <v>5.03315</v>
      </c>
      <c r="E424" s="92">
        <f t="shared" si="82"/>
        <v>6.053958000120474E-2</v>
      </c>
      <c r="F424" s="36">
        <f t="shared" si="83"/>
        <v>25.332598922500001</v>
      </c>
      <c r="G424" s="36">
        <f t="shared" si="84"/>
        <v>127.50277026678089</v>
      </c>
      <c r="H424" s="36">
        <f t="shared" si="85"/>
        <v>641.74056816824816</v>
      </c>
      <c r="I424" s="36">
        <f t="shared" si="86"/>
        <v>0.30470478708306364</v>
      </c>
      <c r="J424" s="36">
        <f t="shared" si="87"/>
        <v>1.5336248991071217</v>
      </c>
      <c r="K424" s="36">
        <f t="shared" ca="1" si="88"/>
        <v>5.7781083596526651E-2</v>
      </c>
      <c r="L424" s="36">
        <f t="shared" ca="1" si="89"/>
        <v>7.6093024146219422E-6</v>
      </c>
      <c r="M424" s="36">
        <f t="shared" ca="1" si="90"/>
        <v>3413605205229.98</v>
      </c>
      <c r="N424" s="36">
        <f t="shared" ca="1" si="91"/>
        <v>2851214684941.1235</v>
      </c>
      <c r="O424" s="36">
        <f t="shared" ca="1" si="92"/>
        <v>110854688712.74701</v>
      </c>
      <c r="P424" s="45">
        <f t="shared" ca="1" si="93"/>
        <v>2.7584964046780888E-3</v>
      </c>
    </row>
    <row r="425" spans="1:16" x14ac:dyDescent="0.2">
      <c r="A425" s="106">
        <v>50340</v>
      </c>
      <c r="B425" s="106">
        <v>5.9568800003034994E-2</v>
      </c>
      <c r="D425" s="92">
        <f t="shared" si="81"/>
        <v>5.0339999999999998</v>
      </c>
      <c r="E425" s="92">
        <f t="shared" si="82"/>
        <v>5.9568800003034994E-2</v>
      </c>
      <c r="F425" s="36">
        <f t="shared" si="83"/>
        <v>25.341155999999998</v>
      </c>
      <c r="G425" s="36">
        <f t="shared" si="84"/>
        <v>127.56737930399999</v>
      </c>
      <c r="H425" s="36">
        <f t="shared" si="85"/>
        <v>642.17418741633594</v>
      </c>
      <c r="I425" s="36">
        <f t="shared" si="86"/>
        <v>0.29986933921527814</v>
      </c>
      <c r="J425" s="36">
        <f t="shared" si="87"/>
        <v>1.5095422536097101</v>
      </c>
      <c r="K425" s="36">
        <f t="shared" ca="1" si="88"/>
        <v>5.7803013536311038E-2</v>
      </c>
      <c r="L425" s="36">
        <f t="shared" ca="1" si="89"/>
        <v>3.1180018460654741E-6</v>
      </c>
      <c r="M425" s="36">
        <f t="shared" ca="1" si="90"/>
        <v>3423437372550.1021</v>
      </c>
      <c r="N425" s="36">
        <f t="shared" ca="1" si="91"/>
        <v>2858858707695.2671</v>
      </c>
      <c r="O425" s="36">
        <f t="shared" ca="1" si="92"/>
        <v>111121383414.79695</v>
      </c>
      <c r="P425" s="45">
        <f t="shared" ca="1" si="93"/>
        <v>1.7657864667239564E-3</v>
      </c>
    </row>
    <row r="426" spans="1:16" x14ac:dyDescent="0.2">
      <c r="A426" s="106">
        <v>50340.5</v>
      </c>
      <c r="B426" s="106">
        <v>5.9123459999682382E-2</v>
      </c>
      <c r="D426" s="92">
        <f t="shared" si="81"/>
        <v>5.0340499999999997</v>
      </c>
      <c r="E426" s="92">
        <f t="shared" si="82"/>
        <v>5.9123459999682382E-2</v>
      </c>
      <c r="F426" s="36">
        <f t="shared" si="83"/>
        <v>25.341659402499996</v>
      </c>
      <c r="G426" s="36">
        <f t="shared" si="84"/>
        <v>127.57118051515509</v>
      </c>
      <c r="H426" s="36">
        <f t="shared" si="85"/>
        <v>642.19970127231647</v>
      </c>
      <c r="I426" s="36">
        <f t="shared" si="86"/>
        <v>0.29763045381140107</v>
      </c>
      <c r="J426" s="36">
        <f t="shared" si="87"/>
        <v>1.4982865860092835</v>
      </c>
      <c r="K426" s="36">
        <f t="shared" ca="1" si="88"/>
        <v>5.7804303653237653E-2</v>
      </c>
      <c r="L426" s="36">
        <f t="shared" ca="1" si="89"/>
        <v>1.7401734663654057E-6</v>
      </c>
      <c r="M426" s="36">
        <f t="shared" ca="1" si="90"/>
        <v>3424016313676.2397</v>
      </c>
      <c r="N426" s="36">
        <f t="shared" ca="1" si="91"/>
        <v>2859308776398.3228</v>
      </c>
      <c r="O426" s="36">
        <f t="shared" ca="1" si="92"/>
        <v>111137084710.74216</v>
      </c>
      <c r="P426" s="45">
        <f t="shared" ca="1" si="93"/>
        <v>1.319156346444729E-3</v>
      </c>
    </row>
    <row r="427" spans="1:16" x14ac:dyDescent="0.2">
      <c r="A427" s="106">
        <v>50648</v>
      </c>
      <c r="B427" s="106">
        <v>5.941935999726411E-2</v>
      </c>
      <c r="D427" s="92">
        <f t="shared" si="81"/>
        <v>5.0648</v>
      </c>
      <c r="E427" s="92">
        <f t="shared" si="82"/>
        <v>5.941935999726411E-2</v>
      </c>
      <c r="F427" s="36">
        <f t="shared" si="83"/>
        <v>25.652199039999999</v>
      </c>
      <c r="G427" s="36">
        <f t="shared" si="84"/>
        <v>129.923257697792</v>
      </c>
      <c r="H427" s="36">
        <f t="shared" si="85"/>
        <v>658.03531558777684</v>
      </c>
      <c r="I427" s="36">
        <f t="shared" si="86"/>
        <v>0.30094717451414327</v>
      </c>
      <c r="J427" s="36">
        <f t="shared" si="87"/>
        <v>1.5242372494792329</v>
      </c>
      <c r="K427" s="36">
        <f t="shared" ca="1" si="88"/>
        <v>5.8600261028147665E-2</v>
      </c>
      <c r="L427" s="36">
        <f t="shared" ca="1" si="89"/>
        <v>6.7092312120762145E-7</v>
      </c>
      <c r="M427" s="36">
        <f t="shared" ca="1" si="90"/>
        <v>3792393360269.1587</v>
      </c>
      <c r="N427" s="36">
        <f t="shared" ca="1" si="91"/>
        <v>3145054029909.9023</v>
      </c>
      <c r="O427" s="36">
        <f t="shared" ca="1" si="92"/>
        <v>121078029376.23479</v>
      </c>
      <c r="P427" s="45">
        <f t="shared" ca="1" si="93"/>
        <v>8.1909896911644409E-4</v>
      </c>
    </row>
    <row r="428" spans="1:16" x14ac:dyDescent="0.2">
      <c r="A428" s="106">
        <v>51416</v>
      </c>
      <c r="B428" s="106">
        <v>6.0590401968511287E-2</v>
      </c>
      <c r="D428" s="92">
        <f t="shared" si="81"/>
        <v>5.1416000000000004</v>
      </c>
      <c r="E428" s="92">
        <f t="shared" si="82"/>
        <v>6.0590401968511287E-2</v>
      </c>
      <c r="F428" s="36">
        <f t="shared" si="83"/>
        <v>26.436050560000005</v>
      </c>
      <c r="G428" s="36">
        <f t="shared" si="84"/>
        <v>135.92359755929604</v>
      </c>
      <c r="H428" s="36">
        <f t="shared" si="85"/>
        <v>698.8647692108766</v>
      </c>
      <c r="I428" s="36">
        <f t="shared" si="86"/>
        <v>0.31153161076129765</v>
      </c>
      <c r="J428" s="36">
        <f t="shared" si="87"/>
        <v>1.601770929890288</v>
      </c>
      <c r="K428" s="36">
        <f t="shared" ca="1" si="88"/>
        <v>6.0610325380820076E-2</v>
      </c>
      <c r="L428" s="36">
        <f t="shared" ca="1" si="89"/>
        <v>3.9694235802601923E-10</v>
      </c>
      <c r="M428" s="36">
        <f t="shared" ca="1" si="90"/>
        <v>4824648114911.0439</v>
      </c>
      <c r="N428" s="36">
        <f t="shared" ca="1" si="91"/>
        <v>3940015508816.2705</v>
      </c>
      <c r="O428" s="36">
        <f t="shared" ca="1" si="92"/>
        <v>148484882979.36066</v>
      </c>
      <c r="P428" s="45">
        <f t="shared" ca="1" si="93"/>
        <v>-1.9923412308789357E-5</v>
      </c>
    </row>
    <row r="429" spans="1:16" x14ac:dyDescent="0.2">
      <c r="A429" s="106">
        <v>51416.5</v>
      </c>
      <c r="B429" s="106">
        <v>6.093504476302769E-2</v>
      </c>
      <c r="D429" s="92">
        <f t="shared" si="81"/>
        <v>5.1416500000000003</v>
      </c>
      <c r="E429" s="92">
        <f t="shared" si="82"/>
        <v>6.093504476302769E-2</v>
      </c>
      <c r="F429" s="36">
        <f t="shared" si="83"/>
        <v>26.436564722500002</v>
      </c>
      <c r="G429" s="36">
        <f t="shared" si="84"/>
        <v>135.92756300544215</v>
      </c>
      <c r="H429" s="36">
        <f t="shared" si="85"/>
        <v>698.89195432693157</v>
      </c>
      <c r="I429" s="36">
        <f t="shared" si="86"/>
        <v>0.31330667290582132</v>
      </c>
      <c r="J429" s="36">
        <f t="shared" si="87"/>
        <v>1.6109132547462162</v>
      </c>
      <c r="K429" s="36">
        <f t="shared" ca="1" si="88"/>
        <v>6.0611644303156659E-2</v>
      </c>
      <c r="L429" s="36">
        <f t="shared" ca="1" si="89"/>
        <v>1.0458785744479473E-7</v>
      </c>
      <c r="M429" s="36">
        <f t="shared" ca="1" si="90"/>
        <v>4825374570477.4277</v>
      </c>
      <c r="N429" s="36">
        <f t="shared" ca="1" si="91"/>
        <v>3940572395870.9268</v>
      </c>
      <c r="O429" s="36">
        <f t="shared" ca="1" si="92"/>
        <v>148503970974.22842</v>
      </c>
      <c r="P429" s="45">
        <f t="shared" ca="1" si="93"/>
        <v>3.2340045987103161E-4</v>
      </c>
    </row>
    <row r="430" spans="1:16" x14ac:dyDescent="0.2">
      <c r="A430" s="106">
        <v>51446</v>
      </c>
      <c r="B430" s="106">
        <v>6.0577758828003425E-2</v>
      </c>
      <c r="D430" s="92">
        <f t="shared" si="81"/>
        <v>5.1445999999999996</v>
      </c>
      <c r="E430" s="92">
        <f t="shared" si="82"/>
        <v>6.0577758828003425E-2</v>
      </c>
      <c r="F430" s="36">
        <f t="shared" si="83"/>
        <v>26.466909159999997</v>
      </c>
      <c r="G430" s="36">
        <f t="shared" si="84"/>
        <v>136.16166086453597</v>
      </c>
      <c r="H430" s="36">
        <f t="shared" si="85"/>
        <v>700.49728048369172</v>
      </c>
      <c r="I430" s="36">
        <f t="shared" si="86"/>
        <v>0.3116483380665464</v>
      </c>
      <c r="J430" s="36">
        <f t="shared" si="87"/>
        <v>1.6033060400171546</v>
      </c>
      <c r="K430" s="36">
        <f t="shared" ca="1" si="88"/>
        <v>6.0689484413197013E-2</v>
      </c>
      <c r="L430" s="36">
        <f t="shared" ca="1" si="89"/>
        <v>1.2482606386849701E-8</v>
      </c>
      <c r="M430" s="36">
        <f t="shared" ca="1" si="90"/>
        <v>4868364611662.3125</v>
      </c>
      <c r="N430" s="36">
        <f t="shared" ca="1" si="91"/>
        <v>3973521948722.1543</v>
      </c>
      <c r="O430" s="36">
        <f t="shared" ca="1" si="92"/>
        <v>149633108591.68527</v>
      </c>
      <c r="P430" s="45">
        <f t="shared" ca="1" si="93"/>
        <v>-1.1172558519358805E-4</v>
      </c>
    </row>
    <row r="431" spans="1:16" x14ac:dyDescent="0.2">
      <c r="A431" s="106">
        <v>51446.5</v>
      </c>
      <c r="B431" s="106">
        <v>6.0827315704955254E-2</v>
      </c>
      <c r="D431" s="92">
        <f t="shared" si="81"/>
        <v>5.1446500000000004</v>
      </c>
      <c r="E431" s="92">
        <f t="shared" si="82"/>
        <v>6.0827315704955254E-2</v>
      </c>
      <c r="F431" s="36">
        <f t="shared" si="83"/>
        <v>26.467423622500004</v>
      </c>
      <c r="G431" s="36">
        <f t="shared" si="84"/>
        <v>136.16563093949466</v>
      </c>
      <c r="H431" s="36">
        <f t="shared" si="85"/>
        <v>700.52451321287117</v>
      </c>
      <c r="I431" s="36">
        <f t="shared" si="86"/>
        <v>0.31293524974149806</v>
      </c>
      <c r="J431" s="36">
        <f t="shared" si="87"/>
        <v>1.6099423325825981</v>
      </c>
      <c r="K431" s="36">
        <f t="shared" ca="1" si="88"/>
        <v>6.0690804138658433E-2</v>
      </c>
      <c r="L431" s="36">
        <f t="shared" ca="1" si="89"/>
        <v>1.8635407732811307E-8</v>
      </c>
      <c r="M431" s="36">
        <f t="shared" ca="1" si="90"/>
        <v>4869095448137.3311</v>
      </c>
      <c r="N431" s="36">
        <f t="shared" ca="1" si="91"/>
        <v>3974081997377.9561</v>
      </c>
      <c r="O431" s="36">
        <f t="shared" ca="1" si="92"/>
        <v>149652296499.55829</v>
      </c>
      <c r="P431" s="45">
        <f t="shared" ca="1" si="93"/>
        <v>1.3651156629682082E-4</v>
      </c>
    </row>
    <row r="432" spans="1:16" x14ac:dyDescent="0.2">
      <c r="A432" s="106">
        <v>51450</v>
      </c>
      <c r="B432" s="106">
        <v>6.0741002504073549E-2</v>
      </c>
      <c r="D432" s="92">
        <f t="shared" si="81"/>
        <v>5.1449999999999996</v>
      </c>
      <c r="E432" s="92">
        <f t="shared" si="82"/>
        <v>6.0741002504073549E-2</v>
      </c>
      <c r="F432" s="36">
        <f t="shared" si="83"/>
        <v>26.471024999999997</v>
      </c>
      <c r="G432" s="36">
        <f t="shared" si="84"/>
        <v>136.19342362499998</v>
      </c>
      <c r="H432" s="36">
        <f t="shared" si="85"/>
        <v>700.71516455062488</v>
      </c>
      <c r="I432" s="36">
        <f t="shared" si="86"/>
        <v>0.31251245788345838</v>
      </c>
      <c r="J432" s="36">
        <f t="shared" si="87"/>
        <v>1.6078765958103933</v>
      </c>
      <c r="K432" s="36">
        <f t="shared" ca="1" si="88"/>
        <v>6.0700042591679756E-2</v>
      </c>
      <c r="L432" s="36">
        <f t="shared" ca="1" si="89"/>
        <v>1.6777144233071643E-9</v>
      </c>
      <c r="M432" s="36">
        <f t="shared" ca="1" si="90"/>
        <v>4874213351631.6201</v>
      </c>
      <c r="N432" s="36">
        <f t="shared" ca="1" si="91"/>
        <v>3978003815942.1621</v>
      </c>
      <c r="O432" s="36">
        <f t="shared" ca="1" si="92"/>
        <v>149786658557.28833</v>
      </c>
      <c r="P432" s="45">
        <f t="shared" ca="1" si="93"/>
        <v>4.0959912393792597E-5</v>
      </c>
    </row>
    <row r="433" spans="1:16" x14ac:dyDescent="0.2">
      <c r="A433" s="106">
        <v>51450.5</v>
      </c>
      <c r="B433" s="106">
        <v>6.0882607656822074E-2</v>
      </c>
      <c r="D433" s="92">
        <f t="shared" si="81"/>
        <v>5.1450500000000003</v>
      </c>
      <c r="E433" s="92">
        <f t="shared" si="82"/>
        <v>6.0882607656822074E-2</v>
      </c>
      <c r="F433" s="36">
        <f t="shared" si="83"/>
        <v>26.471539502500004</v>
      </c>
      <c r="G433" s="36">
        <f t="shared" si="84"/>
        <v>136.19739431733765</v>
      </c>
      <c r="H433" s="36">
        <f t="shared" si="85"/>
        <v>700.74240363241813</v>
      </c>
      <c r="I433" s="36">
        <f t="shared" si="86"/>
        <v>0.31324406052473242</v>
      </c>
      <c r="J433" s="36">
        <f t="shared" si="87"/>
        <v>1.6116563536027746</v>
      </c>
      <c r="K433" s="36">
        <f t="shared" ca="1" si="88"/>
        <v>6.070136242422447E-2</v>
      </c>
      <c r="L433" s="36">
        <f t="shared" ca="1" si="89"/>
        <v>3.2849834339359713E-8</v>
      </c>
      <c r="M433" s="36">
        <f t="shared" ca="1" si="90"/>
        <v>4874944773347.252</v>
      </c>
      <c r="N433" s="36">
        <f t="shared" ca="1" si="91"/>
        <v>3978564286909.9248</v>
      </c>
      <c r="O433" s="36">
        <f t="shared" ca="1" si="92"/>
        <v>149805859809.77719</v>
      </c>
      <c r="P433" s="45">
        <f t="shared" ca="1" si="93"/>
        <v>1.8124523259760439E-4</v>
      </c>
    </row>
    <row r="434" spans="1:16" x14ac:dyDescent="0.2">
      <c r="A434" s="106">
        <v>51454.5</v>
      </c>
      <c r="B434" s="106">
        <v>6.0785935274907388E-2</v>
      </c>
      <c r="D434" s="92">
        <f t="shared" si="81"/>
        <v>5.1454500000000003</v>
      </c>
      <c r="E434" s="92">
        <f t="shared" si="82"/>
        <v>6.0785935274907388E-2</v>
      </c>
      <c r="F434" s="36">
        <f t="shared" si="83"/>
        <v>26.475655702500003</v>
      </c>
      <c r="G434" s="36">
        <f t="shared" si="84"/>
        <v>136.22916263442866</v>
      </c>
      <c r="H434" s="36">
        <f t="shared" si="85"/>
        <v>700.96034487732095</v>
      </c>
      <c r="I434" s="36">
        <f t="shared" si="86"/>
        <v>0.31277099066027225</v>
      </c>
      <c r="J434" s="36">
        <f t="shared" si="87"/>
        <v>1.609347493892898</v>
      </c>
      <c r="K434" s="36">
        <f t="shared" ca="1" si="88"/>
        <v>6.0711921566457008E-2</v>
      </c>
      <c r="L434" s="36">
        <f t="shared" ca="1" si="89"/>
        <v>5.4780290385777728E-9</v>
      </c>
      <c r="M434" s="36">
        <f t="shared" ca="1" si="90"/>
        <v>4880798781667.9512</v>
      </c>
      <c r="N434" s="36">
        <f t="shared" ca="1" si="91"/>
        <v>3983049955748.4521</v>
      </c>
      <c r="O434" s="36">
        <f t="shared" ca="1" si="92"/>
        <v>149959529901.16559</v>
      </c>
      <c r="P434" s="45">
        <f t="shared" ca="1" si="93"/>
        <v>7.4013708450379467E-5</v>
      </c>
    </row>
    <row r="435" spans="1:16" x14ac:dyDescent="0.2">
      <c r="A435" s="106">
        <v>51455</v>
      </c>
      <c r="B435" s="106">
        <v>6.0614661801082548E-2</v>
      </c>
      <c r="D435" s="92">
        <f t="shared" si="81"/>
        <v>5.1455000000000002</v>
      </c>
      <c r="E435" s="92">
        <f t="shared" si="82"/>
        <v>6.0614661801082548E-2</v>
      </c>
      <c r="F435" s="36">
        <f t="shared" si="83"/>
        <v>26.476170250000003</v>
      </c>
      <c r="G435" s="36">
        <f t="shared" si="84"/>
        <v>136.23313402137501</v>
      </c>
      <c r="H435" s="36">
        <f t="shared" si="85"/>
        <v>700.98759110698518</v>
      </c>
      <c r="I435" s="36">
        <f t="shared" si="86"/>
        <v>0.31189274229747027</v>
      </c>
      <c r="J435" s="36">
        <f t="shared" si="87"/>
        <v>1.6048441054916334</v>
      </c>
      <c r="K435" s="36">
        <f t="shared" ca="1" si="88"/>
        <v>6.0713241519470426E-2</v>
      </c>
      <c r="L435" s="36">
        <f t="shared" ca="1" si="89"/>
        <v>9.7179608774334066E-9</v>
      </c>
      <c r="M435" s="36">
        <f t="shared" ca="1" si="90"/>
        <v>4881530862094.2646</v>
      </c>
      <c r="N435" s="36">
        <f t="shared" ca="1" si="91"/>
        <v>3983610902032.5479</v>
      </c>
      <c r="O435" s="36">
        <f t="shared" ca="1" si="92"/>
        <v>149978746172.78668</v>
      </c>
      <c r="P435" s="45">
        <f t="shared" ca="1" si="93"/>
        <v>-9.8579718387878379E-5</v>
      </c>
    </row>
    <row r="436" spans="1:16" x14ac:dyDescent="0.2">
      <c r="A436" s="106">
        <v>51458.5</v>
      </c>
      <c r="B436" s="106">
        <v>6.0834791802335531E-2</v>
      </c>
      <c r="D436" s="92">
        <f t="shared" si="81"/>
        <v>5.1458500000000003</v>
      </c>
      <c r="E436" s="92">
        <f t="shared" si="82"/>
        <v>6.0834791802335531E-2</v>
      </c>
      <c r="F436" s="36">
        <f t="shared" si="83"/>
        <v>26.479772222500003</v>
      </c>
      <c r="G436" s="36">
        <f t="shared" si="84"/>
        <v>136.26093589115166</v>
      </c>
      <c r="H436" s="36">
        <f t="shared" si="85"/>
        <v>701.17833695548279</v>
      </c>
      <c r="I436" s="36">
        <f t="shared" si="86"/>
        <v>0.31304671339604828</v>
      </c>
      <c r="J436" s="36">
        <f t="shared" si="87"/>
        <v>1.6108914301290551</v>
      </c>
      <c r="K436" s="36">
        <f t="shared" ca="1" si="88"/>
        <v>6.0722481565355979E-2</v>
      </c>
      <c r="L436" s="36">
        <f t="shared" ca="1" si="89"/>
        <v>1.2613589330403006E-8</v>
      </c>
      <c r="M436" s="36">
        <f t="shared" ca="1" si="90"/>
        <v>4886657475208.1572</v>
      </c>
      <c r="N436" s="36">
        <f t="shared" ca="1" si="91"/>
        <v>3987539005334.8672</v>
      </c>
      <c r="O436" s="36">
        <f t="shared" ca="1" si="92"/>
        <v>150113306816.82498</v>
      </c>
      <c r="P436" s="45">
        <f t="shared" ca="1" si="93"/>
        <v>1.1231023697955145E-4</v>
      </c>
    </row>
    <row r="437" spans="1:16" x14ac:dyDescent="0.2">
      <c r="A437" s="106">
        <v>51459</v>
      </c>
      <c r="B437" s="106">
        <v>6.0754751168133225E-2</v>
      </c>
      <c r="D437" s="92">
        <f t="shared" si="81"/>
        <v>5.1459000000000001</v>
      </c>
      <c r="E437" s="92">
        <f t="shared" si="82"/>
        <v>6.0754751168133225E-2</v>
      </c>
      <c r="F437" s="36">
        <f t="shared" si="83"/>
        <v>26.480286810000003</v>
      </c>
      <c r="G437" s="36">
        <f t="shared" si="84"/>
        <v>136.26490789557903</v>
      </c>
      <c r="H437" s="36">
        <f t="shared" si="85"/>
        <v>701.20558953986017</v>
      </c>
      <c r="I437" s="36">
        <f t="shared" si="86"/>
        <v>0.31263787403609677</v>
      </c>
      <c r="J437" s="36">
        <f t="shared" si="87"/>
        <v>1.6088032360023505</v>
      </c>
      <c r="K437" s="36">
        <f t="shared" ca="1" si="88"/>
        <v>6.0723801625452718E-2</v>
      </c>
      <c r="L437" s="36">
        <f t="shared" ca="1" si="89"/>
        <v>9.578741921325266E-10</v>
      </c>
      <c r="M437" s="36">
        <f t="shared" ca="1" si="90"/>
        <v>4887390141435.2422</v>
      </c>
      <c r="N437" s="36">
        <f t="shared" ca="1" si="91"/>
        <v>3988100374313.811</v>
      </c>
      <c r="O437" s="36">
        <f t="shared" ca="1" si="92"/>
        <v>150132536444.51111</v>
      </c>
      <c r="P437" s="45">
        <f t="shared" ca="1" si="93"/>
        <v>3.0949542680507036E-5</v>
      </c>
    </row>
    <row r="438" spans="1:16" x14ac:dyDescent="0.2">
      <c r="A438" s="106">
        <v>51459.5</v>
      </c>
      <c r="B438" s="106">
        <v>6.0766054906707723E-2</v>
      </c>
      <c r="D438" s="92">
        <f t="shared" si="81"/>
        <v>5.14595</v>
      </c>
      <c r="E438" s="92">
        <f t="shared" si="82"/>
        <v>6.0766054906707723E-2</v>
      </c>
      <c r="F438" s="36">
        <f t="shared" si="83"/>
        <v>26.480801402499999</v>
      </c>
      <c r="G438" s="36">
        <f t="shared" si="84"/>
        <v>136.26887997719487</v>
      </c>
      <c r="H438" s="36">
        <f t="shared" si="85"/>
        <v>701.23284291864593</v>
      </c>
      <c r="I438" s="36">
        <f t="shared" si="86"/>
        <v>0.31269908024717263</v>
      </c>
      <c r="J438" s="36">
        <f t="shared" si="87"/>
        <v>1.609133831997938</v>
      </c>
      <c r="K438" s="36">
        <f t="shared" ca="1" si="88"/>
        <v>6.0725121698934861E-2</v>
      </c>
      <c r="L438" s="36">
        <f t="shared" ca="1" si="89"/>
        <v>1.6755274985762374E-9</v>
      </c>
      <c r="M438" s="36">
        <f t="shared" ca="1" si="90"/>
        <v>4888122880905.9375</v>
      </c>
      <c r="N438" s="36">
        <f t="shared" ca="1" si="91"/>
        <v>3988661796142.2593</v>
      </c>
      <c r="O438" s="36">
        <f t="shared" ca="1" si="92"/>
        <v>150151767742.08392</v>
      </c>
      <c r="P438" s="45">
        <f t="shared" ca="1" si="93"/>
        <v>4.0933207772861357E-5</v>
      </c>
    </row>
    <row r="439" spans="1:16" x14ac:dyDescent="0.2">
      <c r="A439" s="106">
        <v>51471.5</v>
      </c>
      <c r="B439" s="106">
        <v>6.0864292470796499E-2</v>
      </c>
      <c r="D439" s="92">
        <f t="shared" si="81"/>
        <v>5.1471499999999999</v>
      </c>
      <c r="E439" s="92">
        <f t="shared" si="82"/>
        <v>6.0864292470796499E-2</v>
      </c>
      <c r="F439" s="36">
        <f t="shared" si="83"/>
        <v>26.493153122499997</v>
      </c>
      <c r="G439" s="36">
        <f t="shared" si="84"/>
        <v>136.36423309447585</v>
      </c>
      <c r="H439" s="36">
        <f t="shared" si="85"/>
        <v>701.88716237223139</v>
      </c>
      <c r="I439" s="36">
        <f t="shared" si="86"/>
        <v>0.3132776429910602</v>
      </c>
      <c r="J439" s="36">
        <f t="shared" si="87"/>
        <v>1.6124870201214354</v>
      </c>
      <c r="K439" s="36">
        <f t="shared" ca="1" si="88"/>
        <v>6.0756807478130469E-2</v>
      </c>
      <c r="L439" s="36">
        <f t="shared" ca="1" si="89"/>
        <v>1.1553023648416668E-8</v>
      </c>
      <c r="M439" s="36">
        <f t="shared" ca="1" si="90"/>
        <v>4905730612005.6865</v>
      </c>
      <c r="N439" s="36">
        <f t="shared" ca="1" si="91"/>
        <v>4002151782205.9507</v>
      </c>
      <c r="O439" s="36">
        <f t="shared" ca="1" si="92"/>
        <v>150613820068.9119</v>
      </c>
      <c r="P439" s="45">
        <f t="shared" ca="1" si="93"/>
        <v>1.0748499266603068E-4</v>
      </c>
    </row>
    <row r="440" spans="1:16" x14ac:dyDescent="0.2">
      <c r="A440" s="106">
        <v>51472</v>
      </c>
      <c r="B440" s="106">
        <v>6.0708329794579186E-2</v>
      </c>
      <c r="D440" s="92">
        <f t="shared" si="81"/>
        <v>5.1471999999999998</v>
      </c>
      <c r="E440" s="92">
        <f t="shared" si="82"/>
        <v>6.0708329794579186E-2</v>
      </c>
      <c r="F440" s="36">
        <f t="shared" si="83"/>
        <v>26.493667839999997</v>
      </c>
      <c r="G440" s="36">
        <f t="shared" si="84"/>
        <v>136.36820710604798</v>
      </c>
      <c r="H440" s="36">
        <f t="shared" si="85"/>
        <v>701.9144356162501</v>
      </c>
      <c r="I440" s="36">
        <f t="shared" si="86"/>
        <v>0.31247791511865797</v>
      </c>
      <c r="J440" s="36">
        <f t="shared" si="87"/>
        <v>1.6083863246987562</v>
      </c>
      <c r="K440" s="36">
        <f t="shared" ca="1" si="88"/>
        <v>6.0758127886247959E-2</v>
      </c>
      <c r="L440" s="36">
        <f t="shared" ca="1" si="89"/>
        <v>2.4798499338515657E-9</v>
      </c>
      <c r="M440" s="36">
        <f t="shared" ca="1" si="90"/>
        <v>4906465183906.4434</v>
      </c>
      <c r="N440" s="36">
        <f t="shared" ca="1" si="91"/>
        <v>4002714526187.9531</v>
      </c>
      <c r="O440" s="36">
        <f t="shared" ca="1" si="92"/>
        <v>150633093141.03271</v>
      </c>
      <c r="P440" s="45">
        <f t="shared" ca="1" si="93"/>
        <v>-4.979809166877347E-5</v>
      </c>
    </row>
    <row r="441" spans="1:16" x14ac:dyDescent="0.2">
      <c r="A441" s="106">
        <v>51476</v>
      </c>
      <c r="B441" s="106">
        <v>6.0782212465710472E-2</v>
      </c>
      <c r="D441" s="92">
        <f t="shared" si="81"/>
        <v>5.1475999999999997</v>
      </c>
      <c r="E441" s="92">
        <f t="shared" si="82"/>
        <v>6.0782212465710472E-2</v>
      </c>
      <c r="F441" s="36">
        <f t="shared" si="83"/>
        <v>26.497785759999996</v>
      </c>
      <c r="G441" s="36">
        <f t="shared" si="84"/>
        <v>136.40000197817596</v>
      </c>
      <c r="H441" s="36">
        <f t="shared" si="85"/>
        <v>702.13265018285858</v>
      </c>
      <c r="I441" s="36">
        <f t="shared" si="86"/>
        <v>0.31288251688849122</v>
      </c>
      <c r="J441" s="36">
        <f t="shared" si="87"/>
        <v>1.6105940439351973</v>
      </c>
      <c r="K441" s="36">
        <f t="shared" ca="1" si="88"/>
        <v>6.0768691633062734E-2</v>
      </c>
      <c r="L441" s="36">
        <f t="shared" ca="1" si="89"/>
        <v>1.8281291548815011E-10</v>
      </c>
      <c r="M441" s="36">
        <f t="shared" ca="1" si="90"/>
        <v>4912344400087.1465</v>
      </c>
      <c r="N441" s="36">
        <f t="shared" ca="1" si="91"/>
        <v>4007218383500.2627</v>
      </c>
      <c r="O441" s="36">
        <f t="shared" ca="1" si="92"/>
        <v>150787337919.85434</v>
      </c>
      <c r="P441" s="45">
        <f t="shared" ca="1" si="93"/>
        <v>1.3520832647738457E-5</v>
      </c>
    </row>
    <row r="442" spans="1:16" x14ac:dyDescent="0.2">
      <c r="A442" s="106">
        <v>51476.5</v>
      </c>
      <c r="B442" s="106">
        <v>6.0909695501322858E-2</v>
      </c>
      <c r="D442" s="92">
        <f t="shared" si="81"/>
        <v>5.1476499999999996</v>
      </c>
      <c r="E442" s="92">
        <f t="shared" si="82"/>
        <v>6.0909695501322858E-2</v>
      </c>
      <c r="F442" s="36">
        <f t="shared" si="83"/>
        <v>26.498300522499996</v>
      </c>
      <c r="G442" s="36">
        <f t="shared" si="84"/>
        <v>136.40397668464709</v>
      </c>
      <c r="H442" s="36">
        <f t="shared" si="85"/>
        <v>702.15993058072354</v>
      </c>
      <c r="I442" s="36">
        <f t="shared" si="86"/>
        <v>0.31354179404738458</v>
      </c>
      <c r="J442" s="36">
        <f t="shared" si="87"/>
        <v>1.614003416128019</v>
      </c>
      <c r="K442" s="36">
        <f t="shared" ca="1" si="88"/>
        <v>6.0770012161648942E-2</v>
      </c>
      <c r="L442" s="36">
        <f t="shared" ca="1" si="89"/>
        <v>1.9511435382458472E-8</v>
      </c>
      <c r="M442" s="36">
        <f t="shared" ca="1" si="90"/>
        <v>4913079632293.3867</v>
      </c>
      <c r="N442" s="36">
        <f t="shared" ca="1" si="91"/>
        <v>4007781603888.6084</v>
      </c>
      <c r="O442" s="36">
        <f t="shared" ca="1" si="92"/>
        <v>150806626043.70239</v>
      </c>
      <c r="P442" s="45">
        <f t="shared" ca="1" si="93"/>
        <v>1.3968333967391555E-4</v>
      </c>
    </row>
    <row r="443" spans="1:16" x14ac:dyDescent="0.2">
      <c r="A443" s="106">
        <v>51480</v>
      </c>
      <c r="B443" s="106">
        <v>6.0779991996241733E-2</v>
      </c>
      <c r="D443" s="92">
        <f t="shared" si="81"/>
        <v>5.1479999999999997</v>
      </c>
      <c r="E443" s="92">
        <f t="shared" si="82"/>
        <v>6.0779991996241733E-2</v>
      </c>
      <c r="F443" s="36">
        <f t="shared" si="83"/>
        <v>26.501903999999996</v>
      </c>
      <c r="G443" s="36">
        <f t="shared" si="84"/>
        <v>136.43180179199996</v>
      </c>
      <c r="H443" s="36">
        <f t="shared" si="85"/>
        <v>702.35091562521575</v>
      </c>
      <c r="I443" s="36">
        <f t="shared" si="86"/>
        <v>0.3128953987966524</v>
      </c>
      <c r="J443" s="36">
        <f t="shared" si="87"/>
        <v>1.6107855130051665</v>
      </c>
      <c r="K443" s="36">
        <f t="shared" ca="1" si="88"/>
        <v>6.0779256236543983E-2</v>
      </c>
      <c r="L443" s="36">
        <f t="shared" ca="1" si="89"/>
        <v>5.4134233283443622E-13</v>
      </c>
      <c r="M443" s="36">
        <f t="shared" ca="1" si="90"/>
        <v>4918228312829.1875</v>
      </c>
      <c r="N443" s="36">
        <f t="shared" ca="1" si="91"/>
        <v>4011725629312.3813</v>
      </c>
      <c r="O443" s="36">
        <f t="shared" ca="1" si="92"/>
        <v>150941689754.75171</v>
      </c>
      <c r="P443" s="45">
        <f t="shared" ca="1" si="93"/>
        <v>7.3575969775085959E-7</v>
      </c>
    </row>
    <row r="444" spans="1:16" x14ac:dyDescent="0.2">
      <c r="A444" s="106">
        <v>51480.5</v>
      </c>
      <c r="B444" s="106">
        <v>6.0841805796371773E-2</v>
      </c>
      <c r="D444" s="92">
        <f t="shared" si="81"/>
        <v>5.1480499999999996</v>
      </c>
      <c r="E444" s="92">
        <f t="shared" si="82"/>
        <v>6.0841805796371773E-2</v>
      </c>
      <c r="F444" s="36">
        <f t="shared" si="83"/>
        <v>26.502418802499996</v>
      </c>
      <c r="G444" s="36">
        <f t="shared" si="84"/>
        <v>136.43577711621009</v>
      </c>
      <c r="H444" s="36">
        <f t="shared" si="85"/>
        <v>702.3782023831053</v>
      </c>
      <c r="I444" s="36">
        <f t="shared" si="86"/>
        <v>0.31321665833001167</v>
      </c>
      <c r="J444" s="36">
        <f t="shared" si="87"/>
        <v>1.6124550179158164</v>
      </c>
      <c r="K444" s="36">
        <f t="shared" ca="1" si="88"/>
        <v>6.0780576872213506E-2</v>
      </c>
      <c r="L444" s="36">
        <f t="shared" ca="1" si="89"/>
        <v>3.7489811535788432E-9</v>
      </c>
      <c r="M444" s="36">
        <f t="shared" ca="1" si="90"/>
        <v>4918964132254.0713</v>
      </c>
      <c r="N444" s="36">
        <f t="shared" ca="1" si="91"/>
        <v>4012289273364.6538</v>
      </c>
      <c r="O444" s="36">
        <f t="shared" ca="1" si="92"/>
        <v>150960991263.64337</v>
      </c>
      <c r="P444" s="45">
        <f t="shared" ca="1" si="93"/>
        <v>6.1228924158267251E-5</v>
      </c>
    </row>
    <row r="445" spans="1:16" x14ac:dyDescent="0.2">
      <c r="A445" s="106">
        <v>51484.5</v>
      </c>
      <c r="B445" s="106">
        <v>6.0901149896380957E-2</v>
      </c>
      <c r="D445" s="92">
        <f t="shared" si="81"/>
        <v>5.1484500000000004</v>
      </c>
      <c r="E445" s="92">
        <f t="shared" si="82"/>
        <v>6.0901149896380957E-2</v>
      </c>
      <c r="F445" s="36">
        <f t="shared" si="83"/>
        <v>26.506537402500005</v>
      </c>
      <c r="G445" s="36">
        <f t="shared" si="84"/>
        <v>136.46758248990116</v>
      </c>
      <c r="H445" s="36">
        <f t="shared" si="85"/>
        <v>702.59652507013175</v>
      </c>
      <c r="I445" s="36">
        <f t="shared" si="86"/>
        <v>0.31354652518402254</v>
      </c>
      <c r="J445" s="36">
        <f t="shared" si="87"/>
        <v>1.614278607583681</v>
      </c>
      <c r="K445" s="36">
        <f t="shared" ca="1" si="88"/>
        <v>6.0791142439444557E-2</v>
      </c>
      <c r="L445" s="36">
        <f t="shared" ca="1" si="89"/>
        <v>1.2101640581614051E-8</v>
      </c>
      <c r="M445" s="36">
        <f t="shared" ca="1" si="90"/>
        <v>4924853331151.5752</v>
      </c>
      <c r="N445" s="36">
        <f t="shared" ca="1" si="91"/>
        <v>4016800332964.0195</v>
      </c>
      <c r="O445" s="36">
        <f t="shared" ca="1" si="92"/>
        <v>151115463588.20688</v>
      </c>
      <c r="P445" s="45">
        <f t="shared" ca="1" si="93"/>
        <v>1.1000745693640068E-4</v>
      </c>
    </row>
    <row r="446" spans="1:16" x14ac:dyDescent="0.2">
      <c r="A446" s="106">
        <v>51485</v>
      </c>
      <c r="B446" s="106">
        <v>6.077611703221919E-2</v>
      </c>
      <c r="D446" s="92">
        <f t="shared" si="81"/>
        <v>5.1485000000000003</v>
      </c>
      <c r="E446" s="92">
        <f t="shared" si="82"/>
        <v>6.077611703221919E-2</v>
      </c>
      <c r="F446" s="36">
        <f t="shared" si="83"/>
        <v>26.507052250000005</v>
      </c>
      <c r="G446" s="36">
        <f t="shared" si="84"/>
        <v>136.47155850912503</v>
      </c>
      <c r="H446" s="36">
        <f t="shared" si="85"/>
        <v>702.6238189842303</v>
      </c>
      <c r="I446" s="36">
        <f t="shared" si="86"/>
        <v>0.31290583854038051</v>
      </c>
      <c r="J446" s="36">
        <f t="shared" si="87"/>
        <v>1.610995709725149</v>
      </c>
      <c r="K446" s="36">
        <f t="shared" ca="1" si="88"/>
        <v>6.0792463195582777E-2</v>
      </c>
      <c r="L446" s="36">
        <f t="shared" ca="1" si="89"/>
        <v>2.6719705670907264E-10</v>
      </c>
      <c r="M446" s="36">
        <f t="shared" ca="1" si="90"/>
        <v>4925589811512.9111</v>
      </c>
      <c r="N446" s="36">
        <f t="shared" ca="1" si="91"/>
        <v>4017364453853.876</v>
      </c>
      <c r="O446" s="36">
        <f t="shared" ca="1" si="92"/>
        <v>151134780161.72083</v>
      </c>
      <c r="P446" s="45">
        <f t="shared" ca="1" si="93"/>
        <v>-1.6346163363586963E-5</v>
      </c>
    </row>
    <row r="447" spans="1:16" x14ac:dyDescent="0.2">
      <c r="A447" s="106">
        <v>51488.5</v>
      </c>
      <c r="B447" s="106">
        <v>6.0967936762608588E-2</v>
      </c>
      <c r="D447" s="92">
        <f t="shared" si="81"/>
        <v>5.1488500000000004</v>
      </c>
      <c r="E447" s="92">
        <f t="shared" si="82"/>
        <v>6.0967936762608588E-2</v>
      </c>
      <c r="F447" s="36">
        <f t="shared" si="83"/>
        <v>26.510656322500004</v>
      </c>
      <c r="G447" s="36">
        <f t="shared" si="84"/>
        <v>136.49939280610417</v>
      </c>
      <c r="H447" s="36">
        <f t="shared" si="85"/>
        <v>702.81489864970945</v>
      </c>
      <c r="I447" s="36">
        <f t="shared" si="86"/>
        <v>0.31391476120015727</v>
      </c>
      <c r="J447" s="36">
        <f t="shared" si="87"/>
        <v>1.6163000182054299</v>
      </c>
      <c r="K447" s="36">
        <f t="shared" ca="1" si="88"/>
        <v>6.0801708863342033E-2</v>
      </c>
      <c r="L447" s="36">
        <f t="shared" ca="1" si="89"/>
        <v>2.763171449457196E-8</v>
      </c>
      <c r="M447" s="36">
        <f t="shared" ca="1" si="90"/>
        <v>4930747231097.7432</v>
      </c>
      <c r="N447" s="36">
        <f t="shared" ca="1" si="91"/>
        <v>4021314784130.0757</v>
      </c>
      <c r="O447" s="36">
        <f t="shared" ca="1" si="92"/>
        <v>151270043060.55331</v>
      </c>
      <c r="P447" s="45">
        <f t="shared" ca="1" si="93"/>
        <v>1.6622789926655501E-4</v>
      </c>
    </row>
    <row r="448" spans="1:16" x14ac:dyDescent="0.2">
      <c r="A448" s="106">
        <v>51489</v>
      </c>
      <c r="B448" s="106">
        <v>6.0726436939148698E-2</v>
      </c>
      <c r="D448" s="92">
        <f t="shared" si="81"/>
        <v>5.1489000000000003</v>
      </c>
      <c r="E448" s="92">
        <f t="shared" si="82"/>
        <v>6.0726436939148698E-2</v>
      </c>
      <c r="F448" s="36">
        <f t="shared" si="83"/>
        <v>26.511171210000004</v>
      </c>
      <c r="G448" s="36">
        <f t="shared" si="84"/>
        <v>136.50336944316902</v>
      </c>
      <c r="H448" s="36">
        <f t="shared" si="85"/>
        <v>702.84219892593308</v>
      </c>
      <c r="I448" s="36">
        <f t="shared" si="86"/>
        <v>0.31267435115598274</v>
      </c>
      <c r="J448" s="36">
        <f t="shared" si="87"/>
        <v>1.6099289666670396</v>
      </c>
      <c r="K448" s="36">
        <f t="shared" ca="1" si="88"/>
        <v>6.0803029726563596E-2</v>
      </c>
      <c r="L448" s="36">
        <f t="shared" ca="1" si="89"/>
        <v>5.8664550839836812E-9</v>
      </c>
      <c r="M448" s="36">
        <f t="shared" ca="1" si="90"/>
        <v>4931484299238.7031</v>
      </c>
      <c r="N448" s="36">
        <f t="shared" ca="1" si="91"/>
        <v>4021879329067.2617</v>
      </c>
      <c r="O448" s="36">
        <f t="shared" ca="1" si="92"/>
        <v>151289373030.57465</v>
      </c>
      <c r="P448" s="45">
        <f t="shared" ca="1" si="93"/>
        <v>-7.6592787414897501E-5</v>
      </c>
    </row>
    <row r="449" spans="1:16" x14ac:dyDescent="0.2">
      <c r="A449" s="106">
        <v>51493</v>
      </c>
      <c r="B449" s="106">
        <v>6.0766317154048011E-2</v>
      </c>
      <c r="D449" s="92">
        <f t="shared" si="81"/>
        <v>5.1493000000000002</v>
      </c>
      <c r="E449" s="92">
        <f t="shared" si="82"/>
        <v>6.0766317154048011E-2</v>
      </c>
      <c r="F449" s="36">
        <f t="shared" si="83"/>
        <v>26.515290490000002</v>
      </c>
      <c r="G449" s="36">
        <f t="shared" si="84"/>
        <v>136.53518532015701</v>
      </c>
      <c r="H449" s="36">
        <f t="shared" si="85"/>
        <v>703.06062976908458</v>
      </c>
      <c r="I449" s="36">
        <f t="shared" si="86"/>
        <v>0.31290399692133941</v>
      </c>
      <c r="J449" s="36">
        <f t="shared" si="87"/>
        <v>1.611236551347053</v>
      </c>
      <c r="K449" s="36">
        <f t="shared" ca="1" si="88"/>
        <v>6.0813597114210846E-2</v>
      </c>
      <c r="L449" s="36">
        <f t="shared" ca="1" si="89"/>
        <v>2.2353946329993046E-9</v>
      </c>
      <c r="M449" s="36">
        <f t="shared" ca="1" si="90"/>
        <v>4937383490389.6162</v>
      </c>
      <c r="N449" s="36">
        <f t="shared" ca="1" si="91"/>
        <v>4026397597471.5195</v>
      </c>
      <c r="O449" s="36">
        <f t="shared" ca="1" si="92"/>
        <v>151444073095.77667</v>
      </c>
      <c r="P449" s="45">
        <f t="shared" ca="1" si="93"/>
        <v>-4.7279960162835422E-5</v>
      </c>
    </row>
    <row r="450" spans="1:16" x14ac:dyDescent="0.2">
      <c r="A450" s="106">
        <v>51493</v>
      </c>
      <c r="B450" s="106">
        <v>6.0851783535326831E-2</v>
      </c>
      <c r="D450" s="92">
        <f t="shared" si="81"/>
        <v>5.1493000000000002</v>
      </c>
      <c r="E450" s="92">
        <f t="shared" si="82"/>
        <v>6.0851783535326831E-2</v>
      </c>
      <c r="F450" s="36">
        <f t="shared" si="83"/>
        <v>26.515290490000002</v>
      </c>
      <c r="G450" s="36">
        <f t="shared" si="84"/>
        <v>136.53518532015701</v>
      </c>
      <c r="H450" s="36">
        <f t="shared" si="85"/>
        <v>703.06062976908458</v>
      </c>
      <c r="I450" s="36">
        <f t="shared" si="86"/>
        <v>0.31334408895845844</v>
      </c>
      <c r="J450" s="36">
        <f t="shared" si="87"/>
        <v>1.6135027172737901</v>
      </c>
      <c r="K450" s="36">
        <f t="shared" ca="1" si="88"/>
        <v>6.0813597114210846E-2</v>
      </c>
      <c r="L450" s="36">
        <f t="shared" ca="1" si="89"/>
        <v>1.4582027576473386E-9</v>
      </c>
      <c r="M450" s="36">
        <f t="shared" ca="1" si="90"/>
        <v>4937383490389.6162</v>
      </c>
      <c r="N450" s="36">
        <f t="shared" ca="1" si="91"/>
        <v>4026397597471.5195</v>
      </c>
      <c r="O450" s="36">
        <f t="shared" ca="1" si="92"/>
        <v>151444073095.77667</v>
      </c>
      <c r="P450" s="45">
        <f t="shared" ca="1" si="93"/>
        <v>3.8186421115984914E-5</v>
      </c>
    </row>
    <row r="451" spans="1:16" x14ac:dyDescent="0.2">
      <c r="A451" s="106">
        <v>51493.5</v>
      </c>
      <c r="B451" s="106">
        <v>6.0859313562104944E-2</v>
      </c>
      <c r="D451" s="92">
        <f t="shared" si="81"/>
        <v>5.1493500000000001</v>
      </c>
      <c r="E451" s="92">
        <f t="shared" si="82"/>
        <v>6.0859313562104944E-2</v>
      </c>
      <c r="F451" s="36">
        <f t="shared" si="83"/>
        <v>26.515805422500001</v>
      </c>
      <c r="G451" s="36">
        <f t="shared" si="84"/>
        <v>136.5391626523504</v>
      </c>
      <c r="H451" s="36">
        <f t="shared" si="85"/>
        <v>703.08793720388053</v>
      </c>
      <c r="I451" s="36">
        <f t="shared" si="86"/>
        <v>0.31338590629102508</v>
      </c>
      <c r="J451" s="36">
        <f t="shared" si="87"/>
        <v>1.6137337165596901</v>
      </c>
      <c r="K451" s="36">
        <f t="shared" ca="1" si="88"/>
        <v>6.0814918097901113E-2</v>
      </c>
      <c r="L451" s="36">
        <f t="shared" ca="1" si="89"/>
        <v>1.9709572418736204E-9</v>
      </c>
      <c r="M451" s="36">
        <f t="shared" ca="1" si="90"/>
        <v>4938121220098.2842</v>
      </c>
      <c r="N451" s="36">
        <f t="shared" ca="1" si="91"/>
        <v>4026962619677.6904</v>
      </c>
      <c r="O451" s="36">
        <f t="shared" ca="1" si="92"/>
        <v>151463418143.31998</v>
      </c>
      <c r="P451" s="45">
        <f t="shared" ca="1" si="93"/>
        <v>4.4395464203830781E-5</v>
      </c>
    </row>
    <row r="452" spans="1:16" x14ac:dyDescent="0.2">
      <c r="A452" s="106">
        <v>51493.5</v>
      </c>
      <c r="B452" s="106">
        <v>6.1013043428829405E-2</v>
      </c>
      <c r="D452" s="92">
        <f t="shared" si="81"/>
        <v>5.1493500000000001</v>
      </c>
      <c r="E452" s="92">
        <f t="shared" si="82"/>
        <v>6.1013043428829405E-2</v>
      </c>
      <c r="F452" s="36">
        <f t="shared" si="83"/>
        <v>26.515805422500001</v>
      </c>
      <c r="G452" s="36">
        <f t="shared" si="84"/>
        <v>136.5391626523504</v>
      </c>
      <c r="H452" s="36">
        <f t="shared" si="85"/>
        <v>703.08793720388053</v>
      </c>
      <c r="I452" s="36">
        <f t="shared" si="86"/>
        <v>0.31417751518024273</v>
      </c>
      <c r="J452" s="36">
        <f t="shared" si="87"/>
        <v>1.6178099877933829</v>
      </c>
      <c r="K452" s="36">
        <f t="shared" ca="1" si="88"/>
        <v>6.0814918097901113E-2</v>
      </c>
      <c r="L452" s="36">
        <f t="shared" ca="1" si="89"/>
        <v>3.9253646755445255E-8</v>
      </c>
      <c r="M452" s="36">
        <f t="shared" ca="1" si="90"/>
        <v>4938121220098.2842</v>
      </c>
      <c r="N452" s="36">
        <f t="shared" ca="1" si="91"/>
        <v>4026962619677.6904</v>
      </c>
      <c r="O452" s="36">
        <f t="shared" ca="1" si="92"/>
        <v>151463418143.31998</v>
      </c>
      <c r="P452" s="45">
        <f t="shared" ca="1" si="93"/>
        <v>1.981253309282921E-4</v>
      </c>
    </row>
    <row r="453" spans="1:16" x14ac:dyDescent="0.2">
      <c r="A453" s="106">
        <v>51497</v>
      </c>
      <c r="B453" s="106">
        <v>6.0902498706127517E-2</v>
      </c>
      <c r="D453" s="92">
        <f t="shared" si="81"/>
        <v>5.1497000000000002</v>
      </c>
      <c r="E453" s="92">
        <f t="shared" si="82"/>
        <v>6.0902498706127517E-2</v>
      </c>
      <c r="F453" s="36">
        <f t="shared" si="83"/>
        <v>26.519410090000001</v>
      </c>
      <c r="G453" s="36">
        <f t="shared" si="84"/>
        <v>136.56700614047301</v>
      </c>
      <c r="H453" s="36">
        <f t="shared" si="85"/>
        <v>703.2791115215939</v>
      </c>
      <c r="I453" s="36">
        <f t="shared" si="86"/>
        <v>0.31362959758694486</v>
      </c>
      <c r="J453" s="36">
        <f t="shared" si="87"/>
        <v>1.6150983386934901</v>
      </c>
      <c r="K453" s="36">
        <f t="shared" ca="1" si="88"/>
        <v>6.0824165358524578E-2</v>
      </c>
      <c r="L453" s="36">
        <f t="shared" ca="1" si="89"/>
        <v>6.1361133466829264E-9</v>
      </c>
      <c r="M453" s="36">
        <f t="shared" ca="1" si="90"/>
        <v>4943287387078.4912</v>
      </c>
      <c r="N453" s="36">
        <f t="shared" ca="1" si="91"/>
        <v>4030919260510.6011</v>
      </c>
      <c r="O453" s="36">
        <f t="shared" ca="1" si="92"/>
        <v>151598880400.5029</v>
      </c>
      <c r="P453" s="45">
        <f t="shared" ca="1" si="93"/>
        <v>7.8333347602939363E-5</v>
      </c>
    </row>
    <row r="454" spans="1:16" x14ac:dyDescent="0.2">
      <c r="A454" s="106">
        <v>51497.5</v>
      </c>
      <c r="B454" s="106">
        <v>6.0863516191602685E-2</v>
      </c>
      <c r="D454" s="92">
        <f t="shared" si="81"/>
        <v>5.14975</v>
      </c>
      <c r="E454" s="92">
        <f t="shared" si="82"/>
        <v>6.0863516191602685E-2</v>
      </c>
      <c r="F454" s="36">
        <f t="shared" si="83"/>
        <v>26.5199250625</v>
      </c>
      <c r="G454" s="36">
        <f t="shared" si="84"/>
        <v>136.57098409060939</v>
      </c>
      <c r="H454" s="36">
        <f t="shared" si="85"/>
        <v>703.30642532061563</v>
      </c>
      <c r="I454" s="36">
        <f t="shared" si="86"/>
        <v>0.31343189250770592</v>
      </c>
      <c r="J454" s="36">
        <f t="shared" si="87"/>
        <v>1.6140958884415586</v>
      </c>
      <c r="K454" s="36">
        <f t="shared" ca="1" si="88"/>
        <v>6.0825486449298152E-2</v>
      </c>
      <c r="L454" s="36">
        <f t="shared" ca="1" si="89"/>
        <v>1.4462612997491311E-9</v>
      </c>
      <c r="M454" s="36">
        <f t="shared" ca="1" si="90"/>
        <v>4944025705127.9854</v>
      </c>
      <c r="N454" s="36">
        <f t="shared" ca="1" si="91"/>
        <v>4031484707147.6743</v>
      </c>
      <c r="O454" s="36">
        <f t="shared" ca="1" si="92"/>
        <v>151618238856.02359</v>
      </c>
      <c r="P454" s="45">
        <f t="shared" ca="1" si="93"/>
        <v>3.8029742304532266E-5</v>
      </c>
    </row>
    <row r="455" spans="1:16" x14ac:dyDescent="0.2">
      <c r="A455" s="106">
        <v>51497.5</v>
      </c>
      <c r="B455" s="106">
        <v>6.0905185768206138E-2</v>
      </c>
      <c r="D455" s="92">
        <f t="shared" si="81"/>
        <v>5.14975</v>
      </c>
      <c r="E455" s="92">
        <f t="shared" si="82"/>
        <v>6.0905185768206138E-2</v>
      </c>
      <c r="F455" s="36">
        <f t="shared" si="83"/>
        <v>26.5199250625</v>
      </c>
      <c r="G455" s="36">
        <f t="shared" si="84"/>
        <v>136.57098409060939</v>
      </c>
      <c r="H455" s="36">
        <f t="shared" si="85"/>
        <v>703.30642532061563</v>
      </c>
      <c r="I455" s="36">
        <f t="shared" si="86"/>
        <v>0.31364648040981957</v>
      </c>
      <c r="J455" s="36">
        <f t="shared" si="87"/>
        <v>1.6152009624904684</v>
      </c>
      <c r="K455" s="36">
        <f t="shared" ca="1" si="88"/>
        <v>6.0825486449298152E-2</v>
      </c>
      <c r="L455" s="36">
        <f t="shared" ca="1" si="89"/>
        <v>6.3519814343968345E-9</v>
      </c>
      <c r="M455" s="36">
        <f t="shared" ca="1" si="90"/>
        <v>4944025705127.9854</v>
      </c>
      <c r="N455" s="36">
        <f t="shared" ca="1" si="91"/>
        <v>4031484707147.6743</v>
      </c>
      <c r="O455" s="36">
        <f t="shared" ca="1" si="92"/>
        <v>151618238856.02359</v>
      </c>
      <c r="P455" s="45">
        <f t="shared" ca="1" si="93"/>
        <v>7.9699318907985872E-5</v>
      </c>
    </row>
    <row r="456" spans="1:16" x14ac:dyDescent="0.2">
      <c r="A456" s="106">
        <v>51498</v>
      </c>
      <c r="B456" s="106">
        <v>6.0752716723072808E-2</v>
      </c>
      <c r="D456" s="92">
        <f t="shared" si="81"/>
        <v>5.1497999999999999</v>
      </c>
      <c r="E456" s="92">
        <f t="shared" si="82"/>
        <v>6.0752716723072808E-2</v>
      </c>
      <c r="F456" s="36">
        <f t="shared" si="83"/>
        <v>26.52044004</v>
      </c>
      <c r="G456" s="36">
        <f t="shared" si="84"/>
        <v>136.57496211799199</v>
      </c>
      <c r="H456" s="36">
        <f t="shared" si="85"/>
        <v>703.33373991523524</v>
      </c>
      <c r="I456" s="36">
        <f t="shared" si="86"/>
        <v>0.31286434058048035</v>
      </c>
      <c r="J456" s="36">
        <f t="shared" si="87"/>
        <v>1.6111887811213577</v>
      </c>
      <c r="K456" s="36">
        <f t="shared" ca="1" si="88"/>
        <v>6.0826807553457145E-2</v>
      </c>
      <c r="L456" s="36">
        <f t="shared" ca="1" si="89"/>
        <v>5.4894511470405292E-9</v>
      </c>
      <c r="M456" s="36">
        <f t="shared" ca="1" si="90"/>
        <v>4944764096738.6523</v>
      </c>
      <c r="N456" s="36">
        <f t="shared" ca="1" si="91"/>
        <v>4032050206851.3125</v>
      </c>
      <c r="O456" s="36">
        <f t="shared" ca="1" si="92"/>
        <v>151637598987.92068</v>
      </c>
      <c r="P456" s="45">
        <f t="shared" ca="1" si="93"/>
        <v>-7.4090830384336559E-5</v>
      </c>
    </row>
    <row r="457" spans="1:16" x14ac:dyDescent="0.2">
      <c r="A457" s="106">
        <v>51498</v>
      </c>
      <c r="B457" s="106">
        <v>6.075593253626721E-2</v>
      </c>
      <c r="D457" s="92">
        <f t="shared" si="81"/>
        <v>5.1497999999999999</v>
      </c>
      <c r="E457" s="92">
        <f t="shared" si="82"/>
        <v>6.075593253626721E-2</v>
      </c>
      <c r="F457" s="36">
        <f t="shared" si="83"/>
        <v>26.52044004</v>
      </c>
      <c r="G457" s="36">
        <f t="shared" si="84"/>
        <v>136.57496211799199</v>
      </c>
      <c r="H457" s="36">
        <f t="shared" si="85"/>
        <v>703.33373991523524</v>
      </c>
      <c r="I457" s="36">
        <f t="shared" si="86"/>
        <v>0.31288090137526886</v>
      </c>
      <c r="J457" s="36">
        <f t="shared" si="87"/>
        <v>1.6112740659023597</v>
      </c>
      <c r="K457" s="36">
        <f t="shared" ca="1" si="88"/>
        <v>6.0826807553457145E-2</v>
      </c>
      <c r="L457" s="36">
        <f t="shared" ca="1" si="89"/>
        <v>5.0232680616735814E-9</v>
      </c>
      <c r="M457" s="36">
        <f t="shared" ca="1" si="90"/>
        <v>4944764096738.6523</v>
      </c>
      <c r="N457" s="36">
        <f t="shared" ca="1" si="91"/>
        <v>4032050206851.3125</v>
      </c>
      <c r="O457" s="36">
        <f t="shared" ca="1" si="92"/>
        <v>151637598987.92068</v>
      </c>
      <c r="P457" s="45">
        <f t="shared" ca="1" si="93"/>
        <v>-7.0875017189934997E-5</v>
      </c>
    </row>
    <row r="458" spans="1:16" x14ac:dyDescent="0.2">
      <c r="A458" s="106">
        <v>51501.5</v>
      </c>
      <c r="B458" s="106">
        <v>6.0890325068612583E-2</v>
      </c>
      <c r="D458" s="92">
        <f t="shared" si="81"/>
        <v>5.15015</v>
      </c>
      <c r="E458" s="92">
        <f t="shared" si="82"/>
        <v>6.0890325068612583E-2</v>
      </c>
      <c r="F458" s="36">
        <f t="shared" si="83"/>
        <v>26.524045022500001</v>
      </c>
      <c r="G458" s="36">
        <f t="shared" si="84"/>
        <v>136.60281047262839</v>
      </c>
      <c r="H458" s="36">
        <f t="shared" si="85"/>
        <v>703.52496435560704</v>
      </c>
      <c r="I458" s="36">
        <f t="shared" si="86"/>
        <v>0.3135943076521151</v>
      </c>
      <c r="J458" s="36">
        <f t="shared" si="87"/>
        <v>1.6150577235545407</v>
      </c>
      <c r="K458" s="36">
        <f t="shared" ca="1" si="88"/>
        <v>6.0836055657361658E-2</v>
      </c>
      <c r="L458" s="36">
        <f t="shared" ca="1" si="89"/>
        <v>2.9451689975220061E-9</v>
      </c>
      <c r="M458" s="36">
        <f t="shared" ca="1" si="90"/>
        <v>4949934898073.0811</v>
      </c>
      <c r="N458" s="36">
        <f t="shared" ca="1" si="91"/>
        <v>4036010190877.3042</v>
      </c>
      <c r="O458" s="36">
        <f t="shared" ca="1" si="92"/>
        <v>151773166856.83548</v>
      </c>
      <c r="P458" s="45">
        <f t="shared" ca="1" si="93"/>
        <v>5.4269411250924826E-5</v>
      </c>
    </row>
    <row r="459" spans="1:16" x14ac:dyDescent="0.2">
      <c r="A459" s="106">
        <v>51502</v>
      </c>
      <c r="B459" s="106">
        <v>6.0757653729524463E-2</v>
      </c>
      <c r="D459" s="92">
        <f t="shared" si="81"/>
        <v>5.1501999999999999</v>
      </c>
      <c r="E459" s="92">
        <f t="shared" si="82"/>
        <v>6.0757653729524463E-2</v>
      </c>
      <c r="F459" s="36">
        <f t="shared" si="83"/>
        <v>26.524560039999997</v>
      </c>
      <c r="G459" s="36">
        <f t="shared" si="84"/>
        <v>136.60678911800798</v>
      </c>
      <c r="H459" s="36">
        <f t="shared" si="85"/>
        <v>703.55228531556463</v>
      </c>
      <c r="I459" s="36">
        <f t="shared" si="86"/>
        <v>0.31291406823779688</v>
      </c>
      <c r="J459" s="36">
        <f t="shared" si="87"/>
        <v>1.6115700342383015</v>
      </c>
      <c r="K459" s="36">
        <f t="shared" ca="1" si="88"/>
        <v>6.0837376868603951E-2</v>
      </c>
      <c r="L459" s="36">
        <f t="shared" ca="1" si="89"/>
        <v>6.3557789046873552E-9</v>
      </c>
      <c r="M459" s="36">
        <f t="shared" ca="1" si="90"/>
        <v>4950673878321.7695</v>
      </c>
      <c r="N459" s="36">
        <f t="shared" ca="1" si="91"/>
        <v>4036576115214.9517</v>
      </c>
      <c r="O459" s="36">
        <f t="shared" ca="1" si="92"/>
        <v>151792540402.78284</v>
      </c>
      <c r="P459" s="45">
        <f t="shared" ca="1" si="93"/>
        <v>-7.9723139079487804E-5</v>
      </c>
    </row>
    <row r="460" spans="1:16" x14ac:dyDescent="0.2">
      <c r="A460" s="106">
        <v>51502</v>
      </c>
      <c r="B460" s="106">
        <v>6.0793307799031027E-2</v>
      </c>
      <c r="D460" s="92">
        <f t="shared" si="81"/>
        <v>5.1501999999999999</v>
      </c>
      <c r="E460" s="92">
        <f t="shared" si="82"/>
        <v>6.0793307799031027E-2</v>
      </c>
      <c r="F460" s="36">
        <f t="shared" si="83"/>
        <v>26.524560039999997</v>
      </c>
      <c r="G460" s="36">
        <f t="shared" si="84"/>
        <v>136.60678911800798</v>
      </c>
      <c r="H460" s="36">
        <f t="shared" si="85"/>
        <v>703.55228531556463</v>
      </c>
      <c r="I460" s="36">
        <f t="shared" si="86"/>
        <v>0.3130976938265696</v>
      </c>
      <c r="J460" s="36">
        <f t="shared" si="87"/>
        <v>1.6125157427455987</v>
      </c>
      <c r="K460" s="36">
        <f t="shared" ca="1" si="88"/>
        <v>6.0837376868603951E-2</v>
      </c>
      <c r="L460" s="36">
        <f t="shared" ca="1" si="89"/>
        <v>1.9420828930232651E-9</v>
      </c>
      <c r="M460" s="36">
        <f t="shared" ca="1" si="90"/>
        <v>4950673878321.7695</v>
      </c>
      <c r="N460" s="36">
        <f t="shared" ca="1" si="91"/>
        <v>4036576115214.9517</v>
      </c>
      <c r="O460" s="36">
        <f t="shared" ca="1" si="92"/>
        <v>151792540402.78284</v>
      </c>
      <c r="P460" s="45">
        <f t="shared" ca="1" si="93"/>
        <v>-4.4069069572924557E-5</v>
      </c>
    </row>
    <row r="461" spans="1:16" x14ac:dyDescent="0.2">
      <c r="A461" s="106">
        <v>51502.5</v>
      </c>
      <c r="B461" s="106">
        <v>6.0883508464030456E-2</v>
      </c>
      <c r="D461" s="92">
        <f t="shared" si="81"/>
        <v>5.1502499999999998</v>
      </c>
      <c r="E461" s="92">
        <f t="shared" si="82"/>
        <v>6.0883508464030456E-2</v>
      </c>
      <c r="F461" s="36">
        <f t="shared" si="83"/>
        <v>26.525075062499997</v>
      </c>
      <c r="G461" s="36">
        <f t="shared" si="84"/>
        <v>136.61076784064062</v>
      </c>
      <c r="H461" s="36">
        <f t="shared" si="85"/>
        <v>703.57960707125926</v>
      </c>
      <c r="I461" s="36">
        <f t="shared" si="86"/>
        <v>0.31356528946687284</v>
      </c>
      <c r="J461" s="36">
        <f t="shared" si="87"/>
        <v>1.6149396320767617</v>
      </c>
      <c r="K461" s="36">
        <f t="shared" ca="1" si="88"/>
        <v>6.0838698093231662E-2</v>
      </c>
      <c r="L461" s="36">
        <f t="shared" ca="1" si="89"/>
        <v>2.0079693311253868E-9</v>
      </c>
      <c r="M461" s="36">
        <f t="shared" ca="1" si="90"/>
        <v>4951412932168.8213</v>
      </c>
      <c r="N461" s="36">
        <f t="shared" ca="1" si="91"/>
        <v>4037142092644.5571</v>
      </c>
      <c r="O461" s="36">
        <f t="shared" ca="1" si="92"/>
        <v>151811915625.86658</v>
      </c>
      <c r="P461" s="45">
        <f t="shared" ca="1" si="93"/>
        <v>4.4810370798793742E-5</v>
      </c>
    </row>
    <row r="462" spans="1:16" x14ac:dyDescent="0.2">
      <c r="A462" s="106">
        <v>51506</v>
      </c>
      <c r="B462" s="106">
        <v>6.078689682908589E-2</v>
      </c>
      <c r="D462" s="92">
        <f t="shared" si="81"/>
        <v>5.1505999999999998</v>
      </c>
      <c r="E462" s="92">
        <f t="shared" si="82"/>
        <v>6.078689682908589E-2</v>
      </c>
      <c r="F462" s="36">
        <f t="shared" si="83"/>
        <v>26.528680359999999</v>
      </c>
      <c r="G462" s="36">
        <f t="shared" si="84"/>
        <v>136.638621062216</v>
      </c>
      <c r="H462" s="36">
        <f t="shared" si="85"/>
        <v>703.77088164304973</v>
      </c>
      <c r="I462" s="36">
        <f t="shared" si="86"/>
        <v>0.31308899080788977</v>
      </c>
      <c r="J462" s="36">
        <f t="shared" si="87"/>
        <v>1.612596156055117</v>
      </c>
      <c r="K462" s="36">
        <f t="shared" ca="1" si="88"/>
        <v>6.0847947040417245E-2</v>
      </c>
      <c r="L462" s="36">
        <f t="shared" ca="1" si="89"/>
        <v>3.7271283036031289E-9</v>
      </c>
      <c r="M462" s="36">
        <f t="shared" ca="1" si="90"/>
        <v>4956588370198.2813</v>
      </c>
      <c r="N462" s="36">
        <f t="shared" ca="1" si="91"/>
        <v>4041105421463.3906</v>
      </c>
      <c r="O462" s="36">
        <f t="shared" ca="1" si="92"/>
        <v>151947589154.3472</v>
      </c>
      <c r="P462" s="45">
        <f t="shared" ca="1" si="93"/>
        <v>-6.1050211331355186E-5</v>
      </c>
    </row>
    <row r="463" spans="1:16" x14ac:dyDescent="0.2">
      <c r="A463" s="106">
        <v>51506</v>
      </c>
      <c r="B463" s="106">
        <v>6.0818472040409688E-2</v>
      </c>
      <c r="D463" s="92">
        <f t="shared" si="81"/>
        <v>5.1505999999999998</v>
      </c>
      <c r="E463" s="92">
        <f t="shared" si="82"/>
        <v>6.0818472040409688E-2</v>
      </c>
      <c r="F463" s="36">
        <f t="shared" si="83"/>
        <v>26.528680359999999</v>
      </c>
      <c r="G463" s="36">
        <f t="shared" si="84"/>
        <v>136.638621062216</v>
      </c>
      <c r="H463" s="36">
        <f t="shared" si="85"/>
        <v>703.77088164304973</v>
      </c>
      <c r="I463" s="36">
        <f t="shared" si="86"/>
        <v>0.31325162209133411</v>
      </c>
      <c r="J463" s="36">
        <f t="shared" si="87"/>
        <v>1.6134338047436254</v>
      </c>
      <c r="K463" s="36">
        <f t="shared" ca="1" si="88"/>
        <v>6.0847947040417245E-2</v>
      </c>
      <c r="L463" s="36">
        <f t="shared" ca="1" si="89"/>
        <v>8.6877562544551361E-10</v>
      </c>
      <c r="M463" s="36">
        <f t="shared" ca="1" si="90"/>
        <v>4956588370198.2813</v>
      </c>
      <c r="N463" s="36">
        <f t="shared" ca="1" si="91"/>
        <v>4041105421463.3906</v>
      </c>
      <c r="O463" s="36">
        <f t="shared" ca="1" si="92"/>
        <v>151947589154.3472</v>
      </c>
      <c r="P463" s="45">
        <f t="shared" ca="1" si="93"/>
        <v>-2.9475000007557484E-5</v>
      </c>
    </row>
    <row r="464" spans="1:16" x14ac:dyDescent="0.2">
      <c r="A464" s="106">
        <v>51506.5</v>
      </c>
      <c r="B464" s="106">
        <v>6.0831557631900068E-2</v>
      </c>
      <c r="D464" s="92">
        <f t="shared" si="81"/>
        <v>5.1506499999999997</v>
      </c>
      <c r="E464" s="92">
        <f t="shared" si="82"/>
        <v>6.0831557631900068E-2</v>
      </c>
      <c r="F464" s="36">
        <f t="shared" si="83"/>
        <v>26.529195422499996</v>
      </c>
      <c r="G464" s="36">
        <f t="shared" si="84"/>
        <v>136.6426004028996</v>
      </c>
      <c r="H464" s="36">
        <f t="shared" si="85"/>
        <v>703.79820976519477</v>
      </c>
      <c r="I464" s="36">
        <f t="shared" si="86"/>
        <v>0.31332206231674609</v>
      </c>
      <c r="J464" s="36">
        <f t="shared" si="87"/>
        <v>1.6138122802717481</v>
      </c>
      <c r="K464" s="36">
        <f t="shared" ca="1" si="88"/>
        <v>6.0849268372128257E-2</v>
      </c>
      <c r="L464" s="36">
        <f t="shared" ca="1" si="89"/>
        <v>3.1367031943037142E-10</v>
      </c>
      <c r="M464" s="36">
        <f t="shared" ca="1" si="90"/>
        <v>4957328012980.6172</v>
      </c>
      <c r="N464" s="36">
        <f t="shared" ca="1" si="91"/>
        <v>4041671823730.1714</v>
      </c>
      <c r="O464" s="36">
        <f t="shared" ca="1" si="92"/>
        <v>151966977797.55603</v>
      </c>
      <c r="P464" s="45">
        <f t="shared" ca="1" si="93"/>
        <v>-1.7710740228188415E-5</v>
      </c>
    </row>
    <row r="465" spans="1:16" x14ac:dyDescent="0.2">
      <c r="A465" s="106">
        <v>51506.5</v>
      </c>
      <c r="B465" s="106">
        <v>6.0880496574100107E-2</v>
      </c>
      <c r="D465" s="92">
        <f t="shared" si="81"/>
        <v>5.1506499999999997</v>
      </c>
      <c r="E465" s="92">
        <f t="shared" si="82"/>
        <v>6.0880496574100107E-2</v>
      </c>
      <c r="F465" s="36">
        <f t="shared" si="83"/>
        <v>26.529195422499996</v>
      </c>
      <c r="G465" s="36">
        <f t="shared" si="84"/>
        <v>136.6426004028996</v>
      </c>
      <c r="H465" s="36">
        <f t="shared" si="85"/>
        <v>703.79820976519477</v>
      </c>
      <c r="I465" s="36">
        <f t="shared" si="86"/>
        <v>0.31357412967938869</v>
      </c>
      <c r="J465" s="36">
        <f t="shared" si="87"/>
        <v>1.6151105910331434</v>
      </c>
      <c r="K465" s="36">
        <f t="shared" ca="1" si="88"/>
        <v>6.0849268372128257E-2</v>
      </c>
      <c r="L465" s="36">
        <f t="shared" ca="1" si="89"/>
        <v>9.7520059839466669E-10</v>
      </c>
      <c r="M465" s="36">
        <f t="shared" ca="1" si="90"/>
        <v>4957328012980.6172</v>
      </c>
      <c r="N465" s="36">
        <f t="shared" ca="1" si="91"/>
        <v>4041671823730.1714</v>
      </c>
      <c r="O465" s="36">
        <f t="shared" ca="1" si="92"/>
        <v>151966977797.55603</v>
      </c>
      <c r="P465" s="45">
        <f t="shared" ca="1" si="93"/>
        <v>3.1228201971850167E-5</v>
      </c>
    </row>
    <row r="466" spans="1:16" x14ac:dyDescent="0.2">
      <c r="A466" s="106">
        <v>51514.5</v>
      </c>
      <c r="B466" s="106">
        <v>6.0884668499056716E-2</v>
      </c>
      <c r="D466" s="92">
        <f t="shared" si="81"/>
        <v>5.1514499999999996</v>
      </c>
      <c r="E466" s="92">
        <f t="shared" si="82"/>
        <v>6.0884668499056716E-2</v>
      </c>
      <c r="F466" s="36">
        <f t="shared" si="83"/>
        <v>26.537437102499997</v>
      </c>
      <c r="G466" s="36">
        <f t="shared" si="84"/>
        <v>136.70628036167361</v>
      </c>
      <c r="H466" s="36">
        <f t="shared" si="85"/>
        <v>704.2355679691434</v>
      </c>
      <c r="I466" s="36">
        <f t="shared" si="86"/>
        <v>0.3136443255394657</v>
      </c>
      <c r="J466" s="36">
        <f t="shared" si="87"/>
        <v>1.6157230608002804</v>
      </c>
      <c r="K466" s="36">
        <f t="shared" ca="1" si="88"/>
        <v>6.0870411499920854E-2</v>
      </c>
      <c r="L466" s="36">
        <f t="shared" ca="1" si="89"/>
        <v>2.032620243599566E-10</v>
      </c>
      <c r="M466" s="36">
        <f t="shared" ca="1" si="90"/>
        <v>4969172314734.4775</v>
      </c>
      <c r="N466" s="36">
        <f t="shared" ca="1" si="91"/>
        <v>4050741485877.5264</v>
      </c>
      <c r="O466" s="36">
        <f t="shared" ca="1" si="92"/>
        <v>152277424340.06351</v>
      </c>
      <c r="P466" s="45">
        <f t="shared" ca="1" si="93"/>
        <v>1.4256999135861537E-5</v>
      </c>
    </row>
    <row r="467" spans="1:16" x14ac:dyDescent="0.2">
      <c r="A467" s="106">
        <v>51515</v>
      </c>
      <c r="B467" s="106">
        <v>6.0833935982373077E-2</v>
      </c>
      <c r="D467" s="92">
        <f t="shared" si="81"/>
        <v>5.1515000000000004</v>
      </c>
      <c r="E467" s="92">
        <f t="shared" si="82"/>
        <v>6.0833935982373077E-2</v>
      </c>
      <c r="F467" s="36">
        <f t="shared" si="83"/>
        <v>26.537952250000004</v>
      </c>
      <c r="G467" s="36">
        <f t="shared" si="84"/>
        <v>136.71026101587503</v>
      </c>
      <c r="H467" s="36">
        <f t="shared" si="85"/>
        <v>704.26290962328028</v>
      </c>
      <c r="I467" s="36">
        <f t="shared" si="86"/>
        <v>0.31338602121319492</v>
      </c>
      <c r="J467" s="36">
        <f t="shared" si="87"/>
        <v>1.6144080882797738</v>
      </c>
      <c r="K467" s="36">
        <f t="shared" ca="1" si="88"/>
        <v>6.0871733059183905E-2</v>
      </c>
      <c r="L467" s="36">
        <f t="shared" ca="1" si="89"/>
        <v>1.4286190154436067E-9</v>
      </c>
      <c r="M467" s="36">
        <f t="shared" ca="1" si="90"/>
        <v>4969913209882.0156</v>
      </c>
      <c r="N467" s="36">
        <f t="shared" ca="1" si="91"/>
        <v>4051308791523.1152</v>
      </c>
      <c r="O467" s="36">
        <f t="shared" ca="1" si="92"/>
        <v>152296841518.97241</v>
      </c>
      <c r="P467" s="45">
        <f t="shared" ca="1" si="93"/>
        <v>-3.7797076810827668E-5</v>
      </c>
    </row>
    <row r="468" spans="1:16" x14ac:dyDescent="0.2">
      <c r="A468" s="106">
        <v>51519</v>
      </c>
      <c r="B468" s="106">
        <v>6.085933403664967E-2</v>
      </c>
      <c r="D468" s="92">
        <f t="shared" si="81"/>
        <v>5.1519000000000004</v>
      </c>
      <c r="E468" s="92">
        <f t="shared" si="82"/>
        <v>6.085933403664967E-2</v>
      </c>
      <c r="F468" s="36">
        <f t="shared" si="83"/>
        <v>26.542073610000003</v>
      </c>
      <c r="G468" s="36">
        <f t="shared" si="84"/>
        <v>136.74210903135904</v>
      </c>
      <c r="H468" s="36">
        <f t="shared" si="85"/>
        <v>704.48167151865857</v>
      </c>
      <c r="I468" s="36">
        <f t="shared" si="86"/>
        <v>0.31354120302341548</v>
      </c>
      <c r="J468" s="36">
        <f t="shared" si="87"/>
        <v>1.6153329238563343</v>
      </c>
      <c r="K468" s="36">
        <f t="shared" ca="1" si="88"/>
        <v>6.0882306015163215E-2</v>
      </c>
      <c r="L468" s="36">
        <f t="shared" ca="1" si="89"/>
        <v>5.2771179682675473E-10</v>
      </c>
      <c r="M468" s="36">
        <f t="shared" ca="1" si="90"/>
        <v>4975843024815.2705</v>
      </c>
      <c r="N468" s="36">
        <f t="shared" ca="1" si="91"/>
        <v>4055849150877.2285</v>
      </c>
      <c r="O468" s="36">
        <f t="shared" ca="1" si="92"/>
        <v>152452239413.22781</v>
      </c>
      <c r="P468" s="45">
        <f t="shared" ca="1" si="93"/>
        <v>-2.29719785135446E-5</v>
      </c>
    </row>
    <row r="469" spans="1:16" x14ac:dyDescent="0.2">
      <c r="A469" s="106">
        <v>51522.5</v>
      </c>
      <c r="B469" s="106">
        <v>6.1021253364742734E-2</v>
      </c>
      <c r="D469" s="92">
        <f t="shared" ref="D469:D536" si="94">A469/A$18</f>
        <v>5.1522500000000004</v>
      </c>
      <c r="E469" s="92">
        <f t="shared" ref="E469:E536" si="95">B469/B$18</f>
        <v>6.1021253364742734E-2</v>
      </c>
      <c r="F469" s="36">
        <f t="shared" ref="F469:F536" si="96">D469*D469</f>
        <v>26.545680062500004</v>
      </c>
      <c r="G469" s="36">
        <f t="shared" ref="G469:G532" si="97">D469*F469</f>
        <v>136.76998010201567</v>
      </c>
      <c r="H469" s="36">
        <f t="shared" ref="H469:H536" si="98">F469*F469</f>
        <v>704.67312998061027</v>
      </c>
      <c r="I469" s="36">
        <f t="shared" ref="I469:I536" si="99">E469*D469</f>
        <v>0.31439675264849576</v>
      </c>
      <c r="J469" s="36">
        <f t="shared" ref="J469:J532" si="100">I469*D469</f>
        <v>1.6198506688332124</v>
      </c>
      <c r="K469" s="36">
        <f t="shared" ref="K469:K536" ca="1" si="101">+E$4+E$5*D469+E$6*D469^2</f>
        <v>6.0891558054379326E-2</v>
      </c>
      <c r="L469" s="36">
        <f t="shared" ref="L469:L532" ca="1" si="102">+(K469-E469)^2</f>
        <v>1.6820873530260649E-8</v>
      </c>
      <c r="M469" s="36">
        <f t="shared" ref="M469:M536" ca="1" si="103">(M$1-M$2*D469+M$3*F469)^2</f>
        <v>4981035484095.2393</v>
      </c>
      <c r="N469" s="36">
        <f t="shared" ref="N469:N532" ca="1" si="104">(-M$2+M$4*D469-M$5*F469)^2</f>
        <v>4059824757628.8511</v>
      </c>
      <c r="O469" s="36">
        <f t="shared" ref="O469:O536" ca="1" si="105">+(M$3-D469*M$5+F469*M$6)^2</f>
        <v>152588300769.52493</v>
      </c>
      <c r="P469" s="45">
        <f t="shared" ref="P469:P536" ca="1" si="106">+E469-K469</f>
        <v>1.296953103634077E-4</v>
      </c>
    </row>
    <row r="470" spans="1:16" x14ac:dyDescent="0.2">
      <c r="A470" s="106">
        <v>51523</v>
      </c>
      <c r="B470" s="106">
        <v>6.0891117529536132E-2</v>
      </c>
      <c r="D470" s="92">
        <f t="shared" si="94"/>
        <v>5.1523000000000003</v>
      </c>
      <c r="E470" s="92">
        <f t="shared" si="95"/>
        <v>6.0891117529536132E-2</v>
      </c>
      <c r="F470" s="36">
        <f t="shared" si="96"/>
        <v>26.546195290000004</v>
      </c>
      <c r="G470" s="36">
        <f t="shared" si="97"/>
        <v>136.77396199266704</v>
      </c>
      <c r="H470" s="36">
        <f t="shared" si="98"/>
        <v>704.70048437481842</v>
      </c>
      <c r="I470" s="36">
        <f t="shared" si="99"/>
        <v>0.31372930484742906</v>
      </c>
      <c r="J470" s="36">
        <f t="shared" si="100"/>
        <v>1.6164274973654089</v>
      </c>
      <c r="K470" s="36">
        <f t="shared" ca="1" si="101"/>
        <v>6.0892879827808985E-2</v>
      </c>
      <c r="L470" s="36">
        <f t="shared" ca="1" si="102"/>
        <v>3.1056952025014968E-12</v>
      </c>
      <c r="M470" s="36">
        <f t="shared" ca="1" si="103"/>
        <v>4981777559030.1328</v>
      </c>
      <c r="N470" s="36">
        <f t="shared" ca="1" si="104"/>
        <v>4060392914258.7109</v>
      </c>
      <c r="O470" s="36">
        <f t="shared" ca="1" si="105"/>
        <v>152607744827.85077</v>
      </c>
      <c r="P470" s="45">
        <f t="shared" ca="1" si="106"/>
        <v>-1.7622982728532355E-6</v>
      </c>
    </row>
    <row r="471" spans="1:16" x14ac:dyDescent="0.2">
      <c r="A471" s="106">
        <v>51523.5</v>
      </c>
      <c r="B471" s="106">
        <v>6.096078893460799E-2</v>
      </c>
      <c r="D471" s="92">
        <f t="shared" si="94"/>
        <v>5.1523500000000002</v>
      </c>
      <c r="E471" s="92">
        <f t="shared" si="95"/>
        <v>6.096078893460799E-2</v>
      </c>
      <c r="F471" s="36">
        <f t="shared" si="96"/>
        <v>26.546710522500003</v>
      </c>
      <c r="G471" s="36">
        <f t="shared" si="97"/>
        <v>136.7779439606029</v>
      </c>
      <c r="H471" s="36">
        <f t="shared" si="98"/>
        <v>704.72783956541241</v>
      </c>
      <c r="I471" s="36">
        <f t="shared" si="99"/>
        <v>0.31409132086722746</v>
      </c>
      <c r="J471" s="36">
        <f t="shared" si="100"/>
        <v>1.6183084170702595</v>
      </c>
      <c r="K471" s="36">
        <f t="shared" ca="1" si="101"/>
        <v>6.0894201614624069E-2</v>
      </c>
      <c r="L471" s="36">
        <f t="shared" ca="1" si="102"/>
        <v>4.4338711826411116E-9</v>
      </c>
      <c r="M471" s="36">
        <f t="shared" ca="1" si="103"/>
        <v>4982519707736.8594</v>
      </c>
      <c r="N471" s="36">
        <f t="shared" ca="1" si="104"/>
        <v>4060961124099.0854</v>
      </c>
      <c r="O471" s="36">
        <f t="shared" ca="1" si="105"/>
        <v>152627190566.8576</v>
      </c>
      <c r="P471" s="45">
        <f t="shared" ca="1" si="106"/>
        <v>6.65873199839212E-5</v>
      </c>
    </row>
    <row r="472" spans="1:16" x14ac:dyDescent="0.2">
      <c r="A472" s="106">
        <v>51527</v>
      </c>
      <c r="B472" s="106">
        <v>6.0918211034731939E-2</v>
      </c>
      <c r="D472" s="92">
        <f t="shared" si="94"/>
        <v>5.1527000000000003</v>
      </c>
      <c r="E472" s="92">
        <f t="shared" si="95"/>
        <v>6.0918211034731939E-2</v>
      </c>
      <c r="F472" s="36">
        <f t="shared" si="96"/>
        <v>26.550317290000002</v>
      </c>
      <c r="G472" s="36">
        <f t="shared" si="97"/>
        <v>136.80581990018302</v>
      </c>
      <c r="H472" s="36">
        <f t="shared" si="98"/>
        <v>704.9193481996731</v>
      </c>
      <c r="I472" s="36">
        <f t="shared" si="99"/>
        <v>0.3138932659986633</v>
      </c>
      <c r="J472" s="36">
        <f t="shared" si="100"/>
        <v>1.6173978317113125</v>
      </c>
      <c r="K472" s="36">
        <f t="shared" ca="1" si="101"/>
        <v>6.0903454497121222E-2</v>
      </c>
      <c r="L472" s="36">
        <f t="shared" ca="1" si="102"/>
        <v>2.177554022565215E-10</v>
      </c>
      <c r="M472" s="36">
        <f t="shared" ca="1" si="103"/>
        <v>4987716814642.5762</v>
      </c>
      <c r="N472" s="36">
        <f t="shared" ca="1" si="104"/>
        <v>4064940083113.644</v>
      </c>
      <c r="O472" s="36">
        <f t="shared" ca="1" si="105"/>
        <v>152763357806.077</v>
      </c>
      <c r="P472" s="45">
        <f t="shared" ca="1" si="106"/>
        <v>1.4756537610717546E-5</v>
      </c>
    </row>
    <row r="473" spans="1:16" x14ac:dyDescent="0.2">
      <c r="A473" s="106">
        <v>51527.5</v>
      </c>
      <c r="B473" s="106">
        <v>6.0903655561560299E-2</v>
      </c>
      <c r="D473" s="92">
        <f t="shared" si="94"/>
        <v>5.1527500000000002</v>
      </c>
      <c r="E473" s="92">
        <f t="shared" si="95"/>
        <v>6.0903655561560299E-2</v>
      </c>
      <c r="F473" s="36">
        <f t="shared" si="96"/>
        <v>26.550832562500002</v>
      </c>
      <c r="G473" s="36">
        <f t="shared" si="97"/>
        <v>136.80980248642189</v>
      </c>
      <c r="H473" s="36">
        <f t="shared" si="98"/>
        <v>704.94670976191037</v>
      </c>
      <c r="I473" s="36">
        <f t="shared" si="99"/>
        <v>0.31382131119482987</v>
      </c>
      <c r="J473" s="36">
        <f t="shared" si="100"/>
        <v>1.6170427612591596</v>
      </c>
      <c r="K473" s="36">
        <f t="shared" ca="1" si="101"/>
        <v>6.0904776391019613E-2</v>
      </c>
      <c r="L473" s="36">
        <f t="shared" ca="1" si="102"/>
        <v>1.2562586768661608E-12</v>
      </c>
      <c r="M473" s="36">
        <f t="shared" ca="1" si="103"/>
        <v>4988459553672.8057</v>
      </c>
      <c r="N473" s="36">
        <f t="shared" ca="1" si="104"/>
        <v>4065508718739.8901</v>
      </c>
      <c r="O473" s="36">
        <f t="shared" ca="1" si="105"/>
        <v>152782816993.57489</v>
      </c>
      <c r="P473" s="45">
        <f t="shared" ca="1" si="106"/>
        <v>-1.1208294593140211E-6</v>
      </c>
    </row>
    <row r="474" spans="1:16" x14ac:dyDescent="0.2">
      <c r="A474" s="106">
        <v>51528</v>
      </c>
      <c r="B474" s="106">
        <v>6.091899373132037E-2</v>
      </c>
      <c r="D474" s="92">
        <f t="shared" si="94"/>
        <v>5.1528</v>
      </c>
      <c r="E474" s="92">
        <f t="shared" si="95"/>
        <v>6.091899373132037E-2</v>
      </c>
      <c r="F474" s="36">
        <f t="shared" si="96"/>
        <v>26.551347840000002</v>
      </c>
      <c r="G474" s="36">
        <f t="shared" si="97"/>
        <v>136.813785149952</v>
      </c>
      <c r="H474" s="36">
        <f t="shared" si="98"/>
        <v>704.97407212067276</v>
      </c>
      <c r="I474" s="36">
        <f t="shared" si="99"/>
        <v>0.31390339089874758</v>
      </c>
      <c r="J474" s="36">
        <f t="shared" si="100"/>
        <v>1.6174813926230664</v>
      </c>
      <c r="K474" s="36">
        <f t="shared" ca="1" si="101"/>
        <v>6.0906098298303415E-2</v>
      </c>
      <c r="L474" s="36">
        <f t="shared" ca="1" si="102"/>
        <v>1.6629219269476037E-10</v>
      </c>
      <c r="M474" s="36">
        <f t="shared" ca="1" si="103"/>
        <v>4989202366512.0713</v>
      </c>
      <c r="N474" s="36">
        <f t="shared" ca="1" si="104"/>
        <v>4066077407602.0747</v>
      </c>
      <c r="O474" s="36">
        <f t="shared" ca="1" si="105"/>
        <v>152802277862.51468</v>
      </c>
      <c r="P474" s="45">
        <f t="shared" ca="1" si="106"/>
        <v>1.2895433016954505E-5</v>
      </c>
    </row>
    <row r="475" spans="1:16" x14ac:dyDescent="0.2">
      <c r="A475" s="106">
        <v>51531.5</v>
      </c>
      <c r="B475" s="106">
        <v>6.0906636470463127E-2</v>
      </c>
      <c r="D475" s="92">
        <f t="shared" si="94"/>
        <v>5.1531500000000001</v>
      </c>
      <c r="E475" s="92">
        <f t="shared" si="95"/>
        <v>6.0906636470463127E-2</v>
      </c>
      <c r="F475" s="36">
        <f t="shared" si="96"/>
        <v>26.554954922500002</v>
      </c>
      <c r="G475" s="36">
        <f t="shared" si="97"/>
        <v>136.8416659588809</v>
      </c>
      <c r="H475" s="36">
        <f t="shared" si="98"/>
        <v>705.16563093600712</v>
      </c>
      <c r="I475" s="36">
        <f t="shared" si="99"/>
        <v>0.31386103372776708</v>
      </c>
      <c r="J475" s="36">
        <f t="shared" si="100"/>
        <v>1.6173729859542429</v>
      </c>
      <c r="K475" s="36">
        <f t="shared" ca="1" si="101"/>
        <v>6.0915352024081625E-2</v>
      </c>
      <c r="L475" s="36">
        <f t="shared" ca="1" si="102"/>
        <v>7.5960874876908077E-11</v>
      </c>
      <c r="M475" s="36">
        <f t="shared" ca="1" si="103"/>
        <v>4994404123387.3418</v>
      </c>
      <c r="N475" s="36">
        <f t="shared" ca="1" si="104"/>
        <v>4070059720481.2344</v>
      </c>
      <c r="O475" s="36">
        <f t="shared" ca="1" si="105"/>
        <v>152938551032.54614</v>
      </c>
      <c r="P475" s="45">
        <f t="shared" ca="1" si="106"/>
        <v>-8.7155536184976845E-6</v>
      </c>
    </row>
    <row r="476" spans="1:16" x14ac:dyDescent="0.2">
      <c r="A476" s="106">
        <v>51531.5</v>
      </c>
      <c r="B476" s="106">
        <v>6.0916848691704217E-2</v>
      </c>
      <c r="D476" s="92">
        <f t="shared" si="94"/>
        <v>5.1531500000000001</v>
      </c>
      <c r="E476" s="92">
        <f t="shared" si="95"/>
        <v>6.0916848691704217E-2</v>
      </c>
      <c r="F476" s="36">
        <f t="shared" si="96"/>
        <v>26.554954922500002</v>
      </c>
      <c r="G476" s="36">
        <f t="shared" si="97"/>
        <v>136.8416659588809</v>
      </c>
      <c r="H476" s="36">
        <f t="shared" si="98"/>
        <v>705.16563093600712</v>
      </c>
      <c r="I476" s="36">
        <f t="shared" si="99"/>
        <v>0.31391365883565558</v>
      </c>
      <c r="J476" s="36">
        <f t="shared" si="100"/>
        <v>1.6176441710289586</v>
      </c>
      <c r="K476" s="36">
        <f t="shared" ca="1" si="101"/>
        <v>6.0915352024081625E-2</v>
      </c>
      <c r="L476" s="36">
        <f t="shared" ca="1" si="102"/>
        <v>2.2400139725174708E-12</v>
      </c>
      <c r="M476" s="36">
        <f t="shared" ca="1" si="103"/>
        <v>4994404123387.3418</v>
      </c>
      <c r="N476" s="36">
        <f t="shared" ca="1" si="104"/>
        <v>4070059720481.2344</v>
      </c>
      <c r="O476" s="36">
        <f t="shared" ca="1" si="105"/>
        <v>152938551032.54614</v>
      </c>
      <c r="P476" s="45">
        <f t="shared" ca="1" si="106"/>
        <v>1.4966676225927622E-6</v>
      </c>
    </row>
    <row r="477" spans="1:16" x14ac:dyDescent="0.2">
      <c r="A477" s="106">
        <v>51532</v>
      </c>
      <c r="B477" s="106">
        <v>6.0886209328600671E-2</v>
      </c>
      <c r="D477" s="92">
        <f t="shared" si="94"/>
        <v>5.1532</v>
      </c>
      <c r="E477" s="92">
        <f t="shared" si="95"/>
        <v>6.0886209328600671E-2</v>
      </c>
      <c r="F477" s="36">
        <f t="shared" si="96"/>
        <v>26.555470240000002</v>
      </c>
      <c r="G477" s="36">
        <f t="shared" si="97"/>
        <v>136.84564924076801</v>
      </c>
      <c r="H477" s="36">
        <f t="shared" si="98"/>
        <v>705.19299966752578</v>
      </c>
      <c r="I477" s="36">
        <f t="shared" si="99"/>
        <v>0.313758813912145</v>
      </c>
      <c r="J477" s="36">
        <f t="shared" si="100"/>
        <v>1.6168619198520655</v>
      </c>
      <c r="K477" s="36">
        <f t="shared" ca="1" si="101"/>
        <v>6.0916674038448734E-2</v>
      </c>
      <c r="L477" s="36">
        <f t="shared" ca="1" si="102"/>
        <v>9.280985461266761E-10</v>
      </c>
      <c r="M477" s="36">
        <f t="shared" ca="1" si="103"/>
        <v>4995147526847.7676</v>
      </c>
      <c r="N477" s="36">
        <f t="shared" ca="1" si="104"/>
        <v>4070628835332.7168</v>
      </c>
      <c r="O477" s="36">
        <f t="shared" ca="1" si="105"/>
        <v>152958025356.0585</v>
      </c>
      <c r="P477" s="45">
        <f t="shared" ca="1" si="106"/>
        <v>-3.0464709848063154E-5</v>
      </c>
    </row>
    <row r="478" spans="1:16" x14ac:dyDescent="0.2">
      <c r="A478" s="106">
        <v>51532</v>
      </c>
      <c r="B478" s="106">
        <v>6.0898036732396577E-2</v>
      </c>
      <c r="D478" s="92">
        <f t="shared" si="94"/>
        <v>5.1532</v>
      </c>
      <c r="E478" s="92">
        <f t="shared" si="95"/>
        <v>6.0898036732396577E-2</v>
      </c>
      <c r="F478" s="36">
        <f t="shared" si="96"/>
        <v>26.555470240000002</v>
      </c>
      <c r="G478" s="36">
        <f t="shared" si="97"/>
        <v>136.84564924076801</v>
      </c>
      <c r="H478" s="36">
        <f t="shared" si="98"/>
        <v>705.19299966752578</v>
      </c>
      <c r="I478" s="36">
        <f t="shared" si="99"/>
        <v>0.31381976288938601</v>
      </c>
      <c r="J478" s="36">
        <f t="shared" si="100"/>
        <v>1.617176002121584</v>
      </c>
      <c r="K478" s="36">
        <f t="shared" ca="1" si="101"/>
        <v>6.0916674038448734E-2</v>
      </c>
      <c r="L478" s="36">
        <f t="shared" ca="1" si="102"/>
        <v>3.4734917688179561E-10</v>
      </c>
      <c r="M478" s="36">
        <f t="shared" ca="1" si="103"/>
        <v>4995147526847.7676</v>
      </c>
      <c r="N478" s="36">
        <f t="shared" ca="1" si="104"/>
        <v>4070628835332.7168</v>
      </c>
      <c r="O478" s="36">
        <f t="shared" ca="1" si="105"/>
        <v>152958025356.0585</v>
      </c>
      <c r="P478" s="45">
        <f t="shared" ca="1" si="106"/>
        <v>-1.8637306052157743E-5</v>
      </c>
    </row>
    <row r="479" spans="1:16" x14ac:dyDescent="0.2">
      <c r="A479" s="106">
        <v>51535.5</v>
      </c>
      <c r="B479" s="106">
        <v>6.0963067029661033E-2</v>
      </c>
      <c r="D479" s="92">
        <f t="shared" si="94"/>
        <v>5.1535500000000001</v>
      </c>
      <c r="E479" s="92">
        <f t="shared" si="95"/>
        <v>6.0963067029661033E-2</v>
      </c>
      <c r="F479" s="36">
        <f t="shared" si="96"/>
        <v>26.5590776025</v>
      </c>
      <c r="G479" s="36">
        <f t="shared" si="97"/>
        <v>136.87353437836387</v>
      </c>
      <c r="H479" s="36">
        <f t="shared" si="98"/>
        <v>705.38460309561719</v>
      </c>
      <c r="I479" s="36">
        <f t="shared" si="99"/>
        <v>0.31417621409070962</v>
      </c>
      <c r="J479" s="36">
        <f t="shared" si="100"/>
        <v>1.6191228281271766</v>
      </c>
      <c r="K479" s="36">
        <f t="shared" ca="1" si="101"/>
        <v>6.0925928513810096E-2</v>
      </c>
      <c r="L479" s="36">
        <f t="shared" ca="1" si="102"/>
        <v>1.3792693596103297E-9</v>
      </c>
      <c r="M479" s="36">
        <f t="shared" ca="1" si="103"/>
        <v>5000353418997.3525</v>
      </c>
      <c r="N479" s="36">
        <f t="shared" ca="1" si="104"/>
        <v>4074614130769.7524</v>
      </c>
      <c r="O479" s="36">
        <f t="shared" ca="1" si="105"/>
        <v>153094392727.0238</v>
      </c>
      <c r="P479" s="45">
        <f t="shared" ca="1" si="106"/>
        <v>3.7138515850937415E-5</v>
      </c>
    </row>
    <row r="480" spans="1:16" x14ac:dyDescent="0.2">
      <c r="A480" s="106">
        <v>51536</v>
      </c>
      <c r="B480" s="106">
        <v>6.0840389036457054E-2</v>
      </c>
      <c r="D480" s="92">
        <f t="shared" si="94"/>
        <v>5.1536</v>
      </c>
      <c r="E480" s="92">
        <f t="shared" si="95"/>
        <v>6.0840389036457054E-2</v>
      </c>
      <c r="F480" s="36">
        <f t="shared" si="96"/>
        <v>26.55959296</v>
      </c>
      <c r="G480" s="36">
        <f t="shared" si="97"/>
        <v>136.877518278656</v>
      </c>
      <c r="H480" s="36">
        <f t="shared" si="98"/>
        <v>705.41197820088155</v>
      </c>
      <c r="I480" s="36">
        <f t="shared" si="99"/>
        <v>0.31354702893828507</v>
      </c>
      <c r="J480" s="36">
        <f t="shared" si="100"/>
        <v>1.6158959683363459</v>
      </c>
      <c r="K480" s="36">
        <f t="shared" ca="1" si="101"/>
        <v>6.092725063526052E-2</v>
      </c>
      <c r="L480" s="36">
        <f t="shared" ca="1" si="102"/>
        <v>7.5449373466942386E-9</v>
      </c>
      <c r="M480" s="36">
        <f t="shared" ca="1" si="103"/>
        <v>5001097413343.5801</v>
      </c>
      <c r="N480" s="36">
        <f t="shared" ca="1" si="104"/>
        <v>4075183671791.3496</v>
      </c>
      <c r="O480" s="36">
        <f t="shared" ca="1" si="105"/>
        <v>153113880510.5159</v>
      </c>
      <c r="P480" s="45">
        <f t="shared" ca="1" si="106"/>
        <v>-8.6861598803465723E-5</v>
      </c>
    </row>
    <row r="481" spans="1:16" x14ac:dyDescent="0.2">
      <c r="A481" s="106">
        <v>51536</v>
      </c>
      <c r="B481" s="106">
        <v>6.0861212710733525E-2</v>
      </c>
      <c r="D481" s="92">
        <f t="shared" si="94"/>
        <v>5.1536</v>
      </c>
      <c r="E481" s="92">
        <f t="shared" si="95"/>
        <v>6.0861212710733525E-2</v>
      </c>
      <c r="F481" s="36">
        <f t="shared" si="96"/>
        <v>26.55959296</v>
      </c>
      <c r="G481" s="36">
        <f t="shared" si="97"/>
        <v>136.877518278656</v>
      </c>
      <c r="H481" s="36">
        <f t="shared" si="98"/>
        <v>705.41197820088155</v>
      </c>
      <c r="I481" s="36">
        <f t="shared" si="99"/>
        <v>0.3136543458260363</v>
      </c>
      <c r="J481" s="36">
        <f t="shared" si="100"/>
        <v>1.6164490366490607</v>
      </c>
      <c r="K481" s="36">
        <f t="shared" ca="1" si="101"/>
        <v>6.092725063526052E-2</v>
      </c>
      <c r="L481" s="36">
        <f t="shared" ca="1" si="102"/>
        <v>4.3610074758330325E-9</v>
      </c>
      <c r="M481" s="36">
        <f t="shared" ca="1" si="103"/>
        <v>5001097413343.5801</v>
      </c>
      <c r="N481" s="36">
        <f t="shared" ca="1" si="104"/>
        <v>4075183671791.3496</v>
      </c>
      <c r="O481" s="36">
        <f t="shared" ca="1" si="105"/>
        <v>153113880510.5159</v>
      </c>
      <c r="P481" s="45">
        <f t="shared" ca="1" si="106"/>
        <v>-6.6037924526994585E-5</v>
      </c>
    </row>
    <row r="482" spans="1:16" x14ac:dyDescent="0.2">
      <c r="A482" s="106">
        <v>51536.5</v>
      </c>
      <c r="B482" s="106">
        <v>6.0916433707461692E-2</v>
      </c>
      <c r="D482" s="92">
        <f t="shared" si="94"/>
        <v>5.1536499999999998</v>
      </c>
      <c r="E482" s="92">
        <f t="shared" si="95"/>
        <v>6.0916433707461692E-2</v>
      </c>
      <c r="F482" s="36">
        <f t="shared" si="96"/>
        <v>26.5601083225</v>
      </c>
      <c r="G482" s="36">
        <f t="shared" si="97"/>
        <v>136.88150225625211</v>
      </c>
      <c r="H482" s="36">
        <f t="shared" si="98"/>
        <v>705.43935410293375</v>
      </c>
      <c r="I482" s="36">
        <f t="shared" si="99"/>
        <v>0.31394197857645995</v>
      </c>
      <c r="J482" s="36">
        <f t="shared" si="100"/>
        <v>1.6179470778905727</v>
      </c>
      <c r="K482" s="36">
        <f t="shared" ca="1" si="101"/>
        <v>6.0928572770096348E-2</v>
      </c>
      <c r="L482" s="36">
        <f t="shared" ca="1" si="102"/>
        <v>1.4735684164809407E-10</v>
      </c>
      <c r="M482" s="36">
        <f t="shared" ca="1" si="103"/>
        <v>5001841481569.1396</v>
      </c>
      <c r="N482" s="36">
        <f t="shared" ca="1" si="104"/>
        <v>4075753266096.938</v>
      </c>
      <c r="O482" s="36">
        <f t="shared" ca="1" si="105"/>
        <v>153133369976.88577</v>
      </c>
      <c r="P482" s="45">
        <f t="shared" ca="1" si="106"/>
        <v>-1.2139062634655695E-5</v>
      </c>
    </row>
    <row r="483" spans="1:16" x14ac:dyDescent="0.2">
      <c r="A483" s="106">
        <v>51536.5</v>
      </c>
      <c r="B483" s="106">
        <v>6.0934058667044155E-2</v>
      </c>
      <c r="D483" s="92">
        <f t="shared" si="94"/>
        <v>5.1536499999999998</v>
      </c>
      <c r="E483" s="92">
        <f t="shared" si="95"/>
        <v>6.0934058667044155E-2</v>
      </c>
      <c r="F483" s="36">
        <f t="shared" si="96"/>
        <v>26.5601083225</v>
      </c>
      <c r="G483" s="36">
        <f t="shared" si="97"/>
        <v>136.88150225625211</v>
      </c>
      <c r="H483" s="36">
        <f t="shared" si="98"/>
        <v>705.43935410293375</v>
      </c>
      <c r="I483" s="36">
        <f t="shared" si="99"/>
        <v>0.31403281144941209</v>
      </c>
      <c r="J483" s="36">
        <f t="shared" si="100"/>
        <v>1.6184151987262625</v>
      </c>
      <c r="K483" s="36">
        <f t="shared" ca="1" si="101"/>
        <v>6.0928572770096348E-2</v>
      </c>
      <c r="L483" s="36">
        <f t="shared" ca="1" si="102"/>
        <v>3.0095065321960478E-11</v>
      </c>
      <c r="M483" s="36">
        <f t="shared" ca="1" si="103"/>
        <v>5001841481569.1396</v>
      </c>
      <c r="N483" s="36">
        <f t="shared" ca="1" si="104"/>
        <v>4075753266096.938</v>
      </c>
      <c r="O483" s="36">
        <f t="shared" ca="1" si="105"/>
        <v>153133369976.88577</v>
      </c>
      <c r="P483" s="45">
        <f t="shared" ca="1" si="106"/>
        <v>5.4858969478072117E-6</v>
      </c>
    </row>
    <row r="484" spans="1:16" x14ac:dyDescent="0.2">
      <c r="A484" s="106">
        <v>51540</v>
      </c>
      <c r="B484" s="106">
        <v>6.0943318108911626E-2</v>
      </c>
      <c r="D484" s="92">
        <f t="shared" si="94"/>
        <v>5.1539999999999999</v>
      </c>
      <c r="E484" s="92">
        <f t="shared" si="95"/>
        <v>6.0943318108911626E-2</v>
      </c>
      <c r="F484" s="36">
        <f t="shared" si="96"/>
        <v>26.563715999999999</v>
      </c>
      <c r="G484" s="36">
        <f t="shared" si="97"/>
        <v>136.90939226399999</v>
      </c>
      <c r="H484" s="36">
        <f t="shared" si="98"/>
        <v>705.63100772865596</v>
      </c>
      <c r="I484" s="36">
        <f t="shared" si="99"/>
        <v>0.31410186153333053</v>
      </c>
      <c r="J484" s="36">
        <f t="shared" si="100"/>
        <v>1.6188809943427855</v>
      </c>
      <c r="K484" s="36">
        <f t="shared" ca="1" si="101"/>
        <v>6.093782808873878E-2</v>
      </c>
      <c r="L484" s="36">
        <f t="shared" ca="1" si="102"/>
        <v>3.0140321498260284E-11</v>
      </c>
      <c r="M484" s="36">
        <f t="shared" ca="1" si="103"/>
        <v>5007052028116.8701</v>
      </c>
      <c r="N484" s="36">
        <f t="shared" ca="1" si="104"/>
        <v>4079741918424.9297</v>
      </c>
      <c r="O484" s="36">
        <f t="shared" ca="1" si="105"/>
        <v>153269843369.14886</v>
      </c>
      <c r="P484" s="45">
        <f t="shared" ca="1" si="106"/>
        <v>5.4900201728463882E-6</v>
      </c>
    </row>
    <row r="485" spans="1:16" x14ac:dyDescent="0.2">
      <c r="A485" s="106">
        <v>51540.5</v>
      </c>
      <c r="B485" s="106">
        <v>6.086516360664973E-2</v>
      </c>
      <c r="D485" s="92">
        <f t="shared" si="94"/>
        <v>5.1540499999999998</v>
      </c>
      <c r="E485" s="92">
        <f t="shared" si="95"/>
        <v>6.086516360664973E-2</v>
      </c>
      <c r="F485" s="36">
        <f t="shared" si="96"/>
        <v>26.564231402499999</v>
      </c>
      <c r="G485" s="36">
        <f t="shared" si="97"/>
        <v>136.91337686005511</v>
      </c>
      <c r="H485" s="36">
        <f t="shared" si="98"/>
        <v>705.65839000556707</v>
      </c>
      <c r="I485" s="36">
        <f t="shared" si="99"/>
        <v>0.31370209648685304</v>
      </c>
      <c r="J485" s="36">
        <f t="shared" si="100"/>
        <v>1.6168362903980649</v>
      </c>
      <c r="K485" s="36">
        <f t="shared" ca="1" si="101"/>
        <v>6.0939150330657908E-2</v>
      </c>
      <c r="L485" s="36">
        <f t="shared" ca="1" si="102"/>
        <v>5.4740353294622887E-9</v>
      </c>
      <c r="M485" s="36">
        <f t="shared" ca="1" si="103"/>
        <v>5007796687525.9971</v>
      </c>
      <c r="N485" s="36">
        <f t="shared" ca="1" si="104"/>
        <v>4080311939104.1411</v>
      </c>
      <c r="O485" s="36">
        <f t="shared" ca="1" si="105"/>
        <v>153289346301.58304</v>
      </c>
      <c r="P485" s="45">
        <f t="shared" ca="1" si="106"/>
        <v>-7.3986724008177907E-5</v>
      </c>
    </row>
    <row r="486" spans="1:16" x14ac:dyDescent="0.2">
      <c r="A486" s="106">
        <v>51540.5</v>
      </c>
      <c r="B486" s="106">
        <v>6.0880173397890758E-2</v>
      </c>
      <c r="D486" s="92">
        <f t="shared" si="94"/>
        <v>5.1540499999999998</v>
      </c>
      <c r="E486" s="92">
        <f t="shared" si="95"/>
        <v>6.0880173397890758E-2</v>
      </c>
      <c r="F486" s="36">
        <f t="shared" si="96"/>
        <v>26.564231402499999</v>
      </c>
      <c r="G486" s="36">
        <f t="shared" si="97"/>
        <v>136.91337686005511</v>
      </c>
      <c r="H486" s="36">
        <f t="shared" si="98"/>
        <v>705.65839000556707</v>
      </c>
      <c r="I486" s="36">
        <f t="shared" si="99"/>
        <v>0.31377945770139887</v>
      </c>
      <c r="J486" s="36">
        <f t="shared" si="100"/>
        <v>1.6172350139658949</v>
      </c>
      <c r="K486" s="36">
        <f t="shared" ca="1" si="101"/>
        <v>6.0939150330657908E-2</v>
      </c>
      <c r="L486" s="36">
        <f t="shared" ca="1" si="102"/>
        <v>3.4782785986209895E-9</v>
      </c>
      <c r="M486" s="36">
        <f t="shared" ca="1" si="103"/>
        <v>5007796687525.9971</v>
      </c>
      <c r="N486" s="36">
        <f t="shared" ca="1" si="104"/>
        <v>4080311939104.1411</v>
      </c>
      <c r="O486" s="36">
        <f t="shared" ca="1" si="105"/>
        <v>153289346301.58304</v>
      </c>
      <c r="P486" s="45">
        <f t="shared" ca="1" si="106"/>
        <v>-5.8976932767150492E-5</v>
      </c>
    </row>
    <row r="487" spans="1:16" x14ac:dyDescent="0.2">
      <c r="A487" s="106">
        <v>51541</v>
      </c>
      <c r="B487" s="106">
        <v>6.0931436564715113E-2</v>
      </c>
      <c r="D487" s="92">
        <f t="shared" si="94"/>
        <v>5.1540999999999997</v>
      </c>
      <c r="E487" s="92">
        <f t="shared" si="95"/>
        <v>6.0931436564715113E-2</v>
      </c>
      <c r="F487" s="36">
        <f t="shared" si="96"/>
        <v>26.564746809999995</v>
      </c>
      <c r="G487" s="36">
        <f t="shared" si="97"/>
        <v>136.91736153342097</v>
      </c>
      <c r="H487" s="36">
        <f t="shared" si="98"/>
        <v>705.68577307940495</v>
      </c>
      <c r="I487" s="36">
        <f t="shared" si="99"/>
        <v>0.31404671719819816</v>
      </c>
      <c r="J487" s="36">
        <f t="shared" si="100"/>
        <v>1.618628185111233</v>
      </c>
      <c r="K487" s="36">
        <f t="shared" ca="1" si="101"/>
        <v>6.0940472585962455E-2</v>
      </c>
      <c r="L487" s="36">
        <f t="shared" ca="1" si="102"/>
        <v>8.1649679982400757E-11</v>
      </c>
      <c r="M487" s="36">
        <f t="shared" ca="1" si="103"/>
        <v>5008541420851.6982</v>
      </c>
      <c r="N487" s="36">
        <f t="shared" ca="1" si="104"/>
        <v>4080882013092.7529</v>
      </c>
      <c r="O487" s="36">
        <f t="shared" ca="1" si="105"/>
        <v>153308850917.65527</v>
      </c>
      <c r="P487" s="45">
        <f t="shared" ca="1" si="106"/>
        <v>-9.0360212473411528E-6</v>
      </c>
    </row>
    <row r="488" spans="1:16" x14ac:dyDescent="0.2">
      <c r="A488" s="106">
        <v>51544</v>
      </c>
      <c r="B488" s="106">
        <v>6.1040905100526288E-2</v>
      </c>
      <c r="D488" s="92">
        <f t="shared" si="94"/>
        <v>5.1543999999999999</v>
      </c>
      <c r="E488" s="92">
        <f t="shared" si="95"/>
        <v>6.1040905100526288E-2</v>
      </c>
      <c r="F488" s="36">
        <f t="shared" si="96"/>
        <v>26.567839359999997</v>
      </c>
      <c r="G488" s="36">
        <f t="shared" si="97"/>
        <v>136.94127119718399</v>
      </c>
      <c r="H488" s="36">
        <f t="shared" si="98"/>
        <v>705.85008825876503</v>
      </c>
      <c r="I488" s="36">
        <f t="shared" si="99"/>
        <v>0.31462924125015268</v>
      </c>
      <c r="J488" s="36">
        <f t="shared" si="100"/>
        <v>1.621724961099787</v>
      </c>
      <c r="K488" s="36">
        <f t="shared" ca="1" si="101"/>
        <v>6.0948406398883478E-2</v>
      </c>
      <c r="L488" s="36">
        <f t="shared" ca="1" si="102"/>
        <v>8.5560098056055272E-9</v>
      </c>
      <c r="M488" s="36">
        <f t="shared" ca="1" si="103"/>
        <v>5013011373285.3867</v>
      </c>
      <c r="N488" s="36">
        <f t="shared" ca="1" si="104"/>
        <v>4084303576680.6592</v>
      </c>
      <c r="O488" s="36">
        <f t="shared" ca="1" si="105"/>
        <v>153425913975.22723</v>
      </c>
      <c r="P488" s="45">
        <f t="shared" ca="1" si="106"/>
        <v>9.2498701642809711E-5</v>
      </c>
    </row>
    <row r="489" spans="1:16" x14ac:dyDescent="0.2">
      <c r="A489" s="106">
        <v>51544.5</v>
      </c>
      <c r="B489" s="106">
        <v>6.0838189361675177E-2</v>
      </c>
      <c r="D489" s="92">
        <f t="shared" si="94"/>
        <v>5.1544499999999998</v>
      </c>
      <c r="E489" s="92">
        <f t="shared" si="95"/>
        <v>6.0838189361675177E-2</v>
      </c>
      <c r="F489" s="36">
        <f t="shared" si="96"/>
        <v>26.568354802499996</v>
      </c>
      <c r="G489" s="36">
        <f t="shared" si="97"/>
        <v>136.9452564117461</v>
      </c>
      <c r="H489" s="36">
        <f t="shared" si="98"/>
        <v>705.87747691152458</v>
      </c>
      <c r="I489" s="36">
        <f t="shared" si="99"/>
        <v>0.3135874051552866</v>
      </c>
      <c r="J489" s="36">
        <f t="shared" si="100"/>
        <v>1.616370600502667</v>
      </c>
      <c r="K489" s="36">
        <f t="shared" ca="1" si="101"/>
        <v>6.0949728747885942E-2</v>
      </c>
      <c r="L489" s="36">
        <f t="shared" ca="1" si="102"/>
        <v>1.2441034676274313E-8</v>
      </c>
      <c r="M489" s="36">
        <f t="shared" ca="1" si="103"/>
        <v>5013756624142.8672</v>
      </c>
      <c r="N489" s="36">
        <f t="shared" ca="1" si="104"/>
        <v>4084874023914.3979</v>
      </c>
      <c r="O489" s="36">
        <f t="shared" ca="1" si="105"/>
        <v>153445430379.13425</v>
      </c>
      <c r="P489" s="45">
        <f t="shared" ca="1" si="106"/>
        <v>-1.1153938621076553E-4</v>
      </c>
    </row>
    <row r="490" spans="1:16" x14ac:dyDescent="0.2">
      <c r="A490" s="106">
        <v>51544.5</v>
      </c>
      <c r="B490" s="106">
        <v>6.0895055095897987E-2</v>
      </c>
      <c r="D490" s="92">
        <f t="shared" si="94"/>
        <v>5.1544499999999998</v>
      </c>
      <c r="E490" s="92">
        <f t="shared" si="95"/>
        <v>6.0895055095897987E-2</v>
      </c>
      <c r="F490" s="36">
        <f t="shared" si="96"/>
        <v>26.568354802499996</v>
      </c>
      <c r="G490" s="36">
        <f t="shared" si="97"/>
        <v>136.9452564117461</v>
      </c>
      <c r="H490" s="36">
        <f t="shared" si="98"/>
        <v>705.87747691152458</v>
      </c>
      <c r="I490" s="36">
        <f t="shared" si="99"/>
        <v>0.31388051673905137</v>
      </c>
      <c r="J490" s="36">
        <f t="shared" si="100"/>
        <v>1.6178814295056032</v>
      </c>
      <c r="K490" s="36">
        <f t="shared" ca="1" si="101"/>
        <v>6.0949728747885942E-2</v>
      </c>
      <c r="L490" s="36">
        <f t="shared" ca="1" si="102"/>
        <v>2.9892082216999957E-9</v>
      </c>
      <c r="M490" s="36">
        <f t="shared" ca="1" si="103"/>
        <v>5013756624142.8672</v>
      </c>
      <c r="N490" s="36">
        <f t="shared" ca="1" si="104"/>
        <v>4084874023914.3979</v>
      </c>
      <c r="O490" s="36">
        <f t="shared" ca="1" si="105"/>
        <v>153445430379.13425</v>
      </c>
      <c r="P490" s="45">
        <f t="shared" ca="1" si="106"/>
        <v>-5.4673651987954819E-5</v>
      </c>
    </row>
    <row r="491" spans="1:16" x14ac:dyDescent="0.2">
      <c r="A491" s="106">
        <v>51545</v>
      </c>
      <c r="B491" s="106">
        <v>6.0884806560352445E-2</v>
      </c>
      <c r="D491" s="92">
        <f t="shared" si="94"/>
        <v>5.1544999999999996</v>
      </c>
      <c r="E491" s="92">
        <f t="shared" si="95"/>
        <v>6.0884806560352445E-2</v>
      </c>
      <c r="F491" s="36">
        <f t="shared" si="96"/>
        <v>26.568870249999996</v>
      </c>
      <c r="G491" s="36">
        <f t="shared" si="97"/>
        <v>136.94924170362498</v>
      </c>
      <c r="H491" s="36">
        <f t="shared" si="98"/>
        <v>705.90486636133483</v>
      </c>
      <c r="I491" s="36">
        <f t="shared" si="99"/>
        <v>0.31383073541533668</v>
      </c>
      <c r="J491" s="36">
        <f t="shared" si="100"/>
        <v>1.6176405256983528</v>
      </c>
      <c r="K491" s="36">
        <f t="shared" ca="1" si="101"/>
        <v>6.0951051110273803E-2</v>
      </c>
      <c r="L491" s="36">
        <f t="shared" ca="1" si="102"/>
        <v>4.3883403942833551E-9</v>
      </c>
      <c r="M491" s="36">
        <f t="shared" ca="1" si="103"/>
        <v>5014501948950.0039</v>
      </c>
      <c r="N491" s="36">
        <f t="shared" ca="1" si="104"/>
        <v>4085444524480.1846</v>
      </c>
      <c r="O491" s="36">
        <f t="shared" ca="1" si="105"/>
        <v>153464948467.35623</v>
      </c>
      <c r="P491" s="45">
        <f t="shared" ca="1" si="106"/>
        <v>-6.6244549921358475E-5</v>
      </c>
    </row>
    <row r="492" spans="1:16" x14ac:dyDescent="0.2">
      <c r="A492" s="106">
        <v>51545</v>
      </c>
      <c r="B492" s="106">
        <v>6.0913402958249208E-2</v>
      </c>
      <c r="D492" s="92">
        <f t="shared" si="94"/>
        <v>5.1544999999999996</v>
      </c>
      <c r="E492" s="92">
        <f t="shared" si="95"/>
        <v>6.0913402958249208E-2</v>
      </c>
      <c r="F492" s="36">
        <f t="shared" si="96"/>
        <v>26.568870249999996</v>
      </c>
      <c r="G492" s="36">
        <f t="shared" si="97"/>
        <v>136.94924170362498</v>
      </c>
      <c r="H492" s="36">
        <f t="shared" si="98"/>
        <v>705.90486636133483</v>
      </c>
      <c r="I492" s="36">
        <f t="shared" si="99"/>
        <v>0.31397813554829551</v>
      </c>
      <c r="J492" s="36">
        <f t="shared" si="100"/>
        <v>1.618400299683689</v>
      </c>
      <c r="K492" s="36">
        <f t="shared" ca="1" si="101"/>
        <v>6.0951051110273803E-2</v>
      </c>
      <c r="L492" s="36">
        <f t="shared" ca="1" si="102"/>
        <v>1.4173833508670571E-9</v>
      </c>
      <c r="M492" s="36">
        <f t="shared" ca="1" si="103"/>
        <v>5014501948950.0039</v>
      </c>
      <c r="N492" s="36">
        <f t="shared" ca="1" si="104"/>
        <v>4085444524480.1846</v>
      </c>
      <c r="O492" s="36">
        <f t="shared" ca="1" si="105"/>
        <v>153464948467.35623</v>
      </c>
      <c r="P492" s="45">
        <f t="shared" ca="1" si="106"/>
        <v>-3.7648152024595538E-5</v>
      </c>
    </row>
    <row r="493" spans="1:16" x14ac:dyDescent="0.2">
      <c r="A493" s="106">
        <v>51549</v>
      </c>
      <c r="B493" s="106">
        <v>6.099730463756714E-2</v>
      </c>
      <c r="D493" s="92">
        <f t="shared" si="94"/>
        <v>5.1548999999999996</v>
      </c>
      <c r="E493" s="92">
        <f t="shared" si="95"/>
        <v>6.099730463756714E-2</v>
      </c>
      <c r="F493" s="36">
        <f t="shared" si="96"/>
        <v>26.572994009999995</v>
      </c>
      <c r="G493" s="36">
        <f t="shared" si="97"/>
        <v>136.98112682214895</v>
      </c>
      <c r="H493" s="36">
        <f t="shared" si="98"/>
        <v>706.12401065549557</v>
      </c>
      <c r="I493" s="36">
        <f t="shared" si="99"/>
        <v>0.31443500567619481</v>
      </c>
      <c r="J493" s="36">
        <f t="shared" si="100"/>
        <v>1.6208810107602165</v>
      </c>
      <c r="K493" s="36">
        <f t="shared" ca="1" si="101"/>
        <v>6.0961630491251612E-2</v>
      </c>
      <c r="L493" s="36">
        <f t="shared" ca="1" si="102"/>
        <v>1.2726447153417402E-9</v>
      </c>
      <c r="M493" s="36">
        <f t="shared" ca="1" si="103"/>
        <v>5020467210091.3906</v>
      </c>
      <c r="N493" s="36">
        <f t="shared" ca="1" si="104"/>
        <v>4090010449299.1372</v>
      </c>
      <c r="O493" s="36">
        <f t="shared" ca="1" si="105"/>
        <v>153621153818.59982</v>
      </c>
      <c r="P493" s="45">
        <f t="shared" ca="1" si="106"/>
        <v>3.5674146315528565E-5</v>
      </c>
    </row>
    <row r="494" spans="1:16" x14ac:dyDescent="0.2">
      <c r="A494" s="106">
        <v>51549.5</v>
      </c>
      <c r="B494" s="106">
        <v>6.0917598602827638E-2</v>
      </c>
      <c r="D494" s="92">
        <f t="shared" si="94"/>
        <v>5.1549500000000004</v>
      </c>
      <c r="E494" s="92">
        <f t="shared" si="95"/>
        <v>6.0917598602827638E-2</v>
      </c>
      <c r="F494" s="36">
        <f t="shared" si="96"/>
        <v>26.573509502500002</v>
      </c>
      <c r="G494" s="36">
        <f t="shared" si="97"/>
        <v>136.98511280991241</v>
      </c>
      <c r="H494" s="36">
        <f t="shared" si="98"/>
        <v>706.15140727945789</v>
      </c>
      <c r="I494" s="36">
        <f t="shared" si="99"/>
        <v>0.31402717491764637</v>
      </c>
      <c r="J494" s="36">
        <f t="shared" si="100"/>
        <v>1.6187943853417213</v>
      </c>
      <c r="K494" s="36">
        <f t="shared" ca="1" si="101"/>
        <v>6.0962952974108212E-2</v>
      </c>
      <c r="L494" s="36">
        <f t="shared" ca="1" si="102"/>
        <v>2.0570189942560815E-9</v>
      </c>
      <c r="M494" s="36">
        <f t="shared" ca="1" si="103"/>
        <v>5021213200631.6729</v>
      </c>
      <c r="N494" s="36">
        <f t="shared" ca="1" si="104"/>
        <v>4090581429980.5239</v>
      </c>
      <c r="O494" s="36">
        <f t="shared" ca="1" si="105"/>
        <v>153640687069.45746</v>
      </c>
      <c r="P494" s="45">
        <f t="shared" ca="1" si="106"/>
        <v>-4.535437128057318E-5</v>
      </c>
    </row>
    <row r="495" spans="1:16" x14ac:dyDescent="0.2">
      <c r="A495" s="106">
        <v>51595.5</v>
      </c>
      <c r="B495" s="106">
        <v>6.1036070270347409E-2</v>
      </c>
      <c r="D495" s="92">
        <f t="shared" si="94"/>
        <v>5.1595500000000003</v>
      </c>
      <c r="E495" s="92">
        <f t="shared" si="95"/>
        <v>6.1036070270347409E-2</v>
      </c>
      <c r="F495" s="36">
        <f t="shared" si="96"/>
        <v>26.620956202500004</v>
      </c>
      <c r="G495" s="36">
        <f t="shared" si="97"/>
        <v>137.3521545746089</v>
      </c>
      <c r="H495" s="36">
        <f t="shared" si="98"/>
        <v>708.67530913542339</v>
      </c>
      <c r="I495" s="36">
        <f t="shared" si="99"/>
        <v>0.31491865636337102</v>
      </c>
      <c r="J495" s="36">
        <f t="shared" si="100"/>
        <v>1.624838553439631</v>
      </c>
      <c r="K495" s="36">
        <f t="shared" ca="1" si="101"/>
        <v>6.1084678659713343E-2</v>
      </c>
      <c r="L495" s="36">
        <f t="shared" ca="1" si="102"/>
        <v>2.362775516750238E-9</v>
      </c>
      <c r="M495" s="36">
        <f t="shared" ca="1" si="103"/>
        <v>5090161401378.0898</v>
      </c>
      <c r="N495" s="36">
        <f t="shared" ca="1" si="104"/>
        <v>4143340295297.4219</v>
      </c>
      <c r="O495" s="36">
        <f t="shared" ca="1" si="105"/>
        <v>155444966240.93246</v>
      </c>
      <c r="P495" s="45">
        <f t="shared" ca="1" si="106"/>
        <v>-4.8608389365933924E-5</v>
      </c>
    </row>
    <row r="496" spans="1:16" x14ac:dyDescent="0.2">
      <c r="A496" s="106">
        <v>51596</v>
      </c>
      <c r="B496" s="106">
        <v>6.1253622901858762E-2</v>
      </c>
      <c r="D496" s="92">
        <f t="shared" si="94"/>
        <v>5.1596000000000002</v>
      </c>
      <c r="E496" s="92">
        <f t="shared" si="95"/>
        <v>6.1253622901858762E-2</v>
      </c>
      <c r="F496" s="36">
        <f t="shared" si="96"/>
        <v>26.621472160000003</v>
      </c>
      <c r="G496" s="36">
        <f t="shared" si="97"/>
        <v>137.35614775673602</v>
      </c>
      <c r="H496" s="36">
        <f t="shared" si="98"/>
        <v>708.70277996565528</v>
      </c>
      <c r="I496" s="36">
        <f t="shared" si="99"/>
        <v>0.31604419272443046</v>
      </c>
      <c r="J496" s="36">
        <f t="shared" si="100"/>
        <v>1.6306616167809715</v>
      </c>
      <c r="K496" s="36">
        <f t="shared" ca="1" si="101"/>
        <v>6.10860023874134E-2</v>
      </c>
      <c r="L496" s="36">
        <f t="shared" ca="1" si="102"/>
        <v>2.8096636862927669E-8</v>
      </c>
      <c r="M496" s="36">
        <f t="shared" ca="1" si="103"/>
        <v>5090914290804.0039</v>
      </c>
      <c r="N496" s="36">
        <f t="shared" ca="1" si="104"/>
        <v>4143916250595.7905</v>
      </c>
      <c r="O496" s="36">
        <f t="shared" ca="1" si="105"/>
        <v>155464656573.65002</v>
      </c>
      <c r="P496" s="45">
        <f t="shared" ca="1" si="106"/>
        <v>1.6762051444536158E-4</v>
      </c>
    </row>
    <row r="497" spans="1:16" x14ac:dyDescent="0.2">
      <c r="A497" s="106">
        <v>51761</v>
      </c>
      <c r="B497" s="106">
        <v>6.2112519997754134E-2</v>
      </c>
      <c r="D497" s="92">
        <f t="shared" si="94"/>
        <v>5.1760999999999999</v>
      </c>
      <c r="E497" s="92">
        <f t="shared" si="95"/>
        <v>6.2112519997754134E-2</v>
      </c>
      <c r="F497" s="36">
        <f t="shared" si="96"/>
        <v>26.792011209999998</v>
      </c>
      <c r="G497" s="36">
        <f t="shared" si="97"/>
        <v>138.67812922408098</v>
      </c>
      <c r="H497" s="36">
        <f t="shared" si="98"/>
        <v>717.81186467676559</v>
      </c>
      <c r="I497" s="36">
        <f t="shared" si="99"/>
        <v>0.32150061476037517</v>
      </c>
      <c r="J497" s="36">
        <f t="shared" si="100"/>
        <v>1.6641193320611778</v>
      </c>
      <c r="K497" s="36">
        <f t="shared" ca="1" si="101"/>
        <v>6.1523563572789715E-2</v>
      </c>
      <c r="L497" s="36">
        <f t="shared" ca="1" si="102"/>
        <v>3.4686967050686981E-7</v>
      </c>
      <c r="M497" s="36">
        <f t="shared" ca="1" si="103"/>
        <v>5343454764089.1445</v>
      </c>
      <c r="N497" s="36">
        <f t="shared" ca="1" si="104"/>
        <v>4336927162179.71</v>
      </c>
      <c r="O497" s="36">
        <f t="shared" ca="1" si="105"/>
        <v>162055439762.40903</v>
      </c>
      <c r="P497" s="45">
        <f t="shared" ca="1" si="106"/>
        <v>5.8895642496441941E-4</v>
      </c>
    </row>
    <row r="498" spans="1:16" x14ac:dyDescent="0.2">
      <c r="A498" s="106">
        <v>51761.5</v>
      </c>
      <c r="B498" s="106">
        <v>6.1367180001980159E-2</v>
      </c>
      <c r="D498" s="92">
        <f t="shared" si="94"/>
        <v>5.1761499999999998</v>
      </c>
      <c r="E498" s="92">
        <f t="shared" si="95"/>
        <v>6.1367180001980159E-2</v>
      </c>
      <c r="F498" s="36">
        <f t="shared" si="96"/>
        <v>26.7925288225</v>
      </c>
      <c r="G498" s="36">
        <f t="shared" si="97"/>
        <v>138.68214806458337</v>
      </c>
      <c r="H498" s="36">
        <f t="shared" si="98"/>
        <v>717.83960070449325</v>
      </c>
      <c r="I498" s="36">
        <f t="shared" si="99"/>
        <v>0.31764572876724961</v>
      </c>
      <c r="J498" s="36">
        <f t="shared" si="100"/>
        <v>1.644181938958599</v>
      </c>
      <c r="K498" s="36">
        <f t="shared" ca="1" si="101"/>
        <v>6.1524891731061654E-2</v>
      </c>
      <c r="L498" s="36">
        <f t="shared" ca="1" si="102"/>
        <v>2.4872989489874699E-8</v>
      </c>
      <c r="M498" s="36">
        <f t="shared" ca="1" si="103"/>
        <v>5344232499273.9971</v>
      </c>
      <c r="N498" s="36">
        <f t="shared" ca="1" si="104"/>
        <v>4337521022095.625</v>
      </c>
      <c r="O498" s="36">
        <f t="shared" ca="1" si="105"/>
        <v>162075695127.94916</v>
      </c>
      <c r="P498" s="45">
        <f t="shared" ca="1" si="106"/>
        <v>-1.5771172908149445E-4</v>
      </c>
    </row>
    <row r="499" spans="1:16" x14ac:dyDescent="0.2">
      <c r="A499" s="106">
        <v>51762</v>
      </c>
      <c r="B499" s="106">
        <v>6.2221840002166573E-2</v>
      </c>
      <c r="D499" s="92">
        <f t="shared" si="94"/>
        <v>5.1761999999999997</v>
      </c>
      <c r="E499" s="92">
        <f t="shared" si="95"/>
        <v>6.2221840002166573E-2</v>
      </c>
      <c r="F499" s="36">
        <f t="shared" si="96"/>
        <v>26.793046439999998</v>
      </c>
      <c r="G499" s="36">
        <f t="shared" si="97"/>
        <v>138.68616698272797</v>
      </c>
      <c r="H499" s="36">
        <f t="shared" si="98"/>
        <v>717.86733753599651</v>
      </c>
      <c r="I499" s="36">
        <f t="shared" si="99"/>
        <v>0.32207268821921459</v>
      </c>
      <c r="J499" s="36">
        <f t="shared" si="100"/>
        <v>1.6671126487602985</v>
      </c>
      <c r="K499" s="36">
        <f t="shared" ca="1" si="101"/>
        <v>6.1526219902718997E-2</v>
      </c>
      <c r="L499" s="36">
        <f t="shared" ca="1" si="102"/>
        <v>4.8388732275545566E-7</v>
      </c>
      <c r="M499" s="36">
        <f t="shared" ca="1" si="103"/>
        <v>5345010310213.9414</v>
      </c>
      <c r="N499" s="36">
        <f t="shared" ca="1" si="104"/>
        <v>4338114936576.9795</v>
      </c>
      <c r="O499" s="36">
        <f t="shared" ca="1" si="105"/>
        <v>162095952214.67239</v>
      </c>
      <c r="P499" s="45">
        <f t="shared" ca="1" si="106"/>
        <v>6.9562009944757613E-4</v>
      </c>
    </row>
    <row r="500" spans="1:16" x14ac:dyDescent="0.2">
      <c r="A500" s="106">
        <v>51929</v>
      </c>
      <c r="B500" s="106">
        <v>6.285746036155615E-2</v>
      </c>
      <c r="D500" s="92">
        <f t="shared" si="94"/>
        <v>5.1928999999999998</v>
      </c>
      <c r="E500" s="92">
        <f t="shared" si="95"/>
        <v>6.285746036155615E-2</v>
      </c>
      <c r="F500" s="36">
        <f t="shared" si="96"/>
        <v>26.966210409999999</v>
      </c>
      <c r="G500" s="36">
        <f t="shared" si="97"/>
        <v>140.03283403808899</v>
      </c>
      <c r="H500" s="36">
        <f t="shared" si="98"/>
        <v>727.1765038763923</v>
      </c>
      <c r="I500" s="36">
        <f t="shared" si="99"/>
        <v>0.32641250591152493</v>
      </c>
      <c r="J500" s="36">
        <f t="shared" si="100"/>
        <v>1.6950275019479577</v>
      </c>
      <c r="K500" s="36">
        <f t="shared" ca="1" si="101"/>
        <v>6.1970578083233079E-2</v>
      </c>
      <c r="L500" s="36">
        <f t="shared" ca="1" si="102"/>
        <v>7.8656017560352206E-7</v>
      </c>
      <c r="M500" s="36">
        <f t="shared" ca="1" si="103"/>
        <v>5609063542929.4316</v>
      </c>
      <c r="N500" s="36">
        <f t="shared" ca="1" si="104"/>
        <v>4539552970540.4053</v>
      </c>
      <c r="O500" s="36">
        <f t="shared" ca="1" si="105"/>
        <v>168958646720.25562</v>
      </c>
      <c r="P500" s="45">
        <f t="shared" ca="1" si="106"/>
        <v>8.8688227832307148E-4</v>
      </c>
    </row>
    <row r="501" spans="1:16" x14ac:dyDescent="0.2">
      <c r="A501" s="106">
        <v>51929.5</v>
      </c>
      <c r="B501" s="106">
        <v>6.279045080736978E-2</v>
      </c>
      <c r="D501" s="92">
        <f t="shared" si="94"/>
        <v>5.1929499999999997</v>
      </c>
      <c r="E501" s="92">
        <f t="shared" si="95"/>
        <v>6.279045080736978E-2</v>
      </c>
      <c r="F501" s="36">
        <f t="shared" si="96"/>
        <v>26.966729702499997</v>
      </c>
      <c r="G501" s="36">
        <f t="shared" si="97"/>
        <v>140.03687900859734</v>
      </c>
      <c r="H501" s="36">
        <f t="shared" si="98"/>
        <v>727.20451084769559</v>
      </c>
      <c r="I501" s="36">
        <f t="shared" si="99"/>
        <v>0.32606767152013089</v>
      </c>
      <c r="J501" s="36">
        <f t="shared" si="100"/>
        <v>1.6932531148204637</v>
      </c>
      <c r="K501" s="36">
        <f t="shared" ca="1" si="101"/>
        <v>6.1971910739003946E-2</v>
      </c>
      <c r="L501" s="36">
        <f t="shared" ca="1" si="102"/>
        <v>6.7000784352034315E-7</v>
      </c>
      <c r="M501" s="36">
        <f t="shared" ca="1" si="103"/>
        <v>5609866967857.1074</v>
      </c>
      <c r="N501" s="36">
        <f t="shared" ca="1" si="104"/>
        <v>4540165325629.4463</v>
      </c>
      <c r="O501" s="36">
        <f t="shared" ca="1" si="105"/>
        <v>168979485220.17047</v>
      </c>
      <c r="P501" s="45">
        <f t="shared" ca="1" si="106"/>
        <v>8.1854006836583337E-4</v>
      </c>
    </row>
    <row r="502" spans="1:16" x14ac:dyDescent="0.2">
      <c r="A502" s="106">
        <v>51933</v>
      </c>
      <c r="B502" s="106">
        <v>6.2848848567227833E-2</v>
      </c>
      <c r="D502" s="92">
        <f t="shared" si="94"/>
        <v>5.1932999999999998</v>
      </c>
      <c r="E502" s="92">
        <f t="shared" si="95"/>
        <v>6.2848848567227833E-2</v>
      </c>
      <c r="F502" s="36">
        <f t="shared" si="96"/>
        <v>26.970364889999999</v>
      </c>
      <c r="G502" s="36">
        <f t="shared" si="97"/>
        <v>140.065195983237</v>
      </c>
      <c r="H502" s="36">
        <f t="shared" si="98"/>
        <v>727.40058229974466</v>
      </c>
      <c r="I502" s="36">
        <f t="shared" si="99"/>
        <v>0.32639292526418429</v>
      </c>
      <c r="J502" s="36">
        <f t="shared" si="100"/>
        <v>1.6950563787744881</v>
      </c>
      <c r="K502" s="36">
        <f t="shared" ca="1" si="101"/>
        <v>6.1981239704191726E-2</v>
      </c>
      <c r="L502" s="36">
        <f t="shared" ca="1" si="102"/>
        <v>7.5274513921880583E-7</v>
      </c>
      <c r="M502" s="36">
        <f t="shared" ca="1" si="103"/>
        <v>5615493103240.0283</v>
      </c>
      <c r="N502" s="36">
        <f t="shared" ca="1" si="104"/>
        <v>4544453366225.8818</v>
      </c>
      <c r="O502" s="36">
        <f t="shared" ca="1" si="105"/>
        <v>169125403723.71835</v>
      </c>
      <c r="P502" s="45">
        <f t="shared" ca="1" si="106"/>
        <v>8.6760886303610674E-4</v>
      </c>
    </row>
    <row r="503" spans="1:16" x14ac:dyDescent="0.2">
      <c r="A503" s="106">
        <v>51933.5</v>
      </c>
      <c r="B503" s="106">
        <v>6.249204276537057E-2</v>
      </c>
      <c r="D503" s="92">
        <f t="shared" si="94"/>
        <v>5.1933499999999997</v>
      </c>
      <c r="E503" s="92">
        <f t="shared" si="95"/>
        <v>6.249204276537057E-2</v>
      </c>
      <c r="F503" s="36">
        <f t="shared" si="96"/>
        <v>26.970884222499997</v>
      </c>
      <c r="G503" s="36">
        <f t="shared" si="97"/>
        <v>140.06924157692035</v>
      </c>
      <c r="H503" s="36">
        <f t="shared" si="98"/>
        <v>727.42859574349927</v>
      </c>
      <c r="I503" s="36">
        <f t="shared" si="99"/>
        <v>0.32454305029553721</v>
      </c>
      <c r="J503" s="36">
        <f t="shared" si="100"/>
        <v>1.685465650252328</v>
      </c>
      <c r="K503" s="36">
        <f t="shared" ca="1" si="101"/>
        <v>6.1982572467045909E-2</v>
      </c>
      <c r="L503" s="36">
        <f t="shared" ca="1" si="102"/>
        <v>2.5955998487501963E-7</v>
      </c>
      <c r="M503" s="36">
        <f t="shared" ca="1" si="103"/>
        <v>5616297145615.2178</v>
      </c>
      <c r="N503" s="36">
        <f t="shared" ca="1" si="104"/>
        <v>4545066165627.5107</v>
      </c>
      <c r="O503" s="36">
        <f t="shared" ca="1" si="105"/>
        <v>169146256225.84882</v>
      </c>
      <c r="P503" s="45">
        <f t="shared" ca="1" si="106"/>
        <v>5.0947029832466156E-4</v>
      </c>
    </row>
    <row r="504" spans="1:16" x14ac:dyDescent="0.2">
      <c r="A504" s="106">
        <v>51946</v>
      </c>
      <c r="B504" s="106">
        <v>6.2898484495235607E-2</v>
      </c>
      <c r="D504" s="92">
        <f t="shared" si="94"/>
        <v>5.1946000000000003</v>
      </c>
      <c r="E504" s="92">
        <f t="shared" si="95"/>
        <v>6.2898484495235607E-2</v>
      </c>
      <c r="F504" s="36">
        <f t="shared" si="96"/>
        <v>26.983869160000005</v>
      </c>
      <c r="G504" s="36">
        <f t="shared" si="97"/>
        <v>140.17040673853603</v>
      </c>
      <c r="H504" s="36">
        <f t="shared" si="98"/>
        <v>728.12919484399936</v>
      </c>
      <c r="I504" s="36">
        <f t="shared" si="99"/>
        <v>0.32673246755895091</v>
      </c>
      <c r="J504" s="36">
        <f t="shared" si="100"/>
        <v>1.6972444759817265</v>
      </c>
      <c r="K504" s="36">
        <f t="shared" ca="1" si="101"/>
        <v>6.2015895888660119E-2</v>
      </c>
      <c r="L504" s="36">
        <f t="shared" ca="1" si="102"/>
        <v>7.7896264845686131E-7</v>
      </c>
      <c r="M504" s="36">
        <f t="shared" ca="1" si="103"/>
        <v>5636423305936.1729</v>
      </c>
      <c r="N504" s="36">
        <f t="shared" ca="1" si="104"/>
        <v>4560404212565.5879</v>
      </c>
      <c r="O504" s="36">
        <f t="shared" ca="1" si="105"/>
        <v>169668137968.67319</v>
      </c>
      <c r="P504" s="45">
        <f t="shared" ca="1" si="106"/>
        <v>8.8258860657548788E-4</v>
      </c>
    </row>
    <row r="505" spans="1:16" x14ac:dyDescent="0.2">
      <c r="A505" s="106">
        <v>51946.5</v>
      </c>
      <c r="B505" s="106">
        <v>6.253120036853943E-2</v>
      </c>
      <c r="D505" s="92">
        <f t="shared" si="94"/>
        <v>5.1946500000000002</v>
      </c>
      <c r="E505" s="92">
        <f t="shared" si="95"/>
        <v>6.253120036853943E-2</v>
      </c>
      <c r="F505" s="36">
        <f t="shared" si="96"/>
        <v>26.984388622500003</v>
      </c>
      <c r="G505" s="36">
        <f t="shared" si="97"/>
        <v>140.17445435786965</v>
      </c>
      <c r="H505" s="36">
        <f t="shared" si="98"/>
        <v>728.15722933010761</v>
      </c>
      <c r="I505" s="36">
        <f t="shared" si="99"/>
        <v>0.32482769999443334</v>
      </c>
      <c r="J505" s="36">
        <f t="shared" si="100"/>
        <v>1.6873662117760833</v>
      </c>
      <c r="K505" s="36">
        <f t="shared" ca="1" si="101"/>
        <v>6.201722899953506E-2</v>
      </c>
      <c r="L505" s="36">
        <f t="shared" ca="1" si="102"/>
        <v>2.6416656815622698E-7</v>
      </c>
      <c r="M505" s="36">
        <f t="shared" ca="1" si="103"/>
        <v>5637229356880.2686</v>
      </c>
      <c r="N505" s="36">
        <f t="shared" ca="1" si="104"/>
        <v>4561018457256.002</v>
      </c>
      <c r="O505" s="36">
        <f t="shared" ca="1" si="105"/>
        <v>169689036016.03558</v>
      </c>
      <c r="P505" s="45">
        <f t="shared" ca="1" si="106"/>
        <v>5.1397136900437068E-4</v>
      </c>
    </row>
    <row r="506" spans="1:16" x14ac:dyDescent="0.2">
      <c r="A506" s="106">
        <v>51986</v>
      </c>
      <c r="B506" s="106">
        <v>6.2619520002044737E-2</v>
      </c>
      <c r="D506" s="92">
        <f t="shared" si="94"/>
        <v>5.1985999999999999</v>
      </c>
      <c r="E506" s="92">
        <f t="shared" si="95"/>
        <v>6.2619520002044737E-2</v>
      </c>
      <c r="F506" s="36">
        <f t="shared" si="96"/>
        <v>27.025441959999998</v>
      </c>
      <c r="G506" s="36">
        <f t="shared" si="97"/>
        <v>140.49446257325599</v>
      </c>
      <c r="H506" s="36">
        <f t="shared" si="98"/>
        <v>730.37451313332861</v>
      </c>
      <c r="I506" s="36">
        <f t="shared" si="99"/>
        <v>0.32553383668262975</v>
      </c>
      <c r="J506" s="36">
        <f t="shared" si="100"/>
        <v>1.6923202033783189</v>
      </c>
      <c r="K506" s="36">
        <f t="shared" ca="1" si="101"/>
        <v>6.2122587056562428E-2</v>
      </c>
      <c r="L506" s="36">
        <f t="shared" ca="1" si="102"/>
        <v>2.4694235230572354E-7</v>
      </c>
      <c r="M506" s="36">
        <f t="shared" ca="1" si="103"/>
        <v>5701152026768.8193</v>
      </c>
      <c r="N506" s="36">
        <f t="shared" ca="1" si="104"/>
        <v>4609719805691.623</v>
      </c>
      <c r="O506" s="36">
        <f t="shared" ca="1" si="105"/>
        <v>171345528001.87823</v>
      </c>
      <c r="P506" s="45">
        <f t="shared" ca="1" si="106"/>
        <v>4.9693294548230904E-4</v>
      </c>
    </row>
    <row r="507" spans="1:16" x14ac:dyDescent="0.2">
      <c r="A507" s="106">
        <v>51986</v>
      </c>
      <c r="B507" s="106">
        <v>6.2619520002044737E-2</v>
      </c>
      <c r="D507" s="92">
        <f t="shared" si="94"/>
        <v>5.1985999999999999</v>
      </c>
      <c r="E507" s="92">
        <f t="shared" si="95"/>
        <v>6.2619520002044737E-2</v>
      </c>
      <c r="F507" s="36">
        <f t="shared" si="96"/>
        <v>27.025441959999998</v>
      </c>
      <c r="G507" s="36">
        <f t="shared" si="97"/>
        <v>140.49446257325599</v>
      </c>
      <c r="H507" s="36">
        <f t="shared" si="98"/>
        <v>730.37451313332861</v>
      </c>
      <c r="I507" s="36">
        <f t="shared" si="99"/>
        <v>0.32553383668262975</v>
      </c>
      <c r="J507" s="36">
        <f t="shared" si="100"/>
        <v>1.6923202033783189</v>
      </c>
      <c r="K507" s="36">
        <f t="shared" ca="1" si="101"/>
        <v>6.2122587056562428E-2</v>
      </c>
      <c r="L507" s="36">
        <f t="shared" ca="1" si="102"/>
        <v>2.4694235230572354E-7</v>
      </c>
      <c r="M507" s="36">
        <f t="shared" ca="1" si="103"/>
        <v>5701152026768.8193</v>
      </c>
      <c r="N507" s="36">
        <f t="shared" ca="1" si="104"/>
        <v>4609719805691.623</v>
      </c>
      <c r="O507" s="36">
        <f t="shared" ca="1" si="105"/>
        <v>171345528001.87823</v>
      </c>
      <c r="P507" s="45">
        <f t="shared" ca="1" si="106"/>
        <v>4.9693294548230904E-4</v>
      </c>
    </row>
    <row r="508" spans="1:16" x14ac:dyDescent="0.2">
      <c r="A508" s="106">
        <v>51986.5</v>
      </c>
      <c r="B508" s="106">
        <v>6.2274179996165913E-2</v>
      </c>
      <c r="D508" s="92">
        <f t="shared" si="94"/>
        <v>5.1986499999999998</v>
      </c>
      <c r="E508" s="92">
        <f t="shared" si="95"/>
        <v>6.2274179996165913E-2</v>
      </c>
      <c r="F508" s="36">
        <f t="shared" si="96"/>
        <v>27.025961822499998</v>
      </c>
      <c r="G508" s="36">
        <f t="shared" si="97"/>
        <v>140.4985164285396</v>
      </c>
      <c r="H508" s="36">
        <f t="shared" si="98"/>
        <v>730.40261243122734</v>
      </c>
      <c r="I508" s="36">
        <f t="shared" si="99"/>
        <v>0.32374166583706793</v>
      </c>
      <c r="J508" s="36">
        <f t="shared" si="100"/>
        <v>1.6830196111038731</v>
      </c>
      <c r="K508" s="36">
        <f t="shared" ca="1" si="101"/>
        <v>6.2123921238270458E-2</v>
      </c>
      <c r="L508" s="36">
        <f t="shared" ca="1" si="102"/>
        <v>2.2577694324284979E-8</v>
      </c>
      <c r="M508" s="36">
        <f t="shared" ca="1" si="103"/>
        <v>5701964275827.4053</v>
      </c>
      <c r="N508" s="36">
        <f t="shared" ca="1" si="104"/>
        <v>4610338509645.79</v>
      </c>
      <c r="O508" s="36">
        <f t="shared" ca="1" si="105"/>
        <v>171366566553.53262</v>
      </c>
      <c r="P508" s="45">
        <f t="shared" ca="1" si="106"/>
        <v>1.5025875789545506E-4</v>
      </c>
    </row>
    <row r="509" spans="1:16" x14ac:dyDescent="0.2">
      <c r="A509" s="106">
        <v>51986.5</v>
      </c>
      <c r="B509" s="106">
        <v>6.2274179996165913E-2</v>
      </c>
      <c r="D509" s="92">
        <f t="shared" si="94"/>
        <v>5.1986499999999998</v>
      </c>
      <c r="E509" s="92">
        <f t="shared" si="95"/>
        <v>6.2274179996165913E-2</v>
      </c>
      <c r="F509" s="36">
        <f t="shared" si="96"/>
        <v>27.025961822499998</v>
      </c>
      <c r="G509" s="36">
        <f t="shared" si="97"/>
        <v>140.4985164285396</v>
      </c>
      <c r="H509" s="36">
        <f t="shared" si="98"/>
        <v>730.40261243122734</v>
      </c>
      <c r="I509" s="36">
        <f t="shared" si="99"/>
        <v>0.32374166583706793</v>
      </c>
      <c r="J509" s="36">
        <f t="shared" si="100"/>
        <v>1.6830196111038731</v>
      </c>
      <c r="K509" s="36">
        <f t="shared" ca="1" si="101"/>
        <v>6.2123921238270458E-2</v>
      </c>
      <c r="L509" s="36">
        <f t="shared" ca="1" si="102"/>
        <v>2.2577694324284979E-8</v>
      </c>
      <c r="M509" s="36">
        <f t="shared" ca="1" si="103"/>
        <v>5701964275827.4053</v>
      </c>
      <c r="N509" s="36">
        <f t="shared" ca="1" si="104"/>
        <v>4610338509645.79</v>
      </c>
      <c r="O509" s="36">
        <f t="shared" ca="1" si="105"/>
        <v>171366566553.53262</v>
      </c>
      <c r="P509" s="45">
        <f t="shared" ca="1" si="106"/>
        <v>1.5025875789545506E-4</v>
      </c>
    </row>
    <row r="510" spans="1:16" x14ac:dyDescent="0.2">
      <c r="A510" s="106">
        <v>53182</v>
      </c>
      <c r="B510" s="106">
        <v>6.6656240000156686E-2</v>
      </c>
      <c r="D510" s="92">
        <f t="shared" si="94"/>
        <v>5.3182</v>
      </c>
      <c r="E510" s="92">
        <f t="shared" si="95"/>
        <v>6.6656240000156686E-2</v>
      </c>
      <c r="F510" s="36">
        <f t="shared" si="96"/>
        <v>28.283251240000002</v>
      </c>
      <c r="G510" s="36">
        <f t="shared" si="97"/>
        <v>150.41598674456802</v>
      </c>
      <c r="H510" s="36">
        <f t="shared" si="98"/>
        <v>799.94230070496167</v>
      </c>
      <c r="I510" s="36">
        <f t="shared" si="99"/>
        <v>0.35449121556883328</v>
      </c>
      <c r="J510" s="36">
        <f t="shared" si="100"/>
        <v>1.8852551826381692</v>
      </c>
      <c r="K510" s="36">
        <f t="shared" ca="1" si="101"/>
        <v>6.5352227112622271E-2</v>
      </c>
      <c r="L510" s="36">
        <f t="shared" ca="1" si="102"/>
        <v>1.7004496108558408E-6</v>
      </c>
      <c r="M510" s="36">
        <f t="shared" ca="1" si="103"/>
        <v>7875869624208.5479</v>
      </c>
      <c r="N510" s="36">
        <f t="shared" ca="1" si="104"/>
        <v>6256059371111.4688</v>
      </c>
      <c r="O510" s="36">
        <f t="shared" ca="1" si="105"/>
        <v>226901179346.19559</v>
      </c>
      <c r="P510" s="45">
        <f t="shared" ca="1" si="106"/>
        <v>1.3040128875344142E-3</v>
      </c>
    </row>
    <row r="511" spans="1:16" x14ac:dyDescent="0.2">
      <c r="A511" s="106">
        <v>53182.5</v>
      </c>
      <c r="B511" s="106">
        <v>6.5510899992659688E-2</v>
      </c>
      <c r="D511" s="92">
        <f t="shared" si="94"/>
        <v>5.3182499999999999</v>
      </c>
      <c r="E511" s="92">
        <f t="shared" si="95"/>
        <v>6.5510899992659688E-2</v>
      </c>
      <c r="F511" s="36">
        <f t="shared" si="96"/>
        <v>28.2837830625</v>
      </c>
      <c r="G511" s="36">
        <f t="shared" si="97"/>
        <v>150.42022927214063</v>
      </c>
      <c r="H511" s="36">
        <f t="shared" si="98"/>
        <v>799.97238432656184</v>
      </c>
      <c r="I511" s="36">
        <f t="shared" si="99"/>
        <v>0.34840334388596239</v>
      </c>
      <c r="J511" s="36">
        <f t="shared" si="100"/>
        <v>1.8528960836215194</v>
      </c>
      <c r="K511" s="36">
        <f t="shared" ca="1" si="101"/>
        <v>6.53535933122395E-2</v>
      </c>
      <c r="L511" s="36">
        <f t="shared" ca="1" si="102"/>
        <v>2.4745391704819272E-8</v>
      </c>
      <c r="M511" s="36">
        <f t="shared" ca="1" si="103"/>
        <v>7876879933687.6885</v>
      </c>
      <c r="N511" s="36">
        <f t="shared" ca="1" si="104"/>
        <v>6256820093556.4326</v>
      </c>
      <c r="O511" s="36">
        <f t="shared" ca="1" si="105"/>
        <v>226926678292.57645</v>
      </c>
      <c r="P511" s="45">
        <f t="shared" ca="1" si="106"/>
        <v>1.5730668042018836E-4</v>
      </c>
    </row>
    <row r="512" spans="1:16" x14ac:dyDescent="0.2">
      <c r="A512" s="106">
        <v>53190</v>
      </c>
      <c r="B512" s="106">
        <v>6.6230799995537382E-2</v>
      </c>
      <c r="D512" s="92">
        <f t="shared" si="94"/>
        <v>5.319</v>
      </c>
      <c r="E512" s="92">
        <f t="shared" si="95"/>
        <v>6.6230799995537382E-2</v>
      </c>
      <c r="F512" s="36">
        <f t="shared" si="96"/>
        <v>28.291761000000001</v>
      </c>
      <c r="G512" s="36">
        <f t="shared" si="97"/>
        <v>150.483876759</v>
      </c>
      <c r="H512" s="36">
        <f t="shared" si="98"/>
        <v>800.42374048112106</v>
      </c>
      <c r="I512" s="36">
        <f t="shared" si="99"/>
        <v>0.35228162517626332</v>
      </c>
      <c r="J512" s="36">
        <f t="shared" si="100"/>
        <v>1.8737859643125445</v>
      </c>
      <c r="K512" s="36">
        <f t="shared" ca="1" si="101"/>
        <v>6.5374087912747653E-2</v>
      </c>
      <c r="L512" s="36">
        <f t="shared" ca="1" si="102"/>
        <v>7.3395559279791545E-7</v>
      </c>
      <c r="M512" s="36">
        <f t="shared" ca="1" si="103"/>
        <v>7892045145265.96</v>
      </c>
      <c r="N512" s="36">
        <f t="shared" ca="1" si="104"/>
        <v>6268238486379.6465</v>
      </c>
      <c r="O512" s="36">
        <f t="shared" ca="1" si="105"/>
        <v>227309399125.35565</v>
      </c>
      <c r="P512" s="45">
        <f t="shared" ca="1" si="106"/>
        <v>8.5671208278972899E-4</v>
      </c>
    </row>
    <row r="513" spans="1:16" x14ac:dyDescent="0.2">
      <c r="A513" s="106">
        <v>53194</v>
      </c>
      <c r="B513" s="106">
        <v>6.6078080002625939E-2</v>
      </c>
      <c r="D513" s="92">
        <f t="shared" si="94"/>
        <v>5.3193999999999999</v>
      </c>
      <c r="E513" s="92">
        <f t="shared" si="95"/>
        <v>6.6078080002625939E-2</v>
      </c>
      <c r="F513" s="36">
        <f t="shared" si="96"/>
        <v>28.296016359999999</v>
      </c>
      <c r="G513" s="36">
        <f t="shared" si="97"/>
        <v>150.51782942538401</v>
      </c>
      <c r="H513" s="36">
        <f t="shared" si="98"/>
        <v>800.66454184538759</v>
      </c>
      <c r="I513" s="36">
        <f t="shared" si="99"/>
        <v>0.3514957387659684</v>
      </c>
      <c r="J513" s="36">
        <f t="shared" si="100"/>
        <v>1.8697464327916924</v>
      </c>
      <c r="K513" s="36">
        <f t="shared" ca="1" si="101"/>
        <v>6.538501959781004E-2</v>
      </c>
      <c r="L513" s="36">
        <f t="shared" ca="1" si="102"/>
        <v>4.8033272472357694E-7</v>
      </c>
      <c r="M513" s="36">
        <f t="shared" ca="1" si="103"/>
        <v>7900141364601.7148</v>
      </c>
      <c r="N513" s="36">
        <f t="shared" ca="1" si="104"/>
        <v>6274334091175.3711</v>
      </c>
      <c r="O513" s="36">
        <f t="shared" ca="1" si="105"/>
        <v>227513698391.44974</v>
      </c>
      <c r="P513" s="45">
        <f t="shared" ca="1" si="106"/>
        <v>6.9306040481589837E-4</v>
      </c>
    </row>
    <row r="514" spans="1:16" x14ac:dyDescent="0.2">
      <c r="A514" s="106">
        <v>53237.5</v>
      </c>
      <c r="B514" s="106">
        <v>6.5523500001290813E-2</v>
      </c>
      <c r="D514" s="92">
        <f t="shared" si="94"/>
        <v>5.3237500000000004</v>
      </c>
      <c r="E514" s="92">
        <f t="shared" si="95"/>
        <v>6.5523500001290813E-2</v>
      </c>
      <c r="F514" s="36">
        <f t="shared" si="96"/>
        <v>28.342314062500005</v>
      </c>
      <c r="G514" s="36">
        <f t="shared" si="97"/>
        <v>150.88739449023441</v>
      </c>
      <c r="H514" s="36">
        <f t="shared" si="98"/>
        <v>803.28676641738559</v>
      </c>
      <c r="I514" s="36">
        <f t="shared" si="99"/>
        <v>0.34883073313187202</v>
      </c>
      <c r="J514" s="36">
        <f t="shared" si="100"/>
        <v>1.8570876155108038</v>
      </c>
      <c r="K514" s="36">
        <f t="shared" ca="1" si="101"/>
        <v>6.5503956988085088E-2</v>
      </c>
      <c r="L514" s="36">
        <f t="shared" ca="1" si="102"/>
        <v>3.8192936515914356E-10</v>
      </c>
      <c r="M514" s="36">
        <f t="shared" ca="1" si="103"/>
        <v>7988552559925.8096</v>
      </c>
      <c r="N514" s="36">
        <f t="shared" ca="1" si="104"/>
        <v>6340884570946.7324</v>
      </c>
      <c r="O514" s="36">
        <f t="shared" ca="1" si="105"/>
        <v>229743618875.15729</v>
      </c>
      <c r="P514" s="45">
        <f t="shared" ca="1" si="106"/>
        <v>1.9543013205725046E-5</v>
      </c>
    </row>
    <row r="515" spans="1:16" x14ac:dyDescent="0.2">
      <c r="A515" s="106">
        <v>53238</v>
      </c>
      <c r="B515" s="106">
        <v>6.6778159998648334E-2</v>
      </c>
      <c r="D515" s="92">
        <f t="shared" si="94"/>
        <v>5.3238000000000003</v>
      </c>
      <c r="E515" s="92">
        <f t="shared" si="95"/>
        <v>6.6778159998648334E-2</v>
      </c>
      <c r="F515" s="36">
        <f t="shared" si="96"/>
        <v>28.342846440000002</v>
      </c>
      <c r="G515" s="36">
        <f t="shared" si="97"/>
        <v>150.89164587727203</v>
      </c>
      <c r="H515" s="36">
        <f t="shared" si="98"/>
        <v>803.31694432142081</v>
      </c>
      <c r="I515" s="36">
        <f t="shared" si="99"/>
        <v>0.35551356820080404</v>
      </c>
      <c r="J515" s="36">
        <f t="shared" si="100"/>
        <v>1.8926831343874406</v>
      </c>
      <c r="K515" s="36">
        <f t="shared" ca="1" si="101"/>
        <v>6.5505324673483217E-2</v>
      </c>
      <c r="L515" s="36">
        <f t="shared" ca="1" si="102"/>
        <v>1.6201097649881891E-6</v>
      </c>
      <c r="M515" s="36">
        <f t="shared" ca="1" si="103"/>
        <v>7989572671116.9941</v>
      </c>
      <c r="N515" s="36">
        <f t="shared" ca="1" si="104"/>
        <v>6341652299865.3486</v>
      </c>
      <c r="O515" s="36">
        <f t="shared" ca="1" si="105"/>
        <v>229769337218.6813</v>
      </c>
      <c r="P515" s="45">
        <f t="shared" ca="1" si="106"/>
        <v>1.272835325165117E-3</v>
      </c>
    </row>
    <row r="516" spans="1:16" x14ac:dyDescent="0.2">
      <c r="A516" s="106">
        <v>53241</v>
      </c>
      <c r="B516" s="106">
        <v>6.7406119997031055E-2</v>
      </c>
      <c r="D516" s="92">
        <f t="shared" si="94"/>
        <v>5.3240999999999996</v>
      </c>
      <c r="E516" s="92">
        <f t="shared" si="95"/>
        <v>6.7406119997031055E-2</v>
      </c>
      <c r="F516" s="36">
        <f t="shared" si="96"/>
        <v>28.346040809999995</v>
      </c>
      <c r="G516" s="36">
        <f t="shared" si="97"/>
        <v>150.91715587652095</v>
      </c>
      <c r="H516" s="36">
        <f t="shared" si="98"/>
        <v>803.49802960218517</v>
      </c>
      <c r="I516" s="36">
        <f t="shared" si="99"/>
        <v>0.35887692347619299</v>
      </c>
      <c r="J516" s="36">
        <f t="shared" si="100"/>
        <v>1.910696628279599</v>
      </c>
      <c r="K516" s="36">
        <f t="shared" ca="1" si="101"/>
        <v>6.5513531066965711E-2</v>
      </c>
      <c r="L516" s="36">
        <f t="shared" ca="1" si="102"/>
        <v>3.5818928582058867E-6</v>
      </c>
      <c r="M516" s="36">
        <f t="shared" ca="1" si="103"/>
        <v>7995695198070.874</v>
      </c>
      <c r="N516" s="36">
        <f t="shared" ca="1" si="104"/>
        <v>6346260002621.7422</v>
      </c>
      <c r="O516" s="36">
        <f t="shared" ca="1" si="105"/>
        <v>229923688897.55484</v>
      </c>
      <c r="P516" s="45">
        <f t="shared" ca="1" si="106"/>
        <v>1.8925889300653448E-3</v>
      </c>
    </row>
    <row r="517" spans="1:16" x14ac:dyDescent="0.2">
      <c r="A517" s="106">
        <v>53241.5</v>
      </c>
      <c r="B517" s="106">
        <v>6.3760779994481709E-2</v>
      </c>
      <c r="D517" s="92">
        <f t="shared" si="94"/>
        <v>5.3241500000000004</v>
      </c>
      <c r="E517" s="92">
        <f t="shared" si="95"/>
        <v>6.3760779994481709E-2</v>
      </c>
      <c r="F517" s="36">
        <f t="shared" si="96"/>
        <v>28.346573222500005</v>
      </c>
      <c r="G517" s="36">
        <f t="shared" si="97"/>
        <v>150.92140782257343</v>
      </c>
      <c r="H517" s="36">
        <f t="shared" si="98"/>
        <v>803.52821345855432</v>
      </c>
      <c r="I517" s="36">
        <f t="shared" si="99"/>
        <v>0.33947195680761982</v>
      </c>
      <c r="J517" s="36">
        <f t="shared" si="100"/>
        <v>1.8073996188372892</v>
      </c>
      <c r="K517" s="36">
        <f t="shared" ca="1" si="101"/>
        <v>6.5514898846061764E-2</v>
      </c>
      <c r="L517" s="36">
        <f t="shared" ca="1" si="102"/>
        <v>3.0769329454685326E-6</v>
      </c>
      <c r="M517" s="36">
        <f t="shared" ca="1" si="103"/>
        <v>7996715929239.5488</v>
      </c>
      <c r="N517" s="36">
        <f t="shared" ca="1" si="104"/>
        <v>6347028174650.417</v>
      </c>
      <c r="O517" s="36">
        <f t="shared" ca="1" si="105"/>
        <v>229949421114.50568</v>
      </c>
      <c r="P517" s="45">
        <f t="shared" ca="1" si="106"/>
        <v>-1.7541188515800554E-3</v>
      </c>
    </row>
    <row r="518" spans="1:16" x14ac:dyDescent="0.2">
      <c r="A518" s="106">
        <v>53242</v>
      </c>
      <c r="B518" s="106">
        <v>6.6715439992549364E-2</v>
      </c>
      <c r="D518" s="92">
        <f t="shared" si="94"/>
        <v>5.3242000000000003</v>
      </c>
      <c r="E518" s="92">
        <f t="shared" si="95"/>
        <v>6.6715439992549364E-2</v>
      </c>
      <c r="F518" s="36">
        <f t="shared" si="96"/>
        <v>28.347105640000002</v>
      </c>
      <c r="G518" s="36">
        <f t="shared" si="97"/>
        <v>150.92565984848801</v>
      </c>
      <c r="H518" s="36">
        <f t="shared" si="98"/>
        <v>803.55839816531989</v>
      </c>
      <c r="I518" s="36">
        <f t="shared" si="99"/>
        <v>0.35520634560833136</v>
      </c>
      <c r="J518" s="36">
        <f t="shared" si="100"/>
        <v>1.8911896252878779</v>
      </c>
      <c r="K518" s="36">
        <f t="shared" ca="1" si="101"/>
        <v>6.5516266638543208E-2</v>
      </c>
      <c r="L518" s="36">
        <f t="shared" ca="1" si="102"/>
        <v>1.4380167329583724E-6</v>
      </c>
      <c r="M518" s="36">
        <f t="shared" ca="1" si="103"/>
        <v>7997736748994.3301</v>
      </c>
      <c r="N518" s="36">
        <f t="shared" ca="1" si="104"/>
        <v>6347796409992.7139</v>
      </c>
      <c r="O518" s="36">
        <f t="shared" ca="1" si="105"/>
        <v>229975155313.73782</v>
      </c>
      <c r="P518" s="45">
        <f t="shared" ca="1" si="106"/>
        <v>1.1991733540061555E-3</v>
      </c>
    </row>
    <row r="519" spans="1:16" x14ac:dyDescent="0.2">
      <c r="A519" s="106">
        <v>53270.5</v>
      </c>
      <c r="B519" s="106">
        <v>6.6031059999659192E-2</v>
      </c>
      <c r="D519" s="92">
        <f t="shared" si="94"/>
        <v>5.3270499999999998</v>
      </c>
      <c r="E519" s="92">
        <f t="shared" si="95"/>
        <v>6.6031059999659192E-2</v>
      </c>
      <c r="F519" s="36">
        <f t="shared" si="96"/>
        <v>28.3774617025</v>
      </c>
      <c r="G519" s="36">
        <f t="shared" si="97"/>
        <v>151.16815736230262</v>
      </c>
      <c r="H519" s="36">
        <f t="shared" si="98"/>
        <v>805.28033267685419</v>
      </c>
      <c r="I519" s="36">
        <f t="shared" si="99"/>
        <v>0.35175075817118451</v>
      </c>
      <c r="J519" s="36">
        <f t="shared" si="100"/>
        <v>1.8737938763158084</v>
      </c>
      <c r="K519" s="36">
        <f t="shared" ca="1" si="101"/>
        <v>6.5594252936074293E-2</v>
      </c>
      <c r="L519" s="36">
        <f t="shared" ca="1" si="102"/>
        <v>1.9080041079766167E-7</v>
      </c>
      <c r="M519" s="36">
        <f t="shared" ca="1" si="103"/>
        <v>8056070053855.8643</v>
      </c>
      <c r="N519" s="36">
        <f t="shared" ca="1" si="104"/>
        <v>6391690581296.8447</v>
      </c>
      <c r="O519" s="36">
        <f t="shared" ca="1" si="105"/>
        <v>231445284343.1936</v>
      </c>
      <c r="P519" s="45">
        <f t="shared" ca="1" si="106"/>
        <v>4.3680706358489862E-4</v>
      </c>
    </row>
    <row r="520" spans="1:16" x14ac:dyDescent="0.2">
      <c r="A520" s="106">
        <v>53270.5</v>
      </c>
      <c r="B520" s="106">
        <v>6.6031059999659192E-2</v>
      </c>
      <c r="D520" s="92">
        <f t="shared" si="94"/>
        <v>5.3270499999999998</v>
      </c>
      <c r="E520" s="92">
        <f t="shared" si="95"/>
        <v>6.6031059999659192E-2</v>
      </c>
      <c r="F520" s="36">
        <f t="shared" si="96"/>
        <v>28.3774617025</v>
      </c>
      <c r="G520" s="36">
        <f t="shared" si="97"/>
        <v>151.16815736230262</v>
      </c>
      <c r="H520" s="36">
        <f t="shared" si="98"/>
        <v>805.28033267685419</v>
      </c>
      <c r="I520" s="36">
        <f t="shared" si="99"/>
        <v>0.35175075817118451</v>
      </c>
      <c r="J520" s="36">
        <f t="shared" si="100"/>
        <v>1.8737938763158084</v>
      </c>
      <c r="K520" s="36">
        <f t="shared" ca="1" si="101"/>
        <v>6.5594252936074293E-2</v>
      </c>
      <c r="L520" s="36">
        <f t="shared" ca="1" si="102"/>
        <v>1.9080041079766167E-7</v>
      </c>
      <c r="M520" s="36">
        <f t="shared" ca="1" si="103"/>
        <v>8056070053855.8643</v>
      </c>
      <c r="N520" s="36">
        <f t="shared" ca="1" si="104"/>
        <v>6391690581296.8447</v>
      </c>
      <c r="O520" s="36">
        <f t="shared" ca="1" si="105"/>
        <v>231445284343.1936</v>
      </c>
      <c r="P520" s="45">
        <f t="shared" ca="1" si="106"/>
        <v>4.3680706358489862E-4</v>
      </c>
    </row>
    <row r="521" spans="1:16" x14ac:dyDescent="0.2">
      <c r="A521" s="106">
        <v>53271</v>
      </c>
      <c r="B521" s="106">
        <v>6.7185719999542926E-2</v>
      </c>
      <c r="D521" s="92">
        <f t="shared" si="94"/>
        <v>5.3270999999999997</v>
      </c>
      <c r="E521" s="92">
        <f t="shared" si="95"/>
        <v>6.7185719999542926E-2</v>
      </c>
      <c r="F521" s="36">
        <f t="shared" si="96"/>
        <v>28.377994409999996</v>
      </c>
      <c r="G521" s="36">
        <f t="shared" si="97"/>
        <v>151.17241402151097</v>
      </c>
      <c r="H521" s="36">
        <f t="shared" si="98"/>
        <v>805.31056673399098</v>
      </c>
      <c r="I521" s="36">
        <f t="shared" si="99"/>
        <v>0.3579050490095651</v>
      </c>
      <c r="J521" s="36">
        <f t="shared" si="100"/>
        <v>1.9065959865788542</v>
      </c>
      <c r="K521" s="36">
        <f t="shared" ca="1" si="101"/>
        <v>6.5595621504909718E-2</v>
      </c>
      <c r="L521" s="36">
        <f t="shared" ca="1" si="102"/>
        <v>2.5284132226347929E-6</v>
      </c>
      <c r="M521" s="36">
        <f t="shared" ca="1" si="103"/>
        <v>8057096019288.7734</v>
      </c>
      <c r="N521" s="36">
        <f t="shared" ca="1" si="104"/>
        <v>6392462494059.2617</v>
      </c>
      <c r="O521" s="36">
        <f t="shared" ca="1" si="105"/>
        <v>231471133670.63953</v>
      </c>
      <c r="P521" s="45">
        <f t="shared" ca="1" si="106"/>
        <v>1.5900984946332075E-3</v>
      </c>
    </row>
    <row r="522" spans="1:16" x14ac:dyDescent="0.2">
      <c r="A522" s="106">
        <v>53271</v>
      </c>
      <c r="B522" s="106">
        <v>6.7185719999542926E-2</v>
      </c>
      <c r="D522" s="92">
        <f t="shared" si="94"/>
        <v>5.3270999999999997</v>
      </c>
      <c r="E522" s="92">
        <f t="shared" si="95"/>
        <v>6.7185719999542926E-2</v>
      </c>
      <c r="F522" s="36">
        <f t="shared" si="96"/>
        <v>28.377994409999996</v>
      </c>
      <c r="G522" s="36">
        <f t="shared" si="97"/>
        <v>151.17241402151097</v>
      </c>
      <c r="H522" s="36">
        <f t="shared" si="98"/>
        <v>805.31056673399098</v>
      </c>
      <c r="I522" s="36">
        <f t="shared" si="99"/>
        <v>0.3579050490095651</v>
      </c>
      <c r="J522" s="36">
        <f t="shared" si="100"/>
        <v>1.9065959865788542</v>
      </c>
      <c r="K522" s="36">
        <f t="shared" ca="1" si="101"/>
        <v>6.5595621504909718E-2</v>
      </c>
      <c r="L522" s="36">
        <f t="shared" ca="1" si="102"/>
        <v>2.5284132226347929E-6</v>
      </c>
      <c r="M522" s="36">
        <f t="shared" ca="1" si="103"/>
        <v>8057096019288.7734</v>
      </c>
      <c r="N522" s="36">
        <f t="shared" ca="1" si="104"/>
        <v>6392462494059.2617</v>
      </c>
      <c r="O522" s="36">
        <f t="shared" ca="1" si="105"/>
        <v>231471133670.63953</v>
      </c>
      <c r="P522" s="45">
        <f t="shared" ca="1" si="106"/>
        <v>1.5900984946332075E-3</v>
      </c>
    </row>
    <row r="523" spans="1:16" x14ac:dyDescent="0.2">
      <c r="A523" s="106">
        <v>53596</v>
      </c>
      <c r="B523" s="106">
        <v>6.77147199967294E-2</v>
      </c>
      <c r="D523" s="92">
        <f t="shared" si="94"/>
        <v>5.3596000000000004</v>
      </c>
      <c r="E523" s="92">
        <f t="shared" si="95"/>
        <v>6.77147199967294E-2</v>
      </c>
      <c r="F523" s="36">
        <f t="shared" si="96"/>
        <v>28.725312160000005</v>
      </c>
      <c r="G523" s="36">
        <f t="shared" si="97"/>
        <v>153.95618305273604</v>
      </c>
      <c r="H523" s="36">
        <f t="shared" si="98"/>
        <v>825.14355868944415</v>
      </c>
      <c r="I523" s="36">
        <f t="shared" si="99"/>
        <v>0.36292381329447093</v>
      </c>
      <c r="J523" s="36">
        <f t="shared" si="100"/>
        <v>1.9451264697330466</v>
      </c>
      <c r="K523" s="36">
        <f t="shared" ca="1" si="101"/>
        <v>6.6488023266812732E-2</v>
      </c>
      <c r="L523" s="36">
        <f t="shared" ca="1" si="102"/>
        <v>1.504784867188247E-6</v>
      </c>
      <c r="M523" s="36">
        <f t="shared" ca="1" si="103"/>
        <v>8742978649549.6143</v>
      </c>
      <c r="N523" s="36">
        <f t="shared" ca="1" si="104"/>
        <v>6907780012501.2461</v>
      </c>
      <c r="O523" s="36">
        <f t="shared" ca="1" si="105"/>
        <v>248697921969.94702</v>
      </c>
      <c r="P523" s="45">
        <f t="shared" ca="1" si="106"/>
        <v>1.2266967299166681E-3</v>
      </c>
    </row>
    <row r="524" spans="1:16" x14ac:dyDescent="0.2">
      <c r="A524" s="106">
        <v>53596</v>
      </c>
      <c r="B524" s="106">
        <v>6.8064719998801593E-2</v>
      </c>
      <c r="D524" s="92">
        <f t="shared" si="94"/>
        <v>5.3596000000000004</v>
      </c>
      <c r="E524" s="92">
        <f t="shared" si="95"/>
        <v>6.8064719998801593E-2</v>
      </c>
      <c r="F524" s="36">
        <f t="shared" si="96"/>
        <v>28.725312160000005</v>
      </c>
      <c r="G524" s="36">
        <f t="shared" si="97"/>
        <v>153.95618305273604</v>
      </c>
      <c r="H524" s="36">
        <f t="shared" si="98"/>
        <v>825.14355868944415</v>
      </c>
      <c r="I524" s="36">
        <f t="shared" si="99"/>
        <v>0.36479967330557705</v>
      </c>
      <c r="J524" s="36">
        <f t="shared" si="100"/>
        <v>1.955180329048571</v>
      </c>
      <c r="K524" s="36">
        <f t="shared" ca="1" si="101"/>
        <v>6.6488023266812732E-2</v>
      </c>
      <c r="L524" s="36">
        <f t="shared" ca="1" si="102"/>
        <v>2.4859725846643538E-6</v>
      </c>
      <c r="M524" s="36">
        <f t="shared" ca="1" si="103"/>
        <v>8742978649549.6143</v>
      </c>
      <c r="N524" s="36">
        <f t="shared" ca="1" si="104"/>
        <v>6907780012501.2461</v>
      </c>
      <c r="O524" s="36">
        <f t="shared" ca="1" si="105"/>
        <v>248697921969.94702</v>
      </c>
      <c r="P524" s="45">
        <f t="shared" ca="1" si="106"/>
        <v>1.5766967319888608E-3</v>
      </c>
    </row>
    <row r="525" spans="1:16" x14ac:dyDescent="0.2">
      <c r="A525" s="106">
        <v>53596.5</v>
      </c>
      <c r="B525" s="106">
        <v>6.6869380003481638E-2</v>
      </c>
      <c r="D525" s="92">
        <f t="shared" si="94"/>
        <v>5.3596500000000002</v>
      </c>
      <c r="E525" s="92">
        <f t="shared" si="95"/>
        <v>6.6869380003481638E-2</v>
      </c>
      <c r="F525" s="36">
        <f t="shared" si="96"/>
        <v>28.725848122500004</v>
      </c>
      <c r="G525" s="36">
        <f t="shared" si="97"/>
        <v>153.96049188975715</v>
      </c>
      <c r="H525" s="36">
        <f t="shared" si="98"/>
        <v>825.174350356937</v>
      </c>
      <c r="I525" s="36">
        <f t="shared" si="99"/>
        <v>0.35839647253566037</v>
      </c>
      <c r="J525" s="36">
        <f t="shared" si="100"/>
        <v>1.9208796540257522</v>
      </c>
      <c r="K525" s="36">
        <f t="shared" ca="1" si="101"/>
        <v>6.648940054955238E-2</v>
      </c>
      <c r="L525" s="36">
        <f t="shared" ca="1" si="102"/>
        <v>1.4438438540837695E-7</v>
      </c>
      <c r="M525" s="36">
        <f t="shared" ca="1" si="103"/>
        <v>8744063412448.1846</v>
      </c>
      <c r="N525" s="36">
        <f t="shared" ca="1" si="104"/>
        <v>6908593910000.501</v>
      </c>
      <c r="O525" s="36">
        <f t="shared" ca="1" si="105"/>
        <v>248725084638.09781</v>
      </c>
      <c r="P525" s="45">
        <f t="shared" ca="1" si="106"/>
        <v>3.799794539292578E-4</v>
      </c>
    </row>
    <row r="526" spans="1:16" x14ac:dyDescent="0.2">
      <c r="A526" s="106">
        <v>53597</v>
      </c>
      <c r="B526" s="106">
        <v>6.8624040002760012E-2</v>
      </c>
      <c r="D526" s="92">
        <f t="shared" si="94"/>
        <v>5.3597000000000001</v>
      </c>
      <c r="E526" s="92">
        <f t="shared" si="95"/>
        <v>6.8624040002760012E-2</v>
      </c>
      <c r="F526" s="36">
        <f t="shared" si="96"/>
        <v>28.72638409</v>
      </c>
      <c r="G526" s="36">
        <f t="shared" si="97"/>
        <v>153.96480080717299</v>
      </c>
      <c r="H526" s="36">
        <f t="shared" si="98"/>
        <v>825.20514288620507</v>
      </c>
      <c r="I526" s="36">
        <f t="shared" si="99"/>
        <v>0.36780426720279286</v>
      </c>
      <c r="J526" s="36">
        <f t="shared" si="100"/>
        <v>1.9713205309268089</v>
      </c>
      <c r="K526" s="36">
        <f t="shared" ca="1" si="101"/>
        <v>6.6490777845677432E-2</v>
      </c>
      <c r="L526" s="36">
        <f t="shared" ca="1" si="102"/>
        <v>4.5508074308406224E-6</v>
      </c>
      <c r="M526" s="36">
        <f t="shared" ca="1" si="103"/>
        <v>8745148267144.8457</v>
      </c>
      <c r="N526" s="36">
        <f t="shared" ca="1" si="104"/>
        <v>6909407872998.959</v>
      </c>
      <c r="O526" s="36">
        <f t="shared" ca="1" si="105"/>
        <v>248752249353.65903</v>
      </c>
      <c r="P526" s="45">
        <f t="shared" ca="1" si="106"/>
        <v>2.1332621570825799E-3</v>
      </c>
    </row>
    <row r="527" spans="1:16" x14ac:dyDescent="0.2">
      <c r="A527" s="106">
        <v>54388.5</v>
      </c>
      <c r="B527" s="106">
        <v>7.0050819995230995E-2</v>
      </c>
      <c r="D527" s="92">
        <f t="shared" si="94"/>
        <v>5.4388500000000004</v>
      </c>
      <c r="E527" s="92">
        <f t="shared" si="95"/>
        <v>7.0050819995230995E-2</v>
      </c>
      <c r="F527" s="36">
        <f t="shared" si="96"/>
        <v>29.581089322500006</v>
      </c>
      <c r="G527" s="36">
        <f t="shared" si="97"/>
        <v>160.88710766167918</v>
      </c>
      <c r="H527" s="36">
        <f t="shared" si="98"/>
        <v>875.04084550572384</v>
      </c>
      <c r="I527" s="36">
        <f t="shared" si="99"/>
        <v>0.38099590233106212</v>
      </c>
      <c r="J527" s="36">
        <f t="shared" si="100"/>
        <v>2.0721795633932976</v>
      </c>
      <c r="K527" s="36">
        <f t="shared" ca="1" si="101"/>
        <v>6.8687819386498025E-2</v>
      </c>
      <c r="L527" s="36">
        <f t="shared" ca="1" si="102"/>
        <v>1.8577706594064464E-6</v>
      </c>
      <c r="M527" s="36">
        <f t="shared" ca="1" si="103"/>
        <v>10580611640896.727</v>
      </c>
      <c r="N527" s="36">
        <f t="shared" ca="1" si="104"/>
        <v>8282102261201.8809</v>
      </c>
      <c r="O527" s="36">
        <f t="shared" ca="1" si="105"/>
        <v>294382622853.39191</v>
      </c>
      <c r="P527" s="45">
        <f t="shared" ca="1" si="106"/>
        <v>1.3630006087329699E-3</v>
      </c>
    </row>
    <row r="528" spans="1:16" x14ac:dyDescent="0.2">
      <c r="A528" s="106">
        <v>54444</v>
      </c>
      <c r="B528" s="106">
        <v>7.0418080002127681E-2</v>
      </c>
      <c r="D528" s="92">
        <f t="shared" si="94"/>
        <v>5.4443999999999999</v>
      </c>
      <c r="E528" s="92">
        <f t="shared" si="95"/>
        <v>7.0418080002127681E-2</v>
      </c>
      <c r="F528" s="36">
        <f t="shared" si="96"/>
        <v>29.64149136</v>
      </c>
      <c r="G528" s="36">
        <f t="shared" si="97"/>
        <v>161.38013556038399</v>
      </c>
      <c r="H528" s="36">
        <f t="shared" si="98"/>
        <v>878.61801004495464</v>
      </c>
      <c r="I528" s="36">
        <f t="shared" si="99"/>
        <v>0.38338419476358393</v>
      </c>
      <c r="J528" s="36">
        <f t="shared" si="100"/>
        <v>2.0872969099708563</v>
      </c>
      <c r="K528" s="36">
        <f t="shared" ca="1" si="101"/>
        <v>6.8843134451281804E-2</v>
      </c>
      <c r="L528" s="36">
        <f t="shared" ca="1" si="102"/>
        <v>2.480453488129223E-6</v>
      </c>
      <c r="M528" s="36">
        <f t="shared" ca="1" si="103"/>
        <v>10718420250276.48</v>
      </c>
      <c r="N528" s="36">
        <f t="shared" ca="1" si="104"/>
        <v>8384836751735.3965</v>
      </c>
      <c r="O528" s="36">
        <f t="shared" ca="1" si="105"/>
        <v>297784337750.9942</v>
      </c>
      <c r="P528" s="45">
        <f t="shared" ca="1" si="106"/>
        <v>1.5749455508458771E-3</v>
      </c>
    </row>
    <row r="529" spans="1:16" x14ac:dyDescent="0.2">
      <c r="A529" s="106">
        <v>54444.5</v>
      </c>
      <c r="B529" s="106">
        <v>7.0172740000998601E-2</v>
      </c>
      <c r="D529" s="92">
        <f t="shared" si="94"/>
        <v>5.4444499999999998</v>
      </c>
      <c r="E529" s="92">
        <f t="shared" si="95"/>
        <v>7.0172740000998601E-2</v>
      </c>
      <c r="F529" s="36">
        <f t="shared" si="96"/>
        <v>29.642035802499997</v>
      </c>
      <c r="G529" s="36">
        <f t="shared" si="97"/>
        <v>161.3845818249211</v>
      </c>
      <c r="H529" s="36">
        <f t="shared" si="98"/>
        <v>878.65028651669161</v>
      </c>
      <c r="I529" s="36">
        <f t="shared" si="99"/>
        <v>0.38205197429843685</v>
      </c>
      <c r="J529" s="36">
        <f t="shared" si="100"/>
        <v>2.0800628714691243</v>
      </c>
      <c r="K529" s="36">
        <f t="shared" ca="1" si="101"/>
        <v>6.8844534435682836E-2</v>
      </c>
      <c r="L529" s="36">
        <f t="shared" ca="1" si="102"/>
        <v>1.7641300237357719E-6</v>
      </c>
      <c r="M529" s="36">
        <f t="shared" ca="1" si="103"/>
        <v>10719667341420.391</v>
      </c>
      <c r="N529" s="36">
        <f t="shared" ca="1" si="104"/>
        <v>8385766248863.5195</v>
      </c>
      <c r="O529" s="36">
        <f t="shared" ca="1" si="105"/>
        <v>297815107215.9502</v>
      </c>
      <c r="P529" s="45">
        <f t="shared" ca="1" si="106"/>
        <v>1.3282055653157654E-3</v>
      </c>
    </row>
    <row r="530" spans="1:16" x14ac:dyDescent="0.2">
      <c r="A530" s="106">
        <v>54461.5</v>
      </c>
      <c r="B530" s="106">
        <v>7.0231179997790605E-2</v>
      </c>
      <c r="D530" s="92">
        <f t="shared" si="94"/>
        <v>5.4461500000000003</v>
      </c>
      <c r="E530" s="92">
        <f t="shared" si="95"/>
        <v>7.0231179997790605E-2</v>
      </c>
      <c r="F530" s="36">
        <f t="shared" si="96"/>
        <v>29.660549822500002</v>
      </c>
      <c r="G530" s="36">
        <f t="shared" si="97"/>
        <v>161.5358034158084</v>
      </c>
      <c r="H530" s="36">
        <f t="shared" si="98"/>
        <v>879.74821577300486</v>
      </c>
      <c r="I530" s="36">
        <f t="shared" si="99"/>
        <v>0.38248954094496734</v>
      </c>
      <c r="J530" s="36">
        <f t="shared" si="100"/>
        <v>2.0830954134174342</v>
      </c>
      <c r="K530" s="36">
        <f t="shared" ca="1" si="101"/>
        <v>6.8892141869638962E-2</v>
      </c>
      <c r="L530" s="36">
        <f t="shared" ca="1" si="102"/>
        <v>1.7930231086438554E-6</v>
      </c>
      <c r="M530" s="36">
        <f t="shared" ca="1" si="103"/>
        <v>10762127781363.719</v>
      </c>
      <c r="N530" s="36">
        <f t="shared" ca="1" si="104"/>
        <v>8417411331799.2715</v>
      </c>
      <c r="O530" s="36">
        <f t="shared" ca="1" si="105"/>
        <v>298862582757.02155</v>
      </c>
      <c r="P530" s="45">
        <f t="shared" ca="1" si="106"/>
        <v>1.3390381281516428E-3</v>
      </c>
    </row>
    <row r="531" spans="1:16" x14ac:dyDescent="0.2">
      <c r="A531" s="106">
        <v>54623.5</v>
      </c>
      <c r="B531" s="106">
        <v>7.0941019999736454E-2</v>
      </c>
      <c r="D531" s="92">
        <f t="shared" si="94"/>
        <v>5.4623499999999998</v>
      </c>
      <c r="E531" s="92">
        <f t="shared" si="95"/>
        <v>7.0941019999736454E-2</v>
      </c>
      <c r="F531" s="36">
        <f t="shared" si="96"/>
        <v>29.837267522499999</v>
      </c>
      <c r="G531" s="36">
        <f t="shared" si="97"/>
        <v>162.98159825152786</v>
      </c>
      <c r="H531" s="36">
        <f t="shared" si="98"/>
        <v>890.26253320923331</v>
      </c>
      <c r="I531" s="36">
        <f t="shared" si="99"/>
        <v>0.38750468059556042</v>
      </c>
      <c r="J531" s="36">
        <f t="shared" si="100"/>
        <v>2.1166861920511595</v>
      </c>
      <c r="K531" s="36">
        <f t="shared" ca="1" si="101"/>
        <v>6.9346589011311854E-2</v>
      </c>
      <c r="L531" s="36">
        <f t="shared" ca="1" si="102"/>
        <v>2.542210176848647E-6</v>
      </c>
      <c r="M531" s="36">
        <f t="shared" ca="1" si="103"/>
        <v>11172567836732.904</v>
      </c>
      <c r="N531" s="36">
        <f t="shared" ca="1" si="104"/>
        <v>8723104155299.542</v>
      </c>
      <c r="O531" s="36">
        <f t="shared" ca="1" si="105"/>
        <v>308973126241.70074</v>
      </c>
      <c r="P531" s="45">
        <f t="shared" ca="1" si="106"/>
        <v>1.5944309884246E-3</v>
      </c>
    </row>
    <row r="532" spans="1:16" x14ac:dyDescent="0.2">
      <c r="A532" s="106">
        <v>54632</v>
      </c>
      <c r="B532" s="106">
        <v>7.0370239998737816E-2</v>
      </c>
      <c r="D532" s="92">
        <f t="shared" si="94"/>
        <v>5.4631999999999996</v>
      </c>
      <c r="E532" s="92">
        <f t="shared" si="95"/>
        <v>7.0370239998737816E-2</v>
      </c>
      <c r="F532" s="36">
        <f t="shared" si="96"/>
        <v>29.846554239999996</v>
      </c>
      <c r="G532" s="36">
        <f t="shared" si="97"/>
        <v>163.05769512396796</v>
      </c>
      <c r="H532" s="36">
        <f t="shared" si="98"/>
        <v>890.81680000126175</v>
      </c>
      <c r="I532" s="36">
        <f t="shared" si="99"/>
        <v>0.38444669516110441</v>
      </c>
      <c r="J532" s="36">
        <f t="shared" si="100"/>
        <v>2.1003091850041455</v>
      </c>
      <c r="K532" s="36">
        <f t="shared" ca="1" si="101"/>
        <v>6.9370472257724497E-2</v>
      </c>
      <c r="L532" s="36">
        <f t="shared" ca="1" si="102"/>
        <v>9.9953553597087442E-7</v>
      </c>
      <c r="M532" s="36">
        <f t="shared" ca="1" si="103"/>
        <v>11194395716082.359</v>
      </c>
      <c r="N532" s="36">
        <f t="shared" ca="1" si="104"/>
        <v>8739351360441.8174</v>
      </c>
      <c r="O532" s="36">
        <f t="shared" ca="1" si="105"/>
        <v>309510085517.15955</v>
      </c>
      <c r="P532" s="45">
        <f t="shared" ca="1" si="106"/>
        <v>9.9976774101331878E-4</v>
      </c>
    </row>
    <row r="533" spans="1:16" x14ac:dyDescent="0.2">
      <c r="A533" s="106">
        <v>54769</v>
      </c>
      <c r="B533" s="106">
        <v>7.1147080001537688E-2</v>
      </c>
      <c r="D533" s="92">
        <f t="shared" si="94"/>
        <v>5.4768999999999997</v>
      </c>
      <c r="E533" s="92">
        <f t="shared" si="95"/>
        <v>7.1147080001537688E-2</v>
      </c>
      <c r="F533" s="36">
        <f t="shared" si="96"/>
        <v>29.996433609999997</v>
      </c>
      <c r="G533" s="36">
        <f>D533*F533</f>
        <v>164.28746723860897</v>
      </c>
      <c r="H533" s="36">
        <f t="shared" si="98"/>
        <v>899.78602931913747</v>
      </c>
      <c r="I533" s="36">
        <f t="shared" si="99"/>
        <v>0.38966544246042173</v>
      </c>
      <c r="J533" s="36">
        <f>I533*D533</f>
        <v>2.1341586618114836</v>
      </c>
      <c r="K533" s="36">
        <f t="shared" ca="1" si="101"/>
        <v>6.9755947630304432E-2</v>
      </c>
      <c r="L533" s="36">
        <f ca="1">+(K533-E533)^2</f>
        <v>1.9352492742930606E-6</v>
      </c>
      <c r="M533" s="36">
        <f t="shared" ca="1" si="103"/>
        <v>11550271152285.32</v>
      </c>
      <c r="N533" s="36">
        <f ca="1">(-M$2+M$4*D533-M$5*F533)^2</f>
        <v>9004102250497.1191</v>
      </c>
      <c r="O533" s="36">
        <f t="shared" ca="1" si="105"/>
        <v>318254353385.92047</v>
      </c>
      <c r="P533" s="45">
        <f t="shared" ca="1" si="106"/>
        <v>1.3911323712332557E-3</v>
      </c>
    </row>
    <row r="534" spans="1:16" x14ac:dyDescent="0.2">
      <c r="A534" s="106">
        <v>54923.5</v>
      </c>
      <c r="B534" s="106">
        <v>7.213702000444755E-2</v>
      </c>
      <c r="D534" s="92">
        <f t="shared" si="94"/>
        <v>5.4923500000000001</v>
      </c>
      <c r="E534" s="92">
        <f t="shared" si="95"/>
        <v>7.213702000444755E-2</v>
      </c>
      <c r="F534" s="36">
        <f t="shared" si="96"/>
        <v>30.165908522500001</v>
      </c>
      <c r="G534" s="36">
        <f>D534*F534</f>
        <v>165.68172767355287</v>
      </c>
      <c r="H534" s="36">
        <f t="shared" si="98"/>
        <v>909.98203698783811</v>
      </c>
      <c r="I534" s="36">
        <f t="shared" si="99"/>
        <v>0.39620176182142752</v>
      </c>
      <c r="J534" s="36">
        <f>I534*D534</f>
        <v>2.1760787465399174</v>
      </c>
      <c r="K534" s="36">
        <f t="shared" ca="1" si="101"/>
        <v>7.0191868228823187E-2</v>
      </c>
      <c r="L534" s="36">
        <f ca="1">+(K534-E534)^2</f>
        <v>3.7836154302146101E-6</v>
      </c>
      <c r="M534" s="36">
        <f t="shared" ca="1" si="103"/>
        <v>11960867597843.428</v>
      </c>
      <c r="N534" s="36">
        <f ca="1">(-M$2+M$4*D534-M$5*F534)^2</f>
        <v>9309246668212.5117</v>
      </c>
      <c r="O534" s="36">
        <f t="shared" ca="1" si="105"/>
        <v>328320105046.02917</v>
      </c>
      <c r="P534" s="45">
        <f t="shared" ca="1" si="106"/>
        <v>1.9451517756243625E-3</v>
      </c>
    </row>
    <row r="535" spans="1:16" x14ac:dyDescent="0.2">
      <c r="A535" s="106">
        <v>55056</v>
      </c>
      <c r="B535" s="106">
        <v>7.2221920003357809E-2</v>
      </c>
      <c r="D535" s="92">
        <f t="shared" si="94"/>
        <v>5.5056000000000003</v>
      </c>
      <c r="E535" s="92">
        <f t="shared" si="95"/>
        <v>7.2221920003357809E-2</v>
      </c>
      <c r="F535" s="36">
        <f t="shared" si="96"/>
        <v>30.311631360000003</v>
      </c>
      <c r="G535" s="36">
        <f>D535*F535</f>
        <v>166.88371761561604</v>
      </c>
      <c r="H535" s="36">
        <f t="shared" si="98"/>
        <v>918.79499570453561</v>
      </c>
      <c r="I535" s="36">
        <f t="shared" si="99"/>
        <v>0.39762500277048679</v>
      </c>
      <c r="J535" s="36">
        <f>I535*D535</f>
        <v>2.189164215253192</v>
      </c>
      <c r="K535" s="36">
        <f t="shared" ca="1" si="101"/>
        <v>7.0566734018934318E-2</v>
      </c>
      <c r="L535" s="36">
        <f ca="1">+(K535-E535)^2</f>
        <v>2.73964064303196E-6</v>
      </c>
      <c r="M535" s="36">
        <f t="shared" ca="1" si="103"/>
        <v>12320921720826.021</v>
      </c>
      <c r="N535" s="36">
        <f ca="1">(-M$2+M$4*D535-M$5*F535)^2</f>
        <v>9576562071538.0703</v>
      </c>
      <c r="O535" s="36">
        <f t="shared" ca="1" si="105"/>
        <v>337127321247.28076</v>
      </c>
      <c r="P535" s="45">
        <f t="shared" ca="1" si="106"/>
        <v>1.6551859844234906E-3</v>
      </c>
    </row>
    <row r="536" spans="1:16" x14ac:dyDescent="0.2">
      <c r="A536" s="106">
        <v>56576</v>
      </c>
      <c r="B536" s="106">
        <v>7.5688320001063403E-2</v>
      </c>
      <c r="D536" s="92">
        <f t="shared" si="94"/>
        <v>5.6576000000000004</v>
      </c>
      <c r="E536" s="92">
        <f t="shared" si="95"/>
        <v>7.5688320001063403E-2</v>
      </c>
      <c r="F536" s="36">
        <f t="shared" si="96"/>
        <v>32.008437760000007</v>
      </c>
      <c r="G536" s="36">
        <f>D536*F536</f>
        <v>181.09093747097606</v>
      </c>
      <c r="H536" s="36">
        <f t="shared" si="98"/>
        <v>1024.5400878357943</v>
      </c>
      <c r="I536" s="36">
        <f t="shared" si="99"/>
        <v>0.42821423923801633</v>
      </c>
      <c r="J536" s="36">
        <f>I536*D536</f>
        <v>2.4226648799130013</v>
      </c>
      <c r="K536" s="36">
        <f t="shared" ca="1" si="101"/>
        <v>7.4934324159558877E-2</v>
      </c>
      <c r="L536" s="36">
        <f ca="1">+(K536-E536)^2</f>
        <v>5.6850972900611851E-7</v>
      </c>
      <c r="M536" s="36">
        <f t="shared" ca="1" si="103"/>
        <v>17004545213453.262</v>
      </c>
      <c r="N536" s="36">
        <f ca="1">(-M$2+M$4*D536-M$5*F536)^2</f>
        <v>13034644122049.131</v>
      </c>
      <c r="O536" s="36">
        <f t="shared" ca="1" si="105"/>
        <v>450304896872.10114</v>
      </c>
      <c r="P536" s="45">
        <f t="shared" ca="1" si="106"/>
        <v>7.5399584150452614E-4</v>
      </c>
    </row>
    <row r="537" spans="1:16" x14ac:dyDescent="0.2">
      <c r="A537" s="106"/>
      <c r="B537" s="106"/>
      <c r="D537" s="92"/>
      <c r="E537" s="9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45"/>
    </row>
    <row r="538" spans="1:16" x14ac:dyDescent="0.2">
      <c r="A538" s="106"/>
      <c r="B538" s="106"/>
      <c r="D538" s="92"/>
      <c r="E538" s="9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45"/>
    </row>
    <row r="539" spans="1:16" x14ac:dyDescent="0.2">
      <c r="A539" s="106"/>
      <c r="B539" s="106"/>
      <c r="D539" s="92"/>
      <c r="E539" s="9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45"/>
    </row>
    <row r="540" spans="1:16" x14ac:dyDescent="0.2">
      <c r="A540" s="106"/>
      <c r="B540" s="106"/>
      <c r="D540" s="92"/>
      <c r="E540" s="9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45"/>
    </row>
    <row r="541" spans="1:16" x14ac:dyDescent="0.2">
      <c r="A541" s="106"/>
      <c r="B541" s="106"/>
      <c r="D541" s="92"/>
      <c r="E541" s="9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45"/>
    </row>
    <row r="542" spans="1:16" x14ac:dyDescent="0.2">
      <c r="A542" s="106"/>
      <c r="B542" s="106"/>
      <c r="D542" s="92"/>
      <c r="E542" s="9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45"/>
    </row>
    <row r="543" spans="1:16" x14ac:dyDescent="0.2">
      <c r="A543" s="106"/>
      <c r="B543" s="106"/>
      <c r="D543" s="92"/>
      <c r="E543" s="9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45"/>
    </row>
    <row r="544" spans="1:16" x14ac:dyDescent="0.2">
      <c r="A544" s="106"/>
      <c r="B544" s="106"/>
      <c r="D544" s="92"/>
      <c r="E544" s="9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45"/>
    </row>
    <row r="545" spans="1:16" x14ac:dyDescent="0.2">
      <c r="A545" s="106"/>
      <c r="B545" s="106"/>
      <c r="D545" s="92"/>
      <c r="E545" s="9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45"/>
    </row>
    <row r="546" spans="1:16" x14ac:dyDescent="0.2">
      <c r="A546" s="106"/>
      <c r="B546" s="106"/>
      <c r="D546" s="92"/>
      <c r="E546" s="9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45"/>
    </row>
    <row r="547" spans="1:16" x14ac:dyDescent="0.2">
      <c r="A547" s="106"/>
      <c r="B547" s="106"/>
      <c r="D547" s="92"/>
      <c r="E547" s="9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45"/>
    </row>
    <row r="548" spans="1:16" x14ac:dyDescent="0.2">
      <c r="A548" s="106"/>
      <c r="B548" s="106"/>
      <c r="D548" s="92"/>
      <c r="E548" s="9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45"/>
    </row>
    <row r="549" spans="1:16" x14ac:dyDescent="0.2">
      <c r="A549" s="106"/>
      <c r="B549" s="106"/>
      <c r="D549" s="92"/>
      <c r="E549" s="9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45"/>
    </row>
    <row r="550" spans="1:16" x14ac:dyDescent="0.2">
      <c r="A550" s="106"/>
      <c r="B550" s="106"/>
      <c r="D550" s="92"/>
      <c r="E550" s="9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45"/>
    </row>
    <row r="551" spans="1:16" x14ac:dyDescent="0.2">
      <c r="A551" s="106"/>
      <c r="B551" s="106"/>
      <c r="D551" s="92"/>
      <c r="E551" s="9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45"/>
    </row>
    <row r="552" spans="1:16" x14ac:dyDescent="0.2">
      <c r="A552" s="106"/>
      <c r="B552" s="106"/>
      <c r="D552" s="92"/>
      <c r="E552" s="9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45"/>
    </row>
    <row r="553" spans="1:16" x14ac:dyDescent="0.2">
      <c r="A553" s="106"/>
      <c r="B553" s="106"/>
      <c r="D553" s="92"/>
      <c r="E553" s="9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45"/>
    </row>
    <row r="554" spans="1:16" x14ac:dyDescent="0.2">
      <c r="A554" s="106"/>
      <c r="B554" s="106"/>
      <c r="D554" s="92"/>
      <c r="E554" s="9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45"/>
    </row>
    <row r="555" spans="1:16" x14ac:dyDescent="0.2">
      <c r="A555" s="106"/>
      <c r="B555" s="106"/>
      <c r="D555" s="92"/>
      <c r="E555" s="9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45"/>
    </row>
    <row r="556" spans="1:16" x14ac:dyDescent="0.2">
      <c r="A556" s="106"/>
      <c r="B556" s="106"/>
      <c r="D556" s="92"/>
      <c r="E556" s="92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45"/>
    </row>
    <row r="557" spans="1:16" x14ac:dyDescent="0.2">
      <c r="A557" s="106"/>
      <c r="B557" s="106"/>
      <c r="D557" s="92"/>
      <c r="E557" s="92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45"/>
    </row>
    <row r="558" spans="1:16" x14ac:dyDescent="0.2">
      <c r="A558" s="106"/>
      <c r="B558" s="106"/>
      <c r="D558" s="92"/>
      <c r="E558" s="92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45"/>
    </row>
    <row r="559" spans="1:16" x14ac:dyDescent="0.2">
      <c r="A559" s="106"/>
      <c r="B559" s="106"/>
      <c r="D559" s="92"/>
      <c r="E559" s="92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45"/>
    </row>
    <row r="560" spans="1:16" x14ac:dyDescent="0.2">
      <c r="A560" s="106"/>
      <c r="B560" s="106"/>
      <c r="D560" s="92"/>
      <c r="E560" s="92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45"/>
    </row>
    <row r="561" spans="1:16" x14ac:dyDescent="0.2">
      <c r="A561" s="106"/>
      <c r="B561" s="106"/>
      <c r="D561" s="92"/>
      <c r="E561" s="9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45"/>
    </row>
    <row r="562" spans="1:16" x14ac:dyDescent="0.2">
      <c r="A562" s="106"/>
      <c r="B562" s="106"/>
      <c r="D562" s="92"/>
      <c r="E562" s="9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45"/>
    </row>
    <row r="563" spans="1:16" x14ac:dyDescent="0.2">
      <c r="A563" s="106"/>
      <c r="B563" s="106"/>
      <c r="D563" s="92"/>
      <c r="E563" s="9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45"/>
    </row>
    <row r="564" spans="1:16" x14ac:dyDescent="0.2">
      <c r="A564" s="106"/>
      <c r="B564" s="106"/>
      <c r="D564" s="92"/>
      <c r="E564" s="9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45"/>
    </row>
    <row r="565" spans="1:16" x14ac:dyDescent="0.2">
      <c r="A565" s="106"/>
      <c r="B565" s="106"/>
      <c r="D565" s="92"/>
      <c r="E565" s="9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45"/>
    </row>
    <row r="566" spans="1:16" x14ac:dyDescent="0.2">
      <c r="A566" s="106"/>
      <c r="B566" s="106"/>
      <c r="D566" s="92"/>
      <c r="E566" s="9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45"/>
    </row>
    <row r="567" spans="1:16" x14ac:dyDescent="0.2">
      <c r="A567" s="106"/>
      <c r="B567" s="106"/>
      <c r="D567" s="92"/>
      <c r="E567" s="9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45"/>
    </row>
    <row r="568" spans="1:16" x14ac:dyDescent="0.2">
      <c r="A568" s="106"/>
      <c r="B568" s="106"/>
      <c r="D568" s="92"/>
      <c r="E568" s="9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45"/>
    </row>
    <row r="569" spans="1:16" x14ac:dyDescent="0.2">
      <c r="A569" s="106"/>
      <c r="B569" s="106"/>
      <c r="D569" s="92"/>
      <c r="E569" s="9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45"/>
    </row>
    <row r="570" spans="1:16" x14ac:dyDescent="0.2">
      <c r="A570" s="106"/>
      <c r="B570" s="106"/>
      <c r="D570" s="92"/>
      <c r="E570" s="92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45"/>
    </row>
    <row r="571" spans="1:16" x14ac:dyDescent="0.2">
      <c r="A571" s="106"/>
      <c r="B571" s="106"/>
      <c r="D571" s="92"/>
      <c r="E571" s="9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45"/>
    </row>
    <row r="572" spans="1:16" x14ac:dyDescent="0.2">
      <c r="A572" s="106"/>
      <c r="B572" s="106"/>
      <c r="D572" s="92"/>
      <c r="E572" s="9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45"/>
    </row>
    <row r="573" spans="1:16" x14ac:dyDescent="0.2">
      <c r="A573" s="106"/>
      <c r="B573" s="106"/>
      <c r="D573" s="92"/>
      <c r="E573" s="92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45"/>
    </row>
    <row r="574" spans="1:16" x14ac:dyDescent="0.2">
      <c r="A574" s="106"/>
      <c r="B574" s="106"/>
      <c r="D574" s="92"/>
      <c r="E574" s="92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45"/>
    </row>
    <row r="575" spans="1:16" x14ac:dyDescent="0.2">
      <c r="A575" s="106"/>
      <c r="B575" s="106"/>
      <c r="D575" s="92"/>
      <c r="E575" s="92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45"/>
    </row>
    <row r="576" spans="1:16" x14ac:dyDescent="0.2">
      <c r="A576" s="106"/>
      <c r="B576" s="106"/>
      <c r="D576" s="92"/>
      <c r="E576" s="92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45"/>
    </row>
    <row r="577" spans="1:16" x14ac:dyDescent="0.2">
      <c r="A577" s="106"/>
      <c r="B577" s="106"/>
      <c r="D577" s="92"/>
      <c r="E577" s="92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45"/>
    </row>
    <row r="578" spans="1:16" x14ac:dyDescent="0.2">
      <c r="A578" s="106"/>
      <c r="B578" s="106"/>
      <c r="D578" s="92"/>
      <c r="E578" s="92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45"/>
    </row>
    <row r="579" spans="1:16" x14ac:dyDescent="0.2">
      <c r="A579" s="106"/>
      <c r="B579" s="106"/>
      <c r="D579" s="92"/>
      <c r="E579" s="92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45"/>
    </row>
    <row r="580" spans="1:16" x14ac:dyDescent="0.2">
      <c r="A580" s="106"/>
      <c r="B580" s="106"/>
      <c r="D580" s="92"/>
      <c r="E580" s="92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45"/>
    </row>
    <row r="581" spans="1:16" x14ac:dyDescent="0.2">
      <c r="A581" s="106"/>
      <c r="B581" s="106"/>
      <c r="D581" s="92"/>
      <c r="E581" s="92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45"/>
    </row>
    <row r="582" spans="1:16" x14ac:dyDescent="0.2">
      <c r="A582" s="106"/>
      <c r="B582" s="106"/>
      <c r="D582" s="92"/>
      <c r="E582" s="92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45"/>
    </row>
    <row r="583" spans="1:16" x14ac:dyDescent="0.2">
      <c r="A583" s="106"/>
      <c r="B583" s="106"/>
      <c r="D583" s="92"/>
      <c r="E583" s="92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45"/>
    </row>
    <row r="584" spans="1:16" x14ac:dyDescent="0.2">
      <c r="A584" s="106"/>
      <c r="B584" s="106"/>
      <c r="D584" s="92"/>
      <c r="E584" s="92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45"/>
    </row>
    <row r="585" spans="1:16" x14ac:dyDescent="0.2">
      <c r="A585" s="106"/>
      <c r="B585" s="106"/>
      <c r="D585" s="92"/>
      <c r="E585" s="92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45"/>
    </row>
    <row r="586" spans="1:16" x14ac:dyDescent="0.2">
      <c r="A586" s="106"/>
      <c r="B586" s="106"/>
      <c r="D586" s="92"/>
      <c r="E586" s="92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45"/>
    </row>
    <row r="587" spans="1:16" x14ac:dyDescent="0.2">
      <c r="A587" s="106"/>
      <c r="B587" s="106"/>
      <c r="D587" s="92"/>
      <c r="E587" s="92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45"/>
    </row>
    <row r="588" spans="1:16" x14ac:dyDescent="0.2">
      <c r="A588" s="106"/>
      <c r="B588" s="106"/>
      <c r="D588" s="92"/>
      <c r="E588" s="92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45"/>
    </row>
    <row r="589" spans="1:16" x14ac:dyDescent="0.2">
      <c r="A589" s="106"/>
      <c r="B589" s="106"/>
      <c r="D589" s="92"/>
      <c r="E589" s="92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45"/>
    </row>
    <row r="590" spans="1:16" x14ac:dyDescent="0.2">
      <c r="A590" s="106"/>
      <c r="B590" s="106"/>
      <c r="D590" s="92"/>
      <c r="E590" s="92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45"/>
    </row>
    <row r="591" spans="1:16" x14ac:dyDescent="0.2">
      <c r="D591" s="92"/>
      <c r="E591" s="92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45"/>
    </row>
    <row r="592" spans="1:16" x14ac:dyDescent="0.2">
      <c r="D592" s="92"/>
      <c r="E592" s="92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45"/>
    </row>
    <row r="593" spans="4:16" x14ac:dyDescent="0.2">
      <c r="D593" s="92"/>
      <c r="E593" s="9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45"/>
    </row>
    <row r="594" spans="4:16" x14ac:dyDescent="0.2">
      <c r="D594" s="92"/>
      <c r="E594" s="9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45"/>
    </row>
    <row r="595" spans="4:16" x14ac:dyDescent="0.2">
      <c r="D595" s="92"/>
      <c r="E595" s="9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45"/>
    </row>
    <row r="596" spans="4:16" x14ac:dyDescent="0.2">
      <c r="D596" s="92"/>
      <c r="E596" s="92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45"/>
    </row>
    <row r="597" spans="4:16" x14ac:dyDescent="0.2">
      <c r="D597" s="92"/>
      <c r="E597" s="92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45"/>
    </row>
    <row r="598" spans="4:16" x14ac:dyDescent="0.2">
      <c r="D598" s="92"/>
      <c r="E598" s="92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45"/>
    </row>
    <row r="599" spans="4:16" x14ac:dyDescent="0.2">
      <c r="D599" s="92"/>
      <c r="E599" s="9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45"/>
    </row>
    <row r="600" spans="4:16" x14ac:dyDescent="0.2">
      <c r="D600" s="92"/>
      <c r="E600" s="9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45"/>
    </row>
    <row r="601" spans="4:16" x14ac:dyDescent="0.2">
      <c r="D601" s="92"/>
      <c r="E601" s="9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45"/>
    </row>
    <row r="602" spans="4:16" x14ac:dyDescent="0.2">
      <c r="D602" s="92"/>
      <c r="E602" s="92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45"/>
    </row>
    <row r="603" spans="4:16" x14ac:dyDescent="0.2">
      <c r="D603" s="92"/>
      <c r="E603" s="92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45"/>
    </row>
    <row r="604" spans="4:16" x14ac:dyDescent="0.2">
      <c r="D604" s="92"/>
      <c r="E604" s="92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45"/>
    </row>
    <row r="605" spans="4:16" x14ac:dyDescent="0.2">
      <c r="D605" s="92"/>
      <c r="E605" s="92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45"/>
    </row>
    <row r="606" spans="4:16" x14ac:dyDescent="0.2">
      <c r="D606" s="92"/>
      <c r="E606" s="92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45"/>
    </row>
    <row r="607" spans="4:16" x14ac:dyDescent="0.2">
      <c r="D607" s="92"/>
      <c r="E607" s="92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45"/>
    </row>
    <row r="608" spans="4:16" x14ac:dyDescent="0.2">
      <c r="D608" s="92"/>
      <c r="E608" s="92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45"/>
    </row>
    <row r="609" spans="4:16" x14ac:dyDescent="0.2">
      <c r="D609" s="92"/>
      <c r="E609" s="92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45"/>
    </row>
    <row r="610" spans="4:16" x14ac:dyDescent="0.2">
      <c r="D610" s="92"/>
      <c r="E610" s="92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45"/>
    </row>
    <row r="611" spans="4:16" x14ac:dyDescent="0.2">
      <c r="D611" s="92"/>
      <c r="E611" s="92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45"/>
    </row>
    <row r="612" spans="4:16" x14ac:dyDescent="0.2">
      <c r="D612" s="92"/>
      <c r="E612" s="92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45"/>
    </row>
    <row r="613" spans="4:16" x14ac:dyDescent="0.2">
      <c r="D613" s="92"/>
      <c r="E613" s="92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45"/>
    </row>
    <row r="614" spans="4:16" x14ac:dyDescent="0.2">
      <c r="D614" s="92"/>
      <c r="E614" s="92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45"/>
    </row>
    <row r="615" spans="4:16" x14ac:dyDescent="0.2">
      <c r="D615" s="92"/>
      <c r="E615" s="92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45"/>
    </row>
    <row r="616" spans="4:16" x14ac:dyDescent="0.2">
      <c r="D616" s="92"/>
      <c r="E616" s="92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45"/>
    </row>
    <row r="617" spans="4:16" x14ac:dyDescent="0.2">
      <c r="D617" s="92"/>
      <c r="E617" s="92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45"/>
    </row>
    <row r="618" spans="4:16" x14ac:dyDescent="0.2">
      <c r="D618" s="92"/>
      <c r="E618" s="92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45"/>
    </row>
    <row r="619" spans="4:16" x14ac:dyDescent="0.2">
      <c r="D619" s="92"/>
      <c r="E619" s="92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45"/>
    </row>
    <row r="620" spans="4:16" x14ac:dyDescent="0.2">
      <c r="D620" s="92"/>
      <c r="E620" s="92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45"/>
    </row>
    <row r="621" spans="4:16" x14ac:dyDescent="0.2">
      <c r="D621" s="92"/>
      <c r="E621" s="92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45"/>
    </row>
    <row r="622" spans="4:16" x14ac:dyDescent="0.2">
      <c r="D622" s="92"/>
      <c r="E622" s="92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45"/>
    </row>
    <row r="623" spans="4:16" x14ac:dyDescent="0.2">
      <c r="D623" s="92"/>
      <c r="E623" s="92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45"/>
    </row>
    <row r="624" spans="4:16" x14ac:dyDescent="0.2">
      <c r="D624" s="92"/>
      <c r="E624" s="92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45"/>
    </row>
    <row r="625" spans="4:16" x14ac:dyDescent="0.2">
      <c r="D625" s="92"/>
      <c r="E625" s="92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45"/>
    </row>
    <row r="626" spans="4:16" x14ac:dyDescent="0.2">
      <c r="D626" s="92"/>
      <c r="E626" s="92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45"/>
    </row>
    <row r="627" spans="4:16" x14ac:dyDescent="0.2">
      <c r="D627" s="92"/>
      <c r="E627" s="92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45"/>
    </row>
    <row r="628" spans="4:16" x14ac:dyDescent="0.2">
      <c r="D628" s="92"/>
      <c r="E628" s="92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45"/>
    </row>
    <row r="629" spans="4:16" x14ac:dyDescent="0.2">
      <c r="D629" s="92"/>
      <c r="E629" s="92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45"/>
    </row>
    <row r="630" spans="4:16" x14ac:dyDescent="0.2">
      <c r="D630" s="92"/>
      <c r="E630" s="92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45"/>
    </row>
    <row r="631" spans="4:16" x14ac:dyDescent="0.2">
      <c r="D631" s="92"/>
      <c r="E631" s="92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45"/>
    </row>
    <row r="632" spans="4:16" x14ac:dyDescent="0.2">
      <c r="D632" s="92"/>
      <c r="E632" s="92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45"/>
    </row>
    <row r="633" spans="4:16" x14ac:dyDescent="0.2">
      <c r="D633" s="92"/>
      <c r="E633" s="92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45"/>
    </row>
    <row r="634" spans="4:16" x14ac:dyDescent="0.2">
      <c r="D634" s="92"/>
      <c r="E634" s="92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45"/>
    </row>
    <row r="635" spans="4:16" x14ac:dyDescent="0.2">
      <c r="D635" s="92"/>
      <c r="E635" s="92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45"/>
    </row>
    <row r="636" spans="4:16" x14ac:dyDescent="0.2">
      <c r="D636" s="92"/>
      <c r="E636" s="92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45"/>
    </row>
    <row r="637" spans="4:16" x14ac:dyDescent="0.2">
      <c r="D637" s="92"/>
      <c r="E637" s="92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45"/>
    </row>
    <row r="638" spans="4:16" x14ac:dyDescent="0.2">
      <c r="D638" s="92"/>
      <c r="E638" s="92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45"/>
    </row>
    <row r="639" spans="4:16" x14ac:dyDescent="0.2">
      <c r="D639" s="92"/>
      <c r="E639" s="92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45"/>
    </row>
    <row r="640" spans="4:16" x14ac:dyDescent="0.2">
      <c r="D640" s="92"/>
      <c r="E640" s="92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45"/>
    </row>
    <row r="641" spans="4:16" x14ac:dyDescent="0.2">
      <c r="D641" s="92"/>
      <c r="E641" s="92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45"/>
    </row>
    <row r="642" spans="4:16" x14ac:dyDescent="0.2">
      <c r="D642" s="92"/>
      <c r="E642" s="92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45"/>
    </row>
    <row r="643" spans="4:16" x14ac:dyDescent="0.2">
      <c r="D643" s="92"/>
      <c r="E643" s="92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45"/>
    </row>
    <row r="644" spans="4:16" x14ac:dyDescent="0.2">
      <c r="D644" s="92"/>
      <c r="E644" s="92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45"/>
    </row>
    <row r="645" spans="4:16" x14ac:dyDescent="0.2">
      <c r="D645" s="92"/>
      <c r="E645" s="92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45"/>
    </row>
    <row r="646" spans="4:16" x14ac:dyDescent="0.2">
      <c r="D646" s="92"/>
      <c r="E646" s="92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45"/>
    </row>
    <row r="647" spans="4:16" x14ac:dyDescent="0.2">
      <c r="D647" s="92"/>
      <c r="E647" s="92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45"/>
    </row>
    <row r="648" spans="4:16" x14ac:dyDescent="0.2">
      <c r="D648" s="92"/>
      <c r="E648" s="92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45"/>
    </row>
    <row r="649" spans="4:16" x14ac:dyDescent="0.2">
      <c r="D649" s="92"/>
      <c r="E649" s="92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45"/>
    </row>
    <row r="650" spans="4:16" x14ac:dyDescent="0.2">
      <c r="D650" s="92"/>
      <c r="E650" s="92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45"/>
    </row>
    <row r="651" spans="4:16" x14ac:dyDescent="0.2">
      <c r="D651" s="92"/>
      <c r="E651" s="92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45"/>
    </row>
    <row r="652" spans="4:16" x14ac:dyDescent="0.2">
      <c r="D652" s="92"/>
      <c r="E652" s="92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45"/>
    </row>
    <row r="653" spans="4:16" x14ac:dyDescent="0.2">
      <c r="D653" s="92"/>
      <c r="E653" s="92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45"/>
    </row>
    <row r="654" spans="4:16" x14ac:dyDescent="0.2">
      <c r="D654" s="92"/>
      <c r="E654" s="92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45"/>
    </row>
    <row r="655" spans="4:16" x14ac:dyDescent="0.2">
      <c r="D655" s="92"/>
      <c r="E655" s="92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45"/>
    </row>
    <row r="656" spans="4:16" x14ac:dyDescent="0.2">
      <c r="D656" s="92"/>
      <c r="E656" s="92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45"/>
    </row>
    <row r="657" spans="4:16" x14ac:dyDescent="0.2">
      <c r="D657" s="92"/>
      <c r="E657" s="92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45"/>
    </row>
    <row r="658" spans="4:16" x14ac:dyDescent="0.2">
      <c r="D658" s="92"/>
      <c r="E658" s="92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45"/>
    </row>
    <row r="659" spans="4:16" x14ac:dyDescent="0.2">
      <c r="D659" s="92"/>
      <c r="E659" s="92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45"/>
    </row>
    <row r="660" spans="4:16" x14ac:dyDescent="0.2">
      <c r="D660" s="92"/>
      <c r="E660" s="92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45"/>
    </row>
    <row r="661" spans="4:16" x14ac:dyDescent="0.2">
      <c r="D661" s="92"/>
      <c r="E661" s="92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45"/>
    </row>
    <row r="662" spans="4:16" x14ac:dyDescent="0.2">
      <c r="D662" s="92"/>
      <c r="E662" s="92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45"/>
    </row>
    <row r="663" spans="4:16" x14ac:dyDescent="0.2">
      <c r="D663" s="92"/>
      <c r="E663" s="92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45"/>
    </row>
    <row r="664" spans="4:16" x14ac:dyDescent="0.2">
      <c r="D664" s="92"/>
      <c r="E664" s="92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45"/>
    </row>
    <row r="665" spans="4:16" x14ac:dyDescent="0.2">
      <c r="D665" s="92"/>
      <c r="E665" s="92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45"/>
    </row>
    <row r="666" spans="4:16" x14ac:dyDescent="0.2">
      <c r="D666" s="92"/>
      <c r="E666" s="92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45"/>
    </row>
    <row r="667" spans="4:16" x14ac:dyDescent="0.2">
      <c r="D667" s="92"/>
      <c r="E667" s="92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45"/>
    </row>
    <row r="668" spans="4:16" x14ac:dyDescent="0.2">
      <c r="D668" s="92"/>
      <c r="E668" s="92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45"/>
    </row>
    <row r="669" spans="4:16" x14ac:dyDescent="0.2">
      <c r="D669" s="92"/>
      <c r="E669" s="92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45"/>
    </row>
    <row r="670" spans="4:16" x14ac:dyDescent="0.2">
      <c r="D670" s="92"/>
      <c r="E670" s="92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45"/>
    </row>
    <row r="671" spans="4:16" x14ac:dyDescent="0.2">
      <c r="D671" s="92"/>
      <c r="E671" s="92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45"/>
    </row>
    <row r="672" spans="4:16" x14ac:dyDescent="0.2">
      <c r="D672" s="92"/>
      <c r="E672" s="92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45"/>
    </row>
    <row r="673" spans="4:16" x14ac:dyDescent="0.2">
      <c r="D673" s="92"/>
      <c r="E673" s="92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45"/>
    </row>
    <row r="674" spans="4:16" x14ac:dyDescent="0.2">
      <c r="D674" s="92"/>
      <c r="E674" s="92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45"/>
    </row>
    <row r="675" spans="4:16" x14ac:dyDescent="0.2">
      <c r="D675" s="92"/>
      <c r="E675" s="92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45"/>
    </row>
    <row r="676" spans="4:16" x14ac:dyDescent="0.2">
      <c r="D676" s="92"/>
      <c r="E676" s="92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45"/>
    </row>
    <row r="677" spans="4:16" x14ac:dyDescent="0.2">
      <c r="D677" s="92"/>
      <c r="E677" s="92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45"/>
    </row>
    <row r="678" spans="4:16" x14ac:dyDescent="0.2">
      <c r="D678" s="92"/>
      <c r="E678" s="92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45"/>
    </row>
    <row r="679" spans="4:16" x14ac:dyDescent="0.2">
      <c r="D679" s="92"/>
      <c r="E679" s="92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45"/>
    </row>
    <row r="680" spans="4:16" x14ac:dyDescent="0.2">
      <c r="D680" s="92"/>
      <c r="E680" s="92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45"/>
    </row>
    <row r="681" spans="4:16" x14ac:dyDescent="0.2">
      <c r="D681" s="92"/>
      <c r="E681" s="92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45"/>
    </row>
    <row r="682" spans="4:16" x14ac:dyDescent="0.2">
      <c r="D682" s="92"/>
      <c r="E682" s="92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45"/>
    </row>
    <row r="683" spans="4:16" x14ac:dyDescent="0.2">
      <c r="D683" s="92"/>
      <c r="E683" s="92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45"/>
    </row>
    <row r="684" spans="4:16" x14ac:dyDescent="0.2">
      <c r="D684" s="92"/>
      <c r="E684" s="92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45"/>
    </row>
    <row r="685" spans="4:16" x14ac:dyDescent="0.2">
      <c r="D685" s="92"/>
      <c r="E685" s="92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45"/>
    </row>
    <row r="686" spans="4:16" x14ac:dyDescent="0.2">
      <c r="D686" s="92"/>
      <c r="E686" s="92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45"/>
    </row>
    <row r="687" spans="4:16" x14ac:dyDescent="0.2">
      <c r="D687" s="92"/>
      <c r="E687" s="92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45"/>
    </row>
    <row r="688" spans="4:16" x14ac:dyDescent="0.2">
      <c r="D688" s="92"/>
      <c r="E688" s="92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45"/>
    </row>
    <row r="689" spans="4:16" x14ac:dyDescent="0.2">
      <c r="D689" s="92"/>
      <c r="E689" s="92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45"/>
    </row>
    <row r="690" spans="4:16" x14ac:dyDescent="0.2">
      <c r="D690" s="92"/>
      <c r="E690" s="92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45"/>
    </row>
    <row r="691" spans="4:16" x14ac:dyDescent="0.2">
      <c r="D691" s="92"/>
      <c r="E691" s="92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45"/>
    </row>
    <row r="692" spans="4:16" x14ac:dyDescent="0.2">
      <c r="D692" s="92"/>
      <c r="E692" s="92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45"/>
    </row>
    <row r="693" spans="4:16" x14ac:dyDescent="0.2">
      <c r="D693" s="92"/>
      <c r="E693" s="92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45"/>
    </row>
    <row r="694" spans="4:16" x14ac:dyDescent="0.2">
      <c r="D694" s="92"/>
      <c r="E694" s="92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45"/>
    </row>
    <row r="695" spans="4:16" x14ac:dyDescent="0.2">
      <c r="D695" s="92"/>
      <c r="E695" s="92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45"/>
    </row>
    <row r="696" spans="4:16" x14ac:dyDescent="0.2">
      <c r="D696" s="92"/>
      <c r="E696" s="92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45"/>
    </row>
    <row r="697" spans="4:16" x14ac:dyDescent="0.2">
      <c r="D697" s="92"/>
      <c r="E697" s="92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45"/>
    </row>
    <row r="698" spans="4:16" x14ac:dyDescent="0.2">
      <c r="D698" s="92"/>
      <c r="E698" s="92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45"/>
    </row>
    <row r="699" spans="4:16" x14ac:dyDescent="0.2">
      <c r="D699" s="92"/>
      <c r="E699" s="92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45"/>
    </row>
    <row r="700" spans="4:16" x14ac:dyDescent="0.2">
      <c r="D700" s="92"/>
      <c r="E700" s="92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45"/>
    </row>
    <row r="701" spans="4:16" x14ac:dyDescent="0.2">
      <c r="D701" s="92"/>
      <c r="E701" s="92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45"/>
    </row>
    <row r="702" spans="4:16" x14ac:dyDescent="0.2">
      <c r="D702" s="92"/>
      <c r="E702" s="92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45"/>
    </row>
    <row r="703" spans="4:16" x14ac:dyDescent="0.2">
      <c r="D703" s="92"/>
      <c r="E703" s="92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45"/>
    </row>
    <row r="704" spans="4:16" x14ac:dyDescent="0.2">
      <c r="D704" s="92"/>
      <c r="E704" s="92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45"/>
    </row>
    <row r="705" spans="4:16" x14ac:dyDescent="0.2">
      <c r="D705" s="92"/>
      <c r="E705" s="92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45"/>
    </row>
    <row r="706" spans="4:16" x14ac:dyDescent="0.2">
      <c r="D706" s="92"/>
      <c r="E706" s="92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45"/>
    </row>
    <row r="707" spans="4:16" x14ac:dyDescent="0.2">
      <c r="D707" s="92"/>
      <c r="E707" s="92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45"/>
    </row>
    <row r="708" spans="4:16" x14ac:dyDescent="0.2">
      <c r="D708" s="92"/>
      <c r="E708" s="92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45"/>
    </row>
    <row r="709" spans="4:16" x14ac:dyDescent="0.2">
      <c r="D709" s="92"/>
      <c r="E709" s="92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45"/>
    </row>
    <row r="710" spans="4:16" x14ac:dyDescent="0.2">
      <c r="D710" s="92"/>
      <c r="E710" s="92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45"/>
    </row>
    <row r="711" spans="4:16" x14ac:dyDescent="0.2">
      <c r="D711" s="92"/>
      <c r="E711" s="92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45"/>
    </row>
    <row r="712" spans="4:16" x14ac:dyDescent="0.2">
      <c r="D712" s="92"/>
      <c r="E712" s="92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45"/>
    </row>
    <row r="713" spans="4:16" x14ac:dyDescent="0.2">
      <c r="D713" s="92"/>
      <c r="E713" s="92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45"/>
    </row>
    <row r="714" spans="4:16" x14ac:dyDescent="0.2">
      <c r="D714" s="92"/>
      <c r="E714" s="92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45"/>
    </row>
    <row r="715" spans="4:16" x14ac:dyDescent="0.2">
      <c r="D715" s="92"/>
      <c r="E715" s="92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45"/>
    </row>
    <row r="716" spans="4:16" x14ac:dyDescent="0.2">
      <c r="D716" s="92"/>
      <c r="E716" s="92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45"/>
    </row>
    <row r="717" spans="4:16" x14ac:dyDescent="0.2">
      <c r="D717" s="92"/>
      <c r="E717" s="92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45"/>
    </row>
    <row r="718" spans="4:16" x14ac:dyDescent="0.2">
      <c r="D718" s="92"/>
      <c r="E718" s="92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45"/>
    </row>
    <row r="719" spans="4:16" x14ac:dyDescent="0.2">
      <c r="D719" s="92"/>
      <c r="E719" s="92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45"/>
    </row>
    <row r="720" spans="4:16" x14ac:dyDescent="0.2">
      <c r="D720" s="92"/>
      <c r="E720" s="92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45"/>
    </row>
    <row r="721" spans="4:16" x14ac:dyDescent="0.2">
      <c r="D721" s="92"/>
      <c r="E721" s="92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45"/>
    </row>
    <row r="722" spans="4:16" x14ac:dyDescent="0.2">
      <c r="D722" s="92"/>
      <c r="E722" s="92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45"/>
    </row>
    <row r="723" spans="4:16" x14ac:dyDescent="0.2">
      <c r="D723" s="92"/>
      <c r="E723" s="92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45"/>
    </row>
    <row r="724" spans="4:16" x14ac:dyDescent="0.2">
      <c r="D724" s="92"/>
      <c r="E724" s="92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45"/>
    </row>
    <row r="725" spans="4:16" x14ac:dyDescent="0.2">
      <c r="D725" s="92"/>
      <c r="E725" s="92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45"/>
    </row>
    <row r="726" spans="4:16" x14ac:dyDescent="0.2">
      <c r="D726" s="92"/>
      <c r="E726" s="92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45"/>
    </row>
    <row r="727" spans="4:16" x14ac:dyDescent="0.2">
      <c r="D727" s="92"/>
      <c r="E727" s="92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45"/>
    </row>
    <row r="728" spans="4:16" x14ac:dyDescent="0.2">
      <c r="D728" s="92"/>
      <c r="E728" s="92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45"/>
    </row>
    <row r="729" spans="4:16" x14ac:dyDescent="0.2">
      <c r="D729" s="92"/>
      <c r="E729" s="92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45"/>
    </row>
    <row r="730" spans="4:16" x14ac:dyDescent="0.2">
      <c r="D730" s="92"/>
      <c r="E730" s="92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45"/>
    </row>
    <row r="731" spans="4:16" x14ac:dyDescent="0.2">
      <c r="D731" s="92"/>
      <c r="E731" s="92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45"/>
    </row>
    <row r="732" spans="4:16" x14ac:dyDescent="0.2">
      <c r="D732" s="92"/>
      <c r="E732" s="92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45"/>
    </row>
    <row r="733" spans="4:16" x14ac:dyDescent="0.2">
      <c r="D733" s="92"/>
      <c r="E733" s="92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45"/>
    </row>
    <row r="734" spans="4:16" x14ac:dyDescent="0.2">
      <c r="D734" s="92"/>
      <c r="E734" s="92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45"/>
    </row>
    <row r="735" spans="4:16" x14ac:dyDescent="0.2">
      <c r="D735" s="92"/>
      <c r="E735" s="92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45"/>
    </row>
    <row r="736" spans="4:16" x14ac:dyDescent="0.2">
      <c r="D736" s="92"/>
      <c r="E736" s="92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45"/>
    </row>
    <row r="737" spans="4:16" x14ac:dyDescent="0.2">
      <c r="D737" s="92"/>
      <c r="E737" s="92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45"/>
    </row>
    <row r="738" spans="4:16" x14ac:dyDescent="0.2">
      <c r="D738" s="92"/>
      <c r="E738" s="92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45"/>
    </row>
    <row r="739" spans="4:16" x14ac:dyDescent="0.2">
      <c r="D739" s="92"/>
      <c r="E739" s="92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45"/>
    </row>
    <row r="740" spans="4:16" x14ac:dyDescent="0.2">
      <c r="D740" s="92"/>
      <c r="E740" s="92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45"/>
    </row>
    <row r="741" spans="4:16" x14ac:dyDescent="0.2">
      <c r="D741" s="92"/>
      <c r="E741" s="92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45"/>
    </row>
    <row r="742" spans="4:16" x14ac:dyDescent="0.2">
      <c r="D742" s="92"/>
      <c r="E742" s="92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45"/>
    </row>
    <row r="743" spans="4:16" x14ac:dyDescent="0.2">
      <c r="D743" s="92"/>
      <c r="E743" s="92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45"/>
    </row>
    <row r="744" spans="4:16" x14ac:dyDescent="0.2">
      <c r="D744" s="92"/>
      <c r="E744" s="92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45"/>
    </row>
    <row r="745" spans="4:16" x14ac:dyDescent="0.2">
      <c r="D745" s="92"/>
      <c r="E745" s="92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45"/>
    </row>
    <row r="746" spans="4:16" x14ac:dyDescent="0.2">
      <c r="D746" s="92"/>
      <c r="E746" s="92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45"/>
    </row>
    <row r="747" spans="4:16" x14ac:dyDescent="0.2">
      <c r="D747" s="92"/>
      <c r="E747" s="92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45"/>
    </row>
    <row r="748" spans="4:16" x14ac:dyDescent="0.2">
      <c r="D748" s="92"/>
      <c r="E748" s="92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45"/>
    </row>
    <row r="749" spans="4:16" x14ac:dyDescent="0.2">
      <c r="D749" s="92"/>
      <c r="E749" s="92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45"/>
    </row>
    <row r="750" spans="4:16" x14ac:dyDescent="0.2">
      <c r="D750" s="92"/>
      <c r="E750" s="92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45"/>
    </row>
    <row r="751" spans="4:16" x14ac:dyDescent="0.2">
      <c r="D751" s="92"/>
      <c r="E751" s="92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45"/>
    </row>
    <row r="752" spans="4:16" x14ac:dyDescent="0.2">
      <c r="D752" s="92"/>
      <c r="E752" s="92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45"/>
    </row>
    <row r="753" spans="4:16" x14ac:dyDescent="0.2">
      <c r="D753" s="92"/>
      <c r="E753" s="92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45"/>
    </row>
    <row r="754" spans="4:16" x14ac:dyDescent="0.2">
      <c r="D754" s="92"/>
      <c r="E754" s="92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45"/>
    </row>
    <row r="755" spans="4:16" x14ac:dyDescent="0.2">
      <c r="D755" s="92"/>
      <c r="E755" s="92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45"/>
    </row>
    <row r="756" spans="4:16" x14ac:dyDescent="0.2">
      <c r="D756" s="92"/>
      <c r="E756" s="92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45"/>
    </row>
    <row r="757" spans="4:16" x14ac:dyDescent="0.2">
      <c r="D757" s="92"/>
      <c r="E757" s="92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45"/>
    </row>
    <row r="758" spans="4:16" x14ac:dyDescent="0.2">
      <c r="D758" s="92"/>
      <c r="E758" s="92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45"/>
    </row>
    <row r="759" spans="4:16" x14ac:dyDescent="0.2">
      <c r="D759" s="92"/>
      <c r="E759" s="92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45"/>
    </row>
    <row r="760" spans="4:16" x14ac:dyDescent="0.2">
      <c r="D760" s="92"/>
      <c r="E760" s="92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45"/>
    </row>
    <row r="761" spans="4:16" x14ac:dyDescent="0.2">
      <c r="D761" s="92"/>
      <c r="E761" s="92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45"/>
    </row>
    <row r="762" spans="4:16" x14ac:dyDescent="0.2">
      <c r="D762" s="92"/>
      <c r="E762" s="92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45"/>
    </row>
    <row r="763" spans="4:16" x14ac:dyDescent="0.2">
      <c r="D763" s="92"/>
      <c r="E763" s="92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45"/>
    </row>
    <row r="764" spans="4:16" x14ac:dyDescent="0.2">
      <c r="D764" s="92"/>
      <c r="E764" s="92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45"/>
    </row>
    <row r="765" spans="4:16" x14ac:dyDescent="0.2">
      <c r="D765" s="92"/>
      <c r="E765" s="92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45"/>
    </row>
    <row r="766" spans="4:16" x14ac:dyDescent="0.2">
      <c r="D766" s="92"/>
      <c r="E766" s="92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45"/>
    </row>
    <row r="767" spans="4:16" x14ac:dyDescent="0.2">
      <c r="D767" s="92"/>
      <c r="E767" s="92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45"/>
    </row>
    <row r="768" spans="4:16" x14ac:dyDescent="0.2">
      <c r="D768" s="92"/>
      <c r="E768" s="92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45"/>
    </row>
    <row r="769" spans="4:16" x14ac:dyDescent="0.2">
      <c r="D769" s="92"/>
      <c r="E769" s="92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45"/>
    </row>
    <row r="770" spans="4:16" x14ac:dyDescent="0.2">
      <c r="D770" s="92"/>
      <c r="E770" s="92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45"/>
    </row>
    <row r="771" spans="4:16" x14ac:dyDescent="0.2">
      <c r="D771" s="92"/>
      <c r="E771" s="92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45"/>
    </row>
    <row r="772" spans="4:16" x14ac:dyDescent="0.2">
      <c r="D772" s="92"/>
      <c r="E772" s="92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45"/>
    </row>
    <row r="773" spans="4:16" x14ac:dyDescent="0.2">
      <c r="D773" s="92"/>
      <c r="E773" s="92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45"/>
    </row>
    <row r="774" spans="4:16" x14ac:dyDescent="0.2">
      <c r="D774" s="92"/>
      <c r="E774" s="92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45"/>
    </row>
    <row r="775" spans="4:16" x14ac:dyDescent="0.2">
      <c r="D775" s="92"/>
      <c r="E775" s="92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45"/>
    </row>
    <row r="776" spans="4:16" x14ac:dyDescent="0.2">
      <c r="D776" s="92"/>
      <c r="E776" s="92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45"/>
    </row>
    <row r="777" spans="4:16" x14ac:dyDescent="0.2">
      <c r="D777" s="92"/>
      <c r="E777" s="92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45"/>
    </row>
    <row r="778" spans="4:16" x14ac:dyDescent="0.2">
      <c r="D778" s="92"/>
      <c r="E778" s="92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45"/>
    </row>
    <row r="779" spans="4:16" x14ac:dyDescent="0.2">
      <c r="D779" s="92"/>
      <c r="E779" s="92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45"/>
    </row>
    <row r="780" spans="4:16" x14ac:dyDescent="0.2">
      <c r="D780" s="92"/>
      <c r="E780" s="92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45"/>
    </row>
    <row r="781" spans="4:16" x14ac:dyDescent="0.2">
      <c r="D781" s="92"/>
      <c r="E781" s="92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45"/>
    </row>
    <row r="782" spans="4:16" x14ac:dyDescent="0.2">
      <c r="D782" s="92"/>
      <c r="E782" s="92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45"/>
    </row>
    <row r="783" spans="4:16" x14ac:dyDescent="0.2">
      <c r="D783" s="92"/>
      <c r="E783" s="92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45"/>
    </row>
    <row r="784" spans="4:16" x14ac:dyDescent="0.2">
      <c r="D784" s="92"/>
      <c r="E784" s="92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45"/>
    </row>
    <row r="785" spans="4:16" x14ac:dyDescent="0.2">
      <c r="D785" s="92"/>
      <c r="E785" s="92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45"/>
    </row>
    <row r="786" spans="4:16" x14ac:dyDescent="0.2">
      <c r="D786" s="92"/>
      <c r="E786" s="92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45"/>
    </row>
    <row r="787" spans="4:16" x14ac:dyDescent="0.2">
      <c r="D787" s="92"/>
      <c r="E787" s="92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45"/>
    </row>
    <row r="788" spans="4:16" x14ac:dyDescent="0.2">
      <c r="D788" s="92"/>
      <c r="E788" s="92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45"/>
    </row>
    <row r="789" spans="4:16" x14ac:dyDescent="0.2">
      <c r="D789" s="92"/>
      <c r="E789" s="92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45"/>
    </row>
    <row r="790" spans="4:16" x14ac:dyDescent="0.2">
      <c r="D790" s="92"/>
      <c r="E790" s="92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45"/>
    </row>
    <row r="791" spans="4:16" x14ac:dyDescent="0.2">
      <c r="D791" s="92"/>
      <c r="E791" s="92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45"/>
    </row>
    <row r="792" spans="4:16" x14ac:dyDescent="0.2">
      <c r="D792" s="92"/>
      <c r="E792" s="92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45"/>
    </row>
    <row r="793" spans="4:16" x14ac:dyDescent="0.2">
      <c r="D793" s="92"/>
      <c r="E793" s="92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45"/>
    </row>
    <row r="794" spans="4:16" x14ac:dyDescent="0.2">
      <c r="D794" s="92"/>
      <c r="E794" s="92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45"/>
    </row>
    <row r="795" spans="4:16" x14ac:dyDescent="0.2">
      <c r="D795" s="92"/>
      <c r="E795" s="92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45"/>
    </row>
    <row r="796" spans="4:16" x14ac:dyDescent="0.2">
      <c r="D796" s="92"/>
      <c r="E796" s="92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45"/>
    </row>
    <row r="797" spans="4:16" x14ac:dyDescent="0.2">
      <c r="D797" s="92"/>
      <c r="E797" s="92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45"/>
    </row>
    <row r="798" spans="4:16" x14ac:dyDescent="0.2">
      <c r="D798" s="92"/>
      <c r="E798" s="92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45"/>
    </row>
    <row r="799" spans="4:16" x14ac:dyDescent="0.2">
      <c r="D799" s="92"/>
      <c r="E799" s="92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45"/>
    </row>
    <row r="800" spans="4:16" x14ac:dyDescent="0.2">
      <c r="D800" s="92"/>
      <c r="E800" s="92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45"/>
    </row>
    <row r="801" spans="4:16" x14ac:dyDescent="0.2">
      <c r="D801" s="92"/>
      <c r="E801" s="92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45"/>
    </row>
    <row r="802" spans="4:16" x14ac:dyDescent="0.2">
      <c r="D802" s="92"/>
      <c r="E802" s="92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45"/>
    </row>
    <row r="803" spans="4:16" x14ac:dyDescent="0.2">
      <c r="D803" s="92"/>
      <c r="E803" s="92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45"/>
    </row>
    <row r="804" spans="4:16" x14ac:dyDescent="0.2">
      <c r="D804" s="92"/>
      <c r="E804" s="92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45"/>
    </row>
    <row r="805" spans="4:16" x14ac:dyDescent="0.2">
      <c r="D805" s="92"/>
      <c r="E805" s="92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45"/>
    </row>
    <row r="806" spans="4:16" x14ac:dyDescent="0.2">
      <c r="D806" s="92"/>
      <c r="E806" s="92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45"/>
    </row>
    <row r="807" spans="4:16" x14ac:dyDescent="0.2">
      <c r="D807" s="92"/>
      <c r="E807" s="92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45"/>
    </row>
    <row r="808" spans="4:16" x14ac:dyDescent="0.2">
      <c r="D808" s="92"/>
      <c r="E808" s="92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45"/>
    </row>
    <row r="809" spans="4:16" x14ac:dyDescent="0.2">
      <c r="D809" s="92"/>
      <c r="E809" s="92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45"/>
    </row>
    <row r="810" spans="4:16" x14ac:dyDescent="0.2">
      <c r="D810" s="92"/>
      <c r="E810" s="92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45"/>
    </row>
    <row r="811" spans="4:16" x14ac:dyDescent="0.2">
      <c r="D811" s="92"/>
      <c r="E811" s="92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45"/>
    </row>
    <row r="812" spans="4:16" x14ac:dyDescent="0.2">
      <c r="D812" s="92"/>
      <c r="E812" s="92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45"/>
    </row>
    <row r="813" spans="4:16" x14ac:dyDescent="0.2">
      <c r="D813" s="92"/>
      <c r="E813" s="92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45"/>
    </row>
    <row r="814" spans="4:16" x14ac:dyDescent="0.2">
      <c r="D814" s="92"/>
      <c r="E814" s="92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45"/>
    </row>
    <row r="815" spans="4:16" x14ac:dyDescent="0.2">
      <c r="D815" s="92"/>
      <c r="E815" s="92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45"/>
    </row>
    <row r="816" spans="4:16" x14ac:dyDescent="0.2">
      <c r="D816" s="92"/>
      <c r="E816" s="92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45"/>
    </row>
    <row r="817" spans="4:16" x14ac:dyDescent="0.2">
      <c r="D817" s="92"/>
      <c r="E817" s="92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45"/>
    </row>
    <row r="818" spans="4:16" x14ac:dyDescent="0.2">
      <c r="D818" s="92"/>
      <c r="E818" s="92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45"/>
    </row>
    <row r="819" spans="4:16" x14ac:dyDescent="0.2">
      <c r="D819" s="92"/>
      <c r="E819" s="92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45"/>
    </row>
    <row r="820" spans="4:16" x14ac:dyDescent="0.2">
      <c r="D820" s="92"/>
      <c r="E820" s="92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45"/>
    </row>
    <row r="821" spans="4:16" x14ac:dyDescent="0.2">
      <c r="D821" s="92"/>
      <c r="E821" s="92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45"/>
    </row>
    <row r="822" spans="4:16" x14ac:dyDescent="0.2">
      <c r="D822" s="92"/>
      <c r="E822" s="92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45"/>
    </row>
    <row r="823" spans="4:16" x14ac:dyDescent="0.2">
      <c r="D823" s="92"/>
      <c r="E823" s="92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45"/>
    </row>
    <row r="824" spans="4:16" x14ac:dyDescent="0.2">
      <c r="D824" s="92"/>
      <c r="E824" s="92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45"/>
    </row>
    <row r="825" spans="4:16" x14ac:dyDescent="0.2">
      <c r="D825" s="92"/>
      <c r="E825" s="92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45"/>
    </row>
    <row r="826" spans="4:16" x14ac:dyDescent="0.2">
      <c r="D826" s="92"/>
      <c r="E826" s="92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45"/>
    </row>
    <row r="827" spans="4:16" x14ac:dyDescent="0.2">
      <c r="D827" s="92"/>
      <c r="E827" s="92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45"/>
    </row>
    <row r="828" spans="4:16" x14ac:dyDescent="0.2">
      <c r="D828" s="92"/>
      <c r="E828" s="92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45"/>
    </row>
    <row r="829" spans="4:16" x14ac:dyDescent="0.2">
      <c r="D829" s="92"/>
      <c r="E829" s="92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45"/>
    </row>
    <row r="830" spans="4:16" x14ac:dyDescent="0.2">
      <c r="D830" s="92"/>
      <c r="E830" s="92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45"/>
    </row>
    <row r="831" spans="4:16" x14ac:dyDescent="0.2">
      <c r="D831" s="92"/>
      <c r="E831" s="92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45"/>
    </row>
    <row r="832" spans="4:16" x14ac:dyDescent="0.2">
      <c r="D832" s="92"/>
      <c r="E832" s="92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45"/>
    </row>
    <row r="833" spans="4:16" x14ac:dyDescent="0.2">
      <c r="D833" s="92"/>
      <c r="E833" s="92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45"/>
    </row>
    <row r="834" spans="4:16" x14ac:dyDescent="0.2">
      <c r="D834" s="92"/>
      <c r="E834" s="92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45"/>
    </row>
    <row r="835" spans="4:16" x14ac:dyDescent="0.2">
      <c r="D835" s="92"/>
      <c r="E835" s="92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45"/>
    </row>
    <row r="836" spans="4:16" x14ac:dyDescent="0.2">
      <c r="D836" s="92"/>
      <c r="E836" s="92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45"/>
    </row>
    <row r="837" spans="4:16" x14ac:dyDescent="0.2">
      <c r="D837" s="92"/>
      <c r="E837" s="92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45"/>
    </row>
    <row r="838" spans="4:16" x14ac:dyDescent="0.2">
      <c r="D838" s="92"/>
      <c r="E838" s="92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45"/>
    </row>
    <row r="839" spans="4:16" x14ac:dyDescent="0.2">
      <c r="D839" s="92"/>
      <c r="E839" s="92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45"/>
    </row>
    <row r="840" spans="4:16" x14ac:dyDescent="0.2">
      <c r="D840" s="92"/>
      <c r="E840" s="92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45"/>
    </row>
    <row r="841" spans="4:16" x14ac:dyDescent="0.2">
      <c r="D841" s="92"/>
      <c r="E841" s="92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45"/>
    </row>
    <row r="842" spans="4:16" x14ac:dyDescent="0.2">
      <c r="D842" s="92"/>
      <c r="E842" s="92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45"/>
    </row>
    <row r="843" spans="4:16" x14ac:dyDescent="0.2">
      <c r="D843" s="92"/>
      <c r="E843" s="92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45"/>
    </row>
    <row r="844" spans="4:16" x14ac:dyDescent="0.2">
      <c r="D844" s="92"/>
      <c r="E844" s="92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45"/>
    </row>
    <row r="845" spans="4:16" x14ac:dyDescent="0.2">
      <c r="D845" s="92"/>
      <c r="E845" s="92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45"/>
    </row>
    <row r="846" spans="4:16" x14ac:dyDescent="0.2">
      <c r="D846" s="92"/>
      <c r="E846" s="92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45"/>
    </row>
    <row r="847" spans="4:16" x14ac:dyDescent="0.2">
      <c r="D847" s="92"/>
      <c r="E847" s="92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45"/>
    </row>
    <row r="848" spans="4:16" x14ac:dyDescent="0.2">
      <c r="D848" s="92"/>
      <c r="E848" s="92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45"/>
    </row>
    <row r="849" spans="4:16" x14ac:dyDescent="0.2">
      <c r="D849" s="92"/>
      <c r="E849" s="92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45"/>
    </row>
    <row r="850" spans="4:16" x14ac:dyDescent="0.2">
      <c r="D850" s="92"/>
      <c r="E850" s="92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45"/>
    </row>
    <row r="851" spans="4:16" x14ac:dyDescent="0.2">
      <c r="D851" s="92"/>
      <c r="E851" s="92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45"/>
    </row>
    <row r="852" spans="4:16" x14ac:dyDescent="0.2">
      <c r="D852" s="92"/>
      <c r="E852" s="92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45"/>
    </row>
    <row r="853" spans="4:16" x14ac:dyDescent="0.2">
      <c r="D853" s="92"/>
      <c r="E853" s="92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45"/>
    </row>
    <row r="854" spans="4:16" x14ac:dyDescent="0.2">
      <c r="D854" s="92"/>
      <c r="E854" s="92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45"/>
    </row>
    <row r="855" spans="4:16" x14ac:dyDescent="0.2">
      <c r="D855" s="92"/>
      <c r="E855" s="92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45"/>
    </row>
    <row r="856" spans="4:16" x14ac:dyDescent="0.2">
      <c r="D856" s="92"/>
      <c r="E856" s="92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45"/>
    </row>
    <row r="857" spans="4:16" x14ac:dyDescent="0.2">
      <c r="D857" s="92"/>
      <c r="E857" s="92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45"/>
    </row>
    <row r="858" spans="4:16" x14ac:dyDescent="0.2">
      <c r="D858" s="92"/>
      <c r="E858" s="92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45"/>
    </row>
    <row r="859" spans="4:16" x14ac:dyDescent="0.2">
      <c r="D859" s="92"/>
      <c r="E859" s="92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45"/>
    </row>
    <row r="860" spans="4:16" x14ac:dyDescent="0.2">
      <c r="D860" s="92"/>
      <c r="E860" s="92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45"/>
    </row>
    <row r="861" spans="4:16" x14ac:dyDescent="0.2">
      <c r="D861" s="92"/>
      <c r="E861" s="92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45"/>
    </row>
    <row r="862" spans="4:16" x14ac:dyDescent="0.2">
      <c r="D862" s="92"/>
      <c r="E862" s="92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45"/>
    </row>
    <row r="863" spans="4:16" x14ac:dyDescent="0.2">
      <c r="D863" s="92"/>
      <c r="E863" s="92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45"/>
    </row>
    <row r="864" spans="4:16" x14ac:dyDescent="0.2">
      <c r="D864" s="92"/>
      <c r="E864" s="92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45"/>
    </row>
    <row r="865" spans="4:16" x14ac:dyDescent="0.2">
      <c r="D865" s="92"/>
      <c r="E865" s="92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45"/>
    </row>
    <row r="866" spans="4:16" x14ac:dyDescent="0.2">
      <c r="D866" s="92"/>
      <c r="E866" s="92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45"/>
    </row>
    <row r="867" spans="4:16" x14ac:dyDescent="0.2">
      <c r="D867" s="92"/>
      <c r="E867" s="92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45"/>
    </row>
    <row r="868" spans="4:16" x14ac:dyDescent="0.2">
      <c r="D868" s="92"/>
      <c r="E868" s="92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45"/>
    </row>
    <row r="869" spans="4:16" x14ac:dyDescent="0.2">
      <c r="D869" s="92"/>
      <c r="E869" s="92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45"/>
    </row>
    <row r="870" spans="4:16" x14ac:dyDescent="0.2">
      <c r="D870" s="92"/>
      <c r="E870" s="92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45"/>
    </row>
    <row r="871" spans="4:16" x14ac:dyDescent="0.2">
      <c r="D871" s="92"/>
      <c r="E871" s="92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45"/>
    </row>
    <row r="872" spans="4:16" x14ac:dyDescent="0.2">
      <c r="D872" s="92"/>
      <c r="E872" s="92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45"/>
    </row>
    <row r="873" spans="4:16" x14ac:dyDescent="0.2">
      <c r="D873" s="92"/>
      <c r="E873" s="92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45"/>
    </row>
    <row r="874" spans="4:16" x14ac:dyDescent="0.2">
      <c r="D874" s="92"/>
      <c r="E874" s="92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45"/>
    </row>
    <row r="875" spans="4:16" x14ac:dyDescent="0.2">
      <c r="D875" s="92"/>
      <c r="E875" s="92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45"/>
    </row>
    <row r="876" spans="4:16" x14ac:dyDescent="0.2">
      <c r="D876" s="92"/>
      <c r="E876" s="92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45"/>
    </row>
    <row r="877" spans="4:16" x14ac:dyDescent="0.2">
      <c r="D877" s="92"/>
      <c r="E877" s="92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45"/>
    </row>
    <row r="878" spans="4:16" x14ac:dyDescent="0.2">
      <c r="D878" s="92"/>
      <c r="E878" s="92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45"/>
    </row>
    <row r="879" spans="4:16" x14ac:dyDescent="0.2">
      <c r="D879" s="92"/>
      <c r="E879" s="92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45"/>
    </row>
    <row r="880" spans="4:16" x14ac:dyDescent="0.2">
      <c r="D880" s="92"/>
      <c r="E880" s="92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45"/>
    </row>
    <row r="881" spans="4:16" x14ac:dyDescent="0.2">
      <c r="D881" s="92"/>
      <c r="E881" s="92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45"/>
    </row>
    <row r="882" spans="4:16" x14ac:dyDescent="0.2">
      <c r="D882" s="92"/>
      <c r="E882" s="92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45"/>
    </row>
    <row r="883" spans="4:16" x14ac:dyDescent="0.2">
      <c r="D883" s="92"/>
      <c r="E883" s="92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45"/>
    </row>
    <row r="884" spans="4:16" x14ac:dyDescent="0.2">
      <c r="D884" s="92"/>
      <c r="E884" s="92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45"/>
    </row>
    <row r="885" spans="4:16" x14ac:dyDescent="0.2">
      <c r="D885" s="92"/>
      <c r="E885" s="92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45"/>
    </row>
    <row r="886" spans="4:16" x14ac:dyDescent="0.2">
      <c r="D886" s="92"/>
      <c r="E886" s="92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45"/>
    </row>
    <row r="887" spans="4:16" x14ac:dyDescent="0.2">
      <c r="D887" s="92"/>
      <c r="E887" s="92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45"/>
    </row>
    <row r="888" spans="4:16" x14ac:dyDescent="0.2">
      <c r="D888" s="92"/>
      <c r="E888" s="92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45"/>
    </row>
    <row r="889" spans="4:16" x14ac:dyDescent="0.2">
      <c r="D889" s="92"/>
      <c r="E889" s="92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45"/>
    </row>
    <row r="890" spans="4:16" x14ac:dyDescent="0.2">
      <c r="D890" s="92"/>
      <c r="E890" s="92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45"/>
    </row>
    <row r="891" spans="4:16" x14ac:dyDescent="0.2">
      <c r="D891" s="92"/>
      <c r="E891" s="92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45"/>
    </row>
    <row r="892" spans="4:16" x14ac:dyDescent="0.2">
      <c r="D892" s="92"/>
      <c r="E892" s="92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45"/>
    </row>
    <row r="893" spans="4:16" x14ac:dyDescent="0.2">
      <c r="D893" s="92"/>
      <c r="E893" s="92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45"/>
    </row>
    <row r="894" spans="4:16" x14ac:dyDescent="0.2">
      <c r="D894" s="92"/>
      <c r="E894" s="92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45"/>
    </row>
    <row r="895" spans="4:16" x14ac:dyDescent="0.2">
      <c r="D895" s="92"/>
      <c r="E895" s="92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45"/>
    </row>
    <row r="896" spans="4:16" x14ac:dyDescent="0.2">
      <c r="D896" s="92"/>
      <c r="E896" s="92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45"/>
    </row>
    <row r="897" spans="4:16" x14ac:dyDescent="0.2">
      <c r="D897" s="92"/>
      <c r="E897" s="92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45"/>
    </row>
    <row r="898" spans="4:16" x14ac:dyDescent="0.2">
      <c r="D898" s="92"/>
      <c r="E898" s="92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45"/>
    </row>
    <row r="899" spans="4:16" x14ac:dyDescent="0.2">
      <c r="D899" s="92"/>
      <c r="E899" s="92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45"/>
    </row>
    <row r="900" spans="4:16" x14ac:dyDescent="0.2">
      <c r="D900" s="92"/>
      <c r="E900" s="92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45"/>
    </row>
    <row r="901" spans="4:16" x14ac:dyDescent="0.2">
      <c r="D901" s="92"/>
      <c r="E901" s="92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45"/>
    </row>
    <row r="902" spans="4:16" x14ac:dyDescent="0.2">
      <c r="D902" s="92"/>
      <c r="E902" s="92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45"/>
    </row>
    <row r="903" spans="4:16" x14ac:dyDescent="0.2">
      <c r="D903" s="92"/>
      <c r="E903" s="92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45"/>
    </row>
    <row r="904" spans="4:16" x14ac:dyDescent="0.2">
      <c r="D904" s="92"/>
      <c r="E904" s="92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45"/>
    </row>
    <row r="905" spans="4:16" x14ac:dyDescent="0.2">
      <c r="D905" s="92"/>
      <c r="E905" s="92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45"/>
    </row>
    <row r="906" spans="4:16" x14ac:dyDescent="0.2">
      <c r="D906" s="92"/>
      <c r="E906" s="92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45"/>
    </row>
    <row r="907" spans="4:16" x14ac:dyDescent="0.2">
      <c r="D907" s="92"/>
      <c r="E907" s="92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45"/>
    </row>
    <row r="908" spans="4:16" x14ac:dyDescent="0.2">
      <c r="D908" s="92"/>
      <c r="E908" s="92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45"/>
    </row>
    <row r="909" spans="4:16" x14ac:dyDescent="0.2">
      <c r="D909" s="92"/>
      <c r="E909" s="92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45"/>
    </row>
    <row r="910" spans="4:16" x14ac:dyDescent="0.2">
      <c r="D910" s="92"/>
      <c r="E910" s="92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45"/>
    </row>
    <row r="911" spans="4:16" x14ac:dyDescent="0.2">
      <c r="D911" s="92"/>
      <c r="E911" s="92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45"/>
    </row>
    <row r="912" spans="4:16" x14ac:dyDescent="0.2">
      <c r="D912" s="92"/>
      <c r="E912" s="92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45"/>
    </row>
    <row r="913" spans="4:16" x14ac:dyDescent="0.2">
      <c r="D913" s="92"/>
      <c r="E913" s="92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45"/>
    </row>
    <row r="914" spans="4:16" x14ac:dyDescent="0.2">
      <c r="D914" s="92"/>
      <c r="E914" s="92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45"/>
    </row>
    <row r="915" spans="4:16" x14ac:dyDescent="0.2">
      <c r="D915" s="92"/>
      <c r="E915" s="92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45"/>
    </row>
    <row r="916" spans="4:16" x14ac:dyDescent="0.2">
      <c r="D916" s="92"/>
      <c r="E916" s="92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45"/>
    </row>
    <row r="917" spans="4:16" x14ac:dyDescent="0.2">
      <c r="D917" s="92"/>
      <c r="E917" s="92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45"/>
    </row>
    <row r="918" spans="4:16" x14ac:dyDescent="0.2">
      <c r="D918" s="92"/>
      <c r="E918" s="92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45"/>
    </row>
    <row r="919" spans="4:16" x14ac:dyDescent="0.2">
      <c r="D919" s="92"/>
      <c r="E919" s="92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45"/>
    </row>
    <row r="920" spans="4:16" x14ac:dyDescent="0.2">
      <c r="D920" s="92"/>
      <c r="E920" s="92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45"/>
    </row>
    <row r="921" spans="4:16" x14ac:dyDescent="0.2">
      <c r="D921" s="92"/>
      <c r="E921" s="92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45"/>
    </row>
    <row r="922" spans="4:16" x14ac:dyDescent="0.2">
      <c r="D922" s="92"/>
      <c r="E922" s="92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45"/>
    </row>
    <row r="923" spans="4:16" x14ac:dyDescent="0.2">
      <c r="D923" s="92"/>
      <c r="E923" s="92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45"/>
    </row>
    <row r="924" spans="4:16" x14ac:dyDescent="0.2">
      <c r="D924" s="92"/>
      <c r="E924" s="92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45"/>
    </row>
    <row r="925" spans="4:16" x14ac:dyDescent="0.2">
      <c r="D925" s="92"/>
      <c r="E925" s="92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45"/>
    </row>
    <row r="926" spans="4:16" x14ac:dyDescent="0.2">
      <c r="D926" s="92"/>
      <c r="E926" s="92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45"/>
    </row>
    <row r="927" spans="4:16" x14ac:dyDescent="0.2">
      <c r="D927" s="92"/>
      <c r="E927" s="92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45"/>
    </row>
    <row r="928" spans="4:16" x14ac:dyDescent="0.2">
      <c r="D928" s="92"/>
      <c r="E928" s="92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45"/>
    </row>
    <row r="929" spans="4:16" x14ac:dyDescent="0.2">
      <c r="D929" s="92"/>
      <c r="E929" s="92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45"/>
    </row>
    <row r="930" spans="4:16" x14ac:dyDescent="0.2">
      <c r="D930" s="92"/>
      <c r="E930" s="92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45"/>
    </row>
    <row r="931" spans="4:16" x14ac:dyDescent="0.2">
      <c r="D931" s="92"/>
      <c r="E931" s="92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45"/>
    </row>
    <row r="932" spans="4:16" x14ac:dyDescent="0.2">
      <c r="D932" s="92"/>
      <c r="E932" s="92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45"/>
    </row>
    <row r="933" spans="4:16" x14ac:dyDescent="0.2">
      <c r="D933" s="92"/>
      <c r="E933" s="92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45"/>
    </row>
    <row r="934" spans="4:16" x14ac:dyDescent="0.2">
      <c r="D934" s="92"/>
      <c r="E934" s="92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45"/>
    </row>
    <row r="935" spans="4:16" x14ac:dyDescent="0.2">
      <c r="D935" s="92"/>
      <c r="E935" s="92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45"/>
    </row>
    <row r="936" spans="4:16" x14ac:dyDescent="0.2">
      <c r="D936" s="92"/>
      <c r="E936" s="92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45"/>
    </row>
    <row r="937" spans="4:16" x14ac:dyDescent="0.2">
      <c r="D937" s="92"/>
      <c r="E937" s="92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45"/>
    </row>
    <row r="938" spans="4:16" x14ac:dyDescent="0.2">
      <c r="D938" s="92"/>
      <c r="E938" s="92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45"/>
    </row>
    <row r="939" spans="4:16" x14ac:dyDescent="0.2">
      <c r="D939" s="92"/>
      <c r="E939" s="92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45"/>
    </row>
    <row r="940" spans="4:16" x14ac:dyDescent="0.2">
      <c r="D940" s="92"/>
      <c r="E940" s="92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45"/>
    </row>
    <row r="941" spans="4:16" x14ac:dyDescent="0.2">
      <c r="D941" s="92"/>
      <c r="E941" s="92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45"/>
    </row>
    <row r="942" spans="4:16" x14ac:dyDescent="0.2">
      <c r="D942" s="92"/>
      <c r="E942" s="92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45"/>
    </row>
    <row r="943" spans="4:16" x14ac:dyDescent="0.2">
      <c r="D943" s="92"/>
      <c r="E943" s="92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45"/>
    </row>
    <row r="944" spans="4:16" x14ac:dyDescent="0.2">
      <c r="D944" s="92"/>
      <c r="E944" s="92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45"/>
    </row>
    <row r="945" spans="4:16" x14ac:dyDescent="0.2">
      <c r="D945" s="92"/>
      <c r="E945" s="92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45"/>
    </row>
    <row r="946" spans="4:16" x14ac:dyDescent="0.2">
      <c r="D946" s="92"/>
      <c r="E946" s="92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45"/>
    </row>
    <row r="947" spans="4:16" x14ac:dyDescent="0.2">
      <c r="D947" s="92"/>
      <c r="E947" s="92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45"/>
    </row>
    <row r="948" spans="4:16" x14ac:dyDescent="0.2">
      <c r="D948" s="92"/>
      <c r="E948" s="92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45"/>
    </row>
    <row r="949" spans="4:16" x14ac:dyDescent="0.2">
      <c r="D949" s="92"/>
      <c r="E949" s="92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45"/>
    </row>
    <row r="950" spans="4:16" x14ac:dyDescent="0.2">
      <c r="D950" s="92"/>
      <c r="E950" s="92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45"/>
    </row>
    <row r="951" spans="4:16" x14ac:dyDescent="0.2">
      <c r="D951" s="92"/>
      <c r="E951" s="92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45"/>
    </row>
    <row r="952" spans="4:16" x14ac:dyDescent="0.2">
      <c r="D952" s="92"/>
      <c r="E952" s="92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45"/>
    </row>
    <row r="953" spans="4:16" x14ac:dyDescent="0.2">
      <c r="D953" s="92"/>
      <c r="E953" s="92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45"/>
    </row>
    <row r="954" spans="4:16" x14ac:dyDescent="0.2">
      <c r="D954" s="92"/>
      <c r="E954" s="92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45"/>
    </row>
    <row r="955" spans="4:16" x14ac:dyDescent="0.2">
      <c r="D955" s="92"/>
      <c r="E955" s="92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45"/>
    </row>
    <row r="956" spans="4:16" x14ac:dyDescent="0.2">
      <c r="D956" s="92"/>
      <c r="E956" s="92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45"/>
    </row>
    <row r="957" spans="4:16" x14ac:dyDescent="0.2">
      <c r="D957" s="92"/>
      <c r="E957" s="92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45"/>
    </row>
    <row r="958" spans="4:16" x14ac:dyDescent="0.2">
      <c r="D958" s="92"/>
      <c r="E958" s="92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45"/>
    </row>
    <row r="959" spans="4:16" x14ac:dyDescent="0.2">
      <c r="D959" s="92"/>
      <c r="E959" s="92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45"/>
    </row>
    <row r="960" spans="4:16" x14ac:dyDescent="0.2">
      <c r="D960" s="92"/>
      <c r="E960" s="92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45"/>
    </row>
    <row r="961" spans="4:16" x14ac:dyDescent="0.2">
      <c r="D961" s="92"/>
      <c r="E961" s="92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45"/>
    </row>
    <row r="962" spans="4:16" x14ac:dyDescent="0.2">
      <c r="D962" s="92"/>
      <c r="E962" s="92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45"/>
    </row>
    <row r="963" spans="4:16" x14ac:dyDescent="0.2">
      <c r="D963" s="92"/>
      <c r="E963" s="92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45"/>
    </row>
    <row r="964" spans="4:16" x14ac:dyDescent="0.2">
      <c r="D964" s="92"/>
      <c r="E964" s="92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45"/>
    </row>
    <row r="965" spans="4:16" x14ac:dyDescent="0.2">
      <c r="D965" s="92"/>
      <c r="E965" s="92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45"/>
    </row>
    <row r="966" spans="4:16" x14ac:dyDescent="0.2">
      <c r="D966" s="92"/>
      <c r="E966" s="92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45"/>
    </row>
    <row r="967" spans="4:16" x14ac:dyDescent="0.2">
      <c r="D967" s="92"/>
      <c r="E967" s="92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45"/>
    </row>
    <row r="968" spans="4:16" x14ac:dyDescent="0.2">
      <c r="D968" s="92"/>
      <c r="E968" s="92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45"/>
    </row>
    <row r="969" spans="4:16" x14ac:dyDescent="0.2">
      <c r="D969" s="92"/>
      <c r="E969" s="92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45"/>
    </row>
    <row r="970" spans="4:16" x14ac:dyDescent="0.2">
      <c r="D970" s="92"/>
      <c r="E970" s="92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45"/>
    </row>
    <row r="971" spans="4:16" x14ac:dyDescent="0.2">
      <c r="D971" s="92"/>
      <c r="E971" s="92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45"/>
    </row>
    <row r="972" spans="4:16" x14ac:dyDescent="0.2">
      <c r="D972" s="92"/>
      <c r="E972" s="92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45"/>
    </row>
    <row r="973" spans="4:16" x14ac:dyDescent="0.2">
      <c r="D973" s="92"/>
      <c r="E973" s="92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45"/>
    </row>
    <row r="974" spans="4:16" x14ac:dyDescent="0.2">
      <c r="D974" s="92"/>
      <c r="E974" s="92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45"/>
    </row>
    <row r="975" spans="4:16" x14ac:dyDescent="0.2">
      <c r="D975" s="92"/>
      <c r="E975" s="92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45"/>
    </row>
    <row r="976" spans="4:16" x14ac:dyDescent="0.2">
      <c r="D976" s="92"/>
      <c r="E976" s="92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45"/>
    </row>
    <row r="977" spans="4:16" x14ac:dyDescent="0.2">
      <c r="D977" s="92"/>
      <c r="E977" s="92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45"/>
    </row>
    <row r="978" spans="4:16" x14ac:dyDescent="0.2">
      <c r="D978" s="92"/>
      <c r="E978" s="92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45"/>
    </row>
    <row r="979" spans="4:16" x14ac:dyDescent="0.2">
      <c r="D979" s="92"/>
      <c r="E979" s="92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45"/>
    </row>
    <row r="980" spans="4:16" x14ac:dyDescent="0.2">
      <c r="D980" s="92"/>
      <c r="E980" s="92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45"/>
    </row>
    <row r="981" spans="4:16" x14ac:dyDescent="0.2">
      <c r="D981" s="92"/>
      <c r="E981" s="92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45"/>
    </row>
    <row r="982" spans="4:16" x14ac:dyDescent="0.2">
      <c r="D982" s="92"/>
      <c r="E982" s="92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45"/>
    </row>
    <row r="983" spans="4:16" x14ac:dyDescent="0.2">
      <c r="D983" s="92"/>
      <c r="E983" s="92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45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V983"/>
  <sheetViews>
    <sheetView workbookViewId="0">
      <selection activeCell="V2" sqref="V2:V20"/>
    </sheetView>
  </sheetViews>
  <sheetFormatPr defaultRowHeight="12.75" x14ac:dyDescent="0.2"/>
  <cols>
    <col min="3" max="3" width="12.42578125" bestFit="1" customWidth="1"/>
  </cols>
  <sheetData>
    <row r="1" spans="1:22" ht="18.75" thickBot="1" x14ac:dyDescent="0.25">
      <c r="A1" s="62" t="s">
        <v>20</v>
      </c>
      <c r="B1" s="45"/>
      <c r="C1" s="45"/>
      <c r="D1" s="63" t="s">
        <v>21</v>
      </c>
      <c r="E1" s="45"/>
      <c r="F1" s="45"/>
      <c r="G1" s="45"/>
      <c r="H1" s="45"/>
      <c r="K1" s="64" t="s">
        <v>22</v>
      </c>
      <c r="L1" s="45" t="s">
        <v>23</v>
      </c>
      <c r="M1" s="45">
        <f ca="1">F18*H18-G18*G18</f>
        <v>51410.007234907651</v>
      </c>
      <c r="N1" s="45"/>
      <c r="O1" s="45"/>
      <c r="P1" s="45"/>
      <c r="Q1" s="45"/>
      <c r="R1" s="45">
        <v>1</v>
      </c>
      <c r="S1" s="45" t="s">
        <v>24</v>
      </c>
      <c r="T1" s="45"/>
      <c r="U1" s="90" t="s">
        <v>2085</v>
      </c>
      <c r="V1" s="90" t="s">
        <v>123</v>
      </c>
    </row>
    <row r="2" spans="1:22" x14ac:dyDescent="0.2">
      <c r="A2" s="100" t="s">
        <v>119</v>
      </c>
      <c r="B2" s="45"/>
      <c r="C2" s="45"/>
      <c r="D2" s="99" t="s">
        <v>116</v>
      </c>
      <c r="E2" s="99">
        <v>-13467</v>
      </c>
      <c r="F2" s="45"/>
      <c r="G2" s="45"/>
      <c r="H2" s="45"/>
      <c r="K2" s="64" t="s">
        <v>25</v>
      </c>
      <c r="L2" s="45" t="s">
        <v>26</v>
      </c>
      <c r="M2" s="45">
        <f ca="1">+D18*H18-F18*G18</f>
        <v>55673.057485465994</v>
      </c>
      <c r="N2" s="45"/>
      <c r="O2" s="45"/>
      <c r="P2" s="45"/>
      <c r="Q2" s="45"/>
      <c r="R2" s="45">
        <v>2</v>
      </c>
      <c r="S2" s="45" t="s">
        <v>2099</v>
      </c>
      <c r="T2" s="45"/>
      <c r="U2">
        <v>0</v>
      </c>
      <c r="V2">
        <f ca="1">+E$4+E$5*U2+E$6*U2^2</f>
        <v>-1.9574898225101223E-4</v>
      </c>
    </row>
    <row r="3" spans="1:22" ht="13.5" thickBot="1" x14ac:dyDescent="0.25">
      <c r="A3" s="45" t="s">
        <v>27</v>
      </c>
      <c r="B3" s="45" t="s">
        <v>28</v>
      </c>
      <c r="C3" s="45"/>
      <c r="D3" s="45"/>
      <c r="E3" s="65" t="s">
        <v>29</v>
      </c>
      <c r="F3" s="65" t="s">
        <v>30</v>
      </c>
      <c r="G3" s="65" t="s">
        <v>31</v>
      </c>
      <c r="H3" s="65" t="s">
        <v>32</v>
      </c>
      <c r="K3" s="64" t="s">
        <v>33</v>
      </c>
      <c r="L3" s="45" t="s">
        <v>34</v>
      </c>
      <c r="M3" s="45">
        <f ca="1">+D18*G18-F18*F18</f>
        <v>10556.835011921663</v>
      </c>
      <c r="N3" s="45"/>
      <c r="O3" s="45"/>
      <c r="P3" s="45"/>
      <c r="Q3" s="45"/>
      <c r="R3" s="45">
        <v>3</v>
      </c>
      <c r="S3" s="45" t="s">
        <v>35</v>
      </c>
      <c r="T3" s="45"/>
      <c r="U3">
        <v>0.25</v>
      </c>
      <c r="V3">
        <f t="shared" ref="V3:V20" ca="1" si="0">+E$4+E$5*U3+E$6*U3^2</f>
        <v>-8.4587526803474127E-4</v>
      </c>
    </row>
    <row r="4" spans="1:22" x14ac:dyDescent="0.2">
      <c r="A4" s="45" t="s">
        <v>36</v>
      </c>
      <c r="B4" s="45" t="s">
        <v>37</v>
      </c>
      <c r="C4" s="45"/>
      <c r="D4" s="66" t="s">
        <v>38</v>
      </c>
      <c r="E4" s="67">
        <f ca="1">(E18*M1-I18*M2+J18*M3)/M7</f>
        <v>-1.9574898225101223E-4</v>
      </c>
      <c r="F4" s="68">
        <f ca="1">+E7/M7*M18</f>
        <v>2.5702975364816664E-4</v>
      </c>
      <c r="G4" s="69">
        <f>+B18</f>
        <v>1</v>
      </c>
      <c r="H4" s="70">
        <f ca="1">ABS(F4/E4)</f>
        <v>1.3130579310934707</v>
      </c>
      <c r="K4" s="64" t="s">
        <v>39</v>
      </c>
      <c r="L4" s="45" t="s">
        <v>40</v>
      </c>
      <c r="M4" s="45">
        <f ca="1">+D17*H18-F18*F18</f>
        <v>97325.959139749844</v>
      </c>
      <c r="N4" s="45"/>
      <c r="O4" s="45"/>
      <c r="P4" s="45"/>
      <c r="Q4" s="45"/>
      <c r="R4" s="45">
        <v>4</v>
      </c>
      <c r="S4" s="45" t="s">
        <v>41</v>
      </c>
      <c r="T4" s="45"/>
      <c r="U4">
        <v>0.5</v>
      </c>
      <c r="V4">
        <f t="shared" ca="1" si="0"/>
        <v>-1.1399134319793973E-3</v>
      </c>
    </row>
    <row r="5" spans="1:22" x14ac:dyDescent="0.2">
      <c r="A5" s="45" t="s">
        <v>42</v>
      </c>
      <c r="B5" s="71">
        <v>40323</v>
      </c>
      <c r="C5" s="45"/>
      <c r="D5" s="72" t="s">
        <v>43</v>
      </c>
      <c r="E5" s="73">
        <f ca="1">+(-E18*M2+I18*M4-J18*M5)/M7</f>
        <v>-3.3126813868130621E-3</v>
      </c>
      <c r="F5" s="74">
        <f ca="1">N18*E7/M7</f>
        <v>3.536502045856066E-4</v>
      </c>
      <c r="G5" s="75">
        <f>+B18/A18</f>
        <v>1E-4</v>
      </c>
      <c r="H5" s="70">
        <f ca="1">ABS(F5/E5)</f>
        <v>0.10675648011106582</v>
      </c>
      <c r="K5" s="64" t="s">
        <v>44</v>
      </c>
      <c r="L5" s="45" t="s">
        <v>45</v>
      </c>
      <c r="M5" s="45">
        <f ca="1">+D17*G18-D18*F18</f>
        <v>21031.19094275964</v>
      </c>
      <c r="N5" s="45"/>
      <c r="O5" s="45"/>
      <c r="P5" s="45"/>
      <c r="Q5" s="45"/>
      <c r="R5" s="45">
        <v>5</v>
      </c>
      <c r="S5" s="45" t="s">
        <v>46</v>
      </c>
      <c r="T5" s="45"/>
      <c r="U5">
        <v>0.75</v>
      </c>
      <c r="V5">
        <f t="shared" ca="1" si="0"/>
        <v>-1.0778634740849808E-3</v>
      </c>
    </row>
    <row r="6" spans="1:22" ht="13.5" thickBot="1" x14ac:dyDescent="0.25">
      <c r="A6" s="101">
        <v>0</v>
      </c>
      <c r="B6" s="101">
        <v>53</v>
      </c>
      <c r="C6" s="45">
        <f ca="1">E6*G6</f>
        <v>2.8487049747125833E-11</v>
      </c>
      <c r="D6" s="76" t="s">
        <v>47</v>
      </c>
      <c r="E6" s="77">
        <f ca="1">+(E18*M3-I18*M5+J18*M6)/M7</f>
        <v>2.8487049747125833E-3</v>
      </c>
      <c r="F6" s="78">
        <f ca="1">O18*E7/M7</f>
        <v>7.9815906373446166E-5</v>
      </c>
      <c r="G6" s="79">
        <f>+B18/A18^2</f>
        <v>1E-8</v>
      </c>
      <c r="H6" s="70">
        <f ca="1">ABS(F6/E6)</f>
        <v>2.8018312560253486E-2</v>
      </c>
      <c r="K6" s="80" t="s">
        <v>48</v>
      </c>
      <c r="L6" s="81" t="s">
        <v>49</v>
      </c>
      <c r="M6" s="81">
        <f ca="1">+D17*F18-D18*D18</f>
        <v>4957.466230905</v>
      </c>
      <c r="N6" s="45"/>
      <c r="O6" s="45"/>
      <c r="P6" s="45"/>
      <c r="Q6" s="45"/>
      <c r="R6" s="45">
        <v>6</v>
      </c>
      <c r="S6" s="45" t="s">
        <v>50</v>
      </c>
      <c r="T6" s="45"/>
      <c r="U6">
        <v>1</v>
      </c>
      <c r="V6">
        <f t="shared" ca="1" si="0"/>
        <v>-6.5972539435149103E-4</v>
      </c>
    </row>
    <row r="7" spans="1:22" x14ac:dyDescent="0.2">
      <c r="A7" s="44">
        <v>10000</v>
      </c>
      <c r="B7" s="102">
        <v>128</v>
      </c>
      <c r="C7" s="45"/>
      <c r="D7" s="63" t="s">
        <v>51</v>
      </c>
      <c r="E7" s="82">
        <f ca="1">SQRT(L18/(D17-3))</f>
        <v>9.8701119205055307E-4</v>
      </c>
      <c r="F7" s="45"/>
      <c r="G7" s="83">
        <f>+B22</f>
        <v>0</v>
      </c>
      <c r="H7" s="45"/>
      <c r="K7" s="64" t="s">
        <v>52</v>
      </c>
      <c r="L7" s="45" t="s">
        <v>53</v>
      </c>
      <c r="M7" s="45">
        <f ca="1">+D17*M1-D18*M2+F18*M3</f>
        <v>758097.42179121915</v>
      </c>
      <c r="N7" s="45"/>
      <c r="O7" s="45"/>
      <c r="P7" s="45"/>
      <c r="Q7" s="45"/>
      <c r="R7" s="45">
        <v>7</v>
      </c>
      <c r="S7" s="45" t="s">
        <v>54</v>
      </c>
      <c r="T7" s="45"/>
      <c r="U7">
        <v>1.25</v>
      </c>
      <c r="V7">
        <f t="shared" ca="1" si="0"/>
        <v>1.1450080722107125E-4</v>
      </c>
    </row>
    <row r="8" spans="1:22" x14ac:dyDescent="0.2">
      <c r="A8" s="44">
        <v>20000</v>
      </c>
      <c r="B8" s="102">
        <v>234</v>
      </c>
      <c r="C8" s="45"/>
      <c r="D8" s="63" t="s">
        <v>55</v>
      </c>
      <c r="E8" s="45"/>
      <c r="F8" s="84">
        <f ca="1">CORREL(INDIRECT(E12):INDIRECT(E13),INDIRECT(K12):INDIRECT(K13))</f>
        <v>0.9971265241872701</v>
      </c>
      <c r="G8" s="82"/>
      <c r="H8" s="45"/>
      <c r="I8" s="83"/>
      <c r="J8" s="45"/>
      <c r="K8" s="45"/>
      <c r="L8" s="45"/>
      <c r="M8" s="45"/>
      <c r="N8" s="45"/>
      <c r="O8" s="45"/>
      <c r="P8" s="45"/>
      <c r="Q8" s="45"/>
      <c r="R8" s="45">
        <v>8</v>
      </c>
      <c r="S8" s="45" t="s">
        <v>56</v>
      </c>
      <c r="T8" s="45"/>
      <c r="U8">
        <v>1.5</v>
      </c>
      <c r="V8">
        <f t="shared" ca="1" si="0"/>
        <v>1.2448151306327067E-3</v>
      </c>
    </row>
    <row r="9" spans="1:22" x14ac:dyDescent="0.2">
      <c r="A9" s="44">
        <v>30000</v>
      </c>
      <c r="B9" s="102">
        <v>311</v>
      </c>
      <c r="C9" s="45"/>
      <c r="D9" s="45"/>
      <c r="E9" s="103">
        <f ca="1">E6*G6</f>
        <v>2.8487049747125833E-11</v>
      </c>
      <c r="F9" s="95">
        <f ca="1">H6</f>
        <v>2.8018312560253486E-2</v>
      </c>
      <c r="G9" s="96">
        <f ca="1">F8</f>
        <v>0.9971265241872701</v>
      </c>
      <c r="H9" s="45"/>
      <c r="I9" s="83"/>
      <c r="J9" s="45"/>
      <c r="K9" s="45"/>
      <c r="L9" s="45"/>
      <c r="M9" s="45"/>
      <c r="N9" s="45"/>
      <c r="O9" s="45"/>
      <c r="P9" s="45"/>
      <c r="Q9" s="45"/>
      <c r="R9" s="45">
        <v>9</v>
      </c>
      <c r="S9" s="45" t="s">
        <v>2215</v>
      </c>
      <c r="T9" s="45"/>
      <c r="U9">
        <v>1.75</v>
      </c>
      <c r="V9">
        <f t="shared" ca="1" si="0"/>
        <v>2.7312175758834158E-3</v>
      </c>
    </row>
    <row r="10" spans="1:22" x14ac:dyDescent="0.2">
      <c r="A10" s="102">
        <v>40000</v>
      </c>
      <c r="B10" s="102">
        <v>366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10</v>
      </c>
      <c r="S10" s="45" t="s">
        <v>57</v>
      </c>
      <c r="T10" s="45"/>
      <c r="U10">
        <v>2</v>
      </c>
      <c r="V10">
        <f t="shared" ca="1" si="0"/>
        <v>4.5737081429731968E-3</v>
      </c>
    </row>
    <row r="11" spans="1:22" x14ac:dyDescent="0.2">
      <c r="A11" s="102">
        <v>50000</v>
      </c>
      <c r="B11" s="102">
        <v>419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11</v>
      </c>
      <c r="S11" s="45" t="s">
        <v>2105</v>
      </c>
      <c r="T11" s="45"/>
      <c r="U11">
        <v>2.25</v>
      </c>
      <c r="V11">
        <f t="shared" ca="1" si="0"/>
        <v>6.7722868319020505E-3</v>
      </c>
    </row>
    <row r="12" spans="1:22" x14ac:dyDescent="0.2">
      <c r="A12" s="36">
        <v>21</v>
      </c>
      <c r="B12" s="45" t="s">
        <v>58</v>
      </c>
      <c r="C12" s="85">
        <v>21</v>
      </c>
      <c r="D12" s="22" t="str">
        <f>D$15&amp;$C12</f>
        <v>D21</v>
      </c>
      <c r="E12" s="22" t="str">
        <f t="shared" ref="E12:O12" si="1">E15&amp;$C12</f>
        <v>E21</v>
      </c>
      <c r="F12" s="22" t="str">
        <f t="shared" si="1"/>
        <v>F21</v>
      </c>
      <c r="G12" s="22" t="str">
        <f t="shared" si="1"/>
        <v>G21</v>
      </c>
      <c r="H12" s="22" t="str">
        <f t="shared" si="1"/>
        <v>H21</v>
      </c>
      <c r="I12" s="22" t="str">
        <f t="shared" si="1"/>
        <v>I21</v>
      </c>
      <c r="J12" s="22" t="str">
        <f t="shared" si="1"/>
        <v>J21</v>
      </c>
      <c r="K12" s="22" t="str">
        <f t="shared" si="1"/>
        <v>K21</v>
      </c>
      <c r="L12" s="22" t="str">
        <f t="shared" si="1"/>
        <v>L21</v>
      </c>
      <c r="M12" s="22" t="str">
        <f t="shared" si="1"/>
        <v>M21</v>
      </c>
      <c r="N12" s="22" t="str">
        <f t="shared" si="1"/>
        <v>N21</v>
      </c>
      <c r="O12" s="22" t="str">
        <f t="shared" si="1"/>
        <v>O21</v>
      </c>
      <c r="P12" s="45"/>
      <c r="Q12" s="45"/>
      <c r="R12" s="45">
        <v>12</v>
      </c>
      <c r="S12" s="45" t="s">
        <v>59</v>
      </c>
      <c r="T12" s="45"/>
      <c r="U12">
        <v>2.5</v>
      </c>
      <c r="V12">
        <f t="shared" ca="1" si="0"/>
        <v>9.3269536426699769E-3</v>
      </c>
    </row>
    <row r="13" spans="1:22" x14ac:dyDescent="0.2">
      <c r="A13" s="36">
        <f>20+COUNT(A21:A1440)</f>
        <v>73</v>
      </c>
      <c r="B13" s="45" t="s">
        <v>60</v>
      </c>
      <c r="C13" s="85">
        <v>73</v>
      </c>
      <c r="D13" s="22" t="str">
        <f>D$15&amp;$C13</f>
        <v>D73</v>
      </c>
      <c r="E13" s="22" t="str">
        <f t="shared" ref="E13:O13" si="2">E$15&amp;$C13</f>
        <v>E73</v>
      </c>
      <c r="F13" s="22" t="str">
        <f t="shared" si="2"/>
        <v>F73</v>
      </c>
      <c r="G13" s="22" t="str">
        <f t="shared" si="2"/>
        <v>G73</v>
      </c>
      <c r="H13" s="22" t="str">
        <f t="shared" si="2"/>
        <v>H73</v>
      </c>
      <c r="I13" s="22" t="str">
        <f t="shared" si="2"/>
        <v>I73</v>
      </c>
      <c r="J13" s="22" t="str">
        <f t="shared" si="2"/>
        <v>J73</v>
      </c>
      <c r="K13" s="22" t="str">
        <f t="shared" si="2"/>
        <v>K73</v>
      </c>
      <c r="L13" s="22" t="str">
        <f t="shared" si="2"/>
        <v>L73</v>
      </c>
      <c r="M13" s="22" t="str">
        <f t="shared" si="2"/>
        <v>M73</v>
      </c>
      <c r="N13" s="22" t="str">
        <f t="shared" si="2"/>
        <v>N73</v>
      </c>
      <c r="O13" s="22" t="str">
        <f t="shared" si="2"/>
        <v>O73</v>
      </c>
      <c r="P13" s="45"/>
      <c r="Q13" s="45"/>
      <c r="R13" s="45">
        <v>13</v>
      </c>
      <c r="S13" s="45" t="s">
        <v>61</v>
      </c>
      <c r="T13" s="45"/>
      <c r="U13">
        <v>2.75</v>
      </c>
      <c r="V13">
        <f t="shared" ca="1" si="0"/>
        <v>1.2237708575276979E-2</v>
      </c>
    </row>
    <row r="14" spans="1:22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>
        <v>14</v>
      </c>
      <c r="S14" s="45" t="s">
        <v>62</v>
      </c>
      <c r="T14" s="45"/>
      <c r="U14">
        <v>3</v>
      </c>
      <c r="V14">
        <f t="shared" ca="1" si="0"/>
        <v>1.550455162972305E-2</v>
      </c>
    </row>
    <row r="15" spans="1:22" x14ac:dyDescent="0.2">
      <c r="A15" s="22"/>
      <c r="B15" s="45"/>
      <c r="C15" s="45"/>
      <c r="D15" s="22" t="str">
        <f t="shared" ref="D15:O15" si="3">VLOOKUP(D16,$R1:$S20,2,FALSE)</f>
        <v>D</v>
      </c>
      <c r="E15" s="22" t="str">
        <f t="shared" si="3"/>
        <v>E</v>
      </c>
      <c r="F15" s="22" t="str">
        <f t="shared" si="3"/>
        <v>F</v>
      </c>
      <c r="G15" s="22" t="str">
        <f t="shared" si="3"/>
        <v>G</v>
      </c>
      <c r="H15" s="22" t="str">
        <f t="shared" si="3"/>
        <v>H</v>
      </c>
      <c r="I15" s="22" t="str">
        <f t="shared" si="3"/>
        <v>I</v>
      </c>
      <c r="J15" s="22" t="str">
        <f t="shared" si="3"/>
        <v>J</v>
      </c>
      <c r="K15" s="22" t="str">
        <f t="shared" si="3"/>
        <v>K</v>
      </c>
      <c r="L15" s="22" t="str">
        <f t="shared" si="3"/>
        <v>L</v>
      </c>
      <c r="M15" s="22" t="str">
        <f t="shared" si="3"/>
        <v>M</v>
      </c>
      <c r="N15" s="22" t="str">
        <f t="shared" si="3"/>
        <v>N</v>
      </c>
      <c r="O15" s="22" t="str">
        <f t="shared" si="3"/>
        <v>O</v>
      </c>
      <c r="P15" s="45"/>
      <c r="Q15" s="45"/>
      <c r="R15" s="45">
        <v>15</v>
      </c>
      <c r="S15" s="45" t="s">
        <v>63</v>
      </c>
      <c r="T15" s="45"/>
      <c r="U15">
        <v>3.25</v>
      </c>
      <c r="V15">
        <f t="shared" ca="1" si="0"/>
        <v>1.9127482806008195E-2</v>
      </c>
    </row>
    <row r="16" spans="1:22" x14ac:dyDescent="0.2">
      <c r="A16" s="22"/>
      <c r="B16" s="45"/>
      <c r="C16" s="45"/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45"/>
      <c r="Q16" s="45"/>
      <c r="R16" s="45">
        <v>16</v>
      </c>
      <c r="S16" s="45" t="s">
        <v>64</v>
      </c>
      <c r="T16" s="45"/>
      <c r="U16">
        <v>3.5</v>
      </c>
      <c r="V16">
        <f t="shared" ca="1" si="0"/>
        <v>2.3106502104132419E-2</v>
      </c>
    </row>
    <row r="17" spans="1:22" x14ac:dyDescent="0.2">
      <c r="A17" s="63" t="s">
        <v>65</v>
      </c>
      <c r="B17" s="45"/>
      <c r="C17" s="45" t="s">
        <v>66</v>
      </c>
      <c r="D17" s="45">
        <f>C13-C12+1</f>
        <v>53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>
        <v>17</v>
      </c>
      <c r="S17" s="45" t="s">
        <v>67</v>
      </c>
      <c r="T17" s="45"/>
      <c r="U17">
        <v>3.75</v>
      </c>
      <c r="V17">
        <f t="shared" ca="1" si="0"/>
        <v>2.744160952409571E-2</v>
      </c>
    </row>
    <row r="18" spans="1:22" x14ac:dyDescent="0.2">
      <c r="A18" s="86">
        <v>10000</v>
      </c>
      <c r="B18" s="86">
        <v>1</v>
      </c>
      <c r="C18" s="45" t="s">
        <v>68</v>
      </c>
      <c r="D18" s="45">
        <f ca="1">SUM(INDIRECT(D12):INDIRECT(D13))</f>
        <v>71.197299999999998</v>
      </c>
      <c r="E18" s="45">
        <f ca="1">SUM(INDIRECT(E12):INDIRECT(E13))</f>
        <v>0.29268836007395294</v>
      </c>
      <c r="F18" s="45">
        <f ca="1">SUM(INDIRECT(F12):INDIRECT(F13))</f>
        <v>189.17965581499999</v>
      </c>
      <c r="G18" s="45">
        <f ca="1">SUM(INDIRECT(G12):INDIRECT(G13))</f>
        <v>650.94852173050833</v>
      </c>
      <c r="H18" s="45">
        <f ca="1">SUM(INDIRECT(H12):INDIRECT(H13))</f>
        <v>2511.6019115855042</v>
      </c>
      <c r="I18" s="45">
        <f ca="1">SUM(INDIRECT(I12):INDIRECT(I13))</f>
        <v>1.2137315685394257</v>
      </c>
      <c r="J18" s="45">
        <f ca="1">SUM(INDIRECT(J12):INDIRECT(J13))</f>
        <v>4.9613960832327333</v>
      </c>
      <c r="K18" s="45"/>
      <c r="L18" s="45">
        <f ca="1">SUM(INDIRECT(L12):INDIRECT(L13))</f>
        <v>4.8709554661652691E-5</v>
      </c>
      <c r="M18" s="45">
        <f ca="1">SQRT(SUM(INDIRECT(M12):INDIRECT(M13)))</f>
        <v>197417.81565768432</v>
      </c>
      <c r="N18" s="45">
        <f ca="1">SQRT(SUM(INDIRECT(N12):INDIRECT(N13)))</f>
        <v>271629.45108585339</v>
      </c>
      <c r="O18" s="45">
        <f ca="1">SQRT(SUM(INDIRECT(O12):INDIRECT(O13)))</f>
        <v>61304.505285224506</v>
      </c>
      <c r="P18" s="45"/>
      <c r="Q18" s="45"/>
      <c r="R18" s="45">
        <v>18</v>
      </c>
      <c r="S18" s="45" t="s">
        <v>69</v>
      </c>
      <c r="T18" s="45"/>
      <c r="U18">
        <v>4</v>
      </c>
      <c r="V18">
        <f t="shared" ca="1" si="0"/>
        <v>3.2132805065898072E-2</v>
      </c>
    </row>
    <row r="19" spans="1:22" x14ac:dyDescent="0.2">
      <c r="A19" s="87" t="s">
        <v>70</v>
      </c>
      <c r="B19" s="45"/>
      <c r="C19" s="45"/>
      <c r="D19" s="88" t="s">
        <v>71</v>
      </c>
      <c r="E19" s="88" t="s">
        <v>72</v>
      </c>
      <c r="F19" s="88" t="s">
        <v>73</v>
      </c>
      <c r="G19" s="88" t="s">
        <v>74</v>
      </c>
      <c r="H19" s="88" t="s">
        <v>75</v>
      </c>
      <c r="I19" s="88" t="s">
        <v>76</v>
      </c>
      <c r="J19" s="88" t="s">
        <v>77</v>
      </c>
      <c r="K19" s="89"/>
      <c r="L19" s="89"/>
      <c r="M19" s="89"/>
      <c r="N19" s="89"/>
      <c r="O19" s="89"/>
      <c r="P19" s="45"/>
      <c r="Q19" s="45"/>
      <c r="R19" s="45">
        <v>19</v>
      </c>
      <c r="S19" s="45" t="s">
        <v>78</v>
      </c>
      <c r="T19" s="45"/>
      <c r="U19">
        <v>4.25</v>
      </c>
      <c r="V19">
        <f t="shared" ca="1" si="0"/>
        <v>3.7180088729539512E-2</v>
      </c>
    </row>
    <row r="20" spans="1:22" ht="15" thickBot="1" x14ac:dyDescent="0.25">
      <c r="A20" s="90" t="s">
        <v>79</v>
      </c>
      <c r="B20" s="90" t="s">
        <v>80</v>
      </c>
      <c r="C20" s="45"/>
      <c r="D20" s="90" t="s">
        <v>79</v>
      </c>
      <c r="E20" s="90" t="s">
        <v>80</v>
      </c>
      <c r="F20" s="90" t="s">
        <v>81</v>
      </c>
      <c r="G20" s="90" t="s">
        <v>82</v>
      </c>
      <c r="H20" s="90" t="s">
        <v>83</v>
      </c>
      <c r="I20" s="90" t="s">
        <v>84</v>
      </c>
      <c r="J20" s="90" t="s">
        <v>85</v>
      </c>
      <c r="K20" s="91" t="s">
        <v>86</v>
      </c>
      <c r="L20" s="90" t="s">
        <v>87</v>
      </c>
      <c r="M20" s="90" t="s">
        <v>88</v>
      </c>
      <c r="N20" s="90" t="s">
        <v>89</v>
      </c>
      <c r="O20" s="90" t="s">
        <v>90</v>
      </c>
      <c r="P20" s="65" t="s">
        <v>91</v>
      </c>
      <c r="Q20" s="45"/>
      <c r="R20" s="45">
        <v>20</v>
      </c>
      <c r="S20" s="45" t="s">
        <v>92</v>
      </c>
      <c r="T20" s="45"/>
      <c r="U20">
        <v>4.5</v>
      </c>
      <c r="V20">
        <f t="shared" ca="1" si="0"/>
        <v>4.2583460515020016E-2</v>
      </c>
    </row>
    <row r="21" spans="1:22" x14ac:dyDescent="0.2">
      <c r="A21" s="104">
        <v>-29</v>
      </c>
      <c r="B21" s="104">
        <v>5.2971999684814364E-4</v>
      </c>
      <c r="D21" s="92">
        <f t="shared" ref="D21:D84" si="4">A21/A$18</f>
        <v>-2.8999999999999998E-3</v>
      </c>
      <c r="E21" s="92">
        <f t="shared" ref="E21:E84" si="5">B21/B$18</f>
        <v>5.2971999684814364E-4</v>
      </c>
      <c r="F21" s="36">
        <f t="shared" ref="F21:F84" si="6">D21*D21</f>
        <v>8.4099999999999991E-6</v>
      </c>
      <c r="G21" s="36">
        <f t="shared" ref="G21:G84" si="7">D21*F21</f>
        <v>-2.4388999999999994E-8</v>
      </c>
      <c r="H21" s="36">
        <f t="shared" ref="H21:H84" si="8">F21*F21</f>
        <v>7.0728099999999987E-11</v>
      </c>
      <c r="I21" s="36">
        <f t="shared" ref="I21:I84" si="9">E21*D21</f>
        <v>-1.5361879908596165E-6</v>
      </c>
      <c r="J21" s="36">
        <f t="shared" ref="J21:J84" si="10">I21*D21</f>
        <v>4.454945173492888E-9</v>
      </c>
      <c r="K21" s="36">
        <f t="shared" ref="K21:K84" ca="1" si="11">+E$4+E$5*D21+E$6*D21^2</f>
        <v>-1.8611824862041701E-4</v>
      </c>
      <c r="L21" s="36">
        <f t="shared" ref="L21:L84" ca="1" si="12">+(K21-E21)^2</f>
        <v>5.1242439367550722E-7</v>
      </c>
      <c r="M21" s="36">
        <f t="shared" ref="M21:M84" ca="1" si="13">(M$1-M$2*D21+M$3*F21)^2</f>
        <v>2659624551.2133794</v>
      </c>
      <c r="N21" s="36">
        <f t="shared" ref="N21:N84" ca="1" si="14">(-M$2+M$4*D21-M$5*F21)^2</f>
        <v>3131015701.662673</v>
      </c>
      <c r="O21" s="36">
        <f t="shared" ref="O21:O84" ca="1" si="15">+(M$3-D21*M$5+F21*M$6)^2</f>
        <v>112739102.98380245</v>
      </c>
      <c r="P21" s="45">
        <f t="shared" ref="P21:P84" ca="1" si="16">+E21-K21</f>
        <v>7.1583824546856062E-4</v>
      </c>
      <c r="R21" s="45">
        <v>21</v>
      </c>
      <c r="S21" s="45" t="s">
        <v>93</v>
      </c>
    </row>
    <row r="22" spans="1:22" x14ac:dyDescent="0.2">
      <c r="A22" s="104">
        <v>0</v>
      </c>
      <c r="B22" s="104">
        <v>0</v>
      </c>
      <c r="D22" s="92">
        <f t="shared" si="4"/>
        <v>0</v>
      </c>
      <c r="E22" s="92">
        <f t="shared" si="5"/>
        <v>0</v>
      </c>
      <c r="F22" s="36">
        <f t="shared" si="6"/>
        <v>0</v>
      </c>
      <c r="G22" s="36">
        <f t="shared" si="7"/>
        <v>0</v>
      </c>
      <c r="H22" s="36">
        <f t="shared" si="8"/>
        <v>0</v>
      </c>
      <c r="I22" s="36">
        <f t="shared" si="9"/>
        <v>0</v>
      </c>
      <c r="J22" s="36">
        <f t="shared" si="10"/>
        <v>0</v>
      </c>
      <c r="K22" s="36">
        <f t="shared" ca="1" si="11"/>
        <v>-1.9574898225101223E-4</v>
      </c>
      <c r="L22" s="36">
        <f t="shared" ca="1" si="12"/>
        <v>3.8317664052307102E-8</v>
      </c>
      <c r="M22" s="36">
        <f t="shared" ca="1" si="13"/>
        <v>2642988843.8932571</v>
      </c>
      <c r="N22" s="36">
        <f t="shared" ca="1" si="14"/>
        <v>3099489329.7800012</v>
      </c>
      <c r="O22" s="36">
        <f t="shared" ca="1" si="15"/>
        <v>111446765.46893506</v>
      </c>
      <c r="P22" s="45">
        <f t="shared" ca="1" si="16"/>
        <v>1.9574898225101223E-4</v>
      </c>
      <c r="R22" s="45">
        <v>22</v>
      </c>
      <c r="S22" s="45" t="s">
        <v>2184</v>
      </c>
    </row>
    <row r="23" spans="1:22" x14ac:dyDescent="0.2">
      <c r="A23" s="104">
        <v>13.5</v>
      </c>
      <c r="B23" s="104">
        <v>-1.4241799945011735E-3</v>
      </c>
      <c r="D23" s="92">
        <f t="shared" si="4"/>
        <v>1.3500000000000001E-3</v>
      </c>
      <c r="E23" s="92">
        <f t="shared" si="5"/>
        <v>-1.4241799945011735E-3</v>
      </c>
      <c r="F23" s="36">
        <f t="shared" si="6"/>
        <v>1.8225000000000001E-6</v>
      </c>
      <c r="G23" s="36">
        <f t="shared" si="7"/>
        <v>2.4603750000000002E-9</v>
      </c>
      <c r="H23" s="36">
        <f t="shared" si="8"/>
        <v>3.3215062500000003E-12</v>
      </c>
      <c r="I23" s="36">
        <f t="shared" si="9"/>
        <v>-1.9226429925765843E-6</v>
      </c>
      <c r="J23" s="36">
        <f t="shared" si="10"/>
        <v>-2.595568039978389E-9</v>
      </c>
      <c r="K23" s="36">
        <f t="shared" ca="1" si="11"/>
        <v>-2.0021591035839344E-4</v>
      </c>
      <c r="L23" s="36">
        <f t="shared" ca="1" si="12"/>
        <v>1.4980880792714744E-6</v>
      </c>
      <c r="M23" s="36">
        <f t="shared" ca="1" si="13"/>
        <v>2635268656.8827205</v>
      </c>
      <c r="N23" s="36">
        <f t="shared" ca="1" si="14"/>
        <v>3084881079.8382325</v>
      </c>
      <c r="O23" s="36">
        <f t="shared" ca="1" si="15"/>
        <v>110848300.23459432</v>
      </c>
      <c r="P23" s="45">
        <f t="shared" ca="1" si="16"/>
        <v>-1.2239640841427801E-3</v>
      </c>
      <c r="R23" s="45">
        <v>23</v>
      </c>
      <c r="S23" s="45" t="s">
        <v>94</v>
      </c>
    </row>
    <row r="24" spans="1:22" x14ac:dyDescent="0.2">
      <c r="A24" s="104">
        <v>22</v>
      </c>
      <c r="B24" s="104">
        <v>-1.794960000552237E-3</v>
      </c>
      <c r="D24" s="92">
        <f t="shared" si="4"/>
        <v>2.2000000000000001E-3</v>
      </c>
      <c r="E24" s="92">
        <f t="shared" si="5"/>
        <v>-1.794960000552237E-3</v>
      </c>
      <c r="F24" s="36">
        <f t="shared" si="6"/>
        <v>4.8400000000000002E-6</v>
      </c>
      <c r="G24" s="36">
        <f t="shared" si="7"/>
        <v>1.0648E-8</v>
      </c>
      <c r="H24" s="36">
        <f t="shared" si="8"/>
        <v>2.3425600000000003E-11</v>
      </c>
      <c r="I24" s="36">
        <f t="shared" si="9"/>
        <v>-3.9489120012149213E-6</v>
      </c>
      <c r="J24" s="36">
        <f t="shared" si="10"/>
        <v>-8.6876064026728274E-9</v>
      </c>
      <c r="K24" s="36">
        <f t="shared" ca="1" si="11"/>
        <v>-2.0302309356992336E-4</v>
      </c>
      <c r="L24" s="36">
        <f t="shared" ca="1" si="12"/>
        <v>2.5342631158124157E-6</v>
      </c>
      <c r="M24" s="36">
        <f t="shared" ca="1" si="13"/>
        <v>2630415616.4371972</v>
      </c>
      <c r="N24" s="36">
        <f t="shared" ca="1" si="14"/>
        <v>3075705358.0059595</v>
      </c>
      <c r="O24" s="36">
        <f t="shared" ca="1" si="15"/>
        <v>110472510.26194243</v>
      </c>
      <c r="P24" s="45">
        <f t="shared" ca="1" si="16"/>
        <v>-1.5919369069823136E-3</v>
      </c>
      <c r="R24" s="45">
        <v>24</v>
      </c>
      <c r="S24" s="45" t="s">
        <v>79</v>
      </c>
    </row>
    <row r="25" spans="1:22" x14ac:dyDescent="0.2">
      <c r="A25" s="104">
        <v>26.5</v>
      </c>
      <c r="B25" s="104">
        <v>-2.0030199957545847E-3</v>
      </c>
      <c r="D25" s="92">
        <f t="shared" si="4"/>
        <v>2.65E-3</v>
      </c>
      <c r="E25" s="92">
        <f t="shared" si="5"/>
        <v>-2.0030199957545847E-3</v>
      </c>
      <c r="F25" s="36">
        <f t="shared" si="6"/>
        <v>7.0225000000000001E-6</v>
      </c>
      <c r="G25" s="36">
        <f t="shared" si="7"/>
        <v>1.8609624999999999E-8</v>
      </c>
      <c r="H25" s="36">
        <f t="shared" si="8"/>
        <v>4.931550625E-11</v>
      </c>
      <c r="I25" s="36">
        <f t="shared" si="9"/>
        <v>-5.3080029887496497E-6</v>
      </c>
      <c r="J25" s="36">
        <f t="shared" si="10"/>
        <v>-1.4066207920186572E-8</v>
      </c>
      <c r="K25" s="36">
        <f t="shared" ca="1" si="11"/>
        <v>-2.0450758289538193E-4</v>
      </c>
      <c r="L25" s="36">
        <f t="shared" ca="1" si="12"/>
        <v>3.2346468992086313E-6</v>
      </c>
      <c r="M25" s="36">
        <f t="shared" ca="1" si="13"/>
        <v>2627848803.6608462</v>
      </c>
      <c r="N25" s="36">
        <f t="shared" ca="1" si="14"/>
        <v>3070854519.3159366</v>
      </c>
      <c r="O25" s="36">
        <f t="shared" ca="1" si="15"/>
        <v>110273881.85748409</v>
      </c>
      <c r="P25" s="45">
        <f t="shared" ca="1" si="16"/>
        <v>-1.7985124128592027E-3</v>
      </c>
      <c r="R25" s="45">
        <v>25</v>
      </c>
      <c r="S25" s="45" t="s">
        <v>80</v>
      </c>
    </row>
    <row r="26" spans="1:22" x14ac:dyDescent="0.2">
      <c r="A26" s="104">
        <v>1562.5</v>
      </c>
      <c r="B26" s="104">
        <v>-5.8749999880092219E-4</v>
      </c>
      <c r="D26" s="92">
        <f t="shared" si="4"/>
        <v>0.15625</v>
      </c>
      <c r="E26" s="92">
        <f t="shared" si="5"/>
        <v>-5.8749999880092219E-4</v>
      </c>
      <c r="F26" s="36">
        <f t="shared" si="6"/>
        <v>2.44140625E-2</v>
      </c>
      <c r="G26" s="36">
        <f t="shared" si="7"/>
        <v>3.814697265625E-3</v>
      </c>
      <c r="H26" s="36">
        <f t="shared" si="8"/>
        <v>5.9604644775390625E-4</v>
      </c>
      <c r="I26" s="36">
        <f t="shared" si="9"/>
        <v>-9.1796874812644091E-5</v>
      </c>
      <c r="J26" s="36">
        <f t="shared" si="10"/>
        <v>-1.4343261689475639E-5</v>
      </c>
      <c r="K26" s="36">
        <f t="shared" ca="1" si="11"/>
        <v>-6.438069876438593E-4</v>
      </c>
      <c r="L26" s="36">
        <f t="shared" ca="1" si="12"/>
        <v>3.1704769925586442E-9</v>
      </c>
      <c r="M26" s="36">
        <f t="shared" ca="1" si="13"/>
        <v>1846320113.7438958</v>
      </c>
      <c r="N26" s="36">
        <f t="shared" ca="1" si="14"/>
        <v>1679305747.877944</v>
      </c>
      <c r="O26" s="36">
        <f t="shared" ca="1" si="15"/>
        <v>54637869.272078268</v>
      </c>
      <c r="P26" s="45">
        <f t="shared" ca="1" si="16"/>
        <v>5.6306988842937111E-5</v>
      </c>
      <c r="R26" s="45">
        <v>26</v>
      </c>
      <c r="S26" s="45" t="s">
        <v>95</v>
      </c>
    </row>
    <row r="27" spans="1:22" x14ac:dyDescent="0.2">
      <c r="A27" s="104">
        <v>1574.5</v>
      </c>
      <c r="B27" s="104">
        <v>-2.5756599934538826E-3</v>
      </c>
      <c r="D27" s="92">
        <f t="shared" si="4"/>
        <v>0.15745000000000001</v>
      </c>
      <c r="E27" s="92">
        <f t="shared" si="5"/>
        <v>-2.5756599934538826E-3</v>
      </c>
      <c r="F27" s="36">
        <f t="shared" si="6"/>
        <v>2.4790502500000002E-2</v>
      </c>
      <c r="G27" s="36">
        <f t="shared" si="7"/>
        <v>3.9032646186250007E-3</v>
      </c>
      <c r="H27" s="36">
        <f t="shared" si="8"/>
        <v>6.1456901420250639E-4</v>
      </c>
      <c r="I27" s="36">
        <f t="shared" si="9"/>
        <v>-4.0553766596931385E-4</v>
      </c>
      <c r="J27" s="36">
        <f t="shared" si="10"/>
        <v>-6.3851905506868471E-5</v>
      </c>
      <c r="K27" s="36">
        <f t="shared" ca="1" si="11"/>
        <v>-6.4670983880735407E-4</v>
      </c>
      <c r="L27" s="36">
        <f t="shared" ca="1" si="12"/>
        <v>3.720848699110867E-6</v>
      </c>
      <c r="M27" s="36">
        <f t="shared" ca="1" si="13"/>
        <v>1840924284.964819</v>
      </c>
      <c r="N27" s="36">
        <f t="shared" ca="1" si="14"/>
        <v>1670394419.7336071</v>
      </c>
      <c r="O27" s="36">
        <f t="shared" ca="1" si="15"/>
        <v>54292907.064745955</v>
      </c>
      <c r="P27" s="45">
        <f t="shared" ca="1" si="16"/>
        <v>-1.9289501546465287E-3</v>
      </c>
    </row>
    <row r="28" spans="1:22" x14ac:dyDescent="0.2">
      <c r="A28" s="104">
        <v>1596.5</v>
      </c>
      <c r="B28" s="104">
        <v>-6.7062000016449019E-4</v>
      </c>
      <c r="D28" s="92">
        <f t="shared" si="4"/>
        <v>0.15964999999999999</v>
      </c>
      <c r="E28" s="92">
        <f t="shared" si="5"/>
        <v>-6.7062000016449019E-4</v>
      </c>
      <c r="F28" s="36">
        <f t="shared" si="6"/>
        <v>2.5488122499999995E-2</v>
      </c>
      <c r="G28" s="36">
        <f t="shared" si="7"/>
        <v>4.0691787571249987E-3</v>
      </c>
      <c r="H28" s="36">
        <f t="shared" si="8"/>
        <v>6.4964438857500594E-4</v>
      </c>
      <c r="I28" s="36">
        <f t="shared" si="9"/>
        <v>-1.0706448302626085E-4</v>
      </c>
      <c r="J28" s="36">
        <f t="shared" si="10"/>
        <v>-1.7092844715142545E-5</v>
      </c>
      <c r="K28" s="36">
        <f t="shared" ca="1" si="11"/>
        <v>-6.5201042429388384E-4</v>
      </c>
      <c r="L28" s="36">
        <f t="shared" ca="1" si="12"/>
        <v>3.4631631408385417E-10</v>
      </c>
      <c r="M28" s="36">
        <f t="shared" ca="1" si="13"/>
        <v>1831059198.191287</v>
      </c>
      <c r="N28" s="36">
        <f t="shared" ca="1" si="14"/>
        <v>1654131353.7485695</v>
      </c>
      <c r="O28" s="36">
        <f t="shared" ca="1" si="15"/>
        <v>53663856.923536718</v>
      </c>
      <c r="P28" s="45">
        <f t="shared" ca="1" si="16"/>
        <v>-1.8609575870606352E-5</v>
      </c>
    </row>
    <row r="29" spans="1:22" x14ac:dyDescent="0.2">
      <c r="A29" s="104">
        <v>1622</v>
      </c>
      <c r="B29" s="104">
        <v>4.170399988652207E-4</v>
      </c>
      <c r="D29" s="92">
        <f t="shared" si="4"/>
        <v>0.16220000000000001</v>
      </c>
      <c r="E29" s="92">
        <f t="shared" si="5"/>
        <v>4.170399988652207E-4</v>
      </c>
      <c r="F29" s="36">
        <f t="shared" si="6"/>
        <v>2.6308840000000003E-2</v>
      </c>
      <c r="G29" s="36">
        <f t="shared" si="7"/>
        <v>4.2672938480000011E-3</v>
      </c>
      <c r="H29" s="36">
        <f t="shared" si="8"/>
        <v>6.9215506214560015E-4</v>
      </c>
      <c r="I29" s="36">
        <f t="shared" si="9"/>
        <v>6.7643887815938797E-5</v>
      </c>
      <c r="J29" s="36">
        <f t="shared" si="10"/>
        <v>1.0971838603745274E-5</v>
      </c>
      <c r="K29" s="36">
        <f t="shared" ca="1" si="11"/>
        <v>-6.5811977980517354E-4</v>
      </c>
      <c r="L29" s="36">
        <f t="shared" ca="1" si="12"/>
        <v>1.1559685496705712E-6</v>
      </c>
      <c r="M29" s="36">
        <f t="shared" ca="1" si="13"/>
        <v>1819668738.4948041</v>
      </c>
      <c r="N29" s="36">
        <f t="shared" ca="1" si="14"/>
        <v>1635401134.0228221</v>
      </c>
      <c r="O29" s="36">
        <f t="shared" ca="1" si="15"/>
        <v>52940190.943163641</v>
      </c>
      <c r="P29" s="45">
        <f t="shared" ca="1" si="16"/>
        <v>1.0751597786703942E-3</v>
      </c>
    </row>
    <row r="30" spans="1:22" x14ac:dyDescent="0.2">
      <c r="A30" s="104">
        <v>3090.5</v>
      </c>
      <c r="B30" s="104">
        <v>5.3460003982763737E-5</v>
      </c>
      <c r="D30" s="92">
        <f t="shared" si="4"/>
        <v>0.30904999999999999</v>
      </c>
      <c r="E30" s="92">
        <f t="shared" si="5"/>
        <v>5.3460003982763737E-5</v>
      </c>
      <c r="F30" s="36">
        <f t="shared" si="6"/>
        <v>9.5511902499999995E-2</v>
      </c>
      <c r="G30" s="36">
        <f t="shared" si="7"/>
        <v>2.9517953467624997E-2</v>
      </c>
      <c r="H30" s="36">
        <f t="shared" si="8"/>
        <v>9.1225235191695047E-3</v>
      </c>
      <c r="I30" s="36">
        <f t="shared" si="9"/>
        <v>1.6521814230873131E-5</v>
      </c>
      <c r="J30" s="36">
        <f t="shared" si="10"/>
        <v>5.1060666880513408E-6</v>
      </c>
      <c r="K30" s="36">
        <f t="shared" ca="1" si="11"/>
        <v>-9.4744793304957589E-4</v>
      </c>
      <c r="L30" s="36">
        <f t="shared" ca="1" si="12"/>
        <v>1.0018166984143339E-6</v>
      </c>
      <c r="M30" s="36">
        <f t="shared" ca="1" si="13"/>
        <v>1239923833.5216827</v>
      </c>
      <c r="N30" s="36">
        <f t="shared" ca="1" si="14"/>
        <v>761936587.9732573</v>
      </c>
      <c r="O30" s="36">
        <f t="shared" ca="1" si="15"/>
        <v>20526721.302920211</v>
      </c>
      <c r="P30" s="45">
        <f t="shared" ca="1" si="16"/>
        <v>1.0009079370323396E-3</v>
      </c>
    </row>
    <row r="31" spans="1:22" x14ac:dyDescent="0.2">
      <c r="A31" s="104">
        <v>3102.5</v>
      </c>
      <c r="B31" s="104">
        <v>1.0652999990270473E-3</v>
      </c>
      <c r="D31" s="92">
        <f t="shared" si="4"/>
        <v>0.31025000000000003</v>
      </c>
      <c r="E31" s="92">
        <f t="shared" si="5"/>
        <v>1.0652999990270473E-3</v>
      </c>
      <c r="F31" s="36">
        <f t="shared" si="6"/>
        <v>9.6255062500000016E-2</v>
      </c>
      <c r="G31" s="36">
        <f t="shared" si="7"/>
        <v>2.9863133140625008E-2</v>
      </c>
      <c r="H31" s="36">
        <f t="shared" si="8"/>
        <v>9.2650370568789098E-3</v>
      </c>
      <c r="I31" s="36">
        <f t="shared" si="9"/>
        <v>3.3050932469814146E-4</v>
      </c>
      <c r="J31" s="36">
        <f t="shared" si="10"/>
        <v>1.025405179875984E-4</v>
      </c>
      <c r="K31" s="36">
        <f t="shared" ca="1" si="11"/>
        <v>-9.4930610712474421E-4</v>
      </c>
      <c r="L31" s="36">
        <f t="shared" ca="1" si="12"/>
        <v>4.0586377629440842E-6</v>
      </c>
      <c r="M31" s="36">
        <f t="shared" ca="1" si="13"/>
        <v>1235774887.3511729</v>
      </c>
      <c r="N31" s="36">
        <f t="shared" ca="1" si="14"/>
        <v>756362053.5056175</v>
      </c>
      <c r="O31" s="36">
        <f t="shared" ca="1" si="15"/>
        <v>20331885.808804322</v>
      </c>
      <c r="P31" s="45">
        <f t="shared" ca="1" si="16"/>
        <v>2.0146061061517917E-3</v>
      </c>
    </row>
    <row r="32" spans="1:22" x14ac:dyDescent="0.2">
      <c r="A32" s="104">
        <v>3103</v>
      </c>
      <c r="B32" s="104">
        <v>2.219959998910781E-3</v>
      </c>
      <c r="D32" s="92">
        <f t="shared" si="4"/>
        <v>0.31030000000000002</v>
      </c>
      <c r="E32" s="92">
        <f t="shared" si="5"/>
        <v>2.219959998910781E-3</v>
      </c>
      <c r="F32" s="36">
        <f t="shared" si="6"/>
        <v>9.6286090000000019E-2</v>
      </c>
      <c r="G32" s="36">
        <f t="shared" si="7"/>
        <v>2.9877573727000006E-2</v>
      </c>
      <c r="H32" s="36">
        <f t="shared" si="8"/>
        <v>9.2710111274881043E-3</v>
      </c>
      <c r="I32" s="36">
        <f t="shared" si="9"/>
        <v>6.8885358766201542E-4</v>
      </c>
      <c r="J32" s="36">
        <f t="shared" si="10"/>
        <v>2.137512682515234E-4</v>
      </c>
      <c r="K32" s="36">
        <f t="shared" ca="1" si="11"/>
        <v>-9.4938335300048175E-4</v>
      </c>
      <c r="L32" s="36">
        <f t="shared" ca="1" si="12"/>
        <v>1.004473728230412E-5</v>
      </c>
      <c r="M32" s="36">
        <f t="shared" ca="1" si="13"/>
        <v>1235602211.8714592</v>
      </c>
      <c r="N32" s="36">
        <f t="shared" ca="1" si="14"/>
        <v>756130297.69490063</v>
      </c>
      <c r="O32" s="36">
        <f t="shared" ca="1" si="15"/>
        <v>20323790.619284105</v>
      </c>
      <c r="P32" s="45">
        <f t="shared" ca="1" si="16"/>
        <v>3.169343351911263E-3</v>
      </c>
    </row>
    <row r="33" spans="1:16" x14ac:dyDescent="0.2">
      <c r="A33" s="104">
        <v>3124</v>
      </c>
      <c r="B33" s="104">
        <v>2.1567999647231773E-4</v>
      </c>
      <c r="D33" s="92">
        <f t="shared" si="4"/>
        <v>0.31240000000000001</v>
      </c>
      <c r="E33" s="92">
        <f t="shared" si="5"/>
        <v>2.1567999647231773E-4</v>
      </c>
      <c r="F33" s="36">
        <f t="shared" si="6"/>
        <v>9.7593760000000002E-2</v>
      </c>
      <c r="G33" s="36">
        <f t="shared" si="7"/>
        <v>3.0488290624000002E-2</v>
      </c>
      <c r="H33" s="36">
        <f t="shared" si="8"/>
        <v>9.5245419909376003E-3</v>
      </c>
      <c r="I33" s="36">
        <f t="shared" si="9"/>
        <v>6.7378430897952062E-5</v>
      </c>
      <c r="J33" s="36">
        <f t="shared" si="10"/>
        <v>2.1049021812520226E-5</v>
      </c>
      <c r="K33" s="36">
        <f t="shared" ca="1" si="11"/>
        <v>-9.5261481787850696E-4</v>
      </c>
      <c r="L33" s="36">
        <f t="shared" ca="1" si="12"/>
        <v>1.3649127732390279E-6</v>
      </c>
      <c r="M33" s="36">
        <f t="shared" ca="1" si="13"/>
        <v>1228364077.3566206</v>
      </c>
      <c r="N33" s="36">
        <f t="shared" ca="1" si="14"/>
        <v>746433809.01607931</v>
      </c>
      <c r="O33" s="36">
        <f t="shared" ca="1" si="15"/>
        <v>19985448.313505527</v>
      </c>
      <c r="P33" s="45">
        <f t="shared" ca="1" si="16"/>
        <v>1.1682948143508247E-3</v>
      </c>
    </row>
    <row r="34" spans="1:16" x14ac:dyDescent="0.2">
      <c r="A34" s="104">
        <v>3192.5</v>
      </c>
      <c r="B34" s="104">
        <v>-4.9589999980526045E-4</v>
      </c>
      <c r="D34" s="92">
        <f t="shared" si="4"/>
        <v>0.31924999999999998</v>
      </c>
      <c r="E34" s="92">
        <f t="shared" si="5"/>
        <v>-4.9589999980526045E-4</v>
      </c>
      <c r="F34" s="36">
        <f t="shared" si="6"/>
        <v>0.10192056249999999</v>
      </c>
      <c r="G34" s="36">
        <f t="shared" si="7"/>
        <v>3.2538139578124993E-2</v>
      </c>
      <c r="H34" s="36">
        <f t="shared" si="8"/>
        <v>1.0387801060316405E-2</v>
      </c>
      <c r="I34" s="36">
        <f t="shared" si="9"/>
        <v>-1.5831607493782939E-4</v>
      </c>
      <c r="J34" s="36">
        <f t="shared" si="10"/>
        <v>-5.054240692390203E-5</v>
      </c>
      <c r="K34" s="36">
        <f t="shared" ca="1" si="11"/>
        <v>-9.6298090157182739E-4</v>
      </c>
      <c r="L34" s="36">
        <f t="shared" ca="1" si="12"/>
        <v>2.1816456879506937E-7</v>
      </c>
      <c r="M34" s="36">
        <f t="shared" ca="1" si="13"/>
        <v>1204946700.6841171</v>
      </c>
      <c r="N34" s="36">
        <f t="shared" ca="1" si="14"/>
        <v>715308710.00224686</v>
      </c>
      <c r="O34" s="36">
        <f t="shared" ca="1" si="15"/>
        <v>18904191.368199244</v>
      </c>
      <c r="P34" s="45">
        <f t="shared" ca="1" si="16"/>
        <v>4.6708090176656694E-4</v>
      </c>
    </row>
    <row r="35" spans="1:16" x14ac:dyDescent="0.2">
      <c r="A35" s="104">
        <v>3201.5</v>
      </c>
      <c r="B35" s="104">
        <v>-3.1201999809127301E-4</v>
      </c>
      <c r="D35" s="92">
        <f t="shared" si="4"/>
        <v>0.32014999999999999</v>
      </c>
      <c r="E35" s="92">
        <f t="shared" si="5"/>
        <v>-3.1201999809127301E-4</v>
      </c>
      <c r="F35" s="36">
        <f t="shared" si="6"/>
        <v>0.10249602249999999</v>
      </c>
      <c r="G35" s="36">
        <f t="shared" si="7"/>
        <v>3.2814101603374994E-2</v>
      </c>
      <c r="H35" s="36">
        <f t="shared" si="8"/>
        <v>1.0505434628320504E-2</v>
      </c>
      <c r="I35" s="36">
        <f t="shared" si="9"/>
        <v>-9.9893202388921053E-5</v>
      </c>
      <c r="J35" s="36">
        <f t="shared" si="10"/>
        <v>-3.1980808744813071E-5</v>
      </c>
      <c r="K35" s="36">
        <f t="shared" ca="1" si="11"/>
        <v>-9.6432299905521127E-4</v>
      </c>
      <c r="L35" s="36">
        <f t="shared" ca="1" si="12"/>
        <v>4.2549920506655966E-7</v>
      </c>
      <c r="M35" s="36">
        <f t="shared" ca="1" si="13"/>
        <v>1201891820.8636513</v>
      </c>
      <c r="N35" s="36">
        <f t="shared" ca="1" si="14"/>
        <v>711276369.79288208</v>
      </c>
      <c r="O35" s="36">
        <f t="shared" ca="1" si="15"/>
        <v>18764662.796505436</v>
      </c>
      <c r="P35" s="45">
        <f t="shared" ca="1" si="16"/>
        <v>6.5230300096393826E-4</v>
      </c>
    </row>
    <row r="36" spans="1:16" x14ac:dyDescent="0.2">
      <c r="A36" s="104">
        <v>3219</v>
      </c>
      <c r="B36" s="104">
        <v>-7.9892000212566927E-4</v>
      </c>
      <c r="D36" s="92">
        <f t="shared" si="4"/>
        <v>0.32190000000000002</v>
      </c>
      <c r="E36" s="92">
        <f t="shared" si="5"/>
        <v>-7.9892000212566927E-4</v>
      </c>
      <c r="F36" s="36">
        <f t="shared" si="6"/>
        <v>0.10361961000000001</v>
      </c>
      <c r="G36" s="36">
        <f t="shared" si="7"/>
        <v>3.3355152459000004E-2</v>
      </c>
      <c r="H36" s="36">
        <f t="shared" si="8"/>
        <v>1.0737023576552103E-2</v>
      </c>
      <c r="I36" s="36">
        <f t="shared" si="9"/>
        <v>-2.5717234868425298E-4</v>
      </c>
      <c r="J36" s="36">
        <f t="shared" si="10"/>
        <v>-8.2783779041461044E-5</v>
      </c>
      <c r="K36" s="36">
        <f t="shared" ca="1" si="11"/>
        <v>-9.6691942218135932E-4</v>
      </c>
      <c r="L36" s="36">
        <f t="shared" ca="1" si="12"/>
        <v>2.8223805139048193E-8</v>
      </c>
      <c r="M36" s="36">
        <f t="shared" ca="1" si="13"/>
        <v>1195966262.601326</v>
      </c>
      <c r="N36" s="36">
        <f t="shared" ca="1" si="14"/>
        <v>703473509.66790426</v>
      </c>
      <c r="O36" s="36">
        <f t="shared" ca="1" si="15"/>
        <v>18495034.480636213</v>
      </c>
      <c r="P36" s="45">
        <f t="shared" ca="1" si="16"/>
        <v>1.6799942005569005E-4</v>
      </c>
    </row>
    <row r="37" spans="1:16" x14ac:dyDescent="0.2">
      <c r="A37" s="104">
        <v>3223</v>
      </c>
      <c r="B37" s="104">
        <v>-1.0616399958962575E-3</v>
      </c>
      <c r="D37" s="92">
        <f t="shared" si="4"/>
        <v>0.32229999999999998</v>
      </c>
      <c r="E37" s="92">
        <f t="shared" si="5"/>
        <v>-1.0616399958962575E-3</v>
      </c>
      <c r="F37" s="36">
        <f t="shared" si="6"/>
        <v>0.10387728999999998</v>
      </c>
      <c r="G37" s="36">
        <f t="shared" si="7"/>
        <v>3.3479650566999995E-2</v>
      </c>
      <c r="H37" s="36">
        <f t="shared" si="8"/>
        <v>1.0790491377744096E-2</v>
      </c>
      <c r="I37" s="36">
        <f t="shared" si="9"/>
        <v>-3.4216657067736374E-4</v>
      </c>
      <c r="J37" s="36">
        <f t="shared" si="10"/>
        <v>-1.1028028572931432E-4</v>
      </c>
      <c r="K37" s="36">
        <f t="shared" ca="1" si="11"/>
        <v>-9.6751044043820044E-4</v>
      </c>
      <c r="L37" s="36">
        <f t="shared" ca="1" si="12"/>
        <v>8.8603732107314337E-9</v>
      </c>
      <c r="M37" s="36">
        <f t="shared" ca="1" si="13"/>
        <v>1194614532.8978088</v>
      </c>
      <c r="N37" s="36">
        <f t="shared" ca="1" si="14"/>
        <v>701696999.60315573</v>
      </c>
      <c r="O37" s="36">
        <f t="shared" ca="1" si="15"/>
        <v>18433715.722465176</v>
      </c>
      <c r="P37" s="45">
        <f t="shared" ca="1" si="16"/>
        <v>-9.4129555458057025E-5</v>
      </c>
    </row>
    <row r="38" spans="1:16" x14ac:dyDescent="0.2">
      <c r="A38" s="104">
        <v>3232</v>
      </c>
      <c r="B38" s="104">
        <v>6.2223999702837318E-4</v>
      </c>
      <c r="D38" s="92">
        <f t="shared" si="4"/>
        <v>0.32319999999999999</v>
      </c>
      <c r="E38" s="92">
        <f t="shared" si="5"/>
        <v>6.2223999702837318E-4</v>
      </c>
      <c r="F38" s="36">
        <f t="shared" si="6"/>
        <v>0.10445823999999999</v>
      </c>
      <c r="G38" s="36">
        <f t="shared" si="7"/>
        <v>3.3760903167999998E-2</v>
      </c>
      <c r="H38" s="36">
        <f t="shared" si="8"/>
        <v>1.0911523903897598E-2</v>
      </c>
      <c r="I38" s="36">
        <f t="shared" si="9"/>
        <v>2.011079670395702E-4</v>
      </c>
      <c r="J38" s="36">
        <f t="shared" si="10"/>
        <v>6.4998094947189085E-5</v>
      </c>
      <c r="K38" s="36">
        <f t="shared" ca="1" si="11"/>
        <v>-9.6883689853127298E-4</v>
      </c>
      <c r="L38" s="36">
        <f t="shared" ca="1" si="12"/>
        <v>2.5315256875837217E-6</v>
      </c>
      <c r="M38" s="36">
        <f t="shared" ca="1" si="13"/>
        <v>1191576788.3449821</v>
      </c>
      <c r="N38" s="36">
        <f t="shared" ca="1" si="14"/>
        <v>697709363.75383723</v>
      </c>
      <c r="O38" s="36">
        <f t="shared" ca="1" si="15"/>
        <v>18296170.406629745</v>
      </c>
      <c r="P38" s="45">
        <f t="shared" ca="1" si="16"/>
        <v>1.5910768955596463E-3</v>
      </c>
    </row>
    <row r="39" spans="1:16" x14ac:dyDescent="0.2">
      <c r="A39" s="104">
        <v>3265.5</v>
      </c>
      <c r="B39" s="104">
        <v>-1.715539998258464E-3</v>
      </c>
      <c r="D39" s="92">
        <f t="shared" si="4"/>
        <v>0.32655000000000001</v>
      </c>
      <c r="E39" s="92">
        <f t="shared" si="5"/>
        <v>-1.715539998258464E-3</v>
      </c>
      <c r="F39" s="36">
        <f t="shared" si="6"/>
        <v>0.1066349025</v>
      </c>
      <c r="G39" s="36">
        <f t="shared" si="7"/>
        <v>3.4821627411375004E-2</v>
      </c>
      <c r="H39" s="36">
        <f t="shared" si="8"/>
        <v>1.1371002431184506E-2</v>
      </c>
      <c r="I39" s="36">
        <f t="shared" si="9"/>
        <v>-5.602095864313014E-4</v>
      </c>
      <c r="J39" s="36">
        <f t="shared" si="10"/>
        <v>-1.8293644044914149E-4</v>
      </c>
      <c r="K39" s="36">
        <f t="shared" ca="1" si="11"/>
        <v>-9.7373371188507634E-4</v>
      </c>
      <c r="L39" s="36">
        <f t="shared" ca="1" si="12"/>
        <v>5.5027656650307644E-7</v>
      </c>
      <c r="M39" s="36">
        <f t="shared" ca="1" si="13"/>
        <v>1180313942.8257458</v>
      </c>
      <c r="N39" s="36">
        <f t="shared" ca="1" si="14"/>
        <v>682982011.02721262</v>
      </c>
      <c r="O39" s="36">
        <f t="shared" ca="1" si="15"/>
        <v>17789318.372763295</v>
      </c>
      <c r="P39" s="45">
        <f t="shared" ca="1" si="16"/>
        <v>-7.418062863733877E-4</v>
      </c>
    </row>
    <row r="40" spans="1:16" x14ac:dyDescent="0.2">
      <c r="A40" s="104">
        <v>3274.5</v>
      </c>
      <c r="B40" s="104">
        <v>-2.2316599934129044E-3</v>
      </c>
      <c r="D40" s="92">
        <f t="shared" si="4"/>
        <v>0.32745000000000002</v>
      </c>
      <c r="E40" s="92">
        <f t="shared" si="5"/>
        <v>-2.2316599934129044E-3</v>
      </c>
      <c r="F40" s="36">
        <f t="shared" si="6"/>
        <v>0.10722350250000001</v>
      </c>
      <c r="G40" s="36">
        <f t="shared" si="7"/>
        <v>3.5110335893625007E-2</v>
      </c>
      <c r="H40" s="36">
        <f t="shared" si="8"/>
        <v>1.1496879488367509E-2</v>
      </c>
      <c r="I40" s="36">
        <f t="shared" si="9"/>
        <v>-7.3075706484305558E-4</v>
      </c>
      <c r="J40" s="36">
        <f t="shared" si="10"/>
        <v>-2.3928640088285855E-4</v>
      </c>
      <c r="K40" s="36">
        <f t="shared" ca="1" si="11"/>
        <v>-9.7503837738509226E-4</v>
      </c>
      <c r="L40" s="36">
        <f t="shared" ca="1" si="12"/>
        <v>1.5790978858683501E-6</v>
      </c>
      <c r="M40" s="36">
        <f t="shared" ca="1" si="13"/>
        <v>1177299988.8868616</v>
      </c>
      <c r="N40" s="36">
        <f t="shared" ca="1" si="14"/>
        <v>679056373.10692632</v>
      </c>
      <c r="O40" s="36">
        <f t="shared" ca="1" si="15"/>
        <v>17654521.80382432</v>
      </c>
      <c r="P40" s="45">
        <f t="shared" ca="1" si="16"/>
        <v>-1.2566216160278122E-3</v>
      </c>
    </row>
    <row r="41" spans="1:16" x14ac:dyDescent="0.2">
      <c r="A41" s="104">
        <v>3492.5</v>
      </c>
      <c r="B41" s="104">
        <v>-1.4998999977251515E-3</v>
      </c>
      <c r="D41" s="92">
        <f t="shared" si="4"/>
        <v>0.34925</v>
      </c>
      <c r="E41" s="92">
        <f t="shared" si="5"/>
        <v>-1.4998999977251515E-3</v>
      </c>
      <c r="F41" s="36">
        <f t="shared" si="6"/>
        <v>0.12197556250000001</v>
      </c>
      <c r="G41" s="36">
        <f t="shared" si="7"/>
        <v>4.2599965203125006E-2</v>
      </c>
      <c r="H41" s="36">
        <f t="shared" si="8"/>
        <v>1.4878037847191409E-2</v>
      </c>
      <c r="I41" s="36">
        <f t="shared" si="9"/>
        <v>-5.2384007420550917E-4</v>
      </c>
      <c r="J41" s="36">
        <f t="shared" si="10"/>
        <v>-1.8295114591627409E-4</v>
      </c>
      <c r="K41" s="36">
        <f t="shared" ca="1" si="11"/>
        <v>-1.0052305649083586E-3</v>
      </c>
      <c r="L41" s="36">
        <f t="shared" ca="1" si="12"/>
        <v>2.4469784776328758E-7</v>
      </c>
      <c r="M41" s="36">
        <f t="shared" ca="1" si="13"/>
        <v>1105819723.4542012</v>
      </c>
      <c r="N41" s="36">
        <f t="shared" ca="1" si="14"/>
        <v>587929501.17877519</v>
      </c>
      <c r="O41" s="36">
        <f t="shared" ca="1" si="15"/>
        <v>14564766.282344399</v>
      </c>
      <c r="P41" s="45">
        <f t="shared" ca="1" si="16"/>
        <v>-4.9466943281679292E-4</v>
      </c>
    </row>
    <row r="42" spans="1:16" x14ac:dyDescent="0.2">
      <c r="A42" s="104">
        <v>3495.5</v>
      </c>
      <c r="B42" s="104">
        <v>-6.7193999711889774E-4</v>
      </c>
      <c r="D42" s="92">
        <f t="shared" si="4"/>
        <v>0.34955000000000003</v>
      </c>
      <c r="E42" s="92">
        <f t="shared" si="5"/>
        <v>-6.7193999711889774E-4</v>
      </c>
      <c r="F42" s="36">
        <f t="shared" si="6"/>
        <v>0.12218520250000002</v>
      </c>
      <c r="G42" s="36">
        <f t="shared" si="7"/>
        <v>4.2709837533875007E-2</v>
      </c>
      <c r="H42" s="36">
        <f t="shared" si="8"/>
        <v>1.4929223709966011E-2</v>
      </c>
      <c r="I42" s="36">
        <f t="shared" si="9"/>
        <v>-2.3487662599291071E-4</v>
      </c>
      <c r="J42" s="36">
        <f t="shared" si="10"/>
        <v>-8.2101124615821939E-5</v>
      </c>
      <c r="K42" s="36">
        <f t="shared" ca="1" si="11"/>
        <v>-1.0056271668135038E-3</v>
      </c>
      <c r="L42" s="36">
        <f t="shared" ca="1" si="12"/>
        <v>1.1134712721879682E-7</v>
      </c>
      <c r="M42" s="36">
        <f t="shared" ca="1" si="13"/>
        <v>1104856317.2731562</v>
      </c>
      <c r="N42" s="36">
        <f t="shared" ca="1" si="14"/>
        <v>586727994.39509487</v>
      </c>
      <c r="O42" s="36">
        <f t="shared" ca="1" si="15"/>
        <v>14524568.831747532</v>
      </c>
      <c r="P42" s="45">
        <f t="shared" ca="1" si="16"/>
        <v>3.3368716969460607E-4</v>
      </c>
    </row>
    <row r="43" spans="1:16" x14ac:dyDescent="0.2">
      <c r="A43" s="104">
        <v>12155</v>
      </c>
      <c r="B43" s="104">
        <v>-4.1539999801898375E-4</v>
      </c>
      <c r="D43" s="92">
        <f t="shared" si="4"/>
        <v>1.2155</v>
      </c>
      <c r="E43" s="92">
        <f t="shared" si="5"/>
        <v>-4.1539999801898375E-4</v>
      </c>
      <c r="F43" s="36">
        <f t="shared" si="6"/>
        <v>1.4774402500000001</v>
      </c>
      <c r="G43" s="36">
        <f t="shared" si="7"/>
        <v>1.7958286238750001</v>
      </c>
      <c r="H43" s="36">
        <f t="shared" si="8"/>
        <v>2.182829692320063</v>
      </c>
      <c r="I43" s="36">
        <f t="shared" si="9"/>
        <v>-5.0491869759207474E-4</v>
      </c>
      <c r="J43" s="36">
        <f t="shared" si="10"/>
        <v>-6.1372867692316684E-4</v>
      </c>
      <c r="K43" s="36">
        <f t="shared" ca="1" si="11"/>
        <v>-1.3521817906685801E-5</v>
      </c>
      <c r="L43" s="36">
        <f t="shared" ca="1" si="12"/>
        <v>1.6150607165037258E-7</v>
      </c>
      <c r="M43" s="36">
        <f t="shared" ca="1" si="13"/>
        <v>440233.815136816</v>
      </c>
      <c r="N43" s="36">
        <f t="shared" ca="1" si="14"/>
        <v>995674974.64002419</v>
      </c>
      <c r="O43" s="36">
        <f t="shared" ca="1" si="15"/>
        <v>59016464.664041057</v>
      </c>
      <c r="P43" s="45">
        <f t="shared" ca="1" si="16"/>
        <v>-4.0187818011229795E-4</v>
      </c>
    </row>
    <row r="44" spans="1:16" x14ac:dyDescent="0.2">
      <c r="A44" s="104">
        <v>12163.5</v>
      </c>
      <c r="B44" s="104">
        <v>2.1381999977165833E-4</v>
      </c>
      <c r="D44" s="92">
        <f t="shared" si="4"/>
        <v>1.21635</v>
      </c>
      <c r="E44" s="92">
        <f t="shared" si="5"/>
        <v>2.1381999977165833E-4</v>
      </c>
      <c r="F44" s="36">
        <f t="shared" si="6"/>
        <v>1.4795073225000002</v>
      </c>
      <c r="G44" s="36">
        <f t="shared" si="7"/>
        <v>1.7995987317228752</v>
      </c>
      <c r="H44" s="36">
        <f t="shared" si="8"/>
        <v>2.1889419173311193</v>
      </c>
      <c r="I44" s="36">
        <f t="shared" si="9"/>
        <v>2.6007995672225662E-4</v>
      </c>
      <c r="J44" s="36">
        <f t="shared" si="10"/>
        <v>3.1634825535911687E-4</v>
      </c>
      <c r="K44" s="36">
        <f t="shared" ca="1" si="11"/>
        <v>-1.0449117371635896E-5</v>
      </c>
      <c r="L44" s="36">
        <f t="shared" ca="1" si="12"/>
        <v>5.0296636904232626E-8</v>
      </c>
      <c r="M44" s="36">
        <f t="shared" ca="1" si="13"/>
        <v>474723.11519988527</v>
      </c>
      <c r="N44" s="36">
        <f t="shared" ca="1" si="14"/>
        <v>998153786.25097919</v>
      </c>
      <c r="O44" s="36">
        <f t="shared" ca="1" si="15"/>
        <v>59133739.218686536</v>
      </c>
      <c r="P44" s="45">
        <f t="shared" ca="1" si="16"/>
        <v>2.2426911714329423E-4</v>
      </c>
    </row>
    <row r="45" spans="1:16" x14ac:dyDescent="0.2">
      <c r="A45" s="104">
        <v>12334.5</v>
      </c>
      <c r="B45" s="104">
        <v>-3.9245999505510554E-4</v>
      </c>
      <c r="D45" s="92">
        <f t="shared" si="4"/>
        <v>1.2334499999999999</v>
      </c>
      <c r="E45" s="92">
        <f t="shared" si="5"/>
        <v>-3.9245999505510554E-4</v>
      </c>
      <c r="F45" s="36">
        <f t="shared" si="6"/>
        <v>1.5213989024999999</v>
      </c>
      <c r="G45" s="36">
        <f t="shared" si="7"/>
        <v>1.8765694762886247</v>
      </c>
      <c r="H45" s="36">
        <f t="shared" si="8"/>
        <v>2.3146546205282039</v>
      </c>
      <c r="I45" s="36">
        <f t="shared" si="9"/>
        <v>-4.840797809007199E-4</v>
      </c>
      <c r="J45" s="36">
        <f t="shared" si="10"/>
        <v>-5.9708820575199288E-4</v>
      </c>
      <c r="K45" s="36">
        <f t="shared" ca="1" si="11"/>
        <v>5.2240783258430609E-5</v>
      </c>
      <c r="L45" s="36">
        <f t="shared" ca="1" si="12"/>
        <v>1.9775878223266483E-7</v>
      </c>
      <c r="M45" s="36">
        <f t="shared" ca="1" si="13"/>
        <v>1437045.4839068255</v>
      </c>
      <c r="N45" s="36">
        <f t="shared" ca="1" si="14"/>
        <v>1048258214.095565</v>
      </c>
      <c r="O45" s="36">
        <f t="shared" ca="1" si="15"/>
        <v>61493886.422793031</v>
      </c>
      <c r="P45" s="45">
        <f t="shared" ca="1" si="16"/>
        <v>-4.4470077831353615E-4</v>
      </c>
    </row>
    <row r="46" spans="1:16" x14ac:dyDescent="0.2">
      <c r="A46" s="104">
        <v>12398.5</v>
      </c>
      <c r="B46" s="104">
        <v>5.0401999760651961E-4</v>
      </c>
      <c r="D46" s="92">
        <f t="shared" si="4"/>
        <v>1.2398499999999999</v>
      </c>
      <c r="E46" s="92">
        <f t="shared" si="5"/>
        <v>5.0401999760651961E-4</v>
      </c>
      <c r="F46" s="36">
        <f t="shared" si="6"/>
        <v>1.5372280224999997</v>
      </c>
      <c r="G46" s="36">
        <f t="shared" si="7"/>
        <v>1.9059321636966244</v>
      </c>
      <c r="H46" s="36">
        <f t="shared" si="8"/>
        <v>2.3630699931592596</v>
      </c>
      <c r="I46" s="36">
        <f t="shared" si="9"/>
        <v>6.2490919403244331E-4</v>
      </c>
      <c r="J46" s="36">
        <f t="shared" si="10"/>
        <v>7.7479366422112479E-4</v>
      </c>
      <c r="K46" s="36">
        <f t="shared" ca="1" si="11"/>
        <v>7.6132115272149053E-5</v>
      </c>
      <c r="L46" s="36">
        <f t="shared" ca="1" si="12"/>
        <v>1.8308803984859214E-7</v>
      </c>
      <c r="M46" s="36">
        <f t="shared" ca="1" si="13"/>
        <v>1926462.0511646834</v>
      </c>
      <c r="N46" s="36">
        <f t="shared" ca="1" si="14"/>
        <v>1067119619.0652238</v>
      </c>
      <c r="O46" s="36">
        <f t="shared" ca="1" si="15"/>
        <v>62377315.150366046</v>
      </c>
      <c r="P46" s="45">
        <f t="shared" ca="1" si="16"/>
        <v>4.2788788233437056E-4</v>
      </c>
    </row>
    <row r="47" spans="1:16" x14ac:dyDescent="0.2">
      <c r="A47" s="104">
        <v>12462.5</v>
      </c>
      <c r="B47" s="104">
        <v>5.005000057280995E-4</v>
      </c>
      <c r="D47" s="92">
        <f t="shared" si="4"/>
        <v>1.2462500000000001</v>
      </c>
      <c r="E47" s="92">
        <f t="shared" si="5"/>
        <v>5.005000057280995E-4</v>
      </c>
      <c r="F47" s="36">
        <f t="shared" si="6"/>
        <v>1.5531390625000001</v>
      </c>
      <c r="G47" s="36">
        <f t="shared" si="7"/>
        <v>1.9355995566406252</v>
      </c>
      <c r="H47" s="36">
        <f t="shared" si="8"/>
        <v>2.4122409474633795</v>
      </c>
      <c r="I47" s="36">
        <f t="shared" si="9"/>
        <v>6.2374813213864403E-4</v>
      </c>
      <c r="J47" s="36">
        <f t="shared" si="10"/>
        <v>7.7734610967778513E-4</v>
      </c>
      <c r="K47" s="36">
        <f t="shared" ca="1" si="11"/>
        <v>1.0025681319739653E-4</v>
      </c>
      <c r="L47" s="36">
        <f t="shared" ca="1" si="12"/>
        <v>1.6019461316716935E-7</v>
      </c>
      <c r="M47" s="36">
        <f t="shared" ca="1" si="13"/>
        <v>2484746.3527600807</v>
      </c>
      <c r="N47" s="36">
        <f t="shared" ca="1" si="14"/>
        <v>1086035644.0124335</v>
      </c>
      <c r="O47" s="36">
        <f t="shared" ca="1" si="15"/>
        <v>63260584.054267146</v>
      </c>
      <c r="P47" s="45">
        <f t="shared" ca="1" si="16"/>
        <v>4.0024319253070297E-4</v>
      </c>
    </row>
    <row r="48" spans="1:16" x14ac:dyDescent="0.2">
      <c r="A48" s="104">
        <v>12467.5</v>
      </c>
      <c r="B48" s="104">
        <v>2.4710000434424728E-4</v>
      </c>
      <c r="D48" s="92">
        <f t="shared" si="4"/>
        <v>1.24675</v>
      </c>
      <c r="E48" s="92">
        <f t="shared" si="5"/>
        <v>2.4710000434424728E-4</v>
      </c>
      <c r="F48" s="36">
        <f t="shared" si="6"/>
        <v>1.5543855625</v>
      </c>
      <c r="G48" s="36">
        <f t="shared" si="7"/>
        <v>1.937930200046875</v>
      </c>
      <c r="H48" s="36">
        <f t="shared" si="8"/>
        <v>2.4161144769084415</v>
      </c>
      <c r="I48" s="36">
        <f t="shared" si="9"/>
        <v>3.0807193041619031E-4</v>
      </c>
      <c r="J48" s="36">
        <f t="shared" si="10"/>
        <v>3.8408867924638531E-4</v>
      </c>
      <c r="K48" s="36">
        <f t="shared" ca="1" si="11"/>
        <v>1.0215138325497027E-4</v>
      </c>
      <c r="L48" s="36">
        <f t="shared" ca="1" si="12"/>
        <v>2.10101027556828E-8</v>
      </c>
      <c r="M48" s="36">
        <f t="shared" ca="1" si="13"/>
        <v>2531234.0875825756</v>
      </c>
      <c r="N48" s="36">
        <f t="shared" ca="1" si="14"/>
        <v>1087515671.6922395</v>
      </c>
      <c r="O48" s="36">
        <f t="shared" ca="1" si="15"/>
        <v>63329578.738912471</v>
      </c>
      <c r="P48" s="45">
        <f t="shared" ca="1" si="16"/>
        <v>1.4494862108927701E-4</v>
      </c>
    </row>
    <row r="49" spans="1:16" x14ac:dyDescent="0.2">
      <c r="A49" s="104">
        <v>12479.5</v>
      </c>
      <c r="B49" s="104">
        <v>4.5893999777035788E-4</v>
      </c>
      <c r="D49" s="92">
        <f t="shared" si="4"/>
        <v>1.2479499999999999</v>
      </c>
      <c r="E49" s="92">
        <f t="shared" si="5"/>
        <v>4.5893999777035788E-4</v>
      </c>
      <c r="F49" s="36">
        <f t="shared" si="6"/>
        <v>1.5573792024999997</v>
      </c>
      <c r="G49" s="36">
        <f t="shared" si="7"/>
        <v>1.9435313757598744</v>
      </c>
      <c r="H49" s="36">
        <f t="shared" si="8"/>
        <v>2.4254299803795352</v>
      </c>
      <c r="I49" s="36">
        <f t="shared" si="9"/>
        <v>5.7273417021751801E-4</v>
      </c>
      <c r="J49" s="36">
        <f t="shared" si="10"/>
        <v>7.147436077229515E-4</v>
      </c>
      <c r="K49" s="36">
        <f t="shared" ca="1" si="11"/>
        <v>1.0670416275129248E-4</v>
      </c>
      <c r="L49" s="36">
        <f t="shared" ca="1" si="12"/>
        <v>1.2407008347157827E-7</v>
      </c>
      <c r="M49" s="36">
        <f t="shared" ca="1" si="13"/>
        <v>2644492.4924976914</v>
      </c>
      <c r="N49" s="36">
        <f t="shared" ca="1" si="14"/>
        <v>1091069015.5748603</v>
      </c>
      <c r="O49" s="36">
        <f t="shared" ca="1" si="15"/>
        <v>63495158.233087666</v>
      </c>
      <c r="P49" s="45">
        <f t="shared" ca="1" si="16"/>
        <v>3.522358350190654E-4</v>
      </c>
    </row>
    <row r="50" spans="1:16" x14ac:dyDescent="0.2">
      <c r="A50" s="104">
        <v>12480</v>
      </c>
      <c r="B50" s="104">
        <v>1.3600001693703234E-5</v>
      </c>
      <c r="D50" s="92">
        <f t="shared" si="4"/>
        <v>1.248</v>
      </c>
      <c r="E50" s="92">
        <f t="shared" si="5"/>
        <v>1.3600001693703234E-5</v>
      </c>
      <c r="F50" s="36">
        <f t="shared" si="6"/>
        <v>1.557504</v>
      </c>
      <c r="G50" s="36">
        <f t="shared" si="7"/>
        <v>1.943764992</v>
      </c>
      <c r="H50" s="36">
        <f t="shared" si="8"/>
        <v>2.4258187100159998</v>
      </c>
      <c r="I50" s="36">
        <f t="shared" si="9"/>
        <v>1.6972802113741637E-5</v>
      </c>
      <c r="J50" s="36">
        <f t="shared" si="10"/>
        <v>2.1182057037949564E-5</v>
      </c>
      <c r="K50" s="36">
        <f t="shared" ca="1" si="11"/>
        <v>1.0689403994103373E-4</v>
      </c>
      <c r="L50" s="36">
        <f t="shared" ca="1" si="12"/>
        <v>8.7037775724943652E-9</v>
      </c>
      <c r="M50" s="36">
        <f t="shared" ca="1" si="13"/>
        <v>2649263.2357744244</v>
      </c>
      <c r="N50" s="36">
        <f t="shared" ca="1" si="14"/>
        <v>1091217110.501164</v>
      </c>
      <c r="O50" s="36">
        <f t="shared" ca="1" si="15"/>
        <v>63502057.13187442</v>
      </c>
      <c r="P50" s="45">
        <f t="shared" ca="1" si="16"/>
        <v>-9.3294038247330492E-5</v>
      </c>
    </row>
    <row r="51" spans="1:16" x14ac:dyDescent="0.2">
      <c r="A51" s="104">
        <v>12480.5</v>
      </c>
      <c r="B51" s="104">
        <v>-3.1739997211843729E-5</v>
      </c>
      <c r="D51" s="92">
        <f t="shared" si="4"/>
        <v>1.2480500000000001</v>
      </c>
      <c r="E51" s="92">
        <f t="shared" si="5"/>
        <v>-3.1739997211843729E-5</v>
      </c>
      <c r="F51" s="36">
        <f t="shared" si="6"/>
        <v>1.5576288025000002</v>
      </c>
      <c r="G51" s="36">
        <f t="shared" si="7"/>
        <v>1.9439986269601255</v>
      </c>
      <c r="H51" s="36">
        <f t="shared" si="8"/>
        <v>2.4262074863775847</v>
      </c>
      <c r="I51" s="36">
        <f t="shared" si="9"/>
        <v>-3.9613103520241568E-5</v>
      </c>
      <c r="J51" s="36">
        <f t="shared" si="10"/>
        <v>-4.9439133848437493E-5</v>
      </c>
      <c r="K51" s="36">
        <f t="shared" ca="1" si="11"/>
        <v>1.0708393137429974E-4</v>
      </c>
      <c r="L51" s="36">
        <f t="shared" ca="1" si="12"/>
        <v>1.927208314809066E-8</v>
      </c>
      <c r="M51" s="36">
        <f t="shared" ca="1" si="13"/>
        <v>2654038.1064717439</v>
      </c>
      <c r="N51" s="36">
        <f t="shared" ca="1" si="14"/>
        <v>1091365208.5297015</v>
      </c>
      <c r="O51" s="36">
        <f t="shared" ca="1" si="15"/>
        <v>63508956.010358728</v>
      </c>
      <c r="P51" s="45">
        <f t="shared" ca="1" si="16"/>
        <v>-1.3882392858614347E-4</v>
      </c>
    </row>
    <row r="52" spans="1:16" x14ac:dyDescent="0.2">
      <c r="A52" s="104">
        <v>12497</v>
      </c>
      <c r="B52" s="104">
        <v>-8.2795999333029613E-4</v>
      </c>
      <c r="D52" s="92">
        <f t="shared" si="4"/>
        <v>1.2497</v>
      </c>
      <c r="E52" s="92">
        <f t="shared" si="5"/>
        <v>-8.2795999333029613E-4</v>
      </c>
      <c r="F52" s="36">
        <f t="shared" si="6"/>
        <v>1.5617500900000001</v>
      </c>
      <c r="G52" s="36">
        <f t="shared" si="7"/>
        <v>1.9517190874730002</v>
      </c>
      <c r="H52" s="36">
        <f t="shared" si="8"/>
        <v>2.4390633436150084</v>
      </c>
      <c r="I52" s="36">
        <f t="shared" si="9"/>
        <v>-1.0347016036648712E-3</v>
      </c>
      <c r="J52" s="36">
        <f t="shared" si="10"/>
        <v>-1.2930665940999895E-3</v>
      </c>
      <c r="K52" s="36">
        <f t="shared" ca="1" si="11"/>
        <v>1.133583392895288E-4</v>
      </c>
      <c r="L52" s="36">
        <f t="shared" ca="1" si="12"/>
        <v>8.8608020332616735E-7</v>
      </c>
      <c r="M52" s="36">
        <f t="shared" ca="1" si="13"/>
        <v>2813921.28424444</v>
      </c>
      <c r="N52" s="36">
        <f t="shared" ca="1" si="14"/>
        <v>1096254174.5720606</v>
      </c>
      <c r="O52" s="36">
        <f t="shared" ca="1" si="15"/>
        <v>63736607.189515911</v>
      </c>
      <c r="P52" s="45">
        <f t="shared" ca="1" si="16"/>
        <v>-9.4131833261982493E-4</v>
      </c>
    </row>
    <row r="53" spans="1:16" x14ac:dyDescent="0.2">
      <c r="A53" s="104">
        <v>12556.5</v>
      </c>
      <c r="B53" s="104">
        <v>2.7658000180963427E-4</v>
      </c>
      <c r="D53" s="92">
        <f t="shared" si="4"/>
        <v>1.2556499999999999</v>
      </c>
      <c r="E53" s="92">
        <f t="shared" si="5"/>
        <v>2.7658000180963427E-4</v>
      </c>
      <c r="F53" s="36">
        <f t="shared" si="6"/>
        <v>1.5766569224999998</v>
      </c>
      <c r="G53" s="36">
        <f t="shared" si="7"/>
        <v>1.9797292647371245</v>
      </c>
      <c r="H53" s="36">
        <f t="shared" si="8"/>
        <v>2.4858470512671702</v>
      </c>
      <c r="I53" s="36">
        <f t="shared" si="9"/>
        <v>3.4728767927226723E-4</v>
      </c>
      <c r="J53" s="36">
        <f t="shared" si="10"/>
        <v>4.3607177447822234E-4</v>
      </c>
      <c r="K53" s="36">
        <f t="shared" ca="1" si="11"/>
        <v>1.3611305293794763E-4</v>
      </c>
      <c r="L53" s="36">
        <f t="shared" ca="1" si="12"/>
        <v>1.9730963725321027E-8</v>
      </c>
      <c r="M53" s="36">
        <f t="shared" ca="1" si="13"/>
        <v>3427535.313955789</v>
      </c>
      <c r="N53" s="36">
        <f t="shared" ca="1" si="14"/>
        <v>1113911338.9589424</v>
      </c>
      <c r="O53" s="36">
        <f t="shared" ca="1" si="15"/>
        <v>64557311.11983306</v>
      </c>
      <c r="P53" s="45">
        <f t="shared" ca="1" si="16"/>
        <v>1.4046694887168663E-4</v>
      </c>
    </row>
    <row r="54" spans="1:16" x14ac:dyDescent="0.2">
      <c r="A54" s="104">
        <v>12557</v>
      </c>
      <c r="B54" s="104">
        <v>-1.6876000154297799E-4</v>
      </c>
      <c r="D54" s="92">
        <f t="shared" si="4"/>
        <v>1.2557</v>
      </c>
      <c r="E54" s="92">
        <f t="shared" si="5"/>
        <v>-1.6876000154297799E-4</v>
      </c>
      <c r="F54" s="36">
        <f t="shared" si="6"/>
        <v>1.57678249</v>
      </c>
      <c r="G54" s="36">
        <f t="shared" si="7"/>
        <v>1.979965772693</v>
      </c>
      <c r="H54" s="36">
        <f t="shared" si="8"/>
        <v>2.4862430207706003</v>
      </c>
      <c r="I54" s="36">
        <f t="shared" si="9"/>
        <v>-2.1191193393751748E-4</v>
      </c>
      <c r="J54" s="36">
        <f t="shared" si="10"/>
        <v>-2.6609781544534072E-4</v>
      </c>
      <c r="K54" s="36">
        <f t="shared" ca="1" si="11"/>
        <v>1.3630512363051964E-4</v>
      </c>
      <c r="L54" s="36">
        <f t="shared" ca="1" si="12"/>
        <v>9.3064730597121785E-8</v>
      </c>
      <c r="M54" s="36">
        <f t="shared" ca="1" si="13"/>
        <v>3432936.2196845766</v>
      </c>
      <c r="N54" s="36">
        <f t="shared" ca="1" si="14"/>
        <v>1114059895.0073867</v>
      </c>
      <c r="O54" s="36">
        <f t="shared" ca="1" si="15"/>
        <v>64564206.135829121</v>
      </c>
      <c r="P54" s="45">
        <f t="shared" ca="1" si="16"/>
        <v>-3.0506512517349763E-4</v>
      </c>
    </row>
    <row r="55" spans="1:16" x14ac:dyDescent="0.2">
      <c r="A55" s="104">
        <v>12590.5</v>
      </c>
      <c r="B55" s="104">
        <v>-3.0654000147478655E-4</v>
      </c>
      <c r="D55" s="92">
        <f t="shared" si="4"/>
        <v>1.25905</v>
      </c>
      <c r="E55" s="92">
        <f t="shared" si="5"/>
        <v>-3.0654000147478655E-4</v>
      </c>
      <c r="F55" s="36">
        <f t="shared" si="6"/>
        <v>1.5852069025</v>
      </c>
      <c r="G55" s="36">
        <f t="shared" si="7"/>
        <v>1.995854750592625</v>
      </c>
      <c r="H55" s="36">
        <f t="shared" si="8"/>
        <v>2.5128809237336442</v>
      </c>
      <c r="I55" s="36">
        <f t="shared" si="9"/>
        <v>-3.8594918885682998E-4</v>
      </c>
      <c r="J55" s="36">
        <f t="shared" si="10"/>
        <v>-4.859293262301918E-4</v>
      </c>
      <c r="K55" s="36">
        <f t="shared" ca="1" si="11"/>
        <v>1.4920630678247684E-4</v>
      </c>
      <c r="L55" s="36">
        <f t="shared" ca="1" si="12"/>
        <v>2.0770469749012456E-7</v>
      </c>
      <c r="M55" s="36">
        <f t="shared" ca="1" si="13"/>
        <v>3804013.5951867164</v>
      </c>
      <c r="N55" s="36">
        <f t="shared" ca="1" si="14"/>
        <v>1124019652.4673824</v>
      </c>
      <c r="O55" s="36">
        <f t="shared" ca="1" si="15"/>
        <v>65026100.278831623</v>
      </c>
      <c r="P55" s="45">
        <f t="shared" ca="1" si="16"/>
        <v>-4.5574630825726339E-4</v>
      </c>
    </row>
    <row r="56" spans="1:16" x14ac:dyDescent="0.2">
      <c r="A56" s="104">
        <v>12591</v>
      </c>
      <c r="B56" s="104">
        <v>6.8120003561489284E-5</v>
      </c>
      <c r="D56" s="92">
        <f t="shared" si="4"/>
        <v>1.2591000000000001</v>
      </c>
      <c r="E56" s="92">
        <f t="shared" si="5"/>
        <v>6.8120003561489284E-5</v>
      </c>
      <c r="F56" s="36">
        <f t="shared" si="6"/>
        <v>1.5853328100000004</v>
      </c>
      <c r="G56" s="36">
        <f t="shared" si="7"/>
        <v>1.9960925410710006</v>
      </c>
      <c r="H56" s="36">
        <f t="shared" si="8"/>
        <v>2.5132801184624971</v>
      </c>
      <c r="I56" s="36">
        <f t="shared" si="9"/>
        <v>8.5769896484271161E-5</v>
      </c>
      <c r="J56" s="36">
        <f t="shared" si="10"/>
        <v>1.0799287666334583E-4</v>
      </c>
      <c r="K56" s="36">
        <f t="shared" ca="1" si="11"/>
        <v>1.493993460347405E-4</v>
      </c>
      <c r="L56" s="36">
        <f t="shared" ca="1" si="12"/>
        <v>6.6063315128840597E-9</v>
      </c>
      <c r="M56" s="36">
        <f t="shared" ca="1" si="13"/>
        <v>3809689.2653771508</v>
      </c>
      <c r="N56" s="36">
        <f t="shared" ca="1" si="14"/>
        <v>1124168401.5155132</v>
      </c>
      <c r="O56" s="36">
        <f t="shared" ca="1" si="15"/>
        <v>65032993.097898431</v>
      </c>
      <c r="P56" s="45">
        <f t="shared" ca="1" si="16"/>
        <v>-8.127934247325122E-5</v>
      </c>
    </row>
    <row r="57" spans="1:16" x14ac:dyDescent="0.2">
      <c r="A57" s="104">
        <v>12713.5</v>
      </c>
      <c r="B57" s="104">
        <v>-9.6017999749165028E-4</v>
      </c>
      <c r="D57" s="92">
        <f t="shared" si="4"/>
        <v>1.27135</v>
      </c>
      <c r="E57" s="92">
        <f t="shared" si="5"/>
        <v>-9.6017999749165028E-4</v>
      </c>
      <c r="F57" s="36">
        <f t="shared" si="6"/>
        <v>1.6163308224999999</v>
      </c>
      <c r="G57" s="36">
        <f t="shared" si="7"/>
        <v>2.054922191185375</v>
      </c>
      <c r="H57" s="36">
        <f t="shared" si="8"/>
        <v>2.6125253277635263</v>
      </c>
      <c r="I57" s="36">
        <f t="shared" si="9"/>
        <v>-1.2207248398110097E-3</v>
      </c>
      <c r="J57" s="36">
        <f t="shared" si="10"/>
        <v>-1.5519685250937271E-3</v>
      </c>
      <c r="K57" s="36">
        <f t="shared" ca="1" si="11"/>
        <v>1.9712319146123272E-4</v>
      </c>
      <c r="L57" s="36">
        <f t="shared" ca="1" si="12"/>
        <v>1.3393506711605125E-6</v>
      </c>
      <c r="M57" s="36">
        <f t="shared" ca="1" si="13"/>
        <v>5320387.7894341517</v>
      </c>
      <c r="N57" s="36">
        <f t="shared" ca="1" si="14"/>
        <v>1160692571.3473644</v>
      </c>
      <c r="O57" s="36">
        <f t="shared" ca="1" si="15"/>
        <v>66720538.777226649</v>
      </c>
      <c r="P57" s="45">
        <f t="shared" ca="1" si="16"/>
        <v>-1.157303188952883E-3</v>
      </c>
    </row>
    <row r="58" spans="1:16" x14ac:dyDescent="0.2">
      <c r="A58" s="104">
        <v>12727</v>
      </c>
      <c r="B58" s="104">
        <v>-2.0843599995714612E-3</v>
      </c>
      <c r="D58" s="92">
        <f t="shared" si="4"/>
        <v>1.2726999999999999</v>
      </c>
      <c r="E58" s="92">
        <f t="shared" si="5"/>
        <v>-2.0843599995714612E-3</v>
      </c>
      <c r="F58" s="36">
        <f t="shared" si="6"/>
        <v>1.6197652899999999</v>
      </c>
      <c r="G58" s="36">
        <f t="shared" si="7"/>
        <v>2.061475284583</v>
      </c>
      <c r="H58" s="36">
        <f t="shared" si="8"/>
        <v>2.6236395946887838</v>
      </c>
      <c r="I58" s="36">
        <f t="shared" si="9"/>
        <v>-2.6527649714545988E-3</v>
      </c>
      <c r="J58" s="36">
        <f t="shared" si="10"/>
        <v>-3.3761739791702675E-3</v>
      </c>
      <c r="K58" s="36">
        <f t="shared" ca="1" si="11"/>
        <v>2.0243485624177326E-4</v>
      </c>
      <c r="L58" s="36">
        <f t="shared" ca="1" si="12"/>
        <v>5.2294307125738723E-6</v>
      </c>
      <c r="M58" s="36">
        <f t="shared" ca="1" si="13"/>
        <v>5501361.3477872135</v>
      </c>
      <c r="N58" s="36">
        <f t="shared" ca="1" si="14"/>
        <v>1164727046.8359776</v>
      </c>
      <c r="O58" s="36">
        <f t="shared" ca="1" si="15"/>
        <v>66906346.507657349</v>
      </c>
      <c r="P58" s="45">
        <f t="shared" ca="1" si="16"/>
        <v>-2.2867948558132345E-3</v>
      </c>
    </row>
    <row r="59" spans="1:16" x14ac:dyDescent="0.2">
      <c r="A59" s="104">
        <v>12731.5</v>
      </c>
      <c r="B59" s="104">
        <v>-1.9241999689256772E-4</v>
      </c>
      <c r="D59" s="92">
        <f t="shared" si="4"/>
        <v>1.27315</v>
      </c>
      <c r="E59" s="92">
        <f t="shared" si="5"/>
        <v>-1.9241999689256772E-4</v>
      </c>
      <c r="F59" s="36">
        <f t="shared" si="6"/>
        <v>1.6209109225</v>
      </c>
      <c r="G59" s="36">
        <f t="shared" si="7"/>
        <v>2.0636627409808752</v>
      </c>
      <c r="H59" s="36">
        <f t="shared" si="8"/>
        <v>2.6273522186798011</v>
      </c>
      <c r="I59" s="36">
        <f t="shared" si="9"/>
        <v>-2.4497951904377258E-4</v>
      </c>
      <c r="J59" s="36">
        <f t="shared" si="10"/>
        <v>-3.1189567467057908E-4</v>
      </c>
      <c r="K59" s="36">
        <f t="shared" ca="1" si="11"/>
        <v>2.0420771861965042E-4</v>
      </c>
      <c r="L59" s="36">
        <f t="shared" ca="1" si="12"/>
        <v>1.5731354471244104E-7</v>
      </c>
      <c r="M59" s="36">
        <f t="shared" ca="1" si="13"/>
        <v>5562318.1230333066</v>
      </c>
      <c r="N59" s="36">
        <f t="shared" ca="1" si="14"/>
        <v>1166072264.0313611</v>
      </c>
      <c r="O59" s="36">
        <f t="shared" ca="1" si="15"/>
        <v>66968274.110478826</v>
      </c>
      <c r="P59" s="45">
        <f t="shared" ca="1" si="16"/>
        <v>-3.9662771551221814E-4</v>
      </c>
    </row>
    <row r="60" spans="1:16" x14ac:dyDescent="0.2">
      <c r="A60" s="104">
        <v>12752</v>
      </c>
      <c r="B60" s="104">
        <v>-9.5135999436024576E-4</v>
      </c>
      <c r="D60" s="92">
        <f t="shared" si="4"/>
        <v>1.2751999999999999</v>
      </c>
      <c r="E60" s="92">
        <f t="shared" si="5"/>
        <v>-9.5135999436024576E-4</v>
      </c>
      <c r="F60" s="36">
        <f t="shared" si="6"/>
        <v>1.6261350399999996</v>
      </c>
      <c r="G60" s="36">
        <f t="shared" si="7"/>
        <v>2.0736474030079992</v>
      </c>
      <c r="H60" s="36">
        <f t="shared" si="8"/>
        <v>2.6443151683158006</v>
      </c>
      <c r="I60" s="36">
        <f t="shared" si="9"/>
        <v>-1.2131742648081854E-3</v>
      </c>
      <c r="J60" s="36">
        <f t="shared" si="10"/>
        <v>-1.5470398224833978E-3</v>
      </c>
      <c r="K60" s="36">
        <f t="shared" ca="1" si="11"/>
        <v>2.1229869128741672E-4</v>
      </c>
      <c r="L60" s="36">
        <f t="shared" ca="1" si="12"/>
        <v>1.3541015366832453E-6</v>
      </c>
      <c r="M60" s="36">
        <f t="shared" ca="1" si="13"/>
        <v>5843998.487802851</v>
      </c>
      <c r="N60" s="36">
        <f t="shared" ca="1" si="14"/>
        <v>1172202919.8199549</v>
      </c>
      <c r="O60" s="36">
        <f t="shared" ca="1" si="15"/>
        <v>67250334.538807467</v>
      </c>
      <c r="P60" s="45">
        <f t="shared" ca="1" si="16"/>
        <v>-1.1636586856476625E-3</v>
      </c>
    </row>
    <row r="61" spans="1:16" x14ac:dyDescent="0.2">
      <c r="A61" s="104">
        <v>23477</v>
      </c>
      <c r="B61" s="104">
        <v>8.5056399984750897E-3</v>
      </c>
      <c r="D61" s="92">
        <f t="shared" si="4"/>
        <v>2.3477000000000001</v>
      </c>
      <c r="E61" s="92">
        <f t="shared" si="5"/>
        <v>8.5056399984750897E-3</v>
      </c>
      <c r="F61" s="36">
        <f t="shared" si="6"/>
        <v>5.5116952900000005</v>
      </c>
      <c r="G61" s="36">
        <f t="shared" si="7"/>
        <v>12.939807032333002</v>
      </c>
      <c r="H61" s="36">
        <f t="shared" si="8"/>
        <v>30.378784969808191</v>
      </c>
      <c r="I61" s="36">
        <f t="shared" si="9"/>
        <v>1.996869102441997E-2</v>
      </c>
      <c r="J61" s="36">
        <f t="shared" si="10"/>
        <v>4.6880495918030764E-2</v>
      </c>
      <c r="K61" s="36">
        <f t="shared" ca="1" si="11"/>
        <v>7.7282627176508759E-3</v>
      </c>
      <c r="L61" s="36">
        <f t="shared" ca="1" si="12"/>
        <v>6.0431543674164856E-7</v>
      </c>
      <c r="M61" s="36">
        <f t="shared" ca="1" si="13"/>
        <v>445529596.20821071</v>
      </c>
      <c r="N61" s="36">
        <f t="shared" ca="1" si="14"/>
        <v>3237789888.9611034</v>
      </c>
      <c r="O61" s="36">
        <f t="shared" ca="1" si="15"/>
        <v>132113155.26928662</v>
      </c>
      <c r="P61" s="45">
        <f t="shared" ca="1" si="16"/>
        <v>7.7737728082421381E-4</v>
      </c>
    </row>
    <row r="62" spans="1:16" x14ac:dyDescent="0.2">
      <c r="A62" s="104">
        <v>23481.5</v>
      </c>
      <c r="B62" s="104">
        <v>7.7975800013518892E-3</v>
      </c>
      <c r="D62" s="92">
        <f t="shared" si="4"/>
        <v>2.34815</v>
      </c>
      <c r="E62" s="92">
        <f t="shared" si="5"/>
        <v>7.7975800013518892E-3</v>
      </c>
      <c r="F62" s="36">
        <f t="shared" si="6"/>
        <v>5.5138084224999995</v>
      </c>
      <c r="G62" s="36">
        <f t="shared" si="7"/>
        <v>12.947249247293373</v>
      </c>
      <c r="H62" s="36">
        <f t="shared" si="8"/>
        <v>30.402083320031931</v>
      </c>
      <c r="I62" s="36">
        <f t="shared" si="9"/>
        <v>1.8309887480174439E-2</v>
      </c>
      <c r="J62" s="36">
        <f t="shared" si="10"/>
        <v>4.2994362286571608E-2</v>
      </c>
      <c r="K62" s="36">
        <f t="shared" ca="1" si="11"/>
        <v>7.7327917020917868E-3</v>
      </c>
      <c r="L62" s="36">
        <f t="shared" ca="1" si="12"/>
        <v>4.1975237210165932E-9</v>
      </c>
      <c r="M62" s="36">
        <f t="shared" ca="1" si="13"/>
        <v>445645479.44586027</v>
      </c>
      <c r="N62" s="36">
        <f t="shared" ca="1" si="14"/>
        <v>3237716485.031322</v>
      </c>
      <c r="O62" s="36">
        <f t="shared" ca="1" si="15"/>
        <v>132089898.15238491</v>
      </c>
      <c r="P62" s="45">
        <f t="shared" ca="1" si="16"/>
        <v>6.4788299260102461E-5</v>
      </c>
    </row>
    <row r="63" spans="1:16" x14ac:dyDescent="0.2">
      <c r="A63" s="104">
        <v>23482</v>
      </c>
      <c r="B63" s="104">
        <v>8.5522400040645152E-3</v>
      </c>
      <c r="D63" s="92">
        <f t="shared" si="4"/>
        <v>2.3481999999999998</v>
      </c>
      <c r="E63" s="92">
        <f t="shared" si="5"/>
        <v>8.5522400040645152E-3</v>
      </c>
      <c r="F63" s="36">
        <f t="shared" si="6"/>
        <v>5.5140432399999995</v>
      </c>
      <c r="G63" s="36">
        <f t="shared" si="7"/>
        <v>12.948076336167999</v>
      </c>
      <c r="H63" s="36">
        <f t="shared" si="8"/>
        <v>30.404672852589691</v>
      </c>
      <c r="I63" s="36">
        <f t="shared" si="9"/>
        <v>2.0082369977544295E-2</v>
      </c>
      <c r="J63" s="36">
        <f t="shared" si="10"/>
        <v>4.7157421181269511E-2</v>
      </c>
      <c r="K63" s="36">
        <f t="shared" ca="1" si="11"/>
        <v>7.7332949938028455E-3</v>
      </c>
      <c r="L63" s="36">
        <f t="shared" ca="1" si="12"/>
        <v>6.7067092983248631E-7</v>
      </c>
      <c r="M63" s="36">
        <f t="shared" ca="1" si="13"/>
        <v>445658345.14825875</v>
      </c>
      <c r="N63" s="36">
        <f t="shared" ca="1" si="14"/>
        <v>3237708269.2558393</v>
      </c>
      <c r="O63" s="36">
        <f t="shared" ca="1" si="15"/>
        <v>132087311.30586976</v>
      </c>
      <c r="P63" s="45">
        <f t="shared" ca="1" si="16"/>
        <v>8.1894501026166973E-4</v>
      </c>
    </row>
    <row r="64" spans="1:16" x14ac:dyDescent="0.2">
      <c r="A64" s="104">
        <v>23482.5</v>
      </c>
      <c r="B64" s="104">
        <v>8.106900000711903E-3</v>
      </c>
      <c r="D64" s="92">
        <f t="shared" si="4"/>
        <v>2.3482500000000002</v>
      </c>
      <c r="E64" s="92">
        <f t="shared" si="5"/>
        <v>8.106900000711903E-3</v>
      </c>
      <c r="F64" s="36">
        <f t="shared" si="6"/>
        <v>5.5142780625000007</v>
      </c>
      <c r="G64" s="36">
        <f t="shared" si="7"/>
        <v>12.948903460265628</v>
      </c>
      <c r="H64" s="36">
        <f t="shared" si="8"/>
        <v>30.407262550568763</v>
      </c>
      <c r="I64" s="36">
        <f t="shared" si="9"/>
        <v>1.9037027926671727E-2</v>
      </c>
      <c r="J64" s="36">
        <f t="shared" si="10"/>
        <v>4.4703700828806883E-2</v>
      </c>
      <c r="K64" s="36">
        <f t="shared" ca="1" si="11"/>
        <v>7.7337982997574325E-3</v>
      </c>
      <c r="L64" s="36">
        <f t="shared" ca="1" si="12"/>
        <v>1.3920487925511914E-7</v>
      </c>
      <c r="M64" s="36">
        <f t="shared" ca="1" si="13"/>
        <v>445671208.8077243</v>
      </c>
      <c r="N64" s="36">
        <f t="shared" ca="1" si="14"/>
        <v>3237700041.5238686</v>
      </c>
      <c r="O64" s="36">
        <f t="shared" ca="1" si="15"/>
        <v>132084723.91493303</v>
      </c>
      <c r="P64" s="45">
        <f t="shared" ca="1" si="16"/>
        <v>3.731017009544705E-4</v>
      </c>
    </row>
    <row r="65" spans="1:20" x14ac:dyDescent="0.2">
      <c r="A65" s="104">
        <v>23485.5</v>
      </c>
      <c r="B65" s="104">
        <v>8.3348600019235164E-3</v>
      </c>
      <c r="D65" s="92">
        <f t="shared" si="4"/>
        <v>2.3485499999999999</v>
      </c>
      <c r="E65" s="92">
        <f t="shared" si="5"/>
        <v>8.3348600019235164E-3</v>
      </c>
      <c r="F65" s="36">
        <f t="shared" si="6"/>
        <v>5.5156871024999994</v>
      </c>
      <c r="G65" s="36">
        <f t="shared" si="7"/>
        <v>12.953866944576372</v>
      </c>
      <c r="H65" s="36">
        <f t="shared" si="8"/>
        <v>30.422804212684838</v>
      </c>
      <c r="I65" s="36">
        <f t="shared" si="9"/>
        <v>1.9574835457517474E-2</v>
      </c>
      <c r="J65" s="36">
        <f t="shared" si="10"/>
        <v>4.5972479813752659E-2</v>
      </c>
      <c r="K65" s="36">
        <f t="shared" ca="1" si="11"/>
        <v>7.7368184345989535E-3</v>
      </c>
      <c r="L65" s="36">
        <f t="shared" ca="1" si="12"/>
        <v>3.5765371624801967E-7</v>
      </c>
      <c r="M65" s="36">
        <f t="shared" ca="1" si="13"/>
        <v>445748347.85752058</v>
      </c>
      <c r="N65" s="36">
        <f t="shared" ca="1" si="14"/>
        <v>3237650424.048305</v>
      </c>
      <c r="O65" s="36">
        <f t="shared" ca="1" si="15"/>
        <v>132069188.13739617</v>
      </c>
      <c r="P65" s="45">
        <f t="shared" ca="1" si="16"/>
        <v>5.9804156732456287E-4</v>
      </c>
    </row>
    <row r="66" spans="1:20" x14ac:dyDescent="0.2">
      <c r="A66" s="104">
        <v>23486</v>
      </c>
      <c r="B66" s="104">
        <v>8.2895200030179694E-3</v>
      </c>
      <c r="D66" s="92">
        <f t="shared" si="4"/>
        <v>2.3485999999999998</v>
      </c>
      <c r="E66" s="92">
        <f t="shared" si="5"/>
        <v>8.2895200030179694E-3</v>
      </c>
      <c r="F66" s="36">
        <f t="shared" si="6"/>
        <v>5.5159219599999991</v>
      </c>
      <c r="G66" s="36">
        <f t="shared" si="7"/>
        <v>12.954694315255997</v>
      </c>
      <c r="H66" s="36">
        <f t="shared" si="8"/>
        <v>30.425395068810232</v>
      </c>
      <c r="I66" s="36">
        <f t="shared" si="9"/>
        <v>1.9468766679088003E-2</v>
      </c>
      <c r="J66" s="36">
        <f t="shared" si="10"/>
        <v>4.5724345422506078E-2</v>
      </c>
      <c r="K66" s="36">
        <f t="shared" ca="1" si="11"/>
        <v>7.7373218402582121E-3</v>
      </c>
      <c r="L66" s="36">
        <f t="shared" ca="1" si="12"/>
        <v>3.0492281095525145E-7</v>
      </c>
      <c r="M66" s="36">
        <f t="shared" ca="1" si="13"/>
        <v>445761197.21375304</v>
      </c>
      <c r="N66" s="36">
        <f t="shared" ca="1" si="14"/>
        <v>3237642112.6221809</v>
      </c>
      <c r="O66" s="36">
        <f t="shared" ca="1" si="15"/>
        <v>132066596.93597694</v>
      </c>
      <c r="P66" s="45">
        <f t="shared" ca="1" si="16"/>
        <v>5.5219816275975733E-4</v>
      </c>
    </row>
    <row r="67" spans="1:20" x14ac:dyDescent="0.2">
      <c r="A67" s="104">
        <v>42457.5</v>
      </c>
      <c r="B67" s="104">
        <v>3.6353900002723094E-2</v>
      </c>
      <c r="D67" s="92">
        <f t="shared" si="4"/>
        <v>4.2457500000000001</v>
      </c>
      <c r="E67" s="92">
        <f t="shared" si="5"/>
        <v>3.6353900002723094E-2</v>
      </c>
      <c r="F67" s="36">
        <f t="shared" si="6"/>
        <v>18.026393062500002</v>
      </c>
      <c r="G67" s="36">
        <f t="shared" si="7"/>
        <v>76.535558345109393</v>
      </c>
      <c r="H67" s="36">
        <f t="shared" si="8"/>
        <v>324.9508468437482</v>
      </c>
      <c r="I67" s="36">
        <f t="shared" si="9"/>
        <v>0.15434957093656157</v>
      </c>
      <c r="J67" s="36">
        <f t="shared" si="10"/>
        <v>0.65532969080390635</v>
      </c>
      <c r="K67" s="36">
        <f t="shared" ca="1" si="11"/>
        <v>3.7091309612955585E-2</v>
      </c>
      <c r="L67" s="36">
        <f t="shared" ca="1" si="12"/>
        <v>5.4377293326323418E-7</v>
      </c>
      <c r="M67" s="36">
        <f t="shared" ca="1" si="13"/>
        <v>28491904.262266669</v>
      </c>
      <c r="N67" s="36">
        <f t="shared" ca="1" si="14"/>
        <v>465173489.73228449</v>
      </c>
      <c r="O67" s="36">
        <f t="shared" ca="1" si="15"/>
        <v>112973322.59451348</v>
      </c>
      <c r="P67" s="45">
        <f t="shared" ca="1" si="16"/>
        <v>-7.3740961023249091E-4</v>
      </c>
    </row>
    <row r="68" spans="1:20" x14ac:dyDescent="0.2">
      <c r="A68" s="104">
        <v>42458</v>
      </c>
      <c r="B68" s="104">
        <v>3.7008560000685975E-2</v>
      </c>
      <c r="D68" s="92">
        <f t="shared" si="4"/>
        <v>4.2458</v>
      </c>
      <c r="E68" s="92">
        <f t="shared" si="5"/>
        <v>3.7008560000685975E-2</v>
      </c>
      <c r="F68" s="36">
        <f t="shared" si="6"/>
        <v>18.026817640000001</v>
      </c>
      <c r="G68" s="36">
        <f t="shared" si="7"/>
        <v>76.538262335912009</v>
      </c>
      <c r="H68" s="36">
        <f t="shared" si="8"/>
        <v>324.96615422581522</v>
      </c>
      <c r="I68" s="36">
        <f t="shared" si="9"/>
        <v>0.15713094405091252</v>
      </c>
      <c r="J68" s="36">
        <f t="shared" si="10"/>
        <v>0.66714656225136437</v>
      </c>
      <c r="K68" s="36">
        <f t="shared" ca="1" si="11"/>
        <v>3.7092353474922637E-2</v>
      </c>
      <c r="L68" s="36">
        <f t="shared" ca="1" si="12"/>
        <v>7.0213463246502222E-9</v>
      </c>
      <c r="M68" s="36">
        <f t="shared" ca="1" si="13"/>
        <v>28510040.034442984</v>
      </c>
      <c r="N68" s="36">
        <f t="shared" ca="1" si="14"/>
        <v>465348769.9696548</v>
      </c>
      <c r="O68" s="36">
        <f t="shared" ca="1" si="15"/>
        <v>112995713.86807023</v>
      </c>
      <c r="P68" s="45">
        <f t="shared" ca="1" si="16"/>
        <v>-8.3793474236662502E-5</v>
      </c>
    </row>
    <row r="69" spans="1:20" x14ac:dyDescent="0.2">
      <c r="A69" s="104">
        <v>42475.5</v>
      </c>
      <c r="B69" s="104">
        <v>3.7381659996754024E-2</v>
      </c>
      <c r="D69" s="92">
        <f t="shared" si="4"/>
        <v>4.2475500000000004</v>
      </c>
      <c r="E69" s="92">
        <f t="shared" si="5"/>
        <v>3.7381659996754024E-2</v>
      </c>
      <c r="F69" s="36">
        <f t="shared" si="6"/>
        <v>18.041681002500003</v>
      </c>
      <c r="G69" s="36">
        <f t="shared" si="7"/>
        <v>76.632942142168886</v>
      </c>
      <c r="H69" s="36">
        <f t="shared" si="8"/>
        <v>325.50225339596949</v>
      </c>
      <c r="I69" s="36">
        <f t="shared" si="9"/>
        <v>0.15878046991921257</v>
      </c>
      <c r="J69" s="36">
        <f t="shared" si="10"/>
        <v>0.67442798500535139</v>
      </c>
      <c r="K69" s="36">
        <f t="shared" ca="1" si="11"/>
        <v>3.7128897617190432E-2</v>
      </c>
      <c r="L69" s="36">
        <f t="shared" ca="1" si="12"/>
        <v>6.3888820522649603E-8</v>
      </c>
      <c r="M69" s="36">
        <f t="shared" ca="1" si="13"/>
        <v>29148786.289497089</v>
      </c>
      <c r="N69" s="36">
        <f t="shared" ca="1" si="14"/>
        <v>471507256.11453432</v>
      </c>
      <c r="O69" s="36">
        <f t="shared" ca="1" si="15"/>
        <v>113781139.40240079</v>
      </c>
      <c r="P69" s="45">
        <f t="shared" ca="1" si="16"/>
        <v>2.5276237956359249E-4</v>
      </c>
    </row>
    <row r="70" spans="1:20" x14ac:dyDescent="0.2">
      <c r="A70" s="104">
        <v>42476</v>
      </c>
      <c r="B70" s="104">
        <v>3.6586319998605177E-2</v>
      </c>
      <c r="D70" s="92">
        <f t="shared" si="4"/>
        <v>4.2476000000000003</v>
      </c>
      <c r="E70" s="92">
        <f t="shared" si="5"/>
        <v>3.6586319998605177E-2</v>
      </c>
      <c r="F70" s="36">
        <f t="shared" si="6"/>
        <v>18.042105760000002</v>
      </c>
      <c r="G70" s="36">
        <f t="shared" si="7"/>
        <v>76.635648426176019</v>
      </c>
      <c r="H70" s="36">
        <f t="shared" si="8"/>
        <v>325.51758025502522</v>
      </c>
      <c r="I70" s="36">
        <f t="shared" si="9"/>
        <v>0.15540405282607536</v>
      </c>
      <c r="J70" s="36">
        <f t="shared" si="10"/>
        <v>0.66009425478403772</v>
      </c>
      <c r="K70" s="36">
        <f t="shared" ca="1" si="11"/>
        <v>3.7129941991924383E-2</v>
      </c>
      <c r="L70" s="36">
        <f t="shared" ca="1" si="12"/>
        <v>2.9552487162034658E-7</v>
      </c>
      <c r="M70" s="36">
        <f t="shared" ca="1" si="13"/>
        <v>29167150.422812223</v>
      </c>
      <c r="N70" s="36">
        <f t="shared" ca="1" si="14"/>
        <v>471683889.94052547</v>
      </c>
      <c r="O70" s="36">
        <f t="shared" ca="1" si="15"/>
        <v>113803629.62273897</v>
      </c>
      <c r="P70" s="45">
        <f t="shared" ca="1" si="16"/>
        <v>-5.4362199331920574E-4</v>
      </c>
    </row>
    <row r="71" spans="1:20" x14ac:dyDescent="0.2">
      <c r="A71" s="104">
        <v>42543.5</v>
      </c>
      <c r="B71" s="104">
        <v>3.7885420002567116E-2</v>
      </c>
      <c r="D71" s="92">
        <f t="shared" si="4"/>
        <v>4.2543499999999996</v>
      </c>
      <c r="E71" s="92">
        <f t="shared" si="5"/>
        <v>3.7885420002567116E-2</v>
      </c>
      <c r="F71" s="36">
        <f t="shared" si="6"/>
        <v>18.099493922499995</v>
      </c>
      <c r="G71" s="36">
        <f t="shared" si="7"/>
        <v>77.001581969187853</v>
      </c>
      <c r="H71" s="36">
        <f t="shared" si="8"/>
        <v>327.59168025061427</v>
      </c>
      <c r="I71" s="36">
        <f t="shared" si="9"/>
        <v>0.1611778365879214</v>
      </c>
      <c r="J71" s="36">
        <f t="shared" si="10"/>
        <v>0.68570692908782338</v>
      </c>
      <c r="K71" s="36">
        <f t="shared" ca="1" si="11"/>
        <v>3.727106333656674E-2</v>
      </c>
      <c r="L71" s="36">
        <f t="shared" ca="1" si="12"/>
        <v>3.7743411305909792E-7</v>
      </c>
      <c r="M71" s="36">
        <f t="shared" ca="1" si="13"/>
        <v>31704852.994587183</v>
      </c>
      <c r="N71" s="36">
        <f t="shared" ca="1" si="14"/>
        <v>495876110.25299144</v>
      </c>
      <c r="O71" s="36">
        <f t="shared" ca="1" si="15"/>
        <v>116865131.75343905</v>
      </c>
      <c r="P71" s="45">
        <f t="shared" ca="1" si="16"/>
        <v>6.1435666600037631E-4</v>
      </c>
    </row>
    <row r="72" spans="1:20" x14ac:dyDescent="0.2">
      <c r="A72" s="104">
        <v>42544</v>
      </c>
      <c r="B72" s="104">
        <v>3.6930080001184251E-2</v>
      </c>
      <c r="D72" s="92">
        <f t="shared" si="4"/>
        <v>4.2544000000000004</v>
      </c>
      <c r="E72" s="92">
        <f t="shared" si="5"/>
        <v>3.6930080001184251E-2</v>
      </c>
      <c r="F72" s="36">
        <f t="shared" si="6"/>
        <v>18.099919360000005</v>
      </c>
      <c r="G72" s="36">
        <f t="shared" si="7"/>
        <v>77.004296925184022</v>
      </c>
      <c r="H72" s="36">
        <f t="shared" si="8"/>
        <v>327.60708083850301</v>
      </c>
      <c r="I72" s="36">
        <f t="shared" si="9"/>
        <v>0.15711533235703828</v>
      </c>
      <c r="J72" s="36">
        <f t="shared" si="10"/>
        <v>0.66843146997978375</v>
      </c>
      <c r="K72" s="36">
        <f t="shared" ca="1" si="11"/>
        <v>3.7272109648420107E-2</v>
      </c>
      <c r="L72" s="36">
        <f t="shared" ca="1" si="12"/>
        <v>1.1698427958828399E-7</v>
      </c>
      <c r="M72" s="36">
        <f t="shared" ca="1" si="13"/>
        <v>31724086.130800765</v>
      </c>
      <c r="N72" s="36">
        <f t="shared" ca="1" si="14"/>
        <v>496057887.67295784</v>
      </c>
      <c r="O72" s="36">
        <f t="shared" ca="1" si="15"/>
        <v>116887997.60785338</v>
      </c>
      <c r="P72" s="45">
        <f t="shared" ca="1" si="16"/>
        <v>-3.4202964723585583E-4</v>
      </c>
    </row>
    <row r="73" spans="1:20" x14ac:dyDescent="0.2">
      <c r="A73" s="104">
        <v>42582</v>
      </c>
      <c r="B73" s="104">
        <v>3.7724239999079145E-2</v>
      </c>
      <c r="D73" s="92">
        <f t="shared" si="4"/>
        <v>4.2582000000000004</v>
      </c>
      <c r="E73" s="92">
        <f t="shared" si="5"/>
        <v>3.7724239999079145E-2</v>
      </c>
      <c r="F73" s="36">
        <f t="shared" si="6"/>
        <v>18.132267240000004</v>
      </c>
      <c r="G73" s="36">
        <f t="shared" si="7"/>
        <v>77.210820361368022</v>
      </c>
      <c r="H73" s="36">
        <f t="shared" si="8"/>
        <v>328.7791152627774</v>
      </c>
      <c r="I73" s="36">
        <f t="shared" si="9"/>
        <v>0.16063735876407884</v>
      </c>
      <c r="J73" s="36">
        <f t="shared" si="10"/>
        <v>0.68402600108920053</v>
      </c>
      <c r="K73" s="36">
        <f t="shared" ca="1" si="11"/>
        <v>3.7351671025827621E-2</v>
      </c>
      <c r="L73" s="36">
        <f t="shared" ca="1" si="12"/>
        <v>1.3880763982969534E-7</v>
      </c>
      <c r="M73" s="36">
        <f t="shared" ca="1" si="13"/>
        <v>33204648.653692517</v>
      </c>
      <c r="N73" s="36">
        <f t="shared" ca="1" si="14"/>
        <v>509984338.45467925</v>
      </c>
      <c r="O73" s="36">
        <f t="shared" ca="1" si="15"/>
        <v>118633927.20087777</v>
      </c>
      <c r="P73" s="45">
        <f t="shared" ca="1" si="16"/>
        <v>3.7256897325152472E-4</v>
      </c>
    </row>
    <row r="74" spans="1:20" x14ac:dyDescent="0.2">
      <c r="A74" s="104"/>
      <c r="B74" s="104"/>
      <c r="D74" s="92">
        <f t="shared" si="4"/>
        <v>0</v>
      </c>
      <c r="E74" s="92">
        <f t="shared" si="5"/>
        <v>0</v>
      </c>
      <c r="F74" s="36">
        <f t="shared" si="6"/>
        <v>0</v>
      </c>
      <c r="G74" s="36">
        <f t="shared" si="7"/>
        <v>0</v>
      </c>
      <c r="H74" s="36">
        <f t="shared" si="8"/>
        <v>0</v>
      </c>
      <c r="I74" s="36">
        <f t="shared" si="9"/>
        <v>0</v>
      </c>
      <c r="J74" s="36">
        <f t="shared" si="10"/>
        <v>0</v>
      </c>
      <c r="K74" s="36">
        <f t="shared" ca="1" si="11"/>
        <v>-1.9574898225101223E-4</v>
      </c>
      <c r="L74" s="36">
        <f t="shared" ca="1" si="12"/>
        <v>3.8317664052307102E-8</v>
      </c>
      <c r="M74" s="36">
        <f t="shared" ca="1" si="13"/>
        <v>2642988843.8932571</v>
      </c>
      <c r="N74" s="36">
        <f t="shared" ca="1" si="14"/>
        <v>3099489329.7800012</v>
      </c>
      <c r="O74" s="36">
        <f t="shared" ca="1" si="15"/>
        <v>111446765.46893506</v>
      </c>
      <c r="P74" s="45">
        <f t="shared" ca="1" si="16"/>
        <v>1.9574898225101223E-4</v>
      </c>
    </row>
    <row r="75" spans="1:20" x14ac:dyDescent="0.2">
      <c r="A75" s="105"/>
      <c r="B75" s="105"/>
      <c r="C75" s="45"/>
      <c r="D75" s="92">
        <f t="shared" si="4"/>
        <v>0</v>
      </c>
      <c r="E75" s="92">
        <f t="shared" si="5"/>
        <v>0</v>
      </c>
      <c r="F75" s="36">
        <f t="shared" si="6"/>
        <v>0</v>
      </c>
      <c r="G75" s="36">
        <f t="shared" si="7"/>
        <v>0</v>
      </c>
      <c r="H75" s="36">
        <f t="shared" si="8"/>
        <v>0</v>
      </c>
      <c r="I75" s="36">
        <f t="shared" si="9"/>
        <v>0</v>
      </c>
      <c r="J75" s="36">
        <f t="shared" si="10"/>
        <v>0</v>
      </c>
      <c r="K75" s="36">
        <f t="shared" ca="1" si="11"/>
        <v>-1.9574898225101223E-4</v>
      </c>
      <c r="L75" s="36">
        <f t="shared" ca="1" si="12"/>
        <v>3.8317664052307102E-8</v>
      </c>
      <c r="M75" s="36">
        <f t="shared" ca="1" si="13"/>
        <v>2642988843.8932571</v>
      </c>
      <c r="N75" s="36">
        <f t="shared" ca="1" si="14"/>
        <v>3099489329.7800012</v>
      </c>
      <c r="O75" s="36">
        <f t="shared" ca="1" si="15"/>
        <v>111446765.46893506</v>
      </c>
      <c r="P75" s="45">
        <f t="shared" ca="1" si="16"/>
        <v>1.9574898225101223E-4</v>
      </c>
      <c r="Q75" s="45"/>
      <c r="T75" s="45"/>
    </row>
    <row r="76" spans="1:20" x14ac:dyDescent="0.2">
      <c r="A76" s="104"/>
      <c r="B76" s="104"/>
      <c r="D76" s="92">
        <f t="shared" si="4"/>
        <v>0</v>
      </c>
      <c r="E76" s="92">
        <f t="shared" si="5"/>
        <v>0</v>
      </c>
      <c r="F76" s="36">
        <f t="shared" si="6"/>
        <v>0</v>
      </c>
      <c r="G76" s="36">
        <f t="shared" si="7"/>
        <v>0</v>
      </c>
      <c r="H76" s="36">
        <f t="shared" si="8"/>
        <v>0</v>
      </c>
      <c r="I76" s="36">
        <f t="shared" si="9"/>
        <v>0</v>
      </c>
      <c r="J76" s="36">
        <f t="shared" si="10"/>
        <v>0</v>
      </c>
      <c r="K76" s="36">
        <f t="shared" ca="1" si="11"/>
        <v>-1.9574898225101223E-4</v>
      </c>
      <c r="L76" s="36">
        <f t="shared" ca="1" si="12"/>
        <v>3.8317664052307102E-8</v>
      </c>
      <c r="M76" s="36">
        <f t="shared" ca="1" si="13"/>
        <v>2642988843.8932571</v>
      </c>
      <c r="N76" s="36">
        <f t="shared" ca="1" si="14"/>
        <v>3099489329.7800012</v>
      </c>
      <c r="O76" s="36">
        <f t="shared" ca="1" si="15"/>
        <v>111446765.46893506</v>
      </c>
      <c r="P76" s="45">
        <f t="shared" ca="1" si="16"/>
        <v>1.9574898225101223E-4</v>
      </c>
    </row>
    <row r="77" spans="1:20" x14ac:dyDescent="0.2">
      <c r="A77" s="105"/>
      <c r="B77" s="105"/>
      <c r="C77" s="45"/>
      <c r="D77" s="92">
        <f t="shared" si="4"/>
        <v>0</v>
      </c>
      <c r="E77" s="92">
        <f t="shared" si="5"/>
        <v>0</v>
      </c>
      <c r="F77" s="36">
        <f t="shared" si="6"/>
        <v>0</v>
      </c>
      <c r="G77" s="36">
        <f t="shared" si="7"/>
        <v>0</v>
      </c>
      <c r="H77" s="36">
        <f t="shared" si="8"/>
        <v>0</v>
      </c>
      <c r="I77" s="36">
        <f t="shared" si="9"/>
        <v>0</v>
      </c>
      <c r="J77" s="36">
        <f t="shared" si="10"/>
        <v>0</v>
      </c>
      <c r="K77" s="36">
        <f t="shared" ca="1" si="11"/>
        <v>-1.9574898225101223E-4</v>
      </c>
      <c r="L77" s="36">
        <f t="shared" ca="1" si="12"/>
        <v>3.8317664052307102E-8</v>
      </c>
      <c r="M77" s="36">
        <f t="shared" ca="1" si="13"/>
        <v>2642988843.8932571</v>
      </c>
      <c r="N77" s="36">
        <f t="shared" ca="1" si="14"/>
        <v>3099489329.7800012</v>
      </c>
      <c r="O77" s="36">
        <f t="shared" ca="1" si="15"/>
        <v>111446765.46893506</v>
      </c>
      <c r="P77" s="45">
        <f t="shared" ca="1" si="16"/>
        <v>1.9574898225101223E-4</v>
      </c>
      <c r="Q77" s="45"/>
      <c r="T77" s="45"/>
    </row>
    <row r="78" spans="1:20" x14ac:dyDescent="0.2">
      <c r="A78" s="104"/>
      <c r="B78" s="104"/>
      <c r="D78" s="92">
        <f t="shared" si="4"/>
        <v>0</v>
      </c>
      <c r="E78" s="92">
        <f t="shared" si="5"/>
        <v>0</v>
      </c>
      <c r="F78" s="36">
        <f t="shared" si="6"/>
        <v>0</v>
      </c>
      <c r="G78" s="36">
        <f t="shared" si="7"/>
        <v>0</v>
      </c>
      <c r="H78" s="36">
        <f t="shared" si="8"/>
        <v>0</v>
      </c>
      <c r="I78" s="36">
        <f t="shared" si="9"/>
        <v>0</v>
      </c>
      <c r="J78" s="36">
        <f t="shared" si="10"/>
        <v>0</v>
      </c>
      <c r="K78" s="36">
        <f t="shared" ca="1" si="11"/>
        <v>-1.9574898225101223E-4</v>
      </c>
      <c r="L78" s="36">
        <f t="shared" ca="1" si="12"/>
        <v>3.8317664052307102E-8</v>
      </c>
      <c r="M78" s="36">
        <f t="shared" ca="1" si="13"/>
        <v>2642988843.8932571</v>
      </c>
      <c r="N78" s="36">
        <f t="shared" ca="1" si="14"/>
        <v>3099489329.7800012</v>
      </c>
      <c r="O78" s="36">
        <f t="shared" ca="1" si="15"/>
        <v>111446765.46893506</v>
      </c>
      <c r="P78" s="45">
        <f t="shared" ca="1" si="16"/>
        <v>1.9574898225101223E-4</v>
      </c>
    </row>
    <row r="79" spans="1:20" x14ac:dyDescent="0.2">
      <c r="A79" s="105"/>
      <c r="B79" s="105"/>
      <c r="C79" s="45"/>
      <c r="D79" s="92">
        <f t="shared" si="4"/>
        <v>0</v>
      </c>
      <c r="E79" s="92">
        <f t="shared" si="5"/>
        <v>0</v>
      </c>
      <c r="F79" s="36">
        <f t="shared" si="6"/>
        <v>0</v>
      </c>
      <c r="G79" s="36">
        <f t="shared" si="7"/>
        <v>0</v>
      </c>
      <c r="H79" s="36">
        <f t="shared" si="8"/>
        <v>0</v>
      </c>
      <c r="I79" s="36">
        <f t="shared" si="9"/>
        <v>0</v>
      </c>
      <c r="J79" s="36">
        <f t="shared" si="10"/>
        <v>0</v>
      </c>
      <c r="K79" s="36">
        <f t="shared" ca="1" si="11"/>
        <v>-1.9574898225101223E-4</v>
      </c>
      <c r="L79" s="36">
        <f t="shared" ca="1" si="12"/>
        <v>3.8317664052307102E-8</v>
      </c>
      <c r="M79" s="36">
        <f t="shared" ca="1" si="13"/>
        <v>2642988843.8932571</v>
      </c>
      <c r="N79" s="36">
        <f t="shared" ca="1" si="14"/>
        <v>3099489329.7800012</v>
      </c>
      <c r="O79" s="36">
        <f t="shared" ca="1" si="15"/>
        <v>111446765.46893506</v>
      </c>
      <c r="P79" s="45">
        <f t="shared" ca="1" si="16"/>
        <v>1.9574898225101223E-4</v>
      </c>
      <c r="Q79" s="45"/>
      <c r="T79" s="45"/>
    </row>
    <row r="80" spans="1:20" x14ac:dyDescent="0.2">
      <c r="A80" s="104"/>
      <c r="B80" s="104"/>
      <c r="D80" s="92">
        <f t="shared" si="4"/>
        <v>0</v>
      </c>
      <c r="E80" s="92">
        <f t="shared" si="5"/>
        <v>0</v>
      </c>
      <c r="F80" s="36">
        <f t="shared" si="6"/>
        <v>0</v>
      </c>
      <c r="G80" s="36">
        <f t="shared" si="7"/>
        <v>0</v>
      </c>
      <c r="H80" s="36">
        <f t="shared" si="8"/>
        <v>0</v>
      </c>
      <c r="I80" s="36">
        <f t="shared" si="9"/>
        <v>0</v>
      </c>
      <c r="J80" s="36">
        <f t="shared" si="10"/>
        <v>0</v>
      </c>
      <c r="K80" s="36">
        <f t="shared" ca="1" si="11"/>
        <v>-1.9574898225101223E-4</v>
      </c>
      <c r="L80" s="36">
        <f t="shared" ca="1" si="12"/>
        <v>3.8317664052307102E-8</v>
      </c>
      <c r="M80" s="36">
        <f t="shared" ca="1" si="13"/>
        <v>2642988843.8932571</v>
      </c>
      <c r="N80" s="36">
        <f t="shared" ca="1" si="14"/>
        <v>3099489329.7800012</v>
      </c>
      <c r="O80" s="36">
        <f t="shared" ca="1" si="15"/>
        <v>111446765.46893506</v>
      </c>
      <c r="P80" s="45">
        <f t="shared" ca="1" si="16"/>
        <v>1.9574898225101223E-4</v>
      </c>
    </row>
    <row r="81" spans="1:20" x14ac:dyDescent="0.2">
      <c r="A81" s="105"/>
      <c r="B81" s="105"/>
      <c r="C81" s="45"/>
      <c r="D81" s="92">
        <f t="shared" si="4"/>
        <v>0</v>
      </c>
      <c r="E81" s="92">
        <f t="shared" si="5"/>
        <v>0</v>
      </c>
      <c r="F81" s="36">
        <f t="shared" si="6"/>
        <v>0</v>
      </c>
      <c r="G81" s="36">
        <f t="shared" si="7"/>
        <v>0</v>
      </c>
      <c r="H81" s="36">
        <f t="shared" si="8"/>
        <v>0</v>
      </c>
      <c r="I81" s="36">
        <f t="shared" si="9"/>
        <v>0</v>
      </c>
      <c r="J81" s="36">
        <f t="shared" si="10"/>
        <v>0</v>
      </c>
      <c r="K81" s="36">
        <f t="shared" ca="1" si="11"/>
        <v>-1.9574898225101223E-4</v>
      </c>
      <c r="L81" s="36">
        <f t="shared" ca="1" si="12"/>
        <v>3.8317664052307102E-8</v>
      </c>
      <c r="M81" s="36">
        <f t="shared" ca="1" si="13"/>
        <v>2642988843.8932571</v>
      </c>
      <c r="N81" s="36">
        <f t="shared" ca="1" si="14"/>
        <v>3099489329.7800012</v>
      </c>
      <c r="O81" s="36">
        <f t="shared" ca="1" si="15"/>
        <v>111446765.46893506</v>
      </c>
      <c r="P81" s="45">
        <f t="shared" ca="1" si="16"/>
        <v>1.9574898225101223E-4</v>
      </c>
      <c r="Q81" s="45"/>
      <c r="T81" s="45"/>
    </row>
    <row r="82" spans="1:20" x14ac:dyDescent="0.2">
      <c r="A82" s="104"/>
      <c r="B82" s="104"/>
      <c r="D82" s="92">
        <f t="shared" si="4"/>
        <v>0</v>
      </c>
      <c r="E82" s="92">
        <f t="shared" si="5"/>
        <v>0</v>
      </c>
      <c r="F82" s="36">
        <f t="shared" si="6"/>
        <v>0</v>
      </c>
      <c r="G82" s="36">
        <f t="shared" si="7"/>
        <v>0</v>
      </c>
      <c r="H82" s="36">
        <f t="shared" si="8"/>
        <v>0</v>
      </c>
      <c r="I82" s="36">
        <f t="shared" si="9"/>
        <v>0</v>
      </c>
      <c r="J82" s="36">
        <f t="shared" si="10"/>
        <v>0</v>
      </c>
      <c r="K82" s="36">
        <f t="shared" ca="1" si="11"/>
        <v>-1.9574898225101223E-4</v>
      </c>
      <c r="L82" s="36">
        <f t="shared" ca="1" si="12"/>
        <v>3.8317664052307102E-8</v>
      </c>
      <c r="M82" s="36">
        <f t="shared" ca="1" si="13"/>
        <v>2642988843.8932571</v>
      </c>
      <c r="N82" s="36">
        <f t="shared" ca="1" si="14"/>
        <v>3099489329.7800012</v>
      </c>
      <c r="O82" s="36">
        <f t="shared" ca="1" si="15"/>
        <v>111446765.46893506</v>
      </c>
      <c r="P82" s="45">
        <f t="shared" ca="1" si="16"/>
        <v>1.9574898225101223E-4</v>
      </c>
    </row>
    <row r="83" spans="1:20" x14ac:dyDescent="0.2">
      <c r="A83" s="105"/>
      <c r="B83" s="105"/>
      <c r="C83" s="45"/>
      <c r="D83" s="92">
        <f t="shared" si="4"/>
        <v>0</v>
      </c>
      <c r="E83" s="92">
        <f t="shared" si="5"/>
        <v>0</v>
      </c>
      <c r="F83" s="36">
        <f t="shared" si="6"/>
        <v>0</v>
      </c>
      <c r="G83" s="36">
        <f t="shared" si="7"/>
        <v>0</v>
      </c>
      <c r="H83" s="36">
        <f t="shared" si="8"/>
        <v>0</v>
      </c>
      <c r="I83" s="36">
        <f t="shared" si="9"/>
        <v>0</v>
      </c>
      <c r="J83" s="36">
        <f t="shared" si="10"/>
        <v>0</v>
      </c>
      <c r="K83" s="36">
        <f t="shared" ca="1" si="11"/>
        <v>-1.9574898225101223E-4</v>
      </c>
      <c r="L83" s="36">
        <f t="shared" ca="1" si="12"/>
        <v>3.8317664052307102E-8</v>
      </c>
      <c r="M83" s="36">
        <f t="shared" ca="1" si="13"/>
        <v>2642988843.8932571</v>
      </c>
      <c r="N83" s="36">
        <f t="shared" ca="1" si="14"/>
        <v>3099489329.7800012</v>
      </c>
      <c r="O83" s="36">
        <f t="shared" ca="1" si="15"/>
        <v>111446765.46893506</v>
      </c>
      <c r="P83" s="45">
        <f t="shared" ca="1" si="16"/>
        <v>1.9574898225101223E-4</v>
      </c>
      <c r="Q83" s="45"/>
      <c r="T83" s="45"/>
    </row>
    <row r="84" spans="1:20" x14ac:dyDescent="0.2">
      <c r="A84" s="104"/>
      <c r="B84" s="104"/>
      <c r="D84" s="92">
        <f t="shared" si="4"/>
        <v>0</v>
      </c>
      <c r="E84" s="92">
        <f t="shared" si="5"/>
        <v>0</v>
      </c>
      <c r="F84" s="36">
        <f t="shared" si="6"/>
        <v>0</v>
      </c>
      <c r="G84" s="36">
        <f t="shared" si="7"/>
        <v>0</v>
      </c>
      <c r="H84" s="36">
        <f t="shared" si="8"/>
        <v>0</v>
      </c>
      <c r="I84" s="36">
        <f t="shared" si="9"/>
        <v>0</v>
      </c>
      <c r="J84" s="36">
        <f t="shared" si="10"/>
        <v>0</v>
      </c>
      <c r="K84" s="36">
        <f t="shared" ca="1" si="11"/>
        <v>-1.9574898225101223E-4</v>
      </c>
      <c r="L84" s="36">
        <f t="shared" ca="1" si="12"/>
        <v>3.8317664052307102E-8</v>
      </c>
      <c r="M84" s="36">
        <f t="shared" ca="1" si="13"/>
        <v>2642988843.8932571</v>
      </c>
      <c r="N84" s="36">
        <f t="shared" ca="1" si="14"/>
        <v>3099489329.7800012</v>
      </c>
      <c r="O84" s="36">
        <f t="shared" ca="1" si="15"/>
        <v>111446765.46893506</v>
      </c>
      <c r="P84" s="45">
        <f t="shared" ca="1" si="16"/>
        <v>1.9574898225101223E-4</v>
      </c>
    </row>
    <row r="85" spans="1:20" x14ac:dyDescent="0.2">
      <c r="A85" s="105"/>
      <c r="B85" s="105"/>
      <c r="C85" s="45"/>
      <c r="D85" s="92">
        <f t="shared" ref="D85:D148" si="17">A85/A$18</f>
        <v>0</v>
      </c>
      <c r="E85" s="92">
        <f t="shared" ref="E85:E148" si="18">B85/B$18</f>
        <v>0</v>
      </c>
      <c r="F85" s="36">
        <f t="shared" ref="F85:F148" si="19">D85*D85</f>
        <v>0</v>
      </c>
      <c r="G85" s="36">
        <f t="shared" ref="G85:G148" si="20">D85*F85</f>
        <v>0</v>
      </c>
      <c r="H85" s="36">
        <f t="shared" ref="H85:H148" si="21">F85*F85</f>
        <v>0</v>
      </c>
      <c r="I85" s="36">
        <f t="shared" ref="I85:I148" si="22">E85*D85</f>
        <v>0</v>
      </c>
      <c r="J85" s="36">
        <f t="shared" ref="J85:J148" si="23">I85*D85</f>
        <v>0</v>
      </c>
      <c r="K85" s="36">
        <f t="shared" ref="K85:K148" ca="1" si="24">+E$4+E$5*D85+E$6*D85^2</f>
        <v>-1.9574898225101223E-4</v>
      </c>
      <c r="L85" s="36">
        <f t="shared" ref="L85:L148" ca="1" si="25">+(K85-E85)^2</f>
        <v>3.8317664052307102E-8</v>
      </c>
      <c r="M85" s="36">
        <f t="shared" ref="M85:M148" ca="1" si="26">(M$1-M$2*D85+M$3*F85)^2</f>
        <v>2642988843.8932571</v>
      </c>
      <c r="N85" s="36">
        <f t="shared" ref="N85:N148" ca="1" si="27">(-M$2+M$4*D85-M$5*F85)^2</f>
        <v>3099489329.7800012</v>
      </c>
      <c r="O85" s="36">
        <f t="shared" ref="O85:O148" ca="1" si="28">+(M$3-D85*M$5+F85*M$6)^2</f>
        <v>111446765.46893506</v>
      </c>
      <c r="P85" s="45">
        <f t="shared" ref="P85:P148" ca="1" si="29">+E85-K85</f>
        <v>1.9574898225101223E-4</v>
      </c>
      <c r="Q85" s="45"/>
      <c r="T85" s="45"/>
    </row>
    <row r="86" spans="1:20" x14ac:dyDescent="0.2">
      <c r="A86" s="104"/>
      <c r="B86" s="104"/>
      <c r="D86" s="92">
        <f t="shared" si="17"/>
        <v>0</v>
      </c>
      <c r="E86" s="92">
        <f t="shared" si="18"/>
        <v>0</v>
      </c>
      <c r="F86" s="36">
        <f t="shared" si="19"/>
        <v>0</v>
      </c>
      <c r="G86" s="36">
        <f t="shared" si="20"/>
        <v>0</v>
      </c>
      <c r="H86" s="36">
        <f t="shared" si="21"/>
        <v>0</v>
      </c>
      <c r="I86" s="36">
        <f t="shared" si="22"/>
        <v>0</v>
      </c>
      <c r="J86" s="36">
        <f t="shared" si="23"/>
        <v>0</v>
      </c>
      <c r="K86" s="36">
        <f t="shared" ca="1" si="24"/>
        <v>-1.9574898225101223E-4</v>
      </c>
      <c r="L86" s="36">
        <f t="shared" ca="1" si="25"/>
        <v>3.8317664052307102E-8</v>
      </c>
      <c r="M86" s="36">
        <f t="shared" ca="1" si="26"/>
        <v>2642988843.8932571</v>
      </c>
      <c r="N86" s="36">
        <f t="shared" ca="1" si="27"/>
        <v>3099489329.7800012</v>
      </c>
      <c r="O86" s="36">
        <f t="shared" ca="1" si="28"/>
        <v>111446765.46893506</v>
      </c>
      <c r="P86" s="45">
        <f t="shared" ca="1" si="29"/>
        <v>1.9574898225101223E-4</v>
      </c>
    </row>
    <row r="87" spans="1:20" x14ac:dyDescent="0.2">
      <c r="A87" s="105"/>
      <c r="B87" s="105"/>
      <c r="C87" s="45"/>
      <c r="D87" s="92">
        <f t="shared" si="17"/>
        <v>0</v>
      </c>
      <c r="E87" s="92">
        <f t="shared" si="18"/>
        <v>0</v>
      </c>
      <c r="F87" s="36">
        <f t="shared" si="19"/>
        <v>0</v>
      </c>
      <c r="G87" s="36">
        <f t="shared" si="20"/>
        <v>0</v>
      </c>
      <c r="H87" s="36">
        <f t="shared" si="21"/>
        <v>0</v>
      </c>
      <c r="I87" s="36">
        <f t="shared" si="22"/>
        <v>0</v>
      </c>
      <c r="J87" s="36">
        <f t="shared" si="23"/>
        <v>0</v>
      </c>
      <c r="K87" s="36">
        <f t="shared" ca="1" si="24"/>
        <v>-1.9574898225101223E-4</v>
      </c>
      <c r="L87" s="36">
        <f t="shared" ca="1" si="25"/>
        <v>3.8317664052307102E-8</v>
      </c>
      <c r="M87" s="36">
        <f t="shared" ca="1" si="26"/>
        <v>2642988843.8932571</v>
      </c>
      <c r="N87" s="36">
        <f t="shared" ca="1" si="27"/>
        <v>3099489329.7800012</v>
      </c>
      <c r="O87" s="36">
        <f t="shared" ca="1" si="28"/>
        <v>111446765.46893506</v>
      </c>
      <c r="P87" s="45">
        <f t="shared" ca="1" si="29"/>
        <v>1.9574898225101223E-4</v>
      </c>
      <c r="Q87" s="45"/>
      <c r="R87" s="45"/>
      <c r="S87" s="45"/>
      <c r="T87" s="45"/>
    </row>
    <row r="88" spans="1:20" x14ac:dyDescent="0.2">
      <c r="A88" s="104"/>
      <c r="B88" s="104"/>
      <c r="D88" s="92">
        <f t="shared" si="17"/>
        <v>0</v>
      </c>
      <c r="E88" s="92">
        <f t="shared" si="18"/>
        <v>0</v>
      </c>
      <c r="F88" s="36">
        <f t="shared" si="19"/>
        <v>0</v>
      </c>
      <c r="G88" s="36">
        <f t="shared" si="20"/>
        <v>0</v>
      </c>
      <c r="H88" s="36">
        <f t="shared" si="21"/>
        <v>0</v>
      </c>
      <c r="I88" s="36">
        <f t="shared" si="22"/>
        <v>0</v>
      </c>
      <c r="J88" s="36">
        <f t="shared" si="23"/>
        <v>0</v>
      </c>
      <c r="K88" s="36">
        <f t="shared" ca="1" si="24"/>
        <v>-1.9574898225101223E-4</v>
      </c>
      <c r="L88" s="36">
        <f t="shared" ca="1" si="25"/>
        <v>3.8317664052307102E-8</v>
      </c>
      <c r="M88" s="36">
        <f t="shared" ca="1" si="26"/>
        <v>2642988843.8932571</v>
      </c>
      <c r="N88" s="36">
        <f t="shared" ca="1" si="27"/>
        <v>3099489329.7800012</v>
      </c>
      <c r="O88" s="36">
        <f t="shared" ca="1" si="28"/>
        <v>111446765.46893506</v>
      </c>
      <c r="P88" s="45">
        <f t="shared" ca="1" si="29"/>
        <v>1.9574898225101223E-4</v>
      </c>
    </row>
    <row r="89" spans="1:20" x14ac:dyDescent="0.2">
      <c r="A89" s="105"/>
      <c r="B89" s="105"/>
      <c r="C89" s="45"/>
      <c r="D89" s="92">
        <f t="shared" si="17"/>
        <v>0</v>
      </c>
      <c r="E89" s="92">
        <f t="shared" si="18"/>
        <v>0</v>
      </c>
      <c r="F89" s="36">
        <f t="shared" si="19"/>
        <v>0</v>
      </c>
      <c r="G89" s="36">
        <f t="shared" si="20"/>
        <v>0</v>
      </c>
      <c r="H89" s="36">
        <f t="shared" si="21"/>
        <v>0</v>
      </c>
      <c r="I89" s="36">
        <f t="shared" si="22"/>
        <v>0</v>
      </c>
      <c r="J89" s="36">
        <f t="shared" si="23"/>
        <v>0</v>
      </c>
      <c r="K89" s="36">
        <f t="shared" ca="1" si="24"/>
        <v>-1.9574898225101223E-4</v>
      </c>
      <c r="L89" s="36">
        <f t="shared" ca="1" si="25"/>
        <v>3.8317664052307102E-8</v>
      </c>
      <c r="M89" s="36">
        <f t="shared" ca="1" si="26"/>
        <v>2642988843.8932571</v>
      </c>
      <c r="N89" s="36">
        <f t="shared" ca="1" si="27"/>
        <v>3099489329.7800012</v>
      </c>
      <c r="O89" s="36">
        <f t="shared" ca="1" si="28"/>
        <v>111446765.46893506</v>
      </c>
      <c r="P89" s="45">
        <f t="shared" ca="1" si="29"/>
        <v>1.9574898225101223E-4</v>
      </c>
      <c r="Q89" s="45"/>
      <c r="R89" s="45"/>
      <c r="S89" s="45"/>
      <c r="T89" s="45"/>
    </row>
    <row r="90" spans="1:20" x14ac:dyDescent="0.2">
      <c r="A90" s="104"/>
      <c r="B90" s="104"/>
      <c r="D90" s="92">
        <f t="shared" si="17"/>
        <v>0</v>
      </c>
      <c r="E90" s="92">
        <f t="shared" si="18"/>
        <v>0</v>
      </c>
      <c r="F90" s="36">
        <f t="shared" si="19"/>
        <v>0</v>
      </c>
      <c r="G90" s="36">
        <f t="shared" si="20"/>
        <v>0</v>
      </c>
      <c r="H90" s="36">
        <f t="shared" si="21"/>
        <v>0</v>
      </c>
      <c r="I90" s="36">
        <f t="shared" si="22"/>
        <v>0</v>
      </c>
      <c r="J90" s="36">
        <f t="shared" si="23"/>
        <v>0</v>
      </c>
      <c r="K90" s="36">
        <f t="shared" ca="1" si="24"/>
        <v>-1.9574898225101223E-4</v>
      </c>
      <c r="L90" s="36">
        <f t="shared" ca="1" si="25"/>
        <v>3.8317664052307102E-8</v>
      </c>
      <c r="M90" s="36">
        <f t="shared" ca="1" si="26"/>
        <v>2642988843.8932571</v>
      </c>
      <c r="N90" s="36">
        <f t="shared" ca="1" si="27"/>
        <v>3099489329.7800012</v>
      </c>
      <c r="O90" s="36">
        <f t="shared" ca="1" si="28"/>
        <v>111446765.46893506</v>
      </c>
      <c r="P90" s="45">
        <f t="shared" ca="1" si="29"/>
        <v>1.9574898225101223E-4</v>
      </c>
    </row>
    <row r="91" spans="1:20" x14ac:dyDescent="0.2">
      <c r="A91" s="105"/>
      <c r="B91" s="105"/>
      <c r="C91" s="45"/>
      <c r="D91" s="92">
        <f t="shared" si="17"/>
        <v>0</v>
      </c>
      <c r="E91" s="92">
        <f t="shared" si="18"/>
        <v>0</v>
      </c>
      <c r="F91" s="36">
        <f t="shared" si="19"/>
        <v>0</v>
      </c>
      <c r="G91" s="36">
        <f t="shared" si="20"/>
        <v>0</v>
      </c>
      <c r="H91" s="36">
        <f t="shared" si="21"/>
        <v>0</v>
      </c>
      <c r="I91" s="36">
        <f t="shared" si="22"/>
        <v>0</v>
      </c>
      <c r="J91" s="36">
        <f t="shared" si="23"/>
        <v>0</v>
      </c>
      <c r="K91" s="36">
        <f t="shared" ca="1" si="24"/>
        <v>-1.9574898225101223E-4</v>
      </c>
      <c r="L91" s="36">
        <f t="shared" ca="1" si="25"/>
        <v>3.8317664052307102E-8</v>
      </c>
      <c r="M91" s="36">
        <f t="shared" ca="1" si="26"/>
        <v>2642988843.8932571</v>
      </c>
      <c r="N91" s="36">
        <f t="shared" ca="1" si="27"/>
        <v>3099489329.7800012</v>
      </c>
      <c r="O91" s="36">
        <f t="shared" ca="1" si="28"/>
        <v>111446765.46893506</v>
      </c>
      <c r="P91" s="45">
        <f t="shared" ca="1" si="29"/>
        <v>1.9574898225101223E-4</v>
      </c>
      <c r="Q91" s="45"/>
      <c r="R91" s="45"/>
      <c r="S91" s="45"/>
      <c r="T91" s="45"/>
    </row>
    <row r="92" spans="1:20" x14ac:dyDescent="0.2">
      <c r="A92" s="104"/>
      <c r="B92" s="104"/>
      <c r="D92" s="92">
        <f t="shared" si="17"/>
        <v>0</v>
      </c>
      <c r="E92" s="92">
        <f t="shared" si="18"/>
        <v>0</v>
      </c>
      <c r="F92" s="36">
        <f t="shared" si="19"/>
        <v>0</v>
      </c>
      <c r="G92" s="36">
        <f t="shared" si="20"/>
        <v>0</v>
      </c>
      <c r="H92" s="36">
        <f t="shared" si="21"/>
        <v>0</v>
      </c>
      <c r="I92" s="36">
        <f t="shared" si="22"/>
        <v>0</v>
      </c>
      <c r="J92" s="36">
        <f t="shared" si="23"/>
        <v>0</v>
      </c>
      <c r="K92" s="36">
        <f t="shared" ca="1" si="24"/>
        <v>-1.9574898225101223E-4</v>
      </c>
      <c r="L92" s="36">
        <f t="shared" ca="1" si="25"/>
        <v>3.8317664052307102E-8</v>
      </c>
      <c r="M92" s="36">
        <f t="shared" ca="1" si="26"/>
        <v>2642988843.8932571</v>
      </c>
      <c r="N92" s="36">
        <f t="shared" ca="1" si="27"/>
        <v>3099489329.7800012</v>
      </c>
      <c r="O92" s="36">
        <f t="shared" ca="1" si="28"/>
        <v>111446765.46893506</v>
      </c>
      <c r="P92" s="45">
        <f t="shared" ca="1" si="29"/>
        <v>1.9574898225101223E-4</v>
      </c>
    </row>
    <row r="93" spans="1:20" x14ac:dyDescent="0.2">
      <c r="A93" s="105"/>
      <c r="B93" s="105"/>
      <c r="C93" s="45"/>
      <c r="D93" s="92">
        <f t="shared" si="17"/>
        <v>0</v>
      </c>
      <c r="E93" s="92">
        <f t="shared" si="18"/>
        <v>0</v>
      </c>
      <c r="F93" s="36">
        <f t="shared" si="19"/>
        <v>0</v>
      </c>
      <c r="G93" s="36">
        <f t="shared" si="20"/>
        <v>0</v>
      </c>
      <c r="H93" s="36">
        <f t="shared" si="21"/>
        <v>0</v>
      </c>
      <c r="I93" s="36">
        <f t="shared" si="22"/>
        <v>0</v>
      </c>
      <c r="J93" s="36">
        <f t="shared" si="23"/>
        <v>0</v>
      </c>
      <c r="K93" s="36">
        <f t="shared" ca="1" si="24"/>
        <v>-1.9574898225101223E-4</v>
      </c>
      <c r="L93" s="36">
        <f t="shared" ca="1" si="25"/>
        <v>3.8317664052307102E-8</v>
      </c>
      <c r="M93" s="36">
        <f t="shared" ca="1" si="26"/>
        <v>2642988843.8932571</v>
      </c>
      <c r="N93" s="36">
        <f t="shared" ca="1" si="27"/>
        <v>3099489329.7800012</v>
      </c>
      <c r="O93" s="36">
        <f t="shared" ca="1" si="28"/>
        <v>111446765.46893506</v>
      </c>
      <c r="P93" s="45">
        <f t="shared" ca="1" si="29"/>
        <v>1.9574898225101223E-4</v>
      </c>
      <c r="Q93" s="45"/>
      <c r="R93" s="45"/>
      <c r="S93" s="45"/>
      <c r="T93" s="45"/>
    </row>
    <row r="94" spans="1:20" x14ac:dyDescent="0.2">
      <c r="A94" s="104"/>
      <c r="B94" s="104"/>
      <c r="D94" s="92">
        <f t="shared" si="17"/>
        <v>0</v>
      </c>
      <c r="E94" s="92">
        <f t="shared" si="18"/>
        <v>0</v>
      </c>
      <c r="F94" s="36">
        <f t="shared" si="19"/>
        <v>0</v>
      </c>
      <c r="G94" s="36">
        <f t="shared" si="20"/>
        <v>0</v>
      </c>
      <c r="H94" s="36">
        <f t="shared" si="21"/>
        <v>0</v>
      </c>
      <c r="I94" s="36">
        <f t="shared" si="22"/>
        <v>0</v>
      </c>
      <c r="J94" s="36">
        <f t="shared" si="23"/>
        <v>0</v>
      </c>
      <c r="K94" s="36">
        <f t="shared" ca="1" si="24"/>
        <v>-1.9574898225101223E-4</v>
      </c>
      <c r="L94" s="36">
        <f t="shared" ca="1" si="25"/>
        <v>3.8317664052307102E-8</v>
      </c>
      <c r="M94" s="36">
        <f t="shared" ca="1" si="26"/>
        <v>2642988843.8932571</v>
      </c>
      <c r="N94" s="36">
        <f t="shared" ca="1" si="27"/>
        <v>3099489329.7800012</v>
      </c>
      <c r="O94" s="36">
        <f t="shared" ca="1" si="28"/>
        <v>111446765.46893506</v>
      </c>
      <c r="P94" s="45">
        <f t="shared" ca="1" si="29"/>
        <v>1.9574898225101223E-4</v>
      </c>
    </row>
    <row r="95" spans="1:20" x14ac:dyDescent="0.2">
      <c r="A95" s="105"/>
      <c r="B95" s="105"/>
      <c r="C95" s="45"/>
      <c r="D95" s="92">
        <f t="shared" si="17"/>
        <v>0</v>
      </c>
      <c r="E95" s="92">
        <f t="shared" si="18"/>
        <v>0</v>
      </c>
      <c r="F95" s="36">
        <f t="shared" si="19"/>
        <v>0</v>
      </c>
      <c r="G95" s="36">
        <f t="shared" si="20"/>
        <v>0</v>
      </c>
      <c r="H95" s="36">
        <f t="shared" si="21"/>
        <v>0</v>
      </c>
      <c r="I95" s="36">
        <f t="shared" si="22"/>
        <v>0</v>
      </c>
      <c r="J95" s="36">
        <f t="shared" si="23"/>
        <v>0</v>
      </c>
      <c r="K95" s="36">
        <f t="shared" ca="1" si="24"/>
        <v>-1.9574898225101223E-4</v>
      </c>
      <c r="L95" s="36">
        <f t="shared" ca="1" si="25"/>
        <v>3.8317664052307102E-8</v>
      </c>
      <c r="M95" s="36">
        <f t="shared" ca="1" si="26"/>
        <v>2642988843.8932571</v>
      </c>
      <c r="N95" s="36">
        <f t="shared" ca="1" si="27"/>
        <v>3099489329.7800012</v>
      </c>
      <c r="O95" s="36">
        <f t="shared" ca="1" si="28"/>
        <v>111446765.46893506</v>
      </c>
      <c r="P95" s="45">
        <f t="shared" ca="1" si="29"/>
        <v>1.9574898225101223E-4</v>
      </c>
      <c r="Q95" s="45"/>
      <c r="R95" s="45"/>
      <c r="S95" s="45"/>
      <c r="T95" s="45"/>
    </row>
    <row r="96" spans="1:20" x14ac:dyDescent="0.2">
      <c r="A96" s="104"/>
      <c r="B96" s="104"/>
      <c r="D96" s="92">
        <f t="shared" si="17"/>
        <v>0</v>
      </c>
      <c r="E96" s="92">
        <f t="shared" si="18"/>
        <v>0</v>
      </c>
      <c r="F96" s="36">
        <f t="shared" si="19"/>
        <v>0</v>
      </c>
      <c r="G96" s="36">
        <f t="shared" si="20"/>
        <v>0</v>
      </c>
      <c r="H96" s="36">
        <f t="shared" si="21"/>
        <v>0</v>
      </c>
      <c r="I96" s="36">
        <f t="shared" si="22"/>
        <v>0</v>
      </c>
      <c r="J96" s="36">
        <f t="shared" si="23"/>
        <v>0</v>
      </c>
      <c r="K96" s="36">
        <f t="shared" ca="1" si="24"/>
        <v>-1.9574898225101223E-4</v>
      </c>
      <c r="L96" s="36">
        <f t="shared" ca="1" si="25"/>
        <v>3.8317664052307102E-8</v>
      </c>
      <c r="M96" s="36">
        <f t="shared" ca="1" si="26"/>
        <v>2642988843.8932571</v>
      </c>
      <c r="N96" s="36">
        <f t="shared" ca="1" si="27"/>
        <v>3099489329.7800012</v>
      </c>
      <c r="O96" s="36">
        <f t="shared" ca="1" si="28"/>
        <v>111446765.46893506</v>
      </c>
      <c r="P96" s="45">
        <f t="shared" ca="1" si="29"/>
        <v>1.9574898225101223E-4</v>
      </c>
    </row>
    <row r="97" spans="1:20" x14ac:dyDescent="0.2">
      <c r="A97" s="105"/>
      <c r="B97" s="105"/>
      <c r="C97" s="45"/>
      <c r="D97" s="92">
        <f t="shared" si="17"/>
        <v>0</v>
      </c>
      <c r="E97" s="92">
        <f t="shared" si="18"/>
        <v>0</v>
      </c>
      <c r="F97" s="36">
        <f t="shared" si="19"/>
        <v>0</v>
      </c>
      <c r="G97" s="36">
        <f t="shared" si="20"/>
        <v>0</v>
      </c>
      <c r="H97" s="36">
        <f t="shared" si="21"/>
        <v>0</v>
      </c>
      <c r="I97" s="36">
        <f t="shared" si="22"/>
        <v>0</v>
      </c>
      <c r="J97" s="36">
        <f t="shared" si="23"/>
        <v>0</v>
      </c>
      <c r="K97" s="36">
        <f t="shared" ca="1" si="24"/>
        <v>-1.9574898225101223E-4</v>
      </c>
      <c r="L97" s="36">
        <f t="shared" ca="1" si="25"/>
        <v>3.8317664052307102E-8</v>
      </c>
      <c r="M97" s="36">
        <f t="shared" ca="1" si="26"/>
        <v>2642988843.8932571</v>
      </c>
      <c r="N97" s="36">
        <f t="shared" ca="1" si="27"/>
        <v>3099489329.7800012</v>
      </c>
      <c r="O97" s="36">
        <f t="shared" ca="1" si="28"/>
        <v>111446765.46893506</v>
      </c>
      <c r="P97" s="45">
        <f t="shared" ca="1" si="29"/>
        <v>1.9574898225101223E-4</v>
      </c>
      <c r="Q97" s="45"/>
      <c r="R97" s="45"/>
      <c r="S97" s="45"/>
      <c r="T97" s="45"/>
    </row>
    <row r="98" spans="1:20" x14ac:dyDescent="0.2">
      <c r="A98" s="104"/>
      <c r="B98" s="104"/>
      <c r="D98" s="92">
        <f t="shared" si="17"/>
        <v>0</v>
      </c>
      <c r="E98" s="92">
        <f t="shared" si="18"/>
        <v>0</v>
      </c>
      <c r="F98" s="36">
        <f t="shared" si="19"/>
        <v>0</v>
      </c>
      <c r="G98" s="36">
        <f t="shared" si="20"/>
        <v>0</v>
      </c>
      <c r="H98" s="36">
        <f t="shared" si="21"/>
        <v>0</v>
      </c>
      <c r="I98" s="36">
        <f t="shared" si="22"/>
        <v>0</v>
      </c>
      <c r="J98" s="36">
        <f t="shared" si="23"/>
        <v>0</v>
      </c>
      <c r="K98" s="36">
        <f t="shared" ca="1" si="24"/>
        <v>-1.9574898225101223E-4</v>
      </c>
      <c r="L98" s="36">
        <f t="shared" ca="1" si="25"/>
        <v>3.8317664052307102E-8</v>
      </c>
      <c r="M98" s="36">
        <f t="shared" ca="1" si="26"/>
        <v>2642988843.8932571</v>
      </c>
      <c r="N98" s="36">
        <f t="shared" ca="1" si="27"/>
        <v>3099489329.7800012</v>
      </c>
      <c r="O98" s="36">
        <f t="shared" ca="1" si="28"/>
        <v>111446765.46893506</v>
      </c>
      <c r="P98" s="45">
        <f t="shared" ca="1" si="29"/>
        <v>1.9574898225101223E-4</v>
      </c>
    </row>
    <row r="99" spans="1:20" x14ac:dyDescent="0.2">
      <c r="A99" s="105"/>
      <c r="B99" s="105"/>
      <c r="C99" s="45"/>
      <c r="D99" s="92">
        <f t="shared" si="17"/>
        <v>0</v>
      </c>
      <c r="E99" s="92">
        <f t="shared" si="18"/>
        <v>0</v>
      </c>
      <c r="F99" s="36">
        <f t="shared" si="19"/>
        <v>0</v>
      </c>
      <c r="G99" s="36">
        <f t="shared" si="20"/>
        <v>0</v>
      </c>
      <c r="H99" s="36">
        <f t="shared" si="21"/>
        <v>0</v>
      </c>
      <c r="I99" s="36">
        <f t="shared" si="22"/>
        <v>0</v>
      </c>
      <c r="J99" s="36">
        <f t="shared" si="23"/>
        <v>0</v>
      </c>
      <c r="K99" s="36">
        <f t="shared" ca="1" si="24"/>
        <v>-1.9574898225101223E-4</v>
      </c>
      <c r="L99" s="36">
        <f t="shared" ca="1" si="25"/>
        <v>3.8317664052307102E-8</v>
      </c>
      <c r="M99" s="36">
        <f t="shared" ca="1" si="26"/>
        <v>2642988843.8932571</v>
      </c>
      <c r="N99" s="36">
        <f t="shared" ca="1" si="27"/>
        <v>3099489329.7800012</v>
      </c>
      <c r="O99" s="36">
        <f t="shared" ca="1" si="28"/>
        <v>111446765.46893506</v>
      </c>
      <c r="P99" s="45">
        <f t="shared" ca="1" si="29"/>
        <v>1.9574898225101223E-4</v>
      </c>
      <c r="Q99" s="45"/>
      <c r="R99" s="45"/>
      <c r="S99" s="45"/>
      <c r="T99" s="45"/>
    </row>
    <row r="100" spans="1:20" x14ac:dyDescent="0.2">
      <c r="A100" s="104"/>
      <c r="B100" s="104"/>
      <c r="D100" s="92">
        <f t="shared" si="17"/>
        <v>0</v>
      </c>
      <c r="E100" s="92">
        <f t="shared" si="18"/>
        <v>0</v>
      </c>
      <c r="F100" s="36">
        <f t="shared" si="19"/>
        <v>0</v>
      </c>
      <c r="G100" s="36">
        <f t="shared" si="20"/>
        <v>0</v>
      </c>
      <c r="H100" s="36">
        <f t="shared" si="21"/>
        <v>0</v>
      </c>
      <c r="I100" s="36">
        <f t="shared" si="22"/>
        <v>0</v>
      </c>
      <c r="J100" s="36">
        <f t="shared" si="23"/>
        <v>0</v>
      </c>
      <c r="K100" s="36">
        <f t="shared" ca="1" si="24"/>
        <v>-1.9574898225101223E-4</v>
      </c>
      <c r="L100" s="36">
        <f t="shared" ca="1" si="25"/>
        <v>3.8317664052307102E-8</v>
      </c>
      <c r="M100" s="36">
        <f t="shared" ca="1" si="26"/>
        <v>2642988843.8932571</v>
      </c>
      <c r="N100" s="36">
        <f t="shared" ca="1" si="27"/>
        <v>3099489329.7800012</v>
      </c>
      <c r="O100" s="36">
        <f t="shared" ca="1" si="28"/>
        <v>111446765.46893506</v>
      </c>
      <c r="P100" s="45">
        <f t="shared" ca="1" si="29"/>
        <v>1.9574898225101223E-4</v>
      </c>
    </row>
    <row r="101" spans="1:20" x14ac:dyDescent="0.2">
      <c r="A101" s="105"/>
      <c r="B101" s="105"/>
      <c r="C101" s="45"/>
      <c r="D101" s="92">
        <f t="shared" si="17"/>
        <v>0</v>
      </c>
      <c r="E101" s="92">
        <f t="shared" si="18"/>
        <v>0</v>
      </c>
      <c r="F101" s="36">
        <f t="shared" si="19"/>
        <v>0</v>
      </c>
      <c r="G101" s="36">
        <f t="shared" si="20"/>
        <v>0</v>
      </c>
      <c r="H101" s="36">
        <f t="shared" si="21"/>
        <v>0</v>
      </c>
      <c r="I101" s="36">
        <f t="shared" si="22"/>
        <v>0</v>
      </c>
      <c r="J101" s="36">
        <f t="shared" si="23"/>
        <v>0</v>
      </c>
      <c r="K101" s="36">
        <f t="shared" ca="1" si="24"/>
        <v>-1.9574898225101223E-4</v>
      </c>
      <c r="L101" s="36">
        <f t="shared" ca="1" si="25"/>
        <v>3.8317664052307102E-8</v>
      </c>
      <c r="M101" s="36">
        <f t="shared" ca="1" si="26"/>
        <v>2642988843.8932571</v>
      </c>
      <c r="N101" s="36">
        <f t="shared" ca="1" si="27"/>
        <v>3099489329.7800012</v>
      </c>
      <c r="O101" s="36">
        <f t="shared" ca="1" si="28"/>
        <v>111446765.46893506</v>
      </c>
      <c r="P101" s="45">
        <f t="shared" ca="1" si="29"/>
        <v>1.9574898225101223E-4</v>
      </c>
      <c r="Q101" s="45"/>
      <c r="R101" s="45"/>
      <c r="S101" s="45"/>
      <c r="T101" s="45"/>
    </row>
    <row r="102" spans="1:20" x14ac:dyDescent="0.2">
      <c r="A102" s="104"/>
      <c r="B102" s="104"/>
      <c r="D102" s="92">
        <f t="shared" si="17"/>
        <v>0</v>
      </c>
      <c r="E102" s="92">
        <f t="shared" si="18"/>
        <v>0</v>
      </c>
      <c r="F102" s="36">
        <f t="shared" si="19"/>
        <v>0</v>
      </c>
      <c r="G102" s="36">
        <f t="shared" si="20"/>
        <v>0</v>
      </c>
      <c r="H102" s="36">
        <f t="shared" si="21"/>
        <v>0</v>
      </c>
      <c r="I102" s="36">
        <f t="shared" si="22"/>
        <v>0</v>
      </c>
      <c r="J102" s="36">
        <f t="shared" si="23"/>
        <v>0</v>
      </c>
      <c r="K102" s="36">
        <f t="shared" ca="1" si="24"/>
        <v>-1.9574898225101223E-4</v>
      </c>
      <c r="L102" s="36">
        <f t="shared" ca="1" si="25"/>
        <v>3.8317664052307102E-8</v>
      </c>
      <c r="M102" s="36">
        <f t="shared" ca="1" si="26"/>
        <v>2642988843.8932571</v>
      </c>
      <c r="N102" s="36">
        <f t="shared" ca="1" si="27"/>
        <v>3099489329.7800012</v>
      </c>
      <c r="O102" s="36">
        <f t="shared" ca="1" si="28"/>
        <v>111446765.46893506</v>
      </c>
      <c r="P102" s="45">
        <f t="shared" ca="1" si="29"/>
        <v>1.9574898225101223E-4</v>
      </c>
    </row>
    <row r="103" spans="1:20" x14ac:dyDescent="0.2">
      <c r="A103" s="105"/>
      <c r="B103" s="105"/>
      <c r="C103" s="45"/>
      <c r="D103" s="92">
        <f t="shared" si="17"/>
        <v>0</v>
      </c>
      <c r="E103" s="92">
        <f t="shared" si="18"/>
        <v>0</v>
      </c>
      <c r="F103" s="36">
        <f t="shared" si="19"/>
        <v>0</v>
      </c>
      <c r="G103" s="36">
        <f t="shared" si="20"/>
        <v>0</v>
      </c>
      <c r="H103" s="36">
        <f t="shared" si="21"/>
        <v>0</v>
      </c>
      <c r="I103" s="36">
        <f t="shared" si="22"/>
        <v>0</v>
      </c>
      <c r="J103" s="36">
        <f t="shared" si="23"/>
        <v>0</v>
      </c>
      <c r="K103" s="36">
        <f t="shared" ca="1" si="24"/>
        <v>-1.9574898225101223E-4</v>
      </c>
      <c r="L103" s="36">
        <f t="shared" ca="1" si="25"/>
        <v>3.8317664052307102E-8</v>
      </c>
      <c r="M103" s="36">
        <f t="shared" ca="1" si="26"/>
        <v>2642988843.8932571</v>
      </c>
      <c r="N103" s="36">
        <f t="shared" ca="1" si="27"/>
        <v>3099489329.7800012</v>
      </c>
      <c r="O103" s="36">
        <f t="shared" ca="1" si="28"/>
        <v>111446765.46893506</v>
      </c>
      <c r="P103" s="45">
        <f t="shared" ca="1" si="29"/>
        <v>1.9574898225101223E-4</v>
      </c>
      <c r="Q103" s="45"/>
      <c r="R103" s="45"/>
      <c r="S103" s="45"/>
      <c r="T103" s="45"/>
    </row>
    <row r="104" spans="1:20" x14ac:dyDescent="0.2">
      <c r="A104" s="104"/>
      <c r="B104" s="104"/>
      <c r="D104" s="92">
        <f t="shared" si="17"/>
        <v>0</v>
      </c>
      <c r="E104" s="92">
        <f t="shared" si="18"/>
        <v>0</v>
      </c>
      <c r="F104" s="36">
        <f t="shared" si="19"/>
        <v>0</v>
      </c>
      <c r="G104" s="36">
        <f t="shared" si="20"/>
        <v>0</v>
      </c>
      <c r="H104" s="36">
        <f t="shared" si="21"/>
        <v>0</v>
      </c>
      <c r="I104" s="36">
        <f t="shared" si="22"/>
        <v>0</v>
      </c>
      <c r="J104" s="36">
        <f t="shared" si="23"/>
        <v>0</v>
      </c>
      <c r="K104" s="36">
        <f t="shared" ca="1" si="24"/>
        <v>-1.9574898225101223E-4</v>
      </c>
      <c r="L104" s="36">
        <f t="shared" ca="1" si="25"/>
        <v>3.8317664052307102E-8</v>
      </c>
      <c r="M104" s="36">
        <f t="shared" ca="1" si="26"/>
        <v>2642988843.8932571</v>
      </c>
      <c r="N104" s="36">
        <f t="shared" ca="1" si="27"/>
        <v>3099489329.7800012</v>
      </c>
      <c r="O104" s="36">
        <f t="shared" ca="1" si="28"/>
        <v>111446765.46893506</v>
      </c>
      <c r="P104" s="45">
        <f t="shared" ca="1" si="29"/>
        <v>1.9574898225101223E-4</v>
      </c>
    </row>
    <row r="105" spans="1:20" x14ac:dyDescent="0.2">
      <c r="A105" s="105"/>
      <c r="B105" s="105"/>
      <c r="C105" s="45"/>
      <c r="D105" s="92">
        <f t="shared" si="17"/>
        <v>0</v>
      </c>
      <c r="E105" s="92">
        <f t="shared" si="18"/>
        <v>0</v>
      </c>
      <c r="F105" s="36">
        <f t="shared" si="19"/>
        <v>0</v>
      </c>
      <c r="G105" s="36">
        <f t="shared" si="20"/>
        <v>0</v>
      </c>
      <c r="H105" s="36">
        <f t="shared" si="21"/>
        <v>0</v>
      </c>
      <c r="I105" s="36">
        <f t="shared" si="22"/>
        <v>0</v>
      </c>
      <c r="J105" s="36">
        <f t="shared" si="23"/>
        <v>0</v>
      </c>
      <c r="K105" s="36">
        <f t="shared" ca="1" si="24"/>
        <v>-1.9574898225101223E-4</v>
      </c>
      <c r="L105" s="36">
        <f t="shared" ca="1" si="25"/>
        <v>3.8317664052307102E-8</v>
      </c>
      <c r="M105" s="36">
        <f t="shared" ca="1" si="26"/>
        <v>2642988843.8932571</v>
      </c>
      <c r="N105" s="36">
        <f t="shared" ca="1" si="27"/>
        <v>3099489329.7800012</v>
      </c>
      <c r="O105" s="36">
        <f t="shared" ca="1" si="28"/>
        <v>111446765.46893506</v>
      </c>
      <c r="P105" s="45">
        <f t="shared" ca="1" si="29"/>
        <v>1.9574898225101223E-4</v>
      </c>
      <c r="Q105" s="45"/>
      <c r="R105" s="45"/>
      <c r="S105" s="45"/>
      <c r="T105" s="45"/>
    </row>
    <row r="106" spans="1:20" x14ac:dyDescent="0.2">
      <c r="A106" s="104"/>
      <c r="B106" s="104"/>
      <c r="D106" s="92">
        <f t="shared" si="17"/>
        <v>0</v>
      </c>
      <c r="E106" s="92">
        <f t="shared" si="18"/>
        <v>0</v>
      </c>
      <c r="F106" s="36">
        <f t="shared" si="19"/>
        <v>0</v>
      </c>
      <c r="G106" s="36">
        <f t="shared" si="20"/>
        <v>0</v>
      </c>
      <c r="H106" s="36">
        <f t="shared" si="21"/>
        <v>0</v>
      </c>
      <c r="I106" s="36">
        <f t="shared" si="22"/>
        <v>0</v>
      </c>
      <c r="J106" s="36">
        <f t="shared" si="23"/>
        <v>0</v>
      </c>
      <c r="K106" s="36">
        <f t="shared" ca="1" si="24"/>
        <v>-1.9574898225101223E-4</v>
      </c>
      <c r="L106" s="36">
        <f t="shared" ca="1" si="25"/>
        <v>3.8317664052307102E-8</v>
      </c>
      <c r="M106" s="36">
        <f t="shared" ca="1" si="26"/>
        <v>2642988843.8932571</v>
      </c>
      <c r="N106" s="36">
        <f t="shared" ca="1" si="27"/>
        <v>3099489329.7800012</v>
      </c>
      <c r="O106" s="36">
        <f t="shared" ca="1" si="28"/>
        <v>111446765.46893506</v>
      </c>
      <c r="P106" s="45">
        <f t="shared" ca="1" si="29"/>
        <v>1.9574898225101223E-4</v>
      </c>
    </row>
    <row r="107" spans="1:20" x14ac:dyDescent="0.2">
      <c r="A107" s="105"/>
      <c r="B107" s="105"/>
      <c r="C107" s="45"/>
      <c r="D107" s="92">
        <f t="shared" si="17"/>
        <v>0</v>
      </c>
      <c r="E107" s="92">
        <f t="shared" si="18"/>
        <v>0</v>
      </c>
      <c r="F107" s="36">
        <f t="shared" si="19"/>
        <v>0</v>
      </c>
      <c r="G107" s="36">
        <f t="shared" si="20"/>
        <v>0</v>
      </c>
      <c r="H107" s="36">
        <f t="shared" si="21"/>
        <v>0</v>
      </c>
      <c r="I107" s="36">
        <f t="shared" si="22"/>
        <v>0</v>
      </c>
      <c r="J107" s="36">
        <f t="shared" si="23"/>
        <v>0</v>
      </c>
      <c r="K107" s="36">
        <f t="shared" ca="1" si="24"/>
        <v>-1.9574898225101223E-4</v>
      </c>
      <c r="L107" s="36">
        <f t="shared" ca="1" si="25"/>
        <v>3.8317664052307102E-8</v>
      </c>
      <c r="M107" s="36">
        <f t="shared" ca="1" si="26"/>
        <v>2642988843.8932571</v>
      </c>
      <c r="N107" s="36">
        <f t="shared" ca="1" si="27"/>
        <v>3099489329.7800012</v>
      </c>
      <c r="O107" s="36">
        <f t="shared" ca="1" si="28"/>
        <v>111446765.46893506</v>
      </c>
      <c r="P107" s="45">
        <f t="shared" ca="1" si="29"/>
        <v>1.9574898225101223E-4</v>
      </c>
      <c r="Q107" s="45"/>
      <c r="R107" s="45"/>
      <c r="S107" s="45"/>
      <c r="T107" s="45"/>
    </row>
    <row r="108" spans="1:20" x14ac:dyDescent="0.2">
      <c r="A108" s="104"/>
      <c r="B108" s="104"/>
      <c r="D108" s="92">
        <f t="shared" si="17"/>
        <v>0</v>
      </c>
      <c r="E108" s="92">
        <f t="shared" si="18"/>
        <v>0</v>
      </c>
      <c r="F108" s="36">
        <f t="shared" si="19"/>
        <v>0</v>
      </c>
      <c r="G108" s="36">
        <f t="shared" si="20"/>
        <v>0</v>
      </c>
      <c r="H108" s="36">
        <f t="shared" si="21"/>
        <v>0</v>
      </c>
      <c r="I108" s="36">
        <f t="shared" si="22"/>
        <v>0</v>
      </c>
      <c r="J108" s="36">
        <f t="shared" si="23"/>
        <v>0</v>
      </c>
      <c r="K108" s="36">
        <f t="shared" ca="1" si="24"/>
        <v>-1.9574898225101223E-4</v>
      </c>
      <c r="L108" s="36">
        <f t="shared" ca="1" si="25"/>
        <v>3.8317664052307102E-8</v>
      </c>
      <c r="M108" s="36">
        <f t="shared" ca="1" si="26"/>
        <v>2642988843.8932571</v>
      </c>
      <c r="N108" s="36">
        <f t="shared" ca="1" si="27"/>
        <v>3099489329.7800012</v>
      </c>
      <c r="O108" s="36">
        <f t="shared" ca="1" si="28"/>
        <v>111446765.46893506</v>
      </c>
      <c r="P108" s="45">
        <f t="shared" ca="1" si="29"/>
        <v>1.9574898225101223E-4</v>
      </c>
    </row>
    <row r="109" spans="1:20" x14ac:dyDescent="0.2">
      <c r="A109" s="105"/>
      <c r="B109" s="105"/>
      <c r="C109" s="45"/>
      <c r="D109" s="92">
        <f t="shared" si="17"/>
        <v>0</v>
      </c>
      <c r="E109" s="92">
        <f t="shared" si="18"/>
        <v>0</v>
      </c>
      <c r="F109" s="36">
        <f t="shared" si="19"/>
        <v>0</v>
      </c>
      <c r="G109" s="36">
        <f t="shared" si="20"/>
        <v>0</v>
      </c>
      <c r="H109" s="36">
        <f t="shared" si="21"/>
        <v>0</v>
      </c>
      <c r="I109" s="36">
        <f t="shared" si="22"/>
        <v>0</v>
      </c>
      <c r="J109" s="36">
        <f t="shared" si="23"/>
        <v>0</v>
      </c>
      <c r="K109" s="36">
        <f t="shared" ca="1" si="24"/>
        <v>-1.9574898225101223E-4</v>
      </c>
      <c r="L109" s="36">
        <f t="shared" ca="1" si="25"/>
        <v>3.8317664052307102E-8</v>
      </c>
      <c r="M109" s="36">
        <f t="shared" ca="1" si="26"/>
        <v>2642988843.8932571</v>
      </c>
      <c r="N109" s="36">
        <f t="shared" ca="1" si="27"/>
        <v>3099489329.7800012</v>
      </c>
      <c r="O109" s="36">
        <f t="shared" ca="1" si="28"/>
        <v>111446765.46893506</v>
      </c>
      <c r="P109" s="45">
        <f t="shared" ca="1" si="29"/>
        <v>1.9574898225101223E-4</v>
      </c>
      <c r="Q109" s="45"/>
      <c r="R109" s="45"/>
      <c r="S109" s="45"/>
      <c r="T109" s="45"/>
    </row>
    <row r="110" spans="1:20" x14ac:dyDescent="0.2">
      <c r="A110" s="104"/>
      <c r="B110" s="104"/>
      <c r="D110" s="92">
        <f t="shared" si="17"/>
        <v>0</v>
      </c>
      <c r="E110" s="92">
        <f t="shared" si="18"/>
        <v>0</v>
      </c>
      <c r="F110" s="36">
        <f t="shared" si="19"/>
        <v>0</v>
      </c>
      <c r="G110" s="36">
        <f t="shared" si="20"/>
        <v>0</v>
      </c>
      <c r="H110" s="36">
        <f t="shared" si="21"/>
        <v>0</v>
      </c>
      <c r="I110" s="36">
        <f t="shared" si="22"/>
        <v>0</v>
      </c>
      <c r="J110" s="36">
        <f t="shared" si="23"/>
        <v>0</v>
      </c>
      <c r="K110" s="36">
        <f t="shared" ca="1" si="24"/>
        <v>-1.9574898225101223E-4</v>
      </c>
      <c r="L110" s="36">
        <f t="shared" ca="1" si="25"/>
        <v>3.8317664052307102E-8</v>
      </c>
      <c r="M110" s="36">
        <f t="shared" ca="1" si="26"/>
        <v>2642988843.8932571</v>
      </c>
      <c r="N110" s="36">
        <f t="shared" ca="1" si="27"/>
        <v>3099489329.7800012</v>
      </c>
      <c r="O110" s="36">
        <f t="shared" ca="1" si="28"/>
        <v>111446765.46893506</v>
      </c>
      <c r="P110" s="45">
        <f t="shared" ca="1" si="29"/>
        <v>1.9574898225101223E-4</v>
      </c>
    </row>
    <row r="111" spans="1:20" x14ac:dyDescent="0.2">
      <c r="A111" s="105"/>
      <c r="B111" s="105"/>
      <c r="C111" s="45"/>
      <c r="D111" s="92">
        <f t="shared" si="17"/>
        <v>0</v>
      </c>
      <c r="E111" s="92">
        <f t="shared" si="18"/>
        <v>0</v>
      </c>
      <c r="F111" s="36">
        <f t="shared" si="19"/>
        <v>0</v>
      </c>
      <c r="G111" s="36">
        <f t="shared" si="20"/>
        <v>0</v>
      </c>
      <c r="H111" s="36">
        <f t="shared" si="21"/>
        <v>0</v>
      </c>
      <c r="I111" s="36">
        <f t="shared" si="22"/>
        <v>0</v>
      </c>
      <c r="J111" s="36">
        <f t="shared" si="23"/>
        <v>0</v>
      </c>
      <c r="K111" s="36">
        <f t="shared" ca="1" si="24"/>
        <v>-1.9574898225101223E-4</v>
      </c>
      <c r="L111" s="36">
        <f t="shared" ca="1" si="25"/>
        <v>3.8317664052307102E-8</v>
      </c>
      <c r="M111" s="36">
        <f t="shared" ca="1" si="26"/>
        <v>2642988843.8932571</v>
      </c>
      <c r="N111" s="36">
        <f t="shared" ca="1" si="27"/>
        <v>3099489329.7800012</v>
      </c>
      <c r="O111" s="36">
        <f t="shared" ca="1" si="28"/>
        <v>111446765.46893506</v>
      </c>
      <c r="P111" s="45">
        <f t="shared" ca="1" si="29"/>
        <v>1.9574898225101223E-4</v>
      </c>
      <c r="Q111" s="45"/>
      <c r="R111" s="45"/>
      <c r="S111" s="45"/>
      <c r="T111" s="45"/>
    </row>
    <row r="112" spans="1:20" x14ac:dyDescent="0.2">
      <c r="A112" s="104"/>
      <c r="B112" s="104"/>
      <c r="D112" s="92">
        <f t="shared" si="17"/>
        <v>0</v>
      </c>
      <c r="E112" s="92">
        <f t="shared" si="18"/>
        <v>0</v>
      </c>
      <c r="F112" s="36">
        <f t="shared" si="19"/>
        <v>0</v>
      </c>
      <c r="G112" s="36">
        <f t="shared" si="20"/>
        <v>0</v>
      </c>
      <c r="H112" s="36">
        <f t="shared" si="21"/>
        <v>0</v>
      </c>
      <c r="I112" s="36">
        <f t="shared" si="22"/>
        <v>0</v>
      </c>
      <c r="J112" s="36">
        <f t="shared" si="23"/>
        <v>0</v>
      </c>
      <c r="K112" s="36">
        <f t="shared" ca="1" si="24"/>
        <v>-1.9574898225101223E-4</v>
      </c>
      <c r="L112" s="36">
        <f t="shared" ca="1" si="25"/>
        <v>3.8317664052307102E-8</v>
      </c>
      <c r="M112" s="36">
        <f t="shared" ca="1" si="26"/>
        <v>2642988843.8932571</v>
      </c>
      <c r="N112" s="36">
        <f t="shared" ca="1" si="27"/>
        <v>3099489329.7800012</v>
      </c>
      <c r="O112" s="36">
        <f t="shared" ca="1" si="28"/>
        <v>111446765.46893506</v>
      </c>
      <c r="P112" s="45">
        <f t="shared" ca="1" si="29"/>
        <v>1.9574898225101223E-4</v>
      </c>
    </row>
    <row r="113" spans="1:20" x14ac:dyDescent="0.2">
      <c r="A113" s="105"/>
      <c r="B113" s="105"/>
      <c r="C113" s="45"/>
      <c r="D113" s="92">
        <f t="shared" si="17"/>
        <v>0</v>
      </c>
      <c r="E113" s="92">
        <f t="shared" si="18"/>
        <v>0</v>
      </c>
      <c r="F113" s="36">
        <f t="shared" si="19"/>
        <v>0</v>
      </c>
      <c r="G113" s="36">
        <f t="shared" si="20"/>
        <v>0</v>
      </c>
      <c r="H113" s="36">
        <f t="shared" si="21"/>
        <v>0</v>
      </c>
      <c r="I113" s="36">
        <f t="shared" si="22"/>
        <v>0</v>
      </c>
      <c r="J113" s="36">
        <f t="shared" si="23"/>
        <v>0</v>
      </c>
      <c r="K113" s="36">
        <f t="shared" ca="1" si="24"/>
        <v>-1.9574898225101223E-4</v>
      </c>
      <c r="L113" s="36">
        <f t="shared" ca="1" si="25"/>
        <v>3.8317664052307102E-8</v>
      </c>
      <c r="M113" s="36">
        <f t="shared" ca="1" si="26"/>
        <v>2642988843.8932571</v>
      </c>
      <c r="N113" s="36">
        <f t="shared" ca="1" si="27"/>
        <v>3099489329.7800012</v>
      </c>
      <c r="O113" s="36">
        <f t="shared" ca="1" si="28"/>
        <v>111446765.46893506</v>
      </c>
      <c r="P113" s="45">
        <f t="shared" ca="1" si="29"/>
        <v>1.9574898225101223E-4</v>
      </c>
      <c r="Q113" s="45"/>
      <c r="R113" s="45"/>
      <c r="S113" s="45"/>
      <c r="T113" s="45"/>
    </row>
    <row r="114" spans="1:20" x14ac:dyDescent="0.2">
      <c r="A114" s="104"/>
      <c r="B114" s="104"/>
      <c r="D114" s="92">
        <f t="shared" si="17"/>
        <v>0</v>
      </c>
      <c r="E114" s="92">
        <f t="shared" si="18"/>
        <v>0</v>
      </c>
      <c r="F114" s="36">
        <f t="shared" si="19"/>
        <v>0</v>
      </c>
      <c r="G114" s="36">
        <f t="shared" si="20"/>
        <v>0</v>
      </c>
      <c r="H114" s="36">
        <f t="shared" si="21"/>
        <v>0</v>
      </c>
      <c r="I114" s="36">
        <f t="shared" si="22"/>
        <v>0</v>
      </c>
      <c r="J114" s="36">
        <f t="shared" si="23"/>
        <v>0</v>
      </c>
      <c r="K114" s="36">
        <f t="shared" ca="1" si="24"/>
        <v>-1.9574898225101223E-4</v>
      </c>
      <c r="L114" s="36">
        <f t="shared" ca="1" si="25"/>
        <v>3.8317664052307102E-8</v>
      </c>
      <c r="M114" s="36">
        <f t="shared" ca="1" si="26"/>
        <v>2642988843.8932571</v>
      </c>
      <c r="N114" s="36">
        <f t="shared" ca="1" si="27"/>
        <v>3099489329.7800012</v>
      </c>
      <c r="O114" s="36">
        <f t="shared" ca="1" si="28"/>
        <v>111446765.46893506</v>
      </c>
      <c r="P114" s="45">
        <f t="shared" ca="1" si="29"/>
        <v>1.9574898225101223E-4</v>
      </c>
    </row>
    <row r="115" spans="1:20" x14ac:dyDescent="0.2">
      <c r="A115" s="105"/>
      <c r="B115" s="105"/>
      <c r="C115" s="45"/>
      <c r="D115" s="92">
        <f t="shared" si="17"/>
        <v>0</v>
      </c>
      <c r="E115" s="92">
        <f t="shared" si="18"/>
        <v>0</v>
      </c>
      <c r="F115" s="36">
        <f t="shared" si="19"/>
        <v>0</v>
      </c>
      <c r="G115" s="36">
        <f t="shared" si="20"/>
        <v>0</v>
      </c>
      <c r="H115" s="36">
        <f t="shared" si="21"/>
        <v>0</v>
      </c>
      <c r="I115" s="36">
        <f t="shared" si="22"/>
        <v>0</v>
      </c>
      <c r="J115" s="36">
        <f t="shared" si="23"/>
        <v>0</v>
      </c>
      <c r="K115" s="36">
        <f t="shared" ca="1" si="24"/>
        <v>-1.9574898225101223E-4</v>
      </c>
      <c r="L115" s="36">
        <f t="shared" ca="1" si="25"/>
        <v>3.8317664052307102E-8</v>
      </c>
      <c r="M115" s="36">
        <f t="shared" ca="1" si="26"/>
        <v>2642988843.8932571</v>
      </c>
      <c r="N115" s="36">
        <f t="shared" ca="1" si="27"/>
        <v>3099489329.7800012</v>
      </c>
      <c r="O115" s="36">
        <f t="shared" ca="1" si="28"/>
        <v>111446765.46893506</v>
      </c>
      <c r="P115" s="45">
        <f t="shared" ca="1" si="29"/>
        <v>1.9574898225101223E-4</v>
      </c>
      <c r="Q115" s="45"/>
      <c r="R115" s="45"/>
      <c r="S115" s="45"/>
      <c r="T115" s="45"/>
    </row>
    <row r="116" spans="1:20" x14ac:dyDescent="0.2">
      <c r="A116" s="104"/>
      <c r="B116" s="104"/>
      <c r="D116" s="92">
        <f t="shared" si="17"/>
        <v>0</v>
      </c>
      <c r="E116" s="92">
        <f t="shared" si="18"/>
        <v>0</v>
      </c>
      <c r="F116" s="36">
        <f t="shared" si="19"/>
        <v>0</v>
      </c>
      <c r="G116" s="36">
        <f t="shared" si="20"/>
        <v>0</v>
      </c>
      <c r="H116" s="36">
        <f t="shared" si="21"/>
        <v>0</v>
      </c>
      <c r="I116" s="36">
        <f t="shared" si="22"/>
        <v>0</v>
      </c>
      <c r="J116" s="36">
        <f t="shared" si="23"/>
        <v>0</v>
      </c>
      <c r="K116" s="36">
        <f t="shared" ca="1" si="24"/>
        <v>-1.9574898225101223E-4</v>
      </c>
      <c r="L116" s="36">
        <f t="shared" ca="1" si="25"/>
        <v>3.8317664052307102E-8</v>
      </c>
      <c r="M116" s="36">
        <f t="shared" ca="1" si="26"/>
        <v>2642988843.8932571</v>
      </c>
      <c r="N116" s="36">
        <f t="shared" ca="1" si="27"/>
        <v>3099489329.7800012</v>
      </c>
      <c r="O116" s="36">
        <f t="shared" ca="1" si="28"/>
        <v>111446765.46893506</v>
      </c>
      <c r="P116" s="45">
        <f t="shared" ca="1" si="29"/>
        <v>1.9574898225101223E-4</v>
      </c>
    </row>
    <row r="117" spans="1:20" x14ac:dyDescent="0.2">
      <c r="A117" s="105"/>
      <c r="B117" s="105"/>
      <c r="C117" s="45"/>
      <c r="D117" s="92">
        <f t="shared" si="17"/>
        <v>0</v>
      </c>
      <c r="E117" s="92">
        <f t="shared" si="18"/>
        <v>0</v>
      </c>
      <c r="F117" s="36">
        <f t="shared" si="19"/>
        <v>0</v>
      </c>
      <c r="G117" s="36">
        <f t="shared" si="20"/>
        <v>0</v>
      </c>
      <c r="H117" s="36">
        <f t="shared" si="21"/>
        <v>0</v>
      </c>
      <c r="I117" s="36">
        <f t="shared" si="22"/>
        <v>0</v>
      </c>
      <c r="J117" s="36">
        <f t="shared" si="23"/>
        <v>0</v>
      </c>
      <c r="K117" s="36">
        <f t="shared" ca="1" si="24"/>
        <v>-1.9574898225101223E-4</v>
      </c>
      <c r="L117" s="36">
        <f t="shared" ca="1" si="25"/>
        <v>3.8317664052307102E-8</v>
      </c>
      <c r="M117" s="36">
        <f t="shared" ca="1" si="26"/>
        <v>2642988843.8932571</v>
      </c>
      <c r="N117" s="36">
        <f t="shared" ca="1" si="27"/>
        <v>3099489329.7800012</v>
      </c>
      <c r="O117" s="36">
        <f t="shared" ca="1" si="28"/>
        <v>111446765.46893506</v>
      </c>
      <c r="P117" s="45">
        <f t="shared" ca="1" si="29"/>
        <v>1.9574898225101223E-4</v>
      </c>
      <c r="Q117" s="45"/>
      <c r="R117" s="45"/>
      <c r="S117" s="45"/>
      <c r="T117" s="45"/>
    </row>
    <row r="118" spans="1:20" x14ac:dyDescent="0.2">
      <c r="A118" s="104"/>
      <c r="B118" s="104"/>
      <c r="D118" s="92">
        <f t="shared" si="17"/>
        <v>0</v>
      </c>
      <c r="E118" s="92">
        <f t="shared" si="18"/>
        <v>0</v>
      </c>
      <c r="F118" s="36">
        <f t="shared" si="19"/>
        <v>0</v>
      </c>
      <c r="G118" s="36">
        <f t="shared" si="20"/>
        <v>0</v>
      </c>
      <c r="H118" s="36">
        <f t="shared" si="21"/>
        <v>0</v>
      </c>
      <c r="I118" s="36">
        <f t="shared" si="22"/>
        <v>0</v>
      </c>
      <c r="J118" s="36">
        <f t="shared" si="23"/>
        <v>0</v>
      </c>
      <c r="K118" s="36">
        <f t="shared" ca="1" si="24"/>
        <v>-1.9574898225101223E-4</v>
      </c>
      <c r="L118" s="36">
        <f t="shared" ca="1" si="25"/>
        <v>3.8317664052307102E-8</v>
      </c>
      <c r="M118" s="36">
        <f t="shared" ca="1" si="26"/>
        <v>2642988843.8932571</v>
      </c>
      <c r="N118" s="36">
        <f t="shared" ca="1" si="27"/>
        <v>3099489329.7800012</v>
      </c>
      <c r="O118" s="36">
        <f t="shared" ca="1" si="28"/>
        <v>111446765.46893506</v>
      </c>
      <c r="P118" s="45">
        <f t="shared" ca="1" si="29"/>
        <v>1.9574898225101223E-4</v>
      </c>
    </row>
    <row r="119" spans="1:20" x14ac:dyDescent="0.2">
      <c r="A119" s="105"/>
      <c r="B119" s="105"/>
      <c r="C119" s="45"/>
      <c r="D119" s="92">
        <f t="shared" si="17"/>
        <v>0</v>
      </c>
      <c r="E119" s="92">
        <f t="shared" si="18"/>
        <v>0</v>
      </c>
      <c r="F119" s="36">
        <f t="shared" si="19"/>
        <v>0</v>
      </c>
      <c r="G119" s="36">
        <f t="shared" si="20"/>
        <v>0</v>
      </c>
      <c r="H119" s="36">
        <f t="shared" si="21"/>
        <v>0</v>
      </c>
      <c r="I119" s="36">
        <f t="shared" si="22"/>
        <v>0</v>
      </c>
      <c r="J119" s="36">
        <f t="shared" si="23"/>
        <v>0</v>
      </c>
      <c r="K119" s="36">
        <f t="shared" ca="1" si="24"/>
        <v>-1.9574898225101223E-4</v>
      </c>
      <c r="L119" s="36">
        <f t="shared" ca="1" si="25"/>
        <v>3.8317664052307102E-8</v>
      </c>
      <c r="M119" s="36">
        <f t="shared" ca="1" si="26"/>
        <v>2642988843.8932571</v>
      </c>
      <c r="N119" s="36">
        <f t="shared" ca="1" si="27"/>
        <v>3099489329.7800012</v>
      </c>
      <c r="O119" s="36">
        <f t="shared" ca="1" si="28"/>
        <v>111446765.46893506</v>
      </c>
      <c r="P119" s="45">
        <f t="shared" ca="1" si="29"/>
        <v>1.9574898225101223E-4</v>
      </c>
      <c r="Q119" s="45"/>
      <c r="R119" s="45"/>
      <c r="S119" s="45"/>
      <c r="T119" s="45"/>
    </row>
    <row r="120" spans="1:20" x14ac:dyDescent="0.2">
      <c r="A120" s="104"/>
      <c r="B120" s="104"/>
      <c r="D120" s="92">
        <f t="shared" si="17"/>
        <v>0</v>
      </c>
      <c r="E120" s="92">
        <f t="shared" si="18"/>
        <v>0</v>
      </c>
      <c r="F120" s="36">
        <f t="shared" si="19"/>
        <v>0</v>
      </c>
      <c r="G120" s="36">
        <f t="shared" si="20"/>
        <v>0</v>
      </c>
      <c r="H120" s="36">
        <f t="shared" si="21"/>
        <v>0</v>
      </c>
      <c r="I120" s="36">
        <f t="shared" si="22"/>
        <v>0</v>
      </c>
      <c r="J120" s="36">
        <f t="shared" si="23"/>
        <v>0</v>
      </c>
      <c r="K120" s="36">
        <f t="shared" ca="1" si="24"/>
        <v>-1.9574898225101223E-4</v>
      </c>
      <c r="L120" s="36">
        <f t="shared" ca="1" si="25"/>
        <v>3.8317664052307102E-8</v>
      </c>
      <c r="M120" s="36">
        <f t="shared" ca="1" si="26"/>
        <v>2642988843.8932571</v>
      </c>
      <c r="N120" s="36">
        <f t="shared" ca="1" si="27"/>
        <v>3099489329.7800012</v>
      </c>
      <c r="O120" s="36">
        <f t="shared" ca="1" si="28"/>
        <v>111446765.46893506</v>
      </c>
      <c r="P120" s="45">
        <f t="shared" ca="1" si="29"/>
        <v>1.9574898225101223E-4</v>
      </c>
    </row>
    <row r="121" spans="1:20" x14ac:dyDescent="0.2">
      <c r="A121" s="105"/>
      <c r="B121" s="105"/>
      <c r="C121" s="45"/>
      <c r="D121" s="92">
        <f t="shared" si="17"/>
        <v>0</v>
      </c>
      <c r="E121" s="92">
        <f t="shared" si="18"/>
        <v>0</v>
      </c>
      <c r="F121" s="36">
        <f t="shared" si="19"/>
        <v>0</v>
      </c>
      <c r="G121" s="36">
        <f t="shared" si="20"/>
        <v>0</v>
      </c>
      <c r="H121" s="36">
        <f t="shared" si="21"/>
        <v>0</v>
      </c>
      <c r="I121" s="36">
        <f t="shared" si="22"/>
        <v>0</v>
      </c>
      <c r="J121" s="36">
        <f t="shared" si="23"/>
        <v>0</v>
      </c>
      <c r="K121" s="36">
        <f t="shared" ca="1" si="24"/>
        <v>-1.9574898225101223E-4</v>
      </c>
      <c r="L121" s="36">
        <f t="shared" ca="1" si="25"/>
        <v>3.8317664052307102E-8</v>
      </c>
      <c r="M121" s="36">
        <f t="shared" ca="1" si="26"/>
        <v>2642988843.8932571</v>
      </c>
      <c r="N121" s="36">
        <f t="shared" ca="1" si="27"/>
        <v>3099489329.7800012</v>
      </c>
      <c r="O121" s="36">
        <f t="shared" ca="1" si="28"/>
        <v>111446765.46893506</v>
      </c>
      <c r="P121" s="45">
        <f t="shared" ca="1" si="29"/>
        <v>1.9574898225101223E-4</v>
      </c>
      <c r="Q121" s="45"/>
      <c r="R121" s="45"/>
      <c r="S121" s="45"/>
      <c r="T121" s="45"/>
    </row>
    <row r="122" spans="1:20" x14ac:dyDescent="0.2">
      <c r="A122" s="104"/>
      <c r="B122" s="104"/>
      <c r="D122" s="92">
        <f t="shared" si="17"/>
        <v>0</v>
      </c>
      <c r="E122" s="92">
        <f t="shared" si="18"/>
        <v>0</v>
      </c>
      <c r="F122" s="36">
        <f t="shared" si="19"/>
        <v>0</v>
      </c>
      <c r="G122" s="36">
        <f t="shared" si="20"/>
        <v>0</v>
      </c>
      <c r="H122" s="36">
        <f t="shared" si="21"/>
        <v>0</v>
      </c>
      <c r="I122" s="36">
        <f t="shared" si="22"/>
        <v>0</v>
      </c>
      <c r="J122" s="36">
        <f t="shared" si="23"/>
        <v>0</v>
      </c>
      <c r="K122" s="36">
        <f t="shared" ca="1" si="24"/>
        <v>-1.9574898225101223E-4</v>
      </c>
      <c r="L122" s="36">
        <f t="shared" ca="1" si="25"/>
        <v>3.8317664052307102E-8</v>
      </c>
      <c r="M122" s="36">
        <f t="shared" ca="1" si="26"/>
        <v>2642988843.8932571</v>
      </c>
      <c r="N122" s="36">
        <f t="shared" ca="1" si="27"/>
        <v>3099489329.7800012</v>
      </c>
      <c r="O122" s="36">
        <f t="shared" ca="1" si="28"/>
        <v>111446765.46893506</v>
      </c>
      <c r="P122" s="45">
        <f t="shared" ca="1" si="29"/>
        <v>1.9574898225101223E-4</v>
      </c>
    </row>
    <row r="123" spans="1:20" x14ac:dyDescent="0.2">
      <c r="A123" s="105"/>
      <c r="B123" s="105"/>
      <c r="C123" s="45"/>
      <c r="D123" s="92">
        <f t="shared" si="17"/>
        <v>0</v>
      </c>
      <c r="E123" s="92">
        <f t="shared" si="18"/>
        <v>0</v>
      </c>
      <c r="F123" s="36">
        <f t="shared" si="19"/>
        <v>0</v>
      </c>
      <c r="G123" s="36">
        <f t="shared" si="20"/>
        <v>0</v>
      </c>
      <c r="H123" s="36">
        <f t="shared" si="21"/>
        <v>0</v>
      </c>
      <c r="I123" s="36">
        <f t="shared" si="22"/>
        <v>0</v>
      </c>
      <c r="J123" s="36">
        <f t="shared" si="23"/>
        <v>0</v>
      </c>
      <c r="K123" s="36">
        <f t="shared" ca="1" si="24"/>
        <v>-1.9574898225101223E-4</v>
      </c>
      <c r="L123" s="36">
        <f t="shared" ca="1" si="25"/>
        <v>3.8317664052307102E-8</v>
      </c>
      <c r="M123" s="36">
        <f t="shared" ca="1" si="26"/>
        <v>2642988843.8932571</v>
      </c>
      <c r="N123" s="36">
        <f t="shared" ca="1" si="27"/>
        <v>3099489329.7800012</v>
      </c>
      <c r="O123" s="36">
        <f t="shared" ca="1" si="28"/>
        <v>111446765.46893506</v>
      </c>
      <c r="P123" s="45">
        <f t="shared" ca="1" si="29"/>
        <v>1.9574898225101223E-4</v>
      </c>
      <c r="Q123" s="45"/>
      <c r="R123" s="45"/>
      <c r="S123" s="45"/>
      <c r="T123" s="45"/>
    </row>
    <row r="124" spans="1:20" x14ac:dyDescent="0.2">
      <c r="A124" s="104"/>
      <c r="B124" s="104"/>
      <c r="D124" s="92">
        <f t="shared" si="17"/>
        <v>0</v>
      </c>
      <c r="E124" s="92">
        <f t="shared" si="18"/>
        <v>0</v>
      </c>
      <c r="F124" s="36">
        <f t="shared" si="19"/>
        <v>0</v>
      </c>
      <c r="G124" s="36">
        <f t="shared" si="20"/>
        <v>0</v>
      </c>
      <c r="H124" s="36">
        <f t="shared" si="21"/>
        <v>0</v>
      </c>
      <c r="I124" s="36">
        <f t="shared" si="22"/>
        <v>0</v>
      </c>
      <c r="J124" s="36">
        <f t="shared" si="23"/>
        <v>0</v>
      </c>
      <c r="K124" s="36">
        <f t="shared" ca="1" si="24"/>
        <v>-1.9574898225101223E-4</v>
      </c>
      <c r="L124" s="36">
        <f t="shared" ca="1" si="25"/>
        <v>3.8317664052307102E-8</v>
      </c>
      <c r="M124" s="36">
        <f t="shared" ca="1" si="26"/>
        <v>2642988843.8932571</v>
      </c>
      <c r="N124" s="36">
        <f t="shared" ca="1" si="27"/>
        <v>3099489329.7800012</v>
      </c>
      <c r="O124" s="36">
        <f t="shared" ca="1" si="28"/>
        <v>111446765.46893506</v>
      </c>
      <c r="P124" s="45">
        <f t="shared" ca="1" si="29"/>
        <v>1.9574898225101223E-4</v>
      </c>
    </row>
    <row r="125" spans="1:20" x14ac:dyDescent="0.2">
      <c r="A125" s="105"/>
      <c r="B125" s="105"/>
      <c r="C125" s="45"/>
      <c r="D125" s="92">
        <f t="shared" si="17"/>
        <v>0</v>
      </c>
      <c r="E125" s="92">
        <f t="shared" si="18"/>
        <v>0</v>
      </c>
      <c r="F125" s="36">
        <f t="shared" si="19"/>
        <v>0</v>
      </c>
      <c r="G125" s="36">
        <f t="shared" si="20"/>
        <v>0</v>
      </c>
      <c r="H125" s="36">
        <f t="shared" si="21"/>
        <v>0</v>
      </c>
      <c r="I125" s="36">
        <f t="shared" si="22"/>
        <v>0</v>
      </c>
      <c r="J125" s="36">
        <f t="shared" si="23"/>
        <v>0</v>
      </c>
      <c r="K125" s="36">
        <f t="shared" ca="1" si="24"/>
        <v>-1.9574898225101223E-4</v>
      </c>
      <c r="L125" s="36">
        <f t="shared" ca="1" si="25"/>
        <v>3.8317664052307102E-8</v>
      </c>
      <c r="M125" s="36">
        <f t="shared" ca="1" si="26"/>
        <v>2642988843.8932571</v>
      </c>
      <c r="N125" s="36">
        <f t="shared" ca="1" si="27"/>
        <v>3099489329.7800012</v>
      </c>
      <c r="O125" s="36">
        <f t="shared" ca="1" si="28"/>
        <v>111446765.46893506</v>
      </c>
      <c r="P125" s="45">
        <f t="shared" ca="1" si="29"/>
        <v>1.9574898225101223E-4</v>
      </c>
      <c r="Q125" s="45"/>
      <c r="R125" s="45"/>
      <c r="S125" s="45"/>
      <c r="T125" s="45"/>
    </row>
    <row r="126" spans="1:20" x14ac:dyDescent="0.2">
      <c r="A126" s="104"/>
      <c r="B126" s="104"/>
      <c r="D126" s="92">
        <f t="shared" si="17"/>
        <v>0</v>
      </c>
      <c r="E126" s="92">
        <f t="shared" si="18"/>
        <v>0</v>
      </c>
      <c r="F126" s="36">
        <f t="shared" si="19"/>
        <v>0</v>
      </c>
      <c r="G126" s="36">
        <f t="shared" si="20"/>
        <v>0</v>
      </c>
      <c r="H126" s="36">
        <f t="shared" si="21"/>
        <v>0</v>
      </c>
      <c r="I126" s="36">
        <f t="shared" si="22"/>
        <v>0</v>
      </c>
      <c r="J126" s="36">
        <f t="shared" si="23"/>
        <v>0</v>
      </c>
      <c r="K126" s="36">
        <f t="shared" ca="1" si="24"/>
        <v>-1.9574898225101223E-4</v>
      </c>
      <c r="L126" s="36">
        <f t="shared" ca="1" si="25"/>
        <v>3.8317664052307102E-8</v>
      </c>
      <c r="M126" s="36">
        <f t="shared" ca="1" si="26"/>
        <v>2642988843.8932571</v>
      </c>
      <c r="N126" s="36">
        <f t="shared" ca="1" si="27"/>
        <v>3099489329.7800012</v>
      </c>
      <c r="O126" s="36">
        <f t="shared" ca="1" si="28"/>
        <v>111446765.46893506</v>
      </c>
      <c r="P126" s="45">
        <f t="shared" ca="1" si="29"/>
        <v>1.9574898225101223E-4</v>
      </c>
    </row>
    <row r="127" spans="1:20" x14ac:dyDescent="0.2">
      <c r="A127" s="105"/>
      <c r="B127" s="105"/>
      <c r="C127" s="45"/>
      <c r="D127" s="92">
        <f t="shared" si="17"/>
        <v>0</v>
      </c>
      <c r="E127" s="92">
        <f t="shared" si="18"/>
        <v>0</v>
      </c>
      <c r="F127" s="36">
        <f t="shared" si="19"/>
        <v>0</v>
      </c>
      <c r="G127" s="36">
        <f t="shared" si="20"/>
        <v>0</v>
      </c>
      <c r="H127" s="36">
        <f t="shared" si="21"/>
        <v>0</v>
      </c>
      <c r="I127" s="36">
        <f t="shared" si="22"/>
        <v>0</v>
      </c>
      <c r="J127" s="36">
        <f t="shared" si="23"/>
        <v>0</v>
      </c>
      <c r="K127" s="36">
        <f t="shared" ca="1" si="24"/>
        <v>-1.9574898225101223E-4</v>
      </c>
      <c r="L127" s="36">
        <f t="shared" ca="1" si="25"/>
        <v>3.8317664052307102E-8</v>
      </c>
      <c r="M127" s="36">
        <f t="shared" ca="1" si="26"/>
        <v>2642988843.8932571</v>
      </c>
      <c r="N127" s="36">
        <f t="shared" ca="1" si="27"/>
        <v>3099489329.7800012</v>
      </c>
      <c r="O127" s="36">
        <f t="shared" ca="1" si="28"/>
        <v>111446765.46893506</v>
      </c>
      <c r="P127" s="45">
        <f t="shared" ca="1" si="29"/>
        <v>1.9574898225101223E-4</v>
      </c>
      <c r="Q127" s="45"/>
      <c r="R127" s="45"/>
      <c r="S127" s="45"/>
      <c r="T127" s="45"/>
    </row>
    <row r="128" spans="1:20" x14ac:dyDescent="0.2">
      <c r="A128" s="104"/>
      <c r="B128" s="104"/>
      <c r="D128" s="92">
        <f t="shared" si="17"/>
        <v>0</v>
      </c>
      <c r="E128" s="92">
        <f t="shared" si="18"/>
        <v>0</v>
      </c>
      <c r="F128" s="36">
        <f t="shared" si="19"/>
        <v>0</v>
      </c>
      <c r="G128" s="36">
        <f t="shared" si="20"/>
        <v>0</v>
      </c>
      <c r="H128" s="36">
        <f t="shared" si="21"/>
        <v>0</v>
      </c>
      <c r="I128" s="36">
        <f t="shared" si="22"/>
        <v>0</v>
      </c>
      <c r="J128" s="36">
        <f t="shared" si="23"/>
        <v>0</v>
      </c>
      <c r="K128" s="36">
        <f t="shared" ca="1" si="24"/>
        <v>-1.9574898225101223E-4</v>
      </c>
      <c r="L128" s="36">
        <f t="shared" ca="1" si="25"/>
        <v>3.8317664052307102E-8</v>
      </c>
      <c r="M128" s="36">
        <f t="shared" ca="1" si="26"/>
        <v>2642988843.8932571</v>
      </c>
      <c r="N128" s="36">
        <f t="shared" ca="1" si="27"/>
        <v>3099489329.7800012</v>
      </c>
      <c r="O128" s="36">
        <f t="shared" ca="1" si="28"/>
        <v>111446765.46893506</v>
      </c>
      <c r="P128" s="45">
        <f t="shared" ca="1" si="29"/>
        <v>1.9574898225101223E-4</v>
      </c>
    </row>
    <row r="129" spans="1:20" x14ac:dyDescent="0.2">
      <c r="A129" s="105"/>
      <c r="B129" s="105"/>
      <c r="C129" s="45"/>
      <c r="D129" s="92">
        <f t="shared" si="17"/>
        <v>0</v>
      </c>
      <c r="E129" s="92">
        <f t="shared" si="18"/>
        <v>0</v>
      </c>
      <c r="F129" s="36">
        <f t="shared" si="19"/>
        <v>0</v>
      </c>
      <c r="G129" s="36">
        <f t="shared" si="20"/>
        <v>0</v>
      </c>
      <c r="H129" s="36">
        <f t="shared" si="21"/>
        <v>0</v>
      </c>
      <c r="I129" s="36">
        <f t="shared" si="22"/>
        <v>0</v>
      </c>
      <c r="J129" s="36">
        <f t="shared" si="23"/>
        <v>0</v>
      </c>
      <c r="K129" s="36">
        <f t="shared" ca="1" si="24"/>
        <v>-1.9574898225101223E-4</v>
      </c>
      <c r="L129" s="36">
        <f t="shared" ca="1" si="25"/>
        <v>3.8317664052307102E-8</v>
      </c>
      <c r="M129" s="36">
        <f t="shared" ca="1" si="26"/>
        <v>2642988843.8932571</v>
      </c>
      <c r="N129" s="36">
        <f t="shared" ca="1" si="27"/>
        <v>3099489329.7800012</v>
      </c>
      <c r="O129" s="36">
        <f t="shared" ca="1" si="28"/>
        <v>111446765.46893506</v>
      </c>
      <c r="P129" s="45">
        <f t="shared" ca="1" si="29"/>
        <v>1.9574898225101223E-4</v>
      </c>
      <c r="Q129" s="45"/>
      <c r="R129" s="45"/>
      <c r="S129" s="45"/>
      <c r="T129" s="45"/>
    </row>
    <row r="130" spans="1:20" x14ac:dyDescent="0.2">
      <c r="A130" s="104"/>
      <c r="B130" s="104"/>
      <c r="D130" s="92">
        <f t="shared" si="17"/>
        <v>0</v>
      </c>
      <c r="E130" s="92">
        <f t="shared" si="18"/>
        <v>0</v>
      </c>
      <c r="F130" s="36">
        <f t="shared" si="19"/>
        <v>0</v>
      </c>
      <c r="G130" s="36">
        <f t="shared" si="20"/>
        <v>0</v>
      </c>
      <c r="H130" s="36">
        <f t="shared" si="21"/>
        <v>0</v>
      </c>
      <c r="I130" s="36">
        <f t="shared" si="22"/>
        <v>0</v>
      </c>
      <c r="J130" s="36">
        <f t="shared" si="23"/>
        <v>0</v>
      </c>
      <c r="K130" s="36">
        <f t="shared" ca="1" si="24"/>
        <v>-1.9574898225101223E-4</v>
      </c>
      <c r="L130" s="36">
        <f t="shared" ca="1" si="25"/>
        <v>3.8317664052307102E-8</v>
      </c>
      <c r="M130" s="36">
        <f t="shared" ca="1" si="26"/>
        <v>2642988843.8932571</v>
      </c>
      <c r="N130" s="36">
        <f t="shared" ca="1" si="27"/>
        <v>3099489329.7800012</v>
      </c>
      <c r="O130" s="36">
        <f t="shared" ca="1" si="28"/>
        <v>111446765.46893506</v>
      </c>
      <c r="P130" s="45">
        <f t="shared" ca="1" si="29"/>
        <v>1.9574898225101223E-4</v>
      </c>
    </row>
    <row r="131" spans="1:20" x14ac:dyDescent="0.2">
      <c r="A131" s="105"/>
      <c r="B131" s="105"/>
      <c r="C131" s="45"/>
      <c r="D131" s="92">
        <f t="shared" si="17"/>
        <v>0</v>
      </c>
      <c r="E131" s="92">
        <f t="shared" si="18"/>
        <v>0</v>
      </c>
      <c r="F131" s="36">
        <f t="shared" si="19"/>
        <v>0</v>
      </c>
      <c r="G131" s="36">
        <f t="shared" si="20"/>
        <v>0</v>
      </c>
      <c r="H131" s="36">
        <f t="shared" si="21"/>
        <v>0</v>
      </c>
      <c r="I131" s="36">
        <f t="shared" si="22"/>
        <v>0</v>
      </c>
      <c r="J131" s="36">
        <f t="shared" si="23"/>
        <v>0</v>
      </c>
      <c r="K131" s="36">
        <f t="shared" ca="1" si="24"/>
        <v>-1.9574898225101223E-4</v>
      </c>
      <c r="L131" s="36">
        <f t="shared" ca="1" si="25"/>
        <v>3.8317664052307102E-8</v>
      </c>
      <c r="M131" s="36">
        <f t="shared" ca="1" si="26"/>
        <v>2642988843.8932571</v>
      </c>
      <c r="N131" s="36">
        <f t="shared" ca="1" si="27"/>
        <v>3099489329.7800012</v>
      </c>
      <c r="O131" s="36">
        <f t="shared" ca="1" si="28"/>
        <v>111446765.46893506</v>
      </c>
      <c r="P131" s="45">
        <f t="shared" ca="1" si="29"/>
        <v>1.9574898225101223E-4</v>
      </c>
      <c r="Q131" s="45"/>
      <c r="R131" s="45"/>
      <c r="S131" s="45"/>
      <c r="T131" s="45"/>
    </row>
    <row r="132" spans="1:20" x14ac:dyDescent="0.2">
      <c r="A132" s="104"/>
      <c r="B132" s="104"/>
      <c r="D132" s="92">
        <f t="shared" si="17"/>
        <v>0</v>
      </c>
      <c r="E132" s="92">
        <f t="shared" si="18"/>
        <v>0</v>
      </c>
      <c r="F132" s="36">
        <f t="shared" si="19"/>
        <v>0</v>
      </c>
      <c r="G132" s="36">
        <f t="shared" si="20"/>
        <v>0</v>
      </c>
      <c r="H132" s="36">
        <f t="shared" si="21"/>
        <v>0</v>
      </c>
      <c r="I132" s="36">
        <f t="shared" si="22"/>
        <v>0</v>
      </c>
      <c r="J132" s="36">
        <f t="shared" si="23"/>
        <v>0</v>
      </c>
      <c r="K132" s="36">
        <f t="shared" ca="1" si="24"/>
        <v>-1.9574898225101223E-4</v>
      </c>
      <c r="L132" s="36">
        <f t="shared" ca="1" si="25"/>
        <v>3.8317664052307102E-8</v>
      </c>
      <c r="M132" s="36">
        <f t="shared" ca="1" si="26"/>
        <v>2642988843.8932571</v>
      </c>
      <c r="N132" s="36">
        <f t="shared" ca="1" si="27"/>
        <v>3099489329.7800012</v>
      </c>
      <c r="O132" s="36">
        <f t="shared" ca="1" si="28"/>
        <v>111446765.46893506</v>
      </c>
      <c r="P132" s="45">
        <f t="shared" ca="1" si="29"/>
        <v>1.9574898225101223E-4</v>
      </c>
    </row>
    <row r="133" spans="1:20" x14ac:dyDescent="0.2">
      <c r="A133" s="105"/>
      <c r="B133" s="105"/>
      <c r="C133" s="45"/>
      <c r="D133" s="92">
        <f t="shared" si="17"/>
        <v>0</v>
      </c>
      <c r="E133" s="92">
        <f t="shared" si="18"/>
        <v>0</v>
      </c>
      <c r="F133" s="36">
        <f t="shared" si="19"/>
        <v>0</v>
      </c>
      <c r="G133" s="36">
        <f t="shared" si="20"/>
        <v>0</v>
      </c>
      <c r="H133" s="36">
        <f t="shared" si="21"/>
        <v>0</v>
      </c>
      <c r="I133" s="36">
        <f t="shared" si="22"/>
        <v>0</v>
      </c>
      <c r="J133" s="36">
        <f t="shared" si="23"/>
        <v>0</v>
      </c>
      <c r="K133" s="36">
        <f t="shared" ca="1" si="24"/>
        <v>-1.9574898225101223E-4</v>
      </c>
      <c r="L133" s="36">
        <f t="shared" ca="1" si="25"/>
        <v>3.8317664052307102E-8</v>
      </c>
      <c r="M133" s="36">
        <f t="shared" ca="1" si="26"/>
        <v>2642988843.8932571</v>
      </c>
      <c r="N133" s="36">
        <f t="shared" ca="1" si="27"/>
        <v>3099489329.7800012</v>
      </c>
      <c r="O133" s="36">
        <f t="shared" ca="1" si="28"/>
        <v>111446765.46893506</v>
      </c>
      <c r="P133" s="45">
        <f t="shared" ca="1" si="29"/>
        <v>1.9574898225101223E-4</v>
      </c>
      <c r="Q133" s="45"/>
      <c r="R133" s="45"/>
      <c r="S133" s="45"/>
      <c r="T133" s="45"/>
    </row>
    <row r="134" spans="1:20" x14ac:dyDescent="0.2">
      <c r="A134" s="104"/>
      <c r="B134" s="104"/>
      <c r="D134" s="92">
        <f t="shared" si="17"/>
        <v>0</v>
      </c>
      <c r="E134" s="92">
        <f t="shared" si="18"/>
        <v>0</v>
      </c>
      <c r="F134" s="36">
        <f t="shared" si="19"/>
        <v>0</v>
      </c>
      <c r="G134" s="36">
        <f t="shared" si="20"/>
        <v>0</v>
      </c>
      <c r="H134" s="36">
        <f t="shared" si="21"/>
        <v>0</v>
      </c>
      <c r="I134" s="36">
        <f t="shared" si="22"/>
        <v>0</v>
      </c>
      <c r="J134" s="36">
        <f t="shared" si="23"/>
        <v>0</v>
      </c>
      <c r="K134" s="36">
        <f t="shared" ca="1" si="24"/>
        <v>-1.9574898225101223E-4</v>
      </c>
      <c r="L134" s="36">
        <f t="shared" ca="1" si="25"/>
        <v>3.8317664052307102E-8</v>
      </c>
      <c r="M134" s="36">
        <f t="shared" ca="1" si="26"/>
        <v>2642988843.8932571</v>
      </c>
      <c r="N134" s="36">
        <f t="shared" ca="1" si="27"/>
        <v>3099489329.7800012</v>
      </c>
      <c r="O134" s="36">
        <f t="shared" ca="1" si="28"/>
        <v>111446765.46893506</v>
      </c>
      <c r="P134" s="45">
        <f t="shared" ca="1" si="29"/>
        <v>1.9574898225101223E-4</v>
      </c>
    </row>
    <row r="135" spans="1:20" x14ac:dyDescent="0.2">
      <c r="A135" s="105"/>
      <c r="B135" s="105"/>
      <c r="C135" s="45"/>
      <c r="D135" s="92">
        <f t="shared" si="17"/>
        <v>0</v>
      </c>
      <c r="E135" s="92">
        <f t="shared" si="18"/>
        <v>0</v>
      </c>
      <c r="F135" s="36">
        <f t="shared" si="19"/>
        <v>0</v>
      </c>
      <c r="G135" s="36">
        <f t="shared" si="20"/>
        <v>0</v>
      </c>
      <c r="H135" s="36">
        <f t="shared" si="21"/>
        <v>0</v>
      </c>
      <c r="I135" s="36">
        <f t="shared" si="22"/>
        <v>0</v>
      </c>
      <c r="J135" s="36">
        <f t="shared" si="23"/>
        <v>0</v>
      </c>
      <c r="K135" s="36">
        <f t="shared" ca="1" si="24"/>
        <v>-1.9574898225101223E-4</v>
      </c>
      <c r="L135" s="36">
        <f t="shared" ca="1" si="25"/>
        <v>3.8317664052307102E-8</v>
      </c>
      <c r="M135" s="36">
        <f t="shared" ca="1" si="26"/>
        <v>2642988843.8932571</v>
      </c>
      <c r="N135" s="36">
        <f t="shared" ca="1" si="27"/>
        <v>3099489329.7800012</v>
      </c>
      <c r="O135" s="36">
        <f t="shared" ca="1" si="28"/>
        <v>111446765.46893506</v>
      </c>
      <c r="P135" s="45">
        <f t="shared" ca="1" si="29"/>
        <v>1.9574898225101223E-4</v>
      </c>
      <c r="Q135" s="45"/>
      <c r="R135" s="45"/>
      <c r="S135" s="45"/>
      <c r="T135" s="45"/>
    </row>
    <row r="136" spans="1:20" x14ac:dyDescent="0.2">
      <c r="A136" s="104"/>
      <c r="B136" s="104"/>
      <c r="D136" s="92">
        <f t="shared" si="17"/>
        <v>0</v>
      </c>
      <c r="E136" s="92">
        <f t="shared" si="18"/>
        <v>0</v>
      </c>
      <c r="F136" s="36">
        <f t="shared" si="19"/>
        <v>0</v>
      </c>
      <c r="G136" s="36">
        <f t="shared" si="20"/>
        <v>0</v>
      </c>
      <c r="H136" s="36">
        <f t="shared" si="21"/>
        <v>0</v>
      </c>
      <c r="I136" s="36">
        <f t="shared" si="22"/>
        <v>0</v>
      </c>
      <c r="J136" s="36">
        <f t="shared" si="23"/>
        <v>0</v>
      </c>
      <c r="K136" s="36">
        <f t="shared" ca="1" si="24"/>
        <v>-1.9574898225101223E-4</v>
      </c>
      <c r="L136" s="36">
        <f t="shared" ca="1" si="25"/>
        <v>3.8317664052307102E-8</v>
      </c>
      <c r="M136" s="36">
        <f t="shared" ca="1" si="26"/>
        <v>2642988843.8932571</v>
      </c>
      <c r="N136" s="36">
        <f t="shared" ca="1" si="27"/>
        <v>3099489329.7800012</v>
      </c>
      <c r="O136" s="36">
        <f t="shared" ca="1" si="28"/>
        <v>111446765.46893506</v>
      </c>
      <c r="P136" s="45">
        <f t="shared" ca="1" si="29"/>
        <v>1.9574898225101223E-4</v>
      </c>
    </row>
    <row r="137" spans="1:20" x14ac:dyDescent="0.2">
      <c r="A137" s="105"/>
      <c r="B137" s="105"/>
      <c r="C137" s="45"/>
      <c r="D137" s="92">
        <f t="shared" si="17"/>
        <v>0</v>
      </c>
      <c r="E137" s="92">
        <f t="shared" si="18"/>
        <v>0</v>
      </c>
      <c r="F137" s="36">
        <f t="shared" si="19"/>
        <v>0</v>
      </c>
      <c r="G137" s="36">
        <f t="shared" si="20"/>
        <v>0</v>
      </c>
      <c r="H137" s="36">
        <f t="shared" si="21"/>
        <v>0</v>
      </c>
      <c r="I137" s="36">
        <f t="shared" si="22"/>
        <v>0</v>
      </c>
      <c r="J137" s="36">
        <f t="shared" si="23"/>
        <v>0</v>
      </c>
      <c r="K137" s="36">
        <f t="shared" ca="1" si="24"/>
        <v>-1.9574898225101223E-4</v>
      </c>
      <c r="L137" s="36">
        <f t="shared" ca="1" si="25"/>
        <v>3.8317664052307102E-8</v>
      </c>
      <c r="M137" s="36">
        <f t="shared" ca="1" si="26"/>
        <v>2642988843.8932571</v>
      </c>
      <c r="N137" s="36">
        <f t="shared" ca="1" si="27"/>
        <v>3099489329.7800012</v>
      </c>
      <c r="O137" s="36">
        <f t="shared" ca="1" si="28"/>
        <v>111446765.46893506</v>
      </c>
      <c r="P137" s="45">
        <f t="shared" ca="1" si="29"/>
        <v>1.9574898225101223E-4</v>
      </c>
      <c r="Q137" s="45"/>
      <c r="R137" s="45"/>
      <c r="S137" s="45"/>
      <c r="T137" s="45"/>
    </row>
    <row r="138" spans="1:20" x14ac:dyDescent="0.2">
      <c r="A138" s="104"/>
      <c r="B138" s="104"/>
      <c r="D138" s="92">
        <f t="shared" si="17"/>
        <v>0</v>
      </c>
      <c r="E138" s="92">
        <f t="shared" si="18"/>
        <v>0</v>
      </c>
      <c r="F138" s="36">
        <f t="shared" si="19"/>
        <v>0</v>
      </c>
      <c r="G138" s="36">
        <f t="shared" si="20"/>
        <v>0</v>
      </c>
      <c r="H138" s="36">
        <f t="shared" si="21"/>
        <v>0</v>
      </c>
      <c r="I138" s="36">
        <f t="shared" si="22"/>
        <v>0</v>
      </c>
      <c r="J138" s="36">
        <f t="shared" si="23"/>
        <v>0</v>
      </c>
      <c r="K138" s="36">
        <f t="shared" ca="1" si="24"/>
        <v>-1.9574898225101223E-4</v>
      </c>
      <c r="L138" s="36">
        <f t="shared" ca="1" si="25"/>
        <v>3.8317664052307102E-8</v>
      </c>
      <c r="M138" s="36">
        <f t="shared" ca="1" si="26"/>
        <v>2642988843.8932571</v>
      </c>
      <c r="N138" s="36">
        <f t="shared" ca="1" si="27"/>
        <v>3099489329.7800012</v>
      </c>
      <c r="O138" s="36">
        <f t="shared" ca="1" si="28"/>
        <v>111446765.46893506</v>
      </c>
      <c r="P138" s="45">
        <f t="shared" ca="1" si="29"/>
        <v>1.9574898225101223E-4</v>
      </c>
    </row>
    <row r="139" spans="1:20" x14ac:dyDescent="0.2">
      <c r="A139" s="105"/>
      <c r="B139" s="105"/>
      <c r="C139" s="45"/>
      <c r="D139" s="92">
        <f t="shared" si="17"/>
        <v>0</v>
      </c>
      <c r="E139" s="92">
        <f t="shared" si="18"/>
        <v>0</v>
      </c>
      <c r="F139" s="36">
        <f t="shared" si="19"/>
        <v>0</v>
      </c>
      <c r="G139" s="36">
        <f t="shared" si="20"/>
        <v>0</v>
      </c>
      <c r="H139" s="36">
        <f t="shared" si="21"/>
        <v>0</v>
      </c>
      <c r="I139" s="36">
        <f t="shared" si="22"/>
        <v>0</v>
      </c>
      <c r="J139" s="36">
        <f t="shared" si="23"/>
        <v>0</v>
      </c>
      <c r="K139" s="36">
        <f t="shared" ca="1" si="24"/>
        <v>-1.9574898225101223E-4</v>
      </c>
      <c r="L139" s="36">
        <f t="shared" ca="1" si="25"/>
        <v>3.8317664052307102E-8</v>
      </c>
      <c r="M139" s="36">
        <f t="shared" ca="1" si="26"/>
        <v>2642988843.8932571</v>
      </c>
      <c r="N139" s="36">
        <f t="shared" ca="1" si="27"/>
        <v>3099489329.7800012</v>
      </c>
      <c r="O139" s="36">
        <f t="shared" ca="1" si="28"/>
        <v>111446765.46893506</v>
      </c>
      <c r="P139" s="45">
        <f t="shared" ca="1" si="29"/>
        <v>1.9574898225101223E-4</v>
      </c>
      <c r="Q139" s="45"/>
      <c r="R139" s="45"/>
      <c r="S139" s="45"/>
      <c r="T139" s="45"/>
    </row>
    <row r="140" spans="1:20" x14ac:dyDescent="0.2">
      <c r="A140" s="105"/>
      <c r="B140" s="105"/>
      <c r="C140" s="45"/>
      <c r="D140" s="92">
        <f t="shared" si="17"/>
        <v>0</v>
      </c>
      <c r="E140" s="92">
        <f t="shared" si="18"/>
        <v>0</v>
      </c>
      <c r="F140" s="36">
        <f t="shared" si="19"/>
        <v>0</v>
      </c>
      <c r="G140" s="36">
        <f t="shared" si="20"/>
        <v>0</v>
      </c>
      <c r="H140" s="36">
        <f t="shared" si="21"/>
        <v>0</v>
      </c>
      <c r="I140" s="36">
        <f t="shared" si="22"/>
        <v>0</v>
      </c>
      <c r="J140" s="36">
        <f t="shared" si="23"/>
        <v>0</v>
      </c>
      <c r="K140" s="36">
        <f t="shared" ca="1" si="24"/>
        <v>-1.9574898225101223E-4</v>
      </c>
      <c r="L140" s="36">
        <f t="shared" ca="1" si="25"/>
        <v>3.8317664052307102E-8</v>
      </c>
      <c r="M140" s="36">
        <f t="shared" ca="1" si="26"/>
        <v>2642988843.8932571</v>
      </c>
      <c r="N140" s="36">
        <f t="shared" ca="1" si="27"/>
        <v>3099489329.7800012</v>
      </c>
      <c r="O140" s="36">
        <f t="shared" ca="1" si="28"/>
        <v>111446765.46893506</v>
      </c>
      <c r="P140" s="45">
        <f t="shared" ca="1" si="29"/>
        <v>1.9574898225101223E-4</v>
      </c>
      <c r="Q140" s="45"/>
      <c r="R140" s="45"/>
      <c r="S140" s="45"/>
      <c r="T140" s="45"/>
    </row>
    <row r="141" spans="1:20" x14ac:dyDescent="0.2">
      <c r="A141" s="104"/>
      <c r="B141" s="104"/>
      <c r="D141" s="92">
        <f t="shared" si="17"/>
        <v>0</v>
      </c>
      <c r="E141" s="92">
        <f t="shared" si="18"/>
        <v>0</v>
      </c>
      <c r="F141" s="36">
        <f t="shared" si="19"/>
        <v>0</v>
      </c>
      <c r="G141" s="36">
        <f t="shared" si="20"/>
        <v>0</v>
      </c>
      <c r="H141" s="36">
        <f t="shared" si="21"/>
        <v>0</v>
      </c>
      <c r="I141" s="36">
        <f t="shared" si="22"/>
        <v>0</v>
      </c>
      <c r="J141" s="36">
        <f t="shared" si="23"/>
        <v>0</v>
      </c>
      <c r="K141" s="36">
        <f t="shared" ca="1" si="24"/>
        <v>-1.9574898225101223E-4</v>
      </c>
      <c r="L141" s="36">
        <f t="shared" ca="1" si="25"/>
        <v>3.8317664052307102E-8</v>
      </c>
      <c r="M141" s="36">
        <f t="shared" ca="1" si="26"/>
        <v>2642988843.8932571</v>
      </c>
      <c r="N141" s="36">
        <f t="shared" ca="1" si="27"/>
        <v>3099489329.7800012</v>
      </c>
      <c r="O141" s="36">
        <f t="shared" ca="1" si="28"/>
        <v>111446765.46893506</v>
      </c>
      <c r="P141" s="45">
        <f t="shared" ca="1" si="29"/>
        <v>1.9574898225101223E-4</v>
      </c>
    </row>
    <row r="142" spans="1:20" x14ac:dyDescent="0.2">
      <c r="A142" s="104"/>
      <c r="B142" s="104"/>
      <c r="D142" s="92">
        <f t="shared" si="17"/>
        <v>0</v>
      </c>
      <c r="E142" s="92">
        <f t="shared" si="18"/>
        <v>0</v>
      </c>
      <c r="F142" s="36">
        <f t="shared" si="19"/>
        <v>0</v>
      </c>
      <c r="G142" s="36">
        <f t="shared" si="20"/>
        <v>0</v>
      </c>
      <c r="H142" s="36">
        <f t="shared" si="21"/>
        <v>0</v>
      </c>
      <c r="I142" s="36">
        <f t="shared" si="22"/>
        <v>0</v>
      </c>
      <c r="J142" s="36">
        <f t="shared" si="23"/>
        <v>0</v>
      </c>
      <c r="K142" s="36">
        <f t="shared" ca="1" si="24"/>
        <v>-1.9574898225101223E-4</v>
      </c>
      <c r="L142" s="36">
        <f t="shared" ca="1" si="25"/>
        <v>3.8317664052307102E-8</v>
      </c>
      <c r="M142" s="36">
        <f t="shared" ca="1" si="26"/>
        <v>2642988843.8932571</v>
      </c>
      <c r="N142" s="36">
        <f t="shared" ca="1" si="27"/>
        <v>3099489329.7800012</v>
      </c>
      <c r="O142" s="36">
        <f t="shared" ca="1" si="28"/>
        <v>111446765.46893506</v>
      </c>
      <c r="P142" s="45">
        <f t="shared" ca="1" si="29"/>
        <v>1.9574898225101223E-4</v>
      </c>
    </row>
    <row r="143" spans="1:20" x14ac:dyDescent="0.2">
      <c r="A143" s="105"/>
      <c r="B143" s="105"/>
      <c r="C143" s="45"/>
      <c r="D143" s="92">
        <f t="shared" si="17"/>
        <v>0</v>
      </c>
      <c r="E143" s="92">
        <f t="shared" si="18"/>
        <v>0</v>
      </c>
      <c r="F143" s="36">
        <f t="shared" si="19"/>
        <v>0</v>
      </c>
      <c r="G143" s="36">
        <f t="shared" si="20"/>
        <v>0</v>
      </c>
      <c r="H143" s="36">
        <f t="shared" si="21"/>
        <v>0</v>
      </c>
      <c r="I143" s="36">
        <f t="shared" si="22"/>
        <v>0</v>
      </c>
      <c r="J143" s="36">
        <f t="shared" si="23"/>
        <v>0</v>
      </c>
      <c r="K143" s="36">
        <f t="shared" ca="1" si="24"/>
        <v>-1.9574898225101223E-4</v>
      </c>
      <c r="L143" s="36">
        <f t="shared" ca="1" si="25"/>
        <v>3.8317664052307102E-8</v>
      </c>
      <c r="M143" s="36">
        <f t="shared" ca="1" si="26"/>
        <v>2642988843.8932571</v>
      </c>
      <c r="N143" s="36">
        <f t="shared" ca="1" si="27"/>
        <v>3099489329.7800012</v>
      </c>
      <c r="O143" s="36">
        <f t="shared" ca="1" si="28"/>
        <v>111446765.46893506</v>
      </c>
      <c r="P143" s="45">
        <f t="shared" ca="1" si="29"/>
        <v>1.9574898225101223E-4</v>
      </c>
      <c r="Q143" s="45"/>
      <c r="R143" s="45"/>
      <c r="S143" s="45"/>
      <c r="T143" s="45"/>
    </row>
    <row r="144" spans="1:20" x14ac:dyDescent="0.2">
      <c r="A144" s="104"/>
      <c r="B144" s="104"/>
      <c r="D144" s="92">
        <f t="shared" si="17"/>
        <v>0</v>
      </c>
      <c r="E144" s="92">
        <f t="shared" si="18"/>
        <v>0</v>
      </c>
      <c r="F144" s="36">
        <f t="shared" si="19"/>
        <v>0</v>
      </c>
      <c r="G144" s="36">
        <f t="shared" si="20"/>
        <v>0</v>
      </c>
      <c r="H144" s="36">
        <f t="shared" si="21"/>
        <v>0</v>
      </c>
      <c r="I144" s="36">
        <f t="shared" si="22"/>
        <v>0</v>
      </c>
      <c r="J144" s="36">
        <f t="shared" si="23"/>
        <v>0</v>
      </c>
      <c r="K144" s="36">
        <f t="shared" ca="1" si="24"/>
        <v>-1.9574898225101223E-4</v>
      </c>
      <c r="L144" s="36">
        <f t="shared" ca="1" si="25"/>
        <v>3.8317664052307102E-8</v>
      </c>
      <c r="M144" s="36">
        <f t="shared" ca="1" si="26"/>
        <v>2642988843.8932571</v>
      </c>
      <c r="N144" s="36">
        <f t="shared" ca="1" si="27"/>
        <v>3099489329.7800012</v>
      </c>
      <c r="O144" s="36">
        <f t="shared" ca="1" si="28"/>
        <v>111446765.46893506</v>
      </c>
      <c r="P144" s="45">
        <f t="shared" ca="1" si="29"/>
        <v>1.9574898225101223E-4</v>
      </c>
    </row>
    <row r="145" spans="1:20" x14ac:dyDescent="0.2">
      <c r="A145" s="105"/>
      <c r="B145" s="105"/>
      <c r="C145" s="45"/>
      <c r="D145" s="92">
        <f t="shared" si="17"/>
        <v>0</v>
      </c>
      <c r="E145" s="92">
        <f t="shared" si="18"/>
        <v>0</v>
      </c>
      <c r="F145" s="36">
        <f t="shared" si="19"/>
        <v>0</v>
      </c>
      <c r="G145" s="36">
        <f t="shared" si="20"/>
        <v>0</v>
      </c>
      <c r="H145" s="36">
        <f t="shared" si="21"/>
        <v>0</v>
      </c>
      <c r="I145" s="36">
        <f t="shared" si="22"/>
        <v>0</v>
      </c>
      <c r="J145" s="36">
        <f t="shared" si="23"/>
        <v>0</v>
      </c>
      <c r="K145" s="36">
        <f t="shared" ca="1" si="24"/>
        <v>-1.9574898225101223E-4</v>
      </c>
      <c r="L145" s="36">
        <f t="shared" ca="1" si="25"/>
        <v>3.8317664052307102E-8</v>
      </c>
      <c r="M145" s="36">
        <f t="shared" ca="1" si="26"/>
        <v>2642988843.8932571</v>
      </c>
      <c r="N145" s="36">
        <f t="shared" ca="1" si="27"/>
        <v>3099489329.7800012</v>
      </c>
      <c r="O145" s="36">
        <f t="shared" ca="1" si="28"/>
        <v>111446765.46893506</v>
      </c>
      <c r="P145" s="45">
        <f t="shared" ca="1" si="29"/>
        <v>1.9574898225101223E-4</v>
      </c>
      <c r="Q145" s="45"/>
      <c r="R145" s="45"/>
      <c r="S145" s="45"/>
      <c r="T145" s="45"/>
    </row>
    <row r="146" spans="1:20" x14ac:dyDescent="0.2">
      <c r="A146" s="104"/>
      <c r="B146" s="104"/>
      <c r="D146" s="92">
        <f t="shared" si="17"/>
        <v>0</v>
      </c>
      <c r="E146" s="92">
        <f t="shared" si="18"/>
        <v>0</v>
      </c>
      <c r="F146" s="36">
        <f t="shared" si="19"/>
        <v>0</v>
      </c>
      <c r="G146" s="36">
        <f t="shared" si="20"/>
        <v>0</v>
      </c>
      <c r="H146" s="36">
        <f t="shared" si="21"/>
        <v>0</v>
      </c>
      <c r="I146" s="36">
        <f t="shared" si="22"/>
        <v>0</v>
      </c>
      <c r="J146" s="36">
        <f t="shared" si="23"/>
        <v>0</v>
      </c>
      <c r="K146" s="36">
        <f t="shared" ca="1" si="24"/>
        <v>-1.9574898225101223E-4</v>
      </c>
      <c r="L146" s="36">
        <f t="shared" ca="1" si="25"/>
        <v>3.8317664052307102E-8</v>
      </c>
      <c r="M146" s="36">
        <f t="shared" ca="1" si="26"/>
        <v>2642988843.8932571</v>
      </c>
      <c r="N146" s="36">
        <f t="shared" ca="1" si="27"/>
        <v>3099489329.7800012</v>
      </c>
      <c r="O146" s="36">
        <f t="shared" ca="1" si="28"/>
        <v>111446765.46893506</v>
      </c>
      <c r="P146" s="45">
        <f t="shared" ca="1" si="29"/>
        <v>1.9574898225101223E-4</v>
      </c>
    </row>
    <row r="147" spans="1:20" x14ac:dyDescent="0.2">
      <c r="A147" s="105"/>
      <c r="B147" s="105"/>
      <c r="C147" s="45"/>
      <c r="D147" s="92">
        <f t="shared" si="17"/>
        <v>0</v>
      </c>
      <c r="E147" s="92">
        <f t="shared" si="18"/>
        <v>0</v>
      </c>
      <c r="F147" s="36">
        <f t="shared" si="19"/>
        <v>0</v>
      </c>
      <c r="G147" s="36">
        <f t="shared" si="20"/>
        <v>0</v>
      </c>
      <c r="H147" s="36">
        <f t="shared" si="21"/>
        <v>0</v>
      </c>
      <c r="I147" s="36">
        <f t="shared" si="22"/>
        <v>0</v>
      </c>
      <c r="J147" s="36">
        <f t="shared" si="23"/>
        <v>0</v>
      </c>
      <c r="K147" s="36">
        <f t="shared" ca="1" si="24"/>
        <v>-1.9574898225101223E-4</v>
      </c>
      <c r="L147" s="36">
        <f t="shared" ca="1" si="25"/>
        <v>3.8317664052307102E-8</v>
      </c>
      <c r="M147" s="36">
        <f t="shared" ca="1" si="26"/>
        <v>2642988843.8932571</v>
      </c>
      <c r="N147" s="36">
        <f t="shared" ca="1" si="27"/>
        <v>3099489329.7800012</v>
      </c>
      <c r="O147" s="36">
        <f t="shared" ca="1" si="28"/>
        <v>111446765.46893506</v>
      </c>
      <c r="P147" s="45">
        <f t="shared" ca="1" si="29"/>
        <v>1.9574898225101223E-4</v>
      </c>
      <c r="Q147" s="45"/>
      <c r="R147" s="45"/>
      <c r="S147" s="45"/>
      <c r="T147" s="45"/>
    </row>
    <row r="148" spans="1:20" x14ac:dyDescent="0.2">
      <c r="A148" s="104"/>
      <c r="B148" s="104"/>
      <c r="D148" s="92">
        <f t="shared" si="17"/>
        <v>0</v>
      </c>
      <c r="E148" s="92">
        <f t="shared" si="18"/>
        <v>0</v>
      </c>
      <c r="F148" s="36">
        <f t="shared" si="19"/>
        <v>0</v>
      </c>
      <c r="G148" s="36">
        <f t="shared" si="20"/>
        <v>0</v>
      </c>
      <c r="H148" s="36">
        <f t="shared" si="21"/>
        <v>0</v>
      </c>
      <c r="I148" s="36">
        <f t="shared" si="22"/>
        <v>0</v>
      </c>
      <c r="J148" s="36">
        <f t="shared" si="23"/>
        <v>0</v>
      </c>
      <c r="K148" s="36">
        <f t="shared" ca="1" si="24"/>
        <v>-1.9574898225101223E-4</v>
      </c>
      <c r="L148" s="36">
        <f t="shared" ca="1" si="25"/>
        <v>3.8317664052307102E-8</v>
      </c>
      <c r="M148" s="36">
        <f t="shared" ca="1" si="26"/>
        <v>2642988843.8932571</v>
      </c>
      <c r="N148" s="36">
        <f t="shared" ca="1" si="27"/>
        <v>3099489329.7800012</v>
      </c>
      <c r="O148" s="36">
        <f t="shared" ca="1" si="28"/>
        <v>111446765.46893506</v>
      </c>
      <c r="P148" s="45">
        <f t="shared" ca="1" si="29"/>
        <v>1.9574898225101223E-4</v>
      </c>
    </row>
    <row r="149" spans="1:20" x14ac:dyDescent="0.2">
      <c r="A149" s="105"/>
      <c r="B149" s="105"/>
      <c r="C149" s="45"/>
      <c r="D149" s="92">
        <f t="shared" ref="D149:D212" si="30">A149/A$18</f>
        <v>0</v>
      </c>
      <c r="E149" s="92">
        <f t="shared" ref="E149:E212" si="31">B149/B$18</f>
        <v>0</v>
      </c>
      <c r="F149" s="36">
        <f t="shared" ref="F149:F212" si="32">D149*D149</f>
        <v>0</v>
      </c>
      <c r="G149" s="36">
        <f t="shared" ref="G149:G212" si="33">D149*F149</f>
        <v>0</v>
      </c>
      <c r="H149" s="36">
        <f t="shared" ref="H149:H212" si="34">F149*F149</f>
        <v>0</v>
      </c>
      <c r="I149" s="36">
        <f t="shared" ref="I149:I212" si="35">E149*D149</f>
        <v>0</v>
      </c>
      <c r="J149" s="36">
        <f t="shared" ref="J149:J212" si="36">I149*D149</f>
        <v>0</v>
      </c>
      <c r="K149" s="36">
        <f t="shared" ref="K149:K212" ca="1" si="37">+E$4+E$5*D149+E$6*D149^2</f>
        <v>-1.9574898225101223E-4</v>
      </c>
      <c r="L149" s="36">
        <f t="shared" ref="L149:L212" ca="1" si="38">+(K149-E149)^2</f>
        <v>3.8317664052307102E-8</v>
      </c>
      <c r="M149" s="36">
        <f t="shared" ref="M149:M212" ca="1" si="39">(M$1-M$2*D149+M$3*F149)^2</f>
        <v>2642988843.8932571</v>
      </c>
      <c r="N149" s="36">
        <f t="shared" ref="N149:N212" ca="1" si="40">(-M$2+M$4*D149-M$5*F149)^2</f>
        <v>3099489329.7800012</v>
      </c>
      <c r="O149" s="36">
        <f t="shared" ref="O149:O212" ca="1" si="41">+(M$3-D149*M$5+F149*M$6)^2</f>
        <v>111446765.46893506</v>
      </c>
      <c r="P149" s="45">
        <f t="shared" ref="P149:P212" ca="1" si="42">+E149-K149</f>
        <v>1.9574898225101223E-4</v>
      </c>
      <c r="Q149" s="45"/>
      <c r="R149" s="45"/>
      <c r="S149" s="45"/>
      <c r="T149" s="45"/>
    </row>
    <row r="150" spans="1:20" x14ac:dyDescent="0.2">
      <c r="A150" s="104"/>
      <c r="B150" s="104"/>
      <c r="D150" s="92">
        <f t="shared" si="30"/>
        <v>0</v>
      </c>
      <c r="E150" s="92">
        <f t="shared" si="31"/>
        <v>0</v>
      </c>
      <c r="F150" s="36">
        <f t="shared" si="32"/>
        <v>0</v>
      </c>
      <c r="G150" s="36">
        <f t="shared" si="33"/>
        <v>0</v>
      </c>
      <c r="H150" s="36">
        <f t="shared" si="34"/>
        <v>0</v>
      </c>
      <c r="I150" s="36">
        <f t="shared" si="35"/>
        <v>0</v>
      </c>
      <c r="J150" s="36">
        <f t="shared" si="36"/>
        <v>0</v>
      </c>
      <c r="K150" s="36">
        <f t="shared" ca="1" si="37"/>
        <v>-1.9574898225101223E-4</v>
      </c>
      <c r="L150" s="36">
        <f t="shared" ca="1" si="38"/>
        <v>3.8317664052307102E-8</v>
      </c>
      <c r="M150" s="36">
        <f t="shared" ca="1" si="39"/>
        <v>2642988843.8932571</v>
      </c>
      <c r="N150" s="36">
        <f t="shared" ca="1" si="40"/>
        <v>3099489329.7800012</v>
      </c>
      <c r="O150" s="36">
        <f t="shared" ca="1" si="41"/>
        <v>111446765.46893506</v>
      </c>
      <c r="P150" s="45">
        <f t="shared" ca="1" si="42"/>
        <v>1.9574898225101223E-4</v>
      </c>
    </row>
    <row r="151" spans="1:20" x14ac:dyDescent="0.2">
      <c r="A151" s="105"/>
      <c r="B151" s="105"/>
      <c r="C151" s="45"/>
      <c r="D151" s="92">
        <f t="shared" si="30"/>
        <v>0</v>
      </c>
      <c r="E151" s="92">
        <f t="shared" si="31"/>
        <v>0</v>
      </c>
      <c r="F151" s="36">
        <f t="shared" si="32"/>
        <v>0</v>
      </c>
      <c r="G151" s="36">
        <f t="shared" si="33"/>
        <v>0</v>
      </c>
      <c r="H151" s="36">
        <f t="shared" si="34"/>
        <v>0</v>
      </c>
      <c r="I151" s="36">
        <f t="shared" si="35"/>
        <v>0</v>
      </c>
      <c r="J151" s="36">
        <f t="shared" si="36"/>
        <v>0</v>
      </c>
      <c r="K151" s="36">
        <f t="shared" ca="1" si="37"/>
        <v>-1.9574898225101223E-4</v>
      </c>
      <c r="L151" s="36">
        <f t="shared" ca="1" si="38"/>
        <v>3.8317664052307102E-8</v>
      </c>
      <c r="M151" s="36">
        <f t="shared" ca="1" si="39"/>
        <v>2642988843.8932571</v>
      </c>
      <c r="N151" s="36">
        <f t="shared" ca="1" si="40"/>
        <v>3099489329.7800012</v>
      </c>
      <c r="O151" s="36">
        <f t="shared" ca="1" si="41"/>
        <v>111446765.46893506</v>
      </c>
      <c r="P151" s="45">
        <f t="shared" ca="1" si="42"/>
        <v>1.9574898225101223E-4</v>
      </c>
      <c r="Q151" s="45"/>
      <c r="R151" s="45"/>
      <c r="S151" s="45"/>
      <c r="T151" s="45"/>
    </row>
    <row r="152" spans="1:20" x14ac:dyDescent="0.2">
      <c r="A152" s="104"/>
      <c r="B152" s="104"/>
      <c r="D152" s="92">
        <f t="shared" si="30"/>
        <v>0</v>
      </c>
      <c r="E152" s="92">
        <f t="shared" si="31"/>
        <v>0</v>
      </c>
      <c r="F152" s="36">
        <f t="shared" si="32"/>
        <v>0</v>
      </c>
      <c r="G152" s="36">
        <f t="shared" si="33"/>
        <v>0</v>
      </c>
      <c r="H152" s="36">
        <f t="shared" si="34"/>
        <v>0</v>
      </c>
      <c r="I152" s="36">
        <f t="shared" si="35"/>
        <v>0</v>
      </c>
      <c r="J152" s="36">
        <f t="shared" si="36"/>
        <v>0</v>
      </c>
      <c r="K152" s="36">
        <f t="shared" ca="1" si="37"/>
        <v>-1.9574898225101223E-4</v>
      </c>
      <c r="L152" s="36">
        <f t="shared" ca="1" si="38"/>
        <v>3.8317664052307102E-8</v>
      </c>
      <c r="M152" s="36">
        <f t="shared" ca="1" si="39"/>
        <v>2642988843.8932571</v>
      </c>
      <c r="N152" s="36">
        <f t="shared" ca="1" si="40"/>
        <v>3099489329.7800012</v>
      </c>
      <c r="O152" s="36">
        <f t="shared" ca="1" si="41"/>
        <v>111446765.46893506</v>
      </c>
      <c r="P152" s="45">
        <f t="shared" ca="1" si="42"/>
        <v>1.9574898225101223E-4</v>
      </c>
    </row>
    <row r="153" spans="1:20" x14ac:dyDescent="0.2">
      <c r="A153" s="105"/>
      <c r="B153" s="105"/>
      <c r="C153" s="45"/>
      <c r="D153" s="92">
        <f t="shared" si="30"/>
        <v>0</v>
      </c>
      <c r="E153" s="92">
        <f t="shared" si="31"/>
        <v>0</v>
      </c>
      <c r="F153" s="36">
        <f t="shared" si="32"/>
        <v>0</v>
      </c>
      <c r="G153" s="36">
        <f t="shared" si="33"/>
        <v>0</v>
      </c>
      <c r="H153" s="36">
        <f t="shared" si="34"/>
        <v>0</v>
      </c>
      <c r="I153" s="36">
        <f t="shared" si="35"/>
        <v>0</v>
      </c>
      <c r="J153" s="36">
        <f t="shared" si="36"/>
        <v>0</v>
      </c>
      <c r="K153" s="36">
        <f t="shared" ca="1" si="37"/>
        <v>-1.9574898225101223E-4</v>
      </c>
      <c r="L153" s="36">
        <f t="shared" ca="1" si="38"/>
        <v>3.8317664052307102E-8</v>
      </c>
      <c r="M153" s="36">
        <f t="shared" ca="1" si="39"/>
        <v>2642988843.8932571</v>
      </c>
      <c r="N153" s="36">
        <f t="shared" ca="1" si="40"/>
        <v>3099489329.7800012</v>
      </c>
      <c r="O153" s="36">
        <f t="shared" ca="1" si="41"/>
        <v>111446765.46893506</v>
      </c>
      <c r="P153" s="45">
        <f t="shared" ca="1" si="42"/>
        <v>1.9574898225101223E-4</v>
      </c>
      <c r="Q153" s="45"/>
      <c r="R153" s="45"/>
      <c r="S153" s="45"/>
      <c r="T153" s="45"/>
    </row>
    <row r="154" spans="1:20" x14ac:dyDescent="0.2">
      <c r="A154" s="104"/>
      <c r="B154" s="104"/>
      <c r="D154" s="92">
        <f t="shared" si="30"/>
        <v>0</v>
      </c>
      <c r="E154" s="92">
        <f t="shared" si="31"/>
        <v>0</v>
      </c>
      <c r="F154" s="36">
        <f t="shared" si="32"/>
        <v>0</v>
      </c>
      <c r="G154" s="36">
        <f t="shared" si="33"/>
        <v>0</v>
      </c>
      <c r="H154" s="36">
        <f t="shared" si="34"/>
        <v>0</v>
      </c>
      <c r="I154" s="36">
        <f t="shared" si="35"/>
        <v>0</v>
      </c>
      <c r="J154" s="36">
        <f t="shared" si="36"/>
        <v>0</v>
      </c>
      <c r="K154" s="36">
        <f t="shared" ca="1" si="37"/>
        <v>-1.9574898225101223E-4</v>
      </c>
      <c r="L154" s="36">
        <f t="shared" ca="1" si="38"/>
        <v>3.8317664052307102E-8</v>
      </c>
      <c r="M154" s="36">
        <f t="shared" ca="1" si="39"/>
        <v>2642988843.8932571</v>
      </c>
      <c r="N154" s="36">
        <f t="shared" ca="1" si="40"/>
        <v>3099489329.7800012</v>
      </c>
      <c r="O154" s="36">
        <f t="shared" ca="1" si="41"/>
        <v>111446765.46893506</v>
      </c>
      <c r="P154" s="45">
        <f t="shared" ca="1" si="42"/>
        <v>1.9574898225101223E-4</v>
      </c>
    </row>
    <row r="155" spans="1:20" x14ac:dyDescent="0.2">
      <c r="A155" s="105"/>
      <c r="B155" s="105"/>
      <c r="C155" s="45"/>
      <c r="D155" s="92">
        <f t="shared" si="30"/>
        <v>0</v>
      </c>
      <c r="E155" s="92">
        <f t="shared" si="31"/>
        <v>0</v>
      </c>
      <c r="F155" s="36">
        <f t="shared" si="32"/>
        <v>0</v>
      </c>
      <c r="G155" s="36">
        <f t="shared" si="33"/>
        <v>0</v>
      </c>
      <c r="H155" s="36">
        <f t="shared" si="34"/>
        <v>0</v>
      </c>
      <c r="I155" s="36">
        <f t="shared" si="35"/>
        <v>0</v>
      </c>
      <c r="J155" s="36">
        <f t="shared" si="36"/>
        <v>0</v>
      </c>
      <c r="K155" s="36">
        <f t="shared" ca="1" si="37"/>
        <v>-1.9574898225101223E-4</v>
      </c>
      <c r="L155" s="36">
        <f t="shared" ca="1" si="38"/>
        <v>3.8317664052307102E-8</v>
      </c>
      <c r="M155" s="36">
        <f t="shared" ca="1" si="39"/>
        <v>2642988843.8932571</v>
      </c>
      <c r="N155" s="36">
        <f t="shared" ca="1" si="40"/>
        <v>3099489329.7800012</v>
      </c>
      <c r="O155" s="36">
        <f t="shared" ca="1" si="41"/>
        <v>111446765.46893506</v>
      </c>
      <c r="P155" s="45">
        <f t="shared" ca="1" si="42"/>
        <v>1.9574898225101223E-4</v>
      </c>
      <c r="Q155" s="45"/>
      <c r="R155" s="45"/>
      <c r="S155" s="45"/>
      <c r="T155" s="45"/>
    </row>
    <row r="156" spans="1:20" x14ac:dyDescent="0.2">
      <c r="A156" s="104"/>
      <c r="B156" s="104"/>
      <c r="D156" s="92">
        <f t="shared" si="30"/>
        <v>0</v>
      </c>
      <c r="E156" s="92">
        <f t="shared" si="31"/>
        <v>0</v>
      </c>
      <c r="F156" s="36">
        <f t="shared" si="32"/>
        <v>0</v>
      </c>
      <c r="G156" s="36">
        <f t="shared" si="33"/>
        <v>0</v>
      </c>
      <c r="H156" s="36">
        <f t="shared" si="34"/>
        <v>0</v>
      </c>
      <c r="I156" s="36">
        <f t="shared" si="35"/>
        <v>0</v>
      </c>
      <c r="J156" s="36">
        <f t="shared" si="36"/>
        <v>0</v>
      </c>
      <c r="K156" s="36">
        <f t="shared" ca="1" si="37"/>
        <v>-1.9574898225101223E-4</v>
      </c>
      <c r="L156" s="36">
        <f t="shared" ca="1" si="38"/>
        <v>3.8317664052307102E-8</v>
      </c>
      <c r="M156" s="36">
        <f t="shared" ca="1" si="39"/>
        <v>2642988843.8932571</v>
      </c>
      <c r="N156" s="36">
        <f t="shared" ca="1" si="40"/>
        <v>3099489329.7800012</v>
      </c>
      <c r="O156" s="36">
        <f t="shared" ca="1" si="41"/>
        <v>111446765.46893506</v>
      </c>
      <c r="P156" s="45">
        <f t="shared" ca="1" si="42"/>
        <v>1.9574898225101223E-4</v>
      </c>
    </row>
    <row r="157" spans="1:20" x14ac:dyDescent="0.2">
      <c r="A157" s="105"/>
      <c r="B157" s="105"/>
      <c r="C157" s="45"/>
      <c r="D157" s="92">
        <f t="shared" si="30"/>
        <v>0</v>
      </c>
      <c r="E157" s="92">
        <f t="shared" si="31"/>
        <v>0</v>
      </c>
      <c r="F157" s="36">
        <f t="shared" si="32"/>
        <v>0</v>
      </c>
      <c r="G157" s="36">
        <f t="shared" si="33"/>
        <v>0</v>
      </c>
      <c r="H157" s="36">
        <f t="shared" si="34"/>
        <v>0</v>
      </c>
      <c r="I157" s="36">
        <f t="shared" si="35"/>
        <v>0</v>
      </c>
      <c r="J157" s="36">
        <f t="shared" si="36"/>
        <v>0</v>
      </c>
      <c r="K157" s="36">
        <f t="shared" ca="1" si="37"/>
        <v>-1.9574898225101223E-4</v>
      </c>
      <c r="L157" s="36">
        <f t="shared" ca="1" si="38"/>
        <v>3.8317664052307102E-8</v>
      </c>
      <c r="M157" s="36">
        <f t="shared" ca="1" si="39"/>
        <v>2642988843.8932571</v>
      </c>
      <c r="N157" s="36">
        <f t="shared" ca="1" si="40"/>
        <v>3099489329.7800012</v>
      </c>
      <c r="O157" s="36">
        <f t="shared" ca="1" si="41"/>
        <v>111446765.46893506</v>
      </c>
      <c r="P157" s="45">
        <f t="shared" ca="1" si="42"/>
        <v>1.9574898225101223E-4</v>
      </c>
      <c r="Q157" s="45"/>
      <c r="R157" s="45"/>
      <c r="S157" s="45"/>
      <c r="T157" s="45"/>
    </row>
    <row r="158" spans="1:20" x14ac:dyDescent="0.2">
      <c r="A158" s="104"/>
      <c r="B158" s="104"/>
      <c r="D158" s="92">
        <f t="shared" si="30"/>
        <v>0</v>
      </c>
      <c r="E158" s="92">
        <f t="shared" si="31"/>
        <v>0</v>
      </c>
      <c r="F158" s="36">
        <f t="shared" si="32"/>
        <v>0</v>
      </c>
      <c r="G158" s="36">
        <f t="shared" si="33"/>
        <v>0</v>
      </c>
      <c r="H158" s="36">
        <f t="shared" si="34"/>
        <v>0</v>
      </c>
      <c r="I158" s="36">
        <f t="shared" si="35"/>
        <v>0</v>
      </c>
      <c r="J158" s="36">
        <f t="shared" si="36"/>
        <v>0</v>
      </c>
      <c r="K158" s="36">
        <f t="shared" ca="1" si="37"/>
        <v>-1.9574898225101223E-4</v>
      </c>
      <c r="L158" s="36">
        <f t="shared" ca="1" si="38"/>
        <v>3.8317664052307102E-8</v>
      </c>
      <c r="M158" s="36">
        <f t="shared" ca="1" si="39"/>
        <v>2642988843.8932571</v>
      </c>
      <c r="N158" s="36">
        <f t="shared" ca="1" si="40"/>
        <v>3099489329.7800012</v>
      </c>
      <c r="O158" s="36">
        <f t="shared" ca="1" si="41"/>
        <v>111446765.46893506</v>
      </c>
      <c r="P158" s="45">
        <f t="shared" ca="1" si="42"/>
        <v>1.9574898225101223E-4</v>
      </c>
    </row>
    <row r="159" spans="1:20" x14ac:dyDescent="0.2">
      <c r="A159" s="105"/>
      <c r="B159" s="105"/>
      <c r="C159" s="45"/>
      <c r="D159" s="92">
        <f t="shared" si="30"/>
        <v>0</v>
      </c>
      <c r="E159" s="92">
        <f t="shared" si="31"/>
        <v>0</v>
      </c>
      <c r="F159" s="36">
        <f t="shared" si="32"/>
        <v>0</v>
      </c>
      <c r="G159" s="36">
        <f t="shared" si="33"/>
        <v>0</v>
      </c>
      <c r="H159" s="36">
        <f t="shared" si="34"/>
        <v>0</v>
      </c>
      <c r="I159" s="36">
        <f t="shared" si="35"/>
        <v>0</v>
      </c>
      <c r="J159" s="36">
        <f t="shared" si="36"/>
        <v>0</v>
      </c>
      <c r="K159" s="36">
        <f t="shared" ca="1" si="37"/>
        <v>-1.9574898225101223E-4</v>
      </c>
      <c r="L159" s="36">
        <f t="shared" ca="1" si="38"/>
        <v>3.8317664052307102E-8</v>
      </c>
      <c r="M159" s="36">
        <f t="shared" ca="1" si="39"/>
        <v>2642988843.8932571</v>
      </c>
      <c r="N159" s="36">
        <f t="shared" ca="1" si="40"/>
        <v>3099489329.7800012</v>
      </c>
      <c r="O159" s="36">
        <f t="shared" ca="1" si="41"/>
        <v>111446765.46893506</v>
      </c>
      <c r="P159" s="45">
        <f t="shared" ca="1" si="42"/>
        <v>1.9574898225101223E-4</v>
      </c>
      <c r="Q159" s="45"/>
      <c r="R159" s="45"/>
      <c r="S159" s="45"/>
      <c r="T159" s="45"/>
    </row>
    <row r="160" spans="1:20" x14ac:dyDescent="0.2">
      <c r="A160" s="106"/>
      <c r="B160" s="106"/>
      <c r="D160" s="92">
        <f t="shared" si="30"/>
        <v>0</v>
      </c>
      <c r="E160" s="92">
        <f t="shared" si="31"/>
        <v>0</v>
      </c>
      <c r="F160" s="36">
        <f t="shared" si="32"/>
        <v>0</v>
      </c>
      <c r="G160" s="36">
        <f t="shared" si="33"/>
        <v>0</v>
      </c>
      <c r="H160" s="36">
        <f t="shared" si="34"/>
        <v>0</v>
      </c>
      <c r="I160" s="36">
        <f t="shared" si="35"/>
        <v>0</v>
      </c>
      <c r="J160" s="36">
        <f t="shared" si="36"/>
        <v>0</v>
      </c>
      <c r="K160" s="36">
        <f t="shared" ca="1" si="37"/>
        <v>-1.9574898225101223E-4</v>
      </c>
      <c r="L160" s="36">
        <f t="shared" ca="1" si="38"/>
        <v>3.8317664052307102E-8</v>
      </c>
      <c r="M160" s="36">
        <f t="shared" ca="1" si="39"/>
        <v>2642988843.8932571</v>
      </c>
      <c r="N160" s="36">
        <f t="shared" ca="1" si="40"/>
        <v>3099489329.7800012</v>
      </c>
      <c r="O160" s="36">
        <f t="shared" ca="1" si="41"/>
        <v>111446765.46893506</v>
      </c>
      <c r="P160" s="45">
        <f t="shared" ca="1" si="42"/>
        <v>1.9574898225101223E-4</v>
      </c>
    </row>
    <row r="161" spans="1:20" x14ac:dyDescent="0.2">
      <c r="A161" s="107"/>
      <c r="B161" s="107"/>
      <c r="C161" s="45"/>
      <c r="D161" s="92">
        <f t="shared" si="30"/>
        <v>0</v>
      </c>
      <c r="E161" s="92">
        <f t="shared" si="31"/>
        <v>0</v>
      </c>
      <c r="F161" s="36">
        <f t="shared" si="32"/>
        <v>0</v>
      </c>
      <c r="G161" s="36">
        <f t="shared" si="33"/>
        <v>0</v>
      </c>
      <c r="H161" s="36">
        <f t="shared" si="34"/>
        <v>0</v>
      </c>
      <c r="I161" s="36">
        <f t="shared" si="35"/>
        <v>0</v>
      </c>
      <c r="J161" s="36">
        <f t="shared" si="36"/>
        <v>0</v>
      </c>
      <c r="K161" s="36">
        <f t="shared" ca="1" si="37"/>
        <v>-1.9574898225101223E-4</v>
      </c>
      <c r="L161" s="36">
        <f t="shared" ca="1" si="38"/>
        <v>3.8317664052307102E-8</v>
      </c>
      <c r="M161" s="36">
        <f t="shared" ca="1" si="39"/>
        <v>2642988843.8932571</v>
      </c>
      <c r="N161" s="36">
        <f t="shared" ca="1" si="40"/>
        <v>3099489329.7800012</v>
      </c>
      <c r="O161" s="36">
        <f t="shared" ca="1" si="41"/>
        <v>111446765.46893506</v>
      </c>
      <c r="P161" s="45">
        <f t="shared" ca="1" si="42"/>
        <v>1.9574898225101223E-4</v>
      </c>
      <c r="Q161" s="45"/>
      <c r="R161" s="45"/>
      <c r="S161" s="45"/>
      <c r="T161" s="45"/>
    </row>
    <row r="162" spans="1:20" x14ac:dyDescent="0.2">
      <c r="A162" s="106"/>
      <c r="B162" s="106"/>
      <c r="D162" s="92">
        <f t="shared" si="30"/>
        <v>0</v>
      </c>
      <c r="E162" s="92">
        <f t="shared" si="31"/>
        <v>0</v>
      </c>
      <c r="F162" s="36">
        <f t="shared" si="32"/>
        <v>0</v>
      </c>
      <c r="G162" s="36">
        <f t="shared" si="33"/>
        <v>0</v>
      </c>
      <c r="H162" s="36">
        <f t="shared" si="34"/>
        <v>0</v>
      </c>
      <c r="I162" s="36">
        <f t="shared" si="35"/>
        <v>0</v>
      </c>
      <c r="J162" s="36">
        <f t="shared" si="36"/>
        <v>0</v>
      </c>
      <c r="K162" s="36">
        <f t="shared" ca="1" si="37"/>
        <v>-1.9574898225101223E-4</v>
      </c>
      <c r="L162" s="36">
        <f t="shared" ca="1" si="38"/>
        <v>3.8317664052307102E-8</v>
      </c>
      <c r="M162" s="36">
        <f t="shared" ca="1" si="39"/>
        <v>2642988843.8932571</v>
      </c>
      <c r="N162" s="36">
        <f t="shared" ca="1" si="40"/>
        <v>3099489329.7800012</v>
      </c>
      <c r="O162" s="36">
        <f t="shared" ca="1" si="41"/>
        <v>111446765.46893506</v>
      </c>
      <c r="P162" s="45">
        <f t="shared" ca="1" si="42"/>
        <v>1.9574898225101223E-4</v>
      </c>
    </row>
    <row r="163" spans="1:20" x14ac:dyDescent="0.2">
      <c r="A163" s="107"/>
      <c r="B163" s="107"/>
      <c r="C163" s="45"/>
      <c r="D163" s="92">
        <f t="shared" si="30"/>
        <v>0</v>
      </c>
      <c r="E163" s="92">
        <f t="shared" si="31"/>
        <v>0</v>
      </c>
      <c r="F163" s="36">
        <f t="shared" si="32"/>
        <v>0</v>
      </c>
      <c r="G163" s="36">
        <f t="shared" si="33"/>
        <v>0</v>
      </c>
      <c r="H163" s="36">
        <f t="shared" si="34"/>
        <v>0</v>
      </c>
      <c r="I163" s="36">
        <f t="shared" si="35"/>
        <v>0</v>
      </c>
      <c r="J163" s="36">
        <f t="shared" si="36"/>
        <v>0</v>
      </c>
      <c r="K163" s="36">
        <f t="shared" ca="1" si="37"/>
        <v>-1.9574898225101223E-4</v>
      </c>
      <c r="L163" s="36">
        <f t="shared" ca="1" si="38"/>
        <v>3.8317664052307102E-8</v>
      </c>
      <c r="M163" s="36">
        <f t="shared" ca="1" si="39"/>
        <v>2642988843.8932571</v>
      </c>
      <c r="N163" s="36">
        <f t="shared" ca="1" si="40"/>
        <v>3099489329.7800012</v>
      </c>
      <c r="O163" s="36">
        <f t="shared" ca="1" si="41"/>
        <v>111446765.46893506</v>
      </c>
      <c r="P163" s="45">
        <f t="shared" ca="1" si="42"/>
        <v>1.9574898225101223E-4</v>
      </c>
      <c r="Q163" s="45"/>
      <c r="R163" s="45"/>
      <c r="S163" s="45"/>
      <c r="T163" s="45"/>
    </row>
    <row r="164" spans="1:20" x14ac:dyDescent="0.2">
      <c r="A164" s="106"/>
      <c r="B164" s="106"/>
      <c r="D164" s="92">
        <f t="shared" si="30"/>
        <v>0</v>
      </c>
      <c r="E164" s="92">
        <f t="shared" si="31"/>
        <v>0</v>
      </c>
      <c r="F164" s="36">
        <f t="shared" si="32"/>
        <v>0</v>
      </c>
      <c r="G164" s="36">
        <f t="shared" si="33"/>
        <v>0</v>
      </c>
      <c r="H164" s="36">
        <f t="shared" si="34"/>
        <v>0</v>
      </c>
      <c r="I164" s="36">
        <f t="shared" si="35"/>
        <v>0</v>
      </c>
      <c r="J164" s="36">
        <f t="shared" si="36"/>
        <v>0</v>
      </c>
      <c r="K164" s="36">
        <f t="shared" ca="1" si="37"/>
        <v>-1.9574898225101223E-4</v>
      </c>
      <c r="L164" s="36">
        <f t="shared" ca="1" si="38"/>
        <v>3.8317664052307102E-8</v>
      </c>
      <c r="M164" s="36">
        <f t="shared" ca="1" si="39"/>
        <v>2642988843.8932571</v>
      </c>
      <c r="N164" s="36">
        <f t="shared" ca="1" si="40"/>
        <v>3099489329.7800012</v>
      </c>
      <c r="O164" s="36">
        <f t="shared" ca="1" si="41"/>
        <v>111446765.46893506</v>
      </c>
      <c r="P164" s="45">
        <f t="shared" ca="1" si="42"/>
        <v>1.9574898225101223E-4</v>
      </c>
    </row>
    <row r="165" spans="1:20" x14ac:dyDescent="0.2">
      <c r="A165" s="107"/>
      <c r="B165" s="107"/>
      <c r="C165" s="45"/>
      <c r="D165" s="92">
        <f t="shared" si="30"/>
        <v>0</v>
      </c>
      <c r="E165" s="92">
        <f t="shared" si="31"/>
        <v>0</v>
      </c>
      <c r="F165" s="36">
        <f t="shared" si="32"/>
        <v>0</v>
      </c>
      <c r="G165" s="36">
        <f t="shared" si="33"/>
        <v>0</v>
      </c>
      <c r="H165" s="36">
        <f t="shared" si="34"/>
        <v>0</v>
      </c>
      <c r="I165" s="36">
        <f t="shared" si="35"/>
        <v>0</v>
      </c>
      <c r="J165" s="36">
        <f t="shared" si="36"/>
        <v>0</v>
      </c>
      <c r="K165" s="36">
        <f t="shared" ca="1" si="37"/>
        <v>-1.9574898225101223E-4</v>
      </c>
      <c r="L165" s="36">
        <f t="shared" ca="1" si="38"/>
        <v>3.8317664052307102E-8</v>
      </c>
      <c r="M165" s="36">
        <f t="shared" ca="1" si="39"/>
        <v>2642988843.8932571</v>
      </c>
      <c r="N165" s="36">
        <f t="shared" ca="1" si="40"/>
        <v>3099489329.7800012</v>
      </c>
      <c r="O165" s="36">
        <f t="shared" ca="1" si="41"/>
        <v>111446765.46893506</v>
      </c>
      <c r="P165" s="45">
        <f t="shared" ca="1" si="42"/>
        <v>1.9574898225101223E-4</v>
      </c>
      <c r="Q165" s="45"/>
      <c r="R165" s="45"/>
      <c r="S165" s="45"/>
      <c r="T165" s="45"/>
    </row>
    <row r="166" spans="1:20" x14ac:dyDescent="0.2">
      <c r="A166" s="106"/>
      <c r="B166" s="106"/>
      <c r="D166" s="92">
        <f t="shared" si="30"/>
        <v>0</v>
      </c>
      <c r="E166" s="92">
        <f t="shared" si="31"/>
        <v>0</v>
      </c>
      <c r="F166" s="36">
        <f t="shared" si="32"/>
        <v>0</v>
      </c>
      <c r="G166" s="36">
        <f t="shared" si="33"/>
        <v>0</v>
      </c>
      <c r="H166" s="36">
        <f t="shared" si="34"/>
        <v>0</v>
      </c>
      <c r="I166" s="36">
        <f t="shared" si="35"/>
        <v>0</v>
      </c>
      <c r="J166" s="36">
        <f t="shared" si="36"/>
        <v>0</v>
      </c>
      <c r="K166" s="36">
        <f t="shared" ca="1" si="37"/>
        <v>-1.9574898225101223E-4</v>
      </c>
      <c r="L166" s="36">
        <f t="shared" ca="1" si="38"/>
        <v>3.8317664052307102E-8</v>
      </c>
      <c r="M166" s="36">
        <f t="shared" ca="1" si="39"/>
        <v>2642988843.8932571</v>
      </c>
      <c r="N166" s="36">
        <f t="shared" ca="1" si="40"/>
        <v>3099489329.7800012</v>
      </c>
      <c r="O166" s="36">
        <f t="shared" ca="1" si="41"/>
        <v>111446765.46893506</v>
      </c>
      <c r="P166" s="45">
        <f t="shared" ca="1" si="42"/>
        <v>1.9574898225101223E-4</v>
      </c>
    </row>
    <row r="167" spans="1:20" x14ac:dyDescent="0.2">
      <c r="A167" s="107"/>
      <c r="B167" s="107"/>
      <c r="C167" s="45"/>
      <c r="D167" s="92">
        <f t="shared" si="30"/>
        <v>0</v>
      </c>
      <c r="E167" s="92">
        <f t="shared" si="31"/>
        <v>0</v>
      </c>
      <c r="F167" s="36">
        <f t="shared" si="32"/>
        <v>0</v>
      </c>
      <c r="G167" s="36">
        <f t="shared" si="33"/>
        <v>0</v>
      </c>
      <c r="H167" s="36">
        <f t="shared" si="34"/>
        <v>0</v>
      </c>
      <c r="I167" s="36">
        <f t="shared" si="35"/>
        <v>0</v>
      </c>
      <c r="J167" s="36">
        <f t="shared" si="36"/>
        <v>0</v>
      </c>
      <c r="K167" s="36">
        <f t="shared" ca="1" si="37"/>
        <v>-1.9574898225101223E-4</v>
      </c>
      <c r="L167" s="36">
        <f t="shared" ca="1" si="38"/>
        <v>3.8317664052307102E-8</v>
      </c>
      <c r="M167" s="36">
        <f t="shared" ca="1" si="39"/>
        <v>2642988843.8932571</v>
      </c>
      <c r="N167" s="36">
        <f t="shared" ca="1" si="40"/>
        <v>3099489329.7800012</v>
      </c>
      <c r="O167" s="36">
        <f t="shared" ca="1" si="41"/>
        <v>111446765.46893506</v>
      </c>
      <c r="P167" s="45">
        <f t="shared" ca="1" si="42"/>
        <v>1.9574898225101223E-4</v>
      </c>
      <c r="Q167" s="45"/>
      <c r="R167" s="45"/>
      <c r="S167" s="45"/>
      <c r="T167" s="45"/>
    </row>
    <row r="168" spans="1:20" x14ac:dyDescent="0.2">
      <c r="A168" s="106"/>
      <c r="B168" s="106"/>
      <c r="D168" s="92">
        <f t="shared" si="30"/>
        <v>0</v>
      </c>
      <c r="E168" s="92">
        <f t="shared" si="31"/>
        <v>0</v>
      </c>
      <c r="F168" s="36">
        <f t="shared" si="32"/>
        <v>0</v>
      </c>
      <c r="G168" s="36">
        <f t="shared" si="33"/>
        <v>0</v>
      </c>
      <c r="H168" s="36">
        <f t="shared" si="34"/>
        <v>0</v>
      </c>
      <c r="I168" s="36">
        <f t="shared" si="35"/>
        <v>0</v>
      </c>
      <c r="J168" s="36">
        <f t="shared" si="36"/>
        <v>0</v>
      </c>
      <c r="K168" s="36">
        <f t="shared" ca="1" si="37"/>
        <v>-1.9574898225101223E-4</v>
      </c>
      <c r="L168" s="36">
        <f t="shared" ca="1" si="38"/>
        <v>3.8317664052307102E-8</v>
      </c>
      <c r="M168" s="36">
        <f t="shared" ca="1" si="39"/>
        <v>2642988843.8932571</v>
      </c>
      <c r="N168" s="36">
        <f t="shared" ca="1" si="40"/>
        <v>3099489329.7800012</v>
      </c>
      <c r="O168" s="36">
        <f t="shared" ca="1" si="41"/>
        <v>111446765.46893506</v>
      </c>
      <c r="P168" s="45">
        <f t="shared" ca="1" si="42"/>
        <v>1.9574898225101223E-4</v>
      </c>
    </row>
    <row r="169" spans="1:20" x14ac:dyDescent="0.2">
      <c r="A169" s="107"/>
      <c r="B169" s="107"/>
      <c r="C169" s="45"/>
      <c r="D169" s="92">
        <f t="shared" si="30"/>
        <v>0</v>
      </c>
      <c r="E169" s="92">
        <f t="shared" si="31"/>
        <v>0</v>
      </c>
      <c r="F169" s="36">
        <f t="shared" si="32"/>
        <v>0</v>
      </c>
      <c r="G169" s="36">
        <f t="shared" si="33"/>
        <v>0</v>
      </c>
      <c r="H169" s="36">
        <f t="shared" si="34"/>
        <v>0</v>
      </c>
      <c r="I169" s="36">
        <f t="shared" si="35"/>
        <v>0</v>
      </c>
      <c r="J169" s="36">
        <f t="shared" si="36"/>
        <v>0</v>
      </c>
      <c r="K169" s="36">
        <f t="shared" ca="1" si="37"/>
        <v>-1.9574898225101223E-4</v>
      </c>
      <c r="L169" s="36">
        <f t="shared" ca="1" si="38"/>
        <v>3.8317664052307102E-8</v>
      </c>
      <c r="M169" s="36">
        <f t="shared" ca="1" si="39"/>
        <v>2642988843.8932571</v>
      </c>
      <c r="N169" s="36">
        <f t="shared" ca="1" si="40"/>
        <v>3099489329.7800012</v>
      </c>
      <c r="O169" s="36">
        <f t="shared" ca="1" si="41"/>
        <v>111446765.46893506</v>
      </c>
      <c r="P169" s="45">
        <f t="shared" ca="1" si="42"/>
        <v>1.9574898225101223E-4</v>
      </c>
      <c r="Q169" s="45"/>
      <c r="R169" s="45"/>
      <c r="S169" s="45"/>
      <c r="T169" s="45"/>
    </row>
    <row r="170" spans="1:20" x14ac:dyDescent="0.2">
      <c r="A170" s="106"/>
      <c r="B170" s="106"/>
      <c r="D170" s="92">
        <f t="shared" si="30"/>
        <v>0</v>
      </c>
      <c r="E170" s="92">
        <f t="shared" si="31"/>
        <v>0</v>
      </c>
      <c r="F170" s="36">
        <f t="shared" si="32"/>
        <v>0</v>
      </c>
      <c r="G170" s="36">
        <f t="shared" si="33"/>
        <v>0</v>
      </c>
      <c r="H170" s="36">
        <f t="shared" si="34"/>
        <v>0</v>
      </c>
      <c r="I170" s="36">
        <f t="shared" si="35"/>
        <v>0</v>
      </c>
      <c r="J170" s="36">
        <f t="shared" si="36"/>
        <v>0</v>
      </c>
      <c r="K170" s="36">
        <f t="shared" ca="1" si="37"/>
        <v>-1.9574898225101223E-4</v>
      </c>
      <c r="L170" s="36">
        <f t="shared" ca="1" si="38"/>
        <v>3.8317664052307102E-8</v>
      </c>
      <c r="M170" s="36">
        <f t="shared" ca="1" si="39"/>
        <v>2642988843.8932571</v>
      </c>
      <c r="N170" s="36">
        <f t="shared" ca="1" si="40"/>
        <v>3099489329.7800012</v>
      </c>
      <c r="O170" s="36">
        <f t="shared" ca="1" si="41"/>
        <v>111446765.46893506</v>
      </c>
      <c r="P170" s="45">
        <f t="shared" ca="1" si="42"/>
        <v>1.9574898225101223E-4</v>
      </c>
    </row>
    <row r="171" spans="1:20" x14ac:dyDescent="0.2">
      <c r="A171" s="107"/>
      <c r="B171" s="107"/>
      <c r="C171" s="45"/>
      <c r="D171" s="92">
        <f t="shared" si="30"/>
        <v>0</v>
      </c>
      <c r="E171" s="92">
        <f t="shared" si="31"/>
        <v>0</v>
      </c>
      <c r="F171" s="36">
        <f t="shared" si="32"/>
        <v>0</v>
      </c>
      <c r="G171" s="36">
        <f t="shared" si="33"/>
        <v>0</v>
      </c>
      <c r="H171" s="36">
        <f t="shared" si="34"/>
        <v>0</v>
      </c>
      <c r="I171" s="36">
        <f t="shared" si="35"/>
        <v>0</v>
      </c>
      <c r="J171" s="36">
        <f t="shared" si="36"/>
        <v>0</v>
      </c>
      <c r="K171" s="36">
        <f t="shared" ca="1" si="37"/>
        <v>-1.9574898225101223E-4</v>
      </c>
      <c r="L171" s="36">
        <f t="shared" ca="1" si="38"/>
        <v>3.8317664052307102E-8</v>
      </c>
      <c r="M171" s="36">
        <f t="shared" ca="1" si="39"/>
        <v>2642988843.8932571</v>
      </c>
      <c r="N171" s="36">
        <f t="shared" ca="1" si="40"/>
        <v>3099489329.7800012</v>
      </c>
      <c r="O171" s="36">
        <f t="shared" ca="1" si="41"/>
        <v>111446765.46893506</v>
      </c>
      <c r="P171" s="45">
        <f t="shared" ca="1" si="42"/>
        <v>1.9574898225101223E-4</v>
      </c>
      <c r="Q171" s="45"/>
      <c r="R171" s="45"/>
      <c r="S171" s="45"/>
      <c r="T171" s="45"/>
    </row>
    <row r="172" spans="1:20" x14ac:dyDescent="0.2">
      <c r="A172" s="106"/>
      <c r="B172" s="106"/>
      <c r="D172" s="92">
        <f t="shared" si="30"/>
        <v>0</v>
      </c>
      <c r="E172" s="92">
        <f t="shared" si="31"/>
        <v>0</v>
      </c>
      <c r="F172" s="36">
        <f t="shared" si="32"/>
        <v>0</v>
      </c>
      <c r="G172" s="36">
        <f t="shared" si="33"/>
        <v>0</v>
      </c>
      <c r="H172" s="36">
        <f t="shared" si="34"/>
        <v>0</v>
      </c>
      <c r="I172" s="36">
        <f t="shared" si="35"/>
        <v>0</v>
      </c>
      <c r="J172" s="36">
        <f t="shared" si="36"/>
        <v>0</v>
      </c>
      <c r="K172" s="36">
        <f t="shared" ca="1" si="37"/>
        <v>-1.9574898225101223E-4</v>
      </c>
      <c r="L172" s="36">
        <f t="shared" ca="1" si="38"/>
        <v>3.8317664052307102E-8</v>
      </c>
      <c r="M172" s="36">
        <f t="shared" ca="1" si="39"/>
        <v>2642988843.8932571</v>
      </c>
      <c r="N172" s="36">
        <f t="shared" ca="1" si="40"/>
        <v>3099489329.7800012</v>
      </c>
      <c r="O172" s="36">
        <f t="shared" ca="1" si="41"/>
        <v>111446765.46893506</v>
      </c>
      <c r="P172" s="45">
        <f t="shared" ca="1" si="42"/>
        <v>1.9574898225101223E-4</v>
      </c>
    </row>
    <row r="173" spans="1:20" x14ac:dyDescent="0.2">
      <c r="A173" s="107"/>
      <c r="B173" s="107"/>
      <c r="C173" s="45"/>
      <c r="D173" s="92">
        <f t="shared" si="30"/>
        <v>0</v>
      </c>
      <c r="E173" s="92">
        <f t="shared" si="31"/>
        <v>0</v>
      </c>
      <c r="F173" s="36">
        <f t="shared" si="32"/>
        <v>0</v>
      </c>
      <c r="G173" s="36">
        <f t="shared" si="33"/>
        <v>0</v>
      </c>
      <c r="H173" s="36">
        <f t="shared" si="34"/>
        <v>0</v>
      </c>
      <c r="I173" s="36">
        <f t="shared" si="35"/>
        <v>0</v>
      </c>
      <c r="J173" s="36">
        <f t="shared" si="36"/>
        <v>0</v>
      </c>
      <c r="K173" s="36">
        <f t="shared" ca="1" si="37"/>
        <v>-1.9574898225101223E-4</v>
      </c>
      <c r="L173" s="36">
        <f t="shared" ca="1" si="38"/>
        <v>3.8317664052307102E-8</v>
      </c>
      <c r="M173" s="36">
        <f t="shared" ca="1" si="39"/>
        <v>2642988843.8932571</v>
      </c>
      <c r="N173" s="36">
        <f t="shared" ca="1" si="40"/>
        <v>3099489329.7800012</v>
      </c>
      <c r="O173" s="36">
        <f t="shared" ca="1" si="41"/>
        <v>111446765.46893506</v>
      </c>
      <c r="P173" s="45">
        <f t="shared" ca="1" si="42"/>
        <v>1.9574898225101223E-4</v>
      </c>
      <c r="Q173" s="45"/>
      <c r="R173" s="45"/>
      <c r="S173" s="45"/>
      <c r="T173" s="45"/>
    </row>
    <row r="174" spans="1:20" x14ac:dyDescent="0.2">
      <c r="A174" s="106"/>
      <c r="B174" s="106"/>
      <c r="D174" s="92">
        <f t="shared" si="30"/>
        <v>0</v>
      </c>
      <c r="E174" s="92">
        <f t="shared" si="31"/>
        <v>0</v>
      </c>
      <c r="F174" s="36">
        <f t="shared" si="32"/>
        <v>0</v>
      </c>
      <c r="G174" s="36">
        <f t="shared" si="33"/>
        <v>0</v>
      </c>
      <c r="H174" s="36">
        <f t="shared" si="34"/>
        <v>0</v>
      </c>
      <c r="I174" s="36">
        <f t="shared" si="35"/>
        <v>0</v>
      </c>
      <c r="J174" s="36">
        <f t="shared" si="36"/>
        <v>0</v>
      </c>
      <c r="K174" s="36">
        <f t="shared" ca="1" si="37"/>
        <v>-1.9574898225101223E-4</v>
      </c>
      <c r="L174" s="36">
        <f t="shared" ca="1" si="38"/>
        <v>3.8317664052307102E-8</v>
      </c>
      <c r="M174" s="36">
        <f t="shared" ca="1" si="39"/>
        <v>2642988843.8932571</v>
      </c>
      <c r="N174" s="36">
        <f t="shared" ca="1" si="40"/>
        <v>3099489329.7800012</v>
      </c>
      <c r="O174" s="36">
        <f t="shared" ca="1" si="41"/>
        <v>111446765.46893506</v>
      </c>
      <c r="P174" s="45">
        <f t="shared" ca="1" si="42"/>
        <v>1.9574898225101223E-4</v>
      </c>
    </row>
    <row r="175" spans="1:20" x14ac:dyDescent="0.2">
      <c r="A175" s="107"/>
      <c r="B175" s="107"/>
      <c r="C175" s="45"/>
      <c r="D175" s="92">
        <f t="shared" si="30"/>
        <v>0</v>
      </c>
      <c r="E175" s="92">
        <f t="shared" si="31"/>
        <v>0</v>
      </c>
      <c r="F175" s="36">
        <f t="shared" si="32"/>
        <v>0</v>
      </c>
      <c r="G175" s="36">
        <f t="shared" si="33"/>
        <v>0</v>
      </c>
      <c r="H175" s="36">
        <f t="shared" si="34"/>
        <v>0</v>
      </c>
      <c r="I175" s="36">
        <f t="shared" si="35"/>
        <v>0</v>
      </c>
      <c r="J175" s="36">
        <f t="shared" si="36"/>
        <v>0</v>
      </c>
      <c r="K175" s="36">
        <f t="shared" ca="1" si="37"/>
        <v>-1.9574898225101223E-4</v>
      </c>
      <c r="L175" s="36">
        <f t="shared" ca="1" si="38"/>
        <v>3.8317664052307102E-8</v>
      </c>
      <c r="M175" s="36">
        <f t="shared" ca="1" si="39"/>
        <v>2642988843.8932571</v>
      </c>
      <c r="N175" s="36">
        <f t="shared" ca="1" si="40"/>
        <v>3099489329.7800012</v>
      </c>
      <c r="O175" s="36">
        <f t="shared" ca="1" si="41"/>
        <v>111446765.46893506</v>
      </c>
      <c r="P175" s="45">
        <f t="shared" ca="1" si="42"/>
        <v>1.9574898225101223E-4</v>
      </c>
      <c r="Q175" s="45"/>
      <c r="R175" s="45"/>
      <c r="S175" s="45"/>
      <c r="T175" s="45"/>
    </row>
    <row r="176" spans="1:20" x14ac:dyDescent="0.2">
      <c r="A176" s="106"/>
      <c r="B176" s="106"/>
      <c r="D176" s="92">
        <f t="shared" si="30"/>
        <v>0</v>
      </c>
      <c r="E176" s="92">
        <f t="shared" si="31"/>
        <v>0</v>
      </c>
      <c r="F176" s="36">
        <f t="shared" si="32"/>
        <v>0</v>
      </c>
      <c r="G176" s="36">
        <f t="shared" si="33"/>
        <v>0</v>
      </c>
      <c r="H176" s="36">
        <f t="shared" si="34"/>
        <v>0</v>
      </c>
      <c r="I176" s="36">
        <f t="shared" si="35"/>
        <v>0</v>
      </c>
      <c r="J176" s="36">
        <f t="shared" si="36"/>
        <v>0</v>
      </c>
      <c r="K176" s="36">
        <f t="shared" ca="1" si="37"/>
        <v>-1.9574898225101223E-4</v>
      </c>
      <c r="L176" s="36">
        <f t="shared" ca="1" si="38"/>
        <v>3.8317664052307102E-8</v>
      </c>
      <c r="M176" s="36">
        <f t="shared" ca="1" si="39"/>
        <v>2642988843.8932571</v>
      </c>
      <c r="N176" s="36">
        <f t="shared" ca="1" si="40"/>
        <v>3099489329.7800012</v>
      </c>
      <c r="O176" s="36">
        <f t="shared" ca="1" si="41"/>
        <v>111446765.46893506</v>
      </c>
      <c r="P176" s="45">
        <f t="shared" ca="1" si="42"/>
        <v>1.9574898225101223E-4</v>
      </c>
    </row>
    <row r="177" spans="1:20" x14ac:dyDescent="0.2">
      <c r="A177" s="107"/>
      <c r="B177" s="107"/>
      <c r="C177" s="45"/>
      <c r="D177" s="92">
        <f t="shared" si="30"/>
        <v>0</v>
      </c>
      <c r="E177" s="92">
        <f t="shared" si="31"/>
        <v>0</v>
      </c>
      <c r="F177" s="36">
        <f t="shared" si="32"/>
        <v>0</v>
      </c>
      <c r="G177" s="36">
        <f t="shared" si="33"/>
        <v>0</v>
      </c>
      <c r="H177" s="36">
        <f t="shared" si="34"/>
        <v>0</v>
      </c>
      <c r="I177" s="36">
        <f t="shared" si="35"/>
        <v>0</v>
      </c>
      <c r="J177" s="36">
        <f t="shared" si="36"/>
        <v>0</v>
      </c>
      <c r="K177" s="36">
        <f t="shared" ca="1" si="37"/>
        <v>-1.9574898225101223E-4</v>
      </c>
      <c r="L177" s="36">
        <f t="shared" ca="1" si="38"/>
        <v>3.8317664052307102E-8</v>
      </c>
      <c r="M177" s="36">
        <f t="shared" ca="1" si="39"/>
        <v>2642988843.8932571</v>
      </c>
      <c r="N177" s="36">
        <f t="shared" ca="1" si="40"/>
        <v>3099489329.7800012</v>
      </c>
      <c r="O177" s="36">
        <f t="shared" ca="1" si="41"/>
        <v>111446765.46893506</v>
      </c>
      <c r="P177" s="45">
        <f t="shared" ca="1" si="42"/>
        <v>1.9574898225101223E-4</v>
      </c>
      <c r="Q177" s="45"/>
      <c r="R177" s="45"/>
      <c r="S177" s="45"/>
      <c r="T177" s="45"/>
    </row>
    <row r="178" spans="1:20" x14ac:dyDescent="0.2">
      <c r="A178" s="106"/>
      <c r="B178" s="106"/>
      <c r="D178" s="92">
        <f t="shared" si="30"/>
        <v>0</v>
      </c>
      <c r="E178" s="92">
        <f t="shared" si="31"/>
        <v>0</v>
      </c>
      <c r="F178" s="36">
        <f t="shared" si="32"/>
        <v>0</v>
      </c>
      <c r="G178" s="36">
        <f t="shared" si="33"/>
        <v>0</v>
      </c>
      <c r="H178" s="36">
        <f t="shared" si="34"/>
        <v>0</v>
      </c>
      <c r="I178" s="36">
        <f t="shared" si="35"/>
        <v>0</v>
      </c>
      <c r="J178" s="36">
        <f t="shared" si="36"/>
        <v>0</v>
      </c>
      <c r="K178" s="36">
        <f t="shared" ca="1" si="37"/>
        <v>-1.9574898225101223E-4</v>
      </c>
      <c r="L178" s="36">
        <f t="shared" ca="1" si="38"/>
        <v>3.8317664052307102E-8</v>
      </c>
      <c r="M178" s="36">
        <f t="shared" ca="1" si="39"/>
        <v>2642988843.8932571</v>
      </c>
      <c r="N178" s="36">
        <f t="shared" ca="1" si="40"/>
        <v>3099489329.7800012</v>
      </c>
      <c r="O178" s="36">
        <f t="shared" ca="1" si="41"/>
        <v>111446765.46893506</v>
      </c>
      <c r="P178" s="45">
        <f t="shared" ca="1" si="42"/>
        <v>1.9574898225101223E-4</v>
      </c>
    </row>
    <row r="179" spans="1:20" x14ac:dyDescent="0.2">
      <c r="A179" s="107"/>
      <c r="B179" s="107"/>
      <c r="C179" s="45"/>
      <c r="D179" s="92">
        <f t="shared" si="30"/>
        <v>0</v>
      </c>
      <c r="E179" s="92">
        <f t="shared" si="31"/>
        <v>0</v>
      </c>
      <c r="F179" s="36">
        <f t="shared" si="32"/>
        <v>0</v>
      </c>
      <c r="G179" s="36">
        <f t="shared" si="33"/>
        <v>0</v>
      </c>
      <c r="H179" s="36">
        <f t="shared" si="34"/>
        <v>0</v>
      </c>
      <c r="I179" s="36">
        <f t="shared" si="35"/>
        <v>0</v>
      </c>
      <c r="J179" s="36">
        <f t="shared" si="36"/>
        <v>0</v>
      </c>
      <c r="K179" s="36">
        <f t="shared" ca="1" si="37"/>
        <v>-1.9574898225101223E-4</v>
      </c>
      <c r="L179" s="36">
        <f t="shared" ca="1" si="38"/>
        <v>3.8317664052307102E-8</v>
      </c>
      <c r="M179" s="36">
        <f t="shared" ca="1" si="39"/>
        <v>2642988843.8932571</v>
      </c>
      <c r="N179" s="36">
        <f t="shared" ca="1" si="40"/>
        <v>3099489329.7800012</v>
      </c>
      <c r="O179" s="36">
        <f t="shared" ca="1" si="41"/>
        <v>111446765.46893506</v>
      </c>
      <c r="P179" s="45">
        <f t="shared" ca="1" si="42"/>
        <v>1.9574898225101223E-4</v>
      </c>
      <c r="Q179" s="45"/>
      <c r="R179" s="45"/>
      <c r="S179" s="45"/>
      <c r="T179" s="45"/>
    </row>
    <row r="180" spans="1:20" x14ac:dyDescent="0.2">
      <c r="A180" s="106"/>
      <c r="B180" s="106"/>
      <c r="D180" s="92">
        <f t="shared" si="30"/>
        <v>0</v>
      </c>
      <c r="E180" s="92">
        <f t="shared" si="31"/>
        <v>0</v>
      </c>
      <c r="F180" s="36">
        <f t="shared" si="32"/>
        <v>0</v>
      </c>
      <c r="G180" s="36">
        <f t="shared" si="33"/>
        <v>0</v>
      </c>
      <c r="H180" s="36">
        <f t="shared" si="34"/>
        <v>0</v>
      </c>
      <c r="I180" s="36">
        <f t="shared" si="35"/>
        <v>0</v>
      </c>
      <c r="J180" s="36">
        <f t="shared" si="36"/>
        <v>0</v>
      </c>
      <c r="K180" s="36">
        <f t="shared" ca="1" si="37"/>
        <v>-1.9574898225101223E-4</v>
      </c>
      <c r="L180" s="36">
        <f t="shared" ca="1" si="38"/>
        <v>3.8317664052307102E-8</v>
      </c>
      <c r="M180" s="36">
        <f t="shared" ca="1" si="39"/>
        <v>2642988843.8932571</v>
      </c>
      <c r="N180" s="36">
        <f t="shared" ca="1" si="40"/>
        <v>3099489329.7800012</v>
      </c>
      <c r="O180" s="36">
        <f t="shared" ca="1" si="41"/>
        <v>111446765.46893506</v>
      </c>
      <c r="P180" s="45">
        <f t="shared" ca="1" si="42"/>
        <v>1.9574898225101223E-4</v>
      </c>
    </row>
    <row r="181" spans="1:20" x14ac:dyDescent="0.2">
      <c r="A181" s="107"/>
      <c r="B181" s="107"/>
      <c r="C181" s="45"/>
      <c r="D181" s="92">
        <f t="shared" si="30"/>
        <v>0</v>
      </c>
      <c r="E181" s="92">
        <f t="shared" si="31"/>
        <v>0</v>
      </c>
      <c r="F181" s="36">
        <f t="shared" si="32"/>
        <v>0</v>
      </c>
      <c r="G181" s="36">
        <f t="shared" si="33"/>
        <v>0</v>
      </c>
      <c r="H181" s="36">
        <f t="shared" si="34"/>
        <v>0</v>
      </c>
      <c r="I181" s="36">
        <f t="shared" si="35"/>
        <v>0</v>
      </c>
      <c r="J181" s="36">
        <f t="shared" si="36"/>
        <v>0</v>
      </c>
      <c r="K181" s="36">
        <f t="shared" ca="1" si="37"/>
        <v>-1.9574898225101223E-4</v>
      </c>
      <c r="L181" s="36">
        <f t="shared" ca="1" si="38"/>
        <v>3.8317664052307102E-8</v>
      </c>
      <c r="M181" s="36">
        <f t="shared" ca="1" si="39"/>
        <v>2642988843.8932571</v>
      </c>
      <c r="N181" s="36">
        <f t="shared" ca="1" si="40"/>
        <v>3099489329.7800012</v>
      </c>
      <c r="O181" s="36">
        <f t="shared" ca="1" si="41"/>
        <v>111446765.46893506</v>
      </c>
      <c r="P181" s="45">
        <f t="shared" ca="1" si="42"/>
        <v>1.9574898225101223E-4</v>
      </c>
      <c r="Q181" s="45"/>
      <c r="R181" s="45"/>
      <c r="S181" s="45"/>
      <c r="T181" s="45"/>
    </row>
    <row r="182" spans="1:20" x14ac:dyDescent="0.2">
      <c r="A182" s="106"/>
      <c r="B182" s="106"/>
      <c r="D182" s="92">
        <f t="shared" si="30"/>
        <v>0</v>
      </c>
      <c r="E182" s="92">
        <f t="shared" si="31"/>
        <v>0</v>
      </c>
      <c r="F182" s="36">
        <f t="shared" si="32"/>
        <v>0</v>
      </c>
      <c r="G182" s="36">
        <f t="shared" si="33"/>
        <v>0</v>
      </c>
      <c r="H182" s="36">
        <f t="shared" si="34"/>
        <v>0</v>
      </c>
      <c r="I182" s="36">
        <f t="shared" si="35"/>
        <v>0</v>
      </c>
      <c r="J182" s="36">
        <f t="shared" si="36"/>
        <v>0</v>
      </c>
      <c r="K182" s="36">
        <f t="shared" ca="1" si="37"/>
        <v>-1.9574898225101223E-4</v>
      </c>
      <c r="L182" s="36">
        <f t="shared" ca="1" si="38"/>
        <v>3.8317664052307102E-8</v>
      </c>
      <c r="M182" s="36">
        <f t="shared" ca="1" si="39"/>
        <v>2642988843.8932571</v>
      </c>
      <c r="N182" s="36">
        <f t="shared" ca="1" si="40"/>
        <v>3099489329.7800012</v>
      </c>
      <c r="O182" s="36">
        <f t="shared" ca="1" si="41"/>
        <v>111446765.46893506</v>
      </c>
      <c r="P182" s="45">
        <f t="shared" ca="1" si="42"/>
        <v>1.9574898225101223E-4</v>
      </c>
    </row>
    <row r="183" spans="1:20" x14ac:dyDescent="0.2">
      <c r="A183" s="107"/>
      <c r="B183" s="107"/>
      <c r="C183" s="45"/>
      <c r="D183" s="92">
        <f t="shared" si="30"/>
        <v>0</v>
      </c>
      <c r="E183" s="92">
        <f t="shared" si="31"/>
        <v>0</v>
      </c>
      <c r="F183" s="36">
        <f t="shared" si="32"/>
        <v>0</v>
      </c>
      <c r="G183" s="36">
        <f t="shared" si="33"/>
        <v>0</v>
      </c>
      <c r="H183" s="36">
        <f t="shared" si="34"/>
        <v>0</v>
      </c>
      <c r="I183" s="36">
        <f t="shared" si="35"/>
        <v>0</v>
      </c>
      <c r="J183" s="36">
        <f t="shared" si="36"/>
        <v>0</v>
      </c>
      <c r="K183" s="36">
        <f t="shared" ca="1" si="37"/>
        <v>-1.9574898225101223E-4</v>
      </c>
      <c r="L183" s="36">
        <f t="shared" ca="1" si="38"/>
        <v>3.8317664052307102E-8</v>
      </c>
      <c r="M183" s="36">
        <f t="shared" ca="1" si="39"/>
        <v>2642988843.8932571</v>
      </c>
      <c r="N183" s="36">
        <f t="shared" ca="1" si="40"/>
        <v>3099489329.7800012</v>
      </c>
      <c r="O183" s="36">
        <f t="shared" ca="1" si="41"/>
        <v>111446765.46893506</v>
      </c>
      <c r="P183" s="45">
        <f t="shared" ca="1" si="42"/>
        <v>1.9574898225101223E-4</v>
      </c>
      <c r="Q183" s="45"/>
      <c r="R183" s="45"/>
      <c r="S183" s="45"/>
      <c r="T183" s="45"/>
    </row>
    <row r="184" spans="1:20" x14ac:dyDescent="0.2">
      <c r="A184" s="106"/>
      <c r="B184" s="106"/>
      <c r="D184" s="92">
        <f t="shared" si="30"/>
        <v>0</v>
      </c>
      <c r="E184" s="92">
        <f t="shared" si="31"/>
        <v>0</v>
      </c>
      <c r="F184" s="36">
        <f t="shared" si="32"/>
        <v>0</v>
      </c>
      <c r="G184" s="36">
        <f t="shared" si="33"/>
        <v>0</v>
      </c>
      <c r="H184" s="36">
        <f t="shared" si="34"/>
        <v>0</v>
      </c>
      <c r="I184" s="36">
        <f t="shared" si="35"/>
        <v>0</v>
      </c>
      <c r="J184" s="36">
        <f t="shared" si="36"/>
        <v>0</v>
      </c>
      <c r="K184" s="36">
        <f t="shared" ca="1" si="37"/>
        <v>-1.9574898225101223E-4</v>
      </c>
      <c r="L184" s="36">
        <f t="shared" ca="1" si="38"/>
        <v>3.8317664052307102E-8</v>
      </c>
      <c r="M184" s="36">
        <f t="shared" ca="1" si="39"/>
        <v>2642988843.8932571</v>
      </c>
      <c r="N184" s="36">
        <f t="shared" ca="1" si="40"/>
        <v>3099489329.7800012</v>
      </c>
      <c r="O184" s="36">
        <f t="shared" ca="1" si="41"/>
        <v>111446765.46893506</v>
      </c>
      <c r="P184" s="45">
        <f t="shared" ca="1" si="42"/>
        <v>1.9574898225101223E-4</v>
      </c>
    </row>
    <row r="185" spans="1:20" x14ac:dyDescent="0.2">
      <c r="A185" s="107"/>
      <c r="B185" s="107"/>
      <c r="C185" s="45"/>
      <c r="D185" s="92">
        <f t="shared" si="30"/>
        <v>0</v>
      </c>
      <c r="E185" s="92">
        <f t="shared" si="31"/>
        <v>0</v>
      </c>
      <c r="F185" s="36">
        <f t="shared" si="32"/>
        <v>0</v>
      </c>
      <c r="G185" s="36">
        <f t="shared" si="33"/>
        <v>0</v>
      </c>
      <c r="H185" s="36">
        <f t="shared" si="34"/>
        <v>0</v>
      </c>
      <c r="I185" s="36">
        <f t="shared" si="35"/>
        <v>0</v>
      </c>
      <c r="J185" s="36">
        <f t="shared" si="36"/>
        <v>0</v>
      </c>
      <c r="K185" s="36">
        <f t="shared" ca="1" si="37"/>
        <v>-1.9574898225101223E-4</v>
      </c>
      <c r="L185" s="36">
        <f t="shared" ca="1" si="38"/>
        <v>3.8317664052307102E-8</v>
      </c>
      <c r="M185" s="36">
        <f t="shared" ca="1" si="39"/>
        <v>2642988843.8932571</v>
      </c>
      <c r="N185" s="36">
        <f t="shared" ca="1" si="40"/>
        <v>3099489329.7800012</v>
      </c>
      <c r="O185" s="36">
        <f t="shared" ca="1" si="41"/>
        <v>111446765.46893506</v>
      </c>
      <c r="P185" s="45">
        <f t="shared" ca="1" si="42"/>
        <v>1.9574898225101223E-4</v>
      </c>
      <c r="Q185" s="45"/>
      <c r="R185" s="45"/>
      <c r="S185" s="45"/>
      <c r="T185" s="45"/>
    </row>
    <row r="186" spans="1:20" x14ac:dyDescent="0.2">
      <c r="A186" s="106"/>
      <c r="B186" s="106"/>
      <c r="D186" s="92">
        <f t="shared" si="30"/>
        <v>0</v>
      </c>
      <c r="E186" s="92">
        <f t="shared" si="31"/>
        <v>0</v>
      </c>
      <c r="F186" s="36">
        <f t="shared" si="32"/>
        <v>0</v>
      </c>
      <c r="G186" s="36">
        <f t="shared" si="33"/>
        <v>0</v>
      </c>
      <c r="H186" s="36">
        <f t="shared" si="34"/>
        <v>0</v>
      </c>
      <c r="I186" s="36">
        <f t="shared" si="35"/>
        <v>0</v>
      </c>
      <c r="J186" s="36">
        <f t="shared" si="36"/>
        <v>0</v>
      </c>
      <c r="K186" s="36">
        <f t="shared" ca="1" si="37"/>
        <v>-1.9574898225101223E-4</v>
      </c>
      <c r="L186" s="36">
        <f t="shared" ca="1" si="38"/>
        <v>3.8317664052307102E-8</v>
      </c>
      <c r="M186" s="36">
        <f t="shared" ca="1" si="39"/>
        <v>2642988843.8932571</v>
      </c>
      <c r="N186" s="36">
        <f t="shared" ca="1" si="40"/>
        <v>3099489329.7800012</v>
      </c>
      <c r="O186" s="36">
        <f t="shared" ca="1" si="41"/>
        <v>111446765.46893506</v>
      </c>
      <c r="P186" s="45">
        <f t="shared" ca="1" si="42"/>
        <v>1.9574898225101223E-4</v>
      </c>
    </row>
    <row r="187" spans="1:20" x14ac:dyDescent="0.2">
      <c r="A187" s="107"/>
      <c r="B187" s="107"/>
      <c r="C187" s="45"/>
      <c r="D187" s="92">
        <f t="shared" si="30"/>
        <v>0</v>
      </c>
      <c r="E187" s="92">
        <f t="shared" si="31"/>
        <v>0</v>
      </c>
      <c r="F187" s="36">
        <f t="shared" si="32"/>
        <v>0</v>
      </c>
      <c r="G187" s="36">
        <f t="shared" si="33"/>
        <v>0</v>
      </c>
      <c r="H187" s="36">
        <f t="shared" si="34"/>
        <v>0</v>
      </c>
      <c r="I187" s="36">
        <f t="shared" si="35"/>
        <v>0</v>
      </c>
      <c r="J187" s="36">
        <f t="shared" si="36"/>
        <v>0</v>
      </c>
      <c r="K187" s="36">
        <f t="shared" ca="1" si="37"/>
        <v>-1.9574898225101223E-4</v>
      </c>
      <c r="L187" s="36">
        <f t="shared" ca="1" si="38"/>
        <v>3.8317664052307102E-8</v>
      </c>
      <c r="M187" s="36">
        <f t="shared" ca="1" si="39"/>
        <v>2642988843.8932571</v>
      </c>
      <c r="N187" s="36">
        <f t="shared" ca="1" si="40"/>
        <v>3099489329.7800012</v>
      </c>
      <c r="O187" s="36">
        <f t="shared" ca="1" si="41"/>
        <v>111446765.46893506</v>
      </c>
      <c r="P187" s="45">
        <f t="shared" ca="1" si="42"/>
        <v>1.9574898225101223E-4</v>
      </c>
      <c r="Q187" s="45"/>
      <c r="R187" s="45"/>
      <c r="S187" s="45"/>
      <c r="T187" s="45"/>
    </row>
    <row r="188" spans="1:20" x14ac:dyDescent="0.2">
      <c r="A188" s="106"/>
      <c r="B188" s="106"/>
      <c r="D188" s="92">
        <f t="shared" si="30"/>
        <v>0</v>
      </c>
      <c r="E188" s="92">
        <f t="shared" si="31"/>
        <v>0</v>
      </c>
      <c r="F188" s="36">
        <f t="shared" si="32"/>
        <v>0</v>
      </c>
      <c r="G188" s="36">
        <f t="shared" si="33"/>
        <v>0</v>
      </c>
      <c r="H188" s="36">
        <f t="shared" si="34"/>
        <v>0</v>
      </c>
      <c r="I188" s="36">
        <f t="shared" si="35"/>
        <v>0</v>
      </c>
      <c r="J188" s="36">
        <f t="shared" si="36"/>
        <v>0</v>
      </c>
      <c r="K188" s="36">
        <f t="shared" ca="1" si="37"/>
        <v>-1.9574898225101223E-4</v>
      </c>
      <c r="L188" s="36">
        <f t="shared" ca="1" si="38"/>
        <v>3.8317664052307102E-8</v>
      </c>
      <c r="M188" s="36">
        <f t="shared" ca="1" si="39"/>
        <v>2642988843.8932571</v>
      </c>
      <c r="N188" s="36">
        <f t="shared" ca="1" si="40"/>
        <v>3099489329.7800012</v>
      </c>
      <c r="O188" s="36">
        <f t="shared" ca="1" si="41"/>
        <v>111446765.46893506</v>
      </c>
      <c r="P188" s="45">
        <f t="shared" ca="1" si="42"/>
        <v>1.9574898225101223E-4</v>
      </c>
    </row>
    <row r="189" spans="1:20" x14ac:dyDescent="0.2">
      <c r="A189" s="107"/>
      <c r="B189" s="107"/>
      <c r="C189" s="45"/>
      <c r="D189" s="92">
        <f t="shared" si="30"/>
        <v>0</v>
      </c>
      <c r="E189" s="92">
        <f t="shared" si="31"/>
        <v>0</v>
      </c>
      <c r="F189" s="36">
        <f t="shared" si="32"/>
        <v>0</v>
      </c>
      <c r="G189" s="36">
        <f t="shared" si="33"/>
        <v>0</v>
      </c>
      <c r="H189" s="36">
        <f t="shared" si="34"/>
        <v>0</v>
      </c>
      <c r="I189" s="36">
        <f t="shared" si="35"/>
        <v>0</v>
      </c>
      <c r="J189" s="36">
        <f t="shared" si="36"/>
        <v>0</v>
      </c>
      <c r="K189" s="36">
        <f t="shared" ca="1" si="37"/>
        <v>-1.9574898225101223E-4</v>
      </c>
      <c r="L189" s="36">
        <f t="shared" ca="1" si="38"/>
        <v>3.8317664052307102E-8</v>
      </c>
      <c r="M189" s="36">
        <f t="shared" ca="1" si="39"/>
        <v>2642988843.8932571</v>
      </c>
      <c r="N189" s="36">
        <f t="shared" ca="1" si="40"/>
        <v>3099489329.7800012</v>
      </c>
      <c r="O189" s="36">
        <f t="shared" ca="1" si="41"/>
        <v>111446765.46893506</v>
      </c>
      <c r="P189" s="45">
        <f t="shared" ca="1" si="42"/>
        <v>1.9574898225101223E-4</v>
      </c>
      <c r="Q189" s="45"/>
      <c r="R189" s="45"/>
      <c r="S189" s="45"/>
      <c r="T189" s="45"/>
    </row>
    <row r="190" spans="1:20" x14ac:dyDescent="0.2">
      <c r="A190" s="106"/>
      <c r="B190" s="106"/>
      <c r="D190" s="92">
        <f t="shared" si="30"/>
        <v>0</v>
      </c>
      <c r="E190" s="92">
        <f t="shared" si="31"/>
        <v>0</v>
      </c>
      <c r="F190" s="36">
        <f t="shared" si="32"/>
        <v>0</v>
      </c>
      <c r="G190" s="36">
        <f t="shared" si="33"/>
        <v>0</v>
      </c>
      <c r="H190" s="36">
        <f t="shared" si="34"/>
        <v>0</v>
      </c>
      <c r="I190" s="36">
        <f t="shared" si="35"/>
        <v>0</v>
      </c>
      <c r="J190" s="36">
        <f t="shared" si="36"/>
        <v>0</v>
      </c>
      <c r="K190" s="36">
        <f t="shared" ca="1" si="37"/>
        <v>-1.9574898225101223E-4</v>
      </c>
      <c r="L190" s="36">
        <f t="shared" ca="1" si="38"/>
        <v>3.8317664052307102E-8</v>
      </c>
      <c r="M190" s="36">
        <f t="shared" ca="1" si="39"/>
        <v>2642988843.8932571</v>
      </c>
      <c r="N190" s="36">
        <f t="shared" ca="1" si="40"/>
        <v>3099489329.7800012</v>
      </c>
      <c r="O190" s="36">
        <f t="shared" ca="1" si="41"/>
        <v>111446765.46893506</v>
      </c>
      <c r="P190" s="45">
        <f t="shared" ca="1" si="42"/>
        <v>1.9574898225101223E-4</v>
      </c>
    </row>
    <row r="191" spans="1:20" x14ac:dyDescent="0.2">
      <c r="A191" s="107"/>
      <c r="B191" s="107"/>
      <c r="C191" s="45"/>
      <c r="D191" s="92">
        <f t="shared" si="30"/>
        <v>0</v>
      </c>
      <c r="E191" s="92">
        <f t="shared" si="31"/>
        <v>0</v>
      </c>
      <c r="F191" s="36">
        <f t="shared" si="32"/>
        <v>0</v>
      </c>
      <c r="G191" s="36">
        <f t="shared" si="33"/>
        <v>0</v>
      </c>
      <c r="H191" s="36">
        <f t="shared" si="34"/>
        <v>0</v>
      </c>
      <c r="I191" s="36">
        <f t="shared" si="35"/>
        <v>0</v>
      </c>
      <c r="J191" s="36">
        <f t="shared" si="36"/>
        <v>0</v>
      </c>
      <c r="K191" s="36">
        <f t="shared" ca="1" si="37"/>
        <v>-1.9574898225101223E-4</v>
      </c>
      <c r="L191" s="36">
        <f t="shared" ca="1" si="38"/>
        <v>3.8317664052307102E-8</v>
      </c>
      <c r="M191" s="36">
        <f t="shared" ca="1" si="39"/>
        <v>2642988843.8932571</v>
      </c>
      <c r="N191" s="36">
        <f t="shared" ca="1" si="40"/>
        <v>3099489329.7800012</v>
      </c>
      <c r="O191" s="36">
        <f t="shared" ca="1" si="41"/>
        <v>111446765.46893506</v>
      </c>
      <c r="P191" s="45">
        <f t="shared" ca="1" si="42"/>
        <v>1.9574898225101223E-4</v>
      </c>
      <c r="Q191" s="45"/>
      <c r="R191" s="45"/>
      <c r="S191" s="45"/>
      <c r="T191" s="45"/>
    </row>
    <row r="192" spans="1:20" x14ac:dyDescent="0.2">
      <c r="A192" s="106"/>
      <c r="B192" s="106"/>
      <c r="D192" s="92">
        <f t="shared" si="30"/>
        <v>0</v>
      </c>
      <c r="E192" s="92">
        <f t="shared" si="31"/>
        <v>0</v>
      </c>
      <c r="F192" s="36">
        <f t="shared" si="32"/>
        <v>0</v>
      </c>
      <c r="G192" s="36">
        <f t="shared" si="33"/>
        <v>0</v>
      </c>
      <c r="H192" s="36">
        <f t="shared" si="34"/>
        <v>0</v>
      </c>
      <c r="I192" s="36">
        <f t="shared" si="35"/>
        <v>0</v>
      </c>
      <c r="J192" s="36">
        <f t="shared" si="36"/>
        <v>0</v>
      </c>
      <c r="K192" s="36">
        <f t="shared" ca="1" si="37"/>
        <v>-1.9574898225101223E-4</v>
      </c>
      <c r="L192" s="36">
        <f t="shared" ca="1" si="38"/>
        <v>3.8317664052307102E-8</v>
      </c>
      <c r="M192" s="36">
        <f t="shared" ca="1" si="39"/>
        <v>2642988843.8932571</v>
      </c>
      <c r="N192" s="36">
        <f t="shared" ca="1" si="40"/>
        <v>3099489329.7800012</v>
      </c>
      <c r="O192" s="36">
        <f t="shared" ca="1" si="41"/>
        <v>111446765.46893506</v>
      </c>
      <c r="P192" s="45">
        <f t="shared" ca="1" si="42"/>
        <v>1.9574898225101223E-4</v>
      </c>
    </row>
    <row r="193" spans="1:20" x14ac:dyDescent="0.2">
      <c r="A193" s="107"/>
      <c r="B193" s="107"/>
      <c r="C193" s="45"/>
      <c r="D193" s="92">
        <f t="shared" si="30"/>
        <v>0</v>
      </c>
      <c r="E193" s="92">
        <f t="shared" si="31"/>
        <v>0</v>
      </c>
      <c r="F193" s="36">
        <f t="shared" si="32"/>
        <v>0</v>
      </c>
      <c r="G193" s="36">
        <f t="shared" si="33"/>
        <v>0</v>
      </c>
      <c r="H193" s="36">
        <f t="shared" si="34"/>
        <v>0</v>
      </c>
      <c r="I193" s="36">
        <f t="shared" si="35"/>
        <v>0</v>
      </c>
      <c r="J193" s="36">
        <f t="shared" si="36"/>
        <v>0</v>
      </c>
      <c r="K193" s="36">
        <f t="shared" ca="1" si="37"/>
        <v>-1.9574898225101223E-4</v>
      </c>
      <c r="L193" s="36">
        <f t="shared" ca="1" si="38"/>
        <v>3.8317664052307102E-8</v>
      </c>
      <c r="M193" s="36">
        <f t="shared" ca="1" si="39"/>
        <v>2642988843.8932571</v>
      </c>
      <c r="N193" s="36">
        <f t="shared" ca="1" si="40"/>
        <v>3099489329.7800012</v>
      </c>
      <c r="O193" s="36">
        <f t="shared" ca="1" si="41"/>
        <v>111446765.46893506</v>
      </c>
      <c r="P193" s="45">
        <f t="shared" ca="1" si="42"/>
        <v>1.9574898225101223E-4</v>
      </c>
      <c r="Q193" s="45"/>
      <c r="R193" s="45"/>
      <c r="S193" s="45"/>
      <c r="T193" s="45"/>
    </row>
    <row r="194" spans="1:20" x14ac:dyDescent="0.2">
      <c r="A194" s="106"/>
      <c r="B194" s="106"/>
      <c r="D194" s="92">
        <f t="shared" si="30"/>
        <v>0</v>
      </c>
      <c r="E194" s="92">
        <f t="shared" si="31"/>
        <v>0</v>
      </c>
      <c r="F194" s="36">
        <f t="shared" si="32"/>
        <v>0</v>
      </c>
      <c r="G194" s="36">
        <f t="shared" si="33"/>
        <v>0</v>
      </c>
      <c r="H194" s="36">
        <f t="shared" si="34"/>
        <v>0</v>
      </c>
      <c r="I194" s="36">
        <f t="shared" si="35"/>
        <v>0</v>
      </c>
      <c r="J194" s="36">
        <f t="shared" si="36"/>
        <v>0</v>
      </c>
      <c r="K194" s="36">
        <f t="shared" ca="1" si="37"/>
        <v>-1.9574898225101223E-4</v>
      </c>
      <c r="L194" s="36">
        <f t="shared" ca="1" si="38"/>
        <v>3.8317664052307102E-8</v>
      </c>
      <c r="M194" s="36">
        <f t="shared" ca="1" si="39"/>
        <v>2642988843.8932571</v>
      </c>
      <c r="N194" s="36">
        <f t="shared" ca="1" si="40"/>
        <v>3099489329.7800012</v>
      </c>
      <c r="O194" s="36">
        <f t="shared" ca="1" si="41"/>
        <v>111446765.46893506</v>
      </c>
      <c r="P194" s="45">
        <f t="shared" ca="1" si="42"/>
        <v>1.9574898225101223E-4</v>
      </c>
    </row>
    <row r="195" spans="1:20" x14ac:dyDescent="0.2">
      <c r="A195" s="107"/>
      <c r="B195" s="107"/>
      <c r="C195" s="45"/>
      <c r="D195" s="92">
        <f t="shared" si="30"/>
        <v>0</v>
      </c>
      <c r="E195" s="92">
        <f t="shared" si="31"/>
        <v>0</v>
      </c>
      <c r="F195" s="36">
        <f t="shared" si="32"/>
        <v>0</v>
      </c>
      <c r="G195" s="36">
        <f t="shared" si="33"/>
        <v>0</v>
      </c>
      <c r="H195" s="36">
        <f t="shared" si="34"/>
        <v>0</v>
      </c>
      <c r="I195" s="36">
        <f t="shared" si="35"/>
        <v>0</v>
      </c>
      <c r="J195" s="36">
        <f t="shared" si="36"/>
        <v>0</v>
      </c>
      <c r="K195" s="36">
        <f t="shared" ca="1" si="37"/>
        <v>-1.9574898225101223E-4</v>
      </c>
      <c r="L195" s="36">
        <f t="shared" ca="1" si="38"/>
        <v>3.8317664052307102E-8</v>
      </c>
      <c r="M195" s="36">
        <f t="shared" ca="1" si="39"/>
        <v>2642988843.8932571</v>
      </c>
      <c r="N195" s="36">
        <f t="shared" ca="1" si="40"/>
        <v>3099489329.7800012</v>
      </c>
      <c r="O195" s="36">
        <f t="shared" ca="1" si="41"/>
        <v>111446765.46893506</v>
      </c>
      <c r="P195" s="45">
        <f t="shared" ca="1" si="42"/>
        <v>1.9574898225101223E-4</v>
      </c>
      <c r="Q195" s="45"/>
      <c r="R195" s="45"/>
      <c r="S195" s="45"/>
      <c r="T195" s="45"/>
    </row>
    <row r="196" spans="1:20" x14ac:dyDescent="0.2">
      <c r="A196" s="106"/>
      <c r="B196" s="106"/>
      <c r="D196" s="92">
        <f t="shared" si="30"/>
        <v>0</v>
      </c>
      <c r="E196" s="92">
        <f t="shared" si="31"/>
        <v>0</v>
      </c>
      <c r="F196" s="36">
        <f t="shared" si="32"/>
        <v>0</v>
      </c>
      <c r="G196" s="36">
        <f t="shared" si="33"/>
        <v>0</v>
      </c>
      <c r="H196" s="36">
        <f t="shared" si="34"/>
        <v>0</v>
      </c>
      <c r="I196" s="36">
        <f t="shared" si="35"/>
        <v>0</v>
      </c>
      <c r="J196" s="36">
        <f t="shared" si="36"/>
        <v>0</v>
      </c>
      <c r="K196" s="36">
        <f t="shared" ca="1" si="37"/>
        <v>-1.9574898225101223E-4</v>
      </c>
      <c r="L196" s="36">
        <f t="shared" ca="1" si="38"/>
        <v>3.8317664052307102E-8</v>
      </c>
      <c r="M196" s="36">
        <f t="shared" ca="1" si="39"/>
        <v>2642988843.8932571</v>
      </c>
      <c r="N196" s="36">
        <f t="shared" ca="1" si="40"/>
        <v>3099489329.7800012</v>
      </c>
      <c r="O196" s="36">
        <f t="shared" ca="1" si="41"/>
        <v>111446765.46893506</v>
      </c>
      <c r="P196" s="45">
        <f t="shared" ca="1" si="42"/>
        <v>1.9574898225101223E-4</v>
      </c>
    </row>
    <row r="197" spans="1:20" x14ac:dyDescent="0.2">
      <c r="A197" s="107"/>
      <c r="B197" s="107"/>
      <c r="C197" s="45"/>
      <c r="D197" s="92">
        <f t="shared" si="30"/>
        <v>0</v>
      </c>
      <c r="E197" s="92">
        <f t="shared" si="31"/>
        <v>0</v>
      </c>
      <c r="F197" s="36">
        <f t="shared" si="32"/>
        <v>0</v>
      </c>
      <c r="G197" s="36">
        <f t="shared" si="33"/>
        <v>0</v>
      </c>
      <c r="H197" s="36">
        <f t="shared" si="34"/>
        <v>0</v>
      </c>
      <c r="I197" s="36">
        <f t="shared" si="35"/>
        <v>0</v>
      </c>
      <c r="J197" s="36">
        <f t="shared" si="36"/>
        <v>0</v>
      </c>
      <c r="K197" s="36">
        <f t="shared" ca="1" si="37"/>
        <v>-1.9574898225101223E-4</v>
      </c>
      <c r="L197" s="36">
        <f t="shared" ca="1" si="38"/>
        <v>3.8317664052307102E-8</v>
      </c>
      <c r="M197" s="36">
        <f t="shared" ca="1" si="39"/>
        <v>2642988843.8932571</v>
      </c>
      <c r="N197" s="36">
        <f t="shared" ca="1" si="40"/>
        <v>3099489329.7800012</v>
      </c>
      <c r="O197" s="36">
        <f t="shared" ca="1" si="41"/>
        <v>111446765.46893506</v>
      </c>
      <c r="P197" s="45">
        <f t="shared" ca="1" si="42"/>
        <v>1.9574898225101223E-4</v>
      </c>
      <c r="Q197" s="45"/>
      <c r="R197" s="45"/>
      <c r="S197" s="45"/>
      <c r="T197" s="45"/>
    </row>
    <row r="198" spans="1:20" x14ac:dyDescent="0.2">
      <c r="A198" s="106"/>
      <c r="B198" s="106"/>
      <c r="D198" s="92">
        <f t="shared" si="30"/>
        <v>0</v>
      </c>
      <c r="E198" s="92">
        <f t="shared" si="31"/>
        <v>0</v>
      </c>
      <c r="F198" s="36">
        <f t="shared" si="32"/>
        <v>0</v>
      </c>
      <c r="G198" s="36">
        <f t="shared" si="33"/>
        <v>0</v>
      </c>
      <c r="H198" s="36">
        <f t="shared" si="34"/>
        <v>0</v>
      </c>
      <c r="I198" s="36">
        <f t="shared" si="35"/>
        <v>0</v>
      </c>
      <c r="J198" s="36">
        <f t="shared" si="36"/>
        <v>0</v>
      </c>
      <c r="K198" s="36">
        <f t="shared" ca="1" si="37"/>
        <v>-1.9574898225101223E-4</v>
      </c>
      <c r="L198" s="36">
        <f t="shared" ca="1" si="38"/>
        <v>3.8317664052307102E-8</v>
      </c>
      <c r="M198" s="36">
        <f t="shared" ca="1" si="39"/>
        <v>2642988843.8932571</v>
      </c>
      <c r="N198" s="36">
        <f t="shared" ca="1" si="40"/>
        <v>3099489329.7800012</v>
      </c>
      <c r="O198" s="36">
        <f t="shared" ca="1" si="41"/>
        <v>111446765.46893506</v>
      </c>
      <c r="P198" s="45">
        <f t="shared" ca="1" si="42"/>
        <v>1.9574898225101223E-4</v>
      </c>
    </row>
    <row r="199" spans="1:20" x14ac:dyDescent="0.2">
      <c r="A199" s="107"/>
      <c r="B199" s="107"/>
      <c r="C199" s="45"/>
      <c r="D199" s="92">
        <f t="shared" si="30"/>
        <v>0</v>
      </c>
      <c r="E199" s="92">
        <f t="shared" si="31"/>
        <v>0</v>
      </c>
      <c r="F199" s="36">
        <f t="shared" si="32"/>
        <v>0</v>
      </c>
      <c r="G199" s="36">
        <f t="shared" si="33"/>
        <v>0</v>
      </c>
      <c r="H199" s="36">
        <f t="shared" si="34"/>
        <v>0</v>
      </c>
      <c r="I199" s="36">
        <f t="shared" si="35"/>
        <v>0</v>
      </c>
      <c r="J199" s="36">
        <f t="shared" si="36"/>
        <v>0</v>
      </c>
      <c r="K199" s="36">
        <f t="shared" ca="1" si="37"/>
        <v>-1.9574898225101223E-4</v>
      </c>
      <c r="L199" s="36">
        <f t="shared" ca="1" si="38"/>
        <v>3.8317664052307102E-8</v>
      </c>
      <c r="M199" s="36">
        <f t="shared" ca="1" si="39"/>
        <v>2642988843.8932571</v>
      </c>
      <c r="N199" s="36">
        <f t="shared" ca="1" si="40"/>
        <v>3099489329.7800012</v>
      </c>
      <c r="O199" s="36">
        <f t="shared" ca="1" si="41"/>
        <v>111446765.46893506</v>
      </c>
      <c r="P199" s="45">
        <f t="shared" ca="1" si="42"/>
        <v>1.9574898225101223E-4</v>
      </c>
      <c r="Q199" s="45"/>
      <c r="R199" s="45"/>
      <c r="S199" s="45"/>
      <c r="T199" s="45"/>
    </row>
    <row r="200" spans="1:20" x14ac:dyDescent="0.2">
      <c r="A200" s="106"/>
      <c r="B200" s="106"/>
      <c r="D200" s="92">
        <f t="shared" si="30"/>
        <v>0</v>
      </c>
      <c r="E200" s="92">
        <f t="shared" si="31"/>
        <v>0</v>
      </c>
      <c r="F200" s="36">
        <f t="shared" si="32"/>
        <v>0</v>
      </c>
      <c r="G200" s="36">
        <f t="shared" si="33"/>
        <v>0</v>
      </c>
      <c r="H200" s="36">
        <f t="shared" si="34"/>
        <v>0</v>
      </c>
      <c r="I200" s="36">
        <f t="shared" si="35"/>
        <v>0</v>
      </c>
      <c r="J200" s="36">
        <f t="shared" si="36"/>
        <v>0</v>
      </c>
      <c r="K200" s="36">
        <f t="shared" ca="1" si="37"/>
        <v>-1.9574898225101223E-4</v>
      </c>
      <c r="L200" s="36">
        <f t="shared" ca="1" si="38"/>
        <v>3.8317664052307102E-8</v>
      </c>
      <c r="M200" s="36">
        <f t="shared" ca="1" si="39"/>
        <v>2642988843.8932571</v>
      </c>
      <c r="N200" s="36">
        <f t="shared" ca="1" si="40"/>
        <v>3099489329.7800012</v>
      </c>
      <c r="O200" s="36">
        <f t="shared" ca="1" si="41"/>
        <v>111446765.46893506</v>
      </c>
      <c r="P200" s="45">
        <f t="shared" ca="1" si="42"/>
        <v>1.9574898225101223E-4</v>
      </c>
    </row>
    <row r="201" spans="1:20" x14ac:dyDescent="0.2">
      <c r="A201" s="107"/>
      <c r="B201" s="107"/>
      <c r="C201" s="45"/>
      <c r="D201" s="92">
        <f t="shared" si="30"/>
        <v>0</v>
      </c>
      <c r="E201" s="92">
        <f t="shared" si="31"/>
        <v>0</v>
      </c>
      <c r="F201" s="36">
        <f t="shared" si="32"/>
        <v>0</v>
      </c>
      <c r="G201" s="36">
        <f t="shared" si="33"/>
        <v>0</v>
      </c>
      <c r="H201" s="36">
        <f t="shared" si="34"/>
        <v>0</v>
      </c>
      <c r="I201" s="36">
        <f t="shared" si="35"/>
        <v>0</v>
      </c>
      <c r="J201" s="36">
        <f t="shared" si="36"/>
        <v>0</v>
      </c>
      <c r="K201" s="36">
        <f t="shared" ca="1" si="37"/>
        <v>-1.9574898225101223E-4</v>
      </c>
      <c r="L201" s="36">
        <f t="shared" ca="1" si="38"/>
        <v>3.8317664052307102E-8</v>
      </c>
      <c r="M201" s="36">
        <f t="shared" ca="1" si="39"/>
        <v>2642988843.8932571</v>
      </c>
      <c r="N201" s="36">
        <f t="shared" ca="1" si="40"/>
        <v>3099489329.7800012</v>
      </c>
      <c r="O201" s="36">
        <f t="shared" ca="1" si="41"/>
        <v>111446765.46893506</v>
      </c>
      <c r="P201" s="45">
        <f t="shared" ca="1" si="42"/>
        <v>1.9574898225101223E-4</v>
      </c>
      <c r="Q201" s="45"/>
      <c r="R201" s="45"/>
      <c r="S201" s="45"/>
      <c r="T201" s="45"/>
    </row>
    <row r="202" spans="1:20" x14ac:dyDescent="0.2">
      <c r="A202" s="106"/>
      <c r="B202" s="106"/>
      <c r="D202" s="92">
        <f t="shared" si="30"/>
        <v>0</v>
      </c>
      <c r="E202" s="92">
        <f t="shared" si="31"/>
        <v>0</v>
      </c>
      <c r="F202" s="36">
        <f t="shared" si="32"/>
        <v>0</v>
      </c>
      <c r="G202" s="36">
        <f t="shared" si="33"/>
        <v>0</v>
      </c>
      <c r="H202" s="36">
        <f t="shared" si="34"/>
        <v>0</v>
      </c>
      <c r="I202" s="36">
        <f t="shared" si="35"/>
        <v>0</v>
      </c>
      <c r="J202" s="36">
        <f t="shared" si="36"/>
        <v>0</v>
      </c>
      <c r="K202" s="36">
        <f t="shared" ca="1" si="37"/>
        <v>-1.9574898225101223E-4</v>
      </c>
      <c r="L202" s="36">
        <f t="shared" ca="1" si="38"/>
        <v>3.8317664052307102E-8</v>
      </c>
      <c r="M202" s="36">
        <f t="shared" ca="1" si="39"/>
        <v>2642988843.8932571</v>
      </c>
      <c r="N202" s="36">
        <f t="shared" ca="1" si="40"/>
        <v>3099489329.7800012</v>
      </c>
      <c r="O202" s="36">
        <f t="shared" ca="1" si="41"/>
        <v>111446765.46893506</v>
      </c>
      <c r="P202" s="45">
        <f t="shared" ca="1" si="42"/>
        <v>1.9574898225101223E-4</v>
      </c>
    </row>
    <row r="203" spans="1:20" x14ac:dyDescent="0.2">
      <c r="A203" s="107"/>
      <c r="B203" s="107"/>
      <c r="C203" s="45"/>
      <c r="D203" s="92">
        <f t="shared" si="30"/>
        <v>0</v>
      </c>
      <c r="E203" s="92">
        <f t="shared" si="31"/>
        <v>0</v>
      </c>
      <c r="F203" s="36">
        <f t="shared" si="32"/>
        <v>0</v>
      </c>
      <c r="G203" s="36">
        <f t="shared" si="33"/>
        <v>0</v>
      </c>
      <c r="H203" s="36">
        <f t="shared" si="34"/>
        <v>0</v>
      </c>
      <c r="I203" s="36">
        <f t="shared" si="35"/>
        <v>0</v>
      </c>
      <c r="J203" s="36">
        <f t="shared" si="36"/>
        <v>0</v>
      </c>
      <c r="K203" s="36">
        <f t="shared" ca="1" si="37"/>
        <v>-1.9574898225101223E-4</v>
      </c>
      <c r="L203" s="36">
        <f t="shared" ca="1" si="38"/>
        <v>3.8317664052307102E-8</v>
      </c>
      <c r="M203" s="36">
        <f t="shared" ca="1" si="39"/>
        <v>2642988843.8932571</v>
      </c>
      <c r="N203" s="36">
        <f t="shared" ca="1" si="40"/>
        <v>3099489329.7800012</v>
      </c>
      <c r="O203" s="36">
        <f t="shared" ca="1" si="41"/>
        <v>111446765.46893506</v>
      </c>
      <c r="P203" s="45">
        <f t="shared" ca="1" si="42"/>
        <v>1.9574898225101223E-4</v>
      </c>
      <c r="Q203" s="45"/>
      <c r="R203" s="45"/>
      <c r="S203" s="45"/>
      <c r="T203" s="45"/>
    </row>
    <row r="204" spans="1:20" x14ac:dyDescent="0.2">
      <c r="A204" s="106"/>
      <c r="B204" s="106"/>
      <c r="D204" s="92">
        <f t="shared" si="30"/>
        <v>0</v>
      </c>
      <c r="E204" s="92">
        <f t="shared" si="31"/>
        <v>0</v>
      </c>
      <c r="F204" s="36">
        <f t="shared" si="32"/>
        <v>0</v>
      </c>
      <c r="G204" s="36">
        <f t="shared" si="33"/>
        <v>0</v>
      </c>
      <c r="H204" s="36">
        <f t="shared" si="34"/>
        <v>0</v>
      </c>
      <c r="I204" s="36">
        <f t="shared" si="35"/>
        <v>0</v>
      </c>
      <c r="J204" s="36">
        <f t="shared" si="36"/>
        <v>0</v>
      </c>
      <c r="K204" s="36">
        <f t="shared" ca="1" si="37"/>
        <v>-1.9574898225101223E-4</v>
      </c>
      <c r="L204" s="36">
        <f t="shared" ca="1" si="38"/>
        <v>3.8317664052307102E-8</v>
      </c>
      <c r="M204" s="36">
        <f t="shared" ca="1" si="39"/>
        <v>2642988843.8932571</v>
      </c>
      <c r="N204" s="36">
        <f t="shared" ca="1" si="40"/>
        <v>3099489329.7800012</v>
      </c>
      <c r="O204" s="36">
        <f t="shared" ca="1" si="41"/>
        <v>111446765.46893506</v>
      </c>
      <c r="P204" s="45">
        <f t="shared" ca="1" si="42"/>
        <v>1.9574898225101223E-4</v>
      </c>
    </row>
    <row r="205" spans="1:20" x14ac:dyDescent="0.2">
      <c r="A205" s="107"/>
      <c r="B205" s="107"/>
      <c r="C205" s="45"/>
      <c r="D205" s="92">
        <f t="shared" si="30"/>
        <v>0</v>
      </c>
      <c r="E205" s="92">
        <f t="shared" si="31"/>
        <v>0</v>
      </c>
      <c r="F205" s="36">
        <f t="shared" si="32"/>
        <v>0</v>
      </c>
      <c r="G205" s="36">
        <f t="shared" si="33"/>
        <v>0</v>
      </c>
      <c r="H205" s="36">
        <f t="shared" si="34"/>
        <v>0</v>
      </c>
      <c r="I205" s="36">
        <f t="shared" si="35"/>
        <v>0</v>
      </c>
      <c r="J205" s="36">
        <f t="shared" si="36"/>
        <v>0</v>
      </c>
      <c r="K205" s="36">
        <f t="shared" ca="1" si="37"/>
        <v>-1.9574898225101223E-4</v>
      </c>
      <c r="L205" s="36">
        <f t="shared" ca="1" si="38"/>
        <v>3.8317664052307102E-8</v>
      </c>
      <c r="M205" s="36">
        <f t="shared" ca="1" si="39"/>
        <v>2642988843.8932571</v>
      </c>
      <c r="N205" s="36">
        <f t="shared" ca="1" si="40"/>
        <v>3099489329.7800012</v>
      </c>
      <c r="O205" s="36">
        <f t="shared" ca="1" si="41"/>
        <v>111446765.46893506</v>
      </c>
      <c r="P205" s="45">
        <f t="shared" ca="1" si="42"/>
        <v>1.9574898225101223E-4</v>
      </c>
      <c r="Q205" s="45"/>
      <c r="R205" s="45"/>
      <c r="S205" s="45"/>
      <c r="T205" s="45"/>
    </row>
    <row r="206" spans="1:20" x14ac:dyDescent="0.2">
      <c r="A206" s="106"/>
      <c r="B206" s="106"/>
      <c r="D206" s="92">
        <f t="shared" si="30"/>
        <v>0</v>
      </c>
      <c r="E206" s="92">
        <f t="shared" si="31"/>
        <v>0</v>
      </c>
      <c r="F206" s="36">
        <f t="shared" si="32"/>
        <v>0</v>
      </c>
      <c r="G206" s="36">
        <f t="shared" si="33"/>
        <v>0</v>
      </c>
      <c r="H206" s="36">
        <f t="shared" si="34"/>
        <v>0</v>
      </c>
      <c r="I206" s="36">
        <f t="shared" si="35"/>
        <v>0</v>
      </c>
      <c r="J206" s="36">
        <f t="shared" si="36"/>
        <v>0</v>
      </c>
      <c r="K206" s="36">
        <f t="shared" ca="1" si="37"/>
        <v>-1.9574898225101223E-4</v>
      </c>
      <c r="L206" s="36">
        <f t="shared" ca="1" si="38"/>
        <v>3.8317664052307102E-8</v>
      </c>
      <c r="M206" s="36">
        <f t="shared" ca="1" si="39"/>
        <v>2642988843.8932571</v>
      </c>
      <c r="N206" s="36">
        <f t="shared" ca="1" si="40"/>
        <v>3099489329.7800012</v>
      </c>
      <c r="O206" s="36">
        <f t="shared" ca="1" si="41"/>
        <v>111446765.46893506</v>
      </c>
      <c r="P206" s="45">
        <f t="shared" ca="1" si="42"/>
        <v>1.9574898225101223E-4</v>
      </c>
    </row>
    <row r="207" spans="1:20" x14ac:dyDescent="0.2">
      <c r="A207" s="107"/>
      <c r="B207" s="107"/>
      <c r="C207" s="45"/>
      <c r="D207" s="92">
        <f t="shared" si="30"/>
        <v>0</v>
      </c>
      <c r="E207" s="92">
        <f t="shared" si="31"/>
        <v>0</v>
      </c>
      <c r="F207" s="36">
        <f t="shared" si="32"/>
        <v>0</v>
      </c>
      <c r="G207" s="36">
        <f t="shared" si="33"/>
        <v>0</v>
      </c>
      <c r="H207" s="36">
        <f t="shared" si="34"/>
        <v>0</v>
      </c>
      <c r="I207" s="36">
        <f t="shared" si="35"/>
        <v>0</v>
      </c>
      <c r="J207" s="36">
        <f t="shared" si="36"/>
        <v>0</v>
      </c>
      <c r="K207" s="36">
        <f t="shared" ca="1" si="37"/>
        <v>-1.9574898225101223E-4</v>
      </c>
      <c r="L207" s="36">
        <f t="shared" ca="1" si="38"/>
        <v>3.8317664052307102E-8</v>
      </c>
      <c r="M207" s="36">
        <f t="shared" ca="1" si="39"/>
        <v>2642988843.8932571</v>
      </c>
      <c r="N207" s="36">
        <f t="shared" ca="1" si="40"/>
        <v>3099489329.7800012</v>
      </c>
      <c r="O207" s="36">
        <f t="shared" ca="1" si="41"/>
        <v>111446765.46893506</v>
      </c>
      <c r="P207" s="45">
        <f t="shared" ca="1" si="42"/>
        <v>1.9574898225101223E-4</v>
      </c>
      <c r="Q207" s="45"/>
      <c r="R207" s="45"/>
      <c r="S207" s="45"/>
      <c r="T207" s="45"/>
    </row>
    <row r="208" spans="1:20" x14ac:dyDescent="0.2">
      <c r="A208" s="107"/>
      <c r="B208" s="107"/>
      <c r="C208" s="45"/>
      <c r="D208" s="92">
        <f t="shared" si="30"/>
        <v>0</v>
      </c>
      <c r="E208" s="92">
        <f t="shared" si="31"/>
        <v>0</v>
      </c>
      <c r="F208" s="36">
        <f t="shared" si="32"/>
        <v>0</v>
      </c>
      <c r="G208" s="36">
        <f t="shared" si="33"/>
        <v>0</v>
      </c>
      <c r="H208" s="36">
        <f t="shared" si="34"/>
        <v>0</v>
      </c>
      <c r="I208" s="36">
        <f t="shared" si="35"/>
        <v>0</v>
      </c>
      <c r="J208" s="36">
        <f t="shared" si="36"/>
        <v>0</v>
      </c>
      <c r="K208" s="36">
        <f t="shared" ca="1" si="37"/>
        <v>-1.9574898225101223E-4</v>
      </c>
      <c r="L208" s="36">
        <f t="shared" ca="1" si="38"/>
        <v>3.8317664052307102E-8</v>
      </c>
      <c r="M208" s="36">
        <f t="shared" ca="1" si="39"/>
        <v>2642988843.8932571</v>
      </c>
      <c r="N208" s="36">
        <f t="shared" ca="1" si="40"/>
        <v>3099489329.7800012</v>
      </c>
      <c r="O208" s="36">
        <f t="shared" ca="1" si="41"/>
        <v>111446765.46893506</v>
      </c>
      <c r="P208" s="45">
        <f t="shared" ca="1" si="42"/>
        <v>1.9574898225101223E-4</v>
      </c>
      <c r="Q208" s="45"/>
      <c r="R208" s="45"/>
      <c r="S208" s="45"/>
      <c r="T208" s="45"/>
    </row>
    <row r="209" spans="1:20" x14ac:dyDescent="0.2">
      <c r="A209" s="106"/>
      <c r="B209" s="106"/>
      <c r="D209" s="92">
        <f t="shared" si="30"/>
        <v>0</v>
      </c>
      <c r="E209" s="92">
        <f t="shared" si="31"/>
        <v>0</v>
      </c>
      <c r="F209" s="36">
        <f t="shared" si="32"/>
        <v>0</v>
      </c>
      <c r="G209" s="36">
        <f t="shared" si="33"/>
        <v>0</v>
      </c>
      <c r="H209" s="36">
        <f t="shared" si="34"/>
        <v>0</v>
      </c>
      <c r="I209" s="36">
        <f t="shared" si="35"/>
        <v>0</v>
      </c>
      <c r="J209" s="36">
        <f t="shared" si="36"/>
        <v>0</v>
      </c>
      <c r="K209" s="36">
        <f t="shared" ca="1" si="37"/>
        <v>-1.9574898225101223E-4</v>
      </c>
      <c r="L209" s="36">
        <f t="shared" ca="1" si="38"/>
        <v>3.8317664052307102E-8</v>
      </c>
      <c r="M209" s="36">
        <f t="shared" ca="1" si="39"/>
        <v>2642988843.8932571</v>
      </c>
      <c r="N209" s="36">
        <f t="shared" ca="1" si="40"/>
        <v>3099489329.7800012</v>
      </c>
      <c r="O209" s="36">
        <f t="shared" ca="1" si="41"/>
        <v>111446765.46893506</v>
      </c>
      <c r="P209" s="45">
        <f t="shared" ca="1" si="42"/>
        <v>1.9574898225101223E-4</v>
      </c>
    </row>
    <row r="210" spans="1:20" x14ac:dyDescent="0.2">
      <c r="A210" s="106"/>
      <c r="B210" s="106"/>
      <c r="D210" s="92">
        <f t="shared" si="30"/>
        <v>0</v>
      </c>
      <c r="E210" s="92">
        <f t="shared" si="31"/>
        <v>0</v>
      </c>
      <c r="F210" s="36">
        <f t="shared" si="32"/>
        <v>0</v>
      </c>
      <c r="G210" s="36">
        <f t="shared" si="33"/>
        <v>0</v>
      </c>
      <c r="H210" s="36">
        <f t="shared" si="34"/>
        <v>0</v>
      </c>
      <c r="I210" s="36">
        <f t="shared" si="35"/>
        <v>0</v>
      </c>
      <c r="J210" s="36">
        <f t="shared" si="36"/>
        <v>0</v>
      </c>
      <c r="K210" s="36">
        <f t="shared" ca="1" si="37"/>
        <v>-1.9574898225101223E-4</v>
      </c>
      <c r="L210" s="36">
        <f t="shared" ca="1" si="38"/>
        <v>3.8317664052307102E-8</v>
      </c>
      <c r="M210" s="36">
        <f t="shared" ca="1" si="39"/>
        <v>2642988843.8932571</v>
      </c>
      <c r="N210" s="36">
        <f t="shared" ca="1" si="40"/>
        <v>3099489329.7800012</v>
      </c>
      <c r="O210" s="36">
        <f t="shared" ca="1" si="41"/>
        <v>111446765.46893506</v>
      </c>
      <c r="P210" s="45">
        <f t="shared" ca="1" si="42"/>
        <v>1.9574898225101223E-4</v>
      </c>
    </row>
    <row r="211" spans="1:20" x14ac:dyDescent="0.2">
      <c r="A211" s="107"/>
      <c r="B211" s="107"/>
      <c r="C211" s="45"/>
      <c r="D211" s="92">
        <f t="shared" si="30"/>
        <v>0</v>
      </c>
      <c r="E211" s="92">
        <f t="shared" si="31"/>
        <v>0</v>
      </c>
      <c r="F211" s="36">
        <f t="shared" si="32"/>
        <v>0</v>
      </c>
      <c r="G211" s="36">
        <f t="shared" si="33"/>
        <v>0</v>
      </c>
      <c r="H211" s="36">
        <f t="shared" si="34"/>
        <v>0</v>
      </c>
      <c r="I211" s="36">
        <f t="shared" si="35"/>
        <v>0</v>
      </c>
      <c r="J211" s="36">
        <f t="shared" si="36"/>
        <v>0</v>
      </c>
      <c r="K211" s="36">
        <f t="shared" ca="1" si="37"/>
        <v>-1.9574898225101223E-4</v>
      </c>
      <c r="L211" s="36">
        <f t="shared" ca="1" si="38"/>
        <v>3.8317664052307102E-8</v>
      </c>
      <c r="M211" s="36">
        <f t="shared" ca="1" si="39"/>
        <v>2642988843.8932571</v>
      </c>
      <c r="N211" s="36">
        <f t="shared" ca="1" si="40"/>
        <v>3099489329.7800012</v>
      </c>
      <c r="O211" s="36">
        <f t="shared" ca="1" si="41"/>
        <v>111446765.46893506</v>
      </c>
      <c r="P211" s="45">
        <f t="shared" ca="1" si="42"/>
        <v>1.9574898225101223E-4</v>
      </c>
      <c r="Q211" s="45"/>
      <c r="R211" s="45"/>
      <c r="S211" s="45"/>
      <c r="T211" s="45"/>
    </row>
    <row r="212" spans="1:20" x14ac:dyDescent="0.2">
      <c r="A212" s="106"/>
      <c r="B212" s="106"/>
      <c r="D212" s="92">
        <f t="shared" si="30"/>
        <v>0</v>
      </c>
      <c r="E212" s="92">
        <f t="shared" si="31"/>
        <v>0</v>
      </c>
      <c r="F212" s="36">
        <f t="shared" si="32"/>
        <v>0</v>
      </c>
      <c r="G212" s="36">
        <f t="shared" si="33"/>
        <v>0</v>
      </c>
      <c r="H212" s="36">
        <f t="shared" si="34"/>
        <v>0</v>
      </c>
      <c r="I212" s="36">
        <f t="shared" si="35"/>
        <v>0</v>
      </c>
      <c r="J212" s="36">
        <f t="shared" si="36"/>
        <v>0</v>
      </c>
      <c r="K212" s="36">
        <f t="shared" ca="1" si="37"/>
        <v>-1.9574898225101223E-4</v>
      </c>
      <c r="L212" s="36">
        <f t="shared" ca="1" si="38"/>
        <v>3.8317664052307102E-8</v>
      </c>
      <c r="M212" s="36">
        <f t="shared" ca="1" si="39"/>
        <v>2642988843.8932571</v>
      </c>
      <c r="N212" s="36">
        <f t="shared" ca="1" si="40"/>
        <v>3099489329.7800012</v>
      </c>
      <c r="O212" s="36">
        <f t="shared" ca="1" si="41"/>
        <v>111446765.46893506</v>
      </c>
      <c r="P212" s="45">
        <f t="shared" ca="1" si="42"/>
        <v>1.9574898225101223E-4</v>
      </c>
    </row>
    <row r="213" spans="1:20" x14ac:dyDescent="0.2">
      <c r="A213" s="107"/>
      <c r="B213" s="107"/>
      <c r="C213" s="45"/>
      <c r="D213" s="92">
        <f t="shared" ref="D213:D276" si="43">A213/A$18</f>
        <v>0</v>
      </c>
      <c r="E213" s="92">
        <f t="shared" ref="E213:E276" si="44">B213/B$18</f>
        <v>0</v>
      </c>
      <c r="F213" s="36">
        <f t="shared" ref="F213:F276" si="45">D213*D213</f>
        <v>0</v>
      </c>
      <c r="G213" s="36">
        <f t="shared" ref="G213:G276" si="46">D213*F213</f>
        <v>0</v>
      </c>
      <c r="H213" s="36">
        <f t="shared" ref="H213:H276" si="47">F213*F213</f>
        <v>0</v>
      </c>
      <c r="I213" s="36">
        <f t="shared" ref="I213:I276" si="48">E213*D213</f>
        <v>0</v>
      </c>
      <c r="J213" s="36">
        <f t="shared" ref="J213:J276" si="49">I213*D213</f>
        <v>0</v>
      </c>
      <c r="K213" s="36">
        <f t="shared" ref="K213:K276" ca="1" si="50">+E$4+E$5*D213+E$6*D213^2</f>
        <v>-1.9574898225101223E-4</v>
      </c>
      <c r="L213" s="36">
        <f t="shared" ref="L213:L276" ca="1" si="51">+(K213-E213)^2</f>
        <v>3.8317664052307102E-8</v>
      </c>
      <c r="M213" s="36">
        <f t="shared" ref="M213:M276" ca="1" si="52">(M$1-M$2*D213+M$3*F213)^2</f>
        <v>2642988843.8932571</v>
      </c>
      <c r="N213" s="36">
        <f t="shared" ref="N213:N276" ca="1" si="53">(-M$2+M$4*D213-M$5*F213)^2</f>
        <v>3099489329.7800012</v>
      </c>
      <c r="O213" s="36">
        <f t="shared" ref="O213:O276" ca="1" si="54">+(M$3-D213*M$5+F213*M$6)^2</f>
        <v>111446765.46893506</v>
      </c>
      <c r="P213" s="45">
        <f t="shared" ref="P213:P276" ca="1" si="55">+E213-K213</f>
        <v>1.9574898225101223E-4</v>
      </c>
      <c r="Q213" s="45"/>
      <c r="R213" s="45"/>
      <c r="S213" s="45"/>
      <c r="T213" s="45"/>
    </row>
    <row r="214" spans="1:20" x14ac:dyDescent="0.2">
      <c r="A214" s="106"/>
      <c r="B214" s="106"/>
      <c r="D214" s="92">
        <f t="shared" si="43"/>
        <v>0</v>
      </c>
      <c r="E214" s="92">
        <f t="shared" si="44"/>
        <v>0</v>
      </c>
      <c r="F214" s="36">
        <f t="shared" si="45"/>
        <v>0</v>
      </c>
      <c r="G214" s="36">
        <f t="shared" si="46"/>
        <v>0</v>
      </c>
      <c r="H214" s="36">
        <f t="shared" si="47"/>
        <v>0</v>
      </c>
      <c r="I214" s="36">
        <f t="shared" si="48"/>
        <v>0</v>
      </c>
      <c r="J214" s="36">
        <f t="shared" si="49"/>
        <v>0</v>
      </c>
      <c r="K214" s="36">
        <f t="shared" ca="1" si="50"/>
        <v>-1.9574898225101223E-4</v>
      </c>
      <c r="L214" s="36">
        <f t="shared" ca="1" si="51"/>
        <v>3.8317664052307102E-8</v>
      </c>
      <c r="M214" s="36">
        <f t="shared" ca="1" si="52"/>
        <v>2642988843.8932571</v>
      </c>
      <c r="N214" s="36">
        <f t="shared" ca="1" si="53"/>
        <v>3099489329.7800012</v>
      </c>
      <c r="O214" s="36">
        <f t="shared" ca="1" si="54"/>
        <v>111446765.46893506</v>
      </c>
      <c r="P214" s="45">
        <f t="shared" ca="1" si="55"/>
        <v>1.9574898225101223E-4</v>
      </c>
    </row>
    <row r="215" spans="1:20" x14ac:dyDescent="0.2">
      <c r="A215" s="107"/>
      <c r="B215" s="107"/>
      <c r="C215" s="45"/>
      <c r="D215" s="92">
        <f t="shared" si="43"/>
        <v>0</v>
      </c>
      <c r="E215" s="92">
        <f t="shared" si="44"/>
        <v>0</v>
      </c>
      <c r="F215" s="36">
        <f t="shared" si="45"/>
        <v>0</v>
      </c>
      <c r="G215" s="36">
        <f t="shared" si="46"/>
        <v>0</v>
      </c>
      <c r="H215" s="36">
        <f t="shared" si="47"/>
        <v>0</v>
      </c>
      <c r="I215" s="36">
        <f t="shared" si="48"/>
        <v>0</v>
      </c>
      <c r="J215" s="36">
        <f t="shared" si="49"/>
        <v>0</v>
      </c>
      <c r="K215" s="36">
        <f t="shared" ca="1" si="50"/>
        <v>-1.9574898225101223E-4</v>
      </c>
      <c r="L215" s="36">
        <f t="shared" ca="1" si="51"/>
        <v>3.8317664052307102E-8</v>
      </c>
      <c r="M215" s="36">
        <f t="shared" ca="1" si="52"/>
        <v>2642988843.8932571</v>
      </c>
      <c r="N215" s="36">
        <f t="shared" ca="1" si="53"/>
        <v>3099489329.7800012</v>
      </c>
      <c r="O215" s="36">
        <f t="shared" ca="1" si="54"/>
        <v>111446765.46893506</v>
      </c>
      <c r="P215" s="45">
        <f t="shared" ca="1" si="55"/>
        <v>1.9574898225101223E-4</v>
      </c>
      <c r="Q215" s="45"/>
      <c r="R215" s="45"/>
      <c r="S215" s="45"/>
      <c r="T215" s="45"/>
    </row>
    <row r="216" spans="1:20" x14ac:dyDescent="0.2">
      <c r="A216" s="106"/>
      <c r="B216" s="106"/>
      <c r="D216" s="92">
        <f t="shared" si="43"/>
        <v>0</v>
      </c>
      <c r="E216" s="92">
        <f t="shared" si="44"/>
        <v>0</v>
      </c>
      <c r="F216" s="36">
        <f t="shared" si="45"/>
        <v>0</v>
      </c>
      <c r="G216" s="36">
        <f t="shared" si="46"/>
        <v>0</v>
      </c>
      <c r="H216" s="36">
        <f t="shared" si="47"/>
        <v>0</v>
      </c>
      <c r="I216" s="36">
        <f t="shared" si="48"/>
        <v>0</v>
      </c>
      <c r="J216" s="36">
        <f t="shared" si="49"/>
        <v>0</v>
      </c>
      <c r="K216" s="36">
        <f t="shared" ca="1" si="50"/>
        <v>-1.9574898225101223E-4</v>
      </c>
      <c r="L216" s="36">
        <f t="shared" ca="1" si="51"/>
        <v>3.8317664052307102E-8</v>
      </c>
      <c r="M216" s="36">
        <f t="shared" ca="1" si="52"/>
        <v>2642988843.8932571</v>
      </c>
      <c r="N216" s="36">
        <f t="shared" ca="1" si="53"/>
        <v>3099489329.7800012</v>
      </c>
      <c r="O216" s="36">
        <f t="shared" ca="1" si="54"/>
        <v>111446765.46893506</v>
      </c>
      <c r="P216" s="45">
        <f t="shared" ca="1" si="55"/>
        <v>1.9574898225101223E-4</v>
      </c>
    </row>
    <row r="217" spans="1:20" x14ac:dyDescent="0.2">
      <c r="A217" s="107"/>
      <c r="B217" s="107"/>
      <c r="C217" s="45"/>
      <c r="D217" s="92">
        <f t="shared" si="43"/>
        <v>0</v>
      </c>
      <c r="E217" s="92">
        <f t="shared" si="44"/>
        <v>0</v>
      </c>
      <c r="F217" s="36">
        <f t="shared" si="45"/>
        <v>0</v>
      </c>
      <c r="G217" s="36">
        <f t="shared" si="46"/>
        <v>0</v>
      </c>
      <c r="H217" s="36">
        <f t="shared" si="47"/>
        <v>0</v>
      </c>
      <c r="I217" s="36">
        <f t="shared" si="48"/>
        <v>0</v>
      </c>
      <c r="J217" s="36">
        <f t="shared" si="49"/>
        <v>0</v>
      </c>
      <c r="K217" s="36">
        <f t="shared" ca="1" si="50"/>
        <v>-1.9574898225101223E-4</v>
      </c>
      <c r="L217" s="36">
        <f t="shared" ca="1" si="51"/>
        <v>3.8317664052307102E-8</v>
      </c>
      <c r="M217" s="36">
        <f t="shared" ca="1" si="52"/>
        <v>2642988843.8932571</v>
      </c>
      <c r="N217" s="36">
        <f t="shared" ca="1" si="53"/>
        <v>3099489329.7800012</v>
      </c>
      <c r="O217" s="36">
        <f t="shared" ca="1" si="54"/>
        <v>111446765.46893506</v>
      </c>
      <c r="P217" s="45">
        <f t="shared" ca="1" si="55"/>
        <v>1.9574898225101223E-4</v>
      </c>
      <c r="Q217" s="45"/>
      <c r="R217" s="45"/>
      <c r="S217" s="45"/>
      <c r="T217" s="45"/>
    </row>
    <row r="218" spans="1:20" x14ac:dyDescent="0.2">
      <c r="A218" s="107"/>
      <c r="B218" s="107"/>
      <c r="C218" s="45"/>
      <c r="D218" s="92">
        <f t="shared" si="43"/>
        <v>0</v>
      </c>
      <c r="E218" s="92">
        <f t="shared" si="44"/>
        <v>0</v>
      </c>
      <c r="F218" s="36">
        <f t="shared" si="45"/>
        <v>0</v>
      </c>
      <c r="G218" s="36">
        <f t="shared" si="46"/>
        <v>0</v>
      </c>
      <c r="H218" s="36">
        <f t="shared" si="47"/>
        <v>0</v>
      </c>
      <c r="I218" s="36">
        <f t="shared" si="48"/>
        <v>0</v>
      </c>
      <c r="J218" s="36">
        <f t="shared" si="49"/>
        <v>0</v>
      </c>
      <c r="K218" s="36">
        <f t="shared" ca="1" si="50"/>
        <v>-1.9574898225101223E-4</v>
      </c>
      <c r="L218" s="36">
        <f t="shared" ca="1" si="51"/>
        <v>3.8317664052307102E-8</v>
      </c>
      <c r="M218" s="36">
        <f t="shared" ca="1" si="52"/>
        <v>2642988843.8932571</v>
      </c>
      <c r="N218" s="36">
        <f t="shared" ca="1" si="53"/>
        <v>3099489329.7800012</v>
      </c>
      <c r="O218" s="36">
        <f t="shared" ca="1" si="54"/>
        <v>111446765.46893506</v>
      </c>
      <c r="P218" s="45">
        <f t="shared" ca="1" si="55"/>
        <v>1.9574898225101223E-4</v>
      </c>
      <c r="Q218" s="45"/>
      <c r="R218" s="45"/>
      <c r="S218" s="45"/>
      <c r="T218" s="45"/>
    </row>
    <row r="219" spans="1:20" x14ac:dyDescent="0.2">
      <c r="A219" s="106"/>
      <c r="B219" s="106"/>
      <c r="D219" s="92">
        <f t="shared" si="43"/>
        <v>0</v>
      </c>
      <c r="E219" s="92">
        <f t="shared" si="44"/>
        <v>0</v>
      </c>
      <c r="F219" s="36">
        <f t="shared" si="45"/>
        <v>0</v>
      </c>
      <c r="G219" s="36">
        <f t="shared" si="46"/>
        <v>0</v>
      </c>
      <c r="H219" s="36">
        <f t="shared" si="47"/>
        <v>0</v>
      </c>
      <c r="I219" s="36">
        <f t="shared" si="48"/>
        <v>0</v>
      </c>
      <c r="J219" s="36">
        <f t="shared" si="49"/>
        <v>0</v>
      </c>
      <c r="K219" s="36">
        <f t="shared" ca="1" si="50"/>
        <v>-1.9574898225101223E-4</v>
      </c>
      <c r="L219" s="36">
        <f t="shared" ca="1" si="51"/>
        <v>3.8317664052307102E-8</v>
      </c>
      <c r="M219" s="36">
        <f t="shared" ca="1" si="52"/>
        <v>2642988843.8932571</v>
      </c>
      <c r="N219" s="36">
        <f t="shared" ca="1" si="53"/>
        <v>3099489329.7800012</v>
      </c>
      <c r="O219" s="36">
        <f t="shared" ca="1" si="54"/>
        <v>111446765.46893506</v>
      </c>
      <c r="P219" s="45">
        <f t="shared" ca="1" si="55"/>
        <v>1.9574898225101223E-4</v>
      </c>
    </row>
    <row r="220" spans="1:20" x14ac:dyDescent="0.2">
      <c r="A220" s="106"/>
      <c r="B220" s="106"/>
      <c r="D220" s="92">
        <f t="shared" si="43"/>
        <v>0</v>
      </c>
      <c r="E220" s="92">
        <f t="shared" si="44"/>
        <v>0</v>
      </c>
      <c r="F220" s="36">
        <f t="shared" si="45"/>
        <v>0</v>
      </c>
      <c r="G220" s="36">
        <f t="shared" si="46"/>
        <v>0</v>
      </c>
      <c r="H220" s="36">
        <f t="shared" si="47"/>
        <v>0</v>
      </c>
      <c r="I220" s="36">
        <f t="shared" si="48"/>
        <v>0</v>
      </c>
      <c r="J220" s="36">
        <f t="shared" si="49"/>
        <v>0</v>
      </c>
      <c r="K220" s="36">
        <f t="shared" ca="1" si="50"/>
        <v>-1.9574898225101223E-4</v>
      </c>
      <c r="L220" s="36">
        <f t="shared" ca="1" si="51"/>
        <v>3.8317664052307102E-8</v>
      </c>
      <c r="M220" s="36">
        <f t="shared" ca="1" si="52"/>
        <v>2642988843.8932571</v>
      </c>
      <c r="N220" s="36">
        <f t="shared" ca="1" si="53"/>
        <v>3099489329.7800012</v>
      </c>
      <c r="O220" s="36">
        <f t="shared" ca="1" si="54"/>
        <v>111446765.46893506</v>
      </c>
      <c r="P220" s="45">
        <f t="shared" ca="1" si="55"/>
        <v>1.9574898225101223E-4</v>
      </c>
    </row>
    <row r="221" spans="1:20" x14ac:dyDescent="0.2">
      <c r="A221" s="107"/>
      <c r="B221" s="107"/>
      <c r="C221" s="45"/>
      <c r="D221" s="92">
        <f t="shared" si="43"/>
        <v>0</v>
      </c>
      <c r="E221" s="92">
        <f t="shared" si="44"/>
        <v>0</v>
      </c>
      <c r="F221" s="36">
        <f t="shared" si="45"/>
        <v>0</v>
      </c>
      <c r="G221" s="36">
        <f t="shared" si="46"/>
        <v>0</v>
      </c>
      <c r="H221" s="36">
        <f t="shared" si="47"/>
        <v>0</v>
      </c>
      <c r="I221" s="36">
        <f t="shared" si="48"/>
        <v>0</v>
      </c>
      <c r="J221" s="36">
        <f t="shared" si="49"/>
        <v>0</v>
      </c>
      <c r="K221" s="36">
        <f t="shared" ca="1" si="50"/>
        <v>-1.9574898225101223E-4</v>
      </c>
      <c r="L221" s="36">
        <f t="shared" ca="1" si="51"/>
        <v>3.8317664052307102E-8</v>
      </c>
      <c r="M221" s="36">
        <f t="shared" ca="1" si="52"/>
        <v>2642988843.8932571</v>
      </c>
      <c r="N221" s="36">
        <f t="shared" ca="1" si="53"/>
        <v>3099489329.7800012</v>
      </c>
      <c r="O221" s="36">
        <f t="shared" ca="1" si="54"/>
        <v>111446765.46893506</v>
      </c>
      <c r="P221" s="45">
        <f t="shared" ca="1" si="55"/>
        <v>1.9574898225101223E-4</v>
      </c>
      <c r="Q221" s="45"/>
      <c r="R221" s="45"/>
      <c r="S221" s="45"/>
      <c r="T221" s="45"/>
    </row>
    <row r="222" spans="1:20" x14ac:dyDescent="0.2">
      <c r="A222" s="107"/>
      <c r="B222" s="107"/>
      <c r="C222" s="45"/>
      <c r="D222" s="92">
        <f t="shared" si="43"/>
        <v>0</v>
      </c>
      <c r="E222" s="92">
        <f t="shared" si="44"/>
        <v>0</v>
      </c>
      <c r="F222" s="36">
        <f t="shared" si="45"/>
        <v>0</v>
      </c>
      <c r="G222" s="36">
        <f t="shared" si="46"/>
        <v>0</v>
      </c>
      <c r="H222" s="36">
        <f t="shared" si="47"/>
        <v>0</v>
      </c>
      <c r="I222" s="36">
        <f t="shared" si="48"/>
        <v>0</v>
      </c>
      <c r="J222" s="36">
        <f t="shared" si="49"/>
        <v>0</v>
      </c>
      <c r="K222" s="36">
        <f t="shared" ca="1" si="50"/>
        <v>-1.9574898225101223E-4</v>
      </c>
      <c r="L222" s="36">
        <f t="shared" ca="1" si="51"/>
        <v>3.8317664052307102E-8</v>
      </c>
      <c r="M222" s="36">
        <f t="shared" ca="1" si="52"/>
        <v>2642988843.8932571</v>
      </c>
      <c r="N222" s="36">
        <f t="shared" ca="1" si="53"/>
        <v>3099489329.7800012</v>
      </c>
      <c r="O222" s="36">
        <f t="shared" ca="1" si="54"/>
        <v>111446765.46893506</v>
      </c>
      <c r="P222" s="45">
        <f t="shared" ca="1" si="55"/>
        <v>1.9574898225101223E-4</v>
      </c>
      <c r="Q222" s="45"/>
      <c r="R222" s="45"/>
      <c r="S222" s="45"/>
      <c r="T222" s="45"/>
    </row>
    <row r="223" spans="1:20" x14ac:dyDescent="0.2">
      <c r="A223" s="106"/>
      <c r="B223" s="106"/>
      <c r="D223" s="92">
        <f t="shared" si="43"/>
        <v>0</v>
      </c>
      <c r="E223" s="92">
        <f t="shared" si="44"/>
        <v>0</v>
      </c>
      <c r="F223" s="36">
        <f t="shared" si="45"/>
        <v>0</v>
      </c>
      <c r="G223" s="36">
        <f t="shared" si="46"/>
        <v>0</v>
      </c>
      <c r="H223" s="36">
        <f t="shared" si="47"/>
        <v>0</v>
      </c>
      <c r="I223" s="36">
        <f t="shared" si="48"/>
        <v>0</v>
      </c>
      <c r="J223" s="36">
        <f t="shared" si="49"/>
        <v>0</v>
      </c>
      <c r="K223" s="36">
        <f t="shared" ca="1" si="50"/>
        <v>-1.9574898225101223E-4</v>
      </c>
      <c r="L223" s="36">
        <f t="shared" ca="1" si="51"/>
        <v>3.8317664052307102E-8</v>
      </c>
      <c r="M223" s="36">
        <f t="shared" ca="1" si="52"/>
        <v>2642988843.8932571</v>
      </c>
      <c r="N223" s="36">
        <f t="shared" ca="1" si="53"/>
        <v>3099489329.7800012</v>
      </c>
      <c r="O223" s="36">
        <f t="shared" ca="1" si="54"/>
        <v>111446765.46893506</v>
      </c>
      <c r="P223" s="45">
        <f t="shared" ca="1" si="55"/>
        <v>1.9574898225101223E-4</v>
      </c>
    </row>
    <row r="224" spans="1:20" x14ac:dyDescent="0.2">
      <c r="A224" s="106"/>
      <c r="B224" s="106"/>
      <c r="D224" s="92">
        <f t="shared" si="43"/>
        <v>0</v>
      </c>
      <c r="E224" s="92">
        <f t="shared" si="44"/>
        <v>0</v>
      </c>
      <c r="F224" s="36">
        <f t="shared" si="45"/>
        <v>0</v>
      </c>
      <c r="G224" s="36">
        <f t="shared" si="46"/>
        <v>0</v>
      </c>
      <c r="H224" s="36">
        <f t="shared" si="47"/>
        <v>0</v>
      </c>
      <c r="I224" s="36">
        <f t="shared" si="48"/>
        <v>0</v>
      </c>
      <c r="J224" s="36">
        <f t="shared" si="49"/>
        <v>0</v>
      </c>
      <c r="K224" s="36">
        <f t="shared" ca="1" si="50"/>
        <v>-1.9574898225101223E-4</v>
      </c>
      <c r="L224" s="36">
        <f t="shared" ca="1" si="51"/>
        <v>3.8317664052307102E-8</v>
      </c>
      <c r="M224" s="36">
        <f t="shared" ca="1" si="52"/>
        <v>2642988843.8932571</v>
      </c>
      <c r="N224" s="36">
        <f t="shared" ca="1" si="53"/>
        <v>3099489329.7800012</v>
      </c>
      <c r="O224" s="36">
        <f t="shared" ca="1" si="54"/>
        <v>111446765.46893506</v>
      </c>
      <c r="P224" s="45">
        <f t="shared" ca="1" si="55"/>
        <v>1.9574898225101223E-4</v>
      </c>
    </row>
    <row r="225" spans="1:20" x14ac:dyDescent="0.2">
      <c r="A225" s="107"/>
      <c r="B225" s="107"/>
      <c r="C225" s="45"/>
      <c r="D225" s="92">
        <f t="shared" si="43"/>
        <v>0</v>
      </c>
      <c r="E225" s="92">
        <f t="shared" si="44"/>
        <v>0</v>
      </c>
      <c r="F225" s="36">
        <f t="shared" si="45"/>
        <v>0</v>
      </c>
      <c r="G225" s="36">
        <f t="shared" si="46"/>
        <v>0</v>
      </c>
      <c r="H225" s="36">
        <f t="shared" si="47"/>
        <v>0</v>
      </c>
      <c r="I225" s="36">
        <f t="shared" si="48"/>
        <v>0</v>
      </c>
      <c r="J225" s="36">
        <f t="shared" si="49"/>
        <v>0</v>
      </c>
      <c r="K225" s="36">
        <f t="shared" ca="1" si="50"/>
        <v>-1.9574898225101223E-4</v>
      </c>
      <c r="L225" s="36">
        <f t="shared" ca="1" si="51"/>
        <v>3.8317664052307102E-8</v>
      </c>
      <c r="M225" s="36">
        <f t="shared" ca="1" si="52"/>
        <v>2642988843.8932571</v>
      </c>
      <c r="N225" s="36">
        <f t="shared" ca="1" si="53"/>
        <v>3099489329.7800012</v>
      </c>
      <c r="O225" s="36">
        <f t="shared" ca="1" si="54"/>
        <v>111446765.46893506</v>
      </c>
      <c r="P225" s="45">
        <f t="shared" ca="1" si="55"/>
        <v>1.9574898225101223E-4</v>
      </c>
      <c r="Q225" s="45"/>
      <c r="R225" s="45"/>
      <c r="S225" s="45"/>
      <c r="T225" s="45"/>
    </row>
    <row r="226" spans="1:20" x14ac:dyDescent="0.2">
      <c r="A226" s="106"/>
      <c r="B226" s="106"/>
      <c r="D226" s="92">
        <f t="shared" si="43"/>
        <v>0</v>
      </c>
      <c r="E226" s="92">
        <f t="shared" si="44"/>
        <v>0</v>
      </c>
      <c r="F226" s="36">
        <f t="shared" si="45"/>
        <v>0</v>
      </c>
      <c r="G226" s="36">
        <f t="shared" si="46"/>
        <v>0</v>
      </c>
      <c r="H226" s="36">
        <f t="shared" si="47"/>
        <v>0</v>
      </c>
      <c r="I226" s="36">
        <f t="shared" si="48"/>
        <v>0</v>
      </c>
      <c r="J226" s="36">
        <f t="shared" si="49"/>
        <v>0</v>
      </c>
      <c r="K226" s="36">
        <f t="shared" ca="1" si="50"/>
        <v>-1.9574898225101223E-4</v>
      </c>
      <c r="L226" s="36">
        <f t="shared" ca="1" si="51"/>
        <v>3.8317664052307102E-8</v>
      </c>
      <c r="M226" s="36">
        <f t="shared" ca="1" si="52"/>
        <v>2642988843.8932571</v>
      </c>
      <c r="N226" s="36">
        <f t="shared" ca="1" si="53"/>
        <v>3099489329.7800012</v>
      </c>
      <c r="O226" s="36">
        <f t="shared" ca="1" si="54"/>
        <v>111446765.46893506</v>
      </c>
      <c r="P226" s="45">
        <f t="shared" ca="1" si="55"/>
        <v>1.9574898225101223E-4</v>
      </c>
    </row>
    <row r="227" spans="1:20" x14ac:dyDescent="0.2">
      <c r="A227" s="107"/>
      <c r="B227" s="107"/>
      <c r="C227" s="45"/>
      <c r="D227" s="92">
        <f t="shared" si="43"/>
        <v>0</v>
      </c>
      <c r="E227" s="92">
        <f t="shared" si="44"/>
        <v>0</v>
      </c>
      <c r="F227" s="36">
        <f t="shared" si="45"/>
        <v>0</v>
      </c>
      <c r="G227" s="36">
        <f t="shared" si="46"/>
        <v>0</v>
      </c>
      <c r="H227" s="36">
        <f t="shared" si="47"/>
        <v>0</v>
      </c>
      <c r="I227" s="36">
        <f t="shared" si="48"/>
        <v>0</v>
      </c>
      <c r="J227" s="36">
        <f t="shared" si="49"/>
        <v>0</v>
      </c>
      <c r="K227" s="36">
        <f t="shared" ca="1" si="50"/>
        <v>-1.9574898225101223E-4</v>
      </c>
      <c r="L227" s="36">
        <f t="shared" ca="1" si="51"/>
        <v>3.8317664052307102E-8</v>
      </c>
      <c r="M227" s="36">
        <f t="shared" ca="1" si="52"/>
        <v>2642988843.8932571</v>
      </c>
      <c r="N227" s="36">
        <f t="shared" ca="1" si="53"/>
        <v>3099489329.7800012</v>
      </c>
      <c r="O227" s="36">
        <f t="shared" ca="1" si="54"/>
        <v>111446765.46893506</v>
      </c>
      <c r="P227" s="45">
        <f t="shared" ca="1" si="55"/>
        <v>1.9574898225101223E-4</v>
      </c>
      <c r="Q227" s="45"/>
      <c r="R227" s="45"/>
      <c r="S227" s="45"/>
      <c r="T227" s="45"/>
    </row>
    <row r="228" spans="1:20" x14ac:dyDescent="0.2">
      <c r="A228" s="106"/>
      <c r="B228" s="106"/>
      <c r="D228" s="92">
        <f t="shared" si="43"/>
        <v>0</v>
      </c>
      <c r="E228" s="92">
        <f t="shared" si="44"/>
        <v>0</v>
      </c>
      <c r="F228" s="36">
        <f t="shared" si="45"/>
        <v>0</v>
      </c>
      <c r="G228" s="36">
        <f t="shared" si="46"/>
        <v>0</v>
      </c>
      <c r="H228" s="36">
        <f t="shared" si="47"/>
        <v>0</v>
      </c>
      <c r="I228" s="36">
        <f t="shared" si="48"/>
        <v>0</v>
      </c>
      <c r="J228" s="36">
        <f t="shared" si="49"/>
        <v>0</v>
      </c>
      <c r="K228" s="36">
        <f t="shared" ca="1" si="50"/>
        <v>-1.9574898225101223E-4</v>
      </c>
      <c r="L228" s="36">
        <f t="shared" ca="1" si="51"/>
        <v>3.8317664052307102E-8</v>
      </c>
      <c r="M228" s="36">
        <f t="shared" ca="1" si="52"/>
        <v>2642988843.8932571</v>
      </c>
      <c r="N228" s="36">
        <f t="shared" ca="1" si="53"/>
        <v>3099489329.7800012</v>
      </c>
      <c r="O228" s="36">
        <f t="shared" ca="1" si="54"/>
        <v>111446765.46893506</v>
      </c>
      <c r="P228" s="45">
        <f t="shared" ca="1" si="55"/>
        <v>1.9574898225101223E-4</v>
      </c>
    </row>
    <row r="229" spans="1:20" x14ac:dyDescent="0.2">
      <c r="A229" s="107"/>
      <c r="B229" s="107"/>
      <c r="C229" s="45"/>
      <c r="D229" s="92">
        <f t="shared" si="43"/>
        <v>0</v>
      </c>
      <c r="E229" s="92">
        <f t="shared" si="44"/>
        <v>0</v>
      </c>
      <c r="F229" s="36">
        <f t="shared" si="45"/>
        <v>0</v>
      </c>
      <c r="G229" s="36">
        <f t="shared" si="46"/>
        <v>0</v>
      </c>
      <c r="H229" s="36">
        <f t="shared" si="47"/>
        <v>0</v>
      </c>
      <c r="I229" s="36">
        <f t="shared" si="48"/>
        <v>0</v>
      </c>
      <c r="J229" s="36">
        <f t="shared" si="49"/>
        <v>0</v>
      </c>
      <c r="K229" s="36">
        <f t="shared" ca="1" si="50"/>
        <v>-1.9574898225101223E-4</v>
      </c>
      <c r="L229" s="36">
        <f t="shared" ca="1" si="51"/>
        <v>3.8317664052307102E-8</v>
      </c>
      <c r="M229" s="36">
        <f t="shared" ca="1" si="52"/>
        <v>2642988843.8932571</v>
      </c>
      <c r="N229" s="36">
        <f t="shared" ca="1" si="53"/>
        <v>3099489329.7800012</v>
      </c>
      <c r="O229" s="36">
        <f t="shared" ca="1" si="54"/>
        <v>111446765.46893506</v>
      </c>
      <c r="P229" s="45">
        <f t="shared" ca="1" si="55"/>
        <v>1.9574898225101223E-4</v>
      </c>
      <c r="Q229" s="45"/>
      <c r="R229" s="45"/>
      <c r="S229" s="45"/>
      <c r="T229" s="45"/>
    </row>
    <row r="230" spans="1:20" x14ac:dyDescent="0.2">
      <c r="A230" s="106"/>
      <c r="B230" s="106"/>
      <c r="D230" s="92">
        <f t="shared" si="43"/>
        <v>0</v>
      </c>
      <c r="E230" s="92">
        <f t="shared" si="44"/>
        <v>0</v>
      </c>
      <c r="F230" s="36">
        <f t="shared" si="45"/>
        <v>0</v>
      </c>
      <c r="G230" s="36">
        <f t="shared" si="46"/>
        <v>0</v>
      </c>
      <c r="H230" s="36">
        <f t="shared" si="47"/>
        <v>0</v>
      </c>
      <c r="I230" s="36">
        <f t="shared" si="48"/>
        <v>0</v>
      </c>
      <c r="J230" s="36">
        <f t="shared" si="49"/>
        <v>0</v>
      </c>
      <c r="K230" s="36">
        <f t="shared" ca="1" si="50"/>
        <v>-1.9574898225101223E-4</v>
      </c>
      <c r="L230" s="36">
        <f t="shared" ca="1" si="51"/>
        <v>3.8317664052307102E-8</v>
      </c>
      <c r="M230" s="36">
        <f t="shared" ca="1" si="52"/>
        <v>2642988843.8932571</v>
      </c>
      <c r="N230" s="36">
        <f t="shared" ca="1" si="53"/>
        <v>3099489329.7800012</v>
      </c>
      <c r="O230" s="36">
        <f t="shared" ca="1" si="54"/>
        <v>111446765.46893506</v>
      </c>
      <c r="P230" s="45">
        <f t="shared" ca="1" si="55"/>
        <v>1.9574898225101223E-4</v>
      </c>
    </row>
    <row r="231" spans="1:20" x14ac:dyDescent="0.2">
      <c r="A231" s="107"/>
      <c r="B231" s="107"/>
      <c r="C231" s="45"/>
      <c r="D231" s="92">
        <f t="shared" si="43"/>
        <v>0</v>
      </c>
      <c r="E231" s="92">
        <f t="shared" si="44"/>
        <v>0</v>
      </c>
      <c r="F231" s="36">
        <f t="shared" si="45"/>
        <v>0</v>
      </c>
      <c r="G231" s="36">
        <f t="shared" si="46"/>
        <v>0</v>
      </c>
      <c r="H231" s="36">
        <f t="shared" si="47"/>
        <v>0</v>
      </c>
      <c r="I231" s="36">
        <f t="shared" si="48"/>
        <v>0</v>
      </c>
      <c r="J231" s="36">
        <f t="shared" si="49"/>
        <v>0</v>
      </c>
      <c r="K231" s="36">
        <f t="shared" ca="1" si="50"/>
        <v>-1.9574898225101223E-4</v>
      </c>
      <c r="L231" s="36">
        <f t="shared" ca="1" si="51"/>
        <v>3.8317664052307102E-8</v>
      </c>
      <c r="M231" s="36">
        <f t="shared" ca="1" si="52"/>
        <v>2642988843.8932571</v>
      </c>
      <c r="N231" s="36">
        <f t="shared" ca="1" si="53"/>
        <v>3099489329.7800012</v>
      </c>
      <c r="O231" s="36">
        <f t="shared" ca="1" si="54"/>
        <v>111446765.46893506</v>
      </c>
      <c r="P231" s="45">
        <f t="shared" ca="1" si="55"/>
        <v>1.9574898225101223E-4</v>
      </c>
      <c r="Q231" s="45"/>
      <c r="R231" s="45"/>
      <c r="S231" s="45"/>
      <c r="T231" s="45"/>
    </row>
    <row r="232" spans="1:20" x14ac:dyDescent="0.2">
      <c r="A232" s="106"/>
      <c r="B232" s="106"/>
      <c r="D232" s="92">
        <f t="shared" si="43"/>
        <v>0</v>
      </c>
      <c r="E232" s="92">
        <f t="shared" si="44"/>
        <v>0</v>
      </c>
      <c r="F232" s="36">
        <f t="shared" si="45"/>
        <v>0</v>
      </c>
      <c r="G232" s="36">
        <f t="shared" si="46"/>
        <v>0</v>
      </c>
      <c r="H232" s="36">
        <f t="shared" si="47"/>
        <v>0</v>
      </c>
      <c r="I232" s="36">
        <f t="shared" si="48"/>
        <v>0</v>
      </c>
      <c r="J232" s="36">
        <f t="shared" si="49"/>
        <v>0</v>
      </c>
      <c r="K232" s="36">
        <f t="shared" ca="1" si="50"/>
        <v>-1.9574898225101223E-4</v>
      </c>
      <c r="L232" s="36">
        <f t="shared" ca="1" si="51"/>
        <v>3.8317664052307102E-8</v>
      </c>
      <c r="M232" s="36">
        <f t="shared" ca="1" si="52"/>
        <v>2642988843.8932571</v>
      </c>
      <c r="N232" s="36">
        <f t="shared" ca="1" si="53"/>
        <v>3099489329.7800012</v>
      </c>
      <c r="O232" s="36">
        <f t="shared" ca="1" si="54"/>
        <v>111446765.46893506</v>
      </c>
      <c r="P232" s="45">
        <f t="shared" ca="1" si="55"/>
        <v>1.9574898225101223E-4</v>
      </c>
    </row>
    <row r="233" spans="1:20" x14ac:dyDescent="0.2">
      <c r="A233" s="107"/>
      <c r="B233" s="107"/>
      <c r="C233" s="45"/>
      <c r="D233" s="92">
        <f t="shared" si="43"/>
        <v>0</v>
      </c>
      <c r="E233" s="92">
        <f t="shared" si="44"/>
        <v>0</v>
      </c>
      <c r="F233" s="36">
        <f t="shared" si="45"/>
        <v>0</v>
      </c>
      <c r="G233" s="36">
        <f t="shared" si="46"/>
        <v>0</v>
      </c>
      <c r="H233" s="36">
        <f t="shared" si="47"/>
        <v>0</v>
      </c>
      <c r="I233" s="36">
        <f t="shared" si="48"/>
        <v>0</v>
      </c>
      <c r="J233" s="36">
        <f t="shared" si="49"/>
        <v>0</v>
      </c>
      <c r="K233" s="36">
        <f t="shared" ca="1" si="50"/>
        <v>-1.9574898225101223E-4</v>
      </c>
      <c r="L233" s="36">
        <f t="shared" ca="1" si="51"/>
        <v>3.8317664052307102E-8</v>
      </c>
      <c r="M233" s="36">
        <f t="shared" ca="1" si="52"/>
        <v>2642988843.8932571</v>
      </c>
      <c r="N233" s="36">
        <f t="shared" ca="1" si="53"/>
        <v>3099489329.7800012</v>
      </c>
      <c r="O233" s="36">
        <f t="shared" ca="1" si="54"/>
        <v>111446765.46893506</v>
      </c>
      <c r="P233" s="45">
        <f t="shared" ca="1" si="55"/>
        <v>1.9574898225101223E-4</v>
      </c>
      <c r="Q233" s="45"/>
      <c r="R233" s="45"/>
      <c r="S233" s="45"/>
      <c r="T233" s="45"/>
    </row>
    <row r="234" spans="1:20" x14ac:dyDescent="0.2">
      <c r="A234" s="106"/>
      <c r="B234" s="106"/>
      <c r="D234" s="92">
        <f t="shared" si="43"/>
        <v>0</v>
      </c>
      <c r="E234" s="92">
        <f t="shared" si="44"/>
        <v>0</v>
      </c>
      <c r="F234" s="36">
        <f t="shared" si="45"/>
        <v>0</v>
      </c>
      <c r="G234" s="36">
        <f t="shared" si="46"/>
        <v>0</v>
      </c>
      <c r="H234" s="36">
        <f t="shared" si="47"/>
        <v>0</v>
      </c>
      <c r="I234" s="36">
        <f t="shared" si="48"/>
        <v>0</v>
      </c>
      <c r="J234" s="36">
        <f t="shared" si="49"/>
        <v>0</v>
      </c>
      <c r="K234" s="36">
        <f t="shared" ca="1" si="50"/>
        <v>-1.9574898225101223E-4</v>
      </c>
      <c r="L234" s="36">
        <f t="shared" ca="1" si="51"/>
        <v>3.8317664052307102E-8</v>
      </c>
      <c r="M234" s="36">
        <f t="shared" ca="1" si="52"/>
        <v>2642988843.8932571</v>
      </c>
      <c r="N234" s="36">
        <f t="shared" ca="1" si="53"/>
        <v>3099489329.7800012</v>
      </c>
      <c r="O234" s="36">
        <f t="shared" ca="1" si="54"/>
        <v>111446765.46893506</v>
      </c>
      <c r="P234" s="45">
        <f t="shared" ca="1" si="55"/>
        <v>1.9574898225101223E-4</v>
      </c>
    </row>
    <row r="235" spans="1:20" x14ac:dyDescent="0.2">
      <c r="A235" s="107"/>
      <c r="B235" s="107"/>
      <c r="C235" s="45"/>
      <c r="D235" s="92">
        <f t="shared" si="43"/>
        <v>0</v>
      </c>
      <c r="E235" s="92">
        <f t="shared" si="44"/>
        <v>0</v>
      </c>
      <c r="F235" s="36">
        <f t="shared" si="45"/>
        <v>0</v>
      </c>
      <c r="G235" s="36">
        <f t="shared" si="46"/>
        <v>0</v>
      </c>
      <c r="H235" s="36">
        <f t="shared" si="47"/>
        <v>0</v>
      </c>
      <c r="I235" s="36">
        <f t="shared" si="48"/>
        <v>0</v>
      </c>
      <c r="J235" s="36">
        <f t="shared" si="49"/>
        <v>0</v>
      </c>
      <c r="K235" s="36">
        <f t="shared" ca="1" si="50"/>
        <v>-1.9574898225101223E-4</v>
      </c>
      <c r="L235" s="36">
        <f t="shared" ca="1" si="51"/>
        <v>3.8317664052307102E-8</v>
      </c>
      <c r="M235" s="36">
        <f t="shared" ca="1" si="52"/>
        <v>2642988843.8932571</v>
      </c>
      <c r="N235" s="36">
        <f t="shared" ca="1" si="53"/>
        <v>3099489329.7800012</v>
      </c>
      <c r="O235" s="36">
        <f t="shared" ca="1" si="54"/>
        <v>111446765.46893506</v>
      </c>
      <c r="P235" s="45">
        <f t="shared" ca="1" si="55"/>
        <v>1.9574898225101223E-4</v>
      </c>
      <c r="Q235" s="45"/>
      <c r="R235" s="45"/>
      <c r="S235" s="45"/>
      <c r="T235" s="45"/>
    </row>
    <row r="236" spans="1:20" x14ac:dyDescent="0.2">
      <c r="A236" s="106"/>
      <c r="B236" s="106"/>
      <c r="D236" s="92">
        <f t="shared" si="43"/>
        <v>0</v>
      </c>
      <c r="E236" s="92">
        <f t="shared" si="44"/>
        <v>0</v>
      </c>
      <c r="F236" s="36">
        <f t="shared" si="45"/>
        <v>0</v>
      </c>
      <c r="G236" s="36">
        <f t="shared" si="46"/>
        <v>0</v>
      </c>
      <c r="H236" s="36">
        <f t="shared" si="47"/>
        <v>0</v>
      </c>
      <c r="I236" s="36">
        <f t="shared" si="48"/>
        <v>0</v>
      </c>
      <c r="J236" s="36">
        <f t="shared" si="49"/>
        <v>0</v>
      </c>
      <c r="K236" s="36">
        <f t="shared" ca="1" si="50"/>
        <v>-1.9574898225101223E-4</v>
      </c>
      <c r="L236" s="36">
        <f t="shared" ca="1" si="51"/>
        <v>3.8317664052307102E-8</v>
      </c>
      <c r="M236" s="36">
        <f t="shared" ca="1" si="52"/>
        <v>2642988843.8932571</v>
      </c>
      <c r="N236" s="36">
        <f t="shared" ca="1" si="53"/>
        <v>3099489329.7800012</v>
      </c>
      <c r="O236" s="36">
        <f t="shared" ca="1" si="54"/>
        <v>111446765.46893506</v>
      </c>
      <c r="P236" s="45">
        <f t="shared" ca="1" si="55"/>
        <v>1.9574898225101223E-4</v>
      </c>
    </row>
    <row r="237" spans="1:20" x14ac:dyDescent="0.2">
      <c r="A237" s="107"/>
      <c r="B237" s="107"/>
      <c r="C237" s="45"/>
      <c r="D237" s="92">
        <f t="shared" si="43"/>
        <v>0</v>
      </c>
      <c r="E237" s="92">
        <f t="shared" si="44"/>
        <v>0</v>
      </c>
      <c r="F237" s="36">
        <f t="shared" si="45"/>
        <v>0</v>
      </c>
      <c r="G237" s="36">
        <f t="shared" si="46"/>
        <v>0</v>
      </c>
      <c r="H237" s="36">
        <f t="shared" si="47"/>
        <v>0</v>
      </c>
      <c r="I237" s="36">
        <f t="shared" si="48"/>
        <v>0</v>
      </c>
      <c r="J237" s="36">
        <f t="shared" si="49"/>
        <v>0</v>
      </c>
      <c r="K237" s="36">
        <f t="shared" ca="1" si="50"/>
        <v>-1.9574898225101223E-4</v>
      </c>
      <c r="L237" s="36">
        <f t="shared" ca="1" si="51"/>
        <v>3.8317664052307102E-8</v>
      </c>
      <c r="M237" s="36">
        <f t="shared" ca="1" si="52"/>
        <v>2642988843.8932571</v>
      </c>
      <c r="N237" s="36">
        <f t="shared" ca="1" si="53"/>
        <v>3099489329.7800012</v>
      </c>
      <c r="O237" s="36">
        <f t="shared" ca="1" si="54"/>
        <v>111446765.46893506</v>
      </c>
      <c r="P237" s="45">
        <f t="shared" ca="1" si="55"/>
        <v>1.9574898225101223E-4</v>
      </c>
      <c r="Q237" s="45"/>
      <c r="R237" s="45"/>
      <c r="S237" s="45"/>
      <c r="T237" s="45"/>
    </row>
    <row r="238" spans="1:20" x14ac:dyDescent="0.2">
      <c r="A238" s="106"/>
      <c r="B238" s="106"/>
      <c r="D238" s="92">
        <f t="shared" si="43"/>
        <v>0</v>
      </c>
      <c r="E238" s="92">
        <f t="shared" si="44"/>
        <v>0</v>
      </c>
      <c r="F238" s="36">
        <f t="shared" si="45"/>
        <v>0</v>
      </c>
      <c r="G238" s="36">
        <f t="shared" si="46"/>
        <v>0</v>
      </c>
      <c r="H238" s="36">
        <f t="shared" si="47"/>
        <v>0</v>
      </c>
      <c r="I238" s="36">
        <f t="shared" si="48"/>
        <v>0</v>
      </c>
      <c r="J238" s="36">
        <f t="shared" si="49"/>
        <v>0</v>
      </c>
      <c r="K238" s="36">
        <f t="shared" ca="1" si="50"/>
        <v>-1.9574898225101223E-4</v>
      </c>
      <c r="L238" s="36">
        <f t="shared" ca="1" si="51"/>
        <v>3.8317664052307102E-8</v>
      </c>
      <c r="M238" s="36">
        <f t="shared" ca="1" si="52"/>
        <v>2642988843.8932571</v>
      </c>
      <c r="N238" s="36">
        <f t="shared" ca="1" si="53"/>
        <v>3099489329.7800012</v>
      </c>
      <c r="O238" s="36">
        <f t="shared" ca="1" si="54"/>
        <v>111446765.46893506</v>
      </c>
      <c r="P238" s="45">
        <f t="shared" ca="1" si="55"/>
        <v>1.9574898225101223E-4</v>
      </c>
    </row>
    <row r="239" spans="1:20" x14ac:dyDescent="0.2">
      <c r="A239" s="107"/>
      <c r="B239" s="107"/>
      <c r="C239" s="45"/>
      <c r="D239" s="92">
        <f t="shared" si="43"/>
        <v>0</v>
      </c>
      <c r="E239" s="92">
        <f t="shared" si="44"/>
        <v>0</v>
      </c>
      <c r="F239" s="36">
        <f t="shared" si="45"/>
        <v>0</v>
      </c>
      <c r="G239" s="36">
        <f t="shared" si="46"/>
        <v>0</v>
      </c>
      <c r="H239" s="36">
        <f t="shared" si="47"/>
        <v>0</v>
      </c>
      <c r="I239" s="36">
        <f t="shared" si="48"/>
        <v>0</v>
      </c>
      <c r="J239" s="36">
        <f t="shared" si="49"/>
        <v>0</v>
      </c>
      <c r="K239" s="36">
        <f t="shared" ca="1" si="50"/>
        <v>-1.9574898225101223E-4</v>
      </c>
      <c r="L239" s="36">
        <f t="shared" ca="1" si="51"/>
        <v>3.8317664052307102E-8</v>
      </c>
      <c r="M239" s="36">
        <f t="shared" ca="1" si="52"/>
        <v>2642988843.8932571</v>
      </c>
      <c r="N239" s="36">
        <f t="shared" ca="1" si="53"/>
        <v>3099489329.7800012</v>
      </c>
      <c r="O239" s="36">
        <f t="shared" ca="1" si="54"/>
        <v>111446765.46893506</v>
      </c>
      <c r="P239" s="45">
        <f t="shared" ca="1" si="55"/>
        <v>1.9574898225101223E-4</v>
      </c>
      <c r="Q239" s="45"/>
      <c r="R239" s="45"/>
      <c r="S239" s="45"/>
      <c r="T239" s="45"/>
    </row>
    <row r="240" spans="1:20" x14ac:dyDescent="0.2">
      <c r="A240" s="106"/>
      <c r="B240" s="106"/>
      <c r="D240" s="92">
        <f t="shared" si="43"/>
        <v>0</v>
      </c>
      <c r="E240" s="92">
        <f t="shared" si="44"/>
        <v>0</v>
      </c>
      <c r="F240" s="36">
        <f t="shared" si="45"/>
        <v>0</v>
      </c>
      <c r="G240" s="36">
        <f t="shared" si="46"/>
        <v>0</v>
      </c>
      <c r="H240" s="36">
        <f t="shared" si="47"/>
        <v>0</v>
      </c>
      <c r="I240" s="36">
        <f t="shared" si="48"/>
        <v>0</v>
      </c>
      <c r="J240" s="36">
        <f t="shared" si="49"/>
        <v>0</v>
      </c>
      <c r="K240" s="36">
        <f t="shared" ca="1" si="50"/>
        <v>-1.9574898225101223E-4</v>
      </c>
      <c r="L240" s="36">
        <f t="shared" ca="1" si="51"/>
        <v>3.8317664052307102E-8</v>
      </c>
      <c r="M240" s="36">
        <f t="shared" ca="1" si="52"/>
        <v>2642988843.8932571</v>
      </c>
      <c r="N240" s="36">
        <f t="shared" ca="1" si="53"/>
        <v>3099489329.7800012</v>
      </c>
      <c r="O240" s="36">
        <f t="shared" ca="1" si="54"/>
        <v>111446765.46893506</v>
      </c>
      <c r="P240" s="45">
        <f t="shared" ca="1" si="55"/>
        <v>1.9574898225101223E-4</v>
      </c>
    </row>
    <row r="241" spans="1:20" x14ac:dyDescent="0.2">
      <c r="A241" s="107"/>
      <c r="B241" s="107"/>
      <c r="C241" s="45"/>
      <c r="D241" s="92">
        <f t="shared" si="43"/>
        <v>0</v>
      </c>
      <c r="E241" s="92">
        <f t="shared" si="44"/>
        <v>0</v>
      </c>
      <c r="F241" s="36">
        <f t="shared" si="45"/>
        <v>0</v>
      </c>
      <c r="G241" s="36">
        <f t="shared" si="46"/>
        <v>0</v>
      </c>
      <c r="H241" s="36">
        <f t="shared" si="47"/>
        <v>0</v>
      </c>
      <c r="I241" s="36">
        <f t="shared" si="48"/>
        <v>0</v>
      </c>
      <c r="J241" s="36">
        <f t="shared" si="49"/>
        <v>0</v>
      </c>
      <c r="K241" s="36">
        <f t="shared" ca="1" si="50"/>
        <v>-1.9574898225101223E-4</v>
      </c>
      <c r="L241" s="36">
        <f t="shared" ca="1" si="51"/>
        <v>3.8317664052307102E-8</v>
      </c>
      <c r="M241" s="36">
        <f t="shared" ca="1" si="52"/>
        <v>2642988843.8932571</v>
      </c>
      <c r="N241" s="36">
        <f t="shared" ca="1" si="53"/>
        <v>3099489329.7800012</v>
      </c>
      <c r="O241" s="36">
        <f t="shared" ca="1" si="54"/>
        <v>111446765.46893506</v>
      </c>
      <c r="P241" s="45">
        <f t="shared" ca="1" si="55"/>
        <v>1.9574898225101223E-4</v>
      </c>
      <c r="Q241" s="45"/>
      <c r="R241" s="45"/>
      <c r="S241" s="45"/>
      <c r="T241" s="45"/>
    </row>
    <row r="242" spans="1:20" x14ac:dyDescent="0.2">
      <c r="A242" s="106"/>
      <c r="B242" s="106"/>
      <c r="D242" s="92">
        <f t="shared" si="43"/>
        <v>0</v>
      </c>
      <c r="E242" s="92">
        <f t="shared" si="44"/>
        <v>0</v>
      </c>
      <c r="F242" s="36">
        <f t="shared" si="45"/>
        <v>0</v>
      </c>
      <c r="G242" s="36">
        <f t="shared" si="46"/>
        <v>0</v>
      </c>
      <c r="H242" s="36">
        <f t="shared" si="47"/>
        <v>0</v>
      </c>
      <c r="I242" s="36">
        <f t="shared" si="48"/>
        <v>0</v>
      </c>
      <c r="J242" s="36">
        <f t="shared" si="49"/>
        <v>0</v>
      </c>
      <c r="K242" s="36">
        <f t="shared" ca="1" si="50"/>
        <v>-1.9574898225101223E-4</v>
      </c>
      <c r="L242" s="36">
        <f t="shared" ca="1" si="51"/>
        <v>3.8317664052307102E-8</v>
      </c>
      <c r="M242" s="36">
        <f t="shared" ca="1" si="52"/>
        <v>2642988843.8932571</v>
      </c>
      <c r="N242" s="36">
        <f t="shared" ca="1" si="53"/>
        <v>3099489329.7800012</v>
      </c>
      <c r="O242" s="36">
        <f t="shared" ca="1" si="54"/>
        <v>111446765.46893506</v>
      </c>
      <c r="P242" s="45">
        <f t="shared" ca="1" si="55"/>
        <v>1.9574898225101223E-4</v>
      </c>
    </row>
    <row r="243" spans="1:20" x14ac:dyDescent="0.2">
      <c r="A243" s="107"/>
      <c r="B243" s="107"/>
      <c r="C243" s="45"/>
      <c r="D243" s="92">
        <f t="shared" si="43"/>
        <v>0</v>
      </c>
      <c r="E243" s="92">
        <f t="shared" si="44"/>
        <v>0</v>
      </c>
      <c r="F243" s="36">
        <f t="shared" si="45"/>
        <v>0</v>
      </c>
      <c r="G243" s="36">
        <f t="shared" si="46"/>
        <v>0</v>
      </c>
      <c r="H243" s="36">
        <f t="shared" si="47"/>
        <v>0</v>
      </c>
      <c r="I243" s="36">
        <f t="shared" si="48"/>
        <v>0</v>
      </c>
      <c r="J243" s="36">
        <f t="shared" si="49"/>
        <v>0</v>
      </c>
      <c r="K243" s="36">
        <f t="shared" ca="1" si="50"/>
        <v>-1.9574898225101223E-4</v>
      </c>
      <c r="L243" s="36">
        <f t="shared" ca="1" si="51"/>
        <v>3.8317664052307102E-8</v>
      </c>
      <c r="M243" s="36">
        <f t="shared" ca="1" si="52"/>
        <v>2642988843.8932571</v>
      </c>
      <c r="N243" s="36">
        <f t="shared" ca="1" si="53"/>
        <v>3099489329.7800012</v>
      </c>
      <c r="O243" s="36">
        <f t="shared" ca="1" si="54"/>
        <v>111446765.46893506</v>
      </c>
      <c r="P243" s="45">
        <f t="shared" ca="1" si="55"/>
        <v>1.9574898225101223E-4</v>
      </c>
      <c r="Q243" s="45"/>
      <c r="R243" s="45"/>
      <c r="S243" s="45"/>
      <c r="T243" s="45"/>
    </row>
    <row r="244" spans="1:20" x14ac:dyDescent="0.2">
      <c r="A244" s="106"/>
      <c r="B244" s="106"/>
      <c r="D244" s="92">
        <f t="shared" si="43"/>
        <v>0</v>
      </c>
      <c r="E244" s="92">
        <f t="shared" si="44"/>
        <v>0</v>
      </c>
      <c r="F244" s="36">
        <f t="shared" si="45"/>
        <v>0</v>
      </c>
      <c r="G244" s="36">
        <f t="shared" si="46"/>
        <v>0</v>
      </c>
      <c r="H244" s="36">
        <f t="shared" si="47"/>
        <v>0</v>
      </c>
      <c r="I244" s="36">
        <f t="shared" si="48"/>
        <v>0</v>
      </c>
      <c r="J244" s="36">
        <f t="shared" si="49"/>
        <v>0</v>
      </c>
      <c r="K244" s="36">
        <f t="shared" ca="1" si="50"/>
        <v>-1.9574898225101223E-4</v>
      </c>
      <c r="L244" s="36">
        <f t="shared" ca="1" si="51"/>
        <v>3.8317664052307102E-8</v>
      </c>
      <c r="M244" s="36">
        <f t="shared" ca="1" si="52"/>
        <v>2642988843.8932571</v>
      </c>
      <c r="N244" s="36">
        <f t="shared" ca="1" si="53"/>
        <v>3099489329.7800012</v>
      </c>
      <c r="O244" s="36">
        <f t="shared" ca="1" si="54"/>
        <v>111446765.46893506</v>
      </c>
      <c r="P244" s="45">
        <f t="shared" ca="1" si="55"/>
        <v>1.9574898225101223E-4</v>
      </c>
    </row>
    <row r="245" spans="1:20" x14ac:dyDescent="0.2">
      <c r="A245" s="107"/>
      <c r="B245" s="107"/>
      <c r="C245" s="45"/>
      <c r="D245" s="92">
        <f t="shared" si="43"/>
        <v>0</v>
      </c>
      <c r="E245" s="92">
        <f t="shared" si="44"/>
        <v>0</v>
      </c>
      <c r="F245" s="36">
        <f t="shared" si="45"/>
        <v>0</v>
      </c>
      <c r="G245" s="36">
        <f t="shared" si="46"/>
        <v>0</v>
      </c>
      <c r="H245" s="36">
        <f t="shared" si="47"/>
        <v>0</v>
      </c>
      <c r="I245" s="36">
        <f t="shared" si="48"/>
        <v>0</v>
      </c>
      <c r="J245" s="36">
        <f t="shared" si="49"/>
        <v>0</v>
      </c>
      <c r="K245" s="36">
        <f t="shared" ca="1" si="50"/>
        <v>-1.9574898225101223E-4</v>
      </c>
      <c r="L245" s="36">
        <f t="shared" ca="1" si="51"/>
        <v>3.8317664052307102E-8</v>
      </c>
      <c r="M245" s="36">
        <f t="shared" ca="1" si="52"/>
        <v>2642988843.8932571</v>
      </c>
      <c r="N245" s="36">
        <f t="shared" ca="1" si="53"/>
        <v>3099489329.7800012</v>
      </c>
      <c r="O245" s="36">
        <f t="shared" ca="1" si="54"/>
        <v>111446765.46893506</v>
      </c>
      <c r="P245" s="45">
        <f t="shared" ca="1" si="55"/>
        <v>1.9574898225101223E-4</v>
      </c>
      <c r="Q245" s="45"/>
      <c r="R245" s="45"/>
      <c r="S245" s="45"/>
      <c r="T245" s="45"/>
    </row>
    <row r="246" spans="1:20" x14ac:dyDescent="0.2">
      <c r="A246" s="106"/>
      <c r="B246" s="106"/>
      <c r="D246" s="92">
        <f t="shared" si="43"/>
        <v>0</v>
      </c>
      <c r="E246" s="92">
        <f t="shared" si="44"/>
        <v>0</v>
      </c>
      <c r="F246" s="36">
        <f t="shared" si="45"/>
        <v>0</v>
      </c>
      <c r="G246" s="36">
        <f t="shared" si="46"/>
        <v>0</v>
      </c>
      <c r="H246" s="36">
        <f t="shared" si="47"/>
        <v>0</v>
      </c>
      <c r="I246" s="36">
        <f t="shared" si="48"/>
        <v>0</v>
      </c>
      <c r="J246" s="36">
        <f t="shared" si="49"/>
        <v>0</v>
      </c>
      <c r="K246" s="36">
        <f t="shared" ca="1" si="50"/>
        <v>-1.9574898225101223E-4</v>
      </c>
      <c r="L246" s="36">
        <f t="shared" ca="1" si="51"/>
        <v>3.8317664052307102E-8</v>
      </c>
      <c r="M246" s="36">
        <f t="shared" ca="1" si="52"/>
        <v>2642988843.8932571</v>
      </c>
      <c r="N246" s="36">
        <f t="shared" ca="1" si="53"/>
        <v>3099489329.7800012</v>
      </c>
      <c r="O246" s="36">
        <f t="shared" ca="1" si="54"/>
        <v>111446765.46893506</v>
      </c>
      <c r="P246" s="45">
        <f t="shared" ca="1" si="55"/>
        <v>1.9574898225101223E-4</v>
      </c>
    </row>
    <row r="247" spans="1:20" x14ac:dyDescent="0.2">
      <c r="A247" s="107"/>
      <c r="B247" s="107"/>
      <c r="C247" s="45"/>
      <c r="D247" s="92">
        <f t="shared" si="43"/>
        <v>0</v>
      </c>
      <c r="E247" s="92">
        <f t="shared" si="44"/>
        <v>0</v>
      </c>
      <c r="F247" s="36">
        <f t="shared" si="45"/>
        <v>0</v>
      </c>
      <c r="G247" s="36">
        <f t="shared" si="46"/>
        <v>0</v>
      </c>
      <c r="H247" s="36">
        <f t="shared" si="47"/>
        <v>0</v>
      </c>
      <c r="I247" s="36">
        <f t="shared" si="48"/>
        <v>0</v>
      </c>
      <c r="J247" s="36">
        <f t="shared" si="49"/>
        <v>0</v>
      </c>
      <c r="K247" s="36">
        <f t="shared" ca="1" si="50"/>
        <v>-1.9574898225101223E-4</v>
      </c>
      <c r="L247" s="36">
        <f t="shared" ca="1" si="51"/>
        <v>3.8317664052307102E-8</v>
      </c>
      <c r="M247" s="36">
        <f t="shared" ca="1" si="52"/>
        <v>2642988843.8932571</v>
      </c>
      <c r="N247" s="36">
        <f t="shared" ca="1" si="53"/>
        <v>3099489329.7800012</v>
      </c>
      <c r="O247" s="36">
        <f t="shared" ca="1" si="54"/>
        <v>111446765.46893506</v>
      </c>
      <c r="P247" s="45">
        <f t="shared" ca="1" si="55"/>
        <v>1.9574898225101223E-4</v>
      </c>
      <c r="Q247" s="45"/>
      <c r="R247" s="45"/>
      <c r="S247" s="45"/>
      <c r="T247" s="45"/>
    </row>
    <row r="248" spans="1:20" x14ac:dyDescent="0.2">
      <c r="A248" s="106"/>
      <c r="B248" s="106"/>
      <c r="D248" s="92">
        <f t="shared" si="43"/>
        <v>0</v>
      </c>
      <c r="E248" s="92">
        <f t="shared" si="44"/>
        <v>0</v>
      </c>
      <c r="F248" s="36">
        <f t="shared" si="45"/>
        <v>0</v>
      </c>
      <c r="G248" s="36">
        <f t="shared" si="46"/>
        <v>0</v>
      </c>
      <c r="H248" s="36">
        <f t="shared" si="47"/>
        <v>0</v>
      </c>
      <c r="I248" s="36">
        <f t="shared" si="48"/>
        <v>0</v>
      </c>
      <c r="J248" s="36">
        <f t="shared" si="49"/>
        <v>0</v>
      </c>
      <c r="K248" s="36">
        <f t="shared" ca="1" si="50"/>
        <v>-1.9574898225101223E-4</v>
      </c>
      <c r="L248" s="36">
        <f t="shared" ca="1" si="51"/>
        <v>3.8317664052307102E-8</v>
      </c>
      <c r="M248" s="36">
        <f t="shared" ca="1" si="52"/>
        <v>2642988843.8932571</v>
      </c>
      <c r="N248" s="36">
        <f t="shared" ca="1" si="53"/>
        <v>3099489329.7800012</v>
      </c>
      <c r="O248" s="36">
        <f t="shared" ca="1" si="54"/>
        <v>111446765.46893506</v>
      </c>
      <c r="P248" s="45">
        <f t="shared" ca="1" si="55"/>
        <v>1.9574898225101223E-4</v>
      </c>
    </row>
    <row r="249" spans="1:20" x14ac:dyDescent="0.2">
      <c r="A249" s="107"/>
      <c r="B249" s="107"/>
      <c r="C249" s="45"/>
      <c r="D249" s="92">
        <f t="shared" si="43"/>
        <v>0</v>
      </c>
      <c r="E249" s="92">
        <f t="shared" si="44"/>
        <v>0</v>
      </c>
      <c r="F249" s="36">
        <f t="shared" si="45"/>
        <v>0</v>
      </c>
      <c r="G249" s="36">
        <f t="shared" si="46"/>
        <v>0</v>
      </c>
      <c r="H249" s="36">
        <f t="shared" si="47"/>
        <v>0</v>
      </c>
      <c r="I249" s="36">
        <f t="shared" si="48"/>
        <v>0</v>
      </c>
      <c r="J249" s="36">
        <f t="shared" si="49"/>
        <v>0</v>
      </c>
      <c r="K249" s="36">
        <f t="shared" ca="1" si="50"/>
        <v>-1.9574898225101223E-4</v>
      </c>
      <c r="L249" s="36">
        <f t="shared" ca="1" si="51"/>
        <v>3.8317664052307102E-8</v>
      </c>
      <c r="M249" s="36">
        <f t="shared" ca="1" si="52"/>
        <v>2642988843.8932571</v>
      </c>
      <c r="N249" s="36">
        <f t="shared" ca="1" si="53"/>
        <v>3099489329.7800012</v>
      </c>
      <c r="O249" s="36">
        <f t="shared" ca="1" si="54"/>
        <v>111446765.46893506</v>
      </c>
      <c r="P249" s="45">
        <f t="shared" ca="1" si="55"/>
        <v>1.9574898225101223E-4</v>
      </c>
      <c r="Q249" s="45"/>
      <c r="R249" s="45"/>
      <c r="S249" s="45"/>
      <c r="T249" s="45"/>
    </row>
    <row r="250" spans="1:20" x14ac:dyDescent="0.2">
      <c r="A250" s="106"/>
      <c r="B250" s="106"/>
      <c r="D250" s="92">
        <f t="shared" si="43"/>
        <v>0</v>
      </c>
      <c r="E250" s="92">
        <f t="shared" si="44"/>
        <v>0</v>
      </c>
      <c r="F250" s="36">
        <f t="shared" si="45"/>
        <v>0</v>
      </c>
      <c r="G250" s="36">
        <f t="shared" si="46"/>
        <v>0</v>
      </c>
      <c r="H250" s="36">
        <f t="shared" si="47"/>
        <v>0</v>
      </c>
      <c r="I250" s="36">
        <f t="shared" si="48"/>
        <v>0</v>
      </c>
      <c r="J250" s="36">
        <f t="shared" si="49"/>
        <v>0</v>
      </c>
      <c r="K250" s="36">
        <f t="shared" ca="1" si="50"/>
        <v>-1.9574898225101223E-4</v>
      </c>
      <c r="L250" s="36">
        <f t="shared" ca="1" si="51"/>
        <v>3.8317664052307102E-8</v>
      </c>
      <c r="M250" s="36">
        <f t="shared" ca="1" si="52"/>
        <v>2642988843.8932571</v>
      </c>
      <c r="N250" s="36">
        <f t="shared" ca="1" si="53"/>
        <v>3099489329.7800012</v>
      </c>
      <c r="O250" s="36">
        <f t="shared" ca="1" si="54"/>
        <v>111446765.46893506</v>
      </c>
      <c r="P250" s="45">
        <f t="shared" ca="1" si="55"/>
        <v>1.9574898225101223E-4</v>
      </c>
    </row>
    <row r="251" spans="1:20" x14ac:dyDescent="0.2">
      <c r="A251" s="107"/>
      <c r="B251" s="107"/>
      <c r="C251" s="45"/>
      <c r="D251" s="92">
        <f t="shared" si="43"/>
        <v>0</v>
      </c>
      <c r="E251" s="92">
        <f t="shared" si="44"/>
        <v>0</v>
      </c>
      <c r="F251" s="36">
        <f t="shared" si="45"/>
        <v>0</v>
      </c>
      <c r="G251" s="36">
        <f t="shared" si="46"/>
        <v>0</v>
      </c>
      <c r="H251" s="36">
        <f t="shared" si="47"/>
        <v>0</v>
      </c>
      <c r="I251" s="36">
        <f t="shared" si="48"/>
        <v>0</v>
      </c>
      <c r="J251" s="36">
        <f t="shared" si="49"/>
        <v>0</v>
      </c>
      <c r="K251" s="36">
        <f t="shared" ca="1" si="50"/>
        <v>-1.9574898225101223E-4</v>
      </c>
      <c r="L251" s="36">
        <f t="shared" ca="1" si="51"/>
        <v>3.8317664052307102E-8</v>
      </c>
      <c r="M251" s="36">
        <f t="shared" ca="1" si="52"/>
        <v>2642988843.8932571</v>
      </c>
      <c r="N251" s="36">
        <f t="shared" ca="1" si="53"/>
        <v>3099489329.7800012</v>
      </c>
      <c r="O251" s="36">
        <f t="shared" ca="1" si="54"/>
        <v>111446765.46893506</v>
      </c>
      <c r="P251" s="45">
        <f t="shared" ca="1" si="55"/>
        <v>1.9574898225101223E-4</v>
      </c>
      <c r="Q251" s="45"/>
      <c r="R251" s="45"/>
      <c r="S251" s="45"/>
      <c r="T251" s="45"/>
    </row>
    <row r="252" spans="1:20" x14ac:dyDescent="0.2">
      <c r="A252" s="106"/>
      <c r="B252" s="106"/>
      <c r="D252" s="92">
        <f t="shared" si="43"/>
        <v>0</v>
      </c>
      <c r="E252" s="92">
        <f t="shared" si="44"/>
        <v>0</v>
      </c>
      <c r="F252" s="36">
        <f t="shared" si="45"/>
        <v>0</v>
      </c>
      <c r="G252" s="36">
        <f t="shared" si="46"/>
        <v>0</v>
      </c>
      <c r="H252" s="36">
        <f t="shared" si="47"/>
        <v>0</v>
      </c>
      <c r="I252" s="36">
        <f t="shared" si="48"/>
        <v>0</v>
      </c>
      <c r="J252" s="36">
        <f t="shared" si="49"/>
        <v>0</v>
      </c>
      <c r="K252" s="36">
        <f t="shared" ca="1" si="50"/>
        <v>-1.9574898225101223E-4</v>
      </c>
      <c r="L252" s="36">
        <f t="shared" ca="1" si="51"/>
        <v>3.8317664052307102E-8</v>
      </c>
      <c r="M252" s="36">
        <f t="shared" ca="1" si="52"/>
        <v>2642988843.8932571</v>
      </c>
      <c r="N252" s="36">
        <f t="shared" ca="1" si="53"/>
        <v>3099489329.7800012</v>
      </c>
      <c r="O252" s="36">
        <f t="shared" ca="1" si="54"/>
        <v>111446765.46893506</v>
      </c>
      <c r="P252" s="45">
        <f t="shared" ca="1" si="55"/>
        <v>1.9574898225101223E-4</v>
      </c>
    </row>
    <row r="253" spans="1:20" x14ac:dyDescent="0.2">
      <c r="A253" s="107"/>
      <c r="B253" s="107"/>
      <c r="C253" s="45"/>
      <c r="D253" s="92">
        <f t="shared" si="43"/>
        <v>0</v>
      </c>
      <c r="E253" s="92">
        <f t="shared" si="44"/>
        <v>0</v>
      </c>
      <c r="F253" s="36">
        <f t="shared" si="45"/>
        <v>0</v>
      </c>
      <c r="G253" s="36">
        <f t="shared" si="46"/>
        <v>0</v>
      </c>
      <c r="H253" s="36">
        <f t="shared" si="47"/>
        <v>0</v>
      </c>
      <c r="I253" s="36">
        <f t="shared" si="48"/>
        <v>0</v>
      </c>
      <c r="J253" s="36">
        <f t="shared" si="49"/>
        <v>0</v>
      </c>
      <c r="K253" s="36">
        <f t="shared" ca="1" si="50"/>
        <v>-1.9574898225101223E-4</v>
      </c>
      <c r="L253" s="36">
        <f t="shared" ca="1" si="51"/>
        <v>3.8317664052307102E-8</v>
      </c>
      <c r="M253" s="36">
        <f t="shared" ca="1" si="52"/>
        <v>2642988843.8932571</v>
      </c>
      <c r="N253" s="36">
        <f t="shared" ca="1" si="53"/>
        <v>3099489329.7800012</v>
      </c>
      <c r="O253" s="36">
        <f t="shared" ca="1" si="54"/>
        <v>111446765.46893506</v>
      </c>
      <c r="P253" s="45">
        <f t="shared" ca="1" si="55"/>
        <v>1.9574898225101223E-4</v>
      </c>
      <c r="Q253" s="45"/>
      <c r="R253" s="45"/>
      <c r="S253" s="45"/>
      <c r="T253" s="45"/>
    </row>
    <row r="254" spans="1:20" x14ac:dyDescent="0.2">
      <c r="A254" s="106"/>
      <c r="B254" s="106"/>
      <c r="D254" s="92">
        <f t="shared" si="43"/>
        <v>0</v>
      </c>
      <c r="E254" s="92">
        <f t="shared" si="44"/>
        <v>0</v>
      </c>
      <c r="F254" s="36">
        <f t="shared" si="45"/>
        <v>0</v>
      </c>
      <c r="G254" s="36">
        <f t="shared" si="46"/>
        <v>0</v>
      </c>
      <c r="H254" s="36">
        <f t="shared" si="47"/>
        <v>0</v>
      </c>
      <c r="I254" s="36">
        <f t="shared" si="48"/>
        <v>0</v>
      </c>
      <c r="J254" s="36">
        <f t="shared" si="49"/>
        <v>0</v>
      </c>
      <c r="K254" s="36">
        <f t="shared" ca="1" si="50"/>
        <v>-1.9574898225101223E-4</v>
      </c>
      <c r="L254" s="36">
        <f t="shared" ca="1" si="51"/>
        <v>3.8317664052307102E-8</v>
      </c>
      <c r="M254" s="36">
        <f t="shared" ca="1" si="52"/>
        <v>2642988843.8932571</v>
      </c>
      <c r="N254" s="36">
        <f t="shared" ca="1" si="53"/>
        <v>3099489329.7800012</v>
      </c>
      <c r="O254" s="36">
        <f t="shared" ca="1" si="54"/>
        <v>111446765.46893506</v>
      </c>
      <c r="P254" s="45">
        <f t="shared" ca="1" si="55"/>
        <v>1.9574898225101223E-4</v>
      </c>
    </row>
    <row r="255" spans="1:20" x14ac:dyDescent="0.2">
      <c r="A255" s="107"/>
      <c r="B255" s="107"/>
      <c r="C255" s="45"/>
      <c r="D255" s="92">
        <f t="shared" si="43"/>
        <v>0</v>
      </c>
      <c r="E255" s="92">
        <f t="shared" si="44"/>
        <v>0</v>
      </c>
      <c r="F255" s="36">
        <f t="shared" si="45"/>
        <v>0</v>
      </c>
      <c r="G255" s="36">
        <f t="shared" si="46"/>
        <v>0</v>
      </c>
      <c r="H255" s="36">
        <f t="shared" si="47"/>
        <v>0</v>
      </c>
      <c r="I255" s="36">
        <f t="shared" si="48"/>
        <v>0</v>
      </c>
      <c r="J255" s="36">
        <f t="shared" si="49"/>
        <v>0</v>
      </c>
      <c r="K255" s="36">
        <f t="shared" ca="1" si="50"/>
        <v>-1.9574898225101223E-4</v>
      </c>
      <c r="L255" s="36">
        <f t="shared" ca="1" si="51"/>
        <v>3.8317664052307102E-8</v>
      </c>
      <c r="M255" s="36">
        <f t="shared" ca="1" si="52"/>
        <v>2642988843.8932571</v>
      </c>
      <c r="N255" s="36">
        <f t="shared" ca="1" si="53"/>
        <v>3099489329.7800012</v>
      </c>
      <c r="O255" s="36">
        <f t="shared" ca="1" si="54"/>
        <v>111446765.46893506</v>
      </c>
      <c r="P255" s="45">
        <f t="shared" ca="1" si="55"/>
        <v>1.9574898225101223E-4</v>
      </c>
      <c r="Q255" s="45"/>
      <c r="R255" s="45"/>
      <c r="S255" s="45"/>
      <c r="T255" s="45"/>
    </row>
    <row r="256" spans="1:20" x14ac:dyDescent="0.2">
      <c r="A256" s="106"/>
      <c r="B256" s="106"/>
      <c r="D256" s="92">
        <f t="shared" si="43"/>
        <v>0</v>
      </c>
      <c r="E256" s="92">
        <f t="shared" si="44"/>
        <v>0</v>
      </c>
      <c r="F256" s="36">
        <f t="shared" si="45"/>
        <v>0</v>
      </c>
      <c r="G256" s="36">
        <f t="shared" si="46"/>
        <v>0</v>
      </c>
      <c r="H256" s="36">
        <f t="shared" si="47"/>
        <v>0</v>
      </c>
      <c r="I256" s="36">
        <f t="shared" si="48"/>
        <v>0</v>
      </c>
      <c r="J256" s="36">
        <f t="shared" si="49"/>
        <v>0</v>
      </c>
      <c r="K256" s="36">
        <f t="shared" ca="1" si="50"/>
        <v>-1.9574898225101223E-4</v>
      </c>
      <c r="L256" s="36">
        <f t="shared" ca="1" si="51"/>
        <v>3.8317664052307102E-8</v>
      </c>
      <c r="M256" s="36">
        <f t="shared" ca="1" si="52"/>
        <v>2642988843.8932571</v>
      </c>
      <c r="N256" s="36">
        <f t="shared" ca="1" si="53"/>
        <v>3099489329.7800012</v>
      </c>
      <c r="O256" s="36">
        <f t="shared" ca="1" si="54"/>
        <v>111446765.46893506</v>
      </c>
      <c r="P256" s="45">
        <f t="shared" ca="1" si="55"/>
        <v>1.9574898225101223E-4</v>
      </c>
    </row>
    <row r="257" spans="1:20" x14ac:dyDescent="0.2">
      <c r="A257" s="107"/>
      <c r="B257" s="107"/>
      <c r="C257" s="45"/>
      <c r="D257" s="92">
        <f t="shared" si="43"/>
        <v>0</v>
      </c>
      <c r="E257" s="92">
        <f t="shared" si="44"/>
        <v>0</v>
      </c>
      <c r="F257" s="36">
        <f t="shared" si="45"/>
        <v>0</v>
      </c>
      <c r="G257" s="36">
        <f t="shared" si="46"/>
        <v>0</v>
      </c>
      <c r="H257" s="36">
        <f t="shared" si="47"/>
        <v>0</v>
      </c>
      <c r="I257" s="36">
        <f t="shared" si="48"/>
        <v>0</v>
      </c>
      <c r="J257" s="36">
        <f t="shared" si="49"/>
        <v>0</v>
      </c>
      <c r="K257" s="36">
        <f t="shared" ca="1" si="50"/>
        <v>-1.9574898225101223E-4</v>
      </c>
      <c r="L257" s="36">
        <f t="shared" ca="1" si="51"/>
        <v>3.8317664052307102E-8</v>
      </c>
      <c r="M257" s="36">
        <f t="shared" ca="1" si="52"/>
        <v>2642988843.8932571</v>
      </c>
      <c r="N257" s="36">
        <f t="shared" ca="1" si="53"/>
        <v>3099489329.7800012</v>
      </c>
      <c r="O257" s="36">
        <f t="shared" ca="1" si="54"/>
        <v>111446765.46893506</v>
      </c>
      <c r="P257" s="45">
        <f t="shared" ca="1" si="55"/>
        <v>1.9574898225101223E-4</v>
      </c>
      <c r="Q257" s="45"/>
      <c r="R257" s="45"/>
      <c r="S257" s="45"/>
      <c r="T257" s="45"/>
    </row>
    <row r="258" spans="1:20" x14ac:dyDescent="0.2">
      <c r="A258" s="106"/>
      <c r="B258" s="106"/>
      <c r="D258" s="92">
        <f t="shared" si="43"/>
        <v>0</v>
      </c>
      <c r="E258" s="92">
        <f t="shared" si="44"/>
        <v>0</v>
      </c>
      <c r="F258" s="36">
        <f t="shared" si="45"/>
        <v>0</v>
      </c>
      <c r="G258" s="36">
        <f t="shared" si="46"/>
        <v>0</v>
      </c>
      <c r="H258" s="36">
        <f t="shared" si="47"/>
        <v>0</v>
      </c>
      <c r="I258" s="36">
        <f t="shared" si="48"/>
        <v>0</v>
      </c>
      <c r="J258" s="36">
        <f t="shared" si="49"/>
        <v>0</v>
      </c>
      <c r="K258" s="36">
        <f t="shared" ca="1" si="50"/>
        <v>-1.9574898225101223E-4</v>
      </c>
      <c r="L258" s="36">
        <f t="shared" ca="1" si="51"/>
        <v>3.8317664052307102E-8</v>
      </c>
      <c r="M258" s="36">
        <f t="shared" ca="1" si="52"/>
        <v>2642988843.8932571</v>
      </c>
      <c r="N258" s="36">
        <f t="shared" ca="1" si="53"/>
        <v>3099489329.7800012</v>
      </c>
      <c r="O258" s="36">
        <f t="shared" ca="1" si="54"/>
        <v>111446765.46893506</v>
      </c>
      <c r="P258" s="45">
        <f t="shared" ca="1" si="55"/>
        <v>1.9574898225101223E-4</v>
      </c>
    </row>
    <row r="259" spans="1:20" x14ac:dyDescent="0.2">
      <c r="A259" s="107"/>
      <c r="B259" s="107"/>
      <c r="C259" s="45"/>
      <c r="D259" s="92">
        <f t="shared" si="43"/>
        <v>0</v>
      </c>
      <c r="E259" s="92">
        <f t="shared" si="44"/>
        <v>0</v>
      </c>
      <c r="F259" s="36">
        <f t="shared" si="45"/>
        <v>0</v>
      </c>
      <c r="G259" s="36">
        <f t="shared" si="46"/>
        <v>0</v>
      </c>
      <c r="H259" s="36">
        <f t="shared" si="47"/>
        <v>0</v>
      </c>
      <c r="I259" s="36">
        <f t="shared" si="48"/>
        <v>0</v>
      </c>
      <c r="J259" s="36">
        <f t="shared" si="49"/>
        <v>0</v>
      </c>
      <c r="K259" s="36">
        <f t="shared" ca="1" si="50"/>
        <v>-1.9574898225101223E-4</v>
      </c>
      <c r="L259" s="36">
        <f t="shared" ca="1" si="51"/>
        <v>3.8317664052307102E-8</v>
      </c>
      <c r="M259" s="36">
        <f t="shared" ca="1" si="52"/>
        <v>2642988843.8932571</v>
      </c>
      <c r="N259" s="36">
        <f t="shared" ca="1" si="53"/>
        <v>3099489329.7800012</v>
      </c>
      <c r="O259" s="36">
        <f t="shared" ca="1" si="54"/>
        <v>111446765.46893506</v>
      </c>
      <c r="P259" s="45">
        <f t="shared" ca="1" si="55"/>
        <v>1.9574898225101223E-4</v>
      </c>
      <c r="Q259" s="45"/>
      <c r="R259" s="45"/>
      <c r="S259" s="45"/>
      <c r="T259" s="45"/>
    </row>
    <row r="260" spans="1:20" x14ac:dyDescent="0.2">
      <c r="A260" s="106"/>
      <c r="B260" s="106"/>
      <c r="D260" s="92">
        <f t="shared" si="43"/>
        <v>0</v>
      </c>
      <c r="E260" s="92">
        <f t="shared" si="44"/>
        <v>0</v>
      </c>
      <c r="F260" s="36">
        <f t="shared" si="45"/>
        <v>0</v>
      </c>
      <c r="G260" s="36">
        <f t="shared" si="46"/>
        <v>0</v>
      </c>
      <c r="H260" s="36">
        <f t="shared" si="47"/>
        <v>0</v>
      </c>
      <c r="I260" s="36">
        <f t="shared" si="48"/>
        <v>0</v>
      </c>
      <c r="J260" s="36">
        <f t="shared" si="49"/>
        <v>0</v>
      </c>
      <c r="K260" s="36">
        <f t="shared" ca="1" si="50"/>
        <v>-1.9574898225101223E-4</v>
      </c>
      <c r="L260" s="36">
        <f t="shared" ca="1" si="51"/>
        <v>3.8317664052307102E-8</v>
      </c>
      <c r="M260" s="36">
        <f t="shared" ca="1" si="52"/>
        <v>2642988843.8932571</v>
      </c>
      <c r="N260" s="36">
        <f t="shared" ca="1" si="53"/>
        <v>3099489329.7800012</v>
      </c>
      <c r="O260" s="36">
        <f t="shared" ca="1" si="54"/>
        <v>111446765.46893506</v>
      </c>
      <c r="P260" s="45">
        <f t="shared" ca="1" si="55"/>
        <v>1.9574898225101223E-4</v>
      </c>
    </row>
    <row r="261" spans="1:20" x14ac:dyDescent="0.2">
      <c r="A261" s="107"/>
      <c r="B261" s="107"/>
      <c r="C261" s="45"/>
      <c r="D261" s="92">
        <f t="shared" si="43"/>
        <v>0</v>
      </c>
      <c r="E261" s="92">
        <f t="shared" si="44"/>
        <v>0</v>
      </c>
      <c r="F261" s="36">
        <f t="shared" si="45"/>
        <v>0</v>
      </c>
      <c r="G261" s="36">
        <f t="shared" si="46"/>
        <v>0</v>
      </c>
      <c r="H261" s="36">
        <f t="shared" si="47"/>
        <v>0</v>
      </c>
      <c r="I261" s="36">
        <f t="shared" si="48"/>
        <v>0</v>
      </c>
      <c r="J261" s="36">
        <f t="shared" si="49"/>
        <v>0</v>
      </c>
      <c r="K261" s="36">
        <f t="shared" ca="1" si="50"/>
        <v>-1.9574898225101223E-4</v>
      </c>
      <c r="L261" s="36">
        <f t="shared" ca="1" si="51"/>
        <v>3.8317664052307102E-8</v>
      </c>
      <c r="M261" s="36">
        <f t="shared" ca="1" si="52"/>
        <v>2642988843.8932571</v>
      </c>
      <c r="N261" s="36">
        <f t="shared" ca="1" si="53"/>
        <v>3099489329.7800012</v>
      </c>
      <c r="O261" s="36">
        <f t="shared" ca="1" si="54"/>
        <v>111446765.46893506</v>
      </c>
      <c r="P261" s="45">
        <f t="shared" ca="1" si="55"/>
        <v>1.9574898225101223E-4</v>
      </c>
      <c r="Q261" s="45"/>
      <c r="R261" s="45"/>
      <c r="S261" s="45"/>
      <c r="T261" s="45"/>
    </row>
    <row r="262" spans="1:20" x14ac:dyDescent="0.2">
      <c r="A262" s="106"/>
      <c r="B262" s="106"/>
      <c r="D262" s="92">
        <f t="shared" si="43"/>
        <v>0</v>
      </c>
      <c r="E262" s="92">
        <f t="shared" si="44"/>
        <v>0</v>
      </c>
      <c r="F262" s="36">
        <f t="shared" si="45"/>
        <v>0</v>
      </c>
      <c r="G262" s="36">
        <f t="shared" si="46"/>
        <v>0</v>
      </c>
      <c r="H262" s="36">
        <f t="shared" si="47"/>
        <v>0</v>
      </c>
      <c r="I262" s="36">
        <f t="shared" si="48"/>
        <v>0</v>
      </c>
      <c r="J262" s="36">
        <f t="shared" si="49"/>
        <v>0</v>
      </c>
      <c r="K262" s="36">
        <f t="shared" ca="1" si="50"/>
        <v>-1.9574898225101223E-4</v>
      </c>
      <c r="L262" s="36">
        <f t="shared" ca="1" si="51"/>
        <v>3.8317664052307102E-8</v>
      </c>
      <c r="M262" s="36">
        <f t="shared" ca="1" si="52"/>
        <v>2642988843.8932571</v>
      </c>
      <c r="N262" s="36">
        <f t="shared" ca="1" si="53"/>
        <v>3099489329.7800012</v>
      </c>
      <c r="O262" s="36">
        <f t="shared" ca="1" si="54"/>
        <v>111446765.46893506</v>
      </c>
      <c r="P262" s="45">
        <f t="shared" ca="1" si="55"/>
        <v>1.9574898225101223E-4</v>
      </c>
    </row>
    <row r="263" spans="1:20" x14ac:dyDescent="0.2">
      <c r="A263" s="107"/>
      <c r="B263" s="107"/>
      <c r="C263" s="45"/>
      <c r="D263" s="92">
        <f t="shared" si="43"/>
        <v>0</v>
      </c>
      <c r="E263" s="92">
        <f t="shared" si="44"/>
        <v>0</v>
      </c>
      <c r="F263" s="36">
        <f t="shared" si="45"/>
        <v>0</v>
      </c>
      <c r="G263" s="36">
        <f t="shared" si="46"/>
        <v>0</v>
      </c>
      <c r="H263" s="36">
        <f t="shared" si="47"/>
        <v>0</v>
      </c>
      <c r="I263" s="36">
        <f t="shared" si="48"/>
        <v>0</v>
      </c>
      <c r="J263" s="36">
        <f t="shared" si="49"/>
        <v>0</v>
      </c>
      <c r="K263" s="36">
        <f t="shared" ca="1" si="50"/>
        <v>-1.9574898225101223E-4</v>
      </c>
      <c r="L263" s="36">
        <f t="shared" ca="1" si="51"/>
        <v>3.8317664052307102E-8</v>
      </c>
      <c r="M263" s="36">
        <f t="shared" ca="1" si="52"/>
        <v>2642988843.8932571</v>
      </c>
      <c r="N263" s="36">
        <f t="shared" ca="1" si="53"/>
        <v>3099489329.7800012</v>
      </c>
      <c r="O263" s="36">
        <f t="shared" ca="1" si="54"/>
        <v>111446765.46893506</v>
      </c>
      <c r="P263" s="45">
        <f t="shared" ca="1" si="55"/>
        <v>1.9574898225101223E-4</v>
      </c>
      <c r="Q263" s="45"/>
      <c r="R263" s="45"/>
      <c r="S263" s="45"/>
      <c r="T263" s="45"/>
    </row>
    <row r="264" spans="1:20" x14ac:dyDescent="0.2">
      <c r="A264" s="106"/>
      <c r="B264" s="106"/>
      <c r="D264" s="92">
        <f t="shared" si="43"/>
        <v>0</v>
      </c>
      <c r="E264" s="92">
        <f t="shared" si="44"/>
        <v>0</v>
      </c>
      <c r="F264" s="36">
        <f t="shared" si="45"/>
        <v>0</v>
      </c>
      <c r="G264" s="36">
        <f t="shared" si="46"/>
        <v>0</v>
      </c>
      <c r="H264" s="36">
        <f t="shared" si="47"/>
        <v>0</v>
      </c>
      <c r="I264" s="36">
        <f t="shared" si="48"/>
        <v>0</v>
      </c>
      <c r="J264" s="36">
        <f t="shared" si="49"/>
        <v>0</v>
      </c>
      <c r="K264" s="36">
        <f t="shared" ca="1" si="50"/>
        <v>-1.9574898225101223E-4</v>
      </c>
      <c r="L264" s="36">
        <f t="shared" ca="1" si="51"/>
        <v>3.8317664052307102E-8</v>
      </c>
      <c r="M264" s="36">
        <f t="shared" ca="1" si="52"/>
        <v>2642988843.8932571</v>
      </c>
      <c r="N264" s="36">
        <f t="shared" ca="1" si="53"/>
        <v>3099489329.7800012</v>
      </c>
      <c r="O264" s="36">
        <f t="shared" ca="1" si="54"/>
        <v>111446765.46893506</v>
      </c>
      <c r="P264" s="45">
        <f t="shared" ca="1" si="55"/>
        <v>1.9574898225101223E-4</v>
      </c>
    </row>
    <row r="265" spans="1:20" x14ac:dyDescent="0.2">
      <c r="A265" s="107"/>
      <c r="B265" s="107"/>
      <c r="C265" s="45"/>
      <c r="D265" s="92">
        <f t="shared" si="43"/>
        <v>0</v>
      </c>
      <c r="E265" s="92">
        <f t="shared" si="44"/>
        <v>0</v>
      </c>
      <c r="F265" s="36">
        <f t="shared" si="45"/>
        <v>0</v>
      </c>
      <c r="G265" s="36">
        <f t="shared" si="46"/>
        <v>0</v>
      </c>
      <c r="H265" s="36">
        <f t="shared" si="47"/>
        <v>0</v>
      </c>
      <c r="I265" s="36">
        <f t="shared" si="48"/>
        <v>0</v>
      </c>
      <c r="J265" s="36">
        <f t="shared" si="49"/>
        <v>0</v>
      </c>
      <c r="K265" s="36">
        <f t="shared" ca="1" si="50"/>
        <v>-1.9574898225101223E-4</v>
      </c>
      <c r="L265" s="36">
        <f t="shared" ca="1" si="51"/>
        <v>3.8317664052307102E-8</v>
      </c>
      <c r="M265" s="36">
        <f t="shared" ca="1" si="52"/>
        <v>2642988843.8932571</v>
      </c>
      <c r="N265" s="36">
        <f t="shared" ca="1" si="53"/>
        <v>3099489329.7800012</v>
      </c>
      <c r="O265" s="36">
        <f t="shared" ca="1" si="54"/>
        <v>111446765.46893506</v>
      </c>
      <c r="P265" s="45">
        <f t="shared" ca="1" si="55"/>
        <v>1.9574898225101223E-4</v>
      </c>
      <c r="Q265" s="45"/>
      <c r="R265" s="45"/>
      <c r="S265" s="45"/>
      <c r="T265" s="45"/>
    </row>
    <row r="266" spans="1:20" x14ac:dyDescent="0.2">
      <c r="A266" s="106"/>
      <c r="B266" s="106"/>
      <c r="D266" s="92">
        <f t="shared" si="43"/>
        <v>0</v>
      </c>
      <c r="E266" s="92">
        <f t="shared" si="44"/>
        <v>0</v>
      </c>
      <c r="F266" s="36">
        <f t="shared" si="45"/>
        <v>0</v>
      </c>
      <c r="G266" s="36">
        <f t="shared" si="46"/>
        <v>0</v>
      </c>
      <c r="H266" s="36">
        <f t="shared" si="47"/>
        <v>0</v>
      </c>
      <c r="I266" s="36">
        <f t="shared" si="48"/>
        <v>0</v>
      </c>
      <c r="J266" s="36">
        <f t="shared" si="49"/>
        <v>0</v>
      </c>
      <c r="K266" s="36">
        <f t="shared" ca="1" si="50"/>
        <v>-1.9574898225101223E-4</v>
      </c>
      <c r="L266" s="36">
        <f t="shared" ca="1" si="51"/>
        <v>3.8317664052307102E-8</v>
      </c>
      <c r="M266" s="36">
        <f t="shared" ca="1" si="52"/>
        <v>2642988843.8932571</v>
      </c>
      <c r="N266" s="36">
        <f t="shared" ca="1" si="53"/>
        <v>3099489329.7800012</v>
      </c>
      <c r="O266" s="36">
        <f t="shared" ca="1" si="54"/>
        <v>111446765.46893506</v>
      </c>
      <c r="P266" s="45">
        <f t="shared" ca="1" si="55"/>
        <v>1.9574898225101223E-4</v>
      </c>
    </row>
    <row r="267" spans="1:20" x14ac:dyDescent="0.2">
      <c r="A267" s="107"/>
      <c r="B267" s="107"/>
      <c r="C267" s="45"/>
      <c r="D267" s="92">
        <f t="shared" si="43"/>
        <v>0</v>
      </c>
      <c r="E267" s="92">
        <f t="shared" si="44"/>
        <v>0</v>
      </c>
      <c r="F267" s="36">
        <f t="shared" si="45"/>
        <v>0</v>
      </c>
      <c r="G267" s="36">
        <f t="shared" si="46"/>
        <v>0</v>
      </c>
      <c r="H267" s="36">
        <f t="shared" si="47"/>
        <v>0</v>
      </c>
      <c r="I267" s="36">
        <f t="shared" si="48"/>
        <v>0</v>
      </c>
      <c r="J267" s="36">
        <f t="shared" si="49"/>
        <v>0</v>
      </c>
      <c r="K267" s="36">
        <f t="shared" ca="1" si="50"/>
        <v>-1.9574898225101223E-4</v>
      </c>
      <c r="L267" s="36">
        <f t="shared" ca="1" si="51"/>
        <v>3.8317664052307102E-8</v>
      </c>
      <c r="M267" s="36">
        <f t="shared" ca="1" si="52"/>
        <v>2642988843.8932571</v>
      </c>
      <c r="N267" s="36">
        <f t="shared" ca="1" si="53"/>
        <v>3099489329.7800012</v>
      </c>
      <c r="O267" s="36">
        <f t="shared" ca="1" si="54"/>
        <v>111446765.46893506</v>
      </c>
      <c r="P267" s="45">
        <f t="shared" ca="1" si="55"/>
        <v>1.9574898225101223E-4</v>
      </c>
      <c r="Q267" s="45"/>
      <c r="R267" s="45"/>
      <c r="S267" s="45"/>
      <c r="T267" s="45"/>
    </row>
    <row r="268" spans="1:20" x14ac:dyDescent="0.2">
      <c r="A268" s="106"/>
      <c r="B268" s="106"/>
      <c r="D268" s="92">
        <f t="shared" si="43"/>
        <v>0</v>
      </c>
      <c r="E268" s="92">
        <f t="shared" si="44"/>
        <v>0</v>
      </c>
      <c r="F268" s="36">
        <f t="shared" si="45"/>
        <v>0</v>
      </c>
      <c r="G268" s="36">
        <f t="shared" si="46"/>
        <v>0</v>
      </c>
      <c r="H268" s="36">
        <f t="shared" si="47"/>
        <v>0</v>
      </c>
      <c r="I268" s="36">
        <f t="shared" si="48"/>
        <v>0</v>
      </c>
      <c r="J268" s="36">
        <f t="shared" si="49"/>
        <v>0</v>
      </c>
      <c r="K268" s="36">
        <f t="shared" ca="1" si="50"/>
        <v>-1.9574898225101223E-4</v>
      </c>
      <c r="L268" s="36">
        <f t="shared" ca="1" si="51"/>
        <v>3.8317664052307102E-8</v>
      </c>
      <c r="M268" s="36">
        <f t="shared" ca="1" si="52"/>
        <v>2642988843.8932571</v>
      </c>
      <c r="N268" s="36">
        <f t="shared" ca="1" si="53"/>
        <v>3099489329.7800012</v>
      </c>
      <c r="O268" s="36">
        <f t="shared" ca="1" si="54"/>
        <v>111446765.46893506</v>
      </c>
      <c r="P268" s="45">
        <f t="shared" ca="1" si="55"/>
        <v>1.9574898225101223E-4</v>
      </c>
    </row>
    <row r="269" spans="1:20" x14ac:dyDescent="0.2">
      <c r="A269" s="107"/>
      <c r="B269" s="107"/>
      <c r="C269" s="45"/>
      <c r="D269" s="92">
        <f t="shared" si="43"/>
        <v>0</v>
      </c>
      <c r="E269" s="92">
        <f t="shared" si="44"/>
        <v>0</v>
      </c>
      <c r="F269" s="36">
        <f t="shared" si="45"/>
        <v>0</v>
      </c>
      <c r="G269" s="36">
        <f t="shared" si="46"/>
        <v>0</v>
      </c>
      <c r="H269" s="36">
        <f t="shared" si="47"/>
        <v>0</v>
      </c>
      <c r="I269" s="36">
        <f t="shared" si="48"/>
        <v>0</v>
      </c>
      <c r="J269" s="36">
        <f t="shared" si="49"/>
        <v>0</v>
      </c>
      <c r="K269" s="36">
        <f t="shared" ca="1" si="50"/>
        <v>-1.9574898225101223E-4</v>
      </c>
      <c r="L269" s="36">
        <f t="shared" ca="1" si="51"/>
        <v>3.8317664052307102E-8</v>
      </c>
      <c r="M269" s="36">
        <f t="shared" ca="1" si="52"/>
        <v>2642988843.8932571</v>
      </c>
      <c r="N269" s="36">
        <f t="shared" ca="1" si="53"/>
        <v>3099489329.7800012</v>
      </c>
      <c r="O269" s="36">
        <f t="shared" ca="1" si="54"/>
        <v>111446765.46893506</v>
      </c>
      <c r="P269" s="45">
        <f t="shared" ca="1" si="55"/>
        <v>1.9574898225101223E-4</v>
      </c>
      <c r="Q269" s="45"/>
      <c r="R269" s="45"/>
      <c r="S269" s="45"/>
      <c r="T269" s="45"/>
    </row>
    <row r="270" spans="1:20" x14ac:dyDescent="0.2">
      <c r="A270" s="106"/>
      <c r="B270" s="106"/>
      <c r="D270" s="92">
        <f t="shared" si="43"/>
        <v>0</v>
      </c>
      <c r="E270" s="92">
        <f t="shared" si="44"/>
        <v>0</v>
      </c>
      <c r="F270" s="36">
        <f t="shared" si="45"/>
        <v>0</v>
      </c>
      <c r="G270" s="36">
        <f t="shared" si="46"/>
        <v>0</v>
      </c>
      <c r="H270" s="36">
        <f t="shared" si="47"/>
        <v>0</v>
      </c>
      <c r="I270" s="36">
        <f t="shared" si="48"/>
        <v>0</v>
      </c>
      <c r="J270" s="36">
        <f t="shared" si="49"/>
        <v>0</v>
      </c>
      <c r="K270" s="36">
        <f t="shared" ca="1" si="50"/>
        <v>-1.9574898225101223E-4</v>
      </c>
      <c r="L270" s="36">
        <f t="shared" ca="1" si="51"/>
        <v>3.8317664052307102E-8</v>
      </c>
      <c r="M270" s="36">
        <f t="shared" ca="1" si="52"/>
        <v>2642988843.8932571</v>
      </c>
      <c r="N270" s="36">
        <f t="shared" ca="1" si="53"/>
        <v>3099489329.7800012</v>
      </c>
      <c r="O270" s="36">
        <f t="shared" ca="1" si="54"/>
        <v>111446765.46893506</v>
      </c>
      <c r="P270" s="45">
        <f t="shared" ca="1" si="55"/>
        <v>1.9574898225101223E-4</v>
      </c>
    </row>
    <row r="271" spans="1:20" x14ac:dyDescent="0.2">
      <c r="A271" s="107"/>
      <c r="B271" s="107"/>
      <c r="C271" s="45"/>
      <c r="D271" s="92">
        <f t="shared" si="43"/>
        <v>0</v>
      </c>
      <c r="E271" s="92">
        <f t="shared" si="44"/>
        <v>0</v>
      </c>
      <c r="F271" s="36">
        <f t="shared" si="45"/>
        <v>0</v>
      </c>
      <c r="G271" s="36">
        <f t="shared" si="46"/>
        <v>0</v>
      </c>
      <c r="H271" s="36">
        <f t="shared" si="47"/>
        <v>0</v>
      </c>
      <c r="I271" s="36">
        <f t="shared" si="48"/>
        <v>0</v>
      </c>
      <c r="J271" s="36">
        <f t="shared" si="49"/>
        <v>0</v>
      </c>
      <c r="K271" s="36">
        <f t="shared" ca="1" si="50"/>
        <v>-1.9574898225101223E-4</v>
      </c>
      <c r="L271" s="36">
        <f t="shared" ca="1" si="51"/>
        <v>3.8317664052307102E-8</v>
      </c>
      <c r="M271" s="36">
        <f t="shared" ca="1" si="52"/>
        <v>2642988843.8932571</v>
      </c>
      <c r="N271" s="36">
        <f t="shared" ca="1" si="53"/>
        <v>3099489329.7800012</v>
      </c>
      <c r="O271" s="36">
        <f t="shared" ca="1" si="54"/>
        <v>111446765.46893506</v>
      </c>
      <c r="P271" s="45">
        <f t="shared" ca="1" si="55"/>
        <v>1.9574898225101223E-4</v>
      </c>
      <c r="Q271" s="45"/>
      <c r="R271" s="45"/>
      <c r="S271" s="45"/>
      <c r="T271" s="45"/>
    </row>
    <row r="272" spans="1:20" x14ac:dyDescent="0.2">
      <c r="A272" s="106"/>
      <c r="B272" s="106"/>
      <c r="D272" s="92">
        <f t="shared" si="43"/>
        <v>0</v>
      </c>
      <c r="E272" s="92">
        <f t="shared" si="44"/>
        <v>0</v>
      </c>
      <c r="F272" s="36">
        <f t="shared" si="45"/>
        <v>0</v>
      </c>
      <c r="G272" s="36">
        <f t="shared" si="46"/>
        <v>0</v>
      </c>
      <c r="H272" s="36">
        <f t="shared" si="47"/>
        <v>0</v>
      </c>
      <c r="I272" s="36">
        <f t="shared" si="48"/>
        <v>0</v>
      </c>
      <c r="J272" s="36">
        <f t="shared" si="49"/>
        <v>0</v>
      </c>
      <c r="K272" s="36">
        <f t="shared" ca="1" si="50"/>
        <v>-1.9574898225101223E-4</v>
      </c>
      <c r="L272" s="36">
        <f t="shared" ca="1" si="51"/>
        <v>3.8317664052307102E-8</v>
      </c>
      <c r="M272" s="36">
        <f t="shared" ca="1" si="52"/>
        <v>2642988843.8932571</v>
      </c>
      <c r="N272" s="36">
        <f t="shared" ca="1" si="53"/>
        <v>3099489329.7800012</v>
      </c>
      <c r="O272" s="36">
        <f t="shared" ca="1" si="54"/>
        <v>111446765.46893506</v>
      </c>
      <c r="P272" s="45">
        <f t="shared" ca="1" si="55"/>
        <v>1.9574898225101223E-4</v>
      </c>
    </row>
    <row r="273" spans="1:20" x14ac:dyDescent="0.2">
      <c r="A273" s="107"/>
      <c r="B273" s="107"/>
      <c r="C273" s="45"/>
      <c r="D273" s="92">
        <f t="shared" si="43"/>
        <v>0</v>
      </c>
      <c r="E273" s="92">
        <f t="shared" si="44"/>
        <v>0</v>
      </c>
      <c r="F273" s="36">
        <f t="shared" si="45"/>
        <v>0</v>
      </c>
      <c r="G273" s="36">
        <f t="shared" si="46"/>
        <v>0</v>
      </c>
      <c r="H273" s="36">
        <f t="shared" si="47"/>
        <v>0</v>
      </c>
      <c r="I273" s="36">
        <f t="shared" si="48"/>
        <v>0</v>
      </c>
      <c r="J273" s="36">
        <f t="shared" si="49"/>
        <v>0</v>
      </c>
      <c r="K273" s="36">
        <f t="shared" ca="1" si="50"/>
        <v>-1.9574898225101223E-4</v>
      </c>
      <c r="L273" s="36">
        <f t="shared" ca="1" si="51"/>
        <v>3.8317664052307102E-8</v>
      </c>
      <c r="M273" s="36">
        <f t="shared" ca="1" si="52"/>
        <v>2642988843.8932571</v>
      </c>
      <c r="N273" s="36">
        <f t="shared" ca="1" si="53"/>
        <v>3099489329.7800012</v>
      </c>
      <c r="O273" s="36">
        <f t="shared" ca="1" si="54"/>
        <v>111446765.46893506</v>
      </c>
      <c r="P273" s="45">
        <f t="shared" ca="1" si="55"/>
        <v>1.9574898225101223E-4</v>
      </c>
      <c r="Q273" s="45"/>
      <c r="R273" s="45"/>
      <c r="S273" s="45"/>
      <c r="T273" s="45"/>
    </row>
    <row r="274" spans="1:20" x14ac:dyDescent="0.2">
      <c r="A274" s="106"/>
      <c r="B274" s="106"/>
      <c r="D274" s="92">
        <f t="shared" si="43"/>
        <v>0</v>
      </c>
      <c r="E274" s="92">
        <f t="shared" si="44"/>
        <v>0</v>
      </c>
      <c r="F274" s="36">
        <f t="shared" si="45"/>
        <v>0</v>
      </c>
      <c r="G274" s="36">
        <f t="shared" si="46"/>
        <v>0</v>
      </c>
      <c r="H274" s="36">
        <f t="shared" si="47"/>
        <v>0</v>
      </c>
      <c r="I274" s="36">
        <f t="shared" si="48"/>
        <v>0</v>
      </c>
      <c r="J274" s="36">
        <f t="shared" si="49"/>
        <v>0</v>
      </c>
      <c r="K274" s="36">
        <f t="shared" ca="1" si="50"/>
        <v>-1.9574898225101223E-4</v>
      </c>
      <c r="L274" s="36">
        <f t="shared" ca="1" si="51"/>
        <v>3.8317664052307102E-8</v>
      </c>
      <c r="M274" s="36">
        <f t="shared" ca="1" si="52"/>
        <v>2642988843.8932571</v>
      </c>
      <c r="N274" s="36">
        <f t="shared" ca="1" si="53"/>
        <v>3099489329.7800012</v>
      </c>
      <c r="O274" s="36">
        <f t="shared" ca="1" si="54"/>
        <v>111446765.46893506</v>
      </c>
      <c r="P274" s="45">
        <f t="shared" ca="1" si="55"/>
        <v>1.9574898225101223E-4</v>
      </c>
    </row>
    <row r="275" spans="1:20" x14ac:dyDescent="0.2">
      <c r="A275" s="107"/>
      <c r="B275" s="107"/>
      <c r="C275" s="45"/>
      <c r="D275" s="92">
        <f t="shared" si="43"/>
        <v>0</v>
      </c>
      <c r="E275" s="92">
        <f t="shared" si="44"/>
        <v>0</v>
      </c>
      <c r="F275" s="36">
        <f t="shared" si="45"/>
        <v>0</v>
      </c>
      <c r="G275" s="36">
        <f t="shared" si="46"/>
        <v>0</v>
      </c>
      <c r="H275" s="36">
        <f t="shared" si="47"/>
        <v>0</v>
      </c>
      <c r="I275" s="36">
        <f t="shared" si="48"/>
        <v>0</v>
      </c>
      <c r="J275" s="36">
        <f t="shared" si="49"/>
        <v>0</v>
      </c>
      <c r="K275" s="36">
        <f t="shared" ca="1" si="50"/>
        <v>-1.9574898225101223E-4</v>
      </c>
      <c r="L275" s="36">
        <f t="shared" ca="1" si="51"/>
        <v>3.8317664052307102E-8</v>
      </c>
      <c r="M275" s="36">
        <f t="shared" ca="1" si="52"/>
        <v>2642988843.8932571</v>
      </c>
      <c r="N275" s="36">
        <f t="shared" ca="1" si="53"/>
        <v>3099489329.7800012</v>
      </c>
      <c r="O275" s="36">
        <f t="shared" ca="1" si="54"/>
        <v>111446765.46893506</v>
      </c>
      <c r="P275" s="45">
        <f t="shared" ca="1" si="55"/>
        <v>1.9574898225101223E-4</v>
      </c>
      <c r="Q275" s="45"/>
      <c r="R275" s="45"/>
      <c r="S275" s="45"/>
      <c r="T275" s="45"/>
    </row>
    <row r="276" spans="1:20" x14ac:dyDescent="0.2">
      <c r="A276" s="106"/>
      <c r="B276" s="106"/>
      <c r="D276" s="92">
        <f t="shared" si="43"/>
        <v>0</v>
      </c>
      <c r="E276" s="92">
        <f t="shared" si="44"/>
        <v>0</v>
      </c>
      <c r="F276" s="36">
        <f t="shared" si="45"/>
        <v>0</v>
      </c>
      <c r="G276" s="36">
        <f t="shared" si="46"/>
        <v>0</v>
      </c>
      <c r="H276" s="36">
        <f t="shared" si="47"/>
        <v>0</v>
      </c>
      <c r="I276" s="36">
        <f t="shared" si="48"/>
        <v>0</v>
      </c>
      <c r="J276" s="36">
        <f t="shared" si="49"/>
        <v>0</v>
      </c>
      <c r="K276" s="36">
        <f t="shared" ca="1" si="50"/>
        <v>-1.9574898225101223E-4</v>
      </c>
      <c r="L276" s="36">
        <f t="shared" ca="1" si="51"/>
        <v>3.8317664052307102E-8</v>
      </c>
      <c r="M276" s="36">
        <f t="shared" ca="1" si="52"/>
        <v>2642988843.8932571</v>
      </c>
      <c r="N276" s="36">
        <f t="shared" ca="1" si="53"/>
        <v>3099489329.7800012</v>
      </c>
      <c r="O276" s="36">
        <f t="shared" ca="1" si="54"/>
        <v>111446765.46893506</v>
      </c>
      <c r="P276" s="45">
        <f t="shared" ca="1" si="55"/>
        <v>1.9574898225101223E-4</v>
      </c>
    </row>
    <row r="277" spans="1:20" x14ac:dyDescent="0.2">
      <c r="A277" s="107"/>
      <c r="B277" s="107"/>
      <c r="C277" s="45"/>
      <c r="D277" s="92">
        <f t="shared" ref="D277:D340" si="56">A277/A$18</f>
        <v>0</v>
      </c>
      <c r="E277" s="92">
        <f t="shared" ref="E277:E340" si="57">B277/B$18</f>
        <v>0</v>
      </c>
      <c r="F277" s="36">
        <f t="shared" ref="F277:F340" si="58">D277*D277</f>
        <v>0</v>
      </c>
      <c r="G277" s="36">
        <f t="shared" ref="G277:G340" si="59">D277*F277</f>
        <v>0</v>
      </c>
      <c r="H277" s="36">
        <f t="shared" ref="H277:H340" si="60">F277*F277</f>
        <v>0</v>
      </c>
      <c r="I277" s="36">
        <f t="shared" ref="I277:I340" si="61">E277*D277</f>
        <v>0</v>
      </c>
      <c r="J277" s="36">
        <f t="shared" ref="J277:J340" si="62">I277*D277</f>
        <v>0</v>
      </c>
      <c r="K277" s="36">
        <f t="shared" ref="K277:K340" ca="1" si="63">+E$4+E$5*D277+E$6*D277^2</f>
        <v>-1.9574898225101223E-4</v>
      </c>
      <c r="L277" s="36">
        <f t="shared" ref="L277:L340" ca="1" si="64">+(K277-E277)^2</f>
        <v>3.8317664052307102E-8</v>
      </c>
      <c r="M277" s="36">
        <f t="shared" ref="M277:M340" ca="1" si="65">(M$1-M$2*D277+M$3*F277)^2</f>
        <v>2642988843.8932571</v>
      </c>
      <c r="N277" s="36">
        <f t="shared" ref="N277:N340" ca="1" si="66">(-M$2+M$4*D277-M$5*F277)^2</f>
        <v>3099489329.7800012</v>
      </c>
      <c r="O277" s="36">
        <f t="shared" ref="O277:O340" ca="1" si="67">+(M$3-D277*M$5+F277*M$6)^2</f>
        <v>111446765.46893506</v>
      </c>
      <c r="P277" s="45">
        <f t="shared" ref="P277:P340" ca="1" si="68">+E277-K277</f>
        <v>1.9574898225101223E-4</v>
      </c>
      <c r="Q277" s="45"/>
      <c r="R277" s="45"/>
      <c r="S277" s="45"/>
      <c r="T277" s="45"/>
    </row>
    <row r="278" spans="1:20" x14ac:dyDescent="0.2">
      <c r="A278" s="106"/>
      <c r="B278" s="106"/>
      <c r="D278" s="92">
        <f t="shared" si="56"/>
        <v>0</v>
      </c>
      <c r="E278" s="92">
        <f t="shared" si="57"/>
        <v>0</v>
      </c>
      <c r="F278" s="36">
        <f t="shared" si="58"/>
        <v>0</v>
      </c>
      <c r="G278" s="36">
        <f t="shared" si="59"/>
        <v>0</v>
      </c>
      <c r="H278" s="36">
        <f t="shared" si="60"/>
        <v>0</v>
      </c>
      <c r="I278" s="36">
        <f t="shared" si="61"/>
        <v>0</v>
      </c>
      <c r="J278" s="36">
        <f t="shared" si="62"/>
        <v>0</v>
      </c>
      <c r="K278" s="36">
        <f t="shared" ca="1" si="63"/>
        <v>-1.9574898225101223E-4</v>
      </c>
      <c r="L278" s="36">
        <f t="shared" ca="1" si="64"/>
        <v>3.8317664052307102E-8</v>
      </c>
      <c r="M278" s="36">
        <f t="shared" ca="1" si="65"/>
        <v>2642988843.8932571</v>
      </c>
      <c r="N278" s="36">
        <f t="shared" ca="1" si="66"/>
        <v>3099489329.7800012</v>
      </c>
      <c r="O278" s="36">
        <f t="shared" ca="1" si="67"/>
        <v>111446765.46893506</v>
      </c>
      <c r="P278" s="45">
        <f t="shared" ca="1" si="68"/>
        <v>1.9574898225101223E-4</v>
      </c>
    </row>
    <row r="279" spans="1:20" x14ac:dyDescent="0.2">
      <c r="A279" s="107"/>
      <c r="B279" s="107"/>
      <c r="C279" s="45"/>
      <c r="D279" s="92">
        <f t="shared" si="56"/>
        <v>0</v>
      </c>
      <c r="E279" s="92">
        <f t="shared" si="57"/>
        <v>0</v>
      </c>
      <c r="F279" s="36">
        <f t="shared" si="58"/>
        <v>0</v>
      </c>
      <c r="G279" s="36">
        <f t="shared" si="59"/>
        <v>0</v>
      </c>
      <c r="H279" s="36">
        <f t="shared" si="60"/>
        <v>0</v>
      </c>
      <c r="I279" s="36">
        <f t="shared" si="61"/>
        <v>0</v>
      </c>
      <c r="J279" s="36">
        <f t="shared" si="62"/>
        <v>0</v>
      </c>
      <c r="K279" s="36">
        <f t="shared" ca="1" si="63"/>
        <v>-1.9574898225101223E-4</v>
      </c>
      <c r="L279" s="36">
        <f t="shared" ca="1" si="64"/>
        <v>3.8317664052307102E-8</v>
      </c>
      <c r="M279" s="36">
        <f t="shared" ca="1" si="65"/>
        <v>2642988843.8932571</v>
      </c>
      <c r="N279" s="36">
        <f t="shared" ca="1" si="66"/>
        <v>3099489329.7800012</v>
      </c>
      <c r="O279" s="36">
        <f t="shared" ca="1" si="67"/>
        <v>111446765.46893506</v>
      </c>
      <c r="P279" s="45">
        <f t="shared" ca="1" si="68"/>
        <v>1.9574898225101223E-4</v>
      </c>
      <c r="Q279" s="45"/>
      <c r="R279" s="45"/>
      <c r="S279" s="45"/>
      <c r="T279" s="45"/>
    </row>
    <row r="280" spans="1:20" x14ac:dyDescent="0.2">
      <c r="A280" s="106"/>
      <c r="B280" s="106"/>
      <c r="D280" s="92">
        <f t="shared" si="56"/>
        <v>0</v>
      </c>
      <c r="E280" s="92">
        <f t="shared" si="57"/>
        <v>0</v>
      </c>
      <c r="F280" s="36">
        <f t="shared" si="58"/>
        <v>0</v>
      </c>
      <c r="G280" s="36">
        <f t="shared" si="59"/>
        <v>0</v>
      </c>
      <c r="H280" s="36">
        <f t="shared" si="60"/>
        <v>0</v>
      </c>
      <c r="I280" s="36">
        <f t="shared" si="61"/>
        <v>0</v>
      </c>
      <c r="J280" s="36">
        <f t="shared" si="62"/>
        <v>0</v>
      </c>
      <c r="K280" s="36">
        <f t="shared" ca="1" si="63"/>
        <v>-1.9574898225101223E-4</v>
      </c>
      <c r="L280" s="36">
        <f t="shared" ca="1" si="64"/>
        <v>3.8317664052307102E-8</v>
      </c>
      <c r="M280" s="36">
        <f t="shared" ca="1" si="65"/>
        <v>2642988843.8932571</v>
      </c>
      <c r="N280" s="36">
        <f t="shared" ca="1" si="66"/>
        <v>3099489329.7800012</v>
      </c>
      <c r="O280" s="36">
        <f t="shared" ca="1" si="67"/>
        <v>111446765.46893506</v>
      </c>
      <c r="P280" s="45">
        <f t="shared" ca="1" si="68"/>
        <v>1.9574898225101223E-4</v>
      </c>
    </row>
    <row r="281" spans="1:20" x14ac:dyDescent="0.2">
      <c r="A281" s="107"/>
      <c r="B281" s="107"/>
      <c r="C281" s="45"/>
      <c r="D281" s="92">
        <f t="shared" si="56"/>
        <v>0</v>
      </c>
      <c r="E281" s="92">
        <f t="shared" si="57"/>
        <v>0</v>
      </c>
      <c r="F281" s="36">
        <f t="shared" si="58"/>
        <v>0</v>
      </c>
      <c r="G281" s="36">
        <f t="shared" si="59"/>
        <v>0</v>
      </c>
      <c r="H281" s="36">
        <f t="shared" si="60"/>
        <v>0</v>
      </c>
      <c r="I281" s="36">
        <f t="shared" si="61"/>
        <v>0</v>
      </c>
      <c r="J281" s="36">
        <f t="shared" si="62"/>
        <v>0</v>
      </c>
      <c r="K281" s="36">
        <f t="shared" ca="1" si="63"/>
        <v>-1.9574898225101223E-4</v>
      </c>
      <c r="L281" s="36">
        <f t="shared" ca="1" si="64"/>
        <v>3.8317664052307102E-8</v>
      </c>
      <c r="M281" s="36">
        <f t="shared" ca="1" si="65"/>
        <v>2642988843.8932571</v>
      </c>
      <c r="N281" s="36">
        <f t="shared" ca="1" si="66"/>
        <v>3099489329.7800012</v>
      </c>
      <c r="O281" s="36">
        <f t="shared" ca="1" si="67"/>
        <v>111446765.46893506</v>
      </c>
      <c r="P281" s="45">
        <f t="shared" ca="1" si="68"/>
        <v>1.9574898225101223E-4</v>
      </c>
      <c r="Q281" s="45"/>
      <c r="R281" s="45"/>
      <c r="S281" s="45"/>
      <c r="T281" s="45"/>
    </row>
    <row r="282" spans="1:20" x14ac:dyDescent="0.2">
      <c r="A282" s="106"/>
      <c r="B282" s="106"/>
      <c r="D282" s="92">
        <f t="shared" si="56"/>
        <v>0</v>
      </c>
      <c r="E282" s="92">
        <f t="shared" si="57"/>
        <v>0</v>
      </c>
      <c r="F282" s="36">
        <f t="shared" si="58"/>
        <v>0</v>
      </c>
      <c r="G282" s="36">
        <f t="shared" si="59"/>
        <v>0</v>
      </c>
      <c r="H282" s="36">
        <f t="shared" si="60"/>
        <v>0</v>
      </c>
      <c r="I282" s="36">
        <f t="shared" si="61"/>
        <v>0</v>
      </c>
      <c r="J282" s="36">
        <f t="shared" si="62"/>
        <v>0</v>
      </c>
      <c r="K282" s="36">
        <f t="shared" ca="1" si="63"/>
        <v>-1.9574898225101223E-4</v>
      </c>
      <c r="L282" s="36">
        <f t="shared" ca="1" si="64"/>
        <v>3.8317664052307102E-8</v>
      </c>
      <c r="M282" s="36">
        <f t="shared" ca="1" si="65"/>
        <v>2642988843.8932571</v>
      </c>
      <c r="N282" s="36">
        <f t="shared" ca="1" si="66"/>
        <v>3099489329.7800012</v>
      </c>
      <c r="O282" s="36">
        <f t="shared" ca="1" si="67"/>
        <v>111446765.46893506</v>
      </c>
      <c r="P282" s="45">
        <f t="shared" ca="1" si="68"/>
        <v>1.9574898225101223E-4</v>
      </c>
    </row>
    <row r="283" spans="1:20" x14ac:dyDescent="0.2">
      <c r="A283" s="107"/>
      <c r="B283" s="107"/>
      <c r="C283" s="45"/>
      <c r="D283" s="92">
        <f t="shared" si="56"/>
        <v>0</v>
      </c>
      <c r="E283" s="92">
        <f t="shared" si="57"/>
        <v>0</v>
      </c>
      <c r="F283" s="36">
        <f t="shared" si="58"/>
        <v>0</v>
      </c>
      <c r="G283" s="36">
        <f t="shared" si="59"/>
        <v>0</v>
      </c>
      <c r="H283" s="36">
        <f t="shared" si="60"/>
        <v>0</v>
      </c>
      <c r="I283" s="36">
        <f t="shared" si="61"/>
        <v>0</v>
      </c>
      <c r="J283" s="36">
        <f t="shared" si="62"/>
        <v>0</v>
      </c>
      <c r="K283" s="36">
        <f t="shared" ca="1" si="63"/>
        <v>-1.9574898225101223E-4</v>
      </c>
      <c r="L283" s="36">
        <f t="shared" ca="1" si="64"/>
        <v>3.8317664052307102E-8</v>
      </c>
      <c r="M283" s="36">
        <f t="shared" ca="1" si="65"/>
        <v>2642988843.8932571</v>
      </c>
      <c r="N283" s="36">
        <f t="shared" ca="1" si="66"/>
        <v>3099489329.7800012</v>
      </c>
      <c r="O283" s="36">
        <f t="shared" ca="1" si="67"/>
        <v>111446765.46893506</v>
      </c>
      <c r="P283" s="45">
        <f t="shared" ca="1" si="68"/>
        <v>1.9574898225101223E-4</v>
      </c>
      <c r="Q283" s="45"/>
      <c r="R283" s="45"/>
      <c r="S283" s="45"/>
      <c r="T283" s="45"/>
    </row>
    <row r="284" spans="1:20" x14ac:dyDescent="0.2">
      <c r="A284" s="106"/>
      <c r="B284" s="106"/>
      <c r="D284" s="92">
        <f t="shared" si="56"/>
        <v>0</v>
      </c>
      <c r="E284" s="92">
        <f t="shared" si="57"/>
        <v>0</v>
      </c>
      <c r="F284" s="36">
        <f t="shared" si="58"/>
        <v>0</v>
      </c>
      <c r="G284" s="36">
        <f t="shared" si="59"/>
        <v>0</v>
      </c>
      <c r="H284" s="36">
        <f t="shared" si="60"/>
        <v>0</v>
      </c>
      <c r="I284" s="36">
        <f t="shared" si="61"/>
        <v>0</v>
      </c>
      <c r="J284" s="36">
        <f t="shared" si="62"/>
        <v>0</v>
      </c>
      <c r="K284" s="36">
        <f t="shared" ca="1" si="63"/>
        <v>-1.9574898225101223E-4</v>
      </c>
      <c r="L284" s="36">
        <f t="shared" ca="1" si="64"/>
        <v>3.8317664052307102E-8</v>
      </c>
      <c r="M284" s="36">
        <f t="shared" ca="1" si="65"/>
        <v>2642988843.8932571</v>
      </c>
      <c r="N284" s="36">
        <f t="shared" ca="1" si="66"/>
        <v>3099489329.7800012</v>
      </c>
      <c r="O284" s="36">
        <f t="shared" ca="1" si="67"/>
        <v>111446765.46893506</v>
      </c>
      <c r="P284" s="45">
        <f t="shared" ca="1" si="68"/>
        <v>1.9574898225101223E-4</v>
      </c>
    </row>
    <row r="285" spans="1:20" x14ac:dyDescent="0.2">
      <c r="A285" s="107"/>
      <c r="B285" s="107"/>
      <c r="C285" s="45"/>
      <c r="D285" s="92">
        <f t="shared" si="56"/>
        <v>0</v>
      </c>
      <c r="E285" s="92">
        <f t="shared" si="57"/>
        <v>0</v>
      </c>
      <c r="F285" s="36">
        <f t="shared" si="58"/>
        <v>0</v>
      </c>
      <c r="G285" s="36">
        <f t="shared" si="59"/>
        <v>0</v>
      </c>
      <c r="H285" s="36">
        <f t="shared" si="60"/>
        <v>0</v>
      </c>
      <c r="I285" s="36">
        <f t="shared" si="61"/>
        <v>0</v>
      </c>
      <c r="J285" s="36">
        <f t="shared" si="62"/>
        <v>0</v>
      </c>
      <c r="K285" s="36">
        <f t="shared" ca="1" si="63"/>
        <v>-1.9574898225101223E-4</v>
      </c>
      <c r="L285" s="36">
        <f t="shared" ca="1" si="64"/>
        <v>3.8317664052307102E-8</v>
      </c>
      <c r="M285" s="36">
        <f t="shared" ca="1" si="65"/>
        <v>2642988843.8932571</v>
      </c>
      <c r="N285" s="36">
        <f t="shared" ca="1" si="66"/>
        <v>3099489329.7800012</v>
      </c>
      <c r="O285" s="36">
        <f t="shared" ca="1" si="67"/>
        <v>111446765.46893506</v>
      </c>
      <c r="P285" s="45">
        <f t="shared" ca="1" si="68"/>
        <v>1.9574898225101223E-4</v>
      </c>
      <c r="Q285" s="45"/>
      <c r="R285" s="45"/>
      <c r="S285" s="45"/>
      <c r="T285" s="45"/>
    </row>
    <row r="286" spans="1:20" x14ac:dyDescent="0.2">
      <c r="A286" s="106"/>
      <c r="B286" s="106"/>
      <c r="D286" s="92">
        <f t="shared" si="56"/>
        <v>0</v>
      </c>
      <c r="E286" s="92">
        <f t="shared" si="57"/>
        <v>0</v>
      </c>
      <c r="F286" s="36">
        <f t="shared" si="58"/>
        <v>0</v>
      </c>
      <c r="G286" s="36">
        <f t="shared" si="59"/>
        <v>0</v>
      </c>
      <c r="H286" s="36">
        <f t="shared" si="60"/>
        <v>0</v>
      </c>
      <c r="I286" s="36">
        <f t="shared" si="61"/>
        <v>0</v>
      </c>
      <c r="J286" s="36">
        <f t="shared" si="62"/>
        <v>0</v>
      </c>
      <c r="K286" s="36">
        <f t="shared" ca="1" si="63"/>
        <v>-1.9574898225101223E-4</v>
      </c>
      <c r="L286" s="36">
        <f t="shared" ca="1" si="64"/>
        <v>3.8317664052307102E-8</v>
      </c>
      <c r="M286" s="36">
        <f t="shared" ca="1" si="65"/>
        <v>2642988843.8932571</v>
      </c>
      <c r="N286" s="36">
        <f t="shared" ca="1" si="66"/>
        <v>3099489329.7800012</v>
      </c>
      <c r="O286" s="36">
        <f t="shared" ca="1" si="67"/>
        <v>111446765.46893506</v>
      </c>
      <c r="P286" s="45">
        <f t="shared" ca="1" si="68"/>
        <v>1.9574898225101223E-4</v>
      </c>
    </row>
    <row r="287" spans="1:20" x14ac:dyDescent="0.2">
      <c r="A287" s="107"/>
      <c r="B287" s="107"/>
      <c r="C287" s="45"/>
      <c r="D287" s="92">
        <f t="shared" si="56"/>
        <v>0</v>
      </c>
      <c r="E287" s="92">
        <f t="shared" si="57"/>
        <v>0</v>
      </c>
      <c r="F287" s="36">
        <f t="shared" si="58"/>
        <v>0</v>
      </c>
      <c r="G287" s="36">
        <f t="shared" si="59"/>
        <v>0</v>
      </c>
      <c r="H287" s="36">
        <f t="shared" si="60"/>
        <v>0</v>
      </c>
      <c r="I287" s="36">
        <f t="shared" si="61"/>
        <v>0</v>
      </c>
      <c r="J287" s="36">
        <f t="shared" si="62"/>
        <v>0</v>
      </c>
      <c r="K287" s="36">
        <f t="shared" ca="1" si="63"/>
        <v>-1.9574898225101223E-4</v>
      </c>
      <c r="L287" s="36">
        <f t="shared" ca="1" si="64"/>
        <v>3.8317664052307102E-8</v>
      </c>
      <c r="M287" s="36">
        <f t="shared" ca="1" si="65"/>
        <v>2642988843.8932571</v>
      </c>
      <c r="N287" s="36">
        <f t="shared" ca="1" si="66"/>
        <v>3099489329.7800012</v>
      </c>
      <c r="O287" s="36">
        <f t="shared" ca="1" si="67"/>
        <v>111446765.46893506</v>
      </c>
      <c r="P287" s="45">
        <f t="shared" ca="1" si="68"/>
        <v>1.9574898225101223E-4</v>
      </c>
      <c r="Q287" s="45"/>
      <c r="R287" s="45"/>
      <c r="S287" s="45"/>
      <c r="T287" s="45"/>
    </row>
    <row r="288" spans="1:20" x14ac:dyDescent="0.2">
      <c r="A288" s="106"/>
      <c r="B288" s="106"/>
      <c r="D288" s="92">
        <f t="shared" si="56"/>
        <v>0</v>
      </c>
      <c r="E288" s="92">
        <f t="shared" si="57"/>
        <v>0</v>
      </c>
      <c r="F288" s="36">
        <f t="shared" si="58"/>
        <v>0</v>
      </c>
      <c r="G288" s="36">
        <f t="shared" si="59"/>
        <v>0</v>
      </c>
      <c r="H288" s="36">
        <f t="shared" si="60"/>
        <v>0</v>
      </c>
      <c r="I288" s="36">
        <f t="shared" si="61"/>
        <v>0</v>
      </c>
      <c r="J288" s="36">
        <f t="shared" si="62"/>
        <v>0</v>
      </c>
      <c r="K288" s="36">
        <f t="shared" ca="1" si="63"/>
        <v>-1.9574898225101223E-4</v>
      </c>
      <c r="L288" s="36">
        <f t="shared" ca="1" si="64"/>
        <v>3.8317664052307102E-8</v>
      </c>
      <c r="M288" s="36">
        <f t="shared" ca="1" si="65"/>
        <v>2642988843.8932571</v>
      </c>
      <c r="N288" s="36">
        <f t="shared" ca="1" si="66"/>
        <v>3099489329.7800012</v>
      </c>
      <c r="O288" s="36">
        <f t="shared" ca="1" si="67"/>
        <v>111446765.46893506</v>
      </c>
      <c r="P288" s="45">
        <f t="shared" ca="1" si="68"/>
        <v>1.9574898225101223E-4</v>
      </c>
    </row>
    <row r="289" spans="1:20" x14ac:dyDescent="0.2">
      <c r="A289" s="107"/>
      <c r="B289" s="107"/>
      <c r="C289" s="45"/>
      <c r="D289" s="92">
        <f t="shared" si="56"/>
        <v>0</v>
      </c>
      <c r="E289" s="92">
        <f t="shared" si="57"/>
        <v>0</v>
      </c>
      <c r="F289" s="36">
        <f t="shared" si="58"/>
        <v>0</v>
      </c>
      <c r="G289" s="36">
        <f t="shared" si="59"/>
        <v>0</v>
      </c>
      <c r="H289" s="36">
        <f t="shared" si="60"/>
        <v>0</v>
      </c>
      <c r="I289" s="36">
        <f t="shared" si="61"/>
        <v>0</v>
      </c>
      <c r="J289" s="36">
        <f t="shared" si="62"/>
        <v>0</v>
      </c>
      <c r="K289" s="36">
        <f t="shared" ca="1" si="63"/>
        <v>-1.9574898225101223E-4</v>
      </c>
      <c r="L289" s="36">
        <f t="shared" ca="1" si="64"/>
        <v>3.8317664052307102E-8</v>
      </c>
      <c r="M289" s="36">
        <f t="shared" ca="1" si="65"/>
        <v>2642988843.8932571</v>
      </c>
      <c r="N289" s="36">
        <f t="shared" ca="1" si="66"/>
        <v>3099489329.7800012</v>
      </c>
      <c r="O289" s="36">
        <f t="shared" ca="1" si="67"/>
        <v>111446765.46893506</v>
      </c>
      <c r="P289" s="45">
        <f t="shared" ca="1" si="68"/>
        <v>1.9574898225101223E-4</v>
      </c>
      <c r="Q289" s="45"/>
      <c r="R289" s="45"/>
      <c r="S289" s="45"/>
      <c r="T289" s="45"/>
    </row>
    <row r="290" spans="1:20" x14ac:dyDescent="0.2">
      <c r="A290" s="106"/>
      <c r="B290" s="106"/>
      <c r="D290" s="92">
        <f t="shared" si="56"/>
        <v>0</v>
      </c>
      <c r="E290" s="92">
        <f t="shared" si="57"/>
        <v>0</v>
      </c>
      <c r="F290" s="36">
        <f t="shared" si="58"/>
        <v>0</v>
      </c>
      <c r="G290" s="36">
        <f t="shared" si="59"/>
        <v>0</v>
      </c>
      <c r="H290" s="36">
        <f t="shared" si="60"/>
        <v>0</v>
      </c>
      <c r="I290" s="36">
        <f t="shared" si="61"/>
        <v>0</v>
      </c>
      <c r="J290" s="36">
        <f t="shared" si="62"/>
        <v>0</v>
      </c>
      <c r="K290" s="36">
        <f t="shared" ca="1" si="63"/>
        <v>-1.9574898225101223E-4</v>
      </c>
      <c r="L290" s="36">
        <f t="shared" ca="1" si="64"/>
        <v>3.8317664052307102E-8</v>
      </c>
      <c r="M290" s="36">
        <f t="shared" ca="1" si="65"/>
        <v>2642988843.8932571</v>
      </c>
      <c r="N290" s="36">
        <f t="shared" ca="1" si="66"/>
        <v>3099489329.7800012</v>
      </c>
      <c r="O290" s="36">
        <f t="shared" ca="1" si="67"/>
        <v>111446765.46893506</v>
      </c>
      <c r="P290" s="45">
        <f t="shared" ca="1" si="68"/>
        <v>1.9574898225101223E-4</v>
      </c>
    </row>
    <row r="291" spans="1:20" x14ac:dyDescent="0.2">
      <c r="A291" s="107"/>
      <c r="B291" s="107"/>
      <c r="C291" s="45"/>
      <c r="D291" s="92">
        <f t="shared" si="56"/>
        <v>0</v>
      </c>
      <c r="E291" s="92">
        <f t="shared" si="57"/>
        <v>0</v>
      </c>
      <c r="F291" s="36">
        <f t="shared" si="58"/>
        <v>0</v>
      </c>
      <c r="G291" s="36">
        <f t="shared" si="59"/>
        <v>0</v>
      </c>
      <c r="H291" s="36">
        <f t="shared" si="60"/>
        <v>0</v>
      </c>
      <c r="I291" s="36">
        <f t="shared" si="61"/>
        <v>0</v>
      </c>
      <c r="J291" s="36">
        <f t="shared" si="62"/>
        <v>0</v>
      </c>
      <c r="K291" s="36">
        <f t="shared" ca="1" si="63"/>
        <v>-1.9574898225101223E-4</v>
      </c>
      <c r="L291" s="36">
        <f t="shared" ca="1" si="64"/>
        <v>3.8317664052307102E-8</v>
      </c>
      <c r="M291" s="36">
        <f t="shared" ca="1" si="65"/>
        <v>2642988843.8932571</v>
      </c>
      <c r="N291" s="36">
        <f t="shared" ca="1" si="66"/>
        <v>3099489329.7800012</v>
      </c>
      <c r="O291" s="36">
        <f t="shared" ca="1" si="67"/>
        <v>111446765.46893506</v>
      </c>
      <c r="P291" s="45">
        <f t="shared" ca="1" si="68"/>
        <v>1.9574898225101223E-4</v>
      </c>
      <c r="Q291" s="45"/>
      <c r="R291" s="45"/>
      <c r="S291" s="45"/>
      <c r="T291" s="45"/>
    </row>
    <row r="292" spans="1:20" x14ac:dyDescent="0.2">
      <c r="A292" s="106"/>
      <c r="B292" s="106"/>
      <c r="D292" s="92">
        <f t="shared" si="56"/>
        <v>0</v>
      </c>
      <c r="E292" s="92">
        <f t="shared" si="57"/>
        <v>0</v>
      </c>
      <c r="F292" s="36">
        <f t="shared" si="58"/>
        <v>0</v>
      </c>
      <c r="G292" s="36">
        <f t="shared" si="59"/>
        <v>0</v>
      </c>
      <c r="H292" s="36">
        <f t="shared" si="60"/>
        <v>0</v>
      </c>
      <c r="I292" s="36">
        <f t="shared" si="61"/>
        <v>0</v>
      </c>
      <c r="J292" s="36">
        <f t="shared" si="62"/>
        <v>0</v>
      </c>
      <c r="K292" s="36">
        <f t="shared" ca="1" si="63"/>
        <v>-1.9574898225101223E-4</v>
      </c>
      <c r="L292" s="36">
        <f t="shared" ca="1" si="64"/>
        <v>3.8317664052307102E-8</v>
      </c>
      <c r="M292" s="36">
        <f t="shared" ca="1" si="65"/>
        <v>2642988843.8932571</v>
      </c>
      <c r="N292" s="36">
        <f t="shared" ca="1" si="66"/>
        <v>3099489329.7800012</v>
      </c>
      <c r="O292" s="36">
        <f t="shared" ca="1" si="67"/>
        <v>111446765.46893506</v>
      </c>
      <c r="P292" s="45">
        <f t="shared" ca="1" si="68"/>
        <v>1.9574898225101223E-4</v>
      </c>
    </row>
    <row r="293" spans="1:20" x14ac:dyDescent="0.2">
      <c r="A293" s="107"/>
      <c r="B293" s="107"/>
      <c r="C293" s="45"/>
      <c r="D293" s="92">
        <f t="shared" si="56"/>
        <v>0</v>
      </c>
      <c r="E293" s="92">
        <f t="shared" si="57"/>
        <v>0</v>
      </c>
      <c r="F293" s="36">
        <f t="shared" si="58"/>
        <v>0</v>
      </c>
      <c r="G293" s="36">
        <f t="shared" si="59"/>
        <v>0</v>
      </c>
      <c r="H293" s="36">
        <f t="shared" si="60"/>
        <v>0</v>
      </c>
      <c r="I293" s="36">
        <f t="shared" si="61"/>
        <v>0</v>
      </c>
      <c r="J293" s="36">
        <f t="shared" si="62"/>
        <v>0</v>
      </c>
      <c r="K293" s="36">
        <f t="shared" ca="1" si="63"/>
        <v>-1.9574898225101223E-4</v>
      </c>
      <c r="L293" s="36">
        <f t="shared" ca="1" si="64"/>
        <v>3.8317664052307102E-8</v>
      </c>
      <c r="M293" s="36">
        <f t="shared" ca="1" si="65"/>
        <v>2642988843.8932571</v>
      </c>
      <c r="N293" s="36">
        <f t="shared" ca="1" si="66"/>
        <v>3099489329.7800012</v>
      </c>
      <c r="O293" s="36">
        <f t="shared" ca="1" si="67"/>
        <v>111446765.46893506</v>
      </c>
      <c r="P293" s="45">
        <f t="shared" ca="1" si="68"/>
        <v>1.9574898225101223E-4</v>
      </c>
      <c r="Q293" s="45"/>
      <c r="R293" s="45"/>
      <c r="S293" s="45"/>
      <c r="T293" s="45"/>
    </row>
    <row r="294" spans="1:20" x14ac:dyDescent="0.2">
      <c r="A294" s="106"/>
      <c r="B294" s="106"/>
      <c r="D294" s="92">
        <f t="shared" si="56"/>
        <v>0</v>
      </c>
      <c r="E294" s="92">
        <f t="shared" si="57"/>
        <v>0</v>
      </c>
      <c r="F294" s="36">
        <f t="shared" si="58"/>
        <v>0</v>
      </c>
      <c r="G294" s="36">
        <f t="shared" si="59"/>
        <v>0</v>
      </c>
      <c r="H294" s="36">
        <f t="shared" si="60"/>
        <v>0</v>
      </c>
      <c r="I294" s="36">
        <f t="shared" si="61"/>
        <v>0</v>
      </c>
      <c r="J294" s="36">
        <f t="shared" si="62"/>
        <v>0</v>
      </c>
      <c r="K294" s="36">
        <f t="shared" ca="1" si="63"/>
        <v>-1.9574898225101223E-4</v>
      </c>
      <c r="L294" s="36">
        <f t="shared" ca="1" si="64"/>
        <v>3.8317664052307102E-8</v>
      </c>
      <c r="M294" s="36">
        <f t="shared" ca="1" si="65"/>
        <v>2642988843.8932571</v>
      </c>
      <c r="N294" s="36">
        <f t="shared" ca="1" si="66"/>
        <v>3099489329.7800012</v>
      </c>
      <c r="O294" s="36">
        <f t="shared" ca="1" si="67"/>
        <v>111446765.46893506</v>
      </c>
      <c r="P294" s="45">
        <f t="shared" ca="1" si="68"/>
        <v>1.9574898225101223E-4</v>
      </c>
    </row>
    <row r="295" spans="1:20" x14ac:dyDescent="0.2">
      <c r="A295" s="107"/>
      <c r="B295" s="107"/>
      <c r="C295" s="45"/>
      <c r="D295" s="92">
        <f t="shared" si="56"/>
        <v>0</v>
      </c>
      <c r="E295" s="92">
        <f t="shared" si="57"/>
        <v>0</v>
      </c>
      <c r="F295" s="36">
        <f t="shared" si="58"/>
        <v>0</v>
      </c>
      <c r="G295" s="36">
        <f t="shared" si="59"/>
        <v>0</v>
      </c>
      <c r="H295" s="36">
        <f t="shared" si="60"/>
        <v>0</v>
      </c>
      <c r="I295" s="36">
        <f t="shared" si="61"/>
        <v>0</v>
      </c>
      <c r="J295" s="36">
        <f t="shared" si="62"/>
        <v>0</v>
      </c>
      <c r="K295" s="36">
        <f t="shared" ca="1" si="63"/>
        <v>-1.9574898225101223E-4</v>
      </c>
      <c r="L295" s="36">
        <f t="shared" ca="1" si="64"/>
        <v>3.8317664052307102E-8</v>
      </c>
      <c r="M295" s="36">
        <f t="shared" ca="1" si="65"/>
        <v>2642988843.8932571</v>
      </c>
      <c r="N295" s="36">
        <f t="shared" ca="1" si="66"/>
        <v>3099489329.7800012</v>
      </c>
      <c r="O295" s="36">
        <f t="shared" ca="1" si="67"/>
        <v>111446765.46893506</v>
      </c>
      <c r="P295" s="45">
        <f t="shared" ca="1" si="68"/>
        <v>1.9574898225101223E-4</v>
      </c>
      <c r="Q295" s="45"/>
      <c r="R295" s="45"/>
      <c r="S295" s="45"/>
      <c r="T295" s="45"/>
    </row>
    <row r="296" spans="1:20" x14ac:dyDescent="0.2">
      <c r="A296" s="106"/>
      <c r="B296" s="106"/>
      <c r="D296" s="92">
        <f t="shared" si="56"/>
        <v>0</v>
      </c>
      <c r="E296" s="92">
        <f t="shared" si="57"/>
        <v>0</v>
      </c>
      <c r="F296" s="36">
        <f t="shared" si="58"/>
        <v>0</v>
      </c>
      <c r="G296" s="36">
        <f t="shared" si="59"/>
        <v>0</v>
      </c>
      <c r="H296" s="36">
        <f t="shared" si="60"/>
        <v>0</v>
      </c>
      <c r="I296" s="36">
        <f t="shared" si="61"/>
        <v>0</v>
      </c>
      <c r="J296" s="36">
        <f t="shared" si="62"/>
        <v>0</v>
      </c>
      <c r="K296" s="36">
        <f t="shared" ca="1" si="63"/>
        <v>-1.9574898225101223E-4</v>
      </c>
      <c r="L296" s="36">
        <f t="shared" ca="1" si="64"/>
        <v>3.8317664052307102E-8</v>
      </c>
      <c r="M296" s="36">
        <f t="shared" ca="1" si="65"/>
        <v>2642988843.8932571</v>
      </c>
      <c r="N296" s="36">
        <f t="shared" ca="1" si="66"/>
        <v>3099489329.7800012</v>
      </c>
      <c r="O296" s="36">
        <f t="shared" ca="1" si="67"/>
        <v>111446765.46893506</v>
      </c>
      <c r="P296" s="45">
        <f t="shared" ca="1" si="68"/>
        <v>1.9574898225101223E-4</v>
      </c>
    </row>
    <row r="297" spans="1:20" x14ac:dyDescent="0.2">
      <c r="A297" s="107"/>
      <c r="B297" s="107"/>
      <c r="C297" s="45"/>
      <c r="D297" s="92">
        <f t="shared" si="56"/>
        <v>0</v>
      </c>
      <c r="E297" s="92">
        <f t="shared" si="57"/>
        <v>0</v>
      </c>
      <c r="F297" s="36">
        <f t="shared" si="58"/>
        <v>0</v>
      </c>
      <c r="G297" s="36">
        <f t="shared" si="59"/>
        <v>0</v>
      </c>
      <c r="H297" s="36">
        <f t="shared" si="60"/>
        <v>0</v>
      </c>
      <c r="I297" s="36">
        <f t="shared" si="61"/>
        <v>0</v>
      </c>
      <c r="J297" s="36">
        <f t="shared" si="62"/>
        <v>0</v>
      </c>
      <c r="K297" s="36">
        <f t="shared" ca="1" si="63"/>
        <v>-1.9574898225101223E-4</v>
      </c>
      <c r="L297" s="36">
        <f t="shared" ca="1" si="64"/>
        <v>3.8317664052307102E-8</v>
      </c>
      <c r="M297" s="36">
        <f t="shared" ca="1" si="65"/>
        <v>2642988843.8932571</v>
      </c>
      <c r="N297" s="36">
        <f t="shared" ca="1" si="66"/>
        <v>3099489329.7800012</v>
      </c>
      <c r="O297" s="36">
        <f t="shared" ca="1" si="67"/>
        <v>111446765.46893506</v>
      </c>
      <c r="P297" s="45">
        <f t="shared" ca="1" si="68"/>
        <v>1.9574898225101223E-4</v>
      </c>
      <c r="Q297" s="45"/>
      <c r="R297" s="45"/>
      <c r="S297" s="45"/>
      <c r="T297" s="45"/>
    </row>
    <row r="298" spans="1:20" x14ac:dyDescent="0.2">
      <c r="A298" s="106"/>
      <c r="B298" s="106"/>
      <c r="D298" s="92">
        <f t="shared" si="56"/>
        <v>0</v>
      </c>
      <c r="E298" s="92">
        <f t="shared" si="57"/>
        <v>0</v>
      </c>
      <c r="F298" s="36">
        <f t="shared" si="58"/>
        <v>0</v>
      </c>
      <c r="G298" s="36">
        <f t="shared" si="59"/>
        <v>0</v>
      </c>
      <c r="H298" s="36">
        <f t="shared" si="60"/>
        <v>0</v>
      </c>
      <c r="I298" s="36">
        <f t="shared" si="61"/>
        <v>0</v>
      </c>
      <c r="J298" s="36">
        <f t="shared" si="62"/>
        <v>0</v>
      </c>
      <c r="K298" s="36">
        <f t="shared" ca="1" si="63"/>
        <v>-1.9574898225101223E-4</v>
      </c>
      <c r="L298" s="36">
        <f t="shared" ca="1" si="64"/>
        <v>3.8317664052307102E-8</v>
      </c>
      <c r="M298" s="36">
        <f t="shared" ca="1" si="65"/>
        <v>2642988843.8932571</v>
      </c>
      <c r="N298" s="36">
        <f t="shared" ca="1" si="66"/>
        <v>3099489329.7800012</v>
      </c>
      <c r="O298" s="36">
        <f t="shared" ca="1" si="67"/>
        <v>111446765.46893506</v>
      </c>
      <c r="P298" s="45">
        <f t="shared" ca="1" si="68"/>
        <v>1.9574898225101223E-4</v>
      </c>
    </row>
    <row r="299" spans="1:20" x14ac:dyDescent="0.2">
      <c r="A299" s="107"/>
      <c r="B299" s="107"/>
      <c r="C299" s="45"/>
      <c r="D299" s="92">
        <f t="shared" si="56"/>
        <v>0</v>
      </c>
      <c r="E299" s="92">
        <f t="shared" si="57"/>
        <v>0</v>
      </c>
      <c r="F299" s="36">
        <f t="shared" si="58"/>
        <v>0</v>
      </c>
      <c r="G299" s="36">
        <f t="shared" si="59"/>
        <v>0</v>
      </c>
      <c r="H299" s="36">
        <f t="shared" si="60"/>
        <v>0</v>
      </c>
      <c r="I299" s="36">
        <f t="shared" si="61"/>
        <v>0</v>
      </c>
      <c r="J299" s="36">
        <f t="shared" si="62"/>
        <v>0</v>
      </c>
      <c r="K299" s="36">
        <f t="shared" ca="1" si="63"/>
        <v>-1.9574898225101223E-4</v>
      </c>
      <c r="L299" s="36">
        <f t="shared" ca="1" si="64"/>
        <v>3.8317664052307102E-8</v>
      </c>
      <c r="M299" s="36">
        <f t="shared" ca="1" si="65"/>
        <v>2642988843.8932571</v>
      </c>
      <c r="N299" s="36">
        <f t="shared" ca="1" si="66"/>
        <v>3099489329.7800012</v>
      </c>
      <c r="O299" s="36">
        <f t="shared" ca="1" si="67"/>
        <v>111446765.46893506</v>
      </c>
      <c r="P299" s="45">
        <f t="shared" ca="1" si="68"/>
        <v>1.9574898225101223E-4</v>
      </c>
      <c r="Q299" s="45"/>
      <c r="R299" s="45"/>
      <c r="S299" s="45"/>
      <c r="T299" s="45"/>
    </row>
    <row r="300" spans="1:20" x14ac:dyDescent="0.2">
      <c r="A300" s="106"/>
      <c r="B300" s="106"/>
      <c r="D300" s="92">
        <f t="shared" si="56"/>
        <v>0</v>
      </c>
      <c r="E300" s="92">
        <f t="shared" si="57"/>
        <v>0</v>
      </c>
      <c r="F300" s="36">
        <f t="shared" si="58"/>
        <v>0</v>
      </c>
      <c r="G300" s="36">
        <f t="shared" si="59"/>
        <v>0</v>
      </c>
      <c r="H300" s="36">
        <f t="shared" si="60"/>
        <v>0</v>
      </c>
      <c r="I300" s="36">
        <f t="shared" si="61"/>
        <v>0</v>
      </c>
      <c r="J300" s="36">
        <f t="shared" si="62"/>
        <v>0</v>
      </c>
      <c r="K300" s="36">
        <f t="shared" ca="1" si="63"/>
        <v>-1.9574898225101223E-4</v>
      </c>
      <c r="L300" s="36">
        <f t="shared" ca="1" si="64"/>
        <v>3.8317664052307102E-8</v>
      </c>
      <c r="M300" s="36">
        <f t="shared" ca="1" si="65"/>
        <v>2642988843.8932571</v>
      </c>
      <c r="N300" s="36">
        <f t="shared" ca="1" si="66"/>
        <v>3099489329.7800012</v>
      </c>
      <c r="O300" s="36">
        <f t="shared" ca="1" si="67"/>
        <v>111446765.46893506</v>
      </c>
      <c r="P300" s="45">
        <f t="shared" ca="1" si="68"/>
        <v>1.9574898225101223E-4</v>
      </c>
    </row>
    <row r="301" spans="1:20" x14ac:dyDescent="0.2">
      <c r="A301" s="107"/>
      <c r="B301" s="107"/>
      <c r="C301" s="45"/>
      <c r="D301" s="92">
        <f t="shared" si="56"/>
        <v>0</v>
      </c>
      <c r="E301" s="92">
        <f t="shared" si="57"/>
        <v>0</v>
      </c>
      <c r="F301" s="36">
        <f t="shared" si="58"/>
        <v>0</v>
      </c>
      <c r="G301" s="36">
        <f t="shared" si="59"/>
        <v>0</v>
      </c>
      <c r="H301" s="36">
        <f t="shared" si="60"/>
        <v>0</v>
      </c>
      <c r="I301" s="36">
        <f t="shared" si="61"/>
        <v>0</v>
      </c>
      <c r="J301" s="36">
        <f t="shared" si="62"/>
        <v>0</v>
      </c>
      <c r="K301" s="36">
        <f t="shared" ca="1" si="63"/>
        <v>-1.9574898225101223E-4</v>
      </c>
      <c r="L301" s="36">
        <f t="shared" ca="1" si="64"/>
        <v>3.8317664052307102E-8</v>
      </c>
      <c r="M301" s="36">
        <f t="shared" ca="1" si="65"/>
        <v>2642988843.8932571</v>
      </c>
      <c r="N301" s="36">
        <f t="shared" ca="1" si="66"/>
        <v>3099489329.7800012</v>
      </c>
      <c r="O301" s="36">
        <f t="shared" ca="1" si="67"/>
        <v>111446765.46893506</v>
      </c>
      <c r="P301" s="45">
        <f t="shared" ca="1" si="68"/>
        <v>1.9574898225101223E-4</v>
      </c>
      <c r="Q301" s="45"/>
      <c r="R301" s="45"/>
      <c r="S301" s="45"/>
      <c r="T301" s="45"/>
    </row>
    <row r="302" spans="1:20" x14ac:dyDescent="0.2">
      <c r="A302" s="106"/>
      <c r="B302" s="106"/>
      <c r="D302" s="92">
        <f t="shared" si="56"/>
        <v>0</v>
      </c>
      <c r="E302" s="92">
        <f t="shared" si="57"/>
        <v>0</v>
      </c>
      <c r="F302" s="36">
        <f t="shared" si="58"/>
        <v>0</v>
      </c>
      <c r="G302" s="36">
        <f t="shared" si="59"/>
        <v>0</v>
      </c>
      <c r="H302" s="36">
        <f t="shared" si="60"/>
        <v>0</v>
      </c>
      <c r="I302" s="36">
        <f t="shared" si="61"/>
        <v>0</v>
      </c>
      <c r="J302" s="36">
        <f t="shared" si="62"/>
        <v>0</v>
      </c>
      <c r="K302" s="36">
        <f t="shared" ca="1" si="63"/>
        <v>-1.9574898225101223E-4</v>
      </c>
      <c r="L302" s="36">
        <f t="shared" ca="1" si="64"/>
        <v>3.8317664052307102E-8</v>
      </c>
      <c r="M302" s="36">
        <f t="shared" ca="1" si="65"/>
        <v>2642988843.8932571</v>
      </c>
      <c r="N302" s="36">
        <f t="shared" ca="1" si="66"/>
        <v>3099489329.7800012</v>
      </c>
      <c r="O302" s="36">
        <f t="shared" ca="1" si="67"/>
        <v>111446765.46893506</v>
      </c>
      <c r="P302" s="45">
        <f t="shared" ca="1" si="68"/>
        <v>1.9574898225101223E-4</v>
      </c>
    </row>
    <row r="303" spans="1:20" x14ac:dyDescent="0.2">
      <c r="A303" s="107"/>
      <c r="B303" s="107"/>
      <c r="C303" s="45"/>
      <c r="D303" s="92">
        <f t="shared" si="56"/>
        <v>0</v>
      </c>
      <c r="E303" s="92">
        <f t="shared" si="57"/>
        <v>0</v>
      </c>
      <c r="F303" s="36">
        <f t="shared" si="58"/>
        <v>0</v>
      </c>
      <c r="G303" s="36">
        <f t="shared" si="59"/>
        <v>0</v>
      </c>
      <c r="H303" s="36">
        <f t="shared" si="60"/>
        <v>0</v>
      </c>
      <c r="I303" s="36">
        <f t="shared" si="61"/>
        <v>0</v>
      </c>
      <c r="J303" s="36">
        <f t="shared" si="62"/>
        <v>0</v>
      </c>
      <c r="K303" s="36">
        <f t="shared" ca="1" si="63"/>
        <v>-1.9574898225101223E-4</v>
      </c>
      <c r="L303" s="36">
        <f t="shared" ca="1" si="64"/>
        <v>3.8317664052307102E-8</v>
      </c>
      <c r="M303" s="36">
        <f t="shared" ca="1" si="65"/>
        <v>2642988843.8932571</v>
      </c>
      <c r="N303" s="36">
        <f t="shared" ca="1" si="66"/>
        <v>3099489329.7800012</v>
      </c>
      <c r="O303" s="36">
        <f t="shared" ca="1" si="67"/>
        <v>111446765.46893506</v>
      </c>
      <c r="P303" s="45">
        <f t="shared" ca="1" si="68"/>
        <v>1.9574898225101223E-4</v>
      </c>
      <c r="Q303" s="45"/>
      <c r="R303" s="45"/>
      <c r="S303" s="45"/>
      <c r="T303" s="45"/>
    </row>
    <row r="304" spans="1:20" x14ac:dyDescent="0.2">
      <c r="A304" s="106"/>
      <c r="B304" s="106"/>
      <c r="D304" s="92">
        <f t="shared" si="56"/>
        <v>0</v>
      </c>
      <c r="E304" s="92">
        <f t="shared" si="57"/>
        <v>0</v>
      </c>
      <c r="F304" s="36">
        <f t="shared" si="58"/>
        <v>0</v>
      </c>
      <c r="G304" s="36">
        <f t="shared" si="59"/>
        <v>0</v>
      </c>
      <c r="H304" s="36">
        <f t="shared" si="60"/>
        <v>0</v>
      </c>
      <c r="I304" s="36">
        <f t="shared" si="61"/>
        <v>0</v>
      </c>
      <c r="J304" s="36">
        <f t="shared" si="62"/>
        <v>0</v>
      </c>
      <c r="K304" s="36">
        <f t="shared" ca="1" si="63"/>
        <v>-1.9574898225101223E-4</v>
      </c>
      <c r="L304" s="36">
        <f t="shared" ca="1" si="64"/>
        <v>3.8317664052307102E-8</v>
      </c>
      <c r="M304" s="36">
        <f t="shared" ca="1" si="65"/>
        <v>2642988843.8932571</v>
      </c>
      <c r="N304" s="36">
        <f t="shared" ca="1" si="66"/>
        <v>3099489329.7800012</v>
      </c>
      <c r="O304" s="36">
        <f t="shared" ca="1" si="67"/>
        <v>111446765.46893506</v>
      </c>
      <c r="P304" s="45">
        <f t="shared" ca="1" si="68"/>
        <v>1.9574898225101223E-4</v>
      </c>
    </row>
    <row r="305" spans="1:20" x14ac:dyDescent="0.2">
      <c r="A305" s="107"/>
      <c r="B305" s="107"/>
      <c r="C305" s="45"/>
      <c r="D305" s="92">
        <f t="shared" si="56"/>
        <v>0</v>
      </c>
      <c r="E305" s="92">
        <f t="shared" si="57"/>
        <v>0</v>
      </c>
      <c r="F305" s="36">
        <f t="shared" si="58"/>
        <v>0</v>
      </c>
      <c r="G305" s="36">
        <f t="shared" si="59"/>
        <v>0</v>
      </c>
      <c r="H305" s="36">
        <f t="shared" si="60"/>
        <v>0</v>
      </c>
      <c r="I305" s="36">
        <f t="shared" si="61"/>
        <v>0</v>
      </c>
      <c r="J305" s="36">
        <f t="shared" si="62"/>
        <v>0</v>
      </c>
      <c r="K305" s="36">
        <f t="shared" ca="1" si="63"/>
        <v>-1.9574898225101223E-4</v>
      </c>
      <c r="L305" s="36">
        <f t="shared" ca="1" si="64"/>
        <v>3.8317664052307102E-8</v>
      </c>
      <c r="M305" s="36">
        <f t="shared" ca="1" si="65"/>
        <v>2642988843.8932571</v>
      </c>
      <c r="N305" s="36">
        <f t="shared" ca="1" si="66"/>
        <v>3099489329.7800012</v>
      </c>
      <c r="O305" s="36">
        <f t="shared" ca="1" si="67"/>
        <v>111446765.46893506</v>
      </c>
      <c r="P305" s="45">
        <f t="shared" ca="1" si="68"/>
        <v>1.9574898225101223E-4</v>
      </c>
      <c r="Q305" s="45"/>
      <c r="R305" s="45"/>
      <c r="S305" s="45"/>
      <c r="T305" s="45"/>
    </row>
    <row r="306" spans="1:20" x14ac:dyDescent="0.2">
      <c r="A306" s="106"/>
      <c r="B306" s="106"/>
      <c r="D306" s="92">
        <f t="shared" si="56"/>
        <v>0</v>
      </c>
      <c r="E306" s="92">
        <f t="shared" si="57"/>
        <v>0</v>
      </c>
      <c r="F306" s="36">
        <f t="shared" si="58"/>
        <v>0</v>
      </c>
      <c r="G306" s="36">
        <f t="shared" si="59"/>
        <v>0</v>
      </c>
      <c r="H306" s="36">
        <f t="shared" si="60"/>
        <v>0</v>
      </c>
      <c r="I306" s="36">
        <f t="shared" si="61"/>
        <v>0</v>
      </c>
      <c r="J306" s="36">
        <f t="shared" si="62"/>
        <v>0</v>
      </c>
      <c r="K306" s="36">
        <f t="shared" ca="1" si="63"/>
        <v>-1.9574898225101223E-4</v>
      </c>
      <c r="L306" s="36">
        <f t="shared" ca="1" si="64"/>
        <v>3.8317664052307102E-8</v>
      </c>
      <c r="M306" s="36">
        <f t="shared" ca="1" si="65"/>
        <v>2642988843.8932571</v>
      </c>
      <c r="N306" s="36">
        <f t="shared" ca="1" si="66"/>
        <v>3099489329.7800012</v>
      </c>
      <c r="O306" s="36">
        <f t="shared" ca="1" si="67"/>
        <v>111446765.46893506</v>
      </c>
      <c r="P306" s="45">
        <f t="shared" ca="1" si="68"/>
        <v>1.9574898225101223E-4</v>
      </c>
    </row>
    <row r="307" spans="1:20" x14ac:dyDescent="0.2">
      <c r="A307" s="107"/>
      <c r="B307" s="107"/>
      <c r="C307" s="45"/>
      <c r="D307" s="92">
        <f t="shared" si="56"/>
        <v>0</v>
      </c>
      <c r="E307" s="92">
        <f t="shared" si="57"/>
        <v>0</v>
      </c>
      <c r="F307" s="36">
        <f t="shared" si="58"/>
        <v>0</v>
      </c>
      <c r="G307" s="36">
        <f t="shared" si="59"/>
        <v>0</v>
      </c>
      <c r="H307" s="36">
        <f t="shared" si="60"/>
        <v>0</v>
      </c>
      <c r="I307" s="36">
        <f t="shared" si="61"/>
        <v>0</v>
      </c>
      <c r="J307" s="36">
        <f t="shared" si="62"/>
        <v>0</v>
      </c>
      <c r="K307" s="36">
        <f t="shared" ca="1" si="63"/>
        <v>-1.9574898225101223E-4</v>
      </c>
      <c r="L307" s="36">
        <f t="shared" ca="1" si="64"/>
        <v>3.8317664052307102E-8</v>
      </c>
      <c r="M307" s="36">
        <f t="shared" ca="1" si="65"/>
        <v>2642988843.8932571</v>
      </c>
      <c r="N307" s="36">
        <f t="shared" ca="1" si="66"/>
        <v>3099489329.7800012</v>
      </c>
      <c r="O307" s="36">
        <f t="shared" ca="1" si="67"/>
        <v>111446765.46893506</v>
      </c>
      <c r="P307" s="45">
        <f t="shared" ca="1" si="68"/>
        <v>1.9574898225101223E-4</v>
      </c>
      <c r="Q307" s="45"/>
      <c r="R307" s="45"/>
      <c r="S307" s="45"/>
      <c r="T307" s="45"/>
    </row>
    <row r="308" spans="1:20" x14ac:dyDescent="0.2">
      <c r="A308" s="106"/>
      <c r="B308" s="106"/>
      <c r="D308" s="92">
        <f t="shared" si="56"/>
        <v>0</v>
      </c>
      <c r="E308" s="92">
        <f t="shared" si="57"/>
        <v>0</v>
      </c>
      <c r="F308" s="36">
        <f t="shared" si="58"/>
        <v>0</v>
      </c>
      <c r="G308" s="36">
        <f t="shared" si="59"/>
        <v>0</v>
      </c>
      <c r="H308" s="36">
        <f t="shared" si="60"/>
        <v>0</v>
      </c>
      <c r="I308" s="36">
        <f t="shared" si="61"/>
        <v>0</v>
      </c>
      <c r="J308" s="36">
        <f t="shared" si="62"/>
        <v>0</v>
      </c>
      <c r="K308" s="36">
        <f t="shared" ca="1" si="63"/>
        <v>-1.9574898225101223E-4</v>
      </c>
      <c r="L308" s="36">
        <f t="shared" ca="1" si="64"/>
        <v>3.8317664052307102E-8</v>
      </c>
      <c r="M308" s="36">
        <f t="shared" ca="1" si="65"/>
        <v>2642988843.8932571</v>
      </c>
      <c r="N308" s="36">
        <f t="shared" ca="1" si="66"/>
        <v>3099489329.7800012</v>
      </c>
      <c r="O308" s="36">
        <f t="shared" ca="1" si="67"/>
        <v>111446765.46893506</v>
      </c>
      <c r="P308" s="45">
        <f t="shared" ca="1" si="68"/>
        <v>1.9574898225101223E-4</v>
      </c>
    </row>
    <row r="309" spans="1:20" x14ac:dyDescent="0.2">
      <c r="A309" s="107"/>
      <c r="B309" s="107"/>
      <c r="C309" s="45"/>
      <c r="D309" s="92">
        <f t="shared" si="56"/>
        <v>0</v>
      </c>
      <c r="E309" s="92">
        <f t="shared" si="57"/>
        <v>0</v>
      </c>
      <c r="F309" s="36">
        <f t="shared" si="58"/>
        <v>0</v>
      </c>
      <c r="G309" s="36">
        <f t="shared" si="59"/>
        <v>0</v>
      </c>
      <c r="H309" s="36">
        <f t="shared" si="60"/>
        <v>0</v>
      </c>
      <c r="I309" s="36">
        <f t="shared" si="61"/>
        <v>0</v>
      </c>
      <c r="J309" s="36">
        <f t="shared" si="62"/>
        <v>0</v>
      </c>
      <c r="K309" s="36">
        <f t="shared" ca="1" si="63"/>
        <v>-1.9574898225101223E-4</v>
      </c>
      <c r="L309" s="36">
        <f t="shared" ca="1" si="64"/>
        <v>3.8317664052307102E-8</v>
      </c>
      <c r="M309" s="36">
        <f t="shared" ca="1" si="65"/>
        <v>2642988843.8932571</v>
      </c>
      <c r="N309" s="36">
        <f t="shared" ca="1" si="66"/>
        <v>3099489329.7800012</v>
      </c>
      <c r="O309" s="36">
        <f t="shared" ca="1" si="67"/>
        <v>111446765.46893506</v>
      </c>
      <c r="P309" s="45">
        <f t="shared" ca="1" si="68"/>
        <v>1.9574898225101223E-4</v>
      </c>
      <c r="Q309" s="45"/>
      <c r="R309" s="45"/>
      <c r="S309" s="45"/>
      <c r="T309" s="45"/>
    </row>
    <row r="310" spans="1:20" x14ac:dyDescent="0.2">
      <c r="A310" s="106"/>
      <c r="B310" s="106"/>
      <c r="D310" s="92">
        <f t="shared" si="56"/>
        <v>0</v>
      </c>
      <c r="E310" s="92">
        <f t="shared" si="57"/>
        <v>0</v>
      </c>
      <c r="F310" s="36">
        <f t="shared" si="58"/>
        <v>0</v>
      </c>
      <c r="G310" s="36">
        <f t="shared" si="59"/>
        <v>0</v>
      </c>
      <c r="H310" s="36">
        <f t="shared" si="60"/>
        <v>0</v>
      </c>
      <c r="I310" s="36">
        <f t="shared" si="61"/>
        <v>0</v>
      </c>
      <c r="J310" s="36">
        <f t="shared" si="62"/>
        <v>0</v>
      </c>
      <c r="K310" s="36">
        <f t="shared" ca="1" si="63"/>
        <v>-1.9574898225101223E-4</v>
      </c>
      <c r="L310" s="36">
        <f t="shared" ca="1" si="64"/>
        <v>3.8317664052307102E-8</v>
      </c>
      <c r="M310" s="36">
        <f t="shared" ca="1" si="65"/>
        <v>2642988843.8932571</v>
      </c>
      <c r="N310" s="36">
        <f t="shared" ca="1" si="66"/>
        <v>3099489329.7800012</v>
      </c>
      <c r="O310" s="36">
        <f t="shared" ca="1" si="67"/>
        <v>111446765.46893506</v>
      </c>
      <c r="P310" s="45">
        <f t="shared" ca="1" si="68"/>
        <v>1.9574898225101223E-4</v>
      </c>
    </row>
    <row r="311" spans="1:20" x14ac:dyDescent="0.2">
      <c r="A311" s="107"/>
      <c r="B311" s="107"/>
      <c r="C311" s="45"/>
      <c r="D311" s="92">
        <f t="shared" si="56"/>
        <v>0</v>
      </c>
      <c r="E311" s="92">
        <f t="shared" si="57"/>
        <v>0</v>
      </c>
      <c r="F311" s="36">
        <f t="shared" si="58"/>
        <v>0</v>
      </c>
      <c r="G311" s="36">
        <f t="shared" si="59"/>
        <v>0</v>
      </c>
      <c r="H311" s="36">
        <f t="shared" si="60"/>
        <v>0</v>
      </c>
      <c r="I311" s="36">
        <f t="shared" si="61"/>
        <v>0</v>
      </c>
      <c r="J311" s="36">
        <f t="shared" si="62"/>
        <v>0</v>
      </c>
      <c r="K311" s="36">
        <f t="shared" ca="1" si="63"/>
        <v>-1.9574898225101223E-4</v>
      </c>
      <c r="L311" s="36">
        <f t="shared" ca="1" si="64"/>
        <v>3.8317664052307102E-8</v>
      </c>
      <c r="M311" s="36">
        <f t="shared" ca="1" si="65"/>
        <v>2642988843.8932571</v>
      </c>
      <c r="N311" s="36">
        <f t="shared" ca="1" si="66"/>
        <v>3099489329.7800012</v>
      </c>
      <c r="O311" s="36">
        <f t="shared" ca="1" si="67"/>
        <v>111446765.46893506</v>
      </c>
      <c r="P311" s="45">
        <f t="shared" ca="1" si="68"/>
        <v>1.9574898225101223E-4</v>
      </c>
      <c r="Q311" s="45"/>
      <c r="R311" s="45"/>
      <c r="S311" s="45"/>
      <c r="T311" s="45"/>
    </row>
    <row r="312" spans="1:20" x14ac:dyDescent="0.2">
      <c r="A312" s="106"/>
      <c r="B312" s="106"/>
      <c r="D312" s="92">
        <f t="shared" si="56"/>
        <v>0</v>
      </c>
      <c r="E312" s="92">
        <f t="shared" si="57"/>
        <v>0</v>
      </c>
      <c r="F312" s="36">
        <f t="shared" si="58"/>
        <v>0</v>
      </c>
      <c r="G312" s="36">
        <f t="shared" si="59"/>
        <v>0</v>
      </c>
      <c r="H312" s="36">
        <f t="shared" si="60"/>
        <v>0</v>
      </c>
      <c r="I312" s="36">
        <f t="shared" si="61"/>
        <v>0</v>
      </c>
      <c r="J312" s="36">
        <f t="shared" si="62"/>
        <v>0</v>
      </c>
      <c r="K312" s="36">
        <f t="shared" ca="1" si="63"/>
        <v>-1.9574898225101223E-4</v>
      </c>
      <c r="L312" s="36">
        <f t="shared" ca="1" si="64"/>
        <v>3.8317664052307102E-8</v>
      </c>
      <c r="M312" s="36">
        <f t="shared" ca="1" si="65"/>
        <v>2642988843.8932571</v>
      </c>
      <c r="N312" s="36">
        <f t="shared" ca="1" si="66"/>
        <v>3099489329.7800012</v>
      </c>
      <c r="O312" s="36">
        <f t="shared" ca="1" si="67"/>
        <v>111446765.46893506</v>
      </c>
      <c r="P312" s="45">
        <f t="shared" ca="1" si="68"/>
        <v>1.9574898225101223E-4</v>
      </c>
    </row>
    <row r="313" spans="1:20" x14ac:dyDescent="0.2">
      <c r="A313" s="107"/>
      <c r="B313" s="107"/>
      <c r="C313" s="45"/>
      <c r="D313" s="92">
        <f t="shared" si="56"/>
        <v>0</v>
      </c>
      <c r="E313" s="92">
        <f t="shared" si="57"/>
        <v>0</v>
      </c>
      <c r="F313" s="36">
        <f t="shared" si="58"/>
        <v>0</v>
      </c>
      <c r="G313" s="36">
        <f t="shared" si="59"/>
        <v>0</v>
      </c>
      <c r="H313" s="36">
        <f t="shared" si="60"/>
        <v>0</v>
      </c>
      <c r="I313" s="36">
        <f t="shared" si="61"/>
        <v>0</v>
      </c>
      <c r="J313" s="36">
        <f t="shared" si="62"/>
        <v>0</v>
      </c>
      <c r="K313" s="36">
        <f t="shared" ca="1" si="63"/>
        <v>-1.9574898225101223E-4</v>
      </c>
      <c r="L313" s="36">
        <f t="shared" ca="1" si="64"/>
        <v>3.8317664052307102E-8</v>
      </c>
      <c r="M313" s="36">
        <f t="shared" ca="1" si="65"/>
        <v>2642988843.8932571</v>
      </c>
      <c r="N313" s="36">
        <f t="shared" ca="1" si="66"/>
        <v>3099489329.7800012</v>
      </c>
      <c r="O313" s="36">
        <f t="shared" ca="1" si="67"/>
        <v>111446765.46893506</v>
      </c>
      <c r="P313" s="45">
        <f t="shared" ca="1" si="68"/>
        <v>1.9574898225101223E-4</v>
      </c>
      <c r="Q313" s="45"/>
      <c r="R313" s="45"/>
      <c r="S313" s="45"/>
      <c r="T313" s="45"/>
    </row>
    <row r="314" spans="1:20" x14ac:dyDescent="0.2">
      <c r="A314" s="106"/>
      <c r="B314" s="106"/>
      <c r="D314" s="92">
        <f t="shared" si="56"/>
        <v>0</v>
      </c>
      <c r="E314" s="92">
        <f t="shared" si="57"/>
        <v>0</v>
      </c>
      <c r="F314" s="36">
        <f t="shared" si="58"/>
        <v>0</v>
      </c>
      <c r="G314" s="36">
        <f t="shared" si="59"/>
        <v>0</v>
      </c>
      <c r="H314" s="36">
        <f t="shared" si="60"/>
        <v>0</v>
      </c>
      <c r="I314" s="36">
        <f t="shared" si="61"/>
        <v>0</v>
      </c>
      <c r="J314" s="36">
        <f t="shared" si="62"/>
        <v>0</v>
      </c>
      <c r="K314" s="36">
        <f t="shared" ca="1" si="63"/>
        <v>-1.9574898225101223E-4</v>
      </c>
      <c r="L314" s="36">
        <f t="shared" ca="1" si="64"/>
        <v>3.8317664052307102E-8</v>
      </c>
      <c r="M314" s="36">
        <f t="shared" ca="1" si="65"/>
        <v>2642988843.8932571</v>
      </c>
      <c r="N314" s="36">
        <f t="shared" ca="1" si="66"/>
        <v>3099489329.7800012</v>
      </c>
      <c r="O314" s="36">
        <f t="shared" ca="1" si="67"/>
        <v>111446765.46893506</v>
      </c>
      <c r="P314" s="45">
        <f t="shared" ca="1" si="68"/>
        <v>1.9574898225101223E-4</v>
      </c>
    </row>
    <row r="315" spans="1:20" x14ac:dyDescent="0.2">
      <c r="A315" s="107"/>
      <c r="B315" s="107"/>
      <c r="C315" s="45"/>
      <c r="D315" s="92">
        <f t="shared" si="56"/>
        <v>0</v>
      </c>
      <c r="E315" s="92">
        <f t="shared" si="57"/>
        <v>0</v>
      </c>
      <c r="F315" s="36">
        <f t="shared" si="58"/>
        <v>0</v>
      </c>
      <c r="G315" s="36">
        <f t="shared" si="59"/>
        <v>0</v>
      </c>
      <c r="H315" s="36">
        <f t="shared" si="60"/>
        <v>0</v>
      </c>
      <c r="I315" s="36">
        <f t="shared" si="61"/>
        <v>0</v>
      </c>
      <c r="J315" s="36">
        <f t="shared" si="62"/>
        <v>0</v>
      </c>
      <c r="K315" s="36">
        <f t="shared" ca="1" si="63"/>
        <v>-1.9574898225101223E-4</v>
      </c>
      <c r="L315" s="36">
        <f t="shared" ca="1" si="64"/>
        <v>3.8317664052307102E-8</v>
      </c>
      <c r="M315" s="36">
        <f t="shared" ca="1" si="65"/>
        <v>2642988843.8932571</v>
      </c>
      <c r="N315" s="36">
        <f t="shared" ca="1" si="66"/>
        <v>3099489329.7800012</v>
      </c>
      <c r="O315" s="36">
        <f t="shared" ca="1" si="67"/>
        <v>111446765.46893506</v>
      </c>
      <c r="P315" s="45">
        <f t="shared" ca="1" si="68"/>
        <v>1.9574898225101223E-4</v>
      </c>
      <c r="Q315" s="45"/>
      <c r="R315" s="45"/>
      <c r="S315" s="45"/>
      <c r="T315" s="45"/>
    </row>
    <row r="316" spans="1:20" x14ac:dyDescent="0.2">
      <c r="A316" s="106"/>
      <c r="B316" s="106"/>
      <c r="D316" s="92">
        <f t="shared" si="56"/>
        <v>0</v>
      </c>
      <c r="E316" s="92">
        <f t="shared" si="57"/>
        <v>0</v>
      </c>
      <c r="F316" s="36">
        <f t="shared" si="58"/>
        <v>0</v>
      </c>
      <c r="G316" s="36">
        <f t="shared" si="59"/>
        <v>0</v>
      </c>
      <c r="H316" s="36">
        <f t="shared" si="60"/>
        <v>0</v>
      </c>
      <c r="I316" s="36">
        <f t="shared" si="61"/>
        <v>0</v>
      </c>
      <c r="J316" s="36">
        <f t="shared" si="62"/>
        <v>0</v>
      </c>
      <c r="K316" s="36">
        <f t="shared" ca="1" si="63"/>
        <v>-1.9574898225101223E-4</v>
      </c>
      <c r="L316" s="36">
        <f t="shared" ca="1" si="64"/>
        <v>3.8317664052307102E-8</v>
      </c>
      <c r="M316" s="36">
        <f t="shared" ca="1" si="65"/>
        <v>2642988843.8932571</v>
      </c>
      <c r="N316" s="36">
        <f t="shared" ca="1" si="66"/>
        <v>3099489329.7800012</v>
      </c>
      <c r="O316" s="36">
        <f t="shared" ca="1" si="67"/>
        <v>111446765.46893506</v>
      </c>
      <c r="P316" s="45">
        <f t="shared" ca="1" si="68"/>
        <v>1.9574898225101223E-4</v>
      </c>
    </row>
    <row r="317" spans="1:20" x14ac:dyDescent="0.2">
      <c r="A317" s="107"/>
      <c r="B317" s="107"/>
      <c r="C317" s="45"/>
      <c r="D317" s="92">
        <f t="shared" si="56"/>
        <v>0</v>
      </c>
      <c r="E317" s="92">
        <f t="shared" si="57"/>
        <v>0</v>
      </c>
      <c r="F317" s="36">
        <f t="shared" si="58"/>
        <v>0</v>
      </c>
      <c r="G317" s="36">
        <f t="shared" si="59"/>
        <v>0</v>
      </c>
      <c r="H317" s="36">
        <f t="shared" si="60"/>
        <v>0</v>
      </c>
      <c r="I317" s="36">
        <f t="shared" si="61"/>
        <v>0</v>
      </c>
      <c r="J317" s="36">
        <f t="shared" si="62"/>
        <v>0</v>
      </c>
      <c r="K317" s="36">
        <f t="shared" ca="1" si="63"/>
        <v>-1.9574898225101223E-4</v>
      </c>
      <c r="L317" s="36">
        <f t="shared" ca="1" si="64"/>
        <v>3.8317664052307102E-8</v>
      </c>
      <c r="M317" s="36">
        <f t="shared" ca="1" si="65"/>
        <v>2642988843.8932571</v>
      </c>
      <c r="N317" s="36">
        <f t="shared" ca="1" si="66"/>
        <v>3099489329.7800012</v>
      </c>
      <c r="O317" s="36">
        <f t="shared" ca="1" si="67"/>
        <v>111446765.46893506</v>
      </c>
      <c r="P317" s="45">
        <f t="shared" ca="1" si="68"/>
        <v>1.9574898225101223E-4</v>
      </c>
      <c r="Q317" s="45"/>
      <c r="R317" s="45"/>
      <c r="S317" s="45"/>
      <c r="T317" s="45"/>
    </row>
    <row r="318" spans="1:20" x14ac:dyDescent="0.2">
      <c r="A318" s="106"/>
      <c r="B318" s="106"/>
      <c r="D318" s="92">
        <f t="shared" si="56"/>
        <v>0</v>
      </c>
      <c r="E318" s="92">
        <f t="shared" si="57"/>
        <v>0</v>
      </c>
      <c r="F318" s="36">
        <f t="shared" si="58"/>
        <v>0</v>
      </c>
      <c r="G318" s="36">
        <f t="shared" si="59"/>
        <v>0</v>
      </c>
      <c r="H318" s="36">
        <f t="shared" si="60"/>
        <v>0</v>
      </c>
      <c r="I318" s="36">
        <f t="shared" si="61"/>
        <v>0</v>
      </c>
      <c r="J318" s="36">
        <f t="shared" si="62"/>
        <v>0</v>
      </c>
      <c r="K318" s="36">
        <f t="shared" ca="1" si="63"/>
        <v>-1.9574898225101223E-4</v>
      </c>
      <c r="L318" s="36">
        <f t="shared" ca="1" si="64"/>
        <v>3.8317664052307102E-8</v>
      </c>
      <c r="M318" s="36">
        <f t="shared" ca="1" si="65"/>
        <v>2642988843.8932571</v>
      </c>
      <c r="N318" s="36">
        <f t="shared" ca="1" si="66"/>
        <v>3099489329.7800012</v>
      </c>
      <c r="O318" s="36">
        <f t="shared" ca="1" si="67"/>
        <v>111446765.46893506</v>
      </c>
      <c r="P318" s="45">
        <f t="shared" ca="1" si="68"/>
        <v>1.9574898225101223E-4</v>
      </c>
    </row>
    <row r="319" spans="1:20" x14ac:dyDescent="0.2">
      <c r="A319" s="107"/>
      <c r="B319" s="107"/>
      <c r="C319" s="45"/>
      <c r="D319" s="92">
        <f t="shared" si="56"/>
        <v>0</v>
      </c>
      <c r="E319" s="92">
        <f t="shared" si="57"/>
        <v>0</v>
      </c>
      <c r="F319" s="36">
        <f t="shared" si="58"/>
        <v>0</v>
      </c>
      <c r="G319" s="36">
        <f t="shared" si="59"/>
        <v>0</v>
      </c>
      <c r="H319" s="36">
        <f t="shared" si="60"/>
        <v>0</v>
      </c>
      <c r="I319" s="36">
        <f t="shared" si="61"/>
        <v>0</v>
      </c>
      <c r="J319" s="36">
        <f t="shared" si="62"/>
        <v>0</v>
      </c>
      <c r="K319" s="36">
        <f t="shared" ca="1" si="63"/>
        <v>-1.9574898225101223E-4</v>
      </c>
      <c r="L319" s="36">
        <f t="shared" ca="1" si="64"/>
        <v>3.8317664052307102E-8</v>
      </c>
      <c r="M319" s="36">
        <f t="shared" ca="1" si="65"/>
        <v>2642988843.8932571</v>
      </c>
      <c r="N319" s="36">
        <f t="shared" ca="1" si="66"/>
        <v>3099489329.7800012</v>
      </c>
      <c r="O319" s="36">
        <f t="shared" ca="1" si="67"/>
        <v>111446765.46893506</v>
      </c>
      <c r="P319" s="45">
        <f t="shared" ca="1" si="68"/>
        <v>1.9574898225101223E-4</v>
      </c>
      <c r="Q319" s="45"/>
      <c r="R319" s="45"/>
      <c r="S319" s="45"/>
      <c r="T319" s="45"/>
    </row>
    <row r="320" spans="1:20" x14ac:dyDescent="0.2">
      <c r="A320" s="106"/>
      <c r="B320" s="106"/>
      <c r="D320" s="92">
        <f t="shared" si="56"/>
        <v>0</v>
      </c>
      <c r="E320" s="92">
        <f t="shared" si="57"/>
        <v>0</v>
      </c>
      <c r="F320" s="36">
        <f t="shared" si="58"/>
        <v>0</v>
      </c>
      <c r="G320" s="36">
        <f t="shared" si="59"/>
        <v>0</v>
      </c>
      <c r="H320" s="36">
        <f t="shared" si="60"/>
        <v>0</v>
      </c>
      <c r="I320" s="36">
        <f t="shared" si="61"/>
        <v>0</v>
      </c>
      <c r="J320" s="36">
        <f t="shared" si="62"/>
        <v>0</v>
      </c>
      <c r="K320" s="36">
        <f t="shared" ca="1" si="63"/>
        <v>-1.9574898225101223E-4</v>
      </c>
      <c r="L320" s="36">
        <f t="shared" ca="1" si="64"/>
        <v>3.8317664052307102E-8</v>
      </c>
      <c r="M320" s="36">
        <f t="shared" ca="1" si="65"/>
        <v>2642988843.8932571</v>
      </c>
      <c r="N320" s="36">
        <f t="shared" ca="1" si="66"/>
        <v>3099489329.7800012</v>
      </c>
      <c r="O320" s="36">
        <f t="shared" ca="1" si="67"/>
        <v>111446765.46893506</v>
      </c>
      <c r="P320" s="45">
        <f t="shared" ca="1" si="68"/>
        <v>1.9574898225101223E-4</v>
      </c>
    </row>
    <row r="321" spans="1:20" x14ac:dyDescent="0.2">
      <c r="A321" s="107"/>
      <c r="B321" s="107"/>
      <c r="C321" s="45"/>
      <c r="D321" s="92">
        <f t="shared" si="56"/>
        <v>0</v>
      </c>
      <c r="E321" s="92">
        <f t="shared" si="57"/>
        <v>0</v>
      </c>
      <c r="F321" s="36">
        <f t="shared" si="58"/>
        <v>0</v>
      </c>
      <c r="G321" s="36">
        <f t="shared" si="59"/>
        <v>0</v>
      </c>
      <c r="H321" s="36">
        <f t="shared" si="60"/>
        <v>0</v>
      </c>
      <c r="I321" s="36">
        <f t="shared" si="61"/>
        <v>0</v>
      </c>
      <c r="J321" s="36">
        <f t="shared" si="62"/>
        <v>0</v>
      </c>
      <c r="K321" s="36">
        <f t="shared" ca="1" si="63"/>
        <v>-1.9574898225101223E-4</v>
      </c>
      <c r="L321" s="36">
        <f t="shared" ca="1" si="64"/>
        <v>3.8317664052307102E-8</v>
      </c>
      <c r="M321" s="36">
        <f t="shared" ca="1" si="65"/>
        <v>2642988843.8932571</v>
      </c>
      <c r="N321" s="36">
        <f t="shared" ca="1" si="66"/>
        <v>3099489329.7800012</v>
      </c>
      <c r="O321" s="36">
        <f t="shared" ca="1" si="67"/>
        <v>111446765.46893506</v>
      </c>
      <c r="P321" s="45">
        <f t="shared" ca="1" si="68"/>
        <v>1.9574898225101223E-4</v>
      </c>
      <c r="Q321" s="45"/>
      <c r="R321" s="45"/>
      <c r="S321" s="45"/>
      <c r="T321" s="45"/>
    </row>
    <row r="322" spans="1:20" x14ac:dyDescent="0.2">
      <c r="A322" s="106"/>
      <c r="B322" s="106"/>
      <c r="D322" s="92">
        <f t="shared" si="56"/>
        <v>0</v>
      </c>
      <c r="E322" s="92">
        <f t="shared" si="57"/>
        <v>0</v>
      </c>
      <c r="F322" s="36">
        <f t="shared" si="58"/>
        <v>0</v>
      </c>
      <c r="G322" s="36">
        <f t="shared" si="59"/>
        <v>0</v>
      </c>
      <c r="H322" s="36">
        <f t="shared" si="60"/>
        <v>0</v>
      </c>
      <c r="I322" s="36">
        <f t="shared" si="61"/>
        <v>0</v>
      </c>
      <c r="J322" s="36">
        <f t="shared" si="62"/>
        <v>0</v>
      </c>
      <c r="K322" s="36">
        <f t="shared" ca="1" si="63"/>
        <v>-1.9574898225101223E-4</v>
      </c>
      <c r="L322" s="36">
        <f t="shared" ca="1" si="64"/>
        <v>3.8317664052307102E-8</v>
      </c>
      <c r="M322" s="36">
        <f t="shared" ca="1" si="65"/>
        <v>2642988843.8932571</v>
      </c>
      <c r="N322" s="36">
        <f t="shared" ca="1" si="66"/>
        <v>3099489329.7800012</v>
      </c>
      <c r="O322" s="36">
        <f t="shared" ca="1" si="67"/>
        <v>111446765.46893506</v>
      </c>
      <c r="P322" s="45">
        <f t="shared" ca="1" si="68"/>
        <v>1.9574898225101223E-4</v>
      </c>
    </row>
    <row r="323" spans="1:20" x14ac:dyDescent="0.2">
      <c r="A323" s="107"/>
      <c r="B323" s="107"/>
      <c r="C323" s="45"/>
      <c r="D323" s="92">
        <f t="shared" si="56"/>
        <v>0</v>
      </c>
      <c r="E323" s="92">
        <f t="shared" si="57"/>
        <v>0</v>
      </c>
      <c r="F323" s="36">
        <f t="shared" si="58"/>
        <v>0</v>
      </c>
      <c r="G323" s="36">
        <f t="shared" si="59"/>
        <v>0</v>
      </c>
      <c r="H323" s="36">
        <f t="shared" si="60"/>
        <v>0</v>
      </c>
      <c r="I323" s="36">
        <f t="shared" si="61"/>
        <v>0</v>
      </c>
      <c r="J323" s="36">
        <f t="shared" si="62"/>
        <v>0</v>
      </c>
      <c r="K323" s="36">
        <f t="shared" ca="1" si="63"/>
        <v>-1.9574898225101223E-4</v>
      </c>
      <c r="L323" s="36">
        <f t="shared" ca="1" si="64"/>
        <v>3.8317664052307102E-8</v>
      </c>
      <c r="M323" s="36">
        <f t="shared" ca="1" si="65"/>
        <v>2642988843.8932571</v>
      </c>
      <c r="N323" s="36">
        <f t="shared" ca="1" si="66"/>
        <v>3099489329.7800012</v>
      </c>
      <c r="O323" s="36">
        <f t="shared" ca="1" si="67"/>
        <v>111446765.46893506</v>
      </c>
      <c r="P323" s="45">
        <f t="shared" ca="1" si="68"/>
        <v>1.9574898225101223E-4</v>
      </c>
      <c r="Q323" s="45"/>
      <c r="R323" s="45"/>
      <c r="S323" s="45"/>
      <c r="T323" s="45"/>
    </row>
    <row r="324" spans="1:20" x14ac:dyDescent="0.2">
      <c r="A324" s="106"/>
      <c r="B324" s="106"/>
      <c r="D324" s="92">
        <f t="shared" si="56"/>
        <v>0</v>
      </c>
      <c r="E324" s="92">
        <f t="shared" si="57"/>
        <v>0</v>
      </c>
      <c r="F324" s="36">
        <f t="shared" si="58"/>
        <v>0</v>
      </c>
      <c r="G324" s="36">
        <f t="shared" si="59"/>
        <v>0</v>
      </c>
      <c r="H324" s="36">
        <f t="shared" si="60"/>
        <v>0</v>
      </c>
      <c r="I324" s="36">
        <f t="shared" si="61"/>
        <v>0</v>
      </c>
      <c r="J324" s="36">
        <f t="shared" si="62"/>
        <v>0</v>
      </c>
      <c r="K324" s="36">
        <f t="shared" ca="1" si="63"/>
        <v>-1.9574898225101223E-4</v>
      </c>
      <c r="L324" s="36">
        <f t="shared" ca="1" si="64"/>
        <v>3.8317664052307102E-8</v>
      </c>
      <c r="M324" s="36">
        <f t="shared" ca="1" si="65"/>
        <v>2642988843.8932571</v>
      </c>
      <c r="N324" s="36">
        <f t="shared" ca="1" si="66"/>
        <v>3099489329.7800012</v>
      </c>
      <c r="O324" s="36">
        <f t="shared" ca="1" si="67"/>
        <v>111446765.46893506</v>
      </c>
      <c r="P324" s="45">
        <f t="shared" ca="1" si="68"/>
        <v>1.9574898225101223E-4</v>
      </c>
    </row>
    <row r="325" spans="1:20" x14ac:dyDescent="0.2">
      <c r="A325" s="107"/>
      <c r="B325" s="107"/>
      <c r="C325" s="45"/>
      <c r="D325" s="92">
        <f t="shared" si="56"/>
        <v>0</v>
      </c>
      <c r="E325" s="92">
        <f t="shared" si="57"/>
        <v>0</v>
      </c>
      <c r="F325" s="36">
        <f t="shared" si="58"/>
        <v>0</v>
      </c>
      <c r="G325" s="36">
        <f t="shared" si="59"/>
        <v>0</v>
      </c>
      <c r="H325" s="36">
        <f t="shared" si="60"/>
        <v>0</v>
      </c>
      <c r="I325" s="36">
        <f t="shared" si="61"/>
        <v>0</v>
      </c>
      <c r="J325" s="36">
        <f t="shared" si="62"/>
        <v>0</v>
      </c>
      <c r="K325" s="36">
        <f t="shared" ca="1" si="63"/>
        <v>-1.9574898225101223E-4</v>
      </c>
      <c r="L325" s="36">
        <f t="shared" ca="1" si="64"/>
        <v>3.8317664052307102E-8</v>
      </c>
      <c r="M325" s="36">
        <f t="shared" ca="1" si="65"/>
        <v>2642988843.8932571</v>
      </c>
      <c r="N325" s="36">
        <f t="shared" ca="1" si="66"/>
        <v>3099489329.7800012</v>
      </c>
      <c r="O325" s="36">
        <f t="shared" ca="1" si="67"/>
        <v>111446765.46893506</v>
      </c>
      <c r="P325" s="45">
        <f t="shared" ca="1" si="68"/>
        <v>1.9574898225101223E-4</v>
      </c>
      <c r="Q325" s="45"/>
      <c r="R325" s="45"/>
      <c r="S325" s="45"/>
      <c r="T325" s="45"/>
    </row>
    <row r="326" spans="1:20" x14ac:dyDescent="0.2">
      <c r="A326" s="106"/>
      <c r="B326" s="106"/>
      <c r="D326" s="92">
        <f t="shared" si="56"/>
        <v>0</v>
      </c>
      <c r="E326" s="92">
        <f t="shared" si="57"/>
        <v>0</v>
      </c>
      <c r="F326" s="36">
        <f t="shared" si="58"/>
        <v>0</v>
      </c>
      <c r="G326" s="36">
        <f t="shared" si="59"/>
        <v>0</v>
      </c>
      <c r="H326" s="36">
        <f t="shared" si="60"/>
        <v>0</v>
      </c>
      <c r="I326" s="36">
        <f t="shared" si="61"/>
        <v>0</v>
      </c>
      <c r="J326" s="36">
        <f t="shared" si="62"/>
        <v>0</v>
      </c>
      <c r="K326" s="36">
        <f t="shared" ca="1" si="63"/>
        <v>-1.9574898225101223E-4</v>
      </c>
      <c r="L326" s="36">
        <f t="shared" ca="1" si="64"/>
        <v>3.8317664052307102E-8</v>
      </c>
      <c r="M326" s="36">
        <f t="shared" ca="1" si="65"/>
        <v>2642988843.8932571</v>
      </c>
      <c r="N326" s="36">
        <f t="shared" ca="1" si="66"/>
        <v>3099489329.7800012</v>
      </c>
      <c r="O326" s="36">
        <f t="shared" ca="1" si="67"/>
        <v>111446765.46893506</v>
      </c>
      <c r="P326" s="45">
        <f t="shared" ca="1" si="68"/>
        <v>1.9574898225101223E-4</v>
      </c>
    </row>
    <row r="327" spans="1:20" x14ac:dyDescent="0.2">
      <c r="A327" s="107"/>
      <c r="B327" s="107"/>
      <c r="C327" s="45"/>
      <c r="D327" s="92">
        <f t="shared" si="56"/>
        <v>0</v>
      </c>
      <c r="E327" s="92">
        <f t="shared" si="57"/>
        <v>0</v>
      </c>
      <c r="F327" s="36">
        <f t="shared" si="58"/>
        <v>0</v>
      </c>
      <c r="G327" s="36">
        <f t="shared" si="59"/>
        <v>0</v>
      </c>
      <c r="H327" s="36">
        <f t="shared" si="60"/>
        <v>0</v>
      </c>
      <c r="I327" s="36">
        <f t="shared" si="61"/>
        <v>0</v>
      </c>
      <c r="J327" s="36">
        <f t="shared" si="62"/>
        <v>0</v>
      </c>
      <c r="K327" s="36">
        <f t="shared" ca="1" si="63"/>
        <v>-1.9574898225101223E-4</v>
      </c>
      <c r="L327" s="36">
        <f t="shared" ca="1" si="64"/>
        <v>3.8317664052307102E-8</v>
      </c>
      <c r="M327" s="36">
        <f t="shared" ca="1" si="65"/>
        <v>2642988843.8932571</v>
      </c>
      <c r="N327" s="36">
        <f t="shared" ca="1" si="66"/>
        <v>3099489329.7800012</v>
      </c>
      <c r="O327" s="36">
        <f t="shared" ca="1" si="67"/>
        <v>111446765.46893506</v>
      </c>
      <c r="P327" s="45">
        <f t="shared" ca="1" si="68"/>
        <v>1.9574898225101223E-4</v>
      </c>
      <c r="Q327" s="45"/>
      <c r="R327" s="45"/>
      <c r="S327" s="45"/>
      <c r="T327" s="45"/>
    </row>
    <row r="328" spans="1:20" x14ac:dyDescent="0.2">
      <c r="A328" s="106"/>
      <c r="B328" s="106"/>
      <c r="D328" s="92">
        <f t="shared" si="56"/>
        <v>0</v>
      </c>
      <c r="E328" s="92">
        <f t="shared" si="57"/>
        <v>0</v>
      </c>
      <c r="F328" s="36">
        <f t="shared" si="58"/>
        <v>0</v>
      </c>
      <c r="G328" s="36">
        <f t="shared" si="59"/>
        <v>0</v>
      </c>
      <c r="H328" s="36">
        <f t="shared" si="60"/>
        <v>0</v>
      </c>
      <c r="I328" s="36">
        <f t="shared" si="61"/>
        <v>0</v>
      </c>
      <c r="J328" s="36">
        <f t="shared" si="62"/>
        <v>0</v>
      </c>
      <c r="K328" s="36">
        <f t="shared" ca="1" si="63"/>
        <v>-1.9574898225101223E-4</v>
      </c>
      <c r="L328" s="36">
        <f t="shared" ca="1" si="64"/>
        <v>3.8317664052307102E-8</v>
      </c>
      <c r="M328" s="36">
        <f t="shared" ca="1" si="65"/>
        <v>2642988843.8932571</v>
      </c>
      <c r="N328" s="36">
        <f t="shared" ca="1" si="66"/>
        <v>3099489329.7800012</v>
      </c>
      <c r="O328" s="36">
        <f t="shared" ca="1" si="67"/>
        <v>111446765.46893506</v>
      </c>
      <c r="P328" s="45">
        <f t="shared" ca="1" si="68"/>
        <v>1.9574898225101223E-4</v>
      </c>
    </row>
    <row r="329" spans="1:20" x14ac:dyDescent="0.2">
      <c r="A329" s="107"/>
      <c r="B329" s="107"/>
      <c r="C329" s="45"/>
      <c r="D329" s="92">
        <f t="shared" si="56"/>
        <v>0</v>
      </c>
      <c r="E329" s="92">
        <f t="shared" si="57"/>
        <v>0</v>
      </c>
      <c r="F329" s="36">
        <f t="shared" si="58"/>
        <v>0</v>
      </c>
      <c r="G329" s="36">
        <f t="shared" si="59"/>
        <v>0</v>
      </c>
      <c r="H329" s="36">
        <f t="shared" si="60"/>
        <v>0</v>
      </c>
      <c r="I329" s="36">
        <f t="shared" si="61"/>
        <v>0</v>
      </c>
      <c r="J329" s="36">
        <f t="shared" si="62"/>
        <v>0</v>
      </c>
      <c r="K329" s="36">
        <f t="shared" ca="1" si="63"/>
        <v>-1.9574898225101223E-4</v>
      </c>
      <c r="L329" s="36">
        <f t="shared" ca="1" si="64"/>
        <v>3.8317664052307102E-8</v>
      </c>
      <c r="M329" s="36">
        <f t="shared" ca="1" si="65"/>
        <v>2642988843.8932571</v>
      </c>
      <c r="N329" s="36">
        <f t="shared" ca="1" si="66"/>
        <v>3099489329.7800012</v>
      </c>
      <c r="O329" s="36">
        <f t="shared" ca="1" si="67"/>
        <v>111446765.46893506</v>
      </c>
      <c r="P329" s="45">
        <f t="shared" ca="1" si="68"/>
        <v>1.9574898225101223E-4</v>
      </c>
      <c r="Q329" s="45"/>
      <c r="R329" s="45"/>
      <c r="S329" s="45"/>
      <c r="T329" s="45"/>
    </row>
    <row r="330" spans="1:20" x14ac:dyDescent="0.2">
      <c r="A330" s="106"/>
      <c r="B330" s="106"/>
      <c r="D330" s="92">
        <f t="shared" si="56"/>
        <v>0</v>
      </c>
      <c r="E330" s="92">
        <f t="shared" si="57"/>
        <v>0</v>
      </c>
      <c r="F330" s="36">
        <f t="shared" si="58"/>
        <v>0</v>
      </c>
      <c r="G330" s="36">
        <f t="shared" si="59"/>
        <v>0</v>
      </c>
      <c r="H330" s="36">
        <f t="shared" si="60"/>
        <v>0</v>
      </c>
      <c r="I330" s="36">
        <f t="shared" si="61"/>
        <v>0</v>
      </c>
      <c r="J330" s="36">
        <f t="shared" si="62"/>
        <v>0</v>
      </c>
      <c r="K330" s="36">
        <f t="shared" ca="1" si="63"/>
        <v>-1.9574898225101223E-4</v>
      </c>
      <c r="L330" s="36">
        <f t="shared" ca="1" si="64"/>
        <v>3.8317664052307102E-8</v>
      </c>
      <c r="M330" s="36">
        <f t="shared" ca="1" si="65"/>
        <v>2642988843.8932571</v>
      </c>
      <c r="N330" s="36">
        <f t="shared" ca="1" si="66"/>
        <v>3099489329.7800012</v>
      </c>
      <c r="O330" s="36">
        <f t="shared" ca="1" si="67"/>
        <v>111446765.46893506</v>
      </c>
      <c r="P330" s="45">
        <f t="shared" ca="1" si="68"/>
        <v>1.9574898225101223E-4</v>
      </c>
    </row>
    <row r="331" spans="1:20" x14ac:dyDescent="0.2">
      <c r="A331" s="107"/>
      <c r="B331" s="107"/>
      <c r="C331" s="45"/>
      <c r="D331" s="92">
        <f t="shared" si="56"/>
        <v>0</v>
      </c>
      <c r="E331" s="92">
        <f t="shared" si="57"/>
        <v>0</v>
      </c>
      <c r="F331" s="36">
        <f t="shared" si="58"/>
        <v>0</v>
      </c>
      <c r="G331" s="36">
        <f t="shared" si="59"/>
        <v>0</v>
      </c>
      <c r="H331" s="36">
        <f t="shared" si="60"/>
        <v>0</v>
      </c>
      <c r="I331" s="36">
        <f t="shared" si="61"/>
        <v>0</v>
      </c>
      <c r="J331" s="36">
        <f t="shared" si="62"/>
        <v>0</v>
      </c>
      <c r="K331" s="36">
        <f t="shared" ca="1" si="63"/>
        <v>-1.9574898225101223E-4</v>
      </c>
      <c r="L331" s="36">
        <f t="shared" ca="1" si="64"/>
        <v>3.8317664052307102E-8</v>
      </c>
      <c r="M331" s="36">
        <f t="shared" ca="1" si="65"/>
        <v>2642988843.8932571</v>
      </c>
      <c r="N331" s="36">
        <f t="shared" ca="1" si="66"/>
        <v>3099489329.7800012</v>
      </c>
      <c r="O331" s="36">
        <f t="shared" ca="1" si="67"/>
        <v>111446765.46893506</v>
      </c>
      <c r="P331" s="45">
        <f t="shared" ca="1" si="68"/>
        <v>1.9574898225101223E-4</v>
      </c>
      <c r="Q331" s="45"/>
      <c r="R331" s="45"/>
      <c r="S331" s="45"/>
      <c r="T331" s="45"/>
    </row>
    <row r="332" spans="1:20" x14ac:dyDescent="0.2">
      <c r="A332" s="106"/>
      <c r="B332" s="106"/>
      <c r="D332" s="92">
        <f t="shared" si="56"/>
        <v>0</v>
      </c>
      <c r="E332" s="92">
        <f t="shared" si="57"/>
        <v>0</v>
      </c>
      <c r="F332" s="36">
        <f t="shared" si="58"/>
        <v>0</v>
      </c>
      <c r="G332" s="36">
        <f t="shared" si="59"/>
        <v>0</v>
      </c>
      <c r="H332" s="36">
        <f t="shared" si="60"/>
        <v>0</v>
      </c>
      <c r="I332" s="36">
        <f t="shared" si="61"/>
        <v>0</v>
      </c>
      <c r="J332" s="36">
        <f t="shared" si="62"/>
        <v>0</v>
      </c>
      <c r="K332" s="36">
        <f t="shared" ca="1" si="63"/>
        <v>-1.9574898225101223E-4</v>
      </c>
      <c r="L332" s="36">
        <f t="shared" ca="1" si="64"/>
        <v>3.8317664052307102E-8</v>
      </c>
      <c r="M332" s="36">
        <f t="shared" ca="1" si="65"/>
        <v>2642988843.8932571</v>
      </c>
      <c r="N332" s="36">
        <f t="shared" ca="1" si="66"/>
        <v>3099489329.7800012</v>
      </c>
      <c r="O332" s="36">
        <f t="shared" ca="1" si="67"/>
        <v>111446765.46893506</v>
      </c>
      <c r="P332" s="45">
        <f t="shared" ca="1" si="68"/>
        <v>1.9574898225101223E-4</v>
      </c>
    </row>
    <row r="333" spans="1:20" x14ac:dyDescent="0.2">
      <c r="A333" s="107"/>
      <c r="B333" s="107"/>
      <c r="C333" s="45"/>
      <c r="D333" s="92">
        <f t="shared" si="56"/>
        <v>0</v>
      </c>
      <c r="E333" s="92">
        <f t="shared" si="57"/>
        <v>0</v>
      </c>
      <c r="F333" s="36">
        <f t="shared" si="58"/>
        <v>0</v>
      </c>
      <c r="G333" s="36">
        <f t="shared" si="59"/>
        <v>0</v>
      </c>
      <c r="H333" s="36">
        <f t="shared" si="60"/>
        <v>0</v>
      </c>
      <c r="I333" s="36">
        <f t="shared" si="61"/>
        <v>0</v>
      </c>
      <c r="J333" s="36">
        <f t="shared" si="62"/>
        <v>0</v>
      </c>
      <c r="K333" s="36">
        <f t="shared" ca="1" si="63"/>
        <v>-1.9574898225101223E-4</v>
      </c>
      <c r="L333" s="36">
        <f t="shared" ca="1" si="64"/>
        <v>3.8317664052307102E-8</v>
      </c>
      <c r="M333" s="36">
        <f t="shared" ca="1" si="65"/>
        <v>2642988843.8932571</v>
      </c>
      <c r="N333" s="36">
        <f t="shared" ca="1" si="66"/>
        <v>3099489329.7800012</v>
      </c>
      <c r="O333" s="36">
        <f t="shared" ca="1" si="67"/>
        <v>111446765.46893506</v>
      </c>
      <c r="P333" s="45">
        <f t="shared" ca="1" si="68"/>
        <v>1.9574898225101223E-4</v>
      </c>
      <c r="Q333" s="45"/>
      <c r="R333" s="45"/>
      <c r="S333" s="45"/>
      <c r="T333" s="45"/>
    </row>
    <row r="334" spans="1:20" x14ac:dyDescent="0.2">
      <c r="A334" s="106"/>
      <c r="B334" s="106"/>
      <c r="D334" s="92">
        <f t="shared" si="56"/>
        <v>0</v>
      </c>
      <c r="E334" s="92">
        <f t="shared" si="57"/>
        <v>0</v>
      </c>
      <c r="F334" s="36">
        <f t="shared" si="58"/>
        <v>0</v>
      </c>
      <c r="G334" s="36">
        <f t="shared" si="59"/>
        <v>0</v>
      </c>
      <c r="H334" s="36">
        <f t="shared" si="60"/>
        <v>0</v>
      </c>
      <c r="I334" s="36">
        <f t="shared" si="61"/>
        <v>0</v>
      </c>
      <c r="J334" s="36">
        <f t="shared" si="62"/>
        <v>0</v>
      </c>
      <c r="K334" s="36">
        <f t="shared" ca="1" si="63"/>
        <v>-1.9574898225101223E-4</v>
      </c>
      <c r="L334" s="36">
        <f t="shared" ca="1" si="64"/>
        <v>3.8317664052307102E-8</v>
      </c>
      <c r="M334" s="36">
        <f t="shared" ca="1" si="65"/>
        <v>2642988843.8932571</v>
      </c>
      <c r="N334" s="36">
        <f t="shared" ca="1" si="66"/>
        <v>3099489329.7800012</v>
      </c>
      <c r="O334" s="36">
        <f t="shared" ca="1" si="67"/>
        <v>111446765.46893506</v>
      </c>
      <c r="P334" s="45">
        <f t="shared" ca="1" si="68"/>
        <v>1.9574898225101223E-4</v>
      </c>
    </row>
    <row r="335" spans="1:20" x14ac:dyDescent="0.2">
      <c r="A335" s="107"/>
      <c r="B335" s="107"/>
      <c r="C335" s="45"/>
      <c r="D335" s="92">
        <f t="shared" si="56"/>
        <v>0</v>
      </c>
      <c r="E335" s="92">
        <f t="shared" si="57"/>
        <v>0</v>
      </c>
      <c r="F335" s="36">
        <f t="shared" si="58"/>
        <v>0</v>
      </c>
      <c r="G335" s="36">
        <f t="shared" si="59"/>
        <v>0</v>
      </c>
      <c r="H335" s="36">
        <f t="shared" si="60"/>
        <v>0</v>
      </c>
      <c r="I335" s="36">
        <f t="shared" si="61"/>
        <v>0</v>
      </c>
      <c r="J335" s="36">
        <f t="shared" si="62"/>
        <v>0</v>
      </c>
      <c r="K335" s="36">
        <f t="shared" ca="1" si="63"/>
        <v>-1.9574898225101223E-4</v>
      </c>
      <c r="L335" s="36">
        <f t="shared" ca="1" si="64"/>
        <v>3.8317664052307102E-8</v>
      </c>
      <c r="M335" s="36">
        <f t="shared" ca="1" si="65"/>
        <v>2642988843.8932571</v>
      </c>
      <c r="N335" s="36">
        <f t="shared" ca="1" si="66"/>
        <v>3099489329.7800012</v>
      </c>
      <c r="O335" s="36">
        <f t="shared" ca="1" si="67"/>
        <v>111446765.46893506</v>
      </c>
      <c r="P335" s="45">
        <f t="shared" ca="1" si="68"/>
        <v>1.9574898225101223E-4</v>
      </c>
      <c r="Q335" s="45"/>
      <c r="R335" s="45"/>
      <c r="S335" s="45"/>
      <c r="T335" s="45"/>
    </row>
    <row r="336" spans="1:20" x14ac:dyDescent="0.2">
      <c r="A336" s="106"/>
      <c r="B336" s="106"/>
      <c r="D336" s="92">
        <f t="shared" si="56"/>
        <v>0</v>
      </c>
      <c r="E336" s="92">
        <f t="shared" si="57"/>
        <v>0</v>
      </c>
      <c r="F336" s="36">
        <f t="shared" si="58"/>
        <v>0</v>
      </c>
      <c r="G336" s="36">
        <f t="shared" si="59"/>
        <v>0</v>
      </c>
      <c r="H336" s="36">
        <f t="shared" si="60"/>
        <v>0</v>
      </c>
      <c r="I336" s="36">
        <f t="shared" si="61"/>
        <v>0</v>
      </c>
      <c r="J336" s="36">
        <f t="shared" si="62"/>
        <v>0</v>
      </c>
      <c r="K336" s="36">
        <f t="shared" ca="1" si="63"/>
        <v>-1.9574898225101223E-4</v>
      </c>
      <c r="L336" s="36">
        <f t="shared" ca="1" si="64"/>
        <v>3.8317664052307102E-8</v>
      </c>
      <c r="M336" s="36">
        <f t="shared" ca="1" si="65"/>
        <v>2642988843.8932571</v>
      </c>
      <c r="N336" s="36">
        <f t="shared" ca="1" si="66"/>
        <v>3099489329.7800012</v>
      </c>
      <c r="O336" s="36">
        <f t="shared" ca="1" si="67"/>
        <v>111446765.46893506</v>
      </c>
      <c r="P336" s="45">
        <f t="shared" ca="1" si="68"/>
        <v>1.9574898225101223E-4</v>
      </c>
    </row>
    <row r="337" spans="1:20" x14ac:dyDescent="0.2">
      <c r="A337" s="107"/>
      <c r="B337" s="107"/>
      <c r="C337" s="45"/>
      <c r="D337" s="92">
        <f t="shared" si="56"/>
        <v>0</v>
      </c>
      <c r="E337" s="92">
        <f t="shared" si="57"/>
        <v>0</v>
      </c>
      <c r="F337" s="36">
        <f t="shared" si="58"/>
        <v>0</v>
      </c>
      <c r="G337" s="36">
        <f t="shared" si="59"/>
        <v>0</v>
      </c>
      <c r="H337" s="36">
        <f t="shared" si="60"/>
        <v>0</v>
      </c>
      <c r="I337" s="36">
        <f t="shared" si="61"/>
        <v>0</v>
      </c>
      <c r="J337" s="36">
        <f t="shared" si="62"/>
        <v>0</v>
      </c>
      <c r="K337" s="36">
        <f t="shared" ca="1" si="63"/>
        <v>-1.9574898225101223E-4</v>
      </c>
      <c r="L337" s="36">
        <f t="shared" ca="1" si="64"/>
        <v>3.8317664052307102E-8</v>
      </c>
      <c r="M337" s="36">
        <f t="shared" ca="1" si="65"/>
        <v>2642988843.8932571</v>
      </c>
      <c r="N337" s="36">
        <f t="shared" ca="1" si="66"/>
        <v>3099489329.7800012</v>
      </c>
      <c r="O337" s="36">
        <f t="shared" ca="1" si="67"/>
        <v>111446765.46893506</v>
      </c>
      <c r="P337" s="45">
        <f t="shared" ca="1" si="68"/>
        <v>1.9574898225101223E-4</v>
      </c>
      <c r="Q337" s="45"/>
      <c r="R337" s="45"/>
      <c r="S337" s="45"/>
      <c r="T337" s="45"/>
    </row>
    <row r="338" spans="1:20" x14ac:dyDescent="0.2">
      <c r="A338" s="106"/>
      <c r="B338" s="106"/>
      <c r="D338" s="92">
        <f t="shared" si="56"/>
        <v>0</v>
      </c>
      <c r="E338" s="92">
        <f t="shared" si="57"/>
        <v>0</v>
      </c>
      <c r="F338" s="36">
        <f t="shared" si="58"/>
        <v>0</v>
      </c>
      <c r="G338" s="36">
        <f t="shared" si="59"/>
        <v>0</v>
      </c>
      <c r="H338" s="36">
        <f t="shared" si="60"/>
        <v>0</v>
      </c>
      <c r="I338" s="36">
        <f t="shared" si="61"/>
        <v>0</v>
      </c>
      <c r="J338" s="36">
        <f t="shared" si="62"/>
        <v>0</v>
      </c>
      <c r="K338" s="36">
        <f t="shared" ca="1" si="63"/>
        <v>-1.9574898225101223E-4</v>
      </c>
      <c r="L338" s="36">
        <f t="shared" ca="1" si="64"/>
        <v>3.8317664052307102E-8</v>
      </c>
      <c r="M338" s="36">
        <f t="shared" ca="1" si="65"/>
        <v>2642988843.8932571</v>
      </c>
      <c r="N338" s="36">
        <f t="shared" ca="1" si="66"/>
        <v>3099489329.7800012</v>
      </c>
      <c r="O338" s="36">
        <f t="shared" ca="1" si="67"/>
        <v>111446765.46893506</v>
      </c>
      <c r="P338" s="45">
        <f t="shared" ca="1" si="68"/>
        <v>1.9574898225101223E-4</v>
      </c>
    </row>
    <row r="339" spans="1:20" x14ac:dyDescent="0.2">
      <c r="A339" s="107"/>
      <c r="B339" s="107"/>
      <c r="C339" s="45"/>
      <c r="D339" s="92">
        <f t="shared" si="56"/>
        <v>0</v>
      </c>
      <c r="E339" s="92">
        <f t="shared" si="57"/>
        <v>0</v>
      </c>
      <c r="F339" s="36">
        <f t="shared" si="58"/>
        <v>0</v>
      </c>
      <c r="G339" s="36">
        <f t="shared" si="59"/>
        <v>0</v>
      </c>
      <c r="H339" s="36">
        <f t="shared" si="60"/>
        <v>0</v>
      </c>
      <c r="I339" s="36">
        <f t="shared" si="61"/>
        <v>0</v>
      </c>
      <c r="J339" s="36">
        <f t="shared" si="62"/>
        <v>0</v>
      </c>
      <c r="K339" s="36">
        <f t="shared" ca="1" si="63"/>
        <v>-1.9574898225101223E-4</v>
      </c>
      <c r="L339" s="36">
        <f t="shared" ca="1" si="64"/>
        <v>3.8317664052307102E-8</v>
      </c>
      <c r="M339" s="36">
        <f t="shared" ca="1" si="65"/>
        <v>2642988843.8932571</v>
      </c>
      <c r="N339" s="36">
        <f t="shared" ca="1" si="66"/>
        <v>3099489329.7800012</v>
      </c>
      <c r="O339" s="36">
        <f t="shared" ca="1" si="67"/>
        <v>111446765.46893506</v>
      </c>
      <c r="P339" s="45">
        <f t="shared" ca="1" si="68"/>
        <v>1.9574898225101223E-4</v>
      </c>
      <c r="Q339" s="45"/>
      <c r="R339" s="45"/>
      <c r="S339" s="45"/>
      <c r="T339" s="45"/>
    </row>
    <row r="340" spans="1:20" x14ac:dyDescent="0.2">
      <c r="A340" s="106"/>
      <c r="B340" s="106"/>
      <c r="D340" s="92">
        <f t="shared" si="56"/>
        <v>0</v>
      </c>
      <c r="E340" s="92">
        <f t="shared" si="57"/>
        <v>0</v>
      </c>
      <c r="F340" s="36">
        <f t="shared" si="58"/>
        <v>0</v>
      </c>
      <c r="G340" s="36">
        <f t="shared" si="59"/>
        <v>0</v>
      </c>
      <c r="H340" s="36">
        <f t="shared" si="60"/>
        <v>0</v>
      </c>
      <c r="I340" s="36">
        <f t="shared" si="61"/>
        <v>0</v>
      </c>
      <c r="J340" s="36">
        <f t="shared" si="62"/>
        <v>0</v>
      </c>
      <c r="K340" s="36">
        <f t="shared" ca="1" si="63"/>
        <v>-1.9574898225101223E-4</v>
      </c>
      <c r="L340" s="36">
        <f t="shared" ca="1" si="64"/>
        <v>3.8317664052307102E-8</v>
      </c>
      <c r="M340" s="36">
        <f t="shared" ca="1" si="65"/>
        <v>2642988843.8932571</v>
      </c>
      <c r="N340" s="36">
        <f t="shared" ca="1" si="66"/>
        <v>3099489329.7800012</v>
      </c>
      <c r="O340" s="36">
        <f t="shared" ca="1" si="67"/>
        <v>111446765.46893506</v>
      </c>
      <c r="P340" s="45">
        <f t="shared" ca="1" si="68"/>
        <v>1.9574898225101223E-4</v>
      </c>
    </row>
    <row r="341" spans="1:20" x14ac:dyDescent="0.2">
      <c r="A341" s="107"/>
      <c r="B341" s="107"/>
      <c r="C341" s="45"/>
      <c r="D341" s="92">
        <f t="shared" ref="D341:D404" si="69">A341/A$18</f>
        <v>0</v>
      </c>
      <c r="E341" s="92">
        <f t="shared" ref="E341:E404" si="70">B341/B$18</f>
        <v>0</v>
      </c>
      <c r="F341" s="36">
        <f t="shared" ref="F341:F404" si="71">D341*D341</f>
        <v>0</v>
      </c>
      <c r="G341" s="36">
        <f t="shared" ref="G341:G404" si="72">D341*F341</f>
        <v>0</v>
      </c>
      <c r="H341" s="36">
        <f t="shared" ref="H341:H404" si="73">F341*F341</f>
        <v>0</v>
      </c>
      <c r="I341" s="36">
        <f t="shared" ref="I341:I404" si="74">E341*D341</f>
        <v>0</v>
      </c>
      <c r="J341" s="36">
        <f t="shared" ref="J341:J404" si="75">I341*D341</f>
        <v>0</v>
      </c>
      <c r="K341" s="36">
        <f t="shared" ref="K341:K404" ca="1" si="76">+E$4+E$5*D341+E$6*D341^2</f>
        <v>-1.9574898225101223E-4</v>
      </c>
      <c r="L341" s="36">
        <f t="shared" ref="L341:L404" ca="1" si="77">+(K341-E341)^2</f>
        <v>3.8317664052307102E-8</v>
      </c>
      <c r="M341" s="36">
        <f t="shared" ref="M341:M404" ca="1" si="78">(M$1-M$2*D341+M$3*F341)^2</f>
        <v>2642988843.8932571</v>
      </c>
      <c r="N341" s="36">
        <f t="shared" ref="N341:N404" ca="1" si="79">(-M$2+M$4*D341-M$5*F341)^2</f>
        <v>3099489329.7800012</v>
      </c>
      <c r="O341" s="36">
        <f t="shared" ref="O341:O404" ca="1" si="80">+(M$3-D341*M$5+F341*M$6)^2</f>
        <v>111446765.46893506</v>
      </c>
      <c r="P341" s="45">
        <f t="shared" ref="P341:P404" ca="1" si="81">+E341-K341</f>
        <v>1.9574898225101223E-4</v>
      </c>
      <c r="Q341" s="45"/>
      <c r="R341" s="45"/>
      <c r="S341" s="45"/>
      <c r="T341" s="45"/>
    </row>
    <row r="342" spans="1:20" x14ac:dyDescent="0.2">
      <c r="A342" s="106"/>
      <c r="B342" s="106"/>
      <c r="D342" s="92">
        <f t="shared" si="69"/>
        <v>0</v>
      </c>
      <c r="E342" s="92">
        <f t="shared" si="70"/>
        <v>0</v>
      </c>
      <c r="F342" s="36">
        <f t="shared" si="71"/>
        <v>0</v>
      </c>
      <c r="G342" s="36">
        <f t="shared" si="72"/>
        <v>0</v>
      </c>
      <c r="H342" s="36">
        <f t="shared" si="73"/>
        <v>0</v>
      </c>
      <c r="I342" s="36">
        <f t="shared" si="74"/>
        <v>0</v>
      </c>
      <c r="J342" s="36">
        <f t="shared" si="75"/>
        <v>0</v>
      </c>
      <c r="K342" s="36">
        <f t="shared" ca="1" si="76"/>
        <v>-1.9574898225101223E-4</v>
      </c>
      <c r="L342" s="36">
        <f t="shared" ca="1" si="77"/>
        <v>3.8317664052307102E-8</v>
      </c>
      <c r="M342" s="36">
        <f t="shared" ca="1" si="78"/>
        <v>2642988843.8932571</v>
      </c>
      <c r="N342" s="36">
        <f t="shared" ca="1" si="79"/>
        <v>3099489329.7800012</v>
      </c>
      <c r="O342" s="36">
        <f t="shared" ca="1" si="80"/>
        <v>111446765.46893506</v>
      </c>
      <c r="P342" s="45">
        <f t="shared" ca="1" si="81"/>
        <v>1.9574898225101223E-4</v>
      </c>
    </row>
    <row r="343" spans="1:20" x14ac:dyDescent="0.2">
      <c r="A343" s="107"/>
      <c r="B343" s="107"/>
      <c r="C343" s="45"/>
      <c r="D343" s="92">
        <f t="shared" si="69"/>
        <v>0</v>
      </c>
      <c r="E343" s="92">
        <f t="shared" si="70"/>
        <v>0</v>
      </c>
      <c r="F343" s="36">
        <f t="shared" si="71"/>
        <v>0</v>
      </c>
      <c r="G343" s="36">
        <f t="shared" si="72"/>
        <v>0</v>
      </c>
      <c r="H343" s="36">
        <f t="shared" si="73"/>
        <v>0</v>
      </c>
      <c r="I343" s="36">
        <f t="shared" si="74"/>
        <v>0</v>
      </c>
      <c r="J343" s="36">
        <f t="shared" si="75"/>
        <v>0</v>
      </c>
      <c r="K343" s="36">
        <f t="shared" ca="1" si="76"/>
        <v>-1.9574898225101223E-4</v>
      </c>
      <c r="L343" s="36">
        <f t="shared" ca="1" si="77"/>
        <v>3.8317664052307102E-8</v>
      </c>
      <c r="M343" s="36">
        <f t="shared" ca="1" si="78"/>
        <v>2642988843.8932571</v>
      </c>
      <c r="N343" s="36">
        <f t="shared" ca="1" si="79"/>
        <v>3099489329.7800012</v>
      </c>
      <c r="O343" s="36">
        <f t="shared" ca="1" si="80"/>
        <v>111446765.46893506</v>
      </c>
      <c r="P343" s="45">
        <f t="shared" ca="1" si="81"/>
        <v>1.9574898225101223E-4</v>
      </c>
      <c r="Q343" s="45"/>
      <c r="R343" s="45"/>
      <c r="S343" s="45"/>
      <c r="T343" s="45"/>
    </row>
    <row r="344" spans="1:20" x14ac:dyDescent="0.2">
      <c r="A344" s="106"/>
      <c r="B344" s="106"/>
      <c r="D344" s="92">
        <f t="shared" si="69"/>
        <v>0</v>
      </c>
      <c r="E344" s="92">
        <f t="shared" si="70"/>
        <v>0</v>
      </c>
      <c r="F344" s="36">
        <f t="shared" si="71"/>
        <v>0</v>
      </c>
      <c r="G344" s="36">
        <f t="shared" si="72"/>
        <v>0</v>
      </c>
      <c r="H344" s="36">
        <f t="shared" si="73"/>
        <v>0</v>
      </c>
      <c r="I344" s="36">
        <f t="shared" si="74"/>
        <v>0</v>
      </c>
      <c r="J344" s="36">
        <f t="shared" si="75"/>
        <v>0</v>
      </c>
      <c r="K344" s="36">
        <f t="shared" ca="1" si="76"/>
        <v>-1.9574898225101223E-4</v>
      </c>
      <c r="L344" s="36">
        <f t="shared" ca="1" si="77"/>
        <v>3.8317664052307102E-8</v>
      </c>
      <c r="M344" s="36">
        <f t="shared" ca="1" si="78"/>
        <v>2642988843.8932571</v>
      </c>
      <c r="N344" s="36">
        <f t="shared" ca="1" si="79"/>
        <v>3099489329.7800012</v>
      </c>
      <c r="O344" s="36">
        <f t="shared" ca="1" si="80"/>
        <v>111446765.46893506</v>
      </c>
      <c r="P344" s="45">
        <f t="shared" ca="1" si="81"/>
        <v>1.9574898225101223E-4</v>
      </c>
    </row>
    <row r="345" spans="1:20" x14ac:dyDescent="0.2">
      <c r="A345" s="107"/>
      <c r="B345" s="107"/>
      <c r="C345" s="45"/>
      <c r="D345" s="92">
        <f t="shared" si="69"/>
        <v>0</v>
      </c>
      <c r="E345" s="92">
        <f t="shared" si="70"/>
        <v>0</v>
      </c>
      <c r="F345" s="36">
        <f t="shared" si="71"/>
        <v>0</v>
      </c>
      <c r="G345" s="36">
        <f t="shared" si="72"/>
        <v>0</v>
      </c>
      <c r="H345" s="36">
        <f t="shared" si="73"/>
        <v>0</v>
      </c>
      <c r="I345" s="36">
        <f t="shared" si="74"/>
        <v>0</v>
      </c>
      <c r="J345" s="36">
        <f t="shared" si="75"/>
        <v>0</v>
      </c>
      <c r="K345" s="36">
        <f t="shared" ca="1" si="76"/>
        <v>-1.9574898225101223E-4</v>
      </c>
      <c r="L345" s="36">
        <f t="shared" ca="1" si="77"/>
        <v>3.8317664052307102E-8</v>
      </c>
      <c r="M345" s="36">
        <f t="shared" ca="1" si="78"/>
        <v>2642988843.8932571</v>
      </c>
      <c r="N345" s="36">
        <f t="shared" ca="1" si="79"/>
        <v>3099489329.7800012</v>
      </c>
      <c r="O345" s="36">
        <f t="shared" ca="1" si="80"/>
        <v>111446765.46893506</v>
      </c>
      <c r="P345" s="45">
        <f t="shared" ca="1" si="81"/>
        <v>1.9574898225101223E-4</v>
      </c>
      <c r="Q345" s="45"/>
      <c r="R345" s="45"/>
      <c r="S345" s="45"/>
      <c r="T345" s="45"/>
    </row>
    <row r="346" spans="1:20" x14ac:dyDescent="0.2">
      <c r="A346" s="106"/>
      <c r="B346" s="106"/>
      <c r="D346" s="92">
        <f t="shared" si="69"/>
        <v>0</v>
      </c>
      <c r="E346" s="92">
        <f t="shared" si="70"/>
        <v>0</v>
      </c>
      <c r="F346" s="36">
        <f t="shared" si="71"/>
        <v>0</v>
      </c>
      <c r="G346" s="36">
        <f t="shared" si="72"/>
        <v>0</v>
      </c>
      <c r="H346" s="36">
        <f t="shared" si="73"/>
        <v>0</v>
      </c>
      <c r="I346" s="36">
        <f t="shared" si="74"/>
        <v>0</v>
      </c>
      <c r="J346" s="36">
        <f t="shared" si="75"/>
        <v>0</v>
      </c>
      <c r="K346" s="36">
        <f t="shared" ca="1" si="76"/>
        <v>-1.9574898225101223E-4</v>
      </c>
      <c r="L346" s="36">
        <f t="shared" ca="1" si="77"/>
        <v>3.8317664052307102E-8</v>
      </c>
      <c r="M346" s="36">
        <f t="shared" ca="1" si="78"/>
        <v>2642988843.8932571</v>
      </c>
      <c r="N346" s="36">
        <f t="shared" ca="1" si="79"/>
        <v>3099489329.7800012</v>
      </c>
      <c r="O346" s="36">
        <f t="shared" ca="1" si="80"/>
        <v>111446765.46893506</v>
      </c>
      <c r="P346" s="45">
        <f t="shared" ca="1" si="81"/>
        <v>1.9574898225101223E-4</v>
      </c>
    </row>
    <row r="347" spans="1:20" x14ac:dyDescent="0.2">
      <c r="A347" s="107"/>
      <c r="B347" s="107"/>
      <c r="C347" s="45"/>
      <c r="D347" s="92">
        <f t="shared" si="69"/>
        <v>0</v>
      </c>
      <c r="E347" s="92">
        <f t="shared" si="70"/>
        <v>0</v>
      </c>
      <c r="F347" s="36">
        <f t="shared" si="71"/>
        <v>0</v>
      </c>
      <c r="G347" s="36">
        <f t="shared" si="72"/>
        <v>0</v>
      </c>
      <c r="H347" s="36">
        <f t="shared" si="73"/>
        <v>0</v>
      </c>
      <c r="I347" s="36">
        <f t="shared" si="74"/>
        <v>0</v>
      </c>
      <c r="J347" s="36">
        <f t="shared" si="75"/>
        <v>0</v>
      </c>
      <c r="K347" s="36">
        <f t="shared" ca="1" si="76"/>
        <v>-1.9574898225101223E-4</v>
      </c>
      <c r="L347" s="36">
        <f t="shared" ca="1" si="77"/>
        <v>3.8317664052307102E-8</v>
      </c>
      <c r="M347" s="36">
        <f t="shared" ca="1" si="78"/>
        <v>2642988843.8932571</v>
      </c>
      <c r="N347" s="36">
        <f t="shared" ca="1" si="79"/>
        <v>3099489329.7800012</v>
      </c>
      <c r="O347" s="36">
        <f t="shared" ca="1" si="80"/>
        <v>111446765.46893506</v>
      </c>
      <c r="P347" s="45">
        <f t="shared" ca="1" si="81"/>
        <v>1.9574898225101223E-4</v>
      </c>
      <c r="Q347" s="45"/>
      <c r="R347" s="45"/>
      <c r="S347" s="45"/>
      <c r="T347" s="45"/>
    </row>
    <row r="348" spans="1:20" x14ac:dyDescent="0.2">
      <c r="A348" s="106"/>
      <c r="B348" s="106"/>
      <c r="D348" s="92">
        <f t="shared" si="69"/>
        <v>0</v>
      </c>
      <c r="E348" s="92">
        <f t="shared" si="70"/>
        <v>0</v>
      </c>
      <c r="F348" s="36">
        <f t="shared" si="71"/>
        <v>0</v>
      </c>
      <c r="G348" s="36">
        <f t="shared" si="72"/>
        <v>0</v>
      </c>
      <c r="H348" s="36">
        <f t="shared" si="73"/>
        <v>0</v>
      </c>
      <c r="I348" s="36">
        <f t="shared" si="74"/>
        <v>0</v>
      </c>
      <c r="J348" s="36">
        <f t="shared" si="75"/>
        <v>0</v>
      </c>
      <c r="K348" s="36">
        <f t="shared" ca="1" si="76"/>
        <v>-1.9574898225101223E-4</v>
      </c>
      <c r="L348" s="36">
        <f t="shared" ca="1" si="77"/>
        <v>3.8317664052307102E-8</v>
      </c>
      <c r="M348" s="36">
        <f t="shared" ca="1" si="78"/>
        <v>2642988843.8932571</v>
      </c>
      <c r="N348" s="36">
        <f t="shared" ca="1" si="79"/>
        <v>3099489329.7800012</v>
      </c>
      <c r="O348" s="36">
        <f t="shared" ca="1" si="80"/>
        <v>111446765.46893506</v>
      </c>
      <c r="P348" s="45">
        <f t="shared" ca="1" si="81"/>
        <v>1.9574898225101223E-4</v>
      </c>
    </row>
    <row r="349" spans="1:20" x14ac:dyDescent="0.2">
      <c r="A349" s="107"/>
      <c r="B349" s="107"/>
      <c r="C349" s="45"/>
      <c r="D349" s="92">
        <f t="shared" si="69"/>
        <v>0</v>
      </c>
      <c r="E349" s="92">
        <f t="shared" si="70"/>
        <v>0</v>
      </c>
      <c r="F349" s="36">
        <f t="shared" si="71"/>
        <v>0</v>
      </c>
      <c r="G349" s="36">
        <f t="shared" si="72"/>
        <v>0</v>
      </c>
      <c r="H349" s="36">
        <f t="shared" si="73"/>
        <v>0</v>
      </c>
      <c r="I349" s="36">
        <f t="shared" si="74"/>
        <v>0</v>
      </c>
      <c r="J349" s="36">
        <f t="shared" si="75"/>
        <v>0</v>
      </c>
      <c r="K349" s="36">
        <f t="shared" ca="1" si="76"/>
        <v>-1.9574898225101223E-4</v>
      </c>
      <c r="L349" s="36">
        <f t="shared" ca="1" si="77"/>
        <v>3.8317664052307102E-8</v>
      </c>
      <c r="M349" s="36">
        <f t="shared" ca="1" si="78"/>
        <v>2642988843.8932571</v>
      </c>
      <c r="N349" s="36">
        <f t="shared" ca="1" si="79"/>
        <v>3099489329.7800012</v>
      </c>
      <c r="O349" s="36">
        <f t="shared" ca="1" si="80"/>
        <v>111446765.46893506</v>
      </c>
      <c r="P349" s="45">
        <f t="shared" ca="1" si="81"/>
        <v>1.9574898225101223E-4</v>
      </c>
      <c r="Q349" s="45"/>
      <c r="R349" s="45"/>
      <c r="S349" s="45"/>
      <c r="T349" s="45"/>
    </row>
    <row r="350" spans="1:20" x14ac:dyDescent="0.2">
      <c r="A350" s="106"/>
      <c r="B350" s="106"/>
      <c r="D350" s="92">
        <f t="shared" si="69"/>
        <v>0</v>
      </c>
      <c r="E350" s="92">
        <f t="shared" si="70"/>
        <v>0</v>
      </c>
      <c r="F350" s="36">
        <f t="shared" si="71"/>
        <v>0</v>
      </c>
      <c r="G350" s="36">
        <f t="shared" si="72"/>
        <v>0</v>
      </c>
      <c r="H350" s="36">
        <f t="shared" si="73"/>
        <v>0</v>
      </c>
      <c r="I350" s="36">
        <f t="shared" si="74"/>
        <v>0</v>
      </c>
      <c r="J350" s="36">
        <f t="shared" si="75"/>
        <v>0</v>
      </c>
      <c r="K350" s="36">
        <f t="shared" ca="1" si="76"/>
        <v>-1.9574898225101223E-4</v>
      </c>
      <c r="L350" s="36">
        <f t="shared" ca="1" si="77"/>
        <v>3.8317664052307102E-8</v>
      </c>
      <c r="M350" s="36">
        <f t="shared" ca="1" si="78"/>
        <v>2642988843.8932571</v>
      </c>
      <c r="N350" s="36">
        <f t="shared" ca="1" si="79"/>
        <v>3099489329.7800012</v>
      </c>
      <c r="O350" s="36">
        <f t="shared" ca="1" si="80"/>
        <v>111446765.46893506</v>
      </c>
      <c r="P350" s="45">
        <f t="shared" ca="1" si="81"/>
        <v>1.9574898225101223E-4</v>
      </c>
    </row>
    <row r="351" spans="1:20" x14ac:dyDescent="0.2">
      <c r="A351" s="107"/>
      <c r="B351" s="107"/>
      <c r="C351" s="45"/>
      <c r="D351" s="92">
        <f t="shared" si="69"/>
        <v>0</v>
      </c>
      <c r="E351" s="92">
        <f t="shared" si="70"/>
        <v>0</v>
      </c>
      <c r="F351" s="36">
        <f t="shared" si="71"/>
        <v>0</v>
      </c>
      <c r="G351" s="36">
        <f t="shared" si="72"/>
        <v>0</v>
      </c>
      <c r="H351" s="36">
        <f t="shared" si="73"/>
        <v>0</v>
      </c>
      <c r="I351" s="36">
        <f t="shared" si="74"/>
        <v>0</v>
      </c>
      <c r="J351" s="36">
        <f t="shared" si="75"/>
        <v>0</v>
      </c>
      <c r="K351" s="36">
        <f t="shared" ca="1" si="76"/>
        <v>-1.9574898225101223E-4</v>
      </c>
      <c r="L351" s="36">
        <f t="shared" ca="1" si="77"/>
        <v>3.8317664052307102E-8</v>
      </c>
      <c r="M351" s="36">
        <f t="shared" ca="1" si="78"/>
        <v>2642988843.8932571</v>
      </c>
      <c r="N351" s="36">
        <f t="shared" ca="1" si="79"/>
        <v>3099489329.7800012</v>
      </c>
      <c r="O351" s="36">
        <f t="shared" ca="1" si="80"/>
        <v>111446765.46893506</v>
      </c>
      <c r="P351" s="45">
        <f t="shared" ca="1" si="81"/>
        <v>1.9574898225101223E-4</v>
      </c>
      <c r="Q351" s="45"/>
      <c r="R351" s="45"/>
      <c r="S351" s="45"/>
      <c r="T351" s="45"/>
    </row>
    <row r="352" spans="1:20" x14ac:dyDescent="0.2">
      <c r="A352" s="106"/>
      <c r="B352" s="106"/>
      <c r="D352" s="92">
        <f t="shared" si="69"/>
        <v>0</v>
      </c>
      <c r="E352" s="92">
        <f t="shared" si="70"/>
        <v>0</v>
      </c>
      <c r="F352" s="36">
        <f t="shared" si="71"/>
        <v>0</v>
      </c>
      <c r="G352" s="36">
        <f t="shared" si="72"/>
        <v>0</v>
      </c>
      <c r="H352" s="36">
        <f t="shared" si="73"/>
        <v>0</v>
      </c>
      <c r="I352" s="36">
        <f t="shared" si="74"/>
        <v>0</v>
      </c>
      <c r="J352" s="36">
        <f t="shared" si="75"/>
        <v>0</v>
      </c>
      <c r="K352" s="36">
        <f t="shared" ca="1" si="76"/>
        <v>-1.9574898225101223E-4</v>
      </c>
      <c r="L352" s="36">
        <f t="shared" ca="1" si="77"/>
        <v>3.8317664052307102E-8</v>
      </c>
      <c r="M352" s="36">
        <f t="shared" ca="1" si="78"/>
        <v>2642988843.8932571</v>
      </c>
      <c r="N352" s="36">
        <f t="shared" ca="1" si="79"/>
        <v>3099489329.7800012</v>
      </c>
      <c r="O352" s="36">
        <f t="shared" ca="1" si="80"/>
        <v>111446765.46893506</v>
      </c>
      <c r="P352" s="45">
        <f t="shared" ca="1" si="81"/>
        <v>1.9574898225101223E-4</v>
      </c>
    </row>
    <row r="353" spans="1:20" x14ac:dyDescent="0.2">
      <c r="A353" s="106"/>
      <c r="B353" s="106"/>
      <c r="C353" s="45"/>
      <c r="D353" s="92">
        <f t="shared" si="69"/>
        <v>0</v>
      </c>
      <c r="E353" s="92">
        <f t="shared" si="70"/>
        <v>0</v>
      </c>
      <c r="F353" s="36">
        <f t="shared" si="71"/>
        <v>0</v>
      </c>
      <c r="G353" s="36">
        <f t="shared" si="72"/>
        <v>0</v>
      </c>
      <c r="H353" s="36">
        <f t="shared" si="73"/>
        <v>0</v>
      </c>
      <c r="I353" s="36">
        <f t="shared" si="74"/>
        <v>0</v>
      </c>
      <c r="J353" s="36">
        <f t="shared" si="75"/>
        <v>0</v>
      </c>
      <c r="K353" s="36">
        <f t="shared" ca="1" si="76"/>
        <v>-1.9574898225101223E-4</v>
      </c>
      <c r="L353" s="36">
        <f t="shared" ca="1" si="77"/>
        <v>3.8317664052307102E-8</v>
      </c>
      <c r="M353" s="36">
        <f t="shared" ca="1" si="78"/>
        <v>2642988843.8932571</v>
      </c>
      <c r="N353" s="36">
        <f t="shared" ca="1" si="79"/>
        <v>3099489329.7800012</v>
      </c>
      <c r="O353" s="36">
        <f t="shared" ca="1" si="80"/>
        <v>111446765.46893506</v>
      </c>
      <c r="P353" s="45">
        <f t="shared" ca="1" si="81"/>
        <v>1.9574898225101223E-4</v>
      </c>
      <c r="Q353" s="45"/>
      <c r="R353" s="45"/>
      <c r="S353" s="45"/>
      <c r="T353" s="45"/>
    </row>
    <row r="354" spans="1:20" x14ac:dyDescent="0.2">
      <c r="A354" s="106"/>
      <c r="B354" s="106"/>
      <c r="D354" s="92">
        <f t="shared" si="69"/>
        <v>0</v>
      </c>
      <c r="E354" s="92">
        <f t="shared" si="70"/>
        <v>0</v>
      </c>
      <c r="F354" s="36">
        <f t="shared" si="71"/>
        <v>0</v>
      </c>
      <c r="G354" s="36">
        <f t="shared" si="72"/>
        <v>0</v>
      </c>
      <c r="H354" s="36">
        <f t="shared" si="73"/>
        <v>0</v>
      </c>
      <c r="I354" s="36">
        <f t="shared" si="74"/>
        <v>0</v>
      </c>
      <c r="J354" s="36">
        <f t="shared" si="75"/>
        <v>0</v>
      </c>
      <c r="K354" s="36">
        <f t="shared" ca="1" si="76"/>
        <v>-1.9574898225101223E-4</v>
      </c>
      <c r="L354" s="36">
        <f t="shared" ca="1" si="77"/>
        <v>3.8317664052307102E-8</v>
      </c>
      <c r="M354" s="36">
        <f t="shared" ca="1" si="78"/>
        <v>2642988843.8932571</v>
      </c>
      <c r="N354" s="36">
        <f t="shared" ca="1" si="79"/>
        <v>3099489329.7800012</v>
      </c>
      <c r="O354" s="36">
        <f t="shared" ca="1" si="80"/>
        <v>111446765.46893506</v>
      </c>
      <c r="P354" s="45">
        <f t="shared" ca="1" si="81"/>
        <v>1.9574898225101223E-4</v>
      </c>
    </row>
    <row r="355" spans="1:20" x14ac:dyDescent="0.2">
      <c r="A355" s="106"/>
      <c r="B355" s="106"/>
      <c r="C355" s="45"/>
      <c r="D355" s="92">
        <f t="shared" si="69"/>
        <v>0</v>
      </c>
      <c r="E355" s="92">
        <f t="shared" si="70"/>
        <v>0</v>
      </c>
      <c r="F355" s="36">
        <f t="shared" si="71"/>
        <v>0</v>
      </c>
      <c r="G355" s="36">
        <f t="shared" si="72"/>
        <v>0</v>
      </c>
      <c r="H355" s="36">
        <f t="shared" si="73"/>
        <v>0</v>
      </c>
      <c r="I355" s="36">
        <f t="shared" si="74"/>
        <v>0</v>
      </c>
      <c r="J355" s="36">
        <f t="shared" si="75"/>
        <v>0</v>
      </c>
      <c r="K355" s="36">
        <f t="shared" ca="1" si="76"/>
        <v>-1.9574898225101223E-4</v>
      </c>
      <c r="L355" s="36">
        <f t="shared" ca="1" si="77"/>
        <v>3.8317664052307102E-8</v>
      </c>
      <c r="M355" s="36">
        <f t="shared" ca="1" si="78"/>
        <v>2642988843.8932571</v>
      </c>
      <c r="N355" s="36">
        <f t="shared" ca="1" si="79"/>
        <v>3099489329.7800012</v>
      </c>
      <c r="O355" s="36">
        <f t="shared" ca="1" si="80"/>
        <v>111446765.46893506</v>
      </c>
      <c r="P355" s="45">
        <f t="shared" ca="1" si="81"/>
        <v>1.9574898225101223E-4</v>
      </c>
      <c r="Q355" s="45"/>
      <c r="R355" s="45"/>
      <c r="S355" s="45"/>
      <c r="T355" s="45"/>
    </row>
    <row r="356" spans="1:20" x14ac:dyDescent="0.2">
      <c r="A356" s="106"/>
      <c r="B356" s="106"/>
      <c r="D356" s="92">
        <f t="shared" si="69"/>
        <v>0</v>
      </c>
      <c r="E356" s="92">
        <f t="shared" si="70"/>
        <v>0</v>
      </c>
      <c r="F356" s="36">
        <f t="shared" si="71"/>
        <v>0</v>
      </c>
      <c r="G356" s="36">
        <f t="shared" si="72"/>
        <v>0</v>
      </c>
      <c r="H356" s="36">
        <f t="shared" si="73"/>
        <v>0</v>
      </c>
      <c r="I356" s="36">
        <f t="shared" si="74"/>
        <v>0</v>
      </c>
      <c r="J356" s="36">
        <f t="shared" si="75"/>
        <v>0</v>
      </c>
      <c r="K356" s="36">
        <f t="shared" ca="1" si="76"/>
        <v>-1.9574898225101223E-4</v>
      </c>
      <c r="L356" s="36">
        <f t="shared" ca="1" si="77"/>
        <v>3.8317664052307102E-8</v>
      </c>
      <c r="M356" s="36">
        <f t="shared" ca="1" si="78"/>
        <v>2642988843.8932571</v>
      </c>
      <c r="N356" s="36">
        <f t="shared" ca="1" si="79"/>
        <v>3099489329.7800012</v>
      </c>
      <c r="O356" s="36">
        <f t="shared" ca="1" si="80"/>
        <v>111446765.46893506</v>
      </c>
      <c r="P356" s="45">
        <f t="shared" ca="1" si="81"/>
        <v>1.9574898225101223E-4</v>
      </c>
    </row>
    <row r="357" spans="1:20" x14ac:dyDescent="0.2">
      <c r="A357" s="106"/>
      <c r="B357" s="106"/>
      <c r="C357" s="45"/>
      <c r="D357" s="92">
        <f t="shared" si="69"/>
        <v>0</v>
      </c>
      <c r="E357" s="92">
        <f t="shared" si="70"/>
        <v>0</v>
      </c>
      <c r="F357" s="36">
        <f t="shared" si="71"/>
        <v>0</v>
      </c>
      <c r="G357" s="36">
        <f t="shared" si="72"/>
        <v>0</v>
      </c>
      <c r="H357" s="36">
        <f t="shared" si="73"/>
        <v>0</v>
      </c>
      <c r="I357" s="36">
        <f t="shared" si="74"/>
        <v>0</v>
      </c>
      <c r="J357" s="36">
        <f t="shared" si="75"/>
        <v>0</v>
      </c>
      <c r="K357" s="36">
        <f t="shared" ca="1" si="76"/>
        <v>-1.9574898225101223E-4</v>
      </c>
      <c r="L357" s="36">
        <f t="shared" ca="1" si="77"/>
        <v>3.8317664052307102E-8</v>
      </c>
      <c r="M357" s="36">
        <f t="shared" ca="1" si="78"/>
        <v>2642988843.8932571</v>
      </c>
      <c r="N357" s="36">
        <f t="shared" ca="1" si="79"/>
        <v>3099489329.7800012</v>
      </c>
      <c r="O357" s="36">
        <f t="shared" ca="1" si="80"/>
        <v>111446765.46893506</v>
      </c>
      <c r="P357" s="45">
        <f t="shared" ca="1" si="81"/>
        <v>1.9574898225101223E-4</v>
      </c>
      <c r="Q357" s="45"/>
      <c r="R357" s="45"/>
      <c r="S357" s="45"/>
      <c r="T357" s="45"/>
    </row>
    <row r="358" spans="1:20" x14ac:dyDescent="0.2">
      <c r="A358" s="106"/>
      <c r="B358" s="106"/>
      <c r="D358" s="92">
        <f t="shared" si="69"/>
        <v>0</v>
      </c>
      <c r="E358" s="92">
        <f t="shared" si="70"/>
        <v>0</v>
      </c>
      <c r="F358" s="36">
        <f t="shared" si="71"/>
        <v>0</v>
      </c>
      <c r="G358" s="36">
        <f t="shared" si="72"/>
        <v>0</v>
      </c>
      <c r="H358" s="36">
        <f t="shared" si="73"/>
        <v>0</v>
      </c>
      <c r="I358" s="36">
        <f t="shared" si="74"/>
        <v>0</v>
      </c>
      <c r="J358" s="36">
        <f t="shared" si="75"/>
        <v>0</v>
      </c>
      <c r="K358" s="36">
        <f t="shared" ca="1" si="76"/>
        <v>-1.9574898225101223E-4</v>
      </c>
      <c r="L358" s="36">
        <f t="shared" ca="1" si="77"/>
        <v>3.8317664052307102E-8</v>
      </c>
      <c r="M358" s="36">
        <f t="shared" ca="1" si="78"/>
        <v>2642988843.8932571</v>
      </c>
      <c r="N358" s="36">
        <f t="shared" ca="1" si="79"/>
        <v>3099489329.7800012</v>
      </c>
      <c r="O358" s="36">
        <f t="shared" ca="1" si="80"/>
        <v>111446765.46893506</v>
      </c>
      <c r="P358" s="45">
        <f t="shared" ca="1" si="81"/>
        <v>1.9574898225101223E-4</v>
      </c>
    </row>
    <row r="359" spans="1:20" x14ac:dyDescent="0.2">
      <c r="A359" s="106"/>
      <c r="B359" s="106"/>
      <c r="D359" s="92">
        <f t="shared" si="69"/>
        <v>0</v>
      </c>
      <c r="E359" s="92">
        <f t="shared" si="70"/>
        <v>0</v>
      </c>
      <c r="F359" s="36">
        <f t="shared" si="71"/>
        <v>0</v>
      </c>
      <c r="G359" s="36">
        <f t="shared" si="72"/>
        <v>0</v>
      </c>
      <c r="H359" s="36">
        <f t="shared" si="73"/>
        <v>0</v>
      </c>
      <c r="I359" s="36">
        <f t="shared" si="74"/>
        <v>0</v>
      </c>
      <c r="J359" s="36">
        <f t="shared" si="75"/>
        <v>0</v>
      </c>
      <c r="K359" s="36">
        <f t="shared" ca="1" si="76"/>
        <v>-1.9574898225101223E-4</v>
      </c>
      <c r="L359" s="36">
        <f t="shared" ca="1" si="77"/>
        <v>3.8317664052307102E-8</v>
      </c>
      <c r="M359" s="36">
        <f t="shared" ca="1" si="78"/>
        <v>2642988843.8932571</v>
      </c>
      <c r="N359" s="36">
        <f t="shared" ca="1" si="79"/>
        <v>3099489329.7800012</v>
      </c>
      <c r="O359" s="36">
        <f t="shared" ca="1" si="80"/>
        <v>111446765.46893506</v>
      </c>
      <c r="P359" s="45">
        <f t="shared" ca="1" si="81"/>
        <v>1.9574898225101223E-4</v>
      </c>
    </row>
    <row r="360" spans="1:20" x14ac:dyDescent="0.2">
      <c r="A360" s="106"/>
      <c r="B360" s="106"/>
      <c r="D360" s="92">
        <f t="shared" si="69"/>
        <v>0</v>
      </c>
      <c r="E360" s="92">
        <f t="shared" si="70"/>
        <v>0</v>
      </c>
      <c r="F360" s="36">
        <f t="shared" si="71"/>
        <v>0</v>
      </c>
      <c r="G360" s="36">
        <f t="shared" si="72"/>
        <v>0</v>
      </c>
      <c r="H360" s="36">
        <f t="shared" si="73"/>
        <v>0</v>
      </c>
      <c r="I360" s="36">
        <f t="shared" si="74"/>
        <v>0</v>
      </c>
      <c r="J360" s="36">
        <f t="shared" si="75"/>
        <v>0</v>
      </c>
      <c r="K360" s="36">
        <f t="shared" ca="1" si="76"/>
        <v>-1.9574898225101223E-4</v>
      </c>
      <c r="L360" s="36">
        <f t="shared" ca="1" si="77"/>
        <v>3.8317664052307102E-8</v>
      </c>
      <c r="M360" s="36">
        <f t="shared" ca="1" si="78"/>
        <v>2642988843.8932571</v>
      </c>
      <c r="N360" s="36">
        <f t="shared" ca="1" si="79"/>
        <v>3099489329.7800012</v>
      </c>
      <c r="O360" s="36">
        <f t="shared" ca="1" si="80"/>
        <v>111446765.46893506</v>
      </c>
      <c r="P360" s="45">
        <f t="shared" ca="1" si="81"/>
        <v>1.9574898225101223E-4</v>
      </c>
    </row>
    <row r="361" spans="1:20" x14ac:dyDescent="0.2">
      <c r="A361" s="106"/>
      <c r="B361" s="106"/>
      <c r="D361" s="92">
        <f t="shared" si="69"/>
        <v>0</v>
      </c>
      <c r="E361" s="92">
        <f t="shared" si="70"/>
        <v>0</v>
      </c>
      <c r="F361" s="36">
        <f t="shared" si="71"/>
        <v>0</v>
      </c>
      <c r="G361" s="36">
        <f t="shared" si="72"/>
        <v>0</v>
      </c>
      <c r="H361" s="36">
        <f t="shared" si="73"/>
        <v>0</v>
      </c>
      <c r="I361" s="36">
        <f t="shared" si="74"/>
        <v>0</v>
      </c>
      <c r="J361" s="36">
        <f t="shared" si="75"/>
        <v>0</v>
      </c>
      <c r="K361" s="36">
        <f t="shared" ca="1" si="76"/>
        <v>-1.9574898225101223E-4</v>
      </c>
      <c r="L361" s="36">
        <f t="shared" ca="1" si="77"/>
        <v>3.8317664052307102E-8</v>
      </c>
      <c r="M361" s="36">
        <f t="shared" ca="1" si="78"/>
        <v>2642988843.8932571</v>
      </c>
      <c r="N361" s="36">
        <f t="shared" ca="1" si="79"/>
        <v>3099489329.7800012</v>
      </c>
      <c r="O361" s="36">
        <f t="shared" ca="1" si="80"/>
        <v>111446765.46893506</v>
      </c>
      <c r="P361" s="45">
        <f t="shared" ca="1" si="81"/>
        <v>1.9574898225101223E-4</v>
      </c>
    </row>
    <row r="362" spans="1:20" x14ac:dyDescent="0.2">
      <c r="A362" s="106"/>
      <c r="B362" s="106"/>
      <c r="D362" s="92">
        <f t="shared" si="69"/>
        <v>0</v>
      </c>
      <c r="E362" s="92">
        <f t="shared" si="70"/>
        <v>0</v>
      </c>
      <c r="F362" s="36">
        <f t="shared" si="71"/>
        <v>0</v>
      </c>
      <c r="G362" s="36">
        <f t="shared" si="72"/>
        <v>0</v>
      </c>
      <c r="H362" s="36">
        <f t="shared" si="73"/>
        <v>0</v>
      </c>
      <c r="I362" s="36">
        <f t="shared" si="74"/>
        <v>0</v>
      </c>
      <c r="J362" s="36">
        <f t="shared" si="75"/>
        <v>0</v>
      </c>
      <c r="K362" s="36">
        <f t="shared" ca="1" si="76"/>
        <v>-1.9574898225101223E-4</v>
      </c>
      <c r="L362" s="36">
        <f t="shared" ca="1" si="77"/>
        <v>3.8317664052307102E-8</v>
      </c>
      <c r="M362" s="36">
        <f t="shared" ca="1" si="78"/>
        <v>2642988843.8932571</v>
      </c>
      <c r="N362" s="36">
        <f t="shared" ca="1" si="79"/>
        <v>3099489329.7800012</v>
      </c>
      <c r="O362" s="36">
        <f t="shared" ca="1" si="80"/>
        <v>111446765.46893506</v>
      </c>
      <c r="P362" s="45">
        <f t="shared" ca="1" si="81"/>
        <v>1.9574898225101223E-4</v>
      </c>
    </row>
    <row r="363" spans="1:20" x14ac:dyDescent="0.2">
      <c r="A363" s="106"/>
      <c r="B363" s="106"/>
      <c r="D363" s="92">
        <f t="shared" si="69"/>
        <v>0</v>
      </c>
      <c r="E363" s="92">
        <f t="shared" si="70"/>
        <v>0</v>
      </c>
      <c r="F363" s="36">
        <f t="shared" si="71"/>
        <v>0</v>
      </c>
      <c r="G363" s="36">
        <f t="shared" si="72"/>
        <v>0</v>
      </c>
      <c r="H363" s="36">
        <f t="shared" si="73"/>
        <v>0</v>
      </c>
      <c r="I363" s="36">
        <f t="shared" si="74"/>
        <v>0</v>
      </c>
      <c r="J363" s="36">
        <f t="shared" si="75"/>
        <v>0</v>
      </c>
      <c r="K363" s="36">
        <f t="shared" ca="1" si="76"/>
        <v>-1.9574898225101223E-4</v>
      </c>
      <c r="L363" s="36">
        <f t="shared" ca="1" si="77"/>
        <v>3.8317664052307102E-8</v>
      </c>
      <c r="M363" s="36">
        <f t="shared" ca="1" si="78"/>
        <v>2642988843.8932571</v>
      </c>
      <c r="N363" s="36">
        <f t="shared" ca="1" si="79"/>
        <v>3099489329.7800012</v>
      </c>
      <c r="O363" s="36">
        <f t="shared" ca="1" si="80"/>
        <v>111446765.46893506</v>
      </c>
      <c r="P363" s="45">
        <f t="shared" ca="1" si="81"/>
        <v>1.9574898225101223E-4</v>
      </c>
    </row>
    <row r="364" spans="1:20" x14ac:dyDescent="0.2">
      <c r="A364" s="106"/>
      <c r="B364" s="106"/>
      <c r="D364" s="92">
        <f t="shared" si="69"/>
        <v>0</v>
      </c>
      <c r="E364" s="92">
        <f t="shared" si="70"/>
        <v>0</v>
      </c>
      <c r="F364" s="36">
        <f t="shared" si="71"/>
        <v>0</v>
      </c>
      <c r="G364" s="36">
        <f t="shared" si="72"/>
        <v>0</v>
      </c>
      <c r="H364" s="36">
        <f t="shared" si="73"/>
        <v>0</v>
      </c>
      <c r="I364" s="36">
        <f t="shared" si="74"/>
        <v>0</v>
      </c>
      <c r="J364" s="36">
        <f t="shared" si="75"/>
        <v>0</v>
      </c>
      <c r="K364" s="36">
        <f t="shared" ca="1" si="76"/>
        <v>-1.9574898225101223E-4</v>
      </c>
      <c r="L364" s="36">
        <f t="shared" ca="1" si="77"/>
        <v>3.8317664052307102E-8</v>
      </c>
      <c r="M364" s="36">
        <f t="shared" ca="1" si="78"/>
        <v>2642988843.8932571</v>
      </c>
      <c r="N364" s="36">
        <f t="shared" ca="1" si="79"/>
        <v>3099489329.7800012</v>
      </c>
      <c r="O364" s="36">
        <f t="shared" ca="1" si="80"/>
        <v>111446765.46893506</v>
      </c>
      <c r="P364" s="45">
        <f t="shared" ca="1" si="81"/>
        <v>1.9574898225101223E-4</v>
      </c>
    </row>
    <row r="365" spans="1:20" x14ac:dyDescent="0.2">
      <c r="A365" s="106"/>
      <c r="B365" s="106"/>
      <c r="D365" s="92">
        <f t="shared" si="69"/>
        <v>0</v>
      </c>
      <c r="E365" s="92">
        <f t="shared" si="70"/>
        <v>0</v>
      </c>
      <c r="F365" s="36">
        <f t="shared" si="71"/>
        <v>0</v>
      </c>
      <c r="G365" s="36">
        <f t="shared" si="72"/>
        <v>0</v>
      </c>
      <c r="H365" s="36">
        <f t="shared" si="73"/>
        <v>0</v>
      </c>
      <c r="I365" s="36">
        <f t="shared" si="74"/>
        <v>0</v>
      </c>
      <c r="J365" s="36">
        <f t="shared" si="75"/>
        <v>0</v>
      </c>
      <c r="K365" s="36">
        <f t="shared" ca="1" si="76"/>
        <v>-1.9574898225101223E-4</v>
      </c>
      <c r="L365" s="36">
        <f t="shared" ca="1" si="77"/>
        <v>3.8317664052307102E-8</v>
      </c>
      <c r="M365" s="36">
        <f t="shared" ca="1" si="78"/>
        <v>2642988843.8932571</v>
      </c>
      <c r="N365" s="36">
        <f t="shared" ca="1" si="79"/>
        <v>3099489329.7800012</v>
      </c>
      <c r="O365" s="36">
        <f t="shared" ca="1" si="80"/>
        <v>111446765.46893506</v>
      </c>
      <c r="P365" s="45">
        <f t="shared" ca="1" si="81"/>
        <v>1.9574898225101223E-4</v>
      </c>
    </row>
    <row r="366" spans="1:20" x14ac:dyDescent="0.2">
      <c r="A366" s="106"/>
      <c r="B366" s="106"/>
      <c r="D366" s="92">
        <f t="shared" si="69"/>
        <v>0</v>
      </c>
      <c r="E366" s="92">
        <f t="shared" si="70"/>
        <v>0</v>
      </c>
      <c r="F366" s="36">
        <f t="shared" si="71"/>
        <v>0</v>
      </c>
      <c r="G366" s="36">
        <f t="shared" si="72"/>
        <v>0</v>
      </c>
      <c r="H366" s="36">
        <f t="shared" si="73"/>
        <v>0</v>
      </c>
      <c r="I366" s="36">
        <f t="shared" si="74"/>
        <v>0</v>
      </c>
      <c r="J366" s="36">
        <f t="shared" si="75"/>
        <v>0</v>
      </c>
      <c r="K366" s="36">
        <f t="shared" ca="1" si="76"/>
        <v>-1.9574898225101223E-4</v>
      </c>
      <c r="L366" s="36">
        <f t="shared" ca="1" si="77"/>
        <v>3.8317664052307102E-8</v>
      </c>
      <c r="M366" s="36">
        <f t="shared" ca="1" si="78"/>
        <v>2642988843.8932571</v>
      </c>
      <c r="N366" s="36">
        <f t="shared" ca="1" si="79"/>
        <v>3099489329.7800012</v>
      </c>
      <c r="O366" s="36">
        <f t="shared" ca="1" si="80"/>
        <v>111446765.46893506</v>
      </c>
      <c r="P366" s="45">
        <f t="shared" ca="1" si="81"/>
        <v>1.9574898225101223E-4</v>
      </c>
    </row>
    <row r="367" spans="1:20" x14ac:dyDescent="0.2">
      <c r="A367" s="106"/>
      <c r="B367" s="106"/>
      <c r="D367" s="92">
        <f t="shared" si="69"/>
        <v>0</v>
      </c>
      <c r="E367" s="92">
        <f t="shared" si="70"/>
        <v>0</v>
      </c>
      <c r="F367" s="36">
        <f t="shared" si="71"/>
        <v>0</v>
      </c>
      <c r="G367" s="36">
        <f t="shared" si="72"/>
        <v>0</v>
      </c>
      <c r="H367" s="36">
        <f t="shared" si="73"/>
        <v>0</v>
      </c>
      <c r="I367" s="36">
        <f t="shared" si="74"/>
        <v>0</v>
      </c>
      <c r="J367" s="36">
        <f t="shared" si="75"/>
        <v>0</v>
      </c>
      <c r="K367" s="36">
        <f t="shared" ca="1" si="76"/>
        <v>-1.9574898225101223E-4</v>
      </c>
      <c r="L367" s="36">
        <f t="shared" ca="1" si="77"/>
        <v>3.8317664052307102E-8</v>
      </c>
      <c r="M367" s="36">
        <f t="shared" ca="1" si="78"/>
        <v>2642988843.8932571</v>
      </c>
      <c r="N367" s="36">
        <f t="shared" ca="1" si="79"/>
        <v>3099489329.7800012</v>
      </c>
      <c r="O367" s="36">
        <f t="shared" ca="1" si="80"/>
        <v>111446765.46893506</v>
      </c>
      <c r="P367" s="45">
        <f t="shared" ca="1" si="81"/>
        <v>1.9574898225101223E-4</v>
      </c>
    </row>
    <row r="368" spans="1:20" x14ac:dyDescent="0.2">
      <c r="A368" s="106"/>
      <c r="B368" s="106"/>
      <c r="D368" s="92">
        <f t="shared" si="69"/>
        <v>0</v>
      </c>
      <c r="E368" s="92">
        <f t="shared" si="70"/>
        <v>0</v>
      </c>
      <c r="F368" s="36">
        <f t="shared" si="71"/>
        <v>0</v>
      </c>
      <c r="G368" s="36">
        <f t="shared" si="72"/>
        <v>0</v>
      </c>
      <c r="H368" s="36">
        <f t="shared" si="73"/>
        <v>0</v>
      </c>
      <c r="I368" s="36">
        <f t="shared" si="74"/>
        <v>0</v>
      </c>
      <c r="J368" s="36">
        <f t="shared" si="75"/>
        <v>0</v>
      </c>
      <c r="K368" s="36">
        <f t="shared" ca="1" si="76"/>
        <v>-1.9574898225101223E-4</v>
      </c>
      <c r="L368" s="36">
        <f t="shared" ca="1" si="77"/>
        <v>3.8317664052307102E-8</v>
      </c>
      <c r="M368" s="36">
        <f t="shared" ca="1" si="78"/>
        <v>2642988843.8932571</v>
      </c>
      <c r="N368" s="36">
        <f t="shared" ca="1" si="79"/>
        <v>3099489329.7800012</v>
      </c>
      <c r="O368" s="36">
        <f t="shared" ca="1" si="80"/>
        <v>111446765.46893506</v>
      </c>
      <c r="P368" s="45">
        <f t="shared" ca="1" si="81"/>
        <v>1.9574898225101223E-4</v>
      </c>
    </row>
    <row r="369" spans="1:16" x14ac:dyDescent="0.2">
      <c r="A369" s="106"/>
      <c r="B369" s="106"/>
      <c r="D369" s="92">
        <f t="shared" si="69"/>
        <v>0</v>
      </c>
      <c r="E369" s="92">
        <f t="shared" si="70"/>
        <v>0</v>
      </c>
      <c r="F369" s="36">
        <f t="shared" si="71"/>
        <v>0</v>
      </c>
      <c r="G369" s="36">
        <f t="shared" si="72"/>
        <v>0</v>
      </c>
      <c r="H369" s="36">
        <f t="shared" si="73"/>
        <v>0</v>
      </c>
      <c r="I369" s="36">
        <f t="shared" si="74"/>
        <v>0</v>
      </c>
      <c r="J369" s="36">
        <f t="shared" si="75"/>
        <v>0</v>
      </c>
      <c r="K369" s="36">
        <f t="shared" ca="1" si="76"/>
        <v>-1.9574898225101223E-4</v>
      </c>
      <c r="L369" s="36">
        <f t="shared" ca="1" si="77"/>
        <v>3.8317664052307102E-8</v>
      </c>
      <c r="M369" s="36">
        <f t="shared" ca="1" si="78"/>
        <v>2642988843.8932571</v>
      </c>
      <c r="N369" s="36">
        <f t="shared" ca="1" si="79"/>
        <v>3099489329.7800012</v>
      </c>
      <c r="O369" s="36">
        <f t="shared" ca="1" si="80"/>
        <v>111446765.46893506</v>
      </c>
      <c r="P369" s="45">
        <f t="shared" ca="1" si="81"/>
        <v>1.9574898225101223E-4</v>
      </c>
    </row>
    <row r="370" spans="1:16" x14ac:dyDescent="0.2">
      <c r="A370" s="106"/>
      <c r="B370" s="106"/>
      <c r="D370" s="92">
        <f t="shared" si="69"/>
        <v>0</v>
      </c>
      <c r="E370" s="92">
        <f t="shared" si="70"/>
        <v>0</v>
      </c>
      <c r="F370" s="36">
        <f t="shared" si="71"/>
        <v>0</v>
      </c>
      <c r="G370" s="36">
        <f t="shared" si="72"/>
        <v>0</v>
      </c>
      <c r="H370" s="36">
        <f t="shared" si="73"/>
        <v>0</v>
      </c>
      <c r="I370" s="36">
        <f t="shared" si="74"/>
        <v>0</v>
      </c>
      <c r="J370" s="36">
        <f t="shared" si="75"/>
        <v>0</v>
      </c>
      <c r="K370" s="36">
        <f t="shared" ca="1" si="76"/>
        <v>-1.9574898225101223E-4</v>
      </c>
      <c r="L370" s="36">
        <f t="shared" ca="1" si="77"/>
        <v>3.8317664052307102E-8</v>
      </c>
      <c r="M370" s="36">
        <f t="shared" ca="1" si="78"/>
        <v>2642988843.8932571</v>
      </c>
      <c r="N370" s="36">
        <f t="shared" ca="1" si="79"/>
        <v>3099489329.7800012</v>
      </c>
      <c r="O370" s="36">
        <f t="shared" ca="1" si="80"/>
        <v>111446765.46893506</v>
      </c>
      <c r="P370" s="45">
        <f t="shared" ca="1" si="81"/>
        <v>1.9574898225101223E-4</v>
      </c>
    </row>
    <row r="371" spans="1:16" x14ac:dyDescent="0.2">
      <c r="A371" s="106"/>
      <c r="B371" s="106"/>
      <c r="D371" s="92">
        <f t="shared" si="69"/>
        <v>0</v>
      </c>
      <c r="E371" s="92">
        <f t="shared" si="70"/>
        <v>0</v>
      </c>
      <c r="F371" s="36">
        <f t="shared" si="71"/>
        <v>0</v>
      </c>
      <c r="G371" s="36">
        <f t="shared" si="72"/>
        <v>0</v>
      </c>
      <c r="H371" s="36">
        <f t="shared" si="73"/>
        <v>0</v>
      </c>
      <c r="I371" s="36">
        <f t="shared" si="74"/>
        <v>0</v>
      </c>
      <c r="J371" s="36">
        <f t="shared" si="75"/>
        <v>0</v>
      </c>
      <c r="K371" s="36">
        <f t="shared" ca="1" si="76"/>
        <v>-1.9574898225101223E-4</v>
      </c>
      <c r="L371" s="36">
        <f t="shared" ca="1" si="77"/>
        <v>3.8317664052307102E-8</v>
      </c>
      <c r="M371" s="36">
        <f t="shared" ca="1" si="78"/>
        <v>2642988843.8932571</v>
      </c>
      <c r="N371" s="36">
        <f t="shared" ca="1" si="79"/>
        <v>3099489329.7800012</v>
      </c>
      <c r="O371" s="36">
        <f t="shared" ca="1" si="80"/>
        <v>111446765.46893506</v>
      </c>
      <c r="P371" s="45">
        <f t="shared" ca="1" si="81"/>
        <v>1.9574898225101223E-4</v>
      </c>
    </row>
    <row r="372" spans="1:16" x14ac:dyDescent="0.2">
      <c r="A372" s="106"/>
      <c r="B372" s="106"/>
      <c r="D372" s="92">
        <f t="shared" si="69"/>
        <v>0</v>
      </c>
      <c r="E372" s="92">
        <f t="shared" si="70"/>
        <v>0</v>
      </c>
      <c r="F372" s="36">
        <f t="shared" si="71"/>
        <v>0</v>
      </c>
      <c r="G372" s="36">
        <f t="shared" si="72"/>
        <v>0</v>
      </c>
      <c r="H372" s="36">
        <f t="shared" si="73"/>
        <v>0</v>
      </c>
      <c r="I372" s="36">
        <f t="shared" si="74"/>
        <v>0</v>
      </c>
      <c r="J372" s="36">
        <f t="shared" si="75"/>
        <v>0</v>
      </c>
      <c r="K372" s="36">
        <f t="shared" ca="1" si="76"/>
        <v>-1.9574898225101223E-4</v>
      </c>
      <c r="L372" s="36">
        <f t="shared" ca="1" si="77"/>
        <v>3.8317664052307102E-8</v>
      </c>
      <c r="M372" s="36">
        <f t="shared" ca="1" si="78"/>
        <v>2642988843.8932571</v>
      </c>
      <c r="N372" s="36">
        <f t="shared" ca="1" si="79"/>
        <v>3099489329.7800012</v>
      </c>
      <c r="O372" s="36">
        <f t="shared" ca="1" si="80"/>
        <v>111446765.46893506</v>
      </c>
      <c r="P372" s="45">
        <f t="shared" ca="1" si="81"/>
        <v>1.9574898225101223E-4</v>
      </c>
    </row>
    <row r="373" spans="1:16" x14ac:dyDescent="0.2">
      <c r="A373" s="106"/>
      <c r="B373" s="106"/>
      <c r="D373" s="92">
        <f t="shared" si="69"/>
        <v>0</v>
      </c>
      <c r="E373" s="92">
        <f t="shared" si="70"/>
        <v>0</v>
      </c>
      <c r="F373" s="36">
        <f t="shared" si="71"/>
        <v>0</v>
      </c>
      <c r="G373" s="36">
        <f t="shared" si="72"/>
        <v>0</v>
      </c>
      <c r="H373" s="36">
        <f t="shared" si="73"/>
        <v>0</v>
      </c>
      <c r="I373" s="36">
        <f t="shared" si="74"/>
        <v>0</v>
      </c>
      <c r="J373" s="36">
        <f t="shared" si="75"/>
        <v>0</v>
      </c>
      <c r="K373" s="36">
        <f t="shared" ca="1" si="76"/>
        <v>-1.9574898225101223E-4</v>
      </c>
      <c r="L373" s="36">
        <f t="shared" ca="1" si="77"/>
        <v>3.8317664052307102E-8</v>
      </c>
      <c r="M373" s="36">
        <f t="shared" ca="1" si="78"/>
        <v>2642988843.8932571</v>
      </c>
      <c r="N373" s="36">
        <f t="shared" ca="1" si="79"/>
        <v>3099489329.7800012</v>
      </c>
      <c r="O373" s="36">
        <f t="shared" ca="1" si="80"/>
        <v>111446765.46893506</v>
      </c>
      <c r="P373" s="45">
        <f t="shared" ca="1" si="81"/>
        <v>1.9574898225101223E-4</v>
      </c>
    </row>
    <row r="374" spans="1:16" x14ac:dyDescent="0.2">
      <c r="A374" s="106"/>
      <c r="B374" s="106"/>
      <c r="D374" s="92">
        <f t="shared" si="69"/>
        <v>0</v>
      </c>
      <c r="E374" s="92">
        <f t="shared" si="70"/>
        <v>0</v>
      </c>
      <c r="F374" s="36">
        <f t="shared" si="71"/>
        <v>0</v>
      </c>
      <c r="G374" s="36">
        <f t="shared" si="72"/>
        <v>0</v>
      </c>
      <c r="H374" s="36">
        <f t="shared" si="73"/>
        <v>0</v>
      </c>
      <c r="I374" s="36">
        <f t="shared" si="74"/>
        <v>0</v>
      </c>
      <c r="J374" s="36">
        <f t="shared" si="75"/>
        <v>0</v>
      </c>
      <c r="K374" s="36">
        <f t="shared" ca="1" si="76"/>
        <v>-1.9574898225101223E-4</v>
      </c>
      <c r="L374" s="36">
        <f t="shared" ca="1" si="77"/>
        <v>3.8317664052307102E-8</v>
      </c>
      <c r="M374" s="36">
        <f t="shared" ca="1" si="78"/>
        <v>2642988843.8932571</v>
      </c>
      <c r="N374" s="36">
        <f t="shared" ca="1" si="79"/>
        <v>3099489329.7800012</v>
      </c>
      <c r="O374" s="36">
        <f t="shared" ca="1" si="80"/>
        <v>111446765.46893506</v>
      </c>
      <c r="P374" s="45">
        <f t="shared" ca="1" si="81"/>
        <v>1.9574898225101223E-4</v>
      </c>
    </row>
    <row r="375" spans="1:16" x14ac:dyDescent="0.2">
      <c r="A375" s="106"/>
      <c r="B375" s="106"/>
      <c r="D375" s="92">
        <f t="shared" si="69"/>
        <v>0</v>
      </c>
      <c r="E375" s="92">
        <f t="shared" si="70"/>
        <v>0</v>
      </c>
      <c r="F375" s="36">
        <f t="shared" si="71"/>
        <v>0</v>
      </c>
      <c r="G375" s="36">
        <f t="shared" si="72"/>
        <v>0</v>
      </c>
      <c r="H375" s="36">
        <f t="shared" si="73"/>
        <v>0</v>
      </c>
      <c r="I375" s="36">
        <f t="shared" si="74"/>
        <v>0</v>
      </c>
      <c r="J375" s="36">
        <f t="shared" si="75"/>
        <v>0</v>
      </c>
      <c r="K375" s="36">
        <f t="shared" ca="1" si="76"/>
        <v>-1.9574898225101223E-4</v>
      </c>
      <c r="L375" s="36">
        <f t="shared" ca="1" si="77"/>
        <v>3.8317664052307102E-8</v>
      </c>
      <c r="M375" s="36">
        <f t="shared" ca="1" si="78"/>
        <v>2642988843.8932571</v>
      </c>
      <c r="N375" s="36">
        <f t="shared" ca="1" si="79"/>
        <v>3099489329.7800012</v>
      </c>
      <c r="O375" s="36">
        <f t="shared" ca="1" si="80"/>
        <v>111446765.46893506</v>
      </c>
      <c r="P375" s="45">
        <f t="shared" ca="1" si="81"/>
        <v>1.9574898225101223E-4</v>
      </c>
    </row>
    <row r="376" spans="1:16" x14ac:dyDescent="0.2">
      <c r="A376" s="106"/>
      <c r="B376" s="106"/>
      <c r="D376" s="92">
        <f t="shared" si="69"/>
        <v>0</v>
      </c>
      <c r="E376" s="92">
        <f t="shared" si="70"/>
        <v>0</v>
      </c>
      <c r="F376" s="36">
        <f t="shared" si="71"/>
        <v>0</v>
      </c>
      <c r="G376" s="36">
        <f t="shared" si="72"/>
        <v>0</v>
      </c>
      <c r="H376" s="36">
        <f t="shared" si="73"/>
        <v>0</v>
      </c>
      <c r="I376" s="36">
        <f t="shared" si="74"/>
        <v>0</v>
      </c>
      <c r="J376" s="36">
        <f t="shared" si="75"/>
        <v>0</v>
      </c>
      <c r="K376" s="36">
        <f t="shared" ca="1" si="76"/>
        <v>-1.9574898225101223E-4</v>
      </c>
      <c r="L376" s="36">
        <f t="shared" ca="1" si="77"/>
        <v>3.8317664052307102E-8</v>
      </c>
      <c r="M376" s="36">
        <f t="shared" ca="1" si="78"/>
        <v>2642988843.8932571</v>
      </c>
      <c r="N376" s="36">
        <f t="shared" ca="1" si="79"/>
        <v>3099489329.7800012</v>
      </c>
      <c r="O376" s="36">
        <f t="shared" ca="1" si="80"/>
        <v>111446765.46893506</v>
      </c>
      <c r="P376" s="45">
        <f t="shared" ca="1" si="81"/>
        <v>1.9574898225101223E-4</v>
      </c>
    </row>
    <row r="377" spans="1:16" x14ac:dyDescent="0.2">
      <c r="A377" s="106"/>
      <c r="B377" s="106"/>
      <c r="D377" s="92">
        <f t="shared" si="69"/>
        <v>0</v>
      </c>
      <c r="E377" s="92">
        <f t="shared" si="70"/>
        <v>0</v>
      </c>
      <c r="F377" s="36">
        <f t="shared" si="71"/>
        <v>0</v>
      </c>
      <c r="G377" s="36">
        <f t="shared" si="72"/>
        <v>0</v>
      </c>
      <c r="H377" s="36">
        <f t="shared" si="73"/>
        <v>0</v>
      </c>
      <c r="I377" s="36">
        <f t="shared" si="74"/>
        <v>0</v>
      </c>
      <c r="J377" s="36">
        <f t="shared" si="75"/>
        <v>0</v>
      </c>
      <c r="K377" s="36">
        <f t="shared" ca="1" si="76"/>
        <v>-1.9574898225101223E-4</v>
      </c>
      <c r="L377" s="36">
        <f t="shared" ca="1" si="77"/>
        <v>3.8317664052307102E-8</v>
      </c>
      <c r="M377" s="36">
        <f t="shared" ca="1" si="78"/>
        <v>2642988843.8932571</v>
      </c>
      <c r="N377" s="36">
        <f t="shared" ca="1" si="79"/>
        <v>3099489329.7800012</v>
      </c>
      <c r="O377" s="36">
        <f t="shared" ca="1" si="80"/>
        <v>111446765.46893506</v>
      </c>
      <c r="P377" s="45">
        <f t="shared" ca="1" si="81"/>
        <v>1.9574898225101223E-4</v>
      </c>
    </row>
    <row r="378" spans="1:16" x14ac:dyDescent="0.2">
      <c r="A378" s="106"/>
      <c r="B378" s="106"/>
      <c r="D378" s="92">
        <f t="shared" si="69"/>
        <v>0</v>
      </c>
      <c r="E378" s="92">
        <f t="shared" si="70"/>
        <v>0</v>
      </c>
      <c r="F378" s="36">
        <f t="shared" si="71"/>
        <v>0</v>
      </c>
      <c r="G378" s="36">
        <f t="shared" si="72"/>
        <v>0</v>
      </c>
      <c r="H378" s="36">
        <f t="shared" si="73"/>
        <v>0</v>
      </c>
      <c r="I378" s="36">
        <f t="shared" si="74"/>
        <v>0</v>
      </c>
      <c r="J378" s="36">
        <f t="shared" si="75"/>
        <v>0</v>
      </c>
      <c r="K378" s="36">
        <f t="shared" ca="1" si="76"/>
        <v>-1.9574898225101223E-4</v>
      </c>
      <c r="L378" s="36">
        <f t="shared" ca="1" si="77"/>
        <v>3.8317664052307102E-8</v>
      </c>
      <c r="M378" s="36">
        <f t="shared" ca="1" si="78"/>
        <v>2642988843.8932571</v>
      </c>
      <c r="N378" s="36">
        <f t="shared" ca="1" si="79"/>
        <v>3099489329.7800012</v>
      </c>
      <c r="O378" s="36">
        <f t="shared" ca="1" si="80"/>
        <v>111446765.46893506</v>
      </c>
      <c r="P378" s="45">
        <f t="shared" ca="1" si="81"/>
        <v>1.9574898225101223E-4</v>
      </c>
    </row>
    <row r="379" spans="1:16" x14ac:dyDescent="0.2">
      <c r="A379" s="106"/>
      <c r="B379" s="106"/>
      <c r="D379" s="92">
        <f t="shared" si="69"/>
        <v>0</v>
      </c>
      <c r="E379" s="92">
        <f t="shared" si="70"/>
        <v>0</v>
      </c>
      <c r="F379" s="36">
        <f t="shared" si="71"/>
        <v>0</v>
      </c>
      <c r="G379" s="36">
        <f t="shared" si="72"/>
        <v>0</v>
      </c>
      <c r="H379" s="36">
        <f t="shared" si="73"/>
        <v>0</v>
      </c>
      <c r="I379" s="36">
        <f t="shared" si="74"/>
        <v>0</v>
      </c>
      <c r="J379" s="36">
        <f t="shared" si="75"/>
        <v>0</v>
      </c>
      <c r="K379" s="36">
        <f t="shared" ca="1" si="76"/>
        <v>-1.9574898225101223E-4</v>
      </c>
      <c r="L379" s="36">
        <f t="shared" ca="1" si="77"/>
        <v>3.8317664052307102E-8</v>
      </c>
      <c r="M379" s="36">
        <f t="shared" ca="1" si="78"/>
        <v>2642988843.8932571</v>
      </c>
      <c r="N379" s="36">
        <f t="shared" ca="1" si="79"/>
        <v>3099489329.7800012</v>
      </c>
      <c r="O379" s="36">
        <f t="shared" ca="1" si="80"/>
        <v>111446765.46893506</v>
      </c>
      <c r="P379" s="45">
        <f t="shared" ca="1" si="81"/>
        <v>1.9574898225101223E-4</v>
      </c>
    </row>
    <row r="380" spans="1:16" x14ac:dyDescent="0.2">
      <c r="A380" s="106"/>
      <c r="B380" s="106"/>
      <c r="D380" s="92">
        <f t="shared" si="69"/>
        <v>0</v>
      </c>
      <c r="E380" s="92">
        <f t="shared" si="70"/>
        <v>0</v>
      </c>
      <c r="F380" s="36">
        <f t="shared" si="71"/>
        <v>0</v>
      </c>
      <c r="G380" s="36">
        <f t="shared" si="72"/>
        <v>0</v>
      </c>
      <c r="H380" s="36">
        <f t="shared" si="73"/>
        <v>0</v>
      </c>
      <c r="I380" s="36">
        <f t="shared" si="74"/>
        <v>0</v>
      </c>
      <c r="J380" s="36">
        <f t="shared" si="75"/>
        <v>0</v>
      </c>
      <c r="K380" s="36">
        <f t="shared" ca="1" si="76"/>
        <v>-1.9574898225101223E-4</v>
      </c>
      <c r="L380" s="36">
        <f t="shared" ca="1" si="77"/>
        <v>3.8317664052307102E-8</v>
      </c>
      <c r="M380" s="36">
        <f t="shared" ca="1" si="78"/>
        <v>2642988843.8932571</v>
      </c>
      <c r="N380" s="36">
        <f t="shared" ca="1" si="79"/>
        <v>3099489329.7800012</v>
      </c>
      <c r="O380" s="36">
        <f t="shared" ca="1" si="80"/>
        <v>111446765.46893506</v>
      </c>
      <c r="P380" s="45">
        <f t="shared" ca="1" si="81"/>
        <v>1.9574898225101223E-4</v>
      </c>
    </row>
    <row r="381" spans="1:16" x14ac:dyDescent="0.2">
      <c r="A381" s="106"/>
      <c r="B381" s="106"/>
      <c r="D381" s="92">
        <f t="shared" si="69"/>
        <v>0</v>
      </c>
      <c r="E381" s="92">
        <f t="shared" si="70"/>
        <v>0</v>
      </c>
      <c r="F381" s="36">
        <f t="shared" si="71"/>
        <v>0</v>
      </c>
      <c r="G381" s="36">
        <f t="shared" si="72"/>
        <v>0</v>
      </c>
      <c r="H381" s="36">
        <f t="shared" si="73"/>
        <v>0</v>
      </c>
      <c r="I381" s="36">
        <f t="shared" si="74"/>
        <v>0</v>
      </c>
      <c r="J381" s="36">
        <f t="shared" si="75"/>
        <v>0</v>
      </c>
      <c r="K381" s="36">
        <f t="shared" ca="1" si="76"/>
        <v>-1.9574898225101223E-4</v>
      </c>
      <c r="L381" s="36">
        <f t="shared" ca="1" si="77"/>
        <v>3.8317664052307102E-8</v>
      </c>
      <c r="M381" s="36">
        <f t="shared" ca="1" si="78"/>
        <v>2642988843.8932571</v>
      </c>
      <c r="N381" s="36">
        <f t="shared" ca="1" si="79"/>
        <v>3099489329.7800012</v>
      </c>
      <c r="O381" s="36">
        <f t="shared" ca="1" si="80"/>
        <v>111446765.46893506</v>
      </c>
      <c r="P381" s="45">
        <f t="shared" ca="1" si="81"/>
        <v>1.9574898225101223E-4</v>
      </c>
    </row>
    <row r="382" spans="1:16" x14ac:dyDescent="0.2">
      <c r="A382" s="106"/>
      <c r="B382" s="106"/>
      <c r="D382" s="92">
        <f t="shared" si="69"/>
        <v>0</v>
      </c>
      <c r="E382" s="92">
        <f t="shared" si="70"/>
        <v>0</v>
      </c>
      <c r="F382" s="36">
        <f t="shared" si="71"/>
        <v>0</v>
      </c>
      <c r="G382" s="36">
        <f t="shared" si="72"/>
        <v>0</v>
      </c>
      <c r="H382" s="36">
        <f t="shared" si="73"/>
        <v>0</v>
      </c>
      <c r="I382" s="36">
        <f t="shared" si="74"/>
        <v>0</v>
      </c>
      <c r="J382" s="36">
        <f t="shared" si="75"/>
        <v>0</v>
      </c>
      <c r="K382" s="36">
        <f t="shared" ca="1" si="76"/>
        <v>-1.9574898225101223E-4</v>
      </c>
      <c r="L382" s="36">
        <f t="shared" ca="1" si="77"/>
        <v>3.8317664052307102E-8</v>
      </c>
      <c r="M382" s="36">
        <f t="shared" ca="1" si="78"/>
        <v>2642988843.8932571</v>
      </c>
      <c r="N382" s="36">
        <f t="shared" ca="1" si="79"/>
        <v>3099489329.7800012</v>
      </c>
      <c r="O382" s="36">
        <f t="shared" ca="1" si="80"/>
        <v>111446765.46893506</v>
      </c>
      <c r="P382" s="45">
        <f t="shared" ca="1" si="81"/>
        <v>1.9574898225101223E-4</v>
      </c>
    </row>
    <row r="383" spans="1:16" x14ac:dyDescent="0.2">
      <c r="A383" s="106"/>
      <c r="B383" s="106"/>
      <c r="D383" s="92">
        <f t="shared" si="69"/>
        <v>0</v>
      </c>
      <c r="E383" s="92">
        <f t="shared" si="70"/>
        <v>0</v>
      </c>
      <c r="F383" s="36">
        <f t="shared" si="71"/>
        <v>0</v>
      </c>
      <c r="G383" s="36">
        <f t="shared" si="72"/>
        <v>0</v>
      </c>
      <c r="H383" s="36">
        <f t="shared" si="73"/>
        <v>0</v>
      </c>
      <c r="I383" s="36">
        <f t="shared" si="74"/>
        <v>0</v>
      </c>
      <c r="J383" s="36">
        <f t="shared" si="75"/>
        <v>0</v>
      </c>
      <c r="K383" s="36">
        <f t="shared" ca="1" si="76"/>
        <v>-1.9574898225101223E-4</v>
      </c>
      <c r="L383" s="36">
        <f t="shared" ca="1" si="77"/>
        <v>3.8317664052307102E-8</v>
      </c>
      <c r="M383" s="36">
        <f t="shared" ca="1" si="78"/>
        <v>2642988843.8932571</v>
      </c>
      <c r="N383" s="36">
        <f t="shared" ca="1" si="79"/>
        <v>3099489329.7800012</v>
      </c>
      <c r="O383" s="36">
        <f t="shared" ca="1" si="80"/>
        <v>111446765.46893506</v>
      </c>
      <c r="P383" s="45">
        <f t="shared" ca="1" si="81"/>
        <v>1.9574898225101223E-4</v>
      </c>
    </row>
    <row r="384" spans="1:16" x14ac:dyDescent="0.2">
      <c r="A384" s="106"/>
      <c r="B384" s="106"/>
      <c r="D384" s="92">
        <f t="shared" si="69"/>
        <v>0</v>
      </c>
      <c r="E384" s="92">
        <f t="shared" si="70"/>
        <v>0</v>
      </c>
      <c r="F384" s="36">
        <f t="shared" si="71"/>
        <v>0</v>
      </c>
      <c r="G384" s="36">
        <f t="shared" si="72"/>
        <v>0</v>
      </c>
      <c r="H384" s="36">
        <f t="shared" si="73"/>
        <v>0</v>
      </c>
      <c r="I384" s="36">
        <f t="shared" si="74"/>
        <v>0</v>
      </c>
      <c r="J384" s="36">
        <f t="shared" si="75"/>
        <v>0</v>
      </c>
      <c r="K384" s="36">
        <f t="shared" ca="1" si="76"/>
        <v>-1.9574898225101223E-4</v>
      </c>
      <c r="L384" s="36">
        <f t="shared" ca="1" si="77"/>
        <v>3.8317664052307102E-8</v>
      </c>
      <c r="M384" s="36">
        <f t="shared" ca="1" si="78"/>
        <v>2642988843.8932571</v>
      </c>
      <c r="N384" s="36">
        <f t="shared" ca="1" si="79"/>
        <v>3099489329.7800012</v>
      </c>
      <c r="O384" s="36">
        <f t="shared" ca="1" si="80"/>
        <v>111446765.46893506</v>
      </c>
      <c r="P384" s="45">
        <f t="shared" ca="1" si="81"/>
        <v>1.9574898225101223E-4</v>
      </c>
    </row>
    <row r="385" spans="1:16" x14ac:dyDescent="0.2">
      <c r="A385" s="106"/>
      <c r="B385" s="106"/>
      <c r="D385" s="92">
        <f t="shared" si="69"/>
        <v>0</v>
      </c>
      <c r="E385" s="92">
        <f t="shared" si="70"/>
        <v>0</v>
      </c>
      <c r="F385" s="36">
        <f t="shared" si="71"/>
        <v>0</v>
      </c>
      <c r="G385" s="36">
        <f t="shared" si="72"/>
        <v>0</v>
      </c>
      <c r="H385" s="36">
        <f t="shared" si="73"/>
        <v>0</v>
      </c>
      <c r="I385" s="36">
        <f t="shared" si="74"/>
        <v>0</v>
      </c>
      <c r="J385" s="36">
        <f t="shared" si="75"/>
        <v>0</v>
      </c>
      <c r="K385" s="36">
        <f t="shared" ca="1" si="76"/>
        <v>-1.9574898225101223E-4</v>
      </c>
      <c r="L385" s="36">
        <f t="shared" ca="1" si="77"/>
        <v>3.8317664052307102E-8</v>
      </c>
      <c r="M385" s="36">
        <f t="shared" ca="1" si="78"/>
        <v>2642988843.8932571</v>
      </c>
      <c r="N385" s="36">
        <f t="shared" ca="1" si="79"/>
        <v>3099489329.7800012</v>
      </c>
      <c r="O385" s="36">
        <f t="shared" ca="1" si="80"/>
        <v>111446765.46893506</v>
      </c>
      <c r="P385" s="45">
        <f t="shared" ca="1" si="81"/>
        <v>1.9574898225101223E-4</v>
      </c>
    </row>
    <row r="386" spans="1:16" x14ac:dyDescent="0.2">
      <c r="A386" s="106"/>
      <c r="B386" s="106"/>
      <c r="D386" s="92">
        <f t="shared" si="69"/>
        <v>0</v>
      </c>
      <c r="E386" s="92">
        <f t="shared" si="70"/>
        <v>0</v>
      </c>
      <c r="F386" s="36">
        <f t="shared" si="71"/>
        <v>0</v>
      </c>
      <c r="G386" s="36">
        <f t="shared" si="72"/>
        <v>0</v>
      </c>
      <c r="H386" s="36">
        <f t="shared" si="73"/>
        <v>0</v>
      </c>
      <c r="I386" s="36">
        <f t="shared" si="74"/>
        <v>0</v>
      </c>
      <c r="J386" s="36">
        <f t="shared" si="75"/>
        <v>0</v>
      </c>
      <c r="K386" s="36">
        <f t="shared" ca="1" si="76"/>
        <v>-1.9574898225101223E-4</v>
      </c>
      <c r="L386" s="36">
        <f t="shared" ca="1" si="77"/>
        <v>3.8317664052307102E-8</v>
      </c>
      <c r="M386" s="36">
        <f t="shared" ca="1" si="78"/>
        <v>2642988843.8932571</v>
      </c>
      <c r="N386" s="36">
        <f t="shared" ca="1" si="79"/>
        <v>3099489329.7800012</v>
      </c>
      <c r="O386" s="36">
        <f t="shared" ca="1" si="80"/>
        <v>111446765.46893506</v>
      </c>
      <c r="P386" s="45">
        <f t="shared" ca="1" si="81"/>
        <v>1.9574898225101223E-4</v>
      </c>
    </row>
    <row r="387" spans="1:16" x14ac:dyDescent="0.2">
      <c r="A387" s="106"/>
      <c r="B387" s="106"/>
      <c r="D387" s="92">
        <f t="shared" si="69"/>
        <v>0</v>
      </c>
      <c r="E387" s="92">
        <f t="shared" si="70"/>
        <v>0</v>
      </c>
      <c r="F387" s="36">
        <f t="shared" si="71"/>
        <v>0</v>
      </c>
      <c r="G387" s="36">
        <f t="shared" si="72"/>
        <v>0</v>
      </c>
      <c r="H387" s="36">
        <f t="shared" si="73"/>
        <v>0</v>
      </c>
      <c r="I387" s="36">
        <f t="shared" si="74"/>
        <v>0</v>
      </c>
      <c r="J387" s="36">
        <f t="shared" si="75"/>
        <v>0</v>
      </c>
      <c r="K387" s="36">
        <f t="shared" ca="1" si="76"/>
        <v>-1.9574898225101223E-4</v>
      </c>
      <c r="L387" s="36">
        <f t="shared" ca="1" si="77"/>
        <v>3.8317664052307102E-8</v>
      </c>
      <c r="M387" s="36">
        <f t="shared" ca="1" si="78"/>
        <v>2642988843.8932571</v>
      </c>
      <c r="N387" s="36">
        <f t="shared" ca="1" si="79"/>
        <v>3099489329.7800012</v>
      </c>
      <c r="O387" s="36">
        <f t="shared" ca="1" si="80"/>
        <v>111446765.46893506</v>
      </c>
      <c r="P387" s="45">
        <f t="shared" ca="1" si="81"/>
        <v>1.9574898225101223E-4</v>
      </c>
    </row>
    <row r="388" spans="1:16" x14ac:dyDescent="0.2">
      <c r="A388" s="106"/>
      <c r="B388" s="106"/>
      <c r="D388" s="92">
        <f t="shared" si="69"/>
        <v>0</v>
      </c>
      <c r="E388" s="92">
        <f t="shared" si="70"/>
        <v>0</v>
      </c>
      <c r="F388" s="36">
        <f t="shared" si="71"/>
        <v>0</v>
      </c>
      <c r="G388" s="36">
        <f t="shared" si="72"/>
        <v>0</v>
      </c>
      <c r="H388" s="36">
        <f t="shared" si="73"/>
        <v>0</v>
      </c>
      <c r="I388" s="36">
        <f t="shared" si="74"/>
        <v>0</v>
      </c>
      <c r="J388" s="36">
        <f t="shared" si="75"/>
        <v>0</v>
      </c>
      <c r="K388" s="36">
        <f t="shared" ca="1" si="76"/>
        <v>-1.9574898225101223E-4</v>
      </c>
      <c r="L388" s="36">
        <f t="shared" ca="1" si="77"/>
        <v>3.8317664052307102E-8</v>
      </c>
      <c r="M388" s="36">
        <f t="shared" ca="1" si="78"/>
        <v>2642988843.8932571</v>
      </c>
      <c r="N388" s="36">
        <f t="shared" ca="1" si="79"/>
        <v>3099489329.7800012</v>
      </c>
      <c r="O388" s="36">
        <f t="shared" ca="1" si="80"/>
        <v>111446765.46893506</v>
      </c>
      <c r="P388" s="45">
        <f t="shared" ca="1" si="81"/>
        <v>1.9574898225101223E-4</v>
      </c>
    </row>
    <row r="389" spans="1:16" x14ac:dyDescent="0.2">
      <c r="A389" s="106"/>
      <c r="B389" s="106"/>
      <c r="D389" s="92">
        <f t="shared" si="69"/>
        <v>0</v>
      </c>
      <c r="E389" s="92">
        <f t="shared" si="70"/>
        <v>0</v>
      </c>
      <c r="F389" s="36">
        <f t="shared" si="71"/>
        <v>0</v>
      </c>
      <c r="G389" s="36">
        <f t="shared" si="72"/>
        <v>0</v>
      </c>
      <c r="H389" s="36">
        <f t="shared" si="73"/>
        <v>0</v>
      </c>
      <c r="I389" s="36">
        <f t="shared" si="74"/>
        <v>0</v>
      </c>
      <c r="J389" s="36">
        <f t="shared" si="75"/>
        <v>0</v>
      </c>
      <c r="K389" s="36">
        <f t="shared" ca="1" si="76"/>
        <v>-1.9574898225101223E-4</v>
      </c>
      <c r="L389" s="36">
        <f t="shared" ca="1" si="77"/>
        <v>3.8317664052307102E-8</v>
      </c>
      <c r="M389" s="36">
        <f t="shared" ca="1" si="78"/>
        <v>2642988843.8932571</v>
      </c>
      <c r="N389" s="36">
        <f t="shared" ca="1" si="79"/>
        <v>3099489329.7800012</v>
      </c>
      <c r="O389" s="36">
        <f t="shared" ca="1" si="80"/>
        <v>111446765.46893506</v>
      </c>
      <c r="P389" s="45">
        <f t="shared" ca="1" si="81"/>
        <v>1.9574898225101223E-4</v>
      </c>
    </row>
    <row r="390" spans="1:16" x14ac:dyDescent="0.2">
      <c r="A390" s="106"/>
      <c r="B390" s="106"/>
      <c r="D390" s="92">
        <f t="shared" si="69"/>
        <v>0</v>
      </c>
      <c r="E390" s="92">
        <f t="shared" si="70"/>
        <v>0</v>
      </c>
      <c r="F390" s="36">
        <f t="shared" si="71"/>
        <v>0</v>
      </c>
      <c r="G390" s="36">
        <f t="shared" si="72"/>
        <v>0</v>
      </c>
      <c r="H390" s="36">
        <f t="shared" si="73"/>
        <v>0</v>
      </c>
      <c r="I390" s="36">
        <f t="shared" si="74"/>
        <v>0</v>
      </c>
      <c r="J390" s="36">
        <f t="shared" si="75"/>
        <v>0</v>
      </c>
      <c r="K390" s="36">
        <f t="shared" ca="1" si="76"/>
        <v>-1.9574898225101223E-4</v>
      </c>
      <c r="L390" s="36">
        <f t="shared" ca="1" si="77"/>
        <v>3.8317664052307102E-8</v>
      </c>
      <c r="M390" s="36">
        <f t="shared" ca="1" si="78"/>
        <v>2642988843.8932571</v>
      </c>
      <c r="N390" s="36">
        <f t="shared" ca="1" si="79"/>
        <v>3099489329.7800012</v>
      </c>
      <c r="O390" s="36">
        <f t="shared" ca="1" si="80"/>
        <v>111446765.46893506</v>
      </c>
      <c r="P390" s="45">
        <f t="shared" ca="1" si="81"/>
        <v>1.9574898225101223E-4</v>
      </c>
    </row>
    <row r="391" spans="1:16" x14ac:dyDescent="0.2">
      <c r="A391" s="106"/>
      <c r="B391" s="106"/>
      <c r="D391" s="92">
        <f t="shared" si="69"/>
        <v>0</v>
      </c>
      <c r="E391" s="92">
        <f t="shared" si="70"/>
        <v>0</v>
      </c>
      <c r="F391" s="36">
        <f t="shared" si="71"/>
        <v>0</v>
      </c>
      <c r="G391" s="36">
        <f t="shared" si="72"/>
        <v>0</v>
      </c>
      <c r="H391" s="36">
        <f t="shared" si="73"/>
        <v>0</v>
      </c>
      <c r="I391" s="36">
        <f t="shared" si="74"/>
        <v>0</v>
      </c>
      <c r="J391" s="36">
        <f t="shared" si="75"/>
        <v>0</v>
      </c>
      <c r="K391" s="36">
        <f t="shared" ca="1" si="76"/>
        <v>-1.9574898225101223E-4</v>
      </c>
      <c r="L391" s="36">
        <f t="shared" ca="1" si="77"/>
        <v>3.8317664052307102E-8</v>
      </c>
      <c r="M391" s="36">
        <f t="shared" ca="1" si="78"/>
        <v>2642988843.8932571</v>
      </c>
      <c r="N391" s="36">
        <f t="shared" ca="1" si="79"/>
        <v>3099489329.7800012</v>
      </c>
      <c r="O391" s="36">
        <f t="shared" ca="1" si="80"/>
        <v>111446765.46893506</v>
      </c>
      <c r="P391" s="45">
        <f t="shared" ca="1" si="81"/>
        <v>1.9574898225101223E-4</v>
      </c>
    </row>
    <row r="392" spans="1:16" x14ac:dyDescent="0.2">
      <c r="A392" s="106"/>
      <c r="B392" s="106"/>
      <c r="D392" s="92">
        <f t="shared" si="69"/>
        <v>0</v>
      </c>
      <c r="E392" s="92">
        <f t="shared" si="70"/>
        <v>0</v>
      </c>
      <c r="F392" s="36">
        <f t="shared" si="71"/>
        <v>0</v>
      </c>
      <c r="G392" s="36">
        <f t="shared" si="72"/>
        <v>0</v>
      </c>
      <c r="H392" s="36">
        <f t="shared" si="73"/>
        <v>0</v>
      </c>
      <c r="I392" s="36">
        <f t="shared" si="74"/>
        <v>0</v>
      </c>
      <c r="J392" s="36">
        <f t="shared" si="75"/>
        <v>0</v>
      </c>
      <c r="K392" s="36">
        <f t="shared" ca="1" si="76"/>
        <v>-1.9574898225101223E-4</v>
      </c>
      <c r="L392" s="36">
        <f t="shared" ca="1" si="77"/>
        <v>3.8317664052307102E-8</v>
      </c>
      <c r="M392" s="36">
        <f t="shared" ca="1" si="78"/>
        <v>2642988843.8932571</v>
      </c>
      <c r="N392" s="36">
        <f t="shared" ca="1" si="79"/>
        <v>3099489329.7800012</v>
      </c>
      <c r="O392" s="36">
        <f t="shared" ca="1" si="80"/>
        <v>111446765.46893506</v>
      </c>
      <c r="P392" s="45">
        <f t="shared" ca="1" si="81"/>
        <v>1.9574898225101223E-4</v>
      </c>
    </row>
    <row r="393" spans="1:16" x14ac:dyDescent="0.2">
      <c r="A393" s="106"/>
      <c r="B393" s="106"/>
      <c r="D393" s="92">
        <f t="shared" si="69"/>
        <v>0</v>
      </c>
      <c r="E393" s="92">
        <f t="shared" si="70"/>
        <v>0</v>
      </c>
      <c r="F393" s="36">
        <f t="shared" si="71"/>
        <v>0</v>
      </c>
      <c r="G393" s="36">
        <f t="shared" si="72"/>
        <v>0</v>
      </c>
      <c r="H393" s="36">
        <f t="shared" si="73"/>
        <v>0</v>
      </c>
      <c r="I393" s="36">
        <f t="shared" si="74"/>
        <v>0</v>
      </c>
      <c r="J393" s="36">
        <f t="shared" si="75"/>
        <v>0</v>
      </c>
      <c r="K393" s="36">
        <f t="shared" ca="1" si="76"/>
        <v>-1.9574898225101223E-4</v>
      </c>
      <c r="L393" s="36">
        <f t="shared" ca="1" si="77"/>
        <v>3.8317664052307102E-8</v>
      </c>
      <c r="M393" s="36">
        <f t="shared" ca="1" si="78"/>
        <v>2642988843.8932571</v>
      </c>
      <c r="N393" s="36">
        <f t="shared" ca="1" si="79"/>
        <v>3099489329.7800012</v>
      </c>
      <c r="O393" s="36">
        <f t="shared" ca="1" si="80"/>
        <v>111446765.46893506</v>
      </c>
      <c r="P393" s="45">
        <f t="shared" ca="1" si="81"/>
        <v>1.9574898225101223E-4</v>
      </c>
    </row>
    <row r="394" spans="1:16" x14ac:dyDescent="0.2">
      <c r="A394" s="106"/>
      <c r="B394" s="106"/>
      <c r="D394" s="92">
        <f t="shared" si="69"/>
        <v>0</v>
      </c>
      <c r="E394" s="92">
        <f t="shared" si="70"/>
        <v>0</v>
      </c>
      <c r="F394" s="36">
        <f t="shared" si="71"/>
        <v>0</v>
      </c>
      <c r="G394" s="36">
        <f t="shared" si="72"/>
        <v>0</v>
      </c>
      <c r="H394" s="36">
        <f t="shared" si="73"/>
        <v>0</v>
      </c>
      <c r="I394" s="36">
        <f t="shared" si="74"/>
        <v>0</v>
      </c>
      <c r="J394" s="36">
        <f t="shared" si="75"/>
        <v>0</v>
      </c>
      <c r="K394" s="36">
        <f t="shared" ca="1" si="76"/>
        <v>-1.9574898225101223E-4</v>
      </c>
      <c r="L394" s="36">
        <f t="shared" ca="1" si="77"/>
        <v>3.8317664052307102E-8</v>
      </c>
      <c r="M394" s="36">
        <f t="shared" ca="1" si="78"/>
        <v>2642988843.8932571</v>
      </c>
      <c r="N394" s="36">
        <f t="shared" ca="1" si="79"/>
        <v>3099489329.7800012</v>
      </c>
      <c r="O394" s="36">
        <f t="shared" ca="1" si="80"/>
        <v>111446765.46893506</v>
      </c>
      <c r="P394" s="45">
        <f t="shared" ca="1" si="81"/>
        <v>1.9574898225101223E-4</v>
      </c>
    </row>
    <row r="395" spans="1:16" x14ac:dyDescent="0.2">
      <c r="A395" s="106"/>
      <c r="B395" s="106"/>
      <c r="D395" s="92">
        <f t="shared" si="69"/>
        <v>0</v>
      </c>
      <c r="E395" s="92">
        <f t="shared" si="70"/>
        <v>0</v>
      </c>
      <c r="F395" s="36">
        <f t="shared" si="71"/>
        <v>0</v>
      </c>
      <c r="G395" s="36">
        <f t="shared" si="72"/>
        <v>0</v>
      </c>
      <c r="H395" s="36">
        <f t="shared" si="73"/>
        <v>0</v>
      </c>
      <c r="I395" s="36">
        <f t="shared" si="74"/>
        <v>0</v>
      </c>
      <c r="J395" s="36">
        <f t="shared" si="75"/>
        <v>0</v>
      </c>
      <c r="K395" s="36">
        <f t="shared" ca="1" si="76"/>
        <v>-1.9574898225101223E-4</v>
      </c>
      <c r="L395" s="36">
        <f t="shared" ca="1" si="77"/>
        <v>3.8317664052307102E-8</v>
      </c>
      <c r="M395" s="36">
        <f t="shared" ca="1" si="78"/>
        <v>2642988843.8932571</v>
      </c>
      <c r="N395" s="36">
        <f t="shared" ca="1" si="79"/>
        <v>3099489329.7800012</v>
      </c>
      <c r="O395" s="36">
        <f t="shared" ca="1" si="80"/>
        <v>111446765.46893506</v>
      </c>
      <c r="P395" s="45">
        <f t="shared" ca="1" si="81"/>
        <v>1.9574898225101223E-4</v>
      </c>
    </row>
    <row r="396" spans="1:16" x14ac:dyDescent="0.2">
      <c r="A396" s="106"/>
      <c r="B396" s="106"/>
      <c r="D396" s="92">
        <f t="shared" si="69"/>
        <v>0</v>
      </c>
      <c r="E396" s="92">
        <f t="shared" si="70"/>
        <v>0</v>
      </c>
      <c r="F396" s="36">
        <f t="shared" si="71"/>
        <v>0</v>
      </c>
      <c r="G396" s="36">
        <f t="shared" si="72"/>
        <v>0</v>
      </c>
      <c r="H396" s="36">
        <f t="shared" si="73"/>
        <v>0</v>
      </c>
      <c r="I396" s="36">
        <f t="shared" si="74"/>
        <v>0</v>
      </c>
      <c r="J396" s="36">
        <f t="shared" si="75"/>
        <v>0</v>
      </c>
      <c r="K396" s="36">
        <f t="shared" ca="1" si="76"/>
        <v>-1.9574898225101223E-4</v>
      </c>
      <c r="L396" s="36">
        <f t="shared" ca="1" si="77"/>
        <v>3.8317664052307102E-8</v>
      </c>
      <c r="M396" s="36">
        <f t="shared" ca="1" si="78"/>
        <v>2642988843.8932571</v>
      </c>
      <c r="N396" s="36">
        <f t="shared" ca="1" si="79"/>
        <v>3099489329.7800012</v>
      </c>
      <c r="O396" s="36">
        <f t="shared" ca="1" si="80"/>
        <v>111446765.46893506</v>
      </c>
      <c r="P396" s="45">
        <f t="shared" ca="1" si="81"/>
        <v>1.9574898225101223E-4</v>
      </c>
    </row>
    <row r="397" spans="1:16" x14ac:dyDescent="0.2">
      <c r="A397" s="106"/>
      <c r="B397" s="106"/>
      <c r="D397" s="92">
        <f t="shared" si="69"/>
        <v>0</v>
      </c>
      <c r="E397" s="92">
        <f t="shared" si="70"/>
        <v>0</v>
      </c>
      <c r="F397" s="36">
        <f t="shared" si="71"/>
        <v>0</v>
      </c>
      <c r="G397" s="36">
        <f t="shared" si="72"/>
        <v>0</v>
      </c>
      <c r="H397" s="36">
        <f t="shared" si="73"/>
        <v>0</v>
      </c>
      <c r="I397" s="36">
        <f t="shared" si="74"/>
        <v>0</v>
      </c>
      <c r="J397" s="36">
        <f t="shared" si="75"/>
        <v>0</v>
      </c>
      <c r="K397" s="36">
        <f t="shared" ca="1" si="76"/>
        <v>-1.9574898225101223E-4</v>
      </c>
      <c r="L397" s="36">
        <f t="shared" ca="1" si="77"/>
        <v>3.8317664052307102E-8</v>
      </c>
      <c r="M397" s="36">
        <f t="shared" ca="1" si="78"/>
        <v>2642988843.8932571</v>
      </c>
      <c r="N397" s="36">
        <f t="shared" ca="1" si="79"/>
        <v>3099489329.7800012</v>
      </c>
      <c r="O397" s="36">
        <f t="shared" ca="1" si="80"/>
        <v>111446765.46893506</v>
      </c>
      <c r="P397" s="45">
        <f t="shared" ca="1" si="81"/>
        <v>1.9574898225101223E-4</v>
      </c>
    </row>
    <row r="398" spans="1:16" x14ac:dyDescent="0.2">
      <c r="A398" s="106"/>
      <c r="B398" s="106"/>
      <c r="D398" s="92">
        <f t="shared" si="69"/>
        <v>0</v>
      </c>
      <c r="E398" s="92">
        <f t="shared" si="70"/>
        <v>0</v>
      </c>
      <c r="F398" s="36">
        <f t="shared" si="71"/>
        <v>0</v>
      </c>
      <c r="G398" s="36">
        <f t="shared" si="72"/>
        <v>0</v>
      </c>
      <c r="H398" s="36">
        <f t="shared" si="73"/>
        <v>0</v>
      </c>
      <c r="I398" s="36">
        <f t="shared" si="74"/>
        <v>0</v>
      </c>
      <c r="J398" s="36">
        <f t="shared" si="75"/>
        <v>0</v>
      </c>
      <c r="K398" s="36">
        <f t="shared" ca="1" si="76"/>
        <v>-1.9574898225101223E-4</v>
      </c>
      <c r="L398" s="36">
        <f t="shared" ca="1" si="77"/>
        <v>3.8317664052307102E-8</v>
      </c>
      <c r="M398" s="36">
        <f t="shared" ca="1" si="78"/>
        <v>2642988843.8932571</v>
      </c>
      <c r="N398" s="36">
        <f t="shared" ca="1" si="79"/>
        <v>3099489329.7800012</v>
      </c>
      <c r="O398" s="36">
        <f t="shared" ca="1" si="80"/>
        <v>111446765.46893506</v>
      </c>
      <c r="P398" s="45">
        <f t="shared" ca="1" si="81"/>
        <v>1.9574898225101223E-4</v>
      </c>
    </row>
    <row r="399" spans="1:16" x14ac:dyDescent="0.2">
      <c r="A399" s="106"/>
      <c r="B399" s="106"/>
      <c r="D399" s="92">
        <f t="shared" si="69"/>
        <v>0</v>
      </c>
      <c r="E399" s="92">
        <f t="shared" si="70"/>
        <v>0</v>
      </c>
      <c r="F399" s="36">
        <f t="shared" si="71"/>
        <v>0</v>
      </c>
      <c r="G399" s="36">
        <f t="shared" si="72"/>
        <v>0</v>
      </c>
      <c r="H399" s="36">
        <f t="shared" si="73"/>
        <v>0</v>
      </c>
      <c r="I399" s="36">
        <f t="shared" si="74"/>
        <v>0</v>
      </c>
      <c r="J399" s="36">
        <f t="shared" si="75"/>
        <v>0</v>
      </c>
      <c r="K399" s="36">
        <f t="shared" ca="1" si="76"/>
        <v>-1.9574898225101223E-4</v>
      </c>
      <c r="L399" s="36">
        <f t="shared" ca="1" si="77"/>
        <v>3.8317664052307102E-8</v>
      </c>
      <c r="M399" s="36">
        <f t="shared" ca="1" si="78"/>
        <v>2642988843.8932571</v>
      </c>
      <c r="N399" s="36">
        <f t="shared" ca="1" si="79"/>
        <v>3099489329.7800012</v>
      </c>
      <c r="O399" s="36">
        <f t="shared" ca="1" si="80"/>
        <v>111446765.46893506</v>
      </c>
      <c r="P399" s="45">
        <f t="shared" ca="1" si="81"/>
        <v>1.9574898225101223E-4</v>
      </c>
    </row>
    <row r="400" spans="1:16" x14ac:dyDescent="0.2">
      <c r="A400" s="106"/>
      <c r="B400" s="106"/>
      <c r="D400" s="92">
        <f t="shared" si="69"/>
        <v>0</v>
      </c>
      <c r="E400" s="92">
        <f t="shared" si="70"/>
        <v>0</v>
      </c>
      <c r="F400" s="36">
        <f t="shared" si="71"/>
        <v>0</v>
      </c>
      <c r="G400" s="36">
        <f t="shared" si="72"/>
        <v>0</v>
      </c>
      <c r="H400" s="36">
        <f t="shared" si="73"/>
        <v>0</v>
      </c>
      <c r="I400" s="36">
        <f t="shared" si="74"/>
        <v>0</v>
      </c>
      <c r="J400" s="36">
        <f t="shared" si="75"/>
        <v>0</v>
      </c>
      <c r="K400" s="36">
        <f t="shared" ca="1" si="76"/>
        <v>-1.9574898225101223E-4</v>
      </c>
      <c r="L400" s="36">
        <f t="shared" ca="1" si="77"/>
        <v>3.8317664052307102E-8</v>
      </c>
      <c r="M400" s="36">
        <f t="shared" ca="1" si="78"/>
        <v>2642988843.8932571</v>
      </c>
      <c r="N400" s="36">
        <f t="shared" ca="1" si="79"/>
        <v>3099489329.7800012</v>
      </c>
      <c r="O400" s="36">
        <f t="shared" ca="1" si="80"/>
        <v>111446765.46893506</v>
      </c>
      <c r="P400" s="45">
        <f t="shared" ca="1" si="81"/>
        <v>1.9574898225101223E-4</v>
      </c>
    </row>
    <row r="401" spans="1:16" x14ac:dyDescent="0.2">
      <c r="A401" s="106"/>
      <c r="B401" s="106"/>
      <c r="D401" s="92">
        <f t="shared" si="69"/>
        <v>0</v>
      </c>
      <c r="E401" s="92">
        <f t="shared" si="70"/>
        <v>0</v>
      </c>
      <c r="F401" s="36">
        <f t="shared" si="71"/>
        <v>0</v>
      </c>
      <c r="G401" s="36">
        <f t="shared" si="72"/>
        <v>0</v>
      </c>
      <c r="H401" s="36">
        <f t="shared" si="73"/>
        <v>0</v>
      </c>
      <c r="I401" s="36">
        <f t="shared" si="74"/>
        <v>0</v>
      </c>
      <c r="J401" s="36">
        <f t="shared" si="75"/>
        <v>0</v>
      </c>
      <c r="K401" s="36">
        <f t="shared" ca="1" si="76"/>
        <v>-1.9574898225101223E-4</v>
      </c>
      <c r="L401" s="36">
        <f t="shared" ca="1" si="77"/>
        <v>3.8317664052307102E-8</v>
      </c>
      <c r="M401" s="36">
        <f t="shared" ca="1" si="78"/>
        <v>2642988843.8932571</v>
      </c>
      <c r="N401" s="36">
        <f t="shared" ca="1" si="79"/>
        <v>3099489329.7800012</v>
      </c>
      <c r="O401" s="36">
        <f t="shared" ca="1" si="80"/>
        <v>111446765.46893506</v>
      </c>
      <c r="P401" s="45">
        <f t="shared" ca="1" si="81"/>
        <v>1.9574898225101223E-4</v>
      </c>
    </row>
    <row r="402" spans="1:16" x14ac:dyDescent="0.2">
      <c r="A402" s="106"/>
      <c r="B402" s="106"/>
      <c r="D402" s="92">
        <f t="shared" si="69"/>
        <v>0</v>
      </c>
      <c r="E402" s="92">
        <f t="shared" si="70"/>
        <v>0</v>
      </c>
      <c r="F402" s="36">
        <f t="shared" si="71"/>
        <v>0</v>
      </c>
      <c r="G402" s="36">
        <f t="shared" si="72"/>
        <v>0</v>
      </c>
      <c r="H402" s="36">
        <f t="shared" si="73"/>
        <v>0</v>
      </c>
      <c r="I402" s="36">
        <f t="shared" si="74"/>
        <v>0</v>
      </c>
      <c r="J402" s="36">
        <f t="shared" si="75"/>
        <v>0</v>
      </c>
      <c r="K402" s="36">
        <f t="shared" ca="1" si="76"/>
        <v>-1.9574898225101223E-4</v>
      </c>
      <c r="L402" s="36">
        <f t="shared" ca="1" si="77"/>
        <v>3.8317664052307102E-8</v>
      </c>
      <c r="M402" s="36">
        <f t="shared" ca="1" si="78"/>
        <v>2642988843.8932571</v>
      </c>
      <c r="N402" s="36">
        <f t="shared" ca="1" si="79"/>
        <v>3099489329.7800012</v>
      </c>
      <c r="O402" s="36">
        <f t="shared" ca="1" si="80"/>
        <v>111446765.46893506</v>
      </c>
      <c r="P402" s="45">
        <f t="shared" ca="1" si="81"/>
        <v>1.9574898225101223E-4</v>
      </c>
    </row>
    <row r="403" spans="1:16" x14ac:dyDescent="0.2">
      <c r="A403" s="106"/>
      <c r="B403" s="106"/>
      <c r="D403" s="92">
        <f t="shared" si="69"/>
        <v>0</v>
      </c>
      <c r="E403" s="92">
        <f t="shared" si="70"/>
        <v>0</v>
      </c>
      <c r="F403" s="36">
        <f t="shared" si="71"/>
        <v>0</v>
      </c>
      <c r="G403" s="36">
        <f t="shared" si="72"/>
        <v>0</v>
      </c>
      <c r="H403" s="36">
        <f t="shared" si="73"/>
        <v>0</v>
      </c>
      <c r="I403" s="36">
        <f t="shared" si="74"/>
        <v>0</v>
      </c>
      <c r="J403" s="36">
        <f t="shared" si="75"/>
        <v>0</v>
      </c>
      <c r="K403" s="36">
        <f t="shared" ca="1" si="76"/>
        <v>-1.9574898225101223E-4</v>
      </c>
      <c r="L403" s="36">
        <f t="shared" ca="1" si="77"/>
        <v>3.8317664052307102E-8</v>
      </c>
      <c r="M403" s="36">
        <f t="shared" ca="1" si="78"/>
        <v>2642988843.8932571</v>
      </c>
      <c r="N403" s="36">
        <f t="shared" ca="1" si="79"/>
        <v>3099489329.7800012</v>
      </c>
      <c r="O403" s="36">
        <f t="shared" ca="1" si="80"/>
        <v>111446765.46893506</v>
      </c>
      <c r="P403" s="45">
        <f t="shared" ca="1" si="81"/>
        <v>1.9574898225101223E-4</v>
      </c>
    </row>
    <row r="404" spans="1:16" x14ac:dyDescent="0.2">
      <c r="A404" s="106"/>
      <c r="B404" s="106"/>
      <c r="D404" s="92">
        <f t="shared" si="69"/>
        <v>0</v>
      </c>
      <c r="E404" s="92">
        <f t="shared" si="70"/>
        <v>0</v>
      </c>
      <c r="F404" s="36">
        <f t="shared" si="71"/>
        <v>0</v>
      </c>
      <c r="G404" s="36">
        <f t="shared" si="72"/>
        <v>0</v>
      </c>
      <c r="H404" s="36">
        <f t="shared" si="73"/>
        <v>0</v>
      </c>
      <c r="I404" s="36">
        <f t="shared" si="74"/>
        <v>0</v>
      </c>
      <c r="J404" s="36">
        <f t="shared" si="75"/>
        <v>0</v>
      </c>
      <c r="K404" s="36">
        <f t="shared" ca="1" si="76"/>
        <v>-1.9574898225101223E-4</v>
      </c>
      <c r="L404" s="36">
        <f t="shared" ca="1" si="77"/>
        <v>3.8317664052307102E-8</v>
      </c>
      <c r="M404" s="36">
        <f t="shared" ca="1" si="78"/>
        <v>2642988843.8932571</v>
      </c>
      <c r="N404" s="36">
        <f t="shared" ca="1" si="79"/>
        <v>3099489329.7800012</v>
      </c>
      <c r="O404" s="36">
        <f t="shared" ca="1" si="80"/>
        <v>111446765.46893506</v>
      </c>
      <c r="P404" s="45">
        <f t="shared" ca="1" si="81"/>
        <v>1.9574898225101223E-4</v>
      </c>
    </row>
    <row r="405" spans="1:16" x14ac:dyDescent="0.2">
      <c r="A405" s="106"/>
      <c r="B405" s="106"/>
      <c r="D405" s="92">
        <f t="shared" ref="D405:D468" si="82">A405/A$18</f>
        <v>0</v>
      </c>
      <c r="E405" s="92">
        <f t="shared" ref="E405:E468" si="83">B405/B$18</f>
        <v>0</v>
      </c>
      <c r="F405" s="36">
        <f t="shared" ref="F405:F468" si="84">D405*D405</f>
        <v>0</v>
      </c>
      <c r="G405" s="36">
        <f t="shared" ref="G405:G468" si="85">D405*F405</f>
        <v>0</v>
      </c>
      <c r="H405" s="36">
        <f t="shared" ref="H405:H468" si="86">F405*F405</f>
        <v>0</v>
      </c>
      <c r="I405" s="36">
        <f t="shared" ref="I405:I468" si="87">E405*D405</f>
        <v>0</v>
      </c>
      <c r="J405" s="36">
        <f t="shared" ref="J405:J468" si="88">I405*D405</f>
        <v>0</v>
      </c>
      <c r="K405" s="36">
        <f t="shared" ref="K405:K468" ca="1" si="89">+E$4+E$5*D405+E$6*D405^2</f>
        <v>-1.9574898225101223E-4</v>
      </c>
      <c r="L405" s="36">
        <f t="shared" ref="L405:L468" ca="1" si="90">+(K405-E405)^2</f>
        <v>3.8317664052307102E-8</v>
      </c>
      <c r="M405" s="36">
        <f t="shared" ref="M405:M468" ca="1" si="91">(M$1-M$2*D405+M$3*F405)^2</f>
        <v>2642988843.8932571</v>
      </c>
      <c r="N405" s="36">
        <f t="shared" ref="N405:N468" ca="1" si="92">(-M$2+M$4*D405-M$5*F405)^2</f>
        <v>3099489329.7800012</v>
      </c>
      <c r="O405" s="36">
        <f t="shared" ref="O405:O468" ca="1" si="93">+(M$3-D405*M$5+F405*M$6)^2</f>
        <v>111446765.46893506</v>
      </c>
      <c r="P405" s="45">
        <f t="shared" ref="P405:P468" ca="1" si="94">+E405-K405</f>
        <v>1.9574898225101223E-4</v>
      </c>
    </row>
    <row r="406" spans="1:16" x14ac:dyDescent="0.2">
      <c r="A406" s="106"/>
      <c r="B406" s="106"/>
      <c r="D406" s="92">
        <f t="shared" si="82"/>
        <v>0</v>
      </c>
      <c r="E406" s="92">
        <f t="shared" si="83"/>
        <v>0</v>
      </c>
      <c r="F406" s="36">
        <f t="shared" si="84"/>
        <v>0</v>
      </c>
      <c r="G406" s="36">
        <f t="shared" si="85"/>
        <v>0</v>
      </c>
      <c r="H406" s="36">
        <f t="shared" si="86"/>
        <v>0</v>
      </c>
      <c r="I406" s="36">
        <f t="shared" si="87"/>
        <v>0</v>
      </c>
      <c r="J406" s="36">
        <f t="shared" si="88"/>
        <v>0</v>
      </c>
      <c r="K406" s="36">
        <f t="shared" ca="1" si="89"/>
        <v>-1.9574898225101223E-4</v>
      </c>
      <c r="L406" s="36">
        <f t="shared" ca="1" si="90"/>
        <v>3.8317664052307102E-8</v>
      </c>
      <c r="M406" s="36">
        <f t="shared" ca="1" si="91"/>
        <v>2642988843.8932571</v>
      </c>
      <c r="N406" s="36">
        <f t="shared" ca="1" si="92"/>
        <v>3099489329.7800012</v>
      </c>
      <c r="O406" s="36">
        <f t="shared" ca="1" si="93"/>
        <v>111446765.46893506</v>
      </c>
      <c r="P406" s="45">
        <f t="shared" ca="1" si="94"/>
        <v>1.9574898225101223E-4</v>
      </c>
    </row>
    <row r="407" spans="1:16" x14ac:dyDescent="0.2">
      <c r="A407" s="106"/>
      <c r="B407" s="106"/>
      <c r="D407" s="92">
        <f t="shared" si="82"/>
        <v>0</v>
      </c>
      <c r="E407" s="92">
        <f t="shared" si="83"/>
        <v>0</v>
      </c>
      <c r="F407" s="36">
        <f t="shared" si="84"/>
        <v>0</v>
      </c>
      <c r="G407" s="36">
        <f t="shared" si="85"/>
        <v>0</v>
      </c>
      <c r="H407" s="36">
        <f t="shared" si="86"/>
        <v>0</v>
      </c>
      <c r="I407" s="36">
        <f t="shared" si="87"/>
        <v>0</v>
      </c>
      <c r="J407" s="36">
        <f t="shared" si="88"/>
        <v>0</v>
      </c>
      <c r="K407" s="36">
        <f t="shared" ca="1" si="89"/>
        <v>-1.9574898225101223E-4</v>
      </c>
      <c r="L407" s="36">
        <f t="shared" ca="1" si="90"/>
        <v>3.8317664052307102E-8</v>
      </c>
      <c r="M407" s="36">
        <f t="shared" ca="1" si="91"/>
        <v>2642988843.8932571</v>
      </c>
      <c r="N407" s="36">
        <f t="shared" ca="1" si="92"/>
        <v>3099489329.7800012</v>
      </c>
      <c r="O407" s="36">
        <f t="shared" ca="1" si="93"/>
        <v>111446765.46893506</v>
      </c>
      <c r="P407" s="45">
        <f t="shared" ca="1" si="94"/>
        <v>1.9574898225101223E-4</v>
      </c>
    </row>
    <row r="408" spans="1:16" x14ac:dyDescent="0.2">
      <c r="A408" s="106"/>
      <c r="B408" s="106"/>
      <c r="D408" s="92">
        <f t="shared" si="82"/>
        <v>0</v>
      </c>
      <c r="E408" s="92">
        <f t="shared" si="83"/>
        <v>0</v>
      </c>
      <c r="F408" s="36">
        <f t="shared" si="84"/>
        <v>0</v>
      </c>
      <c r="G408" s="36">
        <f t="shared" si="85"/>
        <v>0</v>
      </c>
      <c r="H408" s="36">
        <f t="shared" si="86"/>
        <v>0</v>
      </c>
      <c r="I408" s="36">
        <f t="shared" si="87"/>
        <v>0</v>
      </c>
      <c r="J408" s="36">
        <f t="shared" si="88"/>
        <v>0</v>
      </c>
      <c r="K408" s="36">
        <f t="shared" ca="1" si="89"/>
        <v>-1.9574898225101223E-4</v>
      </c>
      <c r="L408" s="36">
        <f t="shared" ca="1" si="90"/>
        <v>3.8317664052307102E-8</v>
      </c>
      <c r="M408" s="36">
        <f t="shared" ca="1" si="91"/>
        <v>2642988843.8932571</v>
      </c>
      <c r="N408" s="36">
        <f t="shared" ca="1" si="92"/>
        <v>3099489329.7800012</v>
      </c>
      <c r="O408" s="36">
        <f t="shared" ca="1" si="93"/>
        <v>111446765.46893506</v>
      </c>
      <c r="P408" s="45">
        <f t="shared" ca="1" si="94"/>
        <v>1.9574898225101223E-4</v>
      </c>
    </row>
    <row r="409" spans="1:16" x14ac:dyDescent="0.2">
      <c r="A409" s="106"/>
      <c r="B409" s="106"/>
      <c r="D409" s="92">
        <f t="shared" si="82"/>
        <v>0</v>
      </c>
      <c r="E409" s="92">
        <f t="shared" si="83"/>
        <v>0</v>
      </c>
      <c r="F409" s="36">
        <f t="shared" si="84"/>
        <v>0</v>
      </c>
      <c r="G409" s="36">
        <f t="shared" si="85"/>
        <v>0</v>
      </c>
      <c r="H409" s="36">
        <f t="shared" si="86"/>
        <v>0</v>
      </c>
      <c r="I409" s="36">
        <f t="shared" si="87"/>
        <v>0</v>
      </c>
      <c r="J409" s="36">
        <f t="shared" si="88"/>
        <v>0</v>
      </c>
      <c r="K409" s="36">
        <f t="shared" ca="1" si="89"/>
        <v>-1.9574898225101223E-4</v>
      </c>
      <c r="L409" s="36">
        <f t="shared" ca="1" si="90"/>
        <v>3.8317664052307102E-8</v>
      </c>
      <c r="M409" s="36">
        <f t="shared" ca="1" si="91"/>
        <v>2642988843.8932571</v>
      </c>
      <c r="N409" s="36">
        <f t="shared" ca="1" si="92"/>
        <v>3099489329.7800012</v>
      </c>
      <c r="O409" s="36">
        <f t="shared" ca="1" si="93"/>
        <v>111446765.46893506</v>
      </c>
      <c r="P409" s="45">
        <f t="shared" ca="1" si="94"/>
        <v>1.9574898225101223E-4</v>
      </c>
    </row>
    <row r="410" spans="1:16" x14ac:dyDescent="0.2">
      <c r="A410" s="106"/>
      <c r="B410" s="106"/>
      <c r="D410" s="92">
        <f t="shared" si="82"/>
        <v>0</v>
      </c>
      <c r="E410" s="92">
        <f t="shared" si="83"/>
        <v>0</v>
      </c>
      <c r="F410" s="36">
        <f t="shared" si="84"/>
        <v>0</v>
      </c>
      <c r="G410" s="36">
        <f t="shared" si="85"/>
        <v>0</v>
      </c>
      <c r="H410" s="36">
        <f t="shared" si="86"/>
        <v>0</v>
      </c>
      <c r="I410" s="36">
        <f t="shared" si="87"/>
        <v>0</v>
      </c>
      <c r="J410" s="36">
        <f t="shared" si="88"/>
        <v>0</v>
      </c>
      <c r="K410" s="36">
        <f t="shared" ca="1" si="89"/>
        <v>-1.9574898225101223E-4</v>
      </c>
      <c r="L410" s="36">
        <f t="shared" ca="1" si="90"/>
        <v>3.8317664052307102E-8</v>
      </c>
      <c r="M410" s="36">
        <f t="shared" ca="1" si="91"/>
        <v>2642988843.8932571</v>
      </c>
      <c r="N410" s="36">
        <f t="shared" ca="1" si="92"/>
        <v>3099489329.7800012</v>
      </c>
      <c r="O410" s="36">
        <f t="shared" ca="1" si="93"/>
        <v>111446765.46893506</v>
      </c>
      <c r="P410" s="45">
        <f t="shared" ca="1" si="94"/>
        <v>1.9574898225101223E-4</v>
      </c>
    </row>
    <row r="411" spans="1:16" x14ac:dyDescent="0.2">
      <c r="A411" s="106"/>
      <c r="B411" s="106"/>
      <c r="D411" s="92">
        <f t="shared" si="82"/>
        <v>0</v>
      </c>
      <c r="E411" s="92">
        <f t="shared" si="83"/>
        <v>0</v>
      </c>
      <c r="F411" s="36">
        <f t="shared" si="84"/>
        <v>0</v>
      </c>
      <c r="G411" s="36">
        <f t="shared" si="85"/>
        <v>0</v>
      </c>
      <c r="H411" s="36">
        <f t="shared" si="86"/>
        <v>0</v>
      </c>
      <c r="I411" s="36">
        <f t="shared" si="87"/>
        <v>0</v>
      </c>
      <c r="J411" s="36">
        <f t="shared" si="88"/>
        <v>0</v>
      </c>
      <c r="K411" s="36">
        <f t="shared" ca="1" si="89"/>
        <v>-1.9574898225101223E-4</v>
      </c>
      <c r="L411" s="36">
        <f t="shared" ca="1" si="90"/>
        <v>3.8317664052307102E-8</v>
      </c>
      <c r="M411" s="36">
        <f t="shared" ca="1" si="91"/>
        <v>2642988843.8932571</v>
      </c>
      <c r="N411" s="36">
        <f t="shared" ca="1" si="92"/>
        <v>3099489329.7800012</v>
      </c>
      <c r="O411" s="36">
        <f t="shared" ca="1" si="93"/>
        <v>111446765.46893506</v>
      </c>
      <c r="P411" s="45">
        <f t="shared" ca="1" si="94"/>
        <v>1.9574898225101223E-4</v>
      </c>
    </row>
    <row r="412" spans="1:16" x14ac:dyDescent="0.2">
      <c r="A412" s="106"/>
      <c r="B412" s="106"/>
      <c r="D412" s="92">
        <f t="shared" si="82"/>
        <v>0</v>
      </c>
      <c r="E412" s="92">
        <f t="shared" si="83"/>
        <v>0</v>
      </c>
      <c r="F412" s="36">
        <f t="shared" si="84"/>
        <v>0</v>
      </c>
      <c r="G412" s="36">
        <f t="shared" si="85"/>
        <v>0</v>
      </c>
      <c r="H412" s="36">
        <f t="shared" si="86"/>
        <v>0</v>
      </c>
      <c r="I412" s="36">
        <f t="shared" si="87"/>
        <v>0</v>
      </c>
      <c r="J412" s="36">
        <f t="shared" si="88"/>
        <v>0</v>
      </c>
      <c r="K412" s="36">
        <f t="shared" ca="1" si="89"/>
        <v>-1.9574898225101223E-4</v>
      </c>
      <c r="L412" s="36">
        <f t="shared" ca="1" si="90"/>
        <v>3.8317664052307102E-8</v>
      </c>
      <c r="M412" s="36">
        <f t="shared" ca="1" si="91"/>
        <v>2642988843.8932571</v>
      </c>
      <c r="N412" s="36">
        <f t="shared" ca="1" si="92"/>
        <v>3099489329.7800012</v>
      </c>
      <c r="O412" s="36">
        <f t="shared" ca="1" si="93"/>
        <v>111446765.46893506</v>
      </c>
      <c r="P412" s="45">
        <f t="shared" ca="1" si="94"/>
        <v>1.9574898225101223E-4</v>
      </c>
    </row>
    <row r="413" spans="1:16" x14ac:dyDescent="0.2">
      <c r="A413" s="106"/>
      <c r="B413" s="106"/>
      <c r="D413" s="92">
        <f t="shared" si="82"/>
        <v>0</v>
      </c>
      <c r="E413" s="92">
        <f t="shared" si="83"/>
        <v>0</v>
      </c>
      <c r="F413" s="36">
        <f t="shared" si="84"/>
        <v>0</v>
      </c>
      <c r="G413" s="36">
        <f t="shared" si="85"/>
        <v>0</v>
      </c>
      <c r="H413" s="36">
        <f t="shared" si="86"/>
        <v>0</v>
      </c>
      <c r="I413" s="36">
        <f t="shared" si="87"/>
        <v>0</v>
      </c>
      <c r="J413" s="36">
        <f t="shared" si="88"/>
        <v>0</v>
      </c>
      <c r="K413" s="36">
        <f t="shared" ca="1" si="89"/>
        <v>-1.9574898225101223E-4</v>
      </c>
      <c r="L413" s="36">
        <f t="shared" ca="1" si="90"/>
        <v>3.8317664052307102E-8</v>
      </c>
      <c r="M413" s="36">
        <f t="shared" ca="1" si="91"/>
        <v>2642988843.8932571</v>
      </c>
      <c r="N413" s="36">
        <f t="shared" ca="1" si="92"/>
        <v>3099489329.7800012</v>
      </c>
      <c r="O413" s="36">
        <f t="shared" ca="1" si="93"/>
        <v>111446765.46893506</v>
      </c>
      <c r="P413" s="45">
        <f t="shared" ca="1" si="94"/>
        <v>1.9574898225101223E-4</v>
      </c>
    </row>
    <row r="414" spans="1:16" x14ac:dyDescent="0.2">
      <c r="A414" s="106"/>
      <c r="B414" s="106"/>
      <c r="D414" s="92">
        <f t="shared" si="82"/>
        <v>0</v>
      </c>
      <c r="E414" s="92">
        <f t="shared" si="83"/>
        <v>0</v>
      </c>
      <c r="F414" s="36">
        <f t="shared" si="84"/>
        <v>0</v>
      </c>
      <c r="G414" s="36">
        <f t="shared" si="85"/>
        <v>0</v>
      </c>
      <c r="H414" s="36">
        <f t="shared" si="86"/>
        <v>0</v>
      </c>
      <c r="I414" s="36">
        <f t="shared" si="87"/>
        <v>0</v>
      </c>
      <c r="J414" s="36">
        <f t="shared" si="88"/>
        <v>0</v>
      </c>
      <c r="K414" s="36">
        <f t="shared" ca="1" si="89"/>
        <v>-1.9574898225101223E-4</v>
      </c>
      <c r="L414" s="36">
        <f t="shared" ca="1" si="90"/>
        <v>3.8317664052307102E-8</v>
      </c>
      <c r="M414" s="36">
        <f t="shared" ca="1" si="91"/>
        <v>2642988843.8932571</v>
      </c>
      <c r="N414" s="36">
        <f t="shared" ca="1" si="92"/>
        <v>3099489329.7800012</v>
      </c>
      <c r="O414" s="36">
        <f t="shared" ca="1" si="93"/>
        <v>111446765.46893506</v>
      </c>
      <c r="P414" s="45">
        <f t="shared" ca="1" si="94"/>
        <v>1.9574898225101223E-4</v>
      </c>
    </row>
    <row r="415" spans="1:16" x14ac:dyDescent="0.2">
      <c r="A415" s="106"/>
      <c r="B415" s="106"/>
      <c r="D415" s="92">
        <f t="shared" si="82"/>
        <v>0</v>
      </c>
      <c r="E415" s="92">
        <f t="shared" si="83"/>
        <v>0</v>
      </c>
      <c r="F415" s="36">
        <f t="shared" si="84"/>
        <v>0</v>
      </c>
      <c r="G415" s="36">
        <f t="shared" si="85"/>
        <v>0</v>
      </c>
      <c r="H415" s="36">
        <f t="shared" si="86"/>
        <v>0</v>
      </c>
      <c r="I415" s="36">
        <f t="shared" si="87"/>
        <v>0</v>
      </c>
      <c r="J415" s="36">
        <f t="shared" si="88"/>
        <v>0</v>
      </c>
      <c r="K415" s="36">
        <f t="shared" ca="1" si="89"/>
        <v>-1.9574898225101223E-4</v>
      </c>
      <c r="L415" s="36">
        <f t="shared" ca="1" si="90"/>
        <v>3.8317664052307102E-8</v>
      </c>
      <c r="M415" s="36">
        <f t="shared" ca="1" si="91"/>
        <v>2642988843.8932571</v>
      </c>
      <c r="N415" s="36">
        <f t="shared" ca="1" si="92"/>
        <v>3099489329.7800012</v>
      </c>
      <c r="O415" s="36">
        <f t="shared" ca="1" si="93"/>
        <v>111446765.46893506</v>
      </c>
      <c r="P415" s="45">
        <f t="shared" ca="1" si="94"/>
        <v>1.9574898225101223E-4</v>
      </c>
    </row>
    <row r="416" spans="1:16" x14ac:dyDescent="0.2">
      <c r="A416" s="106"/>
      <c r="B416" s="106"/>
      <c r="D416" s="92">
        <f t="shared" si="82"/>
        <v>0</v>
      </c>
      <c r="E416" s="92">
        <f t="shared" si="83"/>
        <v>0</v>
      </c>
      <c r="F416" s="36">
        <f t="shared" si="84"/>
        <v>0</v>
      </c>
      <c r="G416" s="36">
        <f t="shared" si="85"/>
        <v>0</v>
      </c>
      <c r="H416" s="36">
        <f t="shared" si="86"/>
        <v>0</v>
      </c>
      <c r="I416" s="36">
        <f t="shared" si="87"/>
        <v>0</v>
      </c>
      <c r="J416" s="36">
        <f t="shared" si="88"/>
        <v>0</v>
      </c>
      <c r="K416" s="36">
        <f t="shared" ca="1" si="89"/>
        <v>-1.9574898225101223E-4</v>
      </c>
      <c r="L416" s="36">
        <f t="shared" ca="1" si="90"/>
        <v>3.8317664052307102E-8</v>
      </c>
      <c r="M416" s="36">
        <f t="shared" ca="1" si="91"/>
        <v>2642988843.8932571</v>
      </c>
      <c r="N416" s="36">
        <f t="shared" ca="1" si="92"/>
        <v>3099489329.7800012</v>
      </c>
      <c r="O416" s="36">
        <f t="shared" ca="1" si="93"/>
        <v>111446765.46893506</v>
      </c>
      <c r="P416" s="45">
        <f t="shared" ca="1" si="94"/>
        <v>1.9574898225101223E-4</v>
      </c>
    </row>
    <row r="417" spans="1:16" x14ac:dyDescent="0.2">
      <c r="A417" s="106"/>
      <c r="B417" s="106"/>
      <c r="D417" s="92">
        <f t="shared" si="82"/>
        <v>0</v>
      </c>
      <c r="E417" s="92">
        <f t="shared" si="83"/>
        <v>0</v>
      </c>
      <c r="F417" s="36">
        <f t="shared" si="84"/>
        <v>0</v>
      </c>
      <c r="G417" s="36">
        <f t="shared" si="85"/>
        <v>0</v>
      </c>
      <c r="H417" s="36">
        <f t="shared" si="86"/>
        <v>0</v>
      </c>
      <c r="I417" s="36">
        <f t="shared" si="87"/>
        <v>0</v>
      </c>
      <c r="J417" s="36">
        <f t="shared" si="88"/>
        <v>0</v>
      </c>
      <c r="K417" s="36">
        <f t="shared" ca="1" si="89"/>
        <v>-1.9574898225101223E-4</v>
      </c>
      <c r="L417" s="36">
        <f t="shared" ca="1" si="90"/>
        <v>3.8317664052307102E-8</v>
      </c>
      <c r="M417" s="36">
        <f t="shared" ca="1" si="91"/>
        <v>2642988843.8932571</v>
      </c>
      <c r="N417" s="36">
        <f t="shared" ca="1" si="92"/>
        <v>3099489329.7800012</v>
      </c>
      <c r="O417" s="36">
        <f t="shared" ca="1" si="93"/>
        <v>111446765.46893506</v>
      </c>
      <c r="P417" s="45">
        <f t="shared" ca="1" si="94"/>
        <v>1.9574898225101223E-4</v>
      </c>
    </row>
    <row r="418" spans="1:16" x14ac:dyDescent="0.2">
      <c r="A418" s="106"/>
      <c r="B418" s="106"/>
      <c r="D418" s="92">
        <f t="shared" si="82"/>
        <v>0</v>
      </c>
      <c r="E418" s="92">
        <f t="shared" si="83"/>
        <v>0</v>
      </c>
      <c r="F418" s="36">
        <f t="shared" si="84"/>
        <v>0</v>
      </c>
      <c r="G418" s="36">
        <f t="shared" si="85"/>
        <v>0</v>
      </c>
      <c r="H418" s="36">
        <f t="shared" si="86"/>
        <v>0</v>
      </c>
      <c r="I418" s="36">
        <f t="shared" si="87"/>
        <v>0</v>
      </c>
      <c r="J418" s="36">
        <f t="shared" si="88"/>
        <v>0</v>
      </c>
      <c r="K418" s="36">
        <f t="shared" ca="1" si="89"/>
        <v>-1.9574898225101223E-4</v>
      </c>
      <c r="L418" s="36">
        <f t="shared" ca="1" si="90"/>
        <v>3.8317664052307102E-8</v>
      </c>
      <c r="M418" s="36">
        <f t="shared" ca="1" si="91"/>
        <v>2642988843.8932571</v>
      </c>
      <c r="N418" s="36">
        <f t="shared" ca="1" si="92"/>
        <v>3099489329.7800012</v>
      </c>
      <c r="O418" s="36">
        <f t="shared" ca="1" si="93"/>
        <v>111446765.46893506</v>
      </c>
      <c r="P418" s="45">
        <f t="shared" ca="1" si="94"/>
        <v>1.9574898225101223E-4</v>
      </c>
    </row>
    <row r="419" spans="1:16" x14ac:dyDescent="0.2">
      <c r="A419" s="106"/>
      <c r="B419" s="106"/>
      <c r="D419" s="92">
        <f t="shared" si="82"/>
        <v>0</v>
      </c>
      <c r="E419" s="92">
        <f t="shared" si="83"/>
        <v>0</v>
      </c>
      <c r="F419" s="36">
        <f t="shared" si="84"/>
        <v>0</v>
      </c>
      <c r="G419" s="36">
        <f t="shared" si="85"/>
        <v>0</v>
      </c>
      <c r="H419" s="36">
        <f t="shared" si="86"/>
        <v>0</v>
      </c>
      <c r="I419" s="36">
        <f t="shared" si="87"/>
        <v>0</v>
      </c>
      <c r="J419" s="36">
        <f t="shared" si="88"/>
        <v>0</v>
      </c>
      <c r="K419" s="36">
        <f t="shared" ca="1" si="89"/>
        <v>-1.9574898225101223E-4</v>
      </c>
      <c r="L419" s="36">
        <f t="shared" ca="1" si="90"/>
        <v>3.8317664052307102E-8</v>
      </c>
      <c r="M419" s="36">
        <f t="shared" ca="1" si="91"/>
        <v>2642988843.8932571</v>
      </c>
      <c r="N419" s="36">
        <f t="shared" ca="1" si="92"/>
        <v>3099489329.7800012</v>
      </c>
      <c r="O419" s="36">
        <f t="shared" ca="1" si="93"/>
        <v>111446765.46893506</v>
      </c>
      <c r="P419" s="45">
        <f t="shared" ca="1" si="94"/>
        <v>1.9574898225101223E-4</v>
      </c>
    </row>
    <row r="420" spans="1:16" x14ac:dyDescent="0.2">
      <c r="A420" s="106"/>
      <c r="B420" s="106"/>
      <c r="D420" s="92">
        <f t="shared" si="82"/>
        <v>0</v>
      </c>
      <c r="E420" s="92">
        <f t="shared" si="83"/>
        <v>0</v>
      </c>
      <c r="F420" s="36">
        <f t="shared" si="84"/>
        <v>0</v>
      </c>
      <c r="G420" s="36">
        <f t="shared" si="85"/>
        <v>0</v>
      </c>
      <c r="H420" s="36">
        <f t="shared" si="86"/>
        <v>0</v>
      </c>
      <c r="I420" s="36">
        <f t="shared" si="87"/>
        <v>0</v>
      </c>
      <c r="J420" s="36">
        <f t="shared" si="88"/>
        <v>0</v>
      </c>
      <c r="K420" s="36">
        <f t="shared" ca="1" si="89"/>
        <v>-1.9574898225101223E-4</v>
      </c>
      <c r="L420" s="36">
        <f t="shared" ca="1" si="90"/>
        <v>3.8317664052307102E-8</v>
      </c>
      <c r="M420" s="36">
        <f t="shared" ca="1" si="91"/>
        <v>2642988843.8932571</v>
      </c>
      <c r="N420" s="36">
        <f t="shared" ca="1" si="92"/>
        <v>3099489329.7800012</v>
      </c>
      <c r="O420" s="36">
        <f t="shared" ca="1" si="93"/>
        <v>111446765.46893506</v>
      </c>
      <c r="P420" s="45">
        <f t="shared" ca="1" si="94"/>
        <v>1.9574898225101223E-4</v>
      </c>
    </row>
    <row r="421" spans="1:16" x14ac:dyDescent="0.2">
      <c r="A421" s="106"/>
      <c r="B421" s="106"/>
      <c r="D421" s="92">
        <f t="shared" si="82"/>
        <v>0</v>
      </c>
      <c r="E421" s="92">
        <f t="shared" si="83"/>
        <v>0</v>
      </c>
      <c r="F421" s="36">
        <f t="shared" si="84"/>
        <v>0</v>
      </c>
      <c r="G421" s="36">
        <f t="shared" si="85"/>
        <v>0</v>
      </c>
      <c r="H421" s="36">
        <f t="shared" si="86"/>
        <v>0</v>
      </c>
      <c r="I421" s="36">
        <f t="shared" si="87"/>
        <v>0</v>
      </c>
      <c r="J421" s="36">
        <f t="shared" si="88"/>
        <v>0</v>
      </c>
      <c r="K421" s="36">
        <f t="shared" ca="1" si="89"/>
        <v>-1.9574898225101223E-4</v>
      </c>
      <c r="L421" s="36">
        <f t="shared" ca="1" si="90"/>
        <v>3.8317664052307102E-8</v>
      </c>
      <c r="M421" s="36">
        <f t="shared" ca="1" si="91"/>
        <v>2642988843.8932571</v>
      </c>
      <c r="N421" s="36">
        <f t="shared" ca="1" si="92"/>
        <v>3099489329.7800012</v>
      </c>
      <c r="O421" s="36">
        <f t="shared" ca="1" si="93"/>
        <v>111446765.46893506</v>
      </c>
      <c r="P421" s="45">
        <f t="shared" ca="1" si="94"/>
        <v>1.9574898225101223E-4</v>
      </c>
    </row>
    <row r="422" spans="1:16" x14ac:dyDescent="0.2">
      <c r="A422" s="106"/>
      <c r="B422" s="106"/>
      <c r="D422" s="92">
        <f t="shared" si="82"/>
        <v>0</v>
      </c>
      <c r="E422" s="92">
        <f t="shared" si="83"/>
        <v>0</v>
      </c>
      <c r="F422" s="36">
        <f t="shared" si="84"/>
        <v>0</v>
      </c>
      <c r="G422" s="36">
        <f t="shared" si="85"/>
        <v>0</v>
      </c>
      <c r="H422" s="36">
        <f t="shared" si="86"/>
        <v>0</v>
      </c>
      <c r="I422" s="36">
        <f t="shared" si="87"/>
        <v>0</v>
      </c>
      <c r="J422" s="36">
        <f t="shared" si="88"/>
        <v>0</v>
      </c>
      <c r="K422" s="36">
        <f t="shared" ca="1" si="89"/>
        <v>-1.9574898225101223E-4</v>
      </c>
      <c r="L422" s="36">
        <f t="shared" ca="1" si="90"/>
        <v>3.8317664052307102E-8</v>
      </c>
      <c r="M422" s="36">
        <f t="shared" ca="1" si="91"/>
        <v>2642988843.8932571</v>
      </c>
      <c r="N422" s="36">
        <f t="shared" ca="1" si="92"/>
        <v>3099489329.7800012</v>
      </c>
      <c r="O422" s="36">
        <f t="shared" ca="1" si="93"/>
        <v>111446765.46893506</v>
      </c>
      <c r="P422" s="45">
        <f t="shared" ca="1" si="94"/>
        <v>1.9574898225101223E-4</v>
      </c>
    </row>
    <row r="423" spans="1:16" x14ac:dyDescent="0.2">
      <c r="A423" s="106"/>
      <c r="B423" s="106"/>
      <c r="D423" s="92">
        <f t="shared" si="82"/>
        <v>0</v>
      </c>
      <c r="E423" s="92">
        <f t="shared" si="83"/>
        <v>0</v>
      </c>
      <c r="F423" s="36">
        <f t="shared" si="84"/>
        <v>0</v>
      </c>
      <c r="G423" s="36">
        <f t="shared" si="85"/>
        <v>0</v>
      </c>
      <c r="H423" s="36">
        <f t="shared" si="86"/>
        <v>0</v>
      </c>
      <c r="I423" s="36">
        <f t="shared" si="87"/>
        <v>0</v>
      </c>
      <c r="J423" s="36">
        <f t="shared" si="88"/>
        <v>0</v>
      </c>
      <c r="K423" s="36">
        <f t="shared" ca="1" si="89"/>
        <v>-1.9574898225101223E-4</v>
      </c>
      <c r="L423" s="36">
        <f t="shared" ca="1" si="90"/>
        <v>3.8317664052307102E-8</v>
      </c>
      <c r="M423" s="36">
        <f t="shared" ca="1" si="91"/>
        <v>2642988843.8932571</v>
      </c>
      <c r="N423" s="36">
        <f t="shared" ca="1" si="92"/>
        <v>3099489329.7800012</v>
      </c>
      <c r="O423" s="36">
        <f t="shared" ca="1" si="93"/>
        <v>111446765.46893506</v>
      </c>
      <c r="P423" s="45">
        <f t="shared" ca="1" si="94"/>
        <v>1.9574898225101223E-4</v>
      </c>
    </row>
    <row r="424" spans="1:16" x14ac:dyDescent="0.2">
      <c r="A424" s="106"/>
      <c r="B424" s="106"/>
      <c r="D424" s="92">
        <f t="shared" si="82"/>
        <v>0</v>
      </c>
      <c r="E424" s="92">
        <f t="shared" si="83"/>
        <v>0</v>
      </c>
      <c r="F424" s="36">
        <f t="shared" si="84"/>
        <v>0</v>
      </c>
      <c r="G424" s="36">
        <f t="shared" si="85"/>
        <v>0</v>
      </c>
      <c r="H424" s="36">
        <f t="shared" si="86"/>
        <v>0</v>
      </c>
      <c r="I424" s="36">
        <f t="shared" si="87"/>
        <v>0</v>
      </c>
      <c r="J424" s="36">
        <f t="shared" si="88"/>
        <v>0</v>
      </c>
      <c r="K424" s="36">
        <f t="shared" ca="1" si="89"/>
        <v>-1.9574898225101223E-4</v>
      </c>
      <c r="L424" s="36">
        <f t="shared" ca="1" si="90"/>
        <v>3.8317664052307102E-8</v>
      </c>
      <c r="M424" s="36">
        <f t="shared" ca="1" si="91"/>
        <v>2642988843.8932571</v>
      </c>
      <c r="N424" s="36">
        <f t="shared" ca="1" si="92"/>
        <v>3099489329.7800012</v>
      </c>
      <c r="O424" s="36">
        <f t="shared" ca="1" si="93"/>
        <v>111446765.46893506</v>
      </c>
      <c r="P424" s="45">
        <f t="shared" ca="1" si="94"/>
        <v>1.9574898225101223E-4</v>
      </c>
    </row>
    <row r="425" spans="1:16" x14ac:dyDescent="0.2">
      <c r="A425" s="106"/>
      <c r="B425" s="106"/>
      <c r="D425" s="92">
        <f t="shared" si="82"/>
        <v>0</v>
      </c>
      <c r="E425" s="92">
        <f t="shared" si="83"/>
        <v>0</v>
      </c>
      <c r="F425" s="36">
        <f t="shared" si="84"/>
        <v>0</v>
      </c>
      <c r="G425" s="36">
        <f t="shared" si="85"/>
        <v>0</v>
      </c>
      <c r="H425" s="36">
        <f t="shared" si="86"/>
        <v>0</v>
      </c>
      <c r="I425" s="36">
        <f t="shared" si="87"/>
        <v>0</v>
      </c>
      <c r="J425" s="36">
        <f t="shared" si="88"/>
        <v>0</v>
      </c>
      <c r="K425" s="36">
        <f t="shared" ca="1" si="89"/>
        <v>-1.9574898225101223E-4</v>
      </c>
      <c r="L425" s="36">
        <f t="shared" ca="1" si="90"/>
        <v>3.8317664052307102E-8</v>
      </c>
      <c r="M425" s="36">
        <f t="shared" ca="1" si="91"/>
        <v>2642988843.8932571</v>
      </c>
      <c r="N425" s="36">
        <f t="shared" ca="1" si="92"/>
        <v>3099489329.7800012</v>
      </c>
      <c r="O425" s="36">
        <f t="shared" ca="1" si="93"/>
        <v>111446765.46893506</v>
      </c>
      <c r="P425" s="45">
        <f t="shared" ca="1" si="94"/>
        <v>1.9574898225101223E-4</v>
      </c>
    </row>
    <row r="426" spans="1:16" x14ac:dyDescent="0.2">
      <c r="A426" s="106"/>
      <c r="B426" s="106"/>
      <c r="D426" s="92">
        <f t="shared" si="82"/>
        <v>0</v>
      </c>
      <c r="E426" s="92">
        <f t="shared" si="83"/>
        <v>0</v>
      </c>
      <c r="F426" s="36">
        <f t="shared" si="84"/>
        <v>0</v>
      </c>
      <c r="G426" s="36">
        <f t="shared" si="85"/>
        <v>0</v>
      </c>
      <c r="H426" s="36">
        <f t="shared" si="86"/>
        <v>0</v>
      </c>
      <c r="I426" s="36">
        <f t="shared" si="87"/>
        <v>0</v>
      </c>
      <c r="J426" s="36">
        <f t="shared" si="88"/>
        <v>0</v>
      </c>
      <c r="K426" s="36">
        <f t="shared" ca="1" si="89"/>
        <v>-1.9574898225101223E-4</v>
      </c>
      <c r="L426" s="36">
        <f t="shared" ca="1" si="90"/>
        <v>3.8317664052307102E-8</v>
      </c>
      <c r="M426" s="36">
        <f t="shared" ca="1" si="91"/>
        <v>2642988843.8932571</v>
      </c>
      <c r="N426" s="36">
        <f t="shared" ca="1" si="92"/>
        <v>3099489329.7800012</v>
      </c>
      <c r="O426" s="36">
        <f t="shared" ca="1" si="93"/>
        <v>111446765.46893506</v>
      </c>
      <c r="P426" s="45">
        <f t="shared" ca="1" si="94"/>
        <v>1.9574898225101223E-4</v>
      </c>
    </row>
    <row r="427" spans="1:16" x14ac:dyDescent="0.2">
      <c r="A427" s="106"/>
      <c r="B427" s="106"/>
      <c r="D427" s="92">
        <f t="shared" si="82"/>
        <v>0</v>
      </c>
      <c r="E427" s="92">
        <f t="shared" si="83"/>
        <v>0</v>
      </c>
      <c r="F427" s="36">
        <f t="shared" si="84"/>
        <v>0</v>
      </c>
      <c r="G427" s="36">
        <f t="shared" si="85"/>
        <v>0</v>
      </c>
      <c r="H427" s="36">
        <f t="shared" si="86"/>
        <v>0</v>
      </c>
      <c r="I427" s="36">
        <f t="shared" si="87"/>
        <v>0</v>
      </c>
      <c r="J427" s="36">
        <f t="shared" si="88"/>
        <v>0</v>
      </c>
      <c r="K427" s="36">
        <f t="shared" ca="1" si="89"/>
        <v>-1.9574898225101223E-4</v>
      </c>
      <c r="L427" s="36">
        <f t="shared" ca="1" si="90"/>
        <v>3.8317664052307102E-8</v>
      </c>
      <c r="M427" s="36">
        <f t="shared" ca="1" si="91"/>
        <v>2642988843.8932571</v>
      </c>
      <c r="N427" s="36">
        <f t="shared" ca="1" si="92"/>
        <v>3099489329.7800012</v>
      </c>
      <c r="O427" s="36">
        <f t="shared" ca="1" si="93"/>
        <v>111446765.46893506</v>
      </c>
      <c r="P427" s="45">
        <f t="shared" ca="1" si="94"/>
        <v>1.9574898225101223E-4</v>
      </c>
    </row>
    <row r="428" spans="1:16" x14ac:dyDescent="0.2">
      <c r="A428" s="106"/>
      <c r="B428" s="106"/>
      <c r="D428" s="92">
        <f t="shared" si="82"/>
        <v>0</v>
      </c>
      <c r="E428" s="92">
        <f t="shared" si="83"/>
        <v>0</v>
      </c>
      <c r="F428" s="36">
        <f t="shared" si="84"/>
        <v>0</v>
      </c>
      <c r="G428" s="36">
        <f t="shared" si="85"/>
        <v>0</v>
      </c>
      <c r="H428" s="36">
        <f t="shared" si="86"/>
        <v>0</v>
      </c>
      <c r="I428" s="36">
        <f t="shared" si="87"/>
        <v>0</v>
      </c>
      <c r="J428" s="36">
        <f t="shared" si="88"/>
        <v>0</v>
      </c>
      <c r="K428" s="36">
        <f t="shared" ca="1" si="89"/>
        <v>-1.9574898225101223E-4</v>
      </c>
      <c r="L428" s="36">
        <f t="shared" ca="1" si="90"/>
        <v>3.8317664052307102E-8</v>
      </c>
      <c r="M428" s="36">
        <f t="shared" ca="1" si="91"/>
        <v>2642988843.8932571</v>
      </c>
      <c r="N428" s="36">
        <f t="shared" ca="1" si="92"/>
        <v>3099489329.7800012</v>
      </c>
      <c r="O428" s="36">
        <f t="shared" ca="1" si="93"/>
        <v>111446765.46893506</v>
      </c>
      <c r="P428" s="45">
        <f t="shared" ca="1" si="94"/>
        <v>1.9574898225101223E-4</v>
      </c>
    </row>
    <row r="429" spans="1:16" x14ac:dyDescent="0.2">
      <c r="A429" s="106"/>
      <c r="B429" s="106"/>
      <c r="D429" s="92">
        <f t="shared" si="82"/>
        <v>0</v>
      </c>
      <c r="E429" s="92">
        <f t="shared" si="83"/>
        <v>0</v>
      </c>
      <c r="F429" s="36">
        <f t="shared" si="84"/>
        <v>0</v>
      </c>
      <c r="G429" s="36">
        <f t="shared" si="85"/>
        <v>0</v>
      </c>
      <c r="H429" s="36">
        <f t="shared" si="86"/>
        <v>0</v>
      </c>
      <c r="I429" s="36">
        <f t="shared" si="87"/>
        <v>0</v>
      </c>
      <c r="J429" s="36">
        <f t="shared" si="88"/>
        <v>0</v>
      </c>
      <c r="K429" s="36">
        <f t="shared" ca="1" si="89"/>
        <v>-1.9574898225101223E-4</v>
      </c>
      <c r="L429" s="36">
        <f t="shared" ca="1" si="90"/>
        <v>3.8317664052307102E-8</v>
      </c>
      <c r="M429" s="36">
        <f t="shared" ca="1" si="91"/>
        <v>2642988843.8932571</v>
      </c>
      <c r="N429" s="36">
        <f t="shared" ca="1" si="92"/>
        <v>3099489329.7800012</v>
      </c>
      <c r="O429" s="36">
        <f t="shared" ca="1" si="93"/>
        <v>111446765.46893506</v>
      </c>
      <c r="P429" s="45">
        <f t="shared" ca="1" si="94"/>
        <v>1.9574898225101223E-4</v>
      </c>
    </row>
    <row r="430" spans="1:16" x14ac:dyDescent="0.2">
      <c r="A430" s="106"/>
      <c r="B430" s="106"/>
      <c r="D430" s="92">
        <f t="shared" si="82"/>
        <v>0</v>
      </c>
      <c r="E430" s="92">
        <f t="shared" si="83"/>
        <v>0</v>
      </c>
      <c r="F430" s="36">
        <f t="shared" si="84"/>
        <v>0</v>
      </c>
      <c r="G430" s="36">
        <f t="shared" si="85"/>
        <v>0</v>
      </c>
      <c r="H430" s="36">
        <f t="shared" si="86"/>
        <v>0</v>
      </c>
      <c r="I430" s="36">
        <f t="shared" si="87"/>
        <v>0</v>
      </c>
      <c r="J430" s="36">
        <f t="shared" si="88"/>
        <v>0</v>
      </c>
      <c r="K430" s="36">
        <f t="shared" ca="1" si="89"/>
        <v>-1.9574898225101223E-4</v>
      </c>
      <c r="L430" s="36">
        <f t="shared" ca="1" si="90"/>
        <v>3.8317664052307102E-8</v>
      </c>
      <c r="M430" s="36">
        <f t="shared" ca="1" si="91"/>
        <v>2642988843.8932571</v>
      </c>
      <c r="N430" s="36">
        <f t="shared" ca="1" si="92"/>
        <v>3099489329.7800012</v>
      </c>
      <c r="O430" s="36">
        <f t="shared" ca="1" si="93"/>
        <v>111446765.46893506</v>
      </c>
      <c r="P430" s="45">
        <f t="shared" ca="1" si="94"/>
        <v>1.9574898225101223E-4</v>
      </c>
    </row>
    <row r="431" spans="1:16" x14ac:dyDescent="0.2">
      <c r="A431" s="106"/>
      <c r="B431" s="106"/>
      <c r="D431" s="92">
        <f t="shared" si="82"/>
        <v>0</v>
      </c>
      <c r="E431" s="92">
        <f t="shared" si="83"/>
        <v>0</v>
      </c>
      <c r="F431" s="36">
        <f t="shared" si="84"/>
        <v>0</v>
      </c>
      <c r="G431" s="36">
        <f t="shared" si="85"/>
        <v>0</v>
      </c>
      <c r="H431" s="36">
        <f t="shared" si="86"/>
        <v>0</v>
      </c>
      <c r="I431" s="36">
        <f t="shared" si="87"/>
        <v>0</v>
      </c>
      <c r="J431" s="36">
        <f t="shared" si="88"/>
        <v>0</v>
      </c>
      <c r="K431" s="36">
        <f t="shared" ca="1" si="89"/>
        <v>-1.9574898225101223E-4</v>
      </c>
      <c r="L431" s="36">
        <f t="shared" ca="1" si="90"/>
        <v>3.8317664052307102E-8</v>
      </c>
      <c r="M431" s="36">
        <f t="shared" ca="1" si="91"/>
        <v>2642988843.8932571</v>
      </c>
      <c r="N431" s="36">
        <f t="shared" ca="1" si="92"/>
        <v>3099489329.7800012</v>
      </c>
      <c r="O431" s="36">
        <f t="shared" ca="1" si="93"/>
        <v>111446765.46893506</v>
      </c>
      <c r="P431" s="45">
        <f t="shared" ca="1" si="94"/>
        <v>1.9574898225101223E-4</v>
      </c>
    </row>
    <row r="432" spans="1:16" x14ac:dyDescent="0.2">
      <c r="A432" s="106"/>
      <c r="B432" s="106"/>
      <c r="D432" s="92">
        <f t="shared" si="82"/>
        <v>0</v>
      </c>
      <c r="E432" s="92">
        <f t="shared" si="83"/>
        <v>0</v>
      </c>
      <c r="F432" s="36">
        <f t="shared" si="84"/>
        <v>0</v>
      </c>
      <c r="G432" s="36">
        <f t="shared" si="85"/>
        <v>0</v>
      </c>
      <c r="H432" s="36">
        <f t="shared" si="86"/>
        <v>0</v>
      </c>
      <c r="I432" s="36">
        <f t="shared" si="87"/>
        <v>0</v>
      </c>
      <c r="J432" s="36">
        <f t="shared" si="88"/>
        <v>0</v>
      </c>
      <c r="K432" s="36">
        <f t="shared" ca="1" si="89"/>
        <v>-1.9574898225101223E-4</v>
      </c>
      <c r="L432" s="36">
        <f t="shared" ca="1" si="90"/>
        <v>3.8317664052307102E-8</v>
      </c>
      <c r="M432" s="36">
        <f t="shared" ca="1" si="91"/>
        <v>2642988843.8932571</v>
      </c>
      <c r="N432" s="36">
        <f t="shared" ca="1" si="92"/>
        <v>3099489329.7800012</v>
      </c>
      <c r="O432" s="36">
        <f t="shared" ca="1" si="93"/>
        <v>111446765.46893506</v>
      </c>
      <c r="P432" s="45">
        <f t="shared" ca="1" si="94"/>
        <v>1.9574898225101223E-4</v>
      </c>
    </row>
    <row r="433" spans="1:16" x14ac:dyDescent="0.2">
      <c r="A433" s="106"/>
      <c r="B433" s="106"/>
      <c r="D433" s="92">
        <f t="shared" si="82"/>
        <v>0</v>
      </c>
      <c r="E433" s="92">
        <f t="shared" si="83"/>
        <v>0</v>
      </c>
      <c r="F433" s="36">
        <f t="shared" si="84"/>
        <v>0</v>
      </c>
      <c r="G433" s="36">
        <f t="shared" si="85"/>
        <v>0</v>
      </c>
      <c r="H433" s="36">
        <f t="shared" si="86"/>
        <v>0</v>
      </c>
      <c r="I433" s="36">
        <f t="shared" si="87"/>
        <v>0</v>
      </c>
      <c r="J433" s="36">
        <f t="shared" si="88"/>
        <v>0</v>
      </c>
      <c r="K433" s="36">
        <f t="shared" ca="1" si="89"/>
        <v>-1.9574898225101223E-4</v>
      </c>
      <c r="L433" s="36">
        <f t="shared" ca="1" si="90"/>
        <v>3.8317664052307102E-8</v>
      </c>
      <c r="M433" s="36">
        <f t="shared" ca="1" si="91"/>
        <v>2642988843.8932571</v>
      </c>
      <c r="N433" s="36">
        <f t="shared" ca="1" si="92"/>
        <v>3099489329.7800012</v>
      </c>
      <c r="O433" s="36">
        <f t="shared" ca="1" si="93"/>
        <v>111446765.46893506</v>
      </c>
      <c r="P433" s="45">
        <f t="shared" ca="1" si="94"/>
        <v>1.9574898225101223E-4</v>
      </c>
    </row>
    <row r="434" spans="1:16" x14ac:dyDescent="0.2">
      <c r="A434" s="106"/>
      <c r="B434" s="106"/>
      <c r="D434" s="92">
        <f t="shared" si="82"/>
        <v>0</v>
      </c>
      <c r="E434" s="92">
        <f t="shared" si="83"/>
        <v>0</v>
      </c>
      <c r="F434" s="36">
        <f t="shared" si="84"/>
        <v>0</v>
      </c>
      <c r="G434" s="36">
        <f t="shared" si="85"/>
        <v>0</v>
      </c>
      <c r="H434" s="36">
        <f t="shared" si="86"/>
        <v>0</v>
      </c>
      <c r="I434" s="36">
        <f t="shared" si="87"/>
        <v>0</v>
      </c>
      <c r="J434" s="36">
        <f t="shared" si="88"/>
        <v>0</v>
      </c>
      <c r="K434" s="36">
        <f t="shared" ca="1" si="89"/>
        <v>-1.9574898225101223E-4</v>
      </c>
      <c r="L434" s="36">
        <f t="shared" ca="1" si="90"/>
        <v>3.8317664052307102E-8</v>
      </c>
      <c r="M434" s="36">
        <f t="shared" ca="1" si="91"/>
        <v>2642988843.8932571</v>
      </c>
      <c r="N434" s="36">
        <f t="shared" ca="1" si="92"/>
        <v>3099489329.7800012</v>
      </c>
      <c r="O434" s="36">
        <f t="shared" ca="1" si="93"/>
        <v>111446765.46893506</v>
      </c>
      <c r="P434" s="45">
        <f t="shared" ca="1" si="94"/>
        <v>1.9574898225101223E-4</v>
      </c>
    </row>
    <row r="435" spans="1:16" x14ac:dyDescent="0.2">
      <c r="A435" s="106"/>
      <c r="B435" s="106"/>
      <c r="D435" s="92">
        <f t="shared" si="82"/>
        <v>0</v>
      </c>
      <c r="E435" s="92">
        <f t="shared" si="83"/>
        <v>0</v>
      </c>
      <c r="F435" s="36">
        <f t="shared" si="84"/>
        <v>0</v>
      </c>
      <c r="G435" s="36">
        <f t="shared" si="85"/>
        <v>0</v>
      </c>
      <c r="H435" s="36">
        <f t="shared" si="86"/>
        <v>0</v>
      </c>
      <c r="I435" s="36">
        <f t="shared" si="87"/>
        <v>0</v>
      </c>
      <c r="J435" s="36">
        <f t="shared" si="88"/>
        <v>0</v>
      </c>
      <c r="K435" s="36">
        <f t="shared" ca="1" si="89"/>
        <v>-1.9574898225101223E-4</v>
      </c>
      <c r="L435" s="36">
        <f t="shared" ca="1" si="90"/>
        <v>3.8317664052307102E-8</v>
      </c>
      <c r="M435" s="36">
        <f t="shared" ca="1" si="91"/>
        <v>2642988843.8932571</v>
      </c>
      <c r="N435" s="36">
        <f t="shared" ca="1" si="92"/>
        <v>3099489329.7800012</v>
      </c>
      <c r="O435" s="36">
        <f t="shared" ca="1" si="93"/>
        <v>111446765.46893506</v>
      </c>
      <c r="P435" s="45">
        <f t="shared" ca="1" si="94"/>
        <v>1.9574898225101223E-4</v>
      </c>
    </row>
    <row r="436" spans="1:16" x14ac:dyDescent="0.2">
      <c r="A436" s="106"/>
      <c r="B436" s="106"/>
      <c r="D436" s="92">
        <f t="shared" si="82"/>
        <v>0</v>
      </c>
      <c r="E436" s="92">
        <f t="shared" si="83"/>
        <v>0</v>
      </c>
      <c r="F436" s="36">
        <f t="shared" si="84"/>
        <v>0</v>
      </c>
      <c r="G436" s="36">
        <f t="shared" si="85"/>
        <v>0</v>
      </c>
      <c r="H436" s="36">
        <f t="shared" si="86"/>
        <v>0</v>
      </c>
      <c r="I436" s="36">
        <f t="shared" si="87"/>
        <v>0</v>
      </c>
      <c r="J436" s="36">
        <f t="shared" si="88"/>
        <v>0</v>
      </c>
      <c r="K436" s="36">
        <f t="shared" ca="1" si="89"/>
        <v>-1.9574898225101223E-4</v>
      </c>
      <c r="L436" s="36">
        <f t="shared" ca="1" si="90"/>
        <v>3.8317664052307102E-8</v>
      </c>
      <c r="M436" s="36">
        <f t="shared" ca="1" si="91"/>
        <v>2642988843.8932571</v>
      </c>
      <c r="N436" s="36">
        <f t="shared" ca="1" si="92"/>
        <v>3099489329.7800012</v>
      </c>
      <c r="O436" s="36">
        <f t="shared" ca="1" si="93"/>
        <v>111446765.46893506</v>
      </c>
      <c r="P436" s="45">
        <f t="shared" ca="1" si="94"/>
        <v>1.9574898225101223E-4</v>
      </c>
    </row>
    <row r="437" spans="1:16" x14ac:dyDescent="0.2">
      <c r="A437" s="106"/>
      <c r="B437" s="106"/>
      <c r="D437" s="92">
        <f t="shared" si="82"/>
        <v>0</v>
      </c>
      <c r="E437" s="92">
        <f t="shared" si="83"/>
        <v>0</v>
      </c>
      <c r="F437" s="36">
        <f t="shared" si="84"/>
        <v>0</v>
      </c>
      <c r="G437" s="36">
        <f t="shared" si="85"/>
        <v>0</v>
      </c>
      <c r="H437" s="36">
        <f t="shared" si="86"/>
        <v>0</v>
      </c>
      <c r="I437" s="36">
        <f t="shared" si="87"/>
        <v>0</v>
      </c>
      <c r="J437" s="36">
        <f t="shared" si="88"/>
        <v>0</v>
      </c>
      <c r="K437" s="36">
        <f t="shared" ca="1" si="89"/>
        <v>-1.9574898225101223E-4</v>
      </c>
      <c r="L437" s="36">
        <f t="shared" ca="1" si="90"/>
        <v>3.8317664052307102E-8</v>
      </c>
      <c r="M437" s="36">
        <f t="shared" ca="1" si="91"/>
        <v>2642988843.8932571</v>
      </c>
      <c r="N437" s="36">
        <f t="shared" ca="1" si="92"/>
        <v>3099489329.7800012</v>
      </c>
      <c r="O437" s="36">
        <f t="shared" ca="1" si="93"/>
        <v>111446765.46893506</v>
      </c>
      <c r="P437" s="45">
        <f t="shared" ca="1" si="94"/>
        <v>1.9574898225101223E-4</v>
      </c>
    </row>
    <row r="438" spans="1:16" x14ac:dyDescent="0.2">
      <c r="A438" s="106"/>
      <c r="B438" s="106"/>
      <c r="D438" s="92">
        <f t="shared" si="82"/>
        <v>0</v>
      </c>
      <c r="E438" s="92">
        <f t="shared" si="83"/>
        <v>0</v>
      </c>
      <c r="F438" s="36">
        <f t="shared" si="84"/>
        <v>0</v>
      </c>
      <c r="G438" s="36">
        <f t="shared" si="85"/>
        <v>0</v>
      </c>
      <c r="H438" s="36">
        <f t="shared" si="86"/>
        <v>0</v>
      </c>
      <c r="I438" s="36">
        <f t="shared" si="87"/>
        <v>0</v>
      </c>
      <c r="J438" s="36">
        <f t="shared" si="88"/>
        <v>0</v>
      </c>
      <c r="K438" s="36">
        <f t="shared" ca="1" si="89"/>
        <v>-1.9574898225101223E-4</v>
      </c>
      <c r="L438" s="36">
        <f t="shared" ca="1" si="90"/>
        <v>3.8317664052307102E-8</v>
      </c>
      <c r="M438" s="36">
        <f t="shared" ca="1" si="91"/>
        <v>2642988843.8932571</v>
      </c>
      <c r="N438" s="36">
        <f t="shared" ca="1" si="92"/>
        <v>3099489329.7800012</v>
      </c>
      <c r="O438" s="36">
        <f t="shared" ca="1" si="93"/>
        <v>111446765.46893506</v>
      </c>
      <c r="P438" s="45">
        <f t="shared" ca="1" si="94"/>
        <v>1.9574898225101223E-4</v>
      </c>
    </row>
    <row r="439" spans="1:16" x14ac:dyDescent="0.2">
      <c r="A439" s="106"/>
      <c r="B439" s="106"/>
      <c r="D439" s="92">
        <f t="shared" si="82"/>
        <v>0</v>
      </c>
      <c r="E439" s="92">
        <f t="shared" si="83"/>
        <v>0</v>
      </c>
      <c r="F439" s="36">
        <f t="shared" si="84"/>
        <v>0</v>
      </c>
      <c r="G439" s="36">
        <f t="shared" si="85"/>
        <v>0</v>
      </c>
      <c r="H439" s="36">
        <f t="shared" si="86"/>
        <v>0</v>
      </c>
      <c r="I439" s="36">
        <f t="shared" si="87"/>
        <v>0</v>
      </c>
      <c r="J439" s="36">
        <f t="shared" si="88"/>
        <v>0</v>
      </c>
      <c r="K439" s="36">
        <f t="shared" ca="1" si="89"/>
        <v>-1.9574898225101223E-4</v>
      </c>
      <c r="L439" s="36">
        <f t="shared" ca="1" si="90"/>
        <v>3.8317664052307102E-8</v>
      </c>
      <c r="M439" s="36">
        <f t="shared" ca="1" si="91"/>
        <v>2642988843.8932571</v>
      </c>
      <c r="N439" s="36">
        <f t="shared" ca="1" si="92"/>
        <v>3099489329.7800012</v>
      </c>
      <c r="O439" s="36">
        <f t="shared" ca="1" si="93"/>
        <v>111446765.46893506</v>
      </c>
      <c r="P439" s="45">
        <f t="shared" ca="1" si="94"/>
        <v>1.9574898225101223E-4</v>
      </c>
    </row>
    <row r="440" spans="1:16" x14ac:dyDescent="0.2">
      <c r="A440" s="106"/>
      <c r="B440" s="106"/>
      <c r="D440" s="92">
        <f t="shared" si="82"/>
        <v>0</v>
      </c>
      <c r="E440" s="92">
        <f t="shared" si="83"/>
        <v>0</v>
      </c>
      <c r="F440" s="36">
        <f t="shared" si="84"/>
        <v>0</v>
      </c>
      <c r="G440" s="36">
        <f t="shared" si="85"/>
        <v>0</v>
      </c>
      <c r="H440" s="36">
        <f t="shared" si="86"/>
        <v>0</v>
      </c>
      <c r="I440" s="36">
        <f t="shared" si="87"/>
        <v>0</v>
      </c>
      <c r="J440" s="36">
        <f t="shared" si="88"/>
        <v>0</v>
      </c>
      <c r="K440" s="36">
        <f t="shared" ca="1" si="89"/>
        <v>-1.9574898225101223E-4</v>
      </c>
      <c r="L440" s="36">
        <f t="shared" ca="1" si="90"/>
        <v>3.8317664052307102E-8</v>
      </c>
      <c r="M440" s="36">
        <f t="shared" ca="1" si="91"/>
        <v>2642988843.8932571</v>
      </c>
      <c r="N440" s="36">
        <f t="shared" ca="1" si="92"/>
        <v>3099489329.7800012</v>
      </c>
      <c r="O440" s="36">
        <f t="shared" ca="1" si="93"/>
        <v>111446765.46893506</v>
      </c>
      <c r="P440" s="45">
        <f t="shared" ca="1" si="94"/>
        <v>1.9574898225101223E-4</v>
      </c>
    </row>
    <row r="441" spans="1:16" x14ac:dyDescent="0.2">
      <c r="A441" s="106"/>
      <c r="B441" s="106"/>
      <c r="D441" s="92">
        <f t="shared" si="82"/>
        <v>0</v>
      </c>
      <c r="E441" s="92">
        <f t="shared" si="83"/>
        <v>0</v>
      </c>
      <c r="F441" s="36">
        <f t="shared" si="84"/>
        <v>0</v>
      </c>
      <c r="G441" s="36">
        <f t="shared" si="85"/>
        <v>0</v>
      </c>
      <c r="H441" s="36">
        <f t="shared" si="86"/>
        <v>0</v>
      </c>
      <c r="I441" s="36">
        <f t="shared" si="87"/>
        <v>0</v>
      </c>
      <c r="J441" s="36">
        <f t="shared" si="88"/>
        <v>0</v>
      </c>
      <c r="K441" s="36">
        <f t="shared" ca="1" si="89"/>
        <v>-1.9574898225101223E-4</v>
      </c>
      <c r="L441" s="36">
        <f t="shared" ca="1" si="90"/>
        <v>3.8317664052307102E-8</v>
      </c>
      <c r="M441" s="36">
        <f t="shared" ca="1" si="91"/>
        <v>2642988843.8932571</v>
      </c>
      <c r="N441" s="36">
        <f t="shared" ca="1" si="92"/>
        <v>3099489329.7800012</v>
      </c>
      <c r="O441" s="36">
        <f t="shared" ca="1" si="93"/>
        <v>111446765.46893506</v>
      </c>
      <c r="P441" s="45">
        <f t="shared" ca="1" si="94"/>
        <v>1.9574898225101223E-4</v>
      </c>
    </row>
    <row r="442" spans="1:16" x14ac:dyDescent="0.2">
      <c r="A442" s="106"/>
      <c r="B442" s="106"/>
      <c r="D442" s="92">
        <f t="shared" si="82"/>
        <v>0</v>
      </c>
      <c r="E442" s="92">
        <f t="shared" si="83"/>
        <v>0</v>
      </c>
      <c r="F442" s="36">
        <f t="shared" si="84"/>
        <v>0</v>
      </c>
      <c r="G442" s="36">
        <f t="shared" si="85"/>
        <v>0</v>
      </c>
      <c r="H442" s="36">
        <f t="shared" si="86"/>
        <v>0</v>
      </c>
      <c r="I442" s="36">
        <f t="shared" si="87"/>
        <v>0</v>
      </c>
      <c r="J442" s="36">
        <f t="shared" si="88"/>
        <v>0</v>
      </c>
      <c r="K442" s="36">
        <f t="shared" ca="1" si="89"/>
        <v>-1.9574898225101223E-4</v>
      </c>
      <c r="L442" s="36">
        <f t="shared" ca="1" si="90"/>
        <v>3.8317664052307102E-8</v>
      </c>
      <c r="M442" s="36">
        <f t="shared" ca="1" si="91"/>
        <v>2642988843.8932571</v>
      </c>
      <c r="N442" s="36">
        <f t="shared" ca="1" si="92"/>
        <v>3099489329.7800012</v>
      </c>
      <c r="O442" s="36">
        <f t="shared" ca="1" si="93"/>
        <v>111446765.46893506</v>
      </c>
      <c r="P442" s="45">
        <f t="shared" ca="1" si="94"/>
        <v>1.9574898225101223E-4</v>
      </c>
    </row>
    <row r="443" spans="1:16" x14ac:dyDescent="0.2">
      <c r="A443" s="106"/>
      <c r="B443" s="106"/>
      <c r="D443" s="92">
        <f t="shared" si="82"/>
        <v>0</v>
      </c>
      <c r="E443" s="92">
        <f t="shared" si="83"/>
        <v>0</v>
      </c>
      <c r="F443" s="36">
        <f t="shared" si="84"/>
        <v>0</v>
      </c>
      <c r="G443" s="36">
        <f t="shared" si="85"/>
        <v>0</v>
      </c>
      <c r="H443" s="36">
        <f t="shared" si="86"/>
        <v>0</v>
      </c>
      <c r="I443" s="36">
        <f t="shared" si="87"/>
        <v>0</v>
      </c>
      <c r="J443" s="36">
        <f t="shared" si="88"/>
        <v>0</v>
      </c>
      <c r="K443" s="36">
        <f t="shared" ca="1" si="89"/>
        <v>-1.9574898225101223E-4</v>
      </c>
      <c r="L443" s="36">
        <f t="shared" ca="1" si="90"/>
        <v>3.8317664052307102E-8</v>
      </c>
      <c r="M443" s="36">
        <f t="shared" ca="1" si="91"/>
        <v>2642988843.8932571</v>
      </c>
      <c r="N443" s="36">
        <f t="shared" ca="1" si="92"/>
        <v>3099489329.7800012</v>
      </c>
      <c r="O443" s="36">
        <f t="shared" ca="1" si="93"/>
        <v>111446765.46893506</v>
      </c>
      <c r="P443" s="45">
        <f t="shared" ca="1" si="94"/>
        <v>1.9574898225101223E-4</v>
      </c>
    </row>
    <row r="444" spans="1:16" x14ac:dyDescent="0.2">
      <c r="A444" s="106"/>
      <c r="B444" s="106"/>
      <c r="D444" s="92">
        <f t="shared" si="82"/>
        <v>0</v>
      </c>
      <c r="E444" s="92">
        <f t="shared" si="83"/>
        <v>0</v>
      </c>
      <c r="F444" s="36">
        <f t="shared" si="84"/>
        <v>0</v>
      </c>
      <c r="G444" s="36">
        <f t="shared" si="85"/>
        <v>0</v>
      </c>
      <c r="H444" s="36">
        <f t="shared" si="86"/>
        <v>0</v>
      </c>
      <c r="I444" s="36">
        <f t="shared" si="87"/>
        <v>0</v>
      </c>
      <c r="J444" s="36">
        <f t="shared" si="88"/>
        <v>0</v>
      </c>
      <c r="K444" s="36">
        <f t="shared" ca="1" si="89"/>
        <v>-1.9574898225101223E-4</v>
      </c>
      <c r="L444" s="36">
        <f t="shared" ca="1" si="90"/>
        <v>3.8317664052307102E-8</v>
      </c>
      <c r="M444" s="36">
        <f t="shared" ca="1" si="91"/>
        <v>2642988843.8932571</v>
      </c>
      <c r="N444" s="36">
        <f t="shared" ca="1" si="92"/>
        <v>3099489329.7800012</v>
      </c>
      <c r="O444" s="36">
        <f t="shared" ca="1" si="93"/>
        <v>111446765.46893506</v>
      </c>
      <c r="P444" s="45">
        <f t="shared" ca="1" si="94"/>
        <v>1.9574898225101223E-4</v>
      </c>
    </row>
    <row r="445" spans="1:16" x14ac:dyDescent="0.2">
      <c r="A445" s="106"/>
      <c r="B445" s="106"/>
      <c r="D445" s="92">
        <f t="shared" si="82"/>
        <v>0</v>
      </c>
      <c r="E445" s="92">
        <f t="shared" si="83"/>
        <v>0</v>
      </c>
      <c r="F445" s="36">
        <f t="shared" si="84"/>
        <v>0</v>
      </c>
      <c r="G445" s="36">
        <f t="shared" si="85"/>
        <v>0</v>
      </c>
      <c r="H445" s="36">
        <f t="shared" si="86"/>
        <v>0</v>
      </c>
      <c r="I445" s="36">
        <f t="shared" si="87"/>
        <v>0</v>
      </c>
      <c r="J445" s="36">
        <f t="shared" si="88"/>
        <v>0</v>
      </c>
      <c r="K445" s="36">
        <f t="shared" ca="1" si="89"/>
        <v>-1.9574898225101223E-4</v>
      </c>
      <c r="L445" s="36">
        <f t="shared" ca="1" si="90"/>
        <v>3.8317664052307102E-8</v>
      </c>
      <c r="M445" s="36">
        <f t="shared" ca="1" si="91"/>
        <v>2642988843.8932571</v>
      </c>
      <c r="N445" s="36">
        <f t="shared" ca="1" si="92"/>
        <v>3099489329.7800012</v>
      </c>
      <c r="O445" s="36">
        <f t="shared" ca="1" si="93"/>
        <v>111446765.46893506</v>
      </c>
      <c r="P445" s="45">
        <f t="shared" ca="1" si="94"/>
        <v>1.9574898225101223E-4</v>
      </c>
    </row>
    <row r="446" spans="1:16" x14ac:dyDescent="0.2">
      <c r="A446" s="106"/>
      <c r="B446" s="106"/>
      <c r="D446" s="92">
        <f t="shared" si="82"/>
        <v>0</v>
      </c>
      <c r="E446" s="92">
        <f t="shared" si="83"/>
        <v>0</v>
      </c>
      <c r="F446" s="36">
        <f t="shared" si="84"/>
        <v>0</v>
      </c>
      <c r="G446" s="36">
        <f t="shared" si="85"/>
        <v>0</v>
      </c>
      <c r="H446" s="36">
        <f t="shared" si="86"/>
        <v>0</v>
      </c>
      <c r="I446" s="36">
        <f t="shared" si="87"/>
        <v>0</v>
      </c>
      <c r="J446" s="36">
        <f t="shared" si="88"/>
        <v>0</v>
      </c>
      <c r="K446" s="36">
        <f t="shared" ca="1" si="89"/>
        <v>-1.9574898225101223E-4</v>
      </c>
      <c r="L446" s="36">
        <f t="shared" ca="1" si="90"/>
        <v>3.8317664052307102E-8</v>
      </c>
      <c r="M446" s="36">
        <f t="shared" ca="1" si="91"/>
        <v>2642988843.8932571</v>
      </c>
      <c r="N446" s="36">
        <f t="shared" ca="1" si="92"/>
        <v>3099489329.7800012</v>
      </c>
      <c r="O446" s="36">
        <f t="shared" ca="1" si="93"/>
        <v>111446765.46893506</v>
      </c>
      <c r="P446" s="45">
        <f t="shared" ca="1" si="94"/>
        <v>1.9574898225101223E-4</v>
      </c>
    </row>
    <row r="447" spans="1:16" x14ac:dyDescent="0.2">
      <c r="A447" s="106"/>
      <c r="B447" s="106"/>
      <c r="D447" s="92">
        <f t="shared" si="82"/>
        <v>0</v>
      </c>
      <c r="E447" s="92">
        <f t="shared" si="83"/>
        <v>0</v>
      </c>
      <c r="F447" s="36">
        <f t="shared" si="84"/>
        <v>0</v>
      </c>
      <c r="G447" s="36">
        <f t="shared" si="85"/>
        <v>0</v>
      </c>
      <c r="H447" s="36">
        <f t="shared" si="86"/>
        <v>0</v>
      </c>
      <c r="I447" s="36">
        <f t="shared" si="87"/>
        <v>0</v>
      </c>
      <c r="J447" s="36">
        <f t="shared" si="88"/>
        <v>0</v>
      </c>
      <c r="K447" s="36">
        <f t="shared" ca="1" si="89"/>
        <v>-1.9574898225101223E-4</v>
      </c>
      <c r="L447" s="36">
        <f t="shared" ca="1" si="90"/>
        <v>3.8317664052307102E-8</v>
      </c>
      <c r="M447" s="36">
        <f t="shared" ca="1" si="91"/>
        <v>2642988843.8932571</v>
      </c>
      <c r="N447" s="36">
        <f t="shared" ca="1" si="92"/>
        <v>3099489329.7800012</v>
      </c>
      <c r="O447" s="36">
        <f t="shared" ca="1" si="93"/>
        <v>111446765.46893506</v>
      </c>
      <c r="P447" s="45">
        <f t="shared" ca="1" si="94"/>
        <v>1.9574898225101223E-4</v>
      </c>
    </row>
    <row r="448" spans="1:16" x14ac:dyDescent="0.2">
      <c r="A448" s="106"/>
      <c r="B448" s="106"/>
      <c r="D448" s="92">
        <f t="shared" si="82"/>
        <v>0</v>
      </c>
      <c r="E448" s="92">
        <f t="shared" si="83"/>
        <v>0</v>
      </c>
      <c r="F448" s="36">
        <f t="shared" si="84"/>
        <v>0</v>
      </c>
      <c r="G448" s="36">
        <f t="shared" si="85"/>
        <v>0</v>
      </c>
      <c r="H448" s="36">
        <f t="shared" si="86"/>
        <v>0</v>
      </c>
      <c r="I448" s="36">
        <f t="shared" si="87"/>
        <v>0</v>
      </c>
      <c r="J448" s="36">
        <f t="shared" si="88"/>
        <v>0</v>
      </c>
      <c r="K448" s="36">
        <f t="shared" ca="1" si="89"/>
        <v>-1.9574898225101223E-4</v>
      </c>
      <c r="L448" s="36">
        <f t="shared" ca="1" si="90"/>
        <v>3.8317664052307102E-8</v>
      </c>
      <c r="M448" s="36">
        <f t="shared" ca="1" si="91"/>
        <v>2642988843.8932571</v>
      </c>
      <c r="N448" s="36">
        <f t="shared" ca="1" si="92"/>
        <v>3099489329.7800012</v>
      </c>
      <c r="O448" s="36">
        <f t="shared" ca="1" si="93"/>
        <v>111446765.46893506</v>
      </c>
      <c r="P448" s="45">
        <f t="shared" ca="1" si="94"/>
        <v>1.9574898225101223E-4</v>
      </c>
    </row>
    <row r="449" spans="1:16" x14ac:dyDescent="0.2">
      <c r="A449" s="106"/>
      <c r="B449" s="106"/>
      <c r="D449" s="92">
        <f t="shared" si="82"/>
        <v>0</v>
      </c>
      <c r="E449" s="92">
        <f t="shared" si="83"/>
        <v>0</v>
      </c>
      <c r="F449" s="36">
        <f t="shared" si="84"/>
        <v>0</v>
      </c>
      <c r="G449" s="36">
        <f t="shared" si="85"/>
        <v>0</v>
      </c>
      <c r="H449" s="36">
        <f t="shared" si="86"/>
        <v>0</v>
      </c>
      <c r="I449" s="36">
        <f t="shared" si="87"/>
        <v>0</v>
      </c>
      <c r="J449" s="36">
        <f t="shared" si="88"/>
        <v>0</v>
      </c>
      <c r="K449" s="36">
        <f t="shared" ca="1" si="89"/>
        <v>-1.9574898225101223E-4</v>
      </c>
      <c r="L449" s="36">
        <f t="shared" ca="1" si="90"/>
        <v>3.8317664052307102E-8</v>
      </c>
      <c r="M449" s="36">
        <f t="shared" ca="1" si="91"/>
        <v>2642988843.8932571</v>
      </c>
      <c r="N449" s="36">
        <f t="shared" ca="1" si="92"/>
        <v>3099489329.7800012</v>
      </c>
      <c r="O449" s="36">
        <f t="shared" ca="1" si="93"/>
        <v>111446765.46893506</v>
      </c>
      <c r="P449" s="45">
        <f t="shared" ca="1" si="94"/>
        <v>1.9574898225101223E-4</v>
      </c>
    </row>
    <row r="450" spans="1:16" x14ac:dyDescent="0.2">
      <c r="A450" s="106"/>
      <c r="B450" s="106"/>
      <c r="D450" s="92">
        <f t="shared" si="82"/>
        <v>0</v>
      </c>
      <c r="E450" s="92">
        <f t="shared" si="83"/>
        <v>0</v>
      </c>
      <c r="F450" s="36">
        <f t="shared" si="84"/>
        <v>0</v>
      </c>
      <c r="G450" s="36">
        <f t="shared" si="85"/>
        <v>0</v>
      </c>
      <c r="H450" s="36">
        <f t="shared" si="86"/>
        <v>0</v>
      </c>
      <c r="I450" s="36">
        <f t="shared" si="87"/>
        <v>0</v>
      </c>
      <c r="J450" s="36">
        <f t="shared" si="88"/>
        <v>0</v>
      </c>
      <c r="K450" s="36">
        <f t="shared" ca="1" si="89"/>
        <v>-1.9574898225101223E-4</v>
      </c>
      <c r="L450" s="36">
        <f t="shared" ca="1" si="90"/>
        <v>3.8317664052307102E-8</v>
      </c>
      <c r="M450" s="36">
        <f t="shared" ca="1" si="91"/>
        <v>2642988843.8932571</v>
      </c>
      <c r="N450" s="36">
        <f t="shared" ca="1" si="92"/>
        <v>3099489329.7800012</v>
      </c>
      <c r="O450" s="36">
        <f t="shared" ca="1" si="93"/>
        <v>111446765.46893506</v>
      </c>
      <c r="P450" s="45">
        <f t="shared" ca="1" si="94"/>
        <v>1.9574898225101223E-4</v>
      </c>
    </row>
    <row r="451" spans="1:16" x14ac:dyDescent="0.2">
      <c r="A451" s="106"/>
      <c r="B451" s="106"/>
      <c r="D451" s="92">
        <f t="shared" si="82"/>
        <v>0</v>
      </c>
      <c r="E451" s="92">
        <f t="shared" si="83"/>
        <v>0</v>
      </c>
      <c r="F451" s="36">
        <f t="shared" si="84"/>
        <v>0</v>
      </c>
      <c r="G451" s="36">
        <f t="shared" si="85"/>
        <v>0</v>
      </c>
      <c r="H451" s="36">
        <f t="shared" si="86"/>
        <v>0</v>
      </c>
      <c r="I451" s="36">
        <f t="shared" si="87"/>
        <v>0</v>
      </c>
      <c r="J451" s="36">
        <f t="shared" si="88"/>
        <v>0</v>
      </c>
      <c r="K451" s="36">
        <f t="shared" ca="1" si="89"/>
        <v>-1.9574898225101223E-4</v>
      </c>
      <c r="L451" s="36">
        <f t="shared" ca="1" si="90"/>
        <v>3.8317664052307102E-8</v>
      </c>
      <c r="M451" s="36">
        <f t="shared" ca="1" si="91"/>
        <v>2642988843.8932571</v>
      </c>
      <c r="N451" s="36">
        <f t="shared" ca="1" si="92"/>
        <v>3099489329.7800012</v>
      </c>
      <c r="O451" s="36">
        <f t="shared" ca="1" si="93"/>
        <v>111446765.46893506</v>
      </c>
      <c r="P451" s="45">
        <f t="shared" ca="1" si="94"/>
        <v>1.9574898225101223E-4</v>
      </c>
    </row>
    <row r="452" spans="1:16" x14ac:dyDescent="0.2">
      <c r="A452" s="106"/>
      <c r="B452" s="106"/>
      <c r="D452" s="92">
        <f t="shared" si="82"/>
        <v>0</v>
      </c>
      <c r="E452" s="92">
        <f t="shared" si="83"/>
        <v>0</v>
      </c>
      <c r="F452" s="36">
        <f t="shared" si="84"/>
        <v>0</v>
      </c>
      <c r="G452" s="36">
        <f t="shared" si="85"/>
        <v>0</v>
      </c>
      <c r="H452" s="36">
        <f t="shared" si="86"/>
        <v>0</v>
      </c>
      <c r="I452" s="36">
        <f t="shared" si="87"/>
        <v>0</v>
      </c>
      <c r="J452" s="36">
        <f t="shared" si="88"/>
        <v>0</v>
      </c>
      <c r="K452" s="36">
        <f t="shared" ca="1" si="89"/>
        <v>-1.9574898225101223E-4</v>
      </c>
      <c r="L452" s="36">
        <f t="shared" ca="1" si="90"/>
        <v>3.8317664052307102E-8</v>
      </c>
      <c r="M452" s="36">
        <f t="shared" ca="1" si="91"/>
        <v>2642988843.8932571</v>
      </c>
      <c r="N452" s="36">
        <f t="shared" ca="1" si="92"/>
        <v>3099489329.7800012</v>
      </c>
      <c r="O452" s="36">
        <f t="shared" ca="1" si="93"/>
        <v>111446765.46893506</v>
      </c>
      <c r="P452" s="45">
        <f t="shared" ca="1" si="94"/>
        <v>1.9574898225101223E-4</v>
      </c>
    </row>
    <row r="453" spans="1:16" x14ac:dyDescent="0.2">
      <c r="A453" s="106"/>
      <c r="B453" s="106"/>
      <c r="D453" s="92">
        <f t="shared" si="82"/>
        <v>0</v>
      </c>
      <c r="E453" s="92">
        <f t="shared" si="83"/>
        <v>0</v>
      </c>
      <c r="F453" s="36">
        <f t="shared" si="84"/>
        <v>0</v>
      </c>
      <c r="G453" s="36">
        <f t="shared" si="85"/>
        <v>0</v>
      </c>
      <c r="H453" s="36">
        <f t="shared" si="86"/>
        <v>0</v>
      </c>
      <c r="I453" s="36">
        <f t="shared" si="87"/>
        <v>0</v>
      </c>
      <c r="J453" s="36">
        <f t="shared" si="88"/>
        <v>0</v>
      </c>
      <c r="K453" s="36">
        <f t="shared" ca="1" si="89"/>
        <v>-1.9574898225101223E-4</v>
      </c>
      <c r="L453" s="36">
        <f t="shared" ca="1" si="90"/>
        <v>3.8317664052307102E-8</v>
      </c>
      <c r="M453" s="36">
        <f t="shared" ca="1" si="91"/>
        <v>2642988843.8932571</v>
      </c>
      <c r="N453" s="36">
        <f t="shared" ca="1" si="92"/>
        <v>3099489329.7800012</v>
      </c>
      <c r="O453" s="36">
        <f t="shared" ca="1" si="93"/>
        <v>111446765.46893506</v>
      </c>
      <c r="P453" s="45">
        <f t="shared" ca="1" si="94"/>
        <v>1.9574898225101223E-4</v>
      </c>
    </row>
    <row r="454" spans="1:16" x14ac:dyDescent="0.2">
      <c r="A454" s="106"/>
      <c r="B454" s="106"/>
      <c r="D454" s="92">
        <f t="shared" si="82"/>
        <v>0</v>
      </c>
      <c r="E454" s="92">
        <f t="shared" si="83"/>
        <v>0</v>
      </c>
      <c r="F454" s="36">
        <f t="shared" si="84"/>
        <v>0</v>
      </c>
      <c r="G454" s="36">
        <f t="shared" si="85"/>
        <v>0</v>
      </c>
      <c r="H454" s="36">
        <f t="shared" si="86"/>
        <v>0</v>
      </c>
      <c r="I454" s="36">
        <f t="shared" si="87"/>
        <v>0</v>
      </c>
      <c r="J454" s="36">
        <f t="shared" si="88"/>
        <v>0</v>
      </c>
      <c r="K454" s="36">
        <f t="shared" ca="1" si="89"/>
        <v>-1.9574898225101223E-4</v>
      </c>
      <c r="L454" s="36">
        <f t="shared" ca="1" si="90"/>
        <v>3.8317664052307102E-8</v>
      </c>
      <c r="M454" s="36">
        <f t="shared" ca="1" si="91"/>
        <v>2642988843.8932571</v>
      </c>
      <c r="N454" s="36">
        <f t="shared" ca="1" si="92"/>
        <v>3099489329.7800012</v>
      </c>
      <c r="O454" s="36">
        <f t="shared" ca="1" si="93"/>
        <v>111446765.46893506</v>
      </c>
      <c r="P454" s="45">
        <f t="shared" ca="1" si="94"/>
        <v>1.9574898225101223E-4</v>
      </c>
    </row>
    <row r="455" spans="1:16" x14ac:dyDescent="0.2">
      <c r="A455" s="106"/>
      <c r="B455" s="106"/>
      <c r="D455" s="92">
        <f t="shared" si="82"/>
        <v>0</v>
      </c>
      <c r="E455" s="92">
        <f t="shared" si="83"/>
        <v>0</v>
      </c>
      <c r="F455" s="36">
        <f t="shared" si="84"/>
        <v>0</v>
      </c>
      <c r="G455" s="36">
        <f t="shared" si="85"/>
        <v>0</v>
      </c>
      <c r="H455" s="36">
        <f t="shared" si="86"/>
        <v>0</v>
      </c>
      <c r="I455" s="36">
        <f t="shared" si="87"/>
        <v>0</v>
      </c>
      <c r="J455" s="36">
        <f t="shared" si="88"/>
        <v>0</v>
      </c>
      <c r="K455" s="36">
        <f t="shared" ca="1" si="89"/>
        <v>-1.9574898225101223E-4</v>
      </c>
      <c r="L455" s="36">
        <f t="shared" ca="1" si="90"/>
        <v>3.8317664052307102E-8</v>
      </c>
      <c r="M455" s="36">
        <f t="shared" ca="1" si="91"/>
        <v>2642988843.8932571</v>
      </c>
      <c r="N455" s="36">
        <f t="shared" ca="1" si="92"/>
        <v>3099489329.7800012</v>
      </c>
      <c r="O455" s="36">
        <f t="shared" ca="1" si="93"/>
        <v>111446765.46893506</v>
      </c>
      <c r="P455" s="45">
        <f t="shared" ca="1" si="94"/>
        <v>1.9574898225101223E-4</v>
      </c>
    </row>
    <row r="456" spans="1:16" x14ac:dyDescent="0.2">
      <c r="A456" s="106"/>
      <c r="B456" s="106"/>
      <c r="D456" s="92">
        <f t="shared" si="82"/>
        <v>0</v>
      </c>
      <c r="E456" s="92">
        <f t="shared" si="83"/>
        <v>0</v>
      </c>
      <c r="F456" s="36">
        <f t="shared" si="84"/>
        <v>0</v>
      </c>
      <c r="G456" s="36">
        <f t="shared" si="85"/>
        <v>0</v>
      </c>
      <c r="H456" s="36">
        <f t="shared" si="86"/>
        <v>0</v>
      </c>
      <c r="I456" s="36">
        <f t="shared" si="87"/>
        <v>0</v>
      </c>
      <c r="J456" s="36">
        <f t="shared" si="88"/>
        <v>0</v>
      </c>
      <c r="K456" s="36">
        <f t="shared" ca="1" si="89"/>
        <v>-1.9574898225101223E-4</v>
      </c>
      <c r="L456" s="36">
        <f t="shared" ca="1" si="90"/>
        <v>3.8317664052307102E-8</v>
      </c>
      <c r="M456" s="36">
        <f t="shared" ca="1" si="91"/>
        <v>2642988843.8932571</v>
      </c>
      <c r="N456" s="36">
        <f t="shared" ca="1" si="92"/>
        <v>3099489329.7800012</v>
      </c>
      <c r="O456" s="36">
        <f t="shared" ca="1" si="93"/>
        <v>111446765.46893506</v>
      </c>
      <c r="P456" s="45">
        <f t="shared" ca="1" si="94"/>
        <v>1.9574898225101223E-4</v>
      </c>
    </row>
    <row r="457" spans="1:16" x14ac:dyDescent="0.2">
      <c r="A457" s="106"/>
      <c r="B457" s="106"/>
      <c r="D457" s="92">
        <f t="shared" si="82"/>
        <v>0</v>
      </c>
      <c r="E457" s="92">
        <f t="shared" si="83"/>
        <v>0</v>
      </c>
      <c r="F457" s="36">
        <f t="shared" si="84"/>
        <v>0</v>
      </c>
      <c r="G457" s="36">
        <f t="shared" si="85"/>
        <v>0</v>
      </c>
      <c r="H457" s="36">
        <f t="shared" si="86"/>
        <v>0</v>
      </c>
      <c r="I457" s="36">
        <f t="shared" si="87"/>
        <v>0</v>
      </c>
      <c r="J457" s="36">
        <f t="shared" si="88"/>
        <v>0</v>
      </c>
      <c r="K457" s="36">
        <f t="shared" ca="1" si="89"/>
        <v>-1.9574898225101223E-4</v>
      </c>
      <c r="L457" s="36">
        <f t="shared" ca="1" si="90"/>
        <v>3.8317664052307102E-8</v>
      </c>
      <c r="M457" s="36">
        <f t="shared" ca="1" si="91"/>
        <v>2642988843.8932571</v>
      </c>
      <c r="N457" s="36">
        <f t="shared" ca="1" si="92"/>
        <v>3099489329.7800012</v>
      </c>
      <c r="O457" s="36">
        <f t="shared" ca="1" si="93"/>
        <v>111446765.46893506</v>
      </c>
      <c r="P457" s="45">
        <f t="shared" ca="1" si="94"/>
        <v>1.9574898225101223E-4</v>
      </c>
    </row>
    <row r="458" spans="1:16" x14ac:dyDescent="0.2">
      <c r="A458" s="106"/>
      <c r="B458" s="106"/>
      <c r="D458" s="92">
        <f t="shared" si="82"/>
        <v>0</v>
      </c>
      <c r="E458" s="92">
        <f t="shared" si="83"/>
        <v>0</v>
      </c>
      <c r="F458" s="36">
        <f t="shared" si="84"/>
        <v>0</v>
      </c>
      <c r="G458" s="36">
        <f t="shared" si="85"/>
        <v>0</v>
      </c>
      <c r="H458" s="36">
        <f t="shared" si="86"/>
        <v>0</v>
      </c>
      <c r="I458" s="36">
        <f t="shared" si="87"/>
        <v>0</v>
      </c>
      <c r="J458" s="36">
        <f t="shared" si="88"/>
        <v>0</v>
      </c>
      <c r="K458" s="36">
        <f t="shared" ca="1" si="89"/>
        <v>-1.9574898225101223E-4</v>
      </c>
      <c r="L458" s="36">
        <f t="shared" ca="1" si="90"/>
        <v>3.8317664052307102E-8</v>
      </c>
      <c r="M458" s="36">
        <f t="shared" ca="1" si="91"/>
        <v>2642988843.8932571</v>
      </c>
      <c r="N458" s="36">
        <f t="shared" ca="1" si="92"/>
        <v>3099489329.7800012</v>
      </c>
      <c r="O458" s="36">
        <f t="shared" ca="1" si="93"/>
        <v>111446765.46893506</v>
      </c>
      <c r="P458" s="45">
        <f t="shared" ca="1" si="94"/>
        <v>1.9574898225101223E-4</v>
      </c>
    </row>
    <row r="459" spans="1:16" x14ac:dyDescent="0.2">
      <c r="A459" s="106"/>
      <c r="B459" s="106"/>
      <c r="D459" s="92">
        <f t="shared" si="82"/>
        <v>0</v>
      </c>
      <c r="E459" s="92">
        <f t="shared" si="83"/>
        <v>0</v>
      </c>
      <c r="F459" s="36">
        <f t="shared" si="84"/>
        <v>0</v>
      </c>
      <c r="G459" s="36">
        <f t="shared" si="85"/>
        <v>0</v>
      </c>
      <c r="H459" s="36">
        <f t="shared" si="86"/>
        <v>0</v>
      </c>
      <c r="I459" s="36">
        <f t="shared" si="87"/>
        <v>0</v>
      </c>
      <c r="J459" s="36">
        <f t="shared" si="88"/>
        <v>0</v>
      </c>
      <c r="K459" s="36">
        <f t="shared" ca="1" si="89"/>
        <v>-1.9574898225101223E-4</v>
      </c>
      <c r="L459" s="36">
        <f t="shared" ca="1" si="90"/>
        <v>3.8317664052307102E-8</v>
      </c>
      <c r="M459" s="36">
        <f t="shared" ca="1" si="91"/>
        <v>2642988843.8932571</v>
      </c>
      <c r="N459" s="36">
        <f t="shared" ca="1" si="92"/>
        <v>3099489329.7800012</v>
      </c>
      <c r="O459" s="36">
        <f t="shared" ca="1" si="93"/>
        <v>111446765.46893506</v>
      </c>
      <c r="P459" s="45">
        <f t="shared" ca="1" si="94"/>
        <v>1.9574898225101223E-4</v>
      </c>
    </row>
    <row r="460" spans="1:16" x14ac:dyDescent="0.2">
      <c r="A460" s="106"/>
      <c r="B460" s="106"/>
      <c r="D460" s="92">
        <f t="shared" si="82"/>
        <v>0</v>
      </c>
      <c r="E460" s="92">
        <f t="shared" si="83"/>
        <v>0</v>
      </c>
      <c r="F460" s="36">
        <f t="shared" si="84"/>
        <v>0</v>
      </c>
      <c r="G460" s="36">
        <f t="shared" si="85"/>
        <v>0</v>
      </c>
      <c r="H460" s="36">
        <f t="shared" si="86"/>
        <v>0</v>
      </c>
      <c r="I460" s="36">
        <f t="shared" si="87"/>
        <v>0</v>
      </c>
      <c r="J460" s="36">
        <f t="shared" si="88"/>
        <v>0</v>
      </c>
      <c r="K460" s="36">
        <f t="shared" ca="1" si="89"/>
        <v>-1.9574898225101223E-4</v>
      </c>
      <c r="L460" s="36">
        <f t="shared" ca="1" si="90"/>
        <v>3.8317664052307102E-8</v>
      </c>
      <c r="M460" s="36">
        <f t="shared" ca="1" si="91"/>
        <v>2642988843.8932571</v>
      </c>
      <c r="N460" s="36">
        <f t="shared" ca="1" si="92"/>
        <v>3099489329.7800012</v>
      </c>
      <c r="O460" s="36">
        <f t="shared" ca="1" si="93"/>
        <v>111446765.46893506</v>
      </c>
      <c r="P460" s="45">
        <f t="shared" ca="1" si="94"/>
        <v>1.9574898225101223E-4</v>
      </c>
    </row>
    <row r="461" spans="1:16" x14ac:dyDescent="0.2">
      <c r="A461" s="106"/>
      <c r="B461" s="106"/>
      <c r="D461" s="92">
        <f t="shared" si="82"/>
        <v>0</v>
      </c>
      <c r="E461" s="92">
        <f t="shared" si="83"/>
        <v>0</v>
      </c>
      <c r="F461" s="36">
        <f t="shared" si="84"/>
        <v>0</v>
      </c>
      <c r="G461" s="36">
        <f t="shared" si="85"/>
        <v>0</v>
      </c>
      <c r="H461" s="36">
        <f t="shared" si="86"/>
        <v>0</v>
      </c>
      <c r="I461" s="36">
        <f t="shared" si="87"/>
        <v>0</v>
      </c>
      <c r="J461" s="36">
        <f t="shared" si="88"/>
        <v>0</v>
      </c>
      <c r="K461" s="36">
        <f t="shared" ca="1" si="89"/>
        <v>-1.9574898225101223E-4</v>
      </c>
      <c r="L461" s="36">
        <f t="shared" ca="1" si="90"/>
        <v>3.8317664052307102E-8</v>
      </c>
      <c r="M461" s="36">
        <f t="shared" ca="1" si="91"/>
        <v>2642988843.8932571</v>
      </c>
      <c r="N461" s="36">
        <f t="shared" ca="1" si="92"/>
        <v>3099489329.7800012</v>
      </c>
      <c r="O461" s="36">
        <f t="shared" ca="1" si="93"/>
        <v>111446765.46893506</v>
      </c>
      <c r="P461" s="45">
        <f t="shared" ca="1" si="94"/>
        <v>1.9574898225101223E-4</v>
      </c>
    </row>
    <row r="462" spans="1:16" x14ac:dyDescent="0.2">
      <c r="A462" s="106"/>
      <c r="B462" s="106"/>
      <c r="D462" s="92">
        <f t="shared" si="82"/>
        <v>0</v>
      </c>
      <c r="E462" s="92">
        <f t="shared" si="83"/>
        <v>0</v>
      </c>
      <c r="F462" s="36">
        <f t="shared" si="84"/>
        <v>0</v>
      </c>
      <c r="G462" s="36">
        <f t="shared" si="85"/>
        <v>0</v>
      </c>
      <c r="H462" s="36">
        <f t="shared" si="86"/>
        <v>0</v>
      </c>
      <c r="I462" s="36">
        <f t="shared" si="87"/>
        <v>0</v>
      </c>
      <c r="J462" s="36">
        <f t="shared" si="88"/>
        <v>0</v>
      </c>
      <c r="K462" s="36">
        <f t="shared" ca="1" si="89"/>
        <v>-1.9574898225101223E-4</v>
      </c>
      <c r="L462" s="36">
        <f t="shared" ca="1" si="90"/>
        <v>3.8317664052307102E-8</v>
      </c>
      <c r="M462" s="36">
        <f t="shared" ca="1" si="91"/>
        <v>2642988843.8932571</v>
      </c>
      <c r="N462" s="36">
        <f t="shared" ca="1" si="92"/>
        <v>3099489329.7800012</v>
      </c>
      <c r="O462" s="36">
        <f t="shared" ca="1" si="93"/>
        <v>111446765.46893506</v>
      </c>
      <c r="P462" s="45">
        <f t="shared" ca="1" si="94"/>
        <v>1.9574898225101223E-4</v>
      </c>
    </row>
    <row r="463" spans="1:16" x14ac:dyDescent="0.2">
      <c r="A463" s="106"/>
      <c r="B463" s="106"/>
      <c r="D463" s="92">
        <f t="shared" si="82"/>
        <v>0</v>
      </c>
      <c r="E463" s="92">
        <f t="shared" si="83"/>
        <v>0</v>
      </c>
      <c r="F463" s="36">
        <f t="shared" si="84"/>
        <v>0</v>
      </c>
      <c r="G463" s="36">
        <f t="shared" si="85"/>
        <v>0</v>
      </c>
      <c r="H463" s="36">
        <f t="shared" si="86"/>
        <v>0</v>
      </c>
      <c r="I463" s="36">
        <f t="shared" si="87"/>
        <v>0</v>
      </c>
      <c r="J463" s="36">
        <f t="shared" si="88"/>
        <v>0</v>
      </c>
      <c r="K463" s="36">
        <f t="shared" ca="1" si="89"/>
        <v>-1.9574898225101223E-4</v>
      </c>
      <c r="L463" s="36">
        <f t="shared" ca="1" si="90"/>
        <v>3.8317664052307102E-8</v>
      </c>
      <c r="M463" s="36">
        <f t="shared" ca="1" si="91"/>
        <v>2642988843.8932571</v>
      </c>
      <c r="N463" s="36">
        <f t="shared" ca="1" si="92"/>
        <v>3099489329.7800012</v>
      </c>
      <c r="O463" s="36">
        <f t="shared" ca="1" si="93"/>
        <v>111446765.46893506</v>
      </c>
      <c r="P463" s="45">
        <f t="shared" ca="1" si="94"/>
        <v>1.9574898225101223E-4</v>
      </c>
    </row>
    <row r="464" spans="1:16" x14ac:dyDescent="0.2">
      <c r="A464" s="106"/>
      <c r="B464" s="106"/>
      <c r="D464" s="92">
        <f t="shared" si="82"/>
        <v>0</v>
      </c>
      <c r="E464" s="92">
        <f t="shared" si="83"/>
        <v>0</v>
      </c>
      <c r="F464" s="36">
        <f t="shared" si="84"/>
        <v>0</v>
      </c>
      <c r="G464" s="36">
        <f t="shared" si="85"/>
        <v>0</v>
      </c>
      <c r="H464" s="36">
        <f t="shared" si="86"/>
        <v>0</v>
      </c>
      <c r="I464" s="36">
        <f t="shared" si="87"/>
        <v>0</v>
      </c>
      <c r="J464" s="36">
        <f t="shared" si="88"/>
        <v>0</v>
      </c>
      <c r="K464" s="36">
        <f t="shared" ca="1" si="89"/>
        <v>-1.9574898225101223E-4</v>
      </c>
      <c r="L464" s="36">
        <f t="shared" ca="1" si="90"/>
        <v>3.8317664052307102E-8</v>
      </c>
      <c r="M464" s="36">
        <f t="shared" ca="1" si="91"/>
        <v>2642988843.8932571</v>
      </c>
      <c r="N464" s="36">
        <f t="shared" ca="1" si="92"/>
        <v>3099489329.7800012</v>
      </c>
      <c r="O464" s="36">
        <f t="shared" ca="1" si="93"/>
        <v>111446765.46893506</v>
      </c>
      <c r="P464" s="45">
        <f t="shared" ca="1" si="94"/>
        <v>1.9574898225101223E-4</v>
      </c>
    </row>
    <row r="465" spans="1:16" x14ac:dyDescent="0.2">
      <c r="A465" s="106"/>
      <c r="B465" s="106"/>
      <c r="D465" s="92">
        <f t="shared" si="82"/>
        <v>0</v>
      </c>
      <c r="E465" s="92">
        <f t="shared" si="83"/>
        <v>0</v>
      </c>
      <c r="F465" s="36">
        <f t="shared" si="84"/>
        <v>0</v>
      </c>
      <c r="G465" s="36">
        <f t="shared" si="85"/>
        <v>0</v>
      </c>
      <c r="H465" s="36">
        <f t="shared" si="86"/>
        <v>0</v>
      </c>
      <c r="I465" s="36">
        <f t="shared" si="87"/>
        <v>0</v>
      </c>
      <c r="J465" s="36">
        <f t="shared" si="88"/>
        <v>0</v>
      </c>
      <c r="K465" s="36">
        <f t="shared" ca="1" si="89"/>
        <v>-1.9574898225101223E-4</v>
      </c>
      <c r="L465" s="36">
        <f t="shared" ca="1" si="90"/>
        <v>3.8317664052307102E-8</v>
      </c>
      <c r="M465" s="36">
        <f t="shared" ca="1" si="91"/>
        <v>2642988843.8932571</v>
      </c>
      <c r="N465" s="36">
        <f t="shared" ca="1" si="92"/>
        <v>3099489329.7800012</v>
      </c>
      <c r="O465" s="36">
        <f t="shared" ca="1" si="93"/>
        <v>111446765.46893506</v>
      </c>
      <c r="P465" s="45">
        <f t="shared" ca="1" si="94"/>
        <v>1.9574898225101223E-4</v>
      </c>
    </row>
    <row r="466" spans="1:16" x14ac:dyDescent="0.2">
      <c r="A466" s="106"/>
      <c r="B466" s="106"/>
      <c r="D466" s="92">
        <f t="shared" si="82"/>
        <v>0</v>
      </c>
      <c r="E466" s="92">
        <f t="shared" si="83"/>
        <v>0</v>
      </c>
      <c r="F466" s="36">
        <f t="shared" si="84"/>
        <v>0</v>
      </c>
      <c r="G466" s="36">
        <f t="shared" si="85"/>
        <v>0</v>
      </c>
      <c r="H466" s="36">
        <f t="shared" si="86"/>
        <v>0</v>
      </c>
      <c r="I466" s="36">
        <f t="shared" si="87"/>
        <v>0</v>
      </c>
      <c r="J466" s="36">
        <f t="shared" si="88"/>
        <v>0</v>
      </c>
      <c r="K466" s="36">
        <f t="shared" ca="1" si="89"/>
        <v>-1.9574898225101223E-4</v>
      </c>
      <c r="L466" s="36">
        <f t="shared" ca="1" si="90"/>
        <v>3.8317664052307102E-8</v>
      </c>
      <c r="M466" s="36">
        <f t="shared" ca="1" si="91"/>
        <v>2642988843.8932571</v>
      </c>
      <c r="N466" s="36">
        <f t="shared" ca="1" si="92"/>
        <v>3099489329.7800012</v>
      </c>
      <c r="O466" s="36">
        <f t="shared" ca="1" si="93"/>
        <v>111446765.46893506</v>
      </c>
      <c r="P466" s="45">
        <f t="shared" ca="1" si="94"/>
        <v>1.9574898225101223E-4</v>
      </c>
    </row>
    <row r="467" spans="1:16" x14ac:dyDescent="0.2">
      <c r="A467" s="106"/>
      <c r="B467" s="106"/>
      <c r="D467" s="92">
        <f t="shared" si="82"/>
        <v>0</v>
      </c>
      <c r="E467" s="92">
        <f t="shared" si="83"/>
        <v>0</v>
      </c>
      <c r="F467" s="36">
        <f t="shared" si="84"/>
        <v>0</v>
      </c>
      <c r="G467" s="36">
        <f t="shared" si="85"/>
        <v>0</v>
      </c>
      <c r="H467" s="36">
        <f t="shared" si="86"/>
        <v>0</v>
      </c>
      <c r="I467" s="36">
        <f t="shared" si="87"/>
        <v>0</v>
      </c>
      <c r="J467" s="36">
        <f t="shared" si="88"/>
        <v>0</v>
      </c>
      <c r="K467" s="36">
        <f t="shared" ca="1" si="89"/>
        <v>-1.9574898225101223E-4</v>
      </c>
      <c r="L467" s="36">
        <f t="shared" ca="1" si="90"/>
        <v>3.8317664052307102E-8</v>
      </c>
      <c r="M467" s="36">
        <f t="shared" ca="1" si="91"/>
        <v>2642988843.8932571</v>
      </c>
      <c r="N467" s="36">
        <f t="shared" ca="1" si="92"/>
        <v>3099489329.7800012</v>
      </c>
      <c r="O467" s="36">
        <f t="shared" ca="1" si="93"/>
        <v>111446765.46893506</v>
      </c>
      <c r="P467" s="45">
        <f t="shared" ca="1" si="94"/>
        <v>1.9574898225101223E-4</v>
      </c>
    </row>
    <row r="468" spans="1:16" x14ac:dyDescent="0.2">
      <c r="A468" s="106"/>
      <c r="B468" s="106"/>
      <c r="D468" s="92">
        <f t="shared" si="82"/>
        <v>0</v>
      </c>
      <c r="E468" s="92">
        <f t="shared" si="83"/>
        <v>0</v>
      </c>
      <c r="F468" s="36">
        <f t="shared" si="84"/>
        <v>0</v>
      </c>
      <c r="G468" s="36">
        <f t="shared" si="85"/>
        <v>0</v>
      </c>
      <c r="H468" s="36">
        <f t="shared" si="86"/>
        <v>0</v>
      </c>
      <c r="I468" s="36">
        <f t="shared" si="87"/>
        <v>0</v>
      </c>
      <c r="J468" s="36">
        <f t="shared" si="88"/>
        <v>0</v>
      </c>
      <c r="K468" s="36">
        <f t="shared" ca="1" si="89"/>
        <v>-1.9574898225101223E-4</v>
      </c>
      <c r="L468" s="36">
        <f t="shared" ca="1" si="90"/>
        <v>3.8317664052307102E-8</v>
      </c>
      <c r="M468" s="36">
        <f t="shared" ca="1" si="91"/>
        <v>2642988843.8932571</v>
      </c>
      <c r="N468" s="36">
        <f t="shared" ca="1" si="92"/>
        <v>3099489329.7800012</v>
      </c>
      <c r="O468" s="36">
        <f t="shared" ca="1" si="93"/>
        <v>111446765.46893506</v>
      </c>
      <c r="P468" s="45">
        <f t="shared" ca="1" si="94"/>
        <v>1.9574898225101223E-4</v>
      </c>
    </row>
    <row r="469" spans="1:16" x14ac:dyDescent="0.2">
      <c r="A469" s="106"/>
      <c r="B469" s="106"/>
      <c r="D469" s="92">
        <f t="shared" ref="D469:D536" si="95">A469/A$18</f>
        <v>0</v>
      </c>
      <c r="E469" s="92">
        <f t="shared" ref="E469:E536" si="96">B469/B$18</f>
        <v>0</v>
      </c>
      <c r="F469" s="36">
        <f t="shared" ref="F469:F536" si="97">D469*D469</f>
        <v>0</v>
      </c>
      <c r="G469" s="36">
        <f t="shared" ref="G469:G532" si="98">D469*F469</f>
        <v>0</v>
      </c>
      <c r="H469" s="36">
        <f t="shared" ref="H469:H536" si="99">F469*F469</f>
        <v>0</v>
      </c>
      <c r="I469" s="36">
        <f t="shared" ref="I469:I536" si="100">E469*D469</f>
        <v>0</v>
      </c>
      <c r="J469" s="36">
        <f t="shared" ref="J469:J532" si="101">I469*D469</f>
        <v>0</v>
      </c>
      <c r="K469" s="36">
        <f t="shared" ref="K469:K536" ca="1" si="102">+E$4+E$5*D469+E$6*D469^2</f>
        <v>-1.9574898225101223E-4</v>
      </c>
      <c r="L469" s="36">
        <f t="shared" ref="L469:L532" ca="1" si="103">+(K469-E469)^2</f>
        <v>3.8317664052307102E-8</v>
      </c>
      <c r="M469" s="36">
        <f t="shared" ref="M469:M536" ca="1" si="104">(M$1-M$2*D469+M$3*F469)^2</f>
        <v>2642988843.8932571</v>
      </c>
      <c r="N469" s="36">
        <f t="shared" ref="N469:N532" ca="1" si="105">(-M$2+M$4*D469-M$5*F469)^2</f>
        <v>3099489329.7800012</v>
      </c>
      <c r="O469" s="36">
        <f t="shared" ref="O469:O536" ca="1" si="106">+(M$3-D469*M$5+F469*M$6)^2</f>
        <v>111446765.46893506</v>
      </c>
      <c r="P469" s="45">
        <f t="shared" ref="P469:P536" ca="1" si="107">+E469-K469</f>
        <v>1.9574898225101223E-4</v>
      </c>
    </row>
    <row r="470" spans="1:16" x14ac:dyDescent="0.2">
      <c r="A470" s="106"/>
      <c r="B470" s="106"/>
      <c r="D470" s="92">
        <f t="shared" si="95"/>
        <v>0</v>
      </c>
      <c r="E470" s="92">
        <f t="shared" si="96"/>
        <v>0</v>
      </c>
      <c r="F470" s="36">
        <f t="shared" si="97"/>
        <v>0</v>
      </c>
      <c r="G470" s="36">
        <f t="shared" si="98"/>
        <v>0</v>
      </c>
      <c r="H470" s="36">
        <f t="shared" si="99"/>
        <v>0</v>
      </c>
      <c r="I470" s="36">
        <f t="shared" si="100"/>
        <v>0</v>
      </c>
      <c r="J470" s="36">
        <f t="shared" si="101"/>
        <v>0</v>
      </c>
      <c r="K470" s="36">
        <f t="shared" ca="1" si="102"/>
        <v>-1.9574898225101223E-4</v>
      </c>
      <c r="L470" s="36">
        <f t="shared" ca="1" si="103"/>
        <v>3.8317664052307102E-8</v>
      </c>
      <c r="M470" s="36">
        <f t="shared" ca="1" si="104"/>
        <v>2642988843.8932571</v>
      </c>
      <c r="N470" s="36">
        <f t="shared" ca="1" si="105"/>
        <v>3099489329.7800012</v>
      </c>
      <c r="O470" s="36">
        <f t="shared" ca="1" si="106"/>
        <v>111446765.46893506</v>
      </c>
      <c r="P470" s="45">
        <f t="shared" ca="1" si="107"/>
        <v>1.9574898225101223E-4</v>
      </c>
    </row>
    <row r="471" spans="1:16" x14ac:dyDescent="0.2">
      <c r="A471" s="106"/>
      <c r="B471" s="106"/>
      <c r="D471" s="92">
        <f t="shared" si="95"/>
        <v>0</v>
      </c>
      <c r="E471" s="92">
        <f t="shared" si="96"/>
        <v>0</v>
      </c>
      <c r="F471" s="36">
        <f t="shared" si="97"/>
        <v>0</v>
      </c>
      <c r="G471" s="36">
        <f t="shared" si="98"/>
        <v>0</v>
      </c>
      <c r="H471" s="36">
        <f t="shared" si="99"/>
        <v>0</v>
      </c>
      <c r="I471" s="36">
        <f t="shared" si="100"/>
        <v>0</v>
      </c>
      <c r="J471" s="36">
        <f t="shared" si="101"/>
        <v>0</v>
      </c>
      <c r="K471" s="36">
        <f t="shared" ca="1" si="102"/>
        <v>-1.9574898225101223E-4</v>
      </c>
      <c r="L471" s="36">
        <f t="shared" ca="1" si="103"/>
        <v>3.8317664052307102E-8</v>
      </c>
      <c r="M471" s="36">
        <f t="shared" ca="1" si="104"/>
        <v>2642988843.8932571</v>
      </c>
      <c r="N471" s="36">
        <f t="shared" ca="1" si="105"/>
        <v>3099489329.7800012</v>
      </c>
      <c r="O471" s="36">
        <f t="shared" ca="1" si="106"/>
        <v>111446765.46893506</v>
      </c>
      <c r="P471" s="45">
        <f t="shared" ca="1" si="107"/>
        <v>1.9574898225101223E-4</v>
      </c>
    </row>
    <row r="472" spans="1:16" x14ac:dyDescent="0.2">
      <c r="A472" s="106"/>
      <c r="B472" s="106"/>
      <c r="D472" s="92">
        <f t="shared" si="95"/>
        <v>0</v>
      </c>
      <c r="E472" s="92">
        <f t="shared" si="96"/>
        <v>0</v>
      </c>
      <c r="F472" s="36">
        <f t="shared" si="97"/>
        <v>0</v>
      </c>
      <c r="G472" s="36">
        <f t="shared" si="98"/>
        <v>0</v>
      </c>
      <c r="H472" s="36">
        <f t="shared" si="99"/>
        <v>0</v>
      </c>
      <c r="I472" s="36">
        <f t="shared" si="100"/>
        <v>0</v>
      </c>
      <c r="J472" s="36">
        <f t="shared" si="101"/>
        <v>0</v>
      </c>
      <c r="K472" s="36">
        <f t="shared" ca="1" si="102"/>
        <v>-1.9574898225101223E-4</v>
      </c>
      <c r="L472" s="36">
        <f t="shared" ca="1" si="103"/>
        <v>3.8317664052307102E-8</v>
      </c>
      <c r="M472" s="36">
        <f t="shared" ca="1" si="104"/>
        <v>2642988843.8932571</v>
      </c>
      <c r="N472" s="36">
        <f t="shared" ca="1" si="105"/>
        <v>3099489329.7800012</v>
      </c>
      <c r="O472" s="36">
        <f t="shared" ca="1" si="106"/>
        <v>111446765.46893506</v>
      </c>
      <c r="P472" s="45">
        <f t="shared" ca="1" si="107"/>
        <v>1.9574898225101223E-4</v>
      </c>
    </row>
    <row r="473" spans="1:16" x14ac:dyDescent="0.2">
      <c r="A473" s="106"/>
      <c r="B473" s="106"/>
      <c r="D473" s="92">
        <f t="shared" si="95"/>
        <v>0</v>
      </c>
      <c r="E473" s="92">
        <f t="shared" si="96"/>
        <v>0</v>
      </c>
      <c r="F473" s="36">
        <f t="shared" si="97"/>
        <v>0</v>
      </c>
      <c r="G473" s="36">
        <f t="shared" si="98"/>
        <v>0</v>
      </c>
      <c r="H473" s="36">
        <f t="shared" si="99"/>
        <v>0</v>
      </c>
      <c r="I473" s="36">
        <f t="shared" si="100"/>
        <v>0</v>
      </c>
      <c r="J473" s="36">
        <f t="shared" si="101"/>
        <v>0</v>
      </c>
      <c r="K473" s="36">
        <f t="shared" ca="1" si="102"/>
        <v>-1.9574898225101223E-4</v>
      </c>
      <c r="L473" s="36">
        <f t="shared" ca="1" si="103"/>
        <v>3.8317664052307102E-8</v>
      </c>
      <c r="M473" s="36">
        <f t="shared" ca="1" si="104"/>
        <v>2642988843.8932571</v>
      </c>
      <c r="N473" s="36">
        <f t="shared" ca="1" si="105"/>
        <v>3099489329.7800012</v>
      </c>
      <c r="O473" s="36">
        <f t="shared" ca="1" si="106"/>
        <v>111446765.46893506</v>
      </c>
      <c r="P473" s="45">
        <f t="shared" ca="1" si="107"/>
        <v>1.9574898225101223E-4</v>
      </c>
    </row>
    <row r="474" spans="1:16" x14ac:dyDescent="0.2">
      <c r="A474" s="106"/>
      <c r="B474" s="106"/>
      <c r="D474" s="92">
        <f t="shared" si="95"/>
        <v>0</v>
      </c>
      <c r="E474" s="92">
        <f t="shared" si="96"/>
        <v>0</v>
      </c>
      <c r="F474" s="36">
        <f t="shared" si="97"/>
        <v>0</v>
      </c>
      <c r="G474" s="36">
        <f t="shared" si="98"/>
        <v>0</v>
      </c>
      <c r="H474" s="36">
        <f t="shared" si="99"/>
        <v>0</v>
      </c>
      <c r="I474" s="36">
        <f t="shared" si="100"/>
        <v>0</v>
      </c>
      <c r="J474" s="36">
        <f t="shared" si="101"/>
        <v>0</v>
      </c>
      <c r="K474" s="36">
        <f t="shared" ca="1" si="102"/>
        <v>-1.9574898225101223E-4</v>
      </c>
      <c r="L474" s="36">
        <f t="shared" ca="1" si="103"/>
        <v>3.8317664052307102E-8</v>
      </c>
      <c r="M474" s="36">
        <f t="shared" ca="1" si="104"/>
        <v>2642988843.8932571</v>
      </c>
      <c r="N474" s="36">
        <f t="shared" ca="1" si="105"/>
        <v>3099489329.7800012</v>
      </c>
      <c r="O474" s="36">
        <f t="shared" ca="1" si="106"/>
        <v>111446765.46893506</v>
      </c>
      <c r="P474" s="45">
        <f t="shared" ca="1" si="107"/>
        <v>1.9574898225101223E-4</v>
      </c>
    </row>
    <row r="475" spans="1:16" x14ac:dyDescent="0.2">
      <c r="A475" s="106"/>
      <c r="B475" s="106"/>
      <c r="D475" s="92">
        <f t="shared" si="95"/>
        <v>0</v>
      </c>
      <c r="E475" s="92">
        <f t="shared" si="96"/>
        <v>0</v>
      </c>
      <c r="F475" s="36">
        <f t="shared" si="97"/>
        <v>0</v>
      </c>
      <c r="G475" s="36">
        <f t="shared" si="98"/>
        <v>0</v>
      </c>
      <c r="H475" s="36">
        <f t="shared" si="99"/>
        <v>0</v>
      </c>
      <c r="I475" s="36">
        <f t="shared" si="100"/>
        <v>0</v>
      </c>
      <c r="J475" s="36">
        <f t="shared" si="101"/>
        <v>0</v>
      </c>
      <c r="K475" s="36">
        <f t="shared" ca="1" si="102"/>
        <v>-1.9574898225101223E-4</v>
      </c>
      <c r="L475" s="36">
        <f t="shared" ca="1" si="103"/>
        <v>3.8317664052307102E-8</v>
      </c>
      <c r="M475" s="36">
        <f t="shared" ca="1" si="104"/>
        <v>2642988843.8932571</v>
      </c>
      <c r="N475" s="36">
        <f t="shared" ca="1" si="105"/>
        <v>3099489329.7800012</v>
      </c>
      <c r="O475" s="36">
        <f t="shared" ca="1" si="106"/>
        <v>111446765.46893506</v>
      </c>
      <c r="P475" s="45">
        <f t="shared" ca="1" si="107"/>
        <v>1.9574898225101223E-4</v>
      </c>
    </row>
    <row r="476" spans="1:16" x14ac:dyDescent="0.2">
      <c r="A476" s="106"/>
      <c r="B476" s="106"/>
      <c r="D476" s="92">
        <f t="shared" si="95"/>
        <v>0</v>
      </c>
      <c r="E476" s="92">
        <f t="shared" si="96"/>
        <v>0</v>
      </c>
      <c r="F476" s="36">
        <f t="shared" si="97"/>
        <v>0</v>
      </c>
      <c r="G476" s="36">
        <f t="shared" si="98"/>
        <v>0</v>
      </c>
      <c r="H476" s="36">
        <f t="shared" si="99"/>
        <v>0</v>
      </c>
      <c r="I476" s="36">
        <f t="shared" si="100"/>
        <v>0</v>
      </c>
      <c r="J476" s="36">
        <f t="shared" si="101"/>
        <v>0</v>
      </c>
      <c r="K476" s="36">
        <f t="shared" ca="1" si="102"/>
        <v>-1.9574898225101223E-4</v>
      </c>
      <c r="L476" s="36">
        <f t="shared" ca="1" si="103"/>
        <v>3.8317664052307102E-8</v>
      </c>
      <c r="M476" s="36">
        <f t="shared" ca="1" si="104"/>
        <v>2642988843.8932571</v>
      </c>
      <c r="N476" s="36">
        <f t="shared" ca="1" si="105"/>
        <v>3099489329.7800012</v>
      </c>
      <c r="O476" s="36">
        <f t="shared" ca="1" si="106"/>
        <v>111446765.46893506</v>
      </c>
      <c r="P476" s="45">
        <f t="shared" ca="1" si="107"/>
        <v>1.9574898225101223E-4</v>
      </c>
    </row>
    <row r="477" spans="1:16" x14ac:dyDescent="0.2">
      <c r="A477" s="106"/>
      <c r="B477" s="106"/>
      <c r="D477" s="92">
        <f t="shared" si="95"/>
        <v>0</v>
      </c>
      <c r="E477" s="92">
        <f t="shared" si="96"/>
        <v>0</v>
      </c>
      <c r="F477" s="36">
        <f t="shared" si="97"/>
        <v>0</v>
      </c>
      <c r="G477" s="36">
        <f t="shared" si="98"/>
        <v>0</v>
      </c>
      <c r="H477" s="36">
        <f t="shared" si="99"/>
        <v>0</v>
      </c>
      <c r="I477" s="36">
        <f t="shared" si="100"/>
        <v>0</v>
      </c>
      <c r="J477" s="36">
        <f t="shared" si="101"/>
        <v>0</v>
      </c>
      <c r="K477" s="36">
        <f t="shared" ca="1" si="102"/>
        <v>-1.9574898225101223E-4</v>
      </c>
      <c r="L477" s="36">
        <f t="shared" ca="1" si="103"/>
        <v>3.8317664052307102E-8</v>
      </c>
      <c r="M477" s="36">
        <f t="shared" ca="1" si="104"/>
        <v>2642988843.8932571</v>
      </c>
      <c r="N477" s="36">
        <f t="shared" ca="1" si="105"/>
        <v>3099489329.7800012</v>
      </c>
      <c r="O477" s="36">
        <f t="shared" ca="1" si="106"/>
        <v>111446765.46893506</v>
      </c>
      <c r="P477" s="45">
        <f t="shared" ca="1" si="107"/>
        <v>1.9574898225101223E-4</v>
      </c>
    </row>
    <row r="478" spans="1:16" x14ac:dyDescent="0.2">
      <c r="A478" s="106"/>
      <c r="B478" s="106"/>
      <c r="D478" s="92">
        <f t="shared" si="95"/>
        <v>0</v>
      </c>
      <c r="E478" s="92">
        <f t="shared" si="96"/>
        <v>0</v>
      </c>
      <c r="F478" s="36">
        <f t="shared" si="97"/>
        <v>0</v>
      </c>
      <c r="G478" s="36">
        <f t="shared" si="98"/>
        <v>0</v>
      </c>
      <c r="H478" s="36">
        <f t="shared" si="99"/>
        <v>0</v>
      </c>
      <c r="I478" s="36">
        <f t="shared" si="100"/>
        <v>0</v>
      </c>
      <c r="J478" s="36">
        <f t="shared" si="101"/>
        <v>0</v>
      </c>
      <c r="K478" s="36">
        <f t="shared" ca="1" si="102"/>
        <v>-1.9574898225101223E-4</v>
      </c>
      <c r="L478" s="36">
        <f t="shared" ca="1" si="103"/>
        <v>3.8317664052307102E-8</v>
      </c>
      <c r="M478" s="36">
        <f t="shared" ca="1" si="104"/>
        <v>2642988843.8932571</v>
      </c>
      <c r="N478" s="36">
        <f t="shared" ca="1" si="105"/>
        <v>3099489329.7800012</v>
      </c>
      <c r="O478" s="36">
        <f t="shared" ca="1" si="106"/>
        <v>111446765.46893506</v>
      </c>
      <c r="P478" s="45">
        <f t="shared" ca="1" si="107"/>
        <v>1.9574898225101223E-4</v>
      </c>
    </row>
    <row r="479" spans="1:16" x14ac:dyDescent="0.2">
      <c r="A479" s="106"/>
      <c r="B479" s="106"/>
      <c r="D479" s="92">
        <f t="shared" si="95"/>
        <v>0</v>
      </c>
      <c r="E479" s="92">
        <f t="shared" si="96"/>
        <v>0</v>
      </c>
      <c r="F479" s="36">
        <f t="shared" si="97"/>
        <v>0</v>
      </c>
      <c r="G479" s="36">
        <f t="shared" si="98"/>
        <v>0</v>
      </c>
      <c r="H479" s="36">
        <f t="shared" si="99"/>
        <v>0</v>
      </c>
      <c r="I479" s="36">
        <f t="shared" si="100"/>
        <v>0</v>
      </c>
      <c r="J479" s="36">
        <f t="shared" si="101"/>
        <v>0</v>
      </c>
      <c r="K479" s="36">
        <f t="shared" ca="1" si="102"/>
        <v>-1.9574898225101223E-4</v>
      </c>
      <c r="L479" s="36">
        <f t="shared" ca="1" si="103"/>
        <v>3.8317664052307102E-8</v>
      </c>
      <c r="M479" s="36">
        <f t="shared" ca="1" si="104"/>
        <v>2642988843.8932571</v>
      </c>
      <c r="N479" s="36">
        <f t="shared" ca="1" si="105"/>
        <v>3099489329.7800012</v>
      </c>
      <c r="O479" s="36">
        <f t="shared" ca="1" si="106"/>
        <v>111446765.46893506</v>
      </c>
      <c r="P479" s="45">
        <f t="shared" ca="1" si="107"/>
        <v>1.9574898225101223E-4</v>
      </c>
    </row>
    <row r="480" spans="1:16" x14ac:dyDescent="0.2">
      <c r="A480" s="106"/>
      <c r="B480" s="106"/>
      <c r="D480" s="92">
        <f t="shared" si="95"/>
        <v>0</v>
      </c>
      <c r="E480" s="92">
        <f t="shared" si="96"/>
        <v>0</v>
      </c>
      <c r="F480" s="36">
        <f t="shared" si="97"/>
        <v>0</v>
      </c>
      <c r="G480" s="36">
        <f t="shared" si="98"/>
        <v>0</v>
      </c>
      <c r="H480" s="36">
        <f t="shared" si="99"/>
        <v>0</v>
      </c>
      <c r="I480" s="36">
        <f t="shared" si="100"/>
        <v>0</v>
      </c>
      <c r="J480" s="36">
        <f t="shared" si="101"/>
        <v>0</v>
      </c>
      <c r="K480" s="36">
        <f t="shared" ca="1" si="102"/>
        <v>-1.9574898225101223E-4</v>
      </c>
      <c r="L480" s="36">
        <f t="shared" ca="1" si="103"/>
        <v>3.8317664052307102E-8</v>
      </c>
      <c r="M480" s="36">
        <f t="shared" ca="1" si="104"/>
        <v>2642988843.8932571</v>
      </c>
      <c r="N480" s="36">
        <f t="shared" ca="1" si="105"/>
        <v>3099489329.7800012</v>
      </c>
      <c r="O480" s="36">
        <f t="shared" ca="1" si="106"/>
        <v>111446765.46893506</v>
      </c>
      <c r="P480" s="45">
        <f t="shared" ca="1" si="107"/>
        <v>1.9574898225101223E-4</v>
      </c>
    </row>
    <row r="481" spans="1:16" x14ac:dyDescent="0.2">
      <c r="A481" s="106"/>
      <c r="B481" s="106"/>
      <c r="D481" s="92">
        <f t="shared" si="95"/>
        <v>0</v>
      </c>
      <c r="E481" s="92">
        <f t="shared" si="96"/>
        <v>0</v>
      </c>
      <c r="F481" s="36">
        <f t="shared" si="97"/>
        <v>0</v>
      </c>
      <c r="G481" s="36">
        <f t="shared" si="98"/>
        <v>0</v>
      </c>
      <c r="H481" s="36">
        <f t="shared" si="99"/>
        <v>0</v>
      </c>
      <c r="I481" s="36">
        <f t="shared" si="100"/>
        <v>0</v>
      </c>
      <c r="J481" s="36">
        <f t="shared" si="101"/>
        <v>0</v>
      </c>
      <c r="K481" s="36">
        <f t="shared" ca="1" si="102"/>
        <v>-1.9574898225101223E-4</v>
      </c>
      <c r="L481" s="36">
        <f t="shared" ca="1" si="103"/>
        <v>3.8317664052307102E-8</v>
      </c>
      <c r="M481" s="36">
        <f t="shared" ca="1" si="104"/>
        <v>2642988843.8932571</v>
      </c>
      <c r="N481" s="36">
        <f t="shared" ca="1" si="105"/>
        <v>3099489329.7800012</v>
      </c>
      <c r="O481" s="36">
        <f t="shared" ca="1" si="106"/>
        <v>111446765.46893506</v>
      </c>
      <c r="P481" s="45">
        <f t="shared" ca="1" si="107"/>
        <v>1.9574898225101223E-4</v>
      </c>
    </row>
    <row r="482" spans="1:16" x14ac:dyDescent="0.2">
      <c r="A482" s="106"/>
      <c r="B482" s="106"/>
      <c r="D482" s="92">
        <f t="shared" si="95"/>
        <v>0</v>
      </c>
      <c r="E482" s="92">
        <f t="shared" si="96"/>
        <v>0</v>
      </c>
      <c r="F482" s="36">
        <f t="shared" si="97"/>
        <v>0</v>
      </c>
      <c r="G482" s="36">
        <f t="shared" si="98"/>
        <v>0</v>
      </c>
      <c r="H482" s="36">
        <f t="shared" si="99"/>
        <v>0</v>
      </c>
      <c r="I482" s="36">
        <f t="shared" si="100"/>
        <v>0</v>
      </c>
      <c r="J482" s="36">
        <f t="shared" si="101"/>
        <v>0</v>
      </c>
      <c r="K482" s="36">
        <f t="shared" ca="1" si="102"/>
        <v>-1.9574898225101223E-4</v>
      </c>
      <c r="L482" s="36">
        <f t="shared" ca="1" si="103"/>
        <v>3.8317664052307102E-8</v>
      </c>
      <c r="M482" s="36">
        <f t="shared" ca="1" si="104"/>
        <v>2642988843.8932571</v>
      </c>
      <c r="N482" s="36">
        <f t="shared" ca="1" si="105"/>
        <v>3099489329.7800012</v>
      </c>
      <c r="O482" s="36">
        <f t="shared" ca="1" si="106"/>
        <v>111446765.46893506</v>
      </c>
      <c r="P482" s="45">
        <f t="shared" ca="1" si="107"/>
        <v>1.9574898225101223E-4</v>
      </c>
    </row>
    <row r="483" spans="1:16" x14ac:dyDescent="0.2">
      <c r="A483" s="106"/>
      <c r="B483" s="106"/>
      <c r="D483" s="92">
        <f t="shared" si="95"/>
        <v>0</v>
      </c>
      <c r="E483" s="92">
        <f t="shared" si="96"/>
        <v>0</v>
      </c>
      <c r="F483" s="36">
        <f t="shared" si="97"/>
        <v>0</v>
      </c>
      <c r="G483" s="36">
        <f t="shared" si="98"/>
        <v>0</v>
      </c>
      <c r="H483" s="36">
        <f t="shared" si="99"/>
        <v>0</v>
      </c>
      <c r="I483" s="36">
        <f t="shared" si="100"/>
        <v>0</v>
      </c>
      <c r="J483" s="36">
        <f t="shared" si="101"/>
        <v>0</v>
      </c>
      <c r="K483" s="36">
        <f t="shared" ca="1" si="102"/>
        <v>-1.9574898225101223E-4</v>
      </c>
      <c r="L483" s="36">
        <f t="shared" ca="1" si="103"/>
        <v>3.8317664052307102E-8</v>
      </c>
      <c r="M483" s="36">
        <f t="shared" ca="1" si="104"/>
        <v>2642988843.8932571</v>
      </c>
      <c r="N483" s="36">
        <f t="shared" ca="1" si="105"/>
        <v>3099489329.7800012</v>
      </c>
      <c r="O483" s="36">
        <f t="shared" ca="1" si="106"/>
        <v>111446765.46893506</v>
      </c>
      <c r="P483" s="45">
        <f t="shared" ca="1" si="107"/>
        <v>1.9574898225101223E-4</v>
      </c>
    </row>
    <row r="484" spans="1:16" x14ac:dyDescent="0.2">
      <c r="A484" s="106"/>
      <c r="B484" s="106"/>
      <c r="D484" s="92">
        <f t="shared" si="95"/>
        <v>0</v>
      </c>
      <c r="E484" s="92">
        <f t="shared" si="96"/>
        <v>0</v>
      </c>
      <c r="F484" s="36">
        <f t="shared" si="97"/>
        <v>0</v>
      </c>
      <c r="G484" s="36">
        <f t="shared" si="98"/>
        <v>0</v>
      </c>
      <c r="H484" s="36">
        <f t="shared" si="99"/>
        <v>0</v>
      </c>
      <c r="I484" s="36">
        <f t="shared" si="100"/>
        <v>0</v>
      </c>
      <c r="J484" s="36">
        <f t="shared" si="101"/>
        <v>0</v>
      </c>
      <c r="K484" s="36">
        <f t="shared" ca="1" si="102"/>
        <v>-1.9574898225101223E-4</v>
      </c>
      <c r="L484" s="36">
        <f t="shared" ca="1" si="103"/>
        <v>3.8317664052307102E-8</v>
      </c>
      <c r="M484" s="36">
        <f t="shared" ca="1" si="104"/>
        <v>2642988843.8932571</v>
      </c>
      <c r="N484" s="36">
        <f t="shared" ca="1" si="105"/>
        <v>3099489329.7800012</v>
      </c>
      <c r="O484" s="36">
        <f t="shared" ca="1" si="106"/>
        <v>111446765.46893506</v>
      </c>
      <c r="P484" s="45">
        <f t="shared" ca="1" si="107"/>
        <v>1.9574898225101223E-4</v>
      </c>
    </row>
    <row r="485" spans="1:16" x14ac:dyDescent="0.2">
      <c r="A485" s="106"/>
      <c r="B485" s="106"/>
      <c r="D485" s="92">
        <f t="shared" si="95"/>
        <v>0</v>
      </c>
      <c r="E485" s="92">
        <f t="shared" si="96"/>
        <v>0</v>
      </c>
      <c r="F485" s="36">
        <f t="shared" si="97"/>
        <v>0</v>
      </c>
      <c r="G485" s="36">
        <f t="shared" si="98"/>
        <v>0</v>
      </c>
      <c r="H485" s="36">
        <f t="shared" si="99"/>
        <v>0</v>
      </c>
      <c r="I485" s="36">
        <f t="shared" si="100"/>
        <v>0</v>
      </c>
      <c r="J485" s="36">
        <f t="shared" si="101"/>
        <v>0</v>
      </c>
      <c r="K485" s="36">
        <f t="shared" ca="1" si="102"/>
        <v>-1.9574898225101223E-4</v>
      </c>
      <c r="L485" s="36">
        <f t="shared" ca="1" si="103"/>
        <v>3.8317664052307102E-8</v>
      </c>
      <c r="M485" s="36">
        <f t="shared" ca="1" si="104"/>
        <v>2642988843.8932571</v>
      </c>
      <c r="N485" s="36">
        <f t="shared" ca="1" si="105"/>
        <v>3099489329.7800012</v>
      </c>
      <c r="O485" s="36">
        <f t="shared" ca="1" si="106"/>
        <v>111446765.46893506</v>
      </c>
      <c r="P485" s="45">
        <f t="shared" ca="1" si="107"/>
        <v>1.9574898225101223E-4</v>
      </c>
    </row>
    <row r="486" spans="1:16" x14ac:dyDescent="0.2">
      <c r="A486" s="106"/>
      <c r="B486" s="106"/>
      <c r="D486" s="92">
        <f t="shared" si="95"/>
        <v>0</v>
      </c>
      <c r="E486" s="92">
        <f t="shared" si="96"/>
        <v>0</v>
      </c>
      <c r="F486" s="36">
        <f t="shared" si="97"/>
        <v>0</v>
      </c>
      <c r="G486" s="36">
        <f t="shared" si="98"/>
        <v>0</v>
      </c>
      <c r="H486" s="36">
        <f t="shared" si="99"/>
        <v>0</v>
      </c>
      <c r="I486" s="36">
        <f t="shared" si="100"/>
        <v>0</v>
      </c>
      <c r="J486" s="36">
        <f t="shared" si="101"/>
        <v>0</v>
      </c>
      <c r="K486" s="36">
        <f t="shared" ca="1" si="102"/>
        <v>-1.9574898225101223E-4</v>
      </c>
      <c r="L486" s="36">
        <f t="shared" ca="1" si="103"/>
        <v>3.8317664052307102E-8</v>
      </c>
      <c r="M486" s="36">
        <f t="shared" ca="1" si="104"/>
        <v>2642988843.8932571</v>
      </c>
      <c r="N486" s="36">
        <f t="shared" ca="1" si="105"/>
        <v>3099489329.7800012</v>
      </c>
      <c r="O486" s="36">
        <f t="shared" ca="1" si="106"/>
        <v>111446765.46893506</v>
      </c>
      <c r="P486" s="45">
        <f t="shared" ca="1" si="107"/>
        <v>1.9574898225101223E-4</v>
      </c>
    </row>
    <row r="487" spans="1:16" x14ac:dyDescent="0.2">
      <c r="A487" s="106"/>
      <c r="B487" s="106"/>
      <c r="D487" s="92">
        <f t="shared" si="95"/>
        <v>0</v>
      </c>
      <c r="E487" s="92">
        <f t="shared" si="96"/>
        <v>0</v>
      </c>
      <c r="F487" s="36">
        <f t="shared" si="97"/>
        <v>0</v>
      </c>
      <c r="G487" s="36">
        <f t="shared" si="98"/>
        <v>0</v>
      </c>
      <c r="H487" s="36">
        <f t="shared" si="99"/>
        <v>0</v>
      </c>
      <c r="I487" s="36">
        <f t="shared" si="100"/>
        <v>0</v>
      </c>
      <c r="J487" s="36">
        <f t="shared" si="101"/>
        <v>0</v>
      </c>
      <c r="K487" s="36">
        <f t="shared" ca="1" si="102"/>
        <v>-1.9574898225101223E-4</v>
      </c>
      <c r="L487" s="36">
        <f t="shared" ca="1" si="103"/>
        <v>3.8317664052307102E-8</v>
      </c>
      <c r="M487" s="36">
        <f t="shared" ca="1" si="104"/>
        <v>2642988843.8932571</v>
      </c>
      <c r="N487" s="36">
        <f t="shared" ca="1" si="105"/>
        <v>3099489329.7800012</v>
      </c>
      <c r="O487" s="36">
        <f t="shared" ca="1" si="106"/>
        <v>111446765.46893506</v>
      </c>
      <c r="P487" s="45">
        <f t="shared" ca="1" si="107"/>
        <v>1.9574898225101223E-4</v>
      </c>
    </row>
    <row r="488" spans="1:16" x14ac:dyDescent="0.2">
      <c r="A488" s="106"/>
      <c r="B488" s="106"/>
      <c r="D488" s="92">
        <f t="shared" si="95"/>
        <v>0</v>
      </c>
      <c r="E488" s="92">
        <f t="shared" si="96"/>
        <v>0</v>
      </c>
      <c r="F488" s="36">
        <f t="shared" si="97"/>
        <v>0</v>
      </c>
      <c r="G488" s="36">
        <f t="shared" si="98"/>
        <v>0</v>
      </c>
      <c r="H488" s="36">
        <f t="shared" si="99"/>
        <v>0</v>
      </c>
      <c r="I488" s="36">
        <f t="shared" si="100"/>
        <v>0</v>
      </c>
      <c r="J488" s="36">
        <f t="shared" si="101"/>
        <v>0</v>
      </c>
      <c r="K488" s="36">
        <f t="shared" ca="1" si="102"/>
        <v>-1.9574898225101223E-4</v>
      </c>
      <c r="L488" s="36">
        <f t="shared" ca="1" si="103"/>
        <v>3.8317664052307102E-8</v>
      </c>
      <c r="M488" s="36">
        <f t="shared" ca="1" si="104"/>
        <v>2642988843.8932571</v>
      </c>
      <c r="N488" s="36">
        <f t="shared" ca="1" si="105"/>
        <v>3099489329.7800012</v>
      </c>
      <c r="O488" s="36">
        <f t="shared" ca="1" si="106"/>
        <v>111446765.46893506</v>
      </c>
      <c r="P488" s="45">
        <f t="shared" ca="1" si="107"/>
        <v>1.9574898225101223E-4</v>
      </c>
    </row>
    <row r="489" spans="1:16" x14ac:dyDescent="0.2">
      <c r="A489" s="106"/>
      <c r="B489" s="106"/>
      <c r="D489" s="92">
        <f t="shared" si="95"/>
        <v>0</v>
      </c>
      <c r="E489" s="92">
        <f t="shared" si="96"/>
        <v>0</v>
      </c>
      <c r="F489" s="36">
        <f t="shared" si="97"/>
        <v>0</v>
      </c>
      <c r="G489" s="36">
        <f t="shared" si="98"/>
        <v>0</v>
      </c>
      <c r="H489" s="36">
        <f t="shared" si="99"/>
        <v>0</v>
      </c>
      <c r="I489" s="36">
        <f t="shared" si="100"/>
        <v>0</v>
      </c>
      <c r="J489" s="36">
        <f t="shared" si="101"/>
        <v>0</v>
      </c>
      <c r="K489" s="36">
        <f t="shared" ca="1" si="102"/>
        <v>-1.9574898225101223E-4</v>
      </c>
      <c r="L489" s="36">
        <f t="shared" ca="1" si="103"/>
        <v>3.8317664052307102E-8</v>
      </c>
      <c r="M489" s="36">
        <f t="shared" ca="1" si="104"/>
        <v>2642988843.8932571</v>
      </c>
      <c r="N489" s="36">
        <f t="shared" ca="1" si="105"/>
        <v>3099489329.7800012</v>
      </c>
      <c r="O489" s="36">
        <f t="shared" ca="1" si="106"/>
        <v>111446765.46893506</v>
      </c>
      <c r="P489" s="45">
        <f t="shared" ca="1" si="107"/>
        <v>1.9574898225101223E-4</v>
      </c>
    </row>
    <row r="490" spans="1:16" x14ac:dyDescent="0.2">
      <c r="A490" s="106"/>
      <c r="B490" s="106"/>
      <c r="D490" s="92">
        <f t="shared" si="95"/>
        <v>0</v>
      </c>
      <c r="E490" s="92">
        <f t="shared" si="96"/>
        <v>0</v>
      </c>
      <c r="F490" s="36">
        <f t="shared" si="97"/>
        <v>0</v>
      </c>
      <c r="G490" s="36">
        <f t="shared" si="98"/>
        <v>0</v>
      </c>
      <c r="H490" s="36">
        <f t="shared" si="99"/>
        <v>0</v>
      </c>
      <c r="I490" s="36">
        <f t="shared" si="100"/>
        <v>0</v>
      </c>
      <c r="J490" s="36">
        <f t="shared" si="101"/>
        <v>0</v>
      </c>
      <c r="K490" s="36">
        <f t="shared" ca="1" si="102"/>
        <v>-1.9574898225101223E-4</v>
      </c>
      <c r="L490" s="36">
        <f t="shared" ca="1" si="103"/>
        <v>3.8317664052307102E-8</v>
      </c>
      <c r="M490" s="36">
        <f t="shared" ca="1" si="104"/>
        <v>2642988843.8932571</v>
      </c>
      <c r="N490" s="36">
        <f t="shared" ca="1" si="105"/>
        <v>3099489329.7800012</v>
      </c>
      <c r="O490" s="36">
        <f t="shared" ca="1" si="106"/>
        <v>111446765.46893506</v>
      </c>
      <c r="P490" s="45">
        <f t="shared" ca="1" si="107"/>
        <v>1.9574898225101223E-4</v>
      </c>
    </row>
    <row r="491" spans="1:16" x14ac:dyDescent="0.2">
      <c r="A491" s="106"/>
      <c r="B491" s="106"/>
      <c r="D491" s="92">
        <f t="shared" si="95"/>
        <v>0</v>
      </c>
      <c r="E491" s="92">
        <f t="shared" si="96"/>
        <v>0</v>
      </c>
      <c r="F491" s="36">
        <f t="shared" si="97"/>
        <v>0</v>
      </c>
      <c r="G491" s="36">
        <f t="shared" si="98"/>
        <v>0</v>
      </c>
      <c r="H491" s="36">
        <f t="shared" si="99"/>
        <v>0</v>
      </c>
      <c r="I491" s="36">
        <f t="shared" si="100"/>
        <v>0</v>
      </c>
      <c r="J491" s="36">
        <f t="shared" si="101"/>
        <v>0</v>
      </c>
      <c r="K491" s="36">
        <f t="shared" ca="1" si="102"/>
        <v>-1.9574898225101223E-4</v>
      </c>
      <c r="L491" s="36">
        <f t="shared" ca="1" si="103"/>
        <v>3.8317664052307102E-8</v>
      </c>
      <c r="M491" s="36">
        <f t="shared" ca="1" si="104"/>
        <v>2642988843.8932571</v>
      </c>
      <c r="N491" s="36">
        <f t="shared" ca="1" si="105"/>
        <v>3099489329.7800012</v>
      </c>
      <c r="O491" s="36">
        <f t="shared" ca="1" si="106"/>
        <v>111446765.46893506</v>
      </c>
      <c r="P491" s="45">
        <f t="shared" ca="1" si="107"/>
        <v>1.9574898225101223E-4</v>
      </c>
    </row>
    <row r="492" spans="1:16" x14ac:dyDescent="0.2">
      <c r="A492" s="106"/>
      <c r="B492" s="106"/>
      <c r="D492" s="92">
        <f t="shared" si="95"/>
        <v>0</v>
      </c>
      <c r="E492" s="92">
        <f t="shared" si="96"/>
        <v>0</v>
      </c>
      <c r="F492" s="36">
        <f t="shared" si="97"/>
        <v>0</v>
      </c>
      <c r="G492" s="36">
        <f t="shared" si="98"/>
        <v>0</v>
      </c>
      <c r="H492" s="36">
        <f t="shared" si="99"/>
        <v>0</v>
      </c>
      <c r="I492" s="36">
        <f t="shared" si="100"/>
        <v>0</v>
      </c>
      <c r="J492" s="36">
        <f t="shared" si="101"/>
        <v>0</v>
      </c>
      <c r="K492" s="36">
        <f t="shared" ca="1" si="102"/>
        <v>-1.9574898225101223E-4</v>
      </c>
      <c r="L492" s="36">
        <f t="shared" ca="1" si="103"/>
        <v>3.8317664052307102E-8</v>
      </c>
      <c r="M492" s="36">
        <f t="shared" ca="1" si="104"/>
        <v>2642988843.8932571</v>
      </c>
      <c r="N492" s="36">
        <f t="shared" ca="1" si="105"/>
        <v>3099489329.7800012</v>
      </c>
      <c r="O492" s="36">
        <f t="shared" ca="1" si="106"/>
        <v>111446765.46893506</v>
      </c>
      <c r="P492" s="45">
        <f t="shared" ca="1" si="107"/>
        <v>1.9574898225101223E-4</v>
      </c>
    </row>
    <row r="493" spans="1:16" x14ac:dyDescent="0.2">
      <c r="A493" s="106"/>
      <c r="B493" s="106"/>
      <c r="D493" s="92">
        <f t="shared" si="95"/>
        <v>0</v>
      </c>
      <c r="E493" s="92">
        <f t="shared" si="96"/>
        <v>0</v>
      </c>
      <c r="F493" s="36">
        <f t="shared" si="97"/>
        <v>0</v>
      </c>
      <c r="G493" s="36">
        <f t="shared" si="98"/>
        <v>0</v>
      </c>
      <c r="H493" s="36">
        <f t="shared" si="99"/>
        <v>0</v>
      </c>
      <c r="I493" s="36">
        <f t="shared" si="100"/>
        <v>0</v>
      </c>
      <c r="J493" s="36">
        <f t="shared" si="101"/>
        <v>0</v>
      </c>
      <c r="K493" s="36">
        <f t="shared" ca="1" si="102"/>
        <v>-1.9574898225101223E-4</v>
      </c>
      <c r="L493" s="36">
        <f t="shared" ca="1" si="103"/>
        <v>3.8317664052307102E-8</v>
      </c>
      <c r="M493" s="36">
        <f t="shared" ca="1" si="104"/>
        <v>2642988843.8932571</v>
      </c>
      <c r="N493" s="36">
        <f t="shared" ca="1" si="105"/>
        <v>3099489329.7800012</v>
      </c>
      <c r="O493" s="36">
        <f t="shared" ca="1" si="106"/>
        <v>111446765.46893506</v>
      </c>
      <c r="P493" s="45">
        <f t="shared" ca="1" si="107"/>
        <v>1.9574898225101223E-4</v>
      </c>
    </row>
    <row r="494" spans="1:16" x14ac:dyDescent="0.2">
      <c r="A494" s="106"/>
      <c r="B494" s="106"/>
      <c r="D494" s="92">
        <f t="shared" si="95"/>
        <v>0</v>
      </c>
      <c r="E494" s="92">
        <f t="shared" si="96"/>
        <v>0</v>
      </c>
      <c r="F494" s="36">
        <f t="shared" si="97"/>
        <v>0</v>
      </c>
      <c r="G494" s="36">
        <f t="shared" si="98"/>
        <v>0</v>
      </c>
      <c r="H494" s="36">
        <f t="shared" si="99"/>
        <v>0</v>
      </c>
      <c r="I494" s="36">
        <f t="shared" si="100"/>
        <v>0</v>
      </c>
      <c r="J494" s="36">
        <f t="shared" si="101"/>
        <v>0</v>
      </c>
      <c r="K494" s="36">
        <f t="shared" ca="1" si="102"/>
        <v>-1.9574898225101223E-4</v>
      </c>
      <c r="L494" s="36">
        <f t="shared" ca="1" si="103"/>
        <v>3.8317664052307102E-8</v>
      </c>
      <c r="M494" s="36">
        <f t="shared" ca="1" si="104"/>
        <v>2642988843.8932571</v>
      </c>
      <c r="N494" s="36">
        <f t="shared" ca="1" si="105"/>
        <v>3099489329.7800012</v>
      </c>
      <c r="O494" s="36">
        <f t="shared" ca="1" si="106"/>
        <v>111446765.46893506</v>
      </c>
      <c r="P494" s="45">
        <f t="shared" ca="1" si="107"/>
        <v>1.9574898225101223E-4</v>
      </c>
    </row>
    <row r="495" spans="1:16" x14ac:dyDescent="0.2">
      <c r="A495" s="106"/>
      <c r="B495" s="106"/>
      <c r="D495" s="92">
        <f t="shared" si="95"/>
        <v>0</v>
      </c>
      <c r="E495" s="92">
        <f t="shared" si="96"/>
        <v>0</v>
      </c>
      <c r="F495" s="36">
        <f t="shared" si="97"/>
        <v>0</v>
      </c>
      <c r="G495" s="36">
        <f t="shared" si="98"/>
        <v>0</v>
      </c>
      <c r="H495" s="36">
        <f t="shared" si="99"/>
        <v>0</v>
      </c>
      <c r="I495" s="36">
        <f t="shared" si="100"/>
        <v>0</v>
      </c>
      <c r="J495" s="36">
        <f t="shared" si="101"/>
        <v>0</v>
      </c>
      <c r="K495" s="36">
        <f t="shared" ca="1" si="102"/>
        <v>-1.9574898225101223E-4</v>
      </c>
      <c r="L495" s="36">
        <f t="shared" ca="1" si="103"/>
        <v>3.8317664052307102E-8</v>
      </c>
      <c r="M495" s="36">
        <f t="shared" ca="1" si="104"/>
        <v>2642988843.8932571</v>
      </c>
      <c r="N495" s="36">
        <f t="shared" ca="1" si="105"/>
        <v>3099489329.7800012</v>
      </c>
      <c r="O495" s="36">
        <f t="shared" ca="1" si="106"/>
        <v>111446765.46893506</v>
      </c>
      <c r="P495" s="45">
        <f t="shared" ca="1" si="107"/>
        <v>1.9574898225101223E-4</v>
      </c>
    </row>
    <row r="496" spans="1:16" x14ac:dyDescent="0.2">
      <c r="A496" s="106"/>
      <c r="B496" s="106"/>
      <c r="D496" s="92">
        <f t="shared" si="95"/>
        <v>0</v>
      </c>
      <c r="E496" s="92">
        <f t="shared" si="96"/>
        <v>0</v>
      </c>
      <c r="F496" s="36">
        <f t="shared" si="97"/>
        <v>0</v>
      </c>
      <c r="G496" s="36">
        <f t="shared" si="98"/>
        <v>0</v>
      </c>
      <c r="H496" s="36">
        <f t="shared" si="99"/>
        <v>0</v>
      </c>
      <c r="I496" s="36">
        <f t="shared" si="100"/>
        <v>0</v>
      </c>
      <c r="J496" s="36">
        <f t="shared" si="101"/>
        <v>0</v>
      </c>
      <c r="K496" s="36">
        <f t="shared" ca="1" si="102"/>
        <v>-1.9574898225101223E-4</v>
      </c>
      <c r="L496" s="36">
        <f t="shared" ca="1" si="103"/>
        <v>3.8317664052307102E-8</v>
      </c>
      <c r="M496" s="36">
        <f t="shared" ca="1" si="104"/>
        <v>2642988843.8932571</v>
      </c>
      <c r="N496" s="36">
        <f t="shared" ca="1" si="105"/>
        <v>3099489329.7800012</v>
      </c>
      <c r="O496" s="36">
        <f t="shared" ca="1" si="106"/>
        <v>111446765.46893506</v>
      </c>
      <c r="P496" s="45">
        <f t="shared" ca="1" si="107"/>
        <v>1.9574898225101223E-4</v>
      </c>
    </row>
    <row r="497" spans="1:16" x14ac:dyDescent="0.2">
      <c r="A497" s="106"/>
      <c r="B497" s="106"/>
      <c r="D497" s="92">
        <f t="shared" si="95"/>
        <v>0</v>
      </c>
      <c r="E497" s="92">
        <f t="shared" si="96"/>
        <v>0</v>
      </c>
      <c r="F497" s="36">
        <f t="shared" si="97"/>
        <v>0</v>
      </c>
      <c r="G497" s="36">
        <f t="shared" si="98"/>
        <v>0</v>
      </c>
      <c r="H497" s="36">
        <f t="shared" si="99"/>
        <v>0</v>
      </c>
      <c r="I497" s="36">
        <f t="shared" si="100"/>
        <v>0</v>
      </c>
      <c r="J497" s="36">
        <f t="shared" si="101"/>
        <v>0</v>
      </c>
      <c r="K497" s="36">
        <f t="shared" ca="1" si="102"/>
        <v>-1.9574898225101223E-4</v>
      </c>
      <c r="L497" s="36">
        <f t="shared" ca="1" si="103"/>
        <v>3.8317664052307102E-8</v>
      </c>
      <c r="M497" s="36">
        <f t="shared" ca="1" si="104"/>
        <v>2642988843.8932571</v>
      </c>
      <c r="N497" s="36">
        <f t="shared" ca="1" si="105"/>
        <v>3099489329.7800012</v>
      </c>
      <c r="O497" s="36">
        <f t="shared" ca="1" si="106"/>
        <v>111446765.46893506</v>
      </c>
      <c r="P497" s="45">
        <f t="shared" ca="1" si="107"/>
        <v>1.9574898225101223E-4</v>
      </c>
    </row>
    <row r="498" spans="1:16" x14ac:dyDescent="0.2">
      <c r="A498" s="106"/>
      <c r="B498" s="106"/>
      <c r="D498" s="92">
        <f t="shared" si="95"/>
        <v>0</v>
      </c>
      <c r="E498" s="92">
        <f t="shared" si="96"/>
        <v>0</v>
      </c>
      <c r="F498" s="36">
        <f t="shared" si="97"/>
        <v>0</v>
      </c>
      <c r="G498" s="36">
        <f t="shared" si="98"/>
        <v>0</v>
      </c>
      <c r="H498" s="36">
        <f t="shared" si="99"/>
        <v>0</v>
      </c>
      <c r="I498" s="36">
        <f t="shared" si="100"/>
        <v>0</v>
      </c>
      <c r="J498" s="36">
        <f t="shared" si="101"/>
        <v>0</v>
      </c>
      <c r="K498" s="36">
        <f t="shared" ca="1" si="102"/>
        <v>-1.9574898225101223E-4</v>
      </c>
      <c r="L498" s="36">
        <f t="shared" ca="1" si="103"/>
        <v>3.8317664052307102E-8</v>
      </c>
      <c r="M498" s="36">
        <f t="shared" ca="1" si="104"/>
        <v>2642988843.8932571</v>
      </c>
      <c r="N498" s="36">
        <f t="shared" ca="1" si="105"/>
        <v>3099489329.7800012</v>
      </c>
      <c r="O498" s="36">
        <f t="shared" ca="1" si="106"/>
        <v>111446765.46893506</v>
      </c>
      <c r="P498" s="45">
        <f t="shared" ca="1" si="107"/>
        <v>1.9574898225101223E-4</v>
      </c>
    </row>
    <row r="499" spans="1:16" x14ac:dyDescent="0.2">
      <c r="A499" s="106"/>
      <c r="B499" s="106"/>
      <c r="D499" s="92">
        <f t="shared" si="95"/>
        <v>0</v>
      </c>
      <c r="E499" s="92">
        <f t="shared" si="96"/>
        <v>0</v>
      </c>
      <c r="F499" s="36">
        <f t="shared" si="97"/>
        <v>0</v>
      </c>
      <c r="G499" s="36">
        <f t="shared" si="98"/>
        <v>0</v>
      </c>
      <c r="H499" s="36">
        <f t="shared" si="99"/>
        <v>0</v>
      </c>
      <c r="I499" s="36">
        <f t="shared" si="100"/>
        <v>0</v>
      </c>
      <c r="J499" s="36">
        <f t="shared" si="101"/>
        <v>0</v>
      </c>
      <c r="K499" s="36">
        <f t="shared" ca="1" si="102"/>
        <v>-1.9574898225101223E-4</v>
      </c>
      <c r="L499" s="36">
        <f t="shared" ca="1" si="103"/>
        <v>3.8317664052307102E-8</v>
      </c>
      <c r="M499" s="36">
        <f t="shared" ca="1" si="104"/>
        <v>2642988843.8932571</v>
      </c>
      <c r="N499" s="36">
        <f t="shared" ca="1" si="105"/>
        <v>3099489329.7800012</v>
      </c>
      <c r="O499" s="36">
        <f t="shared" ca="1" si="106"/>
        <v>111446765.46893506</v>
      </c>
      <c r="P499" s="45">
        <f t="shared" ca="1" si="107"/>
        <v>1.9574898225101223E-4</v>
      </c>
    </row>
    <row r="500" spans="1:16" x14ac:dyDescent="0.2">
      <c r="A500" s="106"/>
      <c r="B500" s="106"/>
      <c r="D500" s="92">
        <f t="shared" si="95"/>
        <v>0</v>
      </c>
      <c r="E500" s="92">
        <f t="shared" si="96"/>
        <v>0</v>
      </c>
      <c r="F500" s="36">
        <f t="shared" si="97"/>
        <v>0</v>
      </c>
      <c r="G500" s="36">
        <f t="shared" si="98"/>
        <v>0</v>
      </c>
      <c r="H500" s="36">
        <f t="shared" si="99"/>
        <v>0</v>
      </c>
      <c r="I500" s="36">
        <f t="shared" si="100"/>
        <v>0</v>
      </c>
      <c r="J500" s="36">
        <f t="shared" si="101"/>
        <v>0</v>
      </c>
      <c r="K500" s="36">
        <f t="shared" ca="1" si="102"/>
        <v>-1.9574898225101223E-4</v>
      </c>
      <c r="L500" s="36">
        <f t="shared" ca="1" si="103"/>
        <v>3.8317664052307102E-8</v>
      </c>
      <c r="M500" s="36">
        <f t="shared" ca="1" si="104"/>
        <v>2642988843.8932571</v>
      </c>
      <c r="N500" s="36">
        <f t="shared" ca="1" si="105"/>
        <v>3099489329.7800012</v>
      </c>
      <c r="O500" s="36">
        <f t="shared" ca="1" si="106"/>
        <v>111446765.46893506</v>
      </c>
      <c r="P500" s="45">
        <f t="shared" ca="1" si="107"/>
        <v>1.9574898225101223E-4</v>
      </c>
    </row>
    <row r="501" spans="1:16" x14ac:dyDescent="0.2">
      <c r="A501" s="106"/>
      <c r="B501" s="106"/>
      <c r="D501" s="92">
        <f t="shared" si="95"/>
        <v>0</v>
      </c>
      <c r="E501" s="92">
        <f t="shared" si="96"/>
        <v>0</v>
      </c>
      <c r="F501" s="36">
        <f t="shared" si="97"/>
        <v>0</v>
      </c>
      <c r="G501" s="36">
        <f t="shared" si="98"/>
        <v>0</v>
      </c>
      <c r="H501" s="36">
        <f t="shared" si="99"/>
        <v>0</v>
      </c>
      <c r="I501" s="36">
        <f t="shared" si="100"/>
        <v>0</v>
      </c>
      <c r="J501" s="36">
        <f t="shared" si="101"/>
        <v>0</v>
      </c>
      <c r="K501" s="36">
        <f t="shared" ca="1" si="102"/>
        <v>-1.9574898225101223E-4</v>
      </c>
      <c r="L501" s="36">
        <f t="shared" ca="1" si="103"/>
        <v>3.8317664052307102E-8</v>
      </c>
      <c r="M501" s="36">
        <f t="shared" ca="1" si="104"/>
        <v>2642988843.8932571</v>
      </c>
      <c r="N501" s="36">
        <f t="shared" ca="1" si="105"/>
        <v>3099489329.7800012</v>
      </c>
      <c r="O501" s="36">
        <f t="shared" ca="1" si="106"/>
        <v>111446765.46893506</v>
      </c>
      <c r="P501" s="45">
        <f t="shared" ca="1" si="107"/>
        <v>1.9574898225101223E-4</v>
      </c>
    </row>
    <row r="502" spans="1:16" x14ac:dyDescent="0.2">
      <c r="A502" s="106"/>
      <c r="B502" s="106"/>
      <c r="D502" s="92">
        <f t="shared" si="95"/>
        <v>0</v>
      </c>
      <c r="E502" s="92">
        <f t="shared" si="96"/>
        <v>0</v>
      </c>
      <c r="F502" s="36">
        <f t="shared" si="97"/>
        <v>0</v>
      </c>
      <c r="G502" s="36">
        <f t="shared" si="98"/>
        <v>0</v>
      </c>
      <c r="H502" s="36">
        <f t="shared" si="99"/>
        <v>0</v>
      </c>
      <c r="I502" s="36">
        <f t="shared" si="100"/>
        <v>0</v>
      </c>
      <c r="J502" s="36">
        <f t="shared" si="101"/>
        <v>0</v>
      </c>
      <c r="K502" s="36">
        <f t="shared" ca="1" si="102"/>
        <v>-1.9574898225101223E-4</v>
      </c>
      <c r="L502" s="36">
        <f t="shared" ca="1" si="103"/>
        <v>3.8317664052307102E-8</v>
      </c>
      <c r="M502" s="36">
        <f t="shared" ca="1" si="104"/>
        <v>2642988843.8932571</v>
      </c>
      <c r="N502" s="36">
        <f t="shared" ca="1" si="105"/>
        <v>3099489329.7800012</v>
      </c>
      <c r="O502" s="36">
        <f t="shared" ca="1" si="106"/>
        <v>111446765.46893506</v>
      </c>
      <c r="P502" s="45">
        <f t="shared" ca="1" si="107"/>
        <v>1.9574898225101223E-4</v>
      </c>
    </row>
    <row r="503" spans="1:16" x14ac:dyDescent="0.2">
      <c r="A503" s="106"/>
      <c r="B503" s="106"/>
      <c r="D503" s="92">
        <f t="shared" si="95"/>
        <v>0</v>
      </c>
      <c r="E503" s="92">
        <f t="shared" si="96"/>
        <v>0</v>
      </c>
      <c r="F503" s="36">
        <f t="shared" si="97"/>
        <v>0</v>
      </c>
      <c r="G503" s="36">
        <f t="shared" si="98"/>
        <v>0</v>
      </c>
      <c r="H503" s="36">
        <f t="shared" si="99"/>
        <v>0</v>
      </c>
      <c r="I503" s="36">
        <f t="shared" si="100"/>
        <v>0</v>
      </c>
      <c r="J503" s="36">
        <f t="shared" si="101"/>
        <v>0</v>
      </c>
      <c r="K503" s="36">
        <f t="shared" ca="1" si="102"/>
        <v>-1.9574898225101223E-4</v>
      </c>
      <c r="L503" s="36">
        <f t="shared" ca="1" si="103"/>
        <v>3.8317664052307102E-8</v>
      </c>
      <c r="M503" s="36">
        <f t="shared" ca="1" si="104"/>
        <v>2642988843.8932571</v>
      </c>
      <c r="N503" s="36">
        <f t="shared" ca="1" si="105"/>
        <v>3099489329.7800012</v>
      </c>
      <c r="O503" s="36">
        <f t="shared" ca="1" si="106"/>
        <v>111446765.46893506</v>
      </c>
      <c r="P503" s="45">
        <f t="shared" ca="1" si="107"/>
        <v>1.9574898225101223E-4</v>
      </c>
    </row>
    <row r="504" spans="1:16" x14ac:dyDescent="0.2">
      <c r="A504" s="106"/>
      <c r="B504" s="106"/>
      <c r="D504" s="92">
        <f t="shared" si="95"/>
        <v>0</v>
      </c>
      <c r="E504" s="92">
        <f t="shared" si="96"/>
        <v>0</v>
      </c>
      <c r="F504" s="36">
        <f t="shared" si="97"/>
        <v>0</v>
      </c>
      <c r="G504" s="36">
        <f t="shared" si="98"/>
        <v>0</v>
      </c>
      <c r="H504" s="36">
        <f t="shared" si="99"/>
        <v>0</v>
      </c>
      <c r="I504" s="36">
        <f t="shared" si="100"/>
        <v>0</v>
      </c>
      <c r="J504" s="36">
        <f t="shared" si="101"/>
        <v>0</v>
      </c>
      <c r="K504" s="36">
        <f t="shared" ca="1" si="102"/>
        <v>-1.9574898225101223E-4</v>
      </c>
      <c r="L504" s="36">
        <f t="shared" ca="1" si="103"/>
        <v>3.8317664052307102E-8</v>
      </c>
      <c r="M504" s="36">
        <f t="shared" ca="1" si="104"/>
        <v>2642988843.8932571</v>
      </c>
      <c r="N504" s="36">
        <f t="shared" ca="1" si="105"/>
        <v>3099489329.7800012</v>
      </c>
      <c r="O504" s="36">
        <f t="shared" ca="1" si="106"/>
        <v>111446765.46893506</v>
      </c>
      <c r="P504" s="45">
        <f t="shared" ca="1" si="107"/>
        <v>1.9574898225101223E-4</v>
      </c>
    </row>
    <row r="505" spans="1:16" x14ac:dyDescent="0.2">
      <c r="A505" s="106"/>
      <c r="B505" s="106"/>
      <c r="D505" s="92">
        <f t="shared" si="95"/>
        <v>0</v>
      </c>
      <c r="E505" s="92">
        <f t="shared" si="96"/>
        <v>0</v>
      </c>
      <c r="F505" s="36">
        <f t="shared" si="97"/>
        <v>0</v>
      </c>
      <c r="G505" s="36">
        <f t="shared" si="98"/>
        <v>0</v>
      </c>
      <c r="H505" s="36">
        <f t="shared" si="99"/>
        <v>0</v>
      </c>
      <c r="I505" s="36">
        <f t="shared" si="100"/>
        <v>0</v>
      </c>
      <c r="J505" s="36">
        <f t="shared" si="101"/>
        <v>0</v>
      </c>
      <c r="K505" s="36">
        <f t="shared" ca="1" si="102"/>
        <v>-1.9574898225101223E-4</v>
      </c>
      <c r="L505" s="36">
        <f t="shared" ca="1" si="103"/>
        <v>3.8317664052307102E-8</v>
      </c>
      <c r="M505" s="36">
        <f t="shared" ca="1" si="104"/>
        <v>2642988843.8932571</v>
      </c>
      <c r="N505" s="36">
        <f t="shared" ca="1" si="105"/>
        <v>3099489329.7800012</v>
      </c>
      <c r="O505" s="36">
        <f t="shared" ca="1" si="106"/>
        <v>111446765.46893506</v>
      </c>
      <c r="P505" s="45">
        <f t="shared" ca="1" si="107"/>
        <v>1.9574898225101223E-4</v>
      </c>
    </row>
    <row r="506" spans="1:16" x14ac:dyDescent="0.2">
      <c r="A506" s="106"/>
      <c r="B506" s="106"/>
      <c r="D506" s="92">
        <f t="shared" si="95"/>
        <v>0</v>
      </c>
      <c r="E506" s="92">
        <f t="shared" si="96"/>
        <v>0</v>
      </c>
      <c r="F506" s="36">
        <f t="shared" si="97"/>
        <v>0</v>
      </c>
      <c r="G506" s="36">
        <f t="shared" si="98"/>
        <v>0</v>
      </c>
      <c r="H506" s="36">
        <f t="shared" si="99"/>
        <v>0</v>
      </c>
      <c r="I506" s="36">
        <f t="shared" si="100"/>
        <v>0</v>
      </c>
      <c r="J506" s="36">
        <f t="shared" si="101"/>
        <v>0</v>
      </c>
      <c r="K506" s="36">
        <f t="shared" ca="1" si="102"/>
        <v>-1.9574898225101223E-4</v>
      </c>
      <c r="L506" s="36">
        <f t="shared" ca="1" si="103"/>
        <v>3.8317664052307102E-8</v>
      </c>
      <c r="M506" s="36">
        <f t="shared" ca="1" si="104"/>
        <v>2642988843.8932571</v>
      </c>
      <c r="N506" s="36">
        <f t="shared" ca="1" si="105"/>
        <v>3099489329.7800012</v>
      </c>
      <c r="O506" s="36">
        <f t="shared" ca="1" si="106"/>
        <v>111446765.46893506</v>
      </c>
      <c r="P506" s="45">
        <f t="shared" ca="1" si="107"/>
        <v>1.9574898225101223E-4</v>
      </c>
    </row>
    <row r="507" spans="1:16" x14ac:dyDescent="0.2">
      <c r="A507" s="106"/>
      <c r="B507" s="106"/>
      <c r="D507" s="92">
        <f t="shared" si="95"/>
        <v>0</v>
      </c>
      <c r="E507" s="92">
        <f t="shared" si="96"/>
        <v>0</v>
      </c>
      <c r="F507" s="36">
        <f t="shared" si="97"/>
        <v>0</v>
      </c>
      <c r="G507" s="36">
        <f t="shared" si="98"/>
        <v>0</v>
      </c>
      <c r="H507" s="36">
        <f t="shared" si="99"/>
        <v>0</v>
      </c>
      <c r="I507" s="36">
        <f t="shared" si="100"/>
        <v>0</v>
      </c>
      <c r="J507" s="36">
        <f t="shared" si="101"/>
        <v>0</v>
      </c>
      <c r="K507" s="36">
        <f t="shared" ca="1" si="102"/>
        <v>-1.9574898225101223E-4</v>
      </c>
      <c r="L507" s="36">
        <f t="shared" ca="1" si="103"/>
        <v>3.8317664052307102E-8</v>
      </c>
      <c r="M507" s="36">
        <f t="shared" ca="1" si="104"/>
        <v>2642988843.8932571</v>
      </c>
      <c r="N507" s="36">
        <f t="shared" ca="1" si="105"/>
        <v>3099489329.7800012</v>
      </c>
      <c r="O507" s="36">
        <f t="shared" ca="1" si="106"/>
        <v>111446765.46893506</v>
      </c>
      <c r="P507" s="45">
        <f t="shared" ca="1" si="107"/>
        <v>1.9574898225101223E-4</v>
      </c>
    </row>
    <row r="508" spans="1:16" x14ac:dyDescent="0.2">
      <c r="A508" s="106"/>
      <c r="B508" s="106"/>
      <c r="D508" s="92">
        <f t="shared" si="95"/>
        <v>0</v>
      </c>
      <c r="E508" s="92">
        <f t="shared" si="96"/>
        <v>0</v>
      </c>
      <c r="F508" s="36">
        <f t="shared" si="97"/>
        <v>0</v>
      </c>
      <c r="G508" s="36">
        <f t="shared" si="98"/>
        <v>0</v>
      </c>
      <c r="H508" s="36">
        <f t="shared" si="99"/>
        <v>0</v>
      </c>
      <c r="I508" s="36">
        <f t="shared" si="100"/>
        <v>0</v>
      </c>
      <c r="J508" s="36">
        <f t="shared" si="101"/>
        <v>0</v>
      </c>
      <c r="K508" s="36">
        <f t="shared" ca="1" si="102"/>
        <v>-1.9574898225101223E-4</v>
      </c>
      <c r="L508" s="36">
        <f t="shared" ca="1" si="103"/>
        <v>3.8317664052307102E-8</v>
      </c>
      <c r="M508" s="36">
        <f t="shared" ca="1" si="104"/>
        <v>2642988843.8932571</v>
      </c>
      <c r="N508" s="36">
        <f t="shared" ca="1" si="105"/>
        <v>3099489329.7800012</v>
      </c>
      <c r="O508" s="36">
        <f t="shared" ca="1" si="106"/>
        <v>111446765.46893506</v>
      </c>
      <c r="P508" s="45">
        <f t="shared" ca="1" si="107"/>
        <v>1.9574898225101223E-4</v>
      </c>
    </row>
    <row r="509" spans="1:16" x14ac:dyDescent="0.2">
      <c r="A509" s="106"/>
      <c r="B509" s="106"/>
      <c r="D509" s="92">
        <f t="shared" si="95"/>
        <v>0</v>
      </c>
      <c r="E509" s="92">
        <f t="shared" si="96"/>
        <v>0</v>
      </c>
      <c r="F509" s="36">
        <f t="shared" si="97"/>
        <v>0</v>
      </c>
      <c r="G509" s="36">
        <f t="shared" si="98"/>
        <v>0</v>
      </c>
      <c r="H509" s="36">
        <f t="shared" si="99"/>
        <v>0</v>
      </c>
      <c r="I509" s="36">
        <f t="shared" si="100"/>
        <v>0</v>
      </c>
      <c r="J509" s="36">
        <f t="shared" si="101"/>
        <v>0</v>
      </c>
      <c r="K509" s="36">
        <f t="shared" ca="1" si="102"/>
        <v>-1.9574898225101223E-4</v>
      </c>
      <c r="L509" s="36">
        <f t="shared" ca="1" si="103"/>
        <v>3.8317664052307102E-8</v>
      </c>
      <c r="M509" s="36">
        <f t="shared" ca="1" si="104"/>
        <v>2642988843.8932571</v>
      </c>
      <c r="N509" s="36">
        <f t="shared" ca="1" si="105"/>
        <v>3099489329.7800012</v>
      </c>
      <c r="O509" s="36">
        <f t="shared" ca="1" si="106"/>
        <v>111446765.46893506</v>
      </c>
      <c r="P509" s="45">
        <f t="shared" ca="1" si="107"/>
        <v>1.9574898225101223E-4</v>
      </c>
    </row>
    <row r="510" spans="1:16" x14ac:dyDescent="0.2">
      <c r="A510" s="106"/>
      <c r="B510" s="106"/>
      <c r="D510" s="92">
        <f t="shared" si="95"/>
        <v>0</v>
      </c>
      <c r="E510" s="92">
        <f t="shared" si="96"/>
        <v>0</v>
      </c>
      <c r="F510" s="36">
        <f t="shared" si="97"/>
        <v>0</v>
      </c>
      <c r="G510" s="36">
        <f t="shared" si="98"/>
        <v>0</v>
      </c>
      <c r="H510" s="36">
        <f t="shared" si="99"/>
        <v>0</v>
      </c>
      <c r="I510" s="36">
        <f t="shared" si="100"/>
        <v>0</v>
      </c>
      <c r="J510" s="36">
        <f t="shared" si="101"/>
        <v>0</v>
      </c>
      <c r="K510" s="36">
        <f t="shared" ca="1" si="102"/>
        <v>-1.9574898225101223E-4</v>
      </c>
      <c r="L510" s="36">
        <f t="shared" ca="1" si="103"/>
        <v>3.8317664052307102E-8</v>
      </c>
      <c r="M510" s="36">
        <f t="shared" ca="1" si="104"/>
        <v>2642988843.8932571</v>
      </c>
      <c r="N510" s="36">
        <f t="shared" ca="1" si="105"/>
        <v>3099489329.7800012</v>
      </c>
      <c r="O510" s="36">
        <f t="shared" ca="1" si="106"/>
        <v>111446765.46893506</v>
      </c>
      <c r="P510" s="45">
        <f t="shared" ca="1" si="107"/>
        <v>1.9574898225101223E-4</v>
      </c>
    </row>
    <row r="511" spans="1:16" x14ac:dyDescent="0.2">
      <c r="A511" s="106"/>
      <c r="B511" s="106"/>
      <c r="D511" s="92">
        <f t="shared" si="95"/>
        <v>0</v>
      </c>
      <c r="E511" s="92">
        <f t="shared" si="96"/>
        <v>0</v>
      </c>
      <c r="F511" s="36">
        <f t="shared" si="97"/>
        <v>0</v>
      </c>
      <c r="G511" s="36">
        <f t="shared" si="98"/>
        <v>0</v>
      </c>
      <c r="H511" s="36">
        <f t="shared" si="99"/>
        <v>0</v>
      </c>
      <c r="I511" s="36">
        <f t="shared" si="100"/>
        <v>0</v>
      </c>
      <c r="J511" s="36">
        <f t="shared" si="101"/>
        <v>0</v>
      </c>
      <c r="K511" s="36">
        <f t="shared" ca="1" si="102"/>
        <v>-1.9574898225101223E-4</v>
      </c>
      <c r="L511" s="36">
        <f t="shared" ca="1" si="103"/>
        <v>3.8317664052307102E-8</v>
      </c>
      <c r="M511" s="36">
        <f t="shared" ca="1" si="104"/>
        <v>2642988843.8932571</v>
      </c>
      <c r="N511" s="36">
        <f t="shared" ca="1" si="105"/>
        <v>3099489329.7800012</v>
      </c>
      <c r="O511" s="36">
        <f t="shared" ca="1" si="106"/>
        <v>111446765.46893506</v>
      </c>
      <c r="P511" s="45">
        <f t="shared" ca="1" si="107"/>
        <v>1.9574898225101223E-4</v>
      </c>
    </row>
    <row r="512" spans="1:16" x14ac:dyDescent="0.2">
      <c r="A512" s="106"/>
      <c r="B512" s="106"/>
      <c r="D512" s="92">
        <f t="shared" si="95"/>
        <v>0</v>
      </c>
      <c r="E512" s="92">
        <f t="shared" si="96"/>
        <v>0</v>
      </c>
      <c r="F512" s="36">
        <f t="shared" si="97"/>
        <v>0</v>
      </c>
      <c r="G512" s="36">
        <f t="shared" si="98"/>
        <v>0</v>
      </c>
      <c r="H512" s="36">
        <f t="shared" si="99"/>
        <v>0</v>
      </c>
      <c r="I512" s="36">
        <f t="shared" si="100"/>
        <v>0</v>
      </c>
      <c r="J512" s="36">
        <f t="shared" si="101"/>
        <v>0</v>
      </c>
      <c r="K512" s="36">
        <f t="shared" ca="1" si="102"/>
        <v>-1.9574898225101223E-4</v>
      </c>
      <c r="L512" s="36">
        <f t="shared" ca="1" si="103"/>
        <v>3.8317664052307102E-8</v>
      </c>
      <c r="M512" s="36">
        <f t="shared" ca="1" si="104"/>
        <v>2642988843.8932571</v>
      </c>
      <c r="N512" s="36">
        <f t="shared" ca="1" si="105"/>
        <v>3099489329.7800012</v>
      </c>
      <c r="O512" s="36">
        <f t="shared" ca="1" si="106"/>
        <v>111446765.46893506</v>
      </c>
      <c r="P512" s="45">
        <f t="shared" ca="1" si="107"/>
        <v>1.9574898225101223E-4</v>
      </c>
    </row>
    <row r="513" spans="1:16" x14ac:dyDescent="0.2">
      <c r="A513" s="106"/>
      <c r="B513" s="106"/>
      <c r="D513" s="92">
        <f t="shared" si="95"/>
        <v>0</v>
      </c>
      <c r="E513" s="92">
        <f t="shared" si="96"/>
        <v>0</v>
      </c>
      <c r="F513" s="36">
        <f t="shared" si="97"/>
        <v>0</v>
      </c>
      <c r="G513" s="36">
        <f t="shared" si="98"/>
        <v>0</v>
      </c>
      <c r="H513" s="36">
        <f t="shared" si="99"/>
        <v>0</v>
      </c>
      <c r="I513" s="36">
        <f t="shared" si="100"/>
        <v>0</v>
      </c>
      <c r="J513" s="36">
        <f t="shared" si="101"/>
        <v>0</v>
      </c>
      <c r="K513" s="36">
        <f t="shared" ca="1" si="102"/>
        <v>-1.9574898225101223E-4</v>
      </c>
      <c r="L513" s="36">
        <f t="shared" ca="1" si="103"/>
        <v>3.8317664052307102E-8</v>
      </c>
      <c r="M513" s="36">
        <f t="shared" ca="1" si="104"/>
        <v>2642988843.8932571</v>
      </c>
      <c r="N513" s="36">
        <f t="shared" ca="1" si="105"/>
        <v>3099489329.7800012</v>
      </c>
      <c r="O513" s="36">
        <f t="shared" ca="1" si="106"/>
        <v>111446765.46893506</v>
      </c>
      <c r="P513" s="45">
        <f t="shared" ca="1" si="107"/>
        <v>1.9574898225101223E-4</v>
      </c>
    </row>
    <row r="514" spans="1:16" x14ac:dyDescent="0.2">
      <c r="A514" s="106"/>
      <c r="B514" s="106"/>
      <c r="D514" s="92">
        <f t="shared" si="95"/>
        <v>0</v>
      </c>
      <c r="E514" s="92">
        <f t="shared" si="96"/>
        <v>0</v>
      </c>
      <c r="F514" s="36">
        <f t="shared" si="97"/>
        <v>0</v>
      </c>
      <c r="G514" s="36">
        <f t="shared" si="98"/>
        <v>0</v>
      </c>
      <c r="H514" s="36">
        <f t="shared" si="99"/>
        <v>0</v>
      </c>
      <c r="I514" s="36">
        <f t="shared" si="100"/>
        <v>0</v>
      </c>
      <c r="J514" s="36">
        <f t="shared" si="101"/>
        <v>0</v>
      </c>
      <c r="K514" s="36">
        <f t="shared" ca="1" si="102"/>
        <v>-1.9574898225101223E-4</v>
      </c>
      <c r="L514" s="36">
        <f t="shared" ca="1" si="103"/>
        <v>3.8317664052307102E-8</v>
      </c>
      <c r="M514" s="36">
        <f t="shared" ca="1" si="104"/>
        <v>2642988843.8932571</v>
      </c>
      <c r="N514" s="36">
        <f t="shared" ca="1" si="105"/>
        <v>3099489329.7800012</v>
      </c>
      <c r="O514" s="36">
        <f t="shared" ca="1" si="106"/>
        <v>111446765.46893506</v>
      </c>
      <c r="P514" s="45">
        <f t="shared" ca="1" si="107"/>
        <v>1.9574898225101223E-4</v>
      </c>
    </row>
    <row r="515" spans="1:16" x14ac:dyDescent="0.2">
      <c r="A515" s="106"/>
      <c r="B515" s="106"/>
      <c r="D515" s="92">
        <f t="shared" si="95"/>
        <v>0</v>
      </c>
      <c r="E515" s="92">
        <f t="shared" si="96"/>
        <v>0</v>
      </c>
      <c r="F515" s="36">
        <f t="shared" si="97"/>
        <v>0</v>
      </c>
      <c r="G515" s="36">
        <f t="shared" si="98"/>
        <v>0</v>
      </c>
      <c r="H515" s="36">
        <f t="shared" si="99"/>
        <v>0</v>
      </c>
      <c r="I515" s="36">
        <f t="shared" si="100"/>
        <v>0</v>
      </c>
      <c r="J515" s="36">
        <f t="shared" si="101"/>
        <v>0</v>
      </c>
      <c r="K515" s="36">
        <f t="shared" ca="1" si="102"/>
        <v>-1.9574898225101223E-4</v>
      </c>
      <c r="L515" s="36">
        <f t="shared" ca="1" si="103"/>
        <v>3.8317664052307102E-8</v>
      </c>
      <c r="M515" s="36">
        <f t="shared" ca="1" si="104"/>
        <v>2642988843.8932571</v>
      </c>
      <c r="N515" s="36">
        <f t="shared" ca="1" si="105"/>
        <v>3099489329.7800012</v>
      </c>
      <c r="O515" s="36">
        <f t="shared" ca="1" si="106"/>
        <v>111446765.46893506</v>
      </c>
      <c r="P515" s="45">
        <f t="shared" ca="1" si="107"/>
        <v>1.9574898225101223E-4</v>
      </c>
    </row>
    <row r="516" spans="1:16" x14ac:dyDescent="0.2">
      <c r="A516" s="106"/>
      <c r="B516" s="106"/>
      <c r="D516" s="92">
        <f t="shared" si="95"/>
        <v>0</v>
      </c>
      <c r="E516" s="92">
        <f t="shared" si="96"/>
        <v>0</v>
      </c>
      <c r="F516" s="36">
        <f t="shared" si="97"/>
        <v>0</v>
      </c>
      <c r="G516" s="36">
        <f t="shared" si="98"/>
        <v>0</v>
      </c>
      <c r="H516" s="36">
        <f t="shared" si="99"/>
        <v>0</v>
      </c>
      <c r="I516" s="36">
        <f t="shared" si="100"/>
        <v>0</v>
      </c>
      <c r="J516" s="36">
        <f t="shared" si="101"/>
        <v>0</v>
      </c>
      <c r="K516" s="36">
        <f t="shared" ca="1" si="102"/>
        <v>-1.9574898225101223E-4</v>
      </c>
      <c r="L516" s="36">
        <f t="shared" ca="1" si="103"/>
        <v>3.8317664052307102E-8</v>
      </c>
      <c r="M516" s="36">
        <f t="shared" ca="1" si="104"/>
        <v>2642988843.8932571</v>
      </c>
      <c r="N516" s="36">
        <f t="shared" ca="1" si="105"/>
        <v>3099489329.7800012</v>
      </c>
      <c r="O516" s="36">
        <f t="shared" ca="1" si="106"/>
        <v>111446765.46893506</v>
      </c>
      <c r="P516" s="45">
        <f t="shared" ca="1" si="107"/>
        <v>1.9574898225101223E-4</v>
      </c>
    </row>
    <row r="517" spans="1:16" x14ac:dyDescent="0.2">
      <c r="A517" s="106"/>
      <c r="B517" s="106"/>
      <c r="D517" s="92">
        <f t="shared" si="95"/>
        <v>0</v>
      </c>
      <c r="E517" s="92">
        <f t="shared" si="96"/>
        <v>0</v>
      </c>
      <c r="F517" s="36">
        <f t="shared" si="97"/>
        <v>0</v>
      </c>
      <c r="G517" s="36">
        <f t="shared" si="98"/>
        <v>0</v>
      </c>
      <c r="H517" s="36">
        <f t="shared" si="99"/>
        <v>0</v>
      </c>
      <c r="I517" s="36">
        <f t="shared" si="100"/>
        <v>0</v>
      </c>
      <c r="J517" s="36">
        <f t="shared" si="101"/>
        <v>0</v>
      </c>
      <c r="K517" s="36">
        <f t="shared" ca="1" si="102"/>
        <v>-1.9574898225101223E-4</v>
      </c>
      <c r="L517" s="36">
        <f t="shared" ca="1" si="103"/>
        <v>3.8317664052307102E-8</v>
      </c>
      <c r="M517" s="36">
        <f t="shared" ca="1" si="104"/>
        <v>2642988843.8932571</v>
      </c>
      <c r="N517" s="36">
        <f t="shared" ca="1" si="105"/>
        <v>3099489329.7800012</v>
      </c>
      <c r="O517" s="36">
        <f t="shared" ca="1" si="106"/>
        <v>111446765.46893506</v>
      </c>
      <c r="P517" s="45">
        <f t="shared" ca="1" si="107"/>
        <v>1.9574898225101223E-4</v>
      </c>
    </row>
    <row r="518" spans="1:16" x14ac:dyDescent="0.2">
      <c r="A518" s="106"/>
      <c r="B518" s="106"/>
      <c r="D518" s="92">
        <f t="shared" si="95"/>
        <v>0</v>
      </c>
      <c r="E518" s="92">
        <f t="shared" si="96"/>
        <v>0</v>
      </c>
      <c r="F518" s="36">
        <f t="shared" si="97"/>
        <v>0</v>
      </c>
      <c r="G518" s="36">
        <f t="shared" si="98"/>
        <v>0</v>
      </c>
      <c r="H518" s="36">
        <f t="shared" si="99"/>
        <v>0</v>
      </c>
      <c r="I518" s="36">
        <f t="shared" si="100"/>
        <v>0</v>
      </c>
      <c r="J518" s="36">
        <f t="shared" si="101"/>
        <v>0</v>
      </c>
      <c r="K518" s="36">
        <f t="shared" ca="1" si="102"/>
        <v>-1.9574898225101223E-4</v>
      </c>
      <c r="L518" s="36">
        <f t="shared" ca="1" si="103"/>
        <v>3.8317664052307102E-8</v>
      </c>
      <c r="M518" s="36">
        <f t="shared" ca="1" si="104"/>
        <v>2642988843.8932571</v>
      </c>
      <c r="N518" s="36">
        <f t="shared" ca="1" si="105"/>
        <v>3099489329.7800012</v>
      </c>
      <c r="O518" s="36">
        <f t="shared" ca="1" si="106"/>
        <v>111446765.46893506</v>
      </c>
      <c r="P518" s="45">
        <f t="shared" ca="1" si="107"/>
        <v>1.9574898225101223E-4</v>
      </c>
    </row>
    <row r="519" spans="1:16" x14ac:dyDescent="0.2">
      <c r="A519" s="106"/>
      <c r="B519" s="106"/>
      <c r="D519" s="92">
        <f t="shared" si="95"/>
        <v>0</v>
      </c>
      <c r="E519" s="92">
        <f t="shared" si="96"/>
        <v>0</v>
      </c>
      <c r="F519" s="36">
        <f t="shared" si="97"/>
        <v>0</v>
      </c>
      <c r="G519" s="36">
        <f t="shared" si="98"/>
        <v>0</v>
      </c>
      <c r="H519" s="36">
        <f t="shared" si="99"/>
        <v>0</v>
      </c>
      <c r="I519" s="36">
        <f t="shared" si="100"/>
        <v>0</v>
      </c>
      <c r="J519" s="36">
        <f t="shared" si="101"/>
        <v>0</v>
      </c>
      <c r="K519" s="36">
        <f t="shared" ca="1" si="102"/>
        <v>-1.9574898225101223E-4</v>
      </c>
      <c r="L519" s="36">
        <f t="shared" ca="1" si="103"/>
        <v>3.8317664052307102E-8</v>
      </c>
      <c r="M519" s="36">
        <f t="shared" ca="1" si="104"/>
        <v>2642988843.8932571</v>
      </c>
      <c r="N519" s="36">
        <f t="shared" ca="1" si="105"/>
        <v>3099489329.7800012</v>
      </c>
      <c r="O519" s="36">
        <f t="shared" ca="1" si="106"/>
        <v>111446765.46893506</v>
      </c>
      <c r="P519" s="45">
        <f t="shared" ca="1" si="107"/>
        <v>1.9574898225101223E-4</v>
      </c>
    </row>
    <row r="520" spans="1:16" x14ac:dyDescent="0.2">
      <c r="A520" s="106"/>
      <c r="B520" s="106"/>
      <c r="D520" s="92">
        <f t="shared" si="95"/>
        <v>0</v>
      </c>
      <c r="E520" s="92">
        <f t="shared" si="96"/>
        <v>0</v>
      </c>
      <c r="F520" s="36">
        <f t="shared" si="97"/>
        <v>0</v>
      </c>
      <c r="G520" s="36">
        <f t="shared" si="98"/>
        <v>0</v>
      </c>
      <c r="H520" s="36">
        <f t="shared" si="99"/>
        <v>0</v>
      </c>
      <c r="I520" s="36">
        <f t="shared" si="100"/>
        <v>0</v>
      </c>
      <c r="J520" s="36">
        <f t="shared" si="101"/>
        <v>0</v>
      </c>
      <c r="K520" s="36">
        <f t="shared" ca="1" si="102"/>
        <v>-1.9574898225101223E-4</v>
      </c>
      <c r="L520" s="36">
        <f t="shared" ca="1" si="103"/>
        <v>3.8317664052307102E-8</v>
      </c>
      <c r="M520" s="36">
        <f t="shared" ca="1" si="104"/>
        <v>2642988843.8932571</v>
      </c>
      <c r="N520" s="36">
        <f t="shared" ca="1" si="105"/>
        <v>3099489329.7800012</v>
      </c>
      <c r="O520" s="36">
        <f t="shared" ca="1" si="106"/>
        <v>111446765.46893506</v>
      </c>
      <c r="P520" s="45">
        <f t="shared" ca="1" si="107"/>
        <v>1.9574898225101223E-4</v>
      </c>
    </row>
    <row r="521" spans="1:16" x14ac:dyDescent="0.2">
      <c r="A521" s="106"/>
      <c r="B521" s="106"/>
      <c r="D521" s="92">
        <f t="shared" si="95"/>
        <v>0</v>
      </c>
      <c r="E521" s="92">
        <f t="shared" si="96"/>
        <v>0</v>
      </c>
      <c r="F521" s="36">
        <f t="shared" si="97"/>
        <v>0</v>
      </c>
      <c r="G521" s="36">
        <f t="shared" si="98"/>
        <v>0</v>
      </c>
      <c r="H521" s="36">
        <f t="shared" si="99"/>
        <v>0</v>
      </c>
      <c r="I521" s="36">
        <f t="shared" si="100"/>
        <v>0</v>
      </c>
      <c r="J521" s="36">
        <f t="shared" si="101"/>
        <v>0</v>
      </c>
      <c r="K521" s="36">
        <f t="shared" ca="1" si="102"/>
        <v>-1.9574898225101223E-4</v>
      </c>
      <c r="L521" s="36">
        <f t="shared" ca="1" si="103"/>
        <v>3.8317664052307102E-8</v>
      </c>
      <c r="M521" s="36">
        <f t="shared" ca="1" si="104"/>
        <v>2642988843.8932571</v>
      </c>
      <c r="N521" s="36">
        <f t="shared" ca="1" si="105"/>
        <v>3099489329.7800012</v>
      </c>
      <c r="O521" s="36">
        <f t="shared" ca="1" si="106"/>
        <v>111446765.46893506</v>
      </c>
      <c r="P521" s="45">
        <f t="shared" ca="1" si="107"/>
        <v>1.9574898225101223E-4</v>
      </c>
    </row>
    <row r="522" spans="1:16" x14ac:dyDescent="0.2">
      <c r="A522" s="106"/>
      <c r="B522" s="106"/>
      <c r="D522" s="92">
        <f t="shared" si="95"/>
        <v>0</v>
      </c>
      <c r="E522" s="92">
        <f t="shared" si="96"/>
        <v>0</v>
      </c>
      <c r="F522" s="36">
        <f t="shared" si="97"/>
        <v>0</v>
      </c>
      <c r="G522" s="36">
        <f t="shared" si="98"/>
        <v>0</v>
      </c>
      <c r="H522" s="36">
        <f t="shared" si="99"/>
        <v>0</v>
      </c>
      <c r="I522" s="36">
        <f t="shared" si="100"/>
        <v>0</v>
      </c>
      <c r="J522" s="36">
        <f t="shared" si="101"/>
        <v>0</v>
      </c>
      <c r="K522" s="36">
        <f t="shared" ca="1" si="102"/>
        <v>-1.9574898225101223E-4</v>
      </c>
      <c r="L522" s="36">
        <f t="shared" ca="1" si="103"/>
        <v>3.8317664052307102E-8</v>
      </c>
      <c r="M522" s="36">
        <f t="shared" ca="1" si="104"/>
        <v>2642988843.8932571</v>
      </c>
      <c r="N522" s="36">
        <f t="shared" ca="1" si="105"/>
        <v>3099489329.7800012</v>
      </c>
      <c r="O522" s="36">
        <f t="shared" ca="1" si="106"/>
        <v>111446765.46893506</v>
      </c>
      <c r="P522" s="45">
        <f t="shared" ca="1" si="107"/>
        <v>1.9574898225101223E-4</v>
      </c>
    </row>
    <row r="523" spans="1:16" x14ac:dyDescent="0.2">
      <c r="A523" s="106"/>
      <c r="B523" s="106"/>
      <c r="D523" s="92">
        <f t="shared" si="95"/>
        <v>0</v>
      </c>
      <c r="E523" s="92">
        <f t="shared" si="96"/>
        <v>0</v>
      </c>
      <c r="F523" s="36">
        <f t="shared" si="97"/>
        <v>0</v>
      </c>
      <c r="G523" s="36">
        <f t="shared" si="98"/>
        <v>0</v>
      </c>
      <c r="H523" s="36">
        <f t="shared" si="99"/>
        <v>0</v>
      </c>
      <c r="I523" s="36">
        <f t="shared" si="100"/>
        <v>0</v>
      </c>
      <c r="J523" s="36">
        <f t="shared" si="101"/>
        <v>0</v>
      </c>
      <c r="K523" s="36">
        <f t="shared" ca="1" si="102"/>
        <v>-1.9574898225101223E-4</v>
      </c>
      <c r="L523" s="36">
        <f t="shared" ca="1" si="103"/>
        <v>3.8317664052307102E-8</v>
      </c>
      <c r="M523" s="36">
        <f t="shared" ca="1" si="104"/>
        <v>2642988843.8932571</v>
      </c>
      <c r="N523" s="36">
        <f t="shared" ca="1" si="105"/>
        <v>3099489329.7800012</v>
      </c>
      <c r="O523" s="36">
        <f t="shared" ca="1" si="106"/>
        <v>111446765.46893506</v>
      </c>
      <c r="P523" s="45">
        <f t="shared" ca="1" si="107"/>
        <v>1.9574898225101223E-4</v>
      </c>
    </row>
    <row r="524" spans="1:16" x14ac:dyDescent="0.2">
      <c r="A524" s="106"/>
      <c r="B524" s="106"/>
      <c r="D524" s="92">
        <f t="shared" si="95"/>
        <v>0</v>
      </c>
      <c r="E524" s="92">
        <f t="shared" si="96"/>
        <v>0</v>
      </c>
      <c r="F524" s="36">
        <f t="shared" si="97"/>
        <v>0</v>
      </c>
      <c r="G524" s="36">
        <f t="shared" si="98"/>
        <v>0</v>
      </c>
      <c r="H524" s="36">
        <f t="shared" si="99"/>
        <v>0</v>
      </c>
      <c r="I524" s="36">
        <f t="shared" si="100"/>
        <v>0</v>
      </c>
      <c r="J524" s="36">
        <f t="shared" si="101"/>
        <v>0</v>
      </c>
      <c r="K524" s="36">
        <f t="shared" ca="1" si="102"/>
        <v>-1.9574898225101223E-4</v>
      </c>
      <c r="L524" s="36">
        <f t="shared" ca="1" si="103"/>
        <v>3.8317664052307102E-8</v>
      </c>
      <c r="M524" s="36">
        <f t="shared" ca="1" si="104"/>
        <v>2642988843.8932571</v>
      </c>
      <c r="N524" s="36">
        <f t="shared" ca="1" si="105"/>
        <v>3099489329.7800012</v>
      </c>
      <c r="O524" s="36">
        <f t="shared" ca="1" si="106"/>
        <v>111446765.46893506</v>
      </c>
      <c r="P524" s="45">
        <f t="shared" ca="1" si="107"/>
        <v>1.9574898225101223E-4</v>
      </c>
    </row>
    <row r="525" spans="1:16" x14ac:dyDescent="0.2">
      <c r="A525" s="106"/>
      <c r="B525" s="106"/>
      <c r="D525" s="92">
        <f t="shared" si="95"/>
        <v>0</v>
      </c>
      <c r="E525" s="92">
        <f t="shared" si="96"/>
        <v>0</v>
      </c>
      <c r="F525" s="36">
        <f t="shared" si="97"/>
        <v>0</v>
      </c>
      <c r="G525" s="36">
        <f t="shared" si="98"/>
        <v>0</v>
      </c>
      <c r="H525" s="36">
        <f t="shared" si="99"/>
        <v>0</v>
      </c>
      <c r="I525" s="36">
        <f t="shared" si="100"/>
        <v>0</v>
      </c>
      <c r="J525" s="36">
        <f t="shared" si="101"/>
        <v>0</v>
      </c>
      <c r="K525" s="36">
        <f t="shared" ca="1" si="102"/>
        <v>-1.9574898225101223E-4</v>
      </c>
      <c r="L525" s="36">
        <f t="shared" ca="1" si="103"/>
        <v>3.8317664052307102E-8</v>
      </c>
      <c r="M525" s="36">
        <f t="shared" ca="1" si="104"/>
        <v>2642988843.8932571</v>
      </c>
      <c r="N525" s="36">
        <f t="shared" ca="1" si="105"/>
        <v>3099489329.7800012</v>
      </c>
      <c r="O525" s="36">
        <f t="shared" ca="1" si="106"/>
        <v>111446765.46893506</v>
      </c>
      <c r="P525" s="45">
        <f t="shared" ca="1" si="107"/>
        <v>1.9574898225101223E-4</v>
      </c>
    </row>
    <row r="526" spans="1:16" x14ac:dyDescent="0.2">
      <c r="A526" s="106"/>
      <c r="B526" s="106"/>
      <c r="D526" s="92">
        <f t="shared" si="95"/>
        <v>0</v>
      </c>
      <c r="E526" s="92">
        <f t="shared" si="96"/>
        <v>0</v>
      </c>
      <c r="F526" s="36">
        <f t="shared" si="97"/>
        <v>0</v>
      </c>
      <c r="G526" s="36">
        <f t="shared" si="98"/>
        <v>0</v>
      </c>
      <c r="H526" s="36">
        <f t="shared" si="99"/>
        <v>0</v>
      </c>
      <c r="I526" s="36">
        <f t="shared" si="100"/>
        <v>0</v>
      </c>
      <c r="J526" s="36">
        <f t="shared" si="101"/>
        <v>0</v>
      </c>
      <c r="K526" s="36">
        <f t="shared" ca="1" si="102"/>
        <v>-1.9574898225101223E-4</v>
      </c>
      <c r="L526" s="36">
        <f t="shared" ca="1" si="103"/>
        <v>3.8317664052307102E-8</v>
      </c>
      <c r="M526" s="36">
        <f t="shared" ca="1" si="104"/>
        <v>2642988843.8932571</v>
      </c>
      <c r="N526" s="36">
        <f t="shared" ca="1" si="105"/>
        <v>3099489329.7800012</v>
      </c>
      <c r="O526" s="36">
        <f t="shared" ca="1" si="106"/>
        <v>111446765.46893506</v>
      </c>
      <c r="P526" s="45">
        <f t="shared" ca="1" si="107"/>
        <v>1.9574898225101223E-4</v>
      </c>
    </row>
    <row r="527" spans="1:16" x14ac:dyDescent="0.2">
      <c r="A527" s="106"/>
      <c r="B527" s="106"/>
      <c r="D527" s="92">
        <f t="shared" si="95"/>
        <v>0</v>
      </c>
      <c r="E527" s="92">
        <f t="shared" si="96"/>
        <v>0</v>
      </c>
      <c r="F527" s="36">
        <f t="shared" si="97"/>
        <v>0</v>
      </c>
      <c r="G527" s="36">
        <f t="shared" si="98"/>
        <v>0</v>
      </c>
      <c r="H527" s="36">
        <f t="shared" si="99"/>
        <v>0</v>
      </c>
      <c r="I527" s="36">
        <f t="shared" si="100"/>
        <v>0</v>
      </c>
      <c r="J527" s="36">
        <f t="shared" si="101"/>
        <v>0</v>
      </c>
      <c r="K527" s="36">
        <f t="shared" ca="1" si="102"/>
        <v>-1.9574898225101223E-4</v>
      </c>
      <c r="L527" s="36">
        <f t="shared" ca="1" si="103"/>
        <v>3.8317664052307102E-8</v>
      </c>
      <c r="M527" s="36">
        <f t="shared" ca="1" si="104"/>
        <v>2642988843.8932571</v>
      </c>
      <c r="N527" s="36">
        <f t="shared" ca="1" si="105"/>
        <v>3099489329.7800012</v>
      </c>
      <c r="O527" s="36">
        <f t="shared" ca="1" si="106"/>
        <v>111446765.46893506</v>
      </c>
      <c r="P527" s="45">
        <f t="shared" ca="1" si="107"/>
        <v>1.9574898225101223E-4</v>
      </c>
    </row>
    <row r="528" spans="1:16" x14ac:dyDescent="0.2">
      <c r="A528" s="106"/>
      <c r="B528" s="106"/>
      <c r="D528" s="92">
        <f t="shared" si="95"/>
        <v>0</v>
      </c>
      <c r="E528" s="92">
        <f t="shared" si="96"/>
        <v>0</v>
      </c>
      <c r="F528" s="36">
        <f t="shared" si="97"/>
        <v>0</v>
      </c>
      <c r="G528" s="36">
        <f t="shared" si="98"/>
        <v>0</v>
      </c>
      <c r="H528" s="36">
        <f t="shared" si="99"/>
        <v>0</v>
      </c>
      <c r="I528" s="36">
        <f t="shared" si="100"/>
        <v>0</v>
      </c>
      <c r="J528" s="36">
        <f t="shared" si="101"/>
        <v>0</v>
      </c>
      <c r="K528" s="36">
        <f t="shared" ca="1" si="102"/>
        <v>-1.9574898225101223E-4</v>
      </c>
      <c r="L528" s="36">
        <f t="shared" ca="1" si="103"/>
        <v>3.8317664052307102E-8</v>
      </c>
      <c r="M528" s="36">
        <f t="shared" ca="1" si="104"/>
        <v>2642988843.8932571</v>
      </c>
      <c r="N528" s="36">
        <f t="shared" ca="1" si="105"/>
        <v>3099489329.7800012</v>
      </c>
      <c r="O528" s="36">
        <f t="shared" ca="1" si="106"/>
        <v>111446765.46893506</v>
      </c>
      <c r="P528" s="45">
        <f t="shared" ca="1" si="107"/>
        <v>1.9574898225101223E-4</v>
      </c>
    </row>
    <row r="529" spans="1:16" x14ac:dyDescent="0.2">
      <c r="A529" s="106"/>
      <c r="B529" s="106"/>
      <c r="D529" s="92">
        <f t="shared" si="95"/>
        <v>0</v>
      </c>
      <c r="E529" s="92">
        <f t="shared" si="96"/>
        <v>0</v>
      </c>
      <c r="F529" s="36">
        <f t="shared" si="97"/>
        <v>0</v>
      </c>
      <c r="G529" s="36">
        <f t="shared" si="98"/>
        <v>0</v>
      </c>
      <c r="H529" s="36">
        <f t="shared" si="99"/>
        <v>0</v>
      </c>
      <c r="I529" s="36">
        <f t="shared" si="100"/>
        <v>0</v>
      </c>
      <c r="J529" s="36">
        <f t="shared" si="101"/>
        <v>0</v>
      </c>
      <c r="K529" s="36">
        <f t="shared" ca="1" si="102"/>
        <v>-1.9574898225101223E-4</v>
      </c>
      <c r="L529" s="36">
        <f t="shared" ca="1" si="103"/>
        <v>3.8317664052307102E-8</v>
      </c>
      <c r="M529" s="36">
        <f t="shared" ca="1" si="104"/>
        <v>2642988843.8932571</v>
      </c>
      <c r="N529" s="36">
        <f t="shared" ca="1" si="105"/>
        <v>3099489329.7800012</v>
      </c>
      <c r="O529" s="36">
        <f t="shared" ca="1" si="106"/>
        <v>111446765.46893506</v>
      </c>
      <c r="P529" s="45">
        <f t="shared" ca="1" si="107"/>
        <v>1.9574898225101223E-4</v>
      </c>
    </row>
    <row r="530" spans="1:16" x14ac:dyDescent="0.2">
      <c r="A530" s="106"/>
      <c r="B530" s="106"/>
      <c r="D530" s="92">
        <f t="shared" si="95"/>
        <v>0</v>
      </c>
      <c r="E530" s="92">
        <f t="shared" si="96"/>
        <v>0</v>
      </c>
      <c r="F530" s="36">
        <f t="shared" si="97"/>
        <v>0</v>
      </c>
      <c r="G530" s="36">
        <f t="shared" si="98"/>
        <v>0</v>
      </c>
      <c r="H530" s="36">
        <f t="shared" si="99"/>
        <v>0</v>
      </c>
      <c r="I530" s="36">
        <f t="shared" si="100"/>
        <v>0</v>
      </c>
      <c r="J530" s="36">
        <f t="shared" si="101"/>
        <v>0</v>
      </c>
      <c r="K530" s="36">
        <f t="shared" ca="1" si="102"/>
        <v>-1.9574898225101223E-4</v>
      </c>
      <c r="L530" s="36">
        <f t="shared" ca="1" si="103"/>
        <v>3.8317664052307102E-8</v>
      </c>
      <c r="M530" s="36">
        <f t="shared" ca="1" si="104"/>
        <v>2642988843.8932571</v>
      </c>
      <c r="N530" s="36">
        <f t="shared" ca="1" si="105"/>
        <v>3099489329.7800012</v>
      </c>
      <c r="O530" s="36">
        <f t="shared" ca="1" si="106"/>
        <v>111446765.46893506</v>
      </c>
      <c r="P530" s="45">
        <f t="shared" ca="1" si="107"/>
        <v>1.9574898225101223E-4</v>
      </c>
    </row>
    <row r="531" spans="1:16" x14ac:dyDescent="0.2">
      <c r="A531" s="106"/>
      <c r="B531" s="106"/>
      <c r="D531" s="92">
        <f t="shared" si="95"/>
        <v>0</v>
      </c>
      <c r="E531" s="92">
        <f t="shared" si="96"/>
        <v>0</v>
      </c>
      <c r="F531" s="36">
        <f t="shared" si="97"/>
        <v>0</v>
      </c>
      <c r="G531" s="36">
        <f t="shared" si="98"/>
        <v>0</v>
      </c>
      <c r="H531" s="36">
        <f t="shared" si="99"/>
        <v>0</v>
      </c>
      <c r="I531" s="36">
        <f t="shared" si="100"/>
        <v>0</v>
      </c>
      <c r="J531" s="36">
        <f t="shared" si="101"/>
        <v>0</v>
      </c>
      <c r="K531" s="36">
        <f t="shared" ca="1" si="102"/>
        <v>-1.9574898225101223E-4</v>
      </c>
      <c r="L531" s="36">
        <f t="shared" ca="1" si="103"/>
        <v>3.8317664052307102E-8</v>
      </c>
      <c r="M531" s="36">
        <f t="shared" ca="1" si="104"/>
        <v>2642988843.8932571</v>
      </c>
      <c r="N531" s="36">
        <f t="shared" ca="1" si="105"/>
        <v>3099489329.7800012</v>
      </c>
      <c r="O531" s="36">
        <f t="shared" ca="1" si="106"/>
        <v>111446765.46893506</v>
      </c>
      <c r="P531" s="45">
        <f t="shared" ca="1" si="107"/>
        <v>1.9574898225101223E-4</v>
      </c>
    </row>
    <row r="532" spans="1:16" x14ac:dyDescent="0.2">
      <c r="A532" s="106"/>
      <c r="B532" s="106"/>
      <c r="D532" s="92">
        <f t="shared" si="95"/>
        <v>0</v>
      </c>
      <c r="E532" s="92">
        <f t="shared" si="96"/>
        <v>0</v>
      </c>
      <c r="F532" s="36">
        <f t="shared" si="97"/>
        <v>0</v>
      </c>
      <c r="G532" s="36">
        <f t="shared" si="98"/>
        <v>0</v>
      </c>
      <c r="H532" s="36">
        <f t="shared" si="99"/>
        <v>0</v>
      </c>
      <c r="I532" s="36">
        <f t="shared" si="100"/>
        <v>0</v>
      </c>
      <c r="J532" s="36">
        <f t="shared" si="101"/>
        <v>0</v>
      </c>
      <c r="K532" s="36">
        <f t="shared" ca="1" si="102"/>
        <v>-1.9574898225101223E-4</v>
      </c>
      <c r="L532" s="36">
        <f t="shared" ca="1" si="103"/>
        <v>3.8317664052307102E-8</v>
      </c>
      <c r="M532" s="36">
        <f t="shared" ca="1" si="104"/>
        <v>2642988843.8932571</v>
      </c>
      <c r="N532" s="36">
        <f t="shared" ca="1" si="105"/>
        <v>3099489329.7800012</v>
      </c>
      <c r="O532" s="36">
        <f t="shared" ca="1" si="106"/>
        <v>111446765.46893506</v>
      </c>
      <c r="P532" s="45">
        <f t="shared" ca="1" si="107"/>
        <v>1.9574898225101223E-4</v>
      </c>
    </row>
    <row r="533" spans="1:16" x14ac:dyDescent="0.2">
      <c r="A533" s="106"/>
      <c r="B533" s="106"/>
      <c r="D533" s="92">
        <f t="shared" si="95"/>
        <v>0</v>
      </c>
      <c r="E533" s="92">
        <f t="shared" si="96"/>
        <v>0</v>
      </c>
      <c r="F533" s="36">
        <f t="shared" si="97"/>
        <v>0</v>
      </c>
      <c r="G533" s="36">
        <f>D533*F533</f>
        <v>0</v>
      </c>
      <c r="H533" s="36">
        <f t="shared" si="99"/>
        <v>0</v>
      </c>
      <c r="I533" s="36">
        <f t="shared" si="100"/>
        <v>0</v>
      </c>
      <c r="J533" s="36">
        <f>I533*D533</f>
        <v>0</v>
      </c>
      <c r="K533" s="36">
        <f t="shared" ca="1" si="102"/>
        <v>-1.9574898225101223E-4</v>
      </c>
      <c r="L533" s="36">
        <f ca="1">+(K533-E533)^2</f>
        <v>3.8317664052307102E-8</v>
      </c>
      <c r="M533" s="36">
        <f t="shared" ca="1" si="104"/>
        <v>2642988843.8932571</v>
      </c>
      <c r="N533" s="36">
        <f ca="1">(-M$2+M$4*D533-M$5*F533)^2</f>
        <v>3099489329.7800012</v>
      </c>
      <c r="O533" s="36">
        <f t="shared" ca="1" si="106"/>
        <v>111446765.46893506</v>
      </c>
      <c r="P533" s="45">
        <f t="shared" ca="1" si="107"/>
        <v>1.9574898225101223E-4</v>
      </c>
    </row>
    <row r="534" spans="1:16" x14ac:dyDescent="0.2">
      <c r="A534" s="106"/>
      <c r="B534" s="106"/>
      <c r="D534" s="92">
        <f t="shared" si="95"/>
        <v>0</v>
      </c>
      <c r="E534" s="92">
        <f t="shared" si="96"/>
        <v>0</v>
      </c>
      <c r="F534" s="36">
        <f t="shared" si="97"/>
        <v>0</v>
      </c>
      <c r="G534" s="36">
        <f>D534*F534</f>
        <v>0</v>
      </c>
      <c r="H534" s="36">
        <f t="shared" si="99"/>
        <v>0</v>
      </c>
      <c r="I534" s="36">
        <f t="shared" si="100"/>
        <v>0</v>
      </c>
      <c r="J534" s="36">
        <f>I534*D534</f>
        <v>0</v>
      </c>
      <c r="K534" s="36">
        <f t="shared" ca="1" si="102"/>
        <v>-1.9574898225101223E-4</v>
      </c>
      <c r="L534" s="36">
        <f ca="1">+(K534-E534)^2</f>
        <v>3.8317664052307102E-8</v>
      </c>
      <c r="M534" s="36">
        <f t="shared" ca="1" si="104"/>
        <v>2642988843.8932571</v>
      </c>
      <c r="N534" s="36">
        <f ca="1">(-M$2+M$4*D534-M$5*F534)^2</f>
        <v>3099489329.7800012</v>
      </c>
      <c r="O534" s="36">
        <f t="shared" ca="1" si="106"/>
        <v>111446765.46893506</v>
      </c>
      <c r="P534" s="45">
        <f t="shared" ca="1" si="107"/>
        <v>1.9574898225101223E-4</v>
      </c>
    </row>
    <row r="535" spans="1:16" x14ac:dyDescent="0.2">
      <c r="A535" s="106"/>
      <c r="B535" s="106"/>
      <c r="D535" s="92">
        <f t="shared" si="95"/>
        <v>0</v>
      </c>
      <c r="E535" s="92">
        <f t="shared" si="96"/>
        <v>0</v>
      </c>
      <c r="F535" s="36">
        <f t="shared" si="97"/>
        <v>0</v>
      </c>
      <c r="G535" s="36">
        <f>D535*F535</f>
        <v>0</v>
      </c>
      <c r="H535" s="36">
        <f t="shared" si="99"/>
        <v>0</v>
      </c>
      <c r="I535" s="36">
        <f t="shared" si="100"/>
        <v>0</v>
      </c>
      <c r="J535" s="36">
        <f>I535*D535</f>
        <v>0</v>
      </c>
      <c r="K535" s="36">
        <f t="shared" ca="1" si="102"/>
        <v>-1.9574898225101223E-4</v>
      </c>
      <c r="L535" s="36">
        <f ca="1">+(K535-E535)^2</f>
        <v>3.8317664052307102E-8</v>
      </c>
      <c r="M535" s="36">
        <f t="shared" ca="1" si="104"/>
        <v>2642988843.8932571</v>
      </c>
      <c r="N535" s="36">
        <f ca="1">(-M$2+M$4*D535-M$5*F535)^2</f>
        <v>3099489329.7800012</v>
      </c>
      <c r="O535" s="36">
        <f t="shared" ca="1" si="106"/>
        <v>111446765.46893506</v>
      </c>
      <c r="P535" s="45">
        <f t="shared" ca="1" si="107"/>
        <v>1.9574898225101223E-4</v>
      </c>
    </row>
    <row r="536" spans="1:16" x14ac:dyDescent="0.2">
      <c r="A536" s="106"/>
      <c r="B536" s="106"/>
      <c r="D536" s="92">
        <f t="shared" si="95"/>
        <v>0</v>
      </c>
      <c r="E536" s="92">
        <f t="shared" si="96"/>
        <v>0</v>
      </c>
      <c r="F536" s="36">
        <f t="shared" si="97"/>
        <v>0</v>
      </c>
      <c r="G536" s="36">
        <f>D536*F536</f>
        <v>0</v>
      </c>
      <c r="H536" s="36">
        <f t="shared" si="99"/>
        <v>0</v>
      </c>
      <c r="I536" s="36">
        <f t="shared" si="100"/>
        <v>0</v>
      </c>
      <c r="J536" s="36">
        <f>I536*D536</f>
        <v>0</v>
      </c>
      <c r="K536" s="36">
        <f t="shared" ca="1" si="102"/>
        <v>-1.9574898225101223E-4</v>
      </c>
      <c r="L536" s="36">
        <f ca="1">+(K536-E536)^2</f>
        <v>3.8317664052307102E-8</v>
      </c>
      <c r="M536" s="36">
        <f t="shared" ca="1" si="104"/>
        <v>2642988843.8932571</v>
      </c>
      <c r="N536" s="36">
        <f ca="1">(-M$2+M$4*D536-M$5*F536)^2</f>
        <v>3099489329.7800012</v>
      </c>
      <c r="O536" s="36">
        <f t="shared" ca="1" si="106"/>
        <v>111446765.46893506</v>
      </c>
      <c r="P536" s="45">
        <f t="shared" ca="1" si="107"/>
        <v>1.9574898225101223E-4</v>
      </c>
    </row>
    <row r="537" spans="1:16" x14ac:dyDescent="0.2">
      <c r="A537" s="106"/>
      <c r="B537" s="106"/>
      <c r="D537" s="92"/>
      <c r="E537" s="9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45"/>
    </row>
    <row r="538" spans="1:16" x14ac:dyDescent="0.2">
      <c r="A538" s="106"/>
      <c r="B538" s="106"/>
      <c r="D538" s="92"/>
      <c r="E538" s="9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45"/>
    </row>
    <row r="539" spans="1:16" x14ac:dyDescent="0.2">
      <c r="A539" s="106"/>
      <c r="B539" s="106"/>
      <c r="D539" s="92"/>
      <c r="E539" s="9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45"/>
    </row>
    <row r="540" spans="1:16" x14ac:dyDescent="0.2">
      <c r="A540" s="106"/>
      <c r="B540" s="106"/>
      <c r="D540" s="92"/>
      <c r="E540" s="9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45"/>
    </row>
    <row r="541" spans="1:16" x14ac:dyDescent="0.2">
      <c r="A541" s="106"/>
      <c r="B541" s="106"/>
      <c r="D541" s="92"/>
      <c r="E541" s="9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45"/>
    </row>
    <row r="542" spans="1:16" x14ac:dyDescent="0.2">
      <c r="A542" s="106"/>
      <c r="B542" s="106"/>
      <c r="D542" s="92"/>
      <c r="E542" s="9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45"/>
    </row>
    <row r="543" spans="1:16" x14ac:dyDescent="0.2">
      <c r="A543" s="106"/>
      <c r="B543" s="106"/>
      <c r="D543" s="92"/>
      <c r="E543" s="9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45"/>
    </row>
    <row r="544" spans="1:16" x14ac:dyDescent="0.2">
      <c r="A544" s="106"/>
      <c r="B544" s="106"/>
      <c r="D544" s="92"/>
      <c r="E544" s="9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45"/>
    </row>
    <row r="545" spans="1:16" x14ac:dyDescent="0.2">
      <c r="A545" s="106"/>
      <c r="B545" s="106"/>
      <c r="D545" s="92"/>
      <c r="E545" s="9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45"/>
    </row>
    <row r="546" spans="1:16" x14ac:dyDescent="0.2">
      <c r="A546" s="106"/>
      <c r="B546" s="106"/>
      <c r="D546" s="92"/>
      <c r="E546" s="9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45"/>
    </row>
    <row r="547" spans="1:16" x14ac:dyDescent="0.2">
      <c r="A547" s="106"/>
      <c r="B547" s="106"/>
      <c r="D547" s="92"/>
      <c r="E547" s="9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45"/>
    </row>
    <row r="548" spans="1:16" x14ac:dyDescent="0.2">
      <c r="A548" s="106"/>
      <c r="B548" s="106"/>
      <c r="D548" s="92"/>
      <c r="E548" s="9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45"/>
    </row>
    <row r="549" spans="1:16" x14ac:dyDescent="0.2">
      <c r="A549" s="106"/>
      <c r="B549" s="106"/>
      <c r="D549" s="92"/>
      <c r="E549" s="9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45"/>
    </row>
    <row r="550" spans="1:16" x14ac:dyDescent="0.2">
      <c r="A550" s="106"/>
      <c r="B550" s="106"/>
      <c r="D550" s="92"/>
      <c r="E550" s="9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45"/>
    </row>
    <row r="551" spans="1:16" x14ac:dyDescent="0.2">
      <c r="A551" s="106"/>
      <c r="B551" s="106"/>
      <c r="D551" s="92"/>
      <c r="E551" s="9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45"/>
    </row>
    <row r="552" spans="1:16" x14ac:dyDescent="0.2">
      <c r="A552" s="106"/>
      <c r="B552" s="106"/>
      <c r="D552" s="92"/>
      <c r="E552" s="9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45"/>
    </row>
    <row r="553" spans="1:16" x14ac:dyDescent="0.2">
      <c r="A553" s="106"/>
      <c r="B553" s="106"/>
      <c r="D553" s="92"/>
      <c r="E553" s="9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45"/>
    </row>
    <row r="554" spans="1:16" x14ac:dyDescent="0.2">
      <c r="A554" s="106"/>
      <c r="B554" s="106"/>
      <c r="D554" s="92"/>
      <c r="E554" s="9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45"/>
    </row>
    <row r="555" spans="1:16" x14ac:dyDescent="0.2">
      <c r="A555" s="106"/>
      <c r="B555" s="106"/>
      <c r="D555" s="92"/>
      <c r="E555" s="9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45"/>
    </row>
    <row r="556" spans="1:16" x14ac:dyDescent="0.2">
      <c r="A556" s="106"/>
      <c r="B556" s="106"/>
      <c r="D556" s="92"/>
      <c r="E556" s="92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45"/>
    </row>
    <row r="557" spans="1:16" x14ac:dyDescent="0.2">
      <c r="A557" s="106"/>
      <c r="B557" s="106"/>
      <c r="D557" s="92"/>
      <c r="E557" s="92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45"/>
    </row>
    <row r="558" spans="1:16" x14ac:dyDescent="0.2">
      <c r="A558" s="106"/>
      <c r="B558" s="106"/>
      <c r="D558" s="92"/>
      <c r="E558" s="92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45"/>
    </row>
    <row r="559" spans="1:16" x14ac:dyDescent="0.2">
      <c r="A559" s="106"/>
      <c r="B559" s="106"/>
      <c r="D559" s="92"/>
      <c r="E559" s="92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45"/>
    </row>
    <row r="560" spans="1:16" x14ac:dyDescent="0.2">
      <c r="A560" s="106"/>
      <c r="B560" s="106"/>
      <c r="D560" s="92"/>
      <c r="E560" s="92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45"/>
    </row>
    <row r="561" spans="1:16" x14ac:dyDescent="0.2">
      <c r="A561" s="106"/>
      <c r="B561" s="106"/>
      <c r="D561" s="92"/>
      <c r="E561" s="9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45"/>
    </row>
    <row r="562" spans="1:16" x14ac:dyDescent="0.2">
      <c r="A562" s="106"/>
      <c r="B562" s="106"/>
      <c r="D562" s="92"/>
      <c r="E562" s="9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45"/>
    </row>
    <row r="563" spans="1:16" x14ac:dyDescent="0.2">
      <c r="A563" s="106"/>
      <c r="B563" s="106"/>
      <c r="D563" s="92"/>
      <c r="E563" s="9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45"/>
    </row>
    <row r="564" spans="1:16" x14ac:dyDescent="0.2">
      <c r="A564" s="106"/>
      <c r="B564" s="106"/>
      <c r="D564" s="92"/>
      <c r="E564" s="9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45"/>
    </row>
    <row r="565" spans="1:16" x14ac:dyDescent="0.2">
      <c r="A565" s="106"/>
      <c r="B565" s="106"/>
      <c r="D565" s="92"/>
      <c r="E565" s="9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45"/>
    </row>
    <row r="566" spans="1:16" x14ac:dyDescent="0.2">
      <c r="A566" s="106"/>
      <c r="B566" s="106"/>
      <c r="D566" s="92"/>
      <c r="E566" s="9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45"/>
    </row>
    <row r="567" spans="1:16" x14ac:dyDescent="0.2">
      <c r="A567" s="106"/>
      <c r="B567" s="106"/>
      <c r="D567" s="92"/>
      <c r="E567" s="9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45"/>
    </row>
    <row r="568" spans="1:16" x14ac:dyDescent="0.2">
      <c r="A568" s="106"/>
      <c r="B568" s="106"/>
      <c r="D568" s="92"/>
      <c r="E568" s="9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45"/>
    </row>
    <row r="569" spans="1:16" x14ac:dyDescent="0.2">
      <c r="A569" s="106"/>
      <c r="B569" s="106"/>
      <c r="D569" s="92"/>
      <c r="E569" s="9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45"/>
    </row>
    <row r="570" spans="1:16" x14ac:dyDescent="0.2">
      <c r="A570" s="106"/>
      <c r="B570" s="106"/>
      <c r="D570" s="92"/>
      <c r="E570" s="92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45"/>
    </row>
    <row r="571" spans="1:16" x14ac:dyDescent="0.2">
      <c r="A571" s="106"/>
      <c r="B571" s="106"/>
      <c r="D571" s="92"/>
      <c r="E571" s="9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45"/>
    </row>
    <row r="572" spans="1:16" x14ac:dyDescent="0.2">
      <c r="A572" s="106"/>
      <c r="B572" s="106"/>
      <c r="D572" s="92"/>
      <c r="E572" s="9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45"/>
    </row>
    <row r="573" spans="1:16" x14ac:dyDescent="0.2">
      <c r="A573" s="106"/>
      <c r="B573" s="106"/>
      <c r="D573" s="92"/>
      <c r="E573" s="92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45"/>
    </row>
    <row r="574" spans="1:16" x14ac:dyDescent="0.2">
      <c r="A574" s="106"/>
      <c r="B574" s="106"/>
      <c r="D574" s="92"/>
      <c r="E574" s="92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45"/>
    </row>
    <row r="575" spans="1:16" x14ac:dyDescent="0.2">
      <c r="A575" s="106"/>
      <c r="B575" s="106"/>
      <c r="D575" s="92"/>
      <c r="E575" s="92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45"/>
    </row>
    <row r="576" spans="1:16" x14ac:dyDescent="0.2">
      <c r="A576" s="106"/>
      <c r="B576" s="106"/>
      <c r="D576" s="92"/>
      <c r="E576" s="92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45"/>
    </row>
    <row r="577" spans="1:16" x14ac:dyDescent="0.2">
      <c r="A577" s="106"/>
      <c r="B577" s="106"/>
      <c r="D577" s="92"/>
      <c r="E577" s="92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45"/>
    </row>
    <row r="578" spans="1:16" x14ac:dyDescent="0.2">
      <c r="A578" s="106"/>
      <c r="B578" s="106"/>
      <c r="D578" s="92"/>
      <c r="E578" s="92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45"/>
    </row>
    <row r="579" spans="1:16" x14ac:dyDescent="0.2">
      <c r="A579" s="106"/>
      <c r="B579" s="106"/>
      <c r="D579" s="92"/>
      <c r="E579" s="92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45"/>
    </row>
    <row r="580" spans="1:16" x14ac:dyDescent="0.2">
      <c r="A580" s="106"/>
      <c r="B580" s="106"/>
      <c r="D580" s="92"/>
      <c r="E580" s="92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45"/>
    </row>
    <row r="581" spans="1:16" x14ac:dyDescent="0.2">
      <c r="A581" s="106"/>
      <c r="B581" s="106"/>
      <c r="D581" s="92"/>
      <c r="E581" s="92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45"/>
    </row>
    <row r="582" spans="1:16" x14ac:dyDescent="0.2">
      <c r="A582" s="106"/>
      <c r="B582" s="106"/>
      <c r="D582" s="92"/>
      <c r="E582" s="92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45"/>
    </row>
    <row r="583" spans="1:16" x14ac:dyDescent="0.2">
      <c r="A583" s="106"/>
      <c r="B583" s="106"/>
      <c r="D583" s="92"/>
      <c r="E583" s="92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45"/>
    </row>
    <row r="584" spans="1:16" x14ac:dyDescent="0.2">
      <c r="A584" s="106"/>
      <c r="B584" s="106"/>
      <c r="D584" s="92"/>
      <c r="E584" s="92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45"/>
    </row>
    <row r="585" spans="1:16" x14ac:dyDescent="0.2">
      <c r="A585" s="106"/>
      <c r="B585" s="106"/>
      <c r="D585" s="92"/>
      <c r="E585" s="92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45"/>
    </row>
    <row r="586" spans="1:16" x14ac:dyDescent="0.2">
      <c r="A586" s="106"/>
      <c r="B586" s="106"/>
      <c r="D586" s="92"/>
      <c r="E586" s="92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45"/>
    </row>
    <row r="587" spans="1:16" x14ac:dyDescent="0.2">
      <c r="A587" s="106"/>
      <c r="B587" s="106"/>
      <c r="D587" s="92"/>
      <c r="E587" s="92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45"/>
    </row>
    <row r="588" spans="1:16" x14ac:dyDescent="0.2">
      <c r="A588" s="106"/>
      <c r="B588" s="106"/>
      <c r="D588" s="92"/>
      <c r="E588" s="92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45"/>
    </row>
    <row r="589" spans="1:16" x14ac:dyDescent="0.2">
      <c r="A589" s="106"/>
      <c r="B589" s="106"/>
      <c r="D589" s="92"/>
      <c r="E589" s="92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45"/>
    </row>
    <row r="590" spans="1:16" x14ac:dyDescent="0.2">
      <c r="A590" s="106"/>
      <c r="B590" s="106"/>
      <c r="D590" s="92"/>
      <c r="E590" s="92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45"/>
    </row>
    <row r="591" spans="1:16" x14ac:dyDescent="0.2">
      <c r="D591" s="92"/>
      <c r="E591" s="92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45"/>
    </row>
    <row r="592" spans="1:16" x14ac:dyDescent="0.2">
      <c r="D592" s="92"/>
      <c r="E592" s="92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45"/>
    </row>
    <row r="593" spans="4:16" x14ac:dyDescent="0.2">
      <c r="D593" s="92"/>
      <c r="E593" s="9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45"/>
    </row>
    <row r="594" spans="4:16" x14ac:dyDescent="0.2">
      <c r="D594" s="92"/>
      <c r="E594" s="9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45"/>
    </row>
    <row r="595" spans="4:16" x14ac:dyDescent="0.2">
      <c r="D595" s="92"/>
      <c r="E595" s="9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45"/>
    </row>
    <row r="596" spans="4:16" x14ac:dyDescent="0.2">
      <c r="D596" s="92"/>
      <c r="E596" s="92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45"/>
    </row>
    <row r="597" spans="4:16" x14ac:dyDescent="0.2">
      <c r="D597" s="92"/>
      <c r="E597" s="92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45"/>
    </row>
    <row r="598" spans="4:16" x14ac:dyDescent="0.2">
      <c r="D598" s="92"/>
      <c r="E598" s="92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45"/>
    </row>
    <row r="599" spans="4:16" x14ac:dyDescent="0.2">
      <c r="D599" s="92"/>
      <c r="E599" s="9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45"/>
    </row>
    <row r="600" spans="4:16" x14ac:dyDescent="0.2">
      <c r="D600" s="92"/>
      <c r="E600" s="9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45"/>
    </row>
    <row r="601" spans="4:16" x14ac:dyDescent="0.2">
      <c r="D601" s="92"/>
      <c r="E601" s="9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45"/>
    </row>
    <row r="602" spans="4:16" x14ac:dyDescent="0.2">
      <c r="D602" s="92"/>
      <c r="E602" s="92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45"/>
    </row>
    <row r="603" spans="4:16" x14ac:dyDescent="0.2">
      <c r="D603" s="92"/>
      <c r="E603" s="92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45"/>
    </row>
    <row r="604" spans="4:16" x14ac:dyDescent="0.2">
      <c r="D604" s="92"/>
      <c r="E604" s="92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45"/>
    </row>
    <row r="605" spans="4:16" x14ac:dyDescent="0.2">
      <c r="D605" s="92"/>
      <c r="E605" s="92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45"/>
    </row>
    <row r="606" spans="4:16" x14ac:dyDescent="0.2">
      <c r="D606" s="92"/>
      <c r="E606" s="92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45"/>
    </row>
    <row r="607" spans="4:16" x14ac:dyDescent="0.2">
      <c r="D607" s="92"/>
      <c r="E607" s="92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45"/>
    </row>
    <row r="608" spans="4:16" x14ac:dyDescent="0.2">
      <c r="D608" s="92"/>
      <c r="E608" s="92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45"/>
    </row>
    <row r="609" spans="4:16" x14ac:dyDescent="0.2">
      <c r="D609" s="92"/>
      <c r="E609" s="92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45"/>
    </row>
    <row r="610" spans="4:16" x14ac:dyDescent="0.2">
      <c r="D610" s="92"/>
      <c r="E610" s="92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45"/>
    </row>
    <row r="611" spans="4:16" x14ac:dyDescent="0.2">
      <c r="D611" s="92"/>
      <c r="E611" s="92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45"/>
    </row>
    <row r="612" spans="4:16" x14ac:dyDescent="0.2">
      <c r="D612" s="92"/>
      <c r="E612" s="92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45"/>
    </row>
    <row r="613" spans="4:16" x14ac:dyDescent="0.2">
      <c r="D613" s="92"/>
      <c r="E613" s="92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45"/>
    </row>
    <row r="614" spans="4:16" x14ac:dyDescent="0.2">
      <c r="D614" s="92"/>
      <c r="E614" s="92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45"/>
    </row>
    <row r="615" spans="4:16" x14ac:dyDescent="0.2">
      <c r="D615" s="92"/>
      <c r="E615" s="92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45"/>
    </row>
    <row r="616" spans="4:16" x14ac:dyDescent="0.2">
      <c r="D616" s="92"/>
      <c r="E616" s="92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45"/>
    </row>
    <row r="617" spans="4:16" x14ac:dyDescent="0.2">
      <c r="D617" s="92"/>
      <c r="E617" s="92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45"/>
    </row>
    <row r="618" spans="4:16" x14ac:dyDescent="0.2">
      <c r="D618" s="92"/>
      <c r="E618" s="92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45"/>
    </row>
    <row r="619" spans="4:16" x14ac:dyDescent="0.2">
      <c r="D619" s="92"/>
      <c r="E619" s="92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45"/>
    </row>
    <row r="620" spans="4:16" x14ac:dyDescent="0.2">
      <c r="D620" s="92"/>
      <c r="E620" s="92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45"/>
    </row>
    <row r="621" spans="4:16" x14ac:dyDescent="0.2">
      <c r="D621" s="92"/>
      <c r="E621" s="92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45"/>
    </row>
    <row r="622" spans="4:16" x14ac:dyDescent="0.2">
      <c r="D622" s="92"/>
      <c r="E622" s="92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45"/>
    </row>
    <row r="623" spans="4:16" x14ac:dyDescent="0.2">
      <c r="D623" s="92"/>
      <c r="E623" s="92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45"/>
    </row>
    <row r="624" spans="4:16" x14ac:dyDescent="0.2">
      <c r="D624" s="92"/>
      <c r="E624" s="92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45"/>
    </row>
    <row r="625" spans="4:16" x14ac:dyDescent="0.2">
      <c r="D625" s="92"/>
      <c r="E625" s="92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45"/>
    </row>
    <row r="626" spans="4:16" x14ac:dyDescent="0.2">
      <c r="D626" s="92"/>
      <c r="E626" s="92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45"/>
    </row>
    <row r="627" spans="4:16" x14ac:dyDescent="0.2">
      <c r="D627" s="92"/>
      <c r="E627" s="92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45"/>
    </row>
    <row r="628" spans="4:16" x14ac:dyDescent="0.2">
      <c r="D628" s="92"/>
      <c r="E628" s="92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45"/>
    </row>
    <row r="629" spans="4:16" x14ac:dyDescent="0.2">
      <c r="D629" s="92"/>
      <c r="E629" s="92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45"/>
    </row>
    <row r="630" spans="4:16" x14ac:dyDescent="0.2">
      <c r="D630" s="92"/>
      <c r="E630" s="92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45"/>
    </row>
    <row r="631" spans="4:16" x14ac:dyDescent="0.2">
      <c r="D631" s="92"/>
      <c r="E631" s="92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45"/>
    </row>
    <row r="632" spans="4:16" x14ac:dyDescent="0.2">
      <c r="D632" s="92"/>
      <c r="E632" s="92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45"/>
    </row>
    <row r="633" spans="4:16" x14ac:dyDescent="0.2">
      <c r="D633" s="92"/>
      <c r="E633" s="92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45"/>
    </row>
    <row r="634" spans="4:16" x14ac:dyDescent="0.2">
      <c r="D634" s="92"/>
      <c r="E634" s="92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45"/>
    </row>
    <row r="635" spans="4:16" x14ac:dyDescent="0.2">
      <c r="D635" s="92"/>
      <c r="E635" s="92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45"/>
    </row>
    <row r="636" spans="4:16" x14ac:dyDescent="0.2">
      <c r="D636" s="92"/>
      <c r="E636" s="92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45"/>
    </row>
    <row r="637" spans="4:16" x14ac:dyDescent="0.2">
      <c r="D637" s="92"/>
      <c r="E637" s="92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45"/>
    </row>
    <row r="638" spans="4:16" x14ac:dyDescent="0.2">
      <c r="D638" s="92"/>
      <c r="E638" s="92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45"/>
    </row>
    <row r="639" spans="4:16" x14ac:dyDescent="0.2">
      <c r="D639" s="92"/>
      <c r="E639" s="92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45"/>
    </row>
    <row r="640" spans="4:16" x14ac:dyDescent="0.2">
      <c r="D640" s="92"/>
      <c r="E640" s="92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45"/>
    </row>
    <row r="641" spans="4:16" x14ac:dyDescent="0.2">
      <c r="D641" s="92"/>
      <c r="E641" s="92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45"/>
    </row>
    <row r="642" spans="4:16" x14ac:dyDescent="0.2">
      <c r="D642" s="92"/>
      <c r="E642" s="92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45"/>
    </row>
    <row r="643" spans="4:16" x14ac:dyDescent="0.2">
      <c r="D643" s="92"/>
      <c r="E643" s="92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45"/>
    </row>
    <row r="644" spans="4:16" x14ac:dyDescent="0.2">
      <c r="D644" s="92"/>
      <c r="E644" s="92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45"/>
    </row>
    <row r="645" spans="4:16" x14ac:dyDescent="0.2">
      <c r="D645" s="92"/>
      <c r="E645" s="92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45"/>
    </row>
    <row r="646" spans="4:16" x14ac:dyDescent="0.2">
      <c r="D646" s="92"/>
      <c r="E646" s="92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45"/>
    </row>
    <row r="647" spans="4:16" x14ac:dyDescent="0.2">
      <c r="D647" s="92"/>
      <c r="E647" s="92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45"/>
    </row>
    <row r="648" spans="4:16" x14ac:dyDescent="0.2">
      <c r="D648" s="92"/>
      <c r="E648" s="92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45"/>
    </row>
    <row r="649" spans="4:16" x14ac:dyDescent="0.2">
      <c r="D649" s="92"/>
      <c r="E649" s="92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45"/>
    </row>
    <row r="650" spans="4:16" x14ac:dyDescent="0.2">
      <c r="D650" s="92"/>
      <c r="E650" s="92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45"/>
    </row>
    <row r="651" spans="4:16" x14ac:dyDescent="0.2">
      <c r="D651" s="92"/>
      <c r="E651" s="92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45"/>
    </row>
    <row r="652" spans="4:16" x14ac:dyDescent="0.2">
      <c r="D652" s="92"/>
      <c r="E652" s="92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45"/>
    </row>
    <row r="653" spans="4:16" x14ac:dyDescent="0.2">
      <c r="D653" s="92"/>
      <c r="E653" s="92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45"/>
    </row>
    <row r="654" spans="4:16" x14ac:dyDescent="0.2">
      <c r="D654" s="92"/>
      <c r="E654" s="92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45"/>
    </row>
    <row r="655" spans="4:16" x14ac:dyDescent="0.2">
      <c r="D655" s="92"/>
      <c r="E655" s="92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45"/>
    </row>
    <row r="656" spans="4:16" x14ac:dyDescent="0.2">
      <c r="D656" s="92"/>
      <c r="E656" s="92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45"/>
    </row>
    <row r="657" spans="4:16" x14ac:dyDescent="0.2">
      <c r="D657" s="92"/>
      <c r="E657" s="92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45"/>
    </row>
    <row r="658" spans="4:16" x14ac:dyDescent="0.2">
      <c r="D658" s="92"/>
      <c r="E658" s="92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45"/>
    </row>
    <row r="659" spans="4:16" x14ac:dyDescent="0.2">
      <c r="D659" s="92"/>
      <c r="E659" s="92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45"/>
    </row>
    <row r="660" spans="4:16" x14ac:dyDescent="0.2">
      <c r="D660" s="92"/>
      <c r="E660" s="92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45"/>
    </row>
    <row r="661" spans="4:16" x14ac:dyDescent="0.2">
      <c r="D661" s="92"/>
      <c r="E661" s="92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45"/>
    </row>
    <row r="662" spans="4:16" x14ac:dyDescent="0.2">
      <c r="D662" s="92"/>
      <c r="E662" s="92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45"/>
    </row>
    <row r="663" spans="4:16" x14ac:dyDescent="0.2">
      <c r="D663" s="92"/>
      <c r="E663" s="92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45"/>
    </row>
    <row r="664" spans="4:16" x14ac:dyDescent="0.2">
      <c r="D664" s="92"/>
      <c r="E664" s="92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45"/>
    </row>
    <row r="665" spans="4:16" x14ac:dyDescent="0.2">
      <c r="D665" s="92"/>
      <c r="E665" s="92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45"/>
    </row>
    <row r="666" spans="4:16" x14ac:dyDescent="0.2">
      <c r="D666" s="92"/>
      <c r="E666" s="92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45"/>
    </row>
    <row r="667" spans="4:16" x14ac:dyDescent="0.2">
      <c r="D667" s="92"/>
      <c r="E667" s="92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45"/>
    </row>
    <row r="668" spans="4:16" x14ac:dyDescent="0.2">
      <c r="D668" s="92"/>
      <c r="E668" s="92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45"/>
    </row>
    <row r="669" spans="4:16" x14ac:dyDescent="0.2">
      <c r="D669" s="92"/>
      <c r="E669" s="92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45"/>
    </row>
    <row r="670" spans="4:16" x14ac:dyDescent="0.2">
      <c r="D670" s="92"/>
      <c r="E670" s="92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45"/>
    </row>
    <row r="671" spans="4:16" x14ac:dyDescent="0.2">
      <c r="D671" s="92"/>
      <c r="E671" s="92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45"/>
    </row>
    <row r="672" spans="4:16" x14ac:dyDescent="0.2">
      <c r="D672" s="92"/>
      <c r="E672" s="92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45"/>
    </row>
    <row r="673" spans="4:16" x14ac:dyDescent="0.2">
      <c r="D673" s="92"/>
      <c r="E673" s="92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45"/>
    </row>
    <row r="674" spans="4:16" x14ac:dyDescent="0.2">
      <c r="D674" s="92"/>
      <c r="E674" s="92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45"/>
    </row>
    <row r="675" spans="4:16" x14ac:dyDescent="0.2">
      <c r="D675" s="92"/>
      <c r="E675" s="92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45"/>
    </row>
    <row r="676" spans="4:16" x14ac:dyDescent="0.2">
      <c r="D676" s="92"/>
      <c r="E676" s="92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45"/>
    </row>
    <row r="677" spans="4:16" x14ac:dyDescent="0.2">
      <c r="D677" s="92"/>
      <c r="E677" s="92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45"/>
    </row>
    <row r="678" spans="4:16" x14ac:dyDescent="0.2">
      <c r="D678" s="92"/>
      <c r="E678" s="92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45"/>
    </row>
    <row r="679" spans="4:16" x14ac:dyDescent="0.2">
      <c r="D679" s="92"/>
      <c r="E679" s="92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45"/>
    </row>
    <row r="680" spans="4:16" x14ac:dyDescent="0.2">
      <c r="D680" s="92"/>
      <c r="E680" s="92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45"/>
    </row>
    <row r="681" spans="4:16" x14ac:dyDescent="0.2">
      <c r="D681" s="92"/>
      <c r="E681" s="92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45"/>
    </row>
    <row r="682" spans="4:16" x14ac:dyDescent="0.2">
      <c r="D682" s="92"/>
      <c r="E682" s="92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45"/>
    </row>
    <row r="683" spans="4:16" x14ac:dyDescent="0.2">
      <c r="D683" s="92"/>
      <c r="E683" s="92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45"/>
    </row>
    <row r="684" spans="4:16" x14ac:dyDescent="0.2">
      <c r="D684" s="92"/>
      <c r="E684" s="92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45"/>
    </row>
    <row r="685" spans="4:16" x14ac:dyDescent="0.2">
      <c r="D685" s="92"/>
      <c r="E685" s="92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45"/>
    </row>
    <row r="686" spans="4:16" x14ac:dyDescent="0.2">
      <c r="D686" s="92"/>
      <c r="E686" s="92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45"/>
    </row>
    <row r="687" spans="4:16" x14ac:dyDescent="0.2">
      <c r="D687" s="92"/>
      <c r="E687" s="92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45"/>
    </row>
    <row r="688" spans="4:16" x14ac:dyDescent="0.2">
      <c r="D688" s="92"/>
      <c r="E688" s="92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45"/>
    </row>
    <row r="689" spans="4:16" x14ac:dyDescent="0.2">
      <c r="D689" s="92"/>
      <c r="E689" s="92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45"/>
    </row>
    <row r="690" spans="4:16" x14ac:dyDescent="0.2">
      <c r="D690" s="92"/>
      <c r="E690" s="92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45"/>
    </row>
    <row r="691" spans="4:16" x14ac:dyDescent="0.2">
      <c r="D691" s="92"/>
      <c r="E691" s="92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45"/>
    </row>
    <row r="692" spans="4:16" x14ac:dyDescent="0.2">
      <c r="D692" s="92"/>
      <c r="E692" s="92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45"/>
    </row>
    <row r="693" spans="4:16" x14ac:dyDescent="0.2">
      <c r="D693" s="92"/>
      <c r="E693" s="92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45"/>
    </row>
    <row r="694" spans="4:16" x14ac:dyDescent="0.2">
      <c r="D694" s="92"/>
      <c r="E694" s="92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45"/>
    </row>
    <row r="695" spans="4:16" x14ac:dyDescent="0.2">
      <c r="D695" s="92"/>
      <c r="E695" s="92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45"/>
    </row>
    <row r="696" spans="4:16" x14ac:dyDescent="0.2">
      <c r="D696" s="92"/>
      <c r="E696" s="92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45"/>
    </row>
    <row r="697" spans="4:16" x14ac:dyDescent="0.2">
      <c r="D697" s="92"/>
      <c r="E697" s="92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45"/>
    </row>
    <row r="698" spans="4:16" x14ac:dyDescent="0.2">
      <c r="D698" s="92"/>
      <c r="E698" s="92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45"/>
    </row>
    <row r="699" spans="4:16" x14ac:dyDescent="0.2">
      <c r="D699" s="92"/>
      <c r="E699" s="92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45"/>
    </row>
    <row r="700" spans="4:16" x14ac:dyDescent="0.2">
      <c r="D700" s="92"/>
      <c r="E700" s="92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45"/>
    </row>
    <row r="701" spans="4:16" x14ac:dyDescent="0.2">
      <c r="D701" s="92"/>
      <c r="E701" s="92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45"/>
    </row>
    <row r="702" spans="4:16" x14ac:dyDescent="0.2">
      <c r="D702" s="92"/>
      <c r="E702" s="92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45"/>
    </row>
    <row r="703" spans="4:16" x14ac:dyDescent="0.2">
      <c r="D703" s="92"/>
      <c r="E703" s="92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45"/>
    </row>
    <row r="704" spans="4:16" x14ac:dyDescent="0.2">
      <c r="D704" s="92"/>
      <c r="E704" s="92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45"/>
    </row>
    <row r="705" spans="4:16" x14ac:dyDescent="0.2">
      <c r="D705" s="92"/>
      <c r="E705" s="92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45"/>
    </row>
    <row r="706" spans="4:16" x14ac:dyDescent="0.2">
      <c r="D706" s="92"/>
      <c r="E706" s="92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45"/>
    </row>
    <row r="707" spans="4:16" x14ac:dyDescent="0.2">
      <c r="D707" s="92"/>
      <c r="E707" s="92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45"/>
    </row>
    <row r="708" spans="4:16" x14ac:dyDescent="0.2">
      <c r="D708" s="92"/>
      <c r="E708" s="92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45"/>
    </row>
    <row r="709" spans="4:16" x14ac:dyDescent="0.2">
      <c r="D709" s="92"/>
      <c r="E709" s="92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45"/>
    </row>
    <row r="710" spans="4:16" x14ac:dyDescent="0.2">
      <c r="D710" s="92"/>
      <c r="E710" s="92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45"/>
    </row>
    <row r="711" spans="4:16" x14ac:dyDescent="0.2">
      <c r="D711" s="92"/>
      <c r="E711" s="92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45"/>
    </row>
    <row r="712" spans="4:16" x14ac:dyDescent="0.2">
      <c r="D712" s="92"/>
      <c r="E712" s="92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45"/>
    </row>
    <row r="713" spans="4:16" x14ac:dyDescent="0.2">
      <c r="D713" s="92"/>
      <c r="E713" s="92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45"/>
    </row>
    <row r="714" spans="4:16" x14ac:dyDescent="0.2">
      <c r="D714" s="92"/>
      <c r="E714" s="92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45"/>
    </row>
    <row r="715" spans="4:16" x14ac:dyDescent="0.2">
      <c r="D715" s="92"/>
      <c r="E715" s="92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45"/>
    </row>
    <row r="716" spans="4:16" x14ac:dyDescent="0.2">
      <c r="D716" s="92"/>
      <c r="E716" s="92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45"/>
    </row>
    <row r="717" spans="4:16" x14ac:dyDescent="0.2">
      <c r="D717" s="92"/>
      <c r="E717" s="92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45"/>
    </row>
    <row r="718" spans="4:16" x14ac:dyDescent="0.2">
      <c r="D718" s="92"/>
      <c r="E718" s="92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45"/>
    </row>
    <row r="719" spans="4:16" x14ac:dyDescent="0.2">
      <c r="D719" s="92"/>
      <c r="E719" s="92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45"/>
    </row>
    <row r="720" spans="4:16" x14ac:dyDescent="0.2">
      <c r="D720" s="92"/>
      <c r="E720" s="92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45"/>
    </row>
    <row r="721" spans="4:16" x14ac:dyDescent="0.2">
      <c r="D721" s="92"/>
      <c r="E721" s="92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45"/>
    </row>
    <row r="722" spans="4:16" x14ac:dyDescent="0.2">
      <c r="D722" s="92"/>
      <c r="E722" s="92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45"/>
    </row>
    <row r="723" spans="4:16" x14ac:dyDescent="0.2">
      <c r="D723" s="92"/>
      <c r="E723" s="92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45"/>
    </row>
    <row r="724" spans="4:16" x14ac:dyDescent="0.2">
      <c r="D724" s="92"/>
      <c r="E724" s="92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45"/>
    </row>
    <row r="725" spans="4:16" x14ac:dyDescent="0.2">
      <c r="D725" s="92"/>
      <c r="E725" s="92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45"/>
    </row>
    <row r="726" spans="4:16" x14ac:dyDescent="0.2">
      <c r="D726" s="92"/>
      <c r="E726" s="92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45"/>
    </row>
    <row r="727" spans="4:16" x14ac:dyDescent="0.2">
      <c r="D727" s="92"/>
      <c r="E727" s="92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45"/>
    </row>
    <row r="728" spans="4:16" x14ac:dyDescent="0.2">
      <c r="D728" s="92"/>
      <c r="E728" s="92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45"/>
    </row>
    <row r="729" spans="4:16" x14ac:dyDescent="0.2">
      <c r="D729" s="92"/>
      <c r="E729" s="92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45"/>
    </row>
    <row r="730" spans="4:16" x14ac:dyDescent="0.2">
      <c r="D730" s="92"/>
      <c r="E730" s="92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45"/>
    </row>
    <row r="731" spans="4:16" x14ac:dyDescent="0.2">
      <c r="D731" s="92"/>
      <c r="E731" s="92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45"/>
    </row>
    <row r="732" spans="4:16" x14ac:dyDescent="0.2">
      <c r="D732" s="92"/>
      <c r="E732" s="92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45"/>
    </row>
    <row r="733" spans="4:16" x14ac:dyDescent="0.2">
      <c r="D733" s="92"/>
      <c r="E733" s="92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45"/>
    </row>
    <row r="734" spans="4:16" x14ac:dyDescent="0.2">
      <c r="D734" s="92"/>
      <c r="E734" s="92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45"/>
    </row>
    <row r="735" spans="4:16" x14ac:dyDescent="0.2">
      <c r="D735" s="92"/>
      <c r="E735" s="92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45"/>
    </row>
    <row r="736" spans="4:16" x14ac:dyDescent="0.2">
      <c r="D736" s="92"/>
      <c r="E736" s="92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45"/>
    </row>
    <row r="737" spans="4:16" x14ac:dyDescent="0.2">
      <c r="D737" s="92"/>
      <c r="E737" s="92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45"/>
    </row>
    <row r="738" spans="4:16" x14ac:dyDescent="0.2">
      <c r="D738" s="92"/>
      <c r="E738" s="92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45"/>
    </row>
    <row r="739" spans="4:16" x14ac:dyDescent="0.2">
      <c r="D739" s="92"/>
      <c r="E739" s="92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45"/>
    </row>
    <row r="740" spans="4:16" x14ac:dyDescent="0.2">
      <c r="D740" s="92"/>
      <c r="E740" s="92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45"/>
    </row>
    <row r="741" spans="4:16" x14ac:dyDescent="0.2">
      <c r="D741" s="92"/>
      <c r="E741" s="92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45"/>
    </row>
    <row r="742" spans="4:16" x14ac:dyDescent="0.2">
      <c r="D742" s="92"/>
      <c r="E742" s="92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45"/>
    </row>
    <row r="743" spans="4:16" x14ac:dyDescent="0.2">
      <c r="D743" s="92"/>
      <c r="E743" s="92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45"/>
    </row>
    <row r="744" spans="4:16" x14ac:dyDescent="0.2">
      <c r="D744" s="92"/>
      <c r="E744" s="92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45"/>
    </row>
    <row r="745" spans="4:16" x14ac:dyDescent="0.2">
      <c r="D745" s="92"/>
      <c r="E745" s="92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45"/>
    </row>
    <row r="746" spans="4:16" x14ac:dyDescent="0.2">
      <c r="D746" s="92"/>
      <c r="E746" s="92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45"/>
    </row>
    <row r="747" spans="4:16" x14ac:dyDescent="0.2">
      <c r="D747" s="92"/>
      <c r="E747" s="92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45"/>
    </row>
    <row r="748" spans="4:16" x14ac:dyDescent="0.2">
      <c r="D748" s="92"/>
      <c r="E748" s="92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45"/>
    </row>
    <row r="749" spans="4:16" x14ac:dyDescent="0.2">
      <c r="D749" s="92"/>
      <c r="E749" s="92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45"/>
    </row>
    <row r="750" spans="4:16" x14ac:dyDescent="0.2">
      <c r="D750" s="92"/>
      <c r="E750" s="92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45"/>
    </row>
    <row r="751" spans="4:16" x14ac:dyDescent="0.2">
      <c r="D751" s="92"/>
      <c r="E751" s="92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45"/>
    </row>
    <row r="752" spans="4:16" x14ac:dyDescent="0.2">
      <c r="D752" s="92"/>
      <c r="E752" s="92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45"/>
    </row>
    <row r="753" spans="4:16" x14ac:dyDescent="0.2">
      <c r="D753" s="92"/>
      <c r="E753" s="92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45"/>
    </row>
    <row r="754" spans="4:16" x14ac:dyDescent="0.2">
      <c r="D754" s="92"/>
      <c r="E754" s="92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45"/>
    </row>
    <row r="755" spans="4:16" x14ac:dyDescent="0.2">
      <c r="D755" s="92"/>
      <c r="E755" s="92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45"/>
    </row>
    <row r="756" spans="4:16" x14ac:dyDescent="0.2">
      <c r="D756" s="92"/>
      <c r="E756" s="92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45"/>
    </row>
    <row r="757" spans="4:16" x14ac:dyDescent="0.2">
      <c r="D757" s="92"/>
      <c r="E757" s="92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45"/>
    </row>
    <row r="758" spans="4:16" x14ac:dyDescent="0.2">
      <c r="D758" s="92"/>
      <c r="E758" s="92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45"/>
    </row>
    <row r="759" spans="4:16" x14ac:dyDescent="0.2">
      <c r="D759" s="92"/>
      <c r="E759" s="92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45"/>
    </row>
    <row r="760" spans="4:16" x14ac:dyDescent="0.2">
      <c r="D760" s="92"/>
      <c r="E760" s="92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45"/>
    </row>
    <row r="761" spans="4:16" x14ac:dyDescent="0.2">
      <c r="D761" s="92"/>
      <c r="E761" s="92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45"/>
    </row>
    <row r="762" spans="4:16" x14ac:dyDescent="0.2">
      <c r="D762" s="92"/>
      <c r="E762" s="92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45"/>
    </row>
    <row r="763" spans="4:16" x14ac:dyDescent="0.2">
      <c r="D763" s="92"/>
      <c r="E763" s="92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45"/>
    </row>
    <row r="764" spans="4:16" x14ac:dyDescent="0.2">
      <c r="D764" s="92"/>
      <c r="E764" s="92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45"/>
    </row>
    <row r="765" spans="4:16" x14ac:dyDescent="0.2">
      <c r="D765" s="92"/>
      <c r="E765" s="92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45"/>
    </row>
    <row r="766" spans="4:16" x14ac:dyDescent="0.2">
      <c r="D766" s="92"/>
      <c r="E766" s="92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45"/>
    </row>
    <row r="767" spans="4:16" x14ac:dyDescent="0.2">
      <c r="D767" s="92"/>
      <c r="E767" s="92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45"/>
    </row>
    <row r="768" spans="4:16" x14ac:dyDescent="0.2">
      <c r="D768" s="92"/>
      <c r="E768" s="92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45"/>
    </row>
    <row r="769" spans="4:16" x14ac:dyDescent="0.2">
      <c r="D769" s="92"/>
      <c r="E769" s="92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45"/>
    </row>
    <row r="770" spans="4:16" x14ac:dyDescent="0.2">
      <c r="D770" s="92"/>
      <c r="E770" s="92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45"/>
    </row>
    <row r="771" spans="4:16" x14ac:dyDescent="0.2">
      <c r="D771" s="92"/>
      <c r="E771" s="92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45"/>
    </row>
    <row r="772" spans="4:16" x14ac:dyDescent="0.2">
      <c r="D772" s="92"/>
      <c r="E772" s="92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45"/>
    </row>
    <row r="773" spans="4:16" x14ac:dyDescent="0.2">
      <c r="D773" s="92"/>
      <c r="E773" s="92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45"/>
    </row>
    <row r="774" spans="4:16" x14ac:dyDescent="0.2">
      <c r="D774" s="92"/>
      <c r="E774" s="92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45"/>
    </row>
    <row r="775" spans="4:16" x14ac:dyDescent="0.2">
      <c r="D775" s="92"/>
      <c r="E775" s="92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45"/>
    </row>
    <row r="776" spans="4:16" x14ac:dyDescent="0.2">
      <c r="D776" s="92"/>
      <c r="E776" s="92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45"/>
    </row>
    <row r="777" spans="4:16" x14ac:dyDescent="0.2">
      <c r="D777" s="92"/>
      <c r="E777" s="92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45"/>
    </row>
    <row r="778" spans="4:16" x14ac:dyDescent="0.2">
      <c r="D778" s="92"/>
      <c r="E778" s="92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45"/>
    </row>
    <row r="779" spans="4:16" x14ac:dyDescent="0.2">
      <c r="D779" s="92"/>
      <c r="E779" s="92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45"/>
    </row>
    <row r="780" spans="4:16" x14ac:dyDescent="0.2">
      <c r="D780" s="92"/>
      <c r="E780" s="92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45"/>
    </row>
    <row r="781" spans="4:16" x14ac:dyDescent="0.2">
      <c r="D781" s="92"/>
      <c r="E781" s="92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45"/>
    </row>
    <row r="782" spans="4:16" x14ac:dyDescent="0.2">
      <c r="D782" s="92"/>
      <c r="E782" s="92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45"/>
    </row>
    <row r="783" spans="4:16" x14ac:dyDescent="0.2">
      <c r="D783" s="92"/>
      <c r="E783" s="92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45"/>
    </row>
    <row r="784" spans="4:16" x14ac:dyDescent="0.2">
      <c r="D784" s="92"/>
      <c r="E784" s="92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45"/>
    </row>
    <row r="785" spans="4:16" x14ac:dyDescent="0.2">
      <c r="D785" s="92"/>
      <c r="E785" s="92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45"/>
    </row>
    <row r="786" spans="4:16" x14ac:dyDescent="0.2">
      <c r="D786" s="92"/>
      <c r="E786" s="92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45"/>
    </row>
    <row r="787" spans="4:16" x14ac:dyDescent="0.2">
      <c r="D787" s="92"/>
      <c r="E787" s="92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45"/>
    </row>
    <row r="788" spans="4:16" x14ac:dyDescent="0.2">
      <c r="D788" s="92"/>
      <c r="E788" s="92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45"/>
    </row>
    <row r="789" spans="4:16" x14ac:dyDescent="0.2">
      <c r="D789" s="92"/>
      <c r="E789" s="92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45"/>
    </row>
    <row r="790" spans="4:16" x14ac:dyDescent="0.2">
      <c r="D790" s="92"/>
      <c r="E790" s="92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45"/>
    </row>
    <row r="791" spans="4:16" x14ac:dyDescent="0.2">
      <c r="D791" s="92"/>
      <c r="E791" s="92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45"/>
    </row>
    <row r="792" spans="4:16" x14ac:dyDescent="0.2">
      <c r="D792" s="92"/>
      <c r="E792" s="92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45"/>
    </row>
    <row r="793" spans="4:16" x14ac:dyDescent="0.2">
      <c r="D793" s="92"/>
      <c r="E793" s="92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45"/>
    </row>
    <row r="794" spans="4:16" x14ac:dyDescent="0.2">
      <c r="D794" s="92"/>
      <c r="E794" s="92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45"/>
    </row>
    <row r="795" spans="4:16" x14ac:dyDescent="0.2">
      <c r="D795" s="92"/>
      <c r="E795" s="92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45"/>
    </row>
    <row r="796" spans="4:16" x14ac:dyDescent="0.2">
      <c r="D796" s="92"/>
      <c r="E796" s="92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45"/>
    </row>
    <row r="797" spans="4:16" x14ac:dyDescent="0.2">
      <c r="D797" s="92"/>
      <c r="E797" s="92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45"/>
    </row>
    <row r="798" spans="4:16" x14ac:dyDescent="0.2">
      <c r="D798" s="92"/>
      <c r="E798" s="92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45"/>
    </row>
    <row r="799" spans="4:16" x14ac:dyDescent="0.2">
      <c r="D799" s="92"/>
      <c r="E799" s="92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45"/>
    </row>
    <row r="800" spans="4:16" x14ac:dyDescent="0.2">
      <c r="D800" s="92"/>
      <c r="E800" s="92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45"/>
    </row>
    <row r="801" spans="4:16" x14ac:dyDescent="0.2">
      <c r="D801" s="92"/>
      <c r="E801" s="92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45"/>
    </row>
    <row r="802" spans="4:16" x14ac:dyDescent="0.2">
      <c r="D802" s="92"/>
      <c r="E802" s="92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45"/>
    </row>
    <row r="803" spans="4:16" x14ac:dyDescent="0.2">
      <c r="D803" s="92"/>
      <c r="E803" s="92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45"/>
    </row>
    <row r="804" spans="4:16" x14ac:dyDescent="0.2">
      <c r="D804" s="92"/>
      <c r="E804" s="92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45"/>
    </row>
    <row r="805" spans="4:16" x14ac:dyDescent="0.2">
      <c r="D805" s="92"/>
      <c r="E805" s="92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45"/>
    </row>
    <row r="806" spans="4:16" x14ac:dyDescent="0.2">
      <c r="D806" s="92"/>
      <c r="E806" s="92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45"/>
    </row>
    <row r="807" spans="4:16" x14ac:dyDescent="0.2">
      <c r="D807" s="92"/>
      <c r="E807" s="92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45"/>
    </row>
    <row r="808" spans="4:16" x14ac:dyDescent="0.2">
      <c r="D808" s="92"/>
      <c r="E808" s="92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45"/>
    </row>
    <row r="809" spans="4:16" x14ac:dyDescent="0.2">
      <c r="D809" s="92"/>
      <c r="E809" s="92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45"/>
    </row>
    <row r="810" spans="4:16" x14ac:dyDescent="0.2">
      <c r="D810" s="92"/>
      <c r="E810" s="92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45"/>
    </row>
    <row r="811" spans="4:16" x14ac:dyDescent="0.2">
      <c r="D811" s="92"/>
      <c r="E811" s="92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45"/>
    </row>
    <row r="812" spans="4:16" x14ac:dyDescent="0.2">
      <c r="D812" s="92"/>
      <c r="E812" s="92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45"/>
    </row>
    <row r="813" spans="4:16" x14ac:dyDescent="0.2">
      <c r="D813" s="92"/>
      <c r="E813" s="92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45"/>
    </row>
    <row r="814" spans="4:16" x14ac:dyDescent="0.2">
      <c r="D814" s="92"/>
      <c r="E814" s="92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45"/>
    </row>
    <row r="815" spans="4:16" x14ac:dyDescent="0.2">
      <c r="D815" s="92"/>
      <c r="E815" s="92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45"/>
    </row>
    <row r="816" spans="4:16" x14ac:dyDescent="0.2">
      <c r="D816" s="92"/>
      <c r="E816" s="92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45"/>
    </row>
    <row r="817" spans="4:16" x14ac:dyDescent="0.2">
      <c r="D817" s="92"/>
      <c r="E817" s="92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45"/>
    </row>
    <row r="818" spans="4:16" x14ac:dyDescent="0.2">
      <c r="D818" s="92"/>
      <c r="E818" s="92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45"/>
    </row>
    <row r="819" spans="4:16" x14ac:dyDescent="0.2">
      <c r="D819" s="92"/>
      <c r="E819" s="92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45"/>
    </row>
    <row r="820" spans="4:16" x14ac:dyDescent="0.2">
      <c r="D820" s="92"/>
      <c r="E820" s="92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45"/>
    </row>
    <row r="821" spans="4:16" x14ac:dyDescent="0.2">
      <c r="D821" s="92"/>
      <c r="E821" s="92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45"/>
    </row>
    <row r="822" spans="4:16" x14ac:dyDescent="0.2">
      <c r="D822" s="92"/>
      <c r="E822" s="92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45"/>
    </row>
    <row r="823" spans="4:16" x14ac:dyDescent="0.2">
      <c r="D823" s="92"/>
      <c r="E823" s="92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45"/>
    </row>
    <row r="824" spans="4:16" x14ac:dyDescent="0.2">
      <c r="D824" s="92"/>
      <c r="E824" s="92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45"/>
    </row>
    <row r="825" spans="4:16" x14ac:dyDescent="0.2">
      <c r="D825" s="92"/>
      <c r="E825" s="92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45"/>
    </row>
    <row r="826" spans="4:16" x14ac:dyDescent="0.2">
      <c r="D826" s="92"/>
      <c r="E826" s="92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45"/>
    </row>
    <row r="827" spans="4:16" x14ac:dyDescent="0.2">
      <c r="D827" s="92"/>
      <c r="E827" s="92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45"/>
    </row>
    <row r="828" spans="4:16" x14ac:dyDescent="0.2">
      <c r="D828" s="92"/>
      <c r="E828" s="92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45"/>
    </row>
    <row r="829" spans="4:16" x14ac:dyDescent="0.2">
      <c r="D829" s="92"/>
      <c r="E829" s="92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45"/>
    </row>
    <row r="830" spans="4:16" x14ac:dyDescent="0.2">
      <c r="D830" s="92"/>
      <c r="E830" s="92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45"/>
    </row>
    <row r="831" spans="4:16" x14ac:dyDescent="0.2">
      <c r="D831" s="92"/>
      <c r="E831" s="92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45"/>
    </row>
    <row r="832" spans="4:16" x14ac:dyDescent="0.2">
      <c r="D832" s="92"/>
      <c r="E832" s="92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45"/>
    </row>
    <row r="833" spans="4:16" x14ac:dyDescent="0.2">
      <c r="D833" s="92"/>
      <c r="E833" s="92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45"/>
    </row>
    <row r="834" spans="4:16" x14ac:dyDescent="0.2">
      <c r="D834" s="92"/>
      <c r="E834" s="92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45"/>
    </row>
    <row r="835" spans="4:16" x14ac:dyDescent="0.2">
      <c r="D835" s="92"/>
      <c r="E835" s="92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45"/>
    </row>
    <row r="836" spans="4:16" x14ac:dyDescent="0.2">
      <c r="D836" s="92"/>
      <c r="E836" s="92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45"/>
    </row>
    <row r="837" spans="4:16" x14ac:dyDescent="0.2">
      <c r="D837" s="92"/>
      <c r="E837" s="92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45"/>
    </row>
    <row r="838" spans="4:16" x14ac:dyDescent="0.2">
      <c r="D838" s="92"/>
      <c r="E838" s="92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45"/>
    </row>
    <row r="839" spans="4:16" x14ac:dyDescent="0.2">
      <c r="D839" s="92"/>
      <c r="E839" s="92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45"/>
    </row>
    <row r="840" spans="4:16" x14ac:dyDescent="0.2">
      <c r="D840" s="92"/>
      <c r="E840" s="92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45"/>
    </row>
    <row r="841" spans="4:16" x14ac:dyDescent="0.2">
      <c r="D841" s="92"/>
      <c r="E841" s="92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45"/>
    </row>
    <row r="842" spans="4:16" x14ac:dyDescent="0.2">
      <c r="D842" s="92"/>
      <c r="E842" s="92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45"/>
    </row>
    <row r="843" spans="4:16" x14ac:dyDescent="0.2">
      <c r="D843" s="92"/>
      <c r="E843" s="92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45"/>
    </row>
    <row r="844" spans="4:16" x14ac:dyDescent="0.2">
      <c r="D844" s="92"/>
      <c r="E844" s="92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45"/>
    </row>
    <row r="845" spans="4:16" x14ac:dyDescent="0.2">
      <c r="D845" s="92"/>
      <c r="E845" s="92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45"/>
    </row>
    <row r="846" spans="4:16" x14ac:dyDescent="0.2">
      <c r="D846" s="92"/>
      <c r="E846" s="92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45"/>
    </row>
    <row r="847" spans="4:16" x14ac:dyDescent="0.2">
      <c r="D847" s="92"/>
      <c r="E847" s="92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45"/>
    </row>
    <row r="848" spans="4:16" x14ac:dyDescent="0.2">
      <c r="D848" s="92"/>
      <c r="E848" s="92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45"/>
    </row>
    <row r="849" spans="4:16" x14ac:dyDescent="0.2">
      <c r="D849" s="92"/>
      <c r="E849" s="92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45"/>
    </row>
    <row r="850" spans="4:16" x14ac:dyDescent="0.2">
      <c r="D850" s="92"/>
      <c r="E850" s="92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45"/>
    </row>
    <row r="851" spans="4:16" x14ac:dyDescent="0.2">
      <c r="D851" s="92"/>
      <c r="E851" s="92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45"/>
    </row>
    <row r="852" spans="4:16" x14ac:dyDescent="0.2">
      <c r="D852" s="92"/>
      <c r="E852" s="92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45"/>
    </row>
    <row r="853" spans="4:16" x14ac:dyDescent="0.2">
      <c r="D853" s="92"/>
      <c r="E853" s="92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45"/>
    </row>
    <row r="854" spans="4:16" x14ac:dyDescent="0.2">
      <c r="D854" s="92"/>
      <c r="E854" s="92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45"/>
    </row>
    <row r="855" spans="4:16" x14ac:dyDescent="0.2">
      <c r="D855" s="92"/>
      <c r="E855" s="92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45"/>
    </row>
    <row r="856" spans="4:16" x14ac:dyDescent="0.2">
      <c r="D856" s="92"/>
      <c r="E856" s="92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45"/>
    </row>
    <row r="857" spans="4:16" x14ac:dyDescent="0.2">
      <c r="D857" s="92"/>
      <c r="E857" s="92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45"/>
    </row>
    <row r="858" spans="4:16" x14ac:dyDescent="0.2">
      <c r="D858" s="92"/>
      <c r="E858" s="92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45"/>
    </row>
    <row r="859" spans="4:16" x14ac:dyDescent="0.2">
      <c r="D859" s="92"/>
      <c r="E859" s="92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45"/>
    </row>
    <row r="860" spans="4:16" x14ac:dyDescent="0.2">
      <c r="D860" s="92"/>
      <c r="E860" s="92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45"/>
    </row>
    <row r="861" spans="4:16" x14ac:dyDescent="0.2">
      <c r="D861" s="92"/>
      <c r="E861" s="92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45"/>
    </row>
    <row r="862" spans="4:16" x14ac:dyDescent="0.2">
      <c r="D862" s="92"/>
      <c r="E862" s="92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45"/>
    </row>
    <row r="863" spans="4:16" x14ac:dyDescent="0.2">
      <c r="D863" s="92"/>
      <c r="E863" s="92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45"/>
    </row>
    <row r="864" spans="4:16" x14ac:dyDescent="0.2">
      <c r="D864" s="92"/>
      <c r="E864" s="92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45"/>
    </row>
    <row r="865" spans="4:16" x14ac:dyDescent="0.2">
      <c r="D865" s="92"/>
      <c r="E865" s="92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45"/>
    </row>
    <row r="866" spans="4:16" x14ac:dyDescent="0.2">
      <c r="D866" s="92"/>
      <c r="E866" s="92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45"/>
    </row>
    <row r="867" spans="4:16" x14ac:dyDescent="0.2">
      <c r="D867" s="92"/>
      <c r="E867" s="92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45"/>
    </row>
    <row r="868" spans="4:16" x14ac:dyDescent="0.2">
      <c r="D868" s="92"/>
      <c r="E868" s="92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45"/>
    </row>
    <row r="869" spans="4:16" x14ac:dyDescent="0.2">
      <c r="D869" s="92"/>
      <c r="E869" s="92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45"/>
    </row>
    <row r="870" spans="4:16" x14ac:dyDescent="0.2">
      <c r="D870" s="92"/>
      <c r="E870" s="92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45"/>
    </row>
    <row r="871" spans="4:16" x14ac:dyDescent="0.2">
      <c r="D871" s="92"/>
      <c r="E871" s="92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45"/>
    </row>
    <row r="872" spans="4:16" x14ac:dyDescent="0.2">
      <c r="D872" s="92"/>
      <c r="E872" s="92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45"/>
    </row>
    <row r="873" spans="4:16" x14ac:dyDescent="0.2">
      <c r="D873" s="92"/>
      <c r="E873" s="92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45"/>
    </row>
    <row r="874" spans="4:16" x14ac:dyDescent="0.2">
      <c r="D874" s="92"/>
      <c r="E874" s="92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45"/>
    </row>
    <row r="875" spans="4:16" x14ac:dyDescent="0.2">
      <c r="D875" s="92"/>
      <c r="E875" s="92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45"/>
    </row>
    <row r="876" spans="4:16" x14ac:dyDescent="0.2">
      <c r="D876" s="92"/>
      <c r="E876" s="92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45"/>
    </row>
    <row r="877" spans="4:16" x14ac:dyDescent="0.2">
      <c r="D877" s="92"/>
      <c r="E877" s="92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45"/>
    </row>
    <row r="878" spans="4:16" x14ac:dyDescent="0.2">
      <c r="D878" s="92"/>
      <c r="E878" s="92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45"/>
    </row>
    <row r="879" spans="4:16" x14ac:dyDescent="0.2">
      <c r="D879" s="92"/>
      <c r="E879" s="92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45"/>
    </row>
    <row r="880" spans="4:16" x14ac:dyDescent="0.2">
      <c r="D880" s="92"/>
      <c r="E880" s="92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45"/>
    </row>
    <row r="881" spans="4:16" x14ac:dyDescent="0.2">
      <c r="D881" s="92"/>
      <c r="E881" s="92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45"/>
    </row>
    <row r="882" spans="4:16" x14ac:dyDescent="0.2">
      <c r="D882" s="92"/>
      <c r="E882" s="92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45"/>
    </row>
    <row r="883" spans="4:16" x14ac:dyDescent="0.2">
      <c r="D883" s="92"/>
      <c r="E883" s="92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45"/>
    </row>
    <row r="884" spans="4:16" x14ac:dyDescent="0.2">
      <c r="D884" s="92"/>
      <c r="E884" s="92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45"/>
    </row>
    <row r="885" spans="4:16" x14ac:dyDescent="0.2">
      <c r="D885" s="92"/>
      <c r="E885" s="92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45"/>
    </row>
    <row r="886" spans="4:16" x14ac:dyDescent="0.2">
      <c r="D886" s="92"/>
      <c r="E886" s="92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45"/>
    </row>
    <row r="887" spans="4:16" x14ac:dyDescent="0.2">
      <c r="D887" s="92"/>
      <c r="E887" s="92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45"/>
    </row>
    <row r="888" spans="4:16" x14ac:dyDescent="0.2">
      <c r="D888" s="92"/>
      <c r="E888" s="92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45"/>
    </row>
    <row r="889" spans="4:16" x14ac:dyDescent="0.2">
      <c r="D889" s="92"/>
      <c r="E889" s="92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45"/>
    </row>
    <row r="890" spans="4:16" x14ac:dyDescent="0.2">
      <c r="D890" s="92"/>
      <c r="E890" s="92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45"/>
    </row>
    <row r="891" spans="4:16" x14ac:dyDescent="0.2">
      <c r="D891" s="92"/>
      <c r="E891" s="92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45"/>
    </row>
    <row r="892" spans="4:16" x14ac:dyDescent="0.2">
      <c r="D892" s="92"/>
      <c r="E892" s="92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45"/>
    </row>
    <row r="893" spans="4:16" x14ac:dyDescent="0.2">
      <c r="D893" s="92"/>
      <c r="E893" s="92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45"/>
    </row>
    <row r="894" spans="4:16" x14ac:dyDescent="0.2">
      <c r="D894" s="92"/>
      <c r="E894" s="92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45"/>
    </row>
    <row r="895" spans="4:16" x14ac:dyDescent="0.2">
      <c r="D895" s="92"/>
      <c r="E895" s="92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45"/>
    </row>
    <row r="896" spans="4:16" x14ac:dyDescent="0.2">
      <c r="D896" s="92"/>
      <c r="E896" s="92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45"/>
    </row>
    <row r="897" spans="4:16" x14ac:dyDescent="0.2">
      <c r="D897" s="92"/>
      <c r="E897" s="92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45"/>
    </row>
    <row r="898" spans="4:16" x14ac:dyDescent="0.2">
      <c r="D898" s="92"/>
      <c r="E898" s="92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45"/>
    </row>
    <row r="899" spans="4:16" x14ac:dyDescent="0.2">
      <c r="D899" s="92"/>
      <c r="E899" s="92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45"/>
    </row>
    <row r="900" spans="4:16" x14ac:dyDescent="0.2">
      <c r="D900" s="92"/>
      <c r="E900" s="92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45"/>
    </row>
    <row r="901" spans="4:16" x14ac:dyDescent="0.2">
      <c r="D901" s="92"/>
      <c r="E901" s="92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45"/>
    </row>
    <row r="902" spans="4:16" x14ac:dyDescent="0.2">
      <c r="D902" s="92"/>
      <c r="E902" s="92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45"/>
    </row>
    <row r="903" spans="4:16" x14ac:dyDescent="0.2">
      <c r="D903" s="92"/>
      <c r="E903" s="92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45"/>
    </row>
    <row r="904" spans="4:16" x14ac:dyDescent="0.2">
      <c r="D904" s="92"/>
      <c r="E904" s="92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45"/>
    </row>
    <row r="905" spans="4:16" x14ac:dyDescent="0.2">
      <c r="D905" s="92"/>
      <c r="E905" s="92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45"/>
    </row>
    <row r="906" spans="4:16" x14ac:dyDescent="0.2">
      <c r="D906" s="92"/>
      <c r="E906" s="92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45"/>
    </row>
    <row r="907" spans="4:16" x14ac:dyDescent="0.2">
      <c r="D907" s="92"/>
      <c r="E907" s="92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45"/>
    </row>
    <row r="908" spans="4:16" x14ac:dyDescent="0.2">
      <c r="D908" s="92"/>
      <c r="E908" s="92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45"/>
    </row>
    <row r="909" spans="4:16" x14ac:dyDescent="0.2">
      <c r="D909" s="92"/>
      <c r="E909" s="92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45"/>
    </row>
    <row r="910" spans="4:16" x14ac:dyDescent="0.2">
      <c r="D910" s="92"/>
      <c r="E910" s="92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45"/>
    </row>
    <row r="911" spans="4:16" x14ac:dyDescent="0.2">
      <c r="D911" s="92"/>
      <c r="E911" s="92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45"/>
    </row>
    <row r="912" spans="4:16" x14ac:dyDescent="0.2">
      <c r="D912" s="92"/>
      <c r="E912" s="92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45"/>
    </row>
    <row r="913" spans="4:16" x14ac:dyDescent="0.2">
      <c r="D913" s="92"/>
      <c r="E913" s="92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45"/>
    </row>
    <row r="914" spans="4:16" x14ac:dyDescent="0.2">
      <c r="D914" s="92"/>
      <c r="E914" s="92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45"/>
    </row>
    <row r="915" spans="4:16" x14ac:dyDescent="0.2">
      <c r="D915" s="92"/>
      <c r="E915" s="92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45"/>
    </row>
    <row r="916" spans="4:16" x14ac:dyDescent="0.2">
      <c r="D916" s="92"/>
      <c r="E916" s="92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45"/>
    </row>
    <row r="917" spans="4:16" x14ac:dyDescent="0.2">
      <c r="D917" s="92"/>
      <c r="E917" s="92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45"/>
    </row>
    <row r="918" spans="4:16" x14ac:dyDescent="0.2">
      <c r="D918" s="92"/>
      <c r="E918" s="92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45"/>
    </row>
    <row r="919" spans="4:16" x14ac:dyDescent="0.2">
      <c r="D919" s="92"/>
      <c r="E919" s="92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45"/>
    </row>
    <row r="920" spans="4:16" x14ac:dyDescent="0.2">
      <c r="D920" s="92"/>
      <c r="E920" s="92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45"/>
    </row>
    <row r="921" spans="4:16" x14ac:dyDescent="0.2">
      <c r="D921" s="92"/>
      <c r="E921" s="92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45"/>
    </row>
    <row r="922" spans="4:16" x14ac:dyDescent="0.2">
      <c r="D922" s="92"/>
      <c r="E922" s="92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45"/>
    </row>
    <row r="923" spans="4:16" x14ac:dyDescent="0.2">
      <c r="D923" s="92"/>
      <c r="E923" s="92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45"/>
    </row>
    <row r="924" spans="4:16" x14ac:dyDescent="0.2">
      <c r="D924" s="92"/>
      <c r="E924" s="92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45"/>
    </row>
    <row r="925" spans="4:16" x14ac:dyDescent="0.2">
      <c r="D925" s="92"/>
      <c r="E925" s="92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45"/>
    </row>
    <row r="926" spans="4:16" x14ac:dyDescent="0.2">
      <c r="D926" s="92"/>
      <c r="E926" s="92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45"/>
    </row>
    <row r="927" spans="4:16" x14ac:dyDescent="0.2">
      <c r="D927" s="92"/>
      <c r="E927" s="92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45"/>
    </row>
    <row r="928" spans="4:16" x14ac:dyDescent="0.2">
      <c r="D928" s="92"/>
      <c r="E928" s="92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45"/>
    </row>
    <row r="929" spans="4:16" x14ac:dyDescent="0.2">
      <c r="D929" s="92"/>
      <c r="E929" s="92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45"/>
    </row>
    <row r="930" spans="4:16" x14ac:dyDescent="0.2">
      <c r="D930" s="92"/>
      <c r="E930" s="92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45"/>
    </row>
    <row r="931" spans="4:16" x14ac:dyDescent="0.2">
      <c r="D931" s="92"/>
      <c r="E931" s="92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45"/>
    </row>
    <row r="932" spans="4:16" x14ac:dyDescent="0.2">
      <c r="D932" s="92"/>
      <c r="E932" s="92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45"/>
    </row>
    <row r="933" spans="4:16" x14ac:dyDescent="0.2">
      <c r="D933" s="92"/>
      <c r="E933" s="92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45"/>
    </row>
    <row r="934" spans="4:16" x14ac:dyDescent="0.2">
      <c r="D934" s="92"/>
      <c r="E934" s="92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45"/>
    </row>
    <row r="935" spans="4:16" x14ac:dyDescent="0.2">
      <c r="D935" s="92"/>
      <c r="E935" s="92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45"/>
    </row>
    <row r="936" spans="4:16" x14ac:dyDescent="0.2">
      <c r="D936" s="92"/>
      <c r="E936" s="92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45"/>
    </row>
    <row r="937" spans="4:16" x14ac:dyDescent="0.2">
      <c r="D937" s="92"/>
      <c r="E937" s="92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45"/>
    </row>
    <row r="938" spans="4:16" x14ac:dyDescent="0.2">
      <c r="D938" s="92"/>
      <c r="E938" s="92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45"/>
    </row>
    <row r="939" spans="4:16" x14ac:dyDescent="0.2">
      <c r="D939" s="92"/>
      <c r="E939" s="92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45"/>
    </row>
    <row r="940" spans="4:16" x14ac:dyDescent="0.2">
      <c r="D940" s="92"/>
      <c r="E940" s="92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45"/>
    </row>
    <row r="941" spans="4:16" x14ac:dyDescent="0.2">
      <c r="D941" s="92"/>
      <c r="E941" s="92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45"/>
    </row>
    <row r="942" spans="4:16" x14ac:dyDescent="0.2">
      <c r="D942" s="92"/>
      <c r="E942" s="92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45"/>
    </row>
    <row r="943" spans="4:16" x14ac:dyDescent="0.2">
      <c r="D943" s="92"/>
      <c r="E943" s="92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45"/>
    </row>
    <row r="944" spans="4:16" x14ac:dyDescent="0.2">
      <c r="D944" s="92"/>
      <c r="E944" s="92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45"/>
    </row>
    <row r="945" spans="4:16" x14ac:dyDescent="0.2">
      <c r="D945" s="92"/>
      <c r="E945" s="92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45"/>
    </row>
    <row r="946" spans="4:16" x14ac:dyDescent="0.2">
      <c r="D946" s="92"/>
      <c r="E946" s="92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45"/>
    </row>
    <row r="947" spans="4:16" x14ac:dyDescent="0.2">
      <c r="D947" s="92"/>
      <c r="E947" s="92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45"/>
    </row>
    <row r="948" spans="4:16" x14ac:dyDescent="0.2">
      <c r="D948" s="92"/>
      <c r="E948" s="92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45"/>
    </row>
    <row r="949" spans="4:16" x14ac:dyDescent="0.2">
      <c r="D949" s="92"/>
      <c r="E949" s="92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45"/>
    </row>
    <row r="950" spans="4:16" x14ac:dyDescent="0.2">
      <c r="D950" s="92"/>
      <c r="E950" s="92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45"/>
    </row>
    <row r="951" spans="4:16" x14ac:dyDescent="0.2">
      <c r="D951" s="92"/>
      <c r="E951" s="92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45"/>
    </row>
    <row r="952" spans="4:16" x14ac:dyDescent="0.2">
      <c r="D952" s="92"/>
      <c r="E952" s="92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45"/>
    </row>
    <row r="953" spans="4:16" x14ac:dyDescent="0.2">
      <c r="D953" s="92"/>
      <c r="E953" s="92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45"/>
    </row>
    <row r="954" spans="4:16" x14ac:dyDescent="0.2">
      <c r="D954" s="92"/>
      <c r="E954" s="92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45"/>
    </row>
    <row r="955" spans="4:16" x14ac:dyDescent="0.2">
      <c r="D955" s="92"/>
      <c r="E955" s="92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45"/>
    </row>
    <row r="956" spans="4:16" x14ac:dyDescent="0.2">
      <c r="D956" s="92"/>
      <c r="E956" s="92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45"/>
    </row>
    <row r="957" spans="4:16" x14ac:dyDescent="0.2">
      <c r="D957" s="92"/>
      <c r="E957" s="92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45"/>
    </row>
    <row r="958" spans="4:16" x14ac:dyDescent="0.2">
      <c r="D958" s="92"/>
      <c r="E958" s="92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45"/>
    </row>
    <row r="959" spans="4:16" x14ac:dyDescent="0.2">
      <c r="D959" s="92"/>
      <c r="E959" s="92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45"/>
    </row>
    <row r="960" spans="4:16" x14ac:dyDescent="0.2">
      <c r="D960" s="92"/>
      <c r="E960" s="92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45"/>
    </row>
    <row r="961" spans="4:16" x14ac:dyDescent="0.2">
      <c r="D961" s="92"/>
      <c r="E961" s="92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45"/>
    </row>
    <row r="962" spans="4:16" x14ac:dyDescent="0.2">
      <c r="D962" s="92"/>
      <c r="E962" s="92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45"/>
    </row>
    <row r="963" spans="4:16" x14ac:dyDescent="0.2">
      <c r="D963" s="92"/>
      <c r="E963" s="92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45"/>
    </row>
    <row r="964" spans="4:16" x14ac:dyDescent="0.2">
      <c r="D964" s="92"/>
      <c r="E964" s="92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45"/>
    </row>
    <row r="965" spans="4:16" x14ac:dyDescent="0.2">
      <c r="D965" s="92"/>
      <c r="E965" s="92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45"/>
    </row>
    <row r="966" spans="4:16" x14ac:dyDescent="0.2">
      <c r="D966" s="92"/>
      <c r="E966" s="92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45"/>
    </row>
    <row r="967" spans="4:16" x14ac:dyDescent="0.2">
      <c r="D967" s="92"/>
      <c r="E967" s="92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45"/>
    </row>
    <row r="968" spans="4:16" x14ac:dyDescent="0.2">
      <c r="D968" s="92"/>
      <c r="E968" s="92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45"/>
    </row>
    <row r="969" spans="4:16" x14ac:dyDescent="0.2">
      <c r="D969" s="92"/>
      <c r="E969" s="92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45"/>
    </row>
    <row r="970" spans="4:16" x14ac:dyDescent="0.2">
      <c r="D970" s="92"/>
      <c r="E970" s="92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45"/>
    </row>
    <row r="971" spans="4:16" x14ac:dyDescent="0.2">
      <c r="D971" s="92"/>
      <c r="E971" s="92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45"/>
    </row>
    <row r="972" spans="4:16" x14ac:dyDescent="0.2">
      <c r="D972" s="92"/>
      <c r="E972" s="92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45"/>
    </row>
    <row r="973" spans="4:16" x14ac:dyDescent="0.2">
      <c r="D973" s="92"/>
      <c r="E973" s="92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45"/>
    </row>
    <row r="974" spans="4:16" x14ac:dyDescent="0.2">
      <c r="D974" s="92"/>
      <c r="E974" s="92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45"/>
    </row>
    <row r="975" spans="4:16" x14ac:dyDescent="0.2">
      <c r="D975" s="92"/>
      <c r="E975" s="92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45"/>
    </row>
    <row r="976" spans="4:16" x14ac:dyDescent="0.2">
      <c r="D976" s="92"/>
      <c r="E976" s="92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45"/>
    </row>
    <row r="977" spans="4:16" x14ac:dyDescent="0.2">
      <c r="D977" s="92"/>
      <c r="E977" s="92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45"/>
    </row>
    <row r="978" spans="4:16" x14ac:dyDescent="0.2">
      <c r="D978" s="92"/>
      <c r="E978" s="92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45"/>
    </row>
    <row r="979" spans="4:16" x14ac:dyDescent="0.2">
      <c r="D979" s="92"/>
      <c r="E979" s="92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45"/>
    </row>
    <row r="980" spans="4:16" x14ac:dyDescent="0.2">
      <c r="D980" s="92"/>
      <c r="E980" s="92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45"/>
    </row>
    <row r="981" spans="4:16" x14ac:dyDescent="0.2">
      <c r="D981" s="92"/>
      <c r="E981" s="92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45"/>
    </row>
    <row r="982" spans="4:16" x14ac:dyDescent="0.2">
      <c r="D982" s="92"/>
      <c r="E982" s="92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45"/>
    </row>
    <row r="983" spans="4:16" x14ac:dyDescent="0.2">
      <c r="D983" s="92"/>
      <c r="E983" s="92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45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J204"/>
  <sheetViews>
    <sheetView workbookViewId="0">
      <selection activeCell="I31" sqref="I31"/>
    </sheetView>
  </sheetViews>
  <sheetFormatPr defaultColWidth="10.28515625" defaultRowHeight="12.75" x14ac:dyDescent="0.2"/>
  <cols>
    <col min="1" max="1" width="17" customWidth="1"/>
    <col min="2" max="2" width="5.85546875" customWidth="1"/>
    <col min="3" max="3" width="11.7109375" customWidth="1"/>
    <col min="4" max="4" width="13.140625" customWidth="1"/>
    <col min="5" max="5" width="11.42578125" customWidth="1"/>
    <col min="6" max="7" width="10.28515625" customWidth="1"/>
    <col min="8" max="8" width="9.7109375" customWidth="1"/>
    <col min="9" max="9" width="10.28515625" customWidth="1"/>
    <col min="10" max="12" width="9.7109375" customWidth="1"/>
    <col min="13" max="14" width="12.7109375" customWidth="1"/>
    <col min="15" max="15" width="9.7109375" customWidth="1"/>
    <col min="16" max="16" width="10.28515625" customWidth="1"/>
    <col min="17" max="17" width="13.140625" customWidth="1"/>
    <col min="18" max="18" width="12.42578125" customWidth="1"/>
  </cols>
  <sheetData>
    <row r="1" spans="1:6" ht="20.25" x14ac:dyDescent="0.3">
      <c r="A1" s="1" t="s">
        <v>2061</v>
      </c>
      <c r="C1" s="10"/>
    </row>
    <row r="2" spans="1:6" x14ac:dyDescent="0.2">
      <c r="A2" t="s">
        <v>2062</v>
      </c>
      <c r="B2" t="s">
        <v>2063</v>
      </c>
      <c r="C2" t="s">
        <v>2064</v>
      </c>
    </row>
    <row r="4" spans="1:6" x14ac:dyDescent="0.2">
      <c r="A4" s="14" t="s">
        <v>2065</v>
      </c>
      <c r="C4" s="4">
        <v>41220.303599999999</v>
      </c>
      <c r="D4" s="5">
        <v>0.23369068000000001</v>
      </c>
    </row>
    <row r="6" spans="1:6" x14ac:dyDescent="0.2">
      <c r="A6" s="14" t="s">
        <v>2066</v>
      </c>
    </row>
    <row r="7" spans="1:6" x14ac:dyDescent="0.2">
      <c r="A7" t="s">
        <v>2067</v>
      </c>
      <c r="C7" s="2">
        <v>41220.303599999999</v>
      </c>
    </row>
    <row r="8" spans="1:6" x14ac:dyDescent="0.2">
      <c r="A8" t="s">
        <v>2068</v>
      </c>
      <c r="C8" s="2">
        <v>0.2336932905158034</v>
      </c>
    </row>
    <row r="9" spans="1:6" x14ac:dyDescent="0.2">
      <c r="C9" s="3"/>
    </row>
    <row r="10" spans="1:6" ht="13.5" thickBot="1" x14ac:dyDescent="0.25">
      <c r="C10" s="16" t="s">
        <v>2069</v>
      </c>
      <c r="D10" s="16" t="s">
        <v>2070</v>
      </c>
    </row>
    <row r="11" spans="1:6" ht="13.5" thickTop="1" x14ac:dyDescent="0.2">
      <c r="A11" t="s">
        <v>2071</v>
      </c>
      <c r="C11">
        <f>INTERCEPT(G81:G689,F81:F689)</f>
        <v>4.2795470996500801E-2</v>
      </c>
      <c r="D11">
        <f>E11*F11</f>
        <v>0.12615001953534122</v>
      </c>
      <c r="E11" s="11">
        <v>126.15001953534122</v>
      </c>
      <c r="F11" s="9">
        <v>1E-3</v>
      </c>
    </row>
    <row r="12" spans="1:6" x14ac:dyDescent="0.2">
      <c r="A12" t="s">
        <v>2072</v>
      </c>
      <c r="C12">
        <f>SLOPE(G81:G689,F81:F689)</f>
        <v>1.3736350191472561E-8</v>
      </c>
      <c r="D12">
        <f>E12*F12</f>
        <v>-3.3948546148969454E-6</v>
      </c>
      <c r="E12" s="12">
        <v>-33.948546148969456</v>
      </c>
      <c r="F12" s="9">
        <v>9.9999999999999995E-8</v>
      </c>
    </row>
    <row r="13" spans="1:6" ht="13.5" thickBot="1" x14ac:dyDescent="0.25">
      <c r="A13" t="s">
        <v>2073</v>
      </c>
      <c r="D13">
        <f>E13*F13</f>
        <v>3.4870648370616507E-11</v>
      </c>
      <c r="E13" s="13">
        <v>3.4870648370616508</v>
      </c>
      <c r="F13" s="9">
        <v>9.9999999999999994E-12</v>
      </c>
    </row>
    <row r="14" spans="1:6" ht="13.5" thickTop="1" x14ac:dyDescent="0.2">
      <c r="A14" t="s">
        <v>2074</v>
      </c>
      <c r="E14">
        <f>SUM(S21:S735)</f>
        <v>8.8742522153417724E-4</v>
      </c>
    </row>
    <row r="15" spans="1:6" x14ac:dyDescent="0.2">
      <c r="A15" s="15" t="s">
        <v>2075</v>
      </c>
      <c r="C15">
        <v>52922.421799999996</v>
      </c>
    </row>
    <row r="16" spans="1:6" x14ac:dyDescent="0.2">
      <c r="A16" s="14" t="s">
        <v>2076</v>
      </c>
      <c r="C16">
        <f>C8+C12</f>
        <v>0.23369330425215359</v>
      </c>
      <c r="D16">
        <f>+C8+D12+2*D13*F116</f>
        <v>0.23369338792175218</v>
      </c>
    </row>
    <row r="18" spans="1:36" x14ac:dyDescent="0.2">
      <c r="A18" s="14" t="s">
        <v>2077</v>
      </c>
      <c r="C18" s="6">
        <f>C15</f>
        <v>52922.421799999996</v>
      </c>
      <c r="D18" s="8">
        <f>D16</f>
        <v>0.23369338792175218</v>
      </c>
    </row>
    <row r="19" spans="1:36" ht="13.5" thickTop="1" x14ac:dyDescent="0.2">
      <c r="G19" t="s">
        <v>2078</v>
      </c>
      <c r="P19" t="s">
        <v>2079</v>
      </c>
    </row>
    <row r="20" spans="1:36" ht="13.5" thickBot="1" x14ac:dyDescent="0.25">
      <c r="A20" s="16" t="s">
        <v>2080</v>
      </c>
      <c r="B20" s="16" t="s">
        <v>2081</v>
      </c>
      <c r="C20" s="16" t="s">
        <v>2082</v>
      </c>
      <c r="D20" s="16" t="s">
        <v>2083</v>
      </c>
      <c r="E20" s="16" t="s">
        <v>2084</v>
      </c>
      <c r="F20" s="16" t="s">
        <v>2085</v>
      </c>
      <c r="G20" s="16" t="s">
        <v>2086</v>
      </c>
      <c r="H20" s="16" t="s">
        <v>2087</v>
      </c>
      <c r="I20" s="16" t="s">
        <v>2218</v>
      </c>
      <c r="J20" s="16" t="s">
        <v>2209</v>
      </c>
      <c r="K20" s="16" t="s">
        <v>2210</v>
      </c>
      <c r="L20" s="16" t="s">
        <v>2221</v>
      </c>
      <c r="M20" s="16" t="s">
        <v>2229</v>
      </c>
      <c r="N20" s="16" t="s">
        <v>2230</v>
      </c>
      <c r="O20" s="16" t="s">
        <v>2096</v>
      </c>
      <c r="P20" s="16" t="s">
        <v>2089</v>
      </c>
      <c r="Q20" s="16" t="s">
        <v>2090</v>
      </c>
      <c r="R20" s="16" t="s">
        <v>2091</v>
      </c>
      <c r="S20" s="16" t="s">
        <v>2092</v>
      </c>
    </row>
    <row r="21" spans="1:36" x14ac:dyDescent="0.2">
      <c r="A21" t="s">
        <v>2182</v>
      </c>
      <c r="B21" s="22"/>
      <c r="C21">
        <v>48475.483999999997</v>
      </c>
      <c r="D21">
        <v>5.0000000000000001E-3</v>
      </c>
      <c r="E21">
        <f>(C21-C$7)/C$8</f>
        <v>31045.736845873926</v>
      </c>
      <c r="F21">
        <f t="shared" ref="F21:F77" si="0">+ROUND(2*E21,0)/2</f>
        <v>31045.5</v>
      </c>
      <c r="G21">
        <f>C21-(C$7+F21*C$8)</f>
        <v>5.5349291622405872E-2</v>
      </c>
      <c r="K21">
        <f>+G21</f>
        <v>5.5349291622405872E-2</v>
      </c>
      <c r="P21">
        <f>+C$11+C$12*F21</f>
        <v>4.3221922856370165E-2</v>
      </c>
      <c r="Q21">
        <f>+D$11+D$12*F21+D$13*F21^2</f>
        <v>5.4364195962733855E-2</v>
      </c>
      <c r="R21" s="7">
        <f>+C21-15018.5</f>
        <v>33456.983999999997</v>
      </c>
      <c r="S21">
        <f>+(Q21-G21)^2</f>
        <v>9.7041345870464582E-7</v>
      </c>
    </row>
    <row r="22" spans="1:36" x14ac:dyDescent="0.2">
      <c r="A22" t="s">
        <v>2182</v>
      </c>
      <c r="B22" s="22"/>
      <c r="C22">
        <v>48486.462</v>
      </c>
      <c r="D22">
        <v>4.0000000000000001E-3</v>
      </c>
      <c r="E22">
        <f t="shared" ref="E22:E78" si="1">(C22-C$7)/C$8</f>
        <v>31092.712948507309</v>
      </c>
      <c r="F22">
        <f t="shared" si="0"/>
        <v>31092.5</v>
      </c>
      <c r="G22">
        <f t="shared" ref="G22:G49" si="2">C22-(C$7+F22*C$8)</f>
        <v>4.9764637384214438E-2</v>
      </c>
      <c r="K22">
        <f>+G22</f>
        <v>4.9764637384214438E-2</v>
      </c>
      <c r="P22">
        <f t="shared" ref="P22:P85" si="3">+C$11+C$12*F22</f>
        <v>4.3222568464829164E-2</v>
      </c>
      <c r="Q22">
        <f t="shared" ref="Q22:Q77" si="4">+D$11+D$12*F22+D$13*F22^2</f>
        <v>5.4306477036211019E-2</v>
      </c>
      <c r="R22" s="7">
        <f t="shared" ref="R22:R77" si="5">+C22-15018.5</f>
        <v>33467.962</v>
      </c>
      <c r="S22">
        <f t="shared" ref="S22:S49" si="6">+(Q22-G22)^2</f>
        <v>2.0628307424448419E-5</v>
      </c>
      <c r="AE22" t="s">
        <v>2101</v>
      </c>
      <c r="AF22">
        <v>9</v>
      </c>
      <c r="AH22" t="s">
        <v>2163</v>
      </c>
      <c r="AJ22" t="s">
        <v>2099</v>
      </c>
    </row>
    <row r="23" spans="1:36" x14ac:dyDescent="0.2">
      <c r="A23" t="s">
        <v>2185</v>
      </c>
      <c r="B23" s="22" t="s">
        <v>2212</v>
      </c>
      <c r="C23">
        <v>48503.408600000002</v>
      </c>
      <c r="E23">
        <f t="shared" si="1"/>
        <v>31165.229365057388</v>
      </c>
      <c r="F23">
        <f t="shared" si="0"/>
        <v>31165</v>
      </c>
      <c r="G23">
        <f t="shared" si="2"/>
        <v>5.360107499291189E-2</v>
      </c>
      <c r="O23">
        <f>+G23</f>
        <v>5.360107499291189E-2</v>
      </c>
      <c r="P23">
        <f t="shared" si="3"/>
        <v>4.3223564350218041E-2</v>
      </c>
      <c r="Q23">
        <f t="shared" si="4"/>
        <v>5.4217744632473683E-2</v>
      </c>
      <c r="R23" s="7">
        <f t="shared" si="5"/>
        <v>33484.908600000002</v>
      </c>
      <c r="S23">
        <f t="shared" si="6"/>
        <v>3.8028144435727126E-7</v>
      </c>
      <c r="AE23" t="s">
        <v>2183</v>
      </c>
      <c r="AF23" t="s">
        <v>2184</v>
      </c>
      <c r="AJ23" t="s">
        <v>2105</v>
      </c>
    </row>
    <row r="24" spans="1:36" x14ac:dyDescent="0.2">
      <c r="A24" t="s">
        <v>2185</v>
      </c>
      <c r="B24" s="22" t="s">
        <v>2212</v>
      </c>
      <c r="C24">
        <v>48503.4087</v>
      </c>
      <c r="E24">
        <f t="shared" si="1"/>
        <v>31165.229792968679</v>
      </c>
      <c r="F24">
        <f t="shared" si="0"/>
        <v>31165</v>
      </c>
      <c r="G24">
        <f t="shared" si="2"/>
        <v>5.3701074990385678E-2</v>
      </c>
      <c r="O24">
        <f>+G24</f>
        <v>5.3701074990385678E-2</v>
      </c>
      <c r="P24">
        <f t="shared" si="3"/>
        <v>4.3223564350218041E-2</v>
      </c>
      <c r="Q24">
        <f t="shared" si="4"/>
        <v>5.4217744632473683E-2</v>
      </c>
      <c r="R24" s="7">
        <f t="shared" si="5"/>
        <v>33484.9087</v>
      </c>
      <c r="S24">
        <f t="shared" si="6"/>
        <v>2.6694751905534735E-7</v>
      </c>
      <c r="AE24" t="s">
        <v>2183</v>
      </c>
      <c r="AF24" t="s">
        <v>2099</v>
      </c>
      <c r="AJ24" t="s">
        <v>2105</v>
      </c>
    </row>
    <row r="25" spans="1:36" x14ac:dyDescent="0.2">
      <c r="A25" t="s">
        <v>2185</v>
      </c>
      <c r="B25" s="22"/>
      <c r="C25">
        <v>48503.5245</v>
      </c>
      <c r="E25">
        <f t="shared" si="1"/>
        <v>31165.725314255335</v>
      </c>
      <c r="F25">
        <f t="shared" si="0"/>
        <v>31165.5</v>
      </c>
      <c r="G25">
        <f t="shared" si="2"/>
        <v>5.2654429731774144E-2</v>
      </c>
      <c r="O25">
        <f>+G25</f>
        <v>5.2654429731774144E-2</v>
      </c>
      <c r="P25">
        <f t="shared" si="3"/>
        <v>4.3223571218393139E-2</v>
      </c>
      <c r="Q25">
        <f t="shared" si="4"/>
        <v>5.4217133957640364E-2</v>
      </c>
      <c r="R25" s="7">
        <f t="shared" si="5"/>
        <v>33485.0245</v>
      </c>
      <c r="S25">
        <f t="shared" si="6"/>
        <v>2.4420444975401407E-6</v>
      </c>
      <c r="AE25" t="s">
        <v>2183</v>
      </c>
      <c r="AF25" t="s">
        <v>2099</v>
      </c>
      <c r="AJ25" t="s">
        <v>2105</v>
      </c>
    </row>
    <row r="26" spans="1:36" x14ac:dyDescent="0.2">
      <c r="A26" t="s">
        <v>2185</v>
      </c>
      <c r="B26" s="22"/>
      <c r="C26">
        <v>48503.5245</v>
      </c>
      <c r="E26">
        <f t="shared" si="1"/>
        <v>31165.725314255335</v>
      </c>
      <c r="F26">
        <f t="shared" si="0"/>
        <v>31165.5</v>
      </c>
      <c r="G26">
        <f t="shared" si="2"/>
        <v>5.2654429731774144E-2</v>
      </c>
      <c r="O26">
        <f>+G26</f>
        <v>5.2654429731774144E-2</v>
      </c>
      <c r="P26">
        <f t="shared" si="3"/>
        <v>4.3223571218393139E-2</v>
      </c>
      <c r="Q26">
        <f t="shared" si="4"/>
        <v>5.4217133957640364E-2</v>
      </c>
      <c r="R26" s="7">
        <f t="shared" si="5"/>
        <v>33485.0245</v>
      </c>
      <c r="S26">
        <f t="shared" si="6"/>
        <v>2.4420444975401407E-6</v>
      </c>
      <c r="AE26" t="s">
        <v>2183</v>
      </c>
      <c r="AF26" t="s">
        <v>2184</v>
      </c>
      <c r="AJ26" t="s">
        <v>2105</v>
      </c>
    </row>
    <row r="27" spans="1:36" x14ac:dyDescent="0.2">
      <c r="A27" t="s">
        <v>2180</v>
      </c>
      <c r="B27" s="22" t="s">
        <v>2212</v>
      </c>
      <c r="C27">
        <v>48518.37</v>
      </c>
      <c r="D27">
        <v>4.0000000000000001E-3</v>
      </c>
      <c r="E27">
        <f t="shared" si="1"/>
        <v>31229.250886458271</v>
      </c>
      <c r="F27" s="20">
        <f>+ROUND(2*E27,0)/2-0.5</f>
        <v>31229</v>
      </c>
      <c r="G27">
        <f t="shared" si="2"/>
        <v>5.8630481980799232E-2</v>
      </c>
      <c r="K27">
        <f t="shared" ref="K27:K58" si="7">+G27</f>
        <v>5.8630481980799232E-2</v>
      </c>
      <c r="P27">
        <f t="shared" si="3"/>
        <v>4.3224443476630299E-2</v>
      </c>
      <c r="Q27">
        <f t="shared" si="4"/>
        <v>5.4139719968124195E-2</v>
      </c>
      <c r="R27" s="7">
        <f t="shared" si="5"/>
        <v>33499.870000000003</v>
      </c>
      <c r="S27">
        <f t="shared" si="6"/>
        <v>2.0166943454485149E-5</v>
      </c>
      <c r="AE27" t="s">
        <v>2101</v>
      </c>
      <c r="AF27">
        <v>6</v>
      </c>
      <c r="AH27" t="s">
        <v>2163</v>
      </c>
      <c r="AJ27" t="s">
        <v>2099</v>
      </c>
    </row>
    <row r="28" spans="1:36" x14ac:dyDescent="0.2">
      <c r="A28" t="s">
        <v>2180</v>
      </c>
      <c r="B28" s="22" t="s">
        <v>2212</v>
      </c>
      <c r="C28">
        <v>48541.269</v>
      </c>
      <c r="D28">
        <v>5.0000000000000001E-3</v>
      </c>
      <c r="E28">
        <f t="shared" si="1"/>
        <v>31327.23829529425</v>
      </c>
      <c r="F28">
        <f t="shared" si="0"/>
        <v>31327</v>
      </c>
      <c r="G28">
        <f t="shared" si="2"/>
        <v>5.5688011430902407E-2</v>
      </c>
      <c r="K28">
        <f t="shared" si="7"/>
        <v>5.5688011430902407E-2</v>
      </c>
      <c r="P28">
        <f t="shared" si="3"/>
        <v>4.3225789638949061E-2</v>
      </c>
      <c r="Q28">
        <f t="shared" si="4"/>
        <v>5.4020798307252579E-2</v>
      </c>
      <c r="R28" s="7">
        <f t="shared" si="5"/>
        <v>33522.769</v>
      </c>
      <c r="S28">
        <f t="shared" si="6"/>
        <v>2.7795995996702139E-6</v>
      </c>
      <c r="AE28" t="s">
        <v>2101</v>
      </c>
      <c r="AF28">
        <v>6</v>
      </c>
      <c r="AH28" t="s">
        <v>2097</v>
      </c>
      <c r="AJ28" t="s">
        <v>2099</v>
      </c>
    </row>
    <row r="29" spans="1:36" x14ac:dyDescent="0.2">
      <c r="A29" t="s">
        <v>2180</v>
      </c>
      <c r="B29" s="22"/>
      <c r="C29">
        <v>48573.400999999998</v>
      </c>
      <c r="D29">
        <v>5.0000000000000001E-3</v>
      </c>
      <c r="E29">
        <f t="shared" si="1"/>
        <v>31464.734754559628</v>
      </c>
      <c r="F29">
        <f t="shared" si="0"/>
        <v>31464.5</v>
      </c>
      <c r="G29">
        <f t="shared" si="2"/>
        <v>5.4860565505805425E-2</v>
      </c>
      <c r="K29">
        <f t="shared" si="7"/>
        <v>5.4860565505805425E-2</v>
      </c>
      <c r="P29">
        <f t="shared" si="3"/>
        <v>4.3227678387100392E-2</v>
      </c>
      <c r="Q29">
        <f t="shared" si="4"/>
        <v>5.3855073091314223E-2</v>
      </c>
      <c r="R29" s="7">
        <f t="shared" si="5"/>
        <v>33554.900999999998</v>
      </c>
      <c r="S29">
        <f t="shared" si="6"/>
        <v>1.0110149955993472E-6</v>
      </c>
      <c r="AE29" t="s">
        <v>2101</v>
      </c>
      <c r="AF29">
        <v>5</v>
      </c>
      <c r="AH29" t="s">
        <v>2163</v>
      </c>
      <c r="AJ29" t="s">
        <v>2099</v>
      </c>
    </row>
    <row r="30" spans="1:36" x14ac:dyDescent="0.2">
      <c r="A30" t="s">
        <v>2186</v>
      </c>
      <c r="B30" s="22"/>
      <c r="C30">
        <v>48619.44</v>
      </c>
      <c r="E30">
        <f t="shared" si="1"/>
        <v>31661.740838467245</v>
      </c>
      <c r="F30">
        <f t="shared" si="0"/>
        <v>31661.5</v>
      </c>
      <c r="G30">
        <f t="shared" si="2"/>
        <v>5.6282333891431335E-2</v>
      </c>
      <c r="K30">
        <f t="shared" si="7"/>
        <v>5.6282333891431335E-2</v>
      </c>
      <c r="P30">
        <f t="shared" si="3"/>
        <v>4.3230384448088112E-2</v>
      </c>
      <c r="Q30">
        <f t="shared" si="4"/>
        <v>5.3619931908341106E-2</v>
      </c>
      <c r="R30" s="7">
        <f t="shared" si="5"/>
        <v>33600.94</v>
      </c>
      <c r="S30">
        <f t="shared" si="6"/>
        <v>7.0883843195627841E-6</v>
      </c>
      <c r="AE30" t="s">
        <v>2101</v>
      </c>
      <c r="AF30">
        <v>5</v>
      </c>
      <c r="AH30" t="s">
        <v>2153</v>
      </c>
      <c r="AJ30" t="s">
        <v>2099</v>
      </c>
    </row>
    <row r="31" spans="1:36" x14ac:dyDescent="0.2">
      <c r="A31" t="s">
        <v>2186</v>
      </c>
      <c r="B31" s="22"/>
      <c r="C31">
        <v>48653.324999999997</v>
      </c>
      <c r="D31">
        <v>4.0000000000000001E-3</v>
      </c>
      <c r="E31">
        <f t="shared" si="1"/>
        <v>31806.73858284067</v>
      </c>
      <c r="F31">
        <f t="shared" si="0"/>
        <v>31806.5</v>
      </c>
      <c r="G31">
        <f t="shared" si="2"/>
        <v>5.5755209097696934E-2</v>
      </c>
      <c r="K31">
        <f t="shared" si="7"/>
        <v>5.5755209097696934E-2</v>
      </c>
      <c r="P31">
        <f t="shared" si="3"/>
        <v>4.3232376218865873E-2</v>
      </c>
      <c r="Q31">
        <f t="shared" si="4"/>
        <v>5.3448587684245062E-2</v>
      </c>
      <c r="R31" s="7">
        <f t="shared" si="5"/>
        <v>33634.824999999997</v>
      </c>
      <c r="S31">
        <f t="shared" si="6"/>
        <v>5.3205023449947108E-6</v>
      </c>
      <c r="AE31" t="s">
        <v>2101</v>
      </c>
      <c r="AF31">
        <v>7</v>
      </c>
      <c r="AH31" t="s">
        <v>2163</v>
      </c>
      <c r="AJ31" t="s">
        <v>2099</v>
      </c>
    </row>
    <row r="32" spans="1:36" x14ac:dyDescent="0.2">
      <c r="A32" t="s">
        <v>2186</v>
      </c>
      <c r="B32" s="22" t="s">
        <v>2212</v>
      </c>
      <c r="C32">
        <v>48662.317999999999</v>
      </c>
      <c r="D32">
        <v>5.0000000000000001E-3</v>
      </c>
      <c r="E32">
        <f t="shared" si="1"/>
        <v>31845.220646147467</v>
      </c>
      <c r="F32">
        <f t="shared" si="0"/>
        <v>31845</v>
      </c>
      <c r="G32">
        <f t="shared" si="2"/>
        <v>5.1563524240918923E-2</v>
      </c>
      <c r="K32">
        <f t="shared" si="7"/>
        <v>5.1563524240918923E-2</v>
      </c>
      <c r="P32">
        <f t="shared" si="3"/>
        <v>4.3232905068348246E-2</v>
      </c>
      <c r="Q32">
        <f t="shared" si="4"/>
        <v>5.3403339190949882E-2</v>
      </c>
      <c r="R32" s="7">
        <f t="shared" si="5"/>
        <v>33643.817999999999</v>
      </c>
      <c r="S32">
        <f t="shared" si="6"/>
        <v>3.3849190503574194E-6</v>
      </c>
      <c r="AE32" t="s">
        <v>2101</v>
      </c>
      <c r="AF32">
        <v>6</v>
      </c>
      <c r="AH32" t="s">
        <v>2097</v>
      </c>
      <c r="AJ32" t="s">
        <v>2099</v>
      </c>
    </row>
    <row r="33" spans="1:36" x14ac:dyDescent="0.2">
      <c r="A33" t="s">
        <v>2187</v>
      </c>
      <c r="B33" s="22" t="s">
        <v>2212</v>
      </c>
      <c r="C33">
        <v>48803.466</v>
      </c>
      <c r="D33">
        <v>4.0000000000000001E-3</v>
      </c>
      <c r="E33">
        <f t="shared" si="1"/>
        <v>32449.208889406233</v>
      </c>
      <c r="F33">
        <f t="shared" si="0"/>
        <v>32449</v>
      </c>
      <c r="G33">
        <f t="shared" si="2"/>
        <v>4.8816052694746759E-2</v>
      </c>
      <c r="K33">
        <f t="shared" si="7"/>
        <v>4.8816052694746759E-2</v>
      </c>
      <c r="P33">
        <f t="shared" si="3"/>
        <v>4.3241201823863894E-2</v>
      </c>
      <c r="Q33">
        <f t="shared" si="4"/>
        <v>5.2706998977221746E-2</v>
      </c>
      <c r="R33" s="7">
        <f t="shared" si="5"/>
        <v>33784.966</v>
      </c>
      <c r="S33">
        <f t="shared" si="6"/>
        <v>1.5139462973105923E-5</v>
      </c>
      <c r="AF33">
        <v>7</v>
      </c>
      <c r="AH33" t="s">
        <v>2163</v>
      </c>
      <c r="AJ33" t="s">
        <v>2099</v>
      </c>
    </row>
    <row r="34" spans="1:36" x14ac:dyDescent="0.2">
      <c r="A34" t="s">
        <v>2187</v>
      </c>
      <c r="B34" s="22"/>
      <c r="C34">
        <v>48803.580999999998</v>
      </c>
      <c r="D34">
        <v>3.0000000000000001E-3</v>
      </c>
      <c r="E34">
        <f t="shared" si="1"/>
        <v>32449.700987402477</v>
      </c>
      <c r="F34">
        <f t="shared" si="0"/>
        <v>32449.5</v>
      </c>
      <c r="G34">
        <f t="shared" si="2"/>
        <v>4.6969407434517052E-2</v>
      </c>
      <c r="K34">
        <f t="shared" si="7"/>
        <v>4.6969407434517052E-2</v>
      </c>
      <c r="P34">
        <f t="shared" si="3"/>
        <v>4.3241208692038992E-2</v>
      </c>
      <c r="Q34">
        <f t="shared" si="4"/>
        <v>5.2706433076300935E-2</v>
      </c>
      <c r="R34" s="7">
        <f t="shared" si="5"/>
        <v>33785.080999999998</v>
      </c>
      <c r="S34">
        <f t="shared" si="6"/>
        <v>3.2913463214485772E-5</v>
      </c>
      <c r="AF34">
        <v>7</v>
      </c>
      <c r="AH34" t="s">
        <v>2097</v>
      </c>
      <c r="AJ34" t="s">
        <v>2099</v>
      </c>
    </row>
    <row r="35" spans="1:36" x14ac:dyDescent="0.2">
      <c r="A35" t="s">
        <v>2187</v>
      </c>
      <c r="B35" s="22"/>
      <c r="C35">
        <v>48820.413</v>
      </c>
      <c r="D35">
        <v>5.0000000000000001E-3</v>
      </c>
      <c r="E35">
        <f t="shared" si="1"/>
        <v>32521.727017601504</v>
      </c>
      <c r="F35">
        <f t="shared" si="0"/>
        <v>32521.5</v>
      </c>
      <c r="G35">
        <f t="shared" si="2"/>
        <v>5.3052490300615318E-2</v>
      </c>
      <c r="K35">
        <f t="shared" si="7"/>
        <v>5.3052490300615318E-2</v>
      </c>
      <c r="P35">
        <f t="shared" si="3"/>
        <v>4.3242197709252778E-2</v>
      </c>
      <c r="Q35">
        <f t="shared" si="4"/>
        <v>5.2625125368489033E-2</v>
      </c>
      <c r="R35" s="7">
        <f t="shared" si="5"/>
        <v>33801.913</v>
      </c>
      <c r="S35">
        <f t="shared" si="6"/>
        <v>1.8264078521130453E-7</v>
      </c>
      <c r="AF35">
        <v>8</v>
      </c>
      <c r="AH35" t="s">
        <v>2163</v>
      </c>
      <c r="AJ35" t="s">
        <v>2099</v>
      </c>
    </row>
    <row r="36" spans="1:36" x14ac:dyDescent="0.2">
      <c r="A36" t="s">
        <v>2188</v>
      </c>
      <c r="B36" s="22"/>
      <c r="C36">
        <v>48837.468999999997</v>
      </c>
      <c r="D36">
        <v>4.0000000000000001E-3</v>
      </c>
      <c r="E36">
        <f t="shared" si="1"/>
        <v>32594.711569114948</v>
      </c>
      <c r="F36">
        <f t="shared" si="0"/>
        <v>32594.5</v>
      </c>
      <c r="G36">
        <f t="shared" si="2"/>
        <v>4.944228264503181E-2</v>
      </c>
      <c r="K36">
        <f t="shared" si="7"/>
        <v>4.944228264503181E-2</v>
      </c>
      <c r="P36">
        <f t="shared" si="3"/>
        <v>4.3243200462816753E-2</v>
      </c>
      <c r="Q36">
        <f t="shared" si="4"/>
        <v>5.2543057492770537E-2</v>
      </c>
      <c r="R36" s="7">
        <f t="shared" si="5"/>
        <v>33818.968999999997</v>
      </c>
      <c r="S36">
        <f t="shared" si="6"/>
        <v>9.6148046563691266E-6</v>
      </c>
      <c r="AF36">
        <v>8</v>
      </c>
      <c r="AH36" t="s">
        <v>2163</v>
      </c>
      <c r="AJ36" t="s">
        <v>2099</v>
      </c>
    </row>
    <row r="37" spans="1:36" x14ac:dyDescent="0.2">
      <c r="A37" t="s">
        <v>2188</v>
      </c>
      <c r="B37" s="22"/>
      <c r="C37">
        <v>48882.341</v>
      </c>
      <c r="D37">
        <v>3.0000000000000001E-3</v>
      </c>
      <c r="E37">
        <f t="shared" si="1"/>
        <v>32786.723928138876</v>
      </c>
      <c r="F37">
        <f t="shared" si="0"/>
        <v>32786.5</v>
      </c>
      <c r="G37">
        <f t="shared" si="2"/>
        <v>5.2330503611301538E-2</v>
      </c>
      <c r="K37">
        <f t="shared" si="7"/>
        <v>5.2330503611301538E-2</v>
      </c>
      <c r="P37">
        <f t="shared" si="3"/>
        <v>4.3245837842053513E-2</v>
      </c>
      <c r="Q37">
        <f t="shared" si="4"/>
        <v>5.2328981956045219E-2</v>
      </c>
      <c r="R37" s="7">
        <f t="shared" si="5"/>
        <v>33863.841</v>
      </c>
      <c r="S37">
        <f t="shared" si="6"/>
        <v>2.315434719082664E-12</v>
      </c>
      <c r="AF37">
        <v>5</v>
      </c>
      <c r="AH37" t="s">
        <v>2097</v>
      </c>
      <c r="AJ37" t="s">
        <v>2099</v>
      </c>
    </row>
    <row r="38" spans="1:36" x14ac:dyDescent="0.2">
      <c r="A38" t="s">
        <v>2188</v>
      </c>
      <c r="B38" s="22"/>
      <c r="C38">
        <v>48882.347999999998</v>
      </c>
      <c r="D38">
        <v>5.0000000000000001E-3</v>
      </c>
      <c r="E38">
        <f t="shared" si="1"/>
        <v>32786.753881929944</v>
      </c>
      <c r="F38" s="20">
        <f>+ROUND(2*E38,0)/2-0.5</f>
        <v>32786.5</v>
      </c>
      <c r="G38">
        <f t="shared" si="2"/>
        <v>5.9330503609089646E-2</v>
      </c>
      <c r="K38">
        <f t="shared" si="7"/>
        <v>5.9330503609089646E-2</v>
      </c>
      <c r="P38">
        <f t="shared" si="3"/>
        <v>4.3245837842053513E-2</v>
      </c>
      <c r="Q38">
        <f t="shared" si="4"/>
        <v>5.2328981956045219E-2</v>
      </c>
      <c r="R38" s="7">
        <f t="shared" si="5"/>
        <v>33863.847999999998</v>
      </c>
      <c r="S38">
        <f t="shared" si="6"/>
        <v>4.9021305458049978E-5</v>
      </c>
      <c r="AF38">
        <v>6</v>
      </c>
      <c r="AH38" t="s">
        <v>2163</v>
      </c>
      <c r="AJ38" t="s">
        <v>2099</v>
      </c>
    </row>
    <row r="39" spans="1:36" x14ac:dyDescent="0.2">
      <c r="A39" t="s">
        <v>2189</v>
      </c>
      <c r="B39" s="22" t="s">
        <v>2212</v>
      </c>
      <c r="C39">
        <v>48970.324000000001</v>
      </c>
      <c r="D39">
        <v>4.0000000000000001E-3</v>
      </c>
      <c r="E39">
        <f t="shared" si="1"/>
        <v>33163.213128174553</v>
      </c>
      <c r="F39">
        <f t="shared" si="0"/>
        <v>33163</v>
      </c>
      <c r="G39">
        <f t="shared" si="2"/>
        <v>4.9806624410848599E-2</v>
      </c>
      <c r="K39">
        <f t="shared" si="7"/>
        <v>4.9806624410848599E-2</v>
      </c>
      <c r="P39">
        <f t="shared" si="3"/>
        <v>4.3251009577900602E-2</v>
      </c>
      <c r="Q39">
        <f t="shared" si="4"/>
        <v>5.1916656930542843E-2</v>
      </c>
      <c r="R39" s="7">
        <f t="shared" si="5"/>
        <v>33951.824000000001</v>
      </c>
      <c r="S39">
        <f t="shared" si="6"/>
        <v>4.4522372341672395E-6</v>
      </c>
      <c r="AE39" t="s">
        <v>2101</v>
      </c>
      <c r="AF39">
        <v>7</v>
      </c>
      <c r="AH39" t="s">
        <v>2163</v>
      </c>
      <c r="AJ39" t="s">
        <v>2099</v>
      </c>
    </row>
    <row r="40" spans="1:36" x14ac:dyDescent="0.2">
      <c r="A40" t="s">
        <v>2189</v>
      </c>
      <c r="B40" s="22" t="s">
        <v>2212</v>
      </c>
      <c r="C40">
        <v>49003.275999999998</v>
      </c>
      <c r="D40">
        <v>5.0000000000000001E-3</v>
      </c>
      <c r="E40">
        <f t="shared" si="1"/>
        <v>33304.218460108845</v>
      </c>
      <c r="F40">
        <f t="shared" si="0"/>
        <v>33304</v>
      </c>
      <c r="G40">
        <f t="shared" si="2"/>
        <v>5.1052661685389467E-2</v>
      </c>
      <c r="K40">
        <f t="shared" si="7"/>
        <v>5.1052661685389467E-2</v>
      </c>
      <c r="P40">
        <f t="shared" si="3"/>
        <v>4.3252946403277606E-2</v>
      </c>
      <c r="Q40">
        <f t="shared" si="4"/>
        <v>5.1764784811162597E-2</v>
      </c>
      <c r="R40" s="7">
        <f t="shared" si="5"/>
        <v>33984.775999999998</v>
      </c>
      <c r="S40">
        <f t="shared" si="6"/>
        <v>5.071193462608932E-7</v>
      </c>
      <c r="AE40" t="s">
        <v>2101</v>
      </c>
      <c r="AF40">
        <v>8</v>
      </c>
      <c r="AH40" t="s">
        <v>2163</v>
      </c>
      <c r="AJ40" t="s">
        <v>2099</v>
      </c>
    </row>
    <row r="41" spans="1:36" x14ac:dyDescent="0.2">
      <c r="A41" t="s">
        <v>2189</v>
      </c>
      <c r="B41" s="22" t="s">
        <v>2212</v>
      </c>
      <c r="C41">
        <v>49024.313000000002</v>
      </c>
      <c r="D41">
        <v>5.0000000000000001E-3</v>
      </c>
      <c r="E41">
        <f t="shared" si="1"/>
        <v>33394.238160518609</v>
      </c>
      <c r="F41">
        <f t="shared" si="0"/>
        <v>33394</v>
      </c>
      <c r="G41">
        <f t="shared" si="2"/>
        <v>5.5656515265582129E-2</v>
      </c>
      <c r="K41">
        <f t="shared" si="7"/>
        <v>5.5656515265582129E-2</v>
      </c>
      <c r="P41">
        <f t="shared" si="3"/>
        <v>4.3254182674794833E-2</v>
      </c>
      <c r="Q41">
        <f t="shared" si="4"/>
        <v>5.1668570121273967E-2</v>
      </c>
      <c r="R41" s="7">
        <f t="shared" si="5"/>
        <v>34005.813000000002</v>
      </c>
      <c r="S41">
        <f t="shared" si="6"/>
        <v>1.590370647401105E-5</v>
      </c>
      <c r="AE41" t="s">
        <v>2101</v>
      </c>
      <c r="AF41">
        <v>9</v>
      </c>
      <c r="AH41" t="s">
        <v>2163</v>
      </c>
      <c r="AJ41" t="s">
        <v>2099</v>
      </c>
    </row>
    <row r="42" spans="1:36" x14ac:dyDescent="0.2">
      <c r="A42" t="s">
        <v>2189</v>
      </c>
      <c r="B42" s="22"/>
      <c r="C42">
        <v>49026.296999999999</v>
      </c>
      <c r="D42">
        <v>6.0000000000000001E-3</v>
      </c>
      <c r="E42">
        <f t="shared" si="1"/>
        <v>33402.727920732163</v>
      </c>
      <c r="F42">
        <f t="shared" si="0"/>
        <v>33402.5</v>
      </c>
      <c r="G42">
        <f t="shared" si="2"/>
        <v>5.3263545873051044E-2</v>
      </c>
      <c r="K42">
        <f t="shared" si="7"/>
        <v>5.3263545873051044E-2</v>
      </c>
      <c r="P42">
        <f t="shared" si="3"/>
        <v>4.3254299433771466E-2</v>
      </c>
      <c r="Q42">
        <f t="shared" si="4"/>
        <v>5.1659512373790399E-2</v>
      </c>
      <c r="R42" s="7">
        <f t="shared" si="5"/>
        <v>34007.796999999999</v>
      </c>
      <c r="S42">
        <f t="shared" si="6"/>
        <v>2.5729234667503481E-6</v>
      </c>
      <c r="AE42" t="s">
        <v>2101</v>
      </c>
      <c r="AF42">
        <v>6</v>
      </c>
      <c r="AH42" t="s">
        <v>2097</v>
      </c>
      <c r="AJ42" t="s">
        <v>2099</v>
      </c>
    </row>
    <row r="43" spans="1:36" x14ac:dyDescent="0.2">
      <c r="A43" t="s">
        <v>2190</v>
      </c>
      <c r="B43" s="22"/>
      <c r="C43">
        <v>49145.478999999999</v>
      </c>
      <c r="D43">
        <v>4.0000000000000001E-3</v>
      </c>
      <c r="E43">
        <f t="shared" si="1"/>
        <v>33912.721167594085</v>
      </c>
      <c r="F43">
        <f t="shared" si="0"/>
        <v>33912.5</v>
      </c>
      <c r="G43">
        <f t="shared" si="2"/>
        <v>5.1685382815776393E-2</v>
      </c>
      <c r="K43">
        <f t="shared" si="7"/>
        <v>5.1685382815776393E-2</v>
      </c>
      <c r="P43">
        <f t="shared" si="3"/>
        <v>4.3261304972369116E-2</v>
      </c>
      <c r="Q43">
        <f t="shared" si="4"/>
        <v>5.1125268544677652E-2</v>
      </c>
      <c r="R43" s="7">
        <f t="shared" si="5"/>
        <v>34126.978999999999</v>
      </c>
      <c r="S43">
        <f t="shared" si="6"/>
        <v>3.1372799668847407E-7</v>
      </c>
      <c r="AE43" t="s">
        <v>2101</v>
      </c>
      <c r="AF43">
        <v>6</v>
      </c>
      <c r="AH43" t="s">
        <v>2097</v>
      </c>
      <c r="AJ43" t="s">
        <v>2099</v>
      </c>
    </row>
    <row r="44" spans="1:36" x14ac:dyDescent="0.2">
      <c r="A44" t="s">
        <v>2191</v>
      </c>
      <c r="B44" s="22" t="s">
        <v>2212</v>
      </c>
      <c r="C44">
        <v>49219.434999999998</v>
      </c>
      <c r="D44">
        <v>5.0000000000000001E-3</v>
      </c>
      <c r="E44">
        <f t="shared" si="1"/>
        <v>34229.187249426235</v>
      </c>
      <c r="F44">
        <f t="shared" si="0"/>
        <v>34229</v>
      </c>
      <c r="G44">
        <f t="shared" si="2"/>
        <v>4.3758934567449614E-2</v>
      </c>
      <c r="K44">
        <f t="shared" si="7"/>
        <v>4.3758934567449614E-2</v>
      </c>
      <c r="P44">
        <f t="shared" si="3"/>
        <v>4.3265652527204712E-2</v>
      </c>
      <c r="Q44">
        <f t="shared" si="4"/>
        <v>5.0802844826564802E-2</v>
      </c>
      <c r="R44" s="7">
        <f t="shared" si="5"/>
        <v>34200.934999999998</v>
      </c>
      <c r="S44">
        <f t="shared" si="6"/>
        <v>4.9616671738468195E-5</v>
      </c>
      <c r="AE44" t="s">
        <v>2101</v>
      </c>
      <c r="AF44">
        <v>7</v>
      </c>
      <c r="AH44" t="s">
        <v>2163</v>
      </c>
      <c r="AJ44" t="s">
        <v>2099</v>
      </c>
    </row>
    <row r="45" spans="1:36" x14ac:dyDescent="0.2">
      <c r="A45" t="s">
        <v>2191</v>
      </c>
      <c r="B45" s="22"/>
      <c r="C45">
        <v>49316.305999999997</v>
      </c>
      <c r="D45">
        <v>8.0000000000000002E-3</v>
      </c>
      <c r="E45">
        <f t="shared" si="1"/>
        <v>34643.709205902553</v>
      </c>
      <c r="F45">
        <f t="shared" si="0"/>
        <v>34643.5</v>
      </c>
      <c r="G45">
        <f t="shared" si="2"/>
        <v>4.8890015765209682E-2</v>
      </c>
      <c r="K45">
        <f t="shared" si="7"/>
        <v>4.8890015765209682E-2</v>
      </c>
      <c r="P45">
        <f t="shared" si="3"/>
        <v>4.3271346244359077E-2</v>
      </c>
      <c r="Q45">
        <f t="shared" si="4"/>
        <v>5.039115269723575E-2</v>
      </c>
      <c r="R45" s="7">
        <f t="shared" si="5"/>
        <v>34297.805999999997</v>
      </c>
      <c r="S45">
        <f t="shared" si="6"/>
        <v>2.2534120886926346E-6</v>
      </c>
      <c r="AE45" t="s">
        <v>2101</v>
      </c>
      <c r="AF45">
        <v>6</v>
      </c>
      <c r="AH45" t="s">
        <v>2097</v>
      </c>
      <c r="AJ45" t="s">
        <v>2099</v>
      </c>
    </row>
    <row r="46" spans="1:36" x14ac:dyDescent="0.2">
      <c r="A46" t="s">
        <v>2192</v>
      </c>
      <c r="B46" s="22"/>
      <c r="C46">
        <v>49384.311999999998</v>
      </c>
      <c r="E46">
        <f t="shared" si="1"/>
        <v>34934.714565320013</v>
      </c>
      <c r="F46">
        <f t="shared" si="0"/>
        <v>34934.5</v>
      </c>
      <c r="G46">
        <f t="shared" si="2"/>
        <v>5.0142475665779784E-2</v>
      </c>
      <c r="K46">
        <f t="shared" si="7"/>
        <v>5.0142475665779784E-2</v>
      </c>
      <c r="P46">
        <f t="shared" si="3"/>
        <v>4.3275343522264802E-2</v>
      </c>
      <c r="Q46">
        <f t="shared" si="4"/>
        <v>5.0109282926248985E-2</v>
      </c>
      <c r="R46" s="7">
        <f t="shared" si="5"/>
        <v>34365.811999999998</v>
      </c>
      <c r="S46">
        <f t="shared" si="6"/>
        <v>1.1017579575594695E-9</v>
      </c>
      <c r="AE46" t="s">
        <v>2101</v>
      </c>
      <c r="AF46">
        <v>9</v>
      </c>
      <c r="AH46" t="s">
        <v>2163</v>
      </c>
      <c r="AJ46" t="s">
        <v>2099</v>
      </c>
    </row>
    <row r="47" spans="1:36" x14ac:dyDescent="0.2">
      <c r="A47" t="s">
        <v>2192</v>
      </c>
      <c r="B47" s="22" t="s">
        <v>2212</v>
      </c>
      <c r="C47">
        <v>49393.311000000002</v>
      </c>
      <c r="E47">
        <f t="shared" si="1"/>
        <v>34973.222303304879</v>
      </c>
      <c r="F47">
        <f t="shared" si="0"/>
        <v>34973</v>
      </c>
      <c r="G47">
        <f t="shared" si="2"/>
        <v>5.1950790810224134E-2</v>
      </c>
      <c r="K47">
        <f t="shared" si="7"/>
        <v>5.1950790810224134E-2</v>
      </c>
      <c r="P47">
        <f t="shared" si="3"/>
        <v>4.3275872371747168E-2</v>
      </c>
      <c r="Q47">
        <f t="shared" si="4"/>
        <v>5.0072433237837763E-2</v>
      </c>
      <c r="R47" s="7">
        <f t="shared" si="5"/>
        <v>34374.811000000002</v>
      </c>
      <c r="S47">
        <f t="shared" si="6"/>
        <v>3.528227169741223E-6</v>
      </c>
      <c r="AE47" t="s">
        <v>2101</v>
      </c>
      <c r="AF47">
        <v>6</v>
      </c>
      <c r="AH47" t="s">
        <v>2097</v>
      </c>
      <c r="AJ47" t="s">
        <v>2099</v>
      </c>
    </row>
    <row r="48" spans="1:36" x14ac:dyDescent="0.2">
      <c r="A48" t="s">
        <v>2193</v>
      </c>
      <c r="B48" s="22" t="s">
        <v>2212</v>
      </c>
      <c r="C48">
        <v>49550.578000000001</v>
      </c>
      <c r="D48">
        <v>6.0000000000000001E-3</v>
      </c>
      <c r="E48">
        <f t="shared" si="1"/>
        <v>35646.185569185909</v>
      </c>
      <c r="F48">
        <f t="shared" si="0"/>
        <v>35646</v>
      </c>
      <c r="G48">
        <f t="shared" si="2"/>
        <v>4.3366273675928824E-2</v>
      </c>
      <c r="K48">
        <f t="shared" si="7"/>
        <v>4.3366273675928824E-2</v>
      </c>
      <c r="P48">
        <f t="shared" si="3"/>
        <v>4.3285116935426034E-2</v>
      </c>
      <c r="Q48">
        <f t="shared" si="4"/>
        <v>4.9444978985544633E-2</v>
      </c>
      <c r="R48" s="7">
        <f t="shared" si="5"/>
        <v>34532.078000000001</v>
      </c>
      <c r="S48">
        <f t="shared" si="6"/>
        <v>3.6950658241151429E-5</v>
      </c>
      <c r="AE48" t="s">
        <v>2101</v>
      </c>
      <c r="AF48">
        <v>5</v>
      </c>
      <c r="AH48" t="s">
        <v>2097</v>
      </c>
      <c r="AJ48" t="s">
        <v>2099</v>
      </c>
    </row>
    <row r="49" spans="1:36" x14ac:dyDescent="0.2">
      <c r="A49" t="s">
        <v>2193</v>
      </c>
      <c r="B49" s="22"/>
      <c r="C49">
        <v>49558.417000000001</v>
      </c>
      <c r="D49">
        <v>5.0000000000000001E-3</v>
      </c>
      <c r="E49">
        <f t="shared" si="1"/>
        <v>35679.72953607815</v>
      </c>
      <c r="F49">
        <f t="shared" si="0"/>
        <v>35679.5</v>
      </c>
      <c r="G49">
        <f t="shared" si="2"/>
        <v>5.3641041391529143E-2</v>
      </c>
      <c r="K49">
        <f t="shared" si="7"/>
        <v>5.3641041391529143E-2</v>
      </c>
      <c r="P49">
        <f t="shared" si="3"/>
        <v>4.3285577103157447E-2</v>
      </c>
      <c r="Q49">
        <f t="shared" si="4"/>
        <v>4.9414571431362596E-2</v>
      </c>
      <c r="R49" s="7">
        <f t="shared" si="5"/>
        <v>34539.917000000001</v>
      </c>
      <c r="S49">
        <f t="shared" si="6"/>
        <v>1.7863048324190215E-5</v>
      </c>
      <c r="AE49" t="s">
        <v>2101</v>
      </c>
      <c r="AF49">
        <v>7</v>
      </c>
      <c r="AH49" t="s">
        <v>2163</v>
      </c>
      <c r="AJ49" t="s">
        <v>2099</v>
      </c>
    </row>
    <row r="50" spans="1:36" x14ac:dyDescent="0.2">
      <c r="A50" t="s">
        <v>2193</v>
      </c>
      <c r="B50" s="22" t="s">
        <v>2212</v>
      </c>
      <c r="C50">
        <v>49567.413999999997</v>
      </c>
      <c r="D50">
        <v>5.0000000000000001E-3</v>
      </c>
      <c r="E50">
        <f t="shared" si="1"/>
        <v>35718.228715836958</v>
      </c>
      <c r="F50">
        <f t="shared" si="0"/>
        <v>35718</v>
      </c>
      <c r="G50">
        <f t="shared" ref="G50:G113" si="8">C50-(C$7+F50*C$8)</f>
        <v>5.3449356528290082E-2</v>
      </c>
      <c r="K50">
        <f t="shared" si="7"/>
        <v>5.3449356528290082E-2</v>
      </c>
      <c r="P50">
        <f t="shared" si="3"/>
        <v>4.328610595263982E-2</v>
      </c>
      <c r="Q50">
        <f t="shared" si="4"/>
        <v>4.9379722097695145E-2</v>
      </c>
      <c r="R50" s="7">
        <f t="shared" si="5"/>
        <v>34548.913999999997</v>
      </c>
      <c r="S50">
        <f t="shared" ref="S50:S81" si="9">+(Q50-G50)^2</f>
        <v>1.6561924398683779E-5</v>
      </c>
      <c r="AE50" t="s">
        <v>2101</v>
      </c>
      <c r="AF50">
        <v>7</v>
      </c>
      <c r="AH50" t="s">
        <v>2163</v>
      </c>
      <c r="AJ50" t="s">
        <v>2099</v>
      </c>
    </row>
    <row r="51" spans="1:36" x14ac:dyDescent="0.2">
      <c r="A51" t="s">
        <v>2194</v>
      </c>
      <c r="B51" s="22"/>
      <c r="C51">
        <v>49631.328000000001</v>
      </c>
      <c r="D51">
        <v>5.0000000000000001E-3</v>
      </c>
      <c r="E51">
        <f t="shared" si="1"/>
        <v>35991.723944813944</v>
      </c>
      <c r="F51">
        <f t="shared" si="0"/>
        <v>35991.5</v>
      </c>
      <c r="G51">
        <f t="shared" si="8"/>
        <v>5.2334400461404584E-2</v>
      </c>
      <c r="K51">
        <f t="shared" si="7"/>
        <v>5.2334400461404584E-2</v>
      </c>
      <c r="P51">
        <f t="shared" si="3"/>
        <v>4.3289862844417187E-2</v>
      </c>
      <c r="Q51">
        <f t="shared" si="4"/>
        <v>4.9135131634198324E-2</v>
      </c>
      <c r="R51" s="7">
        <f t="shared" si="5"/>
        <v>34612.828000000001</v>
      </c>
      <c r="S51">
        <f t="shared" si="9"/>
        <v>1.0235321028733718E-5</v>
      </c>
      <c r="AE51" t="s">
        <v>2101</v>
      </c>
      <c r="AF51">
        <v>7</v>
      </c>
      <c r="AH51" t="s">
        <v>2163</v>
      </c>
      <c r="AJ51" t="s">
        <v>2099</v>
      </c>
    </row>
    <row r="52" spans="1:36" x14ac:dyDescent="0.2">
      <c r="A52" t="s">
        <v>2194</v>
      </c>
      <c r="B52" s="22"/>
      <c r="C52">
        <v>49657.504000000001</v>
      </c>
      <c r="D52">
        <v>1E-3</v>
      </c>
      <c r="E52">
        <f t="shared" si="1"/>
        <v>36103.73400698656</v>
      </c>
      <c r="F52">
        <f t="shared" si="0"/>
        <v>36103.5</v>
      </c>
      <c r="G52">
        <f t="shared" si="8"/>
        <v>5.468586269125808E-2</v>
      </c>
      <c r="K52">
        <f t="shared" si="7"/>
        <v>5.468586269125808E-2</v>
      </c>
      <c r="P52">
        <f t="shared" si="3"/>
        <v>4.3291401315638633E-2</v>
      </c>
      <c r="Q52">
        <f t="shared" si="4"/>
        <v>4.9036475849489183E-2</v>
      </c>
      <c r="R52" s="7">
        <f t="shared" si="5"/>
        <v>34639.004000000001</v>
      </c>
      <c r="S52">
        <f t="shared" si="9"/>
        <v>3.1915571687951551E-5</v>
      </c>
      <c r="AE52" t="s">
        <v>2101</v>
      </c>
      <c r="AF52">
        <v>8</v>
      </c>
      <c r="AH52" t="s">
        <v>2153</v>
      </c>
      <c r="AJ52" t="s">
        <v>2099</v>
      </c>
    </row>
    <row r="53" spans="1:36" x14ac:dyDescent="0.2">
      <c r="A53" t="s">
        <v>2194</v>
      </c>
      <c r="B53" s="22"/>
      <c r="C53">
        <v>49689.281000000003</v>
      </c>
      <c r="D53">
        <v>5.0000000000000001E-3</v>
      </c>
      <c r="E53">
        <f t="shared" si="1"/>
        <v>36239.711381133093</v>
      </c>
      <c r="F53">
        <f t="shared" si="0"/>
        <v>36239.5</v>
      </c>
      <c r="G53">
        <f t="shared" si="8"/>
        <v>4.9398352544812951E-2</v>
      </c>
      <c r="K53">
        <f t="shared" si="7"/>
        <v>4.9398352544812951E-2</v>
      </c>
      <c r="P53">
        <f t="shared" si="3"/>
        <v>4.329326945926467E-2</v>
      </c>
      <c r="Q53">
        <f t="shared" si="4"/>
        <v>4.8917855656713471E-2</v>
      </c>
      <c r="R53" s="7">
        <f t="shared" si="5"/>
        <v>34670.781000000003</v>
      </c>
      <c r="S53">
        <f t="shared" si="9"/>
        <v>2.3087725947328397E-7</v>
      </c>
      <c r="AE53" t="s">
        <v>2101</v>
      </c>
      <c r="AF53">
        <v>6</v>
      </c>
      <c r="AH53" t="s">
        <v>2097</v>
      </c>
      <c r="AJ53" t="s">
        <v>2099</v>
      </c>
    </row>
    <row r="54" spans="1:36" x14ac:dyDescent="0.2">
      <c r="A54" t="s">
        <v>2195</v>
      </c>
      <c r="B54" s="22" t="s">
        <v>2212</v>
      </c>
      <c r="C54">
        <v>49905.56</v>
      </c>
      <c r="D54">
        <v>3.0000000000000001E-3</v>
      </c>
      <c r="E54">
        <f t="shared" si="1"/>
        <v>37165.193664011771</v>
      </c>
      <c r="F54">
        <f t="shared" si="0"/>
        <v>37165</v>
      </c>
      <c r="G54">
        <f t="shared" si="8"/>
        <v>4.5257980164024048E-2</v>
      </c>
      <c r="K54">
        <f t="shared" si="7"/>
        <v>4.5257980164024048E-2</v>
      </c>
      <c r="P54">
        <f t="shared" si="3"/>
        <v>4.3305982451366881E-2</v>
      </c>
      <c r="Q54">
        <f t="shared" si="4"/>
        <v>4.8144885362077346E-2</v>
      </c>
      <c r="R54" s="7">
        <f t="shared" si="5"/>
        <v>34887.06</v>
      </c>
      <c r="S54">
        <f t="shared" si="9"/>
        <v>8.3342216225471524E-6</v>
      </c>
      <c r="AE54" t="s">
        <v>2101</v>
      </c>
      <c r="AF54">
        <v>6</v>
      </c>
      <c r="AH54" t="s">
        <v>2097</v>
      </c>
      <c r="AJ54" t="s">
        <v>2099</v>
      </c>
    </row>
    <row r="55" spans="1:36" x14ac:dyDescent="0.2">
      <c r="A55" t="s">
        <v>2196</v>
      </c>
      <c r="B55" s="22" t="s">
        <v>2212</v>
      </c>
      <c r="C55">
        <v>49918.417999999998</v>
      </c>
      <c r="D55">
        <v>5.0000000000000001E-3</v>
      </c>
      <c r="E55">
        <f t="shared" si="1"/>
        <v>37220.214499105583</v>
      </c>
      <c r="F55">
        <f t="shared" si="0"/>
        <v>37220</v>
      </c>
      <c r="G55">
        <f t="shared" si="8"/>
        <v>5.0127001792134251E-2</v>
      </c>
      <c r="K55">
        <f t="shared" si="7"/>
        <v>5.0127001792134251E-2</v>
      </c>
      <c r="P55">
        <f t="shared" si="3"/>
        <v>4.3306737950627408E-2</v>
      </c>
      <c r="Q55">
        <f t="shared" si="4"/>
        <v>4.8100830283105696E-2</v>
      </c>
      <c r="R55" s="7">
        <f t="shared" si="5"/>
        <v>34899.917999999998</v>
      </c>
      <c r="S55">
        <f t="shared" si="9"/>
        <v>4.1053709839990542E-6</v>
      </c>
      <c r="AE55" t="s">
        <v>2101</v>
      </c>
      <c r="AF55">
        <v>6</v>
      </c>
      <c r="AH55" t="s">
        <v>2163</v>
      </c>
      <c r="AJ55" t="s">
        <v>2099</v>
      </c>
    </row>
    <row r="56" spans="1:36" x14ac:dyDescent="0.2">
      <c r="A56" t="s">
        <v>2196</v>
      </c>
      <c r="B56" s="22"/>
      <c r="C56">
        <v>49967.374000000003</v>
      </c>
      <c r="D56">
        <v>5.0000000000000001E-3</v>
      </c>
      <c r="E56">
        <f t="shared" si="1"/>
        <v>37429.702755665923</v>
      </c>
      <c r="F56">
        <f t="shared" si="0"/>
        <v>37429.5</v>
      </c>
      <c r="G56">
        <f t="shared" si="8"/>
        <v>4.7382638738781679E-2</v>
      </c>
      <c r="K56">
        <f t="shared" si="7"/>
        <v>4.7382638738781679E-2</v>
      </c>
      <c r="P56">
        <f t="shared" si="3"/>
        <v>4.3309615715992525E-2</v>
      </c>
      <c r="Q56">
        <f t="shared" si="4"/>
        <v>4.7934952760815892E-2</v>
      </c>
      <c r="R56" s="7">
        <f t="shared" si="5"/>
        <v>34948.874000000003</v>
      </c>
      <c r="S56">
        <f t="shared" si="9"/>
        <v>3.0505077893560905E-7</v>
      </c>
      <c r="AE56" t="s">
        <v>2101</v>
      </c>
      <c r="AF56">
        <v>7</v>
      </c>
      <c r="AH56" t="s">
        <v>2163</v>
      </c>
      <c r="AJ56" t="s">
        <v>2099</v>
      </c>
    </row>
    <row r="57" spans="1:36" x14ac:dyDescent="0.2">
      <c r="A57" t="s">
        <v>2197</v>
      </c>
      <c r="B57" s="22" t="s">
        <v>2212</v>
      </c>
      <c r="C57">
        <v>50001.373</v>
      </c>
      <c r="D57">
        <v>4.0000000000000001E-3</v>
      </c>
      <c r="E57">
        <f t="shared" si="1"/>
        <v>37575.188318922592</v>
      </c>
      <c r="F57">
        <f t="shared" si="0"/>
        <v>37575</v>
      </c>
      <c r="G57">
        <f t="shared" si="8"/>
        <v>4.4008868688251823E-2</v>
      </c>
      <c r="K57">
        <f t="shared" si="7"/>
        <v>4.4008868688251823E-2</v>
      </c>
      <c r="P57">
        <f t="shared" si="3"/>
        <v>4.3311614354945384E-2</v>
      </c>
      <c r="Q57">
        <f t="shared" si="4"/>
        <v>4.782155019624975E-2</v>
      </c>
      <c r="R57" s="7">
        <f t="shared" si="5"/>
        <v>34982.873</v>
      </c>
      <c r="S57">
        <f t="shared" si="9"/>
        <v>1.4536540281429344E-5</v>
      </c>
      <c r="AE57" t="s">
        <v>2101</v>
      </c>
      <c r="AF57">
        <v>10</v>
      </c>
      <c r="AH57" t="s">
        <v>2153</v>
      </c>
      <c r="AJ57" t="s">
        <v>2099</v>
      </c>
    </row>
    <row r="58" spans="1:36" x14ac:dyDescent="0.2">
      <c r="A58" t="s">
        <v>2196</v>
      </c>
      <c r="B58" s="22" t="s">
        <v>2212</v>
      </c>
      <c r="C58">
        <v>50006.284</v>
      </c>
      <c r="D58">
        <v>4.0000000000000001E-3</v>
      </c>
      <c r="E58">
        <f t="shared" si="1"/>
        <v>37596.203042918998</v>
      </c>
      <c r="F58">
        <f t="shared" si="0"/>
        <v>37596</v>
      </c>
      <c r="G58">
        <f t="shared" si="8"/>
        <v>4.7449767851503566E-2</v>
      </c>
      <c r="K58">
        <f t="shared" si="7"/>
        <v>4.7449767851503566E-2</v>
      </c>
      <c r="P58">
        <f t="shared" si="3"/>
        <v>4.33119028182994E-2</v>
      </c>
      <c r="Q58">
        <f t="shared" si="4"/>
        <v>4.7805304741018947E-2</v>
      </c>
      <c r="R58" s="7">
        <f t="shared" si="5"/>
        <v>34987.784</v>
      </c>
      <c r="S58">
        <f t="shared" si="9"/>
        <v>1.2640647980627263E-7</v>
      </c>
      <c r="AE58" t="s">
        <v>2101</v>
      </c>
      <c r="AF58">
        <v>7</v>
      </c>
      <c r="AH58" t="s">
        <v>2163</v>
      </c>
      <c r="AJ58" t="s">
        <v>2099</v>
      </c>
    </row>
    <row r="59" spans="1:36" x14ac:dyDescent="0.2">
      <c r="A59" t="s">
        <v>2197</v>
      </c>
      <c r="B59" s="22"/>
      <c r="C59">
        <v>50040.290999999997</v>
      </c>
      <c r="D59">
        <v>4.0000000000000001E-3</v>
      </c>
      <c r="E59">
        <f t="shared" si="1"/>
        <v>37741.722839079761</v>
      </c>
      <c r="F59">
        <f t="shared" si="0"/>
        <v>37741.5</v>
      </c>
      <c r="G59">
        <f t="shared" si="8"/>
        <v>5.2075997802603524E-2</v>
      </c>
      <c r="K59">
        <f t="shared" ref="K59:K84" si="10">+G59</f>
        <v>5.2075997802603524E-2</v>
      </c>
      <c r="P59">
        <f t="shared" si="3"/>
        <v>4.3313901457252266E-2</v>
      </c>
      <c r="Q59">
        <f t="shared" si="4"/>
        <v>4.7693591711672333E-2</v>
      </c>
      <c r="R59" s="7">
        <f t="shared" si="5"/>
        <v>35021.790999999997</v>
      </c>
      <c r="S59">
        <f t="shared" si="9"/>
        <v>1.9205483145830808E-5</v>
      </c>
      <c r="AE59" t="s">
        <v>2101</v>
      </c>
      <c r="AF59">
        <v>6</v>
      </c>
      <c r="AH59" t="s">
        <v>2163</v>
      </c>
      <c r="AJ59" t="s">
        <v>2099</v>
      </c>
    </row>
    <row r="60" spans="1:36" x14ac:dyDescent="0.2">
      <c r="A60" t="s">
        <v>2197</v>
      </c>
      <c r="B60" s="22"/>
      <c r="C60">
        <v>50054.311999999998</v>
      </c>
      <c r="D60">
        <v>4.0000000000000001E-3</v>
      </c>
      <c r="E60">
        <f t="shared" si="1"/>
        <v>37801.720282605216</v>
      </c>
      <c r="F60">
        <f t="shared" si="0"/>
        <v>37801.5</v>
      </c>
      <c r="G60">
        <f t="shared" si="8"/>
        <v>5.1478566856530961E-2</v>
      </c>
      <c r="K60">
        <f t="shared" si="10"/>
        <v>5.1478566856530961E-2</v>
      </c>
      <c r="P60">
        <f t="shared" si="3"/>
        <v>4.3314725638263753E-2</v>
      </c>
      <c r="Q60">
        <f t="shared" si="4"/>
        <v>4.7647954438170201E-2</v>
      </c>
      <c r="R60" s="7">
        <f t="shared" si="5"/>
        <v>35035.811999999998</v>
      </c>
      <c r="S60">
        <f t="shared" si="9"/>
        <v>1.4673591499699669E-5</v>
      </c>
      <c r="AE60" t="s">
        <v>2101</v>
      </c>
      <c r="AF60">
        <v>4</v>
      </c>
      <c r="AH60" t="s">
        <v>2097</v>
      </c>
      <c r="AJ60" t="s">
        <v>2099</v>
      </c>
    </row>
    <row r="61" spans="1:36" x14ac:dyDescent="0.2">
      <c r="A61" t="s">
        <v>2197</v>
      </c>
      <c r="B61" s="22"/>
      <c r="C61">
        <v>50099.41</v>
      </c>
      <c r="D61">
        <v>4.0000000000000001E-3</v>
      </c>
      <c r="E61">
        <f t="shared" si="1"/>
        <v>37994.699721169614</v>
      </c>
      <c r="F61">
        <f t="shared" si="0"/>
        <v>37994.5</v>
      </c>
      <c r="G61">
        <f t="shared" si="8"/>
        <v>4.6673497316078283E-2</v>
      </c>
      <c r="K61">
        <f t="shared" si="10"/>
        <v>4.6673497316078283E-2</v>
      </c>
      <c r="P61">
        <f t="shared" si="3"/>
        <v>4.3317376753850702E-2</v>
      </c>
      <c r="Q61">
        <f t="shared" si="4"/>
        <v>4.7502857240627645E-2</v>
      </c>
      <c r="R61" s="7">
        <f t="shared" si="5"/>
        <v>35080.910000000003</v>
      </c>
      <c r="S61">
        <f t="shared" si="9"/>
        <v>6.8783788444852417E-7</v>
      </c>
      <c r="AE61" t="s">
        <v>2101</v>
      </c>
      <c r="AF61">
        <v>7</v>
      </c>
      <c r="AH61" t="s">
        <v>2153</v>
      </c>
      <c r="AJ61" t="s">
        <v>2099</v>
      </c>
    </row>
    <row r="62" spans="1:36" x14ac:dyDescent="0.2">
      <c r="A62" t="s">
        <v>2197</v>
      </c>
      <c r="B62" s="22"/>
      <c r="C62">
        <v>50110.387000000002</v>
      </c>
      <c r="D62">
        <v>4.0000000000000001E-3</v>
      </c>
      <c r="E62">
        <f t="shared" si="1"/>
        <v>38041.671544689962</v>
      </c>
      <c r="F62">
        <f t="shared" si="0"/>
        <v>38041.5</v>
      </c>
      <c r="G62">
        <f t="shared" si="8"/>
        <v>4.0088843066769186E-2</v>
      </c>
      <c r="K62">
        <f t="shared" si="10"/>
        <v>4.0088843066769186E-2</v>
      </c>
      <c r="P62">
        <f t="shared" si="3"/>
        <v>4.3318022362309701E-2</v>
      </c>
      <c r="Q62">
        <f t="shared" si="4"/>
        <v>4.7467916030844395E-2</v>
      </c>
      <c r="R62" s="7">
        <f t="shared" si="5"/>
        <v>35091.887000000002</v>
      </c>
      <c r="S62">
        <f t="shared" si="9"/>
        <v>5.4450717809145689E-5</v>
      </c>
      <c r="AE62" t="s">
        <v>2101</v>
      </c>
      <c r="AF62">
        <v>11</v>
      </c>
      <c r="AH62" t="s">
        <v>2153</v>
      </c>
      <c r="AJ62" t="s">
        <v>2099</v>
      </c>
    </row>
    <row r="63" spans="1:36" x14ac:dyDescent="0.2">
      <c r="A63" t="s">
        <v>2198</v>
      </c>
      <c r="B63" s="22"/>
      <c r="C63">
        <v>50244.536999999997</v>
      </c>
      <c r="D63">
        <v>3.0000000000000001E-3</v>
      </c>
      <c r="E63">
        <f t="shared" si="1"/>
        <v>38615.71455509861</v>
      </c>
      <c r="F63">
        <f t="shared" si="0"/>
        <v>38615.5</v>
      </c>
      <c r="G63">
        <f t="shared" si="8"/>
        <v>5.0140086990722921E-2</v>
      </c>
      <c r="K63">
        <f t="shared" si="10"/>
        <v>5.0140086990722921E-2</v>
      </c>
      <c r="P63">
        <f t="shared" si="3"/>
        <v>4.3325907027319609E-2</v>
      </c>
      <c r="Q63">
        <f t="shared" si="4"/>
        <v>4.7053616995585544E-2</v>
      </c>
      <c r="R63" s="7">
        <f t="shared" si="5"/>
        <v>35226.036999999997</v>
      </c>
      <c r="S63">
        <f t="shared" si="9"/>
        <v>9.5262970308833183E-6</v>
      </c>
      <c r="AE63" t="s">
        <v>2101</v>
      </c>
      <c r="AF63">
        <v>5</v>
      </c>
      <c r="AH63" t="s">
        <v>2097</v>
      </c>
      <c r="AJ63" t="s">
        <v>2099</v>
      </c>
    </row>
    <row r="64" spans="1:36" x14ac:dyDescent="0.2">
      <c r="A64" t="s">
        <v>2199</v>
      </c>
      <c r="B64" s="22" t="s">
        <v>2212</v>
      </c>
      <c r="C64">
        <v>50250.487000000001</v>
      </c>
      <c r="D64">
        <v>4.0000000000000001E-3</v>
      </c>
      <c r="E64">
        <f t="shared" si="1"/>
        <v>38641.175277513328</v>
      </c>
      <c r="F64">
        <f t="shared" si="0"/>
        <v>38641</v>
      </c>
      <c r="G64">
        <f t="shared" si="8"/>
        <v>4.096117884182604E-2</v>
      </c>
      <c r="K64">
        <f t="shared" si="10"/>
        <v>4.096117884182604E-2</v>
      </c>
      <c r="P64">
        <f t="shared" si="3"/>
        <v>4.3326257304249494E-2</v>
      </c>
      <c r="Q64">
        <f t="shared" si="4"/>
        <v>4.7035744801174707E-2</v>
      </c>
      <c r="R64" s="7">
        <f t="shared" si="5"/>
        <v>35231.987000000001</v>
      </c>
      <c r="S64">
        <f t="shared" si="9"/>
        <v>3.6900351594477588E-5</v>
      </c>
      <c r="AE64" t="s">
        <v>2101</v>
      </c>
      <c r="AF64">
        <v>7</v>
      </c>
      <c r="AH64" t="s">
        <v>2153</v>
      </c>
      <c r="AJ64" t="s">
        <v>2099</v>
      </c>
    </row>
    <row r="65" spans="1:36" x14ac:dyDescent="0.2">
      <c r="A65" t="s">
        <v>2199</v>
      </c>
      <c r="B65" s="22" t="s">
        <v>2212</v>
      </c>
      <c r="C65">
        <v>50251.427000000003</v>
      </c>
      <c r="D65">
        <v>3.0000000000000001E-3</v>
      </c>
      <c r="E65">
        <f t="shared" si="1"/>
        <v>38645.197643743559</v>
      </c>
      <c r="F65">
        <f t="shared" si="0"/>
        <v>38645</v>
      </c>
      <c r="G65">
        <f t="shared" si="8"/>
        <v>4.6188016778614838E-2</v>
      </c>
      <c r="K65">
        <f t="shared" si="10"/>
        <v>4.6188016778614838E-2</v>
      </c>
      <c r="P65">
        <f t="shared" si="3"/>
        <v>4.3326312249650258E-2</v>
      </c>
      <c r="Q65">
        <f t="shared" si="4"/>
        <v>4.7032945434435001E-2</v>
      </c>
      <c r="R65" s="7">
        <f t="shared" si="5"/>
        <v>35232.927000000003</v>
      </c>
      <c r="S65">
        <f t="shared" si="9"/>
        <v>7.1390443342606884E-7</v>
      </c>
      <c r="AE65" t="s">
        <v>2101</v>
      </c>
      <c r="AF65">
        <v>5</v>
      </c>
      <c r="AH65" t="s">
        <v>2153</v>
      </c>
      <c r="AJ65" t="s">
        <v>2099</v>
      </c>
    </row>
    <row r="66" spans="1:36" x14ac:dyDescent="0.2">
      <c r="A66" t="s">
        <v>2198</v>
      </c>
      <c r="B66" s="22"/>
      <c r="C66">
        <v>50285.430999999997</v>
      </c>
      <c r="D66">
        <v>5.0000000000000001E-3</v>
      </c>
      <c r="E66">
        <f t="shared" si="1"/>
        <v>38790.704602565267</v>
      </c>
      <c r="F66">
        <f t="shared" si="0"/>
        <v>38790.5</v>
      </c>
      <c r="G66">
        <f t="shared" si="8"/>
        <v>4.7814246725465637E-2</v>
      </c>
      <c r="K66">
        <f t="shared" si="10"/>
        <v>4.7814246725465637E-2</v>
      </c>
      <c r="P66">
        <f t="shared" si="3"/>
        <v>4.3328310888603117E-2</v>
      </c>
      <c r="Q66">
        <f t="shared" si="4"/>
        <v>4.6931876984339357E-2</v>
      </c>
      <c r="R66" s="7">
        <f t="shared" si="5"/>
        <v>35266.930999999997</v>
      </c>
      <c r="S66">
        <f t="shared" si="9"/>
        <v>7.7857636005525721E-7</v>
      </c>
      <c r="AE66" t="s">
        <v>2101</v>
      </c>
      <c r="AF66">
        <v>7</v>
      </c>
      <c r="AH66" t="s">
        <v>2163</v>
      </c>
      <c r="AJ66" t="s">
        <v>2099</v>
      </c>
    </row>
    <row r="67" spans="1:36" x14ac:dyDescent="0.2">
      <c r="A67" t="s">
        <v>2200</v>
      </c>
      <c r="B67" s="22" t="s">
        <v>2212</v>
      </c>
      <c r="C67">
        <v>50313.360999999997</v>
      </c>
      <c r="D67">
        <v>4.0000000000000001E-3</v>
      </c>
      <c r="E67">
        <f t="shared" si="1"/>
        <v>38910.22022895897</v>
      </c>
      <c r="F67">
        <f t="shared" si="0"/>
        <v>38910</v>
      </c>
      <c r="G67">
        <f t="shared" si="8"/>
        <v>5.1466030090523418E-2</v>
      </c>
      <c r="K67">
        <f t="shared" si="10"/>
        <v>5.1466030090523418E-2</v>
      </c>
      <c r="P67">
        <f t="shared" si="3"/>
        <v>4.3329952382450999E-2</v>
      </c>
      <c r="Q67">
        <f t="shared" si="4"/>
        <v>4.684997314209885E-2</v>
      </c>
      <c r="R67" s="7">
        <f t="shared" si="5"/>
        <v>35294.860999999997</v>
      </c>
      <c r="S67">
        <f t="shared" si="9"/>
        <v>2.1307981751098739E-5</v>
      </c>
      <c r="AE67" t="s">
        <v>2101</v>
      </c>
      <c r="AF67">
        <v>6</v>
      </c>
      <c r="AH67" t="s">
        <v>2163</v>
      </c>
      <c r="AJ67" t="s">
        <v>2099</v>
      </c>
    </row>
    <row r="68" spans="1:36" x14ac:dyDescent="0.2">
      <c r="A68" t="s">
        <v>2200</v>
      </c>
      <c r="B68" s="22"/>
      <c r="C68">
        <v>50335.675999999999</v>
      </c>
      <c r="D68">
        <v>4.0000000000000001E-3</v>
      </c>
      <c r="E68">
        <f t="shared" si="1"/>
        <v>39005.708635796618</v>
      </c>
      <c r="F68">
        <f t="shared" si="0"/>
        <v>39005.5</v>
      </c>
      <c r="G68">
        <f t="shared" si="8"/>
        <v>4.8756785829027649E-2</v>
      </c>
      <c r="K68">
        <f t="shared" si="10"/>
        <v>4.8756785829027649E-2</v>
      </c>
      <c r="P68">
        <f t="shared" si="3"/>
        <v>4.3331264203894285E-2</v>
      </c>
      <c r="Q68">
        <f t="shared" si="4"/>
        <v>4.6785234588674222E-2</v>
      </c>
      <c r="R68" s="7">
        <f t="shared" si="5"/>
        <v>35317.175999999999</v>
      </c>
      <c r="S68">
        <f t="shared" si="9"/>
        <v>3.8870142933391345E-6</v>
      </c>
      <c r="AE68" t="s">
        <v>2101</v>
      </c>
      <c r="AF68">
        <v>5</v>
      </c>
      <c r="AH68" t="s">
        <v>2097</v>
      </c>
      <c r="AJ68" t="s">
        <v>2099</v>
      </c>
    </row>
    <row r="69" spans="1:36" x14ac:dyDescent="0.2">
      <c r="A69" t="s">
        <v>2199</v>
      </c>
      <c r="B69" s="22"/>
      <c r="C69">
        <v>50343.387999999999</v>
      </c>
      <c r="D69">
        <v>2E-3</v>
      </c>
      <c r="E69">
        <f t="shared" si="1"/>
        <v>39038.709155336473</v>
      </c>
      <c r="F69">
        <f t="shared" si="0"/>
        <v>39038.5</v>
      </c>
      <c r="G69">
        <f t="shared" si="8"/>
        <v>4.8878198809688911E-2</v>
      </c>
      <c r="K69">
        <f t="shared" si="10"/>
        <v>4.8878198809688911E-2</v>
      </c>
      <c r="P69">
        <f t="shared" si="3"/>
        <v>4.3331717503450599E-2</v>
      </c>
      <c r="Q69">
        <f t="shared" si="4"/>
        <v>4.6763012067470043E-2</v>
      </c>
      <c r="R69" s="7">
        <f t="shared" si="5"/>
        <v>35324.887999999999</v>
      </c>
      <c r="S69">
        <f t="shared" si="9"/>
        <v>4.4740149544584673E-6</v>
      </c>
      <c r="AE69" t="s">
        <v>2101</v>
      </c>
      <c r="AF69">
        <v>5</v>
      </c>
      <c r="AH69" t="s">
        <v>2153</v>
      </c>
      <c r="AJ69" t="s">
        <v>2099</v>
      </c>
    </row>
    <row r="70" spans="1:36" x14ac:dyDescent="0.2">
      <c r="A70" t="s">
        <v>2200</v>
      </c>
      <c r="B70" s="22" t="s">
        <v>2212</v>
      </c>
      <c r="C70">
        <v>50370.381000000001</v>
      </c>
      <c r="D70">
        <v>4.0000000000000001E-3</v>
      </c>
      <c r="E70">
        <f t="shared" si="1"/>
        <v>39154.215252838985</v>
      </c>
      <c r="F70">
        <f t="shared" si="0"/>
        <v>39154</v>
      </c>
      <c r="G70">
        <f t="shared" si="8"/>
        <v>5.0303144234931096E-2</v>
      </c>
      <c r="K70">
        <f t="shared" si="10"/>
        <v>5.0303144234931096E-2</v>
      </c>
      <c r="P70">
        <f t="shared" si="3"/>
        <v>4.3333304051897718E-2</v>
      </c>
      <c r="Q70">
        <f t="shared" si="4"/>
        <v>4.6685831335898514E-2</v>
      </c>
      <c r="R70" s="7">
        <f t="shared" si="5"/>
        <v>35351.881000000001</v>
      </c>
      <c r="S70">
        <f t="shared" si="9"/>
        <v>1.3084952609507504E-5</v>
      </c>
      <c r="AE70" t="s">
        <v>2101</v>
      </c>
      <c r="AF70">
        <v>6</v>
      </c>
      <c r="AH70" t="s">
        <v>2163</v>
      </c>
      <c r="AJ70" t="s">
        <v>2099</v>
      </c>
    </row>
    <row r="71" spans="1:36" x14ac:dyDescent="0.2">
      <c r="A71" t="s">
        <v>2199</v>
      </c>
      <c r="B71" s="22"/>
      <c r="C71">
        <v>50423.307999999997</v>
      </c>
      <c r="D71">
        <v>6.0000000000000001E-3</v>
      </c>
      <c r="E71">
        <f t="shared" si="1"/>
        <v>39380.695867165465</v>
      </c>
      <c r="F71">
        <f t="shared" si="0"/>
        <v>39380.5</v>
      </c>
      <c r="G71">
        <f t="shared" si="8"/>
        <v>4.5772842400765512E-2</v>
      </c>
      <c r="K71">
        <f t="shared" si="10"/>
        <v>4.5772842400765512E-2</v>
      </c>
      <c r="P71">
        <f t="shared" si="3"/>
        <v>4.3336415335216087E-2</v>
      </c>
      <c r="Q71">
        <f t="shared" si="4"/>
        <v>4.6537178099280041E-2</v>
      </c>
      <c r="R71" s="7">
        <f t="shared" si="5"/>
        <v>35404.807999999997</v>
      </c>
      <c r="S71">
        <f t="shared" si="9"/>
        <v>5.8420906002369278E-7</v>
      </c>
      <c r="AE71" t="s">
        <v>2101</v>
      </c>
      <c r="AF71">
        <v>5</v>
      </c>
      <c r="AH71" t="s">
        <v>2163</v>
      </c>
      <c r="AJ71" t="s">
        <v>2099</v>
      </c>
    </row>
    <row r="72" spans="1:36" x14ac:dyDescent="0.2">
      <c r="A72" t="s">
        <v>2199</v>
      </c>
      <c r="B72" s="22"/>
      <c r="C72">
        <v>50436.394999999997</v>
      </c>
      <c r="D72">
        <v>4.0000000000000001E-3</v>
      </c>
      <c r="E72">
        <f t="shared" si="1"/>
        <v>39436.696619138769</v>
      </c>
      <c r="F72">
        <f t="shared" si="0"/>
        <v>39436.5</v>
      </c>
      <c r="G72">
        <f t="shared" si="8"/>
        <v>4.5948573519126512E-2</v>
      </c>
      <c r="K72">
        <f t="shared" si="10"/>
        <v>4.5948573519126512E-2</v>
      </c>
      <c r="P72">
        <f t="shared" si="3"/>
        <v>4.333718457082681E-2</v>
      </c>
      <c r="Q72">
        <f t="shared" si="4"/>
        <v>4.6500976634832943E-2</v>
      </c>
      <c r="R72" s="7">
        <f t="shared" si="5"/>
        <v>35417.894999999997</v>
      </c>
      <c r="S72">
        <f t="shared" si="9"/>
        <v>3.0514920224217203E-7</v>
      </c>
      <c r="AE72" t="s">
        <v>2101</v>
      </c>
      <c r="AF72">
        <v>5</v>
      </c>
      <c r="AH72" t="s">
        <v>2097</v>
      </c>
      <c r="AJ72" t="s">
        <v>2099</v>
      </c>
    </row>
    <row r="73" spans="1:36" x14ac:dyDescent="0.2">
      <c r="A73" t="s">
        <v>2199</v>
      </c>
      <c r="B73" s="22" t="s">
        <v>2212</v>
      </c>
      <c r="C73">
        <v>50486.288999999997</v>
      </c>
      <c r="D73">
        <v>5.0000000000000001E-3</v>
      </c>
      <c r="E73">
        <f t="shared" si="1"/>
        <v>39650.198683703289</v>
      </c>
      <c r="F73">
        <f t="shared" si="0"/>
        <v>39650</v>
      </c>
      <c r="G73">
        <f t="shared" si="8"/>
        <v>4.6431048394879326E-2</v>
      </c>
      <c r="K73">
        <f t="shared" si="10"/>
        <v>4.6431048394879326E-2</v>
      </c>
      <c r="P73">
        <f t="shared" si="3"/>
        <v>4.3340117281592691E-2</v>
      </c>
      <c r="Q73">
        <f t="shared" si="4"/>
        <v>4.6364964947711883E-2</v>
      </c>
      <c r="R73" s="7">
        <f t="shared" si="5"/>
        <v>35467.788999999997</v>
      </c>
      <c r="S73">
        <f t="shared" si="9"/>
        <v>4.3670219895322915E-9</v>
      </c>
      <c r="AE73" t="s">
        <v>2101</v>
      </c>
      <c r="AF73">
        <v>6</v>
      </c>
      <c r="AH73" t="s">
        <v>2163</v>
      </c>
      <c r="AJ73" t="s">
        <v>2099</v>
      </c>
    </row>
    <row r="74" spans="1:36" x14ac:dyDescent="0.2">
      <c r="A74" t="s">
        <v>2201</v>
      </c>
      <c r="B74" s="22" t="s">
        <v>2212</v>
      </c>
      <c r="C74">
        <v>50586.538999999997</v>
      </c>
      <c r="D74">
        <v>5.0000000000000001E-3</v>
      </c>
      <c r="E74">
        <f t="shared" si="1"/>
        <v>40079.17976304335</v>
      </c>
      <c r="F74">
        <f t="shared" si="0"/>
        <v>40079</v>
      </c>
      <c r="G74">
        <f t="shared" si="8"/>
        <v>4.2009417113149539E-2</v>
      </c>
      <c r="K74">
        <f t="shared" si="10"/>
        <v>4.2009417113149539E-2</v>
      </c>
      <c r="P74">
        <f t="shared" si="3"/>
        <v>4.3346010175824831E-2</v>
      </c>
      <c r="Q74">
        <f t="shared" si="4"/>
        <v>4.6101278943291718E-2</v>
      </c>
      <c r="R74" s="7">
        <f t="shared" si="5"/>
        <v>35568.038999999997</v>
      </c>
      <c r="S74">
        <f t="shared" si="9"/>
        <v>1.6743333236974506E-5</v>
      </c>
      <c r="AE74" t="s">
        <v>2101</v>
      </c>
      <c r="AF74">
        <v>5</v>
      </c>
      <c r="AH74" t="s">
        <v>2097</v>
      </c>
      <c r="AJ74" t="s">
        <v>2099</v>
      </c>
    </row>
    <row r="75" spans="1:36" x14ac:dyDescent="0.2">
      <c r="A75" t="s">
        <v>2201</v>
      </c>
      <c r="B75" s="22"/>
      <c r="C75">
        <v>50639.478000000003</v>
      </c>
      <c r="D75">
        <v>5.0000000000000001E-3</v>
      </c>
      <c r="E75">
        <f t="shared" si="1"/>
        <v>40305.711726726004</v>
      </c>
      <c r="F75">
        <f t="shared" si="0"/>
        <v>40305.5</v>
      </c>
      <c r="G75">
        <f t="shared" si="8"/>
        <v>4.9479115288704634E-2</v>
      </c>
      <c r="K75">
        <f t="shared" si="10"/>
        <v>4.9479115288704634E-2</v>
      </c>
      <c r="P75">
        <f t="shared" si="3"/>
        <v>4.33491214591432E-2</v>
      </c>
      <c r="Q75">
        <f t="shared" si="4"/>
        <v>4.5967237380106746E-2</v>
      </c>
      <c r="R75" s="7">
        <f t="shared" si="5"/>
        <v>35620.978000000003</v>
      </c>
      <c r="S75">
        <f t="shared" si="9"/>
        <v>1.2333286444897875E-5</v>
      </c>
      <c r="AE75" t="s">
        <v>2101</v>
      </c>
      <c r="AF75">
        <v>5</v>
      </c>
      <c r="AH75" t="s">
        <v>2163</v>
      </c>
      <c r="AJ75" t="s">
        <v>2099</v>
      </c>
    </row>
    <row r="76" spans="1:36" x14ac:dyDescent="0.2">
      <c r="A76" t="s">
        <v>2201</v>
      </c>
      <c r="B76" s="22"/>
      <c r="C76">
        <v>50658.404999999999</v>
      </c>
      <c r="D76">
        <v>5.0000000000000001E-3</v>
      </c>
      <c r="E76">
        <f t="shared" si="1"/>
        <v>40386.702498682789</v>
      </c>
      <c r="F76">
        <f t="shared" si="0"/>
        <v>40386.5</v>
      </c>
      <c r="G76">
        <f t="shared" si="8"/>
        <v>4.73225835012272E-2</v>
      </c>
      <c r="K76">
        <f t="shared" si="10"/>
        <v>4.73225835012272E-2</v>
      </c>
      <c r="P76">
        <f t="shared" si="3"/>
        <v>4.335023410350871E-2</v>
      </c>
      <c r="Q76">
        <f t="shared" si="4"/>
        <v>4.592017052732416E-2</v>
      </c>
      <c r="R76" s="7">
        <f t="shared" si="5"/>
        <v>35639.904999999999</v>
      </c>
      <c r="S76">
        <f t="shared" si="9"/>
        <v>1.9667621493715694E-6</v>
      </c>
      <c r="AE76" t="s">
        <v>2101</v>
      </c>
      <c r="AF76">
        <v>7</v>
      </c>
      <c r="AH76" t="s">
        <v>2163</v>
      </c>
      <c r="AJ76" t="s">
        <v>2099</v>
      </c>
    </row>
    <row r="77" spans="1:36" x14ac:dyDescent="0.2">
      <c r="A77" t="s">
        <v>2201</v>
      </c>
      <c r="B77" s="22" t="s">
        <v>2212</v>
      </c>
      <c r="C77">
        <v>50678.387000000002</v>
      </c>
      <c r="D77">
        <v>4.0000000000000001E-3</v>
      </c>
      <c r="E77">
        <f t="shared" si="1"/>
        <v>40472.207734866075</v>
      </c>
      <c r="F77">
        <f t="shared" si="0"/>
        <v>40472</v>
      </c>
      <c r="G77">
        <f t="shared" si="8"/>
        <v>4.8546244404860772E-2</v>
      </c>
      <c r="K77">
        <f t="shared" si="10"/>
        <v>4.8546244404860772E-2</v>
      </c>
      <c r="P77">
        <f t="shared" si="3"/>
        <v>4.3351408561450075E-2</v>
      </c>
      <c r="Q77">
        <f t="shared" si="4"/>
        <v>4.5870985259219524E-2</v>
      </c>
      <c r="R77" s="7">
        <f t="shared" si="5"/>
        <v>35659.887000000002</v>
      </c>
      <c r="S77">
        <f t="shared" si="9"/>
        <v>7.1570114963371416E-6</v>
      </c>
      <c r="AE77" t="s">
        <v>2101</v>
      </c>
      <c r="AF77">
        <v>6</v>
      </c>
      <c r="AH77" t="s">
        <v>2163</v>
      </c>
      <c r="AJ77" t="s">
        <v>2099</v>
      </c>
    </row>
    <row r="78" spans="1:36" x14ac:dyDescent="0.2">
      <c r="A78" t="s">
        <v>2202</v>
      </c>
      <c r="B78" s="22"/>
      <c r="C78">
        <v>50700.464999999997</v>
      </c>
      <c r="D78">
        <v>5.0000000000000001E-3</v>
      </c>
      <c r="E78">
        <f t="shared" si="1"/>
        <v>40566.681991920115</v>
      </c>
      <c r="F78">
        <f t="shared" ref="F78:F141" si="11">+ROUND(2*E78,0)/2</f>
        <v>40566.5</v>
      </c>
      <c r="G78">
        <f t="shared" si="8"/>
        <v>4.253029065876035E-2</v>
      </c>
      <c r="K78">
        <f t="shared" si="10"/>
        <v>4.253029065876035E-2</v>
      </c>
      <c r="P78">
        <f t="shared" si="3"/>
        <v>4.3352706646543171E-2</v>
      </c>
      <c r="Q78">
        <f t="shared" ref="Q78:Q141" si="12">+D$11+D$12*F78+D$13*F78^2</f>
        <v>4.5817215744201077E-2</v>
      </c>
      <c r="R78" s="7">
        <f t="shared" ref="R78:R141" si="13">+C78-15018.5</f>
        <v>35681.964999999997</v>
      </c>
      <c r="S78">
        <f t="shared" si="9"/>
        <v>1.0803876517299531E-5</v>
      </c>
      <c r="AE78" t="s">
        <v>2101</v>
      </c>
      <c r="AF78">
        <v>7</v>
      </c>
      <c r="AH78" t="s">
        <v>2163</v>
      </c>
      <c r="AJ78" t="s">
        <v>2099</v>
      </c>
    </row>
    <row r="79" spans="1:36" x14ac:dyDescent="0.2">
      <c r="A79" t="s">
        <v>2202</v>
      </c>
      <c r="B79" s="22"/>
      <c r="C79">
        <v>50727.347999999998</v>
      </c>
      <c r="D79">
        <v>4.0000000000000001E-3</v>
      </c>
      <c r="E79">
        <f t="shared" ref="E79:E142" si="14">(C79-C$7)/C$8</f>
        <v>40681.717386991433</v>
      </c>
      <c r="F79">
        <f t="shared" si="11"/>
        <v>40681.5</v>
      </c>
      <c r="G79">
        <f t="shared" si="8"/>
        <v>5.0801881341612898E-2</v>
      </c>
      <c r="K79">
        <f t="shared" si="10"/>
        <v>5.0801881341612898E-2</v>
      </c>
      <c r="P79">
        <f t="shared" si="3"/>
        <v>4.3354286326815192E-2</v>
      </c>
      <c r="Q79">
        <f t="shared" si="12"/>
        <v>4.5752622063951774E-2</v>
      </c>
      <c r="R79" s="7">
        <f t="shared" si="13"/>
        <v>35708.847999999998</v>
      </c>
      <c r="S79">
        <f t="shared" si="9"/>
        <v>2.5495019253046933E-5</v>
      </c>
      <c r="AE79" t="s">
        <v>2101</v>
      </c>
      <c r="AF79">
        <v>8</v>
      </c>
      <c r="AH79" t="s">
        <v>2153</v>
      </c>
      <c r="AJ79" t="s">
        <v>2099</v>
      </c>
    </row>
    <row r="80" spans="1:36" x14ac:dyDescent="0.2">
      <c r="A80" t="s">
        <v>2202</v>
      </c>
      <c r="B80" s="22"/>
      <c r="C80">
        <v>50753.285000000003</v>
      </c>
      <c r="D80">
        <v>6.0000000000000001E-3</v>
      </c>
      <c r="E80">
        <f t="shared" si="14"/>
        <v>40792.704741154477</v>
      </c>
      <c r="F80">
        <f t="shared" si="11"/>
        <v>40792.5</v>
      </c>
      <c r="G80">
        <f t="shared" si="8"/>
        <v>4.7846634093730245E-2</v>
      </c>
      <c r="K80">
        <f t="shared" si="10"/>
        <v>4.7846634093730245E-2</v>
      </c>
      <c r="P80">
        <f t="shared" si="3"/>
        <v>4.3355811061686442E-2</v>
      </c>
      <c r="Q80">
        <f t="shared" si="12"/>
        <v>4.5691149885491784E-2</v>
      </c>
      <c r="R80" s="7">
        <f t="shared" si="13"/>
        <v>35734.785000000003</v>
      </c>
      <c r="S80">
        <f t="shared" si="9"/>
        <v>4.6461121719653826E-6</v>
      </c>
      <c r="AE80" t="s">
        <v>2101</v>
      </c>
      <c r="AF80">
        <v>6</v>
      </c>
      <c r="AH80" t="s">
        <v>2163</v>
      </c>
      <c r="AJ80" t="s">
        <v>2099</v>
      </c>
    </row>
    <row r="81" spans="1:36" x14ac:dyDescent="0.2">
      <c r="A81" t="s">
        <v>2202</v>
      </c>
      <c r="B81" s="22" t="s">
        <v>2212</v>
      </c>
      <c r="C81">
        <v>50759.703000000001</v>
      </c>
      <c r="D81">
        <v>4.0000000000000001E-3</v>
      </c>
      <c r="E81">
        <f t="shared" si="14"/>
        <v>40820.168088458253</v>
      </c>
      <c r="F81">
        <f t="shared" si="11"/>
        <v>40820</v>
      </c>
      <c r="G81">
        <f t="shared" si="8"/>
        <v>3.9281144905544352E-2</v>
      </c>
      <c r="K81">
        <f t="shared" si="10"/>
        <v>3.9281144905544352E-2</v>
      </c>
      <c r="P81">
        <f t="shared" si="3"/>
        <v>4.3356188811316712E-2</v>
      </c>
      <c r="Q81">
        <f t="shared" si="12"/>
        <v>4.5676053105311157E-2</v>
      </c>
      <c r="R81" s="7">
        <f t="shared" si="13"/>
        <v>35741.203000000001</v>
      </c>
      <c r="S81">
        <f t="shared" si="9"/>
        <v>4.0894850883444722E-5</v>
      </c>
      <c r="AE81" t="s">
        <v>2101</v>
      </c>
      <c r="AF81">
        <v>4</v>
      </c>
      <c r="AH81" t="s">
        <v>2097</v>
      </c>
      <c r="AJ81" t="s">
        <v>2099</v>
      </c>
    </row>
    <row r="82" spans="1:36" x14ac:dyDescent="0.2">
      <c r="A82" t="s">
        <v>2203</v>
      </c>
      <c r="B82" s="22"/>
      <c r="C82">
        <v>50824.33</v>
      </c>
      <c r="D82">
        <v>6.0000000000000001E-3</v>
      </c>
      <c r="E82">
        <f t="shared" si="14"/>
        <v>41096.714325011977</v>
      </c>
      <c r="F82">
        <f t="shared" si="11"/>
        <v>41096.5</v>
      </c>
      <c r="G82">
        <f t="shared" si="8"/>
        <v>5.0086317285604309E-2</v>
      </c>
      <c r="K82">
        <f t="shared" si="10"/>
        <v>5.0086317285604309E-2</v>
      </c>
      <c r="P82">
        <f t="shared" si="3"/>
        <v>4.3359986912144655E-2</v>
      </c>
      <c r="Q82">
        <f t="shared" si="12"/>
        <v>4.5527192929987213E-2</v>
      </c>
      <c r="R82" s="7">
        <f t="shared" si="13"/>
        <v>35805.83</v>
      </c>
      <c r="S82">
        <f t="shared" ref="S82:S110" si="15">+(Q82-G82)^2</f>
        <v>2.0785614889981002E-5</v>
      </c>
      <c r="AE82" t="s">
        <v>2101</v>
      </c>
      <c r="AF82">
        <v>7</v>
      </c>
      <c r="AH82" t="s">
        <v>2163</v>
      </c>
      <c r="AJ82" t="s">
        <v>2099</v>
      </c>
    </row>
    <row r="83" spans="1:36" x14ac:dyDescent="0.2">
      <c r="A83" t="s">
        <v>2203</v>
      </c>
      <c r="B83" s="22"/>
      <c r="C83">
        <v>50825.256999999998</v>
      </c>
      <c r="D83">
        <v>4.0000000000000001E-3</v>
      </c>
      <c r="E83">
        <f t="shared" si="14"/>
        <v>41100.681062773037</v>
      </c>
      <c r="F83">
        <f t="shared" si="11"/>
        <v>41100.5</v>
      </c>
      <c r="G83">
        <f t="shared" si="8"/>
        <v>4.2313155223382637E-2</v>
      </c>
      <c r="K83">
        <f t="shared" si="10"/>
        <v>4.2313155223382637E-2</v>
      </c>
      <c r="P83">
        <f t="shared" si="3"/>
        <v>4.3360041857545419E-2</v>
      </c>
      <c r="Q83">
        <f t="shared" si="12"/>
        <v>4.5525078562264107E-2</v>
      </c>
      <c r="R83" s="7">
        <f t="shared" si="13"/>
        <v>35806.756999999998</v>
      </c>
      <c r="S83">
        <f t="shared" si="15"/>
        <v>1.031645153485149E-5</v>
      </c>
      <c r="AE83" t="s">
        <v>2101</v>
      </c>
      <c r="AF83">
        <v>6</v>
      </c>
      <c r="AH83" t="s">
        <v>2097</v>
      </c>
      <c r="AJ83" t="s">
        <v>2099</v>
      </c>
    </row>
    <row r="84" spans="1:36" x14ac:dyDescent="0.2">
      <c r="A84" t="s">
        <v>2205</v>
      </c>
      <c r="B84" s="22" t="s">
        <v>2212</v>
      </c>
      <c r="C84">
        <v>50951.567000000003</v>
      </c>
      <c r="D84">
        <v>3.0000000000000001E-3</v>
      </c>
      <c r="E84">
        <f t="shared" si="14"/>
        <v>41641.175827176485</v>
      </c>
      <c r="F84">
        <f t="shared" si="11"/>
        <v>41641</v>
      </c>
      <c r="G84">
        <f t="shared" si="8"/>
        <v>4.1089631435170304E-2</v>
      </c>
      <c r="K84">
        <f t="shared" si="10"/>
        <v>4.1089631435170304E-2</v>
      </c>
      <c r="P84">
        <f t="shared" si="3"/>
        <v>4.3367466354823907E-2</v>
      </c>
      <c r="Q84">
        <f t="shared" si="12"/>
        <v>4.5249637133953385E-2</v>
      </c>
      <c r="R84" s="7">
        <f t="shared" si="13"/>
        <v>35933.067000000003</v>
      </c>
      <c r="S84">
        <f t="shared" si="15"/>
        <v>1.7305647413907713E-5</v>
      </c>
      <c r="AE84" t="s">
        <v>2101</v>
      </c>
      <c r="AF84">
        <v>6</v>
      </c>
      <c r="AH84" t="s">
        <v>2204</v>
      </c>
      <c r="AJ84" t="s">
        <v>2099</v>
      </c>
    </row>
    <row r="85" spans="1:36" x14ac:dyDescent="0.2">
      <c r="A85" t="s">
        <v>2206</v>
      </c>
      <c r="B85" s="22"/>
      <c r="C85">
        <v>51136.296000000002</v>
      </c>
      <c r="E85">
        <f t="shared" si="14"/>
        <v>42431.652094562116</v>
      </c>
      <c r="F85">
        <f t="shared" si="11"/>
        <v>42431.5</v>
      </c>
      <c r="G85">
        <f t="shared" si="8"/>
        <v>3.5543478690669872E-2</v>
      </c>
      <c r="O85">
        <f>+G85</f>
        <v>3.5543478690669872E-2</v>
      </c>
      <c r="P85">
        <f t="shared" si="3"/>
        <v>4.337832493965027E-2</v>
      </c>
      <c r="Q85">
        <f t="shared" si="12"/>
        <v>4.4883483834429444E-2</v>
      </c>
      <c r="R85" s="7">
        <f t="shared" si="13"/>
        <v>36117.796000000002</v>
      </c>
      <c r="S85">
        <f t="shared" si="15"/>
        <v>8.7235696085455268E-5</v>
      </c>
      <c r="AE85" t="s">
        <v>2183</v>
      </c>
      <c r="AJ85" t="s">
        <v>2105</v>
      </c>
    </row>
    <row r="86" spans="1:36" x14ac:dyDescent="0.2">
      <c r="A86" t="s">
        <v>2206</v>
      </c>
      <c r="B86" s="22" t="s">
        <v>2212</v>
      </c>
      <c r="C86">
        <v>51142.263200000001</v>
      </c>
      <c r="E86">
        <f t="shared" si="14"/>
        <v>42457.186417720601</v>
      </c>
      <c r="F86">
        <f t="shared" si="11"/>
        <v>42457</v>
      </c>
      <c r="G86">
        <f t="shared" si="8"/>
        <v>4.3564570536545943E-2</v>
      </c>
      <c r="K86">
        <f>+G86</f>
        <v>4.3564570536545943E-2</v>
      </c>
      <c r="P86">
        <f t="shared" ref="P86:P149" si="16">+C$11+C$12*F86</f>
        <v>4.3378675216580148E-2</v>
      </c>
      <c r="Q86">
        <f t="shared" si="12"/>
        <v>4.487239802612189E-2</v>
      </c>
      <c r="R86" s="7">
        <f t="shared" si="13"/>
        <v>36123.763200000001</v>
      </c>
      <c r="S86">
        <f t="shared" si="15"/>
        <v>1.7104127424905232E-6</v>
      </c>
      <c r="AE86" t="s">
        <v>2207</v>
      </c>
      <c r="AJ86" t="s">
        <v>2105</v>
      </c>
    </row>
    <row r="87" spans="1:36" x14ac:dyDescent="0.2">
      <c r="A87" t="s">
        <v>2206</v>
      </c>
      <c r="B87" s="22"/>
      <c r="C87">
        <v>51162.2431</v>
      </c>
      <c r="E87">
        <f t="shared" si="14"/>
        <v>42542.682667766545</v>
      </c>
      <c r="F87">
        <f t="shared" si="11"/>
        <v>42542.5</v>
      </c>
      <c r="G87">
        <f t="shared" si="8"/>
        <v>4.2688231435022317E-2</v>
      </c>
      <c r="K87">
        <f>+G87</f>
        <v>4.2688231435022317E-2</v>
      </c>
      <c r="P87">
        <f t="shared" si="16"/>
        <v>4.337984967452152E-2</v>
      </c>
      <c r="Q87">
        <f t="shared" si="12"/>
        <v>4.4835558902861464E-2</v>
      </c>
      <c r="R87" s="7">
        <f t="shared" si="13"/>
        <v>36143.7431</v>
      </c>
      <c r="S87">
        <f t="shared" si="15"/>
        <v>4.6110152541364825E-6</v>
      </c>
      <c r="AE87" t="s">
        <v>2207</v>
      </c>
      <c r="AJ87" t="s">
        <v>2105</v>
      </c>
    </row>
    <row r="88" spans="1:36" x14ac:dyDescent="0.2">
      <c r="A88" t="s">
        <v>2208</v>
      </c>
      <c r="B88" s="22" t="s">
        <v>2212</v>
      </c>
      <c r="C88">
        <v>51224.292999999998</v>
      </c>
      <c r="E88">
        <f t="shared" si="14"/>
        <v>42808.201202179931</v>
      </c>
      <c r="F88">
        <f t="shared" si="11"/>
        <v>42808</v>
      </c>
      <c r="G88">
        <f t="shared" si="8"/>
        <v>4.7019599485793151E-2</v>
      </c>
      <c r="K88">
        <f>+G88</f>
        <v>4.7019599485793151E-2</v>
      </c>
      <c r="P88">
        <f t="shared" si="16"/>
        <v>4.338349667549736E-2</v>
      </c>
      <c r="Q88">
        <f t="shared" si="12"/>
        <v>4.4724413343788613E-2</v>
      </c>
      <c r="R88" s="7">
        <f t="shared" si="13"/>
        <v>36205.792999999998</v>
      </c>
      <c r="S88">
        <f t="shared" si="15"/>
        <v>5.2678794264496742E-6</v>
      </c>
      <c r="AE88" t="s">
        <v>2101</v>
      </c>
      <c r="AJ88" t="s">
        <v>2105</v>
      </c>
    </row>
    <row r="89" spans="1:36" x14ac:dyDescent="0.2">
      <c r="A89" t="s">
        <v>2220</v>
      </c>
      <c r="B89" s="23" t="s">
        <v>2215</v>
      </c>
      <c r="C89">
        <v>51468.382400000002</v>
      </c>
      <c r="D89" s="18">
        <v>1E-4</v>
      </c>
      <c r="E89">
        <f t="shared" si="14"/>
        <v>43852.687329536238</v>
      </c>
      <c r="F89">
        <f t="shared" si="11"/>
        <v>43852.5</v>
      </c>
      <c r="G89">
        <f t="shared" si="8"/>
        <v>4.3777655737358145E-2</v>
      </c>
      <c r="I89">
        <f>G89</f>
        <v>4.3777655737358145E-2</v>
      </c>
      <c r="P89">
        <f t="shared" si="16"/>
        <v>4.3397844293272349E-2</v>
      </c>
      <c r="Q89">
        <f t="shared" si="12"/>
        <v>4.4334870419779501E-2</v>
      </c>
      <c r="R89" s="7">
        <f t="shared" si="13"/>
        <v>36449.882400000002</v>
      </c>
      <c r="S89">
        <f t="shared" si="15"/>
        <v>3.1048820230593248E-7</v>
      </c>
    </row>
    <row r="90" spans="1:36" x14ac:dyDescent="0.2">
      <c r="A90" s="14" t="s">
        <v>2088</v>
      </c>
      <c r="B90" s="22" t="s">
        <v>2215</v>
      </c>
      <c r="C90">
        <v>51747.87934</v>
      </c>
      <c r="D90">
        <v>1.8000000000000001E-4</v>
      </c>
      <c r="E90">
        <f t="shared" si="14"/>
        <v>45048.686321989539</v>
      </c>
      <c r="F90">
        <f t="shared" si="11"/>
        <v>45048.5</v>
      </c>
      <c r="G90">
        <f t="shared" si="8"/>
        <v>4.3542198829527479E-2</v>
      </c>
      <c r="J90">
        <f>G90</f>
        <v>4.3542198829527479E-2</v>
      </c>
      <c r="P90">
        <f t="shared" si="16"/>
        <v>4.3414272968101353E-2</v>
      </c>
      <c r="Q90">
        <f t="shared" si="12"/>
        <v>4.398226677127498E-2</v>
      </c>
      <c r="R90" s="7">
        <f t="shared" si="13"/>
        <v>36729.37934</v>
      </c>
      <c r="S90">
        <f t="shared" si="15"/>
        <v>1.936597933538826E-7</v>
      </c>
    </row>
    <row r="91" spans="1:36" x14ac:dyDescent="0.2">
      <c r="A91" s="27" t="s">
        <v>2225</v>
      </c>
      <c r="B91" s="22" t="s">
        <v>2215</v>
      </c>
      <c r="C91" s="2">
        <v>51822.426399999997</v>
      </c>
      <c r="D91" s="2">
        <v>2.0000000000000001E-4</v>
      </c>
      <c r="E91">
        <f t="shared" si="14"/>
        <v>45367.681616357891</v>
      </c>
      <c r="F91">
        <f t="shared" si="11"/>
        <v>45367.5</v>
      </c>
      <c r="G91">
        <f t="shared" si="8"/>
        <v>4.2442524289072026E-2</v>
      </c>
      <c r="L91">
        <f>G91</f>
        <v>4.2442524289072026E-2</v>
      </c>
      <c r="P91">
        <f t="shared" si="16"/>
        <v>4.3418654863812432E-2</v>
      </c>
      <c r="Q91">
        <f t="shared" si="12"/>
        <v>4.3905071938364626E-2</v>
      </c>
      <c r="R91" s="7">
        <f t="shared" si="13"/>
        <v>36803.926399999997</v>
      </c>
      <c r="S91">
        <f t="shared" si="15"/>
        <v>2.1390456264513113E-6</v>
      </c>
    </row>
    <row r="92" spans="1:36" x14ac:dyDescent="0.2">
      <c r="A92" s="27" t="s">
        <v>2225</v>
      </c>
      <c r="B92" s="22" t="s">
        <v>2215</v>
      </c>
      <c r="C92" s="2">
        <v>51822.426700000004</v>
      </c>
      <c r="D92" s="2">
        <v>2.0000000000000001E-4</v>
      </c>
      <c r="E92">
        <f t="shared" si="14"/>
        <v>45367.682900091822</v>
      </c>
      <c r="F92">
        <f t="shared" si="11"/>
        <v>45367.5</v>
      </c>
      <c r="G92">
        <f t="shared" si="8"/>
        <v>4.2742524296045303E-2</v>
      </c>
      <c r="L92">
        <f>G92</f>
        <v>4.2742524296045303E-2</v>
      </c>
      <c r="P92">
        <f t="shared" si="16"/>
        <v>4.3418654863812432E-2</v>
      </c>
      <c r="Q92">
        <f t="shared" si="12"/>
        <v>4.3905071938364626E-2</v>
      </c>
      <c r="R92" s="7">
        <f t="shared" si="13"/>
        <v>36803.926700000004</v>
      </c>
      <c r="S92">
        <f t="shared" si="15"/>
        <v>1.3515170206622157E-6</v>
      </c>
    </row>
    <row r="93" spans="1:36" x14ac:dyDescent="0.2">
      <c r="A93" s="27" t="s">
        <v>2225</v>
      </c>
      <c r="B93" s="22" t="s">
        <v>2215</v>
      </c>
      <c r="C93" s="2">
        <v>51822.426899999999</v>
      </c>
      <c r="D93" s="2">
        <v>1E-4</v>
      </c>
      <c r="E93">
        <f t="shared" si="14"/>
        <v>45367.683755914404</v>
      </c>
      <c r="F93">
        <f t="shared" si="11"/>
        <v>45367.5</v>
      </c>
      <c r="G93">
        <f t="shared" si="8"/>
        <v>4.2942524290992878E-2</v>
      </c>
      <c r="L93">
        <f>G93</f>
        <v>4.2942524290992878E-2</v>
      </c>
      <c r="P93">
        <f t="shared" si="16"/>
        <v>4.3418654863812432E-2</v>
      </c>
      <c r="Q93">
        <f t="shared" si="12"/>
        <v>4.3905071938364626E-2</v>
      </c>
      <c r="R93" s="7">
        <f t="shared" si="13"/>
        <v>36803.926899999999</v>
      </c>
      <c r="S93">
        <f t="shared" si="15"/>
        <v>9.2649797346088608E-7</v>
      </c>
    </row>
    <row r="94" spans="1:36" x14ac:dyDescent="0.2">
      <c r="A94" t="s">
        <v>2211</v>
      </c>
      <c r="B94" s="23" t="s">
        <v>2212</v>
      </c>
      <c r="C94" s="18">
        <v>52110.455300000001</v>
      </c>
      <c r="D94" s="18">
        <v>9.0000000000000006E-5</v>
      </c>
      <c r="E94">
        <f t="shared" si="14"/>
        <v>46600.189829855473</v>
      </c>
      <c r="F94">
        <f t="shared" si="11"/>
        <v>46600</v>
      </c>
      <c r="G94">
        <f t="shared" si="8"/>
        <v>4.4361963562550955E-2</v>
      </c>
      <c r="I94">
        <f t="shared" ref="I94:I103" si="17">G94</f>
        <v>4.4361963562550955E-2</v>
      </c>
      <c r="P94">
        <f t="shared" si="16"/>
        <v>4.3435584915423424E-2</v>
      </c>
      <c r="Q94">
        <f t="shared" si="12"/>
        <v>4.3673499656839559E-2</v>
      </c>
      <c r="R94" s="7">
        <f t="shared" si="13"/>
        <v>37091.955300000001</v>
      </c>
      <c r="S94">
        <f t="shared" si="15"/>
        <v>4.7398254946738865E-7</v>
      </c>
      <c r="AC94" s="19" t="s">
        <v>2099</v>
      </c>
      <c r="AD94" s="18">
        <v>2.3099999999999999E-2</v>
      </c>
      <c r="AE94" s="18" t="s">
        <v>2213</v>
      </c>
    </row>
    <row r="95" spans="1:36" x14ac:dyDescent="0.2">
      <c r="A95" t="s">
        <v>2211</v>
      </c>
      <c r="B95" s="23" t="s">
        <v>2212</v>
      </c>
      <c r="C95" s="18">
        <v>52110.456059999997</v>
      </c>
      <c r="D95" s="18">
        <v>4.4999999999999999E-4</v>
      </c>
      <c r="E95">
        <f t="shared" si="14"/>
        <v>46600.193081981342</v>
      </c>
      <c r="F95">
        <f t="shared" si="11"/>
        <v>46600</v>
      </c>
      <c r="G95">
        <f t="shared" si="8"/>
        <v>4.5121963557903655E-2</v>
      </c>
      <c r="I95">
        <f t="shared" si="17"/>
        <v>4.5121963557903655E-2</v>
      </c>
      <c r="P95">
        <f t="shared" si="16"/>
        <v>4.3435584915423424E-2</v>
      </c>
      <c r="Q95">
        <f t="shared" si="12"/>
        <v>4.3673499656839559E-2</v>
      </c>
      <c r="R95" s="7">
        <f t="shared" si="13"/>
        <v>37091.956059999997</v>
      </c>
      <c r="S95">
        <f t="shared" si="15"/>
        <v>2.0980476726858174E-6</v>
      </c>
      <c r="AC95" s="19" t="s">
        <v>2184</v>
      </c>
      <c r="AD95" s="18">
        <v>2.3800000000000002E-2</v>
      </c>
      <c r="AE95" s="18" t="s">
        <v>2213</v>
      </c>
    </row>
    <row r="96" spans="1:36" x14ac:dyDescent="0.2">
      <c r="A96" t="s">
        <v>2211</v>
      </c>
      <c r="B96" s="23" t="s">
        <v>2212</v>
      </c>
      <c r="C96" s="18">
        <v>52113.492980000003</v>
      </c>
      <c r="D96" s="18">
        <v>1.2999999999999999E-4</v>
      </c>
      <c r="E96">
        <f t="shared" si="14"/>
        <v>46613.188405866349</v>
      </c>
      <c r="F96">
        <f t="shared" si="11"/>
        <v>46613</v>
      </c>
      <c r="G96">
        <f t="shared" si="8"/>
        <v>4.4029186858097091E-2</v>
      </c>
      <c r="I96">
        <f t="shared" si="17"/>
        <v>4.4029186858097091E-2</v>
      </c>
      <c r="P96">
        <f t="shared" si="16"/>
        <v>4.3435763487975912E-2</v>
      </c>
      <c r="Q96">
        <f t="shared" si="12"/>
        <v>4.367162171755129E-2</v>
      </c>
      <c r="R96" s="7">
        <f t="shared" si="13"/>
        <v>37094.992980000003</v>
      </c>
      <c r="S96">
        <f t="shared" si="15"/>
        <v>1.2785282973353867E-7</v>
      </c>
      <c r="AC96" s="19" t="s">
        <v>2184</v>
      </c>
      <c r="AD96" s="18">
        <v>2.2800000000000001E-2</v>
      </c>
      <c r="AE96" s="18" t="s">
        <v>2214</v>
      </c>
    </row>
    <row r="97" spans="1:31" x14ac:dyDescent="0.2">
      <c r="A97" t="s">
        <v>2211</v>
      </c>
      <c r="B97" s="23" t="s">
        <v>2212</v>
      </c>
      <c r="C97" s="18">
        <v>52113.49366</v>
      </c>
      <c r="D97" s="18">
        <v>1.8000000000000001E-4</v>
      </c>
      <c r="E97">
        <f t="shared" si="14"/>
        <v>46613.191315663185</v>
      </c>
      <c r="F97">
        <f t="shared" si="11"/>
        <v>46613</v>
      </c>
      <c r="G97">
        <f t="shared" si="8"/>
        <v>4.4709186855470762E-2</v>
      </c>
      <c r="I97">
        <f t="shared" si="17"/>
        <v>4.4709186855470762E-2</v>
      </c>
      <c r="P97">
        <f t="shared" si="16"/>
        <v>4.3435763487975912E-2</v>
      </c>
      <c r="Q97">
        <f t="shared" si="12"/>
        <v>4.367162171755129E-2</v>
      </c>
      <c r="R97" s="7">
        <f t="shared" si="13"/>
        <v>37094.99366</v>
      </c>
      <c r="S97">
        <f t="shared" si="15"/>
        <v>1.0765414154258524E-6</v>
      </c>
      <c r="AC97" s="19" t="s">
        <v>2099</v>
      </c>
      <c r="AD97" s="18">
        <v>2.35E-2</v>
      </c>
      <c r="AE97" s="18" t="s">
        <v>2214</v>
      </c>
    </row>
    <row r="98" spans="1:31" x14ac:dyDescent="0.2">
      <c r="A98" t="s">
        <v>2211</v>
      </c>
      <c r="B98" s="23" t="s">
        <v>2215</v>
      </c>
      <c r="C98" s="18">
        <v>52164.320509999998</v>
      </c>
      <c r="D98" s="18">
        <v>2.3000000000000001E-4</v>
      </c>
      <c r="E98">
        <f t="shared" si="14"/>
        <v>46830.685150799887</v>
      </c>
      <c r="F98">
        <f t="shared" si="11"/>
        <v>46830.5</v>
      </c>
      <c r="G98">
        <f t="shared" si="8"/>
        <v>4.3268499670375604E-2</v>
      </c>
      <c r="I98">
        <f t="shared" si="17"/>
        <v>4.3268499670375604E-2</v>
      </c>
      <c r="P98">
        <f t="shared" si="16"/>
        <v>4.3438751144142557E-2</v>
      </c>
      <c r="Q98">
        <f t="shared" si="12"/>
        <v>4.3641950545058011E-2</v>
      </c>
      <c r="R98" s="7">
        <f t="shared" si="13"/>
        <v>37145.820509999998</v>
      </c>
      <c r="S98">
        <f t="shared" si="15"/>
        <v>1.3946555580105503E-7</v>
      </c>
      <c r="AC98" s="19" t="s">
        <v>2099</v>
      </c>
      <c r="AD98" s="18">
        <v>2.24E-2</v>
      </c>
      <c r="AE98" s="18" t="s">
        <v>2213</v>
      </c>
    </row>
    <row r="99" spans="1:31" x14ac:dyDescent="0.2">
      <c r="A99" t="s">
        <v>2211</v>
      </c>
      <c r="B99" s="23" t="s">
        <v>2215</v>
      </c>
      <c r="C99" s="18">
        <v>52164.321709999997</v>
      </c>
      <c r="D99" s="18">
        <v>5.4000000000000001E-4</v>
      </c>
      <c r="E99">
        <f t="shared" si="14"/>
        <v>46830.690285735494</v>
      </c>
      <c r="F99">
        <f t="shared" si="11"/>
        <v>46830.5</v>
      </c>
      <c r="G99">
        <f t="shared" si="8"/>
        <v>4.4468499669164885E-2</v>
      </c>
      <c r="I99">
        <f t="shared" si="17"/>
        <v>4.4468499669164885E-2</v>
      </c>
      <c r="P99">
        <f t="shared" si="16"/>
        <v>4.3438751144142557E-2</v>
      </c>
      <c r="Q99">
        <f t="shared" si="12"/>
        <v>4.3641950545058011E-2</v>
      </c>
      <c r="R99" s="7">
        <f t="shared" si="13"/>
        <v>37145.821709999997</v>
      </c>
      <c r="S99">
        <f t="shared" si="15"/>
        <v>6.831834545618397E-7</v>
      </c>
      <c r="AC99" s="19" t="s">
        <v>2184</v>
      </c>
      <c r="AD99" s="18">
        <v>2.3599999999999999E-2</v>
      </c>
      <c r="AE99" s="18" t="s">
        <v>2213</v>
      </c>
    </row>
    <row r="100" spans="1:31" x14ac:dyDescent="0.2">
      <c r="A100" t="s">
        <v>2211</v>
      </c>
      <c r="B100" s="23" t="s">
        <v>2212</v>
      </c>
      <c r="C100" s="18">
        <v>52164.438049999997</v>
      </c>
      <c r="D100" s="18">
        <v>2.9999999999999997E-4</v>
      </c>
      <c r="E100">
        <f t="shared" si="14"/>
        <v>46831.188117743186</v>
      </c>
      <c r="F100">
        <f t="shared" si="11"/>
        <v>46831</v>
      </c>
      <c r="G100">
        <f t="shared" si="8"/>
        <v>4.3961854411463719E-2</v>
      </c>
      <c r="I100">
        <f t="shared" si="17"/>
        <v>4.3961854411463719E-2</v>
      </c>
      <c r="P100">
        <f t="shared" si="16"/>
        <v>4.3438758012317655E-2</v>
      </c>
      <c r="Q100">
        <f t="shared" si="12"/>
        <v>4.3641886136366728E-2</v>
      </c>
      <c r="R100" s="7">
        <f t="shared" si="13"/>
        <v>37145.938049999997</v>
      </c>
      <c r="S100">
        <f t="shared" si="15"/>
        <v>1.023796970685435E-7</v>
      </c>
      <c r="AC100" s="19" t="s">
        <v>2184</v>
      </c>
      <c r="AD100" s="18">
        <v>2.3099999999999999E-2</v>
      </c>
      <c r="AE100" s="18" t="s">
        <v>2216</v>
      </c>
    </row>
    <row r="101" spans="1:31" x14ac:dyDescent="0.2">
      <c r="A101" t="s">
        <v>2211</v>
      </c>
      <c r="B101" s="23" t="s">
        <v>2212</v>
      </c>
      <c r="C101" s="18">
        <v>52164.438300000002</v>
      </c>
      <c r="D101" s="18">
        <v>2.7999999999999998E-4</v>
      </c>
      <c r="E101">
        <f t="shared" si="14"/>
        <v>46831.189187521457</v>
      </c>
      <c r="F101">
        <f t="shared" si="11"/>
        <v>46831</v>
      </c>
      <c r="G101">
        <f t="shared" si="8"/>
        <v>4.4211854416062124E-2</v>
      </c>
      <c r="I101">
        <f t="shared" si="17"/>
        <v>4.4211854416062124E-2</v>
      </c>
      <c r="P101">
        <f t="shared" si="16"/>
        <v>4.3438758012317655E-2</v>
      </c>
      <c r="Q101">
        <f t="shared" si="12"/>
        <v>4.3641886136366728E-2</v>
      </c>
      <c r="R101" s="7">
        <f t="shared" si="13"/>
        <v>37145.938300000002</v>
      </c>
      <c r="S101">
        <f t="shared" si="15"/>
        <v>3.2486383985892901E-7</v>
      </c>
      <c r="AC101" s="19" t="s">
        <v>2099</v>
      </c>
      <c r="AD101" s="18">
        <v>2.3400000000000001E-2</v>
      </c>
      <c r="AE101" s="18" t="s">
        <v>2216</v>
      </c>
    </row>
    <row r="102" spans="1:31" x14ac:dyDescent="0.2">
      <c r="A102" t="s">
        <v>2211</v>
      </c>
      <c r="B102" s="23" t="s">
        <v>2215</v>
      </c>
      <c r="C102" s="18">
        <v>52164.55616</v>
      </c>
      <c r="D102" s="18">
        <v>6.9999999999999999E-4</v>
      </c>
      <c r="E102">
        <f t="shared" si="14"/>
        <v>46831.693523780908</v>
      </c>
      <c r="F102">
        <f t="shared" si="11"/>
        <v>46831.5</v>
      </c>
      <c r="G102">
        <f t="shared" si="8"/>
        <v>4.5225209156342316E-2</v>
      </c>
      <c r="I102">
        <f t="shared" si="17"/>
        <v>4.5225209156342316E-2</v>
      </c>
      <c r="P102">
        <f t="shared" si="16"/>
        <v>4.3438764880492746E-2</v>
      </c>
      <c r="Q102">
        <f t="shared" si="12"/>
        <v>4.3641821745110804E-2</v>
      </c>
      <c r="R102" s="7">
        <f t="shared" si="13"/>
        <v>37146.05616</v>
      </c>
      <c r="S102">
        <f t="shared" si="15"/>
        <v>2.5071156940464315E-6</v>
      </c>
      <c r="AC102" s="19" t="s">
        <v>2099</v>
      </c>
      <c r="AD102" s="18">
        <v>2.4400000000000002E-2</v>
      </c>
      <c r="AE102" s="18" t="s">
        <v>2213</v>
      </c>
    </row>
    <row r="103" spans="1:31" x14ac:dyDescent="0.2">
      <c r="A103" t="s">
        <v>2211</v>
      </c>
      <c r="B103" s="23" t="s">
        <v>2215</v>
      </c>
      <c r="C103" s="18">
        <v>52164.556680000002</v>
      </c>
      <c r="D103" s="18">
        <v>6.2E-4</v>
      </c>
      <c r="E103">
        <f t="shared" si="14"/>
        <v>46831.695748919679</v>
      </c>
      <c r="F103">
        <f t="shared" si="11"/>
        <v>46831.5</v>
      </c>
      <c r="G103">
        <f t="shared" si="8"/>
        <v>4.5745209157757927E-2</v>
      </c>
      <c r="I103">
        <f t="shared" si="17"/>
        <v>4.5745209157757927E-2</v>
      </c>
      <c r="P103">
        <f t="shared" si="16"/>
        <v>4.3438764880492746E-2</v>
      </c>
      <c r="Q103">
        <f t="shared" si="12"/>
        <v>4.3641821745110804E-2</v>
      </c>
      <c r="R103" s="7">
        <f t="shared" si="13"/>
        <v>37146.056680000002</v>
      </c>
      <c r="S103">
        <f t="shared" si="15"/>
        <v>4.4242386076823586E-6</v>
      </c>
      <c r="AC103" s="19" t="s">
        <v>2184</v>
      </c>
      <c r="AD103" s="18">
        <v>2.4899999999999999E-2</v>
      </c>
      <c r="AE103" s="18" t="s">
        <v>2213</v>
      </c>
    </row>
    <row r="104" spans="1:31" x14ac:dyDescent="0.2">
      <c r="A104" s="25" t="s">
        <v>2095</v>
      </c>
      <c r="B104" s="22" t="s">
        <v>2215</v>
      </c>
      <c r="C104">
        <v>52451.534</v>
      </c>
      <c r="D104">
        <v>3.0000000000000001E-3</v>
      </c>
      <c r="E104">
        <f t="shared" si="14"/>
        <v>48059.704132757266</v>
      </c>
      <c r="F104">
        <f t="shared" si="11"/>
        <v>48059.5</v>
      </c>
      <c r="G104">
        <f t="shared" si="8"/>
        <v>4.7704455748316832E-2</v>
      </c>
      <c r="K104">
        <f>+G104</f>
        <v>4.7704455748316832E-2</v>
      </c>
      <c r="P104">
        <f t="shared" si="16"/>
        <v>4.3455633118527875E-2</v>
      </c>
      <c r="Q104">
        <f t="shared" si="12"/>
        <v>4.3536282610907751E-2</v>
      </c>
      <c r="R104" s="7">
        <f t="shared" si="13"/>
        <v>37433.034</v>
      </c>
      <c r="S104">
        <f t="shared" si="15"/>
        <v>1.7373667303418666E-5</v>
      </c>
    </row>
    <row r="105" spans="1:31" x14ac:dyDescent="0.2">
      <c r="A105" s="25" t="s">
        <v>2219</v>
      </c>
      <c r="B105" s="23" t="s">
        <v>2212</v>
      </c>
      <c r="C105">
        <v>52504.461000000003</v>
      </c>
      <c r="D105" s="18">
        <v>2.0000000000000001E-4</v>
      </c>
      <c r="E105">
        <f t="shared" si="14"/>
        <v>48286.184747083775</v>
      </c>
      <c r="F105">
        <f t="shared" si="11"/>
        <v>48286</v>
      </c>
      <c r="G105">
        <f t="shared" si="8"/>
        <v>4.3174153921427205E-2</v>
      </c>
      <c r="I105">
        <f t="shared" ref="I105:I110" si="18">G105</f>
        <v>4.3174153921427205E-2</v>
      </c>
      <c r="P105">
        <f t="shared" si="16"/>
        <v>4.3458744401846244E-2</v>
      </c>
      <c r="Q105">
        <f t="shared" si="12"/>
        <v>4.3528304247545516E-2</v>
      </c>
      <c r="R105" s="7">
        <f t="shared" si="13"/>
        <v>37485.961000000003</v>
      </c>
      <c r="S105">
        <f t="shared" si="15"/>
        <v>1.2542245348970564E-7</v>
      </c>
    </row>
    <row r="106" spans="1:31" x14ac:dyDescent="0.2">
      <c r="A106" s="25" t="s">
        <v>2219</v>
      </c>
      <c r="B106" s="23" t="s">
        <v>2215</v>
      </c>
      <c r="C106">
        <v>52504.578600000001</v>
      </c>
      <c r="D106" s="18">
        <v>1E-4</v>
      </c>
      <c r="E106">
        <f t="shared" si="14"/>
        <v>48286.687970773848</v>
      </c>
      <c r="F106">
        <f t="shared" si="11"/>
        <v>48286.5</v>
      </c>
      <c r="G106">
        <f t="shared" si="8"/>
        <v>4.3927508660999592E-2</v>
      </c>
      <c r="I106">
        <f t="shared" si="18"/>
        <v>4.3927508660999592E-2</v>
      </c>
      <c r="P106">
        <f t="shared" si="16"/>
        <v>4.3458751270021342E-2</v>
      </c>
      <c r="Q106">
        <f t="shared" si="12"/>
        <v>4.3528290593082955E-2</v>
      </c>
      <c r="R106" s="7">
        <f t="shared" si="13"/>
        <v>37486.078600000001</v>
      </c>
      <c r="S106">
        <f t="shared" si="15"/>
        <v>1.5937506575109289E-7</v>
      </c>
    </row>
    <row r="107" spans="1:31" x14ac:dyDescent="0.2">
      <c r="A107" s="25" t="s">
        <v>2211</v>
      </c>
      <c r="B107" s="23" t="s">
        <v>2212</v>
      </c>
      <c r="C107" s="18">
        <v>52577.372920000002</v>
      </c>
      <c r="D107" s="18">
        <v>1.8000000000000001E-4</v>
      </c>
      <c r="E107">
        <f t="shared" si="14"/>
        <v>48598.183092603533</v>
      </c>
      <c r="F107">
        <f t="shared" si="11"/>
        <v>48598</v>
      </c>
      <c r="G107">
        <f t="shared" si="8"/>
        <v>4.2787512989889365E-2</v>
      </c>
      <c r="I107">
        <f t="shared" si="18"/>
        <v>4.2787512989889365E-2</v>
      </c>
      <c r="P107">
        <f t="shared" si="16"/>
        <v>4.3463030143105985E-2</v>
      </c>
      <c r="Q107">
        <f t="shared" si="12"/>
        <v>4.3523172871480165E-2</v>
      </c>
      <c r="R107" s="7">
        <f t="shared" si="13"/>
        <v>37558.872920000002</v>
      </c>
      <c r="S107">
        <f t="shared" si="15"/>
        <v>5.411954613821899E-7</v>
      </c>
      <c r="AC107" s="19" t="s">
        <v>2184</v>
      </c>
      <c r="AD107" s="18">
        <v>2.52E-2</v>
      </c>
      <c r="AE107" s="18" t="s">
        <v>2217</v>
      </c>
    </row>
    <row r="108" spans="1:31" x14ac:dyDescent="0.2">
      <c r="A108" s="25" t="s">
        <v>2211</v>
      </c>
      <c r="B108" s="23" t="s">
        <v>2212</v>
      </c>
      <c r="C108" s="18">
        <v>52577.373019999999</v>
      </c>
      <c r="D108" s="18">
        <v>2.0000000000000001E-4</v>
      </c>
      <c r="E108">
        <f t="shared" si="14"/>
        <v>48598.183520514824</v>
      </c>
      <c r="F108">
        <f t="shared" si="11"/>
        <v>48598</v>
      </c>
      <c r="G108">
        <f t="shared" si="8"/>
        <v>4.2887512987363152E-2</v>
      </c>
      <c r="I108">
        <f t="shared" si="18"/>
        <v>4.2887512987363152E-2</v>
      </c>
      <c r="P108">
        <f t="shared" si="16"/>
        <v>4.3463030143105985E-2</v>
      </c>
      <c r="Q108">
        <f t="shared" si="12"/>
        <v>4.3523172871480165E-2</v>
      </c>
      <c r="R108" s="7">
        <f t="shared" si="13"/>
        <v>37558.873019999999</v>
      </c>
      <c r="S108">
        <f t="shared" si="15"/>
        <v>4.0406348827565372E-7</v>
      </c>
      <c r="AC108" s="19" t="s">
        <v>2099</v>
      </c>
      <c r="AD108" s="18">
        <v>2.53E-2</v>
      </c>
      <c r="AE108" s="18" t="s">
        <v>2217</v>
      </c>
    </row>
    <row r="109" spans="1:31" x14ac:dyDescent="0.2">
      <c r="A109" s="25" t="s">
        <v>2211</v>
      </c>
      <c r="B109" s="23" t="s">
        <v>2215</v>
      </c>
      <c r="C109" s="18">
        <v>52577.490680000003</v>
      </c>
      <c r="D109" s="18">
        <v>2.5999999999999998E-4</v>
      </c>
      <c r="E109">
        <f t="shared" si="14"/>
        <v>48598.687000951701</v>
      </c>
      <c r="F109">
        <f t="shared" si="11"/>
        <v>48598.5</v>
      </c>
      <c r="G109">
        <f t="shared" si="8"/>
        <v>4.370086773269577E-2</v>
      </c>
      <c r="I109">
        <f t="shared" si="18"/>
        <v>4.370086773269577E-2</v>
      </c>
      <c r="P109">
        <f t="shared" si="16"/>
        <v>4.3463037011281083E-2</v>
      </c>
      <c r="Q109">
        <f t="shared" si="12"/>
        <v>4.3523170096659902E-2</v>
      </c>
      <c r="R109" s="7">
        <f t="shared" si="13"/>
        <v>37558.990680000003</v>
      </c>
      <c r="S109">
        <f t="shared" si="15"/>
        <v>3.1576449852735562E-8</v>
      </c>
      <c r="AC109" s="19" t="s">
        <v>2099</v>
      </c>
      <c r="AD109" s="18">
        <v>2.6100000000000002E-2</v>
      </c>
      <c r="AE109" s="18" t="s">
        <v>2217</v>
      </c>
    </row>
    <row r="110" spans="1:31" x14ac:dyDescent="0.2">
      <c r="A110" s="25" t="s">
        <v>2211</v>
      </c>
      <c r="B110" s="23" t="s">
        <v>2215</v>
      </c>
      <c r="C110" s="18">
        <v>52577.490960000003</v>
      </c>
      <c r="D110" s="18">
        <v>1.9000000000000001E-4</v>
      </c>
      <c r="E110">
        <f t="shared" si="14"/>
        <v>48598.688199103344</v>
      </c>
      <c r="F110">
        <f t="shared" si="11"/>
        <v>48598.5</v>
      </c>
      <c r="G110">
        <f t="shared" si="8"/>
        <v>4.3980867732898332E-2</v>
      </c>
      <c r="I110">
        <f t="shared" si="18"/>
        <v>4.3980867732898332E-2</v>
      </c>
      <c r="P110">
        <f t="shared" si="16"/>
        <v>4.3463037011281083E-2</v>
      </c>
      <c r="Q110">
        <f t="shared" si="12"/>
        <v>4.3523170096659902E-2</v>
      </c>
      <c r="R110" s="7">
        <f t="shared" si="13"/>
        <v>37558.990960000003</v>
      </c>
      <c r="S110">
        <f t="shared" si="15"/>
        <v>2.0948712621824615E-7</v>
      </c>
      <c r="AC110" s="19" t="s">
        <v>2184</v>
      </c>
      <c r="AD110" s="18">
        <v>2.64E-2</v>
      </c>
      <c r="AE110" s="18" t="s">
        <v>2217</v>
      </c>
    </row>
    <row r="111" spans="1:31" x14ac:dyDescent="0.2">
      <c r="A111" s="26" t="s">
        <v>2224</v>
      </c>
      <c r="B111" s="23" t="s">
        <v>2215</v>
      </c>
      <c r="C111" s="18">
        <v>52684.2889</v>
      </c>
      <c r="D111" s="18">
        <v>1.6000000000000001E-3</v>
      </c>
      <c r="E111">
        <f t="shared" si="14"/>
        <v>49055.68865369181</v>
      </c>
      <c r="F111">
        <f t="shared" si="11"/>
        <v>49055.5</v>
      </c>
      <c r="G111">
        <f t="shared" si="8"/>
        <v>4.4087102010962553E-2</v>
      </c>
      <c r="O111">
        <f>G111</f>
        <v>4.4087102010962553E-2</v>
      </c>
      <c r="P111">
        <f t="shared" si="16"/>
        <v>4.3469314523318585E-2</v>
      </c>
      <c r="Q111">
        <f t="shared" si="12"/>
        <v>4.3527924578916771E-2</v>
      </c>
      <c r="R111" s="7">
        <f t="shared" si="13"/>
        <v>37665.7889</v>
      </c>
    </row>
    <row r="112" spans="1:31" x14ac:dyDescent="0.2">
      <c r="A112" s="25" t="s">
        <v>2222</v>
      </c>
      <c r="B112" s="22" t="s">
        <v>2212</v>
      </c>
      <c r="C112">
        <v>52693.285499999998</v>
      </c>
      <c r="D112">
        <v>6.9999999999999999E-4</v>
      </c>
      <c r="E112">
        <f t="shared" si="14"/>
        <v>49094.186121805426</v>
      </c>
      <c r="F112">
        <f t="shared" si="11"/>
        <v>49094</v>
      </c>
      <c r="G112">
        <f t="shared" si="8"/>
        <v>4.3495417150552385E-2</v>
      </c>
      <c r="O112">
        <f>G112</f>
        <v>4.3495417150552385E-2</v>
      </c>
      <c r="P112">
        <f t="shared" si="16"/>
        <v>4.3469843372800958E-2</v>
      </c>
      <c r="Q112">
        <f t="shared" si="12"/>
        <v>4.3528990339279941E-2</v>
      </c>
      <c r="R112" s="7">
        <f t="shared" si="13"/>
        <v>37674.785499999998</v>
      </c>
      <c r="S112">
        <f>+(Q112-G112)^2</f>
        <v>1.1271590013361225E-9</v>
      </c>
    </row>
    <row r="113" spans="1:19" x14ac:dyDescent="0.2">
      <c r="A113" s="28" t="s">
        <v>2226</v>
      </c>
      <c r="B113" s="22" t="s">
        <v>2212</v>
      </c>
      <c r="C113" s="2">
        <v>52844.482000000004</v>
      </c>
      <c r="D113" s="2">
        <v>3.0000000000000001E-3</v>
      </c>
      <c r="E113">
        <f t="shared" si="14"/>
        <v>49741.173032153973</v>
      </c>
      <c r="F113">
        <f t="shared" si="11"/>
        <v>49741</v>
      </c>
      <c r="G113">
        <f t="shared" si="8"/>
        <v>4.0436453426082153E-2</v>
      </c>
      <c r="L113">
        <f>G113</f>
        <v>4.0436453426082153E-2</v>
      </c>
      <c r="P113">
        <f t="shared" si="16"/>
        <v>4.3478730791374834E-2</v>
      </c>
      <c r="Q113">
        <f t="shared" si="12"/>
        <v>4.3562366427457908E-2</v>
      </c>
      <c r="R113" s="7">
        <f t="shared" si="13"/>
        <v>37825.982000000004</v>
      </c>
      <c r="S113">
        <f>+(Q113-G113)^2</f>
        <v>9.7713320921699782E-6</v>
      </c>
    </row>
    <row r="114" spans="1:19" x14ac:dyDescent="0.2">
      <c r="A114" s="26" t="s">
        <v>2224</v>
      </c>
      <c r="B114" s="23" t="s">
        <v>2212</v>
      </c>
      <c r="C114" s="18">
        <v>52864.350100000003</v>
      </c>
      <c r="D114" s="18">
        <v>4.7999999999999996E-3</v>
      </c>
      <c r="E114">
        <f t="shared" si="14"/>
        <v>49826.190877365305</v>
      </c>
      <c r="F114">
        <f t="shared" si="11"/>
        <v>49826</v>
      </c>
      <c r="G114">
        <f t="shared" ref="G114:G177" si="19">C114-(C$7+F114*C$8)</f>
        <v>4.4606759583984967E-2</v>
      </c>
      <c r="O114">
        <f>G114</f>
        <v>4.4606759583984967E-2</v>
      </c>
      <c r="P114">
        <f t="shared" si="16"/>
        <v>4.3479898381141115E-2</v>
      </c>
      <c r="Q114">
        <f t="shared" si="12"/>
        <v>4.3568920882128631E-2</v>
      </c>
      <c r="R114" s="7">
        <f t="shared" si="13"/>
        <v>37845.850100000003</v>
      </c>
    </row>
    <row r="115" spans="1:19" x14ac:dyDescent="0.2">
      <c r="A115" s="26" t="s">
        <v>2224</v>
      </c>
      <c r="B115" s="23" t="s">
        <v>2215</v>
      </c>
      <c r="C115" s="18">
        <v>52864.466399999998</v>
      </c>
      <c r="D115" s="18">
        <v>5.0000000000000001E-3</v>
      </c>
      <c r="E115">
        <f t="shared" si="14"/>
        <v>49826.688538208451</v>
      </c>
      <c r="F115">
        <f t="shared" si="11"/>
        <v>49826.5</v>
      </c>
      <c r="G115">
        <f t="shared" si="19"/>
        <v>4.4060114320018329E-2</v>
      </c>
      <c r="O115">
        <f>G115</f>
        <v>4.4060114320018329E-2</v>
      </c>
      <c r="P115">
        <f t="shared" si="16"/>
        <v>4.3479905249316206E-2</v>
      </c>
      <c r="Q115">
        <f t="shared" si="12"/>
        <v>4.3568960928464545E-2</v>
      </c>
      <c r="R115" s="7">
        <f t="shared" si="13"/>
        <v>37845.966399999998</v>
      </c>
    </row>
    <row r="116" spans="1:19" x14ac:dyDescent="0.2">
      <c r="A116" s="25" t="s">
        <v>2221</v>
      </c>
      <c r="B116" s="22" t="s">
        <v>2215</v>
      </c>
      <c r="C116">
        <v>52922.421799999996</v>
      </c>
      <c r="D116">
        <v>1E-4</v>
      </c>
      <c r="E116">
        <f t="shared" si="14"/>
        <v>50074.686244398821</v>
      </c>
      <c r="F116">
        <f t="shared" si="11"/>
        <v>50074.5</v>
      </c>
      <c r="G116">
        <f t="shared" si="19"/>
        <v>4.3524066401005257E-2</v>
      </c>
      <c r="L116">
        <f>G116</f>
        <v>4.3524066401005257E-2</v>
      </c>
      <c r="P116">
        <f t="shared" si="16"/>
        <v>4.3483311864163696E-2</v>
      </c>
      <c r="Q116">
        <f t="shared" si="12"/>
        <v>4.3590972919402615E-2</v>
      </c>
      <c r="R116" s="7">
        <f t="shared" si="13"/>
        <v>37903.921799999996</v>
      </c>
      <c r="S116">
        <f>+(Q116-G116)^2</f>
        <v>4.4764822040560426E-9</v>
      </c>
    </row>
    <row r="117" spans="1:19" x14ac:dyDescent="0.2">
      <c r="A117" s="28" t="s">
        <v>2226</v>
      </c>
      <c r="B117" s="22" t="s">
        <v>2215</v>
      </c>
      <c r="C117" s="2">
        <v>52981.313800000004</v>
      </c>
      <c r="D117" s="2">
        <v>4.0000000000000002E-4</v>
      </c>
      <c r="E117">
        <f t="shared" si="14"/>
        <v>50326.691767835204</v>
      </c>
      <c r="F117">
        <f t="shared" si="11"/>
        <v>50326.5</v>
      </c>
      <c r="G117">
        <f t="shared" si="19"/>
        <v>4.4814856424636673E-2</v>
      </c>
      <c r="O117">
        <f>G117</f>
        <v>4.4814856424636673E-2</v>
      </c>
      <c r="P117">
        <f t="shared" si="16"/>
        <v>4.3486773424411942E-2</v>
      </c>
      <c r="Q117">
        <f t="shared" si="12"/>
        <v>4.3617733644147269E-2</v>
      </c>
      <c r="R117" s="7">
        <f t="shared" si="13"/>
        <v>37962.813800000004</v>
      </c>
    </row>
    <row r="118" spans="1:19" x14ac:dyDescent="0.2">
      <c r="A118" s="28" t="s">
        <v>2226</v>
      </c>
      <c r="B118" s="22" t="s">
        <v>2212</v>
      </c>
      <c r="C118" s="2">
        <v>52981.431100000002</v>
      </c>
      <c r="D118" s="2">
        <v>1E-3</v>
      </c>
      <c r="E118">
        <f t="shared" si="14"/>
        <v>50327.193707791375</v>
      </c>
      <c r="F118">
        <f t="shared" si="11"/>
        <v>50327</v>
      </c>
      <c r="G118">
        <f t="shared" si="19"/>
        <v>4.526821116451174E-2</v>
      </c>
      <c r="O118">
        <f>G118</f>
        <v>4.526821116451174E-2</v>
      </c>
      <c r="P118">
        <f t="shared" si="16"/>
        <v>4.3486780292587041E-2</v>
      </c>
      <c r="Q118">
        <f t="shared" si="12"/>
        <v>4.3617791143242685E-2</v>
      </c>
      <c r="R118" s="7">
        <f t="shared" si="13"/>
        <v>37962.931100000002</v>
      </c>
    </row>
    <row r="119" spans="1:19" x14ac:dyDescent="0.2">
      <c r="A119" s="29" t="s">
        <v>2229</v>
      </c>
      <c r="B119" s="23" t="s">
        <v>2228</v>
      </c>
      <c r="C119" s="2">
        <v>53235.804193281969</v>
      </c>
      <c r="D119" s="30">
        <v>9.5264049068007972E-5</v>
      </c>
      <c r="E119">
        <f t="shared" si="14"/>
        <v>51415.684920870364</v>
      </c>
      <c r="F119">
        <f t="shared" si="11"/>
        <v>51415.5</v>
      </c>
      <c r="G119">
        <f t="shared" si="19"/>
        <v>4.3214766679739114E-2</v>
      </c>
      <c r="M119">
        <f t="shared" ref="M119:M150" si="20">G119</f>
        <v>4.3214766679739114E-2</v>
      </c>
      <c r="P119">
        <f t="shared" si="16"/>
        <v>4.3501732309770461E-2</v>
      </c>
      <c r="Q119">
        <f t="shared" si="12"/>
        <v>4.3784301521128305E-2</v>
      </c>
      <c r="R119" s="7">
        <f t="shared" si="13"/>
        <v>38217.304193281969</v>
      </c>
    </row>
    <row r="120" spans="1:19" x14ac:dyDescent="0.2">
      <c r="A120" s="29" t="s">
        <v>2229</v>
      </c>
      <c r="B120" s="22" t="s">
        <v>2228</v>
      </c>
      <c r="C120">
        <v>53242.81490103883</v>
      </c>
      <c r="D120" s="31">
        <v>8.6886870811167364E-5</v>
      </c>
      <c r="E120">
        <f t="shared" si="14"/>
        <v>51445.684531648178</v>
      </c>
      <c r="F120">
        <f t="shared" si="11"/>
        <v>51445.5</v>
      </c>
      <c r="G120">
        <f t="shared" si="19"/>
        <v>4.31238080636831E-2</v>
      </c>
      <c r="M120">
        <f t="shared" si="20"/>
        <v>4.31238080636831E-2</v>
      </c>
      <c r="P120">
        <f t="shared" si="16"/>
        <v>4.3502144400276201E-2</v>
      </c>
      <c r="Q120">
        <f t="shared" si="12"/>
        <v>4.3790060775542913E-2</v>
      </c>
      <c r="R120" s="7">
        <f t="shared" si="13"/>
        <v>38224.31490103883</v>
      </c>
    </row>
    <row r="121" spans="1:19" x14ac:dyDescent="0.2">
      <c r="A121" s="29" t="s">
        <v>2229</v>
      </c>
      <c r="B121" s="23" t="s">
        <v>2228</v>
      </c>
      <c r="C121" s="24">
        <v>53243.749827002503</v>
      </c>
      <c r="D121" s="32">
        <v>8.8333427345702007E-5</v>
      </c>
      <c r="E121">
        <f t="shared" si="14"/>
        <v>51449.685185503535</v>
      </c>
      <c r="F121">
        <f t="shared" si="11"/>
        <v>51449.5</v>
      </c>
      <c r="G121">
        <f t="shared" si="19"/>
        <v>4.3276609678287059E-2</v>
      </c>
      <c r="M121">
        <f t="shared" si="20"/>
        <v>4.3276609678287059E-2</v>
      </c>
      <c r="P121">
        <f t="shared" si="16"/>
        <v>4.3502199345676971E-2</v>
      </c>
      <c r="Q121">
        <f t="shared" si="12"/>
        <v>4.3790833418539704E-2</v>
      </c>
      <c r="R121" s="7">
        <f t="shared" si="13"/>
        <v>38225.249827002503</v>
      </c>
    </row>
    <row r="122" spans="1:19" x14ac:dyDescent="0.2">
      <c r="A122" s="29" t="s">
        <v>2229</v>
      </c>
      <c r="B122" s="22" t="s">
        <v>2228</v>
      </c>
      <c r="C122">
        <v>53244.918154061801</v>
      </c>
      <c r="D122" s="31">
        <v>8.2421205503612339E-5</v>
      </c>
      <c r="E122">
        <f t="shared" si="14"/>
        <v>51454.684589023935</v>
      </c>
      <c r="F122">
        <f t="shared" si="11"/>
        <v>51454.5</v>
      </c>
      <c r="G122">
        <f t="shared" si="19"/>
        <v>4.3137216394825373E-2</v>
      </c>
      <c r="M122">
        <f t="shared" si="20"/>
        <v>4.3137216394825373E-2</v>
      </c>
      <c r="P122">
        <f t="shared" si="16"/>
        <v>4.3502268027427925E-2</v>
      </c>
      <c r="Q122">
        <f t="shared" si="12"/>
        <v>4.3791800791464872E-2</v>
      </c>
      <c r="R122" s="7">
        <f t="shared" si="13"/>
        <v>38226.418154061801</v>
      </c>
    </row>
    <row r="123" spans="1:19" x14ac:dyDescent="0.2">
      <c r="A123" s="29" t="s">
        <v>2229</v>
      </c>
      <c r="B123" s="23" t="s">
        <v>2228</v>
      </c>
      <c r="C123" s="24">
        <v>53245.853056871165</v>
      </c>
      <c r="D123" s="32">
        <v>9.7154388032023016E-5</v>
      </c>
      <c r="E123">
        <f t="shared" si="14"/>
        <v>51458.685143799383</v>
      </c>
      <c r="F123">
        <f t="shared" si="11"/>
        <v>51458.5</v>
      </c>
      <c r="G123">
        <f t="shared" si="19"/>
        <v>4.3266863700409885E-2</v>
      </c>
      <c r="M123">
        <f t="shared" si="20"/>
        <v>4.3266863700409885E-2</v>
      </c>
      <c r="P123">
        <f t="shared" si="16"/>
        <v>4.3502322972828689E-2</v>
      </c>
      <c r="Q123">
        <f t="shared" si="12"/>
        <v>4.3792575945148349E-2</v>
      </c>
      <c r="R123" s="7">
        <f t="shared" si="13"/>
        <v>38227.353056871165</v>
      </c>
    </row>
    <row r="124" spans="1:19" x14ac:dyDescent="0.2">
      <c r="A124" s="29" t="s">
        <v>2229</v>
      </c>
      <c r="B124" s="22" t="s">
        <v>2228</v>
      </c>
      <c r="C124">
        <v>53248.890989289794</v>
      </c>
      <c r="D124" s="31">
        <v>9.1050340534130968E-5</v>
      </c>
      <c r="E124">
        <f t="shared" si="14"/>
        <v>51471.684799938092</v>
      </c>
      <c r="F124">
        <f t="shared" si="11"/>
        <v>51471.5</v>
      </c>
      <c r="G124">
        <f t="shared" si="19"/>
        <v>4.3186505616176873E-2</v>
      </c>
      <c r="M124">
        <f t="shared" si="20"/>
        <v>4.3186505616176873E-2</v>
      </c>
      <c r="P124">
        <f t="shared" si="16"/>
        <v>4.3502501545381184E-2</v>
      </c>
      <c r="Q124">
        <f t="shared" si="12"/>
        <v>4.3795102901032903E-2</v>
      </c>
      <c r="R124" s="7">
        <f t="shared" si="13"/>
        <v>38230.390989289794</v>
      </c>
    </row>
    <row r="125" spans="1:19" x14ac:dyDescent="0.2">
      <c r="A125" s="29" t="s">
        <v>2229</v>
      </c>
      <c r="B125" s="22" t="s">
        <v>2228</v>
      </c>
      <c r="C125">
        <v>53249.825825892469</v>
      </c>
      <c r="D125" s="31">
        <v>8.7450528839534662E-5</v>
      </c>
      <c r="E125">
        <f t="shared" si="14"/>
        <v>51475.685071407643</v>
      </c>
      <c r="F125">
        <f t="shared" si="11"/>
        <v>51475.5</v>
      </c>
      <c r="G125">
        <f t="shared" si="19"/>
        <v>4.3249946233117953E-2</v>
      </c>
      <c r="M125">
        <f t="shared" si="20"/>
        <v>4.3249946233117953E-2</v>
      </c>
      <c r="P125">
        <f t="shared" si="16"/>
        <v>4.3502556490781948E-2</v>
      </c>
      <c r="Q125">
        <f t="shared" si="12"/>
        <v>4.3795882797124555E-2</v>
      </c>
      <c r="R125" s="7">
        <f t="shared" si="13"/>
        <v>38231.325825892469</v>
      </c>
    </row>
    <row r="126" spans="1:19" x14ac:dyDescent="0.2">
      <c r="A126" s="29" t="s">
        <v>2229</v>
      </c>
      <c r="B126" s="23" t="s">
        <v>2228</v>
      </c>
      <c r="C126" s="24">
        <v>53250.760586391996</v>
      </c>
      <c r="D126" s="32">
        <v>8.9054499290007632E-5</v>
      </c>
      <c r="E126">
        <f t="shared" si="14"/>
        <v>51479.685017223215</v>
      </c>
      <c r="F126">
        <f t="shared" si="11"/>
        <v>51479.5</v>
      </c>
      <c r="G126">
        <f t="shared" si="19"/>
        <v>4.3237283694907092E-2</v>
      </c>
      <c r="M126">
        <f t="shared" si="20"/>
        <v>4.3237283694907092E-2</v>
      </c>
      <c r="P126">
        <f t="shared" si="16"/>
        <v>4.3502611436182712E-2</v>
      </c>
      <c r="Q126">
        <f t="shared" si="12"/>
        <v>4.3796663809076958E-2</v>
      </c>
      <c r="R126" s="7">
        <f t="shared" si="13"/>
        <v>38232.260586391996</v>
      </c>
    </row>
    <row r="127" spans="1:19" x14ac:dyDescent="0.2">
      <c r="A127" s="29" t="s">
        <v>2229</v>
      </c>
      <c r="B127" s="22" t="s">
        <v>2228</v>
      </c>
      <c r="C127">
        <v>53251.929035917034</v>
      </c>
      <c r="D127" s="31">
        <v>7.9497069695666286E-5</v>
      </c>
      <c r="E127">
        <f t="shared" si="14"/>
        <v>51484.684944788358</v>
      </c>
      <c r="F127">
        <f t="shared" si="11"/>
        <v>51484.5</v>
      </c>
      <c r="G127">
        <f t="shared" si="19"/>
        <v>4.3220356157689821E-2</v>
      </c>
      <c r="M127">
        <f t="shared" si="20"/>
        <v>4.3220356157689821E-2</v>
      </c>
      <c r="P127">
        <f t="shared" si="16"/>
        <v>4.3502680117933672E-2</v>
      </c>
      <c r="Q127">
        <f t="shared" si="12"/>
        <v>4.3797641643196633E-2</v>
      </c>
      <c r="R127" s="7">
        <f t="shared" si="13"/>
        <v>38233.429035917034</v>
      </c>
    </row>
    <row r="128" spans="1:19" x14ac:dyDescent="0.2">
      <c r="A128" s="29" t="s">
        <v>2229</v>
      </c>
      <c r="B128" s="23" t="s">
        <v>2228</v>
      </c>
      <c r="C128" s="24">
        <v>53252.863748956937</v>
      </c>
      <c r="D128" s="32">
        <v>8.7821024199852474E-5</v>
      </c>
      <c r="E128">
        <f t="shared" si="14"/>
        <v>51488.684687518842</v>
      </c>
      <c r="F128">
        <f t="shared" si="11"/>
        <v>51488.5</v>
      </c>
      <c r="G128">
        <f t="shared" si="19"/>
        <v>4.3160233995877206E-2</v>
      </c>
      <c r="M128">
        <f t="shared" si="20"/>
        <v>4.3160233995877206E-2</v>
      </c>
      <c r="P128">
        <f t="shared" si="16"/>
        <v>4.3502735063334436E-2</v>
      </c>
      <c r="Q128">
        <f t="shared" si="12"/>
        <v>4.3798425165835722E-2</v>
      </c>
      <c r="R128" s="7">
        <f t="shared" si="13"/>
        <v>38234.363748956937</v>
      </c>
    </row>
    <row r="129" spans="1:18" x14ac:dyDescent="0.2">
      <c r="A129" s="29" t="s">
        <v>2229</v>
      </c>
      <c r="B129" s="22" t="s">
        <v>2228</v>
      </c>
      <c r="C129">
        <v>53253.798551557156</v>
      </c>
      <c r="D129" s="31">
        <v>7.819843321774183E-5</v>
      </c>
      <c r="E129">
        <f t="shared" si="14"/>
        <v>51492.684813488035</v>
      </c>
      <c r="F129">
        <f t="shared" si="11"/>
        <v>51492.5</v>
      </c>
      <c r="G129">
        <f t="shared" si="19"/>
        <v>4.3189672149310354E-2</v>
      </c>
      <c r="M129">
        <f t="shared" si="20"/>
        <v>4.3189672149310354E-2</v>
      </c>
      <c r="P129">
        <f t="shared" si="16"/>
        <v>4.35027900087352E-2</v>
      </c>
      <c r="Q129">
        <f t="shared" si="12"/>
        <v>4.3799209804335548E-2</v>
      </c>
      <c r="R129" s="7">
        <f t="shared" si="13"/>
        <v>38235.298551557156</v>
      </c>
    </row>
    <row r="130" spans="1:18" x14ac:dyDescent="0.2">
      <c r="A130" s="29" t="s">
        <v>2229</v>
      </c>
      <c r="B130" s="22" t="s">
        <v>2228</v>
      </c>
      <c r="C130">
        <v>53254.733450458705</v>
      </c>
      <c r="D130" s="31">
        <v>8.5908617258344255E-5</v>
      </c>
      <c r="E130">
        <f t="shared" si="14"/>
        <v>51496.685351541506</v>
      </c>
      <c r="F130">
        <f t="shared" si="11"/>
        <v>51496.5</v>
      </c>
      <c r="G130">
        <f t="shared" si="19"/>
        <v>4.3315411632647738E-2</v>
      </c>
      <c r="M130">
        <f t="shared" si="20"/>
        <v>4.3315411632647738E-2</v>
      </c>
      <c r="P130">
        <f t="shared" si="16"/>
        <v>4.350284495413597E-2</v>
      </c>
      <c r="Q130">
        <f t="shared" si="12"/>
        <v>4.3799995558696139E-2</v>
      </c>
      <c r="R130" s="7">
        <f t="shared" si="13"/>
        <v>38236.233450458705</v>
      </c>
    </row>
    <row r="131" spans="1:18" x14ac:dyDescent="0.2">
      <c r="A131" s="29" t="s">
        <v>2229</v>
      </c>
      <c r="B131" s="23" t="s">
        <v>2228</v>
      </c>
      <c r="C131" s="24">
        <v>53254.966991356727</v>
      </c>
      <c r="D131" s="32">
        <v>7.8705047876777791E-5</v>
      </c>
      <c r="E131">
        <f t="shared" si="14"/>
        <v>51497.684699436802</v>
      </c>
      <c r="F131">
        <f t="shared" si="11"/>
        <v>51497.5</v>
      </c>
      <c r="G131">
        <f t="shared" si="19"/>
        <v>4.3163019137864467E-2</v>
      </c>
      <c r="M131">
        <f t="shared" si="20"/>
        <v>4.3163019137864467E-2</v>
      </c>
      <c r="P131">
        <f t="shared" si="16"/>
        <v>4.350285869048616E-2</v>
      </c>
      <c r="Q131">
        <f t="shared" si="12"/>
        <v>4.3800192171639524E-2</v>
      </c>
      <c r="R131" s="7">
        <f t="shared" si="13"/>
        <v>38236.466991356727</v>
      </c>
    </row>
    <row r="132" spans="1:18" x14ac:dyDescent="0.2">
      <c r="A132" s="29" t="s">
        <v>2229</v>
      </c>
      <c r="B132" s="23" t="s">
        <v>2228</v>
      </c>
      <c r="C132" s="24">
        <v>53255.90175901373</v>
      </c>
      <c r="D132" s="32">
        <v>8.2416170884193926E-5</v>
      </c>
      <c r="E132">
        <f t="shared" si="14"/>
        <v>51501.684675880024</v>
      </c>
      <c r="F132">
        <f t="shared" si="11"/>
        <v>51501.5</v>
      </c>
      <c r="G132">
        <f t="shared" si="19"/>
        <v>4.3157514082849957E-2</v>
      </c>
      <c r="M132">
        <f t="shared" si="20"/>
        <v>4.3157514082849957E-2</v>
      </c>
      <c r="P132">
        <f t="shared" si="16"/>
        <v>4.3502913635886924E-2</v>
      </c>
      <c r="Q132">
        <f t="shared" si="12"/>
        <v>4.3800979320826036E-2</v>
      </c>
      <c r="R132" s="7">
        <f t="shared" si="13"/>
        <v>38237.40175901373</v>
      </c>
    </row>
    <row r="133" spans="1:18" x14ac:dyDescent="0.2">
      <c r="A133" s="29" t="s">
        <v>2229</v>
      </c>
      <c r="B133" s="22" t="s">
        <v>2228</v>
      </c>
      <c r="C133">
        <v>53256.836582552038</v>
      </c>
      <c r="D133" s="31">
        <v>8.0676408026074596E-5</v>
      </c>
      <c r="E133">
        <f t="shared" si="14"/>
        <v>51505.684891445671</v>
      </c>
      <c r="F133">
        <f t="shared" si="11"/>
        <v>51505.5</v>
      </c>
      <c r="G133">
        <f t="shared" si="19"/>
        <v>4.3207890324993059E-2</v>
      </c>
      <c r="M133">
        <f t="shared" si="20"/>
        <v>4.3207890324993059E-2</v>
      </c>
      <c r="P133">
        <f t="shared" si="16"/>
        <v>4.3502968581287688E-2</v>
      </c>
      <c r="Q133">
        <f t="shared" si="12"/>
        <v>4.38017675858733E-2</v>
      </c>
      <c r="R133" s="7">
        <f t="shared" si="13"/>
        <v>38238.336582552038</v>
      </c>
    </row>
    <row r="134" spans="1:18" x14ac:dyDescent="0.2">
      <c r="A134" s="29" t="s">
        <v>2229</v>
      </c>
      <c r="B134" s="23" t="s">
        <v>2228</v>
      </c>
      <c r="C134" s="24">
        <v>53258.939814135978</v>
      </c>
      <c r="D134" s="32">
        <v>8.4719673689253458E-5</v>
      </c>
      <c r="E134">
        <f t="shared" si="14"/>
        <v>51514.684857081389</v>
      </c>
      <c r="F134">
        <f t="shared" si="11"/>
        <v>51514.5</v>
      </c>
      <c r="G134">
        <f t="shared" si="19"/>
        <v>4.3199859625019599E-2</v>
      </c>
      <c r="M134">
        <f t="shared" si="20"/>
        <v>4.3199859625019599E-2</v>
      </c>
      <c r="P134">
        <f t="shared" si="16"/>
        <v>4.3503092208439412E-2</v>
      </c>
      <c r="Q134">
        <f t="shared" si="12"/>
        <v>4.3803545262095497E-2</v>
      </c>
      <c r="R134" s="7">
        <f t="shared" si="13"/>
        <v>38240.439814135978</v>
      </c>
    </row>
    <row r="135" spans="1:18" x14ac:dyDescent="0.2">
      <c r="A135" s="29" t="s">
        <v>2229</v>
      </c>
      <c r="B135" s="22" t="s">
        <v>2228</v>
      </c>
      <c r="C135">
        <v>53259.874602254036</v>
      </c>
      <c r="D135" s="31">
        <v>8.2574830481179891E-5</v>
      </c>
      <c r="E135">
        <f t="shared" si="14"/>
        <v>51518.684921079781</v>
      </c>
      <c r="F135">
        <f t="shared" si="11"/>
        <v>51518.5</v>
      </c>
      <c r="G135">
        <f t="shared" si="19"/>
        <v>4.3214815617830027E-2</v>
      </c>
      <c r="M135">
        <f t="shared" si="20"/>
        <v>4.3214815617830027E-2</v>
      </c>
      <c r="P135">
        <f t="shared" si="16"/>
        <v>4.3503147153840183E-2</v>
      </c>
      <c r="Q135">
        <f t="shared" si="12"/>
        <v>4.3804337153690184E-2</v>
      </c>
      <c r="R135" s="7">
        <f t="shared" si="13"/>
        <v>38241.374602254036</v>
      </c>
    </row>
    <row r="136" spans="1:18" x14ac:dyDescent="0.2">
      <c r="A136" s="29" t="s">
        <v>2229</v>
      </c>
      <c r="B136" s="22" t="s">
        <v>2228</v>
      </c>
      <c r="C136">
        <v>53260.809396757533</v>
      </c>
      <c r="D136" s="31">
        <v>7.0306588339297732E-5</v>
      </c>
      <c r="E136">
        <f t="shared" si="14"/>
        <v>51522.685012402188</v>
      </c>
      <c r="F136">
        <f t="shared" si="11"/>
        <v>51522.5</v>
      </c>
      <c r="G136">
        <f t="shared" si="19"/>
        <v>4.3236157049250323E-2</v>
      </c>
      <c r="M136">
        <f t="shared" si="20"/>
        <v>4.3236157049250323E-2</v>
      </c>
      <c r="P136">
        <f t="shared" si="16"/>
        <v>4.3503202099240947E-2</v>
      </c>
      <c r="Q136">
        <f t="shared" si="12"/>
        <v>4.3805130161145636E-2</v>
      </c>
      <c r="R136" s="7">
        <f t="shared" si="13"/>
        <v>38242.309396757533</v>
      </c>
    </row>
    <row r="137" spans="1:18" x14ac:dyDescent="0.2">
      <c r="A137" s="29" t="s">
        <v>2229</v>
      </c>
      <c r="B137" s="23" t="s">
        <v>2228</v>
      </c>
      <c r="C137" s="24">
        <v>53261.744186571035</v>
      </c>
      <c r="D137" s="32">
        <v>7.3765032837048438E-5</v>
      </c>
      <c r="E137">
        <f t="shared" si="14"/>
        <v>51526.685083655575</v>
      </c>
      <c r="F137">
        <f t="shared" si="11"/>
        <v>51526.5</v>
      </c>
      <c r="G137">
        <f t="shared" si="19"/>
        <v>4.3252808492979966E-2</v>
      </c>
      <c r="M137">
        <f t="shared" si="20"/>
        <v>4.3252808492979966E-2</v>
      </c>
      <c r="P137">
        <f t="shared" si="16"/>
        <v>4.3503257044641711E-2</v>
      </c>
      <c r="Q137">
        <f t="shared" si="12"/>
        <v>4.3805924284461811E-2</v>
      </c>
      <c r="R137" s="7">
        <f t="shared" si="13"/>
        <v>38243.244186571035</v>
      </c>
    </row>
    <row r="138" spans="1:18" x14ac:dyDescent="0.2">
      <c r="A138" s="29" t="s">
        <v>2229</v>
      </c>
      <c r="B138" s="22" t="s">
        <v>2228</v>
      </c>
      <c r="C138">
        <v>53261.977878033729</v>
      </c>
      <c r="D138" s="31">
        <v>8.6958306865834328E-5</v>
      </c>
      <c r="E138">
        <f t="shared" si="14"/>
        <v>51527.685075834117</v>
      </c>
      <c r="F138">
        <f t="shared" si="11"/>
        <v>51527.5</v>
      </c>
      <c r="G138">
        <f t="shared" si="19"/>
        <v>4.3250980670563877E-2</v>
      </c>
      <c r="M138">
        <f t="shared" si="20"/>
        <v>4.3250980670563877E-2</v>
      </c>
      <c r="P138">
        <f t="shared" si="16"/>
        <v>4.35032707809919E-2</v>
      </c>
      <c r="Q138">
        <f t="shared" si="12"/>
        <v>4.3806122989644106E-2</v>
      </c>
      <c r="R138" s="7">
        <f t="shared" si="13"/>
        <v>38243.477878033729</v>
      </c>
    </row>
    <row r="139" spans="1:18" x14ac:dyDescent="0.2">
      <c r="A139" s="29" t="s">
        <v>2229</v>
      </c>
      <c r="B139" s="23" t="s">
        <v>2228</v>
      </c>
      <c r="C139" s="24">
        <v>53262.912619796734</v>
      </c>
      <c r="D139" s="32">
        <v>8.6494806373629208E-5</v>
      </c>
      <c r="E139">
        <f t="shared" si="14"/>
        <v>51531.684941473999</v>
      </c>
      <c r="F139">
        <f t="shared" si="11"/>
        <v>51531.5</v>
      </c>
      <c r="G139">
        <f t="shared" si="19"/>
        <v>4.3219581610173918E-2</v>
      </c>
      <c r="M139">
        <f t="shared" si="20"/>
        <v>4.3219581610173918E-2</v>
      </c>
      <c r="P139">
        <f t="shared" si="16"/>
        <v>4.3503325726392671E-2</v>
      </c>
      <c r="Q139">
        <f t="shared" si="12"/>
        <v>4.3806918507786202E-2</v>
      </c>
      <c r="R139" s="7">
        <f t="shared" si="13"/>
        <v>38244.412619796734</v>
      </c>
    </row>
    <row r="140" spans="1:18" x14ac:dyDescent="0.2">
      <c r="A140" s="29" t="s">
        <v>2229</v>
      </c>
      <c r="B140" s="23" t="s">
        <v>2228</v>
      </c>
      <c r="C140" s="24">
        <v>53263.847345692709</v>
      </c>
      <c r="D140" s="32">
        <v>7.9123252706991666E-5</v>
      </c>
      <c r="E140">
        <f t="shared" si="14"/>
        <v>51535.684739217068</v>
      </c>
      <c r="F140">
        <f t="shared" si="11"/>
        <v>51535.5</v>
      </c>
      <c r="G140">
        <f t="shared" si="19"/>
        <v>4.3172315527044702E-2</v>
      </c>
      <c r="M140">
        <f t="shared" si="20"/>
        <v>4.3172315527044702E-2</v>
      </c>
      <c r="P140">
        <f t="shared" si="16"/>
        <v>4.3503380671793435E-2</v>
      </c>
      <c r="Q140">
        <f t="shared" si="12"/>
        <v>4.3807715141789078E-2</v>
      </c>
      <c r="R140" s="7">
        <f t="shared" si="13"/>
        <v>38245.347345692709</v>
      </c>
    </row>
    <row r="141" spans="1:18" x14ac:dyDescent="0.2">
      <c r="A141" s="29" t="s">
        <v>2229</v>
      </c>
      <c r="B141" s="22" t="s">
        <v>2228</v>
      </c>
      <c r="C141">
        <v>53264.782190518104</v>
      </c>
      <c r="D141" s="31">
        <v>8.0864143152927897E-5</v>
      </c>
      <c r="E141">
        <f t="shared" si="14"/>
        <v>51539.685045872568</v>
      </c>
      <c r="F141">
        <f t="shared" si="11"/>
        <v>51539.5</v>
      </c>
      <c r="G141">
        <f t="shared" si="19"/>
        <v>4.324397885648068E-2</v>
      </c>
      <c r="M141">
        <f t="shared" si="20"/>
        <v>4.324397885648068E-2</v>
      </c>
      <c r="P141">
        <f t="shared" si="16"/>
        <v>4.3503435617194199E-2</v>
      </c>
      <c r="Q141">
        <f t="shared" si="12"/>
        <v>4.380851289165269E-2</v>
      </c>
      <c r="R141" s="7">
        <f t="shared" si="13"/>
        <v>38246.282190518104</v>
      </c>
    </row>
    <row r="142" spans="1:18" x14ac:dyDescent="0.2">
      <c r="A142" s="29" t="s">
        <v>2229</v>
      </c>
      <c r="B142" s="22" t="s">
        <v>2228</v>
      </c>
      <c r="C142">
        <v>53265.7170508251</v>
      </c>
      <c r="D142" s="31">
        <v>8.333550742532466E-5</v>
      </c>
      <c r="E142">
        <f t="shared" si="14"/>
        <v>51543.685418775582</v>
      </c>
      <c r="F142">
        <f t="shared" ref="F142:F193" si="21">+ROUND(2*E142,0)/2</f>
        <v>51543.5</v>
      </c>
      <c r="G142">
        <f t="shared" si="19"/>
        <v>4.3331123786629178E-2</v>
      </c>
      <c r="M142">
        <f t="shared" si="20"/>
        <v>4.3331123786629178E-2</v>
      </c>
      <c r="P142">
        <f t="shared" si="16"/>
        <v>4.3503490562594969E-2</v>
      </c>
      <c r="Q142">
        <f t="shared" ref="Q142:Q193" si="22">+D$11+D$12*F142+D$13*F142^2</f>
        <v>4.3809311757377054E-2</v>
      </c>
      <c r="R142" s="7">
        <f t="shared" ref="R142:R193" si="23">+C142-15018.5</f>
        <v>38247.2170508251</v>
      </c>
    </row>
    <row r="143" spans="1:18" x14ac:dyDescent="0.2">
      <c r="A143" s="29" t="s">
        <v>2229</v>
      </c>
      <c r="B143" s="22" t="s">
        <v>2228</v>
      </c>
      <c r="C143">
        <v>53265.950614002963</v>
      </c>
      <c r="D143" s="31">
        <v>8.241252800150116E-5</v>
      </c>
      <c r="E143">
        <f t="shared" ref="E143:E193" si="24">(C143-C$7)/C$8</f>
        <v>51544.684862008828</v>
      </c>
      <c r="F143">
        <f t="shared" si="21"/>
        <v>51544.5</v>
      </c>
      <c r="G143">
        <f t="shared" si="19"/>
        <v>4.3201011132623535E-2</v>
      </c>
      <c r="M143">
        <f t="shared" si="20"/>
        <v>4.3201011132623535E-2</v>
      </c>
      <c r="P143">
        <f t="shared" si="16"/>
        <v>4.3503504298945159E-2</v>
      </c>
      <c r="Q143">
        <f t="shared" si="22"/>
        <v>4.3809511648161395E-2</v>
      </c>
      <c r="R143" s="7">
        <f t="shared" si="23"/>
        <v>38247.450614002963</v>
      </c>
    </row>
    <row r="144" spans="1:18" x14ac:dyDescent="0.2">
      <c r="A144" s="29" t="s">
        <v>2229</v>
      </c>
      <c r="B144" s="22" t="s">
        <v>2212</v>
      </c>
      <c r="C144">
        <v>53235.921383264766</v>
      </c>
      <c r="D144" s="31">
        <v>1.1068459495551076E-4</v>
      </c>
      <c r="E144">
        <f t="shared" si="24"/>
        <v>51416.18639005049</v>
      </c>
      <c r="F144">
        <f t="shared" si="21"/>
        <v>51416</v>
      </c>
      <c r="G144">
        <f t="shared" si="19"/>
        <v>4.3558104218391236E-2</v>
      </c>
      <c r="M144">
        <f t="shared" si="20"/>
        <v>4.3558104218391236E-2</v>
      </c>
      <c r="P144">
        <f t="shared" si="16"/>
        <v>4.3501739177945552E-2</v>
      </c>
      <c r="Q144">
        <f t="shared" si="22"/>
        <v>4.3784396994359834E-2</v>
      </c>
      <c r="R144" s="7">
        <f t="shared" si="23"/>
        <v>38217.421383264766</v>
      </c>
    </row>
    <row r="145" spans="1:18" x14ac:dyDescent="0.2">
      <c r="A145" s="29" t="s">
        <v>2229</v>
      </c>
      <c r="B145" s="23" t="s">
        <v>2212</v>
      </c>
      <c r="C145" s="24">
        <v>53242.931995935702</v>
      </c>
      <c r="D145" s="32">
        <v>1.0600182589258973E-4</v>
      </c>
      <c r="E145">
        <f t="shared" si="24"/>
        <v>51446.185593944887</v>
      </c>
      <c r="F145">
        <f t="shared" si="21"/>
        <v>51446</v>
      </c>
      <c r="G145">
        <f t="shared" si="19"/>
        <v>4.3372059684770647E-2</v>
      </c>
      <c r="M145">
        <f t="shared" si="20"/>
        <v>4.3372059684770647E-2</v>
      </c>
      <c r="P145">
        <f t="shared" si="16"/>
        <v>4.3502151268451299E-2</v>
      </c>
      <c r="Q145">
        <f t="shared" si="22"/>
        <v>4.3790157294893869E-2</v>
      </c>
      <c r="R145" s="7">
        <f t="shared" si="23"/>
        <v>38224.431995935702</v>
      </c>
    </row>
    <row r="146" spans="1:18" x14ac:dyDescent="0.2">
      <c r="A146" s="29" t="s">
        <v>2229</v>
      </c>
      <c r="B146" s="23" t="s">
        <v>2212</v>
      </c>
      <c r="C146" s="24">
        <v>53243.866813947658</v>
      </c>
      <c r="D146" s="32">
        <v>1.0870319515209054E-4</v>
      </c>
      <c r="E146">
        <f t="shared" si="24"/>
        <v>51450.185785862646</v>
      </c>
      <c r="F146">
        <f t="shared" si="21"/>
        <v>51450</v>
      </c>
      <c r="G146">
        <f t="shared" si="19"/>
        <v>4.3416909575171303E-2</v>
      </c>
      <c r="M146">
        <f t="shared" si="20"/>
        <v>4.3416909575171303E-2</v>
      </c>
      <c r="P146">
        <f t="shared" si="16"/>
        <v>4.3502206213852063E-2</v>
      </c>
      <c r="Q146">
        <f t="shared" si="22"/>
        <v>4.3790930077373252E-2</v>
      </c>
      <c r="R146" s="7">
        <f t="shared" si="23"/>
        <v>38225.366813947658</v>
      </c>
    </row>
    <row r="147" spans="1:18" x14ac:dyDescent="0.2">
      <c r="A147" s="29" t="s">
        <v>2229</v>
      </c>
      <c r="B147" s="22" t="s">
        <v>2212</v>
      </c>
      <c r="C147">
        <v>53244.801479995273</v>
      </c>
      <c r="D147" s="31">
        <v>1.131018277256797E-4</v>
      </c>
      <c r="E147">
        <f t="shared" si="24"/>
        <v>51454.185327507817</v>
      </c>
      <c r="F147">
        <f t="shared" si="21"/>
        <v>51454</v>
      </c>
      <c r="G147">
        <f t="shared" si="19"/>
        <v>4.3309795124514494E-2</v>
      </c>
      <c r="M147">
        <f t="shared" si="20"/>
        <v>4.3309795124514494E-2</v>
      </c>
      <c r="P147">
        <f t="shared" si="16"/>
        <v>4.3502261159252827E-2</v>
      </c>
      <c r="Q147">
        <f t="shared" si="22"/>
        <v>4.3791703975713386E-2</v>
      </c>
      <c r="R147" s="7">
        <f t="shared" si="23"/>
        <v>38226.301479995273</v>
      </c>
    </row>
    <row r="148" spans="1:18" x14ac:dyDescent="0.2">
      <c r="A148" s="29" t="s">
        <v>2229</v>
      </c>
      <c r="B148" s="22" t="s">
        <v>2212</v>
      </c>
      <c r="C148">
        <v>53245.736291571804</v>
      </c>
      <c r="D148" s="31">
        <v>1.1330540941905197E-4</v>
      </c>
      <c r="E148">
        <f t="shared" si="24"/>
        <v>51458.185491887671</v>
      </c>
      <c r="F148">
        <f t="shared" si="21"/>
        <v>51458</v>
      </c>
      <c r="G148">
        <f t="shared" si="19"/>
        <v>4.3348209590476472E-2</v>
      </c>
      <c r="M148">
        <f t="shared" si="20"/>
        <v>4.3348209590476472E-2</v>
      </c>
      <c r="P148">
        <f t="shared" si="16"/>
        <v>4.3502316104653597E-2</v>
      </c>
      <c r="Q148">
        <f t="shared" si="22"/>
        <v>4.3792478989914271E-2</v>
      </c>
      <c r="R148" s="7">
        <f t="shared" si="23"/>
        <v>38227.236291571804</v>
      </c>
    </row>
    <row r="149" spans="1:18" x14ac:dyDescent="0.2">
      <c r="A149" s="29" t="s">
        <v>2229</v>
      </c>
      <c r="B149" s="22" t="s">
        <v>2212</v>
      </c>
      <c r="C149">
        <v>53245.969913514906</v>
      </c>
      <c r="D149" s="31">
        <v>1.10158463375747E-4</v>
      </c>
      <c r="E149">
        <f t="shared" si="24"/>
        <v>51459.185186584022</v>
      </c>
      <c r="F149">
        <f t="shared" si="21"/>
        <v>51459</v>
      </c>
      <c r="G149">
        <f t="shared" si="19"/>
        <v>4.3276862175844144E-2</v>
      </c>
      <c r="M149">
        <f t="shared" si="20"/>
        <v>4.3276862175844144E-2</v>
      </c>
      <c r="P149">
        <f t="shared" si="16"/>
        <v>4.3502329841003787E-2</v>
      </c>
      <c r="Q149">
        <f t="shared" si="22"/>
        <v>4.3792672917817729E-2</v>
      </c>
      <c r="R149" s="7">
        <f t="shared" si="23"/>
        <v>38227.469913514906</v>
      </c>
    </row>
    <row r="150" spans="1:18" x14ac:dyDescent="0.2">
      <c r="A150" s="29" t="s">
        <v>2229</v>
      </c>
      <c r="B150" s="22" t="s">
        <v>2212</v>
      </c>
      <c r="C150">
        <v>53248.774299912468</v>
      </c>
      <c r="D150" s="31">
        <v>9.5848699602166137E-5</v>
      </c>
      <c r="E150">
        <f t="shared" si="24"/>
        <v>51471.185472905345</v>
      </c>
      <c r="F150">
        <f t="shared" si="21"/>
        <v>51471</v>
      </c>
      <c r="G150">
        <f t="shared" si="19"/>
        <v>4.3343773555534426E-2</v>
      </c>
      <c r="M150">
        <f t="shared" si="20"/>
        <v>4.3343773555534426E-2</v>
      </c>
      <c r="P150">
        <f t="shared" ref="P150:P193" si="25">+C$11+C$12*F150</f>
        <v>4.3502494677206086E-2</v>
      </c>
      <c r="Q150">
        <f t="shared" si="22"/>
        <v>4.3795005492480416E-2</v>
      </c>
      <c r="R150" s="7">
        <f t="shared" si="23"/>
        <v>38230.274299912468</v>
      </c>
    </row>
    <row r="151" spans="1:18" x14ac:dyDescent="0.2">
      <c r="A151" s="29" t="s">
        <v>2229</v>
      </c>
      <c r="B151" s="22" t="s">
        <v>2212</v>
      </c>
      <c r="C151">
        <v>53249.9427987155</v>
      </c>
      <c r="D151" s="31">
        <v>1.0624860537138382E-4</v>
      </c>
      <c r="E151">
        <f t="shared" si="24"/>
        <v>51476.185611336587</v>
      </c>
      <c r="F151">
        <f t="shared" si="21"/>
        <v>51476</v>
      </c>
      <c r="G151">
        <f t="shared" si="19"/>
        <v>4.33761240055901E-2</v>
      </c>
      <c r="M151">
        <f t="shared" ref="M151:M167" si="26">G151</f>
        <v>4.33761240055901E-2</v>
      </c>
      <c r="P151">
        <f t="shared" si="25"/>
        <v>4.3502563358957039E-2</v>
      </c>
      <c r="Q151">
        <f t="shared" si="22"/>
        <v>4.3795980362594994E-2</v>
      </c>
      <c r="R151" s="7">
        <f t="shared" si="23"/>
        <v>38231.4427987155</v>
      </c>
    </row>
    <row r="152" spans="1:18" x14ac:dyDescent="0.2">
      <c r="A152" s="29" t="s">
        <v>2229</v>
      </c>
      <c r="B152" s="22" t="s">
        <v>2212</v>
      </c>
      <c r="C152">
        <v>53250.877493545799</v>
      </c>
      <c r="D152" s="31">
        <v>9.9592588718067261E-5</v>
      </c>
      <c r="E152">
        <f t="shared" si="24"/>
        <v>51480.18527614612</v>
      </c>
      <c r="F152">
        <f t="shared" si="21"/>
        <v>51480</v>
      </c>
      <c r="G152">
        <f t="shared" si="19"/>
        <v>4.329779223917285E-2</v>
      </c>
      <c r="M152">
        <f t="shared" si="26"/>
        <v>4.329779223917285E-2</v>
      </c>
      <c r="P152">
        <f t="shared" si="25"/>
        <v>4.350261830435781E-2</v>
      </c>
      <c r="Q152">
        <f t="shared" si="22"/>
        <v>4.3796761514029989E-2</v>
      </c>
      <c r="R152" s="7">
        <f t="shared" si="23"/>
        <v>38232.377493545799</v>
      </c>
    </row>
    <row r="153" spans="1:18" x14ac:dyDescent="0.2">
      <c r="A153" s="29" t="s">
        <v>2229</v>
      </c>
      <c r="B153" s="22" t="s">
        <v>2212</v>
      </c>
      <c r="C153">
        <v>53251.812315609895</v>
      </c>
      <c r="D153" s="31">
        <v>1.07630356605594E-4</v>
      </c>
      <c r="E153">
        <f t="shared" si="24"/>
        <v>51484.185485403446</v>
      </c>
      <c r="F153">
        <f t="shared" si="21"/>
        <v>51484</v>
      </c>
      <c r="G153">
        <f t="shared" si="19"/>
        <v>4.3346694270439912E-2</v>
      </c>
      <c r="M153">
        <f t="shared" si="26"/>
        <v>4.3346694270439912E-2</v>
      </c>
      <c r="P153">
        <f t="shared" si="25"/>
        <v>4.3502673249758574E-2</v>
      </c>
      <c r="Q153">
        <f t="shared" si="22"/>
        <v>4.3797543781325721E-2</v>
      </c>
      <c r="R153" s="7">
        <f t="shared" si="23"/>
        <v>38233.312315609895</v>
      </c>
    </row>
    <row r="154" spans="1:18" x14ac:dyDescent="0.2">
      <c r="A154" s="29" t="s">
        <v>2229</v>
      </c>
      <c r="B154" s="22" t="s">
        <v>2212</v>
      </c>
      <c r="C154">
        <v>53252.747145116766</v>
      </c>
      <c r="D154" s="31">
        <v>1.1378887622999971E-4</v>
      </c>
      <c r="E154">
        <f t="shared" si="24"/>
        <v>51488.18572650924</v>
      </c>
      <c r="F154">
        <f t="shared" si="21"/>
        <v>51488</v>
      </c>
      <c r="G154">
        <f t="shared" si="19"/>
        <v>4.3403039082477335E-2</v>
      </c>
      <c r="M154">
        <f t="shared" si="26"/>
        <v>4.3403039082477335E-2</v>
      </c>
      <c r="P154">
        <f t="shared" si="25"/>
        <v>4.3502728195159338E-2</v>
      </c>
      <c r="Q154">
        <f t="shared" si="22"/>
        <v>4.3798327164482218E-2</v>
      </c>
      <c r="R154" s="7">
        <f t="shared" si="23"/>
        <v>38234.247145116766</v>
      </c>
    </row>
    <row r="155" spans="1:18" x14ac:dyDescent="0.2">
      <c r="A155" s="29" t="s">
        <v>2229</v>
      </c>
      <c r="B155" s="22" t="s">
        <v>2212</v>
      </c>
      <c r="C155">
        <v>53253.915489893559</v>
      </c>
      <c r="D155" s="31">
        <v>8.974432733350889E-5</v>
      </c>
      <c r="E155">
        <f t="shared" si="24"/>
        <v>51493.185205844806</v>
      </c>
      <c r="F155">
        <f t="shared" si="21"/>
        <v>51493</v>
      </c>
      <c r="G155">
        <f t="shared" si="19"/>
        <v>4.3281363294227049E-2</v>
      </c>
      <c r="M155">
        <f t="shared" si="26"/>
        <v>4.3281363294227049E-2</v>
      </c>
      <c r="P155">
        <f t="shared" si="25"/>
        <v>4.3502796876910298E-2</v>
      </c>
      <c r="Q155">
        <f t="shared" si="22"/>
        <v>4.3799307962607004E-2</v>
      </c>
      <c r="R155" s="7">
        <f t="shared" si="23"/>
        <v>38235.415489893559</v>
      </c>
    </row>
    <row r="156" spans="1:18" x14ac:dyDescent="0.2">
      <c r="A156" s="29" t="s">
        <v>2229</v>
      </c>
      <c r="B156" s="22" t="s">
        <v>2212</v>
      </c>
      <c r="C156">
        <v>53254.850256816193</v>
      </c>
      <c r="D156" s="31">
        <v>1.0307663197066664E-4</v>
      </c>
      <c r="E156">
        <f t="shared" si="24"/>
        <v>51497.185179145585</v>
      </c>
      <c r="F156">
        <f t="shared" si="21"/>
        <v>51497</v>
      </c>
      <c r="G156">
        <f t="shared" si="19"/>
        <v>4.3275123869534582E-2</v>
      </c>
      <c r="M156">
        <f t="shared" si="26"/>
        <v>4.3275123869534582E-2</v>
      </c>
      <c r="P156">
        <f t="shared" si="25"/>
        <v>4.3502851822311062E-2</v>
      </c>
      <c r="Q156">
        <f t="shared" si="22"/>
        <v>4.3800093856450173E-2</v>
      </c>
      <c r="R156" s="7">
        <f t="shared" si="23"/>
        <v>38236.350256816193</v>
      </c>
    </row>
    <row r="157" spans="1:18" x14ac:dyDescent="0.2">
      <c r="A157" s="29" t="s">
        <v>2229</v>
      </c>
      <c r="B157" s="22" t="s">
        <v>2212</v>
      </c>
      <c r="C157">
        <v>53255.785046345067</v>
      </c>
      <c r="D157" s="31">
        <v>1.0058137756642222E-4</v>
      </c>
      <c r="E157">
        <f t="shared" si="24"/>
        <v>51501.185249181013</v>
      </c>
      <c r="F157">
        <f t="shared" si="21"/>
        <v>51501</v>
      </c>
      <c r="G157">
        <f t="shared" si="19"/>
        <v>4.3291490677802358E-2</v>
      </c>
      <c r="M157">
        <f t="shared" si="26"/>
        <v>4.3291490677802358E-2</v>
      </c>
      <c r="P157">
        <f t="shared" si="25"/>
        <v>4.3502906767711833E-2</v>
      </c>
      <c r="Q157">
        <f t="shared" si="22"/>
        <v>4.3800880866154066E-2</v>
      </c>
      <c r="R157" s="7">
        <f t="shared" si="23"/>
        <v>38237.285046345067</v>
      </c>
    </row>
    <row r="158" spans="1:18" x14ac:dyDescent="0.2">
      <c r="A158" s="29" t="s">
        <v>2229</v>
      </c>
      <c r="B158" s="22" t="s">
        <v>2212</v>
      </c>
      <c r="C158">
        <v>53256.953489916574</v>
      </c>
      <c r="D158" s="31">
        <v>9.4437262352611658E-5</v>
      </c>
      <c r="E158">
        <f t="shared" si="24"/>
        <v>51506.185151270322</v>
      </c>
      <c r="F158">
        <f t="shared" si="21"/>
        <v>51506</v>
      </c>
      <c r="G158">
        <f t="shared" si="19"/>
        <v>4.3268609602819197E-2</v>
      </c>
      <c r="M158">
        <f t="shared" si="26"/>
        <v>4.3268609602819197E-2</v>
      </c>
      <c r="P158">
        <f t="shared" si="25"/>
        <v>4.3502975449462786E-2</v>
      </c>
      <c r="Q158">
        <f t="shared" si="22"/>
        <v>4.3801866197463152E-2</v>
      </c>
      <c r="R158" s="7">
        <f t="shared" si="23"/>
        <v>38238.453489916574</v>
      </c>
    </row>
    <row r="159" spans="1:18" x14ac:dyDescent="0.2">
      <c r="A159" s="29" t="s">
        <v>2229</v>
      </c>
      <c r="B159" s="22" t="s">
        <v>2212</v>
      </c>
      <c r="C159">
        <v>53258.8230195285</v>
      </c>
      <c r="D159" s="31">
        <v>1.0005801275818754E-4</v>
      </c>
      <c r="E159">
        <f t="shared" si="24"/>
        <v>51514.185079756928</v>
      </c>
      <c r="F159">
        <f t="shared" si="21"/>
        <v>51514</v>
      </c>
      <c r="G159">
        <f t="shared" si="19"/>
        <v>4.3251897404843476E-2</v>
      </c>
      <c r="M159">
        <f t="shared" si="26"/>
        <v>4.3251897404843476E-2</v>
      </c>
      <c r="P159">
        <f t="shared" si="25"/>
        <v>4.3503085340264321E-2</v>
      </c>
      <c r="Q159">
        <f t="shared" si="22"/>
        <v>4.3803446354105102E-2</v>
      </c>
      <c r="R159" s="7">
        <f t="shared" si="23"/>
        <v>38240.3230195285</v>
      </c>
    </row>
    <row r="160" spans="1:18" x14ac:dyDescent="0.2">
      <c r="A160" s="29" t="s">
        <v>2229</v>
      </c>
      <c r="B160" s="22" t="s">
        <v>2212</v>
      </c>
      <c r="C160">
        <v>53260.692681553366</v>
      </c>
      <c r="D160" s="31">
        <v>9.922275630140313E-5</v>
      </c>
      <c r="E160">
        <f t="shared" si="24"/>
        <v>51522.185574853473</v>
      </c>
      <c r="F160">
        <f t="shared" si="21"/>
        <v>51522</v>
      </c>
      <c r="G160">
        <f t="shared" si="19"/>
        <v>4.3367598147597164E-2</v>
      </c>
      <c r="M160">
        <f t="shared" si="26"/>
        <v>4.3367598147597164E-2</v>
      </c>
      <c r="P160">
        <f t="shared" si="25"/>
        <v>4.3503195231065848E-2</v>
      </c>
      <c r="Q160">
        <f t="shared" si="22"/>
        <v>4.3805030974190057E-2</v>
      </c>
      <c r="R160" s="7">
        <f t="shared" si="23"/>
        <v>38242.192681553366</v>
      </c>
    </row>
    <row r="161" spans="1:18" x14ac:dyDescent="0.2">
      <c r="A161" s="29" t="s">
        <v>2229</v>
      </c>
      <c r="B161" s="22" t="s">
        <v>2212</v>
      </c>
      <c r="C161">
        <v>53260.926311768933</v>
      </c>
      <c r="D161" s="31">
        <v>1.0841508737460434E-4</v>
      </c>
      <c r="E161">
        <f t="shared" si="24"/>
        <v>51523.185304948638</v>
      </c>
      <c r="F161">
        <f t="shared" si="21"/>
        <v>51523</v>
      </c>
      <c r="G161">
        <f t="shared" si="19"/>
        <v>4.33045231984579E-2</v>
      </c>
      <c r="M161">
        <f t="shared" si="26"/>
        <v>4.33045231984579E-2</v>
      </c>
      <c r="P161">
        <f t="shared" si="25"/>
        <v>4.3503208967416045E-2</v>
      </c>
      <c r="Q161">
        <f t="shared" si="22"/>
        <v>4.3805229365536505E-2</v>
      </c>
      <c r="R161" s="7">
        <f t="shared" si="23"/>
        <v>38242.426311768933</v>
      </c>
    </row>
    <row r="162" spans="1:18" x14ac:dyDescent="0.2">
      <c r="A162" s="29" t="s">
        <v>2229</v>
      </c>
      <c r="B162" s="22" t="s">
        <v>2212</v>
      </c>
      <c r="C162">
        <v>53261.861017355557</v>
      </c>
      <c r="D162" s="31">
        <v>9.700135563426443E-5</v>
      </c>
      <c r="E162">
        <f t="shared" si="24"/>
        <v>51527.185015785697</v>
      </c>
      <c r="F162">
        <f t="shared" si="21"/>
        <v>51527</v>
      </c>
      <c r="G162">
        <f t="shared" si="19"/>
        <v>4.3236947756668087E-2</v>
      </c>
      <c r="M162">
        <f t="shared" si="26"/>
        <v>4.3236947756668087E-2</v>
      </c>
      <c r="P162">
        <f t="shared" si="25"/>
        <v>4.3503263912816809E-2</v>
      </c>
      <c r="Q162">
        <f t="shared" si="22"/>
        <v>4.3806023628335286E-2</v>
      </c>
      <c r="R162" s="7">
        <f t="shared" si="23"/>
        <v>38243.361017355557</v>
      </c>
    </row>
    <row r="163" spans="1:18" x14ac:dyDescent="0.2">
      <c r="A163" s="29" t="s">
        <v>2229</v>
      </c>
      <c r="B163" s="22" t="s">
        <v>2212</v>
      </c>
      <c r="C163">
        <v>53262.795793268691</v>
      </c>
      <c r="D163" s="31">
        <v>9.6894608676098968E-5</v>
      </c>
      <c r="E163">
        <f t="shared" si="24"/>
        <v>51531.18502755784</v>
      </c>
      <c r="F163">
        <f t="shared" si="21"/>
        <v>51531</v>
      </c>
      <c r="G163">
        <f t="shared" si="19"/>
        <v>4.323969882534584E-2</v>
      </c>
      <c r="M163">
        <f t="shared" si="26"/>
        <v>4.323969882534584E-2</v>
      </c>
      <c r="P163">
        <f t="shared" si="25"/>
        <v>4.3503318858217573E-2</v>
      </c>
      <c r="Q163">
        <f t="shared" si="22"/>
        <v>4.3806819006994818E-2</v>
      </c>
      <c r="R163" s="7">
        <f t="shared" si="23"/>
        <v>38244.295793268691</v>
      </c>
    </row>
    <row r="164" spans="1:18" x14ac:dyDescent="0.2">
      <c r="A164" s="29" t="s">
        <v>2229</v>
      </c>
      <c r="B164" s="22" t="s">
        <v>2212</v>
      </c>
      <c r="C164">
        <v>53263.730602207033</v>
      </c>
      <c r="D164" s="31">
        <v>9.8480372721708063E-5</v>
      </c>
      <c r="E164">
        <f t="shared" si="24"/>
        <v>51535.185180648579</v>
      </c>
      <c r="F164">
        <f t="shared" si="21"/>
        <v>51535</v>
      </c>
      <c r="G164">
        <f t="shared" si="19"/>
        <v>4.3275475101836491E-2</v>
      </c>
      <c r="M164">
        <f t="shared" si="26"/>
        <v>4.3275475101836491E-2</v>
      </c>
      <c r="P164">
        <f t="shared" si="25"/>
        <v>4.3503373803618337E-2</v>
      </c>
      <c r="Q164">
        <f t="shared" si="22"/>
        <v>4.3807615501515088E-2</v>
      </c>
      <c r="R164" s="7">
        <f t="shared" si="23"/>
        <v>38245.230602207033</v>
      </c>
    </row>
    <row r="165" spans="1:18" x14ac:dyDescent="0.2">
      <c r="A165" s="29" t="s">
        <v>2229</v>
      </c>
      <c r="B165" s="22" t="s">
        <v>2212</v>
      </c>
      <c r="C165">
        <v>53263.964263878668</v>
      </c>
      <c r="D165" s="31">
        <v>9.7465732895333644E-5</v>
      </c>
      <c r="E165">
        <f t="shared" si="24"/>
        <v>51536.185045347811</v>
      </c>
      <c r="F165">
        <f t="shared" si="21"/>
        <v>51536</v>
      </c>
      <c r="G165">
        <f t="shared" si="19"/>
        <v>4.3243856227491051E-2</v>
      </c>
      <c r="M165">
        <f t="shared" si="26"/>
        <v>4.3243856227491051E-2</v>
      </c>
      <c r="P165">
        <f t="shared" si="25"/>
        <v>4.3503387539968533E-2</v>
      </c>
      <c r="Q165">
        <f t="shared" si="22"/>
        <v>4.3807814799498399E-2</v>
      </c>
      <c r="R165" s="7">
        <f t="shared" si="23"/>
        <v>38245.464263878668</v>
      </c>
    </row>
    <row r="166" spans="1:18" x14ac:dyDescent="0.2">
      <c r="A166" s="29" t="s">
        <v>2229</v>
      </c>
      <c r="B166" s="22" t="s">
        <v>2212</v>
      </c>
      <c r="C166">
        <v>53264.898972713396</v>
      </c>
      <c r="D166" s="31">
        <v>9.3632899023843869E-5</v>
      </c>
      <c r="E166">
        <f t="shared" si="24"/>
        <v>51540.184770083877</v>
      </c>
      <c r="F166">
        <f t="shared" si="21"/>
        <v>51540</v>
      </c>
      <c r="G166">
        <f t="shared" si="19"/>
        <v>4.3179528889595531E-2</v>
      </c>
      <c r="M166">
        <f t="shared" si="26"/>
        <v>4.3179528889595531E-2</v>
      </c>
      <c r="P166">
        <f t="shared" si="25"/>
        <v>4.3503442485369297E-2</v>
      </c>
      <c r="Q166">
        <f t="shared" si="22"/>
        <v>4.3808612688844617E-2</v>
      </c>
      <c r="R166" s="7">
        <f t="shared" si="23"/>
        <v>38246.398972713396</v>
      </c>
    </row>
    <row r="167" spans="1:18" x14ac:dyDescent="0.2">
      <c r="A167" s="29" t="s">
        <v>2229</v>
      </c>
      <c r="B167" s="22" t="s">
        <v>2212</v>
      </c>
      <c r="C167">
        <v>53265.833750315098</v>
      </c>
      <c r="D167" s="31">
        <v>9.3563139756010162E-5</v>
      </c>
      <c r="E167">
        <f t="shared" si="24"/>
        <v>51544.184789081592</v>
      </c>
      <c r="F167">
        <f t="shared" si="21"/>
        <v>51544</v>
      </c>
      <c r="G167">
        <f t="shared" si="19"/>
        <v>4.3183968526136596E-2</v>
      </c>
      <c r="M167">
        <f t="shared" si="26"/>
        <v>4.3183968526136596E-2</v>
      </c>
      <c r="P167">
        <f t="shared" si="25"/>
        <v>4.3503497430770061E-2</v>
      </c>
      <c r="Q167">
        <f t="shared" si="22"/>
        <v>4.3809411694051573E-2</v>
      </c>
      <c r="R167" s="7">
        <f t="shared" si="23"/>
        <v>38247.333750315098</v>
      </c>
    </row>
    <row r="168" spans="1:18" x14ac:dyDescent="0.2">
      <c r="A168" s="29" t="s">
        <v>2230</v>
      </c>
      <c r="B168" s="22" t="s">
        <v>2228</v>
      </c>
      <c r="C168" s="2">
        <v>53253.798637023538</v>
      </c>
      <c r="D168" s="30">
        <v>8.3923568678244864E-5</v>
      </c>
      <c r="E168">
        <f t="shared" si="24"/>
        <v>51492.68517920834</v>
      </c>
      <c r="F168">
        <f t="shared" si="21"/>
        <v>51492.5</v>
      </c>
      <c r="G168">
        <f t="shared" si="19"/>
        <v>4.3275138530589174E-2</v>
      </c>
      <c r="N168">
        <f t="shared" ref="N168:N193" si="27">G168</f>
        <v>4.3275138530589174E-2</v>
      </c>
      <c r="P168">
        <f t="shared" si="25"/>
        <v>4.35027900087352E-2</v>
      </c>
      <c r="Q168">
        <f t="shared" si="22"/>
        <v>4.3799209804335548E-2</v>
      </c>
      <c r="R168" s="7">
        <f t="shared" si="23"/>
        <v>38235.298637023538</v>
      </c>
    </row>
    <row r="169" spans="1:18" x14ac:dyDescent="0.2">
      <c r="A169" s="29" t="s">
        <v>2230</v>
      </c>
      <c r="B169" s="22" t="s">
        <v>2228</v>
      </c>
      <c r="C169">
        <v>53254.96699457254</v>
      </c>
      <c r="D169" s="31">
        <v>8.4085148614217807E-5</v>
      </c>
      <c r="E169">
        <f t="shared" si="24"/>
        <v>51497.684713197625</v>
      </c>
      <c r="F169">
        <f t="shared" si="21"/>
        <v>51497.5</v>
      </c>
      <c r="G169">
        <f t="shared" si="19"/>
        <v>4.3166234951058868E-2</v>
      </c>
      <c r="N169">
        <f t="shared" si="27"/>
        <v>4.3166234951058868E-2</v>
      </c>
      <c r="P169">
        <f t="shared" si="25"/>
        <v>4.350285869048616E-2</v>
      </c>
      <c r="Q169">
        <f t="shared" si="22"/>
        <v>4.3800192171639524E-2</v>
      </c>
      <c r="R169" s="7">
        <f t="shared" si="23"/>
        <v>38236.46699457254</v>
      </c>
    </row>
    <row r="170" spans="1:18" x14ac:dyDescent="0.2">
      <c r="A170" s="29" t="s">
        <v>2230</v>
      </c>
      <c r="B170" s="22" t="s">
        <v>2228</v>
      </c>
      <c r="C170">
        <v>53255.9017946678</v>
      </c>
      <c r="D170" s="31">
        <v>7.8719013454747234E-5</v>
      </c>
      <c r="E170">
        <f t="shared" si="24"/>
        <v>51501.684828447818</v>
      </c>
      <c r="F170">
        <f t="shared" si="21"/>
        <v>51501.5</v>
      </c>
      <c r="G170">
        <f t="shared" si="19"/>
        <v>4.319316815235652E-2</v>
      </c>
      <c r="N170">
        <f t="shared" si="27"/>
        <v>4.319316815235652E-2</v>
      </c>
      <c r="P170">
        <f t="shared" si="25"/>
        <v>4.3502913635886924E-2</v>
      </c>
      <c r="Q170">
        <f t="shared" si="22"/>
        <v>4.3800979320826036E-2</v>
      </c>
      <c r="R170" s="7">
        <f t="shared" si="23"/>
        <v>38237.4017946678</v>
      </c>
    </row>
    <row r="171" spans="1:18" x14ac:dyDescent="0.2">
      <c r="A171" s="29" t="s">
        <v>2230</v>
      </c>
      <c r="B171" s="22" t="s">
        <v>2228</v>
      </c>
      <c r="C171" s="2">
        <v>53256.836550976826</v>
      </c>
      <c r="D171" s="30">
        <v>8.5533986676357272E-5</v>
      </c>
      <c r="E171">
        <f t="shared" si="24"/>
        <v>51505.684756331771</v>
      </c>
      <c r="F171">
        <f t="shared" si="21"/>
        <v>51505.5</v>
      </c>
      <c r="G171">
        <f t="shared" si="19"/>
        <v>4.3176315113669261E-2</v>
      </c>
      <c r="N171">
        <f t="shared" si="27"/>
        <v>4.3176315113669261E-2</v>
      </c>
      <c r="P171">
        <f t="shared" si="25"/>
        <v>4.3502968581287688E-2</v>
      </c>
      <c r="Q171">
        <f t="shared" si="22"/>
        <v>4.38017675858733E-2</v>
      </c>
      <c r="R171" s="7">
        <f t="shared" si="23"/>
        <v>38238.336550976826</v>
      </c>
    </row>
    <row r="172" spans="1:18" x14ac:dyDescent="0.2">
      <c r="A172" s="29" t="s">
        <v>2230</v>
      </c>
      <c r="B172" s="22" t="s">
        <v>2228</v>
      </c>
      <c r="C172">
        <v>53262.912607969331</v>
      </c>
      <c r="D172" s="31">
        <v>8.5170740326210423E-5</v>
      </c>
      <c r="E172">
        <f t="shared" si="24"/>
        <v>51531.684890863202</v>
      </c>
      <c r="F172">
        <f t="shared" si="21"/>
        <v>51531.5</v>
      </c>
      <c r="G172">
        <f t="shared" si="19"/>
        <v>4.3207754206378013E-2</v>
      </c>
      <c r="N172">
        <f t="shared" si="27"/>
        <v>4.3207754206378013E-2</v>
      </c>
      <c r="P172">
        <f t="shared" si="25"/>
        <v>4.3503325726392671E-2</v>
      </c>
      <c r="Q172">
        <f t="shared" si="22"/>
        <v>4.3806918507786202E-2</v>
      </c>
      <c r="R172" s="7">
        <f t="shared" si="23"/>
        <v>38244.412607969331</v>
      </c>
    </row>
    <row r="173" spans="1:18" x14ac:dyDescent="0.2">
      <c r="A173" s="29" t="s">
        <v>2230</v>
      </c>
      <c r="B173" s="22" t="s">
        <v>2228</v>
      </c>
      <c r="C173">
        <v>53263.847324869035</v>
      </c>
      <c r="D173" s="31">
        <v>7.1531596185528696E-5</v>
      </c>
      <c r="E173">
        <f t="shared" si="24"/>
        <v>51535.684650110212</v>
      </c>
      <c r="F173">
        <f t="shared" si="21"/>
        <v>51535.5</v>
      </c>
      <c r="G173">
        <f t="shared" si="19"/>
        <v>4.3151491852768231E-2</v>
      </c>
      <c r="N173">
        <f t="shared" si="27"/>
        <v>4.3151491852768231E-2</v>
      </c>
      <c r="P173">
        <f t="shared" si="25"/>
        <v>4.3503380671793435E-2</v>
      </c>
      <c r="Q173">
        <f t="shared" si="22"/>
        <v>4.3807715141789078E-2</v>
      </c>
      <c r="R173" s="7">
        <f t="shared" si="23"/>
        <v>38245.347324869035</v>
      </c>
    </row>
    <row r="174" spans="1:18" x14ac:dyDescent="0.2">
      <c r="A174" s="29" t="s">
        <v>2230</v>
      </c>
      <c r="B174" s="23" t="s">
        <v>2228</v>
      </c>
      <c r="C174" s="24">
        <v>53265.015869316565</v>
      </c>
      <c r="D174" s="32">
        <v>7.9972827858826629E-5</v>
      </c>
      <c r="E174">
        <f t="shared" si="24"/>
        <v>51540.684983859421</v>
      </c>
      <c r="F174">
        <f t="shared" si="21"/>
        <v>51540.5</v>
      </c>
      <c r="G174">
        <f t="shared" si="19"/>
        <v>4.3229486800555605E-2</v>
      </c>
      <c r="N174">
        <f t="shared" si="27"/>
        <v>4.3229486800555605E-2</v>
      </c>
      <c r="P174">
        <f t="shared" si="25"/>
        <v>4.3503449353544395E-2</v>
      </c>
      <c r="Q174">
        <f t="shared" si="22"/>
        <v>4.3808712503471833E-2</v>
      </c>
      <c r="R174" s="7">
        <f t="shared" si="23"/>
        <v>38246.515869316565</v>
      </c>
    </row>
    <row r="175" spans="1:18" x14ac:dyDescent="0.2">
      <c r="A175" s="29" t="s">
        <v>2230</v>
      </c>
      <c r="B175" s="22" t="s">
        <v>2228</v>
      </c>
      <c r="C175">
        <v>53265.950585406565</v>
      </c>
      <c r="D175" s="31">
        <v>6.7390218773718302E-5</v>
      </c>
      <c r="E175">
        <f t="shared" si="24"/>
        <v>51544.684739641612</v>
      </c>
      <c r="F175">
        <f t="shared" si="21"/>
        <v>51544.5</v>
      </c>
      <c r="G175">
        <f t="shared" si="19"/>
        <v>4.3172414734726772E-2</v>
      </c>
      <c r="N175">
        <f t="shared" si="27"/>
        <v>4.3172414734726772E-2</v>
      </c>
      <c r="P175">
        <f t="shared" si="25"/>
        <v>4.3503504298945159E-2</v>
      </c>
      <c r="Q175">
        <f t="shared" si="22"/>
        <v>4.3809511648161395E-2</v>
      </c>
      <c r="R175" s="7">
        <f t="shared" si="23"/>
        <v>38247.450585406565</v>
      </c>
    </row>
    <row r="176" spans="1:18" x14ac:dyDescent="0.2">
      <c r="A176" s="29" t="s">
        <v>2230</v>
      </c>
      <c r="B176" s="22" t="s">
        <v>2228</v>
      </c>
      <c r="C176">
        <v>53266.885460624639</v>
      </c>
      <c r="D176" s="31">
        <v>7.7456035269518763E-5</v>
      </c>
      <c r="E176">
        <f t="shared" si="24"/>
        <v>51548.685176350817</v>
      </c>
      <c r="F176">
        <f t="shared" si="21"/>
        <v>51548.5</v>
      </c>
      <c r="G176">
        <f t="shared" si="19"/>
        <v>4.3274470750475302E-2</v>
      </c>
      <c r="N176">
        <f t="shared" si="27"/>
        <v>4.3274470750475302E-2</v>
      </c>
      <c r="P176">
        <f t="shared" si="25"/>
        <v>4.3503559244345923E-2</v>
      </c>
      <c r="Q176">
        <f t="shared" si="22"/>
        <v>4.3810311908711694E-2</v>
      </c>
      <c r="R176" s="7">
        <f t="shared" si="23"/>
        <v>38248.385460624639</v>
      </c>
    </row>
    <row r="177" spans="1:18" x14ac:dyDescent="0.2">
      <c r="A177" s="29" t="s">
        <v>2230</v>
      </c>
      <c r="B177" s="22" t="s">
        <v>2228</v>
      </c>
      <c r="C177">
        <v>53277.869178902904</v>
      </c>
      <c r="D177" s="31">
        <v>8.6487920092832328E-5</v>
      </c>
      <c r="E177">
        <f t="shared" si="24"/>
        <v>51595.685748143107</v>
      </c>
      <c r="F177">
        <f t="shared" si="21"/>
        <v>51595.5</v>
      </c>
      <c r="G177">
        <f t="shared" si="19"/>
        <v>4.3408094767073635E-2</v>
      </c>
      <c r="N177">
        <f t="shared" si="27"/>
        <v>4.3408094767073635E-2</v>
      </c>
      <c r="P177">
        <f t="shared" si="25"/>
        <v>4.3504204852804922E-2</v>
      </c>
      <c r="Q177">
        <f t="shared" si="22"/>
        <v>4.3819798555121886E-2</v>
      </c>
      <c r="R177" s="7">
        <f t="shared" si="23"/>
        <v>38259.369178902904</v>
      </c>
    </row>
    <row r="178" spans="1:18" x14ac:dyDescent="0.2">
      <c r="A178" s="29" t="s">
        <v>2230</v>
      </c>
      <c r="B178" s="23" t="s">
        <v>2228</v>
      </c>
      <c r="C178" s="24">
        <v>53355.689779180364</v>
      </c>
      <c r="D178" s="32">
        <v>8.6172923016639711E-5</v>
      </c>
      <c r="E178">
        <f t="shared" si="24"/>
        <v>51928.688891304373</v>
      </c>
      <c r="F178">
        <f t="shared" si="21"/>
        <v>51928.5</v>
      </c>
      <c r="G178">
        <f t="shared" ref="G178:G193" si="28">C178-(C$7+F178*C$8)</f>
        <v>4.4142630467831623E-2</v>
      </c>
      <c r="N178">
        <f t="shared" si="27"/>
        <v>4.4142630467831623E-2</v>
      </c>
      <c r="P178">
        <f t="shared" si="25"/>
        <v>4.3508779057418685E-2</v>
      </c>
      <c r="Q178">
        <f t="shared" si="22"/>
        <v>4.3891424986000432E-2</v>
      </c>
      <c r="R178" s="7">
        <f t="shared" si="23"/>
        <v>38337.189779180364</v>
      </c>
    </row>
    <row r="179" spans="1:18" x14ac:dyDescent="0.2">
      <c r="A179" s="29" t="s">
        <v>2230</v>
      </c>
      <c r="B179" s="22" t="s">
        <v>2228</v>
      </c>
      <c r="C179">
        <v>53356.624533288566</v>
      </c>
      <c r="D179" s="31">
        <v>8.21696247572874E-5</v>
      </c>
      <c r="E179">
        <f t="shared" si="24"/>
        <v>51932.688809770749</v>
      </c>
      <c r="F179">
        <f t="shared" si="21"/>
        <v>51932.5</v>
      </c>
      <c r="G179">
        <f t="shared" si="28"/>
        <v>4.4123576604761183E-2</v>
      </c>
      <c r="N179">
        <f t="shared" si="27"/>
        <v>4.4123576604761183E-2</v>
      </c>
      <c r="P179">
        <f t="shared" si="25"/>
        <v>4.3508834002819449E-2</v>
      </c>
      <c r="Q179">
        <f t="shared" si="22"/>
        <v>4.3892332369182538E-2</v>
      </c>
      <c r="R179" s="7">
        <f t="shared" si="23"/>
        <v>38338.124533288566</v>
      </c>
    </row>
    <row r="180" spans="1:18" x14ac:dyDescent="0.2">
      <c r="A180" s="29" t="s">
        <v>2230</v>
      </c>
      <c r="B180" s="22" t="s">
        <v>2228</v>
      </c>
      <c r="C180">
        <v>53359.662561764497</v>
      </c>
      <c r="D180" s="31">
        <v>8.6330330409072425E-5</v>
      </c>
      <c r="E180">
        <f t="shared" si="24"/>
        <v>51945.688876949505</v>
      </c>
      <c r="F180">
        <f t="shared" si="21"/>
        <v>51945.5</v>
      </c>
      <c r="G180">
        <f t="shared" si="28"/>
        <v>4.4139275829365943E-2</v>
      </c>
      <c r="N180">
        <f t="shared" si="27"/>
        <v>4.4139275829365943E-2</v>
      </c>
      <c r="P180">
        <f t="shared" si="25"/>
        <v>4.3509012575371937E-2</v>
      </c>
      <c r="Q180">
        <f t="shared" si="22"/>
        <v>4.3895289070937635E-2</v>
      </c>
      <c r="R180" s="7">
        <f t="shared" si="23"/>
        <v>38341.162561764497</v>
      </c>
    </row>
    <row r="181" spans="1:18" x14ac:dyDescent="0.2">
      <c r="A181" s="29" t="s">
        <v>2230</v>
      </c>
      <c r="B181" s="22" t="s">
        <v>2212</v>
      </c>
      <c r="C181">
        <v>53253.915643623426</v>
      </c>
      <c r="D181" s="31">
        <v>8.5522467980448107E-5</v>
      </c>
      <c r="E181">
        <f t="shared" si="24"/>
        <v>51493.185863672283</v>
      </c>
      <c r="F181">
        <f t="shared" si="21"/>
        <v>51493</v>
      </c>
      <c r="G181">
        <f t="shared" si="28"/>
        <v>4.343509316095151E-2</v>
      </c>
      <c r="N181">
        <f t="shared" si="27"/>
        <v>4.343509316095151E-2</v>
      </c>
      <c r="P181">
        <f t="shared" si="25"/>
        <v>4.3502796876910298E-2</v>
      </c>
      <c r="Q181">
        <f t="shared" si="22"/>
        <v>4.3799307962607004E-2</v>
      </c>
      <c r="R181" s="7">
        <f t="shared" si="23"/>
        <v>38235.415643623426</v>
      </c>
    </row>
    <row r="182" spans="1:18" x14ac:dyDescent="0.2">
      <c r="A182" s="29" t="s">
        <v>2230</v>
      </c>
      <c r="B182" s="22" t="s">
        <v>2212</v>
      </c>
      <c r="C182">
        <v>53254.85029848577</v>
      </c>
      <c r="D182" s="31">
        <v>1.0891950505560986E-4</v>
      </c>
      <c r="E182">
        <f t="shared" si="24"/>
        <v>51497.185357454407</v>
      </c>
      <c r="F182">
        <f t="shared" si="21"/>
        <v>51497</v>
      </c>
      <c r="G182">
        <f t="shared" si="28"/>
        <v>4.3316793446138036E-2</v>
      </c>
      <c r="N182">
        <f t="shared" si="27"/>
        <v>4.3316793446138036E-2</v>
      </c>
      <c r="P182">
        <f t="shared" si="25"/>
        <v>4.3502851822311062E-2</v>
      </c>
      <c r="Q182">
        <f t="shared" si="22"/>
        <v>4.3800093856450173E-2</v>
      </c>
      <c r="R182" s="7">
        <f t="shared" si="23"/>
        <v>38236.35029848577</v>
      </c>
    </row>
    <row r="183" spans="1:18" x14ac:dyDescent="0.2">
      <c r="A183" s="29" t="s">
        <v>2230</v>
      </c>
      <c r="B183" s="22" t="s">
        <v>2212</v>
      </c>
      <c r="C183">
        <v>53256.01873020846</v>
      </c>
      <c r="D183" s="31">
        <v>9.2241701656963976E-5</v>
      </c>
      <c r="E183">
        <f t="shared" si="24"/>
        <v>51502.185208841292</v>
      </c>
      <c r="F183">
        <f t="shared" si="21"/>
        <v>51502</v>
      </c>
      <c r="G183">
        <f t="shared" si="28"/>
        <v>4.3282063554215711E-2</v>
      </c>
      <c r="N183">
        <f t="shared" si="27"/>
        <v>4.3282063554215711E-2</v>
      </c>
      <c r="P183">
        <f t="shared" si="25"/>
        <v>4.3502920504062022E-2</v>
      </c>
      <c r="Q183">
        <f t="shared" si="22"/>
        <v>4.3801077792933296E-2</v>
      </c>
      <c r="R183" s="7">
        <f t="shared" si="23"/>
        <v>38237.51873020846</v>
      </c>
    </row>
    <row r="184" spans="1:18" x14ac:dyDescent="0.2">
      <c r="A184" s="29" t="s">
        <v>2230</v>
      </c>
      <c r="B184" s="22" t="s">
        <v>2212</v>
      </c>
      <c r="C184">
        <v>53256.953440977632</v>
      </c>
      <c r="D184" s="31">
        <v>9.0450531001815207E-5</v>
      </c>
      <c r="E184">
        <f t="shared" si="24"/>
        <v>51506.184941855056</v>
      </c>
      <c r="F184">
        <f t="shared" si="21"/>
        <v>51506</v>
      </c>
      <c r="G184">
        <f t="shared" si="28"/>
        <v>4.3219670660619158E-2</v>
      </c>
      <c r="N184">
        <f t="shared" si="27"/>
        <v>4.3219670660619158E-2</v>
      </c>
      <c r="P184">
        <f t="shared" si="25"/>
        <v>4.3502975449462786E-2</v>
      </c>
      <c r="Q184">
        <f t="shared" si="22"/>
        <v>4.3801866197463152E-2</v>
      </c>
      <c r="R184" s="7">
        <f t="shared" si="23"/>
        <v>38238.453440977632</v>
      </c>
    </row>
    <row r="185" spans="1:18" x14ac:dyDescent="0.2">
      <c r="A185" s="29" t="s">
        <v>2230</v>
      </c>
      <c r="B185" s="22" t="s">
        <v>2212</v>
      </c>
      <c r="C185">
        <v>53262.79578305647</v>
      </c>
      <c r="D185" s="31">
        <v>9.8672266289221054E-5</v>
      </c>
      <c r="E185">
        <f t="shared" si="24"/>
        <v>51531.184983858591</v>
      </c>
      <c r="F185">
        <f t="shared" si="21"/>
        <v>51531</v>
      </c>
      <c r="G185">
        <f t="shared" si="28"/>
        <v>4.322948660410475E-2</v>
      </c>
      <c r="N185">
        <f t="shared" si="27"/>
        <v>4.322948660410475E-2</v>
      </c>
      <c r="P185">
        <f t="shared" si="25"/>
        <v>4.3503318858217573E-2</v>
      </c>
      <c r="Q185">
        <f t="shared" si="22"/>
        <v>4.3806819006994818E-2</v>
      </c>
      <c r="R185" s="7">
        <f t="shared" si="23"/>
        <v>38244.29578305647</v>
      </c>
    </row>
    <row r="186" spans="1:18" x14ac:dyDescent="0.2">
      <c r="A186" s="29" t="s">
        <v>2230</v>
      </c>
      <c r="B186" s="22" t="s">
        <v>2212</v>
      </c>
      <c r="C186">
        <v>53263.964246253709</v>
      </c>
      <c r="D186" s="31">
        <v>8.3581218016631927E-5</v>
      </c>
      <c r="E186">
        <f t="shared" si="24"/>
        <v>51536.184969928618</v>
      </c>
      <c r="F186">
        <f t="shared" si="21"/>
        <v>51536</v>
      </c>
      <c r="G186">
        <f t="shared" si="28"/>
        <v>4.3226231267908588E-2</v>
      </c>
      <c r="N186">
        <f t="shared" si="27"/>
        <v>4.3226231267908588E-2</v>
      </c>
      <c r="P186">
        <f t="shared" si="25"/>
        <v>4.3503387539968533E-2</v>
      </c>
      <c r="Q186">
        <f t="shared" si="22"/>
        <v>4.3807814799498399E-2</v>
      </c>
      <c r="R186" s="7">
        <f t="shared" si="23"/>
        <v>38245.464246253709</v>
      </c>
    </row>
    <row r="187" spans="1:18" x14ac:dyDescent="0.2">
      <c r="A187" s="29" t="s">
        <v>2230</v>
      </c>
      <c r="B187" s="22" t="s">
        <v>2212</v>
      </c>
      <c r="C187">
        <v>53264.898957703605</v>
      </c>
      <c r="D187" s="31">
        <v>9.5592160043923198E-5</v>
      </c>
      <c r="E187">
        <f t="shared" si="24"/>
        <v>51540.184705855281</v>
      </c>
      <c r="F187">
        <f t="shared" si="21"/>
        <v>51540</v>
      </c>
      <c r="G187">
        <f t="shared" si="28"/>
        <v>4.3164519098354504E-2</v>
      </c>
      <c r="N187">
        <f t="shared" si="27"/>
        <v>4.3164519098354504E-2</v>
      </c>
      <c r="P187">
        <f t="shared" si="25"/>
        <v>4.3503442485369297E-2</v>
      </c>
      <c r="Q187">
        <f t="shared" si="22"/>
        <v>4.3808612688844617E-2</v>
      </c>
      <c r="R187" s="7">
        <f t="shared" si="23"/>
        <v>38246.398957703605</v>
      </c>
    </row>
    <row r="188" spans="1:18" x14ac:dyDescent="0.2">
      <c r="A188" s="29" t="s">
        <v>2230</v>
      </c>
      <c r="B188" s="22" t="s">
        <v>2212</v>
      </c>
      <c r="C188">
        <v>53265.833693449364</v>
      </c>
      <c r="D188" s="31">
        <v>8.6065388402342742E-5</v>
      </c>
      <c r="E188">
        <f t="shared" si="24"/>
        <v>51544.184545746684</v>
      </c>
      <c r="F188">
        <f t="shared" si="21"/>
        <v>51544</v>
      </c>
      <c r="G188">
        <f t="shared" si="28"/>
        <v>4.3127102791913785E-2</v>
      </c>
      <c r="N188">
        <f t="shared" si="27"/>
        <v>4.3127102791913785E-2</v>
      </c>
      <c r="P188">
        <f t="shared" si="25"/>
        <v>4.3503497430770061E-2</v>
      </c>
      <c r="Q188">
        <f t="shared" si="22"/>
        <v>4.3809411694051573E-2</v>
      </c>
      <c r="R188" s="7">
        <f t="shared" si="23"/>
        <v>38247.333693449364</v>
      </c>
    </row>
    <row r="189" spans="1:18" x14ac:dyDescent="0.2">
      <c r="A189" s="29" t="s">
        <v>2230</v>
      </c>
      <c r="B189" s="22" t="s">
        <v>2212</v>
      </c>
      <c r="C189">
        <v>53267.002226258599</v>
      </c>
      <c r="D189" s="31">
        <v>8.3991774556339371E-5</v>
      </c>
      <c r="E189">
        <f t="shared" si="24"/>
        <v>51549.184829694321</v>
      </c>
      <c r="F189">
        <f t="shared" si="21"/>
        <v>51549</v>
      </c>
      <c r="G189">
        <f t="shared" si="28"/>
        <v>4.3193459452595562E-2</v>
      </c>
      <c r="N189">
        <f t="shared" si="27"/>
        <v>4.3193459452595562E-2</v>
      </c>
      <c r="P189">
        <f t="shared" si="25"/>
        <v>4.3503566112521021E-2</v>
      </c>
      <c r="Q189">
        <f t="shared" si="22"/>
        <v>4.3810412019739453E-2</v>
      </c>
      <c r="R189" s="7">
        <f t="shared" si="23"/>
        <v>38248.502226258599</v>
      </c>
    </row>
    <row r="190" spans="1:18" x14ac:dyDescent="0.2">
      <c r="A190" s="29" t="s">
        <v>2230</v>
      </c>
      <c r="B190" s="22" t="s">
        <v>2212</v>
      </c>
      <c r="C190">
        <v>53277.75211601027</v>
      </c>
      <c r="D190" s="31">
        <v>8.7257015466597765E-5</v>
      </c>
      <c r="E190">
        <f t="shared" si="24"/>
        <v>51595.184822796145</v>
      </c>
      <c r="F190">
        <f t="shared" si="21"/>
        <v>51595</v>
      </c>
      <c r="G190">
        <f t="shared" si="28"/>
        <v>4.3191847391426563E-2</v>
      </c>
      <c r="N190">
        <f t="shared" si="27"/>
        <v>4.3191847391426563E-2</v>
      </c>
      <c r="P190">
        <f t="shared" si="25"/>
        <v>4.350419798462983E-2</v>
      </c>
      <c r="Q190">
        <f t="shared" si="22"/>
        <v>4.3819696822608972E-2</v>
      </c>
      <c r="R190" s="7">
        <f t="shared" si="23"/>
        <v>38259.25211601027</v>
      </c>
    </row>
    <row r="191" spans="1:18" x14ac:dyDescent="0.2">
      <c r="A191" s="29" t="s">
        <v>2230</v>
      </c>
      <c r="B191" s="22" t="s">
        <v>2212</v>
      </c>
      <c r="C191">
        <v>53355.806557510805</v>
      </c>
      <c r="D191" s="31">
        <v>9.1423713346583973E-5</v>
      </c>
      <c r="E191">
        <f t="shared" si="24"/>
        <v>51929.188598977547</v>
      </c>
      <c r="F191">
        <f t="shared" si="21"/>
        <v>51929</v>
      </c>
      <c r="G191">
        <f t="shared" si="28"/>
        <v>4.4074315650505014E-2</v>
      </c>
      <c r="N191">
        <f t="shared" si="27"/>
        <v>4.4074315650505014E-2</v>
      </c>
      <c r="P191">
        <f t="shared" si="25"/>
        <v>4.3508785925593776E-2</v>
      </c>
      <c r="Q191">
        <f t="shared" si="22"/>
        <v>4.3891538347874584E-2</v>
      </c>
      <c r="R191" s="7">
        <f t="shared" si="23"/>
        <v>38337.306557510805</v>
      </c>
    </row>
    <row r="192" spans="1:18" x14ac:dyDescent="0.2">
      <c r="A192" s="29" t="s">
        <v>2230</v>
      </c>
      <c r="B192" s="22" t="s">
        <v>2212</v>
      </c>
      <c r="C192">
        <v>53356.741021822767</v>
      </c>
      <c r="D192" s="31">
        <v>8.5537495884598308E-5</v>
      </c>
      <c r="E192">
        <f t="shared" si="24"/>
        <v>51933.187277373057</v>
      </c>
      <c r="F192">
        <f t="shared" si="21"/>
        <v>51933</v>
      </c>
      <c r="G192">
        <f t="shared" si="28"/>
        <v>4.3765465547039639E-2</v>
      </c>
      <c r="N192">
        <f t="shared" si="27"/>
        <v>4.3765465547039639E-2</v>
      </c>
      <c r="P192">
        <f t="shared" si="25"/>
        <v>4.3508840870994547E-2</v>
      </c>
      <c r="Q192">
        <f t="shared" si="22"/>
        <v>4.3892445870539268E-2</v>
      </c>
      <c r="R192" s="7">
        <f t="shared" si="23"/>
        <v>38338.241021822767</v>
      </c>
    </row>
    <row r="193" spans="1:18" x14ac:dyDescent="0.2">
      <c r="A193" s="29" t="s">
        <v>2230</v>
      </c>
      <c r="B193" s="22" t="s">
        <v>2212</v>
      </c>
      <c r="C193">
        <v>53359.779039820365</v>
      </c>
      <c r="D193" s="31">
        <v>9.0584556978828997E-5</v>
      </c>
      <c r="E193">
        <f t="shared" si="24"/>
        <v>51946.187299713849</v>
      </c>
      <c r="F193">
        <f t="shared" si="21"/>
        <v>51946</v>
      </c>
      <c r="G193">
        <f t="shared" si="28"/>
        <v>4.3770686446805485E-2</v>
      </c>
      <c r="N193">
        <f t="shared" si="27"/>
        <v>4.3770686446805485E-2</v>
      </c>
      <c r="P193">
        <f t="shared" si="25"/>
        <v>4.3509019443547035E-2</v>
      </c>
      <c r="Q193">
        <f t="shared" si="22"/>
        <v>4.3895403025612803E-2</v>
      </c>
      <c r="R193" s="7">
        <f t="shared" si="23"/>
        <v>38341.279039820365</v>
      </c>
    </row>
    <row r="194" spans="1:18" x14ac:dyDescent="0.2">
      <c r="A194" s="34" t="s">
        <v>2</v>
      </c>
      <c r="B194" s="22" t="s">
        <v>2212</v>
      </c>
      <c r="C194" s="19">
        <v>53316.428999999996</v>
      </c>
      <c r="D194" s="19">
        <v>1E-3</v>
      </c>
      <c r="E194">
        <f t="shared" ref="E194:E204" si="29">(C194-C$7)/C$8</f>
        <v>51760.687580296631</v>
      </c>
      <c r="F194">
        <f t="shared" ref="F194:F204" si="30">+ROUND(2*E194,0)/2</f>
        <v>51760.5</v>
      </c>
      <c r="G194">
        <f t="shared" ref="G194:G204" si="31">C194-(C$7+F194*C$8)</f>
        <v>4.3836256758368108E-2</v>
      </c>
      <c r="I194">
        <f t="shared" ref="I194:I204" si="32">G194</f>
        <v>4.3836256758368108E-2</v>
      </c>
      <c r="N194">
        <f t="shared" ref="N194:N204" si="33">G194</f>
        <v>4.3836256758368108E-2</v>
      </c>
      <c r="P194">
        <f t="shared" ref="P194:P204" si="34">+C$11+C$12*F194</f>
        <v>4.3506471350586516E-2</v>
      </c>
      <c r="Q194">
        <f t="shared" ref="Q194:Q204" si="35">+D$11+D$12*F194+D$13*F194^2</f>
        <v>4.3854322514607788E-2</v>
      </c>
      <c r="R194" s="7">
        <f t="shared" ref="R194:R204" si="36">+C194-15018.5</f>
        <v>38297.928999999996</v>
      </c>
    </row>
    <row r="195" spans="1:18" x14ac:dyDescent="0.2">
      <c r="A195" s="34" t="s">
        <v>2</v>
      </c>
      <c r="B195" s="23"/>
      <c r="C195" s="19">
        <v>53316.545100000003</v>
      </c>
      <c r="D195" s="19">
        <v>1.1000000000000001E-3</v>
      </c>
      <c r="E195">
        <f t="shared" si="29"/>
        <v>51761.184385317218</v>
      </c>
      <c r="F195">
        <f t="shared" si="30"/>
        <v>51761</v>
      </c>
      <c r="G195">
        <f t="shared" si="31"/>
        <v>4.3089611506729852E-2</v>
      </c>
      <c r="I195">
        <f t="shared" si="32"/>
        <v>4.3089611506729852E-2</v>
      </c>
      <c r="N195">
        <f t="shared" si="33"/>
        <v>4.3089611506729852E-2</v>
      </c>
      <c r="P195">
        <f t="shared" si="34"/>
        <v>4.3506478218761614E-2</v>
      </c>
      <c r="Q195">
        <f t="shared" si="35"/>
        <v>4.3854430018213014E-2</v>
      </c>
      <c r="R195" s="7">
        <f t="shared" si="36"/>
        <v>38298.045100000003</v>
      </c>
    </row>
    <row r="196" spans="1:18" x14ac:dyDescent="0.2">
      <c r="A196" s="34" t="s">
        <v>2</v>
      </c>
      <c r="B196" s="22" t="s">
        <v>2212</v>
      </c>
      <c r="C196" s="19">
        <v>53316.662799999998</v>
      </c>
      <c r="D196" s="19">
        <v>1.5E-3</v>
      </c>
      <c r="E196">
        <f t="shared" si="29"/>
        <v>51761.688036918582</v>
      </c>
      <c r="F196">
        <f t="shared" si="30"/>
        <v>51761.5</v>
      </c>
      <c r="G196">
        <f t="shared" si="31"/>
        <v>4.3942966243776027E-2</v>
      </c>
      <c r="I196">
        <f t="shared" si="32"/>
        <v>4.3942966243776027E-2</v>
      </c>
      <c r="N196">
        <f t="shared" si="33"/>
        <v>4.3942966243776027E-2</v>
      </c>
      <c r="P196">
        <f t="shared" si="34"/>
        <v>4.3506485086936705E-2</v>
      </c>
      <c r="Q196">
        <f t="shared" si="35"/>
        <v>4.3854537539253516E-2</v>
      </c>
      <c r="R196" s="7">
        <f t="shared" si="36"/>
        <v>38298.162799999998</v>
      </c>
    </row>
    <row r="197" spans="1:18" x14ac:dyDescent="0.2">
      <c r="A197" s="34" t="s">
        <v>4</v>
      </c>
      <c r="B197" s="23" t="s">
        <v>2215</v>
      </c>
      <c r="C197" s="35">
        <v>53369.009910000001</v>
      </c>
      <c r="D197" s="19">
        <v>4.0000000000000003E-5</v>
      </c>
      <c r="E197">
        <f t="shared" si="29"/>
        <v>51985.687236401216</v>
      </c>
      <c r="F197">
        <f t="shared" si="30"/>
        <v>51985.5</v>
      </c>
      <c r="G197">
        <f t="shared" si="31"/>
        <v>4.3755890706961509E-2</v>
      </c>
      <c r="I197">
        <f t="shared" si="32"/>
        <v>4.3755890706961509E-2</v>
      </c>
      <c r="N197">
        <f t="shared" si="33"/>
        <v>4.3755890706961509E-2</v>
      </c>
      <c r="P197">
        <f t="shared" si="34"/>
        <v>4.3509562029379598E-2</v>
      </c>
      <c r="Q197">
        <f t="shared" si="35"/>
        <v>4.3904460540574036E-2</v>
      </c>
      <c r="R197" s="7">
        <f t="shared" si="36"/>
        <v>38350.509910000001</v>
      </c>
    </row>
    <row r="198" spans="1:18" x14ac:dyDescent="0.2">
      <c r="A198" s="36" t="s">
        <v>4</v>
      </c>
      <c r="B198" s="23" t="s">
        <v>2215</v>
      </c>
      <c r="C198" s="35">
        <v>53369.009910000001</v>
      </c>
      <c r="D198" s="35">
        <v>4.0000000000000003E-5</v>
      </c>
      <c r="E198">
        <f t="shared" si="29"/>
        <v>51985.687236401216</v>
      </c>
      <c r="F198">
        <f t="shared" si="30"/>
        <v>51985.5</v>
      </c>
      <c r="G198">
        <f t="shared" si="31"/>
        <v>4.3755890706961509E-2</v>
      </c>
      <c r="I198">
        <f t="shared" si="32"/>
        <v>4.3755890706961509E-2</v>
      </c>
      <c r="N198">
        <f t="shared" si="33"/>
        <v>4.3755890706961509E-2</v>
      </c>
      <c r="P198">
        <f t="shared" si="34"/>
        <v>4.3509562029379598E-2</v>
      </c>
      <c r="Q198">
        <f t="shared" si="35"/>
        <v>4.3904460540574036E-2</v>
      </c>
      <c r="R198" s="7">
        <f t="shared" si="36"/>
        <v>38350.509910000001</v>
      </c>
    </row>
    <row r="199" spans="1:18" x14ac:dyDescent="0.2">
      <c r="A199" s="34" t="s">
        <v>4</v>
      </c>
      <c r="B199" s="23" t="s">
        <v>2212</v>
      </c>
      <c r="C199" s="35">
        <v>53369.126409999997</v>
      </c>
      <c r="D199" s="19">
        <v>6.0000000000000002E-5</v>
      </c>
      <c r="E199">
        <f t="shared" si="29"/>
        <v>51986.185753066966</v>
      </c>
      <c r="F199">
        <f t="shared" si="30"/>
        <v>51986</v>
      </c>
      <c r="G199">
        <f t="shared" si="31"/>
        <v>4.3409245437942445E-2</v>
      </c>
      <c r="I199">
        <f t="shared" si="32"/>
        <v>4.3409245437942445E-2</v>
      </c>
      <c r="N199">
        <f t="shared" si="33"/>
        <v>4.3409245437942445E-2</v>
      </c>
      <c r="P199">
        <f t="shared" si="34"/>
        <v>4.3509568897554696E-2</v>
      </c>
      <c r="Q199">
        <f t="shared" si="35"/>
        <v>4.3904575890075112E-2</v>
      </c>
      <c r="R199" s="7">
        <f t="shared" si="36"/>
        <v>38350.626409999997</v>
      </c>
    </row>
    <row r="200" spans="1:18" x14ac:dyDescent="0.2">
      <c r="A200" s="36" t="s">
        <v>4</v>
      </c>
      <c r="B200" s="23" t="s">
        <v>2212</v>
      </c>
      <c r="C200" s="35">
        <v>53369.126409999997</v>
      </c>
      <c r="D200" s="35">
        <v>6.0000000000000002E-5</v>
      </c>
      <c r="E200">
        <f t="shared" si="29"/>
        <v>51986.185753066966</v>
      </c>
      <c r="F200">
        <f t="shared" si="30"/>
        <v>51986</v>
      </c>
      <c r="G200">
        <f t="shared" si="31"/>
        <v>4.3409245437942445E-2</v>
      </c>
      <c r="I200">
        <f t="shared" si="32"/>
        <v>4.3409245437942445E-2</v>
      </c>
      <c r="N200">
        <f t="shared" si="33"/>
        <v>4.3409245437942445E-2</v>
      </c>
      <c r="P200">
        <f t="shared" si="34"/>
        <v>4.3509568897554696E-2</v>
      </c>
      <c r="Q200">
        <f t="shared" si="35"/>
        <v>4.3904575890075112E-2</v>
      </c>
      <c r="R200" s="7">
        <f t="shared" si="36"/>
        <v>38350.626409999997</v>
      </c>
    </row>
    <row r="201" spans="1:18" x14ac:dyDescent="0.2">
      <c r="A201" s="34" t="s">
        <v>4</v>
      </c>
      <c r="B201" s="23" t="s">
        <v>2212</v>
      </c>
      <c r="C201" s="35">
        <v>53669.188999999998</v>
      </c>
      <c r="D201" s="19">
        <v>1E-4</v>
      </c>
      <c r="E201">
        <f t="shared" si="29"/>
        <v>53270.18748601235</v>
      </c>
      <c r="F201">
        <f t="shared" si="30"/>
        <v>53270</v>
      </c>
      <c r="G201">
        <f t="shared" si="31"/>
        <v>4.3814223150548059E-2</v>
      </c>
      <c r="I201">
        <f t="shared" si="32"/>
        <v>4.3814223150548059E-2</v>
      </c>
      <c r="N201">
        <f t="shared" si="33"/>
        <v>4.3814223150548059E-2</v>
      </c>
      <c r="P201">
        <f t="shared" si="34"/>
        <v>4.3527206371200541E-2</v>
      </c>
      <c r="Q201">
        <f t="shared" si="35"/>
        <v>4.4258305499475972E-2</v>
      </c>
      <c r="R201" s="7">
        <f t="shared" si="36"/>
        <v>38650.688999999998</v>
      </c>
    </row>
    <row r="202" spans="1:18" x14ac:dyDescent="0.2">
      <c r="A202" s="36" t="s">
        <v>4</v>
      </c>
      <c r="B202" s="23" t="s">
        <v>2212</v>
      </c>
      <c r="C202" s="35">
        <v>53669.188999999998</v>
      </c>
      <c r="D202" s="35">
        <v>1E-4</v>
      </c>
      <c r="E202">
        <f t="shared" si="29"/>
        <v>53270.18748601235</v>
      </c>
      <c r="F202">
        <f t="shared" si="30"/>
        <v>53270</v>
      </c>
      <c r="G202">
        <f t="shared" si="31"/>
        <v>4.3814223150548059E-2</v>
      </c>
      <c r="I202">
        <f t="shared" si="32"/>
        <v>4.3814223150548059E-2</v>
      </c>
      <c r="N202">
        <f t="shared" si="33"/>
        <v>4.3814223150548059E-2</v>
      </c>
      <c r="P202">
        <f t="shared" si="34"/>
        <v>4.3527206371200541E-2</v>
      </c>
      <c r="Q202">
        <f t="shared" si="35"/>
        <v>4.4258305499475972E-2</v>
      </c>
      <c r="R202" s="7">
        <f t="shared" si="36"/>
        <v>38650.688999999998</v>
      </c>
    </row>
    <row r="203" spans="1:18" x14ac:dyDescent="0.2">
      <c r="A203" s="34" t="s">
        <v>4</v>
      </c>
      <c r="B203" s="23" t="s">
        <v>2215</v>
      </c>
      <c r="C203" s="35">
        <v>53669.307000000001</v>
      </c>
      <c r="D203" s="19">
        <v>2.9999999999999997E-4</v>
      </c>
      <c r="E203">
        <f t="shared" si="29"/>
        <v>53270.692421347645</v>
      </c>
      <c r="F203">
        <f t="shared" si="30"/>
        <v>53270.5</v>
      </c>
      <c r="G203">
        <f t="shared" si="31"/>
        <v>4.4967577894567512E-2</v>
      </c>
      <c r="I203">
        <f t="shared" si="32"/>
        <v>4.4967577894567512E-2</v>
      </c>
      <c r="N203">
        <f t="shared" si="33"/>
        <v>4.4967577894567512E-2</v>
      </c>
      <c r="P203">
        <f t="shared" si="34"/>
        <v>4.3527213239375639E-2</v>
      </c>
      <c r="Q203">
        <f t="shared" si="35"/>
        <v>4.4258465640324873E-2</v>
      </c>
      <c r="R203" s="7">
        <f t="shared" si="36"/>
        <v>38650.807000000001</v>
      </c>
    </row>
    <row r="204" spans="1:18" x14ac:dyDescent="0.2">
      <c r="A204" s="36" t="s">
        <v>4</v>
      </c>
      <c r="B204" s="23" t="s">
        <v>2215</v>
      </c>
      <c r="C204" s="35">
        <v>53669.307000000001</v>
      </c>
      <c r="D204" s="35">
        <v>2.9999999999999997E-4</v>
      </c>
      <c r="E204">
        <f t="shared" si="29"/>
        <v>53270.692421347645</v>
      </c>
      <c r="F204">
        <f t="shared" si="30"/>
        <v>53270.5</v>
      </c>
      <c r="G204">
        <f t="shared" si="31"/>
        <v>4.4967577894567512E-2</v>
      </c>
      <c r="I204">
        <f t="shared" si="32"/>
        <v>4.4967577894567512E-2</v>
      </c>
      <c r="N204">
        <f t="shared" si="33"/>
        <v>4.4967577894567512E-2</v>
      </c>
      <c r="P204">
        <f t="shared" si="34"/>
        <v>4.3527213239375639E-2</v>
      </c>
      <c r="Q204">
        <f t="shared" si="35"/>
        <v>4.4258465640324873E-2</v>
      </c>
      <c r="R204" s="7">
        <f t="shared" si="36"/>
        <v>38650.807000000001</v>
      </c>
    </row>
  </sheetData>
  <sheetProtection sheet="1"/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T109"/>
  <sheetViews>
    <sheetView topLeftCell="A4" workbookViewId="0">
      <selection activeCell="D98" sqref="D21:D98"/>
    </sheetView>
  </sheetViews>
  <sheetFormatPr defaultColWidth="10.28515625" defaultRowHeight="12.75" x14ac:dyDescent="0.2"/>
  <cols>
    <col min="1" max="1" width="17" customWidth="1"/>
    <col min="2" max="2" width="5.85546875" customWidth="1"/>
    <col min="3" max="3" width="11.7109375" customWidth="1"/>
    <col min="4" max="4" width="13.140625" customWidth="1"/>
    <col min="5" max="5" width="11.42578125" customWidth="1"/>
    <col min="6" max="7" width="10.28515625" customWidth="1"/>
    <col min="8" max="8" width="9.7109375" customWidth="1"/>
    <col min="9" max="9" width="10.28515625" customWidth="1"/>
    <col min="10" max="12" width="9.7109375" customWidth="1"/>
    <col min="13" max="14" width="12.7109375" customWidth="1"/>
    <col min="15" max="15" width="9.7109375" customWidth="1"/>
    <col min="16" max="16" width="10.28515625" customWidth="1"/>
    <col min="17" max="17" width="13.140625" customWidth="1"/>
    <col min="18" max="19" width="12.42578125" customWidth="1"/>
  </cols>
  <sheetData>
    <row r="1" spans="1:6" ht="20.25" x14ac:dyDescent="0.3">
      <c r="A1" s="1" t="s">
        <v>2061</v>
      </c>
      <c r="C1" s="10" t="s">
        <v>2231</v>
      </c>
    </row>
    <row r="2" spans="1:6" x14ac:dyDescent="0.2">
      <c r="A2" t="s">
        <v>2062</v>
      </c>
      <c r="B2" t="s">
        <v>2063</v>
      </c>
      <c r="C2" t="s">
        <v>2064</v>
      </c>
    </row>
    <row r="4" spans="1:6" x14ac:dyDescent="0.2">
      <c r="A4" s="14" t="s">
        <v>2065</v>
      </c>
      <c r="C4" s="4">
        <v>41220.303599999999</v>
      </c>
      <c r="D4" s="5">
        <v>0.23369068000000001</v>
      </c>
    </row>
    <row r="6" spans="1:6" x14ac:dyDescent="0.2">
      <c r="A6" s="14" t="s">
        <v>2066</v>
      </c>
    </row>
    <row r="7" spans="1:6" x14ac:dyDescent="0.2">
      <c r="A7" t="s">
        <v>2067</v>
      </c>
      <c r="C7" s="2">
        <v>41220.303599999999</v>
      </c>
    </row>
    <row r="8" spans="1:6" x14ac:dyDescent="0.2">
      <c r="A8" t="s">
        <v>2068</v>
      </c>
      <c r="C8" s="2">
        <v>0.2336932905158034</v>
      </c>
    </row>
    <row r="9" spans="1:6" x14ac:dyDescent="0.2">
      <c r="C9" s="3"/>
    </row>
    <row r="10" spans="1:6" ht="13.5" thickBot="1" x14ac:dyDescent="0.25">
      <c r="C10" s="16" t="s">
        <v>2069</v>
      </c>
      <c r="D10" s="16" t="s">
        <v>2070</v>
      </c>
    </row>
    <row r="11" spans="1:6" ht="13.5" thickTop="1" x14ac:dyDescent="0.2">
      <c r="A11" t="s">
        <v>2071</v>
      </c>
      <c r="C11">
        <f>INTERCEPT(G21:G989,F21:F989)</f>
        <v>2.6668286938899784E-2</v>
      </c>
      <c r="D11">
        <f>E11*F11</f>
        <v>0.12615001953534122</v>
      </c>
      <c r="E11" s="11">
        <v>126.15001953534122</v>
      </c>
      <c r="F11" s="9">
        <v>1E-3</v>
      </c>
    </row>
    <row r="12" spans="1:6" x14ac:dyDescent="0.2">
      <c r="A12" t="s">
        <v>2072</v>
      </c>
      <c r="C12">
        <f>SLOPE(G21:G989,F21:F989)</f>
        <v>3.2420628138827469E-7</v>
      </c>
      <c r="D12">
        <f>E12*F12</f>
        <v>-3.3948546148969454E-6</v>
      </c>
      <c r="E12" s="12">
        <v>-33.948546148969456</v>
      </c>
      <c r="F12" s="9">
        <v>9.9999999999999995E-8</v>
      </c>
    </row>
    <row r="13" spans="1:6" ht="13.5" thickBot="1" x14ac:dyDescent="0.25">
      <c r="A13" t="s">
        <v>2073</v>
      </c>
      <c r="D13">
        <f>E13*F13</f>
        <v>3.4870648370616507E-11</v>
      </c>
      <c r="E13" s="13">
        <v>3.4870648370616508</v>
      </c>
      <c r="F13" s="9">
        <v>9.9999999999999994E-12</v>
      </c>
    </row>
    <row r="14" spans="1:6" ht="13.5" thickTop="1" x14ac:dyDescent="0.2">
      <c r="A14" t="s">
        <v>2074</v>
      </c>
      <c r="D14">
        <f>SUM(T21:T95)</f>
        <v>2.1376285288606195E-5</v>
      </c>
    </row>
    <row r="15" spans="1:6" x14ac:dyDescent="0.2">
      <c r="A15" s="15" t="s">
        <v>2075</v>
      </c>
      <c r="C15">
        <f>+D15+C8/2</f>
        <v>53669.423846645259</v>
      </c>
      <c r="D15" s="35">
        <v>53669.307000000001</v>
      </c>
    </row>
    <row r="16" spans="1:6" x14ac:dyDescent="0.2">
      <c r="A16" s="14" t="s">
        <v>2076</v>
      </c>
      <c r="C16">
        <f>C8+C12</f>
        <v>0.23369361472208477</v>
      </c>
    </row>
    <row r="18" spans="1:20" x14ac:dyDescent="0.2">
      <c r="A18" s="14" t="s">
        <v>2077</v>
      </c>
      <c r="C18" s="6">
        <f>C15</f>
        <v>53669.423846645259</v>
      </c>
      <c r="D18" s="8">
        <f>C16</f>
        <v>0.23369361472208477</v>
      </c>
    </row>
    <row r="19" spans="1:20" ht="13.5" thickTop="1" x14ac:dyDescent="0.2">
      <c r="C19">
        <f>COUNT(C21:C1441)</f>
        <v>89</v>
      </c>
      <c r="G19" t="s">
        <v>2078</v>
      </c>
      <c r="P19" t="s">
        <v>2079</v>
      </c>
      <c r="S19">
        <f>SQRT((SUM(S21:S89)/COUNT(S22:S88)))</f>
        <v>1.4203235402866074E-4</v>
      </c>
    </row>
    <row r="20" spans="1:20" ht="13.5" thickBot="1" x14ac:dyDescent="0.25">
      <c r="A20" s="16" t="s">
        <v>2080</v>
      </c>
      <c r="B20" s="16" t="s">
        <v>2081</v>
      </c>
      <c r="C20" s="16" t="s">
        <v>2082</v>
      </c>
      <c r="D20" s="16" t="s">
        <v>2083</v>
      </c>
      <c r="E20" s="16" t="s">
        <v>2084</v>
      </c>
      <c r="F20" s="16" t="s">
        <v>2085</v>
      </c>
      <c r="G20" s="16" t="s">
        <v>2086</v>
      </c>
      <c r="H20" s="16" t="s">
        <v>2087</v>
      </c>
      <c r="I20" s="16" t="s">
        <v>2218</v>
      </c>
      <c r="J20" s="16" t="s">
        <v>2209</v>
      </c>
      <c r="K20" s="16" t="s">
        <v>2210</v>
      </c>
      <c r="L20" s="16" t="s">
        <v>2221</v>
      </c>
      <c r="M20" s="16" t="s">
        <v>2229</v>
      </c>
      <c r="N20" s="16" t="s">
        <v>2230</v>
      </c>
      <c r="O20" s="16" t="s">
        <v>2096</v>
      </c>
      <c r="P20" s="16" t="s">
        <v>2089</v>
      </c>
      <c r="Q20" s="16" t="s">
        <v>2090</v>
      </c>
      <c r="R20" s="16" t="s">
        <v>2091</v>
      </c>
      <c r="S20" s="16"/>
      <c r="T20" s="16" t="s">
        <v>2092</v>
      </c>
    </row>
    <row r="21" spans="1:20" x14ac:dyDescent="0.2">
      <c r="A21" s="34" t="s">
        <v>3</v>
      </c>
      <c r="B21" s="23" t="s">
        <v>2215</v>
      </c>
      <c r="C21" s="35">
        <v>52618.27</v>
      </c>
      <c r="D21" s="35">
        <v>1E-4</v>
      </c>
      <c r="E21">
        <f t="shared" ref="E21:E52" si="0">(C21-C$7)/C$8</f>
        <v>48773.186319738241</v>
      </c>
      <c r="F21">
        <f t="shared" ref="F21:F52" si="1">+ROUND(2*E21,0)/2</f>
        <v>48773</v>
      </c>
      <c r="G21">
        <f t="shared" ref="G21:G52" si="2">C21-(C$7+F21*C$8)</f>
        <v>4.3541672719584312E-2</v>
      </c>
      <c r="N21">
        <f>G21</f>
        <v>4.3541672719584312E-2</v>
      </c>
      <c r="P21">
        <f t="shared" ref="P21:P52" si="3">+C$11+C$12*F21</f>
        <v>4.2480799901050109E-2</v>
      </c>
      <c r="Q21">
        <f t="shared" ref="Q21:Q52" si="4">+D$11+D$12*F21+D$13*F21^2</f>
        <v>4.3523266546809894E-2</v>
      </c>
      <c r="R21" s="7">
        <f t="shared" ref="R21:R52" si="5">+C21-15018.5</f>
        <v>37599.769999999997</v>
      </c>
      <c r="S21" s="7"/>
      <c r="T21">
        <f t="shared" ref="T21:T52" si="6">+(Q21-G21)^2</f>
        <v>3.3878719620173972E-10</v>
      </c>
    </row>
    <row r="22" spans="1:20" x14ac:dyDescent="0.2">
      <c r="A22" s="34" t="s">
        <v>4</v>
      </c>
      <c r="B22" s="23" t="s">
        <v>2215</v>
      </c>
      <c r="C22" s="35">
        <v>52910.036</v>
      </c>
      <c r="D22" s="19">
        <v>1E-4</v>
      </c>
      <c r="E22">
        <f t="shared" si="0"/>
        <v>50021.686006468757</v>
      </c>
      <c r="F22">
        <f t="shared" si="1"/>
        <v>50021.5</v>
      </c>
      <c r="G22">
        <f t="shared" si="2"/>
        <v>4.346846373664448E-2</v>
      </c>
      <c r="N22">
        <f>G22</f>
        <v>4.346846373664448E-2</v>
      </c>
      <c r="P22">
        <f t="shared" si="3"/>
        <v>4.2885571443363371E-2</v>
      </c>
      <c r="Q22">
        <f t="shared" si="4"/>
        <v>4.3585908355768949E-2</v>
      </c>
      <c r="R22" s="7">
        <f t="shared" si="5"/>
        <v>37891.536</v>
      </c>
      <c r="S22" s="7"/>
      <c r="T22">
        <f t="shared" si="6"/>
        <v>1.3793238561291411E-8</v>
      </c>
    </row>
    <row r="23" spans="1:20" x14ac:dyDescent="0.2">
      <c r="A23" s="36" t="s">
        <v>4</v>
      </c>
      <c r="B23" s="23" t="s">
        <v>2215</v>
      </c>
      <c r="C23" s="35">
        <v>52910.036</v>
      </c>
      <c r="D23" s="35">
        <v>1E-4</v>
      </c>
      <c r="E23">
        <f t="shared" si="0"/>
        <v>50021.686006468757</v>
      </c>
      <c r="F23">
        <f t="shared" si="1"/>
        <v>50021.5</v>
      </c>
      <c r="G23">
        <f t="shared" si="2"/>
        <v>4.346846373664448E-2</v>
      </c>
      <c r="N23">
        <f>G23</f>
        <v>4.346846373664448E-2</v>
      </c>
      <c r="P23">
        <f t="shared" si="3"/>
        <v>4.2885571443363371E-2</v>
      </c>
      <c r="Q23">
        <f t="shared" si="4"/>
        <v>4.3585908355768949E-2</v>
      </c>
      <c r="R23" s="7">
        <f t="shared" si="5"/>
        <v>37891.536</v>
      </c>
      <c r="S23" s="7"/>
      <c r="T23">
        <f t="shared" si="6"/>
        <v>1.3793238561291411E-8</v>
      </c>
    </row>
    <row r="24" spans="1:20" x14ac:dyDescent="0.2">
      <c r="A24" s="29" t="s">
        <v>2229</v>
      </c>
      <c r="B24" s="23" t="s">
        <v>2228</v>
      </c>
      <c r="C24" s="2">
        <v>53235.804193281969</v>
      </c>
      <c r="D24" s="50">
        <v>9.5264049068007972E-5</v>
      </c>
      <c r="E24" s="14">
        <f t="shared" si="0"/>
        <v>51415.684920870364</v>
      </c>
      <c r="F24" s="14">
        <f t="shared" si="1"/>
        <v>51415.5</v>
      </c>
      <c r="G24" s="14">
        <f t="shared" si="2"/>
        <v>4.3214766679739114E-2</v>
      </c>
      <c r="M24">
        <f t="shared" ref="M24:M45" si="7">G24</f>
        <v>4.3214766679739114E-2</v>
      </c>
      <c r="P24">
        <f t="shared" si="3"/>
        <v>4.3337514999618618E-2</v>
      </c>
      <c r="Q24">
        <f t="shared" si="4"/>
        <v>4.3784301521128305E-2</v>
      </c>
      <c r="R24" s="7">
        <f t="shared" si="5"/>
        <v>38217.304193281969</v>
      </c>
      <c r="S24">
        <f t="shared" ref="S24:S55" si="8">+(P24-G24)^2</f>
        <v>1.5067150033240974E-8</v>
      </c>
      <c r="T24">
        <f t="shared" si="6"/>
        <v>3.2436993555621092E-7</v>
      </c>
    </row>
    <row r="25" spans="1:20" x14ac:dyDescent="0.2">
      <c r="A25" s="29" t="s">
        <v>2229</v>
      </c>
      <c r="B25" s="22" t="s">
        <v>2212</v>
      </c>
      <c r="C25">
        <v>53235.921383264766</v>
      </c>
      <c r="D25" s="50">
        <v>1.1068459495551076E-4</v>
      </c>
      <c r="E25" s="14">
        <f t="shared" si="0"/>
        <v>51416.18639005049</v>
      </c>
      <c r="F25" s="14">
        <f t="shared" si="1"/>
        <v>51416</v>
      </c>
      <c r="G25" s="14">
        <f t="shared" si="2"/>
        <v>4.3558104218391236E-2</v>
      </c>
      <c r="M25">
        <f t="shared" si="7"/>
        <v>4.3558104218391236E-2</v>
      </c>
      <c r="P25">
        <f t="shared" si="3"/>
        <v>4.333767710275932E-2</v>
      </c>
      <c r="Q25">
        <f t="shared" si="4"/>
        <v>4.3784396994359834E-2</v>
      </c>
      <c r="R25" s="7">
        <f t="shared" si="5"/>
        <v>38217.421383264766</v>
      </c>
      <c r="S25">
        <f t="shared" si="8"/>
        <v>4.8588113305806056E-8</v>
      </c>
      <c r="T25">
        <f t="shared" si="6"/>
        <v>5.1208420455574023E-8</v>
      </c>
    </row>
    <row r="26" spans="1:20" x14ac:dyDescent="0.2">
      <c r="A26" s="29" t="s">
        <v>2229</v>
      </c>
      <c r="B26" s="22" t="s">
        <v>2228</v>
      </c>
      <c r="C26">
        <v>53242.81490103883</v>
      </c>
      <c r="D26" s="50">
        <v>8.6886870811167364E-5</v>
      </c>
      <c r="E26" s="14">
        <f t="shared" si="0"/>
        <v>51445.684531648178</v>
      </c>
      <c r="F26" s="14">
        <f t="shared" si="1"/>
        <v>51445.5</v>
      </c>
      <c r="G26" s="14">
        <f t="shared" si="2"/>
        <v>4.31238080636831E-2</v>
      </c>
      <c r="M26">
        <f t="shared" si="7"/>
        <v>4.31238080636831E-2</v>
      </c>
      <c r="P26">
        <f t="shared" si="3"/>
        <v>4.334724118806027E-2</v>
      </c>
      <c r="Q26">
        <f t="shared" si="4"/>
        <v>4.3790060775542913E-2</v>
      </c>
      <c r="R26" s="7">
        <f t="shared" si="5"/>
        <v>38224.31490103883</v>
      </c>
      <c r="S26">
        <f t="shared" si="8"/>
        <v>4.9922361068944069E-8</v>
      </c>
      <c r="T26">
        <f t="shared" si="6"/>
        <v>4.438926760605554E-7</v>
      </c>
    </row>
    <row r="27" spans="1:20" x14ac:dyDescent="0.2">
      <c r="A27" s="29" t="s">
        <v>2229</v>
      </c>
      <c r="B27" s="23" t="s">
        <v>2212</v>
      </c>
      <c r="C27" s="24">
        <v>53242.931995935702</v>
      </c>
      <c r="D27" s="51">
        <v>1.0600182589258973E-4</v>
      </c>
      <c r="E27" s="14">
        <f t="shared" si="0"/>
        <v>51446.185593944887</v>
      </c>
      <c r="F27" s="14">
        <f t="shared" si="1"/>
        <v>51446</v>
      </c>
      <c r="G27" s="14">
        <f t="shared" si="2"/>
        <v>4.3372059684770647E-2</v>
      </c>
      <c r="M27">
        <f t="shared" si="7"/>
        <v>4.3372059684770647E-2</v>
      </c>
      <c r="P27">
        <f t="shared" si="3"/>
        <v>4.3347403291200959E-2</v>
      </c>
      <c r="Q27">
        <f t="shared" si="4"/>
        <v>4.3790157294893869E-2</v>
      </c>
      <c r="R27" s="7">
        <f t="shared" si="5"/>
        <v>38224.431995935702</v>
      </c>
      <c r="S27">
        <f t="shared" si="8"/>
        <v>6.0793774386338276E-10</v>
      </c>
      <c r="T27">
        <f t="shared" si="6"/>
        <v>1.7480561159074974E-7</v>
      </c>
    </row>
    <row r="28" spans="1:20" x14ac:dyDescent="0.2">
      <c r="A28" s="29" t="s">
        <v>2229</v>
      </c>
      <c r="B28" s="23" t="s">
        <v>2228</v>
      </c>
      <c r="C28" s="24">
        <v>53243.749827002503</v>
      </c>
      <c r="D28" s="51">
        <v>8.8333427345702007E-5</v>
      </c>
      <c r="E28" s="14">
        <f t="shared" si="0"/>
        <v>51449.685185503535</v>
      </c>
      <c r="F28" s="14">
        <f t="shared" si="1"/>
        <v>51449.5</v>
      </c>
      <c r="G28" s="14">
        <f t="shared" si="2"/>
        <v>4.3276609678287059E-2</v>
      </c>
      <c r="M28">
        <f t="shared" si="7"/>
        <v>4.3276609678287059E-2</v>
      </c>
      <c r="P28">
        <f t="shared" si="3"/>
        <v>4.3348538013185819E-2</v>
      </c>
      <c r="Q28">
        <f t="shared" si="4"/>
        <v>4.3790833418539704E-2</v>
      </c>
      <c r="R28" s="7">
        <f t="shared" si="5"/>
        <v>38225.249827002503</v>
      </c>
      <c r="S28">
        <f t="shared" si="8"/>
        <v>5.173685361308231E-9</v>
      </c>
      <c r="T28">
        <f t="shared" si="6"/>
        <v>2.6442605503941978E-7</v>
      </c>
    </row>
    <row r="29" spans="1:20" x14ac:dyDescent="0.2">
      <c r="A29" s="29" t="s">
        <v>2229</v>
      </c>
      <c r="B29" s="23" t="s">
        <v>2212</v>
      </c>
      <c r="C29" s="24">
        <v>53243.866813947658</v>
      </c>
      <c r="D29" s="51">
        <v>1.0870319515209054E-4</v>
      </c>
      <c r="E29" s="14">
        <f t="shared" si="0"/>
        <v>51450.185785862646</v>
      </c>
      <c r="F29" s="14">
        <f t="shared" si="1"/>
        <v>51450</v>
      </c>
      <c r="G29" s="14">
        <f t="shared" si="2"/>
        <v>4.3416909575171303E-2</v>
      </c>
      <c r="M29">
        <f t="shared" si="7"/>
        <v>4.3416909575171303E-2</v>
      </c>
      <c r="P29">
        <f t="shared" si="3"/>
        <v>4.3348700116326515E-2</v>
      </c>
      <c r="Q29">
        <f t="shared" si="4"/>
        <v>4.3790930077373252E-2</v>
      </c>
      <c r="R29" s="7">
        <f t="shared" si="5"/>
        <v>38225.366813947658</v>
      </c>
      <c r="S29">
        <f t="shared" si="8"/>
        <v>4.6525302758988533E-9</v>
      </c>
      <c r="T29">
        <f t="shared" si="6"/>
        <v>1.3989133606739843E-7</v>
      </c>
    </row>
    <row r="30" spans="1:20" x14ac:dyDescent="0.2">
      <c r="A30" s="29" t="s">
        <v>2229</v>
      </c>
      <c r="B30" s="22" t="s">
        <v>2212</v>
      </c>
      <c r="C30">
        <v>53244.801479995273</v>
      </c>
      <c r="D30" s="50">
        <v>1.131018277256797E-4</v>
      </c>
      <c r="E30" s="14">
        <f t="shared" si="0"/>
        <v>51454.185327507817</v>
      </c>
      <c r="F30" s="14">
        <f t="shared" si="1"/>
        <v>51454</v>
      </c>
      <c r="G30" s="14">
        <f t="shared" si="2"/>
        <v>4.3309795124514494E-2</v>
      </c>
      <c r="M30">
        <f t="shared" si="7"/>
        <v>4.3309795124514494E-2</v>
      </c>
      <c r="P30">
        <f t="shared" si="3"/>
        <v>4.3349996941452071E-2</v>
      </c>
      <c r="Q30">
        <f t="shared" si="4"/>
        <v>4.3791703975713386E-2</v>
      </c>
      <c r="R30" s="7">
        <f t="shared" si="5"/>
        <v>38226.301479995273</v>
      </c>
      <c r="S30">
        <f t="shared" si="8"/>
        <v>1.6161860850824321E-9</v>
      </c>
      <c r="T30">
        <f t="shared" si="6"/>
        <v>2.3223614086383609E-7</v>
      </c>
    </row>
    <row r="31" spans="1:20" x14ac:dyDescent="0.2">
      <c r="A31" s="29" t="s">
        <v>2229</v>
      </c>
      <c r="B31" s="22" t="s">
        <v>2228</v>
      </c>
      <c r="C31">
        <v>53244.918154061801</v>
      </c>
      <c r="D31" s="50">
        <v>8.2421205503612339E-5</v>
      </c>
      <c r="E31" s="14">
        <f t="shared" si="0"/>
        <v>51454.684589023935</v>
      </c>
      <c r="F31" s="14">
        <f t="shared" si="1"/>
        <v>51454.5</v>
      </c>
      <c r="G31" s="14">
        <f t="shared" si="2"/>
        <v>4.3137216394825373E-2</v>
      </c>
      <c r="M31">
        <f t="shared" si="7"/>
        <v>4.3137216394825373E-2</v>
      </c>
      <c r="P31">
        <f t="shared" si="3"/>
        <v>4.3350159044592759E-2</v>
      </c>
      <c r="Q31">
        <f t="shared" si="4"/>
        <v>4.3791800791464872E-2</v>
      </c>
      <c r="R31" s="7">
        <f t="shared" si="5"/>
        <v>38226.418154061801</v>
      </c>
      <c r="S31">
        <f t="shared" si="8"/>
        <v>4.5344572089955795E-8</v>
      </c>
      <c r="T31">
        <f t="shared" si="6"/>
        <v>4.284807323238966E-7</v>
      </c>
    </row>
    <row r="32" spans="1:20" x14ac:dyDescent="0.2">
      <c r="A32" s="29" t="s">
        <v>2229</v>
      </c>
      <c r="B32" s="22" t="s">
        <v>2212</v>
      </c>
      <c r="C32">
        <v>53245.736291571804</v>
      </c>
      <c r="D32" s="50">
        <v>1.1330540941905197E-4</v>
      </c>
      <c r="E32" s="14">
        <f t="shared" si="0"/>
        <v>51458.185491887671</v>
      </c>
      <c r="F32" s="14">
        <f t="shared" si="1"/>
        <v>51458</v>
      </c>
      <c r="G32" s="14">
        <f t="shared" si="2"/>
        <v>4.3348209590476472E-2</v>
      </c>
      <c r="M32">
        <f t="shared" si="7"/>
        <v>4.3348209590476472E-2</v>
      </c>
      <c r="P32">
        <f t="shared" si="3"/>
        <v>4.335129376657762E-2</v>
      </c>
      <c r="Q32">
        <f t="shared" si="4"/>
        <v>4.3792478989914271E-2</v>
      </c>
      <c r="R32" s="7">
        <f t="shared" si="5"/>
        <v>38227.236291571804</v>
      </c>
      <c r="S32">
        <f t="shared" si="8"/>
        <v>9.5121422228923111E-12</v>
      </c>
      <c r="T32">
        <f t="shared" si="6"/>
        <v>1.9737529927682297E-7</v>
      </c>
    </row>
    <row r="33" spans="1:20" x14ac:dyDescent="0.2">
      <c r="A33" s="29" t="s">
        <v>2229</v>
      </c>
      <c r="B33" s="23" t="s">
        <v>2228</v>
      </c>
      <c r="C33" s="24">
        <v>53245.853056871165</v>
      </c>
      <c r="D33" s="51">
        <v>9.7154388032023016E-5</v>
      </c>
      <c r="E33" s="14">
        <f t="shared" si="0"/>
        <v>51458.685143799383</v>
      </c>
      <c r="F33" s="14">
        <f t="shared" si="1"/>
        <v>51458.5</v>
      </c>
      <c r="G33" s="14">
        <f t="shared" si="2"/>
        <v>4.3266863700409885E-2</v>
      </c>
      <c r="M33">
        <f t="shared" si="7"/>
        <v>4.3266863700409885E-2</v>
      </c>
      <c r="P33">
        <f t="shared" si="3"/>
        <v>4.3351455869718315E-2</v>
      </c>
      <c r="Q33">
        <f t="shared" si="4"/>
        <v>4.3792575945148349E-2</v>
      </c>
      <c r="R33" s="7">
        <f t="shared" si="5"/>
        <v>38227.353056871165</v>
      </c>
      <c r="S33">
        <f t="shared" si="8"/>
        <v>7.155835108306049E-9</v>
      </c>
      <c r="T33">
        <f t="shared" si="6"/>
        <v>2.7637336426795385E-7</v>
      </c>
    </row>
    <row r="34" spans="1:20" x14ac:dyDescent="0.2">
      <c r="A34" s="29" t="s">
        <v>2229</v>
      </c>
      <c r="B34" s="22" t="s">
        <v>2212</v>
      </c>
      <c r="C34">
        <v>53245.969913514906</v>
      </c>
      <c r="D34" s="50">
        <v>1.10158463375747E-4</v>
      </c>
      <c r="E34" s="14">
        <f t="shared" si="0"/>
        <v>51459.185186584022</v>
      </c>
      <c r="F34" s="14">
        <f t="shared" si="1"/>
        <v>51459</v>
      </c>
      <c r="G34" s="14">
        <f t="shared" si="2"/>
        <v>4.3276862175844144E-2</v>
      </c>
      <c r="M34">
        <f t="shared" si="7"/>
        <v>4.3276862175844144E-2</v>
      </c>
      <c r="P34">
        <f t="shared" si="3"/>
        <v>4.3351617972859011E-2</v>
      </c>
      <c r="Q34">
        <f t="shared" si="4"/>
        <v>4.3792672917817729E-2</v>
      </c>
      <c r="R34" s="7">
        <f t="shared" si="5"/>
        <v>38227.469913514906</v>
      </c>
      <c r="S34">
        <f t="shared" si="8"/>
        <v>5.5884291873279326E-9</v>
      </c>
      <c r="T34">
        <f t="shared" si="6"/>
        <v>2.660607215353405E-7</v>
      </c>
    </row>
    <row r="35" spans="1:20" x14ac:dyDescent="0.2">
      <c r="A35" s="29" t="s">
        <v>2229</v>
      </c>
      <c r="B35" s="22" t="s">
        <v>2212</v>
      </c>
      <c r="C35">
        <v>53248.774299912468</v>
      </c>
      <c r="D35" s="50">
        <v>9.5848699602166137E-5</v>
      </c>
      <c r="E35" s="14">
        <f t="shared" si="0"/>
        <v>51471.185472905345</v>
      </c>
      <c r="F35" s="14">
        <f t="shared" si="1"/>
        <v>51471</v>
      </c>
      <c r="G35" s="14">
        <f t="shared" si="2"/>
        <v>4.3343773555534426E-2</v>
      </c>
      <c r="M35">
        <f t="shared" si="7"/>
        <v>4.3343773555534426E-2</v>
      </c>
      <c r="P35">
        <f t="shared" si="3"/>
        <v>4.3355508448235672E-2</v>
      </c>
      <c r="Q35">
        <f t="shared" si="4"/>
        <v>4.3795005492480416E-2</v>
      </c>
      <c r="R35" s="7">
        <f t="shared" si="5"/>
        <v>38230.274299912468</v>
      </c>
      <c r="S35">
        <f t="shared" si="8"/>
        <v>1.3770770670974758E-10</v>
      </c>
      <c r="T35">
        <f t="shared" si="6"/>
        <v>2.0361026092002934E-7</v>
      </c>
    </row>
    <row r="36" spans="1:20" x14ac:dyDescent="0.2">
      <c r="A36" s="29" t="s">
        <v>2229</v>
      </c>
      <c r="B36" s="22" t="s">
        <v>2228</v>
      </c>
      <c r="C36">
        <v>53248.890989289794</v>
      </c>
      <c r="D36" s="50">
        <v>9.1050340534130968E-5</v>
      </c>
      <c r="E36" s="14">
        <f t="shared" si="0"/>
        <v>51471.684799938092</v>
      </c>
      <c r="F36" s="14">
        <f t="shared" si="1"/>
        <v>51471.5</v>
      </c>
      <c r="G36" s="14">
        <f t="shared" si="2"/>
        <v>4.3186505616176873E-2</v>
      </c>
      <c r="M36">
        <f t="shared" si="7"/>
        <v>4.3186505616176873E-2</v>
      </c>
      <c r="P36">
        <f t="shared" si="3"/>
        <v>4.335567055137636E-2</v>
      </c>
      <c r="Q36">
        <f t="shared" si="4"/>
        <v>4.3795102901032903E-2</v>
      </c>
      <c r="R36" s="7">
        <f t="shared" si="5"/>
        <v>38230.390989289794</v>
      </c>
      <c r="S36">
        <f t="shared" si="8"/>
        <v>2.8616775301046543E-8</v>
      </c>
      <c r="T36">
        <f t="shared" si="6"/>
        <v>3.7039065513413176E-7</v>
      </c>
    </row>
    <row r="37" spans="1:20" x14ac:dyDescent="0.2">
      <c r="A37" s="29" t="s">
        <v>2229</v>
      </c>
      <c r="B37" s="22" t="s">
        <v>2228</v>
      </c>
      <c r="C37">
        <v>53249.825825892469</v>
      </c>
      <c r="D37" s="50">
        <v>8.7450528839534662E-5</v>
      </c>
      <c r="E37" s="14">
        <f t="shared" si="0"/>
        <v>51475.685071407643</v>
      </c>
      <c r="F37" s="14">
        <f t="shared" si="1"/>
        <v>51475.5</v>
      </c>
      <c r="G37" s="14">
        <f t="shared" si="2"/>
        <v>4.3249946233117953E-2</v>
      </c>
      <c r="M37">
        <f t="shared" si="7"/>
        <v>4.3249946233117953E-2</v>
      </c>
      <c r="P37">
        <f t="shared" si="3"/>
        <v>4.3356967376501916E-2</v>
      </c>
      <c r="Q37">
        <f t="shared" si="4"/>
        <v>4.3795882797124555E-2</v>
      </c>
      <c r="R37" s="7">
        <f t="shared" si="5"/>
        <v>38231.325825892469</v>
      </c>
      <c r="S37">
        <f t="shared" si="8"/>
        <v>1.1453525131210819E-8</v>
      </c>
      <c r="T37">
        <f t="shared" si="6"/>
        <v>2.9804673191933483E-7</v>
      </c>
    </row>
    <row r="38" spans="1:20" x14ac:dyDescent="0.2">
      <c r="A38" s="29" t="s">
        <v>2229</v>
      </c>
      <c r="B38" s="22" t="s">
        <v>2212</v>
      </c>
      <c r="C38">
        <v>53249.9427987155</v>
      </c>
      <c r="D38" s="50">
        <v>1.0624860537138382E-4</v>
      </c>
      <c r="E38" s="14">
        <f t="shared" si="0"/>
        <v>51476.185611336587</v>
      </c>
      <c r="F38" s="14">
        <f t="shared" si="1"/>
        <v>51476</v>
      </c>
      <c r="G38" s="14">
        <f t="shared" si="2"/>
        <v>4.33761240055901E-2</v>
      </c>
      <c r="M38">
        <f t="shared" si="7"/>
        <v>4.33761240055901E-2</v>
      </c>
      <c r="P38">
        <f t="shared" si="3"/>
        <v>4.3357129479642612E-2</v>
      </c>
      <c r="Q38">
        <f t="shared" si="4"/>
        <v>4.3795980362594994E-2</v>
      </c>
      <c r="R38" s="7">
        <f t="shared" si="5"/>
        <v>38231.4427987155</v>
      </c>
      <c r="S38">
        <f t="shared" si="8"/>
        <v>3.6079201596980607E-10</v>
      </c>
      <c r="T38">
        <f t="shared" si="6"/>
        <v>1.7627936051742108E-7</v>
      </c>
    </row>
    <row r="39" spans="1:20" x14ac:dyDescent="0.2">
      <c r="A39" s="29" t="s">
        <v>2229</v>
      </c>
      <c r="B39" s="23" t="s">
        <v>2228</v>
      </c>
      <c r="C39" s="24">
        <v>53250.760586391996</v>
      </c>
      <c r="D39" s="51">
        <v>8.9054499290007632E-5</v>
      </c>
      <c r="E39" s="14">
        <f t="shared" si="0"/>
        <v>51479.685017223215</v>
      </c>
      <c r="F39" s="14">
        <f t="shared" si="1"/>
        <v>51479.5</v>
      </c>
      <c r="G39" s="14">
        <f t="shared" si="2"/>
        <v>4.3237283694907092E-2</v>
      </c>
      <c r="M39">
        <f t="shared" si="7"/>
        <v>4.3237283694907092E-2</v>
      </c>
      <c r="P39">
        <f t="shared" si="3"/>
        <v>4.3358264201627472E-2</v>
      </c>
      <c r="Q39">
        <f t="shared" si="4"/>
        <v>4.3796663809076958E-2</v>
      </c>
      <c r="R39" s="7">
        <f t="shared" si="5"/>
        <v>38232.260586391996</v>
      </c>
      <c r="S39">
        <f t="shared" si="8"/>
        <v>1.4636283006320064E-8</v>
      </c>
      <c r="T39">
        <f t="shared" si="6"/>
        <v>3.1290611212869257E-7</v>
      </c>
    </row>
    <row r="40" spans="1:20" x14ac:dyDescent="0.2">
      <c r="A40" s="29" t="s">
        <v>2229</v>
      </c>
      <c r="B40" s="22" t="s">
        <v>2212</v>
      </c>
      <c r="C40">
        <v>53250.877493545799</v>
      </c>
      <c r="D40" s="50">
        <v>9.9592588718067261E-5</v>
      </c>
      <c r="E40" s="14">
        <f t="shared" si="0"/>
        <v>51480.18527614612</v>
      </c>
      <c r="F40" s="14">
        <f t="shared" si="1"/>
        <v>51480</v>
      </c>
      <c r="G40" s="14">
        <f t="shared" si="2"/>
        <v>4.329779223917285E-2</v>
      </c>
      <c r="M40">
        <f t="shared" si="7"/>
        <v>4.329779223917285E-2</v>
      </c>
      <c r="P40">
        <f t="shared" si="3"/>
        <v>4.3358426304768161E-2</v>
      </c>
      <c r="Q40">
        <f t="shared" si="4"/>
        <v>4.3796761514029989E-2</v>
      </c>
      <c r="R40" s="7">
        <f t="shared" si="5"/>
        <v>38232.377493545799</v>
      </c>
      <c r="S40">
        <f t="shared" si="8"/>
        <v>3.6764899106164549E-9</v>
      </c>
      <c r="T40">
        <f t="shared" si="6"/>
        <v>2.4897033725145908E-7</v>
      </c>
    </row>
    <row r="41" spans="1:20" x14ac:dyDescent="0.2">
      <c r="A41" s="29" t="s">
        <v>2229</v>
      </c>
      <c r="B41" s="22" t="s">
        <v>2212</v>
      </c>
      <c r="C41">
        <v>53251.812315609895</v>
      </c>
      <c r="D41" s="50">
        <v>1.07630356605594E-4</v>
      </c>
      <c r="E41" s="14">
        <f t="shared" si="0"/>
        <v>51484.185485403446</v>
      </c>
      <c r="F41" s="14">
        <f t="shared" si="1"/>
        <v>51484</v>
      </c>
      <c r="G41" s="14">
        <f t="shared" si="2"/>
        <v>4.3346694270439912E-2</v>
      </c>
      <c r="M41">
        <f t="shared" si="7"/>
        <v>4.3346694270439912E-2</v>
      </c>
      <c r="P41">
        <f t="shared" si="3"/>
        <v>4.3359723129893717E-2</v>
      </c>
      <c r="Q41">
        <f t="shared" si="4"/>
        <v>4.3797543781325721E-2</v>
      </c>
      <c r="R41" s="7">
        <f t="shared" si="5"/>
        <v>38233.312315609895</v>
      </c>
      <c r="S41">
        <f t="shared" si="8"/>
        <v>1.6975117866700386E-10</v>
      </c>
      <c r="T41">
        <f t="shared" si="6"/>
        <v>2.0326528146597326E-7</v>
      </c>
    </row>
    <row r="42" spans="1:20" x14ac:dyDescent="0.2">
      <c r="A42" s="29" t="s">
        <v>2229</v>
      </c>
      <c r="B42" s="22" t="s">
        <v>2228</v>
      </c>
      <c r="C42">
        <v>53251.929035917034</v>
      </c>
      <c r="D42" s="50">
        <v>7.9497069695666286E-5</v>
      </c>
      <c r="E42" s="14">
        <f t="shared" si="0"/>
        <v>51484.684944788358</v>
      </c>
      <c r="F42" s="14">
        <f t="shared" si="1"/>
        <v>51484.5</v>
      </c>
      <c r="G42" s="14">
        <f t="shared" si="2"/>
        <v>4.3220356157689821E-2</v>
      </c>
      <c r="M42">
        <f t="shared" si="7"/>
        <v>4.3220356157689821E-2</v>
      </c>
      <c r="P42">
        <f t="shared" si="3"/>
        <v>4.3359885233034412E-2</v>
      </c>
      <c r="Q42">
        <f t="shared" si="4"/>
        <v>4.3797641643196633E-2</v>
      </c>
      <c r="R42" s="7">
        <f t="shared" si="5"/>
        <v>38233.429035917034</v>
      </c>
      <c r="S42">
        <f t="shared" si="8"/>
        <v>1.946836286651656E-8</v>
      </c>
      <c r="T42">
        <f t="shared" si="6"/>
        <v>3.3325853177683581E-7</v>
      </c>
    </row>
    <row r="43" spans="1:20" x14ac:dyDescent="0.2">
      <c r="A43" s="29" t="s">
        <v>2229</v>
      </c>
      <c r="B43" s="22" t="s">
        <v>2212</v>
      </c>
      <c r="C43">
        <v>53252.747145116766</v>
      </c>
      <c r="D43" s="50">
        <v>1.1378887622999971E-4</v>
      </c>
      <c r="E43" s="14">
        <f t="shared" si="0"/>
        <v>51488.18572650924</v>
      </c>
      <c r="F43" s="14">
        <f t="shared" si="1"/>
        <v>51488</v>
      </c>
      <c r="G43" s="14">
        <f t="shared" si="2"/>
        <v>4.3403039082477335E-2</v>
      </c>
      <c r="M43">
        <f t="shared" si="7"/>
        <v>4.3403039082477335E-2</v>
      </c>
      <c r="P43">
        <f t="shared" si="3"/>
        <v>4.3361019955019273E-2</v>
      </c>
      <c r="Q43">
        <f t="shared" si="4"/>
        <v>4.3798327164482218E-2</v>
      </c>
      <c r="R43" s="7">
        <f t="shared" si="5"/>
        <v>38234.247145116766</v>
      </c>
      <c r="S43">
        <f t="shared" si="8"/>
        <v>1.7656070723368804E-9</v>
      </c>
      <c r="T43">
        <f t="shared" si="6"/>
        <v>1.5625266777509881E-7</v>
      </c>
    </row>
    <row r="44" spans="1:20" x14ac:dyDescent="0.2">
      <c r="A44" s="29" t="s">
        <v>2229</v>
      </c>
      <c r="B44" s="23" t="s">
        <v>2228</v>
      </c>
      <c r="C44" s="24">
        <v>53252.863748956937</v>
      </c>
      <c r="D44" s="51">
        <v>8.7821024199852474E-5</v>
      </c>
      <c r="E44" s="14">
        <f t="shared" si="0"/>
        <v>51488.684687518842</v>
      </c>
      <c r="F44" s="14">
        <f t="shared" si="1"/>
        <v>51488.5</v>
      </c>
      <c r="G44" s="14">
        <f t="shared" si="2"/>
        <v>4.3160233995877206E-2</v>
      </c>
      <c r="M44">
        <f t="shared" si="7"/>
        <v>4.3160233995877206E-2</v>
      </c>
      <c r="P44">
        <f t="shared" si="3"/>
        <v>4.3361182058159961E-2</v>
      </c>
      <c r="Q44">
        <f t="shared" si="4"/>
        <v>4.3798425165835722E-2</v>
      </c>
      <c r="R44" s="7">
        <f t="shared" si="5"/>
        <v>38234.363748956937</v>
      </c>
      <c r="S44">
        <f t="shared" si="8"/>
        <v>4.0380123735193878E-8</v>
      </c>
      <c r="T44">
        <f t="shared" si="6"/>
        <v>4.0728796941301918E-7</v>
      </c>
    </row>
    <row r="45" spans="1:20" x14ac:dyDescent="0.2">
      <c r="A45" s="29" t="s">
        <v>2229</v>
      </c>
      <c r="B45" s="22" t="s">
        <v>2228</v>
      </c>
      <c r="C45">
        <v>53253.798551557156</v>
      </c>
      <c r="D45" s="50">
        <v>7.819843321774183E-5</v>
      </c>
      <c r="E45" s="14">
        <f t="shared" si="0"/>
        <v>51492.684813488035</v>
      </c>
      <c r="F45" s="14">
        <f t="shared" si="1"/>
        <v>51492.5</v>
      </c>
      <c r="G45" s="14">
        <f t="shared" si="2"/>
        <v>4.3189672149310354E-2</v>
      </c>
      <c r="M45">
        <f t="shared" si="7"/>
        <v>4.3189672149310354E-2</v>
      </c>
      <c r="P45">
        <f t="shared" si="3"/>
        <v>4.3362478883285517E-2</v>
      </c>
      <c r="Q45">
        <f t="shared" si="4"/>
        <v>4.3799209804335548E-2</v>
      </c>
      <c r="R45" s="7">
        <f t="shared" si="5"/>
        <v>38235.298551557156</v>
      </c>
      <c r="S45">
        <f t="shared" si="8"/>
        <v>2.9862167307162731E-8</v>
      </c>
      <c r="T45">
        <f t="shared" si="6"/>
        <v>3.7153615289361253E-7</v>
      </c>
    </row>
    <row r="46" spans="1:20" x14ac:dyDescent="0.2">
      <c r="A46" s="29" t="s">
        <v>2230</v>
      </c>
      <c r="B46" s="22" t="s">
        <v>2228</v>
      </c>
      <c r="C46" s="2">
        <v>53253.798637023538</v>
      </c>
      <c r="D46" s="50">
        <v>8.3923568678244864E-5</v>
      </c>
      <c r="E46" s="14">
        <f t="shared" si="0"/>
        <v>51492.68517920834</v>
      </c>
      <c r="F46" s="14">
        <f t="shared" si="1"/>
        <v>51492.5</v>
      </c>
      <c r="G46" s="14">
        <f t="shared" si="2"/>
        <v>4.3275138530589174E-2</v>
      </c>
      <c r="N46">
        <f>G46</f>
        <v>4.3275138530589174E-2</v>
      </c>
      <c r="P46">
        <f t="shared" si="3"/>
        <v>4.3362478883285517E-2</v>
      </c>
      <c r="Q46">
        <f t="shared" si="4"/>
        <v>4.3799209804335548E-2</v>
      </c>
      <c r="R46" s="7">
        <f t="shared" si="5"/>
        <v>38235.298637023538</v>
      </c>
      <c r="S46">
        <f t="shared" si="8"/>
        <v>7.6283372091215213E-9</v>
      </c>
      <c r="T46">
        <f t="shared" si="6"/>
        <v>2.7465069996614662E-7</v>
      </c>
    </row>
    <row r="47" spans="1:20" x14ac:dyDescent="0.2">
      <c r="A47" s="29" t="s">
        <v>2229</v>
      </c>
      <c r="B47" s="22" t="s">
        <v>2212</v>
      </c>
      <c r="C47">
        <v>53253.915489893559</v>
      </c>
      <c r="D47" s="50">
        <v>8.974432733350889E-5</v>
      </c>
      <c r="E47" s="14">
        <f t="shared" si="0"/>
        <v>51493.185205844806</v>
      </c>
      <c r="F47" s="14">
        <f t="shared" si="1"/>
        <v>51493</v>
      </c>
      <c r="G47" s="14">
        <f t="shared" si="2"/>
        <v>4.3281363294227049E-2</v>
      </c>
      <c r="M47">
        <f>G47</f>
        <v>4.3281363294227049E-2</v>
      </c>
      <c r="P47">
        <f t="shared" si="3"/>
        <v>4.3362640986426212E-2</v>
      </c>
      <c r="Q47">
        <f t="shared" si="4"/>
        <v>4.3799307962607004E-2</v>
      </c>
      <c r="R47" s="7">
        <f t="shared" si="5"/>
        <v>38235.415489893559</v>
      </c>
      <c r="S47">
        <f t="shared" si="8"/>
        <v>6.6060632492219953E-9</v>
      </c>
      <c r="T47">
        <f t="shared" si="6"/>
        <v>2.6826667950322146E-7</v>
      </c>
    </row>
    <row r="48" spans="1:20" x14ac:dyDescent="0.2">
      <c r="A48" s="29" t="s">
        <v>2230</v>
      </c>
      <c r="B48" s="22" t="s">
        <v>2212</v>
      </c>
      <c r="C48">
        <v>53253.915643623426</v>
      </c>
      <c r="D48" s="50">
        <v>8.5522467980448107E-5</v>
      </c>
      <c r="E48" s="14">
        <f t="shared" si="0"/>
        <v>51493.185863672283</v>
      </c>
      <c r="F48" s="14">
        <f t="shared" si="1"/>
        <v>51493</v>
      </c>
      <c r="G48" s="14">
        <f t="shared" si="2"/>
        <v>4.343509316095151E-2</v>
      </c>
      <c r="N48">
        <f>G48</f>
        <v>4.343509316095151E-2</v>
      </c>
      <c r="P48">
        <f t="shared" si="3"/>
        <v>4.3362640986426212E-2</v>
      </c>
      <c r="Q48">
        <f t="shared" si="4"/>
        <v>4.3799307962607004E-2</v>
      </c>
      <c r="R48" s="7">
        <f t="shared" si="5"/>
        <v>38235.415643623426</v>
      </c>
      <c r="S48">
        <f t="shared" si="8"/>
        <v>5.2493175934441849E-9</v>
      </c>
      <c r="T48">
        <f t="shared" si="6"/>
        <v>1.3265242174495053E-7</v>
      </c>
    </row>
    <row r="49" spans="1:20" x14ac:dyDescent="0.2">
      <c r="A49" s="29" t="s">
        <v>2229</v>
      </c>
      <c r="B49" s="22" t="s">
        <v>2228</v>
      </c>
      <c r="C49">
        <v>53254.733450458705</v>
      </c>
      <c r="D49" s="50">
        <v>8.5908617258344255E-5</v>
      </c>
      <c r="E49" s="14">
        <f t="shared" si="0"/>
        <v>51496.685351541506</v>
      </c>
      <c r="F49" s="14">
        <f t="shared" si="1"/>
        <v>51496.5</v>
      </c>
      <c r="G49" s="14">
        <f t="shared" si="2"/>
        <v>4.3315411632647738E-2</v>
      </c>
      <c r="M49">
        <f>G49</f>
        <v>4.3315411632647738E-2</v>
      </c>
      <c r="P49">
        <f t="shared" si="3"/>
        <v>4.3363775708411073E-2</v>
      </c>
      <c r="Q49">
        <f t="shared" si="4"/>
        <v>4.3799995558696139E-2</v>
      </c>
      <c r="R49" s="7">
        <f t="shared" si="5"/>
        <v>38236.233450458705</v>
      </c>
      <c r="S49">
        <f t="shared" si="8"/>
        <v>2.3390838244416305E-9</v>
      </c>
      <c r="T49">
        <f t="shared" si="6"/>
        <v>2.3482158138448255E-7</v>
      </c>
    </row>
    <row r="50" spans="1:20" x14ac:dyDescent="0.2">
      <c r="A50" s="29" t="s">
        <v>2229</v>
      </c>
      <c r="B50" s="22" t="s">
        <v>2212</v>
      </c>
      <c r="C50">
        <v>53254.850256816193</v>
      </c>
      <c r="D50" s="50">
        <v>1.0307663197066664E-4</v>
      </c>
      <c r="E50" s="14">
        <f t="shared" si="0"/>
        <v>51497.185179145585</v>
      </c>
      <c r="F50" s="14">
        <f t="shared" si="1"/>
        <v>51497</v>
      </c>
      <c r="G50" s="14">
        <f t="shared" si="2"/>
        <v>4.3275123869534582E-2</v>
      </c>
      <c r="M50">
        <f>G50</f>
        <v>4.3275123869534582E-2</v>
      </c>
      <c r="P50">
        <f t="shared" si="3"/>
        <v>4.3363937811551762E-2</v>
      </c>
      <c r="Q50">
        <f t="shared" si="4"/>
        <v>4.3800093856450173E-2</v>
      </c>
      <c r="R50" s="7">
        <f t="shared" si="5"/>
        <v>38236.350256816193</v>
      </c>
      <c r="S50">
        <f t="shared" si="8"/>
        <v>7.8879162966309453E-9</v>
      </c>
      <c r="T50">
        <f t="shared" si="6"/>
        <v>2.7559348716215582E-7</v>
      </c>
    </row>
    <row r="51" spans="1:20" x14ac:dyDescent="0.2">
      <c r="A51" s="29" t="s">
        <v>2230</v>
      </c>
      <c r="B51" s="22" t="s">
        <v>2212</v>
      </c>
      <c r="C51">
        <v>53254.85029848577</v>
      </c>
      <c r="D51" s="50">
        <v>1.0891950505560986E-4</v>
      </c>
      <c r="E51" s="14">
        <f t="shared" si="0"/>
        <v>51497.185357454407</v>
      </c>
      <c r="F51" s="14">
        <f t="shared" si="1"/>
        <v>51497</v>
      </c>
      <c r="G51" s="14">
        <f t="shared" si="2"/>
        <v>4.3316793446138036E-2</v>
      </c>
      <c r="N51">
        <f>G51</f>
        <v>4.3316793446138036E-2</v>
      </c>
      <c r="P51">
        <f t="shared" si="3"/>
        <v>4.3363937811551762E-2</v>
      </c>
      <c r="Q51">
        <f t="shared" si="4"/>
        <v>4.3800093856450173E-2</v>
      </c>
      <c r="R51" s="7">
        <f t="shared" si="5"/>
        <v>38236.35029848577</v>
      </c>
      <c r="S51">
        <f t="shared" si="8"/>
        <v>2.222591190262926E-9</v>
      </c>
      <c r="T51">
        <f t="shared" si="6"/>
        <v>2.335792866078804E-7</v>
      </c>
    </row>
    <row r="52" spans="1:20" x14ac:dyDescent="0.2">
      <c r="A52" s="29" t="s">
        <v>2229</v>
      </c>
      <c r="B52" s="23" t="s">
        <v>2228</v>
      </c>
      <c r="C52" s="24">
        <v>53254.966991356727</v>
      </c>
      <c r="D52" s="51">
        <v>7.8705047876777791E-5</v>
      </c>
      <c r="E52" s="14">
        <f t="shared" si="0"/>
        <v>51497.684699436802</v>
      </c>
      <c r="F52" s="14">
        <f t="shared" si="1"/>
        <v>51497.5</v>
      </c>
      <c r="G52" s="14">
        <f t="shared" si="2"/>
        <v>4.3163019137864467E-2</v>
      </c>
      <c r="M52">
        <f>G52</f>
        <v>4.3163019137864467E-2</v>
      </c>
      <c r="P52">
        <f t="shared" si="3"/>
        <v>4.3364099914692464E-2</v>
      </c>
      <c r="Q52">
        <f t="shared" si="4"/>
        <v>4.3800192171639524E-2</v>
      </c>
      <c r="R52" s="7">
        <f t="shared" si="5"/>
        <v>38236.466991356727</v>
      </c>
      <c r="S52">
        <f t="shared" si="8"/>
        <v>4.0433478809750768E-8</v>
      </c>
      <c r="T52">
        <f t="shared" si="6"/>
        <v>4.059894749701099E-7</v>
      </c>
    </row>
    <row r="53" spans="1:20" x14ac:dyDescent="0.2">
      <c r="A53" s="29" t="s">
        <v>2230</v>
      </c>
      <c r="B53" s="22" t="s">
        <v>2228</v>
      </c>
      <c r="C53">
        <v>53254.96699457254</v>
      </c>
      <c r="D53" s="50">
        <v>8.4085148614217807E-5</v>
      </c>
      <c r="E53" s="14">
        <f t="shared" ref="E53:E84" si="9">(C53-C$7)/C$8</f>
        <v>51497.684713197625</v>
      </c>
      <c r="F53" s="14">
        <f t="shared" ref="F53:F84" si="10">+ROUND(2*E53,0)/2</f>
        <v>51497.5</v>
      </c>
      <c r="G53" s="14">
        <f t="shared" ref="G53:G84" si="11">C53-(C$7+F53*C$8)</f>
        <v>4.3166234951058868E-2</v>
      </c>
      <c r="N53">
        <f>G53</f>
        <v>4.3166234951058868E-2</v>
      </c>
      <c r="P53">
        <f t="shared" ref="P53:P84" si="12">+C$11+C$12*F53</f>
        <v>4.3364099914692464E-2</v>
      </c>
      <c r="Q53">
        <f t="shared" ref="Q53:Q84" si="13">+D$11+D$12*F53+D$13*F53^2</f>
        <v>4.3800192171639524E-2</v>
      </c>
      <c r="R53" s="7">
        <f t="shared" ref="R53:R84" si="14">+C53-15018.5</f>
        <v>38236.46699457254</v>
      </c>
      <c r="S53">
        <f t="shared" si="8"/>
        <v>3.9150543833724075E-8</v>
      </c>
      <c r="T53">
        <f t="shared" ref="T53:T84" si="15">+(Q53-G53)^2</f>
        <v>4.0190175752634975E-7</v>
      </c>
    </row>
    <row r="54" spans="1:20" x14ac:dyDescent="0.2">
      <c r="A54" s="29" t="s">
        <v>2229</v>
      </c>
      <c r="B54" s="22" t="s">
        <v>2212</v>
      </c>
      <c r="C54">
        <v>53255.785046345067</v>
      </c>
      <c r="D54" s="50">
        <v>1.0058137756642222E-4</v>
      </c>
      <c r="E54" s="14">
        <f t="shared" si="9"/>
        <v>51501.185249181013</v>
      </c>
      <c r="F54" s="14">
        <f t="shared" si="10"/>
        <v>51501</v>
      </c>
      <c r="G54" s="14">
        <f t="shared" si="11"/>
        <v>4.3291490677802358E-2</v>
      </c>
      <c r="M54">
        <f>G54</f>
        <v>4.3291490677802358E-2</v>
      </c>
      <c r="P54">
        <f t="shared" si="12"/>
        <v>4.3365234636677318E-2</v>
      </c>
      <c r="Q54">
        <f t="shared" si="13"/>
        <v>4.3800880866154066E-2</v>
      </c>
      <c r="R54" s="7">
        <f t="shared" si="14"/>
        <v>38237.285046345067</v>
      </c>
      <c r="S54">
        <f t="shared" si="8"/>
        <v>5.4381714705517495E-9</v>
      </c>
      <c r="T54">
        <f t="shared" si="15"/>
        <v>2.5947836398898824E-7</v>
      </c>
    </row>
    <row r="55" spans="1:20" x14ac:dyDescent="0.2">
      <c r="A55" s="29" t="s">
        <v>2229</v>
      </c>
      <c r="B55" s="23" t="s">
        <v>2228</v>
      </c>
      <c r="C55" s="24">
        <v>53255.90175901373</v>
      </c>
      <c r="D55" s="51">
        <v>8.2416170884193926E-5</v>
      </c>
      <c r="E55" s="14">
        <f t="shared" si="9"/>
        <v>51501.684675880024</v>
      </c>
      <c r="F55" s="14">
        <f t="shared" si="10"/>
        <v>51501.5</v>
      </c>
      <c r="G55" s="14">
        <f t="shared" si="11"/>
        <v>4.3157514082849957E-2</v>
      </c>
      <c r="M55">
        <f>G55</f>
        <v>4.3157514082849957E-2</v>
      </c>
      <c r="P55">
        <f t="shared" si="12"/>
        <v>4.3365396739818013E-2</v>
      </c>
      <c r="Q55">
        <f t="shared" si="13"/>
        <v>4.3800979320826036E-2</v>
      </c>
      <c r="R55" s="7">
        <f t="shared" si="14"/>
        <v>38237.40175901373</v>
      </c>
      <c r="S55">
        <f t="shared" si="8"/>
        <v>4.3215199068098379E-8</v>
      </c>
      <c r="T55">
        <f t="shared" si="15"/>
        <v>4.1404751248361214E-7</v>
      </c>
    </row>
    <row r="56" spans="1:20" x14ac:dyDescent="0.2">
      <c r="A56" s="29" t="s">
        <v>2230</v>
      </c>
      <c r="B56" s="22" t="s">
        <v>2228</v>
      </c>
      <c r="C56">
        <v>53255.9017946678</v>
      </c>
      <c r="D56" s="50">
        <v>7.8719013454747234E-5</v>
      </c>
      <c r="E56" s="14">
        <f t="shared" si="9"/>
        <v>51501.684828447818</v>
      </c>
      <c r="F56" s="14">
        <f t="shared" si="10"/>
        <v>51501.5</v>
      </c>
      <c r="G56" s="14">
        <f t="shared" si="11"/>
        <v>4.319316815235652E-2</v>
      </c>
      <c r="N56">
        <f>G56</f>
        <v>4.319316815235652E-2</v>
      </c>
      <c r="P56">
        <f t="shared" si="12"/>
        <v>4.3365396739818013E-2</v>
      </c>
      <c r="Q56">
        <f t="shared" si="13"/>
        <v>4.3800979320826036E-2</v>
      </c>
      <c r="R56" s="7">
        <f t="shared" si="14"/>
        <v>38237.4017946678</v>
      </c>
      <c r="S56">
        <f t="shared" ref="S56:S92" si="16">+(P56-G56)^2</f>
        <v>2.9662686338981009E-8</v>
      </c>
      <c r="T56">
        <f t="shared" si="15"/>
        <v>3.694344165162782E-7</v>
      </c>
    </row>
    <row r="57" spans="1:20" x14ac:dyDescent="0.2">
      <c r="A57" s="29" t="s">
        <v>2230</v>
      </c>
      <c r="B57" s="22" t="s">
        <v>2212</v>
      </c>
      <c r="C57">
        <v>53256.01873020846</v>
      </c>
      <c r="D57" s="50">
        <v>9.2241701656963976E-5</v>
      </c>
      <c r="E57" s="14">
        <f t="shared" si="9"/>
        <v>51502.185208841292</v>
      </c>
      <c r="F57" s="14">
        <f t="shared" si="10"/>
        <v>51502</v>
      </c>
      <c r="G57" s="14">
        <f t="shared" si="11"/>
        <v>4.3282063554215711E-2</v>
      </c>
      <c r="N57">
        <f>G57</f>
        <v>4.3282063554215711E-2</v>
      </c>
      <c r="P57">
        <f t="shared" si="12"/>
        <v>4.3365558842958708E-2</v>
      </c>
      <c r="Q57">
        <f t="shared" si="13"/>
        <v>4.3801077792933296E-2</v>
      </c>
      <c r="R57" s="7">
        <f t="shared" si="14"/>
        <v>38237.51873020846</v>
      </c>
      <c r="S57">
        <f t="shared" si="16"/>
        <v>6.9714632422765522E-9</v>
      </c>
      <c r="T57">
        <f t="shared" si="15"/>
        <v>2.6937577999159488E-7</v>
      </c>
    </row>
    <row r="58" spans="1:20" x14ac:dyDescent="0.2">
      <c r="A58" s="29" t="s">
        <v>2230</v>
      </c>
      <c r="B58" s="22" t="s">
        <v>2228</v>
      </c>
      <c r="C58" s="2">
        <v>53256.836550976826</v>
      </c>
      <c r="D58" s="50">
        <v>8.5533986676357272E-5</v>
      </c>
      <c r="E58" s="14">
        <f t="shared" si="9"/>
        <v>51505.684756331771</v>
      </c>
      <c r="F58" s="14">
        <f t="shared" si="10"/>
        <v>51505.5</v>
      </c>
      <c r="G58" s="14">
        <f t="shared" si="11"/>
        <v>4.3176315113669261E-2</v>
      </c>
      <c r="N58">
        <f>G58</f>
        <v>4.3176315113669261E-2</v>
      </c>
      <c r="P58">
        <f t="shared" si="12"/>
        <v>4.3366693564943562E-2</v>
      </c>
      <c r="Q58">
        <f t="shared" si="13"/>
        <v>4.38017675858733E-2</v>
      </c>
      <c r="R58" s="7">
        <f t="shared" si="14"/>
        <v>38238.336550976826</v>
      </c>
      <c r="S58">
        <f t="shared" si="16"/>
        <v>3.6243954709601265E-8</v>
      </c>
      <c r="T58">
        <f t="shared" si="15"/>
        <v>3.9119079498614336E-7</v>
      </c>
    </row>
    <row r="59" spans="1:20" x14ac:dyDescent="0.2">
      <c r="A59" s="29" t="s">
        <v>2229</v>
      </c>
      <c r="B59" s="22" t="s">
        <v>2228</v>
      </c>
      <c r="C59">
        <v>53256.836582552038</v>
      </c>
      <c r="D59" s="50">
        <v>8.0676408026074596E-5</v>
      </c>
      <c r="E59" s="14">
        <f t="shared" si="9"/>
        <v>51505.684891445671</v>
      </c>
      <c r="F59" s="14">
        <f t="shared" si="10"/>
        <v>51505.5</v>
      </c>
      <c r="G59" s="14">
        <f t="shared" si="11"/>
        <v>4.3207890324993059E-2</v>
      </c>
      <c r="M59">
        <f>G59</f>
        <v>4.3207890324993059E-2</v>
      </c>
      <c r="P59">
        <f t="shared" si="12"/>
        <v>4.3366693564943562E-2</v>
      </c>
      <c r="Q59">
        <f t="shared" si="13"/>
        <v>4.38017675858733E-2</v>
      </c>
      <c r="R59" s="7">
        <f t="shared" si="14"/>
        <v>38238.336582552038</v>
      </c>
      <c r="S59">
        <f t="shared" si="16"/>
        <v>2.5218469018777012E-8</v>
      </c>
      <c r="T59">
        <f t="shared" si="15"/>
        <v>3.5269020099061737E-7</v>
      </c>
    </row>
    <row r="60" spans="1:20" x14ac:dyDescent="0.2">
      <c r="A60" s="29" t="s">
        <v>2230</v>
      </c>
      <c r="B60" s="22" t="s">
        <v>2212</v>
      </c>
      <c r="C60">
        <v>53256.953440977632</v>
      </c>
      <c r="D60" s="50">
        <v>9.0450531001815207E-5</v>
      </c>
      <c r="E60" s="14">
        <f t="shared" si="9"/>
        <v>51506.184941855056</v>
      </c>
      <c r="F60" s="14">
        <f t="shared" si="10"/>
        <v>51506</v>
      </c>
      <c r="G60" s="14">
        <f t="shared" si="11"/>
        <v>4.3219670660619158E-2</v>
      </c>
      <c r="N60">
        <f>G60</f>
        <v>4.3219670660619158E-2</v>
      </c>
      <c r="P60">
        <f t="shared" si="12"/>
        <v>4.3366855668084264E-2</v>
      </c>
      <c r="Q60">
        <f t="shared" si="13"/>
        <v>4.3801866197463152E-2</v>
      </c>
      <c r="R60" s="7">
        <f t="shared" si="14"/>
        <v>38238.453440977632</v>
      </c>
      <c r="S60">
        <f t="shared" si="16"/>
        <v>2.1663426422503307E-8</v>
      </c>
      <c r="T60">
        <f t="shared" si="15"/>
        <v>3.3895164312106582E-7</v>
      </c>
    </row>
    <row r="61" spans="1:20" x14ac:dyDescent="0.2">
      <c r="A61" s="29" t="s">
        <v>2229</v>
      </c>
      <c r="B61" s="22" t="s">
        <v>2212</v>
      </c>
      <c r="C61">
        <v>53256.953489916574</v>
      </c>
      <c r="D61" s="50">
        <v>9.4437262352611658E-5</v>
      </c>
      <c r="E61" s="14">
        <f t="shared" si="9"/>
        <v>51506.185151270322</v>
      </c>
      <c r="F61" s="14">
        <f t="shared" si="10"/>
        <v>51506</v>
      </c>
      <c r="G61" s="14">
        <f t="shared" si="11"/>
        <v>4.3268609602819197E-2</v>
      </c>
      <c r="M61">
        <f t="shared" ref="M61:M70" si="17">G61</f>
        <v>4.3268609602819197E-2</v>
      </c>
      <c r="P61">
        <f t="shared" si="12"/>
        <v>4.3366855668084264E-2</v>
      </c>
      <c r="Q61">
        <f t="shared" si="13"/>
        <v>4.3801866197463152E-2</v>
      </c>
      <c r="R61" s="7">
        <f t="shared" si="14"/>
        <v>38238.453489916574</v>
      </c>
      <c r="S61">
        <f t="shared" si="16"/>
        <v>9.652289340067885E-9</v>
      </c>
      <c r="T61">
        <f t="shared" si="15"/>
        <v>2.8436259573126724E-7</v>
      </c>
    </row>
    <row r="62" spans="1:20" x14ac:dyDescent="0.2">
      <c r="A62" s="29" t="s">
        <v>2229</v>
      </c>
      <c r="B62" s="22" t="s">
        <v>2212</v>
      </c>
      <c r="C62">
        <v>53258.8230195285</v>
      </c>
      <c r="D62" s="50">
        <v>1.0005801275818754E-4</v>
      </c>
      <c r="E62" s="14">
        <f t="shared" si="9"/>
        <v>51514.185079756928</v>
      </c>
      <c r="F62" s="14">
        <f t="shared" si="10"/>
        <v>51514</v>
      </c>
      <c r="G62" s="14">
        <f t="shared" si="11"/>
        <v>4.3251897404843476E-2</v>
      </c>
      <c r="M62">
        <f t="shared" si="17"/>
        <v>4.3251897404843476E-2</v>
      </c>
      <c r="P62">
        <f t="shared" si="12"/>
        <v>4.3369449318335362E-2</v>
      </c>
      <c r="Q62">
        <f t="shared" si="13"/>
        <v>4.3803446354105102E-2</v>
      </c>
      <c r="R62" s="7">
        <f t="shared" si="14"/>
        <v>38240.3230195285</v>
      </c>
      <c r="S62">
        <f t="shared" si="16"/>
        <v>1.3818452365604029E-8</v>
      </c>
      <c r="T62">
        <f t="shared" si="15"/>
        <v>3.0420624343160434E-7</v>
      </c>
    </row>
    <row r="63" spans="1:20" x14ac:dyDescent="0.2">
      <c r="A63" s="29" t="s">
        <v>2229</v>
      </c>
      <c r="B63" s="23" t="s">
        <v>2228</v>
      </c>
      <c r="C63" s="24">
        <v>53258.939814135978</v>
      </c>
      <c r="D63" s="51">
        <v>8.4719673689253458E-5</v>
      </c>
      <c r="E63" s="14">
        <f t="shared" si="9"/>
        <v>51514.684857081389</v>
      </c>
      <c r="F63" s="14">
        <f t="shared" si="10"/>
        <v>51514.5</v>
      </c>
      <c r="G63" s="14">
        <f t="shared" si="11"/>
        <v>4.3199859625019599E-2</v>
      </c>
      <c r="M63">
        <f t="shared" si="17"/>
        <v>4.3199859625019599E-2</v>
      </c>
      <c r="P63">
        <f t="shared" si="12"/>
        <v>4.3369611421476065E-2</v>
      </c>
      <c r="Q63">
        <f t="shared" si="13"/>
        <v>4.3803545262095497E-2</v>
      </c>
      <c r="R63" s="7">
        <f t="shared" si="14"/>
        <v>38240.439814135978</v>
      </c>
      <c r="S63">
        <f t="shared" si="16"/>
        <v>2.8815672400197457E-8</v>
      </c>
      <c r="T63">
        <f t="shared" si="15"/>
        <v>3.644363484117336E-7</v>
      </c>
    </row>
    <row r="64" spans="1:20" x14ac:dyDescent="0.2">
      <c r="A64" s="29" t="s">
        <v>2229</v>
      </c>
      <c r="B64" s="22" t="s">
        <v>2228</v>
      </c>
      <c r="C64">
        <v>53259.874602254036</v>
      </c>
      <c r="D64" s="50">
        <v>8.2574830481179891E-5</v>
      </c>
      <c r="E64" s="14">
        <f t="shared" si="9"/>
        <v>51518.684921079781</v>
      </c>
      <c r="F64" s="14">
        <f t="shared" si="10"/>
        <v>51518.5</v>
      </c>
      <c r="G64" s="14">
        <f t="shared" si="11"/>
        <v>4.3214815617830027E-2</v>
      </c>
      <c r="M64">
        <f t="shared" si="17"/>
        <v>4.3214815617830027E-2</v>
      </c>
      <c r="P64">
        <f t="shared" si="12"/>
        <v>4.3370908246601614E-2</v>
      </c>
      <c r="Q64">
        <f t="shared" si="13"/>
        <v>4.3804337153690184E-2</v>
      </c>
      <c r="R64" s="7">
        <f t="shared" si="14"/>
        <v>38241.374602254036</v>
      </c>
      <c r="S64">
        <f t="shared" si="16"/>
        <v>2.4364908756824445E-8</v>
      </c>
      <c r="T64">
        <f t="shared" si="15"/>
        <v>3.475356412429189E-7</v>
      </c>
    </row>
    <row r="65" spans="1:20" x14ac:dyDescent="0.2">
      <c r="A65" s="29" t="s">
        <v>2229</v>
      </c>
      <c r="B65" s="22" t="s">
        <v>2212</v>
      </c>
      <c r="C65">
        <v>53260.692681553366</v>
      </c>
      <c r="D65" s="50">
        <v>9.922275630140313E-5</v>
      </c>
      <c r="E65" s="14">
        <f t="shared" si="9"/>
        <v>51522.185574853473</v>
      </c>
      <c r="F65" s="14">
        <f t="shared" si="10"/>
        <v>51522</v>
      </c>
      <c r="G65" s="14">
        <f t="shared" si="11"/>
        <v>4.3367598147597164E-2</v>
      </c>
      <c r="M65">
        <f t="shared" si="17"/>
        <v>4.3367598147597164E-2</v>
      </c>
      <c r="P65">
        <f t="shared" si="12"/>
        <v>4.3372042968586474E-2</v>
      </c>
      <c r="Q65">
        <f t="shared" si="13"/>
        <v>4.3805030974190057E-2</v>
      </c>
      <c r="R65" s="7">
        <f t="shared" si="14"/>
        <v>38242.192681553366</v>
      </c>
      <c r="S65">
        <f t="shared" si="16"/>
        <v>1.9756433627015513E-11</v>
      </c>
      <c r="T65">
        <f t="shared" si="15"/>
        <v>1.9134747778104787E-7</v>
      </c>
    </row>
    <row r="66" spans="1:20" x14ac:dyDescent="0.2">
      <c r="A66" s="29" t="s">
        <v>2229</v>
      </c>
      <c r="B66" s="22" t="s">
        <v>2228</v>
      </c>
      <c r="C66">
        <v>53260.809396757533</v>
      </c>
      <c r="D66" s="50">
        <v>7.0306588339297732E-5</v>
      </c>
      <c r="E66" s="14">
        <f t="shared" si="9"/>
        <v>51522.685012402188</v>
      </c>
      <c r="F66" s="14">
        <f t="shared" si="10"/>
        <v>51522.5</v>
      </c>
      <c r="G66" s="14">
        <f t="shared" si="11"/>
        <v>4.3236157049250323E-2</v>
      </c>
      <c r="M66">
        <f t="shared" si="17"/>
        <v>4.3236157049250323E-2</v>
      </c>
      <c r="P66">
        <f t="shared" si="12"/>
        <v>4.3372205071727163E-2</v>
      </c>
      <c r="Q66">
        <f t="shared" si="13"/>
        <v>4.3805130161145636E-2</v>
      </c>
      <c r="R66" s="7">
        <f t="shared" si="14"/>
        <v>38242.309396757533</v>
      </c>
      <c r="S66">
        <f t="shared" si="16"/>
        <v>1.8509064419858642E-8</v>
      </c>
      <c r="T66">
        <f t="shared" si="15"/>
        <v>3.2373040205983618E-7</v>
      </c>
    </row>
    <row r="67" spans="1:20" x14ac:dyDescent="0.2">
      <c r="A67" s="29" t="s">
        <v>2229</v>
      </c>
      <c r="B67" s="22" t="s">
        <v>2212</v>
      </c>
      <c r="C67">
        <v>53260.926311768933</v>
      </c>
      <c r="D67" s="50">
        <v>1.0841508737460434E-4</v>
      </c>
      <c r="E67" s="14">
        <f t="shared" si="9"/>
        <v>51523.185304948638</v>
      </c>
      <c r="F67" s="14">
        <f t="shared" si="10"/>
        <v>51523</v>
      </c>
      <c r="G67" s="14">
        <f t="shared" si="11"/>
        <v>4.33045231984579E-2</v>
      </c>
      <c r="M67">
        <f t="shared" si="17"/>
        <v>4.33045231984579E-2</v>
      </c>
      <c r="P67">
        <f t="shared" si="12"/>
        <v>4.3372367174867865E-2</v>
      </c>
      <c r="Q67">
        <f t="shared" si="13"/>
        <v>4.3805229365536505E-2</v>
      </c>
      <c r="R67" s="7">
        <f t="shared" si="14"/>
        <v>38242.426311768933</v>
      </c>
      <c r="S67">
        <f t="shared" si="16"/>
        <v>4.6028051351158542E-9</v>
      </c>
      <c r="T67">
        <f t="shared" si="15"/>
        <v>2.507066657505474E-7</v>
      </c>
    </row>
    <row r="68" spans="1:20" x14ac:dyDescent="0.2">
      <c r="A68" s="29" t="s">
        <v>2229</v>
      </c>
      <c r="B68" s="23" t="s">
        <v>2228</v>
      </c>
      <c r="C68" s="24">
        <v>53261.744186571035</v>
      </c>
      <c r="D68" s="51">
        <v>7.3765032837048438E-5</v>
      </c>
      <c r="E68" s="14">
        <f t="shared" si="9"/>
        <v>51526.685083655575</v>
      </c>
      <c r="F68" s="14">
        <f t="shared" si="10"/>
        <v>51526.5</v>
      </c>
      <c r="G68" s="14">
        <f t="shared" si="11"/>
        <v>4.3252808492979966E-2</v>
      </c>
      <c r="M68">
        <f t="shared" si="17"/>
        <v>4.3252808492979966E-2</v>
      </c>
      <c r="P68">
        <f t="shared" si="12"/>
        <v>4.3373501896852719E-2</v>
      </c>
      <c r="Q68">
        <f t="shared" si="13"/>
        <v>4.3805924284461811E-2</v>
      </c>
      <c r="R68" s="7">
        <f t="shared" si="14"/>
        <v>38243.244186571035</v>
      </c>
      <c r="S68">
        <f t="shared" si="16"/>
        <v>1.4566897738391419E-8</v>
      </c>
      <c r="T68">
        <f t="shared" si="15"/>
        <v>3.0593707878658808E-7</v>
      </c>
    </row>
    <row r="69" spans="1:20" x14ac:dyDescent="0.2">
      <c r="A69" s="29" t="s">
        <v>2229</v>
      </c>
      <c r="B69" s="22" t="s">
        <v>2212</v>
      </c>
      <c r="C69">
        <v>53261.861017355557</v>
      </c>
      <c r="D69" s="50">
        <v>9.700135563426443E-5</v>
      </c>
      <c r="E69" s="14">
        <f t="shared" si="9"/>
        <v>51527.185015785697</v>
      </c>
      <c r="F69" s="14">
        <f t="shared" si="10"/>
        <v>51527</v>
      </c>
      <c r="G69" s="14">
        <f t="shared" si="11"/>
        <v>4.3236947756668087E-2</v>
      </c>
      <c r="M69">
        <f t="shared" si="17"/>
        <v>4.3236947756668087E-2</v>
      </c>
      <c r="P69">
        <f t="shared" si="12"/>
        <v>4.3373663999993414E-2</v>
      </c>
      <c r="Q69">
        <f t="shared" si="13"/>
        <v>4.3806023628335286E-2</v>
      </c>
      <c r="R69" s="7">
        <f t="shared" si="14"/>
        <v>38243.361017355557</v>
      </c>
      <c r="S69">
        <f t="shared" si="16"/>
        <v>1.8691331188990065E-8</v>
      </c>
      <c r="T69">
        <f t="shared" si="15"/>
        <v>3.2384734771378232E-7</v>
      </c>
    </row>
    <row r="70" spans="1:20" x14ac:dyDescent="0.2">
      <c r="A70" s="29" t="s">
        <v>2229</v>
      </c>
      <c r="B70" s="22" t="s">
        <v>2228</v>
      </c>
      <c r="C70">
        <v>53261.977878033729</v>
      </c>
      <c r="D70" s="50">
        <v>8.6958306865834328E-5</v>
      </c>
      <c r="E70" s="14">
        <f t="shared" si="9"/>
        <v>51527.685075834117</v>
      </c>
      <c r="F70" s="14">
        <f t="shared" si="10"/>
        <v>51527.5</v>
      </c>
      <c r="G70" s="14">
        <f t="shared" si="11"/>
        <v>4.3250980670563877E-2</v>
      </c>
      <c r="M70">
        <f t="shared" si="17"/>
        <v>4.3250980670563877E-2</v>
      </c>
      <c r="P70">
        <f t="shared" si="12"/>
        <v>4.3373826103134103E-2</v>
      </c>
      <c r="Q70">
        <f t="shared" si="13"/>
        <v>4.3806122989644106E-2</v>
      </c>
      <c r="R70" s="7">
        <f t="shared" si="14"/>
        <v>38243.477878033729</v>
      </c>
      <c r="S70">
        <f t="shared" si="16"/>
        <v>1.5091000303365958E-8</v>
      </c>
      <c r="T70">
        <f t="shared" si="15"/>
        <v>3.0818299443377484E-7</v>
      </c>
    </row>
    <row r="71" spans="1:20" x14ac:dyDescent="0.2">
      <c r="A71" s="29" t="s">
        <v>2230</v>
      </c>
      <c r="B71" s="22" t="s">
        <v>2212</v>
      </c>
      <c r="C71">
        <v>53262.79578305647</v>
      </c>
      <c r="D71" s="50">
        <v>9.8672266289221054E-5</v>
      </c>
      <c r="E71" s="14">
        <f t="shared" si="9"/>
        <v>51531.184983858591</v>
      </c>
      <c r="F71" s="14">
        <f t="shared" si="10"/>
        <v>51531</v>
      </c>
      <c r="G71" s="14">
        <f t="shared" si="11"/>
        <v>4.322948660410475E-2</v>
      </c>
      <c r="N71">
        <f>G71</f>
        <v>4.322948660410475E-2</v>
      </c>
      <c r="P71">
        <f t="shared" si="12"/>
        <v>4.3374960825118963E-2</v>
      </c>
      <c r="Q71">
        <f t="shared" si="13"/>
        <v>4.3806819006994818E-2</v>
      </c>
      <c r="R71" s="7">
        <f t="shared" si="14"/>
        <v>38244.29578305647</v>
      </c>
      <c r="S71">
        <f t="shared" si="16"/>
        <v>2.1162748979692231E-8</v>
      </c>
      <c r="T71">
        <f t="shared" si="15"/>
        <v>3.3331270342682024E-7</v>
      </c>
    </row>
    <row r="72" spans="1:20" x14ac:dyDescent="0.2">
      <c r="A72" s="29" t="s">
        <v>2229</v>
      </c>
      <c r="B72" s="22" t="s">
        <v>2212</v>
      </c>
      <c r="C72">
        <v>53262.795793268691</v>
      </c>
      <c r="D72" s="50">
        <v>9.6894608676098968E-5</v>
      </c>
      <c r="E72" s="14">
        <f t="shared" si="9"/>
        <v>51531.18502755784</v>
      </c>
      <c r="F72" s="14">
        <f t="shared" si="10"/>
        <v>51531</v>
      </c>
      <c r="G72" s="14">
        <f t="shared" si="11"/>
        <v>4.323969882534584E-2</v>
      </c>
      <c r="M72">
        <f>G72</f>
        <v>4.323969882534584E-2</v>
      </c>
      <c r="P72">
        <f t="shared" si="12"/>
        <v>4.3374960825118963E-2</v>
      </c>
      <c r="Q72">
        <f t="shared" si="13"/>
        <v>4.3806819006994818E-2</v>
      </c>
      <c r="R72" s="7">
        <f t="shared" si="14"/>
        <v>38244.295793268691</v>
      </c>
      <c r="S72">
        <f t="shared" si="16"/>
        <v>1.8295808582624336E-8</v>
      </c>
      <c r="T72">
        <f t="shared" si="15"/>
        <v>3.216253004335697E-7</v>
      </c>
    </row>
    <row r="73" spans="1:20" x14ac:dyDescent="0.2">
      <c r="A73" s="29" t="s">
        <v>2230</v>
      </c>
      <c r="B73" s="22" t="s">
        <v>2228</v>
      </c>
      <c r="C73">
        <v>53262.912607969331</v>
      </c>
      <c r="D73" s="50">
        <v>8.5170740326210423E-5</v>
      </c>
      <c r="E73" s="14">
        <f t="shared" si="9"/>
        <v>51531.684890863202</v>
      </c>
      <c r="F73" s="14">
        <f t="shared" si="10"/>
        <v>51531.5</v>
      </c>
      <c r="G73" s="14">
        <f t="shared" si="11"/>
        <v>4.3207754206378013E-2</v>
      </c>
      <c r="N73">
        <f>G73</f>
        <v>4.3207754206378013E-2</v>
      </c>
      <c r="P73">
        <f t="shared" si="12"/>
        <v>4.3375122928259666E-2</v>
      </c>
      <c r="Q73">
        <f t="shared" si="13"/>
        <v>4.3806918507786202E-2</v>
      </c>
      <c r="R73" s="7">
        <f t="shared" si="14"/>
        <v>38244.412607969331</v>
      </c>
      <c r="S73">
        <f t="shared" si="16"/>
        <v>2.8012289064298029E-8</v>
      </c>
      <c r="T73">
        <f t="shared" si="15"/>
        <v>3.5899786008196356E-7</v>
      </c>
    </row>
    <row r="74" spans="1:20" x14ac:dyDescent="0.2">
      <c r="A74" s="29" t="s">
        <v>2229</v>
      </c>
      <c r="B74" s="23" t="s">
        <v>2228</v>
      </c>
      <c r="C74" s="24">
        <v>53262.912619796734</v>
      </c>
      <c r="D74" s="51">
        <v>8.6494806373629208E-5</v>
      </c>
      <c r="E74" s="14">
        <f t="shared" si="9"/>
        <v>51531.684941473999</v>
      </c>
      <c r="F74" s="14">
        <f t="shared" si="10"/>
        <v>51531.5</v>
      </c>
      <c r="G74" s="14">
        <f t="shared" si="11"/>
        <v>4.3219581610173918E-2</v>
      </c>
      <c r="M74">
        <f>G74</f>
        <v>4.3219581610173918E-2</v>
      </c>
      <c r="P74">
        <f t="shared" si="12"/>
        <v>4.3375122928259666E-2</v>
      </c>
      <c r="Q74">
        <f t="shared" si="13"/>
        <v>4.3806918507786202E-2</v>
      </c>
      <c r="R74" s="7">
        <f t="shared" si="14"/>
        <v>38244.412619796734</v>
      </c>
      <c r="S74">
        <f t="shared" si="16"/>
        <v>2.4193101631851631E-8</v>
      </c>
      <c r="T74">
        <f t="shared" si="15"/>
        <v>3.4496463129682248E-7</v>
      </c>
    </row>
    <row r="75" spans="1:20" x14ac:dyDescent="0.2">
      <c r="A75" s="29" t="s">
        <v>2229</v>
      </c>
      <c r="B75" s="22" t="s">
        <v>2212</v>
      </c>
      <c r="C75">
        <v>53263.730602207033</v>
      </c>
      <c r="D75" s="50">
        <v>9.8480372721708063E-5</v>
      </c>
      <c r="E75" s="14">
        <f t="shared" si="9"/>
        <v>51535.185180648579</v>
      </c>
      <c r="F75" s="14">
        <f t="shared" si="10"/>
        <v>51535</v>
      </c>
      <c r="G75" s="14">
        <f t="shared" si="11"/>
        <v>4.3275475101836491E-2</v>
      </c>
      <c r="M75">
        <f>G75</f>
        <v>4.3275475101836491E-2</v>
      </c>
      <c r="P75">
        <f t="shared" si="12"/>
        <v>4.3376257650244519E-2</v>
      </c>
      <c r="Q75">
        <f t="shared" si="13"/>
        <v>4.3807615501515088E-2</v>
      </c>
      <c r="R75" s="7">
        <f t="shared" si="14"/>
        <v>38245.230602207033</v>
      </c>
      <c r="S75">
        <f t="shared" si="16"/>
        <v>1.0157122063616501E-8</v>
      </c>
      <c r="T75">
        <f t="shared" si="15"/>
        <v>2.8317340497009606E-7</v>
      </c>
    </row>
    <row r="76" spans="1:20" x14ac:dyDescent="0.2">
      <c r="A76" s="29" t="s">
        <v>2230</v>
      </c>
      <c r="B76" s="22" t="s">
        <v>2228</v>
      </c>
      <c r="C76">
        <v>53263.847324869035</v>
      </c>
      <c r="D76" s="50">
        <v>7.1531596185528696E-5</v>
      </c>
      <c r="E76" s="14">
        <f t="shared" si="9"/>
        <v>51535.684650110212</v>
      </c>
      <c r="F76" s="14">
        <f t="shared" si="10"/>
        <v>51535.5</v>
      </c>
      <c r="G76" s="14">
        <f t="shared" si="11"/>
        <v>4.3151491852768231E-2</v>
      </c>
      <c r="N76">
        <f>G76</f>
        <v>4.3151491852768231E-2</v>
      </c>
      <c r="P76">
        <f t="shared" si="12"/>
        <v>4.3376419753385215E-2</v>
      </c>
      <c r="Q76">
        <f t="shared" si="13"/>
        <v>4.3807715141789078E-2</v>
      </c>
      <c r="R76" s="7">
        <f t="shared" si="14"/>
        <v>38245.347324869035</v>
      </c>
      <c r="S76">
        <f t="shared" si="16"/>
        <v>5.0592560475963623E-8</v>
      </c>
      <c r="T76">
        <f t="shared" si="15"/>
        <v>4.3062900505333727E-7</v>
      </c>
    </row>
    <row r="77" spans="1:20" x14ac:dyDescent="0.2">
      <c r="A77" s="29" t="s">
        <v>2229</v>
      </c>
      <c r="B77" s="23" t="s">
        <v>2228</v>
      </c>
      <c r="C77" s="24">
        <v>53263.847345692709</v>
      </c>
      <c r="D77" s="51">
        <v>7.9123252706991666E-5</v>
      </c>
      <c r="E77" s="14">
        <f t="shared" si="9"/>
        <v>51535.684739217068</v>
      </c>
      <c r="F77" s="14">
        <f t="shared" si="10"/>
        <v>51535.5</v>
      </c>
      <c r="G77" s="14">
        <f t="shared" si="11"/>
        <v>4.3172315527044702E-2</v>
      </c>
      <c r="M77">
        <f>G77</f>
        <v>4.3172315527044702E-2</v>
      </c>
      <c r="P77">
        <f t="shared" si="12"/>
        <v>4.3376419753385215E-2</v>
      </c>
      <c r="Q77">
        <f t="shared" si="13"/>
        <v>4.3807715141789078E-2</v>
      </c>
      <c r="R77" s="7">
        <f t="shared" si="14"/>
        <v>38245.347345692709</v>
      </c>
      <c r="S77">
        <f t="shared" si="16"/>
        <v>4.1658535210059112E-8</v>
      </c>
      <c r="T77">
        <f t="shared" si="15"/>
        <v>4.0373267041730044E-7</v>
      </c>
    </row>
    <row r="78" spans="1:20" x14ac:dyDescent="0.2">
      <c r="A78" s="29" t="s">
        <v>2230</v>
      </c>
      <c r="B78" s="22" t="s">
        <v>2212</v>
      </c>
      <c r="C78">
        <v>53263.964246253709</v>
      </c>
      <c r="D78" s="50">
        <v>8.3581218016631927E-5</v>
      </c>
      <c r="E78" s="14">
        <f t="shared" si="9"/>
        <v>51536.184969928618</v>
      </c>
      <c r="F78" s="14">
        <f t="shared" si="10"/>
        <v>51536</v>
      </c>
      <c r="G78" s="14">
        <f t="shared" si="11"/>
        <v>4.3226231267908588E-2</v>
      </c>
      <c r="N78">
        <f>G78</f>
        <v>4.3226231267908588E-2</v>
      </c>
      <c r="P78">
        <f t="shared" si="12"/>
        <v>4.3376581856525903E-2</v>
      </c>
      <c r="Q78">
        <f t="shared" si="13"/>
        <v>4.3807814799498399E-2</v>
      </c>
      <c r="R78" s="7">
        <f t="shared" si="14"/>
        <v>38245.464246253709</v>
      </c>
      <c r="S78">
        <f t="shared" si="16"/>
        <v>2.2605299497573119E-8</v>
      </c>
      <c r="T78">
        <f t="shared" si="15"/>
        <v>3.3823940421647605E-7</v>
      </c>
    </row>
    <row r="79" spans="1:20" x14ac:dyDescent="0.2">
      <c r="A79" s="29" t="s">
        <v>2229</v>
      </c>
      <c r="B79" s="22" t="s">
        <v>2212</v>
      </c>
      <c r="C79">
        <v>53263.964263878668</v>
      </c>
      <c r="D79" s="50">
        <v>9.7465732895333644E-5</v>
      </c>
      <c r="E79" s="14">
        <f t="shared" si="9"/>
        <v>51536.185045347811</v>
      </c>
      <c r="F79" s="14">
        <f t="shared" si="10"/>
        <v>51536</v>
      </c>
      <c r="G79" s="14">
        <f t="shared" si="11"/>
        <v>4.3243856227491051E-2</v>
      </c>
      <c r="M79">
        <f>G79</f>
        <v>4.3243856227491051E-2</v>
      </c>
      <c r="P79">
        <f t="shared" si="12"/>
        <v>4.3376581856525903E-2</v>
      </c>
      <c r="Q79">
        <f t="shared" si="13"/>
        <v>4.3807814799498399E-2</v>
      </c>
      <c r="R79" s="7">
        <f t="shared" si="14"/>
        <v>38245.464263878668</v>
      </c>
      <c r="S79">
        <f t="shared" si="16"/>
        <v>1.7616092602697198E-8</v>
      </c>
      <c r="T79">
        <f t="shared" si="15"/>
        <v>3.1804927094056663E-7</v>
      </c>
    </row>
    <row r="80" spans="1:20" x14ac:dyDescent="0.2">
      <c r="A80" s="29" t="s">
        <v>2229</v>
      </c>
      <c r="B80" s="22" t="s">
        <v>2228</v>
      </c>
      <c r="C80">
        <v>53264.782190518104</v>
      </c>
      <c r="D80" s="50">
        <v>8.0864143152927897E-5</v>
      </c>
      <c r="E80" s="14">
        <f t="shared" si="9"/>
        <v>51539.685045872568</v>
      </c>
      <c r="F80" s="14">
        <f t="shared" si="10"/>
        <v>51539.5</v>
      </c>
      <c r="G80" s="14">
        <f t="shared" si="11"/>
        <v>4.324397885648068E-2</v>
      </c>
      <c r="M80">
        <f>G80</f>
        <v>4.324397885648068E-2</v>
      </c>
      <c r="P80">
        <f t="shared" si="12"/>
        <v>4.3377716578510764E-2</v>
      </c>
      <c r="Q80">
        <f t="shared" si="13"/>
        <v>4.380851289165269E-2</v>
      </c>
      <c r="R80" s="7">
        <f t="shared" si="14"/>
        <v>38246.282190518104</v>
      </c>
      <c r="S80">
        <f t="shared" si="16"/>
        <v>1.788577829379585E-8</v>
      </c>
      <c r="T80">
        <f t="shared" si="15"/>
        <v>3.1869867686759179E-7</v>
      </c>
    </row>
    <row r="81" spans="1:20" x14ac:dyDescent="0.2">
      <c r="A81" s="29" t="s">
        <v>2230</v>
      </c>
      <c r="B81" s="22" t="s">
        <v>2212</v>
      </c>
      <c r="C81">
        <v>53264.898957703605</v>
      </c>
      <c r="D81" s="50">
        <v>9.5592160043923198E-5</v>
      </c>
      <c r="E81" s="14">
        <f t="shared" si="9"/>
        <v>51540.184705855281</v>
      </c>
      <c r="F81" s="14">
        <f t="shared" si="10"/>
        <v>51540</v>
      </c>
      <c r="G81" s="14">
        <f t="shared" si="11"/>
        <v>4.3164519098354504E-2</v>
      </c>
      <c r="N81">
        <f>G81</f>
        <v>4.3164519098354504E-2</v>
      </c>
      <c r="P81">
        <f t="shared" si="12"/>
        <v>4.3377878681651466E-2</v>
      </c>
      <c r="Q81">
        <f t="shared" si="13"/>
        <v>4.3808612688844617E-2</v>
      </c>
      <c r="R81" s="7">
        <f t="shared" si="14"/>
        <v>38246.398957703605</v>
      </c>
      <c r="S81">
        <f t="shared" si="16"/>
        <v>4.5522311784653516E-8</v>
      </c>
      <c r="T81">
        <f t="shared" si="15"/>
        <v>4.1485655331044603E-7</v>
      </c>
    </row>
    <row r="82" spans="1:20" x14ac:dyDescent="0.2">
      <c r="A82" s="29" t="s">
        <v>2229</v>
      </c>
      <c r="B82" s="22" t="s">
        <v>2212</v>
      </c>
      <c r="C82">
        <v>53264.898972713396</v>
      </c>
      <c r="D82" s="50">
        <v>9.3632899023843869E-5</v>
      </c>
      <c r="E82" s="14">
        <f t="shared" si="9"/>
        <v>51540.184770083877</v>
      </c>
      <c r="F82" s="14">
        <f t="shared" si="10"/>
        <v>51540</v>
      </c>
      <c r="G82" s="14">
        <f t="shared" si="11"/>
        <v>4.3179528889595531E-2</v>
      </c>
      <c r="M82">
        <f>G82</f>
        <v>4.3179528889595531E-2</v>
      </c>
      <c r="P82">
        <f t="shared" si="12"/>
        <v>4.3377878681651466E-2</v>
      </c>
      <c r="Q82">
        <f t="shared" si="13"/>
        <v>4.3808612688844617E-2</v>
      </c>
      <c r="R82" s="7">
        <f t="shared" si="14"/>
        <v>38246.398972713396</v>
      </c>
      <c r="S82">
        <f t="shared" si="16"/>
        <v>3.9342640008632723E-8</v>
      </c>
      <c r="T82">
        <f t="shared" si="15"/>
        <v>3.9574642647766442E-7</v>
      </c>
    </row>
    <row r="83" spans="1:20" x14ac:dyDescent="0.2">
      <c r="A83" s="29" t="s">
        <v>2230</v>
      </c>
      <c r="B83" s="23" t="s">
        <v>2228</v>
      </c>
      <c r="C83" s="24">
        <v>53265.015869316565</v>
      </c>
      <c r="D83" s="51">
        <v>7.9972827858826629E-5</v>
      </c>
      <c r="E83" s="14">
        <f t="shared" si="9"/>
        <v>51540.684983859421</v>
      </c>
      <c r="F83" s="14">
        <f t="shared" si="10"/>
        <v>51540.5</v>
      </c>
      <c r="G83" s="14">
        <f t="shared" si="11"/>
        <v>4.3229486800555605E-2</v>
      </c>
      <c r="N83">
        <f>G83</f>
        <v>4.3229486800555605E-2</v>
      </c>
      <c r="P83">
        <f t="shared" si="12"/>
        <v>4.3378040784792155E-2</v>
      </c>
      <c r="Q83">
        <f t="shared" si="13"/>
        <v>4.3808712503471833E-2</v>
      </c>
      <c r="R83" s="7">
        <f t="shared" si="14"/>
        <v>38246.515869316565</v>
      </c>
      <c r="S83">
        <f t="shared" si="16"/>
        <v>2.2068286232552874E-8</v>
      </c>
      <c r="T83">
        <f t="shared" si="15"/>
        <v>3.3550241491879827E-7</v>
      </c>
    </row>
    <row r="84" spans="1:20" x14ac:dyDescent="0.2">
      <c r="A84" s="29" t="s">
        <v>2229</v>
      </c>
      <c r="B84" s="22" t="s">
        <v>2228</v>
      </c>
      <c r="C84">
        <v>53265.7170508251</v>
      </c>
      <c r="D84" s="50">
        <v>8.333550742532466E-5</v>
      </c>
      <c r="E84" s="14">
        <f t="shared" si="9"/>
        <v>51543.685418775582</v>
      </c>
      <c r="F84" s="14">
        <f t="shared" si="10"/>
        <v>51543.5</v>
      </c>
      <c r="G84" s="14">
        <f t="shared" si="11"/>
        <v>4.3331123786629178E-2</v>
      </c>
      <c r="M84">
        <f>G84</f>
        <v>4.3331123786629178E-2</v>
      </c>
      <c r="P84">
        <f t="shared" si="12"/>
        <v>4.337901340363632E-2</v>
      </c>
      <c r="Q84">
        <f t="shared" si="13"/>
        <v>4.3809311757377054E-2</v>
      </c>
      <c r="R84" s="7">
        <f t="shared" si="14"/>
        <v>38247.2170508251</v>
      </c>
      <c r="S84">
        <f t="shared" si="16"/>
        <v>2.2934154170907607E-9</v>
      </c>
      <c r="T84">
        <f t="shared" si="15"/>
        <v>2.2866373536797139E-7</v>
      </c>
    </row>
    <row r="85" spans="1:20" x14ac:dyDescent="0.2">
      <c r="A85" s="29" t="s">
        <v>2230</v>
      </c>
      <c r="B85" s="22" t="s">
        <v>2212</v>
      </c>
      <c r="C85">
        <v>53265.833693449364</v>
      </c>
      <c r="D85" s="50">
        <v>8.6065388402342742E-5</v>
      </c>
      <c r="E85" s="14">
        <f t="shared" ref="E85:E109" si="18">(C85-C$7)/C$8</f>
        <v>51544.184545746684</v>
      </c>
      <c r="F85" s="14">
        <f t="shared" ref="F85:F109" si="19">+ROUND(2*E85,0)/2</f>
        <v>51544</v>
      </c>
      <c r="G85" s="14">
        <f t="shared" ref="G85:G109" si="20">C85-(C$7+F85*C$8)</f>
        <v>4.3127102791913785E-2</v>
      </c>
      <c r="N85">
        <f>G85</f>
        <v>4.3127102791913785E-2</v>
      </c>
      <c r="P85">
        <f t="shared" ref="P85:P109" si="21">+C$11+C$12*F85</f>
        <v>4.3379175506777015E-2</v>
      </c>
      <c r="Q85">
        <f t="shared" ref="Q85:Q109" si="22">+D$11+D$12*F85+D$13*F85^2</f>
        <v>4.3809411694051573E-2</v>
      </c>
      <c r="R85" s="7">
        <f t="shared" ref="R85:R109" si="23">+C85-15018.5</f>
        <v>38247.333693449364</v>
      </c>
      <c r="S85">
        <f t="shared" si="16"/>
        <v>6.3540653578519319E-8</v>
      </c>
      <c r="T85">
        <f t="shared" ref="T85:T109" si="24">+(Q85-G85)^2</f>
        <v>4.6554543793647301E-7</v>
      </c>
    </row>
    <row r="86" spans="1:20" x14ac:dyDescent="0.2">
      <c r="A86" s="29" t="s">
        <v>2229</v>
      </c>
      <c r="B86" s="22" t="s">
        <v>2212</v>
      </c>
      <c r="C86">
        <v>53265.833750315098</v>
      </c>
      <c r="D86" s="50">
        <v>9.3563139756010162E-5</v>
      </c>
      <c r="E86" s="14">
        <f t="shared" si="18"/>
        <v>51544.184789081592</v>
      </c>
      <c r="F86" s="14">
        <f t="shared" si="19"/>
        <v>51544</v>
      </c>
      <c r="G86" s="14">
        <f t="shared" si="20"/>
        <v>4.3183968526136596E-2</v>
      </c>
      <c r="M86">
        <f>G86</f>
        <v>4.3183968526136596E-2</v>
      </c>
      <c r="P86">
        <f t="shared" si="21"/>
        <v>4.3379175506777015E-2</v>
      </c>
      <c r="Q86">
        <f t="shared" si="22"/>
        <v>4.3809411694051573E-2</v>
      </c>
      <c r="R86" s="7">
        <f t="shared" si="23"/>
        <v>38247.333750315098</v>
      </c>
      <c r="S86">
        <f t="shared" si="16"/>
        <v>3.810576529074908E-8</v>
      </c>
      <c r="T86">
        <f t="shared" si="24"/>
        <v>3.91179156291522E-7</v>
      </c>
    </row>
    <row r="87" spans="1:20" x14ac:dyDescent="0.2">
      <c r="A87" s="29" t="s">
        <v>2230</v>
      </c>
      <c r="B87" s="22" t="s">
        <v>2228</v>
      </c>
      <c r="C87">
        <v>53265.950585406565</v>
      </c>
      <c r="D87" s="50">
        <v>6.7390218773718302E-5</v>
      </c>
      <c r="E87" s="14">
        <f t="shared" si="18"/>
        <v>51544.684739641612</v>
      </c>
      <c r="F87" s="14">
        <f t="shared" si="19"/>
        <v>51544.5</v>
      </c>
      <c r="G87" s="14">
        <f t="shared" si="20"/>
        <v>4.3172414734726772E-2</v>
      </c>
      <c r="N87">
        <f>G87</f>
        <v>4.3172414734726772E-2</v>
      </c>
      <c r="P87">
        <f t="shared" si="21"/>
        <v>4.3379337609917704E-2</v>
      </c>
      <c r="Q87">
        <f t="shared" si="22"/>
        <v>4.3809511648161395E-2</v>
      </c>
      <c r="R87" s="7">
        <f t="shared" si="23"/>
        <v>38247.450585406565</v>
      </c>
      <c r="S87">
        <f t="shared" si="16"/>
        <v>4.2817076277281976E-8</v>
      </c>
      <c r="T87">
        <f t="shared" si="24"/>
        <v>4.0589247710792383E-7</v>
      </c>
    </row>
    <row r="88" spans="1:20" x14ac:dyDescent="0.2">
      <c r="A88" s="29" t="s">
        <v>2229</v>
      </c>
      <c r="B88" s="22" t="s">
        <v>2228</v>
      </c>
      <c r="C88">
        <v>53265.950614002963</v>
      </c>
      <c r="D88" s="50">
        <v>8.241252800150116E-5</v>
      </c>
      <c r="E88" s="14">
        <f t="shared" si="18"/>
        <v>51544.684862008828</v>
      </c>
      <c r="F88" s="14">
        <f t="shared" si="19"/>
        <v>51544.5</v>
      </c>
      <c r="G88" s="14">
        <f t="shared" si="20"/>
        <v>4.3201011132623535E-2</v>
      </c>
      <c r="M88">
        <f>G88</f>
        <v>4.3201011132623535E-2</v>
      </c>
      <c r="P88">
        <f t="shared" si="21"/>
        <v>4.3379337609917704E-2</v>
      </c>
      <c r="Q88">
        <f t="shared" si="22"/>
        <v>4.3809511648161395E-2</v>
      </c>
      <c r="R88" s="7">
        <f t="shared" si="23"/>
        <v>38247.450614002963</v>
      </c>
      <c r="S88">
        <f t="shared" si="16"/>
        <v>3.1800332504147757E-8</v>
      </c>
      <c r="T88">
        <f t="shared" si="24"/>
        <v>3.7027287740984182E-7</v>
      </c>
    </row>
    <row r="89" spans="1:20" x14ac:dyDescent="0.2">
      <c r="A89" s="29" t="s">
        <v>2230</v>
      </c>
      <c r="B89" s="22" t="s">
        <v>2228</v>
      </c>
      <c r="C89">
        <v>53266.885460624639</v>
      </c>
      <c r="D89" s="50">
        <v>7.7456035269518763E-5</v>
      </c>
      <c r="E89" s="14">
        <f t="shared" si="18"/>
        <v>51548.685176350817</v>
      </c>
      <c r="F89" s="14">
        <f t="shared" si="19"/>
        <v>51548.5</v>
      </c>
      <c r="G89" s="14">
        <f t="shared" si="20"/>
        <v>4.3274470750475302E-2</v>
      </c>
      <c r="N89">
        <f t="shared" ref="N89:N98" si="25">G89</f>
        <v>4.3274470750475302E-2</v>
      </c>
      <c r="P89">
        <f t="shared" si="21"/>
        <v>4.3380634435043267E-2</v>
      </c>
      <c r="Q89">
        <f t="shared" si="22"/>
        <v>4.3810311908711694E-2</v>
      </c>
      <c r="R89" s="7">
        <f t="shared" si="23"/>
        <v>38248.385460624639</v>
      </c>
      <c r="S89">
        <f t="shared" si="16"/>
        <v>1.1270727921046203E-8</v>
      </c>
      <c r="T89">
        <f t="shared" si="24"/>
        <v>2.8712574686011752E-7</v>
      </c>
    </row>
    <row r="90" spans="1:20" x14ac:dyDescent="0.2">
      <c r="A90" s="29" t="s">
        <v>2230</v>
      </c>
      <c r="B90" s="22" t="s">
        <v>2212</v>
      </c>
      <c r="C90">
        <v>53267.002226258599</v>
      </c>
      <c r="D90" s="50">
        <v>8.3991774556339371E-5</v>
      </c>
      <c r="E90" s="14">
        <f t="shared" si="18"/>
        <v>51549.184829694321</v>
      </c>
      <c r="F90" s="14">
        <f t="shared" si="19"/>
        <v>51549</v>
      </c>
      <c r="G90" s="14">
        <f t="shared" si="20"/>
        <v>4.3193459452595562E-2</v>
      </c>
      <c r="N90">
        <f t="shared" si="25"/>
        <v>4.3193459452595562E-2</v>
      </c>
      <c r="P90">
        <f t="shared" si="21"/>
        <v>4.3380796538183955E-2</v>
      </c>
      <c r="Q90">
        <f t="shared" si="22"/>
        <v>4.3810412019739453E-2</v>
      </c>
      <c r="R90" s="7">
        <f t="shared" si="23"/>
        <v>38248.502226258599</v>
      </c>
      <c r="S90">
        <f t="shared" si="16"/>
        <v>3.5095183636752975E-8</v>
      </c>
      <c r="T90">
        <f t="shared" si="24"/>
        <v>3.8063047010543776E-7</v>
      </c>
    </row>
    <row r="91" spans="1:20" x14ac:dyDescent="0.2">
      <c r="A91" s="29" t="s">
        <v>2230</v>
      </c>
      <c r="B91" s="22" t="s">
        <v>2212</v>
      </c>
      <c r="C91">
        <v>53277.75211601027</v>
      </c>
      <c r="D91" s="50">
        <v>8.7257015466597765E-5</v>
      </c>
      <c r="E91" s="14">
        <f t="shared" si="18"/>
        <v>51595.184822796145</v>
      </c>
      <c r="F91" s="14">
        <f t="shared" si="19"/>
        <v>51595</v>
      </c>
      <c r="G91" s="14">
        <f t="shared" si="20"/>
        <v>4.3191847391426563E-2</v>
      </c>
      <c r="N91">
        <f t="shared" si="25"/>
        <v>4.3191847391426563E-2</v>
      </c>
      <c r="P91">
        <f t="shared" si="21"/>
        <v>4.3395710027127818E-2</v>
      </c>
      <c r="Q91">
        <f t="shared" si="22"/>
        <v>4.3819696822608972E-2</v>
      </c>
      <c r="R91" s="7">
        <f t="shared" si="23"/>
        <v>38259.25211601027</v>
      </c>
      <c r="S91">
        <f t="shared" si="16"/>
        <v>4.1559974235062457E-8</v>
      </c>
      <c r="T91">
        <f t="shared" si="24"/>
        <v>3.9419490823607452E-7</v>
      </c>
    </row>
    <row r="92" spans="1:20" x14ac:dyDescent="0.2">
      <c r="A92" s="29" t="s">
        <v>2230</v>
      </c>
      <c r="B92" s="22" t="s">
        <v>2228</v>
      </c>
      <c r="C92">
        <v>53277.869178902904</v>
      </c>
      <c r="D92" s="50">
        <v>8.6487920092832328E-5</v>
      </c>
      <c r="E92" s="14">
        <f t="shared" si="18"/>
        <v>51595.685748143107</v>
      </c>
      <c r="F92" s="14">
        <f t="shared" si="19"/>
        <v>51595.5</v>
      </c>
      <c r="G92" s="14">
        <f t="shared" si="20"/>
        <v>4.3408094767073635E-2</v>
      </c>
      <c r="N92">
        <f t="shared" si="25"/>
        <v>4.3408094767073635E-2</v>
      </c>
      <c r="P92">
        <f t="shared" si="21"/>
        <v>4.3395872130268506E-2</v>
      </c>
      <c r="Q92">
        <f t="shared" si="22"/>
        <v>4.3819798555121886E-2</v>
      </c>
      <c r="R92" s="7">
        <f t="shared" si="23"/>
        <v>38259.369178902904</v>
      </c>
      <c r="S92">
        <f t="shared" si="16"/>
        <v>1.4939285047008658E-10</v>
      </c>
      <c r="T92">
        <f t="shared" si="24"/>
        <v>1.6950000909327919E-7</v>
      </c>
    </row>
    <row r="93" spans="1:20" x14ac:dyDescent="0.2">
      <c r="A93" s="29" t="s">
        <v>2230</v>
      </c>
      <c r="B93" s="23" t="s">
        <v>2228</v>
      </c>
      <c r="C93" s="24">
        <v>53355.689779180364</v>
      </c>
      <c r="D93" s="51">
        <v>8.6172923016639711E-5</v>
      </c>
      <c r="E93">
        <f t="shared" si="18"/>
        <v>51928.688891304373</v>
      </c>
      <c r="F93">
        <f t="shared" si="19"/>
        <v>51928.5</v>
      </c>
      <c r="G93">
        <f t="shared" si="20"/>
        <v>4.4142630467831623E-2</v>
      </c>
      <c r="N93">
        <f t="shared" si="25"/>
        <v>4.4142630467831623E-2</v>
      </c>
      <c r="P93">
        <f t="shared" si="21"/>
        <v>4.3503832821970803E-2</v>
      </c>
      <c r="Q93">
        <f t="shared" si="22"/>
        <v>4.3891424986000432E-2</v>
      </c>
      <c r="R93" s="7">
        <f t="shared" si="23"/>
        <v>38337.189779180364</v>
      </c>
      <c r="S93" s="7"/>
      <c r="T93">
        <f t="shared" si="24"/>
        <v>6.3104194102040533E-8</v>
      </c>
    </row>
    <row r="94" spans="1:20" x14ac:dyDescent="0.2">
      <c r="A94" s="29" t="s">
        <v>2230</v>
      </c>
      <c r="B94" s="22" t="s">
        <v>2212</v>
      </c>
      <c r="C94">
        <v>53355.806557510805</v>
      </c>
      <c r="D94" s="50">
        <v>9.1423713346583973E-5</v>
      </c>
      <c r="E94">
        <f t="shared" si="18"/>
        <v>51929.188598977547</v>
      </c>
      <c r="F94">
        <f t="shared" si="19"/>
        <v>51929</v>
      </c>
      <c r="G94">
        <f t="shared" si="20"/>
        <v>4.4074315650505014E-2</v>
      </c>
      <c r="N94">
        <f t="shared" si="25"/>
        <v>4.4074315650505014E-2</v>
      </c>
      <c r="P94">
        <f t="shared" si="21"/>
        <v>4.3503994925111499E-2</v>
      </c>
      <c r="Q94">
        <f t="shared" si="22"/>
        <v>4.3891538347874584E-2</v>
      </c>
      <c r="R94" s="7">
        <f t="shared" si="23"/>
        <v>38337.306557510805</v>
      </c>
      <c r="S94" s="7"/>
      <c r="T94">
        <f t="shared" si="24"/>
        <v>3.3407542356855679E-8</v>
      </c>
    </row>
    <row r="95" spans="1:20" x14ac:dyDescent="0.2">
      <c r="A95" s="29" t="s">
        <v>2230</v>
      </c>
      <c r="B95" s="22" t="s">
        <v>2228</v>
      </c>
      <c r="C95">
        <v>53356.624533288566</v>
      </c>
      <c r="D95" s="50">
        <v>8.21696247572874E-5</v>
      </c>
      <c r="E95">
        <f t="shared" si="18"/>
        <v>51932.688809770749</v>
      </c>
      <c r="F95">
        <f t="shared" si="19"/>
        <v>51932.5</v>
      </c>
      <c r="G95">
        <f t="shared" si="20"/>
        <v>4.4123576604761183E-2</v>
      </c>
      <c r="N95">
        <f t="shared" si="25"/>
        <v>4.4123576604761183E-2</v>
      </c>
      <c r="P95">
        <f t="shared" si="21"/>
        <v>4.3505129647096359E-2</v>
      </c>
      <c r="Q95">
        <f t="shared" si="22"/>
        <v>4.3892332369182538E-2</v>
      </c>
      <c r="R95" s="7">
        <f t="shared" si="23"/>
        <v>38338.124533288566</v>
      </c>
      <c r="S95" s="7"/>
      <c r="T95">
        <f t="shared" si="24"/>
        <v>5.3473896488352041E-8</v>
      </c>
    </row>
    <row r="96" spans="1:20" x14ac:dyDescent="0.2">
      <c r="A96" s="29" t="s">
        <v>2230</v>
      </c>
      <c r="B96" s="22" t="s">
        <v>2212</v>
      </c>
      <c r="C96">
        <v>53356.741021822767</v>
      </c>
      <c r="D96" s="50">
        <v>8.5537495884598308E-5</v>
      </c>
      <c r="E96">
        <f t="shared" si="18"/>
        <v>51933.187277373057</v>
      </c>
      <c r="F96">
        <f t="shared" si="19"/>
        <v>51933</v>
      </c>
      <c r="G96">
        <f t="shared" si="20"/>
        <v>4.3765465547039639E-2</v>
      </c>
      <c r="N96">
        <f t="shared" si="25"/>
        <v>4.3765465547039639E-2</v>
      </c>
      <c r="P96">
        <f t="shared" si="21"/>
        <v>4.3505291750237055E-2</v>
      </c>
      <c r="Q96">
        <f t="shared" si="22"/>
        <v>4.3892445870539268E-2</v>
      </c>
      <c r="R96" s="7">
        <f t="shared" si="23"/>
        <v>38338.241021822767</v>
      </c>
      <c r="S96" s="7"/>
      <c r="T96">
        <f t="shared" si="24"/>
        <v>1.6124002556070337E-8</v>
      </c>
    </row>
    <row r="97" spans="1:20" x14ac:dyDescent="0.2">
      <c r="A97" s="29" t="s">
        <v>2230</v>
      </c>
      <c r="B97" s="22" t="s">
        <v>2228</v>
      </c>
      <c r="C97">
        <v>53359.662561764497</v>
      </c>
      <c r="D97" s="50">
        <v>8.6330330409072425E-5</v>
      </c>
      <c r="E97">
        <f t="shared" si="18"/>
        <v>51945.688876949505</v>
      </c>
      <c r="F97">
        <f t="shared" si="19"/>
        <v>51945.5</v>
      </c>
      <c r="G97">
        <f t="shared" si="20"/>
        <v>4.4139275829365943E-2</v>
      </c>
      <c r="N97">
        <f t="shared" si="25"/>
        <v>4.4139275829365943E-2</v>
      </c>
      <c r="P97">
        <f t="shared" si="21"/>
        <v>4.3509344328754404E-2</v>
      </c>
      <c r="Q97">
        <f t="shared" si="22"/>
        <v>4.3895289070937635E-2</v>
      </c>
      <c r="R97" s="7">
        <f t="shared" si="23"/>
        <v>38341.162561764497</v>
      </c>
      <c r="S97" s="7"/>
      <c r="T97">
        <f t="shared" si="24"/>
        <v>5.9529538288353457E-8</v>
      </c>
    </row>
    <row r="98" spans="1:20" x14ac:dyDescent="0.2">
      <c r="A98" s="29" t="s">
        <v>2230</v>
      </c>
      <c r="B98" s="22" t="s">
        <v>2212</v>
      </c>
      <c r="C98">
        <v>53359.779039820365</v>
      </c>
      <c r="D98" s="50">
        <v>9.0584556978828997E-5</v>
      </c>
      <c r="E98">
        <f t="shared" si="18"/>
        <v>51946.187299713849</v>
      </c>
      <c r="F98">
        <f t="shared" si="19"/>
        <v>51946</v>
      </c>
      <c r="G98">
        <f t="shared" si="20"/>
        <v>4.3770686446805485E-2</v>
      </c>
      <c r="N98">
        <f t="shared" si="25"/>
        <v>4.3770686446805485E-2</v>
      </c>
      <c r="P98">
        <f t="shared" si="21"/>
        <v>4.3509506431895099E-2</v>
      </c>
      <c r="Q98">
        <f t="shared" si="22"/>
        <v>4.3895403025612803E-2</v>
      </c>
      <c r="R98" s="7">
        <f t="shared" si="23"/>
        <v>38341.279039820365</v>
      </c>
      <c r="S98" s="7"/>
      <c r="T98">
        <f t="shared" si="24"/>
        <v>1.5554225029402076E-8</v>
      </c>
    </row>
    <row r="99" spans="1:20" x14ac:dyDescent="0.2">
      <c r="A99" s="34" t="s">
        <v>2</v>
      </c>
      <c r="B99" s="22" t="s">
        <v>2212</v>
      </c>
      <c r="C99" s="19">
        <v>53316.428999999996</v>
      </c>
      <c r="D99" s="19">
        <v>1E-3</v>
      </c>
      <c r="E99">
        <f t="shared" si="18"/>
        <v>51760.687580296631</v>
      </c>
      <c r="F99">
        <f t="shared" si="19"/>
        <v>51760.5</v>
      </c>
      <c r="G99">
        <f t="shared" si="20"/>
        <v>4.3836256758368108E-2</v>
      </c>
      <c r="I99">
        <f t="shared" ref="I99:I109" si="26">G99</f>
        <v>4.3836256758368108E-2</v>
      </c>
      <c r="P99">
        <f t="shared" si="21"/>
        <v>4.3449366166697576E-2</v>
      </c>
      <c r="Q99">
        <f t="shared" si="22"/>
        <v>4.3854322514607788E-2</v>
      </c>
      <c r="R99" s="7">
        <f t="shared" si="23"/>
        <v>38297.928999999996</v>
      </c>
      <c r="S99" s="7"/>
      <c r="T99">
        <f t="shared" si="24"/>
        <v>3.2637154851152432E-10</v>
      </c>
    </row>
    <row r="100" spans="1:20" x14ac:dyDescent="0.2">
      <c r="A100" s="34" t="s">
        <v>2</v>
      </c>
      <c r="B100" s="23"/>
      <c r="C100" s="19">
        <v>53316.545100000003</v>
      </c>
      <c r="D100" s="19">
        <v>1.1000000000000001E-3</v>
      </c>
      <c r="E100">
        <f t="shared" si="18"/>
        <v>51761.184385317218</v>
      </c>
      <c r="F100">
        <f t="shared" si="19"/>
        <v>51761</v>
      </c>
      <c r="G100">
        <f t="shared" si="20"/>
        <v>4.3089611506729852E-2</v>
      </c>
      <c r="I100">
        <f t="shared" si="26"/>
        <v>4.3089611506729852E-2</v>
      </c>
      <c r="P100">
        <f t="shared" si="21"/>
        <v>4.3449528269838271E-2</v>
      </c>
      <c r="Q100">
        <f t="shared" si="22"/>
        <v>4.3854430018213014E-2</v>
      </c>
      <c r="R100" s="7">
        <f t="shared" si="23"/>
        <v>38298.045100000003</v>
      </c>
      <c r="S100" s="7"/>
      <c r="T100">
        <f t="shared" si="24"/>
        <v>5.8494735550731931E-7</v>
      </c>
    </row>
    <row r="101" spans="1:20" x14ac:dyDescent="0.2">
      <c r="A101" s="34" t="s">
        <v>2</v>
      </c>
      <c r="B101" s="22" t="s">
        <v>2212</v>
      </c>
      <c r="C101" s="19">
        <v>53316.662799999998</v>
      </c>
      <c r="D101" s="19">
        <v>1.5E-3</v>
      </c>
      <c r="E101">
        <f t="shared" si="18"/>
        <v>51761.688036918582</v>
      </c>
      <c r="F101">
        <f t="shared" si="19"/>
        <v>51761.5</v>
      </c>
      <c r="G101">
        <f t="shared" si="20"/>
        <v>4.3942966243776027E-2</v>
      </c>
      <c r="I101">
        <f t="shared" si="26"/>
        <v>4.3942966243776027E-2</v>
      </c>
      <c r="P101">
        <f t="shared" si="21"/>
        <v>4.3449690372978966E-2</v>
      </c>
      <c r="Q101">
        <f t="shared" si="22"/>
        <v>4.3854537539253516E-2</v>
      </c>
      <c r="R101" s="7">
        <f t="shared" si="23"/>
        <v>38298.162799999998</v>
      </c>
      <c r="S101" s="7"/>
      <c r="T101">
        <f t="shared" si="24"/>
        <v>7.8196357835296077E-9</v>
      </c>
    </row>
    <row r="102" spans="1:20" x14ac:dyDescent="0.2">
      <c r="A102" s="34" t="s">
        <v>4</v>
      </c>
      <c r="B102" s="23" t="s">
        <v>2215</v>
      </c>
      <c r="C102" s="35">
        <v>53369.009910000001</v>
      </c>
      <c r="D102" s="19">
        <v>4.0000000000000003E-5</v>
      </c>
      <c r="E102">
        <f t="shared" si="18"/>
        <v>51985.687236401216</v>
      </c>
      <c r="F102">
        <f t="shared" si="19"/>
        <v>51985.5</v>
      </c>
      <c r="G102">
        <f t="shared" si="20"/>
        <v>4.3755890706961509E-2</v>
      </c>
      <c r="I102">
        <f t="shared" si="26"/>
        <v>4.3755890706961509E-2</v>
      </c>
      <c r="P102">
        <f t="shared" si="21"/>
        <v>4.3522312580009936E-2</v>
      </c>
      <c r="Q102">
        <f t="shared" si="22"/>
        <v>4.3904460540574036E-2</v>
      </c>
      <c r="R102" s="7">
        <f t="shared" si="23"/>
        <v>38350.509910000001</v>
      </c>
      <c r="S102" s="7"/>
      <c r="T102">
        <f t="shared" si="24"/>
        <v>2.2072995459654076E-8</v>
      </c>
    </row>
    <row r="103" spans="1:20" x14ac:dyDescent="0.2">
      <c r="A103" s="36" t="s">
        <v>4</v>
      </c>
      <c r="B103" s="23" t="s">
        <v>2215</v>
      </c>
      <c r="C103" s="35">
        <v>53369.009910000001</v>
      </c>
      <c r="D103" s="35">
        <v>4.0000000000000003E-5</v>
      </c>
      <c r="E103">
        <f t="shared" si="18"/>
        <v>51985.687236401216</v>
      </c>
      <c r="F103">
        <f t="shared" si="19"/>
        <v>51985.5</v>
      </c>
      <c r="G103">
        <f t="shared" si="20"/>
        <v>4.3755890706961509E-2</v>
      </c>
      <c r="I103">
        <f t="shared" si="26"/>
        <v>4.3755890706961509E-2</v>
      </c>
      <c r="P103">
        <f t="shared" si="21"/>
        <v>4.3522312580009936E-2</v>
      </c>
      <c r="Q103">
        <f t="shared" si="22"/>
        <v>4.3904460540574036E-2</v>
      </c>
      <c r="R103" s="7">
        <f t="shared" si="23"/>
        <v>38350.509910000001</v>
      </c>
      <c r="S103" s="7"/>
      <c r="T103">
        <f t="shared" si="24"/>
        <v>2.2072995459654076E-8</v>
      </c>
    </row>
    <row r="104" spans="1:20" x14ac:dyDescent="0.2">
      <c r="A104" s="34" t="s">
        <v>4</v>
      </c>
      <c r="B104" s="23" t="s">
        <v>2212</v>
      </c>
      <c r="C104" s="35">
        <v>53369.126409999997</v>
      </c>
      <c r="D104" s="19">
        <v>6.0000000000000002E-5</v>
      </c>
      <c r="E104">
        <f t="shared" si="18"/>
        <v>51986.185753066966</v>
      </c>
      <c r="F104">
        <f t="shared" si="19"/>
        <v>51986</v>
      </c>
      <c r="G104">
        <f t="shared" si="20"/>
        <v>4.3409245437942445E-2</v>
      </c>
      <c r="I104">
        <f t="shared" si="26"/>
        <v>4.3409245437942445E-2</v>
      </c>
      <c r="P104">
        <f t="shared" si="21"/>
        <v>4.3522474683150632E-2</v>
      </c>
      <c r="Q104">
        <f t="shared" si="22"/>
        <v>4.3904575890075112E-2</v>
      </c>
      <c r="R104" s="7">
        <f t="shared" si="23"/>
        <v>38350.626409999997</v>
      </c>
      <c r="S104" s="7"/>
      <c r="T104">
        <f t="shared" si="24"/>
        <v>2.4535225680995211E-7</v>
      </c>
    </row>
    <row r="105" spans="1:20" x14ac:dyDescent="0.2">
      <c r="A105" s="36" t="s">
        <v>4</v>
      </c>
      <c r="B105" s="23" t="s">
        <v>2212</v>
      </c>
      <c r="C105" s="35">
        <v>53369.126409999997</v>
      </c>
      <c r="D105" s="35">
        <v>6.0000000000000002E-5</v>
      </c>
      <c r="E105">
        <f t="shared" si="18"/>
        <v>51986.185753066966</v>
      </c>
      <c r="F105">
        <f t="shared" si="19"/>
        <v>51986</v>
      </c>
      <c r="G105">
        <f t="shared" si="20"/>
        <v>4.3409245437942445E-2</v>
      </c>
      <c r="I105">
        <f t="shared" si="26"/>
        <v>4.3409245437942445E-2</v>
      </c>
      <c r="P105">
        <f t="shared" si="21"/>
        <v>4.3522474683150632E-2</v>
      </c>
      <c r="Q105">
        <f t="shared" si="22"/>
        <v>4.3904575890075112E-2</v>
      </c>
      <c r="R105" s="7">
        <f t="shared" si="23"/>
        <v>38350.626409999997</v>
      </c>
      <c r="S105" s="7"/>
      <c r="T105">
        <f t="shared" si="24"/>
        <v>2.4535225680995211E-7</v>
      </c>
    </row>
    <row r="106" spans="1:20" x14ac:dyDescent="0.2">
      <c r="A106" s="34" t="s">
        <v>4</v>
      </c>
      <c r="B106" s="23" t="s">
        <v>2212</v>
      </c>
      <c r="C106" s="35">
        <v>53669.188999999998</v>
      </c>
      <c r="D106" s="19">
        <v>1E-4</v>
      </c>
      <c r="E106">
        <f t="shared" si="18"/>
        <v>53270.18748601235</v>
      </c>
      <c r="F106">
        <f t="shared" si="19"/>
        <v>53270</v>
      </c>
      <c r="G106">
        <f t="shared" si="20"/>
        <v>4.3814223150548059E-2</v>
      </c>
      <c r="I106">
        <f t="shared" si="26"/>
        <v>4.3814223150548059E-2</v>
      </c>
      <c r="P106">
        <f t="shared" si="21"/>
        <v>4.3938755548453175E-2</v>
      </c>
      <c r="Q106">
        <f t="shared" si="22"/>
        <v>4.4258305499475972E-2</v>
      </c>
      <c r="R106" s="7">
        <f t="shared" si="23"/>
        <v>38650.688999999998</v>
      </c>
      <c r="S106" s="7"/>
      <c r="T106">
        <f t="shared" si="24"/>
        <v>1.9720913262933246E-7</v>
      </c>
    </row>
    <row r="107" spans="1:20" x14ac:dyDescent="0.2">
      <c r="A107" s="36" t="s">
        <v>4</v>
      </c>
      <c r="B107" s="23" t="s">
        <v>2212</v>
      </c>
      <c r="C107" s="35">
        <v>53669.188999999998</v>
      </c>
      <c r="D107" s="35">
        <v>1E-4</v>
      </c>
      <c r="E107">
        <f t="shared" si="18"/>
        <v>53270.18748601235</v>
      </c>
      <c r="F107">
        <f t="shared" si="19"/>
        <v>53270</v>
      </c>
      <c r="G107">
        <f t="shared" si="20"/>
        <v>4.3814223150548059E-2</v>
      </c>
      <c r="I107">
        <f t="shared" si="26"/>
        <v>4.3814223150548059E-2</v>
      </c>
      <c r="P107">
        <f t="shared" si="21"/>
        <v>4.3938755548453175E-2</v>
      </c>
      <c r="Q107">
        <f t="shared" si="22"/>
        <v>4.4258305499475972E-2</v>
      </c>
      <c r="R107" s="7">
        <f t="shared" si="23"/>
        <v>38650.688999999998</v>
      </c>
      <c r="S107" s="7"/>
      <c r="T107">
        <f t="shared" si="24"/>
        <v>1.9720913262933246E-7</v>
      </c>
    </row>
    <row r="108" spans="1:20" x14ac:dyDescent="0.2">
      <c r="A108" s="34" t="s">
        <v>4</v>
      </c>
      <c r="B108" s="23" t="s">
        <v>2215</v>
      </c>
      <c r="C108" s="35">
        <v>53669.307000000001</v>
      </c>
      <c r="D108" s="19">
        <v>2.9999999999999997E-4</v>
      </c>
      <c r="E108">
        <f t="shared" si="18"/>
        <v>53270.692421347645</v>
      </c>
      <c r="F108">
        <f t="shared" si="19"/>
        <v>53270.5</v>
      </c>
      <c r="G108">
        <f t="shared" si="20"/>
        <v>4.4967577894567512E-2</v>
      </c>
      <c r="I108">
        <f t="shared" si="26"/>
        <v>4.4967577894567512E-2</v>
      </c>
      <c r="P108">
        <f t="shared" si="21"/>
        <v>4.393891765159387E-2</v>
      </c>
      <c r="Q108">
        <f t="shared" si="22"/>
        <v>4.4258465640324873E-2</v>
      </c>
      <c r="R108" s="7">
        <f t="shared" si="23"/>
        <v>38650.807000000001</v>
      </c>
      <c r="S108" s="7"/>
      <c r="T108">
        <f t="shared" si="24"/>
        <v>5.0284018911707665E-7</v>
      </c>
    </row>
    <row r="109" spans="1:20" x14ac:dyDescent="0.2">
      <c r="A109" s="36" t="s">
        <v>4</v>
      </c>
      <c r="B109" s="23" t="s">
        <v>2215</v>
      </c>
      <c r="C109" s="35">
        <v>53669.307000000001</v>
      </c>
      <c r="D109" s="35">
        <v>2.9999999999999997E-4</v>
      </c>
      <c r="E109">
        <f t="shared" si="18"/>
        <v>53270.692421347645</v>
      </c>
      <c r="F109">
        <f t="shared" si="19"/>
        <v>53270.5</v>
      </c>
      <c r="G109">
        <f t="shared" si="20"/>
        <v>4.4967577894567512E-2</v>
      </c>
      <c r="I109">
        <f t="shared" si="26"/>
        <v>4.4967577894567512E-2</v>
      </c>
      <c r="P109">
        <f t="shared" si="21"/>
        <v>4.393891765159387E-2</v>
      </c>
      <c r="Q109">
        <f t="shared" si="22"/>
        <v>4.4258465640324873E-2</v>
      </c>
      <c r="R109" s="7">
        <f t="shared" si="23"/>
        <v>38650.807000000001</v>
      </c>
      <c r="S109" s="7"/>
      <c r="T109">
        <f t="shared" si="24"/>
        <v>5.0284018911707665E-7</v>
      </c>
    </row>
  </sheetData>
  <sheetProtection sheet="1"/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indexed="14"/>
  </sheetPr>
  <dimension ref="A1:AM1386"/>
  <sheetViews>
    <sheetView workbookViewId="0"/>
  </sheetViews>
  <sheetFormatPr defaultColWidth="10.28515625" defaultRowHeight="12.75" x14ac:dyDescent="0.2"/>
  <cols>
    <col min="1" max="1" width="17" customWidth="1"/>
    <col min="2" max="2" width="5.85546875" customWidth="1"/>
    <col min="3" max="3" width="16.7109375" customWidth="1"/>
    <col min="4" max="4" width="13.140625" customWidth="1"/>
    <col min="5" max="5" width="11.42578125" customWidth="1"/>
    <col min="6" max="7" width="10.28515625" customWidth="1"/>
    <col min="8" max="15" width="7.42578125" customWidth="1"/>
    <col min="16" max="16" width="8.5703125" customWidth="1"/>
    <col min="17" max="17" width="12.42578125" customWidth="1"/>
  </cols>
  <sheetData>
    <row r="1" spans="1:39" ht="21" thickBot="1" x14ac:dyDescent="0.35">
      <c r="A1" s="1" t="s">
        <v>5</v>
      </c>
      <c r="X1" s="16" t="s">
        <v>2085</v>
      </c>
      <c r="Y1" s="16" t="s">
        <v>2090</v>
      </c>
      <c r="AB1">
        <v>-13467</v>
      </c>
      <c r="AC1">
        <v>2.1787560006487183E-2</v>
      </c>
      <c r="AE1">
        <v>-1698.5</v>
      </c>
      <c r="AF1">
        <v>5.019980002543889E-3</v>
      </c>
      <c r="AH1">
        <v>0</v>
      </c>
      <c r="AI1">
        <v>0</v>
      </c>
      <c r="AL1">
        <v>-109301</v>
      </c>
      <c r="AM1">
        <v>0.17341468000267923</v>
      </c>
    </row>
    <row r="2" spans="1:39" x14ac:dyDescent="0.2">
      <c r="A2" t="s">
        <v>2062</v>
      </c>
      <c r="B2" t="s">
        <v>2063</v>
      </c>
      <c r="C2" t="s">
        <v>2064</v>
      </c>
      <c r="X2">
        <v>-120000</v>
      </c>
      <c r="Y2">
        <f>+D$11+D$12*X2+D$13*X2^2</f>
        <v>0.34284661055128074</v>
      </c>
      <c r="AB2">
        <v>-13462.5</v>
      </c>
      <c r="AC2">
        <v>2.2179500003403518E-2</v>
      </c>
      <c r="AE2">
        <v>-1562</v>
      </c>
      <c r="AF2">
        <v>2.2421600006055087E-3</v>
      </c>
      <c r="AH2">
        <v>13.5</v>
      </c>
      <c r="AI2">
        <v>-1.4241799945011735E-3</v>
      </c>
      <c r="AL2">
        <v>-106020</v>
      </c>
      <c r="AM2">
        <v>0.18329359999916051</v>
      </c>
    </row>
    <row r="3" spans="1:39" ht="13.5" thickBot="1" x14ac:dyDescent="0.25">
      <c r="A3" s="130" t="s">
        <v>150</v>
      </c>
      <c r="C3" s="10"/>
      <c r="X3">
        <v>-115000</v>
      </c>
      <c r="Y3">
        <f t="shared" ref="Y3:Y39" si="0">+D$11+D$12*X3+D$13*X3^2</f>
        <v>0.31709181406152459</v>
      </c>
      <c r="AB3">
        <v>-12508</v>
      </c>
      <c r="AC3">
        <v>1.542543999676127E-2</v>
      </c>
      <c r="AE3">
        <v>-1561.5</v>
      </c>
      <c r="AF3">
        <v>6.3968200047384016E-3</v>
      </c>
      <c r="AH3">
        <v>22</v>
      </c>
      <c r="AI3">
        <v>-1.794960000552237E-3</v>
      </c>
      <c r="AL3">
        <v>-105721</v>
      </c>
      <c r="AM3">
        <v>0.19078028000149061</v>
      </c>
    </row>
    <row r="4" spans="1:39" ht="14.25" thickTop="1" thickBot="1" x14ac:dyDescent="0.25">
      <c r="A4" s="14" t="s">
        <v>2065</v>
      </c>
      <c r="C4" s="4">
        <v>41220.303599999999</v>
      </c>
      <c r="D4" s="5">
        <v>0.23369068000000001</v>
      </c>
      <c r="X4">
        <v>-110000</v>
      </c>
      <c r="Y4">
        <f t="shared" si="0"/>
        <v>0.2923370175717685</v>
      </c>
      <c r="AB4">
        <v>-12453</v>
      </c>
      <c r="AC4">
        <v>2.4438040003587957E-2</v>
      </c>
      <c r="AE4">
        <v>-1510</v>
      </c>
      <c r="AF4">
        <v>2.3268000004463829E-3</v>
      </c>
      <c r="AH4">
        <v>26.5</v>
      </c>
      <c r="AI4">
        <v>-2.0030199957545847E-3</v>
      </c>
      <c r="AL4">
        <v>-103152.5</v>
      </c>
      <c r="AM4">
        <v>0.16326870000193594</v>
      </c>
    </row>
    <row r="5" spans="1:39" ht="13.5" thickTop="1" x14ac:dyDescent="0.2">
      <c r="X5">
        <v>-105000</v>
      </c>
      <c r="Y5">
        <f t="shared" si="0"/>
        <v>0.26858222108201235</v>
      </c>
      <c r="AB5">
        <v>-12370.5</v>
      </c>
      <c r="AC5">
        <v>1.4956939994590357E-2</v>
      </c>
      <c r="AE5">
        <v>-1438</v>
      </c>
      <c r="AF5">
        <v>4.5978400012245402E-3</v>
      </c>
      <c r="AH5">
        <v>124</v>
      </c>
      <c r="AI5">
        <v>3.7556800016318448E-3</v>
      </c>
      <c r="AL5">
        <v>-101368</v>
      </c>
      <c r="AM5">
        <v>0.16125024000211852</v>
      </c>
    </row>
    <row r="6" spans="1:39" x14ac:dyDescent="0.2">
      <c r="A6" s="14" t="s">
        <v>2066</v>
      </c>
      <c r="X6">
        <v>-100000</v>
      </c>
      <c r="Y6">
        <f t="shared" si="0"/>
        <v>0.24582742459225626</v>
      </c>
      <c r="AB6">
        <v>-12007</v>
      </c>
      <c r="AC6">
        <v>1.7394759997841902E-2</v>
      </c>
      <c r="AE6">
        <v>-1437.5</v>
      </c>
      <c r="AF6">
        <v>6.7524999976740219E-3</v>
      </c>
      <c r="AH6">
        <v>124.5</v>
      </c>
      <c r="AI6">
        <v>-8.965999586507678E-5</v>
      </c>
      <c r="AL6">
        <v>-100979.5</v>
      </c>
      <c r="AM6">
        <v>0.15642106000086642</v>
      </c>
    </row>
    <row r="7" spans="1:39" x14ac:dyDescent="0.2">
      <c r="A7" t="s">
        <v>2067</v>
      </c>
      <c r="C7" s="2">
        <v>41220.303599999999</v>
      </c>
      <c r="X7">
        <v>-95000</v>
      </c>
      <c r="Y7">
        <f t="shared" si="0"/>
        <v>0.22407262810250017</v>
      </c>
      <c r="AB7">
        <v>-11806.5</v>
      </c>
      <c r="AC7">
        <v>2.6413419996970333E-2</v>
      </c>
      <c r="AE7">
        <v>-1434</v>
      </c>
      <c r="AF7">
        <v>2.8351200016913936E-3</v>
      </c>
      <c r="AH7">
        <v>132.5</v>
      </c>
      <c r="AI7">
        <v>-3.61509999493137E-3</v>
      </c>
      <c r="AL7">
        <v>-99939</v>
      </c>
      <c r="AM7">
        <v>0.18126852000204963</v>
      </c>
    </row>
    <row r="8" spans="1:39" x14ac:dyDescent="0.2">
      <c r="A8" t="s">
        <v>2068</v>
      </c>
      <c r="C8" s="2">
        <v>0.23369068000000001</v>
      </c>
      <c r="X8">
        <v>-90000</v>
      </c>
      <c r="Y8">
        <f t="shared" si="0"/>
        <v>0.20331783161274405</v>
      </c>
      <c r="AB8">
        <v>-10731.5</v>
      </c>
      <c r="AC8">
        <v>2.3932420001074206E-2</v>
      </c>
      <c r="AE8">
        <v>-1429</v>
      </c>
      <c r="AF8">
        <v>5.3817200023331679E-3</v>
      </c>
      <c r="AH8">
        <v>133</v>
      </c>
      <c r="AI8">
        <v>-2.4604400023235939E-3</v>
      </c>
      <c r="AL8">
        <v>-99717</v>
      </c>
      <c r="AM8">
        <v>0.1659375600029307</v>
      </c>
    </row>
    <row r="9" spans="1:39" x14ac:dyDescent="0.2">
      <c r="A9" s="41" t="s">
        <v>19</v>
      </c>
      <c r="B9" s="41"/>
      <c r="C9" s="41">
        <v>460</v>
      </c>
      <c r="D9" s="41" t="str">
        <f>"F"&amp;C9</f>
        <v>F460</v>
      </c>
      <c r="E9" s="41" t="str">
        <f>"G"&amp;C9</f>
        <v>G460</v>
      </c>
      <c r="X9">
        <v>-85000</v>
      </c>
      <c r="Y9">
        <f t="shared" si="0"/>
        <v>0.18356303512298794</v>
      </c>
      <c r="AB9">
        <v>-10617</v>
      </c>
      <c r="AC9">
        <v>2.234956000756938E-2</v>
      </c>
      <c r="AE9">
        <v>-1425</v>
      </c>
      <c r="AF9">
        <v>5.6190000032074749E-3</v>
      </c>
      <c r="AH9">
        <v>1326.5</v>
      </c>
      <c r="AI9">
        <v>7.1297999966191128E-4</v>
      </c>
      <c r="AL9">
        <v>-99606</v>
      </c>
      <c r="AM9">
        <v>0.14527208000436076</v>
      </c>
    </row>
    <row r="10" spans="1:39" ht="13.5" thickBot="1" x14ac:dyDescent="0.25">
      <c r="C10" s="16" t="s">
        <v>2069</v>
      </c>
      <c r="D10" s="16" t="s">
        <v>2070</v>
      </c>
      <c r="X10">
        <v>-80000</v>
      </c>
      <c r="Y10">
        <f t="shared" si="0"/>
        <v>0.16480823863323185</v>
      </c>
      <c r="AB10">
        <v>-9375</v>
      </c>
      <c r="AC10">
        <v>1.1524999994435348E-2</v>
      </c>
      <c r="AE10">
        <v>-260.5</v>
      </c>
      <c r="AF10">
        <v>1.8221399950562045E-3</v>
      </c>
      <c r="AH10">
        <v>1330.5</v>
      </c>
      <c r="AI10">
        <v>9.5026000053621829E-4</v>
      </c>
      <c r="AL10">
        <v>-98244</v>
      </c>
      <c r="AM10">
        <v>0.14956592000089586</v>
      </c>
    </row>
    <row r="11" spans="1:39" ht="13.5" thickTop="1" x14ac:dyDescent="0.2">
      <c r="A11" t="s">
        <v>2071</v>
      </c>
      <c r="C11" s="44">
        <f ca="1">INTERCEPT(INDIRECT(E9):G995,INDIRECT(D9):$F995)</f>
        <v>-7.8501584283831721E-2</v>
      </c>
      <c r="D11">
        <f>E11*F11</f>
        <v>7.3149479713408494E-4</v>
      </c>
      <c r="E11" s="11">
        <v>0.73149479713408494</v>
      </c>
      <c r="F11" s="9">
        <v>1E-3</v>
      </c>
      <c r="X11">
        <v>-75000</v>
      </c>
      <c r="Y11">
        <f t="shared" si="0"/>
        <v>0.14705344214347574</v>
      </c>
      <c r="AB11">
        <v>-9277</v>
      </c>
      <c r="AC11">
        <v>8.8383600013912655E-3</v>
      </c>
      <c r="AE11">
        <v>-29</v>
      </c>
      <c r="AF11">
        <v>5.2971999684814364E-4</v>
      </c>
      <c r="AH11">
        <v>1442</v>
      </c>
      <c r="AI11">
        <v>4.4394400028977543E-3</v>
      </c>
      <c r="AL11">
        <v>-98129</v>
      </c>
      <c r="AM11">
        <v>0.16713772000002791</v>
      </c>
    </row>
    <row r="12" spans="1:39" x14ac:dyDescent="0.2">
      <c r="A12" t="s">
        <v>2072</v>
      </c>
      <c r="C12" s="44">
        <f ca="1">SLOPE(INDIRECT(E9):G995,INDIRECT(D9):$F995)</f>
        <v>2.7168659836047181E-6</v>
      </c>
      <c r="D12">
        <f>E12*F12</f>
        <v>-4.5095929795122202E-7</v>
      </c>
      <c r="E12" s="12">
        <v>-4.5095929795122203</v>
      </c>
      <c r="F12" s="9">
        <v>9.9999999999999995E-8</v>
      </c>
      <c r="X12">
        <v>-70000</v>
      </c>
      <c r="Y12">
        <f t="shared" si="0"/>
        <v>0.13029864565371962</v>
      </c>
      <c r="AB12">
        <v>-9260</v>
      </c>
      <c r="AC12">
        <v>1.8096799998602364E-2</v>
      </c>
      <c r="AE12">
        <v>0</v>
      </c>
      <c r="AF12">
        <v>-8.0000000161817297E-4</v>
      </c>
      <c r="AH12">
        <v>1562.5</v>
      </c>
      <c r="AI12">
        <v>-5.8749999880092219E-4</v>
      </c>
      <c r="AL12">
        <v>-96593</v>
      </c>
      <c r="AM12">
        <v>0.15825324000252294</v>
      </c>
    </row>
    <row r="13" spans="1:39" ht="13.5" thickBot="1" x14ac:dyDescent="0.25">
      <c r="A13" t="s">
        <v>2073</v>
      </c>
      <c r="D13">
        <f>E13*F13</f>
        <v>1.9999999999999999E-11</v>
      </c>
      <c r="E13" s="13">
        <v>2</v>
      </c>
      <c r="F13" s="9">
        <v>9.9999999999999994E-12</v>
      </c>
      <c r="X13">
        <v>-65000</v>
      </c>
      <c r="Y13">
        <f t="shared" si="0"/>
        <v>0.11454384916396351</v>
      </c>
      <c r="AB13">
        <v>-9259.5</v>
      </c>
      <c r="AC13">
        <v>1.0251460000290535E-2</v>
      </c>
      <c r="AE13">
        <v>0</v>
      </c>
      <c r="AF13">
        <v>0</v>
      </c>
      <c r="AH13">
        <v>1574.5</v>
      </c>
      <c r="AI13">
        <v>-2.5756599934538826E-3</v>
      </c>
      <c r="AL13">
        <v>-96456</v>
      </c>
      <c r="AM13">
        <v>0.15263008000329137</v>
      </c>
    </row>
    <row r="14" spans="1:39" ht="13.5" thickTop="1" x14ac:dyDescent="0.2">
      <c r="A14" t="s">
        <v>2074</v>
      </c>
      <c r="E14">
        <f>SUM(U21:U621)</f>
        <v>0.45151771360429188</v>
      </c>
      <c r="X14">
        <v>-60000</v>
      </c>
      <c r="Y14">
        <f t="shared" si="0"/>
        <v>9.9789052674207401E-2</v>
      </c>
      <c r="AB14">
        <v>-9255.5</v>
      </c>
      <c r="AC14">
        <v>6.4887400003499351E-3</v>
      </c>
      <c r="AE14">
        <v>13.5</v>
      </c>
      <c r="AF14">
        <v>-1.4241799945011735E-3</v>
      </c>
      <c r="AH14">
        <v>1596.5</v>
      </c>
      <c r="AI14">
        <v>-6.7062000016449019E-4</v>
      </c>
      <c r="AL14">
        <v>-94924.5</v>
      </c>
      <c r="AM14">
        <v>0.1863536600030784</v>
      </c>
    </row>
    <row r="15" spans="1:39" x14ac:dyDescent="0.2">
      <c r="A15" s="15" t="s">
        <v>2075</v>
      </c>
      <c r="C15" s="37">
        <f ca="1">(C7+C11)+(C8+C12)*INT(MAX(F21:F3523))</f>
        <v>55517.587118676594</v>
      </c>
      <c r="D15" s="20">
        <f>+C7+INT(MAX(F21:F1578))*C8+D11+D12*INT(MAX(F21:F4013))+D13*INT(MAX(F21:F4040)^2)</f>
        <v>55517.547405276549</v>
      </c>
      <c r="X15">
        <v>-55000</v>
      </c>
      <c r="Y15">
        <f t="shared" si="0"/>
        <v>8.6034256184451291E-2</v>
      </c>
      <c r="AB15">
        <v>-9238.5</v>
      </c>
      <c r="AC15">
        <v>1.6747180001402739E-2</v>
      </c>
      <c r="AE15">
        <v>22</v>
      </c>
      <c r="AF15">
        <v>-1.794960000552237E-3</v>
      </c>
      <c r="AH15">
        <v>1605</v>
      </c>
      <c r="AI15">
        <v>-8.1414000014774501E-3</v>
      </c>
      <c r="AL15">
        <v>-93699.5</v>
      </c>
      <c r="AM15">
        <v>0.15727066000181367</v>
      </c>
    </row>
    <row r="16" spans="1:39" x14ac:dyDescent="0.2">
      <c r="A16" s="14" t="s">
        <v>2076</v>
      </c>
      <c r="C16" s="38">
        <f ca="1">+C8+C12</f>
        <v>0.23369339686598362</v>
      </c>
      <c r="D16" s="20">
        <f>+C8+D12+2*D13*MAX(F21:F9434)</f>
        <v>0.23369267626070206</v>
      </c>
      <c r="X16">
        <v>-50000</v>
      </c>
      <c r="Y16">
        <f t="shared" si="0"/>
        <v>7.3279459694695182E-2</v>
      </c>
      <c r="AB16">
        <v>-9123</v>
      </c>
      <c r="AC16">
        <v>1.9473640000796877E-2</v>
      </c>
      <c r="AE16">
        <v>26.5</v>
      </c>
      <c r="AF16">
        <v>-2.0030199957545847E-3</v>
      </c>
      <c r="AH16">
        <v>1609</v>
      </c>
      <c r="AI16">
        <v>-8.9041199971688911E-3</v>
      </c>
      <c r="AL16">
        <v>-93499</v>
      </c>
      <c r="AM16">
        <v>0.15628932000254281</v>
      </c>
    </row>
    <row r="17" spans="1:39" ht="13.5" thickBot="1" x14ac:dyDescent="0.25">
      <c r="A17" s="44" t="s">
        <v>8</v>
      </c>
      <c r="C17">
        <f>COUNT(C21:C2181)</f>
        <v>597</v>
      </c>
      <c r="T17">
        <f>COUNT(T21:T644)</f>
        <v>506</v>
      </c>
      <c r="X17">
        <v>-45000</v>
      </c>
      <c r="Y17">
        <f t="shared" si="0"/>
        <v>6.1524663204939073E-2</v>
      </c>
      <c r="AB17">
        <v>-9115</v>
      </c>
      <c r="AC17">
        <v>2.5948200003767852E-2</v>
      </c>
      <c r="AE17">
        <v>124</v>
      </c>
      <c r="AF17">
        <v>3.7556800016318448E-3</v>
      </c>
      <c r="AH17">
        <v>1617.5</v>
      </c>
      <c r="AI17">
        <v>-9.2749000032199547E-3</v>
      </c>
      <c r="AL17">
        <v>-93208.5</v>
      </c>
      <c r="AM17">
        <v>0.15414678000161075</v>
      </c>
    </row>
    <row r="18" spans="1:39" ht="14.25" thickTop="1" thickBot="1" x14ac:dyDescent="0.25">
      <c r="A18" s="14" t="s">
        <v>2077</v>
      </c>
      <c r="C18" s="39">
        <f ca="1">+C15</f>
        <v>55517.587118676594</v>
      </c>
      <c r="D18" s="40">
        <f ca="1">C16</f>
        <v>0.23369339686598362</v>
      </c>
      <c r="E18" s="41" t="s">
        <v>2069</v>
      </c>
      <c r="X18">
        <v>-40000</v>
      </c>
      <c r="Y18">
        <f t="shared" si="0"/>
        <v>5.0769866715182965E-2</v>
      </c>
      <c r="AB18">
        <v>-7842.5</v>
      </c>
      <c r="AC18">
        <v>1.455790000181878E-2</v>
      </c>
      <c r="AE18">
        <v>124.5</v>
      </c>
      <c r="AF18">
        <v>-8.965999586507678E-5</v>
      </c>
      <c r="AH18">
        <v>1618</v>
      </c>
      <c r="AI18">
        <v>1.8797599987010472E-3</v>
      </c>
      <c r="AL18">
        <v>-93191.5</v>
      </c>
      <c r="AM18">
        <v>0.16540522000286728</v>
      </c>
    </row>
    <row r="19" spans="1:39" ht="13.5" thickBot="1" x14ac:dyDescent="0.25">
      <c r="A19" s="14" t="s">
        <v>6</v>
      </c>
      <c r="C19" s="42">
        <f>+D15</f>
        <v>55517.547405276549</v>
      </c>
      <c r="D19" s="43">
        <f>+D16</f>
        <v>0.23369267626070206</v>
      </c>
      <c r="E19" s="54" t="s">
        <v>7</v>
      </c>
      <c r="G19" t="s">
        <v>2078</v>
      </c>
      <c r="O19" t="s">
        <v>2079</v>
      </c>
      <c r="X19">
        <v>-35000</v>
      </c>
      <c r="Y19">
        <f t="shared" si="0"/>
        <v>4.1015070225426851E-2</v>
      </c>
      <c r="AB19">
        <v>-7839</v>
      </c>
      <c r="AC19">
        <v>1.3640519995533396E-2</v>
      </c>
      <c r="AE19">
        <v>132.5</v>
      </c>
      <c r="AF19">
        <v>-3.61509999493137E-3</v>
      </c>
      <c r="AH19">
        <v>1618.5</v>
      </c>
      <c r="AI19">
        <v>-1.0965579996991437E-2</v>
      </c>
      <c r="AL19">
        <v>-90401</v>
      </c>
      <c r="AM19">
        <v>0.17056267999942065</v>
      </c>
    </row>
    <row r="20" spans="1:39" ht="15" thickBot="1" x14ac:dyDescent="0.25">
      <c r="A20" s="16" t="s">
        <v>2080</v>
      </c>
      <c r="B20" s="16" t="s">
        <v>2081</v>
      </c>
      <c r="C20" s="16" t="s">
        <v>2082</v>
      </c>
      <c r="D20" s="16" t="s">
        <v>2083</v>
      </c>
      <c r="E20" s="16" t="s">
        <v>2084</v>
      </c>
      <c r="F20" s="16" t="s">
        <v>2085</v>
      </c>
      <c r="G20" s="16" t="s">
        <v>2086</v>
      </c>
      <c r="H20" s="16" t="s">
        <v>2087</v>
      </c>
      <c r="I20" s="16" t="s">
        <v>2218</v>
      </c>
      <c r="J20" s="16" t="s">
        <v>2209</v>
      </c>
      <c r="K20" s="16" t="s">
        <v>2210</v>
      </c>
      <c r="L20" s="16" t="s">
        <v>2221</v>
      </c>
      <c r="M20" s="16" t="s">
        <v>2227</v>
      </c>
      <c r="N20" s="16" t="s">
        <v>2096</v>
      </c>
      <c r="O20" s="16" t="s">
        <v>2089</v>
      </c>
      <c r="P20" s="16" t="s">
        <v>2090</v>
      </c>
      <c r="Q20" s="16" t="s">
        <v>2091</v>
      </c>
      <c r="R20" s="16" t="s">
        <v>124</v>
      </c>
      <c r="S20" s="97" t="s">
        <v>96</v>
      </c>
      <c r="T20" s="22" t="s">
        <v>125</v>
      </c>
      <c r="U20" s="16" t="s">
        <v>126</v>
      </c>
      <c r="V20" s="16" t="s">
        <v>149</v>
      </c>
      <c r="X20">
        <v>-30000</v>
      </c>
      <c r="Y20">
        <f t="shared" si="0"/>
        <v>3.2260273735670746E-2</v>
      </c>
      <c r="AB20">
        <v>-7634</v>
      </c>
      <c r="AC20">
        <v>7.0511200028704479E-3</v>
      </c>
      <c r="AE20">
        <v>133</v>
      </c>
      <c r="AF20">
        <v>-2.4604400023235939E-3</v>
      </c>
      <c r="AH20">
        <v>1622</v>
      </c>
      <c r="AI20">
        <v>-1.8829600012395531E-3</v>
      </c>
      <c r="AL20">
        <v>-88458.5</v>
      </c>
      <c r="AM20">
        <v>0.15841678000288084</v>
      </c>
    </row>
    <row r="21" spans="1:39" x14ac:dyDescent="0.2">
      <c r="A21" s="25" t="s">
        <v>2236</v>
      </c>
      <c r="B21" s="22"/>
      <c r="C21" s="48">
        <v>15677.852000000001</v>
      </c>
      <c r="D21" s="19"/>
      <c r="E21">
        <f t="shared" ref="E21:E84" si="1">(C21-C$7)/C$8</f>
        <v>-109300.2579306971</v>
      </c>
      <c r="F21" s="93">
        <f>+ROUND(2*E21,0)/2-0.5</f>
        <v>-109301</v>
      </c>
      <c r="G21">
        <f t="shared" ref="G21:G52" si="2">C21-(C$7+F21*C$8)</f>
        <v>0.17341468000267923</v>
      </c>
      <c r="N21">
        <f t="shared" ref="N21:N52" si="3">G21</f>
        <v>0.17341468000267923</v>
      </c>
      <c r="P21">
        <f t="shared" ref="P21:P84" si="4">+D$11+D$12*F21+D$13*F21^2</f>
        <v>0.28895596904250059</v>
      </c>
      <c r="Q21" s="7">
        <f t="shared" ref="Q21:Q84" si="5">+C21-15018.5</f>
        <v>659.35200000000077</v>
      </c>
      <c r="V21">
        <f>(G21-P21)</f>
        <v>-0.11554128903982136</v>
      </c>
      <c r="X21">
        <v>-25000</v>
      </c>
      <c r="Y21">
        <f t="shared" si="0"/>
        <v>2.4505477245914634E-2</v>
      </c>
      <c r="AB21">
        <v>-3153</v>
      </c>
      <c r="AC21">
        <v>1.1403999815229326E-4</v>
      </c>
      <c r="AE21">
        <v>1326.5</v>
      </c>
      <c r="AF21">
        <v>7.1297999966191128E-4</v>
      </c>
      <c r="AH21">
        <v>1634.5</v>
      </c>
      <c r="AI21">
        <v>-5.0164599961135536E-3</v>
      </c>
      <c r="AL21">
        <v>-87085</v>
      </c>
      <c r="AM21">
        <v>0.15326780000395956</v>
      </c>
    </row>
    <row r="22" spans="1:39" x14ac:dyDescent="0.2">
      <c r="A22" s="25" t="s">
        <v>2236</v>
      </c>
      <c r="B22" s="22"/>
      <c r="C22" s="48">
        <v>16444.600999999999</v>
      </c>
      <c r="D22" s="19"/>
      <c r="E22">
        <f t="shared" si="1"/>
        <v>-106019.21565720977</v>
      </c>
      <c r="F22" s="94">
        <f>+ROUND(2*E22,0)/2-1</f>
        <v>-106020</v>
      </c>
      <c r="G22">
        <f t="shared" si="2"/>
        <v>0.18329359999916051</v>
      </c>
      <c r="N22">
        <f t="shared" si="3"/>
        <v>0.18329359999916051</v>
      </c>
      <c r="P22">
        <f t="shared" si="4"/>
        <v>0.27334700756592262</v>
      </c>
      <c r="Q22" s="7">
        <f t="shared" si="5"/>
        <v>1426.1009999999987</v>
      </c>
      <c r="V22">
        <f t="shared" ref="V22:V85" si="6">(G22-P22)</f>
        <v>-9.0053407566762111E-2</v>
      </c>
      <c r="X22">
        <v>-20000</v>
      </c>
      <c r="Y22">
        <f t="shared" si="0"/>
        <v>1.7750680756158526E-2</v>
      </c>
      <c r="AB22">
        <v>-1698.5</v>
      </c>
      <c r="AC22">
        <v>5.019980002543889E-3</v>
      </c>
      <c r="AE22">
        <v>1330.5</v>
      </c>
      <c r="AF22">
        <v>9.5026000053621829E-4</v>
      </c>
      <c r="AH22">
        <v>3162.5</v>
      </c>
      <c r="AI22">
        <v>-8.3755000014207326E-3</v>
      </c>
      <c r="AL22">
        <v>-85595.5</v>
      </c>
      <c r="AM22">
        <v>0.15299994000088191</v>
      </c>
    </row>
    <row r="23" spans="1:39" x14ac:dyDescent="0.2">
      <c r="A23" s="25" t="s">
        <v>2236</v>
      </c>
      <c r="B23" s="22"/>
      <c r="C23" s="48">
        <v>16514.482</v>
      </c>
      <c r="D23" s="19"/>
      <c r="E23">
        <f t="shared" si="1"/>
        <v>-105720.1836205021</v>
      </c>
      <c r="F23" s="94">
        <f>+ROUND(2*E23,0)/2-1</f>
        <v>-105721</v>
      </c>
      <c r="G23">
        <f t="shared" si="2"/>
        <v>0.19078028000149061</v>
      </c>
      <c r="N23">
        <f t="shared" si="3"/>
        <v>0.19078028000149061</v>
      </c>
      <c r="P23">
        <f t="shared" si="4"/>
        <v>0.27194595955583523</v>
      </c>
      <c r="Q23" s="7">
        <f t="shared" si="5"/>
        <v>1495.982</v>
      </c>
      <c r="V23">
        <f t="shared" si="6"/>
        <v>-8.1165679554344616E-2</v>
      </c>
      <c r="X23">
        <v>-15000</v>
      </c>
      <c r="Y23">
        <f t="shared" si="0"/>
        <v>1.1995884266402416E-2</v>
      </c>
      <c r="AB23">
        <v>-1562</v>
      </c>
      <c r="AC23">
        <v>2.2421600006055087E-3</v>
      </c>
      <c r="AE23">
        <v>1442</v>
      </c>
      <c r="AF23">
        <v>4.4394400028977543E-3</v>
      </c>
      <c r="AH23">
        <v>3166.5</v>
      </c>
      <c r="AI23">
        <v>-6.138220000138972E-3</v>
      </c>
      <c r="AL23">
        <v>-84226</v>
      </c>
      <c r="AM23">
        <v>0.14261368000370567</v>
      </c>
    </row>
    <row r="24" spans="1:39" x14ac:dyDescent="0.2">
      <c r="A24" s="25" t="s">
        <v>2236</v>
      </c>
      <c r="B24" s="22"/>
      <c r="C24" s="48">
        <v>17114.688999999998</v>
      </c>
      <c r="D24" s="19"/>
      <c r="E24">
        <f t="shared" si="1"/>
        <v>-103151.80134697712</v>
      </c>
      <c r="F24" s="93">
        <f>+ROUND(2*E24,0)/2-0.5</f>
        <v>-103152.5</v>
      </c>
      <c r="G24">
        <f t="shared" si="2"/>
        <v>0.16326870000193594</v>
      </c>
      <c r="N24">
        <f t="shared" si="3"/>
        <v>0.16326870000193594</v>
      </c>
      <c r="P24">
        <f t="shared" si="4"/>
        <v>0.26005783890404749</v>
      </c>
      <c r="Q24" s="7">
        <f t="shared" si="5"/>
        <v>2096.1889999999985</v>
      </c>
      <c r="V24">
        <f t="shared" si="6"/>
        <v>-9.6789138902111549E-2</v>
      </c>
      <c r="X24">
        <v>-10000</v>
      </c>
      <c r="Y24">
        <f t="shared" si="0"/>
        <v>7.2410877766463048E-3</v>
      </c>
      <c r="AB24">
        <v>-1561.5</v>
      </c>
      <c r="AC24">
        <v>6.3968200047384016E-3</v>
      </c>
      <c r="AE24">
        <v>1562.5</v>
      </c>
      <c r="AF24">
        <v>-5.8749999880092219E-4</v>
      </c>
      <c r="AH24">
        <v>3222.5</v>
      </c>
      <c r="AI24">
        <v>-4.8163000028580427E-3</v>
      </c>
      <c r="AL24">
        <v>-84085</v>
      </c>
      <c r="AM24">
        <v>0.1722278000015649</v>
      </c>
    </row>
    <row r="25" spans="1:39" x14ac:dyDescent="0.2">
      <c r="A25" s="25" t="s">
        <v>2236</v>
      </c>
      <c r="B25" s="22"/>
      <c r="C25" s="48">
        <v>17531.707999999999</v>
      </c>
      <c r="D25" s="19"/>
      <c r="E25">
        <f t="shared" si="1"/>
        <v>-101367.30998429205</v>
      </c>
      <c r="F25" s="93">
        <f>+ROUND(2*E25,0)/2-0.5</f>
        <v>-101368</v>
      </c>
      <c r="G25">
        <f t="shared" si="2"/>
        <v>0.16125024000211852</v>
      </c>
      <c r="N25">
        <f t="shared" si="3"/>
        <v>0.16125024000211852</v>
      </c>
      <c r="P25">
        <f t="shared" si="4"/>
        <v>0.25195376539185355</v>
      </c>
      <c r="Q25" s="7">
        <f t="shared" si="5"/>
        <v>2513.2079999999987</v>
      </c>
      <c r="V25">
        <f t="shared" si="6"/>
        <v>-9.0703525389735029E-2</v>
      </c>
      <c r="X25">
        <v>-5000</v>
      </c>
      <c r="Y25">
        <f t="shared" si="0"/>
        <v>3.4862912868901951E-3</v>
      </c>
      <c r="AB25">
        <v>-1510</v>
      </c>
      <c r="AC25">
        <v>2.3268000004463829E-3</v>
      </c>
      <c r="AE25">
        <v>1574.5</v>
      </c>
      <c r="AF25">
        <v>-2.5756599934538826E-3</v>
      </c>
      <c r="AH25">
        <v>3492</v>
      </c>
      <c r="AI25">
        <v>-5.4545599996345118E-3</v>
      </c>
      <c r="AL25">
        <v>-82531.5</v>
      </c>
      <c r="AM25">
        <v>0.13475642000412336</v>
      </c>
    </row>
    <row r="26" spans="1:39" x14ac:dyDescent="0.2">
      <c r="A26" s="25" t="s">
        <v>2236</v>
      </c>
      <c r="B26" s="22"/>
      <c r="C26" s="48">
        <v>17622.491999999998</v>
      </c>
      <c r="D26" s="19"/>
      <c r="E26">
        <f t="shared" si="1"/>
        <v>-100978.83064912987</v>
      </c>
      <c r="F26" s="93">
        <f>+ROUND(2*E26,0)/2-0.5</f>
        <v>-100979.5</v>
      </c>
      <c r="G26">
        <f t="shared" si="2"/>
        <v>0.15642106000086642</v>
      </c>
      <c r="N26">
        <f t="shared" si="3"/>
        <v>0.15642106000086642</v>
      </c>
      <c r="P26">
        <f t="shared" si="4"/>
        <v>0.25020632762959949</v>
      </c>
      <c r="Q26" s="7">
        <f t="shared" si="5"/>
        <v>2603.9919999999984</v>
      </c>
      <c r="V26">
        <f t="shared" si="6"/>
        <v>-9.3785267628733071E-2</v>
      </c>
      <c r="X26">
        <v>0</v>
      </c>
      <c r="Y26">
        <f t="shared" si="0"/>
        <v>7.3149479713408494E-4</v>
      </c>
      <c r="AB26">
        <v>-1438</v>
      </c>
      <c r="AC26">
        <v>4.5978400012245402E-3</v>
      </c>
      <c r="AE26">
        <v>1596.5</v>
      </c>
      <c r="AF26">
        <v>-6.7062000016449019E-4</v>
      </c>
      <c r="AH26">
        <v>4280</v>
      </c>
      <c r="AI26">
        <v>7.2895999983302318E-3</v>
      </c>
      <c r="AL26">
        <v>-77777.5</v>
      </c>
      <c r="AM26">
        <v>0.15326370000184397</v>
      </c>
    </row>
    <row r="27" spans="1:39" x14ac:dyDescent="0.2">
      <c r="A27" s="25" t="s">
        <v>2236</v>
      </c>
      <c r="B27" s="22"/>
      <c r="C27" s="48">
        <v>17865.671999999999</v>
      </c>
      <c r="D27" s="19"/>
      <c r="E27">
        <f t="shared" si="1"/>
        <v>-99938.224322852751</v>
      </c>
      <c r="F27" s="94">
        <f>+ROUND(2*E27,0)/2-1</f>
        <v>-99939</v>
      </c>
      <c r="G27">
        <f t="shared" si="2"/>
        <v>0.18126852000204963</v>
      </c>
      <c r="N27">
        <f t="shared" si="3"/>
        <v>0.18126852000204963</v>
      </c>
      <c r="P27">
        <f t="shared" si="4"/>
        <v>0.24555599049508126</v>
      </c>
      <c r="Q27" s="7">
        <f t="shared" si="5"/>
        <v>2847.1719999999987</v>
      </c>
      <c r="V27">
        <f t="shared" si="6"/>
        <v>-6.4287470493031629E-2</v>
      </c>
      <c r="X27">
        <v>5000</v>
      </c>
      <c r="Y27">
        <f t="shared" si="0"/>
        <v>-1.0233016926220252E-3</v>
      </c>
      <c r="AB27">
        <v>-1437.5</v>
      </c>
      <c r="AC27">
        <v>6.7524999976740219E-3</v>
      </c>
      <c r="AE27">
        <v>1605</v>
      </c>
      <c r="AF27">
        <v>-8.1414000014774501E-3</v>
      </c>
      <c r="AH27">
        <v>4284.5</v>
      </c>
      <c r="AI27">
        <v>-1.3184599956730381E-3</v>
      </c>
      <c r="AL27">
        <v>-75324.5</v>
      </c>
      <c r="AM27">
        <v>0.13902566000251682</v>
      </c>
    </row>
    <row r="28" spans="1:39" x14ac:dyDescent="0.2">
      <c r="A28" s="25" t="s">
        <v>2236</v>
      </c>
      <c r="B28" s="22"/>
      <c r="C28" s="48">
        <v>17917.536</v>
      </c>
      <c r="D28" s="19"/>
      <c r="E28">
        <f t="shared" si="1"/>
        <v>-99716.289926495985</v>
      </c>
      <c r="F28" s="93">
        <f t="shared" ref="F28:F33" si="7">+ROUND(2*E28,0)/2-0.5</f>
        <v>-99717</v>
      </c>
      <c r="G28">
        <f t="shared" si="2"/>
        <v>0.1659375600029307</v>
      </c>
      <c r="N28">
        <f t="shared" si="3"/>
        <v>0.1659375600029307</v>
      </c>
      <c r="P28">
        <f t="shared" si="4"/>
        <v>0.24456940489093609</v>
      </c>
      <c r="Q28" s="7">
        <f t="shared" si="5"/>
        <v>2899.0360000000001</v>
      </c>
      <c r="V28">
        <f t="shared" si="6"/>
        <v>-7.8631844888005398E-2</v>
      </c>
      <c r="X28">
        <v>10000</v>
      </c>
      <c r="Y28">
        <f t="shared" si="0"/>
        <v>-1.7780981823781353E-3</v>
      </c>
      <c r="AB28">
        <v>-1434</v>
      </c>
      <c r="AC28">
        <v>2.8351200016913936E-3</v>
      </c>
      <c r="AE28">
        <v>1609</v>
      </c>
      <c r="AF28">
        <v>-8.9041199971688911E-3</v>
      </c>
      <c r="AH28">
        <v>4442</v>
      </c>
      <c r="AI28">
        <v>1.7399440002918709E-2</v>
      </c>
      <c r="AL28">
        <v>-74782</v>
      </c>
      <c r="AM28">
        <v>0.15383175999886589</v>
      </c>
    </row>
    <row r="29" spans="1:39" x14ac:dyDescent="0.2">
      <c r="A29" s="25" t="s">
        <v>2236</v>
      </c>
      <c r="B29" s="22"/>
      <c r="C29" s="48">
        <v>17943.455000000002</v>
      </c>
      <c r="D29" s="19"/>
      <c r="E29">
        <f t="shared" si="1"/>
        <v>-99605.378357408161</v>
      </c>
      <c r="F29" s="93">
        <f t="shared" si="7"/>
        <v>-99606</v>
      </c>
      <c r="G29">
        <f t="shared" si="2"/>
        <v>0.14527208000436076</v>
      </c>
      <c r="N29">
        <f t="shared" si="3"/>
        <v>0.14527208000436076</v>
      </c>
      <c r="P29">
        <f t="shared" si="4"/>
        <v>0.2440768513488635</v>
      </c>
      <c r="Q29" s="7">
        <f t="shared" si="5"/>
        <v>2924.9550000000017</v>
      </c>
      <c r="V29">
        <f t="shared" si="6"/>
        <v>-9.8804771344502745E-2</v>
      </c>
      <c r="X29">
        <v>15000</v>
      </c>
      <c r="Y29">
        <f t="shared" si="0"/>
        <v>-1.5328946721342466E-3</v>
      </c>
      <c r="AB29">
        <v>-1429</v>
      </c>
      <c r="AC29">
        <v>5.3817200023331679E-3</v>
      </c>
      <c r="AE29">
        <v>1617.5</v>
      </c>
      <c r="AF29">
        <v>-9.2749000032199547E-3</v>
      </c>
      <c r="AH29">
        <v>4442.5</v>
      </c>
      <c r="AI29">
        <v>3.5541000033845194E-3</v>
      </c>
      <c r="AL29">
        <v>-74560</v>
      </c>
      <c r="AM29">
        <v>0.14950080000198795</v>
      </c>
    </row>
    <row r="30" spans="1:39" x14ac:dyDescent="0.2">
      <c r="A30" s="25" t="s">
        <v>2236</v>
      </c>
      <c r="B30" s="22"/>
      <c r="C30" s="48">
        <v>18261.745999999999</v>
      </c>
      <c r="D30" s="19"/>
      <c r="E30">
        <f t="shared" si="1"/>
        <v>-98243.359983376315</v>
      </c>
      <c r="F30" s="93">
        <f t="shared" si="7"/>
        <v>-98244</v>
      </c>
      <c r="G30">
        <f t="shared" si="2"/>
        <v>0.14956592000089586</v>
      </c>
      <c r="N30">
        <f t="shared" si="3"/>
        <v>0.14956592000089586</v>
      </c>
      <c r="P30">
        <f t="shared" si="4"/>
        <v>0.23807321078505395</v>
      </c>
      <c r="Q30" s="7">
        <f t="shared" si="5"/>
        <v>3243.2459999999992</v>
      </c>
      <c r="V30">
        <f t="shared" si="6"/>
        <v>-8.8507290784158088E-2</v>
      </c>
      <c r="X30">
        <v>20000</v>
      </c>
      <c r="Y30">
        <f t="shared" si="0"/>
        <v>-2.8769116189035493E-4</v>
      </c>
      <c r="AB30">
        <v>-1425</v>
      </c>
      <c r="AC30">
        <v>5.6190000032074749E-3</v>
      </c>
      <c r="AE30">
        <v>1618</v>
      </c>
      <c r="AF30">
        <v>1.8797599987010472E-3</v>
      </c>
      <c r="AH30">
        <v>4451.5</v>
      </c>
      <c r="AI30">
        <v>1.3379800002439879E-3</v>
      </c>
      <c r="AL30">
        <v>-73421</v>
      </c>
      <c r="AM30">
        <v>0.15381627999886405</v>
      </c>
    </row>
    <row r="31" spans="1:39" x14ac:dyDescent="0.2">
      <c r="A31" s="25" t="s">
        <v>2236</v>
      </c>
      <c r="B31" s="22"/>
      <c r="C31" s="48">
        <v>18288.637999999999</v>
      </c>
      <c r="D31" s="19"/>
      <c r="E31">
        <f t="shared" si="1"/>
        <v>-98128.284790818361</v>
      </c>
      <c r="F31" s="93">
        <f t="shared" si="7"/>
        <v>-98129</v>
      </c>
      <c r="G31">
        <f t="shared" si="2"/>
        <v>0.16713772000002791</v>
      </c>
      <c r="N31">
        <f t="shared" si="3"/>
        <v>0.16713772000002791</v>
      </c>
      <c r="P31">
        <f t="shared" si="4"/>
        <v>0.23756969256578953</v>
      </c>
      <c r="Q31" s="7">
        <f t="shared" si="5"/>
        <v>3270.137999999999</v>
      </c>
      <c r="V31">
        <f t="shared" si="6"/>
        <v>-7.0431972565761614E-2</v>
      </c>
      <c r="X31">
        <v>25000</v>
      </c>
      <c r="Y31">
        <f t="shared" si="0"/>
        <v>1.9575123483535333E-3</v>
      </c>
      <c r="AB31">
        <v>-260.5</v>
      </c>
      <c r="AC31">
        <v>1.8221399950562045E-3</v>
      </c>
      <c r="AE31">
        <v>1618.5</v>
      </c>
      <c r="AF31">
        <v>-1.0965579996991437E-2</v>
      </c>
      <c r="AH31">
        <v>4477</v>
      </c>
      <c r="AI31">
        <v>-7.743599999230355E-4</v>
      </c>
      <c r="AL31">
        <v>-70237</v>
      </c>
      <c r="AM31">
        <v>0.14669116000368376</v>
      </c>
    </row>
    <row r="32" spans="1:39" x14ac:dyDescent="0.2">
      <c r="A32" s="25" t="s">
        <v>2236</v>
      </c>
      <c r="B32" s="22"/>
      <c r="C32" s="48">
        <v>18647.578000000001</v>
      </c>
      <c r="D32" s="19"/>
      <c r="E32">
        <f t="shared" si="1"/>
        <v>-96592.322808936995</v>
      </c>
      <c r="F32" s="93">
        <f t="shared" si="7"/>
        <v>-96593</v>
      </c>
      <c r="G32">
        <f t="shared" si="2"/>
        <v>0.15825324000252294</v>
      </c>
      <c r="N32">
        <f t="shared" si="3"/>
        <v>0.15825324000252294</v>
      </c>
      <c r="P32">
        <f t="shared" si="4"/>
        <v>0.23089515924413648</v>
      </c>
      <c r="Q32" s="7">
        <f t="shared" si="5"/>
        <v>3629.0780000000013</v>
      </c>
      <c r="V32">
        <f t="shared" si="6"/>
        <v>-7.2641919241613534E-2</v>
      </c>
      <c r="X32">
        <v>30000</v>
      </c>
      <c r="Y32">
        <f t="shared" si="0"/>
        <v>5.2027158585974224E-3</v>
      </c>
      <c r="AB32">
        <v>-29</v>
      </c>
      <c r="AC32">
        <v>5.2971999684814364E-4</v>
      </c>
      <c r="AE32">
        <v>1622</v>
      </c>
      <c r="AF32">
        <v>-1.8829600012395531E-3</v>
      </c>
      <c r="AH32">
        <v>4481</v>
      </c>
      <c r="AI32">
        <v>-8.5370799934025854E-3</v>
      </c>
      <c r="AL32">
        <v>-69882.5</v>
      </c>
      <c r="AM32">
        <v>0.1193450999999186</v>
      </c>
    </row>
    <row r="33" spans="1:39" x14ac:dyDescent="0.2">
      <c r="A33" s="25" t="s">
        <v>2236</v>
      </c>
      <c r="B33" s="22"/>
      <c r="C33" s="48">
        <v>18679.588</v>
      </c>
      <c r="D33" s="19"/>
      <c r="E33">
        <f t="shared" si="1"/>
        <v>-96455.346871342917</v>
      </c>
      <c r="F33" s="93">
        <f t="shared" si="7"/>
        <v>-96456</v>
      </c>
      <c r="G33">
        <f t="shared" si="2"/>
        <v>0.15263008000329137</v>
      </c>
      <c r="N33">
        <f t="shared" si="3"/>
        <v>0.15263008000329137</v>
      </c>
      <c r="P33">
        <f t="shared" si="4"/>
        <v>0.23030442356031716</v>
      </c>
      <c r="Q33" s="7">
        <f t="shared" si="5"/>
        <v>3661.0879999999997</v>
      </c>
      <c r="V33">
        <f t="shared" si="6"/>
        <v>-7.7674343557025793E-2</v>
      </c>
      <c r="X33">
        <v>35000</v>
      </c>
      <c r="Y33">
        <f t="shared" si="0"/>
        <v>9.4479193688413125E-3</v>
      </c>
      <c r="AB33">
        <v>0</v>
      </c>
      <c r="AC33">
        <v>-8.0000000161817297E-4</v>
      </c>
      <c r="AE33">
        <v>1634.5</v>
      </c>
      <c r="AF33">
        <v>-5.0164599961135536E-3</v>
      </c>
      <c r="AH33">
        <v>4502.5</v>
      </c>
      <c r="AI33">
        <v>7.1132999946712516E-3</v>
      </c>
      <c r="AL33">
        <v>-68803</v>
      </c>
      <c r="AM33">
        <v>0.12625604000277235</v>
      </c>
    </row>
    <row r="34" spans="1:39" x14ac:dyDescent="0.2">
      <c r="A34" s="25" t="s">
        <v>2236</v>
      </c>
      <c r="B34" s="22"/>
      <c r="C34" s="48">
        <v>19037.519</v>
      </c>
      <c r="D34" s="19"/>
      <c r="E34">
        <f t="shared" si="1"/>
        <v>-94923.702562720937</v>
      </c>
      <c r="F34" s="94">
        <f>+ROUND(2*E34,0)/2-1</f>
        <v>-94924.5</v>
      </c>
      <c r="G34">
        <f t="shared" si="2"/>
        <v>0.1863536600030784</v>
      </c>
      <c r="N34">
        <f t="shared" si="3"/>
        <v>0.1863536600030784</v>
      </c>
      <c r="P34">
        <f t="shared" si="4"/>
        <v>0.22375179468050485</v>
      </c>
      <c r="Q34" s="7">
        <f t="shared" si="5"/>
        <v>4019.0190000000002</v>
      </c>
      <c r="V34">
        <f t="shared" si="6"/>
        <v>-3.7398134677426448E-2</v>
      </c>
      <c r="X34">
        <v>40000</v>
      </c>
      <c r="Y34">
        <f t="shared" si="0"/>
        <v>1.4693122879085203E-2</v>
      </c>
      <c r="AB34">
        <v>0</v>
      </c>
      <c r="AC34">
        <v>0</v>
      </c>
      <c r="AE34">
        <v>3162.5</v>
      </c>
      <c r="AF34">
        <v>-8.3755000014207326E-3</v>
      </c>
      <c r="AH34">
        <v>4506.5</v>
      </c>
      <c r="AI34">
        <v>3.5057999775744975E-4</v>
      </c>
      <c r="AL34">
        <v>-65700.5</v>
      </c>
      <c r="AM34">
        <v>0.11092134000136866</v>
      </c>
    </row>
    <row r="35" spans="1:39" x14ac:dyDescent="0.2">
      <c r="A35" s="25" t="s">
        <v>2236</v>
      </c>
      <c r="B35" s="22"/>
      <c r="C35" s="48">
        <v>19323.760999999999</v>
      </c>
      <c r="D35" s="19"/>
      <c r="E35">
        <f t="shared" si="1"/>
        <v>-93698.827013554837</v>
      </c>
      <c r="F35" s="93">
        <f t="shared" ref="F35:F74" si="8">+ROUND(2*E35,0)/2-0.5</f>
        <v>-93699.5</v>
      </c>
      <c r="G35">
        <f t="shared" si="2"/>
        <v>0.15727066000181367</v>
      </c>
      <c r="N35">
        <f t="shared" si="3"/>
        <v>0.15727066000181367</v>
      </c>
      <c r="P35">
        <f t="shared" si="4"/>
        <v>0.21857808154051461</v>
      </c>
      <c r="Q35" s="7">
        <f t="shared" si="5"/>
        <v>4305.2609999999986</v>
      </c>
      <c r="V35">
        <f t="shared" si="6"/>
        <v>-6.1307421538700946E-2</v>
      </c>
      <c r="X35">
        <v>45000</v>
      </c>
      <c r="Y35">
        <f t="shared" si="0"/>
        <v>2.0938326389329086E-2</v>
      </c>
      <c r="AB35">
        <v>13.5</v>
      </c>
      <c r="AC35">
        <v>-1.4241799945011735E-3</v>
      </c>
      <c r="AE35">
        <v>3166.5</v>
      </c>
      <c r="AF35">
        <v>-6.138220000138972E-3</v>
      </c>
      <c r="AH35">
        <v>4506.5</v>
      </c>
      <c r="AI35">
        <v>4.350579998572357E-3</v>
      </c>
      <c r="AL35">
        <v>-65589.5</v>
      </c>
      <c r="AM35">
        <v>0.11025585999959731</v>
      </c>
    </row>
    <row r="36" spans="1:39" x14ac:dyDescent="0.2">
      <c r="A36" s="25" t="s">
        <v>2236</v>
      </c>
      <c r="B36" s="22"/>
      <c r="C36" s="48">
        <v>19370.615000000002</v>
      </c>
      <c r="D36" s="19"/>
      <c r="E36">
        <f t="shared" si="1"/>
        <v>-93498.331212866498</v>
      </c>
      <c r="F36" s="93">
        <f t="shared" si="8"/>
        <v>-93499</v>
      </c>
      <c r="G36">
        <f t="shared" si="2"/>
        <v>0.15628932000254281</v>
      </c>
      <c r="N36">
        <f t="shared" si="3"/>
        <v>0.15628932000254281</v>
      </c>
      <c r="P36">
        <f t="shared" si="4"/>
        <v>0.2177369982162754</v>
      </c>
      <c r="Q36" s="7">
        <f t="shared" si="5"/>
        <v>4352.1150000000016</v>
      </c>
      <c r="V36">
        <f t="shared" si="6"/>
        <v>-6.1447678213732593E-2</v>
      </c>
      <c r="X36">
        <v>50000</v>
      </c>
      <c r="Y36">
        <f t="shared" si="0"/>
        <v>2.8183529899572977E-2</v>
      </c>
      <c r="AB36">
        <v>22</v>
      </c>
      <c r="AC36">
        <v>-1.794960000552237E-3</v>
      </c>
      <c r="AE36">
        <v>3222.5</v>
      </c>
      <c r="AF36">
        <v>-4.8163000028580427E-3</v>
      </c>
      <c r="AH36">
        <v>4515</v>
      </c>
      <c r="AI36">
        <v>-1.1020199999620672E-2</v>
      </c>
      <c r="AL36">
        <v>-65380.5</v>
      </c>
      <c r="AM36">
        <v>0.12390374000096926</v>
      </c>
    </row>
    <row r="37" spans="1:39" x14ac:dyDescent="0.2">
      <c r="A37" s="25" t="s">
        <v>2236</v>
      </c>
      <c r="B37" s="22"/>
      <c r="C37" s="48">
        <v>19438.5</v>
      </c>
      <c r="D37" s="19"/>
      <c r="E37">
        <f t="shared" si="1"/>
        <v>-93207.840381139715</v>
      </c>
      <c r="F37" s="93">
        <f t="shared" si="8"/>
        <v>-93208.5</v>
      </c>
      <c r="G37">
        <f t="shared" si="2"/>
        <v>0.15414678000161075</v>
      </c>
      <c r="N37">
        <f t="shared" si="3"/>
        <v>0.15414678000161075</v>
      </c>
      <c r="P37">
        <f t="shared" si="4"/>
        <v>0.21652122396522056</v>
      </c>
      <c r="Q37" s="7">
        <f t="shared" si="5"/>
        <v>4420</v>
      </c>
      <c r="V37">
        <f t="shared" si="6"/>
        <v>-6.2374443963609805E-2</v>
      </c>
      <c r="X37">
        <v>55000</v>
      </c>
      <c r="Y37">
        <f t="shared" si="0"/>
        <v>3.6428733409816866E-2</v>
      </c>
      <c r="AB37">
        <v>26.5</v>
      </c>
      <c r="AC37">
        <v>-2.0030199957545847E-3</v>
      </c>
      <c r="AE37">
        <v>3492</v>
      </c>
      <c r="AF37">
        <v>-5.4545599996345118E-3</v>
      </c>
      <c r="AH37">
        <v>4656</v>
      </c>
      <c r="AI37">
        <v>-2.4060799987637438E-3</v>
      </c>
      <c r="AL37">
        <v>-64387</v>
      </c>
      <c r="AM37">
        <v>0.13221316000272054</v>
      </c>
    </row>
    <row r="38" spans="1:39" x14ac:dyDescent="0.2">
      <c r="A38" s="25" t="s">
        <v>2236</v>
      </c>
      <c r="B38" s="22"/>
      <c r="C38" s="48">
        <v>19442.484</v>
      </c>
      <c r="D38" s="19"/>
      <c r="E38">
        <f t="shared" si="1"/>
        <v>-93190.792204464451</v>
      </c>
      <c r="F38" s="93">
        <f t="shared" si="8"/>
        <v>-93191.5</v>
      </c>
      <c r="G38">
        <f t="shared" si="2"/>
        <v>0.16540522000286728</v>
      </c>
      <c r="N38">
        <f t="shared" si="3"/>
        <v>0.16540522000286728</v>
      </c>
      <c r="P38">
        <f t="shared" si="4"/>
        <v>0.21645018165715538</v>
      </c>
      <c r="Q38" s="7">
        <f t="shared" si="5"/>
        <v>4423.9840000000004</v>
      </c>
      <c r="V38">
        <f t="shared" si="6"/>
        <v>-5.1044961654288096E-2</v>
      </c>
      <c r="X38">
        <v>60000</v>
      </c>
      <c r="Y38">
        <f t="shared" si="0"/>
        <v>4.5673936920060755E-2</v>
      </c>
      <c r="AB38">
        <v>124</v>
      </c>
      <c r="AC38">
        <v>3.7556800016318448E-3</v>
      </c>
      <c r="AE38">
        <v>4280</v>
      </c>
      <c r="AF38">
        <v>7.2895999983302318E-3</v>
      </c>
      <c r="AH38">
        <v>4673</v>
      </c>
      <c r="AI38">
        <v>-1.147639995906502E-3</v>
      </c>
      <c r="AL38">
        <v>-62474.5</v>
      </c>
      <c r="AM38">
        <v>0.11078765999991447</v>
      </c>
    </row>
    <row r="39" spans="1:39" x14ac:dyDescent="0.2">
      <c r="A39" s="25" t="s">
        <v>2236</v>
      </c>
      <c r="B39" s="22"/>
      <c r="C39" s="48">
        <v>20094.602999999999</v>
      </c>
      <c r="D39" s="19"/>
      <c r="E39">
        <f t="shared" si="1"/>
        <v>-90400.270134863735</v>
      </c>
      <c r="F39" s="93">
        <f t="shared" si="8"/>
        <v>-90401</v>
      </c>
      <c r="G39">
        <f t="shared" si="2"/>
        <v>0.17056267999942065</v>
      </c>
      <c r="N39">
        <f t="shared" si="3"/>
        <v>0.17056267999942065</v>
      </c>
      <c r="P39">
        <f t="shared" si="4"/>
        <v>0.2049454823112225</v>
      </c>
      <c r="Q39" s="7">
        <f t="shared" si="5"/>
        <v>5076.1029999999992</v>
      </c>
      <c r="V39">
        <f t="shared" si="6"/>
        <v>-3.4382802311801852E-2</v>
      </c>
      <c r="X39">
        <v>65000</v>
      </c>
      <c r="Y39">
        <f t="shared" si="0"/>
        <v>5.5919140430304645E-2</v>
      </c>
      <c r="AB39">
        <v>124.5</v>
      </c>
      <c r="AC39">
        <v>-8.965999586507678E-5</v>
      </c>
      <c r="AE39">
        <v>4284.5</v>
      </c>
      <c r="AF39">
        <v>-1.3184599956730381E-3</v>
      </c>
      <c r="AH39">
        <v>4754.5</v>
      </c>
      <c r="AI39">
        <v>-1.8938059998617973E-2</v>
      </c>
      <c r="AL39">
        <v>-62329</v>
      </c>
      <c r="AM39">
        <v>0.11479372000030708</v>
      </c>
    </row>
    <row r="40" spans="1:39" x14ac:dyDescent="0.2">
      <c r="A40" s="25" t="s">
        <v>2236</v>
      </c>
      <c r="B40" s="22"/>
      <c r="C40" s="48">
        <v>20548.535</v>
      </c>
      <c r="D40" s="19"/>
      <c r="E40">
        <f t="shared" si="1"/>
        <v>-88457.822109123037</v>
      </c>
      <c r="F40" s="93">
        <f t="shared" si="8"/>
        <v>-88458.5</v>
      </c>
      <c r="G40">
        <f t="shared" si="2"/>
        <v>0.15841678000288084</v>
      </c>
      <c r="N40">
        <f t="shared" si="3"/>
        <v>0.15841678000288084</v>
      </c>
      <c r="P40">
        <f t="shared" si="4"/>
        <v>0.19712080229995227</v>
      </c>
      <c r="Q40" s="7">
        <f t="shared" si="5"/>
        <v>5530.0349999999999</v>
      </c>
      <c r="V40">
        <f t="shared" si="6"/>
        <v>-3.8704022297071428E-2</v>
      </c>
      <c r="AB40">
        <v>132.5</v>
      </c>
      <c r="AC40">
        <v>-3.61509999493137E-3</v>
      </c>
      <c r="AE40">
        <v>4442.5</v>
      </c>
      <c r="AF40">
        <v>3.5541000033845194E-3</v>
      </c>
      <c r="AH40">
        <v>4754.5</v>
      </c>
      <c r="AI40">
        <v>-9.9380600004224107E-3</v>
      </c>
      <c r="AL40">
        <v>-58906.5</v>
      </c>
      <c r="AM40">
        <v>0.10144141999990097</v>
      </c>
    </row>
    <row r="41" spans="1:39" x14ac:dyDescent="0.2">
      <c r="A41" s="25" t="s">
        <v>2236</v>
      </c>
      <c r="B41" s="22"/>
      <c r="C41" s="48">
        <v>20869.504000000001</v>
      </c>
      <c r="D41" s="19"/>
      <c r="E41">
        <f t="shared" si="1"/>
        <v>-87084.344142436472</v>
      </c>
      <c r="F41" s="93">
        <f t="shared" si="8"/>
        <v>-87085</v>
      </c>
      <c r="G41">
        <f t="shared" si="2"/>
        <v>0.15326780000395956</v>
      </c>
      <c r="N41">
        <f t="shared" si="3"/>
        <v>0.15326780000395956</v>
      </c>
      <c r="P41">
        <f t="shared" si="4"/>
        <v>0.19167922975921625</v>
      </c>
      <c r="Q41" s="7">
        <f t="shared" si="5"/>
        <v>5851.0040000000008</v>
      </c>
      <c r="V41">
        <f t="shared" si="6"/>
        <v>-3.8411429755256687E-2</v>
      </c>
      <c r="AB41">
        <v>133</v>
      </c>
      <c r="AC41">
        <v>-2.4604400023235939E-3</v>
      </c>
      <c r="AE41">
        <v>4451.5</v>
      </c>
      <c r="AF41">
        <v>1.3379800002439879E-3</v>
      </c>
      <c r="AH41">
        <v>4767</v>
      </c>
      <c r="AI41">
        <v>-7.0715599940740503E-3</v>
      </c>
      <c r="AL41">
        <v>-56205.5</v>
      </c>
      <c r="AM41">
        <v>0.10091474000364542</v>
      </c>
    </row>
    <row r="42" spans="1:39" x14ac:dyDescent="0.2">
      <c r="A42" s="25" t="s">
        <v>2236</v>
      </c>
      <c r="B42" s="22"/>
      <c r="C42" s="48">
        <v>21217.585999999999</v>
      </c>
      <c r="D42" s="19"/>
      <c r="E42">
        <f t="shared" si="1"/>
        <v>-85594.845288652505</v>
      </c>
      <c r="F42" s="93">
        <f t="shared" si="8"/>
        <v>-85595.5</v>
      </c>
      <c r="G42">
        <f t="shared" si="2"/>
        <v>0.15299994000088191</v>
      </c>
      <c r="N42">
        <f t="shared" si="3"/>
        <v>0.15299994000088191</v>
      </c>
      <c r="P42">
        <f t="shared" si="4"/>
        <v>0.18586337378991791</v>
      </c>
      <c r="Q42" s="7">
        <f t="shared" si="5"/>
        <v>6199.0859999999993</v>
      </c>
      <c r="V42">
        <f t="shared" si="6"/>
        <v>-3.2863433789036001E-2</v>
      </c>
      <c r="AB42">
        <v>1326.5</v>
      </c>
      <c r="AC42">
        <v>7.1297999966191128E-4</v>
      </c>
      <c r="AE42">
        <v>4477</v>
      </c>
      <c r="AF42">
        <v>-7.743599999230355E-4</v>
      </c>
      <c r="AH42">
        <v>4767</v>
      </c>
      <c r="AI42">
        <v>9.2844000027980655E-4</v>
      </c>
      <c r="AL42">
        <v>-53316.5</v>
      </c>
      <c r="AM42">
        <v>9.1540220004389994E-2</v>
      </c>
    </row>
    <row r="43" spans="1:39" x14ac:dyDescent="0.2">
      <c r="A43" s="25" t="s">
        <v>2236</v>
      </c>
      <c r="B43" s="22"/>
      <c r="C43" s="48">
        <v>21537.615000000002</v>
      </c>
      <c r="D43" s="19"/>
      <c r="E43">
        <f t="shared" si="1"/>
        <v>-84225.389733129268</v>
      </c>
      <c r="F43" s="93">
        <f t="shared" si="8"/>
        <v>-84226</v>
      </c>
      <c r="G43">
        <f t="shared" si="2"/>
        <v>0.14261368000370567</v>
      </c>
      <c r="N43">
        <f t="shared" si="3"/>
        <v>0.14261368000370567</v>
      </c>
      <c r="P43">
        <f t="shared" si="4"/>
        <v>0.18059437414637369</v>
      </c>
      <c r="Q43" s="7">
        <f t="shared" si="5"/>
        <v>6519.1150000000016</v>
      </c>
      <c r="V43">
        <f t="shared" si="6"/>
        <v>-3.7980694142668026E-2</v>
      </c>
      <c r="AB43">
        <v>1330.5</v>
      </c>
      <c r="AC43">
        <v>9.5026000053621829E-4</v>
      </c>
      <c r="AE43">
        <v>4481</v>
      </c>
      <c r="AF43">
        <v>-8.5370799934025854E-3</v>
      </c>
      <c r="AH43">
        <v>4852.5</v>
      </c>
      <c r="AI43">
        <v>-6.2470000557368621E-4</v>
      </c>
      <c r="AL43">
        <v>-52966.5</v>
      </c>
      <c r="AM43">
        <v>8.7802220004959963E-2</v>
      </c>
    </row>
    <row r="44" spans="1:39" x14ac:dyDescent="0.2">
      <c r="A44" s="25" t="s">
        <v>2236</v>
      </c>
      <c r="B44" s="22"/>
      <c r="C44" s="48">
        <v>21570.595000000001</v>
      </c>
      <c r="D44" s="19"/>
      <c r="E44">
        <f t="shared" si="1"/>
        <v>-84084.263009547474</v>
      </c>
      <c r="F44" s="93">
        <f t="shared" si="8"/>
        <v>-84085</v>
      </c>
      <c r="G44">
        <f t="shared" si="2"/>
        <v>0.1722278000015649</v>
      </c>
      <c r="N44">
        <f t="shared" si="3"/>
        <v>0.1722278000015649</v>
      </c>
      <c r="P44">
        <f t="shared" si="4"/>
        <v>0.18005615186536258</v>
      </c>
      <c r="Q44" s="7">
        <f t="shared" si="5"/>
        <v>6552.0950000000012</v>
      </c>
      <c r="V44">
        <f t="shared" si="6"/>
        <v>-7.8283518637976834E-3</v>
      </c>
      <c r="AB44">
        <v>1442</v>
      </c>
      <c r="AC44">
        <v>4.4394400028977543E-3</v>
      </c>
      <c r="AE44">
        <v>4502.5</v>
      </c>
      <c r="AF44">
        <v>7.1132999946712516E-3</v>
      </c>
      <c r="AH44">
        <v>4854</v>
      </c>
      <c r="AI44">
        <v>-2.1607200033031404E-3</v>
      </c>
      <c r="AL44">
        <v>-51417.5</v>
      </c>
      <c r="AM44">
        <v>8.1938900002569426E-2</v>
      </c>
    </row>
    <row r="45" spans="1:39" x14ac:dyDescent="0.2">
      <c r="A45" s="25" t="s">
        <v>2236</v>
      </c>
      <c r="B45" s="22"/>
      <c r="C45" s="48">
        <v>21933.596000000001</v>
      </c>
      <c r="D45" s="19"/>
      <c r="E45">
        <f t="shared" si="1"/>
        <v>-82530.923355608349</v>
      </c>
      <c r="F45" s="93">
        <f t="shared" si="8"/>
        <v>-82531.5</v>
      </c>
      <c r="G45">
        <f t="shared" si="2"/>
        <v>0.13475642000412336</v>
      </c>
      <c r="N45">
        <f t="shared" si="3"/>
        <v>0.13475642000412336</v>
      </c>
      <c r="P45">
        <f t="shared" si="4"/>
        <v>0.17417881194099535</v>
      </c>
      <c r="Q45" s="7">
        <f t="shared" si="5"/>
        <v>6915.0960000000014</v>
      </c>
      <c r="V45">
        <f t="shared" si="6"/>
        <v>-3.9422391936871998E-2</v>
      </c>
      <c r="AB45">
        <v>1562.5</v>
      </c>
      <c r="AC45">
        <v>-5.8749999880092219E-4</v>
      </c>
      <c r="AE45">
        <v>4506.5</v>
      </c>
      <c r="AF45">
        <v>3.5057999775744975E-4</v>
      </c>
      <c r="AH45">
        <v>4925</v>
      </c>
      <c r="AI45">
        <v>1.8010000057984143E-3</v>
      </c>
      <c r="AL45">
        <v>-49915.5</v>
      </c>
      <c r="AM45">
        <v>9.3537540000397712E-2</v>
      </c>
    </row>
    <row r="46" spans="1:39" x14ac:dyDescent="0.2">
      <c r="A46" s="25" t="s">
        <v>2236</v>
      </c>
      <c r="B46" s="22"/>
      <c r="C46" s="48">
        <v>23044.58</v>
      </c>
      <c r="D46" s="19"/>
      <c r="E46">
        <f t="shared" si="1"/>
        <v>-77776.844159981032</v>
      </c>
      <c r="F46" s="93">
        <f t="shared" si="8"/>
        <v>-77777.5</v>
      </c>
      <c r="G46">
        <f t="shared" si="2"/>
        <v>0.15326370000184397</v>
      </c>
      <c r="N46">
        <f t="shared" si="3"/>
        <v>0.15326370000184397</v>
      </c>
      <c r="P46">
        <f t="shared" si="4"/>
        <v>0.15679277171853526</v>
      </c>
      <c r="Q46" s="7">
        <f t="shared" si="5"/>
        <v>8026.0800000000017</v>
      </c>
      <c r="V46">
        <f t="shared" si="6"/>
        <v>-3.5290717166912844E-3</v>
      </c>
      <c r="AB46">
        <v>1574.5</v>
      </c>
      <c r="AC46">
        <v>-2.5756599934538826E-3</v>
      </c>
      <c r="AE46">
        <v>4506.5</v>
      </c>
      <c r="AF46">
        <v>4.350579998572357E-3</v>
      </c>
      <c r="AH46">
        <v>5008</v>
      </c>
      <c r="AI46">
        <v>-5.2544000209309161E-4</v>
      </c>
      <c r="AL46">
        <v>-49911</v>
      </c>
      <c r="AM46">
        <v>8.7929479999729665E-2</v>
      </c>
    </row>
    <row r="47" spans="1:39" x14ac:dyDescent="0.2">
      <c r="A47" s="25" t="s">
        <v>2236</v>
      </c>
      <c r="B47" s="22"/>
      <c r="C47" s="48">
        <v>23617.809000000001</v>
      </c>
      <c r="D47" s="19"/>
      <c r="E47">
        <f t="shared" si="1"/>
        <v>-75323.90508684385</v>
      </c>
      <c r="F47" s="93">
        <f t="shared" si="8"/>
        <v>-75324.5</v>
      </c>
      <c r="G47">
        <f t="shared" si="2"/>
        <v>0.13902566000251682</v>
      </c>
      <c r="N47">
        <f t="shared" si="3"/>
        <v>0.13902566000251682</v>
      </c>
      <c r="P47">
        <f t="shared" si="4"/>
        <v>0.14817538444066092</v>
      </c>
      <c r="Q47" s="7">
        <f t="shared" si="5"/>
        <v>8599.3090000000011</v>
      </c>
      <c r="V47">
        <f t="shared" si="6"/>
        <v>-9.1497244381441023E-3</v>
      </c>
      <c r="AB47">
        <v>1596.5</v>
      </c>
      <c r="AC47">
        <v>-6.7062000016449019E-4</v>
      </c>
      <c r="AE47">
        <v>4515</v>
      </c>
      <c r="AF47">
        <v>-1.1020199999620672E-2</v>
      </c>
      <c r="AH47">
        <v>5032</v>
      </c>
      <c r="AI47">
        <v>-3.1017599976621568E-3</v>
      </c>
      <c r="AL47">
        <v>-49569.5</v>
      </c>
      <c r="AM47">
        <v>0.10356226000294555</v>
      </c>
    </row>
    <row r="48" spans="1:39" x14ac:dyDescent="0.2">
      <c r="A48" s="25" t="s">
        <v>2236</v>
      </c>
      <c r="B48" s="22"/>
      <c r="C48" s="48">
        <v>23744.600999999999</v>
      </c>
      <c r="D48" s="19"/>
      <c r="E48">
        <f t="shared" si="1"/>
        <v>-74781.341729160951</v>
      </c>
      <c r="F48" s="93">
        <f t="shared" si="8"/>
        <v>-74782</v>
      </c>
      <c r="G48">
        <f t="shared" si="2"/>
        <v>0.15383175999886589</v>
      </c>
      <c r="N48">
        <f t="shared" si="3"/>
        <v>0.15383175999886589</v>
      </c>
      <c r="P48">
        <f t="shared" si="4"/>
        <v>0.14630208349652238</v>
      </c>
      <c r="Q48" s="7">
        <f t="shared" si="5"/>
        <v>8726.1009999999987</v>
      </c>
      <c r="V48">
        <f t="shared" si="6"/>
        <v>7.529676502343513E-3</v>
      </c>
      <c r="AB48">
        <v>1605</v>
      </c>
      <c r="AC48">
        <v>-8.1414000014774501E-3</v>
      </c>
      <c r="AE48">
        <v>4656</v>
      </c>
      <c r="AF48">
        <v>-2.4060799987637438E-3</v>
      </c>
      <c r="AH48">
        <v>5123</v>
      </c>
      <c r="AI48">
        <v>-4.9536400038050488E-3</v>
      </c>
      <c r="AL48">
        <v>-48434.5</v>
      </c>
      <c r="AM48">
        <v>9.4640459999936866E-2</v>
      </c>
    </row>
    <row r="49" spans="1:39" x14ac:dyDescent="0.2">
      <c r="A49" s="25" t="s">
        <v>2236</v>
      </c>
      <c r="B49" s="22"/>
      <c r="C49" s="48">
        <v>23796.475999999999</v>
      </c>
      <c r="D49" s="19"/>
      <c r="E49">
        <f t="shared" si="1"/>
        <v>-74559.360262035261</v>
      </c>
      <c r="F49" s="93">
        <f t="shared" si="8"/>
        <v>-74560</v>
      </c>
      <c r="G49">
        <f t="shared" si="2"/>
        <v>0.14950080000198795</v>
      </c>
      <c r="N49">
        <f t="shared" si="3"/>
        <v>0.14950080000198795</v>
      </c>
      <c r="P49">
        <f t="shared" si="4"/>
        <v>0.14553889205237719</v>
      </c>
      <c r="Q49" s="7">
        <f t="shared" si="5"/>
        <v>8777.9759999999987</v>
      </c>
      <c r="V49">
        <f t="shared" si="6"/>
        <v>3.9619079496107656E-3</v>
      </c>
      <c r="AB49">
        <v>1609</v>
      </c>
      <c r="AC49">
        <v>-8.9041199971688911E-3</v>
      </c>
      <c r="AE49">
        <v>4673</v>
      </c>
      <c r="AF49">
        <v>-1.147639995906502E-3</v>
      </c>
      <c r="AH49">
        <v>5153</v>
      </c>
      <c r="AI49">
        <v>3.2596000528428704E-4</v>
      </c>
      <c r="AL49">
        <v>-48409</v>
      </c>
      <c r="AM49">
        <v>8.6528119998547481E-2</v>
      </c>
    </row>
    <row r="50" spans="1:39" x14ac:dyDescent="0.2">
      <c r="A50" s="25" t="s">
        <v>2236</v>
      </c>
      <c r="B50" s="22"/>
      <c r="C50" s="48">
        <v>24062.653999999999</v>
      </c>
      <c r="D50" s="19"/>
      <c r="E50">
        <f t="shared" si="1"/>
        <v>-73420.341795402361</v>
      </c>
      <c r="F50" s="93">
        <f t="shared" si="8"/>
        <v>-73421</v>
      </c>
      <c r="G50">
        <f t="shared" si="2"/>
        <v>0.15381627999886405</v>
      </c>
      <c r="N50">
        <f t="shared" si="3"/>
        <v>0.15381627999886405</v>
      </c>
      <c r="P50">
        <f t="shared" si="4"/>
        <v>0.14165424223201076</v>
      </c>
      <c r="Q50" s="7">
        <f t="shared" si="5"/>
        <v>9044.1539999999986</v>
      </c>
      <c r="V50">
        <f t="shared" si="6"/>
        <v>1.216203776685329E-2</v>
      </c>
      <c r="AB50">
        <v>1617.5</v>
      </c>
      <c r="AC50">
        <v>-9.2749000032199547E-3</v>
      </c>
      <c r="AE50">
        <v>4754.5</v>
      </c>
      <c r="AF50">
        <v>-9.9380600004224107E-3</v>
      </c>
      <c r="AH50">
        <v>5156</v>
      </c>
      <c r="AI50">
        <v>-7.4607999704312533E-4</v>
      </c>
      <c r="AL50">
        <v>-48387.5</v>
      </c>
      <c r="AM50">
        <v>8.417850000114413E-2</v>
      </c>
    </row>
    <row r="51" spans="1:39" x14ac:dyDescent="0.2">
      <c r="A51" s="25" t="s">
        <v>2236</v>
      </c>
      <c r="B51" s="22"/>
      <c r="C51" s="48">
        <v>24806.718000000001</v>
      </c>
      <c r="D51" s="19"/>
      <c r="E51">
        <f t="shared" si="1"/>
        <v>-70236.372284936646</v>
      </c>
      <c r="F51" s="93">
        <f t="shared" si="8"/>
        <v>-70237</v>
      </c>
      <c r="G51">
        <f t="shared" si="2"/>
        <v>0.14669116000368376</v>
      </c>
      <c r="N51">
        <f t="shared" si="3"/>
        <v>0.14669116000368376</v>
      </c>
      <c r="P51">
        <f t="shared" si="4"/>
        <v>0.13107024638733406</v>
      </c>
      <c r="Q51" s="7">
        <f t="shared" si="5"/>
        <v>9788.2180000000008</v>
      </c>
      <c r="V51">
        <f t="shared" si="6"/>
        <v>1.5620913616349708E-2</v>
      </c>
      <c r="AB51">
        <v>1618</v>
      </c>
      <c r="AC51">
        <v>1.8797599987010472E-3</v>
      </c>
      <c r="AE51">
        <v>4767</v>
      </c>
      <c r="AF51">
        <v>-7.0715599940740503E-3</v>
      </c>
      <c r="AH51">
        <v>5349.5</v>
      </c>
      <c r="AI51">
        <v>-2.8926600061822683E-3</v>
      </c>
      <c r="AL51">
        <v>-48387.5</v>
      </c>
      <c r="AM51">
        <v>9.71785000001546E-2</v>
      </c>
    </row>
    <row r="52" spans="1:39" x14ac:dyDescent="0.2">
      <c r="A52" s="25" t="s">
        <v>2236</v>
      </c>
      <c r="B52" s="22"/>
      <c r="C52" s="48">
        <v>24889.534</v>
      </c>
      <c r="D52" s="19"/>
      <c r="E52">
        <f t="shared" si="1"/>
        <v>-69881.989303124967</v>
      </c>
      <c r="F52" s="93">
        <f t="shared" si="8"/>
        <v>-69882.5</v>
      </c>
      <c r="G52">
        <f t="shared" si="2"/>
        <v>0.1193450999999186</v>
      </c>
      <c r="N52">
        <f t="shared" si="3"/>
        <v>0.1193450999999186</v>
      </c>
      <c r="P52">
        <f t="shared" si="4"/>
        <v>0.12991693406121035</v>
      </c>
      <c r="Q52" s="7">
        <f t="shared" si="5"/>
        <v>9871.0339999999997</v>
      </c>
      <c r="V52">
        <f t="shared" si="6"/>
        <v>-1.0571834061291752E-2</v>
      </c>
      <c r="AB52">
        <v>1618.5</v>
      </c>
      <c r="AC52">
        <v>-1.0965579996991437E-2</v>
      </c>
      <c r="AE52">
        <v>4767</v>
      </c>
      <c r="AF52">
        <v>9.2844000027980655E-4</v>
      </c>
      <c r="AH52">
        <v>6240.5</v>
      </c>
      <c r="AI52">
        <v>-1.0288539997418411E-2</v>
      </c>
      <c r="AL52">
        <v>-48067.5</v>
      </c>
      <c r="AM52">
        <v>8.5160900001937989E-2</v>
      </c>
    </row>
    <row r="53" spans="1:39" x14ac:dyDescent="0.2">
      <c r="A53" s="25" t="s">
        <v>2236</v>
      </c>
      <c r="B53" s="22"/>
      <c r="C53" s="48">
        <v>25141.81</v>
      </c>
      <c r="D53" s="19"/>
      <c r="E53">
        <f t="shared" si="1"/>
        <v>-68802.459730101327</v>
      </c>
      <c r="F53" s="93">
        <f t="shared" si="8"/>
        <v>-68803</v>
      </c>
      <c r="G53">
        <f t="shared" ref="G53:G84" si="9">C53-(C$7+F53*C$8)</f>
        <v>0.12625604000277235</v>
      </c>
      <c r="N53">
        <f t="shared" ref="N53:N83" si="10">G53</f>
        <v>0.12625604000277235</v>
      </c>
      <c r="P53">
        <f t="shared" si="4"/>
        <v>0.12643590355407203</v>
      </c>
      <c r="Q53" s="7">
        <f t="shared" si="5"/>
        <v>10123.310000000001</v>
      </c>
      <c r="V53">
        <f t="shared" si="6"/>
        <v>-1.7986355129967491E-4</v>
      </c>
      <c r="AB53">
        <v>1622</v>
      </c>
      <c r="AC53">
        <v>-1.8829600012395531E-3</v>
      </c>
      <c r="AE53">
        <v>4852.5</v>
      </c>
      <c r="AF53">
        <v>-6.2470000557368621E-4</v>
      </c>
      <c r="AH53">
        <v>6243.5</v>
      </c>
      <c r="AI53">
        <v>-4.3605799946817569E-3</v>
      </c>
      <c r="AL53">
        <v>-46638</v>
      </c>
      <c r="AM53">
        <v>9.733384000355727E-2</v>
      </c>
    </row>
    <row r="54" spans="1:39" x14ac:dyDescent="0.2">
      <c r="A54" s="25" t="s">
        <v>2236</v>
      </c>
      <c r="B54" s="22"/>
      <c r="C54" s="48">
        <v>25866.82</v>
      </c>
      <c r="D54" s="19"/>
      <c r="E54">
        <f t="shared" si="1"/>
        <v>-65700.025349748641</v>
      </c>
      <c r="F54" s="93">
        <f t="shared" si="8"/>
        <v>-65700.5</v>
      </c>
      <c r="G54">
        <f t="shared" si="9"/>
        <v>0.11092134000136866</v>
      </c>
      <c r="N54">
        <f t="shared" si="10"/>
        <v>0.11092134000136866</v>
      </c>
      <c r="P54">
        <f t="shared" si="4"/>
        <v>0.11669086015717835</v>
      </c>
      <c r="Q54" s="7">
        <f t="shared" si="5"/>
        <v>10848.32</v>
      </c>
      <c r="V54">
        <f t="shared" si="6"/>
        <v>-5.7695201558096848E-3</v>
      </c>
      <c r="AB54">
        <v>1634.5</v>
      </c>
      <c r="AC54">
        <v>-5.0164599961135536E-3</v>
      </c>
      <c r="AE54">
        <v>4854</v>
      </c>
      <c r="AF54">
        <v>-2.1607200033031404E-3</v>
      </c>
      <c r="AH54">
        <v>6367.5</v>
      </c>
      <c r="AI54">
        <v>-1.6004899996914901E-2</v>
      </c>
      <c r="AL54">
        <v>-45178.5</v>
      </c>
      <c r="AM54">
        <v>6.8786380004894454E-2</v>
      </c>
    </row>
    <row r="55" spans="1:39" x14ac:dyDescent="0.2">
      <c r="A55" s="25" t="s">
        <v>2236</v>
      </c>
      <c r="B55" s="22"/>
      <c r="C55" s="48">
        <v>25892.758999999998</v>
      </c>
      <c r="D55" s="19"/>
      <c r="E55">
        <f t="shared" si="1"/>
        <v>-65589.028197444582</v>
      </c>
      <c r="F55" s="93">
        <f t="shared" si="8"/>
        <v>-65589.5</v>
      </c>
      <c r="G55">
        <f t="shared" si="9"/>
        <v>0.11025585999959731</v>
      </c>
      <c r="N55">
        <f t="shared" si="10"/>
        <v>0.11025585999959731</v>
      </c>
      <c r="P55">
        <f t="shared" si="4"/>
        <v>0.11634933987510576</v>
      </c>
      <c r="Q55" s="7">
        <f t="shared" si="5"/>
        <v>10874.258999999998</v>
      </c>
      <c r="V55">
        <f t="shared" si="6"/>
        <v>-6.0934798755084563E-3</v>
      </c>
      <c r="AB55">
        <v>3162.5</v>
      </c>
      <c r="AC55">
        <v>-8.3755000014207326E-3</v>
      </c>
      <c r="AE55">
        <v>4925</v>
      </c>
      <c r="AF55">
        <v>1.8010000057984143E-3</v>
      </c>
      <c r="AH55">
        <v>6440</v>
      </c>
      <c r="AI55">
        <v>4.2079999548150226E-4</v>
      </c>
      <c r="AL55">
        <v>-13467</v>
      </c>
      <c r="AM55">
        <v>2.1787560006487183E-2</v>
      </c>
    </row>
    <row r="56" spans="1:39" x14ac:dyDescent="0.2">
      <c r="A56" s="25" t="s">
        <v>2236</v>
      </c>
      <c r="B56" s="22"/>
      <c r="C56" s="48">
        <v>25941.614000000001</v>
      </c>
      <c r="D56" s="19"/>
      <c r="E56">
        <f t="shared" si="1"/>
        <v>-65379.969795971308</v>
      </c>
      <c r="F56" s="93">
        <f t="shared" si="8"/>
        <v>-65380.5</v>
      </c>
      <c r="G56">
        <f t="shared" si="9"/>
        <v>0.12390374000096926</v>
      </c>
      <c r="N56">
        <f t="shared" si="10"/>
        <v>0.12390374000096926</v>
      </c>
      <c r="P56">
        <f t="shared" si="4"/>
        <v>0.11570763478183396</v>
      </c>
      <c r="Q56" s="7">
        <f t="shared" si="5"/>
        <v>10923.114000000001</v>
      </c>
      <c r="V56">
        <f t="shared" si="6"/>
        <v>8.1961052191353023E-3</v>
      </c>
      <c r="AB56">
        <v>3166.5</v>
      </c>
      <c r="AC56">
        <v>-6.138220000138972E-3</v>
      </c>
      <c r="AE56">
        <v>5008</v>
      </c>
      <c r="AF56">
        <v>-5.2544000209309161E-4</v>
      </c>
      <c r="AH56">
        <v>6560.5</v>
      </c>
      <c r="AI56">
        <v>-1.8306140002096072E-2</v>
      </c>
      <c r="AL56">
        <v>-13462.5</v>
      </c>
      <c r="AM56">
        <v>2.2179500003403518E-2</v>
      </c>
    </row>
    <row r="57" spans="1:39" x14ac:dyDescent="0.2">
      <c r="A57" s="25" t="s">
        <v>2236</v>
      </c>
      <c r="B57" s="22"/>
      <c r="C57" s="48">
        <v>26173.794000000002</v>
      </c>
      <c r="D57" s="19"/>
      <c r="E57">
        <f t="shared" si="1"/>
        <v>-64386.434238626876</v>
      </c>
      <c r="F57" s="93">
        <f t="shared" si="8"/>
        <v>-64387</v>
      </c>
      <c r="G57">
        <f t="shared" si="9"/>
        <v>0.13221316000272054</v>
      </c>
      <c r="N57">
        <f t="shared" si="10"/>
        <v>0.13221316000272054</v>
      </c>
      <c r="P57">
        <f t="shared" si="4"/>
        <v>0.11268112649431941</v>
      </c>
      <c r="Q57" s="7">
        <f t="shared" si="5"/>
        <v>11155.294000000002</v>
      </c>
      <c r="V57">
        <f t="shared" si="6"/>
        <v>1.9532033508401131E-2</v>
      </c>
      <c r="AB57">
        <v>3222.5</v>
      </c>
      <c r="AC57">
        <v>-4.8163000028580427E-3</v>
      </c>
      <c r="AE57">
        <v>5032</v>
      </c>
      <c r="AF57">
        <v>-3.1017599976621568E-3</v>
      </c>
      <c r="AH57">
        <v>6624</v>
      </c>
      <c r="AI57">
        <v>-5.6643200005055405E-3</v>
      </c>
      <c r="AL57">
        <v>-12508</v>
      </c>
      <c r="AM57">
        <v>1.542543999676127E-2</v>
      </c>
    </row>
    <row r="58" spans="1:39" x14ac:dyDescent="0.2">
      <c r="A58" s="25" t="s">
        <v>2236</v>
      </c>
      <c r="B58" s="22"/>
      <c r="C58" s="48">
        <v>26620.705999999998</v>
      </c>
      <c r="D58" s="19"/>
      <c r="E58">
        <f t="shared" si="1"/>
        <v>-62474.025921786866</v>
      </c>
      <c r="F58" s="93">
        <f t="shared" si="8"/>
        <v>-62474.5</v>
      </c>
      <c r="G58">
        <f t="shared" si="9"/>
        <v>0.11078765999991447</v>
      </c>
      <c r="N58">
        <f t="shared" si="10"/>
        <v>0.11078765999991447</v>
      </c>
      <c r="P58">
        <f t="shared" si="4"/>
        <v>0.1069662144619877</v>
      </c>
      <c r="Q58" s="7">
        <f t="shared" si="5"/>
        <v>11602.205999999998</v>
      </c>
      <c r="V58">
        <f t="shared" si="6"/>
        <v>3.8214455379267653E-3</v>
      </c>
      <c r="AB58">
        <v>3492</v>
      </c>
      <c r="AC58">
        <v>-5.4545599996345118E-3</v>
      </c>
      <c r="AE58">
        <v>5123</v>
      </c>
      <c r="AF58">
        <v>-4.9536400038050488E-3</v>
      </c>
      <c r="AH58">
        <v>6632.5</v>
      </c>
      <c r="AI58">
        <v>1.9649000023491681E-3</v>
      </c>
      <c r="AL58">
        <v>-12453</v>
      </c>
      <c r="AM58">
        <v>2.4438040003587957E-2</v>
      </c>
    </row>
    <row r="59" spans="1:39" x14ac:dyDescent="0.2">
      <c r="A59" s="25" t="s">
        <v>2236</v>
      </c>
      <c r="B59" s="22"/>
      <c r="C59" s="48">
        <v>26654.712</v>
      </c>
      <c r="D59" s="19"/>
      <c r="E59">
        <f t="shared" si="1"/>
        <v>-62328.508779211901</v>
      </c>
      <c r="F59" s="93">
        <f t="shared" si="8"/>
        <v>-62329</v>
      </c>
      <c r="G59">
        <f t="shared" si="9"/>
        <v>0.11479372000030708</v>
      </c>
      <c r="N59">
        <f t="shared" si="10"/>
        <v>0.11479372000030708</v>
      </c>
      <c r="P59">
        <f t="shared" si="4"/>
        <v>0.1065374216991358</v>
      </c>
      <c r="Q59" s="7">
        <f t="shared" si="5"/>
        <v>11636.212</v>
      </c>
      <c r="V59">
        <f t="shared" si="6"/>
        <v>8.2562983011712776E-3</v>
      </c>
      <c r="AB59">
        <v>4280</v>
      </c>
      <c r="AC59">
        <v>7.2895999983302318E-3</v>
      </c>
      <c r="AE59">
        <v>5153</v>
      </c>
      <c r="AF59">
        <v>3.2596000528428704E-4</v>
      </c>
      <c r="AH59">
        <v>6654</v>
      </c>
      <c r="AI59">
        <v>3.6152800021227449E-3</v>
      </c>
      <c r="AL59">
        <v>-12370.5</v>
      </c>
      <c r="AM59">
        <v>1.4956939994590357E-2</v>
      </c>
    </row>
    <row r="60" spans="1:39" x14ac:dyDescent="0.2">
      <c r="A60" s="25" t="s">
        <v>2236</v>
      </c>
      <c r="B60" s="22"/>
      <c r="C60" s="48">
        <v>27454.505000000001</v>
      </c>
      <c r="D60" s="19"/>
      <c r="E60">
        <f t="shared" si="1"/>
        <v>-58906.065915850806</v>
      </c>
      <c r="F60" s="93">
        <f t="shared" si="8"/>
        <v>-58906.5</v>
      </c>
      <c r="G60">
        <f t="shared" si="9"/>
        <v>0.10144141999990097</v>
      </c>
      <c r="N60">
        <f t="shared" si="10"/>
        <v>0.10144141999990097</v>
      </c>
      <c r="P60">
        <f t="shared" si="4"/>
        <v>9.669544352689774E-2</v>
      </c>
      <c r="Q60" s="7">
        <f t="shared" si="5"/>
        <v>12436.005000000001</v>
      </c>
      <c r="V60">
        <f t="shared" si="6"/>
        <v>4.7459764730032328E-3</v>
      </c>
      <c r="AB60">
        <v>4284.5</v>
      </c>
      <c r="AC60">
        <v>-1.3184599956730381E-3</v>
      </c>
      <c r="AE60">
        <v>5156</v>
      </c>
      <c r="AF60">
        <v>-7.4607999704312533E-4</v>
      </c>
      <c r="AH60">
        <v>6786.5</v>
      </c>
      <c r="AI60">
        <v>6.6001800005324185E-3</v>
      </c>
      <c r="AL60">
        <v>-12007</v>
      </c>
      <c r="AM60">
        <v>1.7394759997841902E-2</v>
      </c>
    </row>
    <row r="61" spans="1:39" x14ac:dyDescent="0.2">
      <c r="A61" s="25" t="s">
        <v>2236</v>
      </c>
      <c r="B61" s="22"/>
      <c r="C61" s="48">
        <v>28085.703000000001</v>
      </c>
      <c r="D61" s="19"/>
      <c r="E61">
        <f t="shared" si="1"/>
        <v>-56205.068169599224</v>
      </c>
      <c r="F61" s="93">
        <f t="shared" si="8"/>
        <v>-56205.5</v>
      </c>
      <c r="G61">
        <f t="shared" si="9"/>
        <v>0.10091474000364542</v>
      </c>
      <c r="N61">
        <f t="shared" si="10"/>
        <v>0.10091474000364542</v>
      </c>
      <c r="P61">
        <f t="shared" si="4"/>
        <v>8.9259052223131491E-2</v>
      </c>
      <c r="Q61" s="7">
        <f t="shared" si="5"/>
        <v>13067.203000000001</v>
      </c>
      <c r="V61">
        <f t="shared" si="6"/>
        <v>1.1655687780513929E-2</v>
      </c>
      <c r="AB61">
        <v>4442.5</v>
      </c>
      <c r="AC61">
        <v>3.5541000033845194E-3</v>
      </c>
      <c r="AE61">
        <v>5349.5</v>
      </c>
      <c r="AF61">
        <v>-2.8926600061822683E-3</v>
      </c>
      <c r="AH61">
        <v>6799.5</v>
      </c>
      <c r="AI61">
        <v>6.2133999745128676E-4</v>
      </c>
      <c r="AL61">
        <v>-11806.5</v>
      </c>
      <c r="AM61">
        <v>2.6413419996970333E-2</v>
      </c>
    </row>
    <row r="62" spans="1:39" x14ac:dyDescent="0.2">
      <c r="A62" s="25" t="s">
        <v>2236</v>
      </c>
      <c r="B62" s="22"/>
      <c r="C62" s="48">
        <v>28760.826000000001</v>
      </c>
      <c r="D62" s="19"/>
      <c r="E62">
        <f t="shared" si="1"/>
        <v>-53316.108284677837</v>
      </c>
      <c r="F62" s="93">
        <f t="shared" si="8"/>
        <v>-53316.5</v>
      </c>
      <c r="G62">
        <f t="shared" si="9"/>
        <v>9.1540220004389994E-2</v>
      </c>
      <c r="N62">
        <f t="shared" si="10"/>
        <v>9.1540220004389994E-2</v>
      </c>
      <c r="P62">
        <f t="shared" si="4"/>
        <v>8.1628049651350412E-2</v>
      </c>
      <c r="Q62" s="7">
        <f t="shared" si="5"/>
        <v>13742.326000000001</v>
      </c>
      <c r="V62">
        <f t="shared" si="6"/>
        <v>9.9121703530395816E-3</v>
      </c>
      <c r="AB62">
        <v>4451.5</v>
      </c>
      <c r="AC62">
        <v>1.3379800002439879E-3</v>
      </c>
      <c r="AE62">
        <v>6240.5</v>
      </c>
      <c r="AF62">
        <v>-1.0288539997418411E-2</v>
      </c>
      <c r="AH62">
        <v>7013.5</v>
      </c>
      <c r="AI62">
        <v>8.8158200014731847E-3</v>
      </c>
      <c r="AL62">
        <v>-10731.5</v>
      </c>
      <c r="AM62">
        <v>2.3932420001074206E-2</v>
      </c>
    </row>
    <row r="63" spans="1:39" x14ac:dyDescent="0.2">
      <c r="A63" s="25" t="s">
        <v>2236</v>
      </c>
      <c r="B63" s="22"/>
      <c r="C63" s="48">
        <v>28842.614000000001</v>
      </c>
      <c r="D63" s="19"/>
      <c r="E63">
        <f t="shared" si="1"/>
        <v>-52966.124280180949</v>
      </c>
      <c r="F63" s="93">
        <f t="shared" si="8"/>
        <v>-52966.5</v>
      </c>
      <c r="G63">
        <f t="shared" si="9"/>
        <v>8.7802220004959963E-2</v>
      </c>
      <c r="N63">
        <f t="shared" si="10"/>
        <v>8.7802220004959963E-2</v>
      </c>
      <c r="P63">
        <f t="shared" si="4"/>
        <v>8.0726232897067485E-2</v>
      </c>
      <c r="Q63" s="7">
        <f t="shared" si="5"/>
        <v>13824.114000000001</v>
      </c>
      <c r="V63">
        <f t="shared" si="6"/>
        <v>7.0759871078924785E-3</v>
      </c>
      <c r="AB63">
        <v>4477</v>
      </c>
      <c r="AC63">
        <v>-7.743599999230355E-4</v>
      </c>
      <c r="AE63">
        <v>6243.5</v>
      </c>
      <c r="AF63">
        <v>-4.3605799946817569E-3</v>
      </c>
      <c r="AH63">
        <v>7574.5</v>
      </c>
      <c r="AI63">
        <v>-6.5566000557737425E-4</v>
      </c>
      <c r="AL63">
        <v>-10617</v>
      </c>
      <c r="AM63">
        <v>2.234956000756938E-2</v>
      </c>
    </row>
    <row r="64" spans="1:39" x14ac:dyDescent="0.2">
      <c r="A64" s="25" t="s">
        <v>2236</v>
      </c>
      <c r="B64" s="22"/>
      <c r="C64" s="48">
        <v>29204.595000000001</v>
      </c>
      <c r="D64" s="19"/>
      <c r="E64">
        <f t="shared" si="1"/>
        <v>-51417.149370270126</v>
      </c>
      <c r="F64" s="93">
        <f t="shared" si="8"/>
        <v>-51417.5</v>
      </c>
      <c r="G64">
        <f t="shared" si="9"/>
        <v>8.1938900002569426E-2</v>
      </c>
      <c r="N64">
        <f t="shared" si="10"/>
        <v>8.1938900002569426E-2</v>
      </c>
      <c r="P64">
        <f t="shared" si="4"/>
        <v>7.6793880624541039E-2</v>
      </c>
      <c r="Q64" s="7">
        <f t="shared" si="5"/>
        <v>14186.095000000001</v>
      </c>
      <c r="V64">
        <f t="shared" si="6"/>
        <v>5.145019378028387E-3</v>
      </c>
      <c r="AB64">
        <v>4481</v>
      </c>
      <c r="AC64">
        <v>-8.5370799934025854E-3</v>
      </c>
      <c r="AE64">
        <v>6440</v>
      </c>
      <c r="AF64">
        <v>4.2079999548150226E-4</v>
      </c>
      <c r="AH64">
        <v>7583</v>
      </c>
      <c r="AI64">
        <v>8.9735600049607456E-3</v>
      </c>
      <c r="AL64">
        <v>-9375</v>
      </c>
      <c r="AM64">
        <v>1.1524999994435348E-2</v>
      </c>
    </row>
    <row r="65" spans="1:39" x14ac:dyDescent="0.2">
      <c r="A65" s="25" t="s">
        <v>2236</v>
      </c>
      <c r="B65" s="22"/>
      <c r="C65" s="48">
        <v>29555.61</v>
      </c>
      <c r="D65" s="19"/>
      <c r="E65">
        <f t="shared" si="1"/>
        <v>-49915.09973782437</v>
      </c>
      <c r="F65" s="93">
        <f t="shared" si="8"/>
        <v>-49915.5</v>
      </c>
      <c r="G65">
        <f t="shared" si="9"/>
        <v>9.3537540000397712E-2</v>
      </c>
      <c r="N65">
        <f t="shared" si="10"/>
        <v>9.3537540000397712E-2</v>
      </c>
      <c r="P65">
        <f t="shared" si="4"/>
        <v>7.3072496439018308E-2</v>
      </c>
      <c r="Q65" s="7">
        <f t="shared" si="5"/>
        <v>14537.11</v>
      </c>
      <c r="V65">
        <f t="shared" si="6"/>
        <v>2.0465043561379404E-2</v>
      </c>
      <c r="AB65">
        <v>4502.5</v>
      </c>
      <c r="AC65">
        <v>7.1132999946712516E-3</v>
      </c>
      <c r="AE65">
        <v>6624</v>
      </c>
      <c r="AF65">
        <v>-5.6643200005055405E-3</v>
      </c>
      <c r="AH65">
        <v>7587.5</v>
      </c>
      <c r="AI65">
        <v>1.236550000612624E-2</v>
      </c>
      <c r="AL65">
        <v>-9277</v>
      </c>
      <c r="AM65">
        <v>8.8383600013912655E-3</v>
      </c>
    </row>
    <row r="66" spans="1:39" x14ac:dyDescent="0.2">
      <c r="A66" s="25" t="s">
        <v>2236</v>
      </c>
      <c r="B66" s="22"/>
      <c r="C66" s="48">
        <v>29556.655999999999</v>
      </c>
      <c r="D66" s="19"/>
      <c r="E66">
        <f t="shared" si="1"/>
        <v>-49910.623735614958</v>
      </c>
      <c r="F66" s="93">
        <f t="shared" si="8"/>
        <v>-49911</v>
      </c>
      <c r="G66">
        <f t="shared" si="9"/>
        <v>8.7929479999729665E-2</v>
      </c>
      <c r="N66">
        <f t="shared" si="10"/>
        <v>8.7929479999729665E-2</v>
      </c>
      <c r="P66">
        <f t="shared" si="4"/>
        <v>7.3061482737177524E-2</v>
      </c>
      <c r="Q66" s="7">
        <f t="shared" si="5"/>
        <v>14538.155999999999</v>
      </c>
      <c r="V66">
        <f t="shared" si="6"/>
        <v>1.4867997262552141E-2</v>
      </c>
      <c r="AB66">
        <v>4506.5</v>
      </c>
      <c r="AC66">
        <v>3.5057999775744975E-4</v>
      </c>
      <c r="AE66">
        <v>6632.5</v>
      </c>
      <c r="AF66">
        <v>1.9649000023491681E-3</v>
      </c>
      <c r="AH66">
        <v>7655.5</v>
      </c>
      <c r="AI66">
        <v>3.3992600001511164E-3</v>
      </c>
      <c r="AL66">
        <v>-9260</v>
      </c>
      <c r="AM66">
        <v>1.8096799998602364E-2</v>
      </c>
    </row>
    <row r="67" spans="1:39" x14ac:dyDescent="0.2">
      <c r="A67" s="25" t="s">
        <v>2236</v>
      </c>
      <c r="B67" s="22"/>
      <c r="C67" s="48">
        <v>29636.476999999999</v>
      </c>
      <c r="D67" s="19"/>
      <c r="E67">
        <f t="shared" si="1"/>
        <v>-49569.056840435398</v>
      </c>
      <c r="F67" s="93">
        <f t="shared" si="8"/>
        <v>-49569.5</v>
      </c>
      <c r="G67">
        <f t="shared" si="9"/>
        <v>0.10356226000294555</v>
      </c>
      <c r="N67">
        <f t="shared" si="10"/>
        <v>0.10356226000294555</v>
      </c>
      <c r="P67">
        <f t="shared" si="4"/>
        <v>7.2228028321927179E-2</v>
      </c>
      <c r="Q67" s="7">
        <f t="shared" si="5"/>
        <v>14617.976999999999</v>
      </c>
      <c r="V67">
        <f t="shared" si="6"/>
        <v>3.1334231681018371E-2</v>
      </c>
      <c r="AB67">
        <v>4506.5</v>
      </c>
      <c r="AC67">
        <v>4.350579998572357E-3</v>
      </c>
      <c r="AE67">
        <v>6654</v>
      </c>
      <c r="AF67">
        <v>3.6152800021227449E-3</v>
      </c>
      <c r="AH67">
        <v>7759.5</v>
      </c>
      <c r="AI67">
        <v>7.5685400006477721E-3</v>
      </c>
      <c r="AL67">
        <v>-9259.5</v>
      </c>
      <c r="AM67">
        <v>1.0251460000290535E-2</v>
      </c>
    </row>
    <row r="68" spans="1:39" x14ac:dyDescent="0.2">
      <c r="A68" s="25" t="s">
        <v>2236</v>
      </c>
      <c r="B68" s="22"/>
      <c r="C68" s="48">
        <v>29901.706999999999</v>
      </c>
      <c r="D68" s="19"/>
      <c r="E68">
        <f t="shared" si="1"/>
        <v>-48434.09501825233</v>
      </c>
      <c r="F68" s="93">
        <f t="shared" si="8"/>
        <v>-48434.5</v>
      </c>
      <c r="G68">
        <f t="shared" si="9"/>
        <v>9.4640459999936866E-2</v>
      </c>
      <c r="N68">
        <f t="shared" si="10"/>
        <v>9.4640459999936866E-2</v>
      </c>
      <c r="P68">
        <f t="shared" si="4"/>
        <v>6.9491498718752542E-2</v>
      </c>
      <c r="Q68" s="7">
        <f t="shared" si="5"/>
        <v>14883.206999999999</v>
      </c>
      <c r="V68">
        <f t="shared" si="6"/>
        <v>2.5148961281184323E-2</v>
      </c>
      <c r="AB68">
        <v>4515</v>
      </c>
      <c r="AC68">
        <v>-1.1020199999620672E-2</v>
      </c>
      <c r="AE68">
        <v>6786.5</v>
      </c>
      <c r="AF68">
        <v>6.6001800005324185E-3</v>
      </c>
      <c r="AH68">
        <v>8442.5</v>
      </c>
      <c r="AI68">
        <v>1.5834099998755846E-2</v>
      </c>
      <c r="AL68">
        <v>-9255.5</v>
      </c>
      <c r="AM68">
        <v>6.4887400003499351E-3</v>
      </c>
    </row>
    <row r="69" spans="1:39" x14ac:dyDescent="0.2">
      <c r="A69" s="25" t="s">
        <v>2236</v>
      </c>
      <c r="B69" s="22"/>
      <c r="C69" s="48">
        <v>29907.657999999999</v>
      </c>
      <c r="D69" s="19"/>
      <c r="E69">
        <f t="shared" si="1"/>
        <v>-48408.629732259753</v>
      </c>
      <c r="F69" s="93">
        <f t="shared" si="8"/>
        <v>-48409</v>
      </c>
      <c r="G69">
        <f t="shared" si="9"/>
        <v>8.6528119998547481E-2</v>
      </c>
      <c r="N69">
        <f t="shared" si="10"/>
        <v>8.6528119998547481E-2</v>
      </c>
      <c r="P69">
        <f t="shared" si="4"/>
        <v>6.9430609071654797E-2</v>
      </c>
      <c r="Q69" s="7">
        <f t="shared" si="5"/>
        <v>14889.157999999999</v>
      </c>
      <c r="V69">
        <f t="shared" si="6"/>
        <v>1.7097510926892684E-2</v>
      </c>
      <c r="AB69">
        <v>4656</v>
      </c>
      <c r="AC69">
        <v>-2.4060799987637438E-3</v>
      </c>
      <c r="AE69">
        <v>6799.5</v>
      </c>
      <c r="AF69">
        <v>6.2133999745128676E-4</v>
      </c>
      <c r="AH69">
        <v>8756.5</v>
      </c>
      <c r="AI69">
        <v>-8.0394199976581149E-3</v>
      </c>
      <c r="AL69">
        <v>-9238.5</v>
      </c>
      <c r="AM69">
        <v>1.6747180001402739E-2</v>
      </c>
    </row>
    <row r="70" spans="1:39" x14ac:dyDescent="0.2">
      <c r="A70" s="25" t="s">
        <v>2236</v>
      </c>
      <c r="B70" s="22"/>
      <c r="C70" s="48">
        <v>29912.68</v>
      </c>
      <c r="D70" s="19"/>
      <c r="E70">
        <f t="shared" si="1"/>
        <v>-48387.139786661573</v>
      </c>
      <c r="F70" s="93">
        <f t="shared" si="8"/>
        <v>-48387.5</v>
      </c>
      <c r="G70">
        <f t="shared" si="9"/>
        <v>8.417850000114413E-2</v>
      </c>
      <c r="N70">
        <f t="shared" si="10"/>
        <v>8.417850000114413E-2</v>
      </c>
      <c r="P70">
        <f t="shared" si="4"/>
        <v>6.9379290951748829E-2</v>
      </c>
      <c r="Q70" s="7">
        <f t="shared" si="5"/>
        <v>14894.18</v>
      </c>
      <c r="V70">
        <f t="shared" si="6"/>
        <v>1.4799209049395301E-2</v>
      </c>
      <c r="AB70">
        <v>4673</v>
      </c>
      <c r="AC70">
        <v>-1.147639995906502E-3</v>
      </c>
      <c r="AE70">
        <v>7013.5</v>
      </c>
      <c r="AF70">
        <v>8.8158200014731847E-3</v>
      </c>
      <c r="AH70">
        <v>9367.5</v>
      </c>
      <c r="AI70">
        <v>-4.4899999920744449E-5</v>
      </c>
      <c r="AL70">
        <v>-9123</v>
      </c>
      <c r="AM70">
        <v>1.9473640000796877E-2</v>
      </c>
    </row>
    <row r="71" spans="1:39" x14ac:dyDescent="0.2">
      <c r="A71" s="25" t="s">
        <v>2236</v>
      </c>
      <c r="B71" s="22"/>
      <c r="C71" s="48">
        <v>29912.692999999999</v>
      </c>
      <c r="D71" s="19"/>
      <c r="E71">
        <f t="shared" si="1"/>
        <v>-48387.084157571022</v>
      </c>
      <c r="F71" s="93">
        <f t="shared" si="8"/>
        <v>-48387.5</v>
      </c>
      <c r="G71">
        <f t="shared" si="9"/>
        <v>9.71785000001546E-2</v>
      </c>
      <c r="N71">
        <f t="shared" si="10"/>
        <v>9.71785000001546E-2</v>
      </c>
      <c r="P71">
        <f t="shared" si="4"/>
        <v>6.9379290951748829E-2</v>
      </c>
      <c r="Q71" s="7">
        <f t="shared" si="5"/>
        <v>14894.192999999999</v>
      </c>
      <c r="V71">
        <f t="shared" si="6"/>
        <v>2.7799209048405771E-2</v>
      </c>
      <c r="AB71">
        <v>4754.5</v>
      </c>
      <c r="AC71">
        <v>-9.9380600004224107E-3</v>
      </c>
      <c r="AE71">
        <v>7574.5</v>
      </c>
      <c r="AF71">
        <v>-6.5566000557737425E-4</v>
      </c>
      <c r="AH71">
        <v>9516.5</v>
      </c>
      <c r="AI71">
        <v>3.0437800014624372E-3</v>
      </c>
      <c r="AL71">
        <v>-9115</v>
      </c>
      <c r="AM71">
        <v>2.5948200003767852E-2</v>
      </c>
    </row>
    <row r="72" spans="1:39" x14ac:dyDescent="0.2">
      <c r="A72" s="25" t="s">
        <v>2236</v>
      </c>
      <c r="B72" s="22"/>
      <c r="C72" s="48">
        <v>29987.462</v>
      </c>
      <c r="D72" s="19"/>
      <c r="E72">
        <f t="shared" si="1"/>
        <v>-48067.135582813993</v>
      </c>
      <c r="F72" s="93">
        <f t="shared" si="8"/>
        <v>-48067.5</v>
      </c>
      <c r="G72">
        <f t="shared" si="9"/>
        <v>8.5160900001937989E-2</v>
      </c>
      <c r="N72">
        <f t="shared" si="10"/>
        <v>8.5160900001937989E-2</v>
      </c>
      <c r="P72">
        <f t="shared" si="4"/>
        <v>6.8617671976404448E-2</v>
      </c>
      <c r="Q72" s="7">
        <f t="shared" si="5"/>
        <v>14968.962</v>
      </c>
      <c r="V72">
        <f t="shared" si="6"/>
        <v>1.6543228025533541E-2</v>
      </c>
      <c r="AB72">
        <v>4767</v>
      </c>
      <c r="AC72">
        <v>-7.0715599940740503E-3</v>
      </c>
      <c r="AE72">
        <v>7583</v>
      </c>
      <c r="AF72">
        <v>8.9735600049607456E-3</v>
      </c>
      <c r="AH72">
        <v>9782</v>
      </c>
      <c r="AI72">
        <v>1.1682399999699555E-3</v>
      </c>
      <c r="AL72">
        <v>-7842.5</v>
      </c>
      <c r="AM72">
        <v>1.455790000181878E-2</v>
      </c>
    </row>
    <row r="73" spans="1:39" x14ac:dyDescent="0.2">
      <c r="A73" s="25" t="s">
        <v>2236</v>
      </c>
      <c r="B73" s="22"/>
      <c r="C73" s="48">
        <v>30321.535</v>
      </c>
      <c r="D73" s="19"/>
      <c r="E73">
        <f t="shared" si="1"/>
        <v>-46637.583492846177</v>
      </c>
      <c r="F73" s="93">
        <f t="shared" si="8"/>
        <v>-46638</v>
      </c>
      <c r="G73">
        <f t="shared" si="9"/>
        <v>9.733384000355727E-2</v>
      </c>
      <c r="N73">
        <f t="shared" si="10"/>
        <v>9.733384000355727E-2</v>
      </c>
      <c r="P73">
        <f t="shared" si="4"/>
        <v>6.5265395414983177E-2</v>
      </c>
      <c r="Q73" s="7">
        <f t="shared" si="5"/>
        <v>15303.035</v>
      </c>
      <c r="V73">
        <f t="shared" si="6"/>
        <v>3.2068444588574094E-2</v>
      </c>
      <c r="AB73">
        <v>4767</v>
      </c>
      <c r="AC73">
        <v>9.2844000027980655E-4</v>
      </c>
      <c r="AE73">
        <v>7655.5</v>
      </c>
      <c r="AF73">
        <v>3.3992600001511164E-3</v>
      </c>
      <c r="AH73">
        <v>9893.5</v>
      </c>
      <c r="AI73">
        <v>-1.7342580002150498E-2</v>
      </c>
      <c r="AL73">
        <v>-7839</v>
      </c>
      <c r="AM73">
        <v>1.3640519995533396E-2</v>
      </c>
    </row>
    <row r="74" spans="1:39" x14ac:dyDescent="0.2">
      <c r="A74" s="25" t="s">
        <v>2236</v>
      </c>
      <c r="B74" s="22"/>
      <c r="C74" s="48">
        <v>30662.578000000001</v>
      </c>
      <c r="D74" s="19"/>
      <c r="E74">
        <f t="shared" si="1"/>
        <v>-45178.205652018289</v>
      </c>
      <c r="F74" s="93">
        <f t="shared" si="8"/>
        <v>-45178.5</v>
      </c>
      <c r="G74">
        <f t="shared" si="9"/>
        <v>6.8786380004894454E-2</v>
      </c>
      <c r="N74">
        <f t="shared" si="10"/>
        <v>6.8786380004894454E-2</v>
      </c>
      <c r="P74">
        <f t="shared" si="4"/>
        <v>6.1927096684623359E-2</v>
      </c>
      <c r="Q74" s="7">
        <f t="shared" si="5"/>
        <v>15644.078000000001</v>
      </c>
      <c r="V74">
        <f t="shared" si="6"/>
        <v>6.8592833202710951E-3</v>
      </c>
      <c r="AB74">
        <v>4852.5</v>
      </c>
      <c r="AC74">
        <v>-6.2470000557368621E-4</v>
      </c>
      <c r="AE74">
        <v>7759.5</v>
      </c>
      <c r="AF74">
        <v>7.5685400006477721E-3</v>
      </c>
      <c r="AH74">
        <v>9944.5</v>
      </c>
      <c r="AI74">
        <v>1.4327399985631928E-3</v>
      </c>
      <c r="AL74">
        <v>-7634</v>
      </c>
      <c r="AM74">
        <v>7.0511200028704479E-3</v>
      </c>
    </row>
    <row r="75" spans="1:39" x14ac:dyDescent="0.2">
      <c r="A75" s="25" t="s">
        <v>0</v>
      </c>
      <c r="B75" s="22"/>
      <c r="C75" s="48">
        <v>38073.213000000003</v>
      </c>
      <c r="D75" s="19"/>
      <c r="E75">
        <f t="shared" si="1"/>
        <v>-13466.90676752704</v>
      </c>
      <c r="F75" s="25">
        <f t="shared" ref="F75:F138" si="11">+ROUND(2*E75,0)/2</f>
        <v>-13467</v>
      </c>
      <c r="G75">
        <f t="shared" si="9"/>
        <v>2.1787560006487183E-2</v>
      </c>
      <c r="N75">
        <f t="shared" si="10"/>
        <v>2.1787560006487183E-2</v>
      </c>
      <c r="P75">
        <f t="shared" si="4"/>
        <v>1.0431765442643192E-2</v>
      </c>
      <c r="Q75" s="7">
        <f t="shared" si="5"/>
        <v>23054.713000000003</v>
      </c>
      <c r="V75">
        <f t="shared" si="6"/>
        <v>1.1355794563843991E-2</v>
      </c>
      <c r="AB75">
        <v>4854</v>
      </c>
      <c r="AC75">
        <v>-2.1607200033031404E-3</v>
      </c>
      <c r="AE75">
        <v>8756.5</v>
      </c>
      <c r="AF75">
        <v>-8.0394199976581149E-3</v>
      </c>
      <c r="AH75">
        <v>10677</v>
      </c>
      <c r="AI75">
        <v>1.009640000120271E-3</v>
      </c>
      <c r="AL75">
        <v>-3153</v>
      </c>
      <c r="AM75">
        <v>1.1403999815229326E-4</v>
      </c>
    </row>
    <row r="76" spans="1:39" x14ac:dyDescent="0.2">
      <c r="A76" s="25" t="s">
        <v>0</v>
      </c>
      <c r="B76" s="22"/>
      <c r="C76" s="48">
        <v>38074.264999999999</v>
      </c>
      <c r="D76" s="19"/>
      <c r="E76">
        <f t="shared" si="1"/>
        <v>-13462.405090352768</v>
      </c>
      <c r="F76" s="25">
        <f t="shared" si="11"/>
        <v>-13462.5</v>
      </c>
      <c r="G76">
        <f t="shared" si="9"/>
        <v>2.2179500003403518E-2</v>
      </c>
      <c r="N76">
        <f t="shared" si="10"/>
        <v>2.2179500003403518E-2</v>
      </c>
      <c r="P76">
        <f t="shared" si="4"/>
        <v>1.0427312470802412E-2</v>
      </c>
      <c r="Q76" s="7">
        <f t="shared" si="5"/>
        <v>23055.764999999999</v>
      </c>
      <c r="V76">
        <f t="shared" si="6"/>
        <v>1.1752187532601106E-2</v>
      </c>
      <c r="AB76">
        <v>4925</v>
      </c>
      <c r="AC76">
        <v>1.8010000057984143E-3</v>
      </c>
      <c r="AE76">
        <v>9367.5</v>
      </c>
      <c r="AF76">
        <v>-4.4899999920744449E-5</v>
      </c>
      <c r="AH76">
        <v>10685.5</v>
      </c>
      <c r="AI76">
        <v>1.6388599979109131E-3</v>
      </c>
      <c r="AL76">
        <v>-1698.5</v>
      </c>
      <c r="AM76">
        <v>5.019980002543889E-3</v>
      </c>
    </row>
    <row r="77" spans="1:39" x14ac:dyDescent="0.2">
      <c r="A77" s="25" t="s">
        <v>0</v>
      </c>
      <c r="B77" s="22"/>
      <c r="C77" s="48">
        <v>38297.315999999999</v>
      </c>
      <c r="D77" s="19"/>
      <c r="E77">
        <f t="shared" si="1"/>
        <v>-12507.933992061644</v>
      </c>
      <c r="F77" s="25">
        <f t="shared" si="11"/>
        <v>-12508</v>
      </c>
      <c r="G77">
        <f t="shared" si="9"/>
        <v>1.542543999676127E-2</v>
      </c>
      <c r="N77">
        <f t="shared" si="10"/>
        <v>1.542543999676127E-2</v>
      </c>
      <c r="P77">
        <f t="shared" si="4"/>
        <v>9.5010949759079706E-3</v>
      </c>
      <c r="Q77" s="7">
        <f t="shared" si="5"/>
        <v>23278.815999999999</v>
      </c>
      <c r="V77">
        <f t="shared" si="6"/>
        <v>5.9243450208532993E-3</v>
      </c>
      <c r="AB77">
        <v>5008</v>
      </c>
      <c r="AC77">
        <v>-5.2544000209309161E-4</v>
      </c>
      <c r="AE77">
        <v>9516.5</v>
      </c>
      <c r="AF77">
        <v>3.0437800014624372E-3</v>
      </c>
      <c r="AH77">
        <v>10694</v>
      </c>
      <c r="AI77">
        <v>-7.3191999399568886E-4</v>
      </c>
      <c r="AL77">
        <v>-1562</v>
      </c>
      <c r="AM77">
        <v>2.2421600006055087E-3</v>
      </c>
    </row>
    <row r="78" spans="1:39" x14ac:dyDescent="0.2">
      <c r="A78" s="25" t="s">
        <v>0</v>
      </c>
      <c r="B78" s="22"/>
      <c r="C78" s="48">
        <v>38310.178</v>
      </c>
      <c r="D78" s="19"/>
      <c r="E78">
        <f t="shared" si="1"/>
        <v>-12452.895425696905</v>
      </c>
      <c r="F78" s="25">
        <f t="shared" si="11"/>
        <v>-12453</v>
      </c>
      <c r="G78">
        <f t="shared" si="9"/>
        <v>2.4438040003587957E-2</v>
      </c>
      <c r="N78">
        <f t="shared" si="10"/>
        <v>2.4438040003587957E-2</v>
      </c>
      <c r="P78">
        <f t="shared" si="4"/>
        <v>9.4488351145206526E-3</v>
      </c>
      <c r="Q78" s="7">
        <f t="shared" si="5"/>
        <v>23291.678</v>
      </c>
      <c r="V78">
        <f t="shared" si="6"/>
        <v>1.4989204889067305E-2</v>
      </c>
      <c r="AB78">
        <v>5032</v>
      </c>
      <c r="AC78">
        <v>-3.1017599976621568E-3</v>
      </c>
      <c r="AE78">
        <v>9782</v>
      </c>
      <c r="AF78">
        <v>1.1682399999699555E-3</v>
      </c>
      <c r="AH78">
        <v>11138.5</v>
      </c>
      <c r="AI78">
        <v>-8.2391800024197437E-3</v>
      </c>
      <c r="AL78">
        <v>-1561.5</v>
      </c>
      <c r="AM78">
        <v>6.3968200047384016E-3</v>
      </c>
    </row>
    <row r="79" spans="1:39" x14ac:dyDescent="0.2">
      <c r="A79" s="25" t="s">
        <v>0</v>
      </c>
      <c r="B79" s="22"/>
      <c r="C79" s="48">
        <v>38329.447999999997</v>
      </c>
      <c r="D79" s="19"/>
      <c r="E79">
        <f t="shared" si="1"/>
        <v>-12370.435996848493</v>
      </c>
      <c r="F79" s="25">
        <f t="shared" si="11"/>
        <v>-12370.5</v>
      </c>
      <c r="G79">
        <f t="shared" si="9"/>
        <v>1.4956939994590357E-2</v>
      </c>
      <c r="N79">
        <f t="shared" si="10"/>
        <v>1.4956939994590357E-2</v>
      </c>
      <c r="P79">
        <f t="shared" si="4"/>
        <v>9.3706721974396775E-3</v>
      </c>
      <c r="Q79" s="7">
        <f t="shared" si="5"/>
        <v>23310.947999999997</v>
      </c>
      <c r="V79">
        <f t="shared" si="6"/>
        <v>5.5862677971506795E-3</v>
      </c>
      <c r="AB79">
        <v>5123</v>
      </c>
      <c r="AC79">
        <v>-4.9536400038050488E-3</v>
      </c>
      <c r="AE79">
        <v>9944.5</v>
      </c>
      <c r="AF79">
        <v>1.4327399985631928E-3</v>
      </c>
      <c r="AH79">
        <v>11173.5</v>
      </c>
      <c r="AI79">
        <v>3.5870200008503161E-3</v>
      </c>
      <c r="AL79">
        <v>-1510</v>
      </c>
      <c r="AM79">
        <v>2.3268000004463829E-3</v>
      </c>
    </row>
    <row r="80" spans="1:39" x14ac:dyDescent="0.2">
      <c r="A80" s="25" t="s">
        <v>0</v>
      </c>
      <c r="B80" s="22"/>
      <c r="C80" s="48">
        <v>38414.396999999997</v>
      </c>
      <c r="D80" s="19"/>
      <c r="E80">
        <f t="shared" si="1"/>
        <v>-12006.925565024681</v>
      </c>
      <c r="F80" s="25">
        <f t="shared" si="11"/>
        <v>-12007</v>
      </c>
      <c r="G80">
        <f t="shared" si="9"/>
        <v>1.7394759997841902E-2</v>
      </c>
      <c r="N80">
        <f t="shared" si="10"/>
        <v>1.7394759997841902E-2</v>
      </c>
      <c r="P80">
        <f t="shared" si="4"/>
        <v>9.0295240676344073E-3</v>
      </c>
      <c r="Q80" s="7">
        <f t="shared" si="5"/>
        <v>23395.896999999997</v>
      </c>
      <c r="V80">
        <f t="shared" si="6"/>
        <v>8.3652359302074947E-3</v>
      </c>
      <c r="AB80">
        <v>5153</v>
      </c>
      <c r="AC80">
        <v>3.2596000528428704E-4</v>
      </c>
      <c r="AE80">
        <v>10677</v>
      </c>
      <c r="AF80">
        <v>1.009640000120271E-3</v>
      </c>
      <c r="AH80">
        <v>11194</v>
      </c>
      <c r="AI80">
        <v>1.9280800042906776E-3</v>
      </c>
      <c r="AL80">
        <v>-1438</v>
      </c>
      <c r="AM80">
        <v>4.5978400012245402E-3</v>
      </c>
    </row>
    <row r="81" spans="1:39" x14ac:dyDescent="0.2">
      <c r="A81" s="25" t="s">
        <v>0</v>
      </c>
      <c r="B81" s="22"/>
      <c r="C81" s="48">
        <v>38461.260999999999</v>
      </c>
      <c r="D81" s="19"/>
      <c r="E81">
        <f t="shared" si="1"/>
        <v>-11806.386972728225</v>
      </c>
      <c r="F81" s="25">
        <f t="shared" si="11"/>
        <v>-11806.5</v>
      </c>
      <c r="G81">
        <f t="shared" si="9"/>
        <v>2.6413419996970333E-2</v>
      </c>
      <c r="N81">
        <f t="shared" si="10"/>
        <v>2.6413419996970333E-2</v>
      </c>
      <c r="P81">
        <f t="shared" si="4"/>
        <v>8.8436145933951868E-3</v>
      </c>
      <c r="Q81" s="7">
        <f t="shared" si="5"/>
        <v>23442.760999999999</v>
      </c>
      <c r="V81">
        <f t="shared" si="6"/>
        <v>1.7569805403575146E-2</v>
      </c>
      <c r="AB81">
        <v>5156</v>
      </c>
      <c r="AC81">
        <v>-7.4607999704312533E-4</v>
      </c>
      <c r="AE81">
        <v>10685.5</v>
      </c>
      <c r="AF81">
        <v>1.6388599979109131E-3</v>
      </c>
      <c r="AH81">
        <v>11271</v>
      </c>
      <c r="AI81">
        <v>-2.5427999935345724E-4</v>
      </c>
      <c r="AL81">
        <v>-1437.5</v>
      </c>
      <c r="AM81">
        <v>6.7524999976740219E-3</v>
      </c>
    </row>
    <row r="82" spans="1:39" x14ac:dyDescent="0.2">
      <c r="A82" s="25" t="s">
        <v>0</v>
      </c>
      <c r="B82" s="22"/>
      <c r="C82" s="48">
        <v>38712.476000000002</v>
      </c>
      <c r="D82" s="19"/>
      <c r="E82">
        <f t="shared" si="1"/>
        <v>-10731.397589326185</v>
      </c>
      <c r="F82" s="25">
        <f t="shared" si="11"/>
        <v>-10731.5</v>
      </c>
      <c r="G82">
        <f t="shared" si="9"/>
        <v>2.3932420001074206E-2</v>
      </c>
      <c r="N82">
        <f t="shared" si="10"/>
        <v>2.3932420001074206E-2</v>
      </c>
      <c r="P82">
        <f t="shared" si="4"/>
        <v>7.8742663480976232E-3</v>
      </c>
      <c r="Q82" s="7">
        <f t="shared" si="5"/>
        <v>23693.976000000002</v>
      </c>
      <c r="V82">
        <f t="shared" si="6"/>
        <v>1.6058153652976581E-2</v>
      </c>
      <c r="AB82">
        <v>5349.5</v>
      </c>
      <c r="AC82">
        <v>-2.8926600061822683E-3</v>
      </c>
      <c r="AE82">
        <v>10694</v>
      </c>
      <c r="AF82">
        <v>-7.3191999399568886E-4</v>
      </c>
      <c r="AH82">
        <v>12038.5</v>
      </c>
      <c r="AI82">
        <v>-5.8511800016276538E-3</v>
      </c>
      <c r="AL82">
        <v>-1434</v>
      </c>
      <c r="AM82">
        <v>2.8351200016913936E-3</v>
      </c>
    </row>
    <row r="83" spans="1:39" x14ac:dyDescent="0.2">
      <c r="A83" s="25" t="s">
        <v>0</v>
      </c>
      <c r="B83" s="22"/>
      <c r="C83" s="48">
        <v>38739.232000000004</v>
      </c>
      <c r="D83" s="19"/>
      <c r="E83">
        <f t="shared" si="1"/>
        <v>-10616.904362638663</v>
      </c>
      <c r="F83" s="25">
        <f t="shared" si="11"/>
        <v>-10617</v>
      </c>
      <c r="G83">
        <f t="shared" si="9"/>
        <v>2.234956000756938E-2</v>
      </c>
      <c r="N83">
        <f t="shared" si="10"/>
        <v>2.234956000756938E-2</v>
      </c>
      <c r="P83">
        <f t="shared" si="4"/>
        <v>7.773743443482208E-3</v>
      </c>
      <c r="Q83" s="7">
        <f t="shared" si="5"/>
        <v>23720.732000000004</v>
      </c>
      <c r="V83">
        <f t="shared" si="6"/>
        <v>1.4575816564087171E-2</v>
      </c>
      <c r="AB83">
        <v>6240.5</v>
      </c>
      <c r="AC83">
        <v>-1.0288539997418411E-2</v>
      </c>
      <c r="AE83">
        <v>11138.5</v>
      </c>
      <c r="AF83">
        <v>-8.2391800024197437E-3</v>
      </c>
      <c r="AH83">
        <v>12155</v>
      </c>
      <c r="AI83">
        <v>-4.1539999801898375E-4</v>
      </c>
      <c r="AL83">
        <v>-1429</v>
      </c>
      <c r="AM83">
        <v>5.3817200023331679E-3</v>
      </c>
    </row>
    <row r="84" spans="1:39" x14ac:dyDescent="0.2">
      <c r="A84" s="25" t="s">
        <v>2233</v>
      </c>
      <c r="B84" s="21"/>
      <c r="C84" s="49">
        <v>39029.464999999997</v>
      </c>
      <c r="D84" s="49" t="s">
        <v>2223</v>
      </c>
      <c r="E84">
        <f t="shared" si="1"/>
        <v>-9374.9506826716515</v>
      </c>
      <c r="F84" s="25">
        <f t="shared" si="11"/>
        <v>-9375</v>
      </c>
      <c r="G84">
        <f t="shared" si="9"/>
        <v>1.1524999994435348E-2</v>
      </c>
      <c r="I84">
        <f t="shared" ref="I84:I90" si="12">G84</f>
        <v>1.1524999994435348E-2</v>
      </c>
      <c r="P84">
        <f t="shared" si="4"/>
        <v>6.717050715426792E-3</v>
      </c>
      <c r="Q84" s="7">
        <f t="shared" si="5"/>
        <v>24010.964999999997</v>
      </c>
      <c r="V84">
        <f t="shared" si="6"/>
        <v>4.8079492790085556E-3</v>
      </c>
      <c r="AB84">
        <v>6243.5</v>
      </c>
      <c r="AC84">
        <v>-4.3605799946817569E-3</v>
      </c>
      <c r="AE84">
        <v>11173.5</v>
      </c>
      <c r="AF84">
        <v>3.5870200008503161E-3</v>
      </c>
      <c r="AH84">
        <v>12163.5</v>
      </c>
      <c r="AI84">
        <v>2.1381999977165833E-4</v>
      </c>
      <c r="AL84">
        <v>-1425</v>
      </c>
      <c r="AM84">
        <v>5.6190000032074749E-3</v>
      </c>
    </row>
    <row r="85" spans="1:39" x14ac:dyDescent="0.2">
      <c r="A85" s="25" t="s">
        <v>2233</v>
      </c>
      <c r="B85" s="21"/>
      <c r="C85" s="49">
        <v>39052.364000000001</v>
      </c>
      <c r="D85" s="49" t="s">
        <v>2223</v>
      </c>
      <c r="E85">
        <f t="shared" ref="E85:E148" si="13">(C85-C$7)/C$8</f>
        <v>-9276.9621792362359</v>
      </c>
      <c r="F85" s="25">
        <f t="shared" si="11"/>
        <v>-9277</v>
      </c>
      <c r="G85">
        <f t="shared" ref="G85:G116" si="14">C85-(C$7+F85*C$8)</f>
        <v>8.8383600013912655E-3</v>
      </c>
      <c r="I85">
        <f t="shared" si="12"/>
        <v>8.8383600013912655E-3</v>
      </c>
      <c r="P85">
        <f t="shared" ref="P85:P94" si="15">+D$11+D$12*F85+D$13*F85^2</f>
        <v>6.6362987842275706E-3</v>
      </c>
      <c r="Q85" s="7">
        <f t="shared" ref="Q85:Q148" si="16">+C85-15018.5</f>
        <v>24033.864000000001</v>
      </c>
      <c r="V85">
        <f t="shared" si="6"/>
        <v>2.202061217163695E-3</v>
      </c>
      <c r="AB85">
        <v>6440</v>
      </c>
      <c r="AC85">
        <v>4.2079999548150226E-4</v>
      </c>
      <c r="AE85">
        <v>11194</v>
      </c>
      <c r="AF85">
        <v>1.9280800042906776E-3</v>
      </c>
      <c r="AH85">
        <v>12226</v>
      </c>
      <c r="AI85">
        <v>4.1463200032012537E-3</v>
      </c>
      <c r="AL85">
        <v>-260.5</v>
      </c>
      <c r="AM85">
        <v>1.8221399950562045E-3</v>
      </c>
    </row>
    <row r="86" spans="1:39" x14ac:dyDescent="0.2">
      <c r="A86" s="25" t="s">
        <v>2233</v>
      </c>
      <c r="B86" s="21"/>
      <c r="C86" s="49">
        <v>39056.345999999998</v>
      </c>
      <c r="D86" s="49" t="s">
        <v>2223</v>
      </c>
      <c r="E86">
        <f t="shared" si="13"/>
        <v>-9259.9225608826218</v>
      </c>
      <c r="F86" s="25">
        <f t="shared" si="11"/>
        <v>-9260</v>
      </c>
      <c r="G86">
        <f t="shared" si="14"/>
        <v>1.8096799998602364E-2</v>
      </c>
      <c r="I86">
        <f t="shared" si="12"/>
        <v>1.8096799998602364E-2</v>
      </c>
      <c r="P86">
        <f t="shared" si="15"/>
        <v>6.6223298961624001E-3</v>
      </c>
      <c r="Q86" s="7">
        <f t="shared" si="16"/>
        <v>24037.845999999998</v>
      </c>
      <c r="V86">
        <f t="shared" ref="V86:V149" si="17">(G86-P86)</f>
        <v>1.1474470102439963E-2</v>
      </c>
      <c r="AB86">
        <v>6624</v>
      </c>
      <c r="AC86">
        <v>-5.6643200005055405E-3</v>
      </c>
      <c r="AE86">
        <v>11271</v>
      </c>
      <c r="AF86">
        <v>-2.5427999935345724E-4</v>
      </c>
      <c r="AH86">
        <v>12290.5</v>
      </c>
      <c r="AI86">
        <v>9.7459997050464153E-5</v>
      </c>
      <c r="AL86">
        <v>-29</v>
      </c>
      <c r="AM86">
        <v>5.2971999684814364E-4</v>
      </c>
    </row>
    <row r="87" spans="1:39" x14ac:dyDescent="0.2">
      <c r="A87" s="25" t="s">
        <v>2233</v>
      </c>
      <c r="B87" s="21" t="s">
        <v>2212</v>
      </c>
      <c r="C87" s="49">
        <v>39056.455000000002</v>
      </c>
      <c r="D87" s="49" t="s">
        <v>2223</v>
      </c>
      <c r="E87">
        <f t="shared" si="13"/>
        <v>-9259.4561323540911</v>
      </c>
      <c r="F87" s="25">
        <f t="shared" si="11"/>
        <v>-9259.5</v>
      </c>
      <c r="G87">
        <f t="shared" si="14"/>
        <v>1.0251460000290535E-2</v>
      </c>
      <c r="I87">
        <f t="shared" si="12"/>
        <v>1.0251460000290535E-2</v>
      </c>
      <c r="P87">
        <f t="shared" si="15"/>
        <v>6.6219192215134261E-3</v>
      </c>
      <c r="Q87" s="7">
        <f t="shared" si="16"/>
        <v>24037.955000000002</v>
      </c>
      <c r="V87">
        <f t="shared" si="17"/>
        <v>3.6295407787771093E-3</v>
      </c>
      <c r="AB87">
        <v>6632.5</v>
      </c>
      <c r="AC87">
        <v>1.9649000023491681E-3</v>
      </c>
      <c r="AE87">
        <v>12038.5</v>
      </c>
      <c r="AF87">
        <v>-5.8511800016276538E-3</v>
      </c>
      <c r="AH87">
        <v>12334.5</v>
      </c>
      <c r="AI87">
        <v>-3.9245999505510554E-4</v>
      </c>
      <c r="AL87">
        <v>0</v>
      </c>
      <c r="AM87">
        <v>-8.0000000161817297E-4</v>
      </c>
    </row>
    <row r="88" spans="1:39" x14ac:dyDescent="0.2">
      <c r="A88" s="25" t="s">
        <v>2233</v>
      </c>
      <c r="B88" s="21" t="s">
        <v>2212</v>
      </c>
      <c r="C88" s="49">
        <v>39057.385999999999</v>
      </c>
      <c r="D88" s="49" t="s">
        <v>2223</v>
      </c>
      <c r="E88">
        <f t="shared" si="13"/>
        <v>-9255.4722336380746</v>
      </c>
      <c r="F88" s="25">
        <f t="shared" si="11"/>
        <v>-9255.5</v>
      </c>
      <c r="G88">
        <f t="shared" si="14"/>
        <v>6.4887400003499351E-3</v>
      </c>
      <c r="I88">
        <f t="shared" si="12"/>
        <v>6.4887400003499351E-3</v>
      </c>
      <c r="P88">
        <f t="shared" si="15"/>
        <v>6.6186341843216204E-3</v>
      </c>
      <c r="Q88" s="7">
        <f t="shared" si="16"/>
        <v>24038.885999999999</v>
      </c>
      <c r="V88">
        <f t="shared" si="17"/>
        <v>-1.298941839716853E-4</v>
      </c>
      <c r="AB88">
        <v>6654</v>
      </c>
      <c r="AC88">
        <v>3.6152800021227449E-3</v>
      </c>
      <c r="AE88">
        <v>12226</v>
      </c>
      <c r="AF88">
        <v>4.1463200032012537E-3</v>
      </c>
      <c r="AH88">
        <v>12346.5</v>
      </c>
      <c r="AI88">
        <v>2.419379998173099E-3</v>
      </c>
      <c r="AL88">
        <v>0</v>
      </c>
      <c r="AM88">
        <v>0</v>
      </c>
    </row>
    <row r="89" spans="1:39" x14ac:dyDescent="0.2">
      <c r="A89" s="25" t="s">
        <v>2233</v>
      </c>
      <c r="B89" s="21" t="s">
        <v>2212</v>
      </c>
      <c r="C89" s="49">
        <v>39061.368999999999</v>
      </c>
      <c r="D89" s="49" t="s">
        <v>2223</v>
      </c>
      <c r="E89">
        <f t="shared" si="13"/>
        <v>-9238.4283361236339</v>
      </c>
      <c r="F89" s="25">
        <f t="shared" si="11"/>
        <v>-9238.5</v>
      </c>
      <c r="G89">
        <f t="shared" si="14"/>
        <v>1.6747180001402739E-2</v>
      </c>
      <c r="I89">
        <f t="shared" si="12"/>
        <v>1.6747180001402739E-2</v>
      </c>
      <c r="P89">
        <f t="shared" si="15"/>
        <v>6.6046799162564496E-3</v>
      </c>
      <c r="Q89" s="7">
        <f t="shared" si="16"/>
        <v>24042.868999999999</v>
      </c>
      <c r="V89">
        <f t="shared" si="17"/>
        <v>1.014250008514629E-2</v>
      </c>
      <c r="AB89">
        <v>6786.5</v>
      </c>
      <c r="AC89">
        <v>6.6001800005324185E-3</v>
      </c>
      <c r="AE89">
        <v>12290.5</v>
      </c>
      <c r="AF89">
        <v>9.7459997050464153E-5</v>
      </c>
      <c r="AH89">
        <v>12398.5</v>
      </c>
      <c r="AI89">
        <v>5.0401999760651961E-4</v>
      </c>
      <c r="AL89">
        <v>13.5</v>
      </c>
      <c r="AM89">
        <v>-1.4241799945011735E-3</v>
      </c>
    </row>
    <row r="90" spans="1:39" x14ac:dyDescent="0.2">
      <c r="A90" s="25" t="s">
        <v>2233</v>
      </c>
      <c r="B90" s="21"/>
      <c r="C90" s="49">
        <v>39088.362999999998</v>
      </c>
      <c r="D90" s="49" t="s">
        <v>2223</v>
      </c>
      <c r="E90">
        <f t="shared" si="13"/>
        <v>-9122.9166691628507</v>
      </c>
      <c r="F90" s="25">
        <f t="shared" si="11"/>
        <v>-9123</v>
      </c>
      <c r="G90">
        <f t="shared" si="14"/>
        <v>1.9473640000796877E-2</v>
      </c>
      <c r="I90">
        <f t="shared" si="12"/>
        <v>1.9473640000796877E-2</v>
      </c>
      <c r="P90">
        <f t="shared" si="15"/>
        <v>6.5101790523430835E-3</v>
      </c>
      <c r="Q90" s="7">
        <f t="shared" si="16"/>
        <v>24069.862999999998</v>
      </c>
      <c r="V90">
        <f t="shared" si="17"/>
        <v>1.2963460948453794E-2</v>
      </c>
      <c r="AB90">
        <v>6799.5</v>
      </c>
      <c r="AC90">
        <v>6.2133999745128676E-4</v>
      </c>
      <c r="AE90">
        <v>12346.5</v>
      </c>
      <c r="AF90">
        <v>2.419379998173099E-3</v>
      </c>
      <c r="AH90">
        <v>12414</v>
      </c>
      <c r="AI90">
        <v>2.29847999435151E-3</v>
      </c>
      <c r="AL90">
        <v>22</v>
      </c>
      <c r="AM90">
        <v>-1.794960000552237E-3</v>
      </c>
    </row>
    <row r="91" spans="1:39" x14ac:dyDescent="0.2">
      <c r="A91" s="25" t="s">
        <v>0</v>
      </c>
      <c r="B91" s="22"/>
      <c r="C91" s="48">
        <v>39090.239000000001</v>
      </c>
      <c r="D91" s="19"/>
      <c r="E91">
        <f t="shared" si="13"/>
        <v>-9114.8889634794068</v>
      </c>
      <c r="F91" s="25">
        <f t="shared" si="11"/>
        <v>-9115</v>
      </c>
      <c r="G91">
        <f t="shared" si="14"/>
        <v>2.5948200003767852E-2</v>
      </c>
      <c r="N91">
        <f>G91</f>
        <v>2.5948200003767852E-2</v>
      </c>
      <c r="P91">
        <f t="shared" si="15"/>
        <v>6.5036532979594729E-3</v>
      </c>
      <c r="Q91" s="7">
        <f t="shared" si="16"/>
        <v>24071.739000000001</v>
      </c>
      <c r="V91">
        <f t="shared" si="17"/>
        <v>1.9444546705808377E-2</v>
      </c>
      <c r="AB91">
        <v>7013.5</v>
      </c>
      <c r="AC91">
        <v>8.8158200014731847E-3</v>
      </c>
      <c r="AE91">
        <v>12414</v>
      </c>
      <c r="AF91">
        <v>2.29847999435151E-3</v>
      </c>
      <c r="AH91">
        <v>12462.5</v>
      </c>
      <c r="AI91">
        <v>5.005000057280995E-4</v>
      </c>
      <c r="AL91">
        <v>26.5</v>
      </c>
      <c r="AM91">
        <v>-2.0030199957545847E-3</v>
      </c>
    </row>
    <row r="92" spans="1:39" x14ac:dyDescent="0.2">
      <c r="A92" s="25" t="s">
        <v>2233</v>
      </c>
      <c r="B92" s="21" t="s">
        <v>2212</v>
      </c>
      <c r="C92" s="49">
        <v>39387.599000000002</v>
      </c>
      <c r="D92" s="49" t="s">
        <v>2223</v>
      </c>
      <c r="E92">
        <f t="shared" si="13"/>
        <v>-7842.4377044048024</v>
      </c>
      <c r="F92" s="25">
        <f t="shared" si="11"/>
        <v>-7842.5</v>
      </c>
      <c r="G92">
        <f t="shared" si="14"/>
        <v>1.455790000181878E-2</v>
      </c>
      <c r="I92">
        <f>G92</f>
        <v>1.455790000181878E-2</v>
      </c>
      <c r="P92">
        <f t="shared" si="15"/>
        <v>5.4982392163165431E-3</v>
      </c>
      <c r="Q92" s="7">
        <f t="shared" si="16"/>
        <v>24369.099000000002</v>
      </c>
      <c r="V92">
        <f t="shared" si="17"/>
        <v>9.0596607855022368E-3</v>
      </c>
      <c r="AB92">
        <v>7574.5</v>
      </c>
      <c r="AC92">
        <v>-6.5566000557737425E-4</v>
      </c>
      <c r="AE92">
        <v>12610.5</v>
      </c>
      <c r="AF92">
        <v>-1.9201399991288781E-3</v>
      </c>
      <c r="AH92">
        <v>12467.5</v>
      </c>
      <c r="AI92">
        <v>2.4710000434424728E-4</v>
      </c>
      <c r="AL92">
        <v>124</v>
      </c>
      <c r="AM92">
        <v>3.7556800016318448E-3</v>
      </c>
    </row>
    <row r="93" spans="1:39" x14ac:dyDescent="0.2">
      <c r="A93" s="25" t="s">
        <v>2233</v>
      </c>
      <c r="B93" s="21"/>
      <c r="C93" s="49">
        <v>39388.415999999997</v>
      </c>
      <c r="D93" s="49" t="s">
        <v>2223</v>
      </c>
      <c r="E93">
        <f t="shared" si="13"/>
        <v>-7838.941630021367</v>
      </c>
      <c r="F93" s="25">
        <f t="shared" si="11"/>
        <v>-7839</v>
      </c>
      <c r="G93">
        <f t="shared" si="14"/>
        <v>1.3640519995533396E-2</v>
      </c>
      <c r="I93">
        <f>G93</f>
        <v>1.3640519995533396E-2</v>
      </c>
      <c r="P93">
        <f t="shared" si="15"/>
        <v>5.4955631537737144E-3</v>
      </c>
      <c r="Q93" s="7">
        <f t="shared" si="16"/>
        <v>24369.915999999997</v>
      </c>
      <c r="V93">
        <f t="shared" si="17"/>
        <v>8.1449568417596811E-3</v>
      </c>
      <c r="AB93">
        <v>7583</v>
      </c>
      <c r="AC93">
        <v>8.9735600049607456E-3</v>
      </c>
      <c r="AE93">
        <v>12713.5</v>
      </c>
      <c r="AF93">
        <v>-9.6017999749165028E-4</v>
      </c>
      <c r="AH93">
        <v>12479.5</v>
      </c>
      <c r="AI93">
        <v>4.5893999777035788E-4</v>
      </c>
      <c r="AL93">
        <v>124.5</v>
      </c>
      <c r="AM93">
        <v>-8.965999586507678E-5</v>
      </c>
    </row>
    <row r="94" spans="1:39" ht="13.5" thickBot="1" x14ac:dyDescent="0.25">
      <c r="A94" s="25" t="s">
        <v>2233</v>
      </c>
      <c r="B94" s="21"/>
      <c r="C94" s="49">
        <v>39436.315999999999</v>
      </c>
      <c r="D94" s="49" t="s">
        <v>2223</v>
      </c>
      <c r="E94">
        <f t="shared" si="13"/>
        <v>-7633.9698271236157</v>
      </c>
      <c r="F94" s="128">
        <f t="shared" si="11"/>
        <v>-7634</v>
      </c>
      <c r="G94" s="98">
        <f t="shared" si="14"/>
        <v>7.0511200028704479E-3</v>
      </c>
      <c r="I94">
        <f>G94</f>
        <v>7.0511200028704479E-3</v>
      </c>
      <c r="P94">
        <f t="shared" si="15"/>
        <v>5.3396771976937131E-3</v>
      </c>
      <c r="Q94" s="7">
        <f t="shared" si="16"/>
        <v>24417.815999999999</v>
      </c>
      <c r="V94">
        <f t="shared" si="17"/>
        <v>1.7114428051767348E-3</v>
      </c>
      <c r="AB94">
        <v>7655.5</v>
      </c>
      <c r="AC94">
        <v>3.3992600001511164E-3</v>
      </c>
      <c r="AE94">
        <v>12727</v>
      </c>
      <c r="AF94">
        <v>-2.0843599995714612E-3</v>
      </c>
      <c r="AH94">
        <v>12480</v>
      </c>
      <c r="AI94">
        <v>1.3600001693703234E-5</v>
      </c>
      <c r="AL94">
        <v>132.5</v>
      </c>
      <c r="AM94">
        <v>-3.61509999493137E-3</v>
      </c>
    </row>
    <row r="95" spans="1:39" x14ac:dyDescent="0.2">
      <c r="A95" s="25" t="s">
        <v>2233</v>
      </c>
      <c r="B95" s="21"/>
      <c r="C95" s="49">
        <v>40483.476999999999</v>
      </c>
      <c r="D95" s="49" t="s">
        <v>2223</v>
      </c>
      <c r="E95">
        <f t="shared" si="13"/>
        <v>-3152.9995120045023</v>
      </c>
      <c r="F95" s="25">
        <f t="shared" si="11"/>
        <v>-3153</v>
      </c>
      <c r="G95">
        <f t="shared" si="14"/>
        <v>1.1403999815229326E-4</v>
      </c>
      <c r="I95">
        <f>G95</f>
        <v>1.1403999815229326E-4</v>
      </c>
      <c r="P95">
        <f t="shared" ref="P95:P158" si="18">+D$11+D$12*F95+D$13*F95^2</f>
        <v>2.3521976435742879E-3</v>
      </c>
      <c r="Q95" s="7">
        <f t="shared" si="16"/>
        <v>25464.976999999999</v>
      </c>
      <c r="R95">
        <f t="shared" ref="R95:R134" si="19">+(P95-G95)^2</f>
        <v>5.009349645760927E-6</v>
      </c>
      <c r="T95">
        <v>0.1</v>
      </c>
      <c r="U95">
        <f t="shared" ref="U95:U134" si="20">+T95*R95</f>
        <v>5.0093496457609276E-7</v>
      </c>
      <c r="V95">
        <f t="shared" si="17"/>
        <v>-2.2381576454219947E-3</v>
      </c>
      <c r="AB95">
        <v>7759.5</v>
      </c>
      <c r="AC95">
        <v>7.5685400006477721E-3</v>
      </c>
      <c r="AE95">
        <v>12731.5</v>
      </c>
      <c r="AF95">
        <v>-1.9241999689256772E-4</v>
      </c>
      <c r="AH95">
        <v>12480.5</v>
      </c>
      <c r="AI95">
        <v>-3.1739997211843729E-5</v>
      </c>
      <c r="AL95">
        <v>133</v>
      </c>
      <c r="AM95">
        <v>-2.4604400023235939E-3</v>
      </c>
    </row>
    <row r="96" spans="1:39" x14ac:dyDescent="0.2">
      <c r="A96" s="25" t="s">
        <v>0</v>
      </c>
      <c r="B96" s="22"/>
      <c r="C96" s="48">
        <v>40823.385000000002</v>
      </c>
      <c r="D96" s="19"/>
      <c r="E96">
        <f t="shared" si="13"/>
        <v>-1698.4785186982947</v>
      </c>
      <c r="F96" s="25">
        <f t="shared" si="11"/>
        <v>-1698.5</v>
      </c>
      <c r="G96">
        <f t="shared" si="14"/>
        <v>5.019980002543889E-3</v>
      </c>
      <c r="N96">
        <f t="shared" ref="N96:N107" si="21">G96</f>
        <v>5.019980002543889E-3</v>
      </c>
      <c r="P96">
        <f t="shared" si="18"/>
        <v>1.5551472097042355E-3</v>
      </c>
      <c r="Q96" s="7">
        <f t="shared" si="16"/>
        <v>25804.885000000002</v>
      </c>
      <c r="R96">
        <f t="shared" si="19"/>
        <v>1.2005066282337033E-5</v>
      </c>
      <c r="T96">
        <v>0.5</v>
      </c>
      <c r="U96">
        <f t="shared" si="20"/>
        <v>6.0025331411685167E-6</v>
      </c>
      <c r="V96">
        <f t="shared" si="17"/>
        <v>3.4648327928396535E-3</v>
      </c>
      <c r="AB96">
        <v>8756.5</v>
      </c>
      <c r="AC96">
        <v>-8.0394199976581149E-3</v>
      </c>
      <c r="AE96">
        <v>12752</v>
      </c>
      <c r="AF96">
        <v>-9.5135999436024576E-4</v>
      </c>
      <c r="AH96">
        <v>12497</v>
      </c>
      <c r="AI96">
        <v>-8.2795999333029613E-4</v>
      </c>
      <c r="AL96">
        <v>1326.5</v>
      </c>
      <c r="AM96">
        <v>7.1297999966191128E-4</v>
      </c>
    </row>
    <row r="97" spans="1:39" x14ac:dyDescent="0.2">
      <c r="A97" s="25" t="s">
        <v>0</v>
      </c>
      <c r="B97" s="22"/>
      <c r="C97" s="48">
        <v>40855.281000000003</v>
      </c>
      <c r="D97" s="19"/>
      <c r="E97">
        <f t="shared" si="13"/>
        <v>-1561.9904054367789</v>
      </c>
      <c r="F97" s="25">
        <f t="shared" si="11"/>
        <v>-1562</v>
      </c>
      <c r="G97">
        <f t="shared" si="14"/>
        <v>2.2421600006055087E-3</v>
      </c>
      <c r="N97">
        <f t="shared" si="21"/>
        <v>2.2421600006055087E-3</v>
      </c>
      <c r="P97">
        <f t="shared" si="18"/>
        <v>1.4846901005338938E-3</v>
      </c>
      <c r="Q97" s="7">
        <f t="shared" si="16"/>
        <v>25836.781000000003</v>
      </c>
      <c r="R97">
        <f t="shared" si="19"/>
        <v>5.7376064951450221E-7</v>
      </c>
      <c r="T97">
        <v>0.5</v>
      </c>
      <c r="U97">
        <f t="shared" si="20"/>
        <v>2.868803247572511E-7</v>
      </c>
      <c r="V97">
        <f t="shared" si="17"/>
        <v>7.5746990007161488E-4</v>
      </c>
      <c r="AB97">
        <v>9367.5</v>
      </c>
      <c r="AC97">
        <v>-4.4899999920744449E-5</v>
      </c>
      <c r="AE97">
        <v>12760.5</v>
      </c>
      <c r="AF97">
        <v>-5.2213999879313633E-4</v>
      </c>
      <c r="AH97">
        <v>12556.5</v>
      </c>
      <c r="AI97">
        <v>2.7658000180963427E-4</v>
      </c>
      <c r="AL97">
        <v>1330.5</v>
      </c>
      <c r="AM97">
        <v>9.5026000053621829E-4</v>
      </c>
    </row>
    <row r="98" spans="1:39" x14ac:dyDescent="0.2">
      <c r="A98" s="25" t="s">
        <v>0</v>
      </c>
      <c r="B98" s="22"/>
      <c r="C98" s="48">
        <v>40855.402000000002</v>
      </c>
      <c r="D98" s="19"/>
      <c r="E98">
        <f t="shared" si="13"/>
        <v>-1561.4726269785231</v>
      </c>
      <c r="F98" s="25">
        <f t="shared" si="11"/>
        <v>-1561.5</v>
      </c>
      <c r="G98">
        <f t="shared" si="14"/>
        <v>6.3968200047384016E-3</v>
      </c>
      <c r="N98">
        <f t="shared" si="21"/>
        <v>6.3968200047384016E-3</v>
      </c>
      <c r="P98">
        <f t="shared" si="18"/>
        <v>1.484433385884918E-3</v>
      </c>
      <c r="Q98" s="7">
        <f t="shared" si="16"/>
        <v>25836.902000000002</v>
      </c>
      <c r="R98">
        <f t="shared" si="19"/>
        <v>2.413154229309076E-5</v>
      </c>
      <c r="T98">
        <v>0.5</v>
      </c>
      <c r="U98">
        <f t="shared" si="20"/>
        <v>1.206577114654538E-5</v>
      </c>
      <c r="V98">
        <f t="shared" si="17"/>
        <v>4.9123866188534836E-3</v>
      </c>
      <c r="AB98">
        <v>9516.5</v>
      </c>
      <c r="AC98">
        <v>3.0437800014624372E-3</v>
      </c>
      <c r="AE98">
        <v>13026</v>
      </c>
      <c r="AF98">
        <v>-5.3976799972588196E-3</v>
      </c>
      <c r="AH98">
        <v>12557</v>
      </c>
      <c r="AI98">
        <v>-1.6876000154297799E-4</v>
      </c>
      <c r="AL98">
        <v>1442</v>
      </c>
      <c r="AM98">
        <v>4.4394400028977543E-3</v>
      </c>
    </row>
    <row r="99" spans="1:39" x14ac:dyDescent="0.2">
      <c r="A99" s="25" t="s">
        <v>0</v>
      </c>
      <c r="B99" s="22"/>
      <c r="C99" s="48">
        <v>40867.432999999997</v>
      </c>
      <c r="D99" s="19"/>
      <c r="E99">
        <f t="shared" si="13"/>
        <v>-1509.9900432486311</v>
      </c>
      <c r="F99" s="25">
        <f t="shared" si="11"/>
        <v>-1510</v>
      </c>
      <c r="G99">
        <f t="shared" si="14"/>
        <v>2.3268000004463829E-3</v>
      </c>
      <c r="N99">
        <f t="shared" si="21"/>
        <v>2.3268000004463829E-3</v>
      </c>
      <c r="P99">
        <f t="shared" si="18"/>
        <v>1.4580453370404301E-3</v>
      </c>
      <c r="Q99" s="7">
        <f t="shared" si="16"/>
        <v>25848.932999999997</v>
      </c>
      <c r="R99">
        <f t="shared" si="19"/>
        <v>7.5473466518959034E-7</v>
      </c>
      <c r="T99">
        <v>0.5</v>
      </c>
      <c r="U99">
        <f t="shared" si="20"/>
        <v>3.7736733259479517E-7</v>
      </c>
      <c r="V99">
        <f t="shared" si="17"/>
        <v>8.687546634059528E-4</v>
      </c>
      <c r="AB99">
        <v>9782</v>
      </c>
      <c r="AC99">
        <v>1.1682399999699555E-3</v>
      </c>
      <c r="AE99">
        <v>13167</v>
      </c>
      <c r="AF99">
        <v>-6.7835599984391592E-3</v>
      </c>
      <c r="AH99">
        <v>12590.5</v>
      </c>
      <c r="AI99">
        <v>-3.0654000147478655E-4</v>
      </c>
      <c r="AL99">
        <v>1562.5</v>
      </c>
      <c r="AM99">
        <v>-5.8749999880092219E-4</v>
      </c>
    </row>
    <row r="100" spans="1:39" x14ac:dyDescent="0.2">
      <c r="A100" s="25" t="s">
        <v>0</v>
      </c>
      <c r="B100" s="22"/>
      <c r="C100" s="48">
        <v>40884.260999999999</v>
      </c>
      <c r="D100" s="19"/>
      <c r="E100">
        <f t="shared" si="13"/>
        <v>-1437.9803251032547</v>
      </c>
      <c r="F100" s="25">
        <f t="shared" si="11"/>
        <v>-1438</v>
      </c>
      <c r="G100">
        <f t="shared" si="14"/>
        <v>4.5978400012245402E-3</v>
      </c>
      <c r="N100">
        <f t="shared" si="21"/>
        <v>4.5978400012245402E-3</v>
      </c>
      <c r="P100">
        <f t="shared" si="18"/>
        <v>1.4213311475879422E-3</v>
      </c>
      <c r="Q100" s="7">
        <f t="shared" si="16"/>
        <v>25865.760999999999</v>
      </c>
      <c r="R100">
        <f t="shared" si="19"/>
        <v>1.0090208497231693E-5</v>
      </c>
      <c r="T100">
        <v>0.5</v>
      </c>
      <c r="U100">
        <f t="shared" si="20"/>
        <v>5.0451042486158467E-6</v>
      </c>
      <c r="V100">
        <f t="shared" si="17"/>
        <v>3.1765088536365978E-3</v>
      </c>
      <c r="AB100">
        <v>9944.5</v>
      </c>
      <c r="AC100">
        <v>1.4327399985631928E-3</v>
      </c>
      <c r="AE100">
        <v>13175.5</v>
      </c>
      <c r="AF100">
        <v>-1.5433999942615628E-4</v>
      </c>
      <c r="AH100">
        <v>12591</v>
      </c>
      <c r="AI100">
        <v>6.8120003561489284E-5</v>
      </c>
      <c r="AL100">
        <v>1574.5</v>
      </c>
      <c r="AM100">
        <v>-2.5756599934538826E-3</v>
      </c>
    </row>
    <row r="101" spans="1:39" x14ac:dyDescent="0.2">
      <c r="A101" s="25" t="s">
        <v>0</v>
      </c>
      <c r="B101" s="22"/>
      <c r="C101" s="48">
        <v>40884.379999999997</v>
      </c>
      <c r="D101" s="19"/>
      <c r="E101">
        <f t="shared" si="13"/>
        <v>-1437.4711049666246</v>
      </c>
      <c r="F101" s="25">
        <f t="shared" si="11"/>
        <v>-1437.5</v>
      </c>
      <c r="G101">
        <f t="shared" si="14"/>
        <v>6.7524999976740219E-3</v>
      </c>
      <c r="N101">
        <f t="shared" si="21"/>
        <v>6.7524999976740219E-3</v>
      </c>
      <c r="P101">
        <f t="shared" si="18"/>
        <v>1.4210769129389665E-3</v>
      </c>
      <c r="Q101" s="7">
        <f t="shared" si="16"/>
        <v>25865.879999999997</v>
      </c>
      <c r="R101">
        <f t="shared" si="19"/>
        <v>2.842407210844586E-5</v>
      </c>
      <c r="T101">
        <v>0.5</v>
      </c>
      <c r="U101">
        <f t="shared" si="20"/>
        <v>1.421203605422293E-5</v>
      </c>
      <c r="V101">
        <f t="shared" si="17"/>
        <v>5.3314230847350558E-3</v>
      </c>
      <c r="AB101">
        <v>10677</v>
      </c>
      <c r="AC101">
        <v>1.009640000120271E-3</v>
      </c>
      <c r="AE101">
        <v>13197</v>
      </c>
      <c r="AF101">
        <v>-1.5039599966257811E-3</v>
      </c>
      <c r="AH101">
        <v>12610.5</v>
      </c>
      <c r="AI101">
        <v>-1.9201399991288781E-3</v>
      </c>
      <c r="AL101">
        <v>1596.5</v>
      </c>
      <c r="AM101">
        <v>-6.7062000016449019E-4</v>
      </c>
    </row>
    <row r="102" spans="1:39" x14ac:dyDescent="0.2">
      <c r="A102" s="25" t="s">
        <v>0</v>
      </c>
      <c r="B102" s="22"/>
      <c r="C102" s="48">
        <v>40885.194000000003</v>
      </c>
      <c r="D102" s="19"/>
      <c r="E102">
        <f t="shared" si="13"/>
        <v>-1433.987868065582</v>
      </c>
      <c r="F102" s="25">
        <f t="shared" si="11"/>
        <v>-1434</v>
      </c>
      <c r="G102">
        <f t="shared" si="14"/>
        <v>2.8351200016913936E-3</v>
      </c>
      <c r="N102">
        <f t="shared" si="21"/>
        <v>2.8351200016913936E-3</v>
      </c>
      <c r="P102">
        <f t="shared" si="18"/>
        <v>1.4192975503961372E-3</v>
      </c>
      <c r="Q102" s="7">
        <f t="shared" si="16"/>
        <v>25866.694000000003</v>
      </c>
      <c r="R102">
        <f t="shared" si="19"/>
        <v>2.0045532135917087E-6</v>
      </c>
      <c r="T102">
        <v>0.5</v>
      </c>
      <c r="U102">
        <f t="shared" si="20"/>
        <v>1.0022766067958543E-6</v>
      </c>
      <c r="V102">
        <f t="shared" si="17"/>
        <v>1.4158224512952563E-3</v>
      </c>
      <c r="AB102">
        <v>10685.5</v>
      </c>
      <c r="AC102">
        <v>1.6388599979109131E-3</v>
      </c>
      <c r="AE102">
        <v>13502</v>
      </c>
      <c r="AF102">
        <v>-1.161359999969136E-3</v>
      </c>
      <c r="AH102">
        <v>12713.5</v>
      </c>
      <c r="AI102">
        <v>-9.6017999749165028E-4</v>
      </c>
      <c r="AL102">
        <v>1605</v>
      </c>
      <c r="AM102">
        <v>-8.1414000014774501E-3</v>
      </c>
    </row>
    <row r="103" spans="1:39" x14ac:dyDescent="0.2">
      <c r="A103" s="25" t="s">
        <v>0</v>
      </c>
      <c r="B103" s="22"/>
      <c r="C103" s="48">
        <v>40886.364999999998</v>
      </c>
      <c r="D103" s="19"/>
      <c r="E103">
        <f t="shared" si="13"/>
        <v>-1428.97697075468</v>
      </c>
      <c r="F103" s="25">
        <f t="shared" si="11"/>
        <v>-1429</v>
      </c>
      <c r="G103">
        <f t="shared" si="14"/>
        <v>5.3817200023331679E-3</v>
      </c>
      <c r="N103">
        <f t="shared" si="21"/>
        <v>5.3817200023331679E-3</v>
      </c>
      <c r="P103">
        <f t="shared" si="18"/>
        <v>1.4167564539063811E-3</v>
      </c>
      <c r="Q103" s="7">
        <f t="shared" si="16"/>
        <v>25867.864999999998</v>
      </c>
      <c r="R103">
        <f t="shared" si="19"/>
        <v>1.5720935940353135E-5</v>
      </c>
      <c r="T103">
        <v>0.5</v>
      </c>
      <c r="U103">
        <f t="shared" si="20"/>
        <v>7.8604679701765674E-6</v>
      </c>
      <c r="V103">
        <f t="shared" si="17"/>
        <v>3.9649635484267868E-3</v>
      </c>
      <c r="AB103">
        <v>10694</v>
      </c>
      <c r="AC103">
        <v>-7.3191999399568886E-4</v>
      </c>
      <c r="AE103">
        <v>13557.5</v>
      </c>
      <c r="AF103">
        <v>-2.994100002979394E-3</v>
      </c>
      <c r="AH103">
        <v>12727</v>
      </c>
      <c r="AI103">
        <v>-2.0843599995714612E-3</v>
      </c>
      <c r="AL103">
        <v>1609</v>
      </c>
      <c r="AM103">
        <v>-8.9041199971688911E-3</v>
      </c>
    </row>
    <row r="104" spans="1:39" x14ac:dyDescent="0.2">
      <c r="A104" s="25" t="s">
        <v>0</v>
      </c>
      <c r="B104" s="22"/>
      <c r="C104" s="48">
        <v>40887.300000000003</v>
      </c>
      <c r="D104" s="19"/>
      <c r="E104">
        <f t="shared" si="13"/>
        <v>-1424.9759553953813</v>
      </c>
      <c r="F104" s="25">
        <f t="shared" si="11"/>
        <v>-1425</v>
      </c>
      <c r="G104">
        <f t="shared" si="14"/>
        <v>5.6190000032074749E-3</v>
      </c>
      <c r="N104">
        <f t="shared" si="21"/>
        <v>5.6190000032074749E-3</v>
      </c>
      <c r="P104">
        <f t="shared" si="18"/>
        <v>1.4147242967145761E-3</v>
      </c>
      <c r="Q104" s="7">
        <f t="shared" si="16"/>
        <v>25868.800000000003</v>
      </c>
      <c r="R104">
        <f t="shared" si="19"/>
        <v>1.7675934216206367E-5</v>
      </c>
      <c r="T104">
        <v>0.5</v>
      </c>
      <c r="U104">
        <f t="shared" si="20"/>
        <v>8.8379671081031835E-6</v>
      </c>
      <c r="V104">
        <f t="shared" si="17"/>
        <v>4.2042757064928993E-3</v>
      </c>
      <c r="AB104">
        <v>11138.5</v>
      </c>
      <c r="AC104">
        <v>-8.2391800024197437E-3</v>
      </c>
      <c r="AE104">
        <v>13634.5</v>
      </c>
      <c r="AF104">
        <v>-4.1764599955058657E-3</v>
      </c>
      <c r="AH104">
        <v>12731.5</v>
      </c>
      <c r="AI104">
        <v>-1.9241999689256772E-4</v>
      </c>
      <c r="AL104">
        <v>1617.5</v>
      </c>
      <c r="AM104">
        <v>-9.2749000032199547E-3</v>
      </c>
    </row>
    <row r="105" spans="1:39" x14ac:dyDescent="0.2">
      <c r="A105" s="25" t="s">
        <v>2233</v>
      </c>
      <c r="B105" s="21" t="s">
        <v>2212</v>
      </c>
      <c r="C105" s="49">
        <v>41159.428999999996</v>
      </c>
      <c r="D105" s="49" t="s">
        <v>2223</v>
      </c>
      <c r="E105">
        <f t="shared" si="13"/>
        <v>-260.49220276992997</v>
      </c>
      <c r="F105" s="25">
        <f t="shared" si="11"/>
        <v>-260.5</v>
      </c>
      <c r="G105">
        <f t="shared" si="14"/>
        <v>1.8221399950562045E-3</v>
      </c>
      <c r="N105">
        <f t="shared" si="21"/>
        <v>1.8221399950562045E-3</v>
      </c>
      <c r="P105">
        <f t="shared" si="18"/>
        <v>8.5032689925037825E-4</v>
      </c>
      <c r="Q105" s="7">
        <f t="shared" si="16"/>
        <v>26140.928999999996</v>
      </c>
      <c r="R105">
        <f t="shared" si="19"/>
        <v>9.4442069317970398E-7</v>
      </c>
      <c r="T105">
        <v>0.1</v>
      </c>
      <c r="U105">
        <f t="shared" si="20"/>
        <v>9.4442069317970403E-8</v>
      </c>
      <c r="V105">
        <f t="shared" si="17"/>
        <v>9.7181309580582625E-4</v>
      </c>
      <c r="AB105">
        <v>11173.5</v>
      </c>
      <c r="AC105">
        <v>3.5870200008503161E-3</v>
      </c>
      <c r="AE105">
        <v>13698.5</v>
      </c>
      <c r="AF105">
        <v>-5.3799800007254817E-3</v>
      </c>
      <c r="AH105">
        <v>12752</v>
      </c>
      <c r="AI105">
        <v>-9.5135999436024576E-4</v>
      </c>
      <c r="AL105">
        <v>1618</v>
      </c>
      <c r="AM105">
        <v>1.8797599987010472E-3</v>
      </c>
    </row>
    <row r="106" spans="1:39" x14ac:dyDescent="0.2">
      <c r="A106" s="25" t="s">
        <v>1</v>
      </c>
      <c r="B106" s="22"/>
      <c r="C106" s="48">
        <v>41213.527099999999</v>
      </c>
      <c r="D106" s="19"/>
      <c r="E106">
        <f t="shared" si="13"/>
        <v>-28.997733242934384</v>
      </c>
      <c r="F106" s="25">
        <f t="shared" si="11"/>
        <v>-29</v>
      </c>
      <c r="G106">
        <f t="shared" si="14"/>
        <v>5.2971999684814364E-4</v>
      </c>
      <c r="N106">
        <f t="shared" si="21"/>
        <v>5.2971999684814364E-4</v>
      </c>
      <c r="P106">
        <f t="shared" si="18"/>
        <v>7.445894367746704E-4</v>
      </c>
      <c r="Q106" s="7">
        <f t="shared" si="16"/>
        <v>26195.027099999999</v>
      </c>
      <c r="R106">
        <f t="shared" si="19"/>
        <v>4.6168876214339293E-8</v>
      </c>
      <c r="T106">
        <v>0.5</v>
      </c>
      <c r="U106">
        <f t="shared" si="20"/>
        <v>2.3084438107169647E-8</v>
      </c>
      <c r="V106">
        <f t="shared" si="17"/>
        <v>-2.1486943992652676E-4</v>
      </c>
      <c r="AB106">
        <v>11194</v>
      </c>
      <c r="AC106">
        <v>1.9280800042906776E-3</v>
      </c>
      <c r="AE106">
        <v>13767</v>
      </c>
      <c r="AF106">
        <v>-2.1915600009378977E-3</v>
      </c>
      <c r="AH106">
        <v>12760.5</v>
      </c>
      <c r="AI106">
        <v>-5.2213999879313633E-4</v>
      </c>
      <c r="AL106">
        <v>1618.5</v>
      </c>
      <c r="AM106">
        <v>-1.0965579996991437E-2</v>
      </c>
    </row>
    <row r="107" spans="1:39" x14ac:dyDescent="0.2">
      <c r="A107" s="25" t="s">
        <v>1</v>
      </c>
      <c r="B107" s="22"/>
      <c r="C107" s="48">
        <v>41220.302799999998</v>
      </c>
      <c r="D107" s="19"/>
      <c r="E107">
        <f t="shared" si="13"/>
        <v>-3.4233286565736082E-3</v>
      </c>
      <c r="F107" s="25">
        <f t="shared" si="11"/>
        <v>0</v>
      </c>
      <c r="G107">
        <f t="shared" si="14"/>
        <v>-8.0000000161817297E-4</v>
      </c>
      <c r="N107">
        <f t="shared" si="21"/>
        <v>-8.0000000161817297E-4</v>
      </c>
      <c r="P107">
        <f t="shared" si="18"/>
        <v>7.3149479713408494E-4</v>
      </c>
      <c r="Q107" s="7">
        <f t="shared" si="16"/>
        <v>26201.802799999998</v>
      </c>
      <c r="R107">
        <f t="shared" si="19"/>
        <v>2.3454763186052191E-6</v>
      </c>
      <c r="T107">
        <v>0.5</v>
      </c>
      <c r="U107">
        <f t="shared" si="20"/>
        <v>1.1727381593026096E-6</v>
      </c>
      <c r="V107">
        <f t="shared" si="17"/>
        <v>-1.5314947987522579E-3</v>
      </c>
      <c r="AB107">
        <v>11271</v>
      </c>
      <c r="AC107">
        <v>-2.5427999935345724E-4</v>
      </c>
      <c r="AE107">
        <v>13784</v>
      </c>
      <c r="AF107">
        <v>-9.3311999808065593E-4</v>
      </c>
      <c r="AH107">
        <v>13026</v>
      </c>
      <c r="AI107">
        <v>-5.3976799972588196E-3</v>
      </c>
      <c r="AL107">
        <v>1622</v>
      </c>
      <c r="AM107">
        <v>-1.8829600012395531E-3</v>
      </c>
    </row>
    <row r="108" spans="1:39" x14ac:dyDescent="0.2">
      <c r="A108" s="25" t="s">
        <v>2087</v>
      </c>
      <c r="B108" s="22"/>
      <c r="C108" s="19">
        <v>41220.303599999999</v>
      </c>
      <c r="D108" s="19"/>
      <c r="E108">
        <f t="shared" si="13"/>
        <v>0</v>
      </c>
      <c r="F108" s="25">
        <f t="shared" si="11"/>
        <v>0</v>
      </c>
      <c r="G108">
        <f t="shared" si="14"/>
        <v>0</v>
      </c>
      <c r="H108">
        <f>G108</f>
        <v>0</v>
      </c>
      <c r="P108">
        <f t="shared" si="18"/>
        <v>7.3149479713408494E-4</v>
      </c>
      <c r="Q108" s="7">
        <f t="shared" si="16"/>
        <v>26201.803599999999</v>
      </c>
      <c r="R108">
        <f t="shared" si="19"/>
        <v>5.350846382342361E-7</v>
      </c>
      <c r="T108">
        <v>0.2</v>
      </c>
      <c r="U108">
        <f t="shared" si="20"/>
        <v>1.0701692764684723E-7</v>
      </c>
      <c r="V108">
        <f t="shared" si="17"/>
        <v>-7.3149479713408494E-4</v>
      </c>
      <c r="AB108">
        <v>12038.5</v>
      </c>
      <c r="AC108">
        <v>-5.8511800016276538E-3</v>
      </c>
      <c r="AE108">
        <v>13801.5</v>
      </c>
      <c r="AF108">
        <v>-9.5200200012186542E-3</v>
      </c>
      <c r="AH108">
        <v>13167</v>
      </c>
      <c r="AI108">
        <v>-6.7835599984391592E-3</v>
      </c>
      <c r="AL108">
        <v>1634.5</v>
      </c>
      <c r="AM108">
        <v>-5.0164599961135536E-3</v>
      </c>
    </row>
    <row r="109" spans="1:39" x14ac:dyDescent="0.2">
      <c r="A109" s="25" t="s">
        <v>1</v>
      </c>
      <c r="B109" s="22"/>
      <c r="C109" s="48">
        <v>41223.457000000002</v>
      </c>
      <c r="D109" s="19"/>
      <c r="E109">
        <f t="shared" si="13"/>
        <v>13.493905704766982</v>
      </c>
      <c r="F109" s="25">
        <f t="shared" si="11"/>
        <v>13.5</v>
      </c>
      <c r="G109">
        <f t="shared" si="14"/>
        <v>-1.4241799945011735E-3</v>
      </c>
      <c r="N109">
        <f>G109</f>
        <v>-1.4241799945011735E-3</v>
      </c>
      <c r="P109">
        <f t="shared" si="18"/>
        <v>7.254104916117434E-4</v>
      </c>
      <c r="Q109" s="7">
        <f t="shared" si="16"/>
        <v>26204.957000000002</v>
      </c>
      <c r="R109">
        <f t="shared" si="19"/>
        <v>4.620739257987167E-6</v>
      </c>
      <c r="T109">
        <v>0.5</v>
      </c>
      <c r="U109">
        <f t="shared" si="20"/>
        <v>2.3103696289935835E-6</v>
      </c>
      <c r="V109">
        <f t="shared" si="17"/>
        <v>-2.1495904861129171E-3</v>
      </c>
      <c r="AB109">
        <v>12226</v>
      </c>
      <c r="AC109">
        <v>4.1463200032012537E-3</v>
      </c>
      <c r="AE109">
        <v>13831</v>
      </c>
      <c r="AF109">
        <v>-5.3950799992890097E-3</v>
      </c>
      <c r="AH109">
        <v>13175.5</v>
      </c>
      <c r="AI109">
        <v>-1.5433999942615628E-4</v>
      </c>
      <c r="AL109">
        <v>3162.5</v>
      </c>
      <c r="AM109">
        <v>-8.3755000014207326E-3</v>
      </c>
    </row>
    <row r="110" spans="1:39" x14ac:dyDescent="0.2">
      <c r="A110" s="25" t="s">
        <v>1</v>
      </c>
      <c r="B110" s="22"/>
      <c r="C110" s="48">
        <v>41225.442999999999</v>
      </c>
      <c r="D110" s="19"/>
      <c r="E110">
        <f t="shared" si="13"/>
        <v>21.992319077508881</v>
      </c>
      <c r="F110" s="25">
        <f t="shared" si="11"/>
        <v>22</v>
      </c>
      <c r="G110">
        <f t="shared" si="14"/>
        <v>-1.794960000552237E-3</v>
      </c>
      <c r="N110">
        <f>G110</f>
        <v>-1.794960000552237E-3</v>
      </c>
      <c r="P110">
        <f t="shared" si="18"/>
        <v>7.215833725791581E-4</v>
      </c>
      <c r="Q110" s="7">
        <f t="shared" si="16"/>
        <v>26206.942999999999</v>
      </c>
      <c r="R110">
        <f t="shared" si="19"/>
        <v>6.3329905488515402E-6</v>
      </c>
      <c r="T110">
        <v>0.5</v>
      </c>
      <c r="U110">
        <f t="shared" si="20"/>
        <v>3.1664952744257701E-6</v>
      </c>
      <c r="V110">
        <f t="shared" si="17"/>
        <v>-2.5165433731313951E-3</v>
      </c>
      <c r="AB110">
        <v>12290.5</v>
      </c>
      <c r="AC110">
        <v>9.7459997050464153E-5</v>
      </c>
      <c r="AE110">
        <v>13907.5</v>
      </c>
      <c r="AF110">
        <v>2.2678999957861379E-3</v>
      </c>
      <c r="AH110">
        <v>13197</v>
      </c>
      <c r="AI110">
        <v>-1.5039599966257811E-3</v>
      </c>
      <c r="AL110">
        <v>3166.5</v>
      </c>
      <c r="AM110">
        <v>-6.138220000138972E-3</v>
      </c>
    </row>
    <row r="111" spans="1:39" x14ac:dyDescent="0.2">
      <c r="A111" s="25" t="s">
        <v>1</v>
      </c>
      <c r="B111" s="22"/>
      <c r="C111" s="48">
        <v>41226.494400000003</v>
      </c>
      <c r="D111" s="19"/>
      <c r="E111">
        <f t="shared" si="13"/>
        <v>26.49142875532711</v>
      </c>
      <c r="F111" s="25">
        <f t="shared" si="11"/>
        <v>26.5</v>
      </c>
      <c r="G111">
        <f t="shared" si="14"/>
        <v>-2.0030199957545847E-3</v>
      </c>
      <c r="N111">
        <f>G111</f>
        <v>-2.0030199957545847E-3</v>
      </c>
      <c r="P111">
        <f t="shared" si="18"/>
        <v>7.1955842073837765E-4</v>
      </c>
      <c r="Q111" s="7">
        <f t="shared" si="16"/>
        <v>26207.994400000003</v>
      </c>
      <c r="R111">
        <f t="shared" si="19"/>
        <v>7.4124332339533264E-6</v>
      </c>
      <c r="T111">
        <v>0.5</v>
      </c>
      <c r="U111">
        <f t="shared" si="20"/>
        <v>3.7062166169766632E-6</v>
      </c>
      <c r="V111">
        <f t="shared" si="17"/>
        <v>-2.7225784164929623E-3</v>
      </c>
      <c r="AB111">
        <v>12346.5</v>
      </c>
      <c r="AC111">
        <v>2.419379998173099E-3</v>
      </c>
      <c r="AE111">
        <v>13924.5</v>
      </c>
      <c r="AF111">
        <v>-1.4736599987372756E-3</v>
      </c>
      <c r="AH111">
        <v>13502</v>
      </c>
      <c r="AI111">
        <v>-1.161359999969136E-3</v>
      </c>
      <c r="AL111">
        <v>3222.5</v>
      </c>
      <c r="AM111">
        <v>-4.8163000028580427E-3</v>
      </c>
    </row>
    <row r="112" spans="1:39" x14ac:dyDescent="0.2">
      <c r="A112" s="25" t="s">
        <v>2233</v>
      </c>
      <c r="B112" s="21"/>
      <c r="C112" s="49">
        <v>41249.285000000003</v>
      </c>
      <c r="D112" s="49" t="s">
        <v>2223</v>
      </c>
      <c r="E112">
        <f t="shared" si="13"/>
        <v>124.01607115869668</v>
      </c>
      <c r="F112" s="25">
        <f t="shared" si="11"/>
        <v>124</v>
      </c>
      <c r="G112">
        <f t="shared" si="14"/>
        <v>3.7556800016318448E-3</v>
      </c>
      <c r="I112">
        <f>G112</f>
        <v>3.7556800016318448E-3</v>
      </c>
      <c r="P112">
        <f t="shared" si="18"/>
        <v>6.7588336418813349E-4</v>
      </c>
      <c r="Q112" s="7">
        <f t="shared" si="16"/>
        <v>26230.785000000003</v>
      </c>
      <c r="R112">
        <f t="shared" si="19"/>
        <v>9.4851473280095907E-6</v>
      </c>
      <c r="T112">
        <v>0.1</v>
      </c>
      <c r="U112">
        <f t="shared" si="20"/>
        <v>9.4851473280095909E-7</v>
      </c>
      <c r="V112">
        <f t="shared" si="17"/>
        <v>3.0797966374437112E-3</v>
      </c>
      <c r="AB112">
        <v>12414</v>
      </c>
      <c r="AC112">
        <v>2.29847999435151E-3</v>
      </c>
      <c r="AE112">
        <v>14048.5</v>
      </c>
      <c r="AF112">
        <v>-1.1179800058016554E-3</v>
      </c>
      <c r="AH112">
        <v>13557.5</v>
      </c>
      <c r="AI112">
        <v>-2.994100002979394E-3</v>
      </c>
      <c r="AL112">
        <v>3492</v>
      </c>
      <c r="AM112">
        <v>-5.4545599996345118E-3</v>
      </c>
    </row>
    <row r="113" spans="1:39" x14ac:dyDescent="0.2">
      <c r="A113" s="25" t="s">
        <v>2233</v>
      </c>
      <c r="B113" s="21" t="s">
        <v>2212</v>
      </c>
      <c r="C113" s="49">
        <v>41249.398000000001</v>
      </c>
      <c r="D113" s="49" t="s">
        <v>2223</v>
      </c>
      <c r="E113">
        <f t="shared" si="13"/>
        <v>124.49961633044916</v>
      </c>
      <c r="F113" s="25">
        <f t="shared" si="11"/>
        <v>124.5</v>
      </c>
      <c r="G113">
        <f t="shared" si="14"/>
        <v>-8.965999586507678E-5</v>
      </c>
      <c r="I113">
        <f>G113</f>
        <v>-8.965999586507678E-5</v>
      </c>
      <c r="P113">
        <f t="shared" si="18"/>
        <v>6.7566036953915776E-4</v>
      </c>
      <c r="Q113" s="7">
        <f t="shared" si="16"/>
        <v>26230.898000000001</v>
      </c>
      <c r="R113">
        <f t="shared" si="19"/>
        <v>5.8571526170247105E-7</v>
      </c>
      <c r="T113">
        <v>0.1</v>
      </c>
      <c r="U113">
        <f t="shared" si="20"/>
        <v>5.8571526170247109E-8</v>
      </c>
      <c r="V113">
        <f t="shared" si="17"/>
        <v>-7.6532036540423454E-4</v>
      </c>
      <c r="AB113">
        <v>12610.5</v>
      </c>
      <c r="AC113">
        <v>-1.9201399991288781E-3</v>
      </c>
      <c r="AE113">
        <v>14087</v>
      </c>
      <c r="AF113">
        <v>7.9084000026341528E-4</v>
      </c>
      <c r="AH113">
        <v>13634.5</v>
      </c>
      <c r="AI113">
        <v>-4.1764599955058657E-3</v>
      </c>
      <c r="AL113">
        <v>4280</v>
      </c>
      <c r="AM113">
        <v>7.2895999983302318E-3</v>
      </c>
    </row>
    <row r="114" spans="1:39" x14ac:dyDescent="0.2">
      <c r="A114" s="25" t="s">
        <v>2233</v>
      </c>
      <c r="B114" s="21" t="s">
        <v>2212</v>
      </c>
      <c r="C114" s="49">
        <v>41251.264000000003</v>
      </c>
      <c r="D114" s="49" t="s">
        <v>2223</v>
      </c>
      <c r="E114">
        <f t="shared" si="13"/>
        <v>132.48453040576359</v>
      </c>
      <c r="F114" s="25">
        <f t="shared" si="11"/>
        <v>132.5</v>
      </c>
      <c r="G114">
        <f t="shared" si="14"/>
        <v>-3.61509999493137E-3</v>
      </c>
      <c r="I114">
        <f>G114</f>
        <v>-3.61509999493137E-3</v>
      </c>
      <c r="P114">
        <f t="shared" si="18"/>
        <v>6.7209381515554811E-4</v>
      </c>
      <c r="Q114" s="7">
        <f t="shared" si="16"/>
        <v>26232.764000000003</v>
      </c>
      <c r="R114">
        <f t="shared" si="19"/>
        <v>1.8380030765247588E-5</v>
      </c>
      <c r="T114">
        <v>0.1</v>
      </c>
      <c r="U114">
        <f t="shared" si="20"/>
        <v>1.8380030765247589E-6</v>
      </c>
      <c r="V114">
        <f t="shared" si="17"/>
        <v>-4.2871938100869185E-3</v>
      </c>
      <c r="AB114">
        <v>12713.5</v>
      </c>
      <c r="AC114">
        <v>-9.6017999749165028E-4</v>
      </c>
      <c r="AE114">
        <v>14177</v>
      </c>
      <c r="AF114">
        <v>-3.7035999412182719E-4</v>
      </c>
      <c r="AH114">
        <v>13698.5</v>
      </c>
      <c r="AI114">
        <v>-5.3799800007254817E-3</v>
      </c>
      <c r="AL114">
        <v>4284.5</v>
      </c>
      <c r="AM114">
        <v>-1.3184599956730381E-3</v>
      </c>
    </row>
    <row r="115" spans="1:39" x14ac:dyDescent="0.2">
      <c r="A115" s="25" t="s">
        <v>2233</v>
      </c>
      <c r="B115" s="21"/>
      <c r="C115" s="49">
        <v>41251.381999999998</v>
      </c>
      <c r="D115" s="49" t="s">
        <v>2223</v>
      </c>
      <c r="E115">
        <f t="shared" si="13"/>
        <v>132.98947138156518</v>
      </c>
      <c r="F115" s="25">
        <f t="shared" si="11"/>
        <v>133</v>
      </c>
      <c r="G115">
        <f t="shared" si="14"/>
        <v>-2.4604400023235939E-3</v>
      </c>
      <c r="I115">
        <f>G115</f>
        <v>-2.4604400023235939E-3</v>
      </c>
      <c r="P115">
        <f t="shared" si="18"/>
        <v>6.7187099050657235E-4</v>
      </c>
      <c r="Q115" s="7">
        <f t="shared" si="16"/>
        <v>26232.881999999998</v>
      </c>
      <c r="R115">
        <f t="shared" si="19"/>
        <v>9.8113721558047013E-6</v>
      </c>
      <c r="T115">
        <v>0.1</v>
      </c>
      <c r="U115">
        <f t="shared" si="20"/>
        <v>9.8113721558047021E-7</v>
      </c>
      <c r="V115">
        <f t="shared" si="17"/>
        <v>-3.1323109928301663E-3</v>
      </c>
      <c r="AB115">
        <v>12727</v>
      </c>
      <c r="AC115">
        <v>-2.0843599995714612E-3</v>
      </c>
      <c r="AE115">
        <v>14313.5</v>
      </c>
      <c r="AF115">
        <v>-1.4817999908700585E-4</v>
      </c>
      <c r="AH115">
        <v>13767</v>
      </c>
      <c r="AI115">
        <v>-2.1915600009378977E-3</v>
      </c>
      <c r="AL115">
        <v>4442</v>
      </c>
      <c r="AM115">
        <v>1.7399440002918709E-2</v>
      </c>
    </row>
    <row r="116" spans="1:39" x14ac:dyDescent="0.2">
      <c r="A116" s="25" t="s">
        <v>1</v>
      </c>
      <c r="B116" s="22"/>
      <c r="C116" s="48">
        <v>41530.294999999998</v>
      </c>
      <c r="D116" s="19"/>
      <c r="E116">
        <f t="shared" si="13"/>
        <v>1326.5030509560713</v>
      </c>
      <c r="F116" s="25">
        <f t="shared" si="11"/>
        <v>1326.5</v>
      </c>
      <c r="G116">
        <f t="shared" si="14"/>
        <v>7.1297999966191128E-4</v>
      </c>
      <c r="N116">
        <f t="shared" ref="N116:N121" si="22">G116</f>
        <v>7.1297999966191128E-4</v>
      </c>
      <c r="P116">
        <f t="shared" si="18"/>
        <v>1.6848933340178889E-4</v>
      </c>
      <c r="Q116" s="7">
        <f t="shared" si="16"/>
        <v>26511.794999999998</v>
      </c>
      <c r="R116">
        <f t="shared" si="19"/>
        <v>2.9647008564439196E-7</v>
      </c>
      <c r="T116">
        <v>0.5</v>
      </c>
      <c r="U116">
        <f t="shared" si="20"/>
        <v>1.4823504282219598E-7</v>
      </c>
      <c r="V116">
        <f t="shared" si="17"/>
        <v>5.4449066626012239E-4</v>
      </c>
      <c r="AB116">
        <v>12731.5</v>
      </c>
      <c r="AC116">
        <v>-1.9241999689256772E-4</v>
      </c>
      <c r="AE116">
        <v>14575</v>
      </c>
      <c r="AF116">
        <v>2.7389999959268607E-3</v>
      </c>
      <c r="AH116">
        <v>13784</v>
      </c>
      <c r="AI116">
        <v>-9.3311999808065593E-4</v>
      </c>
      <c r="AL116">
        <v>4442.5</v>
      </c>
      <c r="AM116">
        <v>3.5541000033845194E-3</v>
      </c>
    </row>
    <row r="117" spans="1:39" x14ac:dyDescent="0.2">
      <c r="A117" s="25" t="s">
        <v>1</v>
      </c>
      <c r="B117" s="22"/>
      <c r="C117" s="48">
        <v>41531.230000000003</v>
      </c>
      <c r="D117" s="19"/>
      <c r="E117">
        <f t="shared" si="13"/>
        <v>1330.50406631537</v>
      </c>
      <c r="F117" s="25">
        <f t="shared" si="11"/>
        <v>1330.5</v>
      </c>
      <c r="G117">
        <f t="shared" ref="G117:G148" si="23">C117-(C$7+F117*C$8)</f>
        <v>9.5026000053621829E-4</v>
      </c>
      <c r="N117">
        <f t="shared" si="22"/>
        <v>9.5026000053621829E-4</v>
      </c>
      <c r="P117">
        <f t="shared" si="18"/>
        <v>1.6689805620998408E-4</v>
      </c>
      <c r="Q117" s="7">
        <f t="shared" si="16"/>
        <v>26512.730000000003</v>
      </c>
      <c r="R117">
        <f t="shared" si="19"/>
        <v>6.1365593581857802E-7</v>
      </c>
      <c r="T117">
        <v>0.5</v>
      </c>
      <c r="U117">
        <f t="shared" si="20"/>
        <v>3.0682796790928901E-7</v>
      </c>
      <c r="V117">
        <f t="shared" si="17"/>
        <v>7.8336194432623418E-4</v>
      </c>
      <c r="AB117">
        <v>12752</v>
      </c>
      <c r="AC117">
        <v>-9.5135999436024576E-4</v>
      </c>
      <c r="AE117">
        <v>14622</v>
      </c>
      <c r="AF117">
        <v>2.2770399955334142E-3</v>
      </c>
      <c r="AH117">
        <v>13801.5</v>
      </c>
      <c r="AI117">
        <v>-9.5200200012186542E-3</v>
      </c>
      <c r="AL117">
        <v>4451.5</v>
      </c>
      <c r="AM117">
        <v>1.3379800002439879E-3</v>
      </c>
    </row>
    <row r="118" spans="1:39" x14ac:dyDescent="0.2">
      <c r="A118" s="25" t="s">
        <v>1</v>
      </c>
      <c r="B118" s="22"/>
      <c r="C118" s="48">
        <v>41557.29</v>
      </c>
      <c r="D118" s="19"/>
      <c r="E118">
        <f t="shared" si="13"/>
        <v>1442.0189970776823</v>
      </c>
      <c r="F118" s="25">
        <f t="shared" si="11"/>
        <v>1442</v>
      </c>
      <c r="G118">
        <f t="shared" si="23"/>
        <v>4.4394400028977543E-3</v>
      </c>
      <c r="N118">
        <f t="shared" si="22"/>
        <v>4.4394400028977543E-3</v>
      </c>
      <c r="P118">
        <f t="shared" si="18"/>
        <v>1.2279876948842277E-4</v>
      </c>
      <c r="Q118" s="7">
        <f t="shared" si="16"/>
        <v>26538.79</v>
      </c>
      <c r="R118">
        <f t="shared" si="19"/>
        <v>1.8633391537969634E-5</v>
      </c>
      <c r="T118">
        <v>0.5</v>
      </c>
      <c r="U118">
        <f t="shared" si="20"/>
        <v>9.3166957689848172E-6</v>
      </c>
      <c r="V118">
        <f t="shared" si="17"/>
        <v>4.3166412334093313E-3</v>
      </c>
      <c r="AB118">
        <v>12760.5</v>
      </c>
      <c r="AC118">
        <v>-5.2213999879313633E-4</v>
      </c>
      <c r="AE118">
        <v>14831.5</v>
      </c>
      <c r="AF118">
        <v>7.9580000601708889E-5</v>
      </c>
      <c r="AH118">
        <v>13831</v>
      </c>
      <c r="AI118">
        <v>-5.3950799992890097E-3</v>
      </c>
      <c r="AL118">
        <v>4477</v>
      </c>
      <c r="AM118">
        <v>-7.743599999230355E-4</v>
      </c>
    </row>
    <row r="119" spans="1:39" x14ac:dyDescent="0.2">
      <c r="A119" s="25" t="s">
        <v>1</v>
      </c>
      <c r="B119" s="22"/>
      <c r="C119" s="48">
        <v>41585.4447</v>
      </c>
      <c r="D119" s="19"/>
      <c r="E119">
        <f t="shared" si="13"/>
        <v>1562.497485993026</v>
      </c>
      <c r="F119" s="25">
        <f t="shared" si="11"/>
        <v>1562.5</v>
      </c>
      <c r="G119">
        <f t="shared" si="23"/>
        <v>-5.8749999880092219E-4</v>
      </c>
      <c r="N119">
        <f t="shared" si="22"/>
        <v>-5.8749999880092219E-4</v>
      </c>
      <c r="P119">
        <f t="shared" si="18"/>
        <v>7.5699019085300487E-5</v>
      </c>
      <c r="Q119" s="7">
        <f t="shared" si="16"/>
        <v>26566.9447</v>
      </c>
      <c r="R119">
        <f t="shared" si="19"/>
        <v>4.3983293732525022E-7</v>
      </c>
      <c r="T119">
        <v>0.5</v>
      </c>
      <c r="U119">
        <f t="shared" si="20"/>
        <v>2.1991646866262511E-7</v>
      </c>
      <c r="V119">
        <f t="shared" si="17"/>
        <v>-6.6319901788622262E-4</v>
      </c>
      <c r="AB119">
        <v>13026</v>
      </c>
      <c r="AC119">
        <v>-5.3976799972588196E-3</v>
      </c>
      <c r="AE119">
        <v>15230.5</v>
      </c>
      <c r="AF119">
        <v>-5.5017400009091944E-3</v>
      </c>
      <c r="AH119">
        <v>13907.5</v>
      </c>
      <c r="AI119">
        <v>2.2678999957861379E-3</v>
      </c>
      <c r="AL119">
        <v>4481</v>
      </c>
      <c r="AM119">
        <v>-8.5370799934025854E-3</v>
      </c>
    </row>
    <row r="120" spans="1:39" x14ac:dyDescent="0.2">
      <c r="A120" s="25" t="s">
        <v>1</v>
      </c>
      <c r="B120" s="22"/>
      <c r="C120" s="48">
        <v>41588.247000000003</v>
      </c>
      <c r="D120" s="19"/>
      <c r="E120">
        <f t="shared" si="13"/>
        <v>1574.4889783366787</v>
      </c>
      <c r="F120" s="25">
        <f t="shared" si="11"/>
        <v>1574.5</v>
      </c>
      <c r="G120">
        <f t="shared" si="23"/>
        <v>-2.5756599934538826E-3</v>
      </c>
      <c r="N120">
        <f t="shared" si="22"/>
        <v>-2.5756599934538826E-3</v>
      </c>
      <c r="P120">
        <f t="shared" si="18"/>
        <v>7.1040387509885885E-5</v>
      </c>
      <c r="Q120" s="7">
        <f t="shared" si="16"/>
        <v>26569.747000000003</v>
      </c>
      <c r="R120">
        <f t="shared" si="19"/>
        <v>7.0050229065937571E-6</v>
      </c>
      <c r="T120">
        <v>0.5</v>
      </c>
      <c r="U120">
        <f t="shared" si="20"/>
        <v>3.5025114532968786E-6</v>
      </c>
      <c r="V120">
        <f t="shared" si="17"/>
        <v>-2.6467003809637684E-3</v>
      </c>
      <c r="AB120">
        <v>13167</v>
      </c>
      <c r="AC120">
        <v>-6.7835599984391592E-3</v>
      </c>
      <c r="AE120">
        <v>15290</v>
      </c>
      <c r="AF120">
        <v>-9.7199997981078923E-5</v>
      </c>
      <c r="AH120">
        <v>13924.5</v>
      </c>
      <c r="AI120">
        <v>-1.4736599987372756E-3</v>
      </c>
      <c r="AL120">
        <v>4502.5</v>
      </c>
      <c r="AM120">
        <v>7.1132999946712516E-3</v>
      </c>
    </row>
    <row r="121" spans="1:39" x14ac:dyDescent="0.2">
      <c r="A121" s="25" t="s">
        <v>1</v>
      </c>
      <c r="B121" s="22"/>
      <c r="C121" s="48">
        <v>41593.390099999997</v>
      </c>
      <c r="D121" s="19"/>
      <c r="E121">
        <f t="shared" si="13"/>
        <v>1596.4971303091659</v>
      </c>
      <c r="F121" s="25">
        <f t="shared" si="11"/>
        <v>1596.5</v>
      </c>
      <c r="G121">
        <f t="shared" si="23"/>
        <v>-6.7062000016449019E-4</v>
      </c>
      <c r="N121">
        <f t="shared" si="22"/>
        <v>-6.7062000016449019E-4</v>
      </c>
      <c r="P121">
        <f t="shared" si="18"/>
        <v>6.2514522954959018E-5</v>
      </c>
      <c r="Q121" s="7">
        <f t="shared" si="16"/>
        <v>26574.890099999997</v>
      </c>
      <c r="R121">
        <f t="shared" si="19"/>
        <v>5.3748622898958219E-7</v>
      </c>
      <c r="T121">
        <v>0.5</v>
      </c>
      <c r="U121">
        <f t="shared" si="20"/>
        <v>2.687431144947911E-7</v>
      </c>
      <c r="V121">
        <f t="shared" si="17"/>
        <v>-7.3313452311944921E-4</v>
      </c>
      <c r="AB121">
        <v>13175.5</v>
      </c>
      <c r="AC121">
        <v>-1.5433999942615628E-4</v>
      </c>
      <c r="AE121">
        <v>15388.5</v>
      </c>
      <c r="AF121">
        <v>7.3708199997781776E-3</v>
      </c>
      <c r="AH121">
        <v>14048.5</v>
      </c>
      <c r="AI121">
        <v>-1.1179800058016554E-3</v>
      </c>
      <c r="AL121">
        <v>4506.5</v>
      </c>
      <c r="AM121">
        <v>3.5057999775744975E-4</v>
      </c>
    </row>
    <row r="122" spans="1:39" x14ac:dyDescent="0.2">
      <c r="A122" s="25" t="s">
        <v>2233</v>
      </c>
      <c r="B122" s="21"/>
      <c r="C122" s="49">
        <v>41595.368999999999</v>
      </c>
      <c r="D122" s="49" t="s">
        <v>2223</v>
      </c>
      <c r="E122">
        <f t="shared" si="13"/>
        <v>1604.9651616401625</v>
      </c>
      <c r="F122">
        <f t="shared" si="11"/>
        <v>1605</v>
      </c>
      <c r="G122">
        <f t="shared" si="23"/>
        <v>-8.1414000014774501E-3</v>
      </c>
      <c r="I122">
        <f t="shared" ref="I122:I132" si="24">G122</f>
        <v>-8.1414000014774501E-3</v>
      </c>
      <c r="P122">
        <f t="shared" si="18"/>
        <v>5.9225623922373547E-5</v>
      </c>
      <c r="Q122" s="7">
        <f t="shared" si="16"/>
        <v>26576.868999999999</v>
      </c>
      <c r="R122">
        <f t="shared" si="19"/>
        <v>6.7250260647964253E-5</v>
      </c>
      <c r="T122">
        <v>0.1</v>
      </c>
      <c r="U122">
        <f t="shared" si="20"/>
        <v>6.7250260647964258E-6</v>
      </c>
      <c r="V122">
        <f t="shared" si="17"/>
        <v>-8.2006256253998235E-3</v>
      </c>
      <c r="AB122">
        <v>13197</v>
      </c>
      <c r="AC122">
        <v>-1.5039599966257811E-3</v>
      </c>
      <c r="AE122">
        <v>15508</v>
      </c>
      <c r="AF122">
        <v>2.3345599984168075E-3</v>
      </c>
      <c r="AH122">
        <v>14087</v>
      </c>
      <c r="AI122">
        <v>7.9084000026341528E-4</v>
      </c>
      <c r="AL122">
        <v>4506.5</v>
      </c>
      <c r="AM122">
        <v>4.350579998572357E-3</v>
      </c>
    </row>
    <row r="123" spans="1:39" x14ac:dyDescent="0.2">
      <c r="A123" s="25" t="s">
        <v>2233</v>
      </c>
      <c r="B123" s="21"/>
      <c r="C123" s="49">
        <v>41596.303</v>
      </c>
      <c r="D123" s="49" t="s">
        <v>2223</v>
      </c>
      <c r="E123">
        <f t="shared" si="13"/>
        <v>1608.9618978386327</v>
      </c>
      <c r="F123">
        <f t="shared" si="11"/>
        <v>1609</v>
      </c>
      <c r="G123">
        <f t="shared" si="23"/>
        <v>-8.9041199971688911E-3</v>
      </c>
      <c r="I123">
        <f t="shared" si="24"/>
        <v>-8.9041199971688911E-3</v>
      </c>
      <c r="P123">
        <f t="shared" si="18"/>
        <v>5.7678906730568645E-5</v>
      </c>
      <c r="Q123" s="7">
        <f t="shared" si="16"/>
        <v>26577.803</v>
      </c>
      <c r="R123">
        <f t="shared" si="19"/>
        <v>8.0313839593933577E-5</v>
      </c>
      <c r="T123">
        <v>0.1</v>
      </c>
      <c r="U123">
        <f t="shared" si="20"/>
        <v>8.0313839593933577E-6</v>
      </c>
      <c r="V123">
        <f t="shared" si="17"/>
        <v>-8.9617989038994605E-3</v>
      </c>
      <c r="AB123">
        <v>13502</v>
      </c>
      <c r="AC123">
        <v>-1.161359999969136E-3</v>
      </c>
      <c r="AE123">
        <v>15598</v>
      </c>
      <c r="AF123">
        <v>-1.8266400002175942E-3</v>
      </c>
      <c r="AH123">
        <v>14177</v>
      </c>
      <c r="AI123">
        <v>-3.7035999412182719E-4</v>
      </c>
      <c r="AL123">
        <v>4515</v>
      </c>
      <c r="AM123">
        <v>-1.1020199999620672E-2</v>
      </c>
    </row>
    <row r="124" spans="1:39" x14ac:dyDescent="0.2">
      <c r="A124" s="25" t="s">
        <v>2233</v>
      </c>
      <c r="B124" s="21" t="s">
        <v>2212</v>
      </c>
      <c r="C124" s="49">
        <v>41598.288999999997</v>
      </c>
      <c r="D124" s="49" t="s">
        <v>2223</v>
      </c>
      <c r="E124">
        <f t="shared" si="13"/>
        <v>1617.4603112113746</v>
      </c>
      <c r="F124">
        <f t="shared" si="11"/>
        <v>1617.5</v>
      </c>
      <c r="G124">
        <f t="shared" si="23"/>
        <v>-9.2749000032199547E-3</v>
      </c>
      <c r="I124">
        <f t="shared" si="24"/>
        <v>-9.2749000032199547E-3</v>
      </c>
      <c r="P124">
        <f t="shared" si="18"/>
        <v>5.4394257697983274E-5</v>
      </c>
      <c r="Q124" s="7">
        <f t="shared" si="16"/>
        <v>26579.788999999997</v>
      </c>
      <c r="R124">
        <f t="shared" si="19"/>
        <v>8.7035731406796384E-5</v>
      </c>
      <c r="T124">
        <v>0.1</v>
      </c>
      <c r="U124">
        <f t="shared" si="20"/>
        <v>8.7035731406796384E-6</v>
      </c>
      <c r="V124">
        <f t="shared" si="17"/>
        <v>-9.3292942609179384E-3</v>
      </c>
      <c r="AB124">
        <v>13557.5</v>
      </c>
      <c r="AC124">
        <v>-2.994100002979394E-3</v>
      </c>
      <c r="AE124">
        <v>15615</v>
      </c>
      <c r="AF124">
        <v>3.4318000034545548E-3</v>
      </c>
      <c r="AH124">
        <v>14313.5</v>
      </c>
      <c r="AI124">
        <v>-1.4817999908700585E-4</v>
      </c>
      <c r="AL124">
        <v>4656</v>
      </c>
      <c r="AM124">
        <v>-2.4060799987637438E-3</v>
      </c>
    </row>
    <row r="125" spans="1:39" x14ac:dyDescent="0.2">
      <c r="A125" s="25" t="s">
        <v>2233</v>
      </c>
      <c r="B125" s="21"/>
      <c r="C125" s="49">
        <v>41598.417000000001</v>
      </c>
      <c r="D125" s="49" t="s">
        <v>2223</v>
      </c>
      <c r="E125">
        <f t="shared" si="13"/>
        <v>1618.0080437953366</v>
      </c>
      <c r="F125">
        <f t="shared" si="11"/>
        <v>1618</v>
      </c>
      <c r="G125">
        <f t="shared" si="23"/>
        <v>1.8797599987010472E-3</v>
      </c>
      <c r="I125">
        <f t="shared" si="24"/>
        <v>1.8797599987010472E-3</v>
      </c>
      <c r="P125">
        <f t="shared" si="18"/>
        <v>5.4201133049007716E-5</v>
      </c>
      <c r="Q125" s="7">
        <f t="shared" si="16"/>
        <v>26579.917000000001</v>
      </c>
      <c r="R125">
        <f t="shared" si="19"/>
        <v>3.3326651719607605E-6</v>
      </c>
      <c r="T125">
        <v>0.1</v>
      </c>
      <c r="U125">
        <f t="shared" si="20"/>
        <v>3.3326651719607609E-7</v>
      </c>
      <c r="V125">
        <f t="shared" si="17"/>
        <v>1.8255588656520393E-3</v>
      </c>
      <c r="AB125">
        <v>13634.5</v>
      </c>
      <c r="AC125">
        <v>-4.1764599955058657E-3</v>
      </c>
      <c r="AE125">
        <v>15726</v>
      </c>
      <c r="AF125">
        <v>-1.2336799991317093E-3</v>
      </c>
      <c r="AH125">
        <v>14575</v>
      </c>
      <c r="AI125">
        <v>2.7389999959268607E-3</v>
      </c>
      <c r="AL125">
        <v>4673</v>
      </c>
      <c r="AM125">
        <v>-1.147639995906502E-3</v>
      </c>
    </row>
    <row r="126" spans="1:39" x14ac:dyDescent="0.2">
      <c r="A126" s="25" t="s">
        <v>2233</v>
      </c>
      <c r="B126" s="21" t="s">
        <v>2212</v>
      </c>
      <c r="C126" s="49">
        <v>41598.521000000001</v>
      </c>
      <c r="D126" s="49" t="s">
        <v>2223</v>
      </c>
      <c r="E126">
        <f t="shared" si="13"/>
        <v>1618.4530765197883</v>
      </c>
      <c r="F126">
        <f t="shared" si="11"/>
        <v>1618.5</v>
      </c>
      <c r="G126">
        <f t="shared" si="23"/>
        <v>-1.0965579996991437E-2</v>
      </c>
      <c r="I126">
        <f t="shared" si="24"/>
        <v>-1.0965579996991437E-2</v>
      </c>
      <c r="P126">
        <f t="shared" si="18"/>
        <v>5.4008018400032049E-5</v>
      </c>
      <c r="Q126" s="7">
        <f t="shared" si="16"/>
        <v>26580.021000000001</v>
      </c>
      <c r="R126">
        <f t="shared" si="19"/>
        <v>1.214313200289593E-4</v>
      </c>
      <c r="T126">
        <v>0.1</v>
      </c>
      <c r="U126">
        <f t="shared" si="20"/>
        <v>1.2143132002895931E-5</v>
      </c>
      <c r="V126">
        <f t="shared" si="17"/>
        <v>-1.101958801539147E-2</v>
      </c>
      <c r="AB126">
        <v>13698.5</v>
      </c>
      <c r="AC126">
        <v>-5.3799800007254817E-3</v>
      </c>
      <c r="AE126">
        <v>15773</v>
      </c>
      <c r="AF126">
        <v>-1.6956399995251559E-3</v>
      </c>
      <c r="AH126">
        <v>14622</v>
      </c>
      <c r="AI126">
        <v>2.2770399955334142E-3</v>
      </c>
      <c r="AL126">
        <v>4754.5</v>
      </c>
      <c r="AM126">
        <v>-1.8938059998617973E-2</v>
      </c>
    </row>
    <row r="127" spans="1:39" x14ac:dyDescent="0.2">
      <c r="A127" s="25" t="s">
        <v>2233</v>
      </c>
      <c r="B127" s="21"/>
      <c r="C127" s="49">
        <v>41599.347999999998</v>
      </c>
      <c r="D127" s="49" t="s">
        <v>2223</v>
      </c>
      <c r="E127">
        <f t="shared" si="13"/>
        <v>1621.9919425113524</v>
      </c>
      <c r="F127">
        <f t="shared" si="11"/>
        <v>1622</v>
      </c>
      <c r="G127">
        <f t="shared" si="23"/>
        <v>-1.8829600012395531E-3</v>
      </c>
      <c r="I127">
        <f t="shared" si="24"/>
        <v>-1.8829600012395531E-3</v>
      </c>
      <c r="P127">
        <f t="shared" si="18"/>
        <v>5.265649585720281E-5</v>
      </c>
      <c r="Q127" s="7">
        <f t="shared" si="16"/>
        <v>26580.847999999998</v>
      </c>
      <c r="R127">
        <f t="shared" si="19"/>
        <v>3.7466112238331158E-6</v>
      </c>
      <c r="T127">
        <v>0.1</v>
      </c>
      <c r="U127">
        <f t="shared" si="20"/>
        <v>3.7466112238331162E-7</v>
      </c>
      <c r="V127">
        <f t="shared" si="17"/>
        <v>-1.9356164970967559E-3</v>
      </c>
      <c r="AB127">
        <v>13767</v>
      </c>
      <c r="AC127">
        <v>-2.1915600009378977E-3</v>
      </c>
      <c r="AE127">
        <v>16188</v>
      </c>
      <c r="AF127">
        <v>2.6721600006567314E-3</v>
      </c>
      <c r="AH127">
        <v>14831.5</v>
      </c>
      <c r="AI127">
        <v>7.9580000601708889E-5</v>
      </c>
      <c r="AL127">
        <v>4754.5</v>
      </c>
      <c r="AM127">
        <v>-9.9380600004224107E-3</v>
      </c>
    </row>
    <row r="128" spans="1:39" x14ac:dyDescent="0.2">
      <c r="A128" s="25" t="s">
        <v>2233</v>
      </c>
      <c r="B128" s="21" t="s">
        <v>2212</v>
      </c>
      <c r="C128" s="49">
        <v>41602.266000000003</v>
      </c>
      <c r="D128" s="49" t="s">
        <v>2223</v>
      </c>
      <c r="E128">
        <f t="shared" si="13"/>
        <v>1634.4785337609696</v>
      </c>
      <c r="F128">
        <f t="shared" si="11"/>
        <v>1634.5</v>
      </c>
      <c r="G128">
        <f t="shared" si="23"/>
        <v>-5.0164599961135536E-3</v>
      </c>
      <c r="I128">
        <f t="shared" si="24"/>
        <v>-5.0164599961135536E-3</v>
      </c>
      <c r="P128">
        <f t="shared" si="18"/>
        <v>4.7833629632812543E-5</v>
      </c>
      <c r="Q128" s="7">
        <f t="shared" si="16"/>
        <v>26583.766000000003</v>
      </c>
      <c r="R128">
        <f t="shared" si="19"/>
        <v>2.5647069927775278E-5</v>
      </c>
      <c r="T128">
        <v>0.1</v>
      </c>
      <c r="U128">
        <f t="shared" si="20"/>
        <v>2.5647069927775281E-6</v>
      </c>
      <c r="V128">
        <f t="shared" si="17"/>
        <v>-5.0642936257463663E-3</v>
      </c>
      <c r="AB128">
        <v>13784</v>
      </c>
      <c r="AC128">
        <v>-9.3311999808065593E-4</v>
      </c>
      <c r="AE128">
        <v>16325</v>
      </c>
      <c r="AF128">
        <v>-2.9510000022128224E-3</v>
      </c>
      <c r="AH128">
        <v>15230.5</v>
      </c>
      <c r="AI128">
        <v>-5.5017400009091944E-3</v>
      </c>
      <c r="AL128">
        <v>4767</v>
      </c>
      <c r="AM128">
        <v>-7.0715599940740503E-3</v>
      </c>
    </row>
    <row r="129" spans="1:39" x14ac:dyDescent="0.2">
      <c r="A129" s="25" t="s">
        <v>2233</v>
      </c>
      <c r="B129" s="21" t="s">
        <v>2212</v>
      </c>
      <c r="C129" s="49">
        <v>41959.341999999997</v>
      </c>
      <c r="D129" s="49" t="s">
        <v>2223</v>
      </c>
      <c r="E129">
        <f t="shared" si="13"/>
        <v>3162.4641598886083</v>
      </c>
      <c r="F129">
        <f t="shared" si="11"/>
        <v>3162.5</v>
      </c>
      <c r="G129">
        <f t="shared" si="23"/>
        <v>-8.3755000014207326E-3</v>
      </c>
      <c r="I129">
        <f t="shared" si="24"/>
        <v>-8.3755000014207326E-3</v>
      </c>
      <c r="P129">
        <f t="shared" si="18"/>
        <v>-4.9463585763665462E-4</v>
      </c>
      <c r="Q129" s="7">
        <f t="shared" si="16"/>
        <v>26940.841999999997</v>
      </c>
      <c r="R129">
        <f t="shared" si="19"/>
        <v>6.2108019652781554E-5</v>
      </c>
      <c r="T129">
        <v>0.1</v>
      </c>
      <c r="U129">
        <f t="shared" si="20"/>
        <v>6.2108019652781556E-6</v>
      </c>
      <c r="V129">
        <f t="shared" si="17"/>
        <v>-7.880864143784078E-3</v>
      </c>
      <c r="AB129">
        <v>13801.5</v>
      </c>
      <c r="AC129">
        <v>-9.5200200012186542E-3</v>
      </c>
      <c r="AE129">
        <v>16685.5</v>
      </c>
      <c r="AF129">
        <v>-7.4411399982636794E-3</v>
      </c>
      <c r="AH129">
        <v>15290</v>
      </c>
      <c r="AI129">
        <v>-9.7199997981078923E-5</v>
      </c>
      <c r="AL129">
        <v>4767</v>
      </c>
      <c r="AM129">
        <v>9.2844000027980655E-4</v>
      </c>
    </row>
    <row r="130" spans="1:39" x14ac:dyDescent="0.2">
      <c r="A130" s="25" t="s">
        <v>2233</v>
      </c>
      <c r="B130" s="21" t="s">
        <v>2212</v>
      </c>
      <c r="C130" s="49">
        <v>41960.279000000002</v>
      </c>
      <c r="D130" s="49" t="s">
        <v>2223</v>
      </c>
      <c r="E130">
        <f t="shared" si="13"/>
        <v>3166.4737335695327</v>
      </c>
      <c r="F130">
        <f t="shared" si="11"/>
        <v>3166.5</v>
      </c>
      <c r="G130">
        <f t="shared" si="23"/>
        <v>-6.138220000138972E-3</v>
      </c>
      <c r="I130">
        <f t="shared" si="24"/>
        <v>-6.138220000138972E-3</v>
      </c>
      <c r="P130">
        <f t="shared" si="18"/>
        <v>-4.9593337482845955E-4</v>
      </c>
      <c r="Q130" s="7">
        <f t="shared" si="16"/>
        <v>26941.779000000002</v>
      </c>
      <c r="R130">
        <f t="shared" si="19"/>
        <v>3.1835398362157893E-5</v>
      </c>
      <c r="T130">
        <v>0.1</v>
      </c>
      <c r="U130">
        <f t="shared" si="20"/>
        <v>3.1835398362157895E-6</v>
      </c>
      <c r="V130">
        <f t="shared" si="17"/>
        <v>-5.6422866253105124E-3</v>
      </c>
      <c r="AB130">
        <v>13831</v>
      </c>
      <c r="AC130">
        <v>-5.3950799992890097E-3</v>
      </c>
      <c r="AE130">
        <v>16878</v>
      </c>
      <c r="AF130">
        <v>-6.8970400025136769E-3</v>
      </c>
      <c r="AH130">
        <v>15388.5</v>
      </c>
      <c r="AI130">
        <v>7.3708199997781776E-3</v>
      </c>
      <c r="AL130">
        <v>4852.5</v>
      </c>
      <c r="AM130">
        <v>-6.2470000557368621E-4</v>
      </c>
    </row>
    <row r="131" spans="1:39" x14ac:dyDescent="0.2">
      <c r="A131" s="25" t="s">
        <v>2233</v>
      </c>
      <c r="B131" s="21" t="s">
        <v>2212</v>
      </c>
      <c r="C131" s="49">
        <v>41973.366999999998</v>
      </c>
      <c r="D131" s="49" t="s">
        <v>2223</v>
      </c>
      <c r="E131">
        <f t="shared" si="13"/>
        <v>3222.4793902777769</v>
      </c>
      <c r="F131">
        <f t="shared" si="11"/>
        <v>3222.5</v>
      </c>
      <c r="G131">
        <f t="shared" si="23"/>
        <v>-4.8163000028580427E-3</v>
      </c>
      <c r="I131">
        <f t="shared" si="24"/>
        <v>-4.8163000028580427E-3</v>
      </c>
      <c r="P131">
        <f t="shared" si="18"/>
        <v>-5.14031415513728E-4</v>
      </c>
      <c r="Q131" s="7">
        <f t="shared" si="16"/>
        <v>26954.866999999998</v>
      </c>
      <c r="R131">
        <f t="shared" si="19"/>
        <v>1.8509514997649643E-5</v>
      </c>
      <c r="T131">
        <v>0.1</v>
      </c>
      <c r="U131">
        <f t="shared" si="20"/>
        <v>1.8509514997649644E-6</v>
      </c>
      <c r="V131">
        <f t="shared" si="17"/>
        <v>-4.3022685873443144E-3</v>
      </c>
      <c r="AB131">
        <v>13907.5</v>
      </c>
      <c r="AC131">
        <v>2.2678999957861379E-3</v>
      </c>
      <c r="AE131">
        <v>16997</v>
      </c>
      <c r="AF131">
        <v>-2.0879600051557645E-3</v>
      </c>
      <c r="AH131">
        <v>15508</v>
      </c>
      <c r="AI131">
        <v>2.3345599984168075E-3</v>
      </c>
      <c r="AL131">
        <v>4854</v>
      </c>
      <c r="AM131">
        <v>-2.1607200033031404E-3</v>
      </c>
    </row>
    <row r="132" spans="1:39" x14ac:dyDescent="0.2">
      <c r="A132" s="25" t="s">
        <v>2233</v>
      </c>
      <c r="B132" s="21"/>
      <c r="C132" s="49">
        <v>42036.345999999998</v>
      </c>
      <c r="D132" s="49" t="s">
        <v>2223</v>
      </c>
      <c r="E132">
        <f t="shared" si="13"/>
        <v>3491.9766590605941</v>
      </c>
      <c r="F132">
        <f t="shared" si="11"/>
        <v>3492</v>
      </c>
      <c r="G132">
        <f t="shared" si="23"/>
        <v>-5.4545599996345118E-3</v>
      </c>
      <c r="I132">
        <f t="shared" si="24"/>
        <v>-5.4545599996345118E-3</v>
      </c>
      <c r="P132">
        <f t="shared" si="18"/>
        <v>-5.9937379131158228E-4</v>
      </c>
      <c r="Q132" s="7">
        <f t="shared" si="16"/>
        <v>27017.845999999998</v>
      </c>
      <c r="R132">
        <f t="shared" si="19"/>
        <v>2.3572833117489181E-5</v>
      </c>
      <c r="T132">
        <v>0.1</v>
      </c>
      <c r="U132">
        <f t="shared" si="20"/>
        <v>2.3572833117489181E-6</v>
      </c>
      <c r="V132">
        <f t="shared" si="17"/>
        <v>-4.8551862083229293E-3</v>
      </c>
      <c r="AB132">
        <v>13924.5</v>
      </c>
      <c r="AC132">
        <v>-1.4736599987372756E-3</v>
      </c>
      <c r="AE132">
        <v>16997.5</v>
      </c>
      <c r="AF132">
        <v>-7.9332999957841821E-3</v>
      </c>
      <c r="AH132">
        <v>15598</v>
      </c>
      <c r="AI132">
        <v>-1.8266400002175942E-3</v>
      </c>
      <c r="AL132">
        <v>4925</v>
      </c>
      <c r="AM132">
        <v>1.8010000057984143E-3</v>
      </c>
    </row>
    <row r="133" spans="1:39" x14ac:dyDescent="0.2">
      <c r="A133" s="25" t="s">
        <v>2098</v>
      </c>
      <c r="B133" s="22"/>
      <c r="C133" s="19">
        <v>42220.506999999998</v>
      </c>
      <c r="D133" s="19"/>
      <c r="E133">
        <f t="shared" si="13"/>
        <v>4280.0311933706489</v>
      </c>
      <c r="F133">
        <f t="shared" si="11"/>
        <v>4280</v>
      </c>
      <c r="G133">
        <f t="shared" si="23"/>
        <v>7.2895999983302318E-3</v>
      </c>
      <c r="K133">
        <f t="shared" ref="K133:K155" si="25">+G133</f>
        <v>7.2895999983302318E-3</v>
      </c>
      <c r="P133">
        <f t="shared" si="18"/>
        <v>-8.3224299809714548E-4</v>
      </c>
      <c r="Q133" s="7">
        <f t="shared" si="16"/>
        <v>27202.006999999998</v>
      </c>
      <c r="R133">
        <f t="shared" si="19"/>
        <v>6.5964333658616436E-5</v>
      </c>
      <c r="T133">
        <v>0.1</v>
      </c>
      <c r="U133">
        <f t="shared" si="20"/>
        <v>6.5964333658616441E-6</v>
      </c>
      <c r="V133">
        <f t="shared" si="17"/>
        <v>8.121842996427377E-3</v>
      </c>
      <c r="AB133">
        <v>14048.5</v>
      </c>
      <c r="AC133">
        <v>-1.1179800058016554E-3</v>
      </c>
      <c r="AE133">
        <v>17091.5</v>
      </c>
      <c r="AF133">
        <v>-8.5721999494126067E-4</v>
      </c>
      <c r="AG133" t="s">
        <v>2097</v>
      </c>
      <c r="AH133">
        <v>15615</v>
      </c>
      <c r="AI133">
        <v>3.4318000034545548E-3</v>
      </c>
      <c r="AL133">
        <v>5008</v>
      </c>
      <c r="AM133">
        <v>-5.2544000209309161E-4</v>
      </c>
    </row>
    <row r="134" spans="1:39" x14ac:dyDescent="0.2">
      <c r="A134" s="25" t="s">
        <v>2098</v>
      </c>
      <c r="B134" s="22" t="s">
        <v>2212</v>
      </c>
      <c r="C134" s="19">
        <v>42221.55</v>
      </c>
      <c r="D134" s="19"/>
      <c r="E134">
        <f t="shared" si="13"/>
        <v>4284.4943580976515</v>
      </c>
      <c r="F134">
        <f t="shared" si="11"/>
        <v>4284.5</v>
      </c>
      <c r="G134">
        <f t="shared" si="23"/>
        <v>-1.3184599956730381E-3</v>
      </c>
      <c r="K134">
        <f t="shared" si="25"/>
        <v>-1.3184599956730381E-3</v>
      </c>
      <c r="P134">
        <f t="shared" si="18"/>
        <v>-8.3350150993792582E-4</v>
      </c>
      <c r="Q134" s="7">
        <f t="shared" si="16"/>
        <v>27203.050000000003</v>
      </c>
      <c r="R134">
        <f t="shared" si="19"/>
        <v>2.3518473288649307E-7</v>
      </c>
      <c r="T134">
        <v>0.1</v>
      </c>
      <c r="U134">
        <f t="shared" si="20"/>
        <v>2.3518473288649308E-8</v>
      </c>
      <c r="V134">
        <f t="shared" si="17"/>
        <v>-4.8495848573511225E-4</v>
      </c>
      <c r="AB134">
        <v>14087</v>
      </c>
      <c r="AC134">
        <v>7.9084000026341528E-4</v>
      </c>
      <c r="AE134">
        <v>17219.5</v>
      </c>
      <c r="AF134">
        <v>7.3574000271037221E-4</v>
      </c>
      <c r="AG134" t="s">
        <v>2097</v>
      </c>
      <c r="AH134">
        <v>15726</v>
      </c>
      <c r="AI134">
        <v>-1.2336799991317093E-3</v>
      </c>
      <c r="AL134">
        <v>5032</v>
      </c>
      <c r="AM134">
        <v>-3.1017599976621568E-3</v>
      </c>
    </row>
    <row r="135" spans="1:39" x14ac:dyDescent="0.2">
      <c r="A135" s="25" t="s">
        <v>2098</v>
      </c>
      <c r="B135" s="22"/>
      <c r="C135" s="19">
        <v>42258.375</v>
      </c>
      <c r="D135" s="19"/>
      <c r="E135">
        <f t="shared" si="13"/>
        <v>4442.0744550018026</v>
      </c>
      <c r="F135">
        <f t="shared" si="11"/>
        <v>4442</v>
      </c>
      <c r="G135">
        <f t="shared" si="23"/>
        <v>1.7399440002918709E-2</v>
      </c>
      <c r="K135">
        <f t="shared" si="25"/>
        <v>1.7399440002918709E-2</v>
      </c>
      <c r="P135">
        <f t="shared" si="18"/>
        <v>-8.7703912436524339E-4</v>
      </c>
      <c r="Q135" s="7">
        <f t="shared" si="16"/>
        <v>27239.875</v>
      </c>
      <c r="S135" s="17"/>
      <c r="V135">
        <f t="shared" si="17"/>
        <v>1.8276479127283952E-2</v>
      </c>
      <c r="AB135">
        <v>14177</v>
      </c>
      <c r="AC135">
        <v>-3.7035999412182719E-4</v>
      </c>
      <c r="AE135">
        <v>17267.5</v>
      </c>
      <c r="AF135">
        <v>5.8309999440098181E-4</v>
      </c>
      <c r="AG135" t="s">
        <v>2097</v>
      </c>
      <c r="AH135">
        <v>15773</v>
      </c>
      <c r="AI135">
        <v>-1.6956399995251559E-3</v>
      </c>
      <c r="AL135">
        <v>5123</v>
      </c>
      <c r="AM135">
        <v>-4.9536400038050488E-3</v>
      </c>
    </row>
    <row r="136" spans="1:39" x14ac:dyDescent="0.2">
      <c r="A136" s="25" t="s">
        <v>2098</v>
      </c>
      <c r="B136" s="22" t="s">
        <v>2212</v>
      </c>
      <c r="C136" s="19">
        <v>42258.478000000003</v>
      </c>
      <c r="D136" s="19"/>
      <c r="E136">
        <f t="shared" si="13"/>
        <v>4442.5152085654572</v>
      </c>
      <c r="F136">
        <f t="shared" si="11"/>
        <v>4442.5</v>
      </c>
      <c r="G136">
        <f t="shared" si="23"/>
        <v>3.5541000033845194E-3</v>
      </c>
      <c r="K136">
        <f t="shared" si="25"/>
        <v>3.5541000033845194E-3</v>
      </c>
      <c r="P136">
        <f t="shared" si="18"/>
        <v>-8.7717575901421888E-4</v>
      </c>
      <c r="Q136" s="7">
        <f t="shared" si="16"/>
        <v>27239.978000000003</v>
      </c>
      <c r="R136">
        <f t="shared" ref="R136:R145" si="26">+(P136-G136)^2</f>
        <v>1.9636204882422517E-5</v>
      </c>
      <c r="T136">
        <v>0.1</v>
      </c>
      <c r="U136">
        <f t="shared" ref="U136:U145" si="27">+T136*R136</f>
        <v>1.9636204882422518E-6</v>
      </c>
      <c r="V136">
        <f t="shared" si="17"/>
        <v>4.431275762398738E-3</v>
      </c>
      <c r="AB136">
        <v>14313.5</v>
      </c>
      <c r="AC136">
        <v>-1.4817999908700585E-4</v>
      </c>
      <c r="AE136">
        <v>17322</v>
      </c>
      <c r="AF136">
        <v>3.4410399966873229E-3</v>
      </c>
      <c r="AG136" t="s">
        <v>2097</v>
      </c>
      <c r="AH136">
        <v>16188</v>
      </c>
      <c r="AI136">
        <v>2.6721600006567314E-3</v>
      </c>
      <c r="AL136">
        <v>5153</v>
      </c>
      <c r="AM136">
        <v>3.2596000528428704E-4</v>
      </c>
    </row>
    <row r="137" spans="1:39" x14ac:dyDescent="0.2">
      <c r="A137" s="25" t="s">
        <v>2098</v>
      </c>
      <c r="B137" s="22" t="s">
        <v>2212</v>
      </c>
      <c r="C137" s="19">
        <v>42260.578999999998</v>
      </c>
      <c r="D137" s="19"/>
      <c r="E137">
        <f t="shared" si="13"/>
        <v>4451.505725431577</v>
      </c>
      <c r="F137">
        <f t="shared" si="11"/>
        <v>4451.5</v>
      </c>
      <c r="G137">
        <f t="shared" si="23"/>
        <v>1.3379800002439879E-3</v>
      </c>
      <c r="K137">
        <f t="shared" si="25"/>
        <v>1.3379800002439879E-3</v>
      </c>
      <c r="P137">
        <f t="shared" si="18"/>
        <v>-8.7963347269577998E-4</v>
      </c>
      <c r="Q137" s="7">
        <f t="shared" si="16"/>
        <v>27242.078999999998</v>
      </c>
      <c r="R137">
        <f t="shared" si="26"/>
        <v>4.9178095153639782E-6</v>
      </c>
      <c r="T137">
        <v>0.1</v>
      </c>
      <c r="U137">
        <f t="shared" si="27"/>
        <v>4.9178095153639784E-7</v>
      </c>
      <c r="V137">
        <f t="shared" si="17"/>
        <v>2.2176134729397679E-3</v>
      </c>
      <c r="AB137">
        <v>14575</v>
      </c>
      <c r="AC137">
        <v>2.7389999959268607E-3</v>
      </c>
      <c r="AE137">
        <v>17356.5</v>
      </c>
      <c r="AF137">
        <v>4.1125799980363809E-3</v>
      </c>
      <c r="AG137" t="s">
        <v>2097</v>
      </c>
      <c r="AH137">
        <v>16325</v>
      </c>
      <c r="AI137">
        <v>-2.9510000022128224E-3</v>
      </c>
      <c r="AL137">
        <v>5156</v>
      </c>
      <c r="AM137">
        <v>-7.4607999704312533E-4</v>
      </c>
    </row>
    <row r="138" spans="1:39" x14ac:dyDescent="0.2">
      <c r="A138" s="25" t="s">
        <v>2100</v>
      </c>
      <c r="B138" s="22"/>
      <c r="C138" s="19">
        <v>42266.536</v>
      </c>
      <c r="D138" s="19"/>
      <c r="E138">
        <f t="shared" si="13"/>
        <v>4476.9966863890368</v>
      </c>
      <c r="F138">
        <f t="shared" si="11"/>
        <v>4477</v>
      </c>
      <c r="G138">
        <f t="shared" si="23"/>
        <v>-7.743599999230355E-4</v>
      </c>
      <c r="K138">
        <f t="shared" si="25"/>
        <v>-7.743599999230355E-4</v>
      </c>
      <c r="P138">
        <f t="shared" si="18"/>
        <v>-8.8657939979353625E-4</v>
      </c>
      <c r="Q138" s="7">
        <f t="shared" si="16"/>
        <v>27248.036</v>
      </c>
      <c r="R138">
        <f t="shared" si="26"/>
        <v>1.2593193707295342E-8</v>
      </c>
      <c r="T138">
        <v>0.1</v>
      </c>
      <c r="U138">
        <f t="shared" si="27"/>
        <v>1.2593193707295343E-9</v>
      </c>
      <c r="V138">
        <f t="shared" si="17"/>
        <v>1.1221939987050074E-4</v>
      </c>
      <c r="AB138">
        <v>14622</v>
      </c>
      <c r="AC138">
        <v>2.2770399955334142E-3</v>
      </c>
      <c r="AE138">
        <v>17587.5</v>
      </c>
      <c r="AF138">
        <v>-4.3449999793665484E-4</v>
      </c>
      <c r="AG138" t="s">
        <v>2097</v>
      </c>
      <c r="AH138">
        <v>16685.5</v>
      </c>
      <c r="AI138">
        <v>-7.4411399982636794E-3</v>
      </c>
      <c r="AL138">
        <v>5349.5</v>
      </c>
      <c r="AM138">
        <v>-2.8926600061822683E-3</v>
      </c>
    </row>
    <row r="139" spans="1:39" x14ac:dyDescent="0.2">
      <c r="A139" s="25" t="s">
        <v>2100</v>
      </c>
      <c r="B139" s="22"/>
      <c r="C139" s="19">
        <v>42267.463000000003</v>
      </c>
      <c r="D139" s="19"/>
      <c r="E139">
        <f t="shared" si="13"/>
        <v>4480.9634684618322</v>
      </c>
      <c r="F139">
        <f t="shared" ref="F139:F202" si="28">+ROUND(2*E139,0)/2</f>
        <v>4481</v>
      </c>
      <c r="G139">
        <f t="shared" si="23"/>
        <v>-8.5370799934025854E-3</v>
      </c>
      <c r="K139">
        <f t="shared" si="25"/>
        <v>-8.5370799934025854E-3</v>
      </c>
      <c r="P139">
        <f t="shared" si="18"/>
        <v>-8.8766659698534122E-4</v>
      </c>
      <c r="Q139" s="7">
        <f t="shared" si="16"/>
        <v>27248.963000000003</v>
      </c>
      <c r="R139">
        <f t="shared" si="26"/>
        <v>5.8513525309287606E-5</v>
      </c>
      <c r="T139">
        <v>0.1</v>
      </c>
      <c r="U139">
        <f t="shared" si="27"/>
        <v>5.8513525309287606E-6</v>
      </c>
      <c r="V139">
        <f t="shared" si="17"/>
        <v>-7.6494133964172444E-3</v>
      </c>
      <c r="AB139">
        <v>14831.5</v>
      </c>
      <c r="AC139">
        <v>7.9580000601708889E-5</v>
      </c>
      <c r="AD139" t="s">
        <v>2101</v>
      </c>
      <c r="AE139">
        <v>17814</v>
      </c>
      <c r="AF139">
        <v>-3.7352000072132796E-4</v>
      </c>
      <c r="AG139" t="s">
        <v>2097</v>
      </c>
      <c r="AH139">
        <v>16878</v>
      </c>
      <c r="AI139">
        <v>-6.8970400025136769E-3</v>
      </c>
      <c r="AL139">
        <v>6240.5</v>
      </c>
      <c r="AM139">
        <v>-1.0288539997418411E-2</v>
      </c>
    </row>
    <row r="140" spans="1:39" x14ac:dyDescent="0.2">
      <c r="A140" s="25" t="s">
        <v>2100</v>
      </c>
      <c r="B140" s="22" t="s">
        <v>2212</v>
      </c>
      <c r="C140" s="19">
        <v>42272.502999999997</v>
      </c>
      <c r="D140" s="19"/>
      <c r="E140">
        <f t="shared" si="13"/>
        <v>4502.5304389545945</v>
      </c>
      <c r="F140">
        <f t="shared" si="28"/>
        <v>4502.5</v>
      </c>
      <c r="G140">
        <f t="shared" si="23"/>
        <v>7.1132999946712516E-3</v>
      </c>
      <c r="K140">
        <f t="shared" si="25"/>
        <v>7.1132999946712516E-3</v>
      </c>
      <c r="P140">
        <f t="shared" si="18"/>
        <v>-8.9349931689129247E-4</v>
      </c>
      <c r="Q140" s="7">
        <f t="shared" si="16"/>
        <v>27254.002999999997</v>
      </c>
      <c r="R140">
        <f t="shared" si="26"/>
        <v>6.4108835215638421E-5</v>
      </c>
      <c r="T140">
        <v>0.1</v>
      </c>
      <c r="U140">
        <f t="shared" si="27"/>
        <v>6.4108835215638425E-6</v>
      </c>
      <c r="V140">
        <f t="shared" si="17"/>
        <v>8.0067993115625433E-3</v>
      </c>
      <c r="AB140">
        <v>15230.5</v>
      </c>
      <c r="AC140">
        <v>-5.5017400009091944E-3</v>
      </c>
      <c r="AD140" t="s">
        <v>2101</v>
      </c>
      <c r="AE140">
        <v>18256</v>
      </c>
      <c r="AF140">
        <v>-2.6540800026850775E-3</v>
      </c>
      <c r="AG140" t="s">
        <v>2102</v>
      </c>
      <c r="AH140">
        <v>16997</v>
      </c>
      <c r="AI140">
        <v>-2.0879600051557645E-3</v>
      </c>
      <c r="AL140">
        <v>6243.5</v>
      </c>
      <c r="AM140">
        <v>-4.3605799946817569E-3</v>
      </c>
    </row>
    <row r="141" spans="1:39" x14ac:dyDescent="0.2">
      <c r="A141" s="25" t="s">
        <v>2100</v>
      </c>
      <c r="B141" s="22" t="s">
        <v>2212</v>
      </c>
      <c r="C141" s="19">
        <v>42273.430999999997</v>
      </c>
      <c r="D141" s="19"/>
      <c r="E141">
        <f t="shared" si="13"/>
        <v>4506.5015001881866</v>
      </c>
      <c r="F141">
        <f t="shared" si="28"/>
        <v>4506.5</v>
      </c>
      <c r="G141">
        <f t="shared" si="23"/>
        <v>3.5057999775744975E-4</v>
      </c>
      <c r="K141">
        <f t="shared" si="25"/>
        <v>3.5057999775744975E-4</v>
      </c>
      <c r="P141">
        <f t="shared" si="18"/>
        <v>-8.9458243408309737E-4</v>
      </c>
      <c r="Q141" s="7">
        <f t="shared" si="16"/>
        <v>27254.930999999997</v>
      </c>
      <c r="R141">
        <f t="shared" si="26"/>
        <v>1.5504294816670648E-6</v>
      </c>
      <c r="T141">
        <v>0.1</v>
      </c>
      <c r="U141">
        <f t="shared" si="27"/>
        <v>1.550429481667065E-7</v>
      </c>
      <c r="V141">
        <f t="shared" si="17"/>
        <v>1.245162431840547E-3</v>
      </c>
      <c r="AB141">
        <v>15290</v>
      </c>
      <c r="AC141">
        <v>-9.7199997981078923E-5</v>
      </c>
      <c r="AD141" t="s">
        <v>2101</v>
      </c>
      <c r="AE141">
        <v>18333</v>
      </c>
      <c r="AF141">
        <v>-1.8364400020800531E-3</v>
      </c>
      <c r="AG141" t="s">
        <v>2097</v>
      </c>
      <c r="AH141">
        <v>16997.5</v>
      </c>
      <c r="AI141">
        <v>-7.9332999957841821E-3</v>
      </c>
      <c r="AL141">
        <v>6367.5</v>
      </c>
      <c r="AM141">
        <v>-1.6004899996914901E-2</v>
      </c>
    </row>
    <row r="142" spans="1:39" x14ac:dyDescent="0.2">
      <c r="A142" s="25" t="s">
        <v>2100</v>
      </c>
      <c r="B142" s="22" t="s">
        <v>2212</v>
      </c>
      <c r="C142" s="19">
        <v>42273.434999999998</v>
      </c>
      <c r="D142" s="19"/>
      <c r="E142">
        <f t="shared" si="13"/>
        <v>4506.5186168314385</v>
      </c>
      <c r="F142">
        <f t="shared" si="28"/>
        <v>4506.5</v>
      </c>
      <c r="G142">
        <f t="shared" si="23"/>
        <v>4.350579998572357E-3</v>
      </c>
      <c r="K142">
        <f t="shared" si="25"/>
        <v>4.350579998572357E-3</v>
      </c>
      <c r="P142">
        <f t="shared" si="18"/>
        <v>-8.9458243408309737E-4</v>
      </c>
      <c r="Q142" s="7">
        <f t="shared" si="16"/>
        <v>27254.934999999998</v>
      </c>
      <c r="R142">
        <f t="shared" si="26"/>
        <v>2.7511728944940082E-5</v>
      </c>
      <c r="T142">
        <v>0.1</v>
      </c>
      <c r="U142">
        <f t="shared" si="27"/>
        <v>2.7511728944940084E-6</v>
      </c>
      <c r="V142">
        <f t="shared" si="17"/>
        <v>5.2451624326554543E-3</v>
      </c>
      <c r="AB142">
        <v>15388.5</v>
      </c>
      <c r="AC142">
        <v>7.3708199997781776E-3</v>
      </c>
      <c r="AD142" t="s">
        <v>2101</v>
      </c>
      <c r="AE142">
        <v>18350</v>
      </c>
      <c r="AF142">
        <v>-5.7799999922281131E-4</v>
      </c>
      <c r="AG142" t="s">
        <v>2102</v>
      </c>
      <c r="AH142">
        <v>17091.5</v>
      </c>
      <c r="AI142">
        <v>-8.5721999494126067E-4</v>
      </c>
      <c r="AL142">
        <v>6440</v>
      </c>
      <c r="AM142">
        <v>4.2079999548150226E-4</v>
      </c>
    </row>
    <row r="143" spans="1:39" x14ac:dyDescent="0.2">
      <c r="A143" s="25" t="s">
        <v>2100</v>
      </c>
      <c r="B143" s="22"/>
      <c r="C143" s="19">
        <v>42275.406000000003</v>
      </c>
      <c r="D143" s="19"/>
      <c r="E143">
        <f t="shared" si="13"/>
        <v>4514.9528427920332</v>
      </c>
      <c r="F143">
        <f t="shared" si="28"/>
        <v>4515</v>
      </c>
      <c r="G143">
        <f t="shared" si="23"/>
        <v>-1.1020199999620672E-2</v>
      </c>
      <c r="K143">
        <f t="shared" si="25"/>
        <v>-1.1020199999620672E-2</v>
      </c>
      <c r="P143">
        <f t="shared" si="18"/>
        <v>-8.9688193311568258E-4</v>
      </c>
      <c r="Q143" s="7">
        <f t="shared" si="16"/>
        <v>27256.906000000003</v>
      </c>
      <c r="R143">
        <f t="shared" si="26"/>
        <v>1.0248156867562633E-4</v>
      </c>
      <c r="T143">
        <v>0.1</v>
      </c>
      <c r="U143">
        <f t="shared" si="27"/>
        <v>1.0248156867562635E-5</v>
      </c>
      <c r="V143">
        <f t="shared" si="17"/>
        <v>-1.012331806650499E-2</v>
      </c>
      <c r="AB143">
        <v>15508</v>
      </c>
      <c r="AC143">
        <v>2.3345599984168075E-3</v>
      </c>
      <c r="AD143" t="s">
        <v>2101</v>
      </c>
      <c r="AE143">
        <v>18418.5</v>
      </c>
      <c r="AF143">
        <v>2.6104200005647726E-3</v>
      </c>
      <c r="AG143" t="s">
        <v>2102</v>
      </c>
      <c r="AH143">
        <v>17219.5</v>
      </c>
      <c r="AI143">
        <v>7.3574000271037221E-4</v>
      </c>
      <c r="AL143">
        <v>6560.5</v>
      </c>
      <c r="AM143">
        <v>-1.8306140002096072E-2</v>
      </c>
    </row>
    <row r="144" spans="1:39" x14ac:dyDescent="0.2">
      <c r="A144" s="25" t="s">
        <v>2100</v>
      </c>
      <c r="B144" s="22"/>
      <c r="C144" s="19">
        <v>42308.364999999998</v>
      </c>
      <c r="D144" s="19"/>
      <c r="E144">
        <f t="shared" si="13"/>
        <v>4655.9897039967473</v>
      </c>
      <c r="F144">
        <f t="shared" si="28"/>
        <v>4656</v>
      </c>
      <c r="G144">
        <f t="shared" si="23"/>
        <v>-2.4060799987637438E-3</v>
      </c>
      <c r="K144">
        <f t="shared" si="25"/>
        <v>-2.4060799987637438E-3</v>
      </c>
      <c r="P144">
        <f t="shared" si="18"/>
        <v>-9.3460497412680473E-4</v>
      </c>
      <c r="Q144" s="7">
        <f t="shared" si="16"/>
        <v>27289.864999999998</v>
      </c>
      <c r="R144">
        <f t="shared" si="26"/>
        <v>2.1652387481302804E-6</v>
      </c>
      <c r="T144">
        <v>0.1</v>
      </c>
      <c r="U144">
        <f t="shared" si="27"/>
        <v>2.1652387481302805E-7</v>
      </c>
      <c r="V144">
        <f t="shared" si="17"/>
        <v>-1.4714750246369391E-3</v>
      </c>
      <c r="AB144">
        <v>15598</v>
      </c>
      <c r="AC144">
        <v>-1.8266400002175942E-3</v>
      </c>
      <c r="AD144" t="s">
        <v>2101</v>
      </c>
      <c r="AE144">
        <v>18610.5</v>
      </c>
      <c r="AF144">
        <v>3.9998600041144527E-3</v>
      </c>
      <c r="AG144" t="s">
        <v>2097</v>
      </c>
      <c r="AH144">
        <v>17267.5</v>
      </c>
      <c r="AI144">
        <v>5.8309999440098181E-4</v>
      </c>
      <c r="AL144">
        <v>6624</v>
      </c>
      <c r="AM144">
        <v>-5.6643200005055405E-3</v>
      </c>
    </row>
    <row r="145" spans="1:39" x14ac:dyDescent="0.2">
      <c r="A145" s="25" t="s">
        <v>2100</v>
      </c>
      <c r="B145" s="22"/>
      <c r="C145" s="19">
        <v>42312.339</v>
      </c>
      <c r="D145" s="19"/>
      <c r="E145">
        <f t="shared" si="13"/>
        <v>4672.9950890638884</v>
      </c>
      <c r="F145">
        <f t="shared" si="28"/>
        <v>4673</v>
      </c>
      <c r="G145">
        <f t="shared" si="23"/>
        <v>-1.147639995906502E-3</v>
      </c>
      <c r="K145">
        <f t="shared" si="25"/>
        <v>-1.147639995906502E-3</v>
      </c>
      <c r="P145">
        <f t="shared" si="18"/>
        <v>-9.390994221919757E-4</v>
      </c>
      <c r="Q145" s="7">
        <f t="shared" si="16"/>
        <v>27293.839</v>
      </c>
      <c r="R145">
        <f t="shared" si="26"/>
        <v>4.3489170885183782E-8</v>
      </c>
      <c r="T145">
        <v>0.1</v>
      </c>
      <c r="U145">
        <f t="shared" si="27"/>
        <v>4.348917088518378E-9</v>
      </c>
      <c r="V145">
        <f t="shared" si="17"/>
        <v>-2.085405737145263E-4</v>
      </c>
      <c r="AB145">
        <v>15615</v>
      </c>
      <c r="AC145">
        <v>3.4318000034545548E-3</v>
      </c>
      <c r="AD145" t="s">
        <v>2101</v>
      </c>
      <c r="AE145">
        <v>18670.5</v>
      </c>
      <c r="AF145">
        <v>2.5590599980205297E-3</v>
      </c>
      <c r="AG145" t="s">
        <v>2097</v>
      </c>
      <c r="AH145">
        <v>17322</v>
      </c>
      <c r="AI145">
        <v>3.4410399966873229E-3</v>
      </c>
      <c r="AL145">
        <v>6632.5</v>
      </c>
      <c r="AM145">
        <v>1.9649000023491681E-3</v>
      </c>
    </row>
    <row r="146" spans="1:39" x14ac:dyDescent="0.2">
      <c r="A146" s="25" t="s">
        <v>2103</v>
      </c>
      <c r="B146" s="22" t="s">
        <v>2212</v>
      </c>
      <c r="C146" s="19">
        <v>42331.366999999998</v>
      </c>
      <c r="D146" s="19"/>
      <c r="E146">
        <f t="shared" si="13"/>
        <v>4754.4189609957875</v>
      </c>
      <c r="F146">
        <f t="shared" si="28"/>
        <v>4754.5</v>
      </c>
      <c r="G146">
        <f t="shared" si="23"/>
        <v>-1.8938059998617973E-2</v>
      </c>
      <c r="K146">
        <f t="shared" si="25"/>
        <v>-1.8938059998617973E-2</v>
      </c>
      <c r="P146">
        <f t="shared" si="18"/>
        <v>-9.6048577997500013E-4</v>
      </c>
      <c r="Q146" s="7">
        <f t="shared" si="16"/>
        <v>27312.866999999998</v>
      </c>
      <c r="S146" s="17">
        <v>-1.8938059998617973E-2</v>
      </c>
      <c r="V146">
        <f t="shared" si="17"/>
        <v>-1.7977574218642971E-2</v>
      </c>
      <c r="AB146">
        <v>15726</v>
      </c>
      <c r="AC146">
        <v>-1.2336799991317093E-3</v>
      </c>
      <c r="AE146">
        <v>18684</v>
      </c>
      <c r="AF146">
        <v>-3.2651200017426163E-3</v>
      </c>
      <c r="AG146" t="s">
        <v>2097</v>
      </c>
      <c r="AH146">
        <v>17356.5</v>
      </c>
      <c r="AI146">
        <v>4.1125799980363809E-3</v>
      </c>
      <c r="AL146">
        <v>6654</v>
      </c>
      <c r="AM146">
        <v>3.6152800021227449E-3</v>
      </c>
    </row>
    <row r="147" spans="1:39" x14ac:dyDescent="0.2">
      <c r="A147" s="25" t="s">
        <v>2104</v>
      </c>
      <c r="B147" s="22" t="s">
        <v>2101</v>
      </c>
      <c r="C147" s="19">
        <v>42331.375999999997</v>
      </c>
      <c r="D147" s="19"/>
      <c r="E147">
        <f t="shared" si="13"/>
        <v>4754.457473443088</v>
      </c>
      <c r="F147">
        <f t="shared" si="28"/>
        <v>4754.5</v>
      </c>
      <c r="G147">
        <f t="shared" si="23"/>
        <v>-9.9380600004224107E-3</v>
      </c>
      <c r="K147">
        <f t="shared" si="25"/>
        <v>-9.9380600004224107E-3</v>
      </c>
      <c r="P147">
        <f t="shared" si="18"/>
        <v>-9.6048577997500013E-4</v>
      </c>
      <c r="Q147" s="7">
        <f t="shared" si="16"/>
        <v>27312.875999999997</v>
      </c>
      <c r="R147">
        <f t="shared" ref="R147:R155" si="29">+(P147-G147)^2</f>
        <v>8.0596838883641939E-5</v>
      </c>
      <c r="T147">
        <v>0.1</v>
      </c>
      <c r="U147">
        <f t="shared" ref="U147:U155" si="30">+T147*R147</f>
        <v>8.0596838883641946E-6</v>
      </c>
      <c r="V147">
        <f t="shared" si="17"/>
        <v>-8.9775742204474106E-3</v>
      </c>
      <c r="AB147">
        <v>15773</v>
      </c>
      <c r="AC147">
        <v>-1.6956399995251559E-3</v>
      </c>
      <c r="AE147">
        <v>18722</v>
      </c>
      <c r="AF147">
        <v>5.4890399987925775E-3</v>
      </c>
      <c r="AH147">
        <v>17587.5</v>
      </c>
      <c r="AI147">
        <v>-4.3449999793665484E-4</v>
      </c>
      <c r="AL147">
        <v>6786.5</v>
      </c>
      <c r="AM147">
        <v>6.6001800005324185E-3</v>
      </c>
    </row>
    <row r="148" spans="1:39" x14ac:dyDescent="0.2">
      <c r="A148" s="25" t="s">
        <v>2104</v>
      </c>
      <c r="B148" s="22"/>
      <c r="C148" s="19">
        <v>42334.3</v>
      </c>
      <c r="D148" s="19"/>
      <c r="E148">
        <f t="shared" si="13"/>
        <v>4766.969739657583</v>
      </c>
      <c r="F148">
        <f t="shared" si="28"/>
        <v>4767</v>
      </c>
      <c r="G148">
        <f t="shared" si="23"/>
        <v>-7.0715599940740503E-3</v>
      </c>
      <c r="K148">
        <f t="shared" si="25"/>
        <v>-7.0715599940740503E-3</v>
      </c>
      <c r="P148">
        <f t="shared" si="18"/>
        <v>-9.6374239619939021E-4</v>
      </c>
      <c r="Q148" s="7">
        <f t="shared" si="16"/>
        <v>27315.800000000003</v>
      </c>
      <c r="R148">
        <f t="shared" si="29"/>
        <v>3.7305435808907384E-5</v>
      </c>
      <c r="T148">
        <v>0.1</v>
      </c>
      <c r="U148">
        <f t="shared" si="30"/>
        <v>3.7305435808907384E-6</v>
      </c>
      <c r="V148">
        <f t="shared" si="17"/>
        <v>-6.1078175978746601E-3</v>
      </c>
      <c r="AB148">
        <v>16188</v>
      </c>
      <c r="AC148">
        <v>2.6721600006567314E-3</v>
      </c>
      <c r="AD148" t="s">
        <v>2101</v>
      </c>
      <c r="AE148">
        <v>18734.5</v>
      </c>
      <c r="AF148">
        <v>-3.6444600045797415E-3</v>
      </c>
      <c r="AH148">
        <v>17814</v>
      </c>
      <c r="AI148">
        <v>-3.7352000072132796E-4</v>
      </c>
      <c r="AL148">
        <v>6799.5</v>
      </c>
      <c r="AM148">
        <v>6.2133999745128676E-4</v>
      </c>
    </row>
    <row r="149" spans="1:39" x14ac:dyDescent="0.2">
      <c r="A149" s="25" t="s">
        <v>2103</v>
      </c>
      <c r="B149" s="22"/>
      <c r="C149" s="19">
        <v>42334.307999999997</v>
      </c>
      <c r="D149" s="19"/>
      <c r="E149">
        <f t="shared" ref="E149:E212" si="31">(C149-C$7)/C$8</f>
        <v>4767.0039729440559</v>
      </c>
      <c r="F149">
        <f t="shared" si="28"/>
        <v>4767</v>
      </c>
      <c r="G149">
        <f t="shared" ref="G149:G155" si="32">C149-(C$7+F149*C$8)</f>
        <v>9.2844000027980655E-4</v>
      </c>
      <c r="K149">
        <f t="shared" si="25"/>
        <v>9.2844000027980655E-4</v>
      </c>
      <c r="P149">
        <f t="shared" si="18"/>
        <v>-9.6374239619939021E-4</v>
      </c>
      <c r="Q149" s="7">
        <f t="shared" ref="Q149:Q212" si="33">+C149-15018.5</f>
        <v>27315.807999999997</v>
      </c>
      <c r="R149">
        <f t="shared" si="29"/>
        <v>3.5803542215457564E-6</v>
      </c>
      <c r="T149">
        <v>0.1</v>
      </c>
      <c r="U149">
        <f t="shared" si="30"/>
        <v>3.5803542215457564E-7</v>
      </c>
      <c r="V149">
        <f t="shared" si="17"/>
        <v>1.8921823964791968E-3</v>
      </c>
      <c r="AB149">
        <v>16325</v>
      </c>
      <c r="AC149">
        <v>-2.9510000022128224E-3</v>
      </c>
      <c r="AE149">
        <v>18743</v>
      </c>
      <c r="AF149">
        <v>7.9847599990898743E-3</v>
      </c>
      <c r="AG149" t="s">
        <v>2097</v>
      </c>
      <c r="AH149">
        <v>18256</v>
      </c>
      <c r="AI149">
        <v>-2.6540800026850775E-3</v>
      </c>
      <c r="AL149">
        <v>7013.5</v>
      </c>
      <c r="AM149">
        <v>8.8158200014731847E-3</v>
      </c>
    </row>
    <row r="150" spans="1:39" x14ac:dyDescent="0.2">
      <c r="A150" s="25" t="s">
        <v>2103</v>
      </c>
      <c r="B150" s="22" t="s">
        <v>2212</v>
      </c>
      <c r="C150" s="19">
        <v>42354.286999999997</v>
      </c>
      <c r="D150" s="19"/>
      <c r="E150">
        <f t="shared" si="31"/>
        <v>4852.4973268082294</v>
      </c>
      <c r="F150">
        <f t="shared" si="28"/>
        <v>4852.5</v>
      </c>
      <c r="G150">
        <f t="shared" si="32"/>
        <v>-6.2470000557368621E-4</v>
      </c>
      <c r="K150">
        <f t="shared" si="25"/>
        <v>-6.2470000557368621E-4</v>
      </c>
      <c r="P150">
        <f t="shared" si="18"/>
        <v>-9.8585007117422008E-4</v>
      </c>
      <c r="Q150" s="7">
        <f t="shared" si="33"/>
        <v>27335.786999999997</v>
      </c>
      <c r="R150">
        <f t="shared" si="29"/>
        <v>1.3042936988326991E-7</v>
      </c>
      <c r="T150">
        <v>0.1</v>
      </c>
      <c r="U150">
        <f t="shared" si="30"/>
        <v>1.3042936988326992E-8</v>
      </c>
      <c r="V150">
        <f t="shared" ref="V150:V213" si="34">(G150-P150)</f>
        <v>3.6115006560053387E-4</v>
      </c>
      <c r="AB150">
        <v>16685.5</v>
      </c>
      <c r="AC150">
        <v>-7.4411399982636794E-3</v>
      </c>
      <c r="AD150" t="s">
        <v>2101</v>
      </c>
      <c r="AE150">
        <v>18756</v>
      </c>
      <c r="AF150">
        <v>6.0059199968236499E-3</v>
      </c>
      <c r="AG150" t="s">
        <v>2097</v>
      </c>
      <c r="AH150">
        <v>18333</v>
      </c>
      <c r="AI150">
        <v>-1.8364400020800531E-3</v>
      </c>
      <c r="AL150">
        <v>7574.5</v>
      </c>
      <c r="AM150">
        <v>-6.5566000557737425E-4</v>
      </c>
    </row>
    <row r="151" spans="1:39" x14ac:dyDescent="0.2">
      <c r="A151" s="25" t="s">
        <v>2103</v>
      </c>
      <c r="B151" s="22"/>
      <c r="C151" s="19">
        <v>42354.635999999999</v>
      </c>
      <c r="D151" s="19"/>
      <c r="E151">
        <f t="shared" si="31"/>
        <v>4853.9907539316473</v>
      </c>
      <c r="F151">
        <f t="shared" si="28"/>
        <v>4854</v>
      </c>
      <c r="G151">
        <f t="shared" si="32"/>
        <v>-2.1607200033031404E-3</v>
      </c>
      <c r="K151">
        <f t="shared" si="25"/>
        <v>-2.1607200033031404E-3</v>
      </c>
      <c r="P151">
        <f t="shared" si="18"/>
        <v>-9.8623531512114686E-4</v>
      </c>
      <c r="Q151" s="7">
        <f t="shared" si="33"/>
        <v>27336.135999999999</v>
      </c>
      <c r="R151">
        <f t="shared" si="29"/>
        <v>1.3794142827739546E-6</v>
      </c>
      <c r="T151">
        <v>0.1</v>
      </c>
      <c r="U151">
        <f t="shared" si="30"/>
        <v>1.3794142827739545E-7</v>
      </c>
      <c r="V151">
        <f t="shared" si="34"/>
        <v>-1.1744846881819935E-3</v>
      </c>
      <c r="AB151">
        <v>16878</v>
      </c>
      <c r="AC151">
        <v>-6.8970400025136769E-3</v>
      </c>
      <c r="AD151" t="s">
        <v>2101</v>
      </c>
      <c r="AE151">
        <v>18760</v>
      </c>
      <c r="AF151">
        <v>3.2432000007247552E-3</v>
      </c>
      <c r="AG151" t="s">
        <v>2097</v>
      </c>
      <c r="AH151">
        <v>18350</v>
      </c>
      <c r="AI151">
        <v>-5.7799999922281131E-4</v>
      </c>
      <c r="AL151">
        <v>7583</v>
      </c>
      <c r="AM151">
        <v>8.9735600049607456E-3</v>
      </c>
    </row>
    <row r="152" spans="1:39" x14ac:dyDescent="0.2">
      <c r="A152" s="25" t="s">
        <v>2103</v>
      </c>
      <c r="B152" s="22"/>
      <c r="C152" s="19">
        <v>42371.232000000004</v>
      </c>
      <c r="D152" s="19"/>
      <c r="E152">
        <f t="shared" si="31"/>
        <v>4925.0077067686407</v>
      </c>
      <c r="F152">
        <f t="shared" si="28"/>
        <v>4925</v>
      </c>
      <c r="G152">
        <f t="shared" si="32"/>
        <v>1.8010000057984143E-3</v>
      </c>
      <c r="K152">
        <f t="shared" si="25"/>
        <v>1.8010000057984143E-3</v>
      </c>
      <c r="P152">
        <f t="shared" si="18"/>
        <v>-1.0043672452756834E-3</v>
      </c>
      <c r="Q152" s="7">
        <f t="shared" si="33"/>
        <v>27352.732000000004</v>
      </c>
      <c r="R152">
        <f t="shared" si="29"/>
        <v>7.8700854133990395E-6</v>
      </c>
      <c r="T152">
        <v>0.1</v>
      </c>
      <c r="U152">
        <f t="shared" si="30"/>
        <v>7.8700854133990395E-7</v>
      </c>
      <c r="V152">
        <f t="shared" si="34"/>
        <v>2.8053672510740977E-3</v>
      </c>
      <c r="AB152">
        <v>16997</v>
      </c>
      <c r="AC152">
        <v>-2.0879600051557645E-3</v>
      </c>
      <c r="AD152" t="s">
        <v>2101</v>
      </c>
      <c r="AE152">
        <v>18781.5</v>
      </c>
      <c r="AF152">
        <v>4.8935800004983321E-3</v>
      </c>
      <c r="AG152" t="s">
        <v>2097</v>
      </c>
      <c r="AH152">
        <v>18418.5</v>
      </c>
      <c r="AI152">
        <v>2.6104200005647726E-3</v>
      </c>
      <c r="AL152">
        <v>7587.5</v>
      </c>
      <c r="AM152">
        <v>1.236550000612624E-2</v>
      </c>
    </row>
    <row r="153" spans="1:39" x14ac:dyDescent="0.2">
      <c r="A153" s="25" t="s">
        <v>2106</v>
      </c>
      <c r="B153" s="22"/>
      <c r="C153" s="19">
        <v>42390.625999999997</v>
      </c>
      <c r="D153" s="19"/>
      <c r="E153">
        <f t="shared" si="31"/>
        <v>5007.9977515577311</v>
      </c>
      <c r="F153">
        <f t="shared" si="28"/>
        <v>5008</v>
      </c>
      <c r="G153">
        <f t="shared" si="32"/>
        <v>-5.2544000209309161E-4</v>
      </c>
      <c r="K153">
        <f t="shared" si="25"/>
        <v>-5.2544000209309161E-4</v>
      </c>
      <c r="P153">
        <f t="shared" si="18"/>
        <v>-1.0253080870056351E-3</v>
      </c>
      <c r="Q153" s="7">
        <f t="shared" si="33"/>
        <v>27372.125999999997</v>
      </c>
      <c r="R153">
        <f t="shared" si="29"/>
        <v>2.4986810231413376E-7</v>
      </c>
      <c r="T153">
        <v>0.1</v>
      </c>
      <c r="U153">
        <f t="shared" si="30"/>
        <v>2.4986810231413378E-8</v>
      </c>
      <c r="V153">
        <f t="shared" si="34"/>
        <v>4.9986808491254346E-4</v>
      </c>
      <c r="AB153">
        <v>16997.5</v>
      </c>
      <c r="AC153">
        <v>-7.9332999957841821E-3</v>
      </c>
      <c r="AD153" t="s">
        <v>2101</v>
      </c>
      <c r="AE153">
        <v>18782</v>
      </c>
      <c r="AF153">
        <v>7.0482400042237714E-3</v>
      </c>
      <c r="AG153" t="s">
        <v>2097</v>
      </c>
      <c r="AH153">
        <v>18610.5</v>
      </c>
      <c r="AI153">
        <v>3.9998600041144527E-3</v>
      </c>
      <c r="AL153">
        <v>7655.5</v>
      </c>
      <c r="AM153">
        <v>3.3992600001511164E-3</v>
      </c>
    </row>
    <row r="154" spans="1:39" x14ac:dyDescent="0.2">
      <c r="A154" s="25" t="s">
        <v>2106</v>
      </c>
      <c r="B154" s="22"/>
      <c r="C154" s="19">
        <v>42396.232000000004</v>
      </c>
      <c r="D154" s="19"/>
      <c r="E154">
        <f t="shared" si="31"/>
        <v>5031.9867270701779</v>
      </c>
      <c r="F154">
        <f t="shared" si="28"/>
        <v>5032</v>
      </c>
      <c r="G154">
        <f t="shared" si="32"/>
        <v>-3.1017599976621568E-3</v>
      </c>
      <c r="K154">
        <f t="shared" si="25"/>
        <v>-3.1017599976621568E-3</v>
      </c>
      <c r="P154">
        <f t="shared" si="18"/>
        <v>-1.0313119101564646E-3</v>
      </c>
      <c r="Q154" s="7">
        <f t="shared" si="33"/>
        <v>27377.732000000004</v>
      </c>
      <c r="R154">
        <f t="shared" si="29"/>
        <v>4.2867552830559786E-6</v>
      </c>
      <c r="T154">
        <v>0.1</v>
      </c>
      <c r="U154">
        <f t="shared" si="30"/>
        <v>4.2867552830559787E-7</v>
      </c>
      <c r="V154">
        <f t="shared" si="34"/>
        <v>-2.0704480875056923E-3</v>
      </c>
      <c r="AB154">
        <v>17091.5</v>
      </c>
      <c r="AC154">
        <v>-8.5721999494126067E-4</v>
      </c>
      <c r="AD154" t="s">
        <v>2101</v>
      </c>
      <c r="AE154">
        <v>18790</v>
      </c>
      <c r="AF154">
        <v>1.5228000047500245E-3</v>
      </c>
      <c r="AG154" t="s">
        <v>2097</v>
      </c>
      <c r="AH154">
        <v>18670.5</v>
      </c>
      <c r="AI154">
        <v>2.5590599980205297E-3</v>
      </c>
      <c r="AL154">
        <v>7759.5</v>
      </c>
      <c r="AM154">
        <v>7.5685400006477721E-3</v>
      </c>
    </row>
    <row r="155" spans="1:39" x14ac:dyDescent="0.2">
      <c r="A155" s="25" t="s">
        <v>2107</v>
      </c>
      <c r="B155" s="22"/>
      <c r="C155" s="19">
        <v>42417.495999999999</v>
      </c>
      <c r="D155" s="19"/>
      <c r="E155">
        <f t="shared" si="31"/>
        <v>5122.9788025778344</v>
      </c>
      <c r="F155">
        <f t="shared" si="28"/>
        <v>5123</v>
      </c>
      <c r="G155">
        <f t="shared" si="32"/>
        <v>-4.9536400038050488E-3</v>
      </c>
      <c r="K155">
        <f t="shared" si="25"/>
        <v>-4.9536400038050488E-3</v>
      </c>
      <c r="P155">
        <f t="shared" si="18"/>
        <v>-1.0538671062700253E-3</v>
      </c>
      <c r="Q155" s="7">
        <f t="shared" si="33"/>
        <v>27398.995999999999</v>
      </c>
      <c r="R155">
        <f t="shared" si="29"/>
        <v>1.5208228652348712E-5</v>
      </c>
      <c r="T155">
        <v>0.1</v>
      </c>
      <c r="U155">
        <f t="shared" si="30"/>
        <v>1.5208228652348714E-6</v>
      </c>
      <c r="V155">
        <f t="shared" si="34"/>
        <v>-3.8997728975350234E-3</v>
      </c>
      <c r="AB155">
        <v>17219.5</v>
      </c>
      <c r="AC155">
        <v>7.3574000271037221E-4</v>
      </c>
      <c r="AD155" t="s">
        <v>2101</v>
      </c>
      <c r="AE155">
        <v>18790.5</v>
      </c>
      <c r="AF155">
        <v>1.6774600007920526E-3</v>
      </c>
      <c r="AG155" t="s">
        <v>2097</v>
      </c>
      <c r="AH155">
        <v>18684</v>
      </c>
      <c r="AI155">
        <v>-3.2651200017426163E-3</v>
      </c>
      <c r="AL155">
        <v>8442.5</v>
      </c>
      <c r="AM155">
        <v>1.5834099998755846E-2</v>
      </c>
    </row>
    <row r="156" spans="1:39" x14ac:dyDescent="0.2">
      <c r="A156" s="25" t="s">
        <v>2107</v>
      </c>
      <c r="B156" s="22" t="s">
        <v>2212</v>
      </c>
      <c r="C156" s="19">
        <v>42418.758999999998</v>
      </c>
      <c r="D156" s="19"/>
      <c r="E156">
        <f t="shared" si="31"/>
        <v>5128.3833826834634</v>
      </c>
      <c r="F156">
        <f t="shared" si="28"/>
        <v>5128.5</v>
      </c>
      <c r="P156">
        <f t="shared" si="18"/>
        <v>-1.0552197174087572E-3</v>
      </c>
      <c r="Q156" s="7">
        <f t="shared" si="33"/>
        <v>27400.258999999998</v>
      </c>
      <c r="S156" s="17">
        <v>-2.725238000130048E-2</v>
      </c>
      <c r="V156">
        <f t="shared" si="34"/>
        <v>1.0552197174087572E-3</v>
      </c>
      <c r="AB156">
        <v>17267.5</v>
      </c>
      <c r="AC156">
        <v>5.8309999440098181E-4</v>
      </c>
      <c r="AE156">
        <v>18798.5</v>
      </c>
      <c r="AF156">
        <v>5.1520199995138682E-3</v>
      </c>
      <c r="AG156" t="s">
        <v>2097</v>
      </c>
      <c r="AH156">
        <v>18722</v>
      </c>
      <c r="AI156">
        <v>5.4890399987925775E-3</v>
      </c>
      <c r="AL156">
        <v>8756.5</v>
      </c>
      <c r="AM156">
        <v>-8.0394199976581149E-3</v>
      </c>
    </row>
    <row r="157" spans="1:39" x14ac:dyDescent="0.2">
      <c r="A157" s="25" t="s">
        <v>2107</v>
      </c>
      <c r="B157" s="22"/>
      <c r="C157" s="19">
        <v>42424.512000000002</v>
      </c>
      <c r="D157" s="19"/>
      <c r="E157">
        <f t="shared" si="31"/>
        <v>5153.0013948352716</v>
      </c>
      <c r="F157">
        <f t="shared" si="28"/>
        <v>5153</v>
      </c>
      <c r="G157">
        <f t="shared" ref="G157:G188" si="35">C157-(C$7+F157*C$8)</f>
        <v>3.2596000528428704E-4</v>
      </c>
      <c r="K157">
        <f t="shared" ref="K157:K190" si="36">+G157</f>
        <v>3.2596000528428704E-4</v>
      </c>
      <c r="P157">
        <f t="shared" si="18"/>
        <v>-1.0612302852085621E-3</v>
      </c>
      <c r="Q157" s="7">
        <f t="shared" si="33"/>
        <v>27406.012000000002</v>
      </c>
      <c r="R157">
        <f>+(P157-G157)^2</f>
        <v>1.9242969020376353E-6</v>
      </c>
      <c r="T157">
        <v>0.1</v>
      </c>
      <c r="U157">
        <f>+T157*R157</f>
        <v>1.9242969020376354E-7</v>
      </c>
      <c r="V157">
        <f t="shared" si="34"/>
        <v>1.3871902904928491E-3</v>
      </c>
      <c r="AB157">
        <v>17322</v>
      </c>
      <c r="AC157">
        <v>3.4410399966873229E-3</v>
      </c>
      <c r="AD157" t="s">
        <v>2101</v>
      </c>
      <c r="AE157">
        <v>18799</v>
      </c>
      <c r="AF157">
        <v>2.3066799985826947E-3</v>
      </c>
      <c r="AG157" t="s">
        <v>2097</v>
      </c>
      <c r="AH157">
        <v>18734.5</v>
      </c>
      <c r="AI157">
        <v>-3.6444600045797415E-3</v>
      </c>
      <c r="AL157">
        <v>9367.5</v>
      </c>
      <c r="AM157">
        <v>-4.4899999920744449E-5</v>
      </c>
    </row>
    <row r="158" spans="1:39" x14ac:dyDescent="0.2">
      <c r="A158" s="25" t="s">
        <v>2107</v>
      </c>
      <c r="B158" s="22"/>
      <c r="C158" s="19">
        <v>42425.212</v>
      </c>
      <c r="D158" s="19"/>
      <c r="E158">
        <f t="shared" si="31"/>
        <v>5155.9968074037024</v>
      </c>
      <c r="F158">
        <f t="shared" si="28"/>
        <v>5156</v>
      </c>
      <c r="G158">
        <f t="shared" si="35"/>
        <v>-7.4607999704312533E-4</v>
      </c>
      <c r="K158">
        <f t="shared" si="36"/>
        <v>-7.4607999704312533E-4</v>
      </c>
      <c r="P158">
        <f t="shared" si="18"/>
        <v>-1.0619646231024159E-3</v>
      </c>
      <c r="Q158" s="7">
        <f t="shared" si="33"/>
        <v>27406.712</v>
      </c>
      <c r="R158">
        <f>+(P158-G158)^2</f>
        <v>9.978309698061783E-8</v>
      </c>
      <c r="T158">
        <v>0.1</v>
      </c>
      <c r="U158">
        <f>+T158*R158</f>
        <v>9.978309698061783E-9</v>
      </c>
      <c r="V158">
        <f t="shared" si="34"/>
        <v>3.1588462605929056E-4</v>
      </c>
      <c r="AB158">
        <v>17356.5</v>
      </c>
      <c r="AC158">
        <v>4.1125799980363809E-3</v>
      </c>
      <c r="AD158" t="s">
        <v>2101</v>
      </c>
      <c r="AE158">
        <v>18851</v>
      </c>
      <c r="AF158">
        <v>4.3913199988310225E-3</v>
      </c>
      <c r="AG158" t="s">
        <v>2097</v>
      </c>
      <c r="AH158">
        <v>18743</v>
      </c>
      <c r="AI158">
        <v>7.9847599990898743E-3</v>
      </c>
      <c r="AL158">
        <v>9516.5</v>
      </c>
      <c r="AM158">
        <v>3.0437800014624372E-3</v>
      </c>
    </row>
    <row r="159" spans="1:39" x14ac:dyDescent="0.2">
      <c r="A159" s="25" t="s">
        <v>2108</v>
      </c>
      <c r="B159" s="22" t="s">
        <v>2212</v>
      </c>
      <c r="C159" s="19">
        <v>42470.428999999996</v>
      </c>
      <c r="D159" s="19"/>
      <c r="E159">
        <f t="shared" si="31"/>
        <v>5349.4876218426734</v>
      </c>
      <c r="F159">
        <f t="shared" si="28"/>
        <v>5349.5</v>
      </c>
      <c r="G159">
        <f t="shared" si="35"/>
        <v>-2.8926600061822683E-3</v>
      </c>
      <c r="K159">
        <f t="shared" si="36"/>
        <v>-2.8926600061822683E-3</v>
      </c>
      <c r="P159">
        <f t="shared" ref="P159:P222" si="37">+D$11+D$12*F159+D$13*F159^2</f>
        <v>-1.1085689622559775E-3</v>
      </c>
      <c r="Q159" s="7">
        <f t="shared" si="33"/>
        <v>27451.928999999996</v>
      </c>
      <c r="R159">
        <f>+(P159-G159)^2</f>
        <v>3.1829808530180022E-6</v>
      </c>
      <c r="T159">
        <v>0.1</v>
      </c>
      <c r="U159">
        <f>+T159*R159</f>
        <v>3.1829808530180025E-7</v>
      </c>
      <c r="V159">
        <f t="shared" si="34"/>
        <v>-1.7840910439262908E-3</v>
      </c>
      <c r="AB159">
        <v>17587.5</v>
      </c>
      <c r="AC159">
        <v>-4.3449999793665484E-4</v>
      </c>
      <c r="AE159">
        <v>18888</v>
      </c>
      <c r="AF159">
        <v>5.8361600022180937E-3</v>
      </c>
      <c r="AG159" t="s">
        <v>2097</v>
      </c>
      <c r="AH159">
        <v>18756</v>
      </c>
      <c r="AI159">
        <v>6.0059199968236499E-3</v>
      </c>
      <c r="AL159">
        <v>9782</v>
      </c>
      <c r="AM159">
        <v>1.1682399999699555E-3</v>
      </c>
    </row>
    <row r="160" spans="1:39" x14ac:dyDescent="0.2">
      <c r="A160" s="25" t="s">
        <v>2109</v>
      </c>
      <c r="B160" s="22" t="s">
        <v>2212</v>
      </c>
      <c r="C160" s="19">
        <v>42678.64</v>
      </c>
      <c r="D160" s="19"/>
      <c r="E160">
        <f t="shared" si="31"/>
        <v>6240.4559736828187</v>
      </c>
      <c r="F160">
        <f t="shared" si="28"/>
        <v>6240.5</v>
      </c>
      <c r="G160">
        <f t="shared" si="35"/>
        <v>-1.0288539997418411E-2</v>
      </c>
      <c r="K160">
        <f t="shared" si="36"/>
        <v>-1.0288539997418411E-2</v>
      </c>
      <c r="P160">
        <f t="shared" si="37"/>
        <v>-1.3038398967305162E-3</v>
      </c>
      <c r="Q160" s="7">
        <f t="shared" si="33"/>
        <v>27660.14</v>
      </c>
      <c r="R160">
        <f>+(P160-G160)^2</f>
        <v>8.0724835899301079E-5</v>
      </c>
      <c r="T160">
        <v>0.1</v>
      </c>
      <c r="U160">
        <f>+T160*R160</f>
        <v>8.072483589930109E-6</v>
      </c>
      <c r="V160">
        <f t="shared" si="34"/>
        <v>-8.9847001006878955E-3</v>
      </c>
      <c r="AB160">
        <v>17814</v>
      </c>
      <c r="AC160">
        <v>-3.7352000072132796E-4</v>
      </c>
      <c r="AD160" t="s">
        <v>2101</v>
      </c>
      <c r="AE160">
        <v>18892.5</v>
      </c>
      <c r="AF160">
        <v>2.2280999983195215E-3</v>
      </c>
      <c r="AG160" t="s">
        <v>2097</v>
      </c>
      <c r="AH160">
        <v>18760</v>
      </c>
      <c r="AI160">
        <v>3.2432000007247552E-3</v>
      </c>
      <c r="AL160">
        <v>9893.5</v>
      </c>
      <c r="AM160">
        <v>-1.7342580002150498E-2</v>
      </c>
    </row>
    <row r="161" spans="1:39" x14ac:dyDescent="0.2">
      <c r="A161" s="25" t="s">
        <v>2109</v>
      </c>
      <c r="B161" s="22"/>
      <c r="C161" s="19">
        <v>42679.347000000002</v>
      </c>
      <c r="D161" s="19"/>
      <c r="E161">
        <f t="shared" si="31"/>
        <v>6243.4813403769558</v>
      </c>
      <c r="F161">
        <f t="shared" si="28"/>
        <v>6243.5</v>
      </c>
      <c r="G161">
        <f t="shared" si="35"/>
        <v>-4.3605799946817569E-3</v>
      </c>
      <c r="K161">
        <f t="shared" si="36"/>
        <v>-4.3605799946817569E-3</v>
      </c>
      <c r="P161">
        <f t="shared" si="37"/>
        <v>-1.3044437346243698E-3</v>
      </c>
      <c r="Q161" s="7">
        <f t="shared" si="33"/>
        <v>27660.847000000002</v>
      </c>
      <c r="R161">
        <f>+(P161-G161)^2</f>
        <v>9.339968840037554E-6</v>
      </c>
      <c r="T161">
        <v>0.1</v>
      </c>
      <c r="U161">
        <f>+T161*R161</f>
        <v>9.3399688400375542E-7</v>
      </c>
      <c r="V161">
        <f t="shared" si="34"/>
        <v>-3.0561362600573872E-3</v>
      </c>
      <c r="AB161">
        <v>18256</v>
      </c>
      <c r="AC161">
        <v>-2.6540800026850775E-3</v>
      </c>
      <c r="AD161" t="s">
        <v>2101</v>
      </c>
      <c r="AE161">
        <v>18952.5</v>
      </c>
      <c r="AF161">
        <v>1.7873000033432618E-3</v>
      </c>
      <c r="AG161" t="s">
        <v>2097</v>
      </c>
      <c r="AH161">
        <v>18781.5</v>
      </c>
      <c r="AI161">
        <v>4.8935800004983321E-3</v>
      </c>
      <c r="AL161">
        <v>9944.5</v>
      </c>
      <c r="AM161">
        <v>1.4327399985631928E-3</v>
      </c>
    </row>
    <row r="162" spans="1:39" x14ac:dyDescent="0.2">
      <c r="A162" s="25" t="s">
        <v>2109</v>
      </c>
      <c r="B162" s="22" t="s">
        <v>2212</v>
      </c>
      <c r="C162" s="19">
        <v>42708.313000000002</v>
      </c>
      <c r="D162" s="19"/>
      <c r="E162">
        <f t="shared" si="31"/>
        <v>6367.4315124591303</v>
      </c>
      <c r="F162">
        <f t="shared" si="28"/>
        <v>6367.5</v>
      </c>
      <c r="G162">
        <f t="shared" si="35"/>
        <v>-1.6004899996914901E-2</v>
      </c>
      <c r="K162">
        <f t="shared" si="36"/>
        <v>-1.6004899996914901E-2</v>
      </c>
      <c r="P162">
        <f t="shared" si="37"/>
        <v>-1.3290874075703213E-3</v>
      </c>
      <c r="Q162" s="7">
        <f t="shared" si="33"/>
        <v>27689.813000000002</v>
      </c>
      <c r="S162" s="17">
        <v>-1.6004899996914901E-2</v>
      </c>
      <c r="V162">
        <f t="shared" si="34"/>
        <v>-1.467581258934458E-2</v>
      </c>
      <c r="AB162">
        <v>18333</v>
      </c>
      <c r="AC162">
        <v>-1.8364400020800531E-3</v>
      </c>
      <c r="AD162" t="s">
        <v>2101</v>
      </c>
      <c r="AE162">
        <v>19085</v>
      </c>
      <c r="AF162">
        <v>4.7722000017529353E-3</v>
      </c>
      <c r="AG162" t="s">
        <v>2097</v>
      </c>
      <c r="AH162">
        <v>18782</v>
      </c>
      <c r="AI162">
        <v>7.0482400042237714E-3</v>
      </c>
      <c r="AL162">
        <v>10677</v>
      </c>
      <c r="AM162">
        <v>1.009640000120271E-3</v>
      </c>
    </row>
    <row r="163" spans="1:39" x14ac:dyDescent="0.2">
      <c r="A163" s="25" t="s">
        <v>2109</v>
      </c>
      <c r="B163" s="22"/>
      <c r="C163" s="19">
        <v>42725.271999999997</v>
      </c>
      <c r="D163" s="19"/>
      <c r="E163">
        <f t="shared" si="31"/>
        <v>6440.0018006708606</v>
      </c>
      <c r="F163">
        <f t="shared" si="28"/>
        <v>6440</v>
      </c>
      <c r="G163">
        <f t="shared" si="35"/>
        <v>4.2079999548150226E-4</v>
      </c>
      <c r="K163">
        <f t="shared" si="36"/>
        <v>4.2079999548150226E-4</v>
      </c>
      <c r="P163">
        <f t="shared" si="37"/>
        <v>-1.3432110816717848E-3</v>
      </c>
      <c r="Q163" s="7">
        <f t="shared" si="33"/>
        <v>27706.771999999997</v>
      </c>
      <c r="R163">
        <f>+(P163-G163)^2</f>
        <v>3.1117350803195E-6</v>
      </c>
      <c r="T163">
        <v>0.1</v>
      </c>
      <c r="U163">
        <f>+T163*R163</f>
        <v>3.1117350803195E-7</v>
      </c>
      <c r="V163">
        <f t="shared" si="34"/>
        <v>1.764011077153287E-3</v>
      </c>
      <c r="AB163">
        <v>18350</v>
      </c>
      <c r="AC163">
        <v>-5.7799999922281131E-4</v>
      </c>
      <c r="AD163" t="s">
        <v>2101</v>
      </c>
      <c r="AE163">
        <v>19145</v>
      </c>
      <c r="AF163">
        <v>4.331399999500718E-3</v>
      </c>
      <c r="AG163" t="s">
        <v>2097</v>
      </c>
      <c r="AH163">
        <v>18790</v>
      </c>
      <c r="AI163">
        <v>1.5228000047500245E-3</v>
      </c>
      <c r="AL163">
        <v>10685.5</v>
      </c>
      <c r="AM163">
        <v>1.6388599979109131E-3</v>
      </c>
    </row>
    <row r="164" spans="1:39" x14ac:dyDescent="0.2">
      <c r="A164" s="25" t="s">
        <v>2110</v>
      </c>
      <c r="B164" s="22" t="s">
        <v>2212</v>
      </c>
      <c r="C164" s="19">
        <v>42753.413</v>
      </c>
      <c r="D164" s="19"/>
      <c r="E164">
        <f t="shared" si="31"/>
        <v>6560.4216650830967</v>
      </c>
      <c r="F164">
        <f t="shared" si="28"/>
        <v>6560.5</v>
      </c>
      <c r="G164">
        <f t="shared" si="35"/>
        <v>-1.8306140002096072E-2</v>
      </c>
      <c r="K164">
        <f t="shared" si="36"/>
        <v>-1.8306140002096072E-2</v>
      </c>
      <c r="P164">
        <f t="shared" si="37"/>
        <v>-1.3662204720749074E-3</v>
      </c>
      <c r="Q164" s="7">
        <f t="shared" si="33"/>
        <v>27734.913</v>
      </c>
      <c r="S164" s="17">
        <v>-1.8306140002096072E-2</v>
      </c>
      <c r="V164">
        <f t="shared" si="34"/>
        <v>-1.6939919530021164E-2</v>
      </c>
      <c r="AB164">
        <v>18418.5</v>
      </c>
      <c r="AC164">
        <v>2.6104200005647726E-3</v>
      </c>
      <c r="AD164" t="s">
        <v>2101</v>
      </c>
      <c r="AE164">
        <v>19175</v>
      </c>
      <c r="AF164">
        <v>-3.8900000072317198E-4</v>
      </c>
      <c r="AG164" t="s">
        <v>2097</v>
      </c>
      <c r="AH164">
        <v>18790.5</v>
      </c>
      <c r="AI164">
        <v>1.6774600007920526E-3</v>
      </c>
      <c r="AL164">
        <v>10694</v>
      </c>
      <c r="AM164">
        <v>-7.3191999399568886E-4</v>
      </c>
    </row>
    <row r="165" spans="1:39" x14ac:dyDescent="0.2">
      <c r="A165" s="25" t="s">
        <v>2110</v>
      </c>
      <c r="B165" s="22"/>
      <c r="C165" s="19">
        <v>42768.264999999999</v>
      </c>
      <c r="D165" s="19"/>
      <c r="E165">
        <f t="shared" si="31"/>
        <v>6623.9757614638293</v>
      </c>
      <c r="F165">
        <f t="shared" si="28"/>
        <v>6624</v>
      </c>
      <c r="G165">
        <f t="shared" si="35"/>
        <v>-5.6643200005055405E-3</v>
      </c>
      <c r="K165">
        <f t="shared" si="36"/>
        <v>-5.6643200005055405E-3</v>
      </c>
      <c r="P165">
        <f t="shared" si="37"/>
        <v>-1.37811207249481E-3</v>
      </c>
      <c r="Q165" s="7">
        <f t="shared" si="33"/>
        <v>27749.764999999999</v>
      </c>
      <c r="R165">
        <f t="shared" ref="R165:R172" si="38">+(P165-G165)^2</f>
        <v>1.8371578402142043E-5</v>
      </c>
      <c r="T165">
        <v>0.1</v>
      </c>
      <c r="U165">
        <f t="shared" ref="U165:U172" si="39">+T165*R165</f>
        <v>1.8371578402142044E-6</v>
      </c>
      <c r="V165">
        <f t="shared" si="34"/>
        <v>-4.286207928010731E-3</v>
      </c>
      <c r="AB165">
        <v>18610.5</v>
      </c>
      <c r="AC165">
        <v>3.9998600041144527E-3</v>
      </c>
      <c r="AD165" t="s">
        <v>2101</v>
      </c>
      <c r="AE165">
        <v>19303.5</v>
      </c>
      <c r="AF165">
        <v>2.3586199968121946E-3</v>
      </c>
      <c r="AG165" t="s">
        <v>2097</v>
      </c>
      <c r="AH165">
        <v>18798.5</v>
      </c>
      <c r="AI165">
        <v>5.1520199995138682E-3</v>
      </c>
      <c r="AL165">
        <v>11138.5</v>
      </c>
      <c r="AM165">
        <v>-8.2391800024197437E-3</v>
      </c>
    </row>
    <row r="166" spans="1:39" x14ac:dyDescent="0.2">
      <c r="A166" s="25" t="s">
        <v>2110</v>
      </c>
      <c r="B166" s="22" t="s">
        <v>2212</v>
      </c>
      <c r="C166" s="19">
        <v>42770.258999999998</v>
      </c>
      <c r="D166" s="19"/>
      <c r="E166">
        <f t="shared" si="31"/>
        <v>6632.5084081230743</v>
      </c>
      <c r="F166">
        <f t="shared" si="28"/>
        <v>6632.5</v>
      </c>
      <c r="G166">
        <f t="shared" si="35"/>
        <v>1.9649000023491681E-3</v>
      </c>
      <c r="K166">
        <f t="shared" si="36"/>
        <v>1.9649000023491681E-3</v>
      </c>
      <c r="P166">
        <f t="shared" si="37"/>
        <v>-1.3796916215273953E-3</v>
      </c>
      <c r="Q166" s="7">
        <f t="shared" si="33"/>
        <v>27751.758999999998</v>
      </c>
      <c r="R166">
        <f t="shared" si="38"/>
        <v>1.1186293130505267E-5</v>
      </c>
      <c r="T166">
        <v>0.1</v>
      </c>
      <c r="U166">
        <f t="shared" si="39"/>
        <v>1.1186293130505267E-6</v>
      </c>
      <c r="V166">
        <f t="shared" si="34"/>
        <v>3.3445916238765633E-3</v>
      </c>
      <c r="AB166">
        <v>18670.5</v>
      </c>
      <c r="AC166">
        <v>2.5590599980205297E-3</v>
      </c>
      <c r="AD166" t="s">
        <v>2101</v>
      </c>
      <c r="AE166">
        <v>19337.5</v>
      </c>
      <c r="AF166">
        <v>8.7550000171177089E-4</v>
      </c>
      <c r="AG166" t="s">
        <v>2097</v>
      </c>
      <c r="AH166">
        <v>18799</v>
      </c>
      <c r="AI166">
        <v>2.3066799985826947E-3</v>
      </c>
      <c r="AL166">
        <v>11173.5</v>
      </c>
      <c r="AM166">
        <v>3.5870200008503161E-3</v>
      </c>
    </row>
    <row r="167" spans="1:39" x14ac:dyDescent="0.2">
      <c r="A167" s="25" t="s">
        <v>2110</v>
      </c>
      <c r="B167" s="22"/>
      <c r="C167" s="19">
        <v>42775.285000000003</v>
      </c>
      <c r="D167" s="19"/>
      <c r="E167">
        <f t="shared" si="31"/>
        <v>6654.0154703645185</v>
      </c>
      <c r="F167">
        <f t="shared" si="28"/>
        <v>6654</v>
      </c>
      <c r="G167">
        <f t="shared" si="35"/>
        <v>3.6152800021227449E-3</v>
      </c>
      <c r="K167">
        <f t="shared" si="36"/>
        <v>3.6152800021227449E-3</v>
      </c>
      <c r="P167">
        <f t="shared" si="37"/>
        <v>-1.3836740514333464E-3</v>
      </c>
      <c r="Q167" s="7">
        <f t="shared" si="33"/>
        <v>27756.785000000003</v>
      </c>
      <c r="R167">
        <f t="shared" si="38"/>
        <v>2.4989541629564882E-5</v>
      </c>
      <c r="T167">
        <v>0.1</v>
      </c>
      <c r="U167">
        <f t="shared" si="39"/>
        <v>2.4989541629564883E-6</v>
      </c>
      <c r="V167">
        <f t="shared" si="34"/>
        <v>4.9989540535560918E-3</v>
      </c>
      <c r="AB167">
        <v>18684</v>
      </c>
      <c r="AC167">
        <v>-3.2651200017426163E-3</v>
      </c>
      <c r="AD167" t="s">
        <v>2101</v>
      </c>
      <c r="AE167">
        <v>19354.5</v>
      </c>
      <c r="AF167">
        <v>6.1339399981079623E-3</v>
      </c>
      <c r="AG167" t="s">
        <v>2097</v>
      </c>
      <c r="AH167">
        <v>18851</v>
      </c>
      <c r="AI167">
        <v>4.3913199988310225E-3</v>
      </c>
      <c r="AL167">
        <v>11194</v>
      </c>
      <c r="AM167">
        <v>1.9280800042906776E-3</v>
      </c>
    </row>
    <row r="168" spans="1:39" x14ac:dyDescent="0.2">
      <c r="A168" s="25" t="s">
        <v>2111</v>
      </c>
      <c r="B168" s="22" t="s">
        <v>2212</v>
      </c>
      <c r="C168" s="19">
        <v>42806.252</v>
      </c>
      <c r="D168" s="19"/>
      <c r="E168">
        <f t="shared" si="31"/>
        <v>6786.5282432316135</v>
      </c>
      <c r="F168">
        <f t="shared" si="28"/>
        <v>6786.5</v>
      </c>
      <c r="G168">
        <f t="shared" si="35"/>
        <v>6.6001800005324185E-3</v>
      </c>
      <c r="K168">
        <f t="shared" si="36"/>
        <v>6.6001800005324185E-3</v>
      </c>
      <c r="P168">
        <f t="shared" si="37"/>
        <v>-1.4078088334118833E-3</v>
      </c>
      <c r="Q168" s="7">
        <f t="shared" si="33"/>
        <v>27787.752</v>
      </c>
      <c r="R168">
        <f t="shared" si="38"/>
        <v>6.412788516457661E-5</v>
      </c>
      <c r="T168">
        <v>0.1</v>
      </c>
      <c r="U168">
        <f t="shared" si="39"/>
        <v>6.4127885164576613E-6</v>
      </c>
      <c r="V168">
        <f t="shared" si="34"/>
        <v>8.0079888339443014E-3</v>
      </c>
      <c r="AB168">
        <v>18722</v>
      </c>
      <c r="AC168">
        <v>5.4890399987925775E-3</v>
      </c>
      <c r="AD168" t="s">
        <v>2101</v>
      </c>
      <c r="AE168">
        <v>19950.5</v>
      </c>
      <c r="AF168">
        <v>7.4886600050376728E-3</v>
      </c>
      <c r="AG168" t="s">
        <v>2097</v>
      </c>
      <c r="AH168">
        <v>18888</v>
      </c>
      <c r="AI168">
        <v>5.8361600022180937E-3</v>
      </c>
      <c r="AL168">
        <v>11271</v>
      </c>
      <c r="AM168">
        <v>-2.5427999935345724E-4</v>
      </c>
    </row>
    <row r="169" spans="1:39" x14ac:dyDescent="0.2">
      <c r="A169" s="25" t="s">
        <v>2111</v>
      </c>
      <c r="B169" s="22" t="s">
        <v>2212</v>
      </c>
      <c r="C169" s="19">
        <v>42809.284</v>
      </c>
      <c r="D169" s="19"/>
      <c r="E169">
        <f t="shared" si="31"/>
        <v>6799.5026588137798</v>
      </c>
      <c r="F169">
        <f t="shared" si="28"/>
        <v>6799.5</v>
      </c>
      <c r="G169">
        <f t="shared" si="35"/>
        <v>6.2133999745128676E-4</v>
      </c>
      <c r="K169">
        <f t="shared" si="36"/>
        <v>6.2133999745128676E-4</v>
      </c>
      <c r="P169">
        <f t="shared" si="37"/>
        <v>-1.4101389442852494E-3</v>
      </c>
      <c r="Q169" s="7">
        <f t="shared" si="33"/>
        <v>27790.784</v>
      </c>
      <c r="R169">
        <f t="shared" si="38"/>
        <v>4.1269066907189969E-6</v>
      </c>
      <c r="T169">
        <v>0.1</v>
      </c>
      <c r="U169">
        <f t="shared" si="39"/>
        <v>4.1269066907189972E-7</v>
      </c>
      <c r="V169">
        <f t="shared" si="34"/>
        <v>2.0314789417365362E-3</v>
      </c>
      <c r="AB169">
        <v>18734.5</v>
      </c>
      <c r="AC169">
        <v>-3.6444600045797415E-3</v>
      </c>
      <c r="AD169" t="s">
        <v>2101</v>
      </c>
      <c r="AE169">
        <v>19971.5</v>
      </c>
      <c r="AF169">
        <v>9.984379998059012E-3</v>
      </c>
      <c r="AG169" t="s">
        <v>2097</v>
      </c>
      <c r="AH169">
        <v>18892.5</v>
      </c>
      <c r="AI169">
        <v>2.2280999983195215E-3</v>
      </c>
      <c r="AL169">
        <v>12038.5</v>
      </c>
      <c r="AM169">
        <v>-5.8511800016276538E-3</v>
      </c>
    </row>
    <row r="170" spans="1:39" x14ac:dyDescent="0.2">
      <c r="A170" s="25" t="s">
        <v>2112</v>
      </c>
      <c r="B170" s="22" t="s">
        <v>2212</v>
      </c>
      <c r="C170" s="19">
        <v>42859.302000000003</v>
      </c>
      <c r="D170" s="19"/>
      <c r="E170">
        <f t="shared" si="31"/>
        <v>7013.5377243114872</v>
      </c>
      <c r="F170">
        <f t="shared" si="28"/>
        <v>7013.5</v>
      </c>
      <c r="G170">
        <f t="shared" si="35"/>
        <v>8.8158200014731847E-3</v>
      </c>
      <c r="K170">
        <f t="shared" si="36"/>
        <v>8.8158200014731847E-3</v>
      </c>
      <c r="P170">
        <f t="shared" si="37"/>
        <v>-1.4475245940468106E-3</v>
      </c>
      <c r="Q170" s="7">
        <f t="shared" si="33"/>
        <v>27840.802000000003</v>
      </c>
      <c r="R170">
        <f t="shared" si="38"/>
        <v>1.0533624228638949E-4</v>
      </c>
      <c r="T170">
        <v>0.1</v>
      </c>
      <c r="U170">
        <f t="shared" si="39"/>
        <v>1.0533624228638949E-5</v>
      </c>
      <c r="V170">
        <f t="shared" si="34"/>
        <v>1.0263344595519995E-2</v>
      </c>
      <c r="AB170">
        <v>18743</v>
      </c>
      <c r="AC170">
        <v>7.9847599990898743E-3</v>
      </c>
      <c r="AD170" t="s">
        <v>2101</v>
      </c>
      <c r="AE170">
        <v>19980</v>
      </c>
      <c r="AF170">
        <v>1.6135999976540916E-3</v>
      </c>
      <c r="AG170" t="s">
        <v>2097</v>
      </c>
      <c r="AH170">
        <v>18952.5</v>
      </c>
      <c r="AI170">
        <v>1.7873000033432618E-3</v>
      </c>
      <c r="AL170">
        <v>12155</v>
      </c>
      <c r="AM170">
        <v>-4.1539999801898375E-4</v>
      </c>
    </row>
    <row r="171" spans="1:39" x14ac:dyDescent="0.2">
      <c r="A171" s="25" t="s">
        <v>2113</v>
      </c>
      <c r="B171" s="22" t="s">
        <v>2212</v>
      </c>
      <c r="C171" s="19">
        <v>42990.392999999996</v>
      </c>
      <c r="D171" s="19"/>
      <c r="E171">
        <f t="shared" si="31"/>
        <v>7574.4971943254095</v>
      </c>
      <c r="F171">
        <f t="shared" si="28"/>
        <v>7574.5</v>
      </c>
      <c r="G171">
        <f t="shared" si="35"/>
        <v>-6.5566000557737425E-4</v>
      </c>
      <c r="K171">
        <f t="shared" si="36"/>
        <v>-6.5566000557737425E-4</v>
      </c>
      <c r="P171">
        <f t="shared" si="37"/>
        <v>-1.5368354001974464E-3</v>
      </c>
      <c r="Q171" s="7">
        <f t="shared" si="33"/>
        <v>27971.892999999996</v>
      </c>
      <c r="R171">
        <f t="shared" si="38"/>
        <v>7.7647007608383993E-7</v>
      </c>
      <c r="T171">
        <v>0.1</v>
      </c>
      <c r="U171">
        <f t="shared" si="39"/>
        <v>7.7647007608384001E-8</v>
      </c>
      <c r="V171">
        <f t="shared" si="34"/>
        <v>8.8117539462007218E-4</v>
      </c>
      <c r="AB171">
        <v>18756</v>
      </c>
      <c r="AC171">
        <v>6.0059199968236499E-3</v>
      </c>
      <c r="AD171" t="s">
        <v>2101</v>
      </c>
      <c r="AE171">
        <v>19989</v>
      </c>
      <c r="AF171">
        <v>3.9747999835526571E-4</v>
      </c>
      <c r="AG171" t="s">
        <v>2097</v>
      </c>
      <c r="AH171">
        <v>19085</v>
      </c>
      <c r="AI171">
        <v>4.7722000017529353E-3</v>
      </c>
      <c r="AL171">
        <v>12163.5</v>
      </c>
      <c r="AM171">
        <v>2.1381999977165833E-4</v>
      </c>
    </row>
    <row r="172" spans="1:39" x14ac:dyDescent="0.2">
      <c r="A172" s="25" t="s">
        <v>2113</v>
      </c>
      <c r="B172" s="22"/>
      <c r="C172" s="19">
        <v>42992.389000000003</v>
      </c>
      <c r="D172" s="19"/>
      <c r="E172">
        <f t="shared" si="31"/>
        <v>7583.0383993063115</v>
      </c>
      <c r="F172">
        <f t="shared" si="28"/>
        <v>7583</v>
      </c>
      <c r="G172">
        <f t="shared" si="35"/>
        <v>8.9735600049607456E-3</v>
      </c>
      <c r="K172">
        <f t="shared" si="36"/>
        <v>8.9735600049607456E-3</v>
      </c>
      <c r="P172">
        <f t="shared" si="37"/>
        <v>-1.5380917792300317E-3</v>
      </c>
      <c r="Q172" s="7">
        <f t="shared" si="33"/>
        <v>27973.889000000003</v>
      </c>
      <c r="R172">
        <f t="shared" si="38"/>
        <v>1.1049482323208114E-4</v>
      </c>
      <c r="T172">
        <v>0.1</v>
      </c>
      <c r="U172">
        <f t="shared" si="39"/>
        <v>1.1049482323208115E-5</v>
      </c>
      <c r="V172">
        <f t="shared" si="34"/>
        <v>1.0511651784190777E-2</v>
      </c>
      <c r="AB172">
        <v>18760</v>
      </c>
      <c r="AC172">
        <v>3.2432000007247552E-3</v>
      </c>
      <c r="AD172" t="s">
        <v>2101</v>
      </c>
      <c r="AE172">
        <v>20040</v>
      </c>
      <c r="AF172">
        <v>1.7279999883612618E-4</v>
      </c>
      <c r="AG172" t="s">
        <v>2097</v>
      </c>
      <c r="AH172">
        <v>19145</v>
      </c>
      <c r="AI172">
        <v>4.331399999500718E-3</v>
      </c>
      <c r="AL172">
        <v>12226</v>
      </c>
      <c r="AM172">
        <v>4.1463200032012537E-3</v>
      </c>
    </row>
    <row r="173" spans="1:39" x14ac:dyDescent="0.2">
      <c r="A173" s="25" t="s">
        <v>2113</v>
      </c>
      <c r="B173" s="22" t="s">
        <v>2212</v>
      </c>
      <c r="C173" s="19">
        <v>42993.444000000003</v>
      </c>
      <c r="D173" s="19"/>
      <c r="E173">
        <f t="shared" si="31"/>
        <v>7587.552913963038</v>
      </c>
      <c r="F173">
        <f t="shared" si="28"/>
        <v>7587.5</v>
      </c>
      <c r="G173">
        <f t="shared" si="35"/>
        <v>1.236550000612624E-2</v>
      </c>
      <c r="K173">
        <f t="shared" si="36"/>
        <v>1.236550000612624E-2</v>
      </c>
      <c r="P173">
        <f t="shared" si="37"/>
        <v>-1.538755751070812E-3</v>
      </c>
      <c r="Q173" s="7">
        <f t="shared" si="33"/>
        <v>27974.944000000003</v>
      </c>
      <c r="S173" s="17">
        <v>1.236550000612624E-2</v>
      </c>
      <c r="V173">
        <f t="shared" si="34"/>
        <v>1.3904255757197052E-2</v>
      </c>
      <c r="AB173">
        <v>18781.5</v>
      </c>
      <c r="AC173">
        <v>4.8935800004983321E-3</v>
      </c>
      <c r="AD173" t="s">
        <v>2101</v>
      </c>
      <c r="AE173">
        <v>20134</v>
      </c>
      <c r="AF173">
        <v>1.0248880003928207E-2</v>
      </c>
      <c r="AG173" t="s">
        <v>2097</v>
      </c>
      <c r="AH173">
        <v>19175</v>
      </c>
      <c r="AI173">
        <v>-3.8900000072317198E-4</v>
      </c>
      <c r="AL173">
        <v>12290.5</v>
      </c>
      <c r="AM173">
        <v>9.7459997050464153E-5</v>
      </c>
    </row>
    <row r="174" spans="1:39" x14ac:dyDescent="0.2">
      <c r="A174" s="25" t="s">
        <v>2113</v>
      </c>
      <c r="B174" s="22" t="s">
        <v>2212</v>
      </c>
      <c r="C174" s="19">
        <v>43009.326000000001</v>
      </c>
      <c r="D174" s="19"/>
      <c r="E174">
        <f t="shared" si="31"/>
        <v>7655.5145459801888</v>
      </c>
      <c r="F174">
        <f t="shared" si="28"/>
        <v>7655.5</v>
      </c>
      <c r="G174">
        <f t="shared" si="35"/>
        <v>3.3992600001511164E-3</v>
      </c>
      <c r="K174">
        <f t="shared" si="36"/>
        <v>3.3992600001511164E-3</v>
      </c>
      <c r="P174">
        <f t="shared" si="37"/>
        <v>-1.5486905033314955E-3</v>
      </c>
      <c r="Q174" s="7">
        <f t="shared" si="33"/>
        <v>27990.826000000001</v>
      </c>
      <c r="R174">
        <f>+(P174-G174)^2</f>
        <v>2.4482214184913834E-5</v>
      </c>
      <c r="T174">
        <v>0.1</v>
      </c>
      <c r="U174">
        <f>+T174*R174</f>
        <v>2.4482214184913834E-6</v>
      </c>
      <c r="V174">
        <f t="shared" si="34"/>
        <v>4.9479505034826119E-3</v>
      </c>
      <c r="AB174">
        <v>18782</v>
      </c>
      <c r="AC174">
        <v>7.0482400042237714E-3</v>
      </c>
      <c r="AD174" t="s">
        <v>2101</v>
      </c>
      <c r="AE174">
        <v>20160</v>
      </c>
      <c r="AF174">
        <v>5.2912000028300099E-3</v>
      </c>
      <c r="AG174" t="s">
        <v>2097</v>
      </c>
      <c r="AH174">
        <v>19303.5</v>
      </c>
      <c r="AI174">
        <v>2.3586199968121946E-3</v>
      </c>
      <c r="AL174">
        <v>12334.5</v>
      </c>
      <c r="AM174">
        <v>-3.9245999505510554E-4</v>
      </c>
    </row>
    <row r="175" spans="1:39" x14ac:dyDescent="0.2">
      <c r="A175" s="25" t="s">
        <v>2114</v>
      </c>
      <c r="B175" s="22" t="s">
        <v>2212</v>
      </c>
      <c r="C175" s="19">
        <v>43033.633999999998</v>
      </c>
      <c r="D175" s="19"/>
      <c r="E175">
        <f t="shared" si="31"/>
        <v>7759.5323869997674</v>
      </c>
      <c r="F175">
        <f t="shared" si="28"/>
        <v>7759.5</v>
      </c>
      <c r="G175">
        <f t="shared" si="35"/>
        <v>7.5685400006477721E-3</v>
      </c>
      <c r="K175">
        <f t="shared" si="36"/>
        <v>7.5685400006477721E-3</v>
      </c>
      <c r="P175">
        <f t="shared" si="37"/>
        <v>-1.5635270703184226E-3</v>
      </c>
      <c r="Q175" s="7">
        <f t="shared" si="33"/>
        <v>28015.133999999998</v>
      </c>
      <c r="R175">
        <f>+(P175-G175)^2</f>
        <v>8.339464898862511E-5</v>
      </c>
      <c r="T175">
        <v>0.1</v>
      </c>
      <c r="U175">
        <f>+T175*R175</f>
        <v>8.3394648988625107E-6</v>
      </c>
      <c r="V175">
        <f t="shared" si="34"/>
        <v>9.1320670709661954E-3</v>
      </c>
      <c r="AB175">
        <v>18790</v>
      </c>
      <c r="AC175">
        <v>1.5228000047500245E-3</v>
      </c>
      <c r="AD175" t="s">
        <v>2101</v>
      </c>
      <c r="AE175">
        <v>20164</v>
      </c>
      <c r="AF175">
        <v>9.5284799972432666E-3</v>
      </c>
      <c r="AG175" t="s">
        <v>2097</v>
      </c>
      <c r="AH175">
        <v>19337.5</v>
      </c>
      <c r="AI175">
        <v>8.7550000171177089E-4</v>
      </c>
      <c r="AL175">
        <v>12346.5</v>
      </c>
      <c r="AM175">
        <v>2.419379998173099E-3</v>
      </c>
    </row>
    <row r="176" spans="1:39" x14ac:dyDescent="0.2">
      <c r="A176" s="25" t="s">
        <v>2115</v>
      </c>
      <c r="B176" s="22" t="s">
        <v>2212</v>
      </c>
      <c r="C176" s="19">
        <v>43193.252999999997</v>
      </c>
      <c r="D176" s="19"/>
      <c r="E176">
        <f t="shared" si="31"/>
        <v>8442.5677566602044</v>
      </c>
      <c r="F176">
        <f t="shared" si="28"/>
        <v>8442.5</v>
      </c>
      <c r="G176">
        <f t="shared" si="35"/>
        <v>1.5834099998755846E-2</v>
      </c>
      <c r="K176">
        <f t="shared" si="36"/>
        <v>1.5834099998755846E-2</v>
      </c>
      <c r="P176">
        <f t="shared" si="37"/>
        <v>-1.6502129508191073E-3</v>
      </c>
      <c r="Q176" s="7">
        <f t="shared" si="33"/>
        <v>28174.752999999997</v>
      </c>
      <c r="S176" s="17">
        <v>1.5834099998755846E-2</v>
      </c>
      <c r="V176">
        <f t="shared" si="34"/>
        <v>1.7484312949574955E-2</v>
      </c>
      <c r="AB176">
        <v>18790.5</v>
      </c>
      <c r="AC176">
        <v>1.6774600007920526E-3</v>
      </c>
      <c r="AD176" t="s">
        <v>2101</v>
      </c>
      <c r="AE176">
        <v>20215.5</v>
      </c>
      <c r="AF176">
        <v>2.4584600032540038E-3</v>
      </c>
      <c r="AG176" t="s">
        <v>2097</v>
      </c>
      <c r="AH176">
        <v>19354.5</v>
      </c>
      <c r="AI176">
        <v>6.1339399981079623E-3</v>
      </c>
      <c r="AL176">
        <v>12398.5</v>
      </c>
      <c r="AM176">
        <v>5.0401999760651961E-4</v>
      </c>
    </row>
    <row r="177" spans="1:39" x14ac:dyDescent="0.2">
      <c r="A177" s="25" t="s">
        <v>2116</v>
      </c>
      <c r="B177" s="22" t="s">
        <v>2212</v>
      </c>
      <c r="C177" s="19">
        <v>43266.608</v>
      </c>
      <c r="D177" s="19"/>
      <c r="E177">
        <f t="shared" si="31"/>
        <v>8756.4655980289881</v>
      </c>
      <c r="F177">
        <f t="shared" si="28"/>
        <v>8756.5</v>
      </c>
      <c r="G177">
        <f t="shared" si="35"/>
        <v>-8.0394199976581149E-3</v>
      </c>
      <c r="K177">
        <f t="shared" si="36"/>
        <v>-8.0394199976581149E-3</v>
      </c>
      <c r="P177">
        <f t="shared" si="37"/>
        <v>-1.6838044503757912E-3</v>
      </c>
      <c r="Q177" s="7">
        <f t="shared" si="33"/>
        <v>28248.108</v>
      </c>
      <c r="R177">
        <f>+(P177-G177)^2</f>
        <v>4.0393848984856793E-5</v>
      </c>
      <c r="T177">
        <v>0.1</v>
      </c>
      <c r="U177">
        <f>+T177*R177</f>
        <v>4.0393848984856793E-6</v>
      </c>
      <c r="V177">
        <f t="shared" si="34"/>
        <v>-6.3556155472823238E-3</v>
      </c>
      <c r="AB177">
        <v>18798.5</v>
      </c>
      <c r="AC177">
        <v>5.1520199995138682E-3</v>
      </c>
      <c r="AD177" t="s">
        <v>2101</v>
      </c>
      <c r="AE177">
        <v>20224</v>
      </c>
      <c r="AF177">
        <v>1.0876799933612347E-3</v>
      </c>
      <c r="AG177" t="s">
        <v>2097</v>
      </c>
      <c r="AH177">
        <v>19950.5</v>
      </c>
      <c r="AI177">
        <v>7.4886600050376728E-3</v>
      </c>
      <c r="AL177">
        <v>12414</v>
      </c>
      <c r="AM177">
        <v>2.29847999435151E-3</v>
      </c>
    </row>
    <row r="178" spans="1:39" x14ac:dyDescent="0.2">
      <c r="A178" s="25" t="s">
        <v>2117</v>
      </c>
      <c r="B178" s="22" t="s">
        <v>2212</v>
      </c>
      <c r="C178" s="19">
        <v>43409.400999999998</v>
      </c>
      <c r="D178" s="19"/>
      <c r="E178">
        <f t="shared" si="31"/>
        <v>9367.4998078656736</v>
      </c>
      <c r="F178">
        <f t="shared" si="28"/>
        <v>9367.5</v>
      </c>
      <c r="G178">
        <f t="shared" si="35"/>
        <v>-4.4899999920744449E-5</v>
      </c>
      <c r="K178">
        <f t="shared" si="36"/>
        <v>-4.4899999920744449E-5</v>
      </c>
      <c r="P178">
        <f t="shared" si="37"/>
        <v>-1.7378653014239877E-3</v>
      </c>
      <c r="Q178" s="7">
        <f t="shared" si="33"/>
        <v>28390.900999999998</v>
      </c>
      <c r="R178">
        <f>+(P178-G178)^2</f>
        <v>2.8661315120939672E-6</v>
      </c>
      <c r="T178">
        <v>0.1</v>
      </c>
      <c r="U178">
        <f>+T178*R178</f>
        <v>2.8661315120939675E-7</v>
      </c>
      <c r="V178">
        <f t="shared" si="34"/>
        <v>1.6929653015032432E-3</v>
      </c>
      <c r="AB178">
        <v>18799</v>
      </c>
      <c r="AC178">
        <v>2.3066799985826947E-3</v>
      </c>
      <c r="AD178" t="s">
        <v>2101</v>
      </c>
      <c r="AE178">
        <v>20335.5</v>
      </c>
      <c r="AF178">
        <v>3.5768599991570227E-3</v>
      </c>
      <c r="AG178" t="s">
        <v>2097</v>
      </c>
      <c r="AH178">
        <v>19971.5</v>
      </c>
      <c r="AI178">
        <v>9.984379998059012E-3</v>
      </c>
      <c r="AL178">
        <v>12462.5</v>
      </c>
      <c r="AM178">
        <v>5.005000057280995E-4</v>
      </c>
    </row>
    <row r="179" spans="1:39" x14ac:dyDescent="0.2">
      <c r="A179" s="25" t="s">
        <v>2117</v>
      </c>
      <c r="B179" s="22" t="s">
        <v>2212</v>
      </c>
      <c r="C179" s="19">
        <v>43444.224000000002</v>
      </c>
      <c r="D179" s="19"/>
      <c r="E179">
        <f t="shared" si="31"/>
        <v>9516.5130248241076</v>
      </c>
      <c r="F179">
        <f t="shared" si="28"/>
        <v>9516.5</v>
      </c>
      <c r="G179">
        <f t="shared" si="35"/>
        <v>3.0437800014624372E-3</v>
      </c>
      <c r="K179">
        <f t="shared" si="36"/>
        <v>3.0437800014624372E-3</v>
      </c>
      <c r="P179">
        <f t="shared" si="37"/>
        <v>-1.7487839168187195E-3</v>
      </c>
      <c r="Q179" s="7">
        <f t="shared" si="33"/>
        <v>28425.724000000002</v>
      </c>
      <c r="R179">
        <f>+(P179-G179)^2</f>
        <v>2.2968668910810434E-5</v>
      </c>
      <c r="T179">
        <v>0.1</v>
      </c>
      <c r="U179">
        <f>+T179*R179</f>
        <v>2.2968668910810435E-6</v>
      </c>
      <c r="V179">
        <f t="shared" si="34"/>
        <v>4.7925639182811565E-3</v>
      </c>
      <c r="AB179">
        <v>18851</v>
      </c>
      <c r="AC179">
        <v>4.3913199988310225E-3</v>
      </c>
      <c r="AD179" t="s">
        <v>2101</v>
      </c>
      <c r="AE179">
        <v>20343.5</v>
      </c>
      <c r="AF179">
        <v>4.0514200009056367E-3</v>
      </c>
      <c r="AG179" t="s">
        <v>2097</v>
      </c>
      <c r="AH179">
        <v>19980</v>
      </c>
      <c r="AI179">
        <v>1.6135999976540916E-3</v>
      </c>
      <c r="AL179">
        <v>12467.5</v>
      </c>
      <c r="AM179">
        <v>2.4710000434424728E-4</v>
      </c>
    </row>
    <row r="180" spans="1:39" x14ac:dyDescent="0.2">
      <c r="A180" s="25" t="s">
        <v>2118</v>
      </c>
      <c r="B180" s="22"/>
      <c r="C180" s="19">
        <v>43506.267</v>
      </c>
      <c r="D180" s="19"/>
      <c r="E180">
        <f t="shared" si="31"/>
        <v>9782.0049990868283</v>
      </c>
      <c r="F180">
        <f t="shared" si="28"/>
        <v>9782</v>
      </c>
      <c r="G180">
        <f t="shared" si="35"/>
        <v>1.1682399999699555E-3</v>
      </c>
      <c r="K180">
        <f t="shared" si="36"/>
        <v>1.1682399999699555E-3</v>
      </c>
      <c r="P180">
        <f t="shared" si="37"/>
        <v>-1.7660385754247688E-3</v>
      </c>
      <c r="Q180" s="7">
        <f t="shared" si="33"/>
        <v>28487.767</v>
      </c>
      <c r="R180">
        <f>+(P180-G180)^2</f>
        <v>8.6099907580204926E-6</v>
      </c>
      <c r="T180">
        <v>0.1</v>
      </c>
      <c r="U180">
        <f>+T180*R180</f>
        <v>8.6099907580204928E-7</v>
      </c>
      <c r="V180">
        <f t="shared" si="34"/>
        <v>2.9342785753947243E-3</v>
      </c>
      <c r="AB180">
        <v>18888</v>
      </c>
      <c r="AC180">
        <v>5.8361600022180937E-3</v>
      </c>
      <c r="AD180" t="s">
        <v>2101</v>
      </c>
      <c r="AE180">
        <v>20446.5</v>
      </c>
      <c r="AF180">
        <v>6.911379998200573E-3</v>
      </c>
      <c r="AG180" t="s">
        <v>2097</v>
      </c>
      <c r="AH180">
        <v>19989</v>
      </c>
      <c r="AI180">
        <v>3.9747999835526571E-4</v>
      </c>
      <c r="AL180">
        <v>12479.5</v>
      </c>
      <c r="AM180">
        <v>4.5893999777035788E-4</v>
      </c>
    </row>
    <row r="181" spans="1:39" x14ac:dyDescent="0.2">
      <c r="A181" s="25" t="s">
        <v>2118</v>
      </c>
      <c r="B181" s="22" t="s">
        <v>2212</v>
      </c>
      <c r="C181" s="19">
        <v>43532.305</v>
      </c>
      <c r="D181" s="19"/>
      <c r="E181">
        <f t="shared" si="31"/>
        <v>9893.4257883112878</v>
      </c>
      <c r="F181">
        <f t="shared" si="28"/>
        <v>9893.5</v>
      </c>
      <c r="G181">
        <f t="shared" si="35"/>
        <v>-1.7342580002150498E-2</v>
      </c>
      <c r="K181">
        <f t="shared" si="36"/>
        <v>-1.7342580002150498E-2</v>
      </c>
      <c r="P181">
        <f t="shared" si="37"/>
        <v>-1.7724441721463308E-3</v>
      </c>
      <c r="Q181" s="7">
        <f t="shared" si="33"/>
        <v>28513.805</v>
      </c>
      <c r="S181" s="17">
        <v>-1.7342580002150498E-2</v>
      </c>
      <c r="V181">
        <f t="shared" si="34"/>
        <v>-1.5570135830004168E-2</v>
      </c>
      <c r="AB181">
        <v>18892.5</v>
      </c>
      <c r="AC181">
        <v>2.2280999983195215E-3</v>
      </c>
      <c r="AD181" t="s">
        <v>2101</v>
      </c>
      <c r="AE181">
        <v>20450.5</v>
      </c>
      <c r="AF181">
        <v>2.1486600016942248E-3</v>
      </c>
      <c r="AG181" t="s">
        <v>2097</v>
      </c>
      <c r="AH181">
        <v>20040</v>
      </c>
      <c r="AI181">
        <v>1.7279999883612618E-4</v>
      </c>
      <c r="AL181">
        <v>12480</v>
      </c>
      <c r="AM181">
        <v>1.3600001693703234E-5</v>
      </c>
    </row>
    <row r="182" spans="1:39" x14ac:dyDescent="0.2">
      <c r="A182" s="25" t="s">
        <v>2118</v>
      </c>
      <c r="B182" s="22" t="s">
        <v>2212</v>
      </c>
      <c r="C182" s="19">
        <v>43544.241999999998</v>
      </c>
      <c r="D182" s="19"/>
      <c r="E182">
        <f t="shared" si="31"/>
        <v>9944.5061309248576</v>
      </c>
      <c r="F182">
        <f t="shared" si="28"/>
        <v>9944.5</v>
      </c>
      <c r="G182">
        <f t="shared" si="35"/>
        <v>1.4327399985631928E-3</v>
      </c>
      <c r="K182">
        <f t="shared" si="36"/>
        <v>1.4327399985631928E-3</v>
      </c>
      <c r="P182">
        <f t="shared" si="37"/>
        <v>-1.7752083363418423E-3</v>
      </c>
      <c r="Q182" s="7">
        <f t="shared" si="33"/>
        <v>28525.741999999998</v>
      </c>
      <c r="R182">
        <f t="shared" ref="R182:R224" si="40">+(P182-G182)^2</f>
        <v>1.0290932519419988E-5</v>
      </c>
      <c r="T182">
        <v>0.1</v>
      </c>
      <c r="U182">
        <f t="shared" ref="U182:U224" si="41">+T182*R182</f>
        <v>1.0290932519419989E-6</v>
      </c>
      <c r="V182">
        <f t="shared" si="34"/>
        <v>3.2079483349050351E-3</v>
      </c>
      <c r="AB182">
        <v>18952.5</v>
      </c>
      <c r="AC182">
        <v>1.7873000033432618E-3</v>
      </c>
      <c r="AD182" t="s">
        <v>2101</v>
      </c>
      <c r="AE182">
        <v>20651</v>
      </c>
      <c r="AF182">
        <v>1.1673199987853877E-3</v>
      </c>
      <c r="AG182" t="s">
        <v>2097</v>
      </c>
      <c r="AH182">
        <v>20134</v>
      </c>
      <c r="AI182">
        <v>1.0248880003928207E-2</v>
      </c>
      <c r="AL182">
        <v>12480.5</v>
      </c>
      <c r="AM182">
        <v>-3.1739997211843729E-5</v>
      </c>
    </row>
    <row r="183" spans="1:39" x14ac:dyDescent="0.2">
      <c r="A183" s="25" t="s">
        <v>2119</v>
      </c>
      <c r="B183" s="22"/>
      <c r="C183" s="19">
        <v>43715.42</v>
      </c>
      <c r="D183" s="19"/>
      <c r="E183">
        <f t="shared" si="31"/>
        <v>10677.004320411917</v>
      </c>
      <c r="F183">
        <f t="shared" si="28"/>
        <v>10677</v>
      </c>
      <c r="G183">
        <f t="shared" si="35"/>
        <v>1.009640000120271E-3</v>
      </c>
      <c r="K183">
        <f t="shared" si="36"/>
        <v>1.009640000120271E-3</v>
      </c>
      <c r="P183">
        <f t="shared" si="37"/>
        <v>-1.8034310470911126E-3</v>
      </c>
      <c r="Q183" s="7">
        <f t="shared" si="33"/>
        <v>28696.92</v>
      </c>
      <c r="R183">
        <f t="shared" si="40"/>
        <v>7.9133687166589509E-6</v>
      </c>
      <c r="T183">
        <v>0.1</v>
      </c>
      <c r="U183">
        <f t="shared" si="41"/>
        <v>7.9133687166589513E-7</v>
      </c>
      <c r="V183">
        <f t="shared" si="34"/>
        <v>2.8130710472113836E-3</v>
      </c>
      <c r="AB183">
        <v>19085</v>
      </c>
      <c r="AC183">
        <v>4.7722000017529353E-3</v>
      </c>
      <c r="AD183" t="s">
        <v>2101</v>
      </c>
      <c r="AE183">
        <v>20921</v>
      </c>
      <c r="AF183">
        <v>5.683719995431602E-3</v>
      </c>
      <c r="AG183" t="s">
        <v>2097</v>
      </c>
      <c r="AH183">
        <v>20160</v>
      </c>
      <c r="AI183">
        <v>5.2912000028300099E-3</v>
      </c>
      <c r="AL183">
        <v>12497</v>
      </c>
      <c r="AM183">
        <v>-8.2795999333029613E-4</v>
      </c>
    </row>
    <row r="184" spans="1:39" x14ac:dyDescent="0.2">
      <c r="A184" s="25" t="s">
        <v>2119</v>
      </c>
      <c r="B184" s="22" t="s">
        <v>2212</v>
      </c>
      <c r="C184" s="19">
        <v>43717.406999999999</v>
      </c>
      <c r="D184" s="19"/>
      <c r="E184">
        <f t="shared" si="31"/>
        <v>10685.507012945487</v>
      </c>
      <c r="F184">
        <f t="shared" si="28"/>
        <v>10685.5</v>
      </c>
      <c r="G184">
        <f t="shared" si="35"/>
        <v>1.6388599979109131E-3</v>
      </c>
      <c r="K184">
        <f t="shared" si="36"/>
        <v>1.6388599979109131E-3</v>
      </c>
      <c r="P184">
        <f t="shared" si="37"/>
        <v>-1.8036325761236977E-3</v>
      </c>
      <c r="Q184" s="7">
        <f t="shared" si="33"/>
        <v>28698.906999999999</v>
      </c>
      <c r="R184">
        <f t="shared" si="40"/>
        <v>1.185075512228344E-5</v>
      </c>
      <c r="T184">
        <v>0.1</v>
      </c>
      <c r="U184">
        <f t="shared" si="41"/>
        <v>1.185075512228344E-6</v>
      </c>
      <c r="V184">
        <f t="shared" si="34"/>
        <v>3.4424925740346108E-3</v>
      </c>
      <c r="AB184">
        <v>19145</v>
      </c>
      <c r="AC184">
        <v>4.331399999500718E-3</v>
      </c>
      <c r="AD184" t="s">
        <v>2101</v>
      </c>
      <c r="AE184">
        <v>20938</v>
      </c>
      <c r="AF184">
        <v>9.9421599952620454E-3</v>
      </c>
      <c r="AG184" t="s">
        <v>2097</v>
      </c>
      <c r="AH184">
        <v>20164</v>
      </c>
      <c r="AI184">
        <v>9.5284799972432666E-3</v>
      </c>
      <c r="AL184">
        <v>12556.5</v>
      </c>
      <c r="AM184">
        <v>2.7658000180963427E-4</v>
      </c>
    </row>
    <row r="185" spans="1:39" x14ac:dyDescent="0.2">
      <c r="A185" s="25" t="s">
        <v>2119</v>
      </c>
      <c r="B185" s="22"/>
      <c r="C185" s="19">
        <v>43719.391000000003</v>
      </c>
      <c r="D185" s="19"/>
      <c r="E185">
        <f t="shared" si="31"/>
        <v>10693.996867996635</v>
      </c>
      <c r="F185">
        <f t="shared" si="28"/>
        <v>10694</v>
      </c>
      <c r="G185">
        <f t="shared" si="35"/>
        <v>-7.3191999399568886E-4</v>
      </c>
      <c r="K185">
        <f t="shared" si="36"/>
        <v>-7.3191999399568886E-4</v>
      </c>
      <c r="P185">
        <f t="shared" si="37"/>
        <v>-1.8038312151562831E-3</v>
      </c>
      <c r="Q185" s="7">
        <f t="shared" si="33"/>
        <v>28700.891000000003</v>
      </c>
      <c r="R185">
        <f t="shared" si="40"/>
        <v>1.1489936660499964E-6</v>
      </c>
      <c r="T185">
        <v>0.1</v>
      </c>
      <c r="U185">
        <f t="shared" si="41"/>
        <v>1.1489936660499964E-7</v>
      </c>
      <c r="V185">
        <f t="shared" si="34"/>
        <v>1.0719112211605942E-3</v>
      </c>
      <c r="AB185">
        <v>19175</v>
      </c>
      <c r="AC185">
        <v>-3.8900000072317198E-4</v>
      </c>
      <c r="AD185" t="s">
        <v>2101</v>
      </c>
      <c r="AE185">
        <v>20942.5</v>
      </c>
      <c r="AF185">
        <v>1.3341000012587756E-3</v>
      </c>
      <c r="AG185" t="s">
        <v>2097</v>
      </c>
      <c r="AH185">
        <v>20172.5</v>
      </c>
      <c r="AI185">
        <v>-7.8422999940812588E-3</v>
      </c>
      <c r="AL185">
        <v>12557</v>
      </c>
      <c r="AM185">
        <v>-1.6876000154297799E-4</v>
      </c>
    </row>
    <row r="186" spans="1:39" x14ac:dyDescent="0.2">
      <c r="A186" s="25" t="s">
        <v>2120</v>
      </c>
      <c r="B186" s="22" t="s">
        <v>2212</v>
      </c>
      <c r="C186" s="19">
        <v>43823.258999999998</v>
      </c>
      <c r="D186" s="19"/>
      <c r="E186">
        <f t="shared" si="31"/>
        <v>11138.464743223816</v>
      </c>
      <c r="F186">
        <f t="shared" si="28"/>
        <v>11138.5</v>
      </c>
      <c r="G186">
        <f t="shared" si="35"/>
        <v>-8.2391800024197437E-3</v>
      </c>
      <c r="K186">
        <f t="shared" si="36"/>
        <v>-8.2391800024197437E-3</v>
      </c>
      <c r="P186">
        <f t="shared" si="37"/>
        <v>-1.8101916980956018E-3</v>
      </c>
      <c r="Q186" s="7">
        <f t="shared" si="33"/>
        <v>28804.758999999998</v>
      </c>
      <c r="R186">
        <f t="shared" si="40"/>
        <v>4.1331890617136614E-5</v>
      </c>
      <c r="T186">
        <v>0.1</v>
      </c>
      <c r="U186">
        <f t="shared" si="41"/>
        <v>4.1331890617136614E-6</v>
      </c>
      <c r="V186">
        <f t="shared" si="34"/>
        <v>-6.4289883043241423E-3</v>
      </c>
      <c r="AB186">
        <v>19303.5</v>
      </c>
      <c r="AC186">
        <v>2.3586199968121946E-3</v>
      </c>
      <c r="AD186" t="s">
        <v>2101</v>
      </c>
      <c r="AE186">
        <v>20972.5</v>
      </c>
      <c r="AF186">
        <v>-5.386299999372568E-3</v>
      </c>
      <c r="AG186" t="s">
        <v>2097</v>
      </c>
      <c r="AH186">
        <v>20215.5</v>
      </c>
      <c r="AI186">
        <v>2.4584600032540038E-3</v>
      </c>
      <c r="AL186">
        <v>12590.5</v>
      </c>
      <c r="AM186">
        <v>-3.0654000147478655E-4</v>
      </c>
    </row>
    <row r="187" spans="1:39" x14ac:dyDescent="0.2">
      <c r="A187" s="25" t="s">
        <v>2120</v>
      </c>
      <c r="B187" s="22" t="s">
        <v>2212</v>
      </c>
      <c r="C187" s="19">
        <v>43831.45</v>
      </c>
      <c r="D187" s="19"/>
      <c r="E187">
        <f t="shared" si="31"/>
        <v>11173.515349435405</v>
      </c>
      <c r="F187">
        <f t="shared" si="28"/>
        <v>11173.5</v>
      </c>
      <c r="G187">
        <f t="shared" si="35"/>
        <v>3.5870200008503161E-3</v>
      </c>
      <c r="K187">
        <f t="shared" si="36"/>
        <v>3.5870200008503161E-3</v>
      </c>
      <c r="P187">
        <f t="shared" si="37"/>
        <v>-1.8103568735238955E-3</v>
      </c>
      <c r="Q187" s="7">
        <f t="shared" si="33"/>
        <v>28812.949999999997</v>
      </c>
      <c r="R187">
        <f t="shared" si="40"/>
        <v>2.9131677124029535E-5</v>
      </c>
      <c r="T187">
        <v>0.1</v>
      </c>
      <c r="U187">
        <f t="shared" si="41"/>
        <v>2.9131677124029536E-6</v>
      </c>
      <c r="V187">
        <f t="shared" si="34"/>
        <v>5.3973768743742117E-3</v>
      </c>
      <c r="AB187">
        <v>19337.5</v>
      </c>
      <c r="AC187">
        <v>8.7550000171177089E-4</v>
      </c>
      <c r="AD187" t="s">
        <v>2101</v>
      </c>
      <c r="AE187">
        <v>21508</v>
      </c>
      <c r="AF187">
        <v>6.2545600012526847E-3</v>
      </c>
      <c r="AG187" t="s">
        <v>2097</v>
      </c>
      <c r="AH187">
        <v>20224</v>
      </c>
      <c r="AI187">
        <v>1.0876799933612347E-3</v>
      </c>
      <c r="AL187">
        <v>12591</v>
      </c>
      <c r="AM187">
        <v>6.8120003561489284E-5</v>
      </c>
    </row>
    <row r="188" spans="1:39" x14ac:dyDescent="0.2">
      <c r="A188" s="25" t="s">
        <v>2120</v>
      </c>
      <c r="B188" s="22"/>
      <c r="C188" s="19">
        <v>43836.239000000001</v>
      </c>
      <c r="D188" s="19"/>
      <c r="E188">
        <f t="shared" si="31"/>
        <v>11194.008250564388</v>
      </c>
      <c r="F188">
        <f t="shared" si="28"/>
        <v>11194</v>
      </c>
      <c r="G188">
        <f t="shared" si="35"/>
        <v>1.9280800042906776E-3</v>
      </c>
      <c r="K188">
        <f t="shared" si="36"/>
        <v>1.9280800042906776E-3</v>
      </c>
      <c r="P188">
        <f t="shared" si="37"/>
        <v>-1.810430864131895E-3</v>
      </c>
      <c r="Q188" s="7">
        <f t="shared" si="33"/>
        <v>28817.739000000001</v>
      </c>
      <c r="R188">
        <f t="shared" si="40"/>
        <v>1.3976463513313697E-5</v>
      </c>
      <c r="T188">
        <v>0.1</v>
      </c>
      <c r="U188">
        <f t="shared" si="41"/>
        <v>1.3976463513313697E-6</v>
      </c>
      <c r="V188">
        <f t="shared" si="34"/>
        <v>3.7385108684225726E-3</v>
      </c>
      <c r="AB188">
        <v>19354.5</v>
      </c>
      <c r="AC188">
        <v>6.1339399981079623E-3</v>
      </c>
      <c r="AD188" t="s">
        <v>2101</v>
      </c>
      <c r="AE188">
        <v>21606</v>
      </c>
      <c r="AF188">
        <v>8.5679199983133003E-3</v>
      </c>
      <c r="AG188" t="s">
        <v>2097</v>
      </c>
      <c r="AH188">
        <v>20335.5</v>
      </c>
      <c r="AI188">
        <v>3.5768599991570227E-3</v>
      </c>
      <c r="AL188">
        <v>12610.5</v>
      </c>
      <c r="AM188">
        <v>-1.9201399991288781E-3</v>
      </c>
    </row>
    <row r="189" spans="1:39" x14ac:dyDescent="0.2">
      <c r="A189" s="25" t="s">
        <v>2121</v>
      </c>
      <c r="B189" s="22"/>
      <c r="C189" s="19">
        <v>43854.231</v>
      </c>
      <c r="D189" s="19"/>
      <c r="E189">
        <f t="shared" si="31"/>
        <v>11270.998911894991</v>
      </c>
      <c r="F189">
        <f t="shared" si="28"/>
        <v>11271</v>
      </c>
      <c r="G189">
        <f t="shared" ref="G189:G220" si="42">C189-(C$7+F189*C$8)</f>
        <v>-2.5427999935345724E-4</v>
      </c>
      <c r="K189">
        <f t="shared" si="36"/>
        <v>-2.5427999935345724E-4</v>
      </c>
      <c r="P189">
        <f t="shared" si="37"/>
        <v>-1.8105586300741386E-3</v>
      </c>
      <c r="Q189" s="7">
        <f t="shared" si="33"/>
        <v>28835.731</v>
      </c>
      <c r="R189">
        <f t="shared" si="40"/>
        <v>2.4220031764378389E-6</v>
      </c>
      <c r="T189">
        <v>0.1</v>
      </c>
      <c r="U189">
        <f t="shared" si="41"/>
        <v>2.4220031764378392E-7</v>
      </c>
      <c r="V189">
        <f t="shared" si="34"/>
        <v>1.5562786307206813E-3</v>
      </c>
      <c r="AB189">
        <v>19950.5</v>
      </c>
      <c r="AC189">
        <v>7.4886600050376728E-3</v>
      </c>
      <c r="AD189" t="s">
        <v>2101</v>
      </c>
      <c r="AE189">
        <v>21785.5</v>
      </c>
      <c r="AF189">
        <v>6.0908599989488721E-3</v>
      </c>
      <c r="AG189" t="s">
        <v>2097</v>
      </c>
      <c r="AH189">
        <v>20343.5</v>
      </c>
      <c r="AI189">
        <v>4.0514200009056367E-3</v>
      </c>
      <c r="AL189">
        <v>12713.5</v>
      </c>
      <c r="AM189">
        <v>-9.6017999749165028E-4</v>
      </c>
    </row>
    <row r="190" spans="1:39" x14ac:dyDescent="0.2">
      <c r="A190" s="25" t="s">
        <v>2122</v>
      </c>
      <c r="B190" s="22" t="s">
        <v>2212</v>
      </c>
      <c r="C190" s="19">
        <v>44033.582999999999</v>
      </c>
      <c r="D190" s="19"/>
      <c r="E190">
        <f t="shared" si="31"/>
        <v>12038.474961859836</v>
      </c>
      <c r="F190">
        <f t="shared" si="28"/>
        <v>12038.5</v>
      </c>
      <c r="G190">
        <f t="shared" si="42"/>
        <v>-5.8511800016276538E-3</v>
      </c>
      <c r="K190">
        <f t="shared" si="36"/>
        <v>-5.8511800016276538E-3</v>
      </c>
      <c r="P190">
        <f t="shared" si="37"/>
        <v>-1.7988690662517023E-3</v>
      </c>
      <c r="Q190" s="7">
        <f t="shared" si="33"/>
        <v>29015.082999999999</v>
      </c>
      <c r="R190">
        <f t="shared" si="40"/>
        <v>1.6421223916967522E-5</v>
      </c>
      <c r="T190">
        <v>0.1</v>
      </c>
      <c r="U190">
        <f t="shared" si="41"/>
        <v>1.6421223916967523E-6</v>
      </c>
      <c r="V190">
        <f t="shared" si="34"/>
        <v>-4.052310935375952E-3</v>
      </c>
      <c r="AB190">
        <v>19971.5</v>
      </c>
      <c r="AC190">
        <v>9.984379998059012E-3</v>
      </c>
      <c r="AD190" t="s">
        <v>2101</v>
      </c>
      <c r="AE190">
        <v>22174.5</v>
      </c>
      <c r="AF190">
        <v>9.4163399990065955E-3</v>
      </c>
      <c r="AG190" t="s">
        <v>2097</v>
      </c>
      <c r="AH190">
        <v>20446.5</v>
      </c>
      <c r="AI190">
        <v>6.911379998200573E-3</v>
      </c>
      <c r="AL190">
        <v>12727</v>
      </c>
      <c r="AM190">
        <v>-2.0843599995714612E-3</v>
      </c>
    </row>
    <row r="191" spans="1:39" x14ac:dyDescent="0.2">
      <c r="A191" s="58" t="s">
        <v>97</v>
      </c>
      <c r="B191" s="55"/>
      <c r="C191" s="19">
        <v>44060.813399999999</v>
      </c>
      <c r="D191" s="57"/>
      <c r="E191">
        <f t="shared" si="31"/>
        <v>12154.998222436598</v>
      </c>
      <c r="F191" s="25">
        <f t="shared" si="28"/>
        <v>12155</v>
      </c>
      <c r="G191">
        <f t="shared" si="42"/>
        <v>-4.1539999801898375E-4</v>
      </c>
      <c r="I191">
        <f>G191</f>
        <v>-4.1539999801898375E-4</v>
      </c>
      <c r="O191">
        <f ca="1">+C$11+C$12*F191</f>
        <v>-4.5478078253116373E-2</v>
      </c>
      <c r="P191">
        <f t="shared" si="37"/>
        <v>-1.7950349694630195E-3</v>
      </c>
      <c r="Q191" s="7">
        <f t="shared" si="33"/>
        <v>29042.313399999999</v>
      </c>
      <c r="R191">
        <f t="shared" si="40"/>
        <v>1.9033926544313853E-6</v>
      </c>
      <c r="T191">
        <v>1</v>
      </c>
      <c r="U191">
        <f t="shared" si="41"/>
        <v>1.9033926544313853E-6</v>
      </c>
      <c r="V191">
        <f t="shared" si="34"/>
        <v>1.3796349714440357E-3</v>
      </c>
      <c r="AH191">
        <v>20450.5</v>
      </c>
      <c r="AI191">
        <v>2.1486600016942248E-3</v>
      </c>
      <c r="AL191">
        <v>12731.5</v>
      </c>
      <c r="AM191">
        <v>-1.9241999689256772E-4</v>
      </c>
    </row>
    <row r="192" spans="1:39" x14ac:dyDescent="0.2">
      <c r="A192" s="58" t="s">
        <v>97</v>
      </c>
      <c r="B192" s="56"/>
      <c r="C192" s="19">
        <v>44062.8004</v>
      </c>
      <c r="D192" s="57"/>
      <c r="E192">
        <f t="shared" si="31"/>
        <v>12163.500914970167</v>
      </c>
      <c r="F192" s="25">
        <f t="shared" si="28"/>
        <v>12163.5</v>
      </c>
      <c r="G192">
        <f t="shared" si="42"/>
        <v>2.1381999977165833E-4</v>
      </c>
      <c r="I192">
        <f>G192</f>
        <v>2.1381999977165833E-4</v>
      </c>
      <c r="O192">
        <f ca="1">+C$11+C$12*F192</f>
        <v>-4.5454984892255731E-2</v>
      </c>
      <c r="P192">
        <f t="shared" si="37"/>
        <v>-1.7947339784956046E-3</v>
      </c>
      <c r="Q192" s="7">
        <f t="shared" si="33"/>
        <v>29044.3004</v>
      </c>
      <c r="R192">
        <f t="shared" si="40"/>
        <v>4.0342890836132484E-6</v>
      </c>
      <c r="T192">
        <v>1</v>
      </c>
      <c r="U192">
        <f t="shared" si="41"/>
        <v>4.0342890836132484E-6</v>
      </c>
      <c r="V192">
        <f t="shared" si="34"/>
        <v>2.0085539782672629E-3</v>
      </c>
      <c r="AH192">
        <v>20651</v>
      </c>
      <c r="AI192">
        <v>1.1673199987853877E-3</v>
      </c>
      <c r="AL192">
        <v>12752</v>
      </c>
      <c r="AM192">
        <v>-9.5135999436024576E-4</v>
      </c>
    </row>
    <row r="193" spans="1:39" x14ac:dyDescent="0.2">
      <c r="A193" s="25" t="s">
        <v>2122</v>
      </c>
      <c r="B193" s="22"/>
      <c r="C193" s="19">
        <v>44077.41</v>
      </c>
      <c r="D193" s="19"/>
      <c r="E193">
        <f t="shared" si="31"/>
        <v>12226.017742770076</v>
      </c>
      <c r="F193">
        <f t="shared" si="28"/>
        <v>12226</v>
      </c>
      <c r="G193">
        <f t="shared" si="42"/>
        <v>4.1463200032012537E-3</v>
      </c>
      <c r="K193">
        <f>+G193</f>
        <v>4.1463200032012537E-3</v>
      </c>
      <c r="P193">
        <f t="shared" si="37"/>
        <v>-1.7924320596175557E-3</v>
      </c>
      <c r="Q193" s="7">
        <f t="shared" si="33"/>
        <v>29058.910000000003</v>
      </c>
      <c r="R193">
        <f t="shared" si="40"/>
        <v>3.5268776063634663E-5</v>
      </c>
      <c r="T193">
        <v>0.1</v>
      </c>
      <c r="U193">
        <f t="shared" si="41"/>
        <v>3.5268776063634664E-6</v>
      </c>
      <c r="V193">
        <f t="shared" si="34"/>
        <v>5.9387520628188094E-3</v>
      </c>
      <c r="AB193">
        <v>19980</v>
      </c>
      <c r="AC193">
        <v>1.6135999976540916E-3</v>
      </c>
      <c r="AD193" t="s">
        <v>2101</v>
      </c>
      <c r="AE193">
        <v>22179</v>
      </c>
      <c r="AF193">
        <v>2.8082800054107793E-3</v>
      </c>
      <c r="AG193" t="s">
        <v>2097</v>
      </c>
      <c r="AH193">
        <v>20921</v>
      </c>
      <c r="AI193">
        <v>5.683719995431602E-3</v>
      </c>
      <c r="AL193">
        <v>12760.5</v>
      </c>
      <c r="AM193">
        <v>-5.2213999879313633E-4</v>
      </c>
    </row>
    <row r="194" spans="1:39" x14ac:dyDescent="0.2">
      <c r="A194" s="25" t="s">
        <v>2122</v>
      </c>
      <c r="B194" s="22" t="s">
        <v>2212</v>
      </c>
      <c r="C194" s="19">
        <v>44092.478999999999</v>
      </c>
      <c r="D194" s="19"/>
      <c r="E194">
        <f t="shared" si="31"/>
        <v>12290.500417047013</v>
      </c>
      <c r="F194">
        <f t="shared" si="28"/>
        <v>12290.5</v>
      </c>
      <c r="G194">
        <f t="shared" si="42"/>
        <v>9.7459997050464153E-5</v>
      </c>
      <c r="K194">
        <f>+G194</f>
        <v>9.7459997050464153E-5</v>
      </c>
      <c r="P194">
        <f t="shared" si="37"/>
        <v>-1.7898926493354088E-3</v>
      </c>
      <c r="Q194" s="7">
        <f t="shared" si="33"/>
        <v>29073.978999999999</v>
      </c>
      <c r="R194">
        <f t="shared" si="40"/>
        <v>3.562100011819758E-6</v>
      </c>
      <c r="T194">
        <v>0.1</v>
      </c>
      <c r="U194">
        <f t="shared" si="41"/>
        <v>3.5621000118197581E-7</v>
      </c>
      <c r="V194">
        <f t="shared" si="34"/>
        <v>1.8873526463858729E-3</v>
      </c>
      <c r="AB194">
        <v>19989</v>
      </c>
      <c r="AC194">
        <v>3.9747999835526571E-4</v>
      </c>
      <c r="AD194" t="s">
        <v>2101</v>
      </c>
      <c r="AE194">
        <v>22341.5</v>
      </c>
      <c r="AF194">
        <v>8.0727800013846718E-3</v>
      </c>
      <c r="AG194" t="s">
        <v>2097</v>
      </c>
      <c r="AH194">
        <v>20938</v>
      </c>
      <c r="AI194">
        <v>9.9421599952620454E-3</v>
      </c>
      <c r="AL194">
        <v>13026</v>
      </c>
      <c r="AM194">
        <v>-5.3976799972588196E-3</v>
      </c>
    </row>
    <row r="195" spans="1:39" x14ac:dyDescent="0.2">
      <c r="A195" s="58" t="s">
        <v>97</v>
      </c>
      <c r="B195" s="56"/>
      <c r="C195" s="19">
        <v>44102.760900000001</v>
      </c>
      <c r="D195" s="57"/>
      <c r="E195">
        <f t="shared" si="31"/>
        <v>12334.498320600555</v>
      </c>
      <c r="F195" s="25">
        <f t="shared" si="28"/>
        <v>12334.5</v>
      </c>
      <c r="G195">
        <f t="shared" si="42"/>
        <v>-3.9245999505510554E-4</v>
      </c>
      <c r="I195">
        <f>G195</f>
        <v>-3.9245999505510554E-4</v>
      </c>
      <c r="O195">
        <f ca="1">+C$11+C$12*F195</f>
        <v>-4.4990400809059326E-2</v>
      </c>
      <c r="P195">
        <f t="shared" si="37"/>
        <v>-1.7880648584452626E-3</v>
      </c>
      <c r="Q195" s="7">
        <f t="shared" si="33"/>
        <v>29084.260900000001</v>
      </c>
      <c r="R195">
        <f t="shared" si="40"/>
        <v>1.9477129347182591E-6</v>
      </c>
      <c r="T195">
        <v>1</v>
      </c>
      <c r="U195">
        <f t="shared" si="41"/>
        <v>1.9477129347182591E-6</v>
      </c>
      <c r="V195">
        <f t="shared" si="34"/>
        <v>1.3956048633901571E-3</v>
      </c>
      <c r="AH195">
        <v>20942.5</v>
      </c>
      <c r="AI195">
        <v>1.3341000012587756E-3</v>
      </c>
      <c r="AL195">
        <v>13167</v>
      </c>
      <c r="AM195">
        <v>-6.7835599984391592E-3</v>
      </c>
    </row>
    <row r="196" spans="1:39" x14ac:dyDescent="0.2">
      <c r="A196" s="25" t="s">
        <v>2122</v>
      </c>
      <c r="B196" s="22" t="s">
        <v>2212</v>
      </c>
      <c r="C196" s="19">
        <v>44105.567999999999</v>
      </c>
      <c r="D196" s="19"/>
      <c r="E196">
        <f t="shared" si="31"/>
        <v>12346.510352916084</v>
      </c>
      <c r="F196">
        <f t="shared" si="28"/>
        <v>12346.5</v>
      </c>
      <c r="G196">
        <f t="shared" si="42"/>
        <v>2.419379998173099E-3</v>
      </c>
      <c r="K196">
        <f>+G196</f>
        <v>2.419379998173099E-3</v>
      </c>
      <c r="P196">
        <f t="shared" si="37"/>
        <v>-1.7875529300206785E-3</v>
      </c>
      <c r="Q196" s="7">
        <f t="shared" si="33"/>
        <v>29087.067999999999</v>
      </c>
      <c r="R196">
        <f t="shared" si="40"/>
        <v>1.7698284662321068E-5</v>
      </c>
      <c r="T196">
        <v>0.1</v>
      </c>
      <c r="U196">
        <f t="shared" si="41"/>
        <v>1.7698284662321068E-6</v>
      </c>
      <c r="V196">
        <f t="shared" si="34"/>
        <v>4.2069329281937771E-3</v>
      </c>
      <c r="AB196">
        <v>20040</v>
      </c>
      <c r="AC196">
        <v>1.7279999883612618E-4</v>
      </c>
      <c r="AD196" t="s">
        <v>2101</v>
      </c>
      <c r="AE196">
        <v>22342</v>
      </c>
      <c r="AF196">
        <v>9.2274400012684055E-3</v>
      </c>
      <c r="AG196" t="s">
        <v>2097</v>
      </c>
      <c r="AH196">
        <v>20972.5</v>
      </c>
      <c r="AI196">
        <v>-5.386299999372568E-3</v>
      </c>
      <c r="AL196">
        <v>13175.5</v>
      </c>
      <c r="AM196">
        <v>-1.5433999942615628E-4</v>
      </c>
    </row>
    <row r="197" spans="1:39" x14ac:dyDescent="0.2">
      <c r="A197" s="58" t="s">
        <v>97</v>
      </c>
      <c r="B197" s="56"/>
      <c r="C197" s="19">
        <v>44117.718000000001</v>
      </c>
      <c r="D197" s="57"/>
      <c r="E197">
        <f t="shared" si="31"/>
        <v>12398.502156782639</v>
      </c>
      <c r="F197" s="25">
        <f t="shared" si="28"/>
        <v>12398.5</v>
      </c>
      <c r="G197">
        <f t="shared" si="42"/>
        <v>5.0401999760651961E-4</v>
      </c>
      <c r="I197">
        <f>G197</f>
        <v>5.0401999760651961E-4</v>
      </c>
      <c r="O197">
        <f ca="1">+C$11+C$12*F197</f>
        <v>-4.4816521386108622E-2</v>
      </c>
      <c r="P197">
        <f t="shared" si="37"/>
        <v>-1.7852680135141408E-3</v>
      </c>
      <c r="Q197" s="7">
        <f t="shared" si="33"/>
        <v>29099.218000000001</v>
      </c>
      <c r="R197">
        <f t="shared" si="40"/>
        <v>5.240839597860789E-6</v>
      </c>
      <c r="T197">
        <v>1</v>
      </c>
      <c r="U197">
        <f t="shared" si="41"/>
        <v>5.240839597860789E-6</v>
      </c>
      <c r="V197">
        <f t="shared" si="34"/>
        <v>2.2892880111206604E-3</v>
      </c>
      <c r="AH197">
        <v>21508</v>
      </c>
      <c r="AI197">
        <v>6.2545600012526847E-3</v>
      </c>
      <c r="AL197">
        <v>13197</v>
      </c>
      <c r="AM197">
        <v>-1.5039599966257811E-3</v>
      </c>
    </row>
    <row r="198" spans="1:39" x14ac:dyDescent="0.2">
      <c r="A198" s="25" t="s">
        <v>2123</v>
      </c>
      <c r="B198" s="22"/>
      <c r="C198" s="19">
        <v>44121.341999999997</v>
      </c>
      <c r="D198" s="19"/>
      <c r="E198">
        <f t="shared" si="31"/>
        <v>12414.009835565532</v>
      </c>
      <c r="F198">
        <f t="shared" si="28"/>
        <v>12414</v>
      </c>
      <c r="G198">
        <f t="shared" si="42"/>
        <v>2.29847999435151E-3</v>
      </c>
      <c r="K198">
        <f>+G198</f>
        <v>2.29847999435151E-3</v>
      </c>
      <c r="P198">
        <f t="shared" si="37"/>
        <v>-1.7845660076323861E-3</v>
      </c>
      <c r="Q198" s="7">
        <f t="shared" si="33"/>
        <v>29102.841999999997</v>
      </c>
      <c r="R198">
        <f t="shared" si="40"/>
        <v>1.6671264654316674E-5</v>
      </c>
      <c r="T198">
        <v>0.1</v>
      </c>
      <c r="U198">
        <f t="shared" si="41"/>
        <v>1.6671264654316675E-6</v>
      </c>
      <c r="V198">
        <f t="shared" si="34"/>
        <v>4.0830460019838956E-3</v>
      </c>
      <c r="AB198">
        <v>20134</v>
      </c>
      <c r="AC198">
        <v>1.0248880003928207E-2</v>
      </c>
      <c r="AD198" t="s">
        <v>2101</v>
      </c>
      <c r="AE198">
        <v>22342</v>
      </c>
      <c r="AF198">
        <v>1.722744000289822E-2</v>
      </c>
      <c r="AG198" t="s">
        <v>2097</v>
      </c>
      <c r="AH198">
        <v>21606</v>
      </c>
      <c r="AI198">
        <v>8.5679199983133003E-3</v>
      </c>
      <c r="AL198">
        <v>13502</v>
      </c>
      <c r="AM198">
        <v>-1.161359999969136E-3</v>
      </c>
    </row>
    <row r="199" spans="1:39" x14ac:dyDescent="0.2">
      <c r="A199" s="58" t="s">
        <v>97</v>
      </c>
      <c r="B199" s="56"/>
      <c r="C199" s="19">
        <v>44132.674200000001</v>
      </c>
      <c r="D199" s="47"/>
      <c r="E199">
        <f t="shared" si="31"/>
        <v>12462.502141719995</v>
      </c>
      <c r="F199" s="25">
        <f t="shared" si="28"/>
        <v>12462.5</v>
      </c>
      <c r="G199">
        <f t="shared" si="42"/>
        <v>5.005000057280995E-4</v>
      </c>
      <c r="I199">
        <f t="shared" ref="I199:I208" si="43">G199</f>
        <v>5.005000057280995E-4</v>
      </c>
      <c r="O199">
        <f t="shared" ref="O199:O208" ca="1" si="44">+C$11+C$12*F199</f>
        <v>-4.4642641963157918E-2</v>
      </c>
      <c r="P199">
        <f t="shared" si="37"/>
        <v>-1.7823073285830192E-3</v>
      </c>
      <c r="Q199" s="7">
        <f t="shared" si="33"/>
        <v>29114.174200000001</v>
      </c>
      <c r="R199">
        <f t="shared" si="40"/>
        <v>5.2112093255846357E-6</v>
      </c>
      <c r="T199">
        <v>1</v>
      </c>
      <c r="U199">
        <f t="shared" si="41"/>
        <v>5.2112093255846357E-6</v>
      </c>
      <c r="V199">
        <f t="shared" si="34"/>
        <v>2.2828073343111187E-3</v>
      </c>
      <c r="AH199">
        <v>21785.5</v>
      </c>
      <c r="AI199">
        <v>6.0908599989488721E-3</v>
      </c>
      <c r="AL199">
        <v>13557.5</v>
      </c>
      <c r="AM199">
        <v>-2.994100002979394E-3</v>
      </c>
    </row>
    <row r="200" spans="1:39" x14ac:dyDescent="0.2">
      <c r="A200" s="58" t="s">
        <v>97</v>
      </c>
      <c r="B200" s="56"/>
      <c r="C200" s="19">
        <v>44133.842400000001</v>
      </c>
      <c r="D200" s="47"/>
      <c r="E200">
        <f t="shared" si="31"/>
        <v>12467.501057380645</v>
      </c>
      <c r="F200" s="25">
        <f t="shared" si="28"/>
        <v>12467.5</v>
      </c>
      <c r="G200">
        <f t="shared" si="42"/>
        <v>2.4710000434424728E-4</v>
      </c>
      <c r="I200">
        <f t="shared" si="43"/>
        <v>2.4710000434424728E-4</v>
      </c>
      <c r="O200">
        <f t="shared" ca="1" si="44"/>
        <v>-4.4629057633239898E-2</v>
      </c>
      <c r="P200">
        <f t="shared" si="37"/>
        <v>-1.7820691250727758E-3</v>
      </c>
      <c r="Q200" s="7">
        <f t="shared" si="33"/>
        <v>29115.342400000001</v>
      </c>
      <c r="R200">
        <f t="shared" si="40"/>
        <v>4.1175273557790393E-6</v>
      </c>
      <c r="T200">
        <v>1</v>
      </c>
      <c r="U200">
        <f t="shared" si="41"/>
        <v>4.1175273557790393E-6</v>
      </c>
      <c r="V200">
        <f t="shared" si="34"/>
        <v>2.029169129417023E-3</v>
      </c>
      <c r="AH200">
        <v>22174.5</v>
      </c>
      <c r="AI200">
        <v>9.4163399990065955E-3</v>
      </c>
      <c r="AL200">
        <v>13634.5</v>
      </c>
      <c r="AM200">
        <v>-4.1764599955058657E-3</v>
      </c>
    </row>
    <row r="201" spans="1:39" x14ac:dyDescent="0.2">
      <c r="A201" s="58" t="s">
        <v>97</v>
      </c>
      <c r="B201" s="56"/>
      <c r="C201" s="19">
        <v>44136.6469</v>
      </c>
      <c r="D201" s="47"/>
      <c r="E201">
        <f t="shared" si="31"/>
        <v>12479.501963878065</v>
      </c>
      <c r="F201" s="25">
        <f t="shared" si="28"/>
        <v>12479.5</v>
      </c>
      <c r="G201">
        <f t="shared" si="42"/>
        <v>4.5893999777035788E-4</v>
      </c>
      <c r="I201">
        <f t="shared" si="43"/>
        <v>4.5893999777035788E-4</v>
      </c>
      <c r="O201">
        <f t="shared" ca="1" si="44"/>
        <v>-4.4596455241436642E-2</v>
      </c>
      <c r="P201">
        <f t="shared" si="37"/>
        <v>-1.78149335664819E-3</v>
      </c>
      <c r="Q201" s="7">
        <f t="shared" si="33"/>
        <v>29118.1469</v>
      </c>
      <c r="R201">
        <f t="shared" si="40"/>
        <v>5.0195416155911467E-6</v>
      </c>
      <c r="T201">
        <v>1</v>
      </c>
      <c r="U201">
        <f t="shared" si="41"/>
        <v>5.0195416155911467E-6</v>
      </c>
      <c r="V201">
        <f t="shared" si="34"/>
        <v>2.2404333544185479E-3</v>
      </c>
      <c r="AH201">
        <v>22179</v>
      </c>
      <c r="AI201">
        <v>2.8082800054107793E-3</v>
      </c>
      <c r="AL201">
        <v>13698.5</v>
      </c>
      <c r="AM201">
        <v>-5.3799800007254817E-3</v>
      </c>
    </row>
    <row r="202" spans="1:39" x14ac:dyDescent="0.2">
      <c r="A202" s="58" t="s">
        <v>97</v>
      </c>
      <c r="B202" s="56"/>
      <c r="C202" s="19">
        <v>44136.763299999999</v>
      </c>
      <c r="D202" s="47"/>
      <c r="E202">
        <f t="shared" si="31"/>
        <v>12480.000058196583</v>
      </c>
      <c r="F202" s="25">
        <f t="shared" si="28"/>
        <v>12480</v>
      </c>
      <c r="G202">
        <f t="shared" si="42"/>
        <v>1.3600001693703234E-5</v>
      </c>
      <c r="I202">
        <f t="shared" si="43"/>
        <v>1.3600001693703234E-5</v>
      </c>
      <c r="O202">
        <f t="shared" ca="1" si="44"/>
        <v>-4.459509680844484E-2</v>
      </c>
      <c r="P202">
        <f t="shared" si="37"/>
        <v>-1.7814692412971662E-3</v>
      </c>
      <c r="Q202" s="7">
        <f t="shared" si="33"/>
        <v>29118.263299999999</v>
      </c>
      <c r="R202">
        <f t="shared" si="40"/>
        <v>3.2222735871318132E-6</v>
      </c>
      <c r="T202">
        <v>1</v>
      </c>
      <c r="U202">
        <f t="shared" si="41"/>
        <v>3.2222735871318132E-6</v>
      </c>
      <c r="V202">
        <f t="shared" si="34"/>
        <v>1.7950692429908694E-3</v>
      </c>
      <c r="AH202">
        <v>22341.5</v>
      </c>
      <c r="AI202">
        <v>8.0727800013846718E-3</v>
      </c>
      <c r="AL202">
        <v>13767</v>
      </c>
      <c r="AM202">
        <v>-2.1915600009378977E-3</v>
      </c>
    </row>
    <row r="203" spans="1:39" x14ac:dyDescent="0.2">
      <c r="A203" s="58" t="s">
        <v>97</v>
      </c>
      <c r="B203" s="23"/>
      <c r="C203" s="19">
        <v>44136.880100000002</v>
      </c>
      <c r="D203" s="57"/>
      <c r="E203">
        <f t="shared" si="31"/>
        <v>12480.499864179448</v>
      </c>
      <c r="F203" s="25">
        <f t="shared" ref="F203:F266" si="45">+ROUND(2*E203,0)/2</f>
        <v>12480.5</v>
      </c>
      <c r="G203">
        <f t="shared" si="42"/>
        <v>-3.1739997211843729E-5</v>
      </c>
      <c r="I203">
        <f t="shared" si="43"/>
        <v>-3.1739997211843729E-5</v>
      </c>
      <c r="O203">
        <f t="shared" ca="1" si="44"/>
        <v>-4.4593738375453038E-2</v>
      </c>
      <c r="P203">
        <f t="shared" si="37"/>
        <v>-1.7814451159461424E-3</v>
      </c>
      <c r="Q203" s="7">
        <f t="shared" si="33"/>
        <v>29118.380100000002</v>
      </c>
      <c r="R203">
        <f t="shared" si="40"/>
        <v>3.0614680025250063E-6</v>
      </c>
      <c r="T203">
        <v>1</v>
      </c>
      <c r="U203">
        <f t="shared" si="41"/>
        <v>3.0614680025250063E-6</v>
      </c>
      <c r="V203">
        <f t="shared" si="34"/>
        <v>1.7497051187342987E-3</v>
      </c>
      <c r="AH203">
        <v>22342</v>
      </c>
      <c r="AI203">
        <v>9.2274400012684055E-3</v>
      </c>
      <c r="AL203">
        <v>13784</v>
      </c>
      <c r="AM203">
        <v>-9.3311999808065593E-4</v>
      </c>
    </row>
    <row r="204" spans="1:39" x14ac:dyDescent="0.2">
      <c r="A204" s="58" t="s">
        <v>97</v>
      </c>
      <c r="B204" s="56"/>
      <c r="C204" s="19">
        <v>44140.735200000003</v>
      </c>
      <c r="D204" s="57"/>
      <c r="E204">
        <f t="shared" si="31"/>
        <v>12496.996457026029</v>
      </c>
      <c r="F204" s="25">
        <f t="shared" si="45"/>
        <v>12497</v>
      </c>
      <c r="G204">
        <f t="shared" si="42"/>
        <v>-8.2795999333029613E-4</v>
      </c>
      <c r="I204">
        <f t="shared" si="43"/>
        <v>-8.2795999333029613E-4</v>
      </c>
      <c r="O204">
        <f t="shared" ca="1" si="44"/>
        <v>-4.4548910086723556E-2</v>
      </c>
      <c r="P204">
        <f t="shared" si="37"/>
        <v>-1.7806433693623369E-3</v>
      </c>
      <c r="Q204" s="7">
        <f t="shared" si="33"/>
        <v>29122.235200000003</v>
      </c>
      <c r="R204">
        <f t="shared" si="40"/>
        <v>9.0760561496780675E-7</v>
      </c>
      <c r="T204">
        <v>1</v>
      </c>
      <c r="U204">
        <f t="shared" si="41"/>
        <v>9.0760561496780675E-7</v>
      </c>
      <c r="V204">
        <f t="shared" si="34"/>
        <v>9.5268337603204075E-4</v>
      </c>
      <c r="AH204">
        <v>22342</v>
      </c>
      <c r="AI204">
        <v>1.722744000289822E-2</v>
      </c>
      <c r="AL204">
        <v>13801.5</v>
      </c>
      <c r="AM204">
        <v>-9.5200200012186542E-3</v>
      </c>
    </row>
    <row r="205" spans="1:39" x14ac:dyDescent="0.2">
      <c r="A205" s="58" t="s">
        <v>97</v>
      </c>
      <c r="B205" s="56"/>
      <c r="C205" s="19">
        <v>44154.640899999999</v>
      </c>
      <c r="D205" s="57"/>
      <c r="E205">
        <f t="shared" si="31"/>
        <v>12556.501183530294</v>
      </c>
      <c r="F205" s="25">
        <f t="shared" si="45"/>
        <v>12556.5</v>
      </c>
      <c r="G205">
        <f t="shared" si="42"/>
        <v>2.7658000180963427E-4</v>
      </c>
      <c r="I205">
        <f t="shared" si="43"/>
        <v>2.7658000180963427E-4</v>
      </c>
      <c r="O205">
        <f t="shared" ca="1" si="44"/>
        <v>-4.4387256560699077E-2</v>
      </c>
      <c r="P205">
        <f t="shared" si="37"/>
        <v>-1.7776617825904354E-3</v>
      </c>
      <c r="Q205" s="7">
        <f t="shared" si="33"/>
        <v>29136.140899999999</v>
      </c>
      <c r="R205">
        <f t="shared" si="40"/>
        <v>4.219909308775182E-6</v>
      </c>
      <c r="T205">
        <v>1</v>
      </c>
      <c r="U205">
        <f t="shared" si="41"/>
        <v>4.219909308775182E-6</v>
      </c>
      <c r="V205">
        <f t="shared" si="34"/>
        <v>2.0542417844000697E-3</v>
      </c>
      <c r="AH205">
        <v>23223.5</v>
      </c>
      <c r="AI205">
        <v>4.8930199991445988E-3</v>
      </c>
      <c r="AL205">
        <v>13831</v>
      </c>
      <c r="AM205">
        <v>-5.3950799992890097E-3</v>
      </c>
    </row>
    <row r="206" spans="1:39" x14ac:dyDescent="0.2">
      <c r="A206" s="58" t="s">
        <v>97</v>
      </c>
      <c r="B206" s="56"/>
      <c r="C206" s="19">
        <v>44154.757299999997</v>
      </c>
      <c r="D206" s="57"/>
      <c r="E206">
        <f t="shared" si="31"/>
        <v>12556.999277848812</v>
      </c>
      <c r="F206" s="25">
        <f t="shared" si="45"/>
        <v>12557</v>
      </c>
      <c r="G206">
        <f t="shared" si="42"/>
        <v>-1.6876000154297799E-4</v>
      </c>
      <c r="I206">
        <f t="shared" si="43"/>
        <v>-1.6876000154297799E-4</v>
      </c>
      <c r="O206">
        <f t="shared" ca="1" si="44"/>
        <v>-4.4385898127707275E-2</v>
      </c>
      <c r="P206">
        <f t="shared" si="37"/>
        <v>-1.77763612723941E-3</v>
      </c>
      <c r="Q206" s="7">
        <f t="shared" si="33"/>
        <v>29136.257299999997</v>
      </c>
      <c r="R206">
        <f t="shared" si="40"/>
        <v>2.588482387835961E-6</v>
      </c>
      <c r="T206">
        <v>1</v>
      </c>
      <c r="U206">
        <f t="shared" si="41"/>
        <v>2.588482387835961E-6</v>
      </c>
      <c r="V206">
        <f t="shared" si="34"/>
        <v>1.608876125696432E-3</v>
      </c>
      <c r="AH206">
        <v>23266.5</v>
      </c>
      <c r="AI206">
        <v>3.1937800013110973E-3</v>
      </c>
      <c r="AL206">
        <v>13907.5</v>
      </c>
      <c r="AM206">
        <v>2.2678999957861379E-3</v>
      </c>
    </row>
    <row r="207" spans="1:39" x14ac:dyDescent="0.2">
      <c r="A207" s="58" t="s">
        <v>97</v>
      </c>
      <c r="B207" s="56"/>
      <c r="C207" s="19">
        <v>44162.585800000001</v>
      </c>
      <c r="D207" s="47"/>
      <c r="E207">
        <f t="shared" si="31"/>
        <v>12590.498688266051</v>
      </c>
      <c r="F207" s="25">
        <f t="shared" si="45"/>
        <v>12590.5</v>
      </c>
      <c r="G207">
        <f t="shared" si="42"/>
        <v>-3.0654000147478655E-4</v>
      </c>
      <c r="I207">
        <f t="shared" si="43"/>
        <v>-3.0654000147478655E-4</v>
      </c>
      <c r="O207">
        <f t="shared" ca="1" si="44"/>
        <v>-4.4294883117256517E-2</v>
      </c>
      <c r="P207">
        <f t="shared" si="37"/>
        <v>-1.7758944387207764E-3</v>
      </c>
      <c r="Q207" s="7">
        <f t="shared" si="33"/>
        <v>29144.085800000001</v>
      </c>
      <c r="R207">
        <f t="shared" si="40"/>
        <v>2.1590024622544794E-6</v>
      </c>
      <c r="T207">
        <v>1</v>
      </c>
      <c r="U207">
        <f t="shared" si="41"/>
        <v>2.1590024622544794E-6</v>
      </c>
      <c r="V207">
        <f t="shared" si="34"/>
        <v>1.4693544372459898E-3</v>
      </c>
      <c r="AH207">
        <v>23477</v>
      </c>
      <c r="AI207">
        <v>8.4656399994855747E-3</v>
      </c>
      <c r="AL207">
        <v>13924.5</v>
      </c>
      <c r="AM207">
        <v>-1.4736599987372756E-3</v>
      </c>
    </row>
    <row r="208" spans="1:39" x14ac:dyDescent="0.2">
      <c r="A208" s="58" t="s">
        <v>97</v>
      </c>
      <c r="B208" s="56"/>
      <c r="C208" s="19">
        <v>44162.703020000001</v>
      </c>
      <c r="D208" s="47"/>
      <c r="E208">
        <f t="shared" si="31"/>
        <v>12591.000291496441</v>
      </c>
      <c r="F208" s="25">
        <f t="shared" si="45"/>
        <v>12591</v>
      </c>
      <c r="G208">
        <f t="shared" si="42"/>
        <v>6.8120003561489284E-5</v>
      </c>
      <c r="I208">
        <f t="shared" si="43"/>
        <v>6.8120003561489284E-5</v>
      </c>
      <c r="O208">
        <f t="shared" ca="1" si="44"/>
        <v>-4.4293524684264715E-2</v>
      </c>
      <c r="P208">
        <f t="shared" si="37"/>
        <v>-1.775868103369751E-3</v>
      </c>
      <c r="Q208" s="7">
        <f t="shared" si="33"/>
        <v>29144.203020000001</v>
      </c>
      <c r="R208">
        <f t="shared" si="40"/>
        <v>3.4002921385038592E-6</v>
      </c>
      <c r="T208">
        <v>1</v>
      </c>
      <c r="U208">
        <f t="shared" si="41"/>
        <v>3.4002921385038592E-6</v>
      </c>
      <c r="V208">
        <f t="shared" si="34"/>
        <v>1.8439881069312403E-3</v>
      </c>
      <c r="AH208">
        <v>23481.5</v>
      </c>
      <c r="AI208">
        <v>7.7675799984717742E-3</v>
      </c>
      <c r="AL208">
        <v>14048.5</v>
      </c>
      <c r="AM208">
        <v>-1.1179800058016554E-3</v>
      </c>
    </row>
    <row r="209" spans="1:39" x14ac:dyDescent="0.2">
      <c r="A209" s="25" t="s">
        <v>2123</v>
      </c>
      <c r="B209" s="22" t="s">
        <v>2212</v>
      </c>
      <c r="C209" s="19">
        <v>44167.258000000002</v>
      </c>
      <c r="D209" s="19"/>
      <c r="E209">
        <f t="shared" si="31"/>
        <v>12610.491783412168</v>
      </c>
      <c r="F209">
        <f t="shared" si="45"/>
        <v>12610.5</v>
      </c>
      <c r="G209">
        <f t="shared" si="42"/>
        <v>-1.9201399991288781E-3</v>
      </c>
      <c r="K209">
        <f>+G209</f>
        <v>-1.9201399991288781E-3</v>
      </c>
      <c r="P209">
        <f t="shared" si="37"/>
        <v>-1.7748332246798012E-3</v>
      </c>
      <c r="Q209" s="7">
        <f t="shared" si="33"/>
        <v>29148.758000000002</v>
      </c>
      <c r="R209">
        <f t="shared" si="40"/>
        <v>2.1114058700794911E-8</v>
      </c>
      <c r="T209">
        <v>0.1</v>
      </c>
      <c r="U209">
        <f t="shared" si="41"/>
        <v>2.1114058700794911E-9</v>
      </c>
      <c r="V209">
        <f t="shared" si="34"/>
        <v>-1.4530677444907691E-4</v>
      </c>
      <c r="AB209">
        <v>20160</v>
      </c>
      <c r="AC209">
        <v>5.2912000028300099E-3</v>
      </c>
      <c r="AD209" t="s">
        <v>2101</v>
      </c>
      <c r="AE209">
        <v>23223.5</v>
      </c>
      <c r="AF209">
        <v>4.8930199991445988E-3</v>
      </c>
      <c r="AG209" t="s">
        <v>2097</v>
      </c>
      <c r="AH209">
        <v>23482</v>
      </c>
      <c r="AI209">
        <v>8.5322400045697577E-3</v>
      </c>
      <c r="AL209">
        <v>14087</v>
      </c>
      <c r="AM209">
        <v>7.9084000026341528E-4</v>
      </c>
    </row>
    <row r="210" spans="1:39" x14ac:dyDescent="0.2">
      <c r="A210" s="25" t="s">
        <v>2093</v>
      </c>
      <c r="B210" s="22" t="s">
        <v>2212</v>
      </c>
      <c r="C210" s="19">
        <v>44191.329100000003</v>
      </c>
      <c r="D210" s="19"/>
      <c r="E210">
        <f t="shared" si="31"/>
        <v>12713.495891235385</v>
      </c>
      <c r="F210">
        <f t="shared" si="45"/>
        <v>12713.5</v>
      </c>
      <c r="G210">
        <f t="shared" si="42"/>
        <v>-9.6017999749165028E-4</v>
      </c>
      <c r="I210">
        <f>G210</f>
        <v>-9.6017999749165028E-4</v>
      </c>
      <c r="P210">
        <f t="shared" si="37"/>
        <v>-1.7691145923687769E-3</v>
      </c>
      <c r="Q210" s="7">
        <f t="shared" si="33"/>
        <v>29172.829100000003</v>
      </c>
      <c r="R210">
        <f t="shared" si="40"/>
        <v>6.5437517878902092E-7</v>
      </c>
      <c r="T210">
        <v>1</v>
      </c>
      <c r="U210">
        <f t="shared" si="41"/>
        <v>6.5437517878902092E-7</v>
      </c>
      <c r="V210">
        <f t="shared" si="34"/>
        <v>8.0893459487712659E-4</v>
      </c>
      <c r="AB210">
        <v>20164</v>
      </c>
      <c r="AC210">
        <v>9.5284799972432666E-3</v>
      </c>
      <c r="AE210">
        <v>23266.5</v>
      </c>
      <c r="AF210">
        <v>3.1937800013110973E-3</v>
      </c>
      <c r="AH210">
        <v>23482.5</v>
      </c>
      <c r="AI210">
        <v>8.096900004602503E-3</v>
      </c>
      <c r="AL210">
        <v>14177</v>
      </c>
      <c r="AM210">
        <v>-3.7035999412182719E-4</v>
      </c>
    </row>
    <row r="211" spans="1:39" x14ac:dyDescent="0.2">
      <c r="A211" s="25" t="s">
        <v>2093</v>
      </c>
      <c r="B211" s="22" t="s">
        <v>2215</v>
      </c>
      <c r="C211" s="19">
        <v>44194.482799999998</v>
      </c>
      <c r="D211" s="19"/>
      <c r="E211">
        <f t="shared" si="31"/>
        <v>12726.991080688364</v>
      </c>
      <c r="F211">
        <f t="shared" si="45"/>
        <v>12727</v>
      </c>
      <c r="G211">
        <f t="shared" si="42"/>
        <v>-2.0843599995714612E-3</v>
      </c>
      <c r="I211">
        <f>G211</f>
        <v>-2.0843599995714612E-3</v>
      </c>
      <c r="P211">
        <f t="shared" si="37"/>
        <v>-1.7683336078911185E-3</v>
      </c>
      <c r="Q211" s="7">
        <f t="shared" si="33"/>
        <v>29175.982799999998</v>
      </c>
      <c r="R211">
        <f t="shared" si="40"/>
        <v>9.98726802384974E-8</v>
      </c>
      <c r="T211">
        <v>1</v>
      </c>
      <c r="U211">
        <f t="shared" si="41"/>
        <v>9.98726802384974E-8</v>
      </c>
      <c r="V211">
        <f t="shared" si="34"/>
        <v>-3.1602639168034274E-4</v>
      </c>
      <c r="AB211">
        <v>20215.5</v>
      </c>
      <c r="AC211">
        <v>2.4584600032540038E-3</v>
      </c>
      <c r="AE211">
        <v>23477</v>
      </c>
      <c r="AF211">
        <v>8.4656399994855747E-3</v>
      </c>
      <c r="AH211">
        <v>23485.5</v>
      </c>
      <c r="AI211">
        <v>8.3648600048036315E-3</v>
      </c>
      <c r="AL211">
        <v>14313.5</v>
      </c>
      <c r="AM211">
        <v>-1.4817999908700585E-4</v>
      </c>
    </row>
    <row r="212" spans="1:39" x14ac:dyDescent="0.2">
      <c r="A212" s="25" t="s">
        <v>2093</v>
      </c>
      <c r="B212" s="22" t="s">
        <v>2212</v>
      </c>
      <c r="C212" s="19">
        <v>44195.5363</v>
      </c>
      <c r="D212" s="19"/>
      <c r="E212">
        <f t="shared" si="31"/>
        <v>12731.499176603878</v>
      </c>
      <c r="F212">
        <f t="shared" si="45"/>
        <v>12731.5</v>
      </c>
      <c r="G212">
        <f t="shared" si="42"/>
        <v>-1.9241999689256772E-4</v>
      </c>
      <c r="I212">
        <f>G212</f>
        <v>-1.9241999689256772E-4</v>
      </c>
      <c r="P212">
        <f t="shared" si="37"/>
        <v>-1.7680716597318984E-3</v>
      </c>
      <c r="Q212" s="7">
        <f t="shared" si="33"/>
        <v>29177.0363</v>
      </c>
      <c r="R212">
        <f t="shared" si="40"/>
        <v>2.4826781626083477E-6</v>
      </c>
      <c r="T212">
        <v>1</v>
      </c>
      <c r="U212">
        <f t="shared" si="41"/>
        <v>2.4826781626083477E-6</v>
      </c>
      <c r="V212">
        <f t="shared" si="34"/>
        <v>1.5756516628393307E-3</v>
      </c>
      <c r="AB212">
        <v>20224</v>
      </c>
      <c r="AC212">
        <v>1.0876799933612347E-3</v>
      </c>
      <c r="AE212">
        <v>23481.5</v>
      </c>
      <c r="AF212">
        <v>7.7675799984717742E-3</v>
      </c>
      <c r="AH212">
        <v>23486</v>
      </c>
      <c r="AI212">
        <v>8.499520001350902E-3</v>
      </c>
      <c r="AL212">
        <v>14575</v>
      </c>
      <c r="AM212">
        <v>2.7389999959268607E-3</v>
      </c>
    </row>
    <row r="213" spans="1:39" x14ac:dyDescent="0.2">
      <c r="A213" s="25" t="s">
        <v>2093</v>
      </c>
      <c r="B213" s="22" t="s">
        <v>2215</v>
      </c>
      <c r="C213" s="19">
        <v>44200.326200000003</v>
      </c>
      <c r="D213" s="19"/>
      <c r="E213">
        <f t="shared" ref="E213:E276" si="46">(C213-C$7)/C$8</f>
        <v>12751.995928977585</v>
      </c>
      <c r="F213">
        <f t="shared" si="45"/>
        <v>12752</v>
      </c>
      <c r="G213">
        <f t="shared" si="42"/>
        <v>-9.5135999436024576E-4</v>
      </c>
      <c r="I213">
        <f>G213</f>
        <v>-9.5135999436024576E-4</v>
      </c>
      <c r="P213">
        <f t="shared" si="37"/>
        <v>-1.7668680903398979E-3</v>
      </c>
      <c r="Q213" s="7">
        <f t="shared" ref="Q213:Q276" si="47">+C213-15018.5</f>
        <v>29181.826200000003</v>
      </c>
      <c r="R213">
        <f t="shared" si="40"/>
        <v>6.6505345460835751E-7</v>
      </c>
      <c r="T213">
        <v>1</v>
      </c>
      <c r="U213">
        <f t="shared" si="41"/>
        <v>6.6505345460835751E-7</v>
      </c>
      <c r="V213">
        <f t="shared" si="34"/>
        <v>8.1550809597965212E-4</v>
      </c>
      <c r="AB213">
        <v>20335.5</v>
      </c>
      <c r="AC213">
        <v>3.5768599991570227E-3</v>
      </c>
      <c r="AE213">
        <v>23482</v>
      </c>
      <c r="AF213">
        <v>8.5322400045697577E-3</v>
      </c>
      <c r="AH213">
        <v>23659.5</v>
      </c>
      <c r="AI213">
        <v>7.7565399988088757E-3</v>
      </c>
      <c r="AL213">
        <v>14622</v>
      </c>
      <c r="AM213">
        <v>2.2770399955334142E-3</v>
      </c>
    </row>
    <row r="214" spans="1:39" x14ac:dyDescent="0.2">
      <c r="A214" s="25" t="s">
        <v>2123</v>
      </c>
      <c r="B214" s="22" t="s">
        <v>2212</v>
      </c>
      <c r="C214" s="19">
        <v>44202.313000000002</v>
      </c>
      <c r="D214" s="19"/>
      <c r="E214">
        <f t="shared" si="46"/>
        <v>12760.497765678985</v>
      </c>
      <c r="F214">
        <f t="shared" si="45"/>
        <v>12760.5</v>
      </c>
      <c r="G214">
        <f t="shared" si="42"/>
        <v>-5.2213999879313633E-4</v>
      </c>
      <c r="K214">
        <f t="shared" ref="K214:K224" si="48">+G214</f>
        <v>-5.2213999879313633E-4</v>
      </c>
      <c r="P214">
        <f t="shared" si="37"/>
        <v>-1.7663641193724831E-3</v>
      </c>
      <c r="Q214" s="7">
        <f t="shared" si="47"/>
        <v>29183.813000000002</v>
      </c>
      <c r="R214">
        <f t="shared" si="40"/>
        <v>1.5480936622314489E-6</v>
      </c>
      <c r="T214">
        <v>0.1</v>
      </c>
      <c r="U214">
        <f t="shared" si="41"/>
        <v>1.548093662231449E-7</v>
      </c>
      <c r="V214">
        <f t="shared" ref="V214:V277" si="49">(G214-P214)</f>
        <v>1.2442241205793468E-3</v>
      </c>
      <c r="AB214">
        <v>20343.5</v>
      </c>
      <c r="AC214">
        <v>4.0514200009056367E-3</v>
      </c>
      <c r="AD214" t="s">
        <v>2101</v>
      </c>
      <c r="AE214">
        <v>23482.5</v>
      </c>
      <c r="AF214">
        <v>8.096900004602503E-3</v>
      </c>
      <c r="AG214" t="s">
        <v>2097</v>
      </c>
      <c r="AH214">
        <v>23723.5</v>
      </c>
      <c r="AI214">
        <v>7.5530199974309653E-3</v>
      </c>
      <c r="AL214">
        <v>14831.5</v>
      </c>
      <c r="AM214">
        <v>7.9580000601708889E-5</v>
      </c>
    </row>
    <row r="215" spans="1:39" x14ac:dyDescent="0.2">
      <c r="A215" s="25" t="s">
        <v>2124</v>
      </c>
      <c r="B215" s="22"/>
      <c r="C215" s="19">
        <v>44264.353000000003</v>
      </c>
      <c r="D215" s="19"/>
      <c r="E215">
        <f t="shared" si="46"/>
        <v>13025.976902459282</v>
      </c>
      <c r="F215">
        <f t="shared" si="45"/>
        <v>13026</v>
      </c>
      <c r="G215">
        <f t="shared" si="42"/>
        <v>-5.3976799972588196E-3</v>
      </c>
      <c r="K215">
        <f t="shared" si="48"/>
        <v>-5.3976799972588196E-3</v>
      </c>
      <c r="P215">
        <f t="shared" si="37"/>
        <v>-1.7491674979785332E-3</v>
      </c>
      <c r="Q215" s="7">
        <f t="shared" si="47"/>
        <v>29245.853000000003</v>
      </c>
      <c r="R215">
        <f t="shared" si="40"/>
        <v>1.3311643457404482E-5</v>
      </c>
      <c r="T215">
        <v>0.1</v>
      </c>
      <c r="U215">
        <f t="shared" si="41"/>
        <v>1.3311643457404483E-6</v>
      </c>
      <c r="V215">
        <f t="shared" si="49"/>
        <v>-3.6485124992802864E-3</v>
      </c>
      <c r="AB215">
        <v>20446.5</v>
      </c>
      <c r="AC215">
        <v>6.911379998200573E-3</v>
      </c>
      <c r="AD215" t="s">
        <v>2101</v>
      </c>
      <c r="AE215">
        <v>23485.5</v>
      </c>
      <c r="AF215">
        <v>8.3648600048036315E-3</v>
      </c>
      <c r="AG215" t="s">
        <v>2097</v>
      </c>
      <c r="AH215">
        <v>23959</v>
      </c>
      <c r="AI215">
        <v>1.2397880003845785E-2</v>
      </c>
      <c r="AL215">
        <v>15230.5</v>
      </c>
      <c r="AM215">
        <v>-5.5017400009091944E-3</v>
      </c>
    </row>
    <row r="216" spans="1:39" x14ac:dyDescent="0.2">
      <c r="A216" s="25" t="s">
        <v>2124</v>
      </c>
      <c r="B216" s="22"/>
      <c r="C216" s="19">
        <v>44297.302000000003</v>
      </c>
      <c r="D216" s="19"/>
      <c r="E216">
        <f t="shared" si="46"/>
        <v>13166.970972055899</v>
      </c>
      <c r="F216">
        <f t="shared" si="45"/>
        <v>13167</v>
      </c>
      <c r="G216">
        <f t="shared" si="42"/>
        <v>-6.7835599984391592E-3</v>
      </c>
      <c r="K216">
        <f t="shared" si="48"/>
        <v>-6.7835599984391592E-3</v>
      </c>
      <c r="P216">
        <f t="shared" si="37"/>
        <v>-1.7388884989896557E-3</v>
      </c>
      <c r="Q216" s="7">
        <f t="shared" si="47"/>
        <v>29278.802000000003</v>
      </c>
      <c r="R216">
        <f t="shared" si="40"/>
        <v>2.5448710537358098E-5</v>
      </c>
      <c r="T216">
        <v>0.1</v>
      </c>
      <c r="U216">
        <f t="shared" si="41"/>
        <v>2.5448710537358098E-6</v>
      </c>
      <c r="V216">
        <f t="shared" si="49"/>
        <v>-5.0446714994495032E-3</v>
      </c>
      <c r="AB216">
        <v>20450.5</v>
      </c>
      <c r="AC216">
        <v>2.1486600016942248E-3</v>
      </c>
      <c r="AD216" t="s">
        <v>2101</v>
      </c>
      <c r="AE216">
        <v>23486</v>
      </c>
      <c r="AF216">
        <v>8.499520001350902E-3</v>
      </c>
      <c r="AG216" t="s">
        <v>2097</v>
      </c>
      <c r="AH216">
        <v>24657.5</v>
      </c>
      <c r="AI216">
        <v>1.4457900004344992E-2</v>
      </c>
      <c r="AL216">
        <v>15290</v>
      </c>
      <c r="AM216">
        <v>-9.7199997981078923E-5</v>
      </c>
    </row>
    <row r="217" spans="1:39" x14ac:dyDescent="0.2">
      <c r="A217" s="25" t="s">
        <v>2124</v>
      </c>
      <c r="B217" s="22" t="s">
        <v>2212</v>
      </c>
      <c r="C217" s="19">
        <v>44299.294999999998</v>
      </c>
      <c r="D217" s="19"/>
      <c r="E217">
        <f t="shared" si="46"/>
        <v>13175.499339554315</v>
      </c>
      <c r="F217">
        <f t="shared" si="45"/>
        <v>13175.5</v>
      </c>
      <c r="G217">
        <f t="shared" si="42"/>
        <v>-1.5433999942615628E-4</v>
      </c>
      <c r="K217">
        <f t="shared" si="48"/>
        <v>-1.5433999942615628E-4</v>
      </c>
      <c r="P217">
        <f t="shared" si="37"/>
        <v>-1.7382434280222409E-3</v>
      </c>
      <c r="Q217" s="7">
        <f t="shared" si="47"/>
        <v>29280.794999999998</v>
      </c>
      <c r="R217">
        <f t="shared" si="40"/>
        <v>2.508750071118432E-6</v>
      </c>
      <c r="T217">
        <v>0.1</v>
      </c>
      <c r="U217">
        <f t="shared" si="41"/>
        <v>2.5087500711184321E-7</v>
      </c>
      <c r="V217">
        <f t="shared" si="49"/>
        <v>1.5839034285960846E-3</v>
      </c>
      <c r="AB217">
        <v>20651</v>
      </c>
      <c r="AC217">
        <v>1.1673199987853877E-3</v>
      </c>
      <c r="AD217" t="s">
        <v>2101</v>
      </c>
      <c r="AE217">
        <v>23659.5</v>
      </c>
      <c r="AF217">
        <v>7.7565399988088757E-3</v>
      </c>
      <c r="AG217" t="s">
        <v>2097</v>
      </c>
      <c r="AH217">
        <v>24901</v>
      </c>
      <c r="AI217">
        <v>1.4777320000575855E-2</v>
      </c>
      <c r="AL217">
        <v>15388.5</v>
      </c>
      <c r="AM217">
        <v>7.3708199997781776E-3</v>
      </c>
    </row>
    <row r="218" spans="1:39" x14ac:dyDescent="0.2">
      <c r="A218" s="25" t="s">
        <v>2125</v>
      </c>
      <c r="B218" s="22"/>
      <c r="C218" s="19">
        <v>44304.317999999999</v>
      </c>
      <c r="D218" s="19"/>
      <c r="E218">
        <f t="shared" si="46"/>
        <v>13196.993564313305</v>
      </c>
      <c r="F218">
        <f t="shared" si="45"/>
        <v>13197</v>
      </c>
      <c r="G218">
        <f t="shared" si="42"/>
        <v>-1.5039599966257811E-3</v>
      </c>
      <c r="K218">
        <f t="shared" si="48"/>
        <v>-1.5039599966257811E-3</v>
      </c>
      <c r="P218">
        <f t="shared" si="37"/>
        <v>-1.736598877928193E-3</v>
      </c>
      <c r="Q218" s="7">
        <f t="shared" si="47"/>
        <v>29285.817999999999</v>
      </c>
      <c r="R218">
        <f t="shared" si="40"/>
        <v>5.4120849093637732E-8</v>
      </c>
      <c r="T218">
        <v>0.1</v>
      </c>
      <c r="U218">
        <f t="shared" si="41"/>
        <v>5.4120849093637736E-9</v>
      </c>
      <c r="V218">
        <f t="shared" si="49"/>
        <v>2.3263888130241198E-4</v>
      </c>
      <c r="AB218">
        <v>20921</v>
      </c>
      <c r="AC218">
        <v>5.683719995431602E-3</v>
      </c>
      <c r="AD218" t="s">
        <v>2101</v>
      </c>
      <c r="AE218">
        <v>23723.5</v>
      </c>
      <c r="AF218">
        <v>7.5530199974309653E-3</v>
      </c>
      <c r="AG218" t="s">
        <v>2097</v>
      </c>
      <c r="AH218">
        <v>24969.5</v>
      </c>
      <c r="AI218">
        <v>5.9657399979187176E-3</v>
      </c>
      <c r="AL218">
        <v>15508</v>
      </c>
      <c r="AM218">
        <v>2.3345599984168075E-3</v>
      </c>
    </row>
    <row r="219" spans="1:39" x14ac:dyDescent="0.2">
      <c r="A219" s="25" t="s">
        <v>2126</v>
      </c>
      <c r="B219" s="22"/>
      <c r="C219" s="19">
        <v>44375.593999999997</v>
      </c>
      <c r="D219" s="19"/>
      <c r="E219">
        <f t="shared" si="46"/>
        <v>13501.99503035379</v>
      </c>
      <c r="F219">
        <f t="shared" si="45"/>
        <v>13502</v>
      </c>
      <c r="G219">
        <f t="shared" si="42"/>
        <v>-1.161359999969136E-3</v>
      </c>
      <c r="K219">
        <f t="shared" si="48"/>
        <v>-1.161359999969136E-3</v>
      </c>
      <c r="P219">
        <f t="shared" si="37"/>
        <v>-1.711277563803315E-3</v>
      </c>
      <c r="Q219" s="7">
        <f t="shared" si="47"/>
        <v>29357.093999999997</v>
      </c>
      <c r="R219">
        <f t="shared" si="40"/>
        <v>3.0240932701331839E-7</v>
      </c>
      <c r="T219">
        <v>0.1</v>
      </c>
      <c r="U219">
        <f t="shared" si="41"/>
        <v>3.0240932701331843E-8</v>
      </c>
      <c r="V219">
        <f t="shared" si="49"/>
        <v>5.4991756383417903E-4</v>
      </c>
      <c r="AB219">
        <v>20938</v>
      </c>
      <c r="AC219">
        <v>9.9421599952620454E-3</v>
      </c>
      <c r="AD219" t="s">
        <v>2101</v>
      </c>
      <c r="AE219">
        <v>23959</v>
      </c>
      <c r="AF219">
        <v>1.2397880003845785E-2</v>
      </c>
      <c r="AG219" t="s">
        <v>2097</v>
      </c>
      <c r="AH219">
        <v>25029</v>
      </c>
      <c r="AI219">
        <v>9.370280007715337E-3</v>
      </c>
      <c r="AL219">
        <v>15598</v>
      </c>
      <c r="AM219">
        <v>-1.8266400002175942E-3</v>
      </c>
    </row>
    <row r="220" spans="1:39" x14ac:dyDescent="0.2">
      <c r="A220" s="25" t="s">
        <v>2126</v>
      </c>
      <c r="B220" s="22" t="s">
        <v>2212</v>
      </c>
      <c r="C220" s="19">
        <v>44388.561999999998</v>
      </c>
      <c r="D220" s="19"/>
      <c r="E220">
        <f t="shared" si="46"/>
        <v>13557.487187764607</v>
      </c>
      <c r="F220">
        <f t="shared" si="45"/>
        <v>13557.5</v>
      </c>
      <c r="G220">
        <f t="shared" si="42"/>
        <v>-2.994100002979394E-3</v>
      </c>
      <c r="K220">
        <f t="shared" si="48"/>
        <v>-2.994100002979394E-3</v>
      </c>
      <c r="P220">
        <f t="shared" si="37"/>
        <v>-1.7062697598396082E-3</v>
      </c>
      <c r="Q220" s="7">
        <f t="shared" si="47"/>
        <v>29370.061999999998</v>
      </c>
      <c r="R220">
        <f t="shared" si="40"/>
        <v>1.6585067351454801E-6</v>
      </c>
      <c r="T220">
        <v>0.1</v>
      </c>
      <c r="U220">
        <f t="shared" si="41"/>
        <v>1.6585067351454803E-7</v>
      </c>
      <c r="V220">
        <f t="shared" si="49"/>
        <v>-1.2878302431397859E-3</v>
      </c>
      <c r="AB220">
        <v>20942.5</v>
      </c>
      <c r="AC220">
        <v>1.3341000012587756E-3</v>
      </c>
      <c r="AD220" t="s">
        <v>2101</v>
      </c>
      <c r="AE220">
        <v>24657.5</v>
      </c>
      <c r="AF220">
        <v>1.4457900004344992E-2</v>
      </c>
      <c r="AG220" t="s">
        <v>2097</v>
      </c>
      <c r="AH220">
        <v>25170</v>
      </c>
      <c r="AI220">
        <v>9.9843999996664934E-3</v>
      </c>
      <c r="AL220">
        <v>15615</v>
      </c>
      <c r="AM220">
        <v>3.4318000034545548E-3</v>
      </c>
    </row>
    <row r="221" spans="1:39" x14ac:dyDescent="0.2">
      <c r="A221" s="25" t="s">
        <v>2126</v>
      </c>
      <c r="B221" s="22" t="s">
        <v>2212</v>
      </c>
      <c r="C221" s="19">
        <v>44406.555</v>
      </c>
      <c r="D221" s="19"/>
      <c r="E221">
        <f t="shared" si="46"/>
        <v>13634.482128256039</v>
      </c>
      <c r="F221">
        <f t="shared" si="45"/>
        <v>13634.5</v>
      </c>
      <c r="G221">
        <f>C221-(C$7+F221*C$8)</f>
        <v>-4.1764599955058657E-3</v>
      </c>
      <c r="K221">
        <f t="shared" si="48"/>
        <v>-4.1764599955058657E-3</v>
      </c>
      <c r="P221">
        <f t="shared" si="37"/>
        <v>-1.6991179457818517E-3</v>
      </c>
      <c r="Q221" s="7">
        <f t="shared" si="47"/>
        <v>29388.055</v>
      </c>
      <c r="R221">
        <f t="shared" si="40"/>
        <v>6.1372236313307792E-6</v>
      </c>
      <c r="T221">
        <v>0.1</v>
      </c>
      <c r="U221">
        <f t="shared" si="41"/>
        <v>6.1372236313307794E-7</v>
      </c>
      <c r="V221">
        <f t="shared" si="49"/>
        <v>-2.477342049724014E-3</v>
      </c>
      <c r="AB221">
        <v>20972.5</v>
      </c>
      <c r="AC221">
        <v>-5.386299999372568E-3</v>
      </c>
      <c r="AD221" t="s">
        <v>2101</v>
      </c>
      <c r="AE221">
        <v>24901</v>
      </c>
      <c r="AF221">
        <v>1.4777320000575855E-2</v>
      </c>
      <c r="AG221" t="s">
        <v>2097</v>
      </c>
      <c r="AH221">
        <v>25230</v>
      </c>
      <c r="AI221">
        <v>1.5543599998636637E-2</v>
      </c>
      <c r="AL221">
        <v>15726</v>
      </c>
      <c r="AM221">
        <v>-1.2336799991317093E-3</v>
      </c>
    </row>
    <row r="222" spans="1:39" x14ac:dyDescent="0.2">
      <c r="A222" s="25" t="s">
        <v>2126</v>
      </c>
      <c r="B222" s="22" t="s">
        <v>2212</v>
      </c>
      <c r="C222" s="19">
        <v>44421.51</v>
      </c>
      <c r="D222" s="19"/>
      <c r="E222">
        <f t="shared" si="46"/>
        <v>13698.476978200426</v>
      </c>
      <c r="F222">
        <f t="shared" si="45"/>
        <v>13698.5</v>
      </c>
      <c r="G222">
        <f>C222-(C$7+F222*C$8)</f>
        <v>-5.3799800007254817E-3</v>
      </c>
      <c r="K222">
        <f t="shared" si="48"/>
        <v>-5.3799800007254817E-3</v>
      </c>
      <c r="P222">
        <f t="shared" si="37"/>
        <v>-1.69299310085073E-3</v>
      </c>
      <c r="Q222" s="7">
        <f t="shared" si="47"/>
        <v>29403.010000000002</v>
      </c>
      <c r="R222">
        <f t="shared" si="40"/>
        <v>1.3593872399848032E-5</v>
      </c>
      <c r="T222">
        <v>0.1</v>
      </c>
      <c r="U222">
        <f t="shared" si="41"/>
        <v>1.3593872399848033E-6</v>
      </c>
      <c r="V222">
        <f t="shared" si="49"/>
        <v>-3.6869868998747517E-3</v>
      </c>
      <c r="AB222">
        <v>21508</v>
      </c>
      <c r="AC222">
        <v>6.2545600012526847E-3</v>
      </c>
      <c r="AD222" t="s">
        <v>2101</v>
      </c>
      <c r="AE222">
        <v>24969.5</v>
      </c>
      <c r="AF222">
        <v>5.9657399979187176E-3</v>
      </c>
      <c r="AG222" t="s">
        <v>2097</v>
      </c>
      <c r="AH222">
        <v>25371</v>
      </c>
      <c r="AI222">
        <v>1.3157720000890549E-2</v>
      </c>
      <c r="AL222">
        <v>15773</v>
      </c>
      <c r="AM222">
        <v>-1.6956399995251559E-3</v>
      </c>
    </row>
    <row r="223" spans="1:39" x14ac:dyDescent="0.2">
      <c r="A223" s="25" t="s">
        <v>2127</v>
      </c>
      <c r="B223" s="22" t="s">
        <v>2212</v>
      </c>
      <c r="C223" s="19">
        <v>44437.521000000001</v>
      </c>
      <c r="D223" s="19"/>
      <c r="E223">
        <f t="shared" si="46"/>
        <v>13766.990621962335</v>
      </c>
      <c r="F223">
        <f t="shared" si="45"/>
        <v>13767</v>
      </c>
      <c r="G223">
        <f>C223-(C$7+F223*C$8)</f>
        <v>-2.1915600009378977E-3</v>
      </c>
      <c r="K223">
        <f t="shared" si="48"/>
        <v>-2.1915600009378977E-3</v>
      </c>
      <c r="P223">
        <f t="shared" ref="P223:P286" si="50">+D$11+D$12*F223+D$13*F223^2</f>
        <v>-1.6862560777603885E-3</v>
      </c>
      <c r="Q223" s="7">
        <f t="shared" si="47"/>
        <v>29419.021000000001</v>
      </c>
      <c r="R223">
        <f t="shared" si="40"/>
        <v>2.5533205477858208E-7</v>
      </c>
      <c r="T223">
        <v>0.1</v>
      </c>
      <c r="U223">
        <f t="shared" si="41"/>
        <v>2.553320547785821E-8</v>
      </c>
      <c r="V223">
        <f t="shared" si="49"/>
        <v>-5.0530392317750918E-4</v>
      </c>
      <c r="AB223">
        <v>21606</v>
      </c>
      <c r="AC223">
        <v>8.5679199983133003E-3</v>
      </c>
      <c r="AD223" t="s">
        <v>2101</v>
      </c>
      <c r="AE223">
        <v>25029</v>
      </c>
      <c r="AF223">
        <v>9.370280007715337E-3</v>
      </c>
      <c r="AG223" t="s">
        <v>2097</v>
      </c>
      <c r="AH223">
        <v>25486.5</v>
      </c>
      <c r="AI223">
        <v>1.3884179999877233E-2</v>
      </c>
      <c r="AL223">
        <v>16188</v>
      </c>
      <c r="AM223">
        <v>2.6721600006567314E-3</v>
      </c>
    </row>
    <row r="224" spans="1:39" x14ac:dyDescent="0.2">
      <c r="A224" s="25" t="s">
        <v>2127</v>
      </c>
      <c r="B224" s="22"/>
      <c r="C224" s="19">
        <v>44441.495000000003</v>
      </c>
      <c r="D224" s="19"/>
      <c r="E224">
        <f t="shared" si="46"/>
        <v>13783.996007029476</v>
      </c>
      <c r="F224">
        <f t="shared" si="45"/>
        <v>13784</v>
      </c>
      <c r="G224">
        <f>C224-(C$7+F224*C$8)</f>
        <v>-9.3311999808065593E-4</v>
      </c>
      <c r="K224">
        <f t="shared" si="48"/>
        <v>-9.3311999808065593E-4</v>
      </c>
      <c r="P224">
        <f t="shared" si="50"/>
        <v>-1.684555045825559E-3</v>
      </c>
      <c r="Q224" s="7">
        <f t="shared" si="47"/>
        <v>29422.995000000003</v>
      </c>
      <c r="R224">
        <f t="shared" si="40"/>
        <v>5.6465463097938473E-7</v>
      </c>
      <c r="T224">
        <v>0.1</v>
      </c>
      <c r="U224">
        <f t="shared" si="41"/>
        <v>5.6465463097938477E-8</v>
      </c>
      <c r="V224">
        <f t="shared" si="49"/>
        <v>7.5143504774490303E-4</v>
      </c>
      <c r="AB224">
        <v>21785.5</v>
      </c>
      <c r="AC224">
        <v>6.0908599989488721E-3</v>
      </c>
      <c r="AD224" t="s">
        <v>2101</v>
      </c>
      <c r="AE224">
        <v>25170</v>
      </c>
      <c r="AF224">
        <v>9.9843999996664934E-3</v>
      </c>
      <c r="AG224" t="s">
        <v>2097</v>
      </c>
      <c r="AH224">
        <v>25568</v>
      </c>
      <c r="AI224">
        <v>1.0093760000017937E-2</v>
      </c>
      <c r="AL224">
        <v>16325</v>
      </c>
      <c r="AM224">
        <v>-2.9510000022128224E-3</v>
      </c>
    </row>
    <row r="225" spans="1:39" x14ac:dyDescent="0.2">
      <c r="A225" s="25" t="s">
        <v>2127</v>
      </c>
      <c r="B225" s="22" t="s">
        <v>2212</v>
      </c>
      <c r="C225" s="19">
        <v>44443.531000000003</v>
      </c>
      <c r="D225" s="19"/>
      <c r="E225">
        <f t="shared" si="46"/>
        <v>13792.708378442834</v>
      </c>
      <c r="F225">
        <f t="shared" si="45"/>
        <v>13792.5</v>
      </c>
      <c r="P225">
        <f t="shared" si="50"/>
        <v>-1.6837001948581442E-3</v>
      </c>
      <c r="Q225" s="7">
        <f t="shared" si="47"/>
        <v>29425.031000000003</v>
      </c>
      <c r="S225" s="17">
        <v>4.8696100006054621E-2</v>
      </c>
      <c r="V225">
        <f t="shared" si="49"/>
        <v>1.6837001948581442E-3</v>
      </c>
      <c r="AB225">
        <v>22174.5</v>
      </c>
      <c r="AC225">
        <v>9.4163399990065955E-3</v>
      </c>
      <c r="AD225" t="s">
        <v>2101</v>
      </c>
      <c r="AE225">
        <v>25230</v>
      </c>
      <c r="AF225">
        <v>1.5543599998636637E-2</v>
      </c>
      <c r="AG225" t="s">
        <v>2097</v>
      </c>
      <c r="AH225">
        <v>26245</v>
      </c>
      <c r="AI225">
        <v>1.2503400001151022E-2</v>
      </c>
      <c r="AL225">
        <v>16685.5</v>
      </c>
      <c r="AM225">
        <v>-7.4411399982636794E-3</v>
      </c>
    </row>
    <row r="226" spans="1:39" x14ac:dyDescent="0.2">
      <c r="A226" s="25" t="s">
        <v>2127</v>
      </c>
      <c r="B226" s="22" t="s">
        <v>2212</v>
      </c>
      <c r="C226" s="19">
        <v>44445.576000000001</v>
      </c>
      <c r="D226" s="19"/>
      <c r="E226">
        <f t="shared" si="46"/>
        <v>13801.459262303493</v>
      </c>
      <c r="F226">
        <f t="shared" si="45"/>
        <v>13801.5</v>
      </c>
      <c r="G226">
        <f t="shared" ref="G226:G232" si="51">C226-(C$7+F226*C$8)</f>
        <v>-9.5200200012186542E-3</v>
      </c>
      <c r="K226">
        <f t="shared" ref="K226:K232" si="52">+G226</f>
        <v>-9.5200200012186542E-3</v>
      </c>
      <c r="P226">
        <f t="shared" si="50"/>
        <v>-1.682791908539706E-3</v>
      </c>
      <c r="Q226" s="7">
        <f t="shared" si="47"/>
        <v>29427.076000000001</v>
      </c>
      <c r="R226">
        <f t="shared" ref="R226:R232" si="53">+(P226-G226)^2</f>
        <v>6.14221441766761E-5</v>
      </c>
      <c r="T226">
        <v>0.1</v>
      </c>
      <c r="U226">
        <f t="shared" ref="U226:U232" si="54">+T226*R226</f>
        <v>6.1422144176676105E-6</v>
      </c>
      <c r="V226">
        <f t="shared" si="49"/>
        <v>-7.8372280926789478E-3</v>
      </c>
      <c r="AB226">
        <v>22179</v>
      </c>
      <c r="AC226">
        <v>2.8082800054107793E-3</v>
      </c>
      <c r="AD226" t="s">
        <v>2101</v>
      </c>
      <c r="AE226">
        <v>25371</v>
      </c>
      <c r="AF226">
        <v>1.3157720000890549E-2</v>
      </c>
      <c r="AG226" t="s">
        <v>2097</v>
      </c>
      <c r="AH226">
        <v>26364.5</v>
      </c>
      <c r="AI226">
        <v>1.0467139996762853E-2</v>
      </c>
      <c r="AL226">
        <v>16878</v>
      </c>
      <c r="AM226">
        <v>-6.8970400025136769E-3</v>
      </c>
    </row>
    <row r="227" spans="1:39" x14ac:dyDescent="0.2">
      <c r="A227" s="25" t="s">
        <v>2127</v>
      </c>
      <c r="B227" s="22"/>
      <c r="C227" s="19">
        <v>44452.474000000002</v>
      </c>
      <c r="D227" s="19"/>
      <c r="E227">
        <f t="shared" si="46"/>
        <v>13830.976913585097</v>
      </c>
      <c r="F227">
        <f t="shared" si="45"/>
        <v>13831</v>
      </c>
      <c r="G227">
        <f t="shared" si="51"/>
        <v>-5.3950799992890097E-3</v>
      </c>
      <c r="K227">
        <f t="shared" si="52"/>
        <v>-5.3950799992890097E-3</v>
      </c>
      <c r="P227">
        <f t="shared" si="50"/>
        <v>-1.6797920328292669E-3</v>
      </c>
      <c r="Q227" s="7">
        <f t="shared" si="47"/>
        <v>29433.974000000002</v>
      </c>
      <c r="R227">
        <f t="shared" si="53"/>
        <v>1.3803364673720571E-5</v>
      </c>
      <c r="T227">
        <v>0.1</v>
      </c>
      <c r="U227">
        <f t="shared" si="54"/>
        <v>1.3803364673720571E-6</v>
      </c>
      <c r="V227">
        <f t="shared" si="49"/>
        <v>-3.7152879664597428E-3</v>
      </c>
      <c r="AB227">
        <v>22341.5</v>
      </c>
      <c r="AC227">
        <v>8.0727800013846718E-3</v>
      </c>
      <c r="AD227" t="s">
        <v>2101</v>
      </c>
      <c r="AE227">
        <v>25486.5</v>
      </c>
      <c r="AF227">
        <v>1.3884179999877233E-2</v>
      </c>
      <c r="AG227" t="s">
        <v>2097</v>
      </c>
      <c r="AH227">
        <v>26429</v>
      </c>
      <c r="AI227">
        <v>7.4182799944537692E-3</v>
      </c>
      <c r="AL227">
        <v>16997</v>
      </c>
      <c r="AM227">
        <v>-2.0879600051557645E-3</v>
      </c>
    </row>
    <row r="228" spans="1:39" x14ac:dyDescent="0.2">
      <c r="A228" s="25" t="s">
        <v>2127</v>
      </c>
      <c r="B228" s="22" t="s">
        <v>2212</v>
      </c>
      <c r="C228" s="19">
        <v>44470.358999999997</v>
      </c>
      <c r="D228" s="19"/>
      <c r="E228">
        <f t="shared" si="46"/>
        <v>13907.509704708795</v>
      </c>
      <c r="F228">
        <f t="shared" si="45"/>
        <v>13907.5</v>
      </c>
      <c r="G228">
        <f t="shared" si="51"/>
        <v>2.2678999957861379E-3</v>
      </c>
      <c r="K228">
        <f t="shared" si="52"/>
        <v>2.2678999957861379E-3</v>
      </c>
      <c r="P228">
        <f t="shared" si="50"/>
        <v>-1.6718505141225361E-3</v>
      </c>
      <c r="Q228" s="7">
        <f t="shared" si="47"/>
        <v>29451.858999999997</v>
      </c>
      <c r="R228">
        <f t="shared" si="53"/>
        <v>1.5521634080325656E-5</v>
      </c>
      <c r="T228">
        <v>0.1</v>
      </c>
      <c r="U228">
        <f t="shared" si="54"/>
        <v>1.5521634080325656E-6</v>
      </c>
      <c r="V228">
        <f t="shared" si="49"/>
        <v>3.939750509908674E-3</v>
      </c>
      <c r="AB228">
        <v>22342</v>
      </c>
      <c r="AC228">
        <v>9.2274400012684055E-3</v>
      </c>
      <c r="AD228" t="s">
        <v>2101</v>
      </c>
      <c r="AE228">
        <v>25568</v>
      </c>
      <c r="AF228">
        <v>1.0093760000017937E-2</v>
      </c>
      <c r="AG228" t="s">
        <v>2097</v>
      </c>
      <c r="AH228">
        <v>26497</v>
      </c>
      <c r="AI228">
        <v>1.845203999982914E-2</v>
      </c>
      <c r="AL228">
        <v>16997.5</v>
      </c>
      <c r="AM228">
        <v>-7.9332999957841821E-3</v>
      </c>
    </row>
    <row r="229" spans="1:39" x14ac:dyDescent="0.2">
      <c r="A229" s="25" t="s">
        <v>2127</v>
      </c>
      <c r="B229" s="22" t="s">
        <v>2212</v>
      </c>
      <c r="C229" s="19">
        <v>44474.328000000001</v>
      </c>
      <c r="D229" s="19"/>
      <c r="E229">
        <f t="shared" si="46"/>
        <v>13924.493693971886</v>
      </c>
      <c r="F229">
        <f t="shared" si="45"/>
        <v>13924.5</v>
      </c>
      <c r="G229">
        <f t="shared" si="51"/>
        <v>-1.4736599987372756E-3</v>
      </c>
      <c r="K229">
        <f t="shared" si="52"/>
        <v>-1.4736599987372756E-3</v>
      </c>
      <c r="P229">
        <f t="shared" si="50"/>
        <v>-1.6700539421877067E-3</v>
      </c>
      <c r="Q229" s="7">
        <f t="shared" si="47"/>
        <v>29455.828000000001</v>
      </c>
      <c r="R229">
        <f t="shared" si="53"/>
        <v>3.8570581024011111E-8</v>
      </c>
      <c r="T229">
        <v>0.1</v>
      </c>
      <c r="U229">
        <f t="shared" si="54"/>
        <v>3.8570581024011115E-9</v>
      </c>
      <c r="V229">
        <f t="shared" si="49"/>
        <v>1.9639394345043106E-4</v>
      </c>
      <c r="AB229">
        <v>22342</v>
      </c>
      <c r="AC229">
        <v>1.722744000289822E-2</v>
      </c>
      <c r="AD229" t="s">
        <v>2101</v>
      </c>
      <c r="AE229">
        <v>26245</v>
      </c>
      <c r="AF229">
        <v>1.2503400001151022E-2</v>
      </c>
      <c r="AG229" t="s">
        <v>2097</v>
      </c>
      <c r="AH229">
        <v>26556.5</v>
      </c>
      <c r="AI229">
        <v>9.8565799999050796E-3</v>
      </c>
      <c r="AL229">
        <v>17091.5</v>
      </c>
      <c r="AM229">
        <v>-8.5721999494126067E-4</v>
      </c>
    </row>
    <row r="230" spans="1:39" x14ac:dyDescent="0.2">
      <c r="A230" s="25" t="s">
        <v>2128</v>
      </c>
      <c r="B230" s="22" t="s">
        <v>2212</v>
      </c>
      <c r="C230" s="19">
        <v>44503.305999999997</v>
      </c>
      <c r="D230" s="19"/>
      <c r="E230">
        <f t="shared" si="46"/>
        <v>14048.495215983785</v>
      </c>
      <c r="F230">
        <f t="shared" si="45"/>
        <v>14048.5</v>
      </c>
      <c r="G230">
        <f t="shared" si="51"/>
        <v>-1.1179800058016554E-3</v>
      </c>
      <c r="K230">
        <f t="shared" si="52"/>
        <v>-1.1179800058016554E-3</v>
      </c>
      <c r="P230">
        <f t="shared" si="50"/>
        <v>-1.6565998551336582E-3</v>
      </c>
      <c r="Q230" s="7">
        <f t="shared" si="47"/>
        <v>29484.805999999997</v>
      </c>
      <c r="R230">
        <f t="shared" si="53"/>
        <v>2.901113420944295E-7</v>
      </c>
      <c r="T230">
        <v>0.1</v>
      </c>
      <c r="U230">
        <f t="shared" si="54"/>
        <v>2.9011134209442952E-8</v>
      </c>
      <c r="V230">
        <f t="shared" si="49"/>
        <v>5.386198493320029E-4</v>
      </c>
      <c r="AB230">
        <v>23223.5</v>
      </c>
      <c r="AC230">
        <v>4.8930199991445988E-3</v>
      </c>
      <c r="AD230" t="s">
        <v>2101</v>
      </c>
      <c r="AE230">
        <v>26364.5</v>
      </c>
      <c r="AF230">
        <v>1.0467139996762853E-2</v>
      </c>
      <c r="AG230" t="s">
        <v>2097</v>
      </c>
      <c r="AH230">
        <v>26659</v>
      </c>
      <c r="AI230">
        <v>1.0561880000750534E-2</v>
      </c>
      <c r="AL230">
        <v>17219.5</v>
      </c>
      <c r="AM230">
        <v>7.3574000271037221E-4</v>
      </c>
    </row>
    <row r="231" spans="1:39" x14ac:dyDescent="0.2">
      <c r="A231" s="25" t="s">
        <v>2128</v>
      </c>
      <c r="B231" s="22"/>
      <c r="C231" s="19">
        <v>44512.305</v>
      </c>
      <c r="D231" s="19"/>
      <c r="E231">
        <f t="shared" si="46"/>
        <v>14087.00338413154</v>
      </c>
      <c r="F231">
        <f t="shared" si="45"/>
        <v>14087</v>
      </c>
      <c r="G231">
        <f t="shared" si="51"/>
        <v>7.9084000026341528E-4</v>
      </c>
      <c r="K231">
        <f t="shared" si="52"/>
        <v>7.9084000026341528E-4</v>
      </c>
      <c r="P231">
        <f t="shared" si="50"/>
        <v>-1.652297453104779E-3</v>
      </c>
      <c r="Q231" s="7">
        <f t="shared" si="47"/>
        <v>29493.805</v>
      </c>
      <c r="R231">
        <f t="shared" si="53"/>
        <v>5.9689206160504255E-6</v>
      </c>
      <c r="T231">
        <v>0.1</v>
      </c>
      <c r="U231">
        <f t="shared" si="54"/>
        <v>5.9689206160504257E-7</v>
      </c>
      <c r="V231">
        <f t="shared" si="49"/>
        <v>2.4431374533681943E-3</v>
      </c>
      <c r="AB231">
        <v>23266.5</v>
      </c>
      <c r="AC231">
        <v>3.1937800013110973E-3</v>
      </c>
      <c r="AD231" t="s">
        <v>2101</v>
      </c>
      <c r="AE231">
        <v>26429</v>
      </c>
      <c r="AF231">
        <v>7.4182799944537692E-3</v>
      </c>
      <c r="AG231" t="s">
        <v>2097</v>
      </c>
      <c r="AH231">
        <v>26685</v>
      </c>
      <c r="AI231">
        <v>1.0604199997032993E-2</v>
      </c>
      <c r="AL231">
        <v>17267.5</v>
      </c>
      <c r="AM231">
        <v>5.8309999440098181E-4</v>
      </c>
    </row>
    <row r="232" spans="1:39" x14ac:dyDescent="0.2">
      <c r="A232" s="25" t="s">
        <v>2129</v>
      </c>
      <c r="B232" s="22"/>
      <c r="C232" s="19">
        <v>44533.336000000003</v>
      </c>
      <c r="D232" s="19"/>
      <c r="E232">
        <f t="shared" si="46"/>
        <v>14176.998415170017</v>
      </c>
      <c r="F232">
        <f t="shared" si="45"/>
        <v>14177</v>
      </c>
      <c r="G232">
        <f t="shared" si="51"/>
        <v>-3.7035999412182719E-4</v>
      </c>
      <c r="K232">
        <f t="shared" si="52"/>
        <v>-3.7035999412182719E-4</v>
      </c>
      <c r="P232">
        <f t="shared" si="50"/>
        <v>-1.6420085899203898E-3</v>
      </c>
      <c r="Q232" s="7">
        <f t="shared" si="47"/>
        <v>29514.836000000003</v>
      </c>
      <c r="R232">
        <f t="shared" si="53"/>
        <v>1.6170901511964561E-6</v>
      </c>
      <c r="T232">
        <v>0.1</v>
      </c>
      <c r="U232">
        <f t="shared" si="54"/>
        <v>1.6170901511964561E-7</v>
      </c>
      <c r="V232">
        <f t="shared" si="49"/>
        <v>1.2716485957985626E-3</v>
      </c>
      <c r="AB232">
        <v>23477</v>
      </c>
      <c r="AC232">
        <v>8.4656399994855747E-3</v>
      </c>
      <c r="AD232" t="s">
        <v>2101</v>
      </c>
      <c r="AE232">
        <v>26497</v>
      </c>
      <c r="AF232">
        <v>1.845203999982914E-2</v>
      </c>
      <c r="AG232" t="s">
        <v>2097</v>
      </c>
      <c r="AH232">
        <v>26728</v>
      </c>
      <c r="AI232">
        <v>1.4904960000421852E-2</v>
      </c>
      <c r="AL232">
        <v>17322</v>
      </c>
      <c r="AM232">
        <v>3.4410399966873229E-3</v>
      </c>
    </row>
    <row r="233" spans="1:39" x14ac:dyDescent="0.2">
      <c r="A233" s="25" t="s">
        <v>2129</v>
      </c>
      <c r="B233" s="22" t="s">
        <v>2212</v>
      </c>
      <c r="C233" s="19">
        <v>44564.235000000001</v>
      </c>
      <c r="D233" s="19"/>
      <c r="E233">
        <f t="shared" si="46"/>
        <v>14309.220205101894</v>
      </c>
      <c r="F233">
        <f t="shared" si="45"/>
        <v>14309</v>
      </c>
      <c r="P233">
        <f t="shared" si="50"/>
        <v>-1.626332177249952E-3</v>
      </c>
      <c r="Q233" s="7">
        <f t="shared" si="47"/>
        <v>29545.735000000001</v>
      </c>
      <c r="S233" s="17">
        <v>5.1459880000038538E-2</v>
      </c>
      <c r="V233">
        <f t="shared" si="49"/>
        <v>1.626332177249952E-3</v>
      </c>
      <c r="AB233">
        <v>23481.5</v>
      </c>
      <c r="AC233">
        <v>7.7675799984717742E-3</v>
      </c>
      <c r="AE233">
        <v>26556.5</v>
      </c>
      <c r="AF233">
        <v>9.8565799999050796E-3</v>
      </c>
      <c r="AG233" t="s">
        <v>2097</v>
      </c>
      <c r="AH233">
        <v>26749</v>
      </c>
      <c r="AI233">
        <v>1.4400679996469989E-2</v>
      </c>
      <c r="AL233">
        <v>17356.5</v>
      </c>
      <c r="AM233">
        <v>4.1125799980363809E-3</v>
      </c>
    </row>
    <row r="234" spans="1:39" x14ac:dyDescent="0.2">
      <c r="A234" s="25" t="s">
        <v>2130</v>
      </c>
      <c r="B234" s="22" t="s">
        <v>2212</v>
      </c>
      <c r="C234" s="19">
        <v>44565.235000000001</v>
      </c>
      <c r="D234" s="19"/>
      <c r="E234">
        <f t="shared" si="46"/>
        <v>14313.499365913956</v>
      </c>
      <c r="F234">
        <f t="shared" si="45"/>
        <v>14313.5</v>
      </c>
      <c r="G234">
        <f t="shared" ref="G234:G245" si="55">C234-(C$7+F234*C$8)</f>
        <v>-1.4817999908700585E-4</v>
      </c>
      <c r="K234">
        <f t="shared" ref="K234:K239" si="56">+G234</f>
        <v>-1.4817999908700585E-4</v>
      </c>
      <c r="P234">
        <f t="shared" si="50"/>
        <v>-1.6257854690907318E-3</v>
      </c>
      <c r="Q234" s="7">
        <f t="shared" si="47"/>
        <v>29546.735000000001</v>
      </c>
      <c r="R234">
        <f t="shared" ref="R234:R245" si="57">+(P234-G234)^2</f>
        <v>2.1833179249849317E-6</v>
      </c>
      <c r="T234">
        <v>0.1</v>
      </c>
      <c r="U234">
        <f t="shared" ref="U234:U245" si="58">+T234*R234</f>
        <v>2.183317924984932E-7</v>
      </c>
      <c r="V234">
        <f t="shared" si="49"/>
        <v>1.4776054700037259E-3</v>
      </c>
      <c r="AB234">
        <v>23482</v>
      </c>
      <c r="AC234">
        <v>8.5322400045697577E-3</v>
      </c>
      <c r="AD234" t="s">
        <v>2101</v>
      </c>
      <c r="AE234">
        <v>26659</v>
      </c>
      <c r="AF234">
        <v>1.0561880000750534E-2</v>
      </c>
      <c r="AH234">
        <v>26792.5</v>
      </c>
      <c r="AI234">
        <v>7.8560999972978607E-3</v>
      </c>
      <c r="AL234">
        <v>17587.5</v>
      </c>
      <c r="AM234">
        <v>-4.3449999793665484E-4</v>
      </c>
    </row>
    <row r="235" spans="1:39" x14ac:dyDescent="0.2">
      <c r="A235" s="25" t="s">
        <v>2131</v>
      </c>
      <c r="B235" s="22"/>
      <c r="C235" s="19">
        <v>44626.347999999998</v>
      </c>
      <c r="D235" s="19"/>
      <c r="E235">
        <f t="shared" si="46"/>
        <v>14575.011720621458</v>
      </c>
      <c r="F235">
        <f t="shared" si="45"/>
        <v>14575</v>
      </c>
      <c r="G235">
        <f t="shared" si="55"/>
        <v>2.7389999959268607E-3</v>
      </c>
      <c r="K235">
        <f t="shared" si="56"/>
        <v>2.7389999959268607E-3</v>
      </c>
      <c r="P235">
        <f t="shared" si="50"/>
        <v>-1.5926244705049769E-3</v>
      </c>
      <c r="Q235" s="7">
        <f t="shared" si="47"/>
        <v>29607.847999999998</v>
      </c>
      <c r="R235">
        <f t="shared" si="57"/>
        <v>1.8762970518190902E-5</v>
      </c>
      <c r="T235">
        <v>0.1</v>
      </c>
      <c r="U235">
        <f t="shared" si="58"/>
        <v>1.8762970518190903E-6</v>
      </c>
      <c r="V235">
        <f t="shared" si="49"/>
        <v>4.3316244664318377E-3</v>
      </c>
      <c r="AB235">
        <v>23482.5</v>
      </c>
      <c r="AC235">
        <v>8.096900004602503E-3</v>
      </c>
      <c r="AD235" t="s">
        <v>2101</v>
      </c>
      <c r="AE235">
        <v>26685</v>
      </c>
      <c r="AF235">
        <v>1.0604199997032993E-2</v>
      </c>
      <c r="AG235" t="s">
        <v>2097</v>
      </c>
      <c r="AH235">
        <v>26800.5</v>
      </c>
      <c r="AI235">
        <v>1.333065999642713E-2</v>
      </c>
      <c r="AL235">
        <v>17814</v>
      </c>
      <c r="AM235">
        <v>-3.7352000072132796E-4</v>
      </c>
    </row>
    <row r="236" spans="1:39" x14ac:dyDescent="0.2">
      <c r="A236" s="25" t="s">
        <v>2132</v>
      </c>
      <c r="B236" s="22"/>
      <c r="C236" s="19">
        <v>44637.330999999998</v>
      </c>
      <c r="D236" s="19"/>
      <c r="E236">
        <f t="shared" si="46"/>
        <v>14622.00974382033</v>
      </c>
      <c r="F236">
        <f t="shared" si="45"/>
        <v>14622</v>
      </c>
      <c r="G236">
        <f t="shared" si="55"/>
        <v>2.2770399955334142E-3</v>
      </c>
      <c r="K236">
        <f t="shared" si="56"/>
        <v>2.2770399955334142E-3</v>
      </c>
      <c r="P236">
        <f t="shared" si="50"/>
        <v>-1.5863743775086847E-3</v>
      </c>
      <c r="Q236" s="7">
        <f t="shared" si="47"/>
        <v>29618.830999999998</v>
      </c>
      <c r="R236">
        <f t="shared" si="57"/>
        <v>1.4925970617828273E-5</v>
      </c>
      <c r="T236">
        <v>0.1</v>
      </c>
      <c r="U236">
        <f t="shared" si="58"/>
        <v>1.4925970617828274E-6</v>
      </c>
      <c r="V236">
        <f t="shared" si="49"/>
        <v>3.8634143730420989E-3</v>
      </c>
      <c r="AB236">
        <v>23485.5</v>
      </c>
      <c r="AC236">
        <v>8.3648600048036315E-3</v>
      </c>
      <c r="AD236" t="s">
        <v>2101</v>
      </c>
      <c r="AE236">
        <v>26728</v>
      </c>
      <c r="AF236">
        <v>1.4904960000421852E-2</v>
      </c>
      <c r="AG236" t="s">
        <v>2097</v>
      </c>
      <c r="AH236">
        <v>26967</v>
      </c>
      <c r="AI236">
        <v>1.2832439999328926E-2</v>
      </c>
      <c r="AL236">
        <v>18256</v>
      </c>
      <c r="AM236">
        <v>-2.6540800026850775E-3</v>
      </c>
    </row>
    <row r="237" spans="1:39" x14ac:dyDescent="0.2">
      <c r="A237" s="25" t="s">
        <v>2132</v>
      </c>
      <c r="B237" s="22" t="s">
        <v>2212</v>
      </c>
      <c r="C237" s="19">
        <v>44686.286999999997</v>
      </c>
      <c r="D237" s="19"/>
      <c r="E237">
        <f t="shared" si="46"/>
        <v>14831.500340535606</v>
      </c>
      <c r="F237">
        <f t="shared" si="45"/>
        <v>14831.5</v>
      </c>
      <c r="G237">
        <f t="shared" si="55"/>
        <v>7.9580000601708889E-5</v>
      </c>
      <c r="K237">
        <f t="shared" si="56"/>
        <v>7.9580000601708889E-5</v>
      </c>
      <c r="P237">
        <f t="shared" si="50"/>
        <v>-1.5574401854294654E-3</v>
      </c>
      <c r="Q237" s="7">
        <f t="shared" si="47"/>
        <v>29667.786999999997</v>
      </c>
      <c r="R237">
        <f t="shared" si="57"/>
        <v>2.6798350894735404E-6</v>
      </c>
      <c r="T237">
        <v>0.1</v>
      </c>
      <c r="U237">
        <f t="shared" si="58"/>
        <v>2.6798350894735406E-7</v>
      </c>
      <c r="V237">
        <f t="shared" si="49"/>
        <v>1.6370201860311743E-3</v>
      </c>
      <c r="AB237">
        <v>23486</v>
      </c>
      <c r="AC237">
        <v>8.499520001350902E-3</v>
      </c>
      <c r="AD237" t="s">
        <v>2101</v>
      </c>
      <c r="AE237">
        <v>26749</v>
      </c>
      <c r="AF237">
        <v>1.4400679996469989E-2</v>
      </c>
      <c r="AG237" t="s">
        <v>2097</v>
      </c>
      <c r="AH237">
        <v>26984.5</v>
      </c>
      <c r="AI237">
        <v>1.4245539998228196E-2</v>
      </c>
      <c r="AL237">
        <v>18333</v>
      </c>
      <c r="AM237">
        <v>-1.8364400020800531E-3</v>
      </c>
    </row>
    <row r="238" spans="1:39" x14ac:dyDescent="0.2">
      <c r="A238" s="25" t="s">
        <v>2133</v>
      </c>
      <c r="B238" s="22" t="s">
        <v>2212</v>
      </c>
      <c r="C238" s="19">
        <v>44779.523999999998</v>
      </c>
      <c r="D238" s="19"/>
      <c r="E238">
        <f t="shared" si="46"/>
        <v>15230.476457169785</v>
      </c>
      <c r="F238">
        <f t="shared" si="45"/>
        <v>15230.5</v>
      </c>
      <c r="G238">
        <f t="shared" si="55"/>
        <v>-5.5017400009091944E-3</v>
      </c>
      <c r="K238">
        <f t="shared" si="56"/>
        <v>-5.5017400009091944E-3</v>
      </c>
      <c r="P238">
        <f t="shared" si="50"/>
        <v>-1.4974781853120027E-3</v>
      </c>
      <c r="Q238" s="7">
        <f t="shared" si="47"/>
        <v>29761.023999999998</v>
      </c>
      <c r="R238">
        <f t="shared" si="57"/>
        <v>1.6034112687849716E-5</v>
      </c>
      <c r="T238">
        <v>0.1</v>
      </c>
      <c r="U238">
        <f t="shared" si="58"/>
        <v>1.6034112687849717E-6</v>
      </c>
      <c r="V238">
        <f t="shared" si="49"/>
        <v>-4.0042618155971916E-3</v>
      </c>
      <c r="AB238">
        <v>23659.5</v>
      </c>
      <c r="AC238">
        <v>7.7565399988088757E-3</v>
      </c>
      <c r="AD238" t="s">
        <v>2101</v>
      </c>
      <c r="AE238">
        <v>26792.5</v>
      </c>
      <c r="AF238">
        <v>7.8560999972978607E-3</v>
      </c>
      <c r="AG238" t="s">
        <v>2097</v>
      </c>
      <c r="AH238">
        <v>26997.5</v>
      </c>
      <c r="AI238">
        <v>5.2666999981738627E-3</v>
      </c>
      <c r="AL238">
        <v>18350</v>
      </c>
      <c r="AM238">
        <v>-5.7799999922281131E-4</v>
      </c>
    </row>
    <row r="239" spans="1:39" x14ac:dyDescent="0.2">
      <c r="A239" s="25" t="s">
        <v>2134</v>
      </c>
      <c r="B239" s="22"/>
      <c r="C239" s="19">
        <v>44793.434000000001</v>
      </c>
      <c r="D239" s="19"/>
      <c r="E239">
        <f t="shared" si="46"/>
        <v>15289.999584065576</v>
      </c>
      <c r="F239">
        <f t="shared" si="45"/>
        <v>15290</v>
      </c>
      <c r="G239">
        <f t="shared" si="55"/>
        <v>-9.7199997981078923E-5</v>
      </c>
      <c r="K239">
        <f t="shared" si="56"/>
        <v>-9.7199997981078923E-5</v>
      </c>
      <c r="P239">
        <f t="shared" si="50"/>
        <v>-1.4879908685400999E-3</v>
      </c>
      <c r="Q239" s="7">
        <f t="shared" si="47"/>
        <v>29774.934000000001</v>
      </c>
      <c r="R239">
        <f t="shared" si="57"/>
        <v>1.9342992456303195E-6</v>
      </c>
      <c r="T239">
        <v>0.1</v>
      </c>
      <c r="U239">
        <f t="shared" si="58"/>
        <v>1.9342992456303195E-7</v>
      </c>
      <c r="V239">
        <f t="shared" si="49"/>
        <v>1.390790870559021E-3</v>
      </c>
      <c r="AB239">
        <v>23723.5</v>
      </c>
      <c r="AC239">
        <v>7.5530199974309653E-3</v>
      </c>
      <c r="AD239" t="s">
        <v>2101</v>
      </c>
      <c r="AE239">
        <v>26800.5</v>
      </c>
      <c r="AF239">
        <v>1.333065999642713E-2</v>
      </c>
      <c r="AG239" t="s">
        <v>2097</v>
      </c>
      <c r="AH239">
        <v>27065.5</v>
      </c>
      <c r="AI239">
        <v>1.0300460002326872E-2</v>
      </c>
      <c r="AL239">
        <v>18418.5</v>
      </c>
      <c r="AM239">
        <v>2.6104200005647726E-3</v>
      </c>
    </row>
    <row r="240" spans="1:39" x14ac:dyDescent="0.2">
      <c r="A240" s="25" t="s">
        <v>2135</v>
      </c>
      <c r="B240" s="22" t="s">
        <v>2212</v>
      </c>
      <c r="C240" s="19">
        <v>44816.46</v>
      </c>
      <c r="D240" s="19"/>
      <c r="E240">
        <f t="shared" si="46"/>
        <v>15388.531540924096</v>
      </c>
      <c r="F240">
        <f t="shared" si="45"/>
        <v>15388.5</v>
      </c>
      <c r="G240">
        <f t="shared" si="55"/>
        <v>7.3708199997781776E-3</v>
      </c>
      <c r="N240">
        <f>+G240</f>
        <v>7.3708199997781776E-3</v>
      </c>
      <c r="P240">
        <f t="shared" si="50"/>
        <v>-1.4719737143882956E-3</v>
      </c>
      <c r="Q240" s="7">
        <f t="shared" si="47"/>
        <v>29797.96</v>
      </c>
      <c r="R240">
        <f t="shared" si="57"/>
        <v>7.8195000671302104E-5</v>
      </c>
      <c r="T240">
        <v>0.1</v>
      </c>
      <c r="U240">
        <f t="shared" si="58"/>
        <v>7.8195000671302108E-6</v>
      </c>
      <c r="V240">
        <f t="shared" si="49"/>
        <v>8.8427937141664741E-3</v>
      </c>
      <c r="AB240">
        <v>23959</v>
      </c>
      <c r="AC240">
        <v>1.2397880003845785E-2</v>
      </c>
      <c r="AD240" t="s">
        <v>2101</v>
      </c>
      <c r="AE240">
        <v>26967</v>
      </c>
      <c r="AF240">
        <v>1.2832439999328926E-2</v>
      </c>
      <c r="AH240">
        <v>27095.5</v>
      </c>
      <c r="AI240">
        <v>1.7580059997271746E-2</v>
      </c>
      <c r="AL240">
        <v>18610.5</v>
      </c>
      <c r="AM240">
        <v>3.9998600041144527E-3</v>
      </c>
    </row>
    <row r="241" spans="1:39" x14ac:dyDescent="0.2">
      <c r="A241" s="25" t="s">
        <v>2135</v>
      </c>
      <c r="B241" s="22"/>
      <c r="C241" s="19">
        <v>44844.381000000001</v>
      </c>
      <c r="D241" s="19"/>
      <c r="E241">
        <f t="shared" si="46"/>
        <v>15508.009989957673</v>
      </c>
      <c r="F241">
        <f t="shared" si="45"/>
        <v>15508</v>
      </c>
      <c r="G241">
        <f t="shared" si="55"/>
        <v>2.3345599984168075E-3</v>
      </c>
      <c r="N241">
        <f>+G241</f>
        <v>2.3345599984168075E-3</v>
      </c>
      <c r="P241">
        <f t="shared" si="50"/>
        <v>-1.4520207154934675E-3</v>
      </c>
      <c r="Q241" s="7">
        <f t="shared" si="47"/>
        <v>29825.881000000001</v>
      </c>
      <c r="R241">
        <f t="shared" si="57"/>
        <v>1.4338193502957248E-5</v>
      </c>
      <c r="T241">
        <v>0.1</v>
      </c>
      <c r="U241">
        <f t="shared" si="58"/>
        <v>1.4338193502957249E-6</v>
      </c>
      <c r="V241">
        <f t="shared" si="49"/>
        <v>3.786580713910275E-3</v>
      </c>
      <c r="AB241">
        <v>24657.5</v>
      </c>
      <c r="AC241">
        <v>1.4457900004344992E-2</v>
      </c>
      <c r="AD241" t="s">
        <v>2101</v>
      </c>
      <c r="AE241">
        <v>26984.5</v>
      </c>
      <c r="AF241">
        <v>1.4245539998228196E-2</v>
      </c>
      <c r="AH241">
        <v>27567.5</v>
      </c>
      <c r="AI241">
        <v>1.8579099996713921E-2</v>
      </c>
      <c r="AL241">
        <v>18670.5</v>
      </c>
      <c r="AM241">
        <v>2.5590599980205297E-3</v>
      </c>
    </row>
    <row r="242" spans="1:39" x14ac:dyDescent="0.2">
      <c r="A242" s="25" t="s">
        <v>2134</v>
      </c>
      <c r="B242" s="22"/>
      <c r="C242" s="19">
        <v>44865.409</v>
      </c>
      <c r="D242" s="19"/>
      <c r="E242">
        <f t="shared" si="46"/>
        <v>15597.992183513696</v>
      </c>
      <c r="F242">
        <f t="shared" si="45"/>
        <v>15598</v>
      </c>
      <c r="G242">
        <f t="shared" si="55"/>
        <v>-1.8266400002175942E-3</v>
      </c>
      <c r="K242">
        <f>+G242</f>
        <v>-1.8266400002175942E-3</v>
      </c>
      <c r="P242">
        <f t="shared" si="50"/>
        <v>-1.4366162523090763E-3</v>
      </c>
      <c r="Q242" s="7">
        <f t="shared" si="47"/>
        <v>29846.909</v>
      </c>
      <c r="R242">
        <f t="shared" si="57"/>
        <v>1.521185239326071E-7</v>
      </c>
      <c r="T242">
        <v>0.1</v>
      </c>
      <c r="U242">
        <f t="shared" si="58"/>
        <v>1.5211852393260711E-8</v>
      </c>
      <c r="V242">
        <f t="shared" si="49"/>
        <v>-3.9002374790851786E-4</v>
      </c>
      <c r="AB242">
        <v>24901</v>
      </c>
      <c r="AC242">
        <v>1.4777320000575855E-2</v>
      </c>
      <c r="AD242" t="s">
        <v>2101</v>
      </c>
      <c r="AE242">
        <v>26997.5</v>
      </c>
      <c r="AF242">
        <v>5.2666999981738627E-3</v>
      </c>
      <c r="AG242" t="s">
        <v>2097</v>
      </c>
      <c r="AH242">
        <v>27888</v>
      </c>
      <c r="AI242">
        <v>1.2716160003037658E-2</v>
      </c>
      <c r="AL242">
        <v>18684</v>
      </c>
      <c r="AM242">
        <v>-3.2651200017426163E-3</v>
      </c>
    </row>
    <row r="243" spans="1:39" x14ac:dyDescent="0.2">
      <c r="A243" s="25" t="s">
        <v>2135</v>
      </c>
      <c r="B243" s="22"/>
      <c r="C243" s="19">
        <v>44869.387000000002</v>
      </c>
      <c r="D243" s="19"/>
      <c r="E243">
        <f t="shared" si="46"/>
        <v>15615.014685224087</v>
      </c>
      <c r="F243">
        <f t="shared" si="45"/>
        <v>15615</v>
      </c>
      <c r="G243">
        <f t="shared" si="55"/>
        <v>3.4318000034545548E-3</v>
      </c>
      <c r="N243">
        <f>+G243</f>
        <v>3.4318000034545548E-3</v>
      </c>
      <c r="P243">
        <f t="shared" si="50"/>
        <v>-1.4336701403742467E-3</v>
      </c>
      <c r="Q243" s="7">
        <f t="shared" si="47"/>
        <v>29850.887000000002</v>
      </c>
      <c r="R243">
        <f t="shared" si="57"/>
        <v>2.3672799720489459E-5</v>
      </c>
      <c r="T243">
        <v>0.1</v>
      </c>
      <c r="U243">
        <f t="shared" si="58"/>
        <v>2.3672799720489462E-6</v>
      </c>
      <c r="V243">
        <f t="shared" si="49"/>
        <v>4.8654701438288015E-3</v>
      </c>
      <c r="AB243">
        <v>24969.5</v>
      </c>
      <c r="AC243">
        <v>5.9657399979187176E-3</v>
      </c>
      <c r="AD243" t="s">
        <v>2101</v>
      </c>
      <c r="AE243">
        <v>27065.5</v>
      </c>
      <c r="AF243">
        <v>1.0300460002326872E-2</v>
      </c>
      <c r="AH243">
        <v>27977.5</v>
      </c>
      <c r="AI243">
        <v>1.1400299998058472E-2</v>
      </c>
      <c r="AL243">
        <v>18722</v>
      </c>
      <c r="AM243">
        <v>5.4890399987925775E-3</v>
      </c>
    </row>
    <row r="244" spans="1:39" x14ac:dyDescent="0.2">
      <c r="A244" s="25" t="s">
        <v>2136</v>
      </c>
      <c r="B244" s="22"/>
      <c r="C244" s="19">
        <v>44895.322</v>
      </c>
      <c r="D244" s="19"/>
      <c r="E244">
        <f t="shared" si="46"/>
        <v>15725.994720884892</v>
      </c>
      <c r="F244">
        <f t="shared" si="45"/>
        <v>15726</v>
      </c>
      <c r="G244">
        <f t="shared" si="55"/>
        <v>-1.2336799991317093E-3</v>
      </c>
      <c r="K244">
        <f>+G244</f>
        <v>-1.2336799991317093E-3</v>
      </c>
      <c r="P244">
        <f t="shared" si="50"/>
        <v>-1.4141496024468328E-3</v>
      </c>
      <c r="Q244" s="7">
        <f t="shared" si="47"/>
        <v>29876.822</v>
      </c>
      <c r="R244">
        <f t="shared" si="57"/>
        <v>3.2569277720718032E-8</v>
      </c>
      <c r="T244">
        <v>0.1</v>
      </c>
      <c r="U244">
        <f t="shared" si="58"/>
        <v>3.2569277720718033E-9</v>
      </c>
      <c r="V244">
        <f t="shared" si="49"/>
        <v>1.804696033151235E-4</v>
      </c>
      <c r="AB244">
        <v>25029</v>
      </c>
      <c r="AC244">
        <v>9.370280007715337E-3</v>
      </c>
      <c r="AD244" t="s">
        <v>2101</v>
      </c>
      <c r="AE244">
        <v>27095.5</v>
      </c>
      <c r="AF244">
        <v>1.7580059997271746E-2</v>
      </c>
      <c r="AG244" t="s">
        <v>2097</v>
      </c>
      <c r="AH244">
        <v>28024.5</v>
      </c>
      <c r="AI244">
        <v>1.1938339994230773E-2</v>
      </c>
      <c r="AL244">
        <v>18734.5</v>
      </c>
      <c r="AM244">
        <v>-3.6444600045797415E-3</v>
      </c>
    </row>
    <row r="245" spans="1:39" x14ac:dyDescent="0.2">
      <c r="A245" s="25" t="s">
        <v>2136</v>
      </c>
      <c r="B245" s="22"/>
      <c r="C245" s="19">
        <v>44906.305</v>
      </c>
      <c r="D245" s="19"/>
      <c r="E245">
        <f t="shared" si="46"/>
        <v>15772.992744083764</v>
      </c>
      <c r="F245">
        <f t="shared" si="45"/>
        <v>15773</v>
      </c>
      <c r="G245">
        <f t="shared" si="55"/>
        <v>-1.6956399995251559E-3</v>
      </c>
      <c r="K245">
        <f>+G245</f>
        <v>-1.6956399995251559E-3</v>
      </c>
      <c r="P245">
        <f t="shared" si="50"/>
        <v>-1.4057356294505411E-3</v>
      </c>
      <c r="Q245" s="7">
        <f t="shared" si="47"/>
        <v>29887.805</v>
      </c>
      <c r="R245">
        <f t="shared" si="57"/>
        <v>8.4044543788359179E-8</v>
      </c>
      <c r="T245">
        <v>0.1</v>
      </c>
      <c r="U245">
        <f t="shared" si="58"/>
        <v>8.4044543788359186E-9</v>
      </c>
      <c r="V245">
        <f t="shared" si="49"/>
        <v>-2.8990437007461473E-4</v>
      </c>
      <c r="AB245">
        <v>25170</v>
      </c>
      <c r="AC245">
        <v>9.9843999996664934E-3</v>
      </c>
      <c r="AD245" t="s">
        <v>2101</v>
      </c>
      <c r="AE245">
        <v>27567.5</v>
      </c>
      <c r="AF245">
        <v>1.8579099996713921E-2</v>
      </c>
      <c r="AG245" t="s">
        <v>2097</v>
      </c>
      <c r="AH245">
        <v>28080</v>
      </c>
      <c r="AI245">
        <v>1.0105599998496473E-2</v>
      </c>
      <c r="AL245">
        <v>18743</v>
      </c>
      <c r="AM245">
        <v>7.9847599990898743E-3</v>
      </c>
    </row>
    <row r="246" spans="1:39" x14ac:dyDescent="0.2">
      <c r="A246" s="25" t="s">
        <v>2138</v>
      </c>
      <c r="B246" s="22"/>
      <c r="C246" s="19">
        <v>44913.292000000001</v>
      </c>
      <c r="D246" s="19"/>
      <c r="E246">
        <f t="shared" si="46"/>
        <v>15802.891240677642</v>
      </c>
      <c r="F246">
        <f t="shared" si="45"/>
        <v>15803</v>
      </c>
      <c r="P246">
        <f t="shared" si="50"/>
        <v>-1.4003188083890764E-3</v>
      </c>
      <c r="Q246" s="7">
        <f t="shared" si="47"/>
        <v>29894.792000000001</v>
      </c>
      <c r="S246" s="17">
        <v>-2.5416039999981876E-2</v>
      </c>
      <c r="V246">
        <f t="shared" si="49"/>
        <v>1.4003188083890764E-3</v>
      </c>
      <c r="AB246">
        <v>25230</v>
      </c>
      <c r="AC246">
        <v>1.5543599998636637E-2</v>
      </c>
      <c r="AE246">
        <v>27888</v>
      </c>
      <c r="AF246">
        <v>1.2716160003037658E-2</v>
      </c>
      <c r="AG246" t="s">
        <v>2137</v>
      </c>
      <c r="AH246">
        <v>28170</v>
      </c>
      <c r="AI246">
        <v>1.8944400006148499E-2</v>
      </c>
      <c r="AL246">
        <v>18756</v>
      </c>
      <c r="AM246">
        <v>6.0059199968236499E-3</v>
      </c>
    </row>
    <row r="247" spans="1:39" x14ac:dyDescent="0.2">
      <c r="A247" s="25" t="s">
        <v>2139</v>
      </c>
      <c r="B247" s="22"/>
      <c r="C247" s="19">
        <v>45003.290999999997</v>
      </c>
      <c r="D247" s="19"/>
      <c r="E247">
        <f t="shared" si="46"/>
        <v>16188.011434602347</v>
      </c>
      <c r="F247">
        <f t="shared" si="45"/>
        <v>16188</v>
      </c>
      <c r="G247">
        <f>C247-(C$7+F247*C$8)</f>
        <v>2.6721600006567314E-3</v>
      </c>
      <c r="K247">
        <f>+G247</f>
        <v>2.6721600006567314E-3</v>
      </c>
      <c r="P247">
        <f t="shared" si="50"/>
        <v>-1.3276074381002971E-3</v>
      </c>
      <c r="Q247" s="7">
        <f t="shared" si="47"/>
        <v>29984.790999999997</v>
      </c>
      <c r="R247">
        <f>+(P247-G247)^2</f>
        <v>1.599813956414096E-5</v>
      </c>
      <c r="T247">
        <v>0.1</v>
      </c>
      <c r="U247">
        <f>+T247*R247</f>
        <v>1.5998139564140961E-6</v>
      </c>
      <c r="V247">
        <f t="shared" si="49"/>
        <v>3.9997674387570285E-3</v>
      </c>
      <c r="AB247">
        <v>25371</v>
      </c>
      <c r="AC247">
        <v>1.3157720000890549E-2</v>
      </c>
      <c r="AD247" t="s">
        <v>2101</v>
      </c>
      <c r="AE247">
        <v>27977.5</v>
      </c>
      <c r="AF247">
        <v>1.1400299998058472E-2</v>
      </c>
      <c r="AG247" t="s">
        <v>2097</v>
      </c>
      <c r="AH247">
        <v>28174</v>
      </c>
      <c r="AI247">
        <v>1.7181679999339394E-2</v>
      </c>
      <c r="AL247">
        <v>18760</v>
      </c>
      <c r="AM247">
        <v>3.2432000007247552E-3</v>
      </c>
    </row>
    <row r="248" spans="1:39" x14ac:dyDescent="0.2">
      <c r="A248" s="25" t="s">
        <v>2139</v>
      </c>
      <c r="B248" s="22"/>
      <c r="C248" s="19">
        <v>45035.300999999999</v>
      </c>
      <c r="D248" s="19"/>
      <c r="E248">
        <f t="shared" si="46"/>
        <v>16324.987372196443</v>
      </c>
      <c r="F248">
        <f t="shared" si="45"/>
        <v>16325</v>
      </c>
      <c r="G248">
        <f>C248-(C$7+F248*C$8)</f>
        <v>-2.9510000022128224E-3</v>
      </c>
      <c r="K248">
        <f>+G248</f>
        <v>-2.9510000022128224E-3</v>
      </c>
      <c r="P248">
        <f t="shared" si="50"/>
        <v>-1.3003032419196155E-3</v>
      </c>
      <c r="Q248" s="7">
        <f t="shared" si="47"/>
        <v>30016.800999999999</v>
      </c>
      <c r="R248">
        <f>+(P248-G248)^2</f>
        <v>2.7247997944424892E-6</v>
      </c>
      <c r="T248">
        <v>0.1</v>
      </c>
      <c r="U248">
        <f>+T248*R248</f>
        <v>2.7247997944424892E-7</v>
      </c>
      <c r="V248">
        <f t="shared" si="49"/>
        <v>-1.650696760293207E-3</v>
      </c>
      <c r="AB248">
        <v>25486.5</v>
      </c>
      <c r="AC248">
        <v>1.3884179999877233E-2</v>
      </c>
      <c r="AD248" t="s">
        <v>2101</v>
      </c>
      <c r="AE248">
        <v>28024.5</v>
      </c>
      <c r="AF248">
        <v>1.1938339994230773E-2</v>
      </c>
      <c r="AG248" t="s">
        <v>2097</v>
      </c>
      <c r="AH248">
        <v>28268.5</v>
      </c>
      <c r="AI248">
        <v>1.5412420005304739E-2</v>
      </c>
      <c r="AL248">
        <v>18781.5</v>
      </c>
      <c r="AM248">
        <v>4.8935800004983321E-3</v>
      </c>
    </row>
    <row r="249" spans="1:39" x14ac:dyDescent="0.2">
      <c r="A249" s="25" t="s">
        <v>2140</v>
      </c>
      <c r="B249" s="22" t="s">
        <v>2212</v>
      </c>
      <c r="C249" s="19">
        <v>45119.542000000001</v>
      </c>
      <c r="D249" s="19"/>
      <c r="E249">
        <f t="shared" si="46"/>
        <v>16685.468158165324</v>
      </c>
      <c r="F249">
        <f t="shared" si="45"/>
        <v>16685.5</v>
      </c>
      <c r="G249">
        <f>C249-(C$7+F249*C$8)</f>
        <v>-7.4411399982636794E-3</v>
      </c>
      <c r="K249">
        <f>+G249</f>
        <v>-7.4411399982636794E-3</v>
      </c>
      <c r="P249">
        <f t="shared" si="50"/>
        <v>-1.22486836383103E-3</v>
      </c>
      <c r="Q249" s="7">
        <f t="shared" si="47"/>
        <v>30101.042000000001</v>
      </c>
      <c r="R249">
        <f>+(P249-G249)^2</f>
        <v>3.8642033033051961E-5</v>
      </c>
      <c r="T249">
        <v>0.1</v>
      </c>
      <c r="U249">
        <f>+T249*R249</f>
        <v>3.8642033033051961E-6</v>
      </c>
      <c r="V249">
        <f t="shared" si="49"/>
        <v>-6.2162716344326494E-3</v>
      </c>
      <c r="AB249">
        <v>25568</v>
      </c>
      <c r="AC249">
        <v>1.0093760000017937E-2</v>
      </c>
      <c r="AD249" t="s">
        <v>2101</v>
      </c>
      <c r="AE249">
        <v>28080</v>
      </c>
      <c r="AF249">
        <v>1.0105599998496473E-2</v>
      </c>
      <c r="AG249" t="s">
        <v>2097</v>
      </c>
      <c r="AH249">
        <v>28409.5</v>
      </c>
      <c r="AI249">
        <v>9.0265399994677864E-3</v>
      </c>
      <c r="AL249">
        <v>18782</v>
      </c>
      <c r="AM249">
        <v>7.0482400042237714E-3</v>
      </c>
    </row>
    <row r="250" spans="1:39" x14ac:dyDescent="0.2">
      <c r="A250" s="25" t="s">
        <v>2141</v>
      </c>
      <c r="B250" s="22" t="s">
        <v>2212</v>
      </c>
      <c r="C250" s="19">
        <v>45152.453000000001</v>
      </c>
      <c r="D250" s="19"/>
      <c r="E250">
        <f t="shared" si="46"/>
        <v>16826.299619651079</v>
      </c>
      <c r="F250">
        <f t="shared" si="45"/>
        <v>16826.5</v>
      </c>
      <c r="P250">
        <f t="shared" si="50"/>
        <v>-1.1939497848421528E-3</v>
      </c>
      <c r="Q250" s="7">
        <f t="shared" si="47"/>
        <v>30133.953000000001</v>
      </c>
      <c r="S250" s="17">
        <v>-4.682701999990968E-2</v>
      </c>
      <c r="V250">
        <f t="shared" si="49"/>
        <v>1.1939497848421528E-3</v>
      </c>
      <c r="AB250">
        <v>26245</v>
      </c>
      <c r="AC250">
        <v>1.2503400001151022E-2</v>
      </c>
      <c r="AE250">
        <v>28170</v>
      </c>
      <c r="AF250">
        <v>1.8944400006148499E-2</v>
      </c>
      <c r="AG250" t="s">
        <v>2097</v>
      </c>
      <c r="AH250">
        <v>28563.5</v>
      </c>
      <c r="AI250">
        <v>1.8661819995031692E-2</v>
      </c>
      <c r="AL250">
        <v>18790</v>
      </c>
      <c r="AM250">
        <v>1.5228000047500245E-3</v>
      </c>
    </row>
    <row r="251" spans="1:39" x14ac:dyDescent="0.2">
      <c r="A251" s="25" t="s">
        <v>2143</v>
      </c>
      <c r="B251" s="22"/>
      <c r="C251" s="19">
        <v>45164.527999999998</v>
      </c>
      <c r="D251" s="19"/>
      <c r="E251">
        <f t="shared" si="46"/>
        <v>16877.970486456707</v>
      </c>
      <c r="F251">
        <f t="shared" si="45"/>
        <v>16878</v>
      </c>
      <c r="G251">
        <f t="shared" ref="G251:G282" si="59">C251-(C$7+F251*C$8)</f>
        <v>-6.8970400025136769E-3</v>
      </c>
      <c r="K251">
        <f t="shared" ref="K251:K285" si="60">+G251</f>
        <v>-6.8970400025136769E-3</v>
      </c>
      <c r="P251">
        <f t="shared" si="50"/>
        <v>-1.1824585536866408E-3</v>
      </c>
      <c r="Q251" s="7">
        <f t="shared" si="47"/>
        <v>30146.027999999998</v>
      </c>
      <c r="R251">
        <f t="shared" ref="R251:R296" si="61">+(P251-G251)^2</f>
        <v>3.2656441135278107E-5</v>
      </c>
      <c r="T251">
        <v>0.1</v>
      </c>
      <c r="U251">
        <f t="shared" ref="U251:U296" si="62">+T251*R251</f>
        <v>3.2656441135278107E-6</v>
      </c>
      <c r="V251">
        <f t="shared" si="49"/>
        <v>-5.7145814488270361E-3</v>
      </c>
      <c r="AB251">
        <v>26364.5</v>
      </c>
      <c r="AC251">
        <v>1.0467139996762853E-2</v>
      </c>
      <c r="AD251" t="s">
        <v>2101</v>
      </c>
      <c r="AE251">
        <v>28174</v>
      </c>
      <c r="AF251">
        <v>1.7181679999339394E-2</v>
      </c>
      <c r="AG251" t="s">
        <v>2142</v>
      </c>
      <c r="AH251">
        <v>28709</v>
      </c>
      <c r="AI251">
        <v>8.6678799998480827E-3</v>
      </c>
      <c r="AL251">
        <v>18790.5</v>
      </c>
      <c r="AM251">
        <v>1.6774600007920526E-3</v>
      </c>
    </row>
    <row r="252" spans="1:39" x14ac:dyDescent="0.2">
      <c r="A252" s="25" t="s">
        <v>2138</v>
      </c>
      <c r="B252" s="22"/>
      <c r="C252" s="19">
        <v>45192.341999999997</v>
      </c>
      <c r="D252" s="19"/>
      <c r="E252">
        <f t="shared" si="46"/>
        <v>16996.991065283379</v>
      </c>
      <c r="F252">
        <f t="shared" si="45"/>
        <v>16997</v>
      </c>
      <c r="G252">
        <f t="shared" si="59"/>
        <v>-2.0879600051557645E-3</v>
      </c>
      <c r="K252">
        <f t="shared" si="60"/>
        <v>-2.0879600051557645E-3</v>
      </c>
      <c r="P252">
        <f t="shared" si="50"/>
        <v>-1.1555002101428357E-3</v>
      </c>
      <c r="Q252" s="7">
        <f t="shared" si="47"/>
        <v>30173.841999999997</v>
      </c>
      <c r="R252">
        <f t="shared" si="61"/>
        <v>8.6948126931555326E-7</v>
      </c>
      <c r="T252">
        <v>0.1</v>
      </c>
      <c r="U252">
        <f t="shared" si="62"/>
        <v>8.6948126931555334E-8</v>
      </c>
      <c r="V252">
        <f t="shared" si="49"/>
        <v>-9.3245979501292882E-4</v>
      </c>
      <c r="AB252">
        <v>26429</v>
      </c>
      <c r="AC252">
        <v>7.4182799944537692E-3</v>
      </c>
      <c r="AD252" t="s">
        <v>2101</v>
      </c>
      <c r="AE252">
        <v>28268.5</v>
      </c>
      <c r="AF252">
        <v>1.5412420005304739E-2</v>
      </c>
      <c r="AG252" t="s">
        <v>2142</v>
      </c>
      <c r="AH252">
        <v>29402.5</v>
      </c>
      <c r="AI252">
        <v>1.5181299997493625E-2</v>
      </c>
      <c r="AL252">
        <v>18798.5</v>
      </c>
      <c r="AM252">
        <v>5.1520199995138682E-3</v>
      </c>
    </row>
    <row r="253" spans="1:39" x14ac:dyDescent="0.2">
      <c r="A253" s="25" t="s">
        <v>2144</v>
      </c>
      <c r="B253" s="22" t="s">
        <v>2212</v>
      </c>
      <c r="C253" s="19">
        <v>45192.453000000001</v>
      </c>
      <c r="D253" s="19"/>
      <c r="E253">
        <f t="shared" si="46"/>
        <v>16997.466052133539</v>
      </c>
      <c r="F253">
        <f t="shared" si="45"/>
        <v>16997.5</v>
      </c>
      <c r="G253">
        <f t="shared" si="59"/>
        <v>-7.9332999957841821E-3</v>
      </c>
      <c r="K253">
        <f t="shared" si="60"/>
        <v>-7.9332999957841821E-3</v>
      </c>
      <c r="P253">
        <f t="shared" si="50"/>
        <v>-1.1553857447918117E-3</v>
      </c>
      <c r="Q253" s="7">
        <f t="shared" si="47"/>
        <v>30173.953000000001</v>
      </c>
      <c r="R253">
        <f t="shared" si="61"/>
        <v>4.5940121593805463E-5</v>
      </c>
      <c r="T253">
        <v>0.1</v>
      </c>
      <c r="U253">
        <f t="shared" si="62"/>
        <v>4.5940121593805466E-6</v>
      </c>
      <c r="V253">
        <f t="shared" si="49"/>
        <v>-6.7779142509923705E-3</v>
      </c>
      <c r="AB253">
        <v>26497</v>
      </c>
      <c r="AC253">
        <v>1.845203999982914E-2</v>
      </c>
      <c r="AD253" t="s">
        <v>2101</v>
      </c>
      <c r="AE253">
        <v>28409.5</v>
      </c>
      <c r="AF253">
        <v>9.0265399994677864E-3</v>
      </c>
      <c r="AH253">
        <v>29411.5</v>
      </c>
      <c r="AI253">
        <v>1.2965180001629051E-2</v>
      </c>
      <c r="AL253">
        <v>18799</v>
      </c>
      <c r="AM253">
        <v>2.3066799985826947E-3</v>
      </c>
    </row>
    <row r="254" spans="1:39" x14ac:dyDescent="0.2">
      <c r="A254" s="25" t="s">
        <v>2138</v>
      </c>
      <c r="B254" s="22" t="s">
        <v>2212</v>
      </c>
      <c r="C254" s="19">
        <v>45214.427000000003</v>
      </c>
      <c r="D254" s="19"/>
      <c r="E254">
        <f t="shared" si="46"/>
        <v>17091.496331817783</v>
      </c>
      <c r="F254">
        <f t="shared" si="45"/>
        <v>17091.5</v>
      </c>
      <c r="G254">
        <f t="shared" si="59"/>
        <v>-8.5721999494126067E-4</v>
      </c>
      <c r="K254">
        <f t="shared" si="60"/>
        <v>-8.5721999494126067E-4</v>
      </c>
      <c r="P254">
        <f t="shared" si="50"/>
        <v>-1.1336885987992262E-3</v>
      </c>
      <c r="Q254" s="7">
        <f t="shared" si="47"/>
        <v>30195.927000000003</v>
      </c>
      <c r="R254">
        <f t="shared" si="61"/>
        <v>7.6434888919172692E-8</v>
      </c>
      <c r="T254">
        <v>0.1</v>
      </c>
      <c r="U254">
        <f t="shared" si="62"/>
        <v>7.6434888919172689E-9</v>
      </c>
      <c r="V254">
        <f t="shared" si="49"/>
        <v>2.7646860385796557E-4</v>
      </c>
      <c r="AB254">
        <v>26556.5</v>
      </c>
      <c r="AC254">
        <v>9.8565799999050796E-3</v>
      </c>
      <c r="AD254" t="s">
        <v>2101</v>
      </c>
      <c r="AE254">
        <v>28563.5</v>
      </c>
      <c r="AF254">
        <v>1.8661819995031692E-2</v>
      </c>
      <c r="AG254" t="s">
        <v>2097</v>
      </c>
      <c r="AH254">
        <v>29467</v>
      </c>
      <c r="AI254">
        <v>1.5132440006709658E-2</v>
      </c>
      <c r="AL254">
        <v>18851</v>
      </c>
      <c r="AM254">
        <v>4.3913199988310225E-3</v>
      </c>
    </row>
    <row r="255" spans="1:39" x14ac:dyDescent="0.2">
      <c r="A255" s="25" t="s">
        <v>2145</v>
      </c>
      <c r="B255" s="22" t="s">
        <v>2212</v>
      </c>
      <c r="C255" s="19">
        <v>45244.341</v>
      </c>
      <c r="D255" s="19"/>
      <c r="E255">
        <f t="shared" si="46"/>
        <v>17219.503148349781</v>
      </c>
      <c r="F255">
        <f t="shared" si="45"/>
        <v>17219.5</v>
      </c>
      <c r="G255">
        <f t="shared" si="59"/>
        <v>7.3574000271037221E-4</v>
      </c>
      <c r="K255">
        <f t="shared" si="60"/>
        <v>7.3574000271037221E-4</v>
      </c>
      <c r="P255">
        <f t="shared" si="50"/>
        <v>-1.103575228936983E-3</v>
      </c>
      <c r="Q255" s="7">
        <f t="shared" si="47"/>
        <v>30225.841</v>
      </c>
      <c r="R255">
        <f t="shared" si="61"/>
        <v>3.3830805213699639E-6</v>
      </c>
      <c r="T255">
        <v>0.1</v>
      </c>
      <c r="U255">
        <f t="shared" si="62"/>
        <v>3.383080521369964E-7</v>
      </c>
      <c r="V255">
        <f t="shared" si="49"/>
        <v>1.8393152316473552E-3</v>
      </c>
      <c r="AB255">
        <v>26659</v>
      </c>
      <c r="AC255">
        <v>1.0561880000750534E-2</v>
      </c>
      <c r="AD255" t="s">
        <v>2101</v>
      </c>
      <c r="AE255">
        <v>28709</v>
      </c>
      <c r="AF255">
        <v>8.6678799998480827E-3</v>
      </c>
      <c r="AG255" t="s">
        <v>2097</v>
      </c>
      <c r="AH255">
        <v>29492.5</v>
      </c>
      <c r="AI255">
        <v>2.4020099997869693E-2</v>
      </c>
      <c r="AL255">
        <v>18888</v>
      </c>
      <c r="AM255">
        <v>5.8361600022180937E-3</v>
      </c>
    </row>
    <row r="256" spans="1:39" x14ac:dyDescent="0.2">
      <c r="A256" s="25" t="s">
        <v>2145</v>
      </c>
      <c r="B256" s="22" t="s">
        <v>2212</v>
      </c>
      <c r="C256" s="19">
        <v>45255.557999999997</v>
      </c>
      <c r="D256" s="19"/>
      <c r="E256">
        <f t="shared" si="46"/>
        <v>17267.502495178662</v>
      </c>
      <c r="F256">
        <f t="shared" si="45"/>
        <v>17267.5</v>
      </c>
      <c r="G256">
        <f t="shared" si="59"/>
        <v>5.8309999440098181E-4</v>
      </c>
      <c r="K256">
        <f t="shared" si="60"/>
        <v>5.8309999440098181E-4</v>
      </c>
      <c r="P256">
        <f t="shared" si="50"/>
        <v>-1.092113755238642E-3</v>
      </c>
      <c r="Q256" s="7">
        <f t="shared" si="47"/>
        <v>30237.057999999997</v>
      </c>
      <c r="R256">
        <f t="shared" si="61"/>
        <v>2.8063411069816485E-6</v>
      </c>
      <c r="T256">
        <v>0.1</v>
      </c>
      <c r="U256">
        <f t="shared" si="62"/>
        <v>2.8063411069816487E-7</v>
      </c>
      <c r="V256">
        <f t="shared" si="49"/>
        <v>1.6752137496396239E-3</v>
      </c>
      <c r="AB256">
        <v>26685</v>
      </c>
      <c r="AC256">
        <v>1.0604199997032993E-2</v>
      </c>
      <c r="AD256" t="s">
        <v>2101</v>
      </c>
      <c r="AE256">
        <v>29402.5</v>
      </c>
      <c r="AF256">
        <v>1.5181299997493625E-2</v>
      </c>
      <c r="AG256" t="s">
        <v>2097</v>
      </c>
      <c r="AH256">
        <v>29761.5</v>
      </c>
      <c r="AI256">
        <v>2.222718000120949E-2</v>
      </c>
      <c r="AL256">
        <v>18892.5</v>
      </c>
      <c r="AM256">
        <v>2.2280999983195215E-3</v>
      </c>
    </row>
    <row r="257" spans="1:39" x14ac:dyDescent="0.2">
      <c r="A257" s="25" t="s">
        <v>2145</v>
      </c>
      <c r="B257" s="22"/>
      <c r="C257" s="19">
        <v>45268.296999999999</v>
      </c>
      <c r="D257" s="19"/>
      <c r="E257">
        <f t="shared" si="46"/>
        <v>17322.014724763518</v>
      </c>
      <c r="F257">
        <f t="shared" si="45"/>
        <v>17322</v>
      </c>
      <c r="G257">
        <f t="shared" si="59"/>
        <v>3.4410399966873229E-3</v>
      </c>
      <c r="K257">
        <f t="shared" si="60"/>
        <v>3.4410399966873229E-3</v>
      </c>
      <c r="P257">
        <f t="shared" si="50"/>
        <v>-1.078988481976983E-3</v>
      </c>
      <c r="Q257" s="7">
        <f t="shared" si="47"/>
        <v>30249.796999999999</v>
      </c>
      <c r="R257">
        <f t="shared" si="61"/>
        <v>2.0430657447936359E-5</v>
      </c>
      <c r="T257">
        <v>0.1</v>
      </c>
      <c r="U257">
        <f t="shared" si="62"/>
        <v>2.0430657447936358E-6</v>
      </c>
      <c r="V257">
        <f t="shared" si="49"/>
        <v>4.5200284786643058E-3</v>
      </c>
      <c r="AB257">
        <v>26728</v>
      </c>
      <c r="AC257">
        <v>1.4904960000421852E-2</v>
      </c>
      <c r="AD257" t="s">
        <v>2101</v>
      </c>
      <c r="AE257">
        <v>29411.5</v>
      </c>
      <c r="AF257">
        <v>1.2965180001629051E-2</v>
      </c>
      <c r="AG257" t="s">
        <v>2097</v>
      </c>
      <c r="AH257">
        <v>29766</v>
      </c>
      <c r="AI257">
        <v>2.1619120001560077E-2</v>
      </c>
      <c r="AL257">
        <v>18952.5</v>
      </c>
      <c r="AM257">
        <v>1.7873000033432618E-3</v>
      </c>
    </row>
    <row r="258" spans="1:39" x14ac:dyDescent="0.2">
      <c r="A258" s="25" t="s">
        <v>2146</v>
      </c>
      <c r="B258" s="22" t="s">
        <v>2212</v>
      </c>
      <c r="C258" s="19">
        <v>45276.36</v>
      </c>
      <c r="D258" s="19"/>
      <c r="E258">
        <f t="shared" si="46"/>
        <v>17356.517598391176</v>
      </c>
      <c r="F258">
        <f t="shared" si="45"/>
        <v>17356.5</v>
      </c>
      <c r="G258">
        <f t="shared" si="59"/>
        <v>4.1125799980363809E-3</v>
      </c>
      <c r="K258">
        <f t="shared" si="60"/>
        <v>4.1125799980363809E-3</v>
      </c>
      <c r="P258">
        <f t="shared" si="50"/>
        <v>-1.0706184127563002E-3</v>
      </c>
      <c r="Q258" s="7">
        <f t="shared" si="47"/>
        <v>30257.86</v>
      </c>
      <c r="R258">
        <f t="shared" si="61"/>
        <v>2.6865545765643776E-5</v>
      </c>
      <c r="T258">
        <v>0.1</v>
      </c>
      <c r="U258">
        <f t="shared" si="62"/>
        <v>2.6865545765643778E-6</v>
      </c>
      <c r="V258">
        <f t="shared" si="49"/>
        <v>5.1831984107926811E-3</v>
      </c>
      <c r="AB258">
        <v>26749</v>
      </c>
      <c r="AC258">
        <v>1.4400679996469989E-2</v>
      </c>
      <c r="AD258" t="s">
        <v>2101</v>
      </c>
      <c r="AE258">
        <v>29467</v>
      </c>
      <c r="AF258">
        <v>1.5132440006709658E-2</v>
      </c>
      <c r="AG258" t="s">
        <v>2097</v>
      </c>
      <c r="AH258">
        <v>30117</v>
      </c>
      <c r="AI258">
        <v>1.7190440004924312E-2</v>
      </c>
      <c r="AL258">
        <v>19085</v>
      </c>
      <c r="AM258">
        <v>4.7722000017529353E-3</v>
      </c>
    </row>
    <row r="259" spans="1:39" x14ac:dyDescent="0.2">
      <c r="A259" s="25" t="s">
        <v>2146</v>
      </c>
      <c r="B259" s="22" t="s">
        <v>2212</v>
      </c>
      <c r="C259" s="19">
        <v>45330.338000000003</v>
      </c>
      <c r="D259" s="19"/>
      <c r="E259">
        <f t="shared" si="46"/>
        <v>17587.498140704643</v>
      </c>
      <c r="F259">
        <f t="shared" si="45"/>
        <v>17587.5</v>
      </c>
      <c r="G259">
        <f t="shared" si="59"/>
        <v>-4.3449999793665484E-4</v>
      </c>
      <c r="K259">
        <f t="shared" si="60"/>
        <v>-4.3449999793665484E-4</v>
      </c>
      <c r="P259">
        <f t="shared" si="50"/>
        <v>-1.0133487305830323E-3</v>
      </c>
      <c r="Q259" s="7">
        <f t="shared" si="47"/>
        <v>30311.838000000003</v>
      </c>
      <c r="R259">
        <f t="shared" si="61"/>
        <v>3.3506585528631735E-7</v>
      </c>
      <c r="T259">
        <v>0.1</v>
      </c>
      <c r="U259">
        <f t="shared" si="62"/>
        <v>3.3506585528631734E-8</v>
      </c>
      <c r="V259">
        <f t="shared" si="49"/>
        <v>5.7884873264637746E-4</v>
      </c>
      <c r="AB259">
        <v>26792.5</v>
      </c>
      <c r="AC259">
        <v>7.8560999972978607E-3</v>
      </c>
      <c r="AD259" t="s">
        <v>2101</v>
      </c>
      <c r="AE259">
        <v>29492.5</v>
      </c>
      <c r="AF259">
        <v>2.4020099997869693E-2</v>
      </c>
      <c r="AG259" t="s">
        <v>2097</v>
      </c>
      <c r="AH259">
        <v>30742.5</v>
      </c>
      <c r="AI259">
        <v>1.8670099998416845E-2</v>
      </c>
      <c r="AL259">
        <v>19145</v>
      </c>
      <c r="AM259">
        <v>4.331399999500718E-3</v>
      </c>
    </row>
    <row r="260" spans="1:39" x14ac:dyDescent="0.2">
      <c r="A260" s="25" t="s">
        <v>2147</v>
      </c>
      <c r="B260" s="22"/>
      <c r="C260" s="19">
        <v>45383.269</v>
      </c>
      <c r="D260" s="19"/>
      <c r="E260">
        <f t="shared" si="46"/>
        <v>17813.998401647856</v>
      </c>
      <c r="F260">
        <f t="shared" si="45"/>
        <v>17814</v>
      </c>
      <c r="G260">
        <f t="shared" si="59"/>
        <v>-3.7352000072132796E-4</v>
      </c>
      <c r="K260">
        <f t="shared" si="60"/>
        <v>-3.7352000072132796E-4</v>
      </c>
      <c r="P260">
        <f t="shared" si="50"/>
        <v>-9.5512221656898332E-4</v>
      </c>
      <c r="Q260" s="7">
        <f t="shared" si="47"/>
        <v>30364.769</v>
      </c>
      <c r="R260">
        <f t="shared" si="61"/>
        <v>3.382611374789027E-7</v>
      </c>
      <c r="T260">
        <v>0.1</v>
      </c>
      <c r="U260">
        <f t="shared" si="62"/>
        <v>3.382611374789027E-8</v>
      </c>
      <c r="V260">
        <f t="shared" si="49"/>
        <v>5.8160221584765536E-4</v>
      </c>
      <c r="AB260">
        <v>26800.5</v>
      </c>
      <c r="AC260">
        <v>1.333065999642713E-2</v>
      </c>
      <c r="AD260" t="s">
        <v>2101</v>
      </c>
      <c r="AE260">
        <v>29761.5</v>
      </c>
      <c r="AF260">
        <v>2.222718000120949E-2</v>
      </c>
      <c r="AG260" t="s">
        <v>2097</v>
      </c>
      <c r="AH260">
        <v>30934.5</v>
      </c>
      <c r="AI260">
        <v>1.7059540004993323E-2</v>
      </c>
      <c r="AL260">
        <v>19175</v>
      </c>
      <c r="AM260">
        <v>-3.8900000072317198E-4</v>
      </c>
    </row>
    <row r="261" spans="1:39" x14ac:dyDescent="0.2">
      <c r="A261" s="25" t="s">
        <v>2148</v>
      </c>
      <c r="B261" s="22"/>
      <c r="C261" s="19">
        <v>45486.557999999997</v>
      </c>
      <c r="D261" s="19"/>
      <c r="E261">
        <f t="shared" si="46"/>
        <v>18255.988642764863</v>
      </c>
      <c r="F261">
        <f t="shared" si="45"/>
        <v>18256</v>
      </c>
      <c r="G261">
        <f t="shared" si="59"/>
        <v>-2.6540800026850775E-3</v>
      </c>
      <c r="K261">
        <f t="shared" si="60"/>
        <v>-2.6540800026850775E-3</v>
      </c>
      <c r="P261">
        <f t="shared" si="50"/>
        <v>-8.3558742626342435E-4</v>
      </c>
      <c r="Q261" s="7">
        <f t="shared" si="47"/>
        <v>30468.057999999997</v>
      </c>
      <c r="R261">
        <f t="shared" si="61"/>
        <v>3.3069152505006618E-6</v>
      </c>
      <c r="T261">
        <v>0.1</v>
      </c>
      <c r="U261">
        <f t="shared" si="62"/>
        <v>3.3069152505006619E-7</v>
      </c>
      <c r="V261">
        <f t="shared" si="49"/>
        <v>-1.8184925764216531E-3</v>
      </c>
      <c r="AB261">
        <v>26967</v>
      </c>
      <c r="AC261">
        <v>1.2832439999328926E-2</v>
      </c>
      <c r="AD261" t="s">
        <v>2101</v>
      </c>
      <c r="AE261">
        <v>29766</v>
      </c>
      <c r="AF261">
        <v>2.1619120001560077E-2</v>
      </c>
      <c r="AG261" t="s">
        <v>2097</v>
      </c>
      <c r="AH261">
        <v>30951.5</v>
      </c>
      <c r="AI261">
        <v>1.3317980003193952E-2</v>
      </c>
      <c r="AL261">
        <v>19303.5</v>
      </c>
      <c r="AM261">
        <v>2.3586199968121946E-3</v>
      </c>
    </row>
    <row r="262" spans="1:39" x14ac:dyDescent="0.2">
      <c r="A262" s="25" t="s">
        <v>2149</v>
      </c>
      <c r="B262" s="22"/>
      <c r="C262" s="19">
        <v>45504.553</v>
      </c>
      <c r="D262" s="19"/>
      <c r="E262">
        <f t="shared" si="46"/>
        <v>18332.992141577921</v>
      </c>
      <c r="F262">
        <f t="shared" si="45"/>
        <v>18333</v>
      </c>
      <c r="G262">
        <f t="shared" si="59"/>
        <v>-1.8364400020800531E-3</v>
      </c>
      <c r="K262">
        <f t="shared" si="60"/>
        <v>-1.8364400020800531E-3</v>
      </c>
      <c r="P262">
        <f t="shared" si="50"/>
        <v>-8.1396423220566737E-4</v>
      </c>
      <c r="Q262" s="7">
        <f t="shared" si="47"/>
        <v>30486.053</v>
      </c>
      <c r="R262">
        <f t="shared" si="61"/>
        <v>1.0454566999802178E-6</v>
      </c>
      <c r="T262">
        <v>0.1</v>
      </c>
      <c r="U262">
        <f t="shared" si="62"/>
        <v>1.0454566999802179E-7</v>
      </c>
      <c r="V262">
        <f t="shared" si="49"/>
        <v>-1.0224757698743857E-3</v>
      </c>
      <c r="AB262">
        <v>26984.5</v>
      </c>
      <c r="AC262">
        <v>1.4245539998228196E-2</v>
      </c>
      <c r="AD262" t="s">
        <v>2101</v>
      </c>
      <c r="AE262">
        <v>30117</v>
      </c>
      <c r="AF262">
        <v>1.7190440004924312E-2</v>
      </c>
      <c r="AG262" t="s">
        <v>2097</v>
      </c>
      <c r="AH262">
        <v>31046</v>
      </c>
      <c r="AI262">
        <v>1.9548719996237196E-2</v>
      </c>
      <c r="AL262">
        <v>19337.5</v>
      </c>
      <c r="AM262">
        <v>8.7550000171177089E-4</v>
      </c>
    </row>
    <row r="263" spans="1:39" x14ac:dyDescent="0.2">
      <c r="A263" s="25" t="s">
        <v>2149</v>
      </c>
      <c r="B263" s="22"/>
      <c r="C263" s="19">
        <v>45508.527000000002</v>
      </c>
      <c r="D263" s="19"/>
      <c r="E263">
        <f t="shared" si="46"/>
        <v>18349.99752664506</v>
      </c>
      <c r="F263">
        <f t="shared" si="45"/>
        <v>18350</v>
      </c>
      <c r="G263">
        <f t="shared" si="59"/>
        <v>-5.7799999922281131E-4</v>
      </c>
      <c r="K263">
        <f t="shared" si="60"/>
        <v>-5.7799999922281131E-4</v>
      </c>
      <c r="P263">
        <f t="shared" si="50"/>
        <v>-8.0915832027084016E-4</v>
      </c>
      <c r="Q263" s="7">
        <f t="shared" si="47"/>
        <v>30490.027000000002</v>
      </c>
      <c r="R263">
        <f t="shared" si="61"/>
        <v>5.3434169389743574E-8</v>
      </c>
      <c r="T263">
        <v>0.1</v>
      </c>
      <c r="U263">
        <f t="shared" si="62"/>
        <v>5.3434169389743574E-9</v>
      </c>
      <c r="V263">
        <f t="shared" si="49"/>
        <v>2.3115832104802884E-4</v>
      </c>
      <c r="AB263">
        <v>26997.5</v>
      </c>
      <c r="AC263">
        <v>5.2666999981738627E-3</v>
      </c>
      <c r="AD263" t="s">
        <v>2101</v>
      </c>
      <c r="AE263">
        <v>30742.5</v>
      </c>
      <c r="AF263">
        <v>1.8670099998416845E-2</v>
      </c>
      <c r="AG263" t="s">
        <v>2097</v>
      </c>
      <c r="AH263">
        <v>31093</v>
      </c>
      <c r="AI263">
        <v>1.4086759998463094E-2</v>
      </c>
      <c r="AL263">
        <v>19354.5</v>
      </c>
      <c r="AM263">
        <v>6.1339399981079623E-3</v>
      </c>
    </row>
    <row r="264" spans="1:39" x14ac:dyDescent="0.2">
      <c r="A264" s="25" t="s">
        <v>2149</v>
      </c>
      <c r="B264" s="22" t="s">
        <v>2212</v>
      </c>
      <c r="C264" s="19">
        <v>45524.538</v>
      </c>
      <c r="D264" s="19"/>
      <c r="E264">
        <f t="shared" si="46"/>
        <v>18418.511170406971</v>
      </c>
      <c r="F264">
        <f t="shared" si="45"/>
        <v>18418.5</v>
      </c>
      <c r="G264">
        <f t="shared" si="59"/>
        <v>2.6104200005647726E-3</v>
      </c>
      <c r="K264">
        <f t="shared" si="60"/>
        <v>2.6104200005647726E-3</v>
      </c>
      <c r="P264">
        <f t="shared" si="50"/>
        <v>-7.896761871804981E-4</v>
      </c>
      <c r="Q264" s="7">
        <f t="shared" si="47"/>
        <v>30506.038</v>
      </c>
      <c r="R264">
        <f t="shared" si="61"/>
        <v>1.1560654085919924E-5</v>
      </c>
      <c r="T264">
        <v>0.1</v>
      </c>
      <c r="U264">
        <f t="shared" si="62"/>
        <v>1.1560654085919925E-6</v>
      </c>
      <c r="V264">
        <f t="shared" si="49"/>
        <v>3.4000961877452707E-3</v>
      </c>
      <c r="AB264">
        <v>27065.5</v>
      </c>
      <c r="AC264">
        <v>1.0300460002326872E-2</v>
      </c>
      <c r="AD264" t="s">
        <v>2101</v>
      </c>
      <c r="AE264">
        <v>30934.5</v>
      </c>
      <c r="AF264">
        <v>1.7059540004993323E-2</v>
      </c>
      <c r="AG264" t="s">
        <v>2097</v>
      </c>
      <c r="AH264">
        <v>31165.5</v>
      </c>
      <c r="AI264">
        <v>1.8112460005795583E-2</v>
      </c>
      <c r="AL264">
        <v>19950.5</v>
      </c>
      <c r="AM264">
        <v>7.4886600050376728E-3</v>
      </c>
    </row>
    <row r="265" spans="1:39" x14ac:dyDescent="0.2">
      <c r="A265" s="25" t="s">
        <v>2150</v>
      </c>
      <c r="B265" s="22" t="s">
        <v>2212</v>
      </c>
      <c r="C265" s="19">
        <v>45569.408000000003</v>
      </c>
      <c r="D265" s="19"/>
      <c r="E265">
        <f t="shared" si="46"/>
        <v>18610.517116044182</v>
      </c>
      <c r="F265">
        <f t="shared" si="45"/>
        <v>18610.5</v>
      </c>
      <c r="G265">
        <f t="shared" si="59"/>
        <v>3.9998600041144527E-3</v>
      </c>
      <c r="K265">
        <f t="shared" si="60"/>
        <v>3.9998600041144527E-3</v>
      </c>
      <c r="P265">
        <f t="shared" si="50"/>
        <v>-7.3406901238713251E-4</v>
      </c>
      <c r="Q265" s="7">
        <f t="shared" si="47"/>
        <v>30550.908000000003</v>
      </c>
      <c r="R265">
        <f t="shared" si="61"/>
        <v>2.2410083933275668E-5</v>
      </c>
      <c r="T265">
        <v>0.1</v>
      </c>
      <c r="U265">
        <f t="shared" si="62"/>
        <v>2.2410083933275668E-6</v>
      </c>
      <c r="V265">
        <f t="shared" si="49"/>
        <v>4.7339290165015853E-3</v>
      </c>
      <c r="AB265">
        <v>27095.5</v>
      </c>
      <c r="AC265">
        <v>1.7580059997271746E-2</v>
      </c>
      <c r="AD265" t="s">
        <v>2101</v>
      </c>
      <c r="AE265">
        <v>30951.5</v>
      </c>
      <c r="AF265">
        <v>1.3317980003193952E-2</v>
      </c>
      <c r="AG265" t="s">
        <v>2097</v>
      </c>
      <c r="AH265">
        <v>31166</v>
      </c>
      <c r="AI265">
        <v>1.7167120000522118E-2</v>
      </c>
      <c r="AL265">
        <v>19971.5</v>
      </c>
      <c r="AM265">
        <v>9.984379998059012E-3</v>
      </c>
    </row>
    <row r="266" spans="1:39" x14ac:dyDescent="0.2">
      <c r="A266" s="25" t="s">
        <v>2150</v>
      </c>
      <c r="B266" s="22" t="s">
        <v>2212</v>
      </c>
      <c r="C266" s="19">
        <v>45583.428</v>
      </c>
      <c r="D266" s="19"/>
      <c r="E266">
        <f t="shared" si="46"/>
        <v>18670.510950629268</v>
      </c>
      <c r="F266">
        <f t="shared" si="45"/>
        <v>18670.5</v>
      </c>
      <c r="G266">
        <f t="shared" si="59"/>
        <v>2.5590599980205297E-3</v>
      </c>
      <c r="K266">
        <f t="shared" si="60"/>
        <v>2.5590599980205297E-3</v>
      </c>
      <c r="P266">
        <f t="shared" si="50"/>
        <v>-7.1638937026420515E-4</v>
      </c>
      <c r="Q266" s="7">
        <f t="shared" si="47"/>
        <v>30564.928</v>
      </c>
      <c r="R266">
        <f t="shared" si="61"/>
        <v>1.0728568564196869E-5</v>
      </c>
      <c r="T266">
        <v>0.1</v>
      </c>
      <c r="U266">
        <f t="shared" si="62"/>
        <v>1.0728568564196869E-6</v>
      </c>
      <c r="V266">
        <f t="shared" si="49"/>
        <v>3.2754493682847349E-3</v>
      </c>
      <c r="AB266">
        <v>27567.5</v>
      </c>
      <c r="AC266">
        <v>1.8579099996713921E-2</v>
      </c>
      <c r="AD266" t="s">
        <v>2101</v>
      </c>
      <c r="AE266">
        <v>31046</v>
      </c>
      <c r="AF266">
        <v>1.9548719996237196E-2</v>
      </c>
      <c r="AG266" t="s">
        <v>2151</v>
      </c>
      <c r="AH266">
        <v>31229.5</v>
      </c>
      <c r="AI266">
        <v>2.3308940006245393E-2</v>
      </c>
      <c r="AL266">
        <v>19980</v>
      </c>
      <c r="AM266">
        <v>1.6135999976540916E-3</v>
      </c>
    </row>
    <row r="267" spans="1:39" x14ac:dyDescent="0.2">
      <c r="A267" s="25" t="s">
        <v>2150</v>
      </c>
      <c r="B267" s="22"/>
      <c r="C267" s="19">
        <v>45586.576999999997</v>
      </c>
      <c r="D267" s="19"/>
      <c r="E267">
        <f t="shared" si="46"/>
        <v>18683.98602802644</v>
      </c>
      <c r="F267">
        <f t="shared" ref="F267:F330" si="63">+ROUND(2*E267,0)/2</f>
        <v>18684</v>
      </c>
      <c r="G267">
        <f t="shared" si="59"/>
        <v>-3.2651200017426163E-3</v>
      </c>
      <c r="K267">
        <f t="shared" si="60"/>
        <v>-3.2651200017426163E-3</v>
      </c>
      <c r="P267">
        <f t="shared" si="50"/>
        <v>-7.1239160578654651E-4</v>
      </c>
      <c r="Q267" s="7">
        <f t="shared" si="47"/>
        <v>30568.076999999997</v>
      </c>
      <c r="R267">
        <f t="shared" si="61"/>
        <v>6.5164222635204492E-6</v>
      </c>
      <c r="T267">
        <v>0.1</v>
      </c>
      <c r="U267">
        <f t="shared" si="62"/>
        <v>6.51642226352045E-7</v>
      </c>
      <c r="V267">
        <f t="shared" si="49"/>
        <v>-2.5527283959560698E-3</v>
      </c>
      <c r="AB267">
        <v>27888</v>
      </c>
      <c r="AC267">
        <v>1.2716160003037658E-2</v>
      </c>
      <c r="AD267" t="s">
        <v>2101</v>
      </c>
      <c r="AE267">
        <v>31093</v>
      </c>
      <c r="AF267">
        <v>1.4086759998463094E-2</v>
      </c>
      <c r="AG267" t="s">
        <v>2097</v>
      </c>
      <c r="AH267">
        <v>31327.5</v>
      </c>
      <c r="AI267">
        <v>2.0622299998649396E-2</v>
      </c>
      <c r="AL267">
        <v>19989</v>
      </c>
      <c r="AM267">
        <v>3.9747999835526571E-4</v>
      </c>
    </row>
    <row r="268" spans="1:39" x14ac:dyDescent="0.2">
      <c r="A268" s="25" t="s">
        <v>2150</v>
      </c>
      <c r="B268" s="22"/>
      <c r="C268" s="19">
        <v>45595.466</v>
      </c>
      <c r="D268" s="19"/>
      <c r="E268">
        <f t="shared" si="46"/>
        <v>18722.023488484869</v>
      </c>
      <c r="F268">
        <f t="shared" si="63"/>
        <v>18722</v>
      </c>
      <c r="G268">
        <f t="shared" si="59"/>
        <v>5.4890399987925775E-3</v>
      </c>
      <c r="K268">
        <f t="shared" si="60"/>
        <v>5.4890399987925775E-3</v>
      </c>
      <c r="P268">
        <f t="shared" si="50"/>
        <v>-7.0109949910869291E-4</v>
      </c>
      <c r="Q268" s="7">
        <f t="shared" si="47"/>
        <v>30576.966</v>
      </c>
      <c r="R268">
        <f t="shared" si="61"/>
        <v>3.831782700347739E-5</v>
      </c>
      <c r="T268">
        <v>0.1</v>
      </c>
      <c r="U268">
        <f t="shared" si="62"/>
        <v>3.831782700347739E-6</v>
      </c>
      <c r="V268">
        <f t="shared" si="49"/>
        <v>6.1901394979012704E-3</v>
      </c>
      <c r="AB268">
        <v>27977.5</v>
      </c>
      <c r="AC268">
        <v>1.1400299998058472E-2</v>
      </c>
      <c r="AD268" t="s">
        <v>2101</v>
      </c>
      <c r="AE268">
        <v>31165.5</v>
      </c>
      <c r="AF268">
        <v>1.8112460005795583E-2</v>
      </c>
      <c r="AG268" t="s">
        <v>2151</v>
      </c>
      <c r="AH268">
        <v>31465</v>
      </c>
      <c r="AI268">
        <v>2.0153799996478483E-2</v>
      </c>
      <c r="AL268">
        <v>20040</v>
      </c>
      <c r="AM268">
        <v>1.7279999883612618E-4</v>
      </c>
    </row>
    <row r="269" spans="1:39" x14ac:dyDescent="0.2">
      <c r="A269" s="25" t="s">
        <v>2150</v>
      </c>
      <c r="B269" s="22" t="s">
        <v>2212</v>
      </c>
      <c r="C269" s="19">
        <v>45598.377999999997</v>
      </c>
      <c r="D269" s="19"/>
      <c r="E269">
        <f t="shared" si="46"/>
        <v>18734.484404769577</v>
      </c>
      <c r="F269">
        <f t="shared" si="63"/>
        <v>18734.5</v>
      </c>
      <c r="G269">
        <f t="shared" si="59"/>
        <v>-3.6444600045797415E-3</v>
      </c>
      <c r="K269">
        <f t="shared" si="60"/>
        <v>-3.6444600045797415E-3</v>
      </c>
      <c r="P269">
        <f t="shared" si="50"/>
        <v>-6.9737236533308402E-4</v>
      </c>
      <c r="Q269" s="7">
        <f t="shared" si="47"/>
        <v>30579.877999999997</v>
      </c>
      <c r="R269">
        <f t="shared" si="61"/>
        <v>8.685325553400436E-6</v>
      </c>
      <c r="T269">
        <v>0.1</v>
      </c>
      <c r="U269">
        <f t="shared" si="62"/>
        <v>8.6853255534004367E-7</v>
      </c>
      <c r="V269">
        <f t="shared" si="49"/>
        <v>-2.9470876392466575E-3</v>
      </c>
      <c r="AB269">
        <v>28024.5</v>
      </c>
      <c r="AC269">
        <v>1.1938339994230773E-2</v>
      </c>
      <c r="AD269" t="s">
        <v>2101</v>
      </c>
      <c r="AE269">
        <v>31166</v>
      </c>
      <c r="AF269">
        <v>1.7167120000522118E-2</v>
      </c>
      <c r="AG269" t="s">
        <v>2097</v>
      </c>
      <c r="AH269">
        <v>31662</v>
      </c>
      <c r="AI269">
        <v>2.2089840000262484E-2</v>
      </c>
      <c r="AL269">
        <v>20134</v>
      </c>
      <c r="AM269">
        <v>1.0248880003928207E-2</v>
      </c>
    </row>
    <row r="270" spans="1:39" x14ac:dyDescent="0.2">
      <c r="A270" s="25" t="s">
        <v>2150</v>
      </c>
      <c r="B270" s="22"/>
      <c r="C270" s="19">
        <v>45600.375999999997</v>
      </c>
      <c r="D270" s="19"/>
      <c r="E270">
        <f t="shared" si="46"/>
        <v>18743.034168072074</v>
      </c>
      <c r="F270">
        <f t="shared" si="63"/>
        <v>18743</v>
      </c>
      <c r="G270">
        <f t="shared" si="59"/>
        <v>7.9847599990898743E-3</v>
      </c>
      <c r="K270">
        <f t="shared" si="60"/>
        <v>7.9847599990898743E-3</v>
      </c>
      <c r="P270">
        <f t="shared" si="50"/>
        <v>-6.9483434436566887E-4</v>
      </c>
      <c r="Q270" s="7">
        <f t="shared" si="47"/>
        <v>30581.875999999997</v>
      </c>
      <c r="R270">
        <f t="shared" si="61"/>
        <v>7.5335357966945483E-5</v>
      </c>
      <c r="T270">
        <v>0.1</v>
      </c>
      <c r="U270">
        <f t="shared" si="62"/>
        <v>7.533535796694549E-6</v>
      </c>
      <c r="V270">
        <f t="shared" si="49"/>
        <v>8.6795943434555441E-3</v>
      </c>
      <c r="AB270">
        <v>28080</v>
      </c>
      <c r="AC270">
        <v>1.0105599998496473E-2</v>
      </c>
      <c r="AD270" t="s">
        <v>2101</v>
      </c>
      <c r="AE270">
        <v>31229.5</v>
      </c>
      <c r="AF270">
        <v>2.3308940006245393E-2</v>
      </c>
      <c r="AG270" t="s">
        <v>2151</v>
      </c>
      <c r="AH270">
        <v>31807</v>
      </c>
      <c r="AI270">
        <v>2.1941239996522199E-2</v>
      </c>
      <c r="AL270">
        <v>20160</v>
      </c>
      <c r="AM270">
        <v>5.2912000028300099E-3</v>
      </c>
    </row>
    <row r="271" spans="1:39" x14ac:dyDescent="0.2">
      <c r="A271" s="25" t="s">
        <v>2152</v>
      </c>
      <c r="B271" s="22"/>
      <c r="C271" s="19">
        <v>45603.411999999997</v>
      </c>
      <c r="D271" s="19"/>
      <c r="E271">
        <f t="shared" si="46"/>
        <v>18756.02570029749</v>
      </c>
      <c r="F271">
        <f t="shared" si="63"/>
        <v>18756</v>
      </c>
      <c r="G271">
        <f t="shared" si="59"/>
        <v>6.0059199968236499E-3</v>
      </c>
      <c r="K271">
        <f t="shared" si="60"/>
        <v>6.0059199968236499E-3</v>
      </c>
      <c r="P271">
        <f t="shared" si="50"/>
        <v>-6.9094707523903627E-4</v>
      </c>
      <c r="Q271" s="7">
        <f t="shared" si="47"/>
        <v>30584.911999999997</v>
      </c>
      <c r="R271">
        <f t="shared" si="61"/>
        <v>4.4848028580877453E-5</v>
      </c>
      <c r="T271">
        <v>0.1</v>
      </c>
      <c r="U271">
        <f t="shared" si="62"/>
        <v>4.4848028580877456E-6</v>
      </c>
      <c r="V271">
        <f t="shared" si="49"/>
        <v>6.6968670720626861E-3</v>
      </c>
      <c r="AB271">
        <v>28170</v>
      </c>
      <c r="AC271">
        <v>1.8944400006148499E-2</v>
      </c>
      <c r="AD271" t="s">
        <v>2101</v>
      </c>
      <c r="AE271">
        <v>31327.5</v>
      </c>
      <c r="AF271">
        <v>2.0622299998649396E-2</v>
      </c>
      <c r="AG271" t="s">
        <v>2151</v>
      </c>
      <c r="AH271">
        <v>31845.5</v>
      </c>
      <c r="AI271">
        <v>1.7850060001364909E-2</v>
      </c>
      <c r="AL271">
        <v>20164</v>
      </c>
      <c r="AM271">
        <v>9.5284799972432666E-3</v>
      </c>
    </row>
    <row r="272" spans="1:39" x14ac:dyDescent="0.2">
      <c r="A272" s="25" t="s">
        <v>2152</v>
      </c>
      <c r="B272" s="22"/>
      <c r="C272" s="19">
        <v>45604.343999999997</v>
      </c>
      <c r="D272" s="19"/>
      <c r="E272">
        <f t="shared" si="46"/>
        <v>18760.013878174337</v>
      </c>
      <c r="F272">
        <f t="shared" si="63"/>
        <v>18760</v>
      </c>
      <c r="G272">
        <f t="shared" si="59"/>
        <v>3.2432000007247552E-3</v>
      </c>
      <c r="K272">
        <f t="shared" si="60"/>
        <v>3.2432000007247552E-3</v>
      </c>
      <c r="P272">
        <f t="shared" si="50"/>
        <v>-6.8974963243083939E-4</v>
      </c>
      <c r="Q272" s="7">
        <f t="shared" si="47"/>
        <v>30585.843999999997</v>
      </c>
      <c r="R272">
        <f t="shared" si="61"/>
        <v>1.5468092816938727E-5</v>
      </c>
      <c r="T272">
        <v>0.1</v>
      </c>
      <c r="U272">
        <f t="shared" si="62"/>
        <v>1.5468092816938727E-6</v>
      </c>
      <c r="V272">
        <f t="shared" si="49"/>
        <v>3.9329496331555946E-3</v>
      </c>
      <c r="AB272">
        <v>28174</v>
      </c>
      <c r="AC272">
        <v>1.7181679999339394E-2</v>
      </c>
      <c r="AD272" t="s">
        <v>2101</v>
      </c>
      <c r="AE272">
        <v>31465</v>
      </c>
      <c r="AF272">
        <v>2.0153799996478483E-2</v>
      </c>
      <c r="AG272" t="s">
        <v>2151</v>
      </c>
      <c r="AH272">
        <v>32449.5</v>
      </c>
      <c r="AI272">
        <v>1.6679339998518117E-2</v>
      </c>
      <c r="AL272">
        <v>20172.5</v>
      </c>
      <c r="AM272">
        <v>-7.8422999940812588E-3</v>
      </c>
    </row>
    <row r="273" spans="1:39" x14ac:dyDescent="0.2">
      <c r="A273" s="25" t="s">
        <v>2152</v>
      </c>
      <c r="B273" s="22" t="s">
        <v>2212</v>
      </c>
      <c r="C273" s="19">
        <v>45609.37</v>
      </c>
      <c r="D273" s="19"/>
      <c r="E273">
        <f t="shared" si="46"/>
        <v>18781.520940415779</v>
      </c>
      <c r="F273">
        <f t="shared" si="63"/>
        <v>18781.5</v>
      </c>
      <c r="G273">
        <f t="shared" si="59"/>
        <v>4.8935800004983321E-3</v>
      </c>
      <c r="K273">
        <f t="shared" si="60"/>
        <v>4.8935800004983321E-3</v>
      </c>
      <c r="P273">
        <f t="shared" si="50"/>
        <v>-6.8330241233679166E-4</v>
      </c>
      <c r="Q273" s="7">
        <f t="shared" si="47"/>
        <v>30590.870000000003</v>
      </c>
      <c r="R273">
        <f t="shared" si="61"/>
        <v>3.1101617446589712E-5</v>
      </c>
      <c r="T273">
        <v>0.1</v>
      </c>
      <c r="U273">
        <f t="shared" si="62"/>
        <v>3.1101617446589713E-6</v>
      </c>
      <c r="V273">
        <f t="shared" si="49"/>
        <v>5.5768824128351237E-3</v>
      </c>
      <c r="AB273">
        <v>28268.5</v>
      </c>
      <c r="AC273">
        <v>1.5412420005304739E-2</v>
      </c>
      <c r="AD273" t="s">
        <v>2101</v>
      </c>
      <c r="AE273">
        <v>31662</v>
      </c>
      <c r="AF273">
        <v>2.2089840000262484E-2</v>
      </c>
      <c r="AG273" t="s">
        <v>2153</v>
      </c>
      <c r="AH273">
        <v>32450</v>
      </c>
      <c r="AI273">
        <v>1.4834000001428649E-2</v>
      </c>
      <c r="AL273">
        <v>20215.5</v>
      </c>
      <c r="AM273">
        <v>2.4584600032540038E-3</v>
      </c>
    </row>
    <row r="274" spans="1:39" x14ac:dyDescent="0.2">
      <c r="A274" s="25" t="s">
        <v>2152</v>
      </c>
      <c r="B274" s="22"/>
      <c r="C274" s="19">
        <v>45609.489000000001</v>
      </c>
      <c r="D274" s="19"/>
      <c r="E274">
        <f t="shared" si="46"/>
        <v>18782.030160552411</v>
      </c>
      <c r="F274">
        <f t="shared" si="63"/>
        <v>18782</v>
      </c>
      <c r="G274">
        <f t="shared" si="59"/>
        <v>7.0482400042237714E-3</v>
      </c>
      <c r="K274">
        <f t="shared" si="60"/>
        <v>7.0482400042237714E-3</v>
      </c>
      <c r="P274">
        <f t="shared" si="50"/>
        <v>-6.8315225698576624E-4</v>
      </c>
      <c r="Q274" s="7">
        <f t="shared" si="47"/>
        <v>30590.989000000001</v>
      </c>
      <c r="R274">
        <f t="shared" si="61"/>
        <v>5.9774426296690724E-5</v>
      </c>
      <c r="T274">
        <v>0.1</v>
      </c>
      <c r="U274">
        <f t="shared" si="62"/>
        <v>5.9774426296690731E-6</v>
      </c>
      <c r="V274">
        <f t="shared" si="49"/>
        <v>7.7313922612095376E-3</v>
      </c>
      <c r="AB274">
        <v>28409.5</v>
      </c>
      <c r="AC274">
        <v>9.0265399994677864E-3</v>
      </c>
      <c r="AD274" t="s">
        <v>2101</v>
      </c>
      <c r="AE274">
        <v>31807</v>
      </c>
      <c r="AF274">
        <v>2.1941239996522199E-2</v>
      </c>
      <c r="AG274" t="s">
        <v>2153</v>
      </c>
      <c r="AH274">
        <v>32522</v>
      </c>
      <c r="AI274">
        <v>2.1105040003021713E-2</v>
      </c>
      <c r="AL274">
        <v>20224</v>
      </c>
      <c r="AM274">
        <v>1.0876799933612347E-3</v>
      </c>
    </row>
    <row r="275" spans="1:39" x14ac:dyDescent="0.2">
      <c r="A275" s="25" t="s">
        <v>2152</v>
      </c>
      <c r="B275" s="22"/>
      <c r="C275" s="19">
        <v>45611.353000000003</v>
      </c>
      <c r="D275" s="19"/>
      <c r="E275">
        <f t="shared" si="46"/>
        <v>18790.006516306097</v>
      </c>
      <c r="F275">
        <f t="shared" si="63"/>
        <v>18790</v>
      </c>
      <c r="G275">
        <f t="shared" si="59"/>
        <v>1.5228000047500245E-3</v>
      </c>
      <c r="K275">
        <f t="shared" si="60"/>
        <v>1.5228000047500245E-3</v>
      </c>
      <c r="P275">
        <f t="shared" si="50"/>
        <v>-6.8074841136937705E-4</v>
      </c>
      <c r="Q275" s="7">
        <f t="shared" si="47"/>
        <v>30592.853000000003</v>
      </c>
      <c r="R275">
        <f t="shared" si="61"/>
        <v>4.8556256221823235E-6</v>
      </c>
      <c r="T275">
        <v>0.1</v>
      </c>
      <c r="U275">
        <f t="shared" si="62"/>
        <v>4.8556256221823242E-7</v>
      </c>
      <c r="V275">
        <f t="shared" si="49"/>
        <v>2.2035484161194016E-3</v>
      </c>
      <c r="AB275">
        <v>28563.5</v>
      </c>
      <c r="AC275">
        <v>1.8661819995031692E-2</v>
      </c>
      <c r="AD275" t="s">
        <v>2101</v>
      </c>
      <c r="AE275">
        <v>31845.5</v>
      </c>
      <c r="AF275">
        <v>1.7850060001364909E-2</v>
      </c>
      <c r="AG275" t="s">
        <v>2153</v>
      </c>
      <c r="AH275">
        <v>32595</v>
      </c>
      <c r="AI275">
        <v>1.7685399994661566E-2</v>
      </c>
      <c r="AL275">
        <v>20335.5</v>
      </c>
      <c r="AM275">
        <v>3.5768599991570227E-3</v>
      </c>
    </row>
    <row r="276" spans="1:39" x14ac:dyDescent="0.2">
      <c r="A276" s="25" t="s">
        <v>2152</v>
      </c>
      <c r="B276" s="22" t="s">
        <v>2212</v>
      </c>
      <c r="C276" s="19">
        <v>45611.47</v>
      </c>
      <c r="D276" s="19"/>
      <c r="E276">
        <f t="shared" si="46"/>
        <v>18790.507178121105</v>
      </c>
      <c r="F276">
        <f t="shared" si="63"/>
        <v>18790.5</v>
      </c>
      <c r="G276">
        <f t="shared" si="59"/>
        <v>1.6774600007920526E-3</v>
      </c>
      <c r="K276">
        <f t="shared" si="60"/>
        <v>1.6774600007920526E-3</v>
      </c>
      <c r="P276">
        <f t="shared" si="50"/>
        <v>-6.8059808601835317E-4</v>
      </c>
      <c r="Q276" s="7">
        <f t="shared" si="47"/>
        <v>30592.97</v>
      </c>
      <c r="R276">
        <f t="shared" si="61"/>
        <v>5.5604379407719512E-6</v>
      </c>
      <c r="T276">
        <v>0.1</v>
      </c>
      <c r="U276">
        <f t="shared" si="62"/>
        <v>5.5604379407719519E-7</v>
      </c>
      <c r="V276">
        <f t="shared" si="49"/>
        <v>2.3580580868104058E-3</v>
      </c>
      <c r="AB276">
        <v>28709</v>
      </c>
      <c r="AC276">
        <v>8.6678799998480827E-3</v>
      </c>
      <c r="AD276" t="s">
        <v>2101</v>
      </c>
      <c r="AE276">
        <v>32449.5</v>
      </c>
      <c r="AF276">
        <v>1.6679339998518117E-2</v>
      </c>
      <c r="AG276" t="s">
        <v>2153</v>
      </c>
      <c r="AH276">
        <v>32787</v>
      </c>
      <c r="AI276">
        <v>2.10748399986187E-2</v>
      </c>
      <c r="AL276">
        <v>20343.5</v>
      </c>
      <c r="AM276">
        <v>4.0514200009056367E-3</v>
      </c>
    </row>
    <row r="277" spans="1:39" x14ac:dyDescent="0.2">
      <c r="A277" s="25" t="s">
        <v>2152</v>
      </c>
      <c r="B277" s="22" t="s">
        <v>2212</v>
      </c>
      <c r="C277" s="19">
        <v>45613.343000000001</v>
      </c>
      <c r="D277" s="19"/>
      <c r="E277">
        <f t="shared" ref="E277:E340" si="64">(C277-C$7)/C$8</f>
        <v>18798.522046322094</v>
      </c>
      <c r="F277">
        <f t="shared" si="63"/>
        <v>18798.5</v>
      </c>
      <c r="G277">
        <f t="shared" si="59"/>
        <v>5.1520199995138682E-3</v>
      </c>
      <c r="K277">
        <f t="shared" si="60"/>
        <v>5.1520199995138682E-3</v>
      </c>
      <c r="P277">
        <f t="shared" si="50"/>
        <v>-6.7819152040196184E-4</v>
      </c>
      <c r="Q277" s="7">
        <f t="shared" ref="Q277:Q340" si="65">+C277-15018.5</f>
        <v>30594.843000000001</v>
      </c>
      <c r="R277">
        <f t="shared" si="61"/>
        <v>3.3991366366959252E-5</v>
      </c>
      <c r="T277">
        <v>0.1</v>
      </c>
      <c r="U277">
        <f t="shared" si="62"/>
        <v>3.3991366366959253E-6</v>
      </c>
      <c r="V277">
        <f t="shared" si="49"/>
        <v>5.8302115199158301E-3</v>
      </c>
      <c r="AB277">
        <v>29402.5</v>
      </c>
      <c r="AC277">
        <v>1.5181299997493625E-2</v>
      </c>
      <c r="AD277" t="s">
        <v>2101</v>
      </c>
      <c r="AE277">
        <v>32450</v>
      </c>
      <c r="AF277">
        <v>1.4834000001428649E-2</v>
      </c>
      <c r="AG277" t="s">
        <v>2153</v>
      </c>
      <c r="AH277">
        <v>32787</v>
      </c>
      <c r="AI277">
        <v>2.8074839996406808E-2</v>
      </c>
      <c r="AL277">
        <v>20446.5</v>
      </c>
      <c r="AM277">
        <v>6.911379998200573E-3</v>
      </c>
    </row>
    <row r="278" spans="1:39" x14ac:dyDescent="0.2">
      <c r="A278" s="25" t="s">
        <v>2152</v>
      </c>
      <c r="B278" s="22"/>
      <c r="C278" s="19">
        <v>45613.457000000002</v>
      </c>
      <c r="D278" s="19"/>
      <c r="E278">
        <f t="shared" si="64"/>
        <v>18799.009870654674</v>
      </c>
      <c r="F278">
        <f t="shared" si="63"/>
        <v>18799</v>
      </c>
      <c r="G278">
        <f t="shared" si="59"/>
        <v>2.3066799985826947E-3</v>
      </c>
      <c r="K278">
        <f t="shared" si="60"/>
        <v>2.3066799985826947E-3</v>
      </c>
      <c r="P278">
        <f t="shared" si="50"/>
        <v>-6.7804102505093864E-4</v>
      </c>
      <c r="Q278" s="7">
        <f t="shared" si="65"/>
        <v>30594.957000000002</v>
      </c>
      <c r="R278">
        <f t="shared" si="61"/>
        <v>8.9085595889206046E-6</v>
      </c>
      <c r="T278">
        <v>0.1</v>
      </c>
      <c r="U278">
        <f t="shared" si="62"/>
        <v>8.908559588920605E-7</v>
      </c>
      <c r="V278">
        <f t="shared" ref="V278:V341" si="66">(G278-P278)</f>
        <v>2.9847210236336333E-3</v>
      </c>
      <c r="AB278">
        <v>29411.5</v>
      </c>
      <c r="AC278">
        <v>1.2965180001629051E-2</v>
      </c>
      <c r="AD278" t="s">
        <v>2101</v>
      </c>
      <c r="AE278">
        <v>32522</v>
      </c>
      <c r="AF278">
        <v>2.1105040003021713E-2</v>
      </c>
      <c r="AG278" t="s">
        <v>2153</v>
      </c>
      <c r="AH278">
        <v>33163.5</v>
      </c>
      <c r="AI278">
        <v>1.9533819999196567E-2</v>
      </c>
      <c r="AL278">
        <v>20450.5</v>
      </c>
      <c r="AM278">
        <v>2.1486600016942248E-3</v>
      </c>
    </row>
    <row r="279" spans="1:39" x14ac:dyDescent="0.2">
      <c r="A279" s="25" t="s">
        <v>2152</v>
      </c>
      <c r="B279" s="22"/>
      <c r="C279" s="19">
        <v>45625.610999999997</v>
      </c>
      <c r="D279" s="19"/>
      <c r="E279">
        <f t="shared" si="64"/>
        <v>18851.018791164446</v>
      </c>
      <c r="F279">
        <f t="shared" si="63"/>
        <v>18851</v>
      </c>
      <c r="G279">
        <f t="shared" si="59"/>
        <v>4.3913199988310225E-3</v>
      </c>
      <c r="K279">
        <f t="shared" si="60"/>
        <v>4.3913199988310225E-3</v>
      </c>
      <c r="P279">
        <f t="shared" si="50"/>
        <v>-6.6233490854440084E-4</v>
      </c>
      <c r="Q279" s="7">
        <f t="shared" si="65"/>
        <v>30607.110999999997</v>
      </c>
      <c r="R279">
        <f t="shared" si="61"/>
        <v>2.5539427922839698E-5</v>
      </c>
      <c r="T279">
        <v>0.1</v>
      </c>
      <c r="U279">
        <f t="shared" si="62"/>
        <v>2.5539427922839699E-6</v>
      </c>
      <c r="V279">
        <f t="shared" si="66"/>
        <v>5.0536549073754234E-3</v>
      </c>
      <c r="AB279">
        <v>29467</v>
      </c>
      <c r="AC279">
        <v>1.5132440006709658E-2</v>
      </c>
      <c r="AD279" t="s">
        <v>2101</v>
      </c>
      <c r="AE279">
        <v>32595</v>
      </c>
      <c r="AF279">
        <v>1.7685399994661566E-2</v>
      </c>
      <c r="AG279" t="s">
        <v>2097</v>
      </c>
      <c r="AH279">
        <v>33304.5</v>
      </c>
      <c r="AI279">
        <v>2.1147940002265386E-2</v>
      </c>
      <c r="AL279">
        <v>20651</v>
      </c>
      <c r="AM279">
        <v>1.1673199987853877E-3</v>
      </c>
    </row>
    <row r="280" spans="1:39" x14ac:dyDescent="0.2">
      <c r="A280" s="25" t="s">
        <v>2152</v>
      </c>
      <c r="B280" s="22"/>
      <c r="C280" s="19">
        <v>45634.258999999998</v>
      </c>
      <c r="D280" s="19"/>
      <c r="E280">
        <f t="shared" si="64"/>
        <v>18888.024973867159</v>
      </c>
      <c r="F280">
        <f t="shared" si="63"/>
        <v>18888</v>
      </c>
      <c r="G280">
        <f t="shared" si="59"/>
        <v>5.8361600022180937E-3</v>
      </c>
      <c r="K280">
        <f t="shared" si="60"/>
        <v>5.8361600022180937E-3</v>
      </c>
      <c r="P280">
        <f t="shared" si="50"/>
        <v>-6.5109354256859611E-4</v>
      </c>
      <c r="Q280" s="7">
        <f t="shared" si="65"/>
        <v>30615.758999999998</v>
      </c>
      <c r="R280">
        <f t="shared" si="61"/>
        <v>4.2084458554347473E-5</v>
      </c>
      <c r="T280">
        <v>0.1</v>
      </c>
      <c r="U280">
        <f t="shared" si="62"/>
        <v>4.2084458554347475E-6</v>
      </c>
      <c r="V280">
        <f t="shared" si="66"/>
        <v>6.4872535447866898E-3</v>
      </c>
      <c r="AB280">
        <v>29492.5</v>
      </c>
      <c r="AC280">
        <v>2.4020099997869693E-2</v>
      </c>
      <c r="AD280" t="s">
        <v>2101</v>
      </c>
      <c r="AE280">
        <v>32787</v>
      </c>
      <c r="AF280">
        <v>2.10748399986187E-2</v>
      </c>
      <c r="AG280" t="s">
        <v>2097</v>
      </c>
      <c r="AH280">
        <v>33394.5</v>
      </c>
      <c r="AI280">
        <v>2.5986740001826547E-2</v>
      </c>
      <c r="AL280">
        <v>20921</v>
      </c>
      <c r="AM280">
        <v>5.683719995431602E-3</v>
      </c>
    </row>
    <row r="281" spans="1:39" x14ac:dyDescent="0.2">
      <c r="A281" s="25" t="s">
        <v>2152</v>
      </c>
      <c r="B281" s="22" t="s">
        <v>2212</v>
      </c>
      <c r="C281" s="19">
        <v>45635.307000000001</v>
      </c>
      <c r="D281" s="19"/>
      <c r="E281">
        <f t="shared" si="64"/>
        <v>18892.50953439821</v>
      </c>
      <c r="F281">
        <f t="shared" si="63"/>
        <v>18892.5</v>
      </c>
      <c r="G281">
        <f t="shared" si="59"/>
        <v>2.2280999983195215E-3</v>
      </c>
      <c r="K281">
        <f t="shared" si="60"/>
        <v>2.2280999983195215E-3</v>
      </c>
      <c r="P281">
        <f t="shared" si="50"/>
        <v>-6.4972261440937595E-4</v>
      </c>
      <c r="Q281" s="7">
        <f t="shared" si="65"/>
        <v>30616.807000000001</v>
      </c>
      <c r="R281">
        <f t="shared" si="61"/>
        <v>8.2818629903337785E-6</v>
      </c>
      <c r="T281">
        <v>0.1</v>
      </c>
      <c r="U281">
        <f t="shared" si="62"/>
        <v>8.2818629903337789E-7</v>
      </c>
      <c r="V281">
        <f t="shared" si="66"/>
        <v>2.8778226127288975E-3</v>
      </c>
      <c r="AB281">
        <v>29761.5</v>
      </c>
      <c r="AC281">
        <v>2.222718000120949E-2</v>
      </c>
      <c r="AD281" t="s">
        <v>2101</v>
      </c>
      <c r="AE281">
        <v>32787</v>
      </c>
      <c r="AF281">
        <v>2.8074839996406808E-2</v>
      </c>
      <c r="AG281" t="s">
        <v>2153</v>
      </c>
      <c r="AH281">
        <v>33403</v>
      </c>
      <c r="AI281">
        <v>2.361595999536803E-2</v>
      </c>
      <c r="AL281">
        <v>20938</v>
      </c>
      <c r="AM281">
        <v>9.9421599952620454E-3</v>
      </c>
    </row>
    <row r="282" spans="1:39" x14ac:dyDescent="0.2">
      <c r="A282" s="25" t="s">
        <v>2152</v>
      </c>
      <c r="B282" s="22" t="s">
        <v>2212</v>
      </c>
      <c r="C282" s="19">
        <v>45649.328000000001</v>
      </c>
      <c r="D282" s="19"/>
      <c r="E282">
        <f t="shared" si="64"/>
        <v>18952.507648144128</v>
      </c>
      <c r="F282">
        <f t="shared" si="63"/>
        <v>18952.5</v>
      </c>
      <c r="G282">
        <f t="shared" si="59"/>
        <v>1.7873000033432618E-3</v>
      </c>
      <c r="K282">
        <f t="shared" si="60"/>
        <v>1.7873000033432618E-3</v>
      </c>
      <c r="P282">
        <f t="shared" si="50"/>
        <v>-6.3136617228645112E-4</v>
      </c>
      <c r="Q282" s="7">
        <f t="shared" si="65"/>
        <v>30630.828000000001</v>
      </c>
      <c r="R282">
        <f t="shared" si="61"/>
        <v>5.8499460691352608E-6</v>
      </c>
      <c r="T282">
        <v>0.1</v>
      </c>
      <c r="U282">
        <f t="shared" si="62"/>
        <v>5.8499460691352612E-7</v>
      </c>
      <c r="V282">
        <f t="shared" si="66"/>
        <v>2.4186661756297129E-3</v>
      </c>
      <c r="AB282">
        <v>29766</v>
      </c>
      <c r="AC282">
        <v>2.1619120001560077E-2</v>
      </c>
      <c r="AD282" t="s">
        <v>2101</v>
      </c>
      <c r="AE282">
        <v>33163.5</v>
      </c>
      <c r="AF282">
        <v>1.9533819999196567E-2</v>
      </c>
      <c r="AG282" t="s">
        <v>2153</v>
      </c>
      <c r="AH282">
        <v>33913</v>
      </c>
      <c r="AI282">
        <v>2.3369160000584088E-2</v>
      </c>
      <c r="AL282">
        <v>20942.5</v>
      </c>
      <c r="AM282">
        <v>1.3341000012587756E-3</v>
      </c>
    </row>
    <row r="283" spans="1:39" x14ac:dyDescent="0.2">
      <c r="A283" s="25" t="s">
        <v>2154</v>
      </c>
      <c r="B283" s="22"/>
      <c r="C283" s="19">
        <v>45680.294999999998</v>
      </c>
      <c r="D283" s="19"/>
      <c r="E283">
        <f t="shared" si="64"/>
        <v>19085.020421011221</v>
      </c>
      <c r="F283">
        <f t="shared" si="63"/>
        <v>19085</v>
      </c>
      <c r="G283">
        <f t="shared" ref="G283:G311" si="67">C283-(C$7+F283*C$8)</f>
        <v>4.7722000017529353E-3</v>
      </c>
      <c r="K283">
        <f t="shared" si="60"/>
        <v>4.7722000017529353E-3</v>
      </c>
      <c r="P283">
        <f t="shared" si="50"/>
        <v>-5.9031890426498781E-4</v>
      </c>
      <c r="Q283" s="7">
        <f t="shared" si="65"/>
        <v>30661.794999999998</v>
      </c>
      <c r="R283">
        <f t="shared" si="61"/>
        <v>2.8756609017399662E-5</v>
      </c>
      <c r="T283">
        <v>0.1</v>
      </c>
      <c r="U283">
        <f t="shared" si="62"/>
        <v>2.8756609017399665E-6</v>
      </c>
      <c r="V283">
        <f t="shared" si="66"/>
        <v>5.3625189060179232E-3</v>
      </c>
      <c r="AB283">
        <v>30117</v>
      </c>
      <c r="AC283">
        <v>1.7190440004924312E-2</v>
      </c>
      <c r="AD283" t="s">
        <v>2101</v>
      </c>
      <c r="AE283">
        <v>33304.5</v>
      </c>
      <c r="AF283">
        <v>2.1147940002265386E-2</v>
      </c>
      <c r="AG283" t="s">
        <v>2153</v>
      </c>
      <c r="AH283">
        <v>34229.5</v>
      </c>
      <c r="AI283">
        <v>1.6268939994915854E-2</v>
      </c>
      <c r="AL283">
        <v>20972.5</v>
      </c>
      <c r="AM283">
        <v>-5.386299999372568E-3</v>
      </c>
    </row>
    <row r="284" spans="1:39" x14ac:dyDescent="0.2">
      <c r="A284" s="25" t="s">
        <v>2154</v>
      </c>
      <c r="B284" s="22"/>
      <c r="C284" s="19">
        <v>45694.315999999999</v>
      </c>
      <c r="D284" s="19"/>
      <c r="E284">
        <f t="shared" si="64"/>
        <v>19145.018534757139</v>
      </c>
      <c r="F284">
        <f t="shared" si="63"/>
        <v>19145</v>
      </c>
      <c r="G284">
        <f t="shared" si="67"/>
        <v>4.331399999500718E-3</v>
      </c>
      <c r="K284">
        <f t="shared" si="60"/>
        <v>4.331399999500718E-3</v>
      </c>
      <c r="P284">
        <f t="shared" si="50"/>
        <v>-5.7150046214206156E-4</v>
      </c>
      <c r="Q284" s="7">
        <f t="shared" si="65"/>
        <v>30675.815999999999</v>
      </c>
      <c r="R284">
        <f t="shared" si="61"/>
        <v>2.403843293677698E-5</v>
      </c>
      <c r="T284">
        <v>0.1</v>
      </c>
      <c r="U284">
        <f t="shared" si="62"/>
        <v>2.4038432936776983E-6</v>
      </c>
      <c r="V284">
        <f t="shared" si="66"/>
        <v>4.9029004616427795E-3</v>
      </c>
      <c r="AB284">
        <v>30742.5</v>
      </c>
      <c r="AC284">
        <v>1.8670099998416845E-2</v>
      </c>
      <c r="AD284" t="s">
        <v>2101</v>
      </c>
      <c r="AE284">
        <v>33394.5</v>
      </c>
      <c r="AF284">
        <v>2.5986740001826547E-2</v>
      </c>
      <c r="AG284" t="s">
        <v>2153</v>
      </c>
      <c r="AH284">
        <v>34644</v>
      </c>
      <c r="AI284">
        <v>2.2482079999463167E-2</v>
      </c>
      <c r="AL284">
        <v>21508</v>
      </c>
      <c r="AM284">
        <v>6.2545600012526847E-3</v>
      </c>
    </row>
    <row r="285" spans="1:39" x14ac:dyDescent="0.2">
      <c r="A285" s="25" t="s">
        <v>2154</v>
      </c>
      <c r="B285" s="22"/>
      <c r="C285" s="19">
        <v>45701.322</v>
      </c>
      <c r="D285" s="19"/>
      <c r="E285">
        <f t="shared" si="64"/>
        <v>19174.998335406446</v>
      </c>
      <c r="F285">
        <f t="shared" si="63"/>
        <v>19175</v>
      </c>
      <c r="G285">
        <f t="shared" si="67"/>
        <v>-3.8900000072317198E-4</v>
      </c>
      <c r="K285">
        <f t="shared" si="60"/>
        <v>-3.8900000072317198E-4</v>
      </c>
      <c r="P285">
        <f t="shared" si="50"/>
        <v>-5.6203724108059693E-4</v>
      </c>
      <c r="Q285" s="7">
        <f t="shared" si="65"/>
        <v>30682.822</v>
      </c>
      <c r="R285">
        <f t="shared" si="61"/>
        <v>2.9941886550513256E-8</v>
      </c>
      <c r="T285">
        <v>0.1</v>
      </c>
      <c r="U285">
        <f t="shared" si="62"/>
        <v>2.9941886550513256E-9</v>
      </c>
      <c r="V285">
        <f t="shared" si="66"/>
        <v>1.7303724035742495E-4</v>
      </c>
      <c r="AB285">
        <v>30934.5</v>
      </c>
      <c r="AC285">
        <v>1.7059540004993323E-2</v>
      </c>
      <c r="AD285" t="s">
        <v>2101</v>
      </c>
      <c r="AE285">
        <v>33403</v>
      </c>
      <c r="AF285">
        <v>2.361595999536803E-2</v>
      </c>
      <c r="AG285" t="s">
        <v>2153</v>
      </c>
      <c r="AH285">
        <v>34935</v>
      </c>
      <c r="AI285">
        <v>2.4494199999026023E-2</v>
      </c>
      <c r="AL285">
        <v>21606</v>
      </c>
      <c r="AM285">
        <v>8.5679199983133003E-3</v>
      </c>
    </row>
    <row r="286" spans="1:39" x14ac:dyDescent="0.2">
      <c r="A286" s="25" t="s">
        <v>2155</v>
      </c>
      <c r="B286" s="22" t="s">
        <v>2212</v>
      </c>
      <c r="C286" s="19">
        <v>45731.353999999999</v>
      </c>
      <c r="D286" s="19"/>
      <c r="E286">
        <f t="shared" si="64"/>
        <v>19303.510092914275</v>
      </c>
      <c r="F286">
        <f t="shared" si="63"/>
        <v>19303.5</v>
      </c>
      <c r="G286">
        <f t="shared" si="67"/>
        <v>2.3586199968121946E-3</v>
      </c>
      <c r="N286">
        <f>+G286</f>
        <v>2.3586199968121946E-3</v>
      </c>
      <c r="P286">
        <f t="shared" si="50"/>
        <v>-5.2109576586733056E-4</v>
      </c>
      <c r="Q286" s="7">
        <f t="shared" si="65"/>
        <v>30712.853999999999</v>
      </c>
      <c r="R286">
        <f t="shared" si="61"/>
        <v>8.2927628738249185E-6</v>
      </c>
      <c r="T286">
        <v>0.1</v>
      </c>
      <c r="U286">
        <f t="shared" si="62"/>
        <v>8.2927628738249192E-7</v>
      </c>
      <c r="V286">
        <f t="shared" si="66"/>
        <v>2.8797157626795251E-3</v>
      </c>
      <c r="AB286">
        <v>30951.5</v>
      </c>
      <c r="AC286">
        <v>1.3317980003193952E-2</v>
      </c>
      <c r="AD286" t="s">
        <v>2101</v>
      </c>
      <c r="AE286">
        <v>33913</v>
      </c>
      <c r="AF286">
        <v>2.3369160000584088E-2</v>
      </c>
      <c r="AH286">
        <v>34973.5</v>
      </c>
      <c r="AI286">
        <v>2.6403020005091093E-2</v>
      </c>
      <c r="AL286">
        <v>21785.5</v>
      </c>
      <c r="AM286">
        <v>6.0908599989488721E-3</v>
      </c>
    </row>
    <row r="287" spans="1:39" x14ac:dyDescent="0.2">
      <c r="A287" s="25" t="s">
        <v>2155</v>
      </c>
      <c r="B287" s="22" t="s">
        <v>2212</v>
      </c>
      <c r="C287" s="19">
        <v>45739.298000000003</v>
      </c>
      <c r="D287" s="19"/>
      <c r="E287">
        <f t="shared" si="64"/>
        <v>19337.503746405302</v>
      </c>
      <c r="F287">
        <f t="shared" si="63"/>
        <v>19337.5</v>
      </c>
      <c r="G287">
        <f t="shared" si="67"/>
        <v>8.7550000171177089E-4</v>
      </c>
      <c r="N287">
        <f>+G287</f>
        <v>8.7550000171177089E-4</v>
      </c>
      <c r="P287">
        <f t="shared" ref="P287:P350" si="68">+D$11+D$12*F287+D$13*F287^2</f>
        <v>-5.1015250199767156E-4</v>
      </c>
      <c r="Q287" s="7">
        <f t="shared" si="65"/>
        <v>30720.798000000003</v>
      </c>
      <c r="R287">
        <f t="shared" si="61"/>
        <v>1.9200328610362466E-6</v>
      </c>
      <c r="T287">
        <v>0.1</v>
      </c>
      <c r="U287">
        <f t="shared" si="62"/>
        <v>1.9200328610362467E-7</v>
      </c>
      <c r="V287">
        <f t="shared" si="66"/>
        <v>1.3856525037094424E-3</v>
      </c>
      <c r="AB287">
        <v>31046</v>
      </c>
      <c r="AC287">
        <v>1.9548719996237196E-2</v>
      </c>
      <c r="AD287" t="s">
        <v>2101</v>
      </c>
      <c r="AE287">
        <v>34229.5</v>
      </c>
      <c r="AF287">
        <v>1.6268939994915854E-2</v>
      </c>
      <c r="AH287">
        <v>35646.5</v>
      </c>
      <c r="AI287">
        <v>1.9575379999878351E-2</v>
      </c>
      <c r="AL287">
        <v>22174.5</v>
      </c>
      <c r="AM287">
        <v>9.4163399990065955E-3</v>
      </c>
    </row>
    <row r="288" spans="1:39" x14ac:dyDescent="0.2">
      <c r="A288" s="25" t="s">
        <v>2156</v>
      </c>
      <c r="B288" s="22" t="s">
        <v>2212</v>
      </c>
      <c r="C288" s="19">
        <v>45743.275999999998</v>
      </c>
      <c r="D288" s="19"/>
      <c r="E288">
        <f t="shared" si="64"/>
        <v>19354.526248115664</v>
      </c>
      <c r="F288">
        <f t="shared" si="63"/>
        <v>19354.5</v>
      </c>
      <c r="G288">
        <f t="shared" si="67"/>
        <v>6.1339399981079623E-3</v>
      </c>
      <c r="K288">
        <f t="shared" ref="K288:K293" si="69">+G288</f>
        <v>6.1339399981079623E-3</v>
      </c>
      <c r="P288">
        <f t="shared" si="68"/>
        <v>-5.0466353006284152E-4</v>
      </c>
      <c r="Q288" s="7">
        <f t="shared" si="65"/>
        <v>30724.775999999998</v>
      </c>
      <c r="R288">
        <f t="shared" si="61"/>
        <v>4.4071056804241844E-5</v>
      </c>
      <c r="T288">
        <v>0.1</v>
      </c>
      <c r="U288">
        <f t="shared" si="62"/>
        <v>4.4071056804241848E-6</v>
      </c>
      <c r="V288">
        <f t="shared" si="66"/>
        <v>6.6386035281708038E-3</v>
      </c>
      <c r="AB288">
        <v>31093</v>
      </c>
      <c r="AC288">
        <v>1.4086759998463094E-2</v>
      </c>
      <c r="AD288" t="s">
        <v>2101</v>
      </c>
      <c r="AE288">
        <v>34644</v>
      </c>
      <c r="AF288">
        <v>2.2482079999463167E-2</v>
      </c>
      <c r="AG288" t="s">
        <v>2097</v>
      </c>
      <c r="AH288">
        <v>35680</v>
      </c>
      <c r="AI288">
        <v>2.9937600003904663E-2</v>
      </c>
      <c r="AL288">
        <v>22179</v>
      </c>
      <c r="AM288">
        <v>2.8082800054107793E-3</v>
      </c>
    </row>
    <row r="289" spans="1:39" x14ac:dyDescent="0.2">
      <c r="A289" s="25" t="s">
        <v>2157</v>
      </c>
      <c r="B289" s="22" t="s">
        <v>2212</v>
      </c>
      <c r="C289" s="19">
        <v>45882.557000000001</v>
      </c>
      <c r="D289" s="19"/>
      <c r="E289">
        <f t="shared" si="64"/>
        <v>19950.532045180411</v>
      </c>
      <c r="F289">
        <f t="shared" si="63"/>
        <v>19950.5</v>
      </c>
      <c r="G289">
        <f t="shared" si="67"/>
        <v>7.4886600050376728E-3</v>
      </c>
      <c r="K289">
        <f t="shared" si="69"/>
        <v>7.4886600050376728E-3</v>
      </c>
      <c r="P289">
        <f t="shared" si="68"/>
        <v>-3.0491967164176896E-4</v>
      </c>
      <c r="Q289" s="7">
        <f t="shared" si="65"/>
        <v>30864.057000000001</v>
      </c>
      <c r="R289">
        <f t="shared" si="61"/>
        <v>6.0739884176750833E-5</v>
      </c>
      <c r="T289">
        <v>0.1</v>
      </c>
      <c r="U289">
        <f t="shared" si="62"/>
        <v>6.073988417675084E-6</v>
      </c>
      <c r="V289">
        <f t="shared" si="66"/>
        <v>7.7935796766794418E-3</v>
      </c>
      <c r="AB289">
        <v>31165.5</v>
      </c>
      <c r="AC289">
        <v>1.8112460005795583E-2</v>
      </c>
      <c r="AD289" t="s">
        <v>2101</v>
      </c>
      <c r="AE289">
        <v>34935</v>
      </c>
      <c r="AF289">
        <v>2.4494199999026023E-2</v>
      </c>
      <c r="AG289" t="s">
        <v>2151</v>
      </c>
      <c r="AH289">
        <v>35718.5</v>
      </c>
      <c r="AI289">
        <v>2.9846419995010365E-2</v>
      </c>
      <c r="AL289">
        <v>22341.5</v>
      </c>
      <c r="AM289">
        <v>8.0727800013846718E-3</v>
      </c>
    </row>
    <row r="290" spans="1:39" x14ac:dyDescent="0.2">
      <c r="A290" s="25" t="s">
        <v>2157</v>
      </c>
      <c r="B290" s="22" t="s">
        <v>2212</v>
      </c>
      <c r="C290" s="19">
        <v>45887.466999999997</v>
      </c>
      <c r="D290" s="19"/>
      <c r="E290">
        <f t="shared" si="64"/>
        <v>19971.542724767616</v>
      </c>
      <c r="F290">
        <f t="shared" si="63"/>
        <v>19971.5</v>
      </c>
      <c r="G290">
        <f t="shared" si="67"/>
        <v>9.984379998059012E-3</v>
      </c>
      <c r="K290">
        <f t="shared" si="69"/>
        <v>9.984379998059012E-3</v>
      </c>
      <c r="P290">
        <f t="shared" si="68"/>
        <v>-2.9762257689874491E-4</v>
      </c>
      <c r="Q290" s="7">
        <f t="shared" si="65"/>
        <v>30868.966999999997</v>
      </c>
      <c r="R290">
        <f t="shared" si="61"/>
        <v>1.0571957695143794E-4</v>
      </c>
      <c r="T290">
        <v>0.1</v>
      </c>
      <c r="U290">
        <f t="shared" si="62"/>
        <v>1.0571957695143794E-5</v>
      </c>
      <c r="V290">
        <f t="shared" si="66"/>
        <v>1.0282002574957757E-2</v>
      </c>
      <c r="AB290">
        <v>31166</v>
      </c>
      <c r="AC290">
        <v>1.7167120000522118E-2</v>
      </c>
      <c r="AD290" t="s">
        <v>2101</v>
      </c>
      <c r="AE290">
        <v>34973.5</v>
      </c>
      <c r="AF290">
        <v>2.6403020005091093E-2</v>
      </c>
      <c r="AG290" t="s">
        <v>2151</v>
      </c>
      <c r="AH290">
        <v>35992</v>
      </c>
      <c r="AI290">
        <v>2.9445439999108203E-2</v>
      </c>
      <c r="AL290">
        <v>22342</v>
      </c>
      <c r="AM290">
        <v>9.2274400012684055E-3</v>
      </c>
    </row>
    <row r="291" spans="1:39" x14ac:dyDescent="0.2">
      <c r="A291" s="25" t="s">
        <v>2157</v>
      </c>
      <c r="B291" s="22"/>
      <c r="C291" s="19">
        <v>45889.445</v>
      </c>
      <c r="D291" s="19"/>
      <c r="E291">
        <f t="shared" si="64"/>
        <v>19980.006904853886</v>
      </c>
      <c r="F291">
        <f t="shared" si="63"/>
        <v>19980</v>
      </c>
      <c r="G291">
        <f t="shared" si="67"/>
        <v>1.6135999976540916E-3</v>
      </c>
      <c r="K291">
        <f t="shared" si="69"/>
        <v>1.6135999976540916E-3</v>
      </c>
      <c r="P291">
        <f t="shared" si="68"/>
        <v>-2.946639759313311E-4</v>
      </c>
      <c r="Q291" s="7">
        <f t="shared" si="65"/>
        <v>30870.945</v>
      </c>
      <c r="R291">
        <f t="shared" si="61"/>
        <v>3.6414713928840269E-6</v>
      </c>
      <c r="T291">
        <v>0.1</v>
      </c>
      <c r="U291">
        <f t="shared" si="62"/>
        <v>3.6414713928840269E-7</v>
      </c>
      <c r="V291">
        <f t="shared" si="66"/>
        <v>1.9082639735854227E-3</v>
      </c>
      <c r="AB291">
        <v>31229.5</v>
      </c>
      <c r="AC291">
        <v>2.3308940006245393E-2</v>
      </c>
      <c r="AD291" t="s">
        <v>2101</v>
      </c>
      <c r="AE291">
        <v>35646.5</v>
      </c>
      <c r="AF291">
        <v>1.9575379999878351E-2</v>
      </c>
      <c r="AG291" t="s">
        <v>2151</v>
      </c>
      <c r="AH291">
        <v>36104</v>
      </c>
      <c r="AI291">
        <v>3.2089280000946019E-2</v>
      </c>
      <c r="AL291">
        <v>22342</v>
      </c>
      <c r="AM291">
        <v>1.722744000289822E-2</v>
      </c>
    </row>
    <row r="292" spans="1:39" x14ac:dyDescent="0.2">
      <c r="A292" s="25" t="s">
        <v>2157</v>
      </c>
      <c r="B292" s="22"/>
      <c r="C292" s="19">
        <v>45891.546999999999</v>
      </c>
      <c r="D292" s="19"/>
      <c r="E292">
        <f t="shared" si="64"/>
        <v>19989.001700880835</v>
      </c>
      <c r="F292">
        <f t="shared" si="63"/>
        <v>19989</v>
      </c>
      <c r="G292">
        <f t="shared" si="67"/>
        <v>3.9747999835526571E-4</v>
      </c>
      <c r="K292">
        <f t="shared" si="69"/>
        <v>3.9747999835526571E-4</v>
      </c>
      <c r="P292">
        <f t="shared" si="68"/>
        <v>-2.9152818961289233E-4</v>
      </c>
      <c r="Q292" s="7">
        <f t="shared" si="65"/>
        <v>30873.046999999999</v>
      </c>
      <c r="R292">
        <f t="shared" si="61"/>
        <v>4.747322830871646E-7</v>
      </c>
      <c r="T292">
        <v>0.1</v>
      </c>
      <c r="U292">
        <f t="shared" si="62"/>
        <v>4.7473228308716461E-8</v>
      </c>
      <c r="V292">
        <f t="shared" si="66"/>
        <v>6.8900818796815803E-4</v>
      </c>
      <c r="AB292">
        <v>31327.5</v>
      </c>
      <c r="AC292">
        <v>2.0622299998649396E-2</v>
      </c>
      <c r="AD292" t="s">
        <v>2101</v>
      </c>
      <c r="AE292">
        <v>35680</v>
      </c>
      <c r="AF292">
        <v>2.9937600003904663E-2</v>
      </c>
      <c r="AG292" t="s">
        <v>2153</v>
      </c>
      <c r="AH292">
        <v>36240</v>
      </c>
      <c r="AI292">
        <v>2.7156800002558157E-2</v>
      </c>
      <c r="AL292">
        <v>23223.5</v>
      </c>
      <c r="AM292">
        <v>4.8930199991445988E-3</v>
      </c>
    </row>
    <row r="293" spans="1:39" x14ac:dyDescent="0.2">
      <c r="A293" s="25" t="s">
        <v>2157</v>
      </c>
      <c r="B293" s="22"/>
      <c r="C293" s="19">
        <v>45903.464999999997</v>
      </c>
      <c r="D293" s="19"/>
      <c r="E293">
        <f t="shared" si="64"/>
        <v>20040.000739438976</v>
      </c>
      <c r="F293">
        <f t="shared" si="63"/>
        <v>20040</v>
      </c>
      <c r="G293">
        <f t="shared" si="67"/>
        <v>1.7279999883612618E-4</v>
      </c>
      <c r="K293">
        <f t="shared" si="69"/>
        <v>1.7279999883612618E-4</v>
      </c>
      <c r="P293">
        <f t="shared" si="68"/>
        <v>-2.7369753380840356E-4</v>
      </c>
      <c r="Q293" s="7">
        <f t="shared" si="65"/>
        <v>30884.964999999997</v>
      </c>
      <c r="R293">
        <f t="shared" si="61"/>
        <v>1.9936004665765291E-7</v>
      </c>
      <c r="T293">
        <v>0.1</v>
      </c>
      <c r="U293">
        <f t="shared" si="62"/>
        <v>1.9936004665765291E-8</v>
      </c>
      <c r="V293">
        <f t="shared" si="66"/>
        <v>4.4649753264452974E-4</v>
      </c>
      <c r="AB293">
        <v>31465</v>
      </c>
      <c r="AC293">
        <v>2.0153799996478483E-2</v>
      </c>
      <c r="AD293" t="s">
        <v>2101</v>
      </c>
      <c r="AE293">
        <v>35718.5</v>
      </c>
      <c r="AF293">
        <v>2.9846419995010365E-2</v>
      </c>
      <c r="AG293" t="s">
        <v>2153</v>
      </c>
      <c r="AH293">
        <v>37165.5</v>
      </c>
      <c r="AI293">
        <v>2.5432459995499812E-2</v>
      </c>
      <c r="AL293">
        <v>23266.5</v>
      </c>
      <c r="AM293">
        <v>3.1937800013110973E-3</v>
      </c>
    </row>
    <row r="294" spans="1:39" x14ac:dyDescent="0.2">
      <c r="A294" s="25" t="s">
        <v>2155</v>
      </c>
      <c r="B294" s="22"/>
      <c r="C294" s="19">
        <v>45925.442000000003</v>
      </c>
      <c r="D294" s="19"/>
      <c r="E294">
        <f t="shared" si="64"/>
        <v>20134.043856605676</v>
      </c>
      <c r="F294">
        <f t="shared" si="63"/>
        <v>20134</v>
      </c>
      <c r="G294">
        <f t="shared" si="67"/>
        <v>1.0248880003928207E-2</v>
      </c>
      <c r="N294">
        <f>+G294</f>
        <v>1.0248880003928207E-2</v>
      </c>
      <c r="P294">
        <f t="shared" si="68"/>
        <v>-2.4056058781581936E-4</v>
      </c>
      <c r="Q294" s="7">
        <f t="shared" si="65"/>
        <v>30906.942000000003</v>
      </c>
      <c r="R294">
        <f t="shared" si="61"/>
        <v>1.1002836392772727E-4</v>
      </c>
      <c r="T294">
        <v>0.1</v>
      </c>
      <c r="U294">
        <f t="shared" si="62"/>
        <v>1.1002836392772728E-5</v>
      </c>
      <c r="V294">
        <f t="shared" si="66"/>
        <v>1.0489440591744026E-2</v>
      </c>
      <c r="AB294">
        <v>31662</v>
      </c>
      <c r="AC294">
        <v>2.2089840000262484E-2</v>
      </c>
      <c r="AD294" t="s">
        <v>2101</v>
      </c>
      <c r="AE294">
        <v>35992</v>
      </c>
      <c r="AF294">
        <v>2.9445439999108203E-2</v>
      </c>
      <c r="AH294">
        <v>37220.5</v>
      </c>
      <c r="AI294">
        <v>3.0445060001511592E-2</v>
      </c>
      <c r="AL294">
        <v>23477</v>
      </c>
      <c r="AM294">
        <v>8.4656399994855747E-3</v>
      </c>
    </row>
    <row r="295" spans="1:39" x14ac:dyDescent="0.2">
      <c r="A295" s="25" t="s">
        <v>2155</v>
      </c>
      <c r="B295" s="22"/>
      <c r="C295" s="19">
        <v>45931.512999999999</v>
      </c>
      <c r="D295" s="19"/>
      <c r="E295">
        <f t="shared" si="64"/>
        <v>20160.022641895688</v>
      </c>
      <c r="F295">
        <f t="shared" si="63"/>
        <v>20160</v>
      </c>
      <c r="G295">
        <f t="shared" si="67"/>
        <v>5.2912000028300099E-3</v>
      </c>
      <c r="N295">
        <f>+G295</f>
        <v>5.2912000028300099E-3</v>
      </c>
      <c r="P295">
        <f t="shared" si="68"/>
        <v>-2.3133264956255208E-4</v>
      </c>
      <c r="Q295" s="7">
        <f t="shared" si="65"/>
        <v>30913.012999999999</v>
      </c>
      <c r="R295">
        <f t="shared" si="61"/>
        <v>3.0498366896742027E-5</v>
      </c>
      <c r="T295">
        <v>0.1</v>
      </c>
      <c r="U295">
        <f t="shared" si="62"/>
        <v>3.0498366896742031E-6</v>
      </c>
      <c r="V295">
        <f t="shared" si="66"/>
        <v>5.522532652392562E-3</v>
      </c>
      <c r="AB295">
        <v>31807</v>
      </c>
      <c r="AC295">
        <v>2.1941239996522199E-2</v>
      </c>
      <c r="AD295" t="s">
        <v>2101</v>
      </c>
      <c r="AE295">
        <v>36104</v>
      </c>
      <c r="AF295">
        <v>3.2089280000946019E-2</v>
      </c>
      <c r="AH295">
        <v>37430</v>
      </c>
      <c r="AI295">
        <v>2.8247600006579887E-2</v>
      </c>
      <c r="AL295">
        <v>23481.5</v>
      </c>
      <c r="AM295">
        <v>7.7675799984717742E-3</v>
      </c>
    </row>
    <row r="296" spans="1:39" x14ac:dyDescent="0.2">
      <c r="A296" s="25" t="s">
        <v>2157</v>
      </c>
      <c r="B296" s="22"/>
      <c r="C296" s="19">
        <v>45932.451999999997</v>
      </c>
      <c r="D296" s="19"/>
      <c r="E296">
        <f t="shared" si="64"/>
        <v>20164.040773898207</v>
      </c>
      <c r="F296">
        <f t="shared" si="63"/>
        <v>20164</v>
      </c>
      <c r="G296">
        <f t="shared" si="67"/>
        <v>9.5284799972432666E-3</v>
      </c>
      <c r="K296">
        <f>+G296</f>
        <v>9.5284799972432666E-3</v>
      </c>
      <c r="P296">
        <f t="shared" si="68"/>
        <v>-2.2991056675435509E-4</v>
      </c>
      <c r="Q296" s="7">
        <f t="shared" si="65"/>
        <v>30913.951999999997</v>
      </c>
      <c r="R296">
        <f t="shared" si="61"/>
        <v>9.5226186399517823E-5</v>
      </c>
      <c r="T296">
        <v>0.1</v>
      </c>
      <c r="U296">
        <f t="shared" si="62"/>
        <v>9.5226186399517826E-6</v>
      </c>
      <c r="V296">
        <f t="shared" si="66"/>
        <v>9.7583905639976216E-3</v>
      </c>
      <c r="AB296">
        <v>31845.5</v>
      </c>
      <c r="AC296">
        <v>1.7850060001364909E-2</v>
      </c>
      <c r="AD296" t="s">
        <v>2101</v>
      </c>
      <c r="AE296">
        <v>36240</v>
      </c>
      <c r="AF296">
        <v>2.7156800002558157E-2</v>
      </c>
      <c r="AG296" t="s">
        <v>2153</v>
      </c>
      <c r="AH296">
        <v>37575.5</v>
      </c>
      <c r="AI296">
        <v>2.5253660001908429E-2</v>
      </c>
      <c r="AL296">
        <v>23482</v>
      </c>
      <c r="AM296">
        <v>8.5322400045697577E-3</v>
      </c>
    </row>
    <row r="297" spans="1:39" x14ac:dyDescent="0.2">
      <c r="A297" s="25" t="s">
        <v>2158</v>
      </c>
      <c r="B297" s="22" t="s">
        <v>2212</v>
      </c>
      <c r="C297" s="19">
        <v>45934.421000000002</v>
      </c>
      <c r="D297" s="19"/>
      <c r="E297">
        <f t="shared" si="64"/>
        <v>20172.466441537174</v>
      </c>
      <c r="F297">
        <f t="shared" si="63"/>
        <v>20172.5</v>
      </c>
      <c r="G297">
        <f t="shared" si="67"/>
        <v>-7.8422999940812588E-3</v>
      </c>
      <c r="P297">
        <f t="shared" si="68"/>
        <v>-2.2688651578694E-4</v>
      </c>
      <c r="Q297" s="7">
        <f t="shared" si="65"/>
        <v>30915.921000000002</v>
      </c>
      <c r="S297" s="17">
        <v>-7.8422999940812588E-3</v>
      </c>
      <c r="V297">
        <f t="shared" si="66"/>
        <v>-7.6154134782943188E-3</v>
      </c>
      <c r="AB297">
        <v>32449.5</v>
      </c>
      <c r="AC297">
        <v>1.6679339998518117E-2</v>
      </c>
      <c r="AD297" t="s">
        <v>2101</v>
      </c>
      <c r="AE297">
        <v>37165.5</v>
      </c>
      <c r="AF297">
        <v>2.5432459995499812E-2</v>
      </c>
      <c r="AG297" t="s">
        <v>2153</v>
      </c>
      <c r="AH297">
        <v>37596.5</v>
      </c>
      <c r="AI297">
        <v>2.8749379998771474E-2</v>
      </c>
      <c r="AL297">
        <v>23482.5</v>
      </c>
      <c r="AM297">
        <v>8.096900004602503E-3</v>
      </c>
    </row>
    <row r="298" spans="1:39" x14ac:dyDescent="0.2">
      <c r="A298" s="25" t="s">
        <v>2158</v>
      </c>
      <c r="B298" s="22" t="s">
        <v>2212</v>
      </c>
      <c r="C298" s="19">
        <v>45944.480000000003</v>
      </c>
      <c r="D298" s="19"/>
      <c r="E298">
        <f t="shared" si="64"/>
        <v>20215.510520145705</v>
      </c>
      <c r="F298">
        <f t="shared" si="63"/>
        <v>20215.5</v>
      </c>
      <c r="G298">
        <f t="shared" si="67"/>
        <v>2.4584600032540038E-3</v>
      </c>
      <c r="K298">
        <f t="shared" ref="K298:K304" si="70">+G298</f>
        <v>2.4584600032540038E-3</v>
      </c>
      <c r="P298">
        <f t="shared" si="68"/>
        <v>-2.1154408559884326E-4</v>
      </c>
      <c r="Q298" s="7">
        <f t="shared" si="65"/>
        <v>30925.980000000003</v>
      </c>
      <c r="R298">
        <f t="shared" ref="R298:R311" si="71">+(P298-G298)^2</f>
        <v>7.1289218344909224E-6</v>
      </c>
      <c r="T298">
        <v>0.1</v>
      </c>
      <c r="U298">
        <f t="shared" ref="U298:U311" si="72">+T298*R298</f>
        <v>7.1289218344909232E-7</v>
      </c>
      <c r="V298">
        <f t="shared" si="66"/>
        <v>2.6700040888528471E-3</v>
      </c>
      <c r="AB298">
        <v>32450</v>
      </c>
      <c r="AC298">
        <v>1.4834000001428649E-2</v>
      </c>
      <c r="AD298" t="s">
        <v>2101</v>
      </c>
      <c r="AE298">
        <v>37220.5</v>
      </c>
      <c r="AF298">
        <v>3.0445060001511592E-2</v>
      </c>
      <c r="AG298" t="s">
        <v>2153</v>
      </c>
      <c r="AH298">
        <v>37742</v>
      </c>
      <c r="AI298">
        <v>3.375543999572983E-2</v>
      </c>
      <c r="AL298">
        <v>23485.5</v>
      </c>
      <c r="AM298">
        <v>8.3648600048036315E-3</v>
      </c>
    </row>
    <row r="299" spans="1:39" x14ac:dyDescent="0.2">
      <c r="A299" s="25" t="s">
        <v>2158</v>
      </c>
      <c r="B299" s="22"/>
      <c r="C299" s="19">
        <v>45946.464999999997</v>
      </c>
      <c r="D299" s="19"/>
      <c r="E299">
        <f t="shared" si="64"/>
        <v>20224.004654357621</v>
      </c>
      <c r="F299">
        <f t="shared" si="63"/>
        <v>20224</v>
      </c>
      <c r="G299">
        <f t="shared" si="67"/>
        <v>1.0876799933612347E-3</v>
      </c>
      <c r="K299">
        <f t="shared" si="70"/>
        <v>1.0876799933612347E-3</v>
      </c>
      <c r="P299">
        <f t="shared" si="68"/>
        <v>-2.0850252463142788E-4</v>
      </c>
      <c r="Q299" s="7">
        <f t="shared" si="65"/>
        <v>30927.964999999997</v>
      </c>
      <c r="R299">
        <f t="shared" si="71"/>
        <v>1.680089119949799E-6</v>
      </c>
      <c r="T299">
        <v>0.1</v>
      </c>
      <c r="U299">
        <f t="shared" si="72"/>
        <v>1.680089119949799E-7</v>
      </c>
      <c r="V299">
        <f t="shared" si="66"/>
        <v>1.2961825179926625E-3</v>
      </c>
      <c r="AB299">
        <v>32522</v>
      </c>
      <c r="AC299">
        <v>2.1105040003021713E-2</v>
      </c>
      <c r="AD299" t="s">
        <v>2101</v>
      </c>
      <c r="AE299">
        <v>37430</v>
      </c>
      <c r="AF299">
        <v>2.8247600006579887E-2</v>
      </c>
      <c r="AG299" t="s">
        <v>2153</v>
      </c>
      <c r="AH299">
        <v>37802</v>
      </c>
      <c r="AI299">
        <v>3.331464000075357E-2</v>
      </c>
      <c r="AL299">
        <v>23486</v>
      </c>
      <c r="AM299">
        <v>8.499520001350902E-3</v>
      </c>
    </row>
    <row r="300" spans="1:39" x14ac:dyDescent="0.2">
      <c r="A300" s="25" t="s">
        <v>2158</v>
      </c>
      <c r="B300" s="22" t="s">
        <v>2212</v>
      </c>
      <c r="C300" s="19">
        <v>45972.523999999998</v>
      </c>
      <c r="D300" s="19"/>
      <c r="E300">
        <f t="shared" si="64"/>
        <v>20335.515305959136</v>
      </c>
      <c r="F300">
        <f t="shared" si="63"/>
        <v>20335.5</v>
      </c>
      <c r="G300">
        <f t="shared" si="67"/>
        <v>3.5768599991570227E-3</v>
      </c>
      <c r="K300">
        <f t="shared" si="70"/>
        <v>3.5768599991570227E-3</v>
      </c>
      <c r="P300">
        <f t="shared" si="68"/>
        <v>-1.6833680135299074E-4</v>
      </c>
      <c r="Q300" s="7">
        <f t="shared" si="65"/>
        <v>30954.023999999998</v>
      </c>
      <c r="R300">
        <f t="shared" si="71"/>
        <v>1.4026499074550442E-5</v>
      </c>
      <c r="T300">
        <v>0.1</v>
      </c>
      <c r="U300">
        <f t="shared" si="72"/>
        <v>1.4026499074550443E-6</v>
      </c>
      <c r="V300">
        <f t="shared" si="66"/>
        <v>3.7451968005100134E-3</v>
      </c>
      <c r="AB300">
        <v>32595</v>
      </c>
      <c r="AC300">
        <v>1.7685399994661566E-2</v>
      </c>
      <c r="AD300" t="s">
        <v>2101</v>
      </c>
      <c r="AE300">
        <v>37575.5</v>
      </c>
      <c r="AF300">
        <v>2.5253660001908429E-2</v>
      </c>
      <c r="AG300" t="s">
        <v>2153</v>
      </c>
      <c r="AH300">
        <v>37995</v>
      </c>
      <c r="AI300">
        <v>2.9013400002440903E-2</v>
      </c>
      <c r="AL300">
        <v>23659.5</v>
      </c>
      <c r="AM300">
        <v>7.7565399988088757E-3</v>
      </c>
    </row>
    <row r="301" spans="1:39" x14ac:dyDescent="0.2">
      <c r="A301" s="25" t="s">
        <v>2158</v>
      </c>
      <c r="B301" s="22" t="s">
        <v>2212</v>
      </c>
      <c r="C301" s="19">
        <v>45974.394</v>
      </c>
      <c r="D301" s="19"/>
      <c r="E301">
        <f t="shared" si="64"/>
        <v>20343.517336677702</v>
      </c>
      <c r="F301">
        <f t="shared" si="63"/>
        <v>20343.5</v>
      </c>
      <c r="G301">
        <f t="shared" si="67"/>
        <v>4.0514200009056367E-3</v>
      </c>
      <c r="K301">
        <f t="shared" si="70"/>
        <v>4.0514200009056367E-3</v>
      </c>
      <c r="P301">
        <f t="shared" si="68"/>
        <v>-1.6543583573659995E-4</v>
      </c>
      <c r="Q301" s="7">
        <f t="shared" si="65"/>
        <v>30955.894</v>
      </c>
      <c r="R301">
        <f t="shared" si="71"/>
        <v>1.7781873147023699E-5</v>
      </c>
      <c r="T301">
        <v>0.1</v>
      </c>
      <c r="U301">
        <f t="shared" si="72"/>
        <v>1.77818731470237E-6</v>
      </c>
      <c r="V301">
        <f t="shared" si="66"/>
        <v>4.2168558366422366E-3</v>
      </c>
      <c r="AB301">
        <v>32787</v>
      </c>
      <c r="AC301">
        <v>2.10748399986187E-2</v>
      </c>
      <c r="AD301" t="s">
        <v>2101</v>
      </c>
      <c r="AE301">
        <v>37596.5</v>
      </c>
      <c r="AF301">
        <v>2.8749379998771474E-2</v>
      </c>
      <c r="AG301" t="s">
        <v>2153</v>
      </c>
      <c r="AH301">
        <v>38042</v>
      </c>
      <c r="AI301">
        <v>2.2551440000825096E-2</v>
      </c>
      <c r="AL301">
        <v>23723.5</v>
      </c>
      <c r="AM301">
        <v>7.5530199974309653E-3</v>
      </c>
    </row>
    <row r="302" spans="1:39" x14ac:dyDescent="0.2">
      <c r="A302" s="25" t="s">
        <v>2158</v>
      </c>
      <c r="B302" s="22" t="s">
        <v>2212</v>
      </c>
      <c r="C302" s="19">
        <v>45998.466999999997</v>
      </c>
      <c r="D302" s="19"/>
      <c r="E302">
        <f t="shared" si="64"/>
        <v>20446.529574906443</v>
      </c>
      <c r="F302">
        <f t="shared" si="63"/>
        <v>20446.5</v>
      </c>
      <c r="G302">
        <f t="shared" si="67"/>
        <v>6.911379998200573E-3</v>
      </c>
      <c r="K302">
        <f t="shared" si="70"/>
        <v>6.911379998200573E-3</v>
      </c>
      <c r="P302">
        <f t="shared" si="68"/>
        <v>-1.2785724342557515E-4</v>
      </c>
      <c r="Q302" s="7">
        <f t="shared" si="65"/>
        <v>30979.966999999997</v>
      </c>
      <c r="R302">
        <f t="shared" si="71"/>
        <v>4.9550860943896502E-5</v>
      </c>
      <c r="T302">
        <v>0.1</v>
      </c>
      <c r="U302">
        <f t="shared" si="72"/>
        <v>4.9550860943896504E-6</v>
      </c>
      <c r="V302">
        <f t="shared" si="66"/>
        <v>7.0392372416261482E-3</v>
      </c>
      <c r="AB302">
        <v>32787</v>
      </c>
      <c r="AC302">
        <v>2.8074839996406808E-2</v>
      </c>
      <c r="AD302" t="s">
        <v>2101</v>
      </c>
      <c r="AE302">
        <v>37742</v>
      </c>
      <c r="AF302">
        <v>3.375543999572983E-2</v>
      </c>
      <c r="AG302" t="s">
        <v>2153</v>
      </c>
      <c r="AH302">
        <v>38616</v>
      </c>
      <c r="AI302">
        <v>3.410111999255605E-2</v>
      </c>
      <c r="AL302">
        <v>23959</v>
      </c>
      <c r="AM302">
        <v>1.2397880003845785E-2</v>
      </c>
    </row>
    <row r="303" spans="1:39" x14ac:dyDescent="0.2">
      <c r="A303" s="25" t="s">
        <v>2158</v>
      </c>
      <c r="B303" s="22" t="s">
        <v>2212</v>
      </c>
      <c r="C303" s="19">
        <v>45999.396999999997</v>
      </c>
      <c r="D303" s="19"/>
      <c r="E303">
        <f t="shared" si="64"/>
        <v>20450.509194461662</v>
      </c>
      <c r="F303">
        <f t="shared" si="63"/>
        <v>20450.5</v>
      </c>
      <c r="G303">
        <f t="shared" si="67"/>
        <v>2.1486600016942248E-3</v>
      </c>
      <c r="K303">
        <f t="shared" si="70"/>
        <v>2.1486600016942248E-3</v>
      </c>
      <c r="P303">
        <f t="shared" si="68"/>
        <v>-1.2638932061738092E-4</v>
      </c>
      <c r="Q303" s="7">
        <f t="shared" si="65"/>
        <v>30980.896999999997</v>
      </c>
      <c r="R303">
        <f t="shared" si="71"/>
        <v>5.1758494189504963E-6</v>
      </c>
      <c r="T303">
        <v>0.1</v>
      </c>
      <c r="U303">
        <f t="shared" si="72"/>
        <v>5.1758494189504969E-7</v>
      </c>
      <c r="V303">
        <f t="shared" si="66"/>
        <v>2.2750493223116057E-3</v>
      </c>
      <c r="AB303">
        <v>33163.5</v>
      </c>
      <c r="AC303">
        <v>1.9533819999196567E-2</v>
      </c>
      <c r="AD303" t="s">
        <v>2101</v>
      </c>
      <c r="AE303">
        <v>37802</v>
      </c>
      <c r="AF303">
        <v>3.331464000075357E-2</v>
      </c>
      <c r="AG303" t="s">
        <v>2153</v>
      </c>
      <c r="AH303">
        <v>38641.5</v>
      </c>
      <c r="AI303">
        <v>2.4988780001876876E-2</v>
      </c>
      <c r="AL303">
        <v>24657.5</v>
      </c>
      <c r="AM303">
        <v>1.4457900004344992E-2</v>
      </c>
    </row>
    <row r="304" spans="1:39" x14ac:dyDescent="0.2">
      <c r="A304" s="25" t="s">
        <v>2159</v>
      </c>
      <c r="B304" s="22"/>
      <c r="C304" s="19">
        <v>46046.250999999997</v>
      </c>
      <c r="D304" s="19"/>
      <c r="E304">
        <f t="shared" si="64"/>
        <v>20651.004995149986</v>
      </c>
      <c r="F304">
        <f t="shared" si="63"/>
        <v>20651</v>
      </c>
      <c r="G304">
        <f t="shared" si="67"/>
        <v>1.1673199987853877E-3</v>
      </c>
      <c r="K304">
        <f t="shared" si="70"/>
        <v>1.1673199987853877E-3</v>
      </c>
      <c r="P304">
        <f t="shared" si="68"/>
        <v>-5.1989644856602693E-5</v>
      </c>
      <c r="Q304" s="7">
        <f t="shared" si="65"/>
        <v>31027.750999999997</v>
      </c>
      <c r="R304">
        <f t="shared" si="71"/>
        <v>1.4867160070783576E-6</v>
      </c>
      <c r="T304">
        <v>0.1</v>
      </c>
      <c r="U304">
        <f t="shared" si="72"/>
        <v>1.4867160070783576E-7</v>
      </c>
      <c r="V304">
        <f t="shared" si="66"/>
        <v>1.2193096436419904E-3</v>
      </c>
      <c r="AB304">
        <v>33304.5</v>
      </c>
      <c r="AC304">
        <v>2.1147940002265386E-2</v>
      </c>
      <c r="AD304" t="s">
        <v>2101</v>
      </c>
      <c r="AE304">
        <v>37995</v>
      </c>
      <c r="AF304">
        <v>2.9013400002440903E-2</v>
      </c>
      <c r="AG304" t="s">
        <v>2153</v>
      </c>
      <c r="AH304">
        <v>38645.5</v>
      </c>
      <c r="AI304">
        <v>3.0226060007407796E-2</v>
      </c>
      <c r="AL304">
        <v>24901</v>
      </c>
      <c r="AM304">
        <v>1.4777320000575855E-2</v>
      </c>
    </row>
    <row r="305" spans="1:39" x14ac:dyDescent="0.2">
      <c r="A305" s="25" t="s">
        <v>2160</v>
      </c>
      <c r="B305" s="22"/>
      <c r="C305" s="19">
        <v>46109.351999999999</v>
      </c>
      <c r="D305" s="19"/>
      <c r="E305">
        <f t="shared" si="64"/>
        <v>20921.024321551889</v>
      </c>
      <c r="F305">
        <f t="shared" si="63"/>
        <v>20921</v>
      </c>
      <c r="G305">
        <f t="shared" si="67"/>
        <v>5.683719995431602E-3</v>
      </c>
      <c r="N305">
        <f>+G305</f>
        <v>5.683719995431602E-3</v>
      </c>
      <c r="P305">
        <f t="shared" si="68"/>
        <v>5.0740144696567735E-5</v>
      </c>
      <c r="Q305" s="7">
        <f t="shared" si="65"/>
        <v>31090.851999999999</v>
      </c>
      <c r="R305">
        <f t="shared" si="71"/>
        <v>3.1730461998786886E-5</v>
      </c>
      <c r="T305">
        <v>0.1</v>
      </c>
      <c r="U305">
        <f t="shared" si="72"/>
        <v>3.1730461998786886E-6</v>
      </c>
      <c r="V305">
        <f t="shared" si="66"/>
        <v>5.6329798507350343E-3</v>
      </c>
      <c r="AB305">
        <v>33394.5</v>
      </c>
      <c r="AC305">
        <v>2.5986740001826547E-2</v>
      </c>
      <c r="AD305" t="s">
        <v>2101</v>
      </c>
      <c r="AE305">
        <v>38042</v>
      </c>
      <c r="AF305">
        <v>2.2551440000825096E-2</v>
      </c>
      <c r="AH305">
        <v>38791</v>
      </c>
      <c r="AI305">
        <v>3.2232119992841035E-2</v>
      </c>
      <c r="AL305">
        <v>24969.5</v>
      </c>
      <c r="AM305">
        <v>5.9657399979187176E-3</v>
      </c>
    </row>
    <row r="306" spans="1:39" x14ac:dyDescent="0.2">
      <c r="A306" s="25" t="s">
        <v>2160</v>
      </c>
      <c r="B306" s="22"/>
      <c r="C306" s="19">
        <v>46113.328999999998</v>
      </c>
      <c r="D306" s="19"/>
      <c r="E306">
        <f t="shared" si="64"/>
        <v>20938.042544101452</v>
      </c>
      <c r="F306">
        <f t="shared" si="63"/>
        <v>20938</v>
      </c>
      <c r="G306">
        <f t="shared" si="67"/>
        <v>9.9421599952620454E-3</v>
      </c>
      <c r="N306">
        <f>+G306</f>
        <v>9.9421599952620454E-3</v>
      </c>
      <c r="P306">
        <f t="shared" si="68"/>
        <v>5.7305896631398151E-5</v>
      </c>
      <c r="Q306" s="7">
        <f t="shared" si="65"/>
        <v>31094.828999999998</v>
      </c>
      <c r="R306">
        <f t="shared" si="71"/>
        <v>9.7710340551215101E-5</v>
      </c>
      <c r="T306">
        <v>0.1</v>
      </c>
      <c r="U306">
        <f t="shared" si="72"/>
        <v>9.7710340551215108E-6</v>
      </c>
      <c r="V306">
        <f t="shared" si="66"/>
        <v>9.8848540986306473E-3</v>
      </c>
      <c r="AB306">
        <v>33403</v>
      </c>
      <c r="AC306">
        <v>2.361595999536803E-2</v>
      </c>
      <c r="AD306" t="s">
        <v>2101</v>
      </c>
      <c r="AE306">
        <v>38616</v>
      </c>
      <c r="AF306">
        <v>3.410111999255605E-2</v>
      </c>
      <c r="AH306">
        <v>38910.5</v>
      </c>
      <c r="AI306">
        <v>3.6195859996951185E-2</v>
      </c>
      <c r="AL306">
        <v>25029</v>
      </c>
      <c r="AM306">
        <v>9.370280007715337E-3</v>
      </c>
    </row>
    <row r="307" spans="1:39" x14ac:dyDescent="0.2">
      <c r="A307" s="25" t="s">
        <v>2160</v>
      </c>
      <c r="B307" s="22" t="s">
        <v>2212</v>
      </c>
      <c r="C307" s="19">
        <v>46114.372000000003</v>
      </c>
      <c r="D307" s="19"/>
      <c r="E307">
        <f t="shared" si="64"/>
        <v>20942.505708828456</v>
      </c>
      <c r="F307">
        <f t="shared" si="63"/>
        <v>20942.5</v>
      </c>
      <c r="G307">
        <f t="shared" si="67"/>
        <v>1.3341000012587756E-3</v>
      </c>
      <c r="N307">
        <f>+G307</f>
        <v>1.3341000012587756E-3</v>
      </c>
      <c r="P307">
        <f t="shared" si="68"/>
        <v>5.9045824790618373E-5</v>
      </c>
      <c r="Q307" s="7">
        <f t="shared" si="65"/>
        <v>31095.872000000003</v>
      </c>
      <c r="R307">
        <f t="shared" si="71"/>
        <v>1.6257631529288905E-6</v>
      </c>
      <c r="T307">
        <v>0.1</v>
      </c>
      <c r="U307">
        <f t="shared" si="72"/>
        <v>1.6257631529288905E-7</v>
      </c>
      <c r="V307">
        <f t="shared" si="66"/>
        <v>1.2750541764681572E-3</v>
      </c>
      <c r="AB307">
        <v>33913</v>
      </c>
      <c r="AC307">
        <v>2.3369160000584088E-2</v>
      </c>
      <c r="AD307" t="s">
        <v>2101</v>
      </c>
      <c r="AE307">
        <v>38641.5</v>
      </c>
      <c r="AF307">
        <v>2.4988780001876876E-2</v>
      </c>
      <c r="AH307">
        <v>39006</v>
      </c>
      <c r="AI307">
        <v>3.3735919998434838E-2</v>
      </c>
      <c r="AL307">
        <v>25170</v>
      </c>
      <c r="AM307">
        <v>9.9843999996664934E-3</v>
      </c>
    </row>
    <row r="308" spans="1:39" x14ac:dyDescent="0.2">
      <c r="A308" s="25" t="s">
        <v>2160</v>
      </c>
      <c r="B308" s="22" t="s">
        <v>2212</v>
      </c>
      <c r="C308" s="19">
        <v>46121.375999999997</v>
      </c>
      <c r="D308" s="19"/>
      <c r="E308">
        <f t="shared" si="64"/>
        <v>20972.476951156106</v>
      </c>
      <c r="F308">
        <f t="shared" si="63"/>
        <v>20972.5</v>
      </c>
      <c r="G308">
        <f t="shared" si="67"/>
        <v>-5.386299999372568E-3</v>
      </c>
      <c r="N308">
        <f>+G308</f>
        <v>-5.386299999372568E-3</v>
      </c>
      <c r="P308">
        <f t="shared" si="68"/>
        <v>7.0666045852079556E-5</v>
      </c>
      <c r="Q308" s="7">
        <f t="shared" si="65"/>
        <v>31102.875999999997</v>
      </c>
      <c r="R308">
        <f t="shared" si="71"/>
        <v>2.9778478418734731E-5</v>
      </c>
      <c r="T308">
        <v>0.1</v>
      </c>
      <c r="U308">
        <f t="shared" si="72"/>
        <v>2.9778478418734734E-6</v>
      </c>
      <c r="V308">
        <f t="shared" si="66"/>
        <v>-5.4569660452246475E-3</v>
      </c>
      <c r="AB308">
        <v>34229.5</v>
      </c>
      <c r="AC308">
        <v>1.6268939994915854E-2</v>
      </c>
      <c r="AD308" t="s">
        <v>2101</v>
      </c>
      <c r="AE308">
        <v>38645.5</v>
      </c>
      <c r="AF308">
        <v>3.0226060007407796E-2</v>
      </c>
      <c r="AH308">
        <v>39039</v>
      </c>
      <c r="AI308">
        <v>3.3943479997105896E-2</v>
      </c>
      <c r="AL308">
        <v>25230</v>
      </c>
      <c r="AM308">
        <v>1.5543599998636637E-2</v>
      </c>
    </row>
    <row r="309" spans="1:39" x14ac:dyDescent="0.2">
      <c r="A309" s="25" t="s">
        <v>2161</v>
      </c>
      <c r="B309" s="22"/>
      <c r="C309" s="19">
        <v>46246.529000000002</v>
      </c>
      <c r="D309" s="19"/>
      <c r="E309">
        <f t="shared" si="64"/>
        <v>21508.026764268059</v>
      </c>
      <c r="F309">
        <f t="shared" si="63"/>
        <v>21508</v>
      </c>
      <c r="G309">
        <f t="shared" si="67"/>
        <v>6.2545600012526847E-3</v>
      </c>
      <c r="K309">
        <f>+G309</f>
        <v>6.2545600012526847E-3</v>
      </c>
      <c r="P309">
        <f t="shared" si="68"/>
        <v>2.8414349679920133E-4</v>
      </c>
      <c r="Q309" s="7">
        <f t="shared" si="65"/>
        <v>31228.029000000002</v>
      </c>
      <c r="R309">
        <f t="shared" si="71"/>
        <v>3.5645873236650553E-5</v>
      </c>
      <c r="T309">
        <v>0.1</v>
      </c>
      <c r="U309">
        <f t="shared" si="72"/>
        <v>3.5645873236650555E-6</v>
      </c>
      <c r="V309">
        <f t="shared" si="66"/>
        <v>5.9704165044534834E-3</v>
      </c>
      <c r="AB309">
        <v>34644</v>
      </c>
      <c r="AC309">
        <v>2.2482079999463167E-2</v>
      </c>
      <c r="AD309" t="s">
        <v>2101</v>
      </c>
      <c r="AE309">
        <v>38791</v>
      </c>
      <c r="AF309">
        <v>3.2232119992841035E-2</v>
      </c>
      <c r="AG309" t="s">
        <v>2097</v>
      </c>
      <c r="AH309">
        <v>39154.5</v>
      </c>
      <c r="AI309">
        <v>3.5669939999934286E-2</v>
      </c>
      <c r="AL309">
        <v>25371</v>
      </c>
      <c r="AM309">
        <v>1.3157720000890549E-2</v>
      </c>
    </row>
    <row r="310" spans="1:39" x14ac:dyDescent="0.2">
      <c r="A310" s="25" t="s">
        <v>2161</v>
      </c>
      <c r="B310" s="22"/>
      <c r="C310" s="19">
        <v>46269.432999999997</v>
      </c>
      <c r="D310" s="19"/>
      <c r="E310">
        <f t="shared" si="64"/>
        <v>21606.036663507493</v>
      </c>
      <c r="F310">
        <f t="shared" si="63"/>
        <v>21606</v>
      </c>
      <c r="G310">
        <f t="shared" si="67"/>
        <v>8.5679199983133003E-3</v>
      </c>
      <c r="K310">
        <f>+G310</f>
        <v>8.5679199983133003E-3</v>
      </c>
      <c r="P310">
        <f t="shared" si="68"/>
        <v>3.2445292559998319E-4</v>
      </c>
      <c r="Q310" s="7">
        <f t="shared" si="65"/>
        <v>31250.932999999997</v>
      </c>
      <c r="R310">
        <f t="shared" si="71"/>
        <v>6.7954749378908665E-5</v>
      </c>
      <c r="T310">
        <v>0.1</v>
      </c>
      <c r="U310">
        <f t="shared" si="72"/>
        <v>6.7954749378908665E-6</v>
      </c>
      <c r="V310">
        <f t="shared" si="66"/>
        <v>8.2434670727133171E-3</v>
      </c>
      <c r="AB310">
        <v>34935</v>
      </c>
      <c r="AC310">
        <v>2.4494199999026023E-2</v>
      </c>
      <c r="AD310" t="s">
        <v>2101</v>
      </c>
      <c r="AE310">
        <v>38910.5</v>
      </c>
      <c r="AF310">
        <v>3.6195859996951185E-2</v>
      </c>
      <c r="AG310" t="s">
        <v>2153</v>
      </c>
      <c r="AH310">
        <v>39381</v>
      </c>
      <c r="AI310">
        <v>3.1730919996334706E-2</v>
      </c>
      <c r="AL310">
        <v>25486.5</v>
      </c>
      <c r="AM310">
        <v>1.3884179999877233E-2</v>
      </c>
    </row>
    <row r="311" spans="1:39" x14ac:dyDescent="0.2">
      <c r="A311" s="25" t="s">
        <v>2162</v>
      </c>
      <c r="B311" s="22" t="s">
        <v>2212</v>
      </c>
      <c r="C311" s="19">
        <v>46311.377999999997</v>
      </c>
      <c r="D311" s="19"/>
      <c r="E311">
        <f t="shared" si="64"/>
        <v>21785.526063769412</v>
      </c>
      <c r="F311">
        <f t="shared" si="63"/>
        <v>21785.5</v>
      </c>
      <c r="G311">
        <f t="shared" si="67"/>
        <v>6.0908599989488721E-3</v>
      </c>
      <c r="K311">
        <f>+G311</f>
        <v>6.0908599989488721E-3</v>
      </c>
      <c r="P311">
        <f t="shared" si="68"/>
        <v>3.9928121661773723E-4</v>
      </c>
      <c r="Q311" s="7">
        <f t="shared" si="65"/>
        <v>31292.877999999997</v>
      </c>
      <c r="R311">
        <f t="shared" si="71"/>
        <v>3.2394069035481963E-5</v>
      </c>
      <c r="T311">
        <v>0.1</v>
      </c>
      <c r="U311">
        <f t="shared" si="72"/>
        <v>3.2394069035481963E-6</v>
      </c>
      <c r="V311">
        <f t="shared" si="66"/>
        <v>5.6915787823311349E-3</v>
      </c>
      <c r="AB311">
        <v>34973.5</v>
      </c>
      <c r="AC311">
        <v>2.6403020005091093E-2</v>
      </c>
      <c r="AD311" t="s">
        <v>2101</v>
      </c>
      <c r="AE311">
        <v>39006</v>
      </c>
      <c r="AF311">
        <v>3.3735919998434838E-2</v>
      </c>
      <c r="AG311" t="s">
        <v>2097</v>
      </c>
      <c r="AH311">
        <v>39437</v>
      </c>
      <c r="AI311">
        <v>3.2052839997049887E-2</v>
      </c>
      <c r="AL311">
        <v>25568</v>
      </c>
      <c r="AM311">
        <v>1.0093760000017937E-2</v>
      </c>
    </row>
    <row r="312" spans="1:39" x14ac:dyDescent="0.2">
      <c r="A312" s="25" t="s">
        <v>2162</v>
      </c>
      <c r="B312" s="22" t="s">
        <v>2212</v>
      </c>
      <c r="C312" s="19">
        <v>46350.423999999999</v>
      </c>
      <c r="D312" s="19"/>
      <c r="E312">
        <f t="shared" si="64"/>
        <v>21952.610176837174</v>
      </c>
      <c r="F312">
        <f t="shared" si="63"/>
        <v>21952.5</v>
      </c>
      <c r="P312">
        <f t="shared" si="68"/>
        <v>4.7005593385988399E-4</v>
      </c>
      <c r="Q312" s="7">
        <f t="shared" si="65"/>
        <v>31331.923999999999</v>
      </c>
      <c r="S312" s="17">
        <v>2.5747300001967233E-2</v>
      </c>
      <c r="V312">
        <f t="shared" si="66"/>
        <v>-4.7005593385988399E-4</v>
      </c>
      <c r="AB312">
        <v>35646.5</v>
      </c>
      <c r="AC312">
        <v>1.9575379999878351E-2</v>
      </c>
      <c r="AD312" t="s">
        <v>2101</v>
      </c>
      <c r="AE312">
        <v>39039</v>
      </c>
      <c r="AF312">
        <v>3.3943479997105896E-2</v>
      </c>
      <c r="AG312" t="s">
        <v>2163</v>
      </c>
      <c r="AH312">
        <v>39650.5</v>
      </c>
      <c r="AI312">
        <v>3.309265999996569E-2</v>
      </c>
      <c r="AL312">
        <v>26245</v>
      </c>
      <c r="AM312">
        <v>1.2503400001151022E-2</v>
      </c>
    </row>
    <row r="313" spans="1:39" x14ac:dyDescent="0.2">
      <c r="A313" s="25" t="s">
        <v>2164</v>
      </c>
      <c r="B313" s="22" t="s">
        <v>2212</v>
      </c>
      <c r="C313" s="19">
        <v>46402.286999999997</v>
      </c>
      <c r="D313" s="19"/>
      <c r="E313">
        <f t="shared" si="64"/>
        <v>22174.540294033108</v>
      </c>
      <c r="F313">
        <f t="shared" si="63"/>
        <v>22174.5</v>
      </c>
      <c r="G313">
        <f t="shared" ref="G313:G339" si="73">C313-(C$7+F313*C$8)</f>
        <v>9.4163399990065955E-3</v>
      </c>
      <c r="K313">
        <f>+G313</f>
        <v>9.4163399990065955E-3</v>
      </c>
      <c r="P313">
        <f t="shared" si="68"/>
        <v>5.6586684971471173E-4</v>
      </c>
      <c r="Q313" s="7">
        <f t="shared" si="65"/>
        <v>31383.786999999997</v>
      </c>
      <c r="R313">
        <f t="shared" ref="R313:R339" si="74">+(P313-G313)^2</f>
        <v>7.8330874966336597E-5</v>
      </c>
      <c r="T313">
        <v>0.1</v>
      </c>
      <c r="U313">
        <f t="shared" ref="U313:U339" si="75">+T313*R313</f>
        <v>7.8330874966336594E-6</v>
      </c>
      <c r="V313">
        <f t="shared" si="66"/>
        <v>8.8504731492918837E-3</v>
      </c>
      <c r="AB313">
        <v>35680</v>
      </c>
      <c r="AC313">
        <v>2.9937600003904663E-2</v>
      </c>
      <c r="AD313" t="s">
        <v>2101</v>
      </c>
      <c r="AE313">
        <v>39154.5</v>
      </c>
      <c r="AF313">
        <v>3.5669939999934286E-2</v>
      </c>
      <c r="AG313" t="s">
        <v>2153</v>
      </c>
      <c r="AH313">
        <v>40079.5</v>
      </c>
      <c r="AI313">
        <v>2.9790939996019006E-2</v>
      </c>
      <c r="AL313">
        <v>26364.5</v>
      </c>
      <c r="AM313">
        <v>1.0467139996762853E-2</v>
      </c>
    </row>
    <row r="314" spans="1:39" x14ac:dyDescent="0.2">
      <c r="A314" s="25" t="s">
        <v>2164</v>
      </c>
      <c r="B314" s="22"/>
      <c r="C314" s="19">
        <v>46403.332000000002</v>
      </c>
      <c r="D314" s="19"/>
      <c r="E314">
        <f t="shared" si="64"/>
        <v>22179.012017081735</v>
      </c>
      <c r="F314">
        <f t="shared" si="63"/>
        <v>22179</v>
      </c>
      <c r="G314">
        <f t="shared" si="73"/>
        <v>2.8082800054107793E-3</v>
      </c>
      <c r="K314">
        <f>+G314</f>
        <v>2.8082800054107793E-3</v>
      </c>
      <c r="P314">
        <f t="shared" si="68"/>
        <v>5.6782934787393165E-4</v>
      </c>
      <c r="Q314" s="7">
        <f t="shared" si="65"/>
        <v>31384.832000000002</v>
      </c>
      <c r="R314">
        <f t="shared" si="74"/>
        <v>5.0196191488572928E-6</v>
      </c>
      <c r="T314">
        <v>0.1</v>
      </c>
      <c r="U314">
        <f t="shared" si="75"/>
        <v>5.0196191488572926E-7</v>
      </c>
      <c r="V314">
        <f t="shared" si="66"/>
        <v>2.2404506575368476E-3</v>
      </c>
      <c r="AB314">
        <v>35718.5</v>
      </c>
      <c r="AC314">
        <v>2.9846419995010365E-2</v>
      </c>
      <c r="AD314" t="s">
        <v>2101</v>
      </c>
      <c r="AE314">
        <v>39381</v>
      </c>
      <c r="AF314">
        <v>3.1730919996334706E-2</v>
      </c>
      <c r="AG314" t="s">
        <v>2153</v>
      </c>
      <c r="AH314">
        <v>40306</v>
      </c>
      <c r="AI314">
        <v>3.7851920002140105E-2</v>
      </c>
      <c r="AL314">
        <v>26429</v>
      </c>
      <c r="AM314">
        <v>7.4182799944537692E-3</v>
      </c>
    </row>
    <row r="315" spans="1:39" x14ac:dyDescent="0.2">
      <c r="A315" s="25" t="s">
        <v>2165</v>
      </c>
      <c r="B315" s="22" t="s">
        <v>2212</v>
      </c>
      <c r="C315" s="19">
        <v>46441.311999999998</v>
      </c>
      <c r="D315" s="19"/>
      <c r="E315">
        <f t="shared" si="64"/>
        <v>22341.534544723814</v>
      </c>
      <c r="F315">
        <f t="shared" si="63"/>
        <v>22341.5</v>
      </c>
      <c r="G315">
        <f t="shared" si="73"/>
        <v>8.0727800013846718E-3</v>
      </c>
      <c r="N315">
        <f>+G315</f>
        <v>8.0727800013846718E-3</v>
      </c>
      <c r="P315">
        <f t="shared" si="68"/>
        <v>6.3924008695685763E-4</v>
      </c>
      <c r="Q315" s="7">
        <f t="shared" si="65"/>
        <v>31422.811999999998</v>
      </c>
      <c r="R315">
        <f t="shared" si="74"/>
        <v>5.5257515659391472E-5</v>
      </c>
      <c r="T315">
        <v>0.1</v>
      </c>
      <c r="U315">
        <f t="shared" si="75"/>
        <v>5.5257515659391478E-6</v>
      </c>
      <c r="V315">
        <f t="shared" si="66"/>
        <v>7.4335399144278141E-3</v>
      </c>
      <c r="AB315">
        <v>35992</v>
      </c>
      <c r="AC315">
        <v>2.9445439999108203E-2</v>
      </c>
      <c r="AD315" t="s">
        <v>2101</v>
      </c>
      <c r="AE315">
        <v>39437</v>
      </c>
      <c r="AF315">
        <v>3.2052839997049887E-2</v>
      </c>
      <c r="AH315">
        <v>40387</v>
      </c>
      <c r="AI315">
        <v>3.5906839999370277E-2</v>
      </c>
      <c r="AL315">
        <v>26497</v>
      </c>
      <c r="AM315">
        <v>1.845203999982914E-2</v>
      </c>
    </row>
    <row r="316" spans="1:39" x14ac:dyDescent="0.2">
      <c r="A316" s="25" t="s">
        <v>2165</v>
      </c>
      <c r="B316" s="22"/>
      <c r="C316" s="19">
        <v>46441.43</v>
      </c>
      <c r="D316" s="19"/>
      <c r="E316">
        <f t="shared" si="64"/>
        <v>22342.039485699646</v>
      </c>
      <c r="F316">
        <f t="shared" si="63"/>
        <v>22342</v>
      </c>
      <c r="G316">
        <f t="shared" si="73"/>
        <v>9.2274400012684055E-3</v>
      </c>
      <c r="N316">
        <f>+G316</f>
        <v>9.2274400012684055E-3</v>
      </c>
      <c r="P316">
        <f t="shared" si="68"/>
        <v>6.3946144230788218E-4</v>
      </c>
      <c r="Q316" s="7">
        <f t="shared" si="65"/>
        <v>31422.93</v>
      </c>
      <c r="R316">
        <f t="shared" si="74"/>
        <v>7.3753375729165673E-5</v>
      </c>
      <c r="T316">
        <v>0.1</v>
      </c>
      <c r="U316">
        <f t="shared" si="75"/>
        <v>7.3753375729165674E-6</v>
      </c>
      <c r="V316">
        <f t="shared" si="66"/>
        <v>8.5879785589605233E-3</v>
      </c>
      <c r="AB316">
        <v>36104</v>
      </c>
      <c r="AC316">
        <v>3.2089280000946019E-2</v>
      </c>
      <c r="AD316" t="s">
        <v>2101</v>
      </c>
      <c r="AE316">
        <v>39650.5</v>
      </c>
      <c r="AF316">
        <v>3.309265999996569E-2</v>
      </c>
      <c r="AH316">
        <v>40472.5</v>
      </c>
      <c r="AI316">
        <v>3.7353700005041901E-2</v>
      </c>
      <c r="AL316">
        <v>26556.5</v>
      </c>
      <c r="AM316">
        <v>9.8565799999050796E-3</v>
      </c>
    </row>
    <row r="317" spans="1:39" x14ac:dyDescent="0.2">
      <c r="A317" s="25" t="s">
        <v>2165</v>
      </c>
      <c r="B317" s="22"/>
      <c r="C317" s="19">
        <v>46441.438000000002</v>
      </c>
      <c r="D317" s="19"/>
      <c r="E317">
        <f t="shared" si="64"/>
        <v>22342.07371898615</v>
      </c>
      <c r="F317">
        <f t="shared" si="63"/>
        <v>22342</v>
      </c>
      <c r="G317">
        <f t="shared" si="73"/>
        <v>1.722744000289822E-2</v>
      </c>
      <c r="N317">
        <f>+G317</f>
        <v>1.722744000289822E-2</v>
      </c>
      <c r="P317">
        <f t="shared" si="68"/>
        <v>6.3946144230788218E-4</v>
      </c>
      <c r="Q317" s="7">
        <f t="shared" si="65"/>
        <v>31422.938000000002</v>
      </c>
      <c r="R317">
        <f t="shared" si="74"/>
        <v>2.7516103272660469E-4</v>
      </c>
      <c r="T317">
        <v>0.1</v>
      </c>
      <c r="U317">
        <f t="shared" si="75"/>
        <v>2.7516103272660469E-5</v>
      </c>
      <c r="V317">
        <f t="shared" si="66"/>
        <v>1.6587978560590338E-2</v>
      </c>
      <c r="AB317">
        <v>36240</v>
      </c>
      <c r="AC317">
        <v>2.7156800002558157E-2</v>
      </c>
      <c r="AD317" t="s">
        <v>2101</v>
      </c>
      <c r="AE317">
        <v>40079.5</v>
      </c>
      <c r="AF317">
        <v>2.9790939996019006E-2</v>
      </c>
      <c r="AH317">
        <v>40567</v>
      </c>
      <c r="AI317">
        <v>3.1584439995640423E-2</v>
      </c>
      <c r="AL317">
        <v>26659</v>
      </c>
      <c r="AM317">
        <v>1.0561880000750534E-2</v>
      </c>
    </row>
    <row r="318" spans="1:39" x14ac:dyDescent="0.2">
      <c r="A318" s="25" t="s">
        <v>2165</v>
      </c>
      <c r="B318" s="22"/>
      <c r="C318" s="19">
        <v>46647.423999999999</v>
      </c>
      <c r="D318" s="19"/>
      <c r="E318">
        <f t="shared" si="64"/>
        <v>23223.520938019436</v>
      </c>
      <c r="F318">
        <f t="shared" si="63"/>
        <v>23223.5</v>
      </c>
      <c r="G318">
        <f t="shared" si="73"/>
        <v>4.8930199991445988E-3</v>
      </c>
      <c r="N318">
        <f>+G318</f>
        <v>4.8930199991445988E-3</v>
      </c>
      <c r="P318">
        <f t="shared" si="68"/>
        <v>1.0452605861638806E-3</v>
      </c>
      <c r="Q318" s="7">
        <f t="shared" si="65"/>
        <v>31628.923999999999</v>
      </c>
      <c r="R318">
        <f t="shared" si="74"/>
        <v>1.4805252500181721E-5</v>
      </c>
      <c r="T318">
        <v>0.1</v>
      </c>
      <c r="U318">
        <f t="shared" si="75"/>
        <v>1.4805252500181722E-6</v>
      </c>
      <c r="V318">
        <f t="shared" si="66"/>
        <v>3.8477594129807183E-3</v>
      </c>
      <c r="AB318">
        <v>37165.5</v>
      </c>
      <c r="AC318">
        <v>2.5432459995499812E-2</v>
      </c>
      <c r="AD318" t="s">
        <v>2101</v>
      </c>
      <c r="AE318">
        <v>40306</v>
      </c>
      <c r="AF318">
        <v>3.7851920002140105E-2</v>
      </c>
      <c r="AH318">
        <v>40682</v>
      </c>
      <c r="AI318">
        <v>4.0156240000214893E-2</v>
      </c>
      <c r="AL318">
        <v>26685</v>
      </c>
      <c r="AM318">
        <v>1.0604199997032993E-2</v>
      </c>
    </row>
    <row r="319" spans="1:39" x14ac:dyDescent="0.2">
      <c r="A319" s="25" t="s">
        <v>2166</v>
      </c>
      <c r="B319" s="22" t="s">
        <v>2212</v>
      </c>
      <c r="C319" s="19">
        <v>46657.470999999998</v>
      </c>
      <c r="D319" s="19"/>
      <c r="E319">
        <f t="shared" si="64"/>
        <v>23266.513666698211</v>
      </c>
      <c r="F319">
        <f t="shared" si="63"/>
        <v>23266.5</v>
      </c>
      <c r="G319">
        <f t="shared" si="73"/>
        <v>3.1937800013110973E-3</v>
      </c>
      <c r="K319">
        <f>+G319</f>
        <v>3.1937800013110973E-3</v>
      </c>
      <c r="P319">
        <f t="shared" si="68"/>
        <v>1.0658507363519778E-3</v>
      </c>
      <c r="Q319" s="7">
        <f t="shared" si="65"/>
        <v>31638.970999999998</v>
      </c>
      <c r="R319">
        <f t="shared" si="74"/>
        <v>4.5280829566694587E-6</v>
      </c>
      <c r="T319">
        <v>0.1</v>
      </c>
      <c r="U319">
        <f t="shared" si="75"/>
        <v>4.5280829566694591E-7</v>
      </c>
      <c r="V319">
        <f t="shared" si="66"/>
        <v>2.1279292649591195E-3</v>
      </c>
      <c r="AB319">
        <v>37220.5</v>
      </c>
      <c r="AC319">
        <v>3.0445060001511592E-2</v>
      </c>
      <c r="AD319" t="s">
        <v>2101</v>
      </c>
      <c r="AE319">
        <v>40387</v>
      </c>
      <c r="AF319">
        <v>3.5906839999370277E-2</v>
      </c>
      <c r="AG319" t="s">
        <v>2153</v>
      </c>
      <c r="AH319">
        <v>40793</v>
      </c>
      <c r="AI319">
        <v>3.749076000531204E-2</v>
      </c>
      <c r="AL319">
        <v>26728</v>
      </c>
      <c r="AM319">
        <v>1.4904960000421852E-2</v>
      </c>
    </row>
    <row r="320" spans="1:39" x14ac:dyDescent="0.2">
      <c r="A320" s="25" t="s">
        <v>2094</v>
      </c>
      <c r="B320" s="22" t="s">
        <v>2215</v>
      </c>
      <c r="C320" s="19">
        <v>46706.668160000001</v>
      </c>
      <c r="D320" s="19"/>
      <c r="E320">
        <f t="shared" si="64"/>
        <v>23477.036225834945</v>
      </c>
      <c r="F320">
        <f t="shared" si="63"/>
        <v>23477</v>
      </c>
      <c r="G320">
        <f t="shared" si="73"/>
        <v>8.4656399994855747E-3</v>
      </c>
      <c r="I320">
        <f t="shared" ref="I320:I325" si="76">G320</f>
        <v>8.4656399994855747E-3</v>
      </c>
      <c r="P320">
        <f t="shared" si="68"/>
        <v>1.1677139391332442E-3</v>
      </c>
      <c r="Q320" s="7">
        <f t="shared" si="65"/>
        <v>31688.168160000001</v>
      </c>
      <c r="R320">
        <f t="shared" si="74"/>
        <v>5.3259724782369686E-5</v>
      </c>
      <c r="T320">
        <v>1</v>
      </c>
      <c r="U320">
        <f t="shared" si="75"/>
        <v>5.3259724782369686E-5</v>
      </c>
      <c r="V320">
        <f t="shared" si="66"/>
        <v>7.2979260603523305E-3</v>
      </c>
      <c r="AB320">
        <v>37430</v>
      </c>
      <c r="AC320">
        <v>2.8247600006579887E-2</v>
      </c>
      <c r="AE320">
        <v>40472.5</v>
      </c>
      <c r="AF320">
        <v>3.7353700005041901E-2</v>
      </c>
      <c r="AH320">
        <v>40820.5</v>
      </c>
      <c r="AI320">
        <v>2.8997060006076936E-2</v>
      </c>
      <c r="AL320">
        <v>26749</v>
      </c>
      <c r="AM320">
        <v>1.4400679996469989E-2</v>
      </c>
    </row>
    <row r="321" spans="1:39" x14ac:dyDescent="0.2">
      <c r="A321" s="25" t="s">
        <v>2094</v>
      </c>
      <c r="B321" s="22" t="s">
        <v>2212</v>
      </c>
      <c r="C321" s="19">
        <v>46707.719069999999</v>
      </c>
      <c r="D321" s="19"/>
      <c r="E321">
        <f t="shared" si="64"/>
        <v>23481.53323872394</v>
      </c>
      <c r="F321">
        <f t="shared" si="63"/>
        <v>23481.5</v>
      </c>
      <c r="G321">
        <f t="shared" si="73"/>
        <v>7.7675799984717742E-3</v>
      </c>
      <c r="I321">
        <f t="shared" si="76"/>
        <v>7.7675799984717742E-3</v>
      </c>
      <c r="P321">
        <f t="shared" si="68"/>
        <v>1.1699108872924649E-3</v>
      </c>
      <c r="Q321" s="7">
        <f t="shared" si="65"/>
        <v>31689.219069999999</v>
      </c>
      <c r="R321">
        <f t="shared" si="74"/>
        <v>4.3529237700609578E-5</v>
      </c>
      <c r="T321">
        <v>1</v>
      </c>
      <c r="U321">
        <f t="shared" si="75"/>
        <v>4.3529237700609578E-5</v>
      </c>
      <c r="V321">
        <f t="shared" si="66"/>
        <v>6.5976691111793093E-3</v>
      </c>
      <c r="AB321">
        <v>37575.5</v>
      </c>
      <c r="AC321">
        <v>2.5253660001908429E-2</v>
      </c>
      <c r="AE321">
        <v>40567</v>
      </c>
      <c r="AF321">
        <v>3.1584439995640423E-2</v>
      </c>
      <c r="AH321">
        <v>41097</v>
      </c>
      <c r="AI321">
        <v>4.0524039999581873E-2</v>
      </c>
      <c r="AL321">
        <v>26792.5</v>
      </c>
      <c r="AM321">
        <v>7.8560999972978607E-3</v>
      </c>
    </row>
    <row r="322" spans="1:39" x14ac:dyDescent="0.2">
      <c r="A322" s="25" t="s">
        <v>2094</v>
      </c>
      <c r="B322" s="22" t="s">
        <v>2215</v>
      </c>
      <c r="C322" s="19">
        <v>46707.83668</v>
      </c>
      <c r="D322" s="19"/>
      <c r="E322">
        <f t="shared" si="64"/>
        <v>23482.036510827049</v>
      </c>
      <c r="F322">
        <f t="shared" si="63"/>
        <v>23482</v>
      </c>
      <c r="G322">
        <f t="shared" si="73"/>
        <v>8.5322400045697577E-3</v>
      </c>
      <c r="I322">
        <f t="shared" si="76"/>
        <v>8.5322400045697577E-3</v>
      </c>
      <c r="P322">
        <f t="shared" si="68"/>
        <v>1.1701550426434885E-3</v>
      </c>
      <c r="Q322" s="7">
        <f t="shared" si="65"/>
        <v>31689.33668</v>
      </c>
      <c r="R322">
        <f t="shared" si="74"/>
        <v>5.4200294986620914E-5</v>
      </c>
      <c r="T322">
        <v>1</v>
      </c>
      <c r="U322">
        <f t="shared" si="75"/>
        <v>5.4200294986620914E-5</v>
      </c>
      <c r="V322">
        <f t="shared" si="66"/>
        <v>7.3620849619262692E-3</v>
      </c>
      <c r="AB322">
        <v>37596.5</v>
      </c>
      <c r="AC322">
        <v>2.8749379998771474E-2</v>
      </c>
      <c r="AE322">
        <v>40682</v>
      </c>
      <c r="AF322">
        <v>4.0156240000214893E-2</v>
      </c>
      <c r="AH322">
        <v>41101</v>
      </c>
      <c r="AI322">
        <v>3.2761319998826366E-2</v>
      </c>
      <c r="AL322">
        <v>26800.5</v>
      </c>
      <c r="AM322">
        <v>1.333065999642713E-2</v>
      </c>
    </row>
    <row r="323" spans="1:39" x14ac:dyDescent="0.2">
      <c r="A323" s="25" t="s">
        <v>2094</v>
      </c>
      <c r="B323" s="22" t="s">
        <v>2212</v>
      </c>
      <c r="C323" s="19">
        <v>46707.953090000003</v>
      </c>
      <c r="D323" s="19"/>
      <c r="E323">
        <f t="shared" si="64"/>
        <v>23482.534647937191</v>
      </c>
      <c r="F323">
        <f t="shared" si="63"/>
        <v>23482.5</v>
      </c>
      <c r="G323">
        <f t="shared" si="73"/>
        <v>8.096900004602503E-3</v>
      </c>
      <c r="I323">
        <f t="shared" si="76"/>
        <v>8.096900004602503E-3</v>
      </c>
      <c r="P323">
        <f t="shared" si="68"/>
        <v>1.1703992079945148E-3</v>
      </c>
      <c r="Q323" s="7">
        <f t="shared" si="65"/>
        <v>31689.453090000003</v>
      </c>
      <c r="R323">
        <f t="shared" si="74"/>
        <v>4.7976413285411098E-5</v>
      </c>
      <c r="T323">
        <v>1</v>
      </c>
      <c r="U323">
        <f t="shared" si="75"/>
        <v>4.7976413285411098E-5</v>
      </c>
      <c r="V323">
        <f t="shared" si="66"/>
        <v>6.9265007966079883E-3</v>
      </c>
      <c r="AB323">
        <v>37742</v>
      </c>
      <c r="AC323">
        <v>3.375543999572983E-2</v>
      </c>
      <c r="AE323">
        <v>40793</v>
      </c>
      <c r="AF323">
        <v>3.749076000531204E-2</v>
      </c>
      <c r="AH323">
        <v>41641.5</v>
      </c>
      <c r="AI323">
        <v>3.2948780004517175E-2</v>
      </c>
      <c r="AL323">
        <v>26967</v>
      </c>
      <c r="AM323">
        <v>1.2832439999328926E-2</v>
      </c>
    </row>
    <row r="324" spans="1:39" x14ac:dyDescent="0.2">
      <c r="A324" s="25" t="s">
        <v>2094</v>
      </c>
      <c r="B324" s="22" t="s">
        <v>2212</v>
      </c>
      <c r="C324" s="19">
        <v>46708.654430000002</v>
      </c>
      <c r="D324" s="19"/>
      <c r="E324">
        <f t="shared" si="64"/>
        <v>23485.535794581123</v>
      </c>
      <c r="F324">
        <f t="shared" si="63"/>
        <v>23485.5</v>
      </c>
      <c r="G324">
        <f t="shared" si="73"/>
        <v>8.3648600048036315E-3</v>
      </c>
      <c r="I324">
        <f t="shared" si="76"/>
        <v>8.3648600048036315E-3</v>
      </c>
      <c r="P324">
        <f t="shared" si="68"/>
        <v>1.1718644101006599E-3</v>
      </c>
      <c r="Q324" s="7">
        <f t="shared" si="65"/>
        <v>31690.154430000002</v>
      </c>
      <c r="R324">
        <f t="shared" si="74"/>
        <v>5.1739185625416358E-5</v>
      </c>
      <c r="T324">
        <v>1</v>
      </c>
      <c r="U324">
        <f t="shared" si="75"/>
        <v>5.1739185625416358E-5</v>
      </c>
      <c r="V324">
        <f t="shared" si="66"/>
        <v>7.1929955947029715E-3</v>
      </c>
      <c r="AB324">
        <v>37802</v>
      </c>
      <c r="AC324">
        <v>3.331464000075357E-2</v>
      </c>
      <c r="AE324">
        <v>40820.5</v>
      </c>
      <c r="AF324">
        <v>2.8997060006076936E-2</v>
      </c>
      <c r="AH324">
        <v>42432</v>
      </c>
      <c r="AI324">
        <v>2.9466240004694555E-2</v>
      </c>
      <c r="AL324">
        <v>26984.5</v>
      </c>
      <c r="AM324">
        <v>1.4245539998228196E-2</v>
      </c>
    </row>
    <row r="325" spans="1:39" x14ac:dyDescent="0.2">
      <c r="A325" s="25" t="s">
        <v>2094</v>
      </c>
      <c r="B325" s="22" t="s">
        <v>2215</v>
      </c>
      <c r="C325" s="19">
        <v>46708.771410000001</v>
      </c>
      <c r="D325" s="19"/>
      <c r="E325">
        <f t="shared" si="64"/>
        <v>23486.036370812912</v>
      </c>
      <c r="F325">
        <f t="shared" si="63"/>
        <v>23486</v>
      </c>
      <c r="G325">
        <f t="shared" si="73"/>
        <v>8.499520001350902E-3</v>
      </c>
      <c r="I325">
        <f t="shared" si="76"/>
        <v>8.499520001350902E-3</v>
      </c>
      <c r="P325">
        <f t="shared" si="68"/>
        <v>1.172108645451685E-3</v>
      </c>
      <c r="Q325" s="7">
        <f t="shared" si="65"/>
        <v>31690.271410000001</v>
      </c>
      <c r="R325">
        <f t="shared" si="74"/>
        <v>5.36909571785608E-5</v>
      </c>
      <c r="T325">
        <v>1</v>
      </c>
      <c r="U325">
        <f t="shared" si="75"/>
        <v>5.36909571785608E-5</v>
      </c>
      <c r="V325">
        <f t="shared" si="66"/>
        <v>7.327411355899217E-3</v>
      </c>
      <c r="AB325">
        <v>37995</v>
      </c>
      <c r="AC325">
        <v>2.9013400002440903E-2</v>
      </c>
      <c r="AE325">
        <v>41097</v>
      </c>
      <c r="AF325">
        <v>4.0524039999581873E-2</v>
      </c>
      <c r="AH325">
        <v>42457.5</v>
      </c>
      <c r="AI325">
        <v>3.6353900002723094E-2</v>
      </c>
      <c r="AL325">
        <v>26997.5</v>
      </c>
      <c r="AM325">
        <v>5.2666999981738627E-3</v>
      </c>
    </row>
    <row r="326" spans="1:39" x14ac:dyDescent="0.2">
      <c r="A326" s="25" t="s">
        <v>2167</v>
      </c>
      <c r="B326" s="22" t="s">
        <v>2212</v>
      </c>
      <c r="C326" s="19">
        <v>46749.315999999999</v>
      </c>
      <c r="D326" s="19"/>
      <c r="E326">
        <f t="shared" si="64"/>
        <v>23659.533191482002</v>
      </c>
      <c r="F326">
        <f t="shared" si="63"/>
        <v>23659.5</v>
      </c>
      <c r="G326">
        <f t="shared" si="73"/>
        <v>7.7565399988088757E-3</v>
      </c>
      <c r="K326">
        <f t="shared" ref="K326:K339" si="77">+G326</f>
        <v>7.7565399988088757E-3</v>
      </c>
      <c r="P326">
        <f t="shared" si="68"/>
        <v>1.2574620922571472E-3</v>
      </c>
      <c r="Q326" s="7">
        <f t="shared" si="65"/>
        <v>31730.815999999999</v>
      </c>
      <c r="R326">
        <f t="shared" si="74"/>
        <v>4.2238013635428796E-5</v>
      </c>
      <c r="T326">
        <v>0.1</v>
      </c>
      <c r="U326">
        <f t="shared" si="75"/>
        <v>4.2238013635428796E-6</v>
      </c>
      <c r="V326">
        <f t="shared" si="66"/>
        <v>6.4990779065517285E-3</v>
      </c>
      <c r="AB326">
        <v>38042</v>
      </c>
      <c r="AC326">
        <v>2.2551440000825096E-2</v>
      </c>
      <c r="AD326" t="s">
        <v>2101</v>
      </c>
      <c r="AE326">
        <v>41101</v>
      </c>
      <c r="AF326">
        <v>3.2761319998826366E-2</v>
      </c>
      <c r="AG326" t="s">
        <v>2097</v>
      </c>
      <c r="AH326">
        <v>42457.5</v>
      </c>
      <c r="AI326">
        <v>3.7553900001512375E-2</v>
      </c>
      <c r="AL326">
        <v>27065.5</v>
      </c>
      <c r="AM326">
        <v>1.0300460002326872E-2</v>
      </c>
    </row>
    <row r="327" spans="1:39" x14ac:dyDescent="0.2">
      <c r="A327" s="25" t="s">
        <v>2167</v>
      </c>
      <c r="B327" s="22" t="s">
        <v>2212</v>
      </c>
      <c r="C327" s="19">
        <v>46764.271999999997</v>
      </c>
      <c r="D327" s="19"/>
      <c r="E327">
        <f t="shared" si="64"/>
        <v>23723.532320587186</v>
      </c>
      <c r="F327">
        <f t="shared" si="63"/>
        <v>23723.5</v>
      </c>
      <c r="G327">
        <f t="shared" si="73"/>
        <v>7.5530199974309653E-3</v>
      </c>
      <c r="K327">
        <f t="shared" si="77"/>
        <v>7.5530199974309653E-3</v>
      </c>
      <c r="P327">
        <f t="shared" si="68"/>
        <v>1.2892509371882684E-3</v>
      </c>
      <c r="Q327" s="7">
        <f t="shared" si="65"/>
        <v>31745.771999999997</v>
      </c>
      <c r="R327">
        <f t="shared" si="74"/>
        <v>3.9234802840053678E-5</v>
      </c>
      <c r="T327">
        <v>0.1</v>
      </c>
      <c r="U327">
        <f t="shared" si="75"/>
        <v>3.9234802840053683E-6</v>
      </c>
      <c r="V327">
        <f t="shared" si="66"/>
        <v>6.2637690602426969E-3</v>
      </c>
      <c r="AB327">
        <v>38616</v>
      </c>
      <c r="AC327">
        <v>3.410111999255605E-2</v>
      </c>
      <c r="AD327" t="s">
        <v>2101</v>
      </c>
      <c r="AE327">
        <v>41641.5</v>
      </c>
      <c r="AF327">
        <v>3.2948780004517175E-2</v>
      </c>
      <c r="AG327" t="s">
        <v>2097</v>
      </c>
      <c r="AH327">
        <v>42458</v>
      </c>
      <c r="AI327">
        <v>3.7008560000685975E-2</v>
      </c>
      <c r="AL327">
        <v>27095.5</v>
      </c>
      <c r="AM327">
        <v>1.7580059997271746E-2</v>
      </c>
    </row>
    <row r="328" spans="1:39" x14ac:dyDescent="0.2">
      <c r="A328" s="25" t="s">
        <v>2168</v>
      </c>
      <c r="B328" s="22"/>
      <c r="C328" s="19">
        <v>46819.311000000002</v>
      </c>
      <c r="D328" s="19"/>
      <c r="E328">
        <f t="shared" si="64"/>
        <v>23959.053052522257</v>
      </c>
      <c r="F328">
        <f t="shared" si="63"/>
        <v>23959</v>
      </c>
      <c r="G328">
        <f t="shared" si="73"/>
        <v>1.2397880003845785E-2</v>
      </c>
      <c r="K328">
        <f t="shared" si="77"/>
        <v>1.2397880003845785E-2</v>
      </c>
      <c r="P328">
        <f t="shared" si="68"/>
        <v>1.4076345975207565E-3</v>
      </c>
      <c r="Q328" s="7">
        <f t="shared" si="65"/>
        <v>31800.811000000002</v>
      </c>
      <c r="R328">
        <f t="shared" si="74"/>
        <v>1.2078549409124839E-4</v>
      </c>
      <c r="T328">
        <v>0.1</v>
      </c>
      <c r="U328">
        <f t="shared" si="75"/>
        <v>1.2078549409124839E-5</v>
      </c>
      <c r="V328">
        <f t="shared" si="66"/>
        <v>1.0990245406325028E-2</v>
      </c>
      <c r="AB328">
        <v>38641.5</v>
      </c>
      <c r="AC328">
        <v>2.4988780001876876E-2</v>
      </c>
      <c r="AD328" t="s">
        <v>2101</v>
      </c>
      <c r="AE328">
        <v>42432</v>
      </c>
      <c r="AF328">
        <v>2.9466240004694555E-2</v>
      </c>
      <c r="AG328" t="s">
        <v>2163</v>
      </c>
      <c r="AH328">
        <v>42475.5</v>
      </c>
      <c r="AI328">
        <v>3.7321659998269752E-2</v>
      </c>
      <c r="AL328">
        <v>27567.5</v>
      </c>
      <c r="AM328">
        <v>1.8579099996713921E-2</v>
      </c>
    </row>
    <row r="329" spans="1:39" x14ac:dyDescent="0.2">
      <c r="A329" s="25" t="s">
        <v>2169</v>
      </c>
      <c r="B329" s="22" t="s">
        <v>2212</v>
      </c>
      <c r="C329" s="19">
        <v>46982.546000000002</v>
      </c>
      <c r="D329" s="19"/>
      <c r="E329">
        <f t="shared" si="64"/>
        <v>24657.561867679116</v>
      </c>
      <c r="F329">
        <f t="shared" si="63"/>
        <v>24657.5</v>
      </c>
      <c r="G329">
        <f t="shared" si="73"/>
        <v>1.4457900004344992E-2</v>
      </c>
      <c r="K329">
        <f t="shared" si="77"/>
        <v>1.4457900004344992E-2</v>
      </c>
      <c r="P329">
        <f t="shared" si="68"/>
        <v>1.7718120329018282E-3</v>
      </c>
      <c r="Q329" s="7">
        <f t="shared" si="65"/>
        <v>31964.046000000002</v>
      </c>
      <c r="R329">
        <f t="shared" si="74"/>
        <v>1.6093682801919494E-4</v>
      </c>
      <c r="T329">
        <v>0.1</v>
      </c>
      <c r="U329">
        <f t="shared" si="75"/>
        <v>1.6093682801919494E-5</v>
      </c>
      <c r="V329">
        <f t="shared" si="66"/>
        <v>1.2686087971443164E-2</v>
      </c>
      <c r="AB329">
        <v>38645.5</v>
      </c>
      <c r="AC329">
        <v>3.0226060007407796E-2</v>
      </c>
      <c r="AD329" t="s">
        <v>2101</v>
      </c>
      <c r="AE329">
        <v>42457.5</v>
      </c>
      <c r="AF329">
        <v>3.7553900001512375E-2</v>
      </c>
      <c r="AG329" t="s">
        <v>2097</v>
      </c>
      <c r="AH329">
        <v>42476</v>
      </c>
      <c r="AI329">
        <v>3.6576320002495777E-2</v>
      </c>
      <c r="AL329">
        <v>27888</v>
      </c>
      <c r="AM329">
        <v>1.2716160003037658E-2</v>
      </c>
    </row>
    <row r="330" spans="1:39" x14ac:dyDescent="0.2">
      <c r="A330" s="25" t="s">
        <v>2170</v>
      </c>
      <c r="B330" s="22"/>
      <c r="C330" s="19">
        <v>47039.45</v>
      </c>
      <c r="D330" s="19"/>
      <c r="E330">
        <f t="shared" si="64"/>
        <v>24901.063234528639</v>
      </c>
      <c r="F330">
        <f t="shared" si="63"/>
        <v>24901</v>
      </c>
      <c r="G330">
        <f t="shared" si="73"/>
        <v>1.4777320000575855E-2</v>
      </c>
      <c r="K330">
        <f t="shared" si="77"/>
        <v>1.4777320000575855E-2</v>
      </c>
      <c r="P330">
        <f t="shared" si="68"/>
        <v>1.9033533388507062E-3</v>
      </c>
      <c r="Q330" s="7">
        <f t="shared" si="65"/>
        <v>32020.949999999997</v>
      </c>
      <c r="R330">
        <f t="shared" si="74"/>
        <v>1.6573901760721059E-4</v>
      </c>
      <c r="T330">
        <v>0.1</v>
      </c>
      <c r="U330">
        <f t="shared" si="75"/>
        <v>1.6573901760721059E-5</v>
      </c>
      <c r="V330">
        <f t="shared" si="66"/>
        <v>1.2873966661725149E-2</v>
      </c>
      <c r="AB330">
        <v>38791</v>
      </c>
      <c r="AC330">
        <v>3.2232119992841035E-2</v>
      </c>
      <c r="AD330" t="s">
        <v>2101</v>
      </c>
      <c r="AE330">
        <v>42543</v>
      </c>
      <c r="AF330">
        <v>3.69007600020268E-2</v>
      </c>
      <c r="AG330" t="s">
        <v>2153</v>
      </c>
      <c r="AH330">
        <v>42543</v>
      </c>
      <c r="AI330">
        <v>3.69007600020268E-2</v>
      </c>
      <c r="AL330">
        <v>27977.5</v>
      </c>
      <c r="AM330">
        <v>1.1400299998058472E-2</v>
      </c>
    </row>
    <row r="331" spans="1:39" x14ac:dyDescent="0.2">
      <c r="A331" s="25" t="s">
        <v>2170</v>
      </c>
      <c r="B331" s="22" t="s">
        <v>2212</v>
      </c>
      <c r="C331" s="19">
        <v>47055.449000000001</v>
      </c>
      <c r="D331" s="19"/>
      <c r="E331">
        <f t="shared" si="64"/>
        <v>24969.525528360828</v>
      </c>
      <c r="F331">
        <f t="shared" ref="F331:F394" si="78">+ROUND(2*E331,0)/2</f>
        <v>24969.5</v>
      </c>
      <c r="G331">
        <f t="shared" si="73"/>
        <v>5.9657399979187176E-3</v>
      </c>
      <c r="K331">
        <f t="shared" si="77"/>
        <v>5.9657399979187176E-3</v>
      </c>
      <c r="P331">
        <f t="shared" si="68"/>
        <v>1.940785211941045E-3</v>
      </c>
      <c r="Q331" s="7">
        <f t="shared" si="65"/>
        <v>32036.949000000001</v>
      </c>
      <c r="R331">
        <f t="shared" si="74"/>
        <v>1.6200261029164572E-5</v>
      </c>
      <c r="T331">
        <v>0.1</v>
      </c>
      <c r="U331">
        <f t="shared" si="75"/>
        <v>1.6200261029164572E-6</v>
      </c>
      <c r="V331">
        <f t="shared" si="66"/>
        <v>4.0249547859776726E-3</v>
      </c>
      <c r="AB331">
        <v>38910.5</v>
      </c>
      <c r="AC331">
        <v>3.6195859996951185E-2</v>
      </c>
      <c r="AD331" t="s">
        <v>2101</v>
      </c>
      <c r="AE331">
        <v>42808.5</v>
      </c>
      <c r="AF331">
        <v>4.192522000084864E-2</v>
      </c>
      <c r="AG331" t="s">
        <v>2153</v>
      </c>
      <c r="AH331">
        <v>42543.5</v>
      </c>
      <c r="AI331">
        <v>3.7855419999687001E-2</v>
      </c>
      <c r="AL331">
        <v>28024.5</v>
      </c>
      <c r="AM331">
        <v>1.1938339994230773E-2</v>
      </c>
    </row>
    <row r="332" spans="1:39" x14ac:dyDescent="0.2">
      <c r="A332" s="25" t="s">
        <v>2171</v>
      </c>
      <c r="B332" s="22"/>
      <c r="C332" s="19">
        <v>47069.357000000004</v>
      </c>
      <c r="D332" s="19"/>
      <c r="E332">
        <f t="shared" si="64"/>
        <v>25029.04009693499</v>
      </c>
      <c r="F332">
        <f t="shared" si="78"/>
        <v>25029</v>
      </c>
      <c r="G332">
        <f t="shared" si="73"/>
        <v>9.370280007715337E-3</v>
      </c>
      <c r="K332">
        <f t="shared" si="77"/>
        <v>9.370280007715337E-3</v>
      </c>
      <c r="P332">
        <f t="shared" si="68"/>
        <v>1.9734513487129485E-3</v>
      </c>
      <c r="Q332" s="7">
        <f t="shared" si="65"/>
        <v>32050.857000000004</v>
      </c>
      <c r="R332">
        <f t="shared" si="74"/>
        <v>5.4713074210639074E-5</v>
      </c>
      <c r="T332">
        <v>0.1</v>
      </c>
      <c r="U332">
        <f t="shared" si="75"/>
        <v>5.471307421063908E-6</v>
      </c>
      <c r="V332">
        <f t="shared" si="66"/>
        <v>7.3968286590023885E-3</v>
      </c>
      <c r="AB332">
        <v>39006</v>
      </c>
      <c r="AC332">
        <v>3.3735919998434838E-2</v>
      </c>
      <c r="AD332" t="s">
        <v>2101</v>
      </c>
      <c r="AE332">
        <v>43853</v>
      </c>
      <c r="AF332">
        <v>4.1409960002056323E-2</v>
      </c>
      <c r="AG332" t="s">
        <v>2163</v>
      </c>
      <c r="AH332">
        <v>42544</v>
      </c>
      <c r="AI332">
        <v>3.6910079994413536E-2</v>
      </c>
      <c r="AL332">
        <v>28080</v>
      </c>
      <c r="AM332">
        <v>1.0105599998496473E-2</v>
      </c>
    </row>
    <row r="333" spans="1:39" x14ac:dyDescent="0.2">
      <c r="A333" s="25" t="s">
        <v>2171</v>
      </c>
      <c r="B333" s="22"/>
      <c r="C333" s="19">
        <v>47102.307999999997</v>
      </c>
      <c r="D333" s="19"/>
      <c r="E333">
        <f t="shared" si="64"/>
        <v>25170.042724853203</v>
      </c>
      <c r="F333">
        <f t="shared" si="78"/>
        <v>25170</v>
      </c>
      <c r="G333">
        <f t="shared" si="73"/>
        <v>9.9843999996664934E-3</v>
      </c>
      <c r="K333">
        <f t="shared" si="77"/>
        <v>9.9843999996664934E-3</v>
      </c>
      <c r="P333">
        <f t="shared" si="68"/>
        <v>2.0514272677018275E-3</v>
      </c>
      <c r="Q333" s="7">
        <f t="shared" si="65"/>
        <v>32083.807999999997</v>
      </c>
      <c r="R333">
        <f t="shared" si="74"/>
        <v>6.2932056366094938E-5</v>
      </c>
      <c r="T333">
        <v>0.1</v>
      </c>
      <c r="U333">
        <f t="shared" si="75"/>
        <v>6.2932056366094943E-6</v>
      </c>
      <c r="V333">
        <f t="shared" si="66"/>
        <v>7.9329727319646659E-3</v>
      </c>
      <c r="AB333">
        <v>39039</v>
      </c>
      <c r="AC333">
        <v>3.3943479997105896E-2</v>
      </c>
      <c r="AD333" t="s">
        <v>2101</v>
      </c>
      <c r="AE333">
        <v>45049</v>
      </c>
      <c r="AF333">
        <v>4.4296680003753863E-2</v>
      </c>
      <c r="AG333" t="s">
        <v>2097</v>
      </c>
      <c r="AH333">
        <v>42582</v>
      </c>
      <c r="AI333">
        <v>3.7664240000594873E-2</v>
      </c>
      <c r="AL333">
        <v>28170</v>
      </c>
      <c r="AM333">
        <v>1.8944400006148499E-2</v>
      </c>
    </row>
    <row r="334" spans="1:39" x14ac:dyDescent="0.2">
      <c r="A334" s="25" t="s">
        <v>2171</v>
      </c>
      <c r="B334" s="22"/>
      <c r="C334" s="19">
        <v>47116.334999999999</v>
      </c>
      <c r="D334" s="19"/>
      <c r="E334">
        <f t="shared" si="64"/>
        <v>25230.066513563997</v>
      </c>
      <c r="F334">
        <f t="shared" si="78"/>
        <v>25230</v>
      </c>
      <c r="G334">
        <f t="shared" si="73"/>
        <v>1.5543599998636637E-2</v>
      </c>
      <c r="K334">
        <f t="shared" si="77"/>
        <v>1.5543599998636637E-2</v>
      </c>
      <c r="P334">
        <f t="shared" si="68"/>
        <v>2.0848497098247543E-3</v>
      </c>
      <c r="Q334" s="7">
        <f t="shared" si="65"/>
        <v>32097.834999999999</v>
      </c>
      <c r="R334">
        <f t="shared" si="74"/>
        <v>1.8113795933659394E-4</v>
      </c>
      <c r="T334">
        <v>0.1</v>
      </c>
      <c r="U334">
        <f t="shared" si="75"/>
        <v>1.8113795933659395E-5</v>
      </c>
      <c r="V334">
        <f t="shared" si="66"/>
        <v>1.3458750288811883E-2</v>
      </c>
      <c r="AB334">
        <v>39154.5</v>
      </c>
      <c r="AC334">
        <v>3.5669939999934286E-2</v>
      </c>
      <c r="AD334" t="s">
        <v>2101</v>
      </c>
      <c r="AE334">
        <v>45368</v>
      </c>
      <c r="AF334">
        <v>4.4029759999830276E-2</v>
      </c>
      <c r="AG334" t="s">
        <v>2163</v>
      </c>
      <c r="AH334">
        <v>42808.5</v>
      </c>
      <c r="AI334">
        <v>4.192522000084864E-2</v>
      </c>
      <c r="AL334">
        <v>28174</v>
      </c>
      <c r="AM334">
        <v>1.7181679999339394E-2</v>
      </c>
    </row>
    <row r="335" spans="1:39" x14ac:dyDescent="0.2">
      <c r="A335" s="25" t="s">
        <v>2171</v>
      </c>
      <c r="B335" s="22"/>
      <c r="C335" s="19">
        <v>47149.283000000003</v>
      </c>
      <c r="D335" s="19"/>
      <c r="E335">
        <f t="shared" si="64"/>
        <v>25371.056303999816</v>
      </c>
      <c r="F335">
        <f t="shared" si="78"/>
        <v>25371</v>
      </c>
      <c r="G335">
        <f t="shared" si="73"/>
        <v>1.3157720000890549E-2</v>
      </c>
      <c r="K335">
        <f t="shared" si="77"/>
        <v>1.3157720000890549E-2</v>
      </c>
      <c r="P335">
        <f t="shared" si="68"/>
        <v>2.1639592688136311E-3</v>
      </c>
      <c r="Q335" s="7">
        <f t="shared" si="65"/>
        <v>32130.783000000003</v>
      </c>
      <c r="R335">
        <f t="shared" si="74"/>
        <v>1.2086277503415641E-4</v>
      </c>
      <c r="T335">
        <v>0.1</v>
      </c>
      <c r="U335">
        <f t="shared" si="75"/>
        <v>1.2086277503415642E-5</v>
      </c>
      <c r="V335">
        <f t="shared" si="66"/>
        <v>1.0993760732076918E-2</v>
      </c>
      <c r="AB335">
        <v>39381</v>
      </c>
      <c r="AC335">
        <v>3.1730919996334706E-2</v>
      </c>
      <c r="AD335" t="s">
        <v>2101</v>
      </c>
      <c r="AE335">
        <v>46600.5</v>
      </c>
      <c r="AF335">
        <v>4.9166659999173135E-2</v>
      </c>
      <c r="AG335" t="s">
        <v>2163</v>
      </c>
      <c r="AH335">
        <v>43853</v>
      </c>
      <c r="AI335">
        <v>4.1409960002056323E-2</v>
      </c>
      <c r="AL335">
        <v>28268.5</v>
      </c>
      <c r="AM335">
        <v>1.5412420005304739E-2</v>
      </c>
    </row>
    <row r="336" spans="1:39" x14ac:dyDescent="0.2">
      <c r="A336" s="25" t="s">
        <v>2170</v>
      </c>
      <c r="B336" s="22" t="s">
        <v>2212</v>
      </c>
      <c r="C336" s="19">
        <v>47176.275000000001</v>
      </c>
      <c r="D336" s="19"/>
      <c r="E336">
        <f t="shared" si="64"/>
        <v>25486.559412638973</v>
      </c>
      <c r="F336">
        <f t="shared" si="78"/>
        <v>25486.5</v>
      </c>
      <c r="G336">
        <f t="shared" si="73"/>
        <v>1.3884179999877233E-2</v>
      </c>
      <c r="K336">
        <f t="shared" si="77"/>
        <v>1.3884179999877233E-2</v>
      </c>
      <c r="P336">
        <f t="shared" si="68"/>
        <v>2.229354294900265E-3</v>
      </c>
      <c r="Q336" s="7">
        <f t="shared" si="65"/>
        <v>32157.775000000001</v>
      </c>
      <c r="R336">
        <f t="shared" si="74"/>
        <v>1.3583496221339188E-4</v>
      </c>
      <c r="T336">
        <v>0.1</v>
      </c>
      <c r="U336">
        <f t="shared" si="75"/>
        <v>1.3583496221339188E-5</v>
      </c>
      <c r="V336">
        <f t="shared" si="66"/>
        <v>1.1654825704976968E-2</v>
      </c>
      <c r="AB336">
        <v>39437</v>
      </c>
      <c r="AC336">
        <v>3.2052839997049887E-2</v>
      </c>
      <c r="AD336" t="s">
        <v>2101</v>
      </c>
      <c r="AE336">
        <v>46600.5</v>
      </c>
      <c r="AF336">
        <v>4.9926659994525835E-2</v>
      </c>
      <c r="AG336" t="s">
        <v>2163</v>
      </c>
      <c r="AH336">
        <v>45049</v>
      </c>
      <c r="AI336">
        <v>4.4296680003753863E-2</v>
      </c>
      <c r="AL336">
        <v>28409.5</v>
      </c>
      <c r="AM336">
        <v>9.0265399994677864E-3</v>
      </c>
    </row>
    <row r="337" spans="1:39" x14ac:dyDescent="0.2">
      <c r="A337" s="25" t="s">
        <v>2170</v>
      </c>
      <c r="B337" s="22"/>
      <c r="C337" s="19">
        <v>47195.317000000003</v>
      </c>
      <c r="D337" s="19"/>
      <c r="E337">
        <f t="shared" si="64"/>
        <v>25568.043192822253</v>
      </c>
      <c r="F337">
        <f t="shared" si="78"/>
        <v>25568</v>
      </c>
      <c r="G337">
        <f t="shared" si="73"/>
        <v>1.0093760000017937E-2</v>
      </c>
      <c r="K337">
        <f t="shared" si="77"/>
        <v>1.0093760000017937E-2</v>
      </c>
      <c r="P337">
        <f t="shared" si="68"/>
        <v>2.2758199471172389E-3</v>
      </c>
      <c r="Q337" s="7">
        <f t="shared" si="65"/>
        <v>32176.817000000003</v>
      </c>
      <c r="R337">
        <f t="shared" si="74"/>
        <v>6.1120186670748979E-5</v>
      </c>
      <c r="T337">
        <v>0.1</v>
      </c>
      <c r="U337">
        <f t="shared" si="75"/>
        <v>6.1120186670748982E-6</v>
      </c>
      <c r="V337">
        <f t="shared" si="66"/>
        <v>7.8179400529006984E-3</v>
      </c>
      <c r="AB337">
        <v>39650.5</v>
      </c>
      <c r="AC337">
        <v>3.309265999996569E-2</v>
      </c>
      <c r="AD337" t="s">
        <v>2101</v>
      </c>
      <c r="AE337">
        <v>46613.5</v>
      </c>
      <c r="AF337">
        <v>4.8867820005398244E-2</v>
      </c>
      <c r="AG337" t="s">
        <v>2097</v>
      </c>
      <c r="AH337">
        <v>45090</v>
      </c>
      <c r="AI337">
        <v>4.1638800001237541E-2</v>
      </c>
      <c r="AL337">
        <v>28563.5</v>
      </c>
      <c r="AM337">
        <v>1.8661819995031692E-2</v>
      </c>
    </row>
    <row r="338" spans="1:39" x14ac:dyDescent="0.2">
      <c r="A338" s="25" t="s">
        <v>2172</v>
      </c>
      <c r="B338" s="22"/>
      <c r="C338" s="19">
        <v>47353.527999999998</v>
      </c>
      <c r="D338" s="19"/>
      <c r="E338">
        <f t="shared" si="64"/>
        <v>26245.053504059291</v>
      </c>
      <c r="F338">
        <f t="shared" si="78"/>
        <v>26245</v>
      </c>
      <c r="G338">
        <f t="shared" si="73"/>
        <v>1.2503400001151022E-2</v>
      </c>
      <c r="K338">
        <f t="shared" si="77"/>
        <v>1.2503400001151022E-2</v>
      </c>
      <c r="P338">
        <f t="shared" si="68"/>
        <v>2.6720685224042636E-3</v>
      </c>
      <c r="Q338" s="7">
        <f t="shared" si="65"/>
        <v>32335.027999999998</v>
      </c>
      <c r="R338">
        <f t="shared" si="74"/>
        <v>9.6655078644996916E-5</v>
      </c>
      <c r="T338">
        <v>0.1</v>
      </c>
      <c r="U338">
        <f t="shared" si="75"/>
        <v>9.6655078644996916E-6</v>
      </c>
      <c r="V338">
        <f t="shared" si="66"/>
        <v>9.831331478746758E-3</v>
      </c>
      <c r="AB338">
        <v>40079.5</v>
      </c>
      <c r="AC338">
        <v>2.9790939996019006E-2</v>
      </c>
      <c r="AD338" t="s">
        <v>2101</v>
      </c>
      <c r="AE338">
        <v>46613.5</v>
      </c>
      <c r="AF338">
        <v>4.9547820002771914E-2</v>
      </c>
      <c r="AG338" t="s">
        <v>2153</v>
      </c>
      <c r="AH338">
        <v>45090.5</v>
      </c>
      <c r="AI338">
        <v>-5.6406540003081318E-2</v>
      </c>
      <c r="AL338">
        <v>28709</v>
      </c>
      <c r="AM338">
        <v>8.6678799998480827E-3</v>
      </c>
    </row>
    <row r="339" spans="1:39" x14ac:dyDescent="0.2">
      <c r="A339" s="25" t="s">
        <v>2172</v>
      </c>
      <c r="B339" s="22" t="s">
        <v>2212</v>
      </c>
      <c r="C339" s="19">
        <v>47381.451999999997</v>
      </c>
      <c r="D339" s="19"/>
      <c r="E339">
        <f t="shared" si="64"/>
        <v>26364.544790575292</v>
      </c>
      <c r="F339">
        <f t="shared" si="78"/>
        <v>26364.5</v>
      </c>
      <c r="G339">
        <f t="shared" si="73"/>
        <v>1.0467139996762853E-2</v>
      </c>
      <c r="K339">
        <f t="shared" si="77"/>
        <v>1.0467139996762853E-2</v>
      </c>
      <c r="P339">
        <f t="shared" si="68"/>
        <v>2.7439155912990908E-3</v>
      </c>
      <c r="Q339" s="7">
        <f t="shared" si="65"/>
        <v>32362.951999999997</v>
      </c>
      <c r="R339">
        <f t="shared" si="74"/>
        <v>5.9648195217151081E-5</v>
      </c>
      <c r="T339">
        <v>0.1</v>
      </c>
      <c r="U339">
        <f t="shared" si="75"/>
        <v>5.9648195217151084E-6</v>
      </c>
      <c r="V339">
        <f t="shared" si="66"/>
        <v>7.7232244054637623E-3</v>
      </c>
      <c r="AB339">
        <v>40306</v>
      </c>
      <c r="AC339">
        <v>3.7851920002140105E-2</v>
      </c>
      <c r="AD339" t="s">
        <v>2101</v>
      </c>
      <c r="AE339">
        <v>46797.5</v>
      </c>
      <c r="AF339">
        <v>4.9502699999720789E-2</v>
      </c>
      <c r="AG339" t="s">
        <v>2097</v>
      </c>
      <c r="AH339">
        <v>45090.5</v>
      </c>
      <c r="AI339">
        <v>-5.0206539999635424E-2</v>
      </c>
      <c r="AL339">
        <v>29402.5</v>
      </c>
      <c r="AM339">
        <v>1.5181299997493625E-2</v>
      </c>
    </row>
    <row r="340" spans="1:39" x14ac:dyDescent="0.2">
      <c r="A340" s="25" t="s">
        <v>2172</v>
      </c>
      <c r="B340" s="22" t="s">
        <v>2212</v>
      </c>
      <c r="C340" s="19">
        <v>47392.449000000001</v>
      </c>
      <c r="D340" s="19"/>
      <c r="E340">
        <f t="shared" si="64"/>
        <v>26411.602722025546</v>
      </c>
      <c r="F340">
        <f t="shared" si="78"/>
        <v>26411.5</v>
      </c>
      <c r="P340">
        <f t="shared" si="68"/>
        <v>2.7723299442953837E-3</v>
      </c>
      <c r="Q340" s="7">
        <f t="shared" si="65"/>
        <v>32373.949000000001</v>
      </c>
      <c r="S340" s="17">
        <v>2.4005179999221582E-2</v>
      </c>
      <c r="V340">
        <f t="shared" si="66"/>
        <v>-2.7723299442953837E-3</v>
      </c>
      <c r="AB340">
        <v>40387</v>
      </c>
      <c r="AC340">
        <v>3.5906839999370277E-2</v>
      </c>
      <c r="AD340" t="s">
        <v>2101</v>
      </c>
      <c r="AE340">
        <v>46810</v>
      </c>
      <c r="AF340">
        <v>4.9019199999747798E-2</v>
      </c>
      <c r="AG340" t="s">
        <v>2163</v>
      </c>
      <c r="AH340">
        <v>45368</v>
      </c>
      <c r="AI340">
        <v>4.4029759999830276E-2</v>
      </c>
      <c r="AL340">
        <v>29411.5</v>
      </c>
      <c r="AM340">
        <v>1.2965180001629051E-2</v>
      </c>
    </row>
    <row r="341" spans="1:39" x14ac:dyDescent="0.2">
      <c r="A341" s="25" t="s">
        <v>2172</v>
      </c>
      <c r="B341" s="22"/>
      <c r="C341" s="19">
        <v>47396.521999999997</v>
      </c>
      <c r="D341" s="19"/>
      <c r="E341">
        <f t="shared" ref="E341:E404" si="79">(C341-C$7)/C$8</f>
        <v>26429.03174401306</v>
      </c>
      <c r="F341">
        <f t="shared" si="78"/>
        <v>26429</v>
      </c>
      <c r="G341">
        <f t="shared" ref="G341:G404" si="80">C341-(C$7+F341*C$8)</f>
        <v>7.4182799944537692E-3</v>
      </c>
      <c r="K341">
        <f t="shared" ref="K341:K377" si="81">+G341</f>
        <v>7.4182799944537692E-3</v>
      </c>
      <c r="P341">
        <f t="shared" si="68"/>
        <v>2.7829323315812383E-3</v>
      </c>
      <c r="Q341" s="7">
        <f t="shared" ref="Q341:Q404" si="82">+C341-15018.5</f>
        <v>32378.021999999997</v>
      </c>
      <c r="R341">
        <f t="shared" ref="R341:R372" si="83">+(P341-G341)^2</f>
        <v>2.1486447955697835E-5</v>
      </c>
      <c r="T341">
        <v>0.1</v>
      </c>
      <c r="U341">
        <f t="shared" ref="U341:U372" si="84">+T341*R341</f>
        <v>2.1486447955697834E-6</v>
      </c>
      <c r="V341">
        <f t="shared" si="66"/>
        <v>4.6353476628725309E-3</v>
      </c>
      <c r="AB341">
        <v>40472.5</v>
      </c>
      <c r="AC341">
        <v>3.7353700005041901E-2</v>
      </c>
      <c r="AD341" t="s">
        <v>2101</v>
      </c>
      <c r="AE341">
        <v>46831</v>
      </c>
      <c r="AF341">
        <v>4.8674919999029953E-2</v>
      </c>
      <c r="AG341" t="s">
        <v>2163</v>
      </c>
      <c r="AH341">
        <v>46600.5</v>
      </c>
      <c r="AI341">
        <v>4.9166659999173135E-2</v>
      </c>
      <c r="AL341">
        <v>29467</v>
      </c>
      <c r="AM341">
        <v>1.5132440006709658E-2</v>
      </c>
    </row>
    <row r="342" spans="1:39" x14ac:dyDescent="0.2">
      <c r="A342" s="25" t="s">
        <v>2172</v>
      </c>
      <c r="B342" s="22"/>
      <c r="C342" s="19">
        <v>47412.423999999999</v>
      </c>
      <c r="D342" s="19"/>
      <c r="E342">
        <f t="shared" si="79"/>
        <v>26497.078959246468</v>
      </c>
      <c r="F342">
        <f t="shared" si="78"/>
        <v>26497</v>
      </c>
      <c r="G342">
        <f t="shared" si="80"/>
        <v>1.845203999982914E-2</v>
      </c>
      <c r="K342">
        <f t="shared" si="81"/>
        <v>1.845203999982914E-2</v>
      </c>
      <c r="P342">
        <f t="shared" si="68"/>
        <v>2.8242464593205546E-3</v>
      </c>
      <c r="Q342" s="7">
        <f t="shared" si="82"/>
        <v>32393.923999999999</v>
      </c>
      <c r="R342">
        <f t="shared" si="83"/>
        <v>2.4422793094476178E-4</v>
      </c>
      <c r="T342">
        <v>0.1</v>
      </c>
      <c r="U342">
        <f t="shared" si="84"/>
        <v>2.4422793094476178E-5</v>
      </c>
      <c r="V342">
        <f t="shared" ref="V342:V405" si="85">(G342-P342)</f>
        <v>1.5627793540508583E-2</v>
      </c>
      <c r="AB342">
        <v>40567</v>
      </c>
      <c r="AC342">
        <v>3.1584439995640423E-2</v>
      </c>
      <c r="AD342" t="s">
        <v>2101</v>
      </c>
      <c r="AE342">
        <v>46831</v>
      </c>
      <c r="AF342">
        <v>4.9874919997819234E-2</v>
      </c>
      <c r="AG342" t="s">
        <v>2163</v>
      </c>
      <c r="AH342">
        <v>46600.5</v>
      </c>
      <c r="AI342">
        <v>4.9926659994525835E-2</v>
      </c>
      <c r="AL342">
        <v>29492.5</v>
      </c>
      <c r="AM342">
        <v>2.4020099997869693E-2</v>
      </c>
    </row>
    <row r="343" spans="1:39" x14ac:dyDescent="0.2">
      <c r="A343" s="25" t="s">
        <v>2172</v>
      </c>
      <c r="B343" s="22" t="s">
        <v>2212</v>
      </c>
      <c r="C343" s="19">
        <v>47426.32</v>
      </c>
      <c r="D343" s="19"/>
      <c r="E343">
        <f t="shared" si="79"/>
        <v>26556.542177890879</v>
      </c>
      <c r="F343">
        <f t="shared" si="78"/>
        <v>26556.5</v>
      </c>
      <c r="G343">
        <f t="shared" si="80"/>
        <v>9.8565799999050796E-3</v>
      </c>
      <c r="K343">
        <f t="shared" si="81"/>
        <v>9.8565799999050796E-3</v>
      </c>
      <c r="P343">
        <f t="shared" si="68"/>
        <v>2.8605480460924572E-3</v>
      </c>
      <c r="Q343" s="7">
        <f t="shared" si="82"/>
        <v>32407.82</v>
      </c>
      <c r="R343">
        <f t="shared" si="83"/>
        <v>4.8944463098767258E-5</v>
      </c>
      <c r="T343">
        <v>0.1</v>
      </c>
      <c r="U343">
        <f t="shared" si="84"/>
        <v>4.894446309876726E-6</v>
      </c>
      <c r="V343">
        <f t="shared" si="85"/>
        <v>6.9960319538126224E-3</v>
      </c>
      <c r="AB343">
        <v>40682</v>
      </c>
      <c r="AC343">
        <v>4.0156240000214893E-2</v>
      </c>
      <c r="AD343" t="s">
        <v>2101</v>
      </c>
      <c r="AE343">
        <v>46831.5</v>
      </c>
      <c r="AF343">
        <v>4.9369579995982349E-2</v>
      </c>
      <c r="AG343" t="s">
        <v>2163</v>
      </c>
      <c r="AH343">
        <v>46613.5</v>
      </c>
      <c r="AI343">
        <v>4.8867820005398244E-2</v>
      </c>
      <c r="AL343">
        <v>29761.5</v>
      </c>
      <c r="AM343">
        <v>2.222718000120949E-2</v>
      </c>
    </row>
    <row r="344" spans="1:39" x14ac:dyDescent="0.2">
      <c r="A344" s="25" t="s">
        <v>2173</v>
      </c>
      <c r="B344" s="22"/>
      <c r="C344" s="19">
        <v>47450.273999999998</v>
      </c>
      <c r="D344" s="19"/>
      <c r="E344">
        <f t="shared" si="79"/>
        <v>26659.045195982988</v>
      </c>
      <c r="F344">
        <f t="shared" si="78"/>
        <v>26659</v>
      </c>
      <c r="G344">
        <f t="shared" si="80"/>
        <v>1.0561880000750534E-2</v>
      </c>
      <c r="K344">
        <f t="shared" si="81"/>
        <v>1.0561880000750534E-2</v>
      </c>
      <c r="P344">
        <f t="shared" si="68"/>
        <v>2.9234164930524564E-3</v>
      </c>
      <c r="Q344" s="7">
        <f t="shared" si="82"/>
        <v>32431.773999999998</v>
      </c>
      <c r="R344">
        <f t="shared" si="83"/>
        <v>5.8346124758435225E-5</v>
      </c>
      <c r="T344">
        <v>0.1</v>
      </c>
      <c r="U344">
        <f t="shared" si="84"/>
        <v>5.8346124758435225E-6</v>
      </c>
      <c r="V344">
        <f t="shared" si="85"/>
        <v>7.6384635076980779E-3</v>
      </c>
      <c r="AB344">
        <v>40793</v>
      </c>
      <c r="AC344">
        <v>3.749076000531204E-2</v>
      </c>
      <c r="AD344" t="s">
        <v>2101</v>
      </c>
      <c r="AE344">
        <v>46832</v>
      </c>
      <c r="AF344">
        <v>5.0634239996725228E-2</v>
      </c>
      <c r="AG344" t="s">
        <v>2163</v>
      </c>
      <c r="AH344">
        <v>46613.5</v>
      </c>
      <c r="AI344">
        <v>4.9547820002771914E-2</v>
      </c>
      <c r="AL344">
        <v>29766</v>
      </c>
      <c r="AM344">
        <v>2.1619120001560077E-2</v>
      </c>
    </row>
    <row r="345" spans="1:39" x14ac:dyDescent="0.2">
      <c r="A345" s="25" t="s">
        <v>2173</v>
      </c>
      <c r="B345" s="22"/>
      <c r="C345" s="19">
        <v>47456.35</v>
      </c>
      <c r="D345" s="19"/>
      <c r="E345">
        <f t="shared" si="79"/>
        <v>26685.04537707708</v>
      </c>
      <c r="F345">
        <f t="shared" si="78"/>
        <v>26685</v>
      </c>
      <c r="G345">
        <f t="shared" si="80"/>
        <v>1.0604199997032993E-2</v>
      </c>
      <c r="K345">
        <f t="shared" si="81"/>
        <v>1.0604199997032993E-2</v>
      </c>
      <c r="P345">
        <f t="shared" si="68"/>
        <v>2.9394304313057236E-3</v>
      </c>
      <c r="Q345" s="7">
        <f t="shared" si="82"/>
        <v>32437.85</v>
      </c>
      <c r="R345">
        <f t="shared" si="83"/>
        <v>5.8748692495698989E-5</v>
      </c>
      <c r="T345">
        <v>0.1</v>
      </c>
      <c r="U345">
        <f t="shared" si="84"/>
        <v>5.874869249569899E-6</v>
      </c>
      <c r="V345">
        <f t="shared" si="85"/>
        <v>7.6647695657272689E-3</v>
      </c>
      <c r="AB345">
        <v>40820.5</v>
      </c>
      <c r="AC345">
        <v>2.8997060006076936E-2</v>
      </c>
      <c r="AD345" t="s">
        <v>2101</v>
      </c>
      <c r="AE345">
        <v>46832</v>
      </c>
      <c r="AF345">
        <v>5.1154239998140838E-2</v>
      </c>
      <c r="AG345" t="s">
        <v>2097</v>
      </c>
      <c r="AH345">
        <v>46682</v>
      </c>
      <c r="AI345">
        <v>4.8976239995681681E-2</v>
      </c>
      <c r="AL345">
        <v>30117</v>
      </c>
      <c r="AM345">
        <v>1.7190440004924312E-2</v>
      </c>
    </row>
    <row r="346" spans="1:39" x14ac:dyDescent="0.2">
      <c r="A346" s="25" t="s">
        <v>2173</v>
      </c>
      <c r="B346" s="22"/>
      <c r="C346" s="19">
        <v>47466.402999999998</v>
      </c>
      <c r="D346" s="19"/>
      <c r="E346">
        <f t="shared" si="79"/>
        <v>26728.063780720731</v>
      </c>
      <c r="F346">
        <f t="shared" si="78"/>
        <v>26728</v>
      </c>
      <c r="G346">
        <f t="shared" si="80"/>
        <v>1.4904960000421852E-2</v>
      </c>
      <c r="K346">
        <f t="shared" si="81"/>
        <v>1.4904960000421852E-2</v>
      </c>
      <c r="P346">
        <f t="shared" si="68"/>
        <v>2.9659743614938224E-3</v>
      </c>
      <c r="Q346" s="7">
        <f t="shared" si="82"/>
        <v>32447.902999999998</v>
      </c>
      <c r="R346">
        <f t="shared" si="83"/>
        <v>1.4253937808652973E-4</v>
      </c>
      <c r="T346">
        <v>0.1</v>
      </c>
      <c r="U346">
        <f t="shared" si="84"/>
        <v>1.4253937808652973E-5</v>
      </c>
      <c r="V346">
        <f t="shared" si="85"/>
        <v>1.1938985638928029E-2</v>
      </c>
      <c r="AB346">
        <v>41097</v>
      </c>
      <c r="AC346">
        <v>4.0524039999581873E-2</v>
      </c>
      <c r="AD346" t="s">
        <v>2101</v>
      </c>
      <c r="AE346">
        <v>48060</v>
      </c>
      <c r="AF346">
        <v>5.6319199997233227E-2</v>
      </c>
      <c r="AG346" t="s">
        <v>2163</v>
      </c>
      <c r="AH346">
        <v>46797.5</v>
      </c>
      <c r="AI346">
        <v>4.9502699999720789E-2</v>
      </c>
      <c r="AL346">
        <v>30742.5</v>
      </c>
      <c r="AM346">
        <v>1.8670099998416845E-2</v>
      </c>
    </row>
    <row r="347" spans="1:39" x14ac:dyDescent="0.2">
      <c r="A347" s="25" t="s">
        <v>2173</v>
      </c>
      <c r="B347" s="22"/>
      <c r="C347" s="19">
        <v>47471.31</v>
      </c>
      <c r="D347" s="19"/>
      <c r="E347">
        <f t="shared" si="79"/>
        <v>26749.061622825513</v>
      </c>
      <c r="F347">
        <f t="shared" si="78"/>
        <v>26749</v>
      </c>
      <c r="G347">
        <f t="shared" si="80"/>
        <v>1.4400679996469989E-2</v>
      </c>
      <c r="K347">
        <f t="shared" si="81"/>
        <v>1.4400679996469989E-2</v>
      </c>
      <c r="P347">
        <f t="shared" si="68"/>
        <v>2.9789645562368454E-3</v>
      </c>
      <c r="Q347" s="7">
        <f t="shared" si="82"/>
        <v>32452.809999999998</v>
      </c>
      <c r="R347">
        <f t="shared" si="83"/>
        <v>1.3045558359766021E-4</v>
      </c>
      <c r="T347">
        <v>0.1</v>
      </c>
      <c r="U347">
        <f t="shared" si="84"/>
        <v>1.3045558359766022E-5</v>
      </c>
      <c r="V347">
        <f t="shared" si="85"/>
        <v>1.1421715440233144E-2</v>
      </c>
      <c r="AB347">
        <v>41101</v>
      </c>
      <c r="AC347">
        <v>3.2761319998826366E-2</v>
      </c>
      <c r="AD347" t="s">
        <v>2101</v>
      </c>
      <c r="AE347">
        <v>48286.5</v>
      </c>
      <c r="AF347">
        <v>5.2380180000909604E-2</v>
      </c>
      <c r="AG347" t="s">
        <v>2174</v>
      </c>
      <c r="AH347">
        <v>46810</v>
      </c>
      <c r="AI347">
        <v>4.9019199999747798E-2</v>
      </c>
      <c r="AL347">
        <v>30934.5</v>
      </c>
      <c r="AM347">
        <v>1.7059540004993323E-2</v>
      </c>
    </row>
    <row r="348" spans="1:39" x14ac:dyDescent="0.2">
      <c r="A348" s="25" t="s">
        <v>2173</v>
      </c>
      <c r="B348" s="22" t="s">
        <v>2212</v>
      </c>
      <c r="C348" s="19">
        <v>47481.468999999997</v>
      </c>
      <c r="D348" s="19"/>
      <c r="E348">
        <f t="shared" si="79"/>
        <v>26792.533617515244</v>
      </c>
      <c r="F348">
        <f t="shared" si="78"/>
        <v>26792.5</v>
      </c>
      <c r="G348">
        <f t="shared" si="80"/>
        <v>7.8560999972978607E-3</v>
      </c>
      <c r="K348">
        <f t="shared" si="81"/>
        <v>7.8560999972978607E-3</v>
      </c>
      <c r="P348">
        <f t="shared" si="68"/>
        <v>3.0059289317759686E-3</v>
      </c>
      <c r="Q348" s="7">
        <f t="shared" si="82"/>
        <v>32462.968999999997</v>
      </c>
      <c r="R348">
        <f t="shared" si="83"/>
        <v>2.3524159364825766E-5</v>
      </c>
      <c r="T348">
        <v>0.1</v>
      </c>
      <c r="U348">
        <f t="shared" si="84"/>
        <v>2.3524159364825766E-6</v>
      </c>
      <c r="V348">
        <f t="shared" si="85"/>
        <v>4.8501710655218921E-3</v>
      </c>
      <c r="AB348">
        <v>41641.5</v>
      </c>
      <c r="AC348">
        <v>3.2948780004517175E-2</v>
      </c>
      <c r="AD348" t="s">
        <v>2101</v>
      </c>
      <c r="AE348">
        <v>48287</v>
      </c>
      <c r="AF348">
        <v>5.313484000362223E-2</v>
      </c>
      <c r="AG348" t="s">
        <v>2153</v>
      </c>
      <c r="AH348">
        <v>46831</v>
      </c>
      <c r="AI348">
        <v>4.8674919999029953E-2</v>
      </c>
      <c r="AL348">
        <v>30951.5</v>
      </c>
      <c r="AM348">
        <v>1.3317980003193952E-2</v>
      </c>
    </row>
    <row r="349" spans="1:39" x14ac:dyDescent="0.2">
      <c r="A349" s="25" t="s">
        <v>2173</v>
      </c>
      <c r="B349" s="22" t="s">
        <v>2212</v>
      </c>
      <c r="C349" s="19">
        <v>47483.343999999997</v>
      </c>
      <c r="D349" s="19"/>
      <c r="E349">
        <f t="shared" si="79"/>
        <v>26800.557044037861</v>
      </c>
      <c r="F349">
        <f t="shared" si="78"/>
        <v>26800.5</v>
      </c>
      <c r="G349">
        <f t="shared" si="80"/>
        <v>1.333065999642713E-2</v>
      </c>
      <c r="K349">
        <f t="shared" si="81"/>
        <v>1.333065999642713E-2</v>
      </c>
      <c r="P349">
        <f t="shared" si="68"/>
        <v>3.0108961373923587E-3</v>
      </c>
      <c r="Q349" s="7">
        <f t="shared" si="82"/>
        <v>32464.843999999997</v>
      </c>
      <c r="R349">
        <f t="shared" si="83"/>
        <v>1.0649752610624023E-4</v>
      </c>
      <c r="T349">
        <v>0.1</v>
      </c>
      <c r="U349">
        <f t="shared" si="84"/>
        <v>1.0649752610624023E-5</v>
      </c>
      <c r="V349">
        <f t="shared" si="85"/>
        <v>1.0319763859034771E-2</v>
      </c>
      <c r="AB349">
        <v>42432</v>
      </c>
      <c r="AC349">
        <v>2.9466240004694555E-2</v>
      </c>
      <c r="AD349" t="s">
        <v>2101</v>
      </c>
      <c r="AE349">
        <v>48598.5</v>
      </c>
      <c r="AF349">
        <v>5.2808020001975819E-2</v>
      </c>
      <c r="AG349" t="s">
        <v>2163</v>
      </c>
      <c r="AH349">
        <v>46831</v>
      </c>
      <c r="AI349">
        <v>4.9874919997819234E-2</v>
      </c>
      <c r="AL349">
        <v>31046</v>
      </c>
      <c r="AM349">
        <v>1.9548719996237196E-2</v>
      </c>
    </row>
    <row r="350" spans="1:39" x14ac:dyDescent="0.2">
      <c r="A350" s="25" t="s">
        <v>2173</v>
      </c>
      <c r="B350" s="22"/>
      <c r="C350" s="19">
        <v>47522.252999999997</v>
      </c>
      <c r="D350" s="19"/>
      <c r="E350">
        <f t="shared" si="79"/>
        <v>26967.05491207436</v>
      </c>
      <c r="F350">
        <f t="shared" si="78"/>
        <v>26967</v>
      </c>
      <c r="G350">
        <f t="shared" si="80"/>
        <v>1.2832439999328926E-2</v>
      </c>
      <c r="K350">
        <f t="shared" si="81"/>
        <v>1.2832439999328926E-2</v>
      </c>
      <c r="P350">
        <f t="shared" si="68"/>
        <v>3.1148571892834799E-3</v>
      </c>
      <c r="Q350" s="7">
        <f t="shared" si="82"/>
        <v>32503.752999999997</v>
      </c>
      <c r="R350">
        <f t="shared" si="83"/>
        <v>9.4431415670090759E-5</v>
      </c>
      <c r="T350">
        <v>0.1</v>
      </c>
      <c r="U350">
        <f t="shared" si="84"/>
        <v>9.4431415670090759E-6</v>
      </c>
      <c r="V350">
        <f t="shared" si="85"/>
        <v>9.7175828100454463E-3</v>
      </c>
      <c r="AB350">
        <v>42457.5</v>
      </c>
      <c r="AC350">
        <v>3.7553900001512375E-2</v>
      </c>
      <c r="AD350" t="s">
        <v>2101</v>
      </c>
      <c r="AE350">
        <v>48599</v>
      </c>
      <c r="AF350">
        <v>5.3722680000646506E-2</v>
      </c>
      <c r="AG350" t="s">
        <v>2163</v>
      </c>
      <c r="AH350">
        <v>46831.5</v>
      </c>
      <c r="AI350">
        <v>4.9369579995982349E-2</v>
      </c>
      <c r="AL350">
        <v>31093</v>
      </c>
      <c r="AM350">
        <v>1.4086759998463094E-2</v>
      </c>
    </row>
    <row r="351" spans="1:39" x14ac:dyDescent="0.2">
      <c r="A351" s="25" t="s">
        <v>2173</v>
      </c>
      <c r="B351" s="22" t="s">
        <v>2212</v>
      </c>
      <c r="C351" s="19">
        <v>47526.343999999997</v>
      </c>
      <c r="D351" s="19"/>
      <c r="E351">
        <f t="shared" si="79"/>
        <v>26984.560958956507</v>
      </c>
      <c r="F351">
        <f t="shared" si="78"/>
        <v>26984.5</v>
      </c>
      <c r="G351">
        <f t="shared" si="80"/>
        <v>1.4245539998228196E-2</v>
      </c>
      <c r="K351">
        <f t="shared" si="81"/>
        <v>1.4245539998228196E-2</v>
      </c>
      <c r="P351">
        <f t="shared" ref="P351:P414" si="86">+D$11+D$12*F351+D$13*F351^2</f>
        <v>3.1258484265693325E-3</v>
      </c>
      <c r="Q351" s="7">
        <f t="shared" si="82"/>
        <v>32507.843999999997</v>
      </c>
      <c r="R351">
        <f t="shared" si="83"/>
        <v>1.2364754064882118E-4</v>
      </c>
      <c r="T351">
        <v>0.1</v>
      </c>
      <c r="U351">
        <f t="shared" si="84"/>
        <v>1.2364754064882119E-5</v>
      </c>
      <c r="V351">
        <f t="shared" si="85"/>
        <v>1.1119691571658864E-2</v>
      </c>
      <c r="AB351">
        <v>42543</v>
      </c>
      <c r="AC351">
        <v>3.69007600020268E-2</v>
      </c>
      <c r="AD351" t="s">
        <v>2101</v>
      </c>
      <c r="AE351">
        <v>49056</v>
      </c>
      <c r="AF351">
        <v>5.5301920001511462E-2</v>
      </c>
      <c r="AG351" t="s">
        <v>2163</v>
      </c>
      <c r="AH351">
        <v>46832</v>
      </c>
      <c r="AI351">
        <v>5.0634239996725228E-2</v>
      </c>
      <c r="AL351">
        <v>31165.5</v>
      </c>
      <c r="AM351">
        <v>1.8112460005795583E-2</v>
      </c>
    </row>
    <row r="352" spans="1:39" x14ac:dyDescent="0.2">
      <c r="A352" s="25" t="s">
        <v>2175</v>
      </c>
      <c r="B352" s="22" t="s">
        <v>2212</v>
      </c>
      <c r="C352" s="19">
        <v>47529.373</v>
      </c>
      <c r="D352" s="19"/>
      <c r="E352">
        <f t="shared" si="79"/>
        <v>26997.522537056248</v>
      </c>
      <c r="F352">
        <f t="shared" si="78"/>
        <v>26997.5</v>
      </c>
      <c r="G352">
        <f t="shared" si="80"/>
        <v>5.2666999981738627E-3</v>
      </c>
      <c r="K352">
        <f t="shared" si="81"/>
        <v>5.2666999981738627E-3</v>
      </c>
      <c r="P352">
        <f t="shared" si="86"/>
        <v>3.1340212756959685E-3</v>
      </c>
      <c r="Q352" s="7">
        <f t="shared" si="82"/>
        <v>32510.873</v>
      </c>
      <c r="R352">
        <f t="shared" si="83"/>
        <v>4.5483185333099424E-6</v>
      </c>
      <c r="T352">
        <v>0.1</v>
      </c>
      <c r="U352">
        <f t="shared" si="84"/>
        <v>4.5483185333099427E-7</v>
      </c>
      <c r="V352">
        <f t="shared" si="85"/>
        <v>2.1326787224778942E-3</v>
      </c>
      <c r="AB352">
        <v>42808.5</v>
      </c>
      <c r="AC352">
        <v>4.192522000084864E-2</v>
      </c>
      <c r="AD352" t="s">
        <v>2101</v>
      </c>
      <c r="AE352">
        <v>49094.5</v>
      </c>
      <c r="AF352">
        <v>5.4810739995446056E-2</v>
      </c>
      <c r="AG352" t="s">
        <v>2163</v>
      </c>
      <c r="AH352">
        <v>46832</v>
      </c>
      <c r="AI352">
        <v>5.1154239998140838E-2</v>
      </c>
      <c r="AL352">
        <v>31166</v>
      </c>
      <c r="AM352">
        <v>1.7167120000522118E-2</v>
      </c>
    </row>
    <row r="353" spans="1:39" x14ac:dyDescent="0.2">
      <c r="A353" s="25" t="s">
        <v>2175</v>
      </c>
      <c r="B353" s="22" t="s">
        <v>2212</v>
      </c>
      <c r="C353" s="19">
        <v>47545.269</v>
      </c>
      <c r="D353" s="19"/>
      <c r="E353">
        <f t="shared" si="79"/>
        <v>27065.544077324779</v>
      </c>
      <c r="F353">
        <f t="shared" si="78"/>
        <v>27065.5</v>
      </c>
      <c r="G353">
        <f t="shared" si="80"/>
        <v>1.0300460002326872E-2</v>
      </c>
      <c r="K353">
        <f t="shared" si="81"/>
        <v>1.0300460002326872E-2</v>
      </c>
      <c r="P353">
        <f t="shared" si="86"/>
        <v>3.1768817234352851E-3</v>
      </c>
      <c r="Q353" s="7">
        <f t="shared" si="82"/>
        <v>32526.769</v>
      </c>
      <c r="R353">
        <f t="shared" si="83"/>
        <v>5.0745367495496026E-5</v>
      </c>
      <c r="T353">
        <v>0.1</v>
      </c>
      <c r="U353">
        <f t="shared" si="84"/>
        <v>5.0745367495496029E-6</v>
      </c>
      <c r="V353">
        <f t="shared" si="85"/>
        <v>7.1235782788915871E-3</v>
      </c>
      <c r="AB353">
        <v>43853</v>
      </c>
      <c r="AC353">
        <v>4.1409960002056323E-2</v>
      </c>
      <c r="AD353" t="s">
        <v>2101</v>
      </c>
      <c r="AE353">
        <v>49741.5</v>
      </c>
      <c r="AF353">
        <v>5.3440780000528321E-2</v>
      </c>
      <c r="AG353" t="s">
        <v>2097</v>
      </c>
      <c r="AH353">
        <v>48060</v>
      </c>
      <c r="AI353">
        <v>5.6319199997233227E-2</v>
      </c>
      <c r="AL353">
        <v>31229.5</v>
      </c>
      <c r="AM353">
        <v>2.3308940006245393E-2</v>
      </c>
    </row>
    <row r="354" spans="1:39" x14ac:dyDescent="0.2">
      <c r="A354" s="25" t="s">
        <v>2175</v>
      </c>
      <c r="B354" s="22" t="s">
        <v>2212</v>
      </c>
      <c r="C354" s="19">
        <v>47552.286999999997</v>
      </c>
      <c r="D354" s="19"/>
      <c r="E354">
        <f t="shared" si="79"/>
        <v>27095.575227903813</v>
      </c>
      <c r="F354">
        <f t="shared" si="78"/>
        <v>27095.5</v>
      </c>
      <c r="G354">
        <f t="shared" si="80"/>
        <v>1.7580059997271746E-2</v>
      </c>
      <c r="K354">
        <f t="shared" si="81"/>
        <v>1.7580059997271746E-2</v>
      </c>
      <c r="P354">
        <f t="shared" si="86"/>
        <v>3.1958495444967486E-3</v>
      </c>
      <c r="Q354" s="7">
        <f t="shared" si="82"/>
        <v>32533.786999999997</v>
      </c>
      <c r="R354">
        <f t="shared" si="83"/>
        <v>2.0690551034972151E-4</v>
      </c>
      <c r="T354">
        <v>0.1</v>
      </c>
      <c r="U354">
        <f t="shared" si="84"/>
        <v>2.0690551034972151E-5</v>
      </c>
      <c r="V354">
        <f t="shared" si="85"/>
        <v>1.4384210452774998E-2</v>
      </c>
      <c r="AB354">
        <v>45049</v>
      </c>
      <c r="AC354">
        <v>4.4296680003753863E-2</v>
      </c>
      <c r="AD354" t="s">
        <v>2101</v>
      </c>
      <c r="AE354">
        <v>49753.5</v>
      </c>
      <c r="AF354">
        <v>0.1713426200003596</v>
      </c>
      <c r="AG354" t="s">
        <v>2153</v>
      </c>
      <c r="AH354">
        <v>48286.5</v>
      </c>
      <c r="AI354">
        <v>5.2380180000909604E-2</v>
      </c>
      <c r="AL354">
        <v>31327.5</v>
      </c>
      <c r="AM354">
        <v>2.0622299998649396E-2</v>
      </c>
    </row>
    <row r="355" spans="1:39" x14ac:dyDescent="0.2">
      <c r="A355" s="25" t="s">
        <v>2176</v>
      </c>
      <c r="B355" s="22" t="s">
        <v>2212</v>
      </c>
      <c r="C355" s="19">
        <v>47662.59</v>
      </c>
      <c r="D355" s="19"/>
      <c r="E355">
        <f t="shared" si="79"/>
        <v>27567.579502956629</v>
      </c>
      <c r="F355">
        <f t="shared" si="78"/>
        <v>27567.5</v>
      </c>
      <c r="G355">
        <f t="shared" si="80"/>
        <v>1.8579099996713921E-2</v>
      </c>
      <c r="K355">
        <f t="shared" si="81"/>
        <v>1.8579099996713921E-2</v>
      </c>
      <c r="P355">
        <f t="shared" si="86"/>
        <v>3.4990154758637714E-3</v>
      </c>
      <c r="Q355" s="7">
        <f t="shared" si="82"/>
        <v>32644.089999999997</v>
      </c>
      <c r="R355">
        <f t="shared" si="83"/>
        <v>2.2740894915598429E-4</v>
      </c>
      <c r="T355">
        <v>0.1</v>
      </c>
      <c r="U355">
        <f t="shared" si="84"/>
        <v>2.2740894915598429E-5</v>
      </c>
      <c r="V355">
        <f t="shared" si="85"/>
        <v>1.508008452085015E-2</v>
      </c>
      <c r="AB355">
        <v>45368</v>
      </c>
      <c r="AC355">
        <v>4.4029759999830276E-2</v>
      </c>
      <c r="AD355" t="s">
        <v>2101</v>
      </c>
      <c r="AE355">
        <v>49784.5</v>
      </c>
      <c r="AF355">
        <v>5.774154000391718E-2</v>
      </c>
      <c r="AG355" t="s">
        <v>2097</v>
      </c>
      <c r="AH355">
        <v>48287</v>
      </c>
      <c r="AI355">
        <v>5.313484000362223E-2</v>
      </c>
      <c r="AL355">
        <v>31465</v>
      </c>
      <c r="AM355">
        <v>2.0153799996478483E-2</v>
      </c>
    </row>
    <row r="356" spans="1:39" x14ac:dyDescent="0.2">
      <c r="A356" s="25" t="s">
        <v>2176</v>
      </c>
      <c r="B356" s="22"/>
      <c r="C356" s="19">
        <v>47737.482000000004</v>
      </c>
      <c r="D356" s="19"/>
      <c r="E356">
        <f t="shared" si="79"/>
        <v>27888.05441449357</v>
      </c>
      <c r="F356">
        <f t="shared" si="78"/>
        <v>27888</v>
      </c>
      <c r="G356">
        <f t="shared" si="80"/>
        <v>1.2716160003037658E-2</v>
      </c>
      <c r="K356">
        <f t="shared" si="81"/>
        <v>1.2716160003037658E-2</v>
      </c>
      <c r="P356">
        <f t="shared" si="86"/>
        <v>3.7099527758704051E-3</v>
      </c>
      <c r="Q356" s="7">
        <f t="shared" si="82"/>
        <v>32718.982000000004</v>
      </c>
      <c r="R356">
        <f t="shared" si="83"/>
        <v>8.1111768618679652E-5</v>
      </c>
      <c r="T356">
        <v>0.1</v>
      </c>
      <c r="U356">
        <f t="shared" si="84"/>
        <v>8.1111768618679659E-6</v>
      </c>
      <c r="V356">
        <f t="shared" si="85"/>
        <v>9.0062072271672525E-3</v>
      </c>
      <c r="AB356">
        <v>46600.5</v>
      </c>
      <c r="AC356">
        <v>4.9166659999173135E-2</v>
      </c>
      <c r="AD356" t="s">
        <v>2101</v>
      </c>
      <c r="AE356">
        <v>49809.5</v>
      </c>
      <c r="AF356">
        <v>0.17374453999946127</v>
      </c>
      <c r="AG356" t="s">
        <v>2163</v>
      </c>
      <c r="AH356">
        <v>48423</v>
      </c>
      <c r="AI356">
        <v>5.660236000403529E-2</v>
      </c>
      <c r="AL356">
        <v>31662</v>
      </c>
      <c r="AM356">
        <v>2.2089840000262484E-2</v>
      </c>
    </row>
    <row r="357" spans="1:39" x14ac:dyDescent="0.2">
      <c r="A357" s="25" t="s">
        <v>2176</v>
      </c>
      <c r="B357" s="22" t="s">
        <v>2212</v>
      </c>
      <c r="C357" s="19">
        <v>47758.396000000001</v>
      </c>
      <c r="D357" s="19"/>
      <c r="E357">
        <f t="shared" si="79"/>
        <v>27977.548783717011</v>
      </c>
      <c r="F357">
        <f t="shared" si="78"/>
        <v>27977.5</v>
      </c>
      <c r="G357">
        <f t="shared" si="80"/>
        <v>1.1400299998058472E-2</v>
      </c>
      <c r="K357">
        <f t="shared" si="81"/>
        <v>1.1400299998058472E-2</v>
      </c>
      <c r="P357">
        <f t="shared" si="86"/>
        <v>3.7695911637037685E-3</v>
      </c>
      <c r="Q357" s="7">
        <f t="shared" si="82"/>
        <v>32739.896000000001</v>
      </c>
      <c r="R357">
        <f t="shared" si="83"/>
        <v>5.8227717314698915E-5</v>
      </c>
      <c r="T357">
        <v>0.1</v>
      </c>
      <c r="U357">
        <f t="shared" si="84"/>
        <v>5.822771731469892E-6</v>
      </c>
      <c r="V357">
        <f t="shared" si="85"/>
        <v>7.6307088343547033E-3</v>
      </c>
      <c r="AB357">
        <v>46600.5</v>
      </c>
      <c r="AC357">
        <v>4.9926659994525835E-2</v>
      </c>
      <c r="AD357" t="s">
        <v>2101</v>
      </c>
      <c r="AE357">
        <v>49826.5</v>
      </c>
      <c r="AF357">
        <v>5.7832980004604906E-2</v>
      </c>
      <c r="AG357" t="s">
        <v>2163</v>
      </c>
      <c r="AH357">
        <v>48598.5</v>
      </c>
      <c r="AI357">
        <v>5.2808020001975819E-2</v>
      </c>
      <c r="AL357">
        <v>31807</v>
      </c>
      <c r="AM357">
        <v>2.1941239996522199E-2</v>
      </c>
    </row>
    <row r="358" spans="1:39" x14ac:dyDescent="0.2">
      <c r="A358" s="25" t="s">
        <v>2177</v>
      </c>
      <c r="B358" s="22" t="s">
        <v>2212</v>
      </c>
      <c r="C358" s="19">
        <v>47769.38</v>
      </c>
      <c r="D358" s="19"/>
      <c r="E358">
        <f t="shared" si="79"/>
        <v>28024.551086076681</v>
      </c>
      <c r="F358">
        <f t="shared" si="78"/>
        <v>28024.5</v>
      </c>
      <c r="G358">
        <f t="shared" si="80"/>
        <v>1.1938339994230773E-2</v>
      </c>
      <c r="K358">
        <f t="shared" si="81"/>
        <v>1.1938339994230773E-2</v>
      </c>
      <c r="P358">
        <f t="shared" si="86"/>
        <v>3.8010379567000648E-3</v>
      </c>
      <c r="Q358" s="7">
        <f t="shared" si="82"/>
        <v>32750.879999999997</v>
      </c>
      <c r="R358">
        <f t="shared" si="83"/>
        <v>6.6215684450001425E-5</v>
      </c>
      <c r="T358">
        <v>0.1</v>
      </c>
      <c r="U358">
        <f t="shared" si="84"/>
        <v>6.6215684450001432E-6</v>
      </c>
      <c r="V358">
        <f t="shared" si="85"/>
        <v>8.1373020375307085E-3</v>
      </c>
      <c r="AB358">
        <v>46613.5</v>
      </c>
      <c r="AC358">
        <v>4.8867820005398244E-2</v>
      </c>
      <c r="AD358" t="s">
        <v>2101</v>
      </c>
      <c r="AE358">
        <v>49827</v>
      </c>
      <c r="AF358">
        <v>5.7287639996502548E-2</v>
      </c>
      <c r="AG358" t="s">
        <v>2174</v>
      </c>
      <c r="AH358">
        <v>48599</v>
      </c>
      <c r="AI358">
        <v>5.3722680000646506E-2</v>
      </c>
      <c r="AL358">
        <v>31845.5</v>
      </c>
      <c r="AM358">
        <v>1.7850060001364909E-2</v>
      </c>
    </row>
    <row r="359" spans="1:39" x14ac:dyDescent="0.2">
      <c r="A359" s="25" t="s">
        <v>2176</v>
      </c>
      <c r="B359" s="22"/>
      <c r="C359" s="19">
        <v>47782.347999999998</v>
      </c>
      <c r="D359" s="19"/>
      <c r="E359">
        <f t="shared" si="79"/>
        <v>28080.043243487497</v>
      </c>
      <c r="F359">
        <f t="shared" si="78"/>
        <v>28080</v>
      </c>
      <c r="G359">
        <f t="shared" si="80"/>
        <v>1.0105599998496473E-2</v>
      </c>
      <c r="K359">
        <f t="shared" si="81"/>
        <v>1.0105599998496473E-2</v>
      </c>
      <c r="P359">
        <f t="shared" si="86"/>
        <v>3.8382857106637712E-3</v>
      </c>
      <c r="Q359" s="7">
        <f t="shared" si="82"/>
        <v>32763.847999999998</v>
      </c>
      <c r="R359">
        <f t="shared" si="83"/>
        <v>3.9279228382471925E-5</v>
      </c>
      <c r="T359">
        <v>0.1</v>
      </c>
      <c r="U359">
        <f t="shared" si="84"/>
        <v>3.9279228382471923E-6</v>
      </c>
      <c r="V359">
        <f t="shared" si="85"/>
        <v>6.2673142878327016E-3</v>
      </c>
      <c r="AB359">
        <v>46613.5</v>
      </c>
      <c r="AC359">
        <v>4.9547820002771914E-2</v>
      </c>
      <c r="AD359" t="s">
        <v>2101</v>
      </c>
      <c r="AE359">
        <v>50075</v>
      </c>
      <c r="AF359">
        <v>5.7398999997531064E-2</v>
      </c>
      <c r="AG359" t="s">
        <v>2163</v>
      </c>
      <c r="AH359">
        <v>49056</v>
      </c>
      <c r="AI359">
        <v>5.5301920001511462E-2</v>
      </c>
      <c r="AL359">
        <v>32449.5</v>
      </c>
      <c r="AM359">
        <v>1.6679339998518117E-2</v>
      </c>
    </row>
    <row r="360" spans="1:39" x14ac:dyDescent="0.2">
      <c r="A360" s="25" t="s">
        <v>2176</v>
      </c>
      <c r="B360" s="22"/>
      <c r="C360" s="19">
        <v>47803.389000000003</v>
      </c>
      <c r="D360" s="19"/>
      <c r="E360">
        <f t="shared" si="79"/>
        <v>28170.081066134102</v>
      </c>
      <c r="F360">
        <f t="shared" si="78"/>
        <v>28170</v>
      </c>
      <c r="G360">
        <f t="shared" si="80"/>
        <v>1.8944400006148499E-2</v>
      </c>
      <c r="K360">
        <f t="shared" si="81"/>
        <v>1.8944400006148499E-2</v>
      </c>
      <c r="P360">
        <f t="shared" si="86"/>
        <v>3.8989493738481578E-3</v>
      </c>
      <c r="Q360" s="7">
        <f t="shared" si="82"/>
        <v>32784.889000000003</v>
      </c>
      <c r="R360">
        <f t="shared" si="83"/>
        <v>2.2636558472898671E-4</v>
      </c>
      <c r="T360">
        <v>0.1</v>
      </c>
      <c r="U360">
        <f t="shared" si="84"/>
        <v>2.2636558472898672E-5</v>
      </c>
      <c r="V360">
        <f t="shared" si="85"/>
        <v>1.5045450632300341E-2</v>
      </c>
      <c r="AB360">
        <v>46681.5</v>
      </c>
      <c r="AC360">
        <v>0.16582157999800984</v>
      </c>
      <c r="AD360" t="s">
        <v>2101</v>
      </c>
      <c r="AE360">
        <v>50104.5</v>
      </c>
      <c r="AF360">
        <v>5.9223939999355935E-2</v>
      </c>
      <c r="AG360" t="s">
        <v>2153</v>
      </c>
      <c r="AH360">
        <v>49094.5</v>
      </c>
      <c r="AI360">
        <v>5.4810739995446056E-2</v>
      </c>
      <c r="AL360">
        <v>32450</v>
      </c>
      <c r="AM360">
        <v>1.4834000001428649E-2</v>
      </c>
    </row>
    <row r="361" spans="1:39" x14ac:dyDescent="0.2">
      <c r="A361" s="25" t="s">
        <v>2177</v>
      </c>
      <c r="B361" s="22"/>
      <c r="C361" s="19">
        <v>47804.322</v>
      </c>
      <c r="D361" s="19"/>
      <c r="E361">
        <f t="shared" si="79"/>
        <v>28174.073523171744</v>
      </c>
      <c r="F361">
        <f t="shared" si="78"/>
        <v>28174</v>
      </c>
      <c r="G361">
        <f t="shared" si="80"/>
        <v>1.7181679999339394E-2</v>
      </c>
      <c r="K361">
        <f t="shared" si="81"/>
        <v>1.7181679999339394E-2</v>
      </c>
      <c r="P361">
        <f t="shared" si="86"/>
        <v>3.9016530566563564E-3</v>
      </c>
      <c r="Q361" s="7">
        <f t="shared" si="82"/>
        <v>32785.822</v>
      </c>
      <c r="R361">
        <f t="shared" si="83"/>
        <v>1.763591155983874E-4</v>
      </c>
      <c r="T361">
        <v>0.1</v>
      </c>
      <c r="U361">
        <f t="shared" si="84"/>
        <v>1.7635911559838741E-5</v>
      </c>
      <c r="V361">
        <f t="shared" si="85"/>
        <v>1.3280026942683038E-2</v>
      </c>
      <c r="AB361">
        <v>46797.5</v>
      </c>
      <c r="AC361">
        <v>4.9502699999720789E-2</v>
      </c>
      <c r="AD361" t="s">
        <v>2101</v>
      </c>
      <c r="AE361">
        <v>50327</v>
      </c>
      <c r="AF361">
        <v>5.8447639996302314E-2</v>
      </c>
      <c r="AG361" t="s">
        <v>2174</v>
      </c>
      <c r="AH361">
        <v>49094.5</v>
      </c>
      <c r="AI361">
        <v>5.4810739995446056E-2</v>
      </c>
      <c r="AL361">
        <v>32522</v>
      </c>
      <c r="AM361">
        <v>2.1105040003021713E-2</v>
      </c>
    </row>
    <row r="362" spans="1:39" x14ac:dyDescent="0.2">
      <c r="A362" s="25" t="s">
        <v>2177</v>
      </c>
      <c r="B362" s="22" t="s">
        <v>2212</v>
      </c>
      <c r="C362" s="19">
        <v>47826.404000000002</v>
      </c>
      <c r="D362" s="19"/>
      <c r="E362">
        <f t="shared" si="79"/>
        <v>28268.565952223693</v>
      </c>
      <c r="F362">
        <f t="shared" si="78"/>
        <v>28268.5</v>
      </c>
      <c r="G362">
        <f t="shared" si="80"/>
        <v>1.5412420005304739E-2</v>
      </c>
      <c r="K362">
        <f t="shared" si="81"/>
        <v>1.5412420005304739E-2</v>
      </c>
      <c r="P362">
        <f t="shared" si="86"/>
        <v>3.965713727999965E-3</v>
      </c>
      <c r="Q362" s="7">
        <f t="shared" si="82"/>
        <v>32807.904000000002</v>
      </c>
      <c r="R362">
        <f t="shared" si="83"/>
        <v>1.3102708459888853E-4</v>
      </c>
      <c r="T362">
        <v>0.1</v>
      </c>
      <c r="U362">
        <f t="shared" si="84"/>
        <v>1.3102708459888854E-5</v>
      </c>
      <c r="V362">
        <f t="shared" si="85"/>
        <v>1.1446706277304774E-2</v>
      </c>
      <c r="AB362">
        <v>46810</v>
      </c>
      <c r="AC362">
        <v>4.9019199999747798E-2</v>
      </c>
      <c r="AD362" t="s">
        <v>2101</v>
      </c>
      <c r="AE362">
        <v>50327</v>
      </c>
      <c r="AF362">
        <v>5.9347640002670232E-2</v>
      </c>
      <c r="AG362" t="s">
        <v>2163</v>
      </c>
      <c r="AH362">
        <v>49741.5</v>
      </c>
      <c r="AI362">
        <v>5.3440780000528321E-2</v>
      </c>
      <c r="AL362">
        <v>32595</v>
      </c>
      <c r="AM362">
        <v>1.7685399994661566E-2</v>
      </c>
    </row>
    <row r="363" spans="1:39" x14ac:dyDescent="0.2">
      <c r="A363" s="25" t="s">
        <v>2177</v>
      </c>
      <c r="B363" s="22" t="s">
        <v>2212</v>
      </c>
      <c r="C363" s="19">
        <v>47859.347999999998</v>
      </c>
      <c r="D363" s="19"/>
      <c r="E363">
        <f t="shared" si="79"/>
        <v>28409.53862601623</v>
      </c>
      <c r="F363">
        <f t="shared" si="78"/>
        <v>28409.5</v>
      </c>
      <c r="G363">
        <f t="shared" si="80"/>
        <v>9.0265399994677864E-3</v>
      </c>
      <c r="K363">
        <f t="shared" si="81"/>
        <v>9.0265399994677864E-3</v>
      </c>
      <c r="P363">
        <f t="shared" si="86"/>
        <v>4.06196042698884E-3</v>
      </c>
      <c r="Q363" s="7">
        <f t="shared" si="82"/>
        <v>32840.847999999998</v>
      </c>
      <c r="R363">
        <f t="shared" si="83"/>
        <v>2.4647050331475237E-5</v>
      </c>
      <c r="T363">
        <v>0.1</v>
      </c>
      <c r="U363">
        <f t="shared" si="84"/>
        <v>2.4647050331475237E-6</v>
      </c>
      <c r="V363">
        <f t="shared" si="85"/>
        <v>4.9645795724789464E-3</v>
      </c>
      <c r="AB363">
        <v>46831</v>
      </c>
      <c r="AC363">
        <v>4.8674919999029953E-2</v>
      </c>
      <c r="AD363" t="s">
        <v>2101</v>
      </c>
      <c r="AE363">
        <v>50327.5</v>
      </c>
      <c r="AF363">
        <v>5.9802300005685538E-2</v>
      </c>
      <c r="AG363" t="s">
        <v>2163</v>
      </c>
      <c r="AH363">
        <v>49754</v>
      </c>
      <c r="AI363">
        <v>5.4497279998031445E-2</v>
      </c>
      <c r="AL363">
        <v>32787</v>
      </c>
      <c r="AM363">
        <v>2.10748399986187E-2</v>
      </c>
    </row>
    <row r="364" spans="1:39" x14ac:dyDescent="0.2">
      <c r="A364" s="25" t="s">
        <v>2178</v>
      </c>
      <c r="B364" s="22" t="s">
        <v>2212</v>
      </c>
      <c r="C364" s="19">
        <v>47895.345999999998</v>
      </c>
      <c r="D364" s="19"/>
      <c r="E364">
        <f t="shared" si="79"/>
        <v>28563.579856928816</v>
      </c>
      <c r="F364">
        <f t="shared" si="78"/>
        <v>28563.5</v>
      </c>
      <c r="G364">
        <f t="shared" si="80"/>
        <v>1.8661819995031692E-2</v>
      </c>
      <c r="K364">
        <f t="shared" si="81"/>
        <v>1.8661819995031692E-2</v>
      </c>
      <c r="P364">
        <f t="shared" si="86"/>
        <v>4.1679895351043536E-3</v>
      </c>
      <c r="Q364" s="7">
        <f t="shared" si="82"/>
        <v>32876.845999999998</v>
      </c>
      <c r="R364">
        <f t="shared" si="83"/>
        <v>2.1007112140111753E-4</v>
      </c>
      <c r="T364">
        <v>0.1</v>
      </c>
      <c r="U364">
        <f t="shared" si="84"/>
        <v>2.1007112140111755E-5</v>
      </c>
      <c r="V364">
        <f t="shared" si="85"/>
        <v>1.4493830459927338E-2</v>
      </c>
      <c r="AB364">
        <v>46831</v>
      </c>
      <c r="AC364">
        <v>4.9874919997819234E-2</v>
      </c>
      <c r="AD364" t="s">
        <v>2101</v>
      </c>
      <c r="AE364">
        <v>50331.5</v>
      </c>
      <c r="AF364">
        <v>6.053958000120474E-2</v>
      </c>
      <c r="AG364" t="s">
        <v>2163</v>
      </c>
      <c r="AH364">
        <v>49784.5</v>
      </c>
      <c r="AI364">
        <v>5.774154000391718E-2</v>
      </c>
      <c r="AL364">
        <v>32787</v>
      </c>
      <c r="AM364">
        <v>2.8074839996406808E-2</v>
      </c>
    </row>
    <row r="365" spans="1:39" x14ac:dyDescent="0.2">
      <c r="A365" s="25" t="s">
        <v>2178</v>
      </c>
      <c r="B365" s="22"/>
      <c r="C365" s="19">
        <v>47929.338000000003</v>
      </c>
      <c r="D365" s="19"/>
      <c r="E365">
        <f t="shared" si="79"/>
        <v>28709.037091252434</v>
      </c>
      <c r="F365">
        <f t="shared" si="78"/>
        <v>28709</v>
      </c>
      <c r="G365">
        <f t="shared" si="80"/>
        <v>8.6678799998480827E-3</v>
      </c>
      <c r="K365">
        <f t="shared" si="81"/>
        <v>8.6678799998480827E-3</v>
      </c>
      <c r="P365">
        <f t="shared" si="86"/>
        <v>4.2690379322524504E-3</v>
      </c>
      <c r="Q365" s="7">
        <f t="shared" si="82"/>
        <v>32910.838000000003</v>
      </c>
      <c r="R365">
        <f t="shared" si="83"/>
        <v>1.9349811535649018E-5</v>
      </c>
      <c r="T365">
        <v>0.1</v>
      </c>
      <c r="U365">
        <f t="shared" si="84"/>
        <v>1.9349811535649018E-6</v>
      </c>
      <c r="V365">
        <f t="shared" si="85"/>
        <v>4.3988420675956322E-3</v>
      </c>
      <c r="AB365">
        <v>46831.5</v>
      </c>
      <c r="AC365">
        <v>4.9369579995982349E-2</v>
      </c>
      <c r="AD365" t="s">
        <v>2101</v>
      </c>
      <c r="AE365">
        <v>50340</v>
      </c>
      <c r="AF365">
        <v>5.9568800003034994E-2</v>
      </c>
      <c r="AG365" t="s">
        <v>2097</v>
      </c>
      <c r="AH365">
        <v>49810</v>
      </c>
      <c r="AI365">
        <v>5.689919999713311E-2</v>
      </c>
      <c r="AL365">
        <v>33163.5</v>
      </c>
      <c r="AM365">
        <v>1.9533819999196567E-2</v>
      </c>
    </row>
    <row r="366" spans="1:39" x14ac:dyDescent="0.2">
      <c r="A366" s="25" t="s">
        <v>2179</v>
      </c>
      <c r="B366" s="22" t="s">
        <v>2212</v>
      </c>
      <c r="C366" s="19">
        <v>48091.409</v>
      </c>
      <c r="D366" s="19"/>
      <c r="E366">
        <f t="shared" si="79"/>
        <v>29402.564963224035</v>
      </c>
      <c r="F366">
        <f t="shared" si="78"/>
        <v>29402.5</v>
      </c>
      <c r="G366">
        <f t="shared" si="80"/>
        <v>1.5181299997493625E-2</v>
      </c>
      <c r="K366">
        <f t="shared" si="81"/>
        <v>1.5181299997493625E-2</v>
      </c>
      <c r="P366">
        <f t="shared" si="86"/>
        <v>4.7623041641232794E-3</v>
      </c>
      <c r="Q366" s="7">
        <f t="shared" si="82"/>
        <v>33072.909</v>
      </c>
      <c r="R366">
        <f t="shared" si="83"/>
        <v>1.0855547417578862E-4</v>
      </c>
      <c r="T366">
        <v>0.1</v>
      </c>
      <c r="U366">
        <f t="shared" si="84"/>
        <v>1.0855547417578862E-5</v>
      </c>
      <c r="V366">
        <f t="shared" si="85"/>
        <v>1.0418995833370345E-2</v>
      </c>
      <c r="AB366">
        <v>46832</v>
      </c>
      <c r="AC366">
        <v>5.0634239996725228E-2</v>
      </c>
      <c r="AD366" t="s">
        <v>2101</v>
      </c>
      <c r="AE366">
        <v>50340.5</v>
      </c>
      <c r="AF366">
        <v>5.9123459999682382E-2</v>
      </c>
      <c r="AG366" t="s">
        <v>2163</v>
      </c>
      <c r="AH366">
        <v>49826.5</v>
      </c>
      <c r="AI366">
        <v>5.7832980004604906E-2</v>
      </c>
      <c r="AL366">
        <v>33304.5</v>
      </c>
      <c r="AM366">
        <v>2.1147940002265386E-2</v>
      </c>
    </row>
    <row r="367" spans="1:39" x14ac:dyDescent="0.2">
      <c r="A367" s="25" t="s">
        <v>2179</v>
      </c>
      <c r="B367" s="22" t="s">
        <v>2212</v>
      </c>
      <c r="C367" s="19">
        <v>48093.51</v>
      </c>
      <c r="D367" s="19"/>
      <c r="E367">
        <f t="shared" si="79"/>
        <v>29411.555480090188</v>
      </c>
      <c r="F367">
        <f t="shared" si="78"/>
        <v>29411.5</v>
      </c>
      <c r="G367">
        <f t="shared" si="80"/>
        <v>1.2965180001629051E-2</v>
      </c>
      <c r="K367">
        <f t="shared" si="81"/>
        <v>1.2965180001629051E-2</v>
      </c>
      <c r="P367">
        <f t="shared" si="86"/>
        <v>4.7688320504417191E-3</v>
      </c>
      <c r="Q367" s="7">
        <f t="shared" si="82"/>
        <v>33075.01</v>
      </c>
      <c r="R367">
        <f t="shared" si="83"/>
        <v>6.7180119736932775E-5</v>
      </c>
      <c r="T367">
        <v>0.1</v>
      </c>
      <c r="U367">
        <f t="shared" si="84"/>
        <v>6.7180119736932778E-6</v>
      </c>
      <c r="V367">
        <f t="shared" si="85"/>
        <v>8.1963479511873317E-3</v>
      </c>
      <c r="AB367">
        <v>46832</v>
      </c>
      <c r="AC367">
        <v>5.1154239998140838E-2</v>
      </c>
      <c r="AD367" t="s">
        <v>2101</v>
      </c>
      <c r="AE367">
        <v>50648</v>
      </c>
      <c r="AF367">
        <v>5.941935999726411E-2</v>
      </c>
      <c r="AG367" t="s">
        <v>2153</v>
      </c>
      <c r="AH367">
        <v>49827</v>
      </c>
      <c r="AI367">
        <v>5.7287639996502548E-2</v>
      </c>
      <c r="AL367">
        <v>33394.5</v>
      </c>
      <c r="AM367">
        <v>2.5986740001826547E-2</v>
      </c>
    </row>
    <row r="368" spans="1:39" x14ac:dyDescent="0.2">
      <c r="A368" s="25" t="s">
        <v>2179</v>
      </c>
      <c r="B368" s="22" t="s">
        <v>2212</v>
      </c>
      <c r="C368" s="19">
        <v>48106.482000000004</v>
      </c>
      <c r="D368" s="19"/>
      <c r="E368">
        <f t="shared" si="79"/>
        <v>29467.064754144256</v>
      </c>
      <c r="F368">
        <f t="shared" si="78"/>
        <v>29467</v>
      </c>
      <c r="G368">
        <f t="shared" si="80"/>
        <v>1.5132440006709658E-2</v>
      </c>
      <c r="K368">
        <f t="shared" si="81"/>
        <v>1.5132440006709658E-2</v>
      </c>
      <c r="P368">
        <f t="shared" si="86"/>
        <v>4.8091589444054263E-3</v>
      </c>
      <c r="Q368" s="7">
        <f t="shared" si="82"/>
        <v>33087.982000000004</v>
      </c>
      <c r="R368">
        <f t="shared" si="83"/>
        <v>1.0657013189132918E-4</v>
      </c>
      <c r="T368">
        <v>0.1</v>
      </c>
      <c r="U368">
        <f t="shared" si="84"/>
        <v>1.0657013189132918E-5</v>
      </c>
      <c r="V368">
        <f t="shared" si="85"/>
        <v>1.0323281062304231E-2</v>
      </c>
      <c r="AB368">
        <v>48060</v>
      </c>
      <c r="AC368">
        <v>5.6319199997233227E-2</v>
      </c>
      <c r="AD368" t="s">
        <v>2101</v>
      </c>
      <c r="AE368">
        <v>51416</v>
      </c>
      <c r="AF368">
        <v>6.0590401968511287E-2</v>
      </c>
      <c r="AG368" t="s">
        <v>2163</v>
      </c>
      <c r="AH368">
        <v>50075</v>
      </c>
      <c r="AI368">
        <v>5.7398999997531064E-2</v>
      </c>
      <c r="AL368">
        <v>33403</v>
      </c>
      <c r="AM368">
        <v>2.361595999536803E-2</v>
      </c>
    </row>
    <row r="369" spans="1:39" x14ac:dyDescent="0.2">
      <c r="A369" s="25" t="s">
        <v>2179</v>
      </c>
      <c r="B369" s="22" t="s">
        <v>2212</v>
      </c>
      <c r="C369" s="19">
        <v>48112.45</v>
      </c>
      <c r="D369" s="19"/>
      <c r="E369">
        <f t="shared" si="79"/>
        <v>29492.602785870611</v>
      </c>
      <c r="F369">
        <f t="shared" si="78"/>
        <v>29492.5</v>
      </c>
      <c r="G369">
        <f t="shared" si="80"/>
        <v>2.4020099997869693E-2</v>
      </c>
      <c r="K369">
        <f t="shared" si="81"/>
        <v>2.4020099997869693E-2</v>
      </c>
      <c r="P369">
        <f t="shared" si="86"/>
        <v>4.8277288273076684E-3</v>
      </c>
      <c r="Q369" s="7">
        <f t="shared" si="82"/>
        <v>33093.949999999997</v>
      </c>
      <c r="R369">
        <f t="shared" si="83"/>
        <v>3.6834711114862024E-4</v>
      </c>
      <c r="T369">
        <v>0.1</v>
      </c>
      <c r="U369">
        <f t="shared" si="84"/>
        <v>3.683471111486203E-5</v>
      </c>
      <c r="V369">
        <f t="shared" si="85"/>
        <v>1.9192371170562023E-2</v>
      </c>
      <c r="AB369">
        <v>48286.5</v>
      </c>
      <c r="AC369">
        <v>5.2380180000909604E-2</v>
      </c>
      <c r="AD369" t="s">
        <v>2101</v>
      </c>
      <c r="AE369">
        <v>51416.5</v>
      </c>
      <c r="AF369">
        <v>6.093504476302769E-2</v>
      </c>
      <c r="AG369" t="s">
        <v>2097</v>
      </c>
      <c r="AH369">
        <v>50104.5</v>
      </c>
      <c r="AI369">
        <v>5.9223939999355935E-2</v>
      </c>
      <c r="AL369">
        <v>33913</v>
      </c>
      <c r="AM369">
        <v>2.3369160000584088E-2</v>
      </c>
    </row>
    <row r="370" spans="1:39" x14ac:dyDescent="0.2">
      <c r="A370" s="25" t="s">
        <v>2179</v>
      </c>
      <c r="B370" s="22" t="s">
        <v>2212</v>
      </c>
      <c r="C370" s="19">
        <v>48175.311000000002</v>
      </c>
      <c r="D370" s="19"/>
      <c r="E370">
        <f t="shared" si="79"/>
        <v>29761.595113677628</v>
      </c>
      <c r="F370">
        <f t="shared" si="78"/>
        <v>29761.5</v>
      </c>
      <c r="G370">
        <f t="shared" si="80"/>
        <v>2.222718000120949E-2</v>
      </c>
      <c r="K370">
        <f t="shared" si="81"/>
        <v>2.222718000120949E-2</v>
      </c>
      <c r="P370">
        <f t="shared" si="86"/>
        <v>5.0252072961587888E-3</v>
      </c>
      <c r="Q370" s="7">
        <f t="shared" si="82"/>
        <v>33156.811000000002</v>
      </c>
      <c r="R370">
        <f t="shared" si="83"/>
        <v>2.9590786494530932E-4</v>
      </c>
      <c r="T370">
        <v>0.1</v>
      </c>
      <c r="U370">
        <f t="shared" si="84"/>
        <v>2.9590786494530933E-5</v>
      </c>
      <c r="V370">
        <f t="shared" si="85"/>
        <v>1.7201972705050701E-2</v>
      </c>
      <c r="AB370">
        <v>48287</v>
      </c>
      <c r="AC370">
        <v>5.313484000362223E-2</v>
      </c>
      <c r="AD370" t="s">
        <v>2101</v>
      </c>
      <c r="AE370">
        <v>51446</v>
      </c>
      <c r="AF370">
        <v>6.0577758828003425E-2</v>
      </c>
      <c r="AG370" t="s">
        <v>2163</v>
      </c>
      <c r="AH370">
        <v>50327</v>
      </c>
      <c r="AI370">
        <v>5.8447639996302314E-2</v>
      </c>
      <c r="AL370">
        <v>34229.5</v>
      </c>
      <c r="AM370">
        <v>1.6268939994915854E-2</v>
      </c>
    </row>
    <row r="371" spans="1:39" x14ac:dyDescent="0.2">
      <c r="A371" s="25" t="s">
        <v>2180</v>
      </c>
      <c r="B371" s="22"/>
      <c r="C371" s="19">
        <v>48176.362000000001</v>
      </c>
      <c r="D371" s="19">
        <v>6.0000000000000001E-3</v>
      </c>
      <c r="E371">
        <f t="shared" si="79"/>
        <v>29766.092511691102</v>
      </c>
      <c r="F371">
        <f t="shared" si="78"/>
        <v>29766</v>
      </c>
      <c r="G371">
        <f t="shared" si="80"/>
        <v>2.1619120001560077E-2</v>
      </c>
      <c r="K371">
        <f t="shared" si="81"/>
        <v>2.1619120001560077E-2</v>
      </c>
      <c r="P371">
        <f t="shared" si="86"/>
        <v>5.0285354543180109E-3</v>
      </c>
      <c r="Q371" s="7">
        <f t="shared" si="82"/>
        <v>33157.862000000001</v>
      </c>
      <c r="R371">
        <f t="shared" si="83"/>
        <v>2.7524749561918724E-4</v>
      </c>
      <c r="T371">
        <v>0.1</v>
      </c>
      <c r="U371">
        <f t="shared" si="84"/>
        <v>2.7524749561918725E-5</v>
      </c>
      <c r="V371">
        <f t="shared" si="85"/>
        <v>1.6590584547242066E-2</v>
      </c>
      <c r="AB371">
        <v>48598.5</v>
      </c>
      <c r="AC371">
        <v>5.2808020001975819E-2</v>
      </c>
      <c r="AD371" t="s">
        <v>2101</v>
      </c>
      <c r="AE371">
        <v>51446.5</v>
      </c>
      <c r="AF371">
        <v>6.0827315704955254E-2</v>
      </c>
      <c r="AG371" t="s">
        <v>2153</v>
      </c>
      <c r="AH371">
        <v>50327</v>
      </c>
      <c r="AI371">
        <v>5.9347640002670232E-2</v>
      </c>
      <c r="AL371">
        <v>34644</v>
      </c>
      <c r="AM371">
        <v>2.2482079999463167E-2</v>
      </c>
    </row>
    <row r="372" spans="1:39" x14ac:dyDescent="0.2">
      <c r="A372" s="25" t="s">
        <v>2181</v>
      </c>
      <c r="B372" s="22"/>
      <c r="C372" s="19">
        <v>48258.383000000002</v>
      </c>
      <c r="D372" s="19">
        <v>3.0000000000000001E-3</v>
      </c>
      <c r="E372">
        <f t="shared" si="79"/>
        <v>30117.073560657198</v>
      </c>
      <c r="F372">
        <f t="shared" si="78"/>
        <v>30117</v>
      </c>
      <c r="G372">
        <f t="shared" si="80"/>
        <v>1.7190440004924312E-2</v>
      </c>
      <c r="K372">
        <f t="shared" si="81"/>
        <v>1.7190440004924312E-2</v>
      </c>
      <c r="P372">
        <f t="shared" si="86"/>
        <v>5.2906274007371301E-3</v>
      </c>
      <c r="Q372" s="7">
        <f t="shared" si="82"/>
        <v>33239.883000000002</v>
      </c>
      <c r="R372">
        <f t="shared" si="83"/>
        <v>1.4160554001477213E-4</v>
      </c>
      <c r="T372">
        <v>0.1</v>
      </c>
      <c r="U372">
        <f t="shared" si="84"/>
        <v>1.4160554001477214E-5</v>
      </c>
      <c r="V372">
        <f t="shared" si="85"/>
        <v>1.1899812604187182E-2</v>
      </c>
      <c r="AB372">
        <v>48599</v>
      </c>
      <c r="AC372">
        <v>5.3722680000646506E-2</v>
      </c>
      <c r="AD372" t="s">
        <v>2101</v>
      </c>
      <c r="AE372">
        <v>51450</v>
      </c>
      <c r="AF372">
        <v>6.0741002504073549E-2</v>
      </c>
      <c r="AG372" t="s">
        <v>2097</v>
      </c>
      <c r="AH372">
        <v>50327.5</v>
      </c>
      <c r="AI372">
        <v>5.9802300005685538E-2</v>
      </c>
      <c r="AL372">
        <v>34935</v>
      </c>
      <c r="AM372">
        <v>2.4494199999026023E-2</v>
      </c>
    </row>
    <row r="373" spans="1:39" x14ac:dyDescent="0.2">
      <c r="A373" s="25" t="s">
        <v>2182</v>
      </c>
      <c r="B373" s="22" t="s">
        <v>2212</v>
      </c>
      <c r="C373" s="19">
        <v>48404.557999999997</v>
      </c>
      <c r="D373" s="19">
        <v>3.0000000000000001E-3</v>
      </c>
      <c r="E373">
        <f t="shared" si="79"/>
        <v>30742.579892360267</v>
      </c>
      <c r="F373">
        <f t="shared" si="78"/>
        <v>30742.5</v>
      </c>
      <c r="G373">
        <f t="shared" si="80"/>
        <v>1.8670099998416845E-2</v>
      </c>
      <c r="K373">
        <f t="shared" si="81"/>
        <v>1.8670099998416845E-2</v>
      </c>
      <c r="P373">
        <f t="shared" si="86"/>
        <v>5.7699047048686419E-3</v>
      </c>
      <c r="Q373" s="7">
        <f t="shared" si="82"/>
        <v>33386.057999999997</v>
      </c>
      <c r="R373">
        <f t="shared" ref="R373:R404" si="87">+(P373-G373)^2</f>
        <v>1.6641503861168321E-4</v>
      </c>
      <c r="T373">
        <v>0.1</v>
      </c>
      <c r="U373">
        <f t="shared" ref="U373:U404" si="88">+T373*R373</f>
        <v>1.6641503861168323E-5</v>
      </c>
      <c r="V373">
        <f t="shared" si="85"/>
        <v>1.2900195293548203E-2</v>
      </c>
      <c r="AB373">
        <v>49056</v>
      </c>
      <c r="AC373">
        <v>5.5301920001511462E-2</v>
      </c>
      <c r="AD373" t="s">
        <v>2101</v>
      </c>
      <c r="AE373">
        <v>51450.5</v>
      </c>
      <c r="AF373">
        <v>6.0882607656822074E-2</v>
      </c>
      <c r="AG373" t="s">
        <v>2097</v>
      </c>
      <c r="AH373">
        <v>50331.5</v>
      </c>
      <c r="AI373">
        <v>6.053958000120474E-2</v>
      </c>
      <c r="AL373">
        <v>34973.5</v>
      </c>
      <c r="AM373">
        <v>2.6403020005091093E-2</v>
      </c>
    </row>
    <row r="374" spans="1:39" x14ac:dyDescent="0.2">
      <c r="A374" s="25" t="s">
        <v>2182</v>
      </c>
      <c r="B374" s="22" t="s">
        <v>2212</v>
      </c>
      <c r="C374" s="19">
        <v>48449.425000000003</v>
      </c>
      <c r="D374" s="19">
        <v>4.0000000000000001E-3</v>
      </c>
      <c r="E374">
        <f t="shared" si="79"/>
        <v>30934.573000515054</v>
      </c>
      <c r="F374">
        <f t="shared" si="78"/>
        <v>30934.5</v>
      </c>
      <c r="G374">
        <f t="shared" si="80"/>
        <v>1.7059540004993323E-2</v>
      </c>
      <c r="K374">
        <f t="shared" si="81"/>
        <v>1.7059540004993323E-2</v>
      </c>
      <c r="P374">
        <f t="shared" si="86"/>
        <v>5.9201601996620064E-3</v>
      </c>
      <c r="Q374" s="7">
        <f t="shared" si="82"/>
        <v>33430.925000000003</v>
      </c>
      <c r="R374">
        <f t="shared" si="87"/>
        <v>1.2408578244742317E-4</v>
      </c>
      <c r="T374">
        <v>0.1</v>
      </c>
      <c r="U374">
        <f t="shared" si="88"/>
        <v>1.2408578244742318E-5</v>
      </c>
      <c r="V374">
        <f t="shared" si="85"/>
        <v>1.1139379805331317E-2</v>
      </c>
      <c r="AB374">
        <v>49094.5</v>
      </c>
      <c r="AC374">
        <v>5.4810739995446056E-2</v>
      </c>
      <c r="AD374" t="s">
        <v>2101</v>
      </c>
      <c r="AE374">
        <v>51454.5</v>
      </c>
      <c r="AF374">
        <v>6.0785935274907388E-2</v>
      </c>
      <c r="AG374" t="s">
        <v>2163</v>
      </c>
      <c r="AH374">
        <v>50340</v>
      </c>
      <c r="AI374">
        <v>5.9568800003034994E-2</v>
      </c>
      <c r="AL374">
        <v>35646.5</v>
      </c>
      <c r="AM374">
        <v>1.9575379999878351E-2</v>
      </c>
    </row>
    <row r="375" spans="1:39" x14ac:dyDescent="0.2">
      <c r="A375" s="25" t="s">
        <v>2182</v>
      </c>
      <c r="B375" s="22" t="s">
        <v>2212</v>
      </c>
      <c r="C375" s="19">
        <v>48453.394</v>
      </c>
      <c r="D375" s="19">
        <v>5.0000000000000001E-3</v>
      </c>
      <c r="E375">
        <f t="shared" si="79"/>
        <v>30951.556989778113</v>
      </c>
      <c r="F375">
        <f t="shared" si="78"/>
        <v>30951.5</v>
      </c>
      <c r="G375">
        <f t="shared" si="80"/>
        <v>1.3317980003193952E-2</v>
      </c>
      <c r="K375">
        <f t="shared" si="81"/>
        <v>1.3317980003193952E-2</v>
      </c>
      <c r="P375">
        <f t="shared" si="86"/>
        <v>5.9335351315968343E-3</v>
      </c>
      <c r="Q375" s="7">
        <f t="shared" si="82"/>
        <v>33434.894</v>
      </c>
      <c r="R375">
        <f t="shared" si="87"/>
        <v>5.4530026061656971E-5</v>
      </c>
      <c r="T375">
        <v>0.1</v>
      </c>
      <c r="U375">
        <f t="shared" si="88"/>
        <v>5.4530026061656971E-6</v>
      </c>
      <c r="V375">
        <f t="shared" si="85"/>
        <v>7.3844448715971178E-3</v>
      </c>
      <c r="AB375">
        <v>49741.5</v>
      </c>
      <c r="AC375">
        <v>5.3440780000528321E-2</v>
      </c>
      <c r="AD375" t="s">
        <v>2101</v>
      </c>
      <c r="AE375">
        <v>51455</v>
      </c>
      <c r="AF375">
        <v>6.0614661801082548E-2</v>
      </c>
      <c r="AG375" t="s">
        <v>2163</v>
      </c>
      <c r="AH375">
        <v>50340.5</v>
      </c>
      <c r="AI375">
        <v>5.9123459999682382E-2</v>
      </c>
      <c r="AL375">
        <v>35680</v>
      </c>
      <c r="AM375">
        <v>2.9937600003904663E-2</v>
      </c>
    </row>
    <row r="376" spans="1:39" x14ac:dyDescent="0.2">
      <c r="A376" s="25" t="s">
        <v>2182</v>
      </c>
      <c r="B376" s="22"/>
      <c r="C376" s="19">
        <v>48475.483999999997</v>
      </c>
      <c r="D376" s="19">
        <v>5.0000000000000001E-3</v>
      </c>
      <c r="E376">
        <f t="shared" si="79"/>
        <v>31046.083652116537</v>
      </c>
      <c r="F376">
        <f t="shared" si="78"/>
        <v>31046</v>
      </c>
      <c r="G376">
        <f t="shared" si="80"/>
        <v>1.9548719996237196E-2</v>
      </c>
      <c r="K376">
        <f t="shared" si="81"/>
        <v>1.9548719996237196E-2</v>
      </c>
      <c r="P376">
        <f t="shared" si="86"/>
        <v>6.0080947529404464E-3</v>
      </c>
      <c r="Q376" s="7">
        <f t="shared" si="82"/>
        <v>33456.983999999997</v>
      </c>
      <c r="R376">
        <f t="shared" si="87"/>
        <v>1.8334853197940517E-4</v>
      </c>
      <c r="T376">
        <v>0.1</v>
      </c>
      <c r="U376">
        <f t="shared" si="88"/>
        <v>1.8334853197940518E-5</v>
      </c>
      <c r="V376">
        <f t="shared" si="85"/>
        <v>1.354062524329675E-2</v>
      </c>
      <c r="AB376">
        <v>49753.5</v>
      </c>
      <c r="AC376">
        <v>0.1713426200003596</v>
      </c>
      <c r="AD376" t="s">
        <v>2101</v>
      </c>
      <c r="AE376">
        <v>51458.5</v>
      </c>
      <c r="AF376">
        <v>6.0834791802335531E-2</v>
      </c>
      <c r="AG376" t="s">
        <v>2163</v>
      </c>
      <c r="AH376">
        <v>50648</v>
      </c>
      <c r="AI376">
        <v>5.941935999726411E-2</v>
      </c>
      <c r="AL376">
        <v>35718.5</v>
      </c>
      <c r="AM376">
        <v>2.9846419995010365E-2</v>
      </c>
    </row>
    <row r="377" spans="1:39" x14ac:dyDescent="0.2">
      <c r="A377" s="25" t="s">
        <v>2182</v>
      </c>
      <c r="B377" s="22"/>
      <c r="C377" s="19">
        <v>48486.462</v>
      </c>
      <c r="D377" s="19">
        <v>4.0000000000000001E-3</v>
      </c>
      <c r="E377">
        <f t="shared" si="79"/>
        <v>31093.060279511359</v>
      </c>
      <c r="F377">
        <f t="shared" si="78"/>
        <v>31093</v>
      </c>
      <c r="G377">
        <f t="shared" si="80"/>
        <v>1.4086759998463094E-2</v>
      </c>
      <c r="K377">
        <f t="shared" si="81"/>
        <v>1.4086759998463094E-2</v>
      </c>
      <c r="P377">
        <f t="shared" si="86"/>
        <v>6.0453103259367393E-3</v>
      </c>
      <c r="Q377" s="7">
        <f t="shared" si="82"/>
        <v>33467.962</v>
      </c>
      <c r="R377">
        <f t="shared" si="87"/>
        <v>6.4664912835774217E-5</v>
      </c>
      <c r="T377">
        <v>0.1</v>
      </c>
      <c r="U377">
        <f t="shared" si="88"/>
        <v>6.466491283577422E-6</v>
      </c>
      <c r="V377">
        <f t="shared" si="85"/>
        <v>8.0414496725263549E-3</v>
      </c>
      <c r="AB377">
        <v>49784.5</v>
      </c>
      <c r="AC377">
        <v>5.774154000391718E-2</v>
      </c>
      <c r="AD377" t="s">
        <v>2101</v>
      </c>
      <c r="AE377">
        <v>51459</v>
      </c>
      <c r="AF377">
        <v>6.0754751168133225E-2</v>
      </c>
      <c r="AG377" t="s">
        <v>2163</v>
      </c>
      <c r="AH377">
        <v>51416</v>
      </c>
      <c r="AI377">
        <v>6.0590401968511287E-2</v>
      </c>
      <c r="AL377">
        <v>35992</v>
      </c>
      <c r="AM377">
        <v>2.9445439999108203E-2</v>
      </c>
    </row>
    <row r="378" spans="1:39" x14ac:dyDescent="0.2">
      <c r="A378" s="25" t="s">
        <v>2185</v>
      </c>
      <c r="B378" s="22" t="s">
        <v>2212</v>
      </c>
      <c r="C378" s="19">
        <v>48503.408600000002</v>
      </c>
      <c r="D378" s="19"/>
      <c r="E378">
        <f t="shared" si="79"/>
        <v>31165.577506129055</v>
      </c>
      <c r="F378">
        <f t="shared" si="78"/>
        <v>31165.5</v>
      </c>
      <c r="G378">
        <f t="shared" si="80"/>
        <v>1.8112460005795583E-2</v>
      </c>
      <c r="N378">
        <f>+G378</f>
        <v>1.8112460005795583E-2</v>
      </c>
      <c r="P378">
        <f t="shared" si="86"/>
        <v>6.1028906018352723E-3</v>
      </c>
      <c r="Q378" s="7">
        <f t="shared" si="82"/>
        <v>33484.908600000002</v>
      </c>
      <c r="R378">
        <f t="shared" si="87"/>
        <v>1.4422975726853963E-4</v>
      </c>
      <c r="T378">
        <v>0.1</v>
      </c>
      <c r="U378">
        <f t="shared" si="88"/>
        <v>1.4422975726853963E-5</v>
      </c>
      <c r="V378">
        <f t="shared" si="85"/>
        <v>1.2009569403960311E-2</v>
      </c>
      <c r="AB378">
        <v>49809.5</v>
      </c>
      <c r="AC378">
        <v>0.17374453999946127</v>
      </c>
      <c r="AD378" t="s">
        <v>2183</v>
      </c>
      <c r="AE378">
        <v>51459.5</v>
      </c>
      <c r="AF378">
        <v>6.0766054906707723E-2</v>
      </c>
      <c r="AH378">
        <v>51416.5</v>
      </c>
      <c r="AI378">
        <v>6.093504476302769E-2</v>
      </c>
      <c r="AL378">
        <v>36104</v>
      </c>
      <c r="AM378">
        <v>3.2089280000946019E-2</v>
      </c>
    </row>
    <row r="379" spans="1:39" x14ac:dyDescent="0.2">
      <c r="A379" s="25" t="s">
        <v>2185</v>
      </c>
      <c r="B379" s="22"/>
      <c r="C379" s="19">
        <v>48503.5245</v>
      </c>
      <c r="D379" s="19"/>
      <c r="E379">
        <f t="shared" si="79"/>
        <v>31166.073460867159</v>
      </c>
      <c r="F379">
        <f t="shared" si="78"/>
        <v>31166</v>
      </c>
      <c r="G379">
        <f t="shared" si="80"/>
        <v>1.7167120000522118E-2</v>
      </c>
      <c r="N379">
        <f>+G379</f>
        <v>1.7167120000522118E-2</v>
      </c>
      <c r="P379">
        <f t="shared" si="86"/>
        <v>6.1032884371862977E-3</v>
      </c>
      <c r="Q379" s="7">
        <f t="shared" si="82"/>
        <v>33485.0245</v>
      </c>
      <c r="R379">
        <f t="shared" si="87"/>
        <v>1.2240836886186595E-4</v>
      </c>
      <c r="T379">
        <v>0.1</v>
      </c>
      <c r="U379">
        <f t="shared" si="88"/>
        <v>1.2240836886186596E-5</v>
      </c>
      <c r="V379">
        <f t="shared" si="85"/>
        <v>1.106383156333582E-2</v>
      </c>
      <c r="AB379">
        <v>49826.5</v>
      </c>
      <c r="AC379">
        <v>5.7832980004604906E-2</v>
      </c>
      <c r="AD379" t="s">
        <v>2183</v>
      </c>
      <c r="AE379">
        <v>51471.5</v>
      </c>
      <c r="AF379">
        <v>6.0864292470796499E-2</v>
      </c>
      <c r="AH379">
        <v>51446</v>
      </c>
      <c r="AI379">
        <v>6.0577758828003425E-2</v>
      </c>
      <c r="AL379">
        <v>36240</v>
      </c>
      <c r="AM379">
        <v>2.7156800002558157E-2</v>
      </c>
    </row>
    <row r="380" spans="1:39" x14ac:dyDescent="0.2">
      <c r="A380" s="25" t="s">
        <v>2180</v>
      </c>
      <c r="B380" s="22" t="s">
        <v>2212</v>
      </c>
      <c r="C380" s="19">
        <v>48518.37</v>
      </c>
      <c r="D380" s="19">
        <v>4.0000000000000001E-3</v>
      </c>
      <c r="E380">
        <f t="shared" si="79"/>
        <v>31229.59974270263</v>
      </c>
      <c r="F380">
        <f t="shared" si="78"/>
        <v>31229.5</v>
      </c>
      <c r="G380">
        <f t="shared" si="80"/>
        <v>2.3308940006245393E-2</v>
      </c>
      <c r="K380">
        <f t="shared" ref="K380:K411" si="89">+G380</f>
        <v>2.3308940006245393E-2</v>
      </c>
      <c r="P380">
        <f t="shared" si="86"/>
        <v>6.1538948067663968E-3</v>
      </c>
      <c r="Q380" s="7">
        <f t="shared" si="82"/>
        <v>33499.870000000003</v>
      </c>
      <c r="R380">
        <f t="shared" si="87"/>
        <v>2.9429557579616734E-4</v>
      </c>
      <c r="T380">
        <v>0.1</v>
      </c>
      <c r="U380">
        <f t="shared" si="88"/>
        <v>2.9429557579616734E-5</v>
      </c>
      <c r="V380">
        <f t="shared" si="85"/>
        <v>1.7155045199478997E-2</v>
      </c>
      <c r="AB380">
        <v>49827</v>
      </c>
      <c r="AC380">
        <v>5.7287639996502548E-2</v>
      </c>
      <c r="AD380" t="s">
        <v>2101</v>
      </c>
      <c r="AE380">
        <v>51472</v>
      </c>
      <c r="AF380">
        <v>6.0708329794579186E-2</v>
      </c>
      <c r="AG380" t="s">
        <v>2163</v>
      </c>
      <c r="AH380">
        <v>51446.5</v>
      </c>
      <c r="AI380">
        <v>6.0827315704955254E-2</v>
      </c>
      <c r="AL380">
        <v>37165.5</v>
      </c>
      <c r="AM380">
        <v>2.5432459995499812E-2</v>
      </c>
    </row>
    <row r="381" spans="1:39" x14ac:dyDescent="0.2">
      <c r="A381" s="25" t="s">
        <v>2180</v>
      </c>
      <c r="B381" s="22" t="s">
        <v>2212</v>
      </c>
      <c r="C381" s="19">
        <v>48541.269</v>
      </c>
      <c r="D381" s="19">
        <v>5.0000000000000001E-3</v>
      </c>
      <c r="E381">
        <f t="shared" si="79"/>
        <v>31327.588246138017</v>
      </c>
      <c r="F381">
        <f t="shared" si="78"/>
        <v>31327.5</v>
      </c>
      <c r="G381">
        <f t="shared" si="80"/>
        <v>2.0622299998649396E-2</v>
      </c>
      <c r="K381">
        <f t="shared" si="89"/>
        <v>2.0622299998649396E-2</v>
      </c>
      <c r="P381">
        <f t="shared" si="86"/>
        <v>6.232312515567176E-3</v>
      </c>
      <c r="Q381" s="7">
        <f t="shared" si="82"/>
        <v>33522.769</v>
      </c>
      <c r="R381">
        <f t="shared" si="87"/>
        <v>2.0707173976326296E-4</v>
      </c>
      <c r="T381">
        <v>0.1</v>
      </c>
      <c r="U381">
        <f t="shared" si="88"/>
        <v>2.0707173976326296E-5</v>
      </c>
      <c r="V381">
        <f t="shared" si="85"/>
        <v>1.438998748308222E-2</v>
      </c>
      <c r="AB381">
        <v>50075</v>
      </c>
      <c r="AC381">
        <v>5.7398999997531064E-2</v>
      </c>
      <c r="AD381" t="s">
        <v>2101</v>
      </c>
      <c r="AE381">
        <v>51476</v>
      </c>
      <c r="AF381">
        <v>6.0782212465710472E-2</v>
      </c>
      <c r="AG381" t="s">
        <v>2097</v>
      </c>
      <c r="AH381">
        <v>51450</v>
      </c>
      <c r="AI381">
        <v>6.0741002504073549E-2</v>
      </c>
      <c r="AL381">
        <v>37220.5</v>
      </c>
      <c r="AM381">
        <v>3.0445060001511592E-2</v>
      </c>
    </row>
    <row r="382" spans="1:39" x14ac:dyDescent="0.2">
      <c r="A382" s="25" t="s">
        <v>2180</v>
      </c>
      <c r="B382" s="22"/>
      <c r="C382" s="19">
        <v>48573.400999999998</v>
      </c>
      <c r="D382" s="19">
        <v>5.0000000000000001E-3</v>
      </c>
      <c r="E382">
        <f t="shared" si="79"/>
        <v>31465.086241351168</v>
      </c>
      <c r="F382">
        <f t="shared" si="78"/>
        <v>31465</v>
      </c>
      <c r="G382">
        <f t="shared" si="80"/>
        <v>2.0153799996478483E-2</v>
      </c>
      <c r="K382">
        <f t="shared" si="89"/>
        <v>2.0153799996478483E-2</v>
      </c>
      <c r="P382">
        <f t="shared" si="86"/>
        <v>6.3429849870988812E-3</v>
      </c>
      <c r="Q382" s="7">
        <f t="shared" si="82"/>
        <v>33554.900999999998</v>
      </c>
      <c r="R382">
        <f t="shared" si="87"/>
        <v>1.9073861122330488E-4</v>
      </c>
      <c r="T382">
        <v>0.1</v>
      </c>
      <c r="U382">
        <f t="shared" si="88"/>
        <v>1.9073861122330491E-5</v>
      </c>
      <c r="V382">
        <f t="shared" si="85"/>
        <v>1.3810815009379602E-2</v>
      </c>
      <c r="AB382">
        <v>50104.5</v>
      </c>
      <c r="AC382">
        <v>5.9223939999355935E-2</v>
      </c>
      <c r="AD382" t="s">
        <v>2101</v>
      </c>
      <c r="AE382">
        <v>51476.5</v>
      </c>
      <c r="AF382">
        <v>6.0909695501322858E-2</v>
      </c>
      <c r="AG382" t="s">
        <v>2163</v>
      </c>
      <c r="AH382">
        <v>51450.5</v>
      </c>
      <c r="AI382">
        <v>6.0882607656822074E-2</v>
      </c>
      <c r="AL382">
        <v>37430</v>
      </c>
      <c r="AM382">
        <v>2.8247600006579887E-2</v>
      </c>
    </row>
    <row r="383" spans="1:39" x14ac:dyDescent="0.2">
      <c r="A383" s="25" t="s">
        <v>2186</v>
      </c>
      <c r="B383" s="22"/>
      <c r="C383" s="19">
        <v>48619.44</v>
      </c>
      <c r="D383" s="19"/>
      <c r="E383">
        <f t="shared" si="79"/>
        <v>31662.094525977685</v>
      </c>
      <c r="F383">
        <f t="shared" si="78"/>
        <v>31662</v>
      </c>
      <c r="G383">
        <f t="shared" si="80"/>
        <v>2.2089840000262484E-2</v>
      </c>
      <c r="K383">
        <f t="shared" si="89"/>
        <v>2.2089840000262484E-2</v>
      </c>
      <c r="P383">
        <f t="shared" si="86"/>
        <v>6.5028663854024924E-3</v>
      </c>
      <c r="Q383" s="7">
        <f t="shared" si="82"/>
        <v>33600.94</v>
      </c>
      <c r="R383">
        <f t="shared" si="87"/>
        <v>2.4295374647034156E-4</v>
      </c>
      <c r="T383">
        <v>0.1</v>
      </c>
      <c r="U383">
        <f t="shared" si="88"/>
        <v>2.4295374647034157E-5</v>
      </c>
      <c r="V383">
        <f t="shared" si="85"/>
        <v>1.5586973614859992E-2</v>
      </c>
      <c r="AB383">
        <v>50327</v>
      </c>
      <c r="AC383">
        <v>5.8447639996302314E-2</v>
      </c>
      <c r="AD383" t="s">
        <v>2101</v>
      </c>
      <c r="AE383">
        <v>51480</v>
      </c>
      <c r="AF383">
        <v>6.0779991996241733E-2</v>
      </c>
      <c r="AG383" t="s">
        <v>2153</v>
      </c>
      <c r="AH383">
        <v>51454.5</v>
      </c>
      <c r="AI383">
        <v>6.0785935274907388E-2</v>
      </c>
      <c r="AL383">
        <v>37575.5</v>
      </c>
      <c r="AM383">
        <v>2.5253660001908429E-2</v>
      </c>
    </row>
    <row r="384" spans="1:39" x14ac:dyDescent="0.2">
      <c r="A384" s="25" t="s">
        <v>2186</v>
      </c>
      <c r="B384" s="22"/>
      <c r="C384" s="19">
        <v>48653.324999999997</v>
      </c>
      <c r="D384" s="19">
        <v>4.0000000000000001E-3</v>
      </c>
      <c r="E384">
        <f t="shared" si="79"/>
        <v>31807.093890094366</v>
      </c>
      <c r="F384">
        <f t="shared" si="78"/>
        <v>31807</v>
      </c>
      <c r="G384">
        <f t="shared" si="80"/>
        <v>2.1941239996522199E-2</v>
      </c>
      <c r="K384">
        <f t="shared" si="89"/>
        <v>2.1941239996522199E-2</v>
      </c>
      <c r="P384">
        <f t="shared" si="86"/>
        <v>6.6215373871995661E-3</v>
      </c>
      <c r="Q384" s="7">
        <f t="shared" si="82"/>
        <v>33634.824999999997</v>
      </c>
      <c r="R384">
        <f t="shared" si="87"/>
        <v>2.3469328803808669E-4</v>
      </c>
      <c r="T384">
        <v>0.1</v>
      </c>
      <c r="U384">
        <f t="shared" si="88"/>
        <v>2.3469328803808672E-5</v>
      </c>
      <c r="V384">
        <f t="shared" si="85"/>
        <v>1.5319702609322633E-2</v>
      </c>
      <c r="AB384">
        <v>50327</v>
      </c>
      <c r="AC384">
        <v>5.9347640002670232E-2</v>
      </c>
      <c r="AD384" t="s">
        <v>2101</v>
      </c>
      <c r="AE384">
        <v>51480.5</v>
      </c>
      <c r="AF384">
        <v>6.0841805796371773E-2</v>
      </c>
      <c r="AG384" t="s">
        <v>2163</v>
      </c>
      <c r="AH384">
        <v>51455</v>
      </c>
      <c r="AI384">
        <v>6.0614661801082548E-2</v>
      </c>
      <c r="AL384">
        <v>37596.5</v>
      </c>
      <c r="AM384">
        <v>2.8749379998771474E-2</v>
      </c>
    </row>
    <row r="385" spans="1:39" x14ac:dyDescent="0.2">
      <c r="A385" s="25" t="s">
        <v>2186</v>
      </c>
      <c r="B385" s="22" t="s">
        <v>2212</v>
      </c>
      <c r="C385" s="19">
        <v>48662.317999999999</v>
      </c>
      <c r="D385" s="19">
        <v>5.0000000000000001E-3</v>
      </c>
      <c r="E385">
        <f t="shared" si="79"/>
        <v>31845.576383277243</v>
      </c>
      <c r="F385">
        <f t="shared" si="78"/>
        <v>31845.5</v>
      </c>
      <c r="G385">
        <f t="shared" si="80"/>
        <v>1.7850060001364909E-2</v>
      </c>
      <c r="K385">
        <f t="shared" si="89"/>
        <v>1.7850060001364909E-2</v>
      </c>
      <c r="P385">
        <f t="shared" si="86"/>
        <v>6.6531878792284414E-3</v>
      </c>
      <c r="Q385" s="7">
        <f t="shared" si="82"/>
        <v>33643.817999999999</v>
      </c>
      <c r="R385">
        <f t="shared" si="87"/>
        <v>1.2536994531947682E-4</v>
      </c>
      <c r="T385">
        <v>0.1</v>
      </c>
      <c r="U385">
        <f t="shared" si="88"/>
        <v>1.2536994531947683E-5</v>
      </c>
      <c r="V385">
        <f t="shared" si="85"/>
        <v>1.1196872122136468E-2</v>
      </c>
      <c r="AB385">
        <v>50327.5</v>
      </c>
      <c r="AC385">
        <v>5.9802300005685538E-2</v>
      </c>
      <c r="AD385" t="s">
        <v>2101</v>
      </c>
      <c r="AE385">
        <v>51484.5</v>
      </c>
      <c r="AF385">
        <v>6.0901149896380957E-2</v>
      </c>
      <c r="AG385" t="s">
        <v>2097</v>
      </c>
      <c r="AH385">
        <v>51458.5</v>
      </c>
      <c r="AI385">
        <v>6.0834791802335531E-2</v>
      </c>
      <c r="AL385">
        <v>37742</v>
      </c>
      <c r="AM385">
        <v>3.375543999572983E-2</v>
      </c>
    </row>
    <row r="386" spans="1:39" x14ac:dyDescent="0.2">
      <c r="A386" s="25" t="s">
        <v>2187</v>
      </c>
      <c r="B386" s="22" t="s">
        <v>2212</v>
      </c>
      <c r="C386" s="19">
        <v>48803.466</v>
      </c>
      <c r="D386" s="19">
        <v>4.0000000000000001E-3</v>
      </c>
      <c r="E386">
        <f t="shared" si="79"/>
        <v>32449.571373578103</v>
      </c>
      <c r="F386">
        <f t="shared" si="78"/>
        <v>32449.5</v>
      </c>
      <c r="G386">
        <f t="shared" si="80"/>
        <v>1.6679339998518117E-2</v>
      </c>
      <c r="K386">
        <f t="shared" si="89"/>
        <v>1.6679339998518117E-2</v>
      </c>
      <c r="P386">
        <f t="shared" si="86"/>
        <v>7.1574920632659043E-3</v>
      </c>
      <c r="Q386" s="7">
        <f t="shared" si="82"/>
        <v>33784.966</v>
      </c>
      <c r="R386">
        <f t="shared" si="87"/>
        <v>9.0665588102066815E-5</v>
      </c>
      <c r="T386">
        <v>0.1</v>
      </c>
      <c r="U386">
        <f t="shared" si="88"/>
        <v>9.0665588102066811E-6</v>
      </c>
      <c r="V386">
        <f t="shared" si="85"/>
        <v>9.5218479352522124E-3</v>
      </c>
      <c r="AB386">
        <v>50331.5</v>
      </c>
      <c r="AC386">
        <v>6.053958000120474E-2</v>
      </c>
      <c r="AE386">
        <v>51485</v>
      </c>
      <c r="AF386">
        <v>6.077611703221919E-2</v>
      </c>
      <c r="AG386" t="s">
        <v>2163</v>
      </c>
      <c r="AH386">
        <v>51459</v>
      </c>
      <c r="AI386">
        <v>6.0754751168133225E-2</v>
      </c>
      <c r="AL386">
        <v>37802</v>
      </c>
      <c r="AM386">
        <v>3.331464000075357E-2</v>
      </c>
    </row>
    <row r="387" spans="1:39" x14ac:dyDescent="0.2">
      <c r="A387" s="25" t="s">
        <v>2187</v>
      </c>
      <c r="B387" s="22"/>
      <c r="C387" s="19">
        <v>48803.580999999998</v>
      </c>
      <c r="D387" s="19">
        <v>3.0000000000000001E-3</v>
      </c>
      <c r="E387">
        <f t="shared" si="79"/>
        <v>32450.063477071479</v>
      </c>
      <c r="F387">
        <f t="shared" si="78"/>
        <v>32450</v>
      </c>
      <c r="G387">
        <f t="shared" si="80"/>
        <v>1.4834000001428649E-2</v>
      </c>
      <c r="K387">
        <f t="shared" si="89"/>
        <v>1.4834000001428649E-2</v>
      </c>
      <c r="P387">
        <f t="shared" si="86"/>
        <v>7.1579155786169312E-3</v>
      </c>
      <c r="Q387" s="7">
        <f t="shared" si="82"/>
        <v>33785.080999999998</v>
      </c>
      <c r="R387">
        <f t="shared" si="87"/>
        <v>5.89222720661327E-5</v>
      </c>
      <c r="T387">
        <v>0.1</v>
      </c>
      <c r="U387">
        <f t="shared" si="88"/>
        <v>5.8922272066132704E-6</v>
      </c>
      <c r="V387">
        <f t="shared" si="85"/>
        <v>7.6760844228117176E-3</v>
      </c>
      <c r="AB387">
        <v>50340</v>
      </c>
      <c r="AC387">
        <v>5.9568800003034994E-2</v>
      </c>
      <c r="AE387">
        <v>51488.5</v>
      </c>
      <c r="AF387">
        <v>6.0967936762608588E-2</v>
      </c>
      <c r="AG387" t="s">
        <v>2097</v>
      </c>
      <c r="AH387">
        <v>51459.5</v>
      </c>
      <c r="AI387">
        <v>6.0766054906707723E-2</v>
      </c>
      <c r="AL387">
        <v>37995</v>
      </c>
      <c r="AM387">
        <v>2.9013400002440903E-2</v>
      </c>
    </row>
    <row r="388" spans="1:39" x14ac:dyDescent="0.2">
      <c r="A388" s="25" t="s">
        <v>2187</v>
      </c>
      <c r="B388" s="22"/>
      <c r="C388" s="19">
        <v>48820.413</v>
      </c>
      <c r="D388" s="19">
        <v>5.0000000000000001E-3</v>
      </c>
      <c r="E388">
        <f t="shared" si="79"/>
        <v>32522.090311860109</v>
      </c>
      <c r="F388">
        <f t="shared" si="78"/>
        <v>32522</v>
      </c>
      <c r="G388">
        <f t="shared" si="80"/>
        <v>2.1105040003021713E-2</v>
      </c>
      <c r="K388">
        <f t="shared" si="89"/>
        <v>2.1105040003021713E-2</v>
      </c>
      <c r="P388">
        <f t="shared" si="86"/>
        <v>7.2190061891644411E-3</v>
      </c>
      <c r="Q388" s="7">
        <f t="shared" si="82"/>
        <v>33801.913</v>
      </c>
      <c r="R388">
        <f t="shared" si="87"/>
        <v>1.9282193507958755E-4</v>
      </c>
      <c r="T388">
        <v>0.1</v>
      </c>
      <c r="U388">
        <f t="shared" si="88"/>
        <v>1.9282193507958758E-5</v>
      </c>
      <c r="V388">
        <f t="shared" si="85"/>
        <v>1.3886033813857272E-2</v>
      </c>
      <c r="AB388">
        <v>50340.5</v>
      </c>
      <c r="AC388">
        <v>5.9123459999682382E-2</v>
      </c>
      <c r="AE388">
        <v>51489</v>
      </c>
      <c r="AF388">
        <v>6.0726436939148698E-2</v>
      </c>
      <c r="AG388" t="s">
        <v>2163</v>
      </c>
      <c r="AH388">
        <v>51471.5</v>
      </c>
      <c r="AI388">
        <v>6.0864292470796499E-2</v>
      </c>
      <c r="AL388">
        <v>38042</v>
      </c>
      <c r="AM388">
        <v>2.2551440000825096E-2</v>
      </c>
    </row>
    <row r="389" spans="1:39" x14ac:dyDescent="0.2">
      <c r="A389" s="25" t="s">
        <v>2188</v>
      </c>
      <c r="B389" s="22"/>
      <c r="C389" s="19">
        <v>48837.468999999997</v>
      </c>
      <c r="D389" s="19">
        <v>4.0000000000000001E-3</v>
      </c>
      <c r="E389">
        <f t="shared" si="79"/>
        <v>32595.075678670615</v>
      </c>
      <c r="F389">
        <f t="shared" si="78"/>
        <v>32595</v>
      </c>
      <c r="G389">
        <f t="shared" si="80"/>
        <v>1.7685399994661566E-2</v>
      </c>
      <c r="K389">
        <f t="shared" si="89"/>
        <v>1.7685399994661566E-2</v>
      </c>
      <c r="P389">
        <f t="shared" si="86"/>
        <v>7.2811569804140022E-3</v>
      </c>
      <c r="Q389" s="7">
        <f t="shared" si="82"/>
        <v>33818.968999999997</v>
      </c>
      <c r="R389">
        <f t="shared" si="87"/>
        <v>1.0824827269951923E-4</v>
      </c>
      <c r="T389">
        <v>0.1</v>
      </c>
      <c r="U389">
        <f t="shared" si="88"/>
        <v>1.0824827269951923E-5</v>
      </c>
      <c r="V389">
        <f t="shared" si="85"/>
        <v>1.0404243014247564E-2</v>
      </c>
      <c r="AB389">
        <v>50648</v>
      </c>
      <c r="AC389">
        <v>5.941935999726411E-2</v>
      </c>
      <c r="AE389">
        <v>51493</v>
      </c>
      <c r="AF389">
        <v>6.0766317154048011E-2</v>
      </c>
      <c r="AG389" t="s">
        <v>2163</v>
      </c>
      <c r="AH389">
        <v>51472</v>
      </c>
      <c r="AI389">
        <v>6.0708329794579186E-2</v>
      </c>
      <c r="AL389">
        <v>38616</v>
      </c>
      <c r="AM389">
        <v>3.410111999255605E-2</v>
      </c>
    </row>
    <row r="390" spans="1:39" x14ac:dyDescent="0.2">
      <c r="A390" s="25" t="s">
        <v>2188</v>
      </c>
      <c r="B390" s="22"/>
      <c r="C390" s="19">
        <v>48882.341</v>
      </c>
      <c r="D390" s="19">
        <v>3.0000000000000001E-3</v>
      </c>
      <c r="E390">
        <f t="shared" si="79"/>
        <v>32787.09018262945</v>
      </c>
      <c r="F390">
        <f t="shared" si="78"/>
        <v>32787</v>
      </c>
      <c r="G390">
        <f t="shared" si="80"/>
        <v>2.10748399986187E-2</v>
      </c>
      <c r="K390">
        <f t="shared" si="89"/>
        <v>2.10748399986187E-2</v>
      </c>
      <c r="P390">
        <f t="shared" si="86"/>
        <v>7.4456396752073679E-3</v>
      </c>
      <c r="Q390" s="7">
        <f t="shared" si="82"/>
        <v>33863.841</v>
      </c>
      <c r="R390">
        <f t="shared" si="87"/>
        <v>1.8575510145567555E-4</v>
      </c>
      <c r="T390">
        <v>0.1</v>
      </c>
      <c r="U390">
        <f t="shared" si="88"/>
        <v>1.8575510145567558E-5</v>
      </c>
      <c r="V390">
        <f t="shared" si="85"/>
        <v>1.3629200323411332E-2</v>
      </c>
      <c r="AB390">
        <v>51416</v>
      </c>
      <c r="AC390">
        <v>6.0590401968511287E-2</v>
      </c>
      <c r="AE390">
        <v>51493</v>
      </c>
      <c r="AF390">
        <v>6.0851783535326831E-2</v>
      </c>
      <c r="AG390" t="s">
        <v>2097</v>
      </c>
      <c r="AH390">
        <v>51476</v>
      </c>
      <c r="AI390">
        <v>6.0782212465710472E-2</v>
      </c>
      <c r="AL390">
        <v>38641.5</v>
      </c>
      <c r="AM390">
        <v>2.4988780001876876E-2</v>
      </c>
    </row>
    <row r="391" spans="1:39" x14ac:dyDescent="0.2">
      <c r="A391" s="25" t="s">
        <v>2188</v>
      </c>
      <c r="B391" s="22"/>
      <c r="C391" s="19">
        <v>48882.347999999998</v>
      </c>
      <c r="D391" s="19">
        <v>5.0000000000000001E-3</v>
      </c>
      <c r="E391">
        <f t="shared" si="79"/>
        <v>32787.120136755126</v>
      </c>
      <c r="F391">
        <f t="shared" si="78"/>
        <v>32787</v>
      </c>
      <c r="G391">
        <f t="shared" si="80"/>
        <v>2.8074839996406808E-2</v>
      </c>
      <c r="K391">
        <f t="shared" si="89"/>
        <v>2.8074839996406808E-2</v>
      </c>
      <c r="P391">
        <f t="shared" si="86"/>
        <v>7.4456396752073679E-3</v>
      </c>
      <c r="Q391" s="7">
        <f t="shared" si="82"/>
        <v>33863.847999999998</v>
      </c>
      <c r="R391">
        <f t="shared" si="87"/>
        <v>4.2556390589217519E-4</v>
      </c>
      <c r="T391">
        <v>0.1</v>
      </c>
      <c r="U391">
        <f t="shared" si="88"/>
        <v>4.2556390589217522E-5</v>
      </c>
      <c r="V391">
        <f t="shared" si="85"/>
        <v>2.0629200321199442E-2</v>
      </c>
      <c r="AB391">
        <v>51416.5</v>
      </c>
      <c r="AC391">
        <v>6.093504476302769E-2</v>
      </c>
      <c r="AE391">
        <v>51493.5</v>
      </c>
      <c r="AF391">
        <v>6.0859313562104944E-2</v>
      </c>
      <c r="AG391" t="s">
        <v>2163</v>
      </c>
      <c r="AH391">
        <v>51476.5</v>
      </c>
      <c r="AI391">
        <v>6.0909695501322858E-2</v>
      </c>
      <c r="AL391">
        <v>38645.5</v>
      </c>
      <c r="AM391">
        <v>3.0226060007407796E-2</v>
      </c>
    </row>
    <row r="392" spans="1:39" x14ac:dyDescent="0.2">
      <c r="A392" s="25" t="s">
        <v>2189</v>
      </c>
      <c r="B392" s="22" t="s">
        <v>2212</v>
      </c>
      <c r="C392" s="19">
        <v>48970.324000000001</v>
      </c>
      <c r="D392" s="19">
        <v>4.0000000000000001E-3</v>
      </c>
      <c r="E392">
        <f t="shared" si="79"/>
        <v>33163.583588357054</v>
      </c>
      <c r="F392">
        <f t="shared" si="78"/>
        <v>33163.5</v>
      </c>
      <c r="G392">
        <f t="shared" si="80"/>
        <v>1.9533819999196567E-2</v>
      </c>
      <c r="K392">
        <f t="shared" si="89"/>
        <v>1.9533819999196567E-2</v>
      </c>
      <c r="P392">
        <f t="shared" si="86"/>
        <v>7.7724607645287304E-3</v>
      </c>
      <c r="Q392" s="7">
        <f t="shared" si="82"/>
        <v>33951.824000000001</v>
      </c>
      <c r="R392">
        <f t="shared" si="87"/>
        <v>1.383295710469064E-4</v>
      </c>
      <c r="T392">
        <v>0.1</v>
      </c>
      <c r="U392">
        <f t="shared" si="88"/>
        <v>1.383295710469064E-5</v>
      </c>
      <c r="V392">
        <f t="shared" si="85"/>
        <v>1.1761359234667836E-2</v>
      </c>
      <c r="AB392">
        <v>51446</v>
      </c>
      <c r="AC392">
        <v>6.0577758828003425E-2</v>
      </c>
      <c r="AD392" t="s">
        <v>2101</v>
      </c>
      <c r="AE392">
        <v>51493.5</v>
      </c>
      <c r="AF392">
        <v>6.1013043428829405E-2</v>
      </c>
      <c r="AG392" t="s">
        <v>2163</v>
      </c>
      <c r="AH392">
        <v>51480</v>
      </c>
      <c r="AI392">
        <v>6.0779991996241733E-2</v>
      </c>
      <c r="AL392">
        <v>38791</v>
      </c>
      <c r="AM392">
        <v>3.2232119992841035E-2</v>
      </c>
    </row>
    <row r="393" spans="1:39" x14ac:dyDescent="0.2">
      <c r="A393" s="25" t="s">
        <v>2189</v>
      </c>
      <c r="B393" s="22" t="s">
        <v>2212</v>
      </c>
      <c r="C393" s="19">
        <v>49003.275999999998</v>
      </c>
      <c r="D393" s="19">
        <v>5.0000000000000001E-3</v>
      </c>
      <c r="E393">
        <f t="shared" si="79"/>
        <v>33304.590495436096</v>
      </c>
      <c r="F393">
        <f t="shared" si="78"/>
        <v>33304.5</v>
      </c>
      <c r="G393">
        <f t="shared" si="80"/>
        <v>2.1147940002265386E-2</v>
      </c>
      <c r="K393">
        <f t="shared" si="89"/>
        <v>2.1147940002265386E-2</v>
      </c>
      <c r="P393">
        <f t="shared" si="86"/>
        <v>7.8963152635176097E-3</v>
      </c>
      <c r="Q393" s="7">
        <f t="shared" si="82"/>
        <v>33984.775999999998</v>
      </c>
      <c r="R393">
        <f t="shared" si="87"/>
        <v>1.7560555821659207E-4</v>
      </c>
      <c r="T393">
        <v>0.1</v>
      </c>
      <c r="U393">
        <f t="shared" si="88"/>
        <v>1.7560555821659207E-5</v>
      </c>
      <c r="V393">
        <f t="shared" si="85"/>
        <v>1.3251624738747777E-2</v>
      </c>
      <c r="AB393">
        <v>51446.5</v>
      </c>
      <c r="AC393">
        <v>6.0827315704955254E-2</v>
      </c>
      <c r="AD393" t="s">
        <v>2101</v>
      </c>
      <c r="AE393">
        <v>51497</v>
      </c>
      <c r="AF393">
        <v>6.0902498706127517E-2</v>
      </c>
      <c r="AG393" t="s">
        <v>2163</v>
      </c>
      <c r="AH393">
        <v>51480.5</v>
      </c>
      <c r="AI393">
        <v>6.0841805796371773E-2</v>
      </c>
      <c r="AL393">
        <v>38910.5</v>
      </c>
      <c r="AM393">
        <v>3.6195859996951185E-2</v>
      </c>
    </row>
    <row r="394" spans="1:39" x14ac:dyDescent="0.2">
      <c r="A394" s="25" t="s">
        <v>2189</v>
      </c>
      <c r="B394" s="22" t="s">
        <v>2212</v>
      </c>
      <c r="C394" s="19">
        <v>49024.313000000002</v>
      </c>
      <c r="D394" s="19">
        <v>5.0000000000000001E-3</v>
      </c>
      <c r="E394">
        <f t="shared" si="79"/>
        <v>33394.611201439453</v>
      </c>
      <c r="F394">
        <f t="shared" si="78"/>
        <v>33394.5</v>
      </c>
      <c r="G394">
        <f t="shared" si="80"/>
        <v>2.5986740001826547E-2</v>
      </c>
      <c r="K394">
        <f t="shared" si="89"/>
        <v>2.5986740001826547E-2</v>
      </c>
      <c r="P394">
        <f t="shared" si="86"/>
        <v>7.9757871267019994E-3</v>
      </c>
      <c r="Q394" s="7">
        <f t="shared" si="82"/>
        <v>34005.813000000002</v>
      </c>
      <c r="R394">
        <f t="shared" si="87"/>
        <v>3.2439442346995716E-4</v>
      </c>
      <c r="T394">
        <v>0.1</v>
      </c>
      <c r="U394">
        <f t="shared" si="88"/>
        <v>3.2439442346995715E-5</v>
      </c>
      <c r="V394">
        <f t="shared" si="85"/>
        <v>1.8010952875124546E-2</v>
      </c>
      <c r="AB394">
        <v>51450</v>
      </c>
      <c r="AC394">
        <v>6.0741002504073549E-2</v>
      </c>
      <c r="AD394" t="s">
        <v>2101</v>
      </c>
      <c r="AE394">
        <v>51497.5</v>
      </c>
      <c r="AF394">
        <v>6.0863516191602685E-2</v>
      </c>
      <c r="AG394" t="s">
        <v>2163</v>
      </c>
      <c r="AH394">
        <v>51484.5</v>
      </c>
      <c r="AI394">
        <v>6.0901149896380957E-2</v>
      </c>
      <c r="AL394">
        <v>39006</v>
      </c>
      <c r="AM394">
        <v>3.3735919998434838E-2</v>
      </c>
    </row>
    <row r="395" spans="1:39" x14ac:dyDescent="0.2">
      <c r="A395" s="25" t="s">
        <v>2189</v>
      </c>
      <c r="B395" s="22"/>
      <c r="C395" s="19">
        <v>49026.296999999999</v>
      </c>
      <c r="D395" s="19">
        <v>6.0000000000000001E-3</v>
      </c>
      <c r="E395">
        <f t="shared" si="79"/>
        <v>33403.101056490566</v>
      </c>
      <c r="F395">
        <f t="shared" ref="F395:F451" si="90">+ROUND(2*E395,0)/2</f>
        <v>33403</v>
      </c>
      <c r="G395">
        <f t="shared" si="80"/>
        <v>2.361595999536803E-2</v>
      </c>
      <c r="K395">
        <f t="shared" si="89"/>
        <v>2.361595999536803E-2</v>
      </c>
      <c r="P395">
        <f t="shared" si="86"/>
        <v>7.9833095476694125E-3</v>
      </c>
      <c r="Q395" s="7">
        <f t="shared" si="82"/>
        <v>34007.796999999999</v>
      </c>
      <c r="R395">
        <f t="shared" si="87"/>
        <v>2.4437976001993184E-4</v>
      </c>
      <c r="T395">
        <v>0.1</v>
      </c>
      <c r="U395">
        <f t="shared" si="88"/>
        <v>2.4437976001993184E-5</v>
      </c>
      <c r="V395">
        <f t="shared" si="85"/>
        <v>1.5632650447698619E-2</v>
      </c>
      <c r="AB395">
        <v>51450.5</v>
      </c>
      <c r="AC395">
        <v>6.0882607656822074E-2</v>
      </c>
      <c r="AD395" t="s">
        <v>2101</v>
      </c>
      <c r="AE395">
        <v>51497.5</v>
      </c>
      <c r="AF395">
        <v>6.0905185768206138E-2</v>
      </c>
      <c r="AG395" t="s">
        <v>2097</v>
      </c>
      <c r="AH395">
        <v>51485</v>
      </c>
      <c r="AI395">
        <v>6.077611703221919E-2</v>
      </c>
      <c r="AL395">
        <v>39039</v>
      </c>
      <c r="AM395">
        <v>3.3943479997105896E-2</v>
      </c>
    </row>
    <row r="396" spans="1:39" x14ac:dyDescent="0.2">
      <c r="A396" s="25" t="s">
        <v>2190</v>
      </c>
      <c r="B396" s="22"/>
      <c r="C396" s="19">
        <v>49145.478999999999</v>
      </c>
      <c r="D396" s="19">
        <v>4.0000000000000001E-3</v>
      </c>
      <c r="E396">
        <f t="shared" si="79"/>
        <v>33913.100000393679</v>
      </c>
      <c r="F396">
        <f t="shared" si="90"/>
        <v>33913</v>
      </c>
      <c r="G396">
        <f t="shared" si="80"/>
        <v>2.3369160000584088E-2</v>
      </c>
      <c r="K396">
        <f t="shared" si="89"/>
        <v>2.3369160000584088E-2</v>
      </c>
      <c r="P396">
        <f t="shared" si="86"/>
        <v>8.43994350571429E-3</v>
      </c>
      <c r="Q396" s="7">
        <f t="shared" si="82"/>
        <v>34126.978999999999</v>
      </c>
      <c r="R396">
        <f t="shared" si="87"/>
        <v>2.2288150515069246E-4</v>
      </c>
      <c r="T396">
        <v>0.1</v>
      </c>
      <c r="U396">
        <f t="shared" si="88"/>
        <v>2.2288150515069247E-5</v>
      </c>
      <c r="V396">
        <f t="shared" si="85"/>
        <v>1.4929216494869798E-2</v>
      </c>
      <c r="AB396">
        <v>51454.5</v>
      </c>
      <c r="AC396">
        <v>6.0785935274907388E-2</v>
      </c>
      <c r="AD396" t="s">
        <v>2101</v>
      </c>
      <c r="AE396">
        <v>51498</v>
      </c>
      <c r="AF396">
        <v>6.0752716723072808E-2</v>
      </c>
      <c r="AG396" t="s">
        <v>2097</v>
      </c>
      <c r="AH396">
        <v>51488.5</v>
      </c>
      <c r="AI396">
        <v>6.0967936762608588E-2</v>
      </c>
      <c r="AL396">
        <v>39154.5</v>
      </c>
      <c r="AM396">
        <v>3.5669939999934286E-2</v>
      </c>
    </row>
    <row r="397" spans="1:39" x14ac:dyDescent="0.2">
      <c r="A397" s="25" t="s">
        <v>2191</v>
      </c>
      <c r="B397" s="22" t="s">
        <v>2212</v>
      </c>
      <c r="C397" s="19">
        <v>49219.434999999998</v>
      </c>
      <c r="D397" s="19">
        <v>5.0000000000000001E-3</v>
      </c>
      <c r="E397">
        <f t="shared" si="79"/>
        <v>34229.569617410496</v>
      </c>
      <c r="F397">
        <f t="shared" si="90"/>
        <v>34229.5</v>
      </c>
      <c r="G397">
        <f t="shared" si="80"/>
        <v>1.6268939994915854E-2</v>
      </c>
      <c r="K397">
        <f t="shared" si="89"/>
        <v>1.6268939994915854E-2</v>
      </c>
      <c r="P397">
        <f t="shared" si="86"/>
        <v>8.7285569129127282E-3</v>
      </c>
      <c r="Q397" s="7">
        <f t="shared" si="82"/>
        <v>34200.934999999998</v>
      </c>
      <c r="R397">
        <f t="shared" si="87"/>
        <v>5.6857377023358959E-5</v>
      </c>
      <c r="T397">
        <v>0.1</v>
      </c>
      <c r="U397">
        <f t="shared" si="88"/>
        <v>5.6857377023358962E-6</v>
      </c>
      <c r="V397">
        <f t="shared" si="85"/>
        <v>7.540383082003126E-3</v>
      </c>
      <c r="AB397">
        <v>51455</v>
      </c>
      <c r="AC397">
        <v>6.0614661801082548E-2</v>
      </c>
      <c r="AD397" t="s">
        <v>2101</v>
      </c>
      <c r="AE397">
        <v>51498</v>
      </c>
      <c r="AF397">
        <v>6.075593253626721E-2</v>
      </c>
      <c r="AG397" t="s">
        <v>2163</v>
      </c>
      <c r="AH397">
        <v>51489</v>
      </c>
      <c r="AI397">
        <v>6.0726436939148698E-2</v>
      </c>
      <c r="AL397">
        <v>39381</v>
      </c>
      <c r="AM397">
        <v>3.1730919996334706E-2</v>
      </c>
    </row>
    <row r="398" spans="1:39" x14ac:dyDescent="0.2">
      <c r="A398" s="25" t="s">
        <v>2191</v>
      </c>
      <c r="B398" s="22"/>
      <c r="C398" s="19">
        <v>49316.305999999997</v>
      </c>
      <c r="D398" s="19">
        <v>8.0000000000000002E-3</v>
      </c>
      <c r="E398">
        <f t="shared" si="79"/>
        <v>34644.0962044357</v>
      </c>
      <c r="F398">
        <f t="shared" si="90"/>
        <v>34644</v>
      </c>
      <c r="G398">
        <f t="shared" si="80"/>
        <v>2.2482079999463167E-2</v>
      </c>
      <c r="K398">
        <f t="shared" si="89"/>
        <v>2.2482079999463167E-2</v>
      </c>
      <c r="P398">
        <f t="shared" si="86"/>
        <v>9.1125955989119472E-3</v>
      </c>
      <c r="Q398" s="7">
        <f t="shared" si="82"/>
        <v>34297.805999999997</v>
      </c>
      <c r="R398">
        <f t="shared" si="87"/>
        <v>1.7874311313658241E-4</v>
      </c>
      <c r="T398">
        <v>0.1</v>
      </c>
      <c r="U398">
        <f t="shared" si="88"/>
        <v>1.7874311313658241E-5</v>
      </c>
      <c r="V398">
        <f t="shared" si="85"/>
        <v>1.336948440055122E-2</v>
      </c>
      <c r="AB398">
        <v>51458.5</v>
      </c>
      <c r="AC398">
        <v>6.0834791802335531E-2</v>
      </c>
      <c r="AD398" t="s">
        <v>2101</v>
      </c>
      <c r="AE398">
        <v>51501.5</v>
      </c>
      <c r="AF398">
        <v>6.0890325068612583E-2</v>
      </c>
      <c r="AG398" t="s">
        <v>2097</v>
      </c>
      <c r="AH398">
        <v>51493</v>
      </c>
      <c r="AI398">
        <v>6.0766317154048011E-2</v>
      </c>
      <c r="AL398">
        <v>39437</v>
      </c>
      <c r="AM398">
        <v>3.2052839997049887E-2</v>
      </c>
    </row>
    <row r="399" spans="1:39" x14ac:dyDescent="0.2">
      <c r="A399" s="25" t="s">
        <v>2192</v>
      </c>
      <c r="B399" s="22"/>
      <c r="C399" s="19">
        <v>49384.311999999998</v>
      </c>
      <c r="D399" s="19"/>
      <c r="E399">
        <f t="shared" si="79"/>
        <v>34935.104814620754</v>
      </c>
      <c r="F399">
        <f t="shared" si="90"/>
        <v>34935</v>
      </c>
      <c r="G399">
        <f t="shared" si="80"/>
        <v>2.4494199999026023E-2</v>
      </c>
      <c r="K399">
        <f t="shared" si="89"/>
        <v>2.4494199999026023E-2</v>
      </c>
      <c r="P399">
        <f t="shared" si="86"/>
        <v>9.3863162232081399E-3</v>
      </c>
      <c r="Q399" s="7">
        <f t="shared" si="82"/>
        <v>34365.811999999998</v>
      </c>
      <c r="R399">
        <f t="shared" si="87"/>
        <v>2.2824815218362121E-4</v>
      </c>
      <c r="T399">
        <v>0.1</v>
      </c>
      <c r="U399">
        <f t="shared" si="88"/>
        <v>2.2824815218362122E-5</v>
      </c>
      <c r="V399">
        <f t="shared" si="85"/>
        <v>1.5107883775817883E-2</v>
      </c>
      <c r="AB399">
        <v>51459</v>
      </c>
      <c r="AC399">
        <v>6.0754751168133225E-2</v>
      </c>
      <c r="AD399" t="s">
        <v>2101</v>
      </c>
      <c r="AE399">
        <v>51502</v>
      </c>
      <c r="AF399">
        <v>6.0757653729524463E-2</v>
      </c>
      <c r="AG399" t="s">
        <v>2163</v>
      </c>
      <c r="AH399">
        <v>51493</v>
      </c>
      <c r="AI399">
        <v>6.0851783535326831E-2</v>
      </c>
      <c r="AL399">
        <v>39650.5</v>
      </c>
      <c r="AM399">
        <v>3.309265999996569E-2</v>
      </c>
    </row>
    <row r="400" spans="1:39" x14ac:dyDescent="0.2">
      <c r="A400" s="25" t="s">
        <v>2192</v>
      </c>
      <c r="B400" s="22" t="s">
        <v>2212</v>
      </c>
      <c r="C400" s="19">
        <v>49393.311000000002</v>
      </c>
      <c r="D400" s="19"/>
      <c r="E400">
        <f t="shared" si="79"/>
        <v>34973.612982768514</v>
      </c>
      <c r="F400">
        <f t="shared" si="90"/>
        <v>34973.5</v>
      </c>
      <c r="G400">
        <f t="shared" si="80"/>
        <v>2.6403020005091093E-2</v>
      </c>
      <c r="K400">
        <f t="shared" si="89"/>
        <v>2.6403020005091093E-2</v>
      </c>
      <c r="P400">
        <f t="shared" si="86"/>
        <v>9.4227838352370207E-3</v>
      </c>
      <c r="Q400" s="7">
        <f t="shared" si="82"/>
        <v>34374.811000000002</v>
      </c>
      <c r="R400">
        <f t="shared" si="87"/>
        <v>2.8832842038402048E-4</v>
      </c>
      <c r="T400">
        <v>0.1</v>
      </c>
      <c r="U400">
        <f t="shared" si="88"/>
        <v>2.8832842038402049E-5</v>
      </c>
      <c r="V400">
        <f t="shared" si="85"/>
        <v>1.6980236169854071E-2</v>
      </c>
      <c r="AB400">
        <v>51459.5</v>
      </c>
      <c r="AC400">
        <v>6.0766054906707723E-2</v>
      </c>
      <c r="AD400" t="s">
        <v>2101</v>
      </c>
      <c r="AE400">
        <v>51502</v>
      </c>
      <c r="AF400">
        <v>6.0793307799031027E-2</v>
      </c>
      <c r="AG400" t="s">
        <v>2097</v>
      </c>
      <c r="AH400">
        <v>51493.5</v>
      </c>
      <c r="AI400">
        <v>6.0859313562104944E-2</v>
      </c>
      <c r="AL400">
        <v>40079.5</v>
      </c>
      <c r="AM400">
        <v>2.9790939996019006E-2</v>
      </c>
    </row>
    <row r="401" spans="1:39" x14ac:dyDescent="0.2">
      <c r="A401" s="25" t="s">
        <v>2193</v>
      </c>
      <c r="B401" s="22" t="s">
        <v>2212</v>
      </c>
      <c r="C401" s="19">
        <v>49550.578000000001</v>
      </c>
      <c r="D401" s="19">
        <v>6.0000000000000001E-3</v>
      </c>
      <c r="E401">
        <f t="shared" si="79"/>
        <v>35646.583766198986</v>
      </c>
      <c r="F401">
        <f t="shared" si="90"/>
        <v>35646.5</v>
      </c>
      <c r="G401">
        <f t="shared" si="80"/>
        <v>1.9575379999878351E-2</v>
      </c>
      <c r="K401">
        <f t="shared" si="89"/>
        <v>1.9575379999878351E-2</v>
      </c>
      <c r="P401">
        <f t="shared" si="86"/>
        <v>1.0069833427715847E-2</v>
      </c>
      <c r="Q401" s="7">
        <f t="shared" si="82"/>
        <v>34532.078000000001</v>
      </c>
      <c r="R401">
        <f t="shared" si="87"/>
        <v>9.0355415635550321E-5</v>
      </c>
      <c r="T401">
        <v>0.1</v>
      </c>
      <c r="U401">
        <f t="shared" si="88"/>
        <v>9.0355415635550321E-6</v>
      </c>
      <c r="V401">
        <f t="shared" si="85"/>
        <v>9.5055465721625033E-3</v>
      </c>
      <c r="AB401">
        <v>51471.5</v>
      </c>
      <c r="AC401">
        <v>6.0864292470796499E-2</v>
      </c>
      <c r="AD401" t="s">
        <v>2101</v>
      </c>
      <c r="AE401">
        <v>51502.5</v>
      </c>
      <c r="AF401">
        <v>6.0883508464030456E-2</v>
      </c>
      <c r="AG401" t="s">
        <v>2097</v>
      </c>
      <c r="AH401">
        <v>51493.5</v>
      </c>
      <c r="AI401">
        <v>6.1013043428829405E-2</v>
      </c>
      <c r="AL401">
        <v>40306</v>
      </c>
      <c r="AM401">
        <v>3.7851920002140105E-2</v>
      </c>
    </row>
    <row r="402" spans="1:39" x14ac:dyDescent="0.2">
      <c r="A402" s="25" t="s">
        <v>2193</v>
      </c>
      <c r="B402" s="22"/>
      <c r="C402" s="19">
        <v>49558.417000000001</v>
      </c>
      <c r="D402" s="19">
        <v>5.0000000000000001E-3</v>
      </c>
      <c r="E402">
        <f t="shared" si="79"/>
        <v>35680.128107804732</v>
      </c>
      <c r="F402">
        <f t="shared" si="90"/>
        <v>35680</v>
      </c>
      <c r="G402">
        <f t="shared" si="80"/>
        <v>2.9937600003904663E-2</v>
      </c>
      <c r="K402">
        <f t="shared" si="89"/>
        <v>2.9937600003904663E-2</v>
      </c>
      <c r="P402">
        <f t="shared" si="86"/>
        <v>1.0102515046234483E-2</v>
      </c>
      <c r="Q402" s="7">
        <f t="shared" si="82"/>
        <v>34539.917000000001</v>
      </c>
      <c r="R402">
        <f t="shared" si="87"/>
        <v>3.9343059527799395E-4</v>
      </c>
      <c r="T402">
        <v>0.1</v>
      </c>
      <c r="U402">
        <f t="shared" si="88"/>
        <v>3.9343059527799396E-5</v>
      </c>
      <c r="V402">
        <f t="shared" si="85"/>
        <v>1.9835084957670182E-2</v>
      </c>
      <c r="AB402">
        <v>51472</v>
      </c>
      <c r="AC402">
        <v>6.0708329794579186E-2</v>
      </c>
      <c r="AD402" t="s">
        <v>2101</v>
      </c>
      <c r="AE402">
        <v>51506</v>
      </c>
      <c r="AF402">
        <v>6.078689682908589E-2</v>
      </c>
      <c r="AG402" t="s">
        <v>2163</v>
      </c>
      <c r="AH402">
        <v>51497</v>
      </c>
      <c r="AI402">
        <v>6.0902498706127517E-2</v>
      </c>
      <c r="AL402">
        <v>40387</v>
      </c>
      <c r="AM402">
        <v>3.5906839999370277E-2</v>
      </c>
    </row>
    <row r="403" spans="1:39" x14ac:dyDescent="0.2">
      <c r="A403" s="25" t="s">
        <v>2193</v>
      </c>
      <c r="B403" s="22" t="s">
        <v>2212</v>
      </c>
      <c r="C403" s="19">
        <v>49567.413999999997</v>
      </c>
      <c r="D403" s="19">
        <v>5.0000000000000001E-3</v>
      </c>
      <c r="E403">
        <f t="shared" si="79"/>
        <v>35718.627717630836</v>
      </c>
      <c r="F403">
        <f t="shared" si="90"/>
        <v>35718.5</v>
      </c>
      <c r="G403">
        <f t="shared" si="80"/>
        <v>2.9846419995010365E-2</v>
      </c>
      <c r="K403">
        <f t="shared" si="89"/>
        <v>2.9846419995010365E-2</v>
      </c>
      <c r="P403">
        <f t="shared" si="86"/>
        <v>1.014012995826336E-2</v>
      </c>
      <c r="Q403" s="7">
        <f t="shared" si="82"/>
        <v>34548.913999999997</v>
      </c>
      <c r="R403">
        <f t="shared" si="87"/>
        <v>3.8833786701239416E-4</v>
      </c>
      <c r="T403">
        <v>0.1</v>
      </c>
      <c r="U403">
        <f t="shared" si="88"/>
        <v>3.8833786701239416E-5</v>
      </c>
      <c r="V403">
        <f t="shared" si="85"/>
        <v>1.9706290036747003E-2</v>
      </c>
      <c r="AB403">
        <v>51476</v>
      </c>
      <c r="AC403">
        <v>6.0782212465710472E-2</v>
      </c>
      <c r="AD403" t="s">
        <v>2101</v>
      </c>
      <c r="AE403">
        <v>51506</v>
      </c>
      <c r="AF403">
        <v>6.0818472040409688E-2</v>
      </c>
      <c r="AG403" t="s">
        <v>2163</v>
      </c>
      <c r="AH403">
        <v>51497.5</v>
      </c>
      <c r="AI403">
        <v>6.0863516191602685E-2</v>
      </c>
      <c r="AL403">
        <v>40472.5</v>
      </c>
      <c r="AM403">
        <v>3.7353700005041901E-2</v>
      </c>
    </row>
    <row r="404" spans="1:39" x14ac:dyDescent="0.2">
      <c r="A404" s="25" t="s">
        <v>2194</v>
      </c>
      <c r="B404" s="22"/>
      <c r="C404" s="19">
        <v>49631.328000000001</v>
      </c>
      <c r="D404" s="19">
        <v>5.0000000000000001E-3</v>
      </c>
      <c r="E404">
        <f t="shared" si="79"/>
        <v>35992.126001772951</v>
      </c>
      <c r="F404">
        <f t="shared" si="90"/>
        <v>35992</v>
      </c>
      <c r="G404">
        <f t="shared" si="80"/>
        <v>2.9445439999108203E-2</v>
      </c>
      <c r="K404">
        <f t="shared" si="89"/>
        <v>2.9445439999108203E-2</v>
      </c>
      <c r="P404">
        <f t="shared" si="86"/>
        <v>1.0409049025273702E-2</v>
      </c>
      <c r="Q404" s="7">
        <f t="shared" si="82"/>
        <v>34612.828000000001</v>
      </c>
      <c r="R404">
        <f t="shared" si="87"/>
        <v>3.6238418130868762E-4</v>
      </c>
      <c r="T404">
        <v>0.1</v>
      </c>
      <c r="U404">
        <f t="shared" si="88"/>
        <v>3.6238418130868763E-5</v>
      </c>
      <c r="V404">
        <f t="shared" si="85"/>
        <v>1.9036390973834499E-2</v>
      </c>
      <c r="AB404">
        <v>51476.5</v>
      </c>
      <c r="AC404">
        <v>6.0909695501322858E-2</v>
      </c>
      <c r="AD404" t="s">
        <v>2101</v>
      </c>
      <c r="AE404">
        <v>51506.5</v>
      </c>
      <c r="AF404">
        <v>6.0831557631900068E-2</v>
      </c>
      <c r="AG404" t="s">
        <v>2163</v>
      </c>
      <c r="AH404">
        <v>51497.5</v>
      </c>
      <c r="AI404">
        <v>6.0905185768206138E-2</v>
      </c>
      <c r="AL404">
        <v>40567</v>
      </c>
      <c r="AM404">
        <v>3.1584439995640423E-2</v>
      </c>
    </row>
    <row r="405" spans="1:39" x14ac:dyDescent="0.2">
      <c r="A405" s="25" t="s">
        <v>2194</v>
      </c>
      <c r="B405" s="22"/>
      <c r="C405" s="19">
        <v>49657.504000000001</v>
      </c>
      <c r="D405" s="19">
        <v>1E-3</v>
      </c>
      <c r="E405">
        <f t="shared" ref="E405:E468" si="91">(C405-C$7)/C$8</f>
        <v>36104.137315189466</v>
      </c>
      <c r="F405">
        <f t="shared" si="90"/>
        <v>36104</v>
      </c>
      <c r="G405">
        <f t="shared" ref="G405:G468" si="92">C405-(C$7+F405*C$8)</f>
        <v>3.2089280000946019E-2</v>
      </c>
      <c r="K405">
        <f t="shared" si="89"/>
        <v>3.2089280000946019E-2</v>
      </c>
      <c r="P405">
        <f t="shared" si="86"/>
        <v>1.0520036623903163E-2</v>
      </c>
      <c r="Q405" s="7">
        <f t="shared" ref="Q405:Q468" si="93">+C405-15018.5</f>
        <v>34639.004000000001</v>
      </c>
      <c r="R405">
        <f t="shared" ref="R405:R436" si="94">+(P405-G405)^2</f>
        <v>4.6523225985810714E-4</v>
      </c>
      <c r="T405">
        <v>0.1</v>
      </c>
      <c r="U405">
        <f t="shared" ref="U405:U436" si="95">+T405*R405</f>
        <v>4.6523225985810714E-5</v>
      </c>
      <c r="V405">
        <f t="shared" si="85"/>
        <v>2.1569243377042857E-2</v>
      </c>
      <c r="AB405">
        <v>51480</v>
      </c>
      <c r="AC405">
        <v>6.0779991996241733E-2</v>
      </c>
      <c r="AD405" t="s">
        <v>2101</v>
      </c>
      <c r="AE405">
        <v>51506.5</v>
      </c>
      <c r="AF405">
        <v>6.0880496574100107E-2</v>
      </c>
      <c r="AG405" t="s">
        <v>2153</v>
      </c>
      <c r="AH405">
        <v>51498</v>
      </c>
      <c r="AI405">
        <v>6.0752716723072808E-2</v>
      </c>
      <c r="AL405">
        <v>40682</v>
      </c>
      <c r="AM405">
        <v>4.0156240000214893E-2</v>
      </c>
    </row>
    <row r="406" spans="1:39" x14ac:dyDescent="0.2">
      <c r="A406" s="25" t="s">
        <v>2194</v>
      </c>
      <c r="B406" s="22"/>
      <c r="C406" s="19">
        <v>49689.281000000003</v>
      </c>
      <c r="D406" s="19">
        <v>5.0000000000000001E-3</v>
      </c>
      <c r="E406">
        <f t="shared" si="91"/>
        <v>36240.116208314357</v>
      </c>
      <c r="F406">
        <f t="shared" si="90"/>
        <v>36240</v>
      </c>
      <c r="G406">
        <f t="shared" si="92"/>
        <v>2.7156800002558157E-2</v>
      </c>
      <c r="K406">
        <f t="shared" si="89"/>
        <v>2.7156800002558157E-2</v>
      </c>
      <c r="P406">
        <f t="shared" si="86"/>
        <v>1.0655481839381796E-2</v>
      </c>
      <c r="Q406" s="7">
        <f t="shared" si="93"/>
        <v>34670.781000000003</v>
      </c>
      <c r="R406">
        <f t="shared" si="94"/>
        <v>2.7229350112237412E-4</v>
      </c>
      <c r="T406">
        <v>0.1</v>
      </c>
      <c r="U406">
        <f t="shared" si="95"/>
        <v>2.7229350112237412E-5</v>
      </c>
      <c r="V406">
        <f t="shared" ref="V406:V469" si="96">(G406-P406)</f>
        <v>1.6501318163176362E-2</v>
      </c>
      <c r="AB406">
        <v>51480.5</v>
      </c>
      <c r="AC406">
        <v>6.0841805796371773E-2</v>
      </c>
      <c r="AD406" t="s">
        <v>2101</v>
      </c>
      <c r="AE406">
        <v>51514.5</v>
      </c>
      <c r="AF406">
        <v>6.0884668499056716E-2</v>
      </c>
      <c r="AG406" t="s">
        <v>2097</v>
      </c>
      <c r="AH406">
        <v>51498</v>
      </c>
      <c r="AI406">
        <v>6.075593253626721E-2</v>
      </c>
      <c r="AL406">
        <v>40793</v>
      </c>
      <c r="AM406">
        <v>3.749076000531204E-2</v>
      </c>
    </row>
    <row r="407" spans="1:39" x14ac:dyDescent="0.2">
      <c r="A407" s="25" t="s">
        <v>2195</v>
      </c>
      <c r="B407" s="22" t="s">
        <v>2212</v>
      </c>
      <c r="C407" s="19">
        <v>49905.56</v>
      </c>
      <c r="D407" s="19">
        <v>3.0000000000000001E-3</v>
      </c>
      <c r="E407">
        <f t="shared" si="91"/>
        <v>37165.608829586177</v>
      </c>
      <c r="F407">
        <f t="shared" si="90"/>
        <v>37165.5</v>
      </c>
      <c r="G407">
        <f t="shared" si="92"/>
        <v>2.5432459995499812E-2</v>
      </c>
      <c r="K407">
        <f t="shared" si="89"/>
        <v>2.5432459995499812E-2</v>
      </c>
      <c r="P407">
        <f t="shared" si="86"/>
        <v>1.1596854814127939E-2</v>
      </c>
      <c r="Q407" s="7">
        <f t="shared" si="93"/>
        <v>34887.06</v>
      </c>
      <c r="R407">
        <f t="shared" si="94"/>
        <v>1.9142397073480423E-4</v>
      </c>
      <c r="T407">
        <v>0.1</v>
      </c>
      <c r="U407">
        <f t="shared" si="95"/>
        <v>1.9142397073480423E-5</v>
      </c>
      <c r="V407">
        <f t="shared" si="96"/>
        <v>1.3835605181371873E-2</v>
      </c>
      <c r="AB407">
        <v>51484.5</v>
      </c>
      <c r="AC407">
        <v>6.0901149896380957E-2</v>
      </c>
      <c r="AD407" t="s">
        <v>2101</v>
      </c>
      <c r="AE407">
        <v>51515</v>
      </c>
      <c r="AF407">
        <v>6.0833935982373077E-2</v>
      </c>
      <c r="AG407" t="s">
        <v>2097</v>
      </c>
      <c r="AH407">
        <v>51501.5</v>
      </c>
      <c r="AI407">
        <v>6.0890325068612583E-2</v>
      </c>
      <c r="AL407">
        <v>40820.5</v>
      </c>
      <c r="AM407">
        <v>2.8997060006076936E-2</v>
      </c>
    </row>
    <row r="408" spans="1:39" x14ac:dyDescent="0.2">
      <c r="A408" s="25" t="s">
        <v>2196</v>
      </c>
      <c r="B408" s="22" t="s">
        <v>2212</v>
      </c>
      <c r="C408" s="19">
        <v>49918.417999999998</v>
      </c>
      <c r="D408" s="19">
        <v>5.0000000000000001E-3</v>
      </c>
      <c r="E408">
        <f t="shared" si="91"/>
        <v>37220.630279307668</v>
      </c>
      <c r="F408">
        <f t="shared" si="90"/>
        <v>37220.5</v>
      </c>
      <c r="G408">
        <f t="shared" si="92"/>
        <v>3.0445060001511592E-2</v>
      </c>
      <c r="K408">
        <f t="shared" si="89"/>
        <v>3.0445060001511592E-2</v>
      </c>
      <c r="P408">
        <f t="shared" si="86"/>
        <v>1.1653876652740622E-2</v>
      </c>
      <c r="Q408" s="7">
        <f t="shared" si="93"/>
        <v>34899.917999999998</v>
      </c>
      <c r="R408">
        <f t="shared" si="94"/>
        <v>3.5310857164712735E-4</v>
      </c>
      <c r="T408">
        <v>0.1</v>
      </c>
      <c r="U408">
        <f t="shared" si="95"/>
        <v>3.5310857164712736E-5</v>
      </c>
      <c r="V408">
        <f t="shared" si="96"/>
        <v>1.879118334877097E-2</v>
      </c>
      <c r="AB408">
        <v>51485</v>
      </c>
      <c r="AC408">
        <v>6.077611703221919E-2</v>
      </c>
      <c r="AD408" t="s">
        <v>2101</v>
      </c>
      <c r="AE408">
        <v>51519</v>
      </c>
      <c r="AF408">
        <v>6.085933403664967E-2</v>
      </c>
      <c r="AG408" t="s">
        <v>2163</v>
      </c>
      <c r="AH408">
        <v>51502</v>
      </c>
      <c r="AI408">
        <v>6.0757653729524463E-2</v>
      </c>
      <c r="AL408">
        <v>41097</v>
      </c>
      <c r="AM408">
        <v>4.0524039999581873E-2</v>
      </c>
    </row>
    <row r="409" spans="1:39" x14ac:dyDescent="0.2">
      <c r="A409" s="25" t="s">
        <v>2196</v>
      </c>
      <c r="B409" s="22"/>
      <c r="C409" s="19">
        <v>49967.374000000003</v>
      </c>
      <c r="D409" s="19">
        <v>5.0000000000000001E-3</v>
      </c>
      <c r="E409">
        <f t="shared" si="91"/>
        <v>37430.120876022971</v>
      </c>
      <c r="F409">
        <f t="shared" si="90"/>
        <v>37430</v>
      </c>
      <c r="G409">
        <f t="shared" si="92"/>
        <v>2.8247600006579887E-2</v>
      </c>
      <c r="K409">
        <f t="shared" si="89"/>
        <v>2.8247600006579887E-2</v>
      </c>
      <c r="P409">
        <f t="shared" si="86"/>
        <v>1.187218627481984E-2</v>
      </c>
      <c r="Q409" s="7">
        <f t="shared" si="93"/>
        <v>34948.874000000003</v>
      </c>
      <c r="R409">
        <f t="shared" si="94"/>
        <v>2.6815417488631549E-4</v>
      </c>
      <c r="T409">
        <v>0.1</v>
      </c>
      <c r="U409">
        <f t="shared" si="95"/>
        <v>2.6815417488631549E-5</v>
      </c>
      <c r="V409">
        <f t="shared" si="96"/>
        <v>1.6375413731760047E-2</v>
      </c>
      <c r="AB409">
        <v>51488.5</v>
      </c>
      <c r="AC409">
        <v>6.0967936762608588E-2</v>
      </c>
      <c r="AD409" t="s">
        <v>2101</v>
      </c>
      <c r="AE409">
        <v>51522.5</v>
      </c>
      <c r="AF409">
        <v>6.1021253364742734E-2</v>
      </c>
      <c r="AG409" t="s">
        <v>2163</v>
      </c>
      <c r="AH409">
        <v>51502</v>
      </c>
      <c r="AI409">
        <v>6.0793307799031027E-2</v>
      </c>
      <c r="AL409">
        <v>41101</v>
      </c>
      <c r="AM409">
        <v>3.2761319998826366E-2</v>
      </c>
    </row>
    <row r="410" spans="1:39" x14ac:dyDescent="0.2">
      <c r="A410" s="25" t="s">
        <v>2197</v>
      </c>
      <c r="B410" s="22" t="s">
        <v>2212</v>
      </c>
      <c r="C410" s="19">
        <v>50001.373</v>
      </c>
      <c r="D410" s="19">
        <v>4.0000000000000001E-3</v>
      </c>
      <c r="E410">
        <f t="shared" si="91"/>
        <v>37575.608064472231</v>
      </c>
      <c r="F410">
        <f t="shared" si="90"/>
        <v>37575.5</v>
      </c>
      <c r="G410">
        <f t="shared" si="92"/>
        <v>2.5253660001908429E-2</v>
      </c>
      <c r="K410">
        <f t="shared" si="89"/>
        <v>2.5253660001908429E-2</v>
      </c>
      <c r="P410">
        <f t="shared" si="86"/>
        <v>1.2024837701967939E-2</v>
      </c>
      <c r="Q410" s="7">
        <f t="shared" si="93"/>
        <v>34982.873</v>
      </c>
      <c r="R410">
        <f t="shared" si="94"/>
        <v>1.7500173944340282E-4</v>
      </c>
      <c r="T410">
        <v>0.1</v>
      </c>
      <c r="U410">
        <f t="shared" si="95"/>
        <v>1.7500173944340284E-5</v>
      </c>
      <c r="V410">
        <f t="shared" si="96"/>
        <v>1.322882229994049E-2</v>
      </c>
      <c r="AB410">
        <v>51489</v>
      </c>
      <c r="AC410">
        <v>6.0726436939148698E-2</v>
      </c>
      <c r="AD410" t="s">
        <v>2101</v>
      </c>
      <c r="AE410">
        <v>51523</v>
      </c>
      <c r="AF410">
        <v>6.0891117529536132E-2</v>
      </c>
      <c r="AG410" t="s">
        <v>2153</v>
      </c>
      <c r="AH410">
        <v>51502.5</v>
      </c>
      <c r="AI410">
        <v>6.0883508464030456E-2</v>
      </c>
      <c r="AL410">
        <v>41641.5</v>
      </c>
      <c r="AM410">
        <v>3.2948780004517175E-2</v>
      </c>
    </row>
    <row r="411" spans="1:39" x14ac:dyDescent="0.2">
      <c r="A411" s="25" t="s">
        <v>2196</v>
      </c>
      <c r="B411" s="22" t="s">
        <v>2212</v>
      </c>
      <c r="C411" s="19">
        <v>50006.284</v>
      </c>
      <c r="D411" s="19">
        <v>4.0000000000000001E-3</v>
      </c>
      <c r="E411">
        <f t="shared" si="91"/>
        <v>37596.623023220265</v>
      </c>
      <c r="F411">
        <f t="shared" si="90"/>
        <v>37596.5</v>
      </c>
      <c r="G411">
        <f t="shared" si="92"/>
        <v>2.8749379998771474E-2</v>
      </c>
      <c r="K411">
        <f t="shared" si="89"/>
        <v>2.8749379998771474E-2</v>
      </c>
      <c r="P411">
        <f t="shared" si="86"/>
        <v>1.2046939796710964E-2</v>
      </c>
      <c r="Q411" s="7">
        <f t="shared" si="93"/>
        <v>34987.784</v>
      </c>
      <c r="R411">
        <f t="shared" si="94"/>
        <v>2.7897150870340713E-4</v>
      </c>
      <c r="T411">
        <v>0.1</v>
      </c>
      <c r="U411">
        <f t="shared" si="95"/>
        <v>2.7897150870340713E-5</v>
      </c>
      <c r="V411">
        <f t="shared" si="96"/>
        <v>1.670244020206051E-2</v>
      </c>
      <c r="AB411">
        <v>51493</v>
      </c>
      <c r="AC411">
        <v>6.0766317154048011E-2</v>
      </c>
      <c r="AD411" t="s">
        <v>2101</v>
      </c>
      <c r="AE411">
        <v>51523.5</v>
      </c>
      <c r="AF411">
        <v>6.096078893460799E-2</v>
      </c>
      <c r="AG411" t="s">
        <v>2163</v>
      </c>
      <c r="AH411">
        <v>51506</v>
      </c>
      <c r="AI411">
        <v>6.078689682908589E-2</v>
      </c>
      <c r="AL411">
        <v>42432</v>
      </c>
      <c r="AM411">
        <v>2.9466240004694555E-2</v>
      </c>
    </row>
    <row r="412" spans="1:39" x14ac:dyDescent="0.2">
      <c r="A412" s="25" t="s">
        <v>2197</v>
      </c>
      <c r="B412" s="22"/>
      <c r="C412" s="19">
        <v>50040.290999999997</v>
      </c>
      <c r="D412" s="19">
        <v>4.0000000000000001E-3</v>
      </c>
      <c r="E412">
        <f t="shared" si="91"/>
        <v>37742.144444956029</v>
      </c>
      <c r="F412">
        <f t="shared" si="90"/>
        <v>37742</v>
      </c>
      <c r="G412">
        <f t="shared" si="92"/>
        <v>3.375543999572983E-2</v>
      </c>
      <c r="K412">
        <f t="shared" ref="K412:K437" si="97">+G412</f>
        <v>3.375543999572983E-2</v>
      </c>
      <c r="P412">
        <f t="shared" si="86"/>
        <v>1.2200560253859061E-2</v>
      </c>
      <c r="Q412" s="7">
        <f t="shared" si="93"/>
        <v>35021.790999999997</v>
      </c>
      <c r="R412">
        <f t="shared" si="94"/>
        <v>4.6461284068651085E-4</v>
      </c>
      <c r="T412">
        <v>0.1</v>
      </c>
      <c r="U412">
        <f t="shared" si="95"/>
        <v>4.646128406865109E-5</v>
      </c>
      <c r="V412">
        <f t="shared" si="96"/>
        <v>2.1554879741870769E-2</v>
      </c>
      <c r="AB412">
        <v>51493</v>
      </c>
      <c r="AC412">
        <v>6.0851783535326831E-2</v>
      </c>
      <c r="AD412" t="s">
        <v>2101</v>
      </c>
      <c r="AE412">
        <v>51527</v>
      </c>
      <c r="AF412">
        <v>6.0918211034731939E-2</v>
      </c>
      <c r="AG412" t="s">
        <v>2163</v>
      </c>
      <c r="AH412">
        <v>51506</v>
      </c>
      <c r="AI412">
        <v>6.0818472040409688E-2</v>
      </c>
      <c r="AL412">
        <v>42457.5</v>
      </c>
      <c r="AM412">
        <v>3.6353900002723094E-2</v>
      </c>
    </row>
    <row r="413" spans="1:39" x14ac:dyDescent="0.2">
      <c r="A413" s="25" t="s">
        <v>2197</v>
      </c>
      <c r="B413" s="22"/>
      <c r="C413" s="19">
        <v>50054.311999999998</v>
      </c>
      <c r="D413" s="19">
        <v>4.0000000000000001E-3</v>
      </c>
      <c r="E413">
        <f t="shared" si="91"/>
        <v>37802.142558701948</v>
      </c>
      <c r="F413">
        <f t="shared" si="90"/>
        <v>37802</v>
      </c>
      <c r="G413">
        <f t="shared" si="92"/>
        <v>3.331464000075357E-2</v>
      </c>
      <c r="K413">
        <f t="shared" si="97"/>
        <v>3.331464000075357E-2</v>
      </c>
      <c r="P413">
        <f t="shared" si="86"/>
        <v>1.2264155495981987E-2</v>
      </c>
      <c r="Q413" s="7">
        <f t="shared" si="93"/>
        <v>35035.811999999998</v>
      </c>
      <c r="R413">
        <f t="shared" si="94"/>
        <v>4.4312289788562854E-4</v>
      </c>
      <c r="T413">
        <v>0.1</v>
      </c>
      <c r="U413">
        <f t="shared" si="95"/>
        <v>4.4312289788562855E-5</v>
      </c>
      <c r="V413">
        <f t="shared" si="96"/>
        <v>2.1050484504771583E-2</v>
      </c>
      <c r="AB413">
        <v>51493.5</v>
      </c>
      <c r="AC413">
        <v>6.0859313562104944E-2</v>
      </c>
      <c r="AD413" t="s">
        <v>2101</v>
      </c>
      <c r="AE413">
        <v>51527.5</v>
      </c>
      <c r="AF413">
        <v>6.0903655561560299E-2</v>
      </c>
      <c r="AG413" t="s">
        <v>2097</v>
      </c>
      <c r="AH413">
        <v>51506.5</v>
      </c>
      <c r="AI413">
        <v>6.0831557631900068E-2</v>
      </c>
      <c r="AL413">
        <v>42457.5</v>
      </c>
      <c r="AM413">
        <v>3.7553900001512375E-2</v>
      </c>
    </row>
    <row r="414" spans="1:39" x14ac:dyDescent="0.2">
      <c r="A414" s="25" t="s">
        <v>2197</v>
      </c>
      <c r="B414" s="22"/>
      <c r="C414" s="19">
        <v>50099.41</v>
      </c>
      <c r="D414" s="19">
        <v>4.0000000000000001E-3</v>
      </c>
      <c r="E414">
        <f t="shared" si="91"/>
        <v>37995.124153004319</v>
      </c>
      <c r="F414">
        <f t="shared" si="90"/>
        <v>37995</v>
      </c>
      <c r="G414">
        <f t="shared" si="92"/>
        <v>2.9013400002440903E-2</v>
      </c>
      <c r="K414">
        <f t="shared" si="97"/>
        <v>2.9013400002440903E-2</v>
      </c>
      <c r="P414">
        <f t="shared" si="86"/>
        <v>1.2469696771477402E-2</v>
      </c>
      <c r="Q414" s="7">
        <f t="shared" si="93"/>
        <v>35080.910000000003</v>
      </c>
      <c r="R414">
        <f t="shared" si="94"/>
        <v>2.736941165941922E-4</v>
      </c>
      <c r="T414">
        <v>0.1</v>
      </c>
      <c r="U414">
        <f t="shared" si="95"/>
        <v>2.7369411659419221E-5</v>
      </c>
      <c r="V414">
        <f t="shared" si="96"/>
        <v>1.6543703230963502E-2</v>
      </c>
      <c r="AB414">
        <v>51493.5</v>
      </c>
      <c r="AC414">
        <v>6.1013043428829405E-2</v>
      </c>
      <c r="AD414" t="s">
        <v>2101</v>
      </c>
      <c r="AE414">
        <v>51528</v>
      </c>
      <c r="AF414">
        <v>6.091899373132037E-2</v>
      </c>
      <c r="AG414" t="s">
        <v>2153</v>
      </c>
      <c r="AH414">
        <v>51506.5</v>
      </c>
      <c r="AI414">
        <v>6.0880496574100107E-2</v>
      </c>
      <c r="AL414">
        <v>42458</v>
      </c>
      <c r="AM414">
        <v>3.7008560000685975E-2</v>
      </c>
    </row>
    <row r="415" spans="1:39" x14ac:dyDescent="0.2">
      <c r="A415" s="25" t="s">
        <v>2197</v>
      </c>
      <c r="B415" s="22"/>
      <c r="C415" s="19">
        <v>50110.387000000002</v>
      </c>
      <c r="D415" s="19">
        <v>4.0000000000000001E-3</v>
      </c>
      <c r="E415">
        <f t="shared" si="91"/>
        <v>38042.096501238317</v>
      </c>
      <c r="F415">
        <f t="shared" si="90"/>
        <v>38042</v>
      </c>
      <c r="G415">
        <f t="shared" si="92"/>
        <v>2.2551440000825096E-2</v>
      </c>
      <c r="K415">
        <f t="shared" si="97"/>
        <v>2.2551440000825096E-2</v>
      </c>
      <c r="P415">
        <f t="shared" ref="P415:P478" si="98">+D$11+D$12*F415+D$13*F415^2</f>
        <v>1.2519976464473694E-2</v>
      </c>
      <c r="Q415" s="7">
        <f t="shared" si="93"/>
        <v>35091.887000000002</v>
      </c>
      <c r="R415">
        <f t="shared" si="94"/>
        <v>1.0063026068114777E-4</v>
      </c>
      <c r="T415">
        <v>0.1</v>
      </c>
      <c r="U415">
        <f t="shared" si="95"/>
        <v>1.0063026068114777E-5</v>
      </c>
      <c r="V415">
        <f t="shared" si="96"/>
        <v>1.0031463536351402E-2</v>
      </c>
      <c r="AB415">
        <v>51497</v>
      </c>
      <c r="AC415">
        <v>6.0902498706127517E-2</v>
      </c>
      <c r="AD415" t="s">
        <v>2101</v>
      </c>
      <c r="AE415">
        <v>51531.5</v>
      </c>
      <c r="AF415">
        <v>6.0906636470463127E-2</v>
      </c>
      <c r="AG415" t="s">
        <v>2153</v>
      </c>
      <c r="AH415">
        <v>51514.5</v>
      </c>
      <c r="AI415">
        <v>6.0884668499056716E-2</v>
      </c>
      <c r="AL415">
        <v>42475.5</v>
      </c>
      <c r="AM415">
        <v>3.7321659998269752E-2</v>
      </c>
    </row>
    <row r="416" spans="1:39" x14ac:dyDescent="0.2">
      <c r="A416" s="25" t="s">
        <v>2198</v>
      </c>
      <c r="B416" s="22"/>
      <c r="C416" s="19">
        <v>50244.536999999997</v>
      </c>
      <c r="D416" s="19">
        <v>3.0000000000000001E-3</v>
      </c>
      <c r="E416">
        <f t="shared" si="91"/>
        <v>38616.145924176337</v>
      </c>
      <c r="F416">
        <f t="shared" si="90"/>
        <v>38616</v>
      </c>
      <c r="G416">
        <f t="shared" si="92"/>
        <v>3.410111999255605E-2</v>
      </c>
      <c r="K416">
        <f t="shared" si="97"/>
        <v>3.410111999255605E-2</v>
      </c>
      <c r="P416">
        <f t="shared" si="98"/>
        <v>1.3141159667449692E-2</v>
      </c>
      <c r="Q416" s="7">
        <f t="shared" si="93"/>
        <v>35226.036999999997</v>
      </c>
      <c r="R416">
        <f t="shared" si="94"/>
        <v>4.3931993683003263E-4</v>
      </c>
      <c r="T416">
        <v>0.1</v>
      </c>
      <c r="U416">
        <f t="shared" si="95"/>
        <v>4.3931993683003268E-5</v>
      </c>
      <c r="V416">
        <f t="shared" si="96"/>
        <v>2.0959960325106358E-2</v>
      </c>
      <c r="AB416">
        <v>51497.5</v>
      </c>
      <c r="AC416">
        <v>6.0863516191602685E-2</v>
      </c>
      <c r="AD416" t="s">
        <v>2101</v>
      </c>
      <c r="AE416">
        <v>51531.5</v>
      </c>
      <c r="AF416">
        <v>6.0916848691704217E-2</v>
      </c>
      <c r="AG416" t="s">
        <v>2097</v>
      </c>
      <c r="AH416">
        <v>51515</v>
      </c>
      <c r="AI416">
        <v>6.0833935982373077E-2</v>
      </c>
      <c r="AL416">
        <v>42476</v>
      </c>
      <c r="AM416">
        <v>3.6576320002495777E-2</v>
      </c>
    </row>
    <row r="417" spans="1:39" x14ac:dyDescent="0.2">
      <c r="A417" s="25" t="s">
        <v>2199</v>
      </c>
      <c r="B417" s="22" t="s">
        <v>2212</v>
      </c>
      <c r="C417" s="19">
        <v>50250.487000000001</v>
      </c>
      <c r="D417" s="19">
        <v>4.0000000000000001E-3</v>
      </c>
      <c r="E417">
        <f t="shared" si="91"/>
        <v>38641.606931008122</v>
      </c>
      <c r="F417">
        <f t="shared" si="90"/>
        <v>38641.5</v>
      </c>
      <c r="G417">
        <f t="shared" si="92"/>
        <v>2.4988780001876876E-2</v>
      </c>
      <c r="K417">
        <f t="shared" si="97"/>
        <v>2.4988780001876876E-2</v>
      </c>
      <c r="P417">
        <f t="shared" si="98"/>
        <v>1.3169061530351939E-2</v>
      </c>
      <c r="Q417" s="7">
        <f t="shared" si="93"/>
        <v>35231.987000000001</v>
      </c>
      <c r="R417">
        <f t="shared" si="94"/>
        <v>1.3970574474610781E-4</v>
      </c>
      <c r="T417">
        <v>0.1</v>
      </c>
      <c r="U417">
        <f t="shared" si="95"/>
        <v>1.3970574474610782E-5</v>
      </c>
      <c r="V417">
        <f t="shared" si="96"/>
        <v>1.1819718471524937E-2</v>
      </c>
      <c r="AB417">
        <v>51497.5</v>
      </c>
      <c r="AC417">
        <v>6.0905185768206138E-2</v>
      </c>
      <c r="AD417" t="s">
        <v>2101</v>
      </c>
      <c r="AE417">
        <v>51532</v>
      </c>
      <c r="AF417">
        <v>6.0886209328600671E-2</v>
      </c>
      <c r="AG417" t="s">
        <v>2153</v>
      </c>
      <c r="AH417">
        <v>51519</v>
      </c>
      <c r="AI417">
        <v>6.085933403664967E-2</v>
      </c>
      <c r="AL417">
        <v>42543</v>
      </c>
      <c r="AM417">
        <v>3.69007600020268E-2</v>
      </c>
    </row>
    <row r="418" spans="1:39" x14ac:dyDescent="0.2">
      <c r="A418" s="25" t="s">
        <v>2199</v>
      </c>
      <c r="B418" s="22" t="s">
        <v>2212</v>
      </c>
      <c r="C418" s="19">
        <v>50251.427000000003</v>
      </c>
      <c r="D418" s="19">
        <v>3.0000000000000001E-3</v>
      </c>
      <c r="E418">
        <f t="shared" si="91"/>
        <v>38645.629342171473</v>
      </c>
      <c r="F418">
        <f t="shared" si="90"/>
        <v>38645.5</v>
      </c>
      <c r="G418">
        <f t="shared" si="92"/>
        <v>3.0226060007407796E-2</v>
      </c>
      <c r="K418">
        <f t="shared" si="97"/>
        <v>3.0226060007407796E-2</v>
      </c>
      <c r="P418">
        <f t="shared" si="98"/>
        <v>1.3173440653160132E-2</v>
      </c>
      <c r="Q418" s="7">
        <f t="shared" si="93"/>
        <v>35232.927000000003</v>
      </c>
      <c r="R418">
        <f t="shared" si="94"/>
        <v>2.9079182684086204E-4</v>
      </c>
      <c r="T418">
        <v>0.1</v>
      </c>
      <c r="U418">
        <f t="shared" si="95"/>
        <v>2.9079182684086206E-5</v>
      </c>
      <c r="V418">
        <f t="shared" si="96"/>
        <v>1.7052619354247664E-2</v>
      </c>
      <c r="AB418">
        <v>51498</v>
      </c>
      <c r="AC418">
        <v>6.0752716723072808E-2</v>
      </c>
      <c r="AD418" t="s">
        <v>2101</v>
      </c>
      <c r="AE418">
        <v>51532</v>
      </c>
      <c r="AF418">
        <v>6.0898036732396577E-2</v>
      </c>
      <c r="AG418" t="s">
        <v>2153</v>
      </c>
      <c r="AH418">
        <v>51522.5</v>
      </c>
      <c r="AI418">
        <v>6.1021253364742734E-2</v>
      </c>
      <c r="AL418">
        <v>42543.5</v>
      </c>
      <c r="AM418">
        <v>3.7855419999687001E-2</v>
      </c>
    </row>
    <row r="419" spans="1:39" x14ac:dyDescent="0.2">
      <c r="A419" s="25" t="s">
        <v>2198</v>
      </c>
      <c r="B419" s="22"/>
      <c r="C419" s="19">
        <v>50285.430999999997</v>
      </c>
      <c r="D419" s="19">
        <v>5.0000000000000001E-3</v>
      </c>
      <c r="E419">
        <f t="shared" si="91"/>
        <v>38791.137926424781</v>
      </c>
      <c r="F419">
        <f t="shared" si="90"/>
        <v>38791</v>
      </c>
      <c r="G419">
        <f t="shared" si="92"/>
        <v>3.2232119992841035E-2</v>
      </c>
      <c r="K419">
        <f t="shared" si="97"/>
        <v>3.2232119992841035E-2</v>
      </c>
      <c r="P419">
        <f t="shared" si="98"/>
        <v>1.3333166290308226E-2</v>
      </c>
      <c r="Q419" s="7">
        <f t="shared" si="93"/>
        <v>35266.930999999997</v>
      </c>
      <c r="R419">
        <f t="shared" si="94"/>
        <v>3.5717045105047857E-4</v>
      </c>
      <c r="T419">
        <v>0.1</v>
      </c>
      <c r="U419">
        <f t="shared" si="95"/>
        <v>3.5717045105047861E-5</v>
      </c>
      <c r="V419">
        <f t="shared" si="96"/>
        <v>1.8898953702532809E-2</v>
      </c>
      <c r="AB419">
        <v>51498</v>
      </c>
      <c r="AC419">
        <v>6.075593253626721E-2</v>
      </c>
      <c r="AD419" t="s">
        <v>2101</v>
      </c>
      <c r="AE419">
        <v>51535.5</v>
      </c>
      <c r="AF419">
        <v>6.0963067029661033E-2</v>
      </c>
      <c r="AG419" t="s">
        <v>2163</v>
      </c>
      <c r="AH419">
        <v>51523</v>
      </c>
      <c r="AI419">
        <v>6.0891117529536132E-2</v>
      </c>
      <c r="AL419">
        <v>42544</v>
      </c>
      <c r="AM419">
        <v>3.6910079994413536E-2</v>
      </c>
    </row>
    <row r="420" spans="1:39" x14ac:dyDescent="0.2">
      <c r="A420" s="25" t="s">
        <v>2200</v>
      </c>
      <c r="B420" s="22" t="s">
        <v>2212</v>
      </c>
      <c r="C420" s="19">
        <v>50313.360999999997</v>
      </c>
      <c r="D420" s="19">
        <v>4.0000000000000001E-3</v>
      </c>
      <c r="E420">
        <f t="shared" si="91"/>
        <v>38910.654887905657</v>
      </c>
      <c r="F420">
        <f t="shared" si="90"/>
        <v>38910.5</v>
      </c>
      <c r="G420">
        <f t="shared" si="92"/>
        <v>3.6195859996951185E-2</v>
      </c>
      <c r="K420">
        <f t="shared" si="97"/>
        <v>3.6195859996951185E-2</v>
      </c>
      <c r="P420">
        <f t="shared" si="98"/>
        <v>1.3464983239203056E-2</v>
      </c>
      <c r="Q420" s="7">
        <f t="shared" si="93"/>
        <v>35294.860999999997</v>
      </c>
      <c r="R420">
        <f t="shared" si="94"/>
        <v>5.1669275817593405E-4</v>
      </c>
      <c r="T420">
        <v>0.1</v>
      </c>
      <c r="U420">
        <f t="shared" si="95"/>
        <v>5.1669275817593411E-5</v>
      </c>
      <c r="V420">
        <f t="shared" si="96"/>
        <v>2.2730876757748129E-2</v>
      </c>
      <c r="AB420">
        <v>51501.5</v>
      </c>
      <c r="AC420">
        <v>6.0890325068612583E-2</v>
      </c>
      <c r="AD420" t="s">
        <v>2101</v>
      </c>
      <c r="AE420">
        <v>51536</v>
      </c>
      <c r="AF420">
        <v>6.0840389036457054E-2</v>
      </c>
      <c r="AG420" t="s">
        <v>2163</v>
      </c>
      <c r="AH420">
        <v>51523.5</v>
      </c>
      <c r="AI420">
        <v>6.096078893460799E-2</v>
      </c>
      <c r="AL420">
        <v>42582</v>
      </c>
      <c r="AM420">
        <v>3.7664240000594873E-2</v>
      </c>
    </row>
    <row r="421" spans="1:39" x14ac:dyDescent="0.2">
      <c r="A421" s="25" t="s">
        <v>2200</v>
      </c>
      <c r="B421" s="22"/>
      <c r="C421" s="19">
        <v>50335.675999999999</v>
      </c>
      <c r="D421" s="19">
        <v>4.0000000000000001E-3</v>
      </c>
      <c r="E421">
        <f t="shared" si="91"/>
        <v>39006.144361426821</v>
      </c>
      <c r="F421">
        <f t="shared" si="90"/>
        <v>39006</v>
      </c>
      <c r="G421">
        <f t="shared" si="92"/>
        <v>3.3735919998434838E-2</v>
      </c>
      <c r="K421">
        <f t="shared" si="97"/>
        <v>3.3735919998434838E-2</v>
      </c>
      <c r="P421">
        <f t="shared" si="98"/>
        <v>1.3570737141248717E-2</v>
      </c>
      <c r="Q421" s="7">
        <f t="shared" si="93"/>
        <v>35317.175999999999</v>
      </c>
      <c r="R421">
        <f t="shared" si="94"/>
        <v>4.0663459966375302E-4</v>
      </c>
      <c r="T421">
        <v>0.1</v>
      </c>
      <c r="U421">
        <f t="shared" si="95"/>
        <v>4.0663459966375304E-5</v>
      </c>
      <c r="V421">
        <f t="shared" si="96"/>
        <v>2.0165182857186121E-2</v>
      </c>
      <c r="AB421">
        <v>51502</v>
      </c>
      <c r="AC421">
        <v>6.0757653729524463E-2</v>
      </c>
      <c r="AD421" t="s">
        <v>2101</v>
      </c>
      <c r="AE421">
        <v>51536</v>
      </c>
      <c r="AF421">
        <v>6.0861212710733525E-2</v>
      </c>
      <c r="AG421" t="s">
        <v>2097</v>
      </c>
      <c r="AH421">
        <v>51527</v>
      </c>
      <c r="AI421">
        <v>6.0918211034731939E-2</v>
      </c>
      <c r="AL421">
        <v>42808.5</v>
      </c>
      <c r="AM421">
        <v>4.192522000084864E-2</v>
      </c>
    </row>
    <row r="422" spans="1:39" x14ac:dyDescent="0.2">
      <c r="A422" s="25" t="s">
        <v>2199</v>
      </c>
      <c r="B422" s="22"/>
      <c r="C422" s="19">
        <v>50343.387999999999</v>
      </c>
      <c r="D422" s="19">
        <v>2E-3</v>
      </c>
      <c r="E422">
        <f t="shared" si="91"/>
        <v>39039.145249609435</v>
      </c>
      <c r="F422">
        <f t="shared" si="90"/>
        <v>39039</v>
      </c>
      <c r="G422">
        <f t="shared" si="92"/>
        <v>3.3943479997105896E-2</v>
      </c>
      <c r="K422">
        <f t="shared" si="97"/>
        <v>3.3943479997105896E-2</v>
      </c>
      <c r="P422">
        <f t="shared" si="98"/>
        <v>1.3607365184416322E-2</v>
      </c>
      <c r="Q422" s="7">
        <f t="shared" si="93"/>
        <v>35324.887999999999</v>
      </c>
      <c r="R422">
        <f t="shared" si="94"/>
        <v>4.1355756567489234E-4</v>
      </c>
      <c r="T422">
        <v>0.1</v>
      </c>
      <c r="U422">
        <f t="shared" si="95"/>
        <v>4.135575656748924E-5</v>
      </c>
      <c r="V422">
        <f t="shared" si="96"/>
        <v>2.0336114812689574E-2</v>
      </c>
      <c r="AB422">
        <v>51502</v>
      </c>
      <c r="AC422">
        <v>6.0793307799031027E-2</v>
      </c>
      <c r="AD422" t="s">
        <v>2101</v>
      </c>
      <c r="AE422">
        <v>51536.5</v>
      </c>
      <c r="AF422">
        <v>6.0916433707461692E-2</v>
      </c>
      <c r="AG422" t="s">
        <v>2153</v>
      </c>
      <c r="AH422">
        <v>51527.5</v>
      </c>
      <c r="AI422">
        <v>6.0903655561560299E-2</v>
      </c>
      <c r="AL422">
        <v>43853</v>
      </c>
      <c r="AM422">
        <v>4.1409960002056323E-2</v>
      </c>
    </row>
    <row r="423" spans="1:39" x14ac:dyDescent="0.2">
      <c r="A423" s="25" t="s">
        <v>2200</v>
      </c>
      <c r="B423" s="22" t="s">
        <v>2212</v>
      </c>
      <c r="C423" s="19">
        <v>50370.381000000001</v>
      </c>
      <c r="D423" s="19">
        <v>4.0000000000000001E-3</v>
      </c>
      <c r="E423">
        <f t="shared" si="91"/>
        <v>39154.652637409425</v>
      </c>
      <c r="F423">
        <f t="shared" si="90"/>
        <v>39154.5</v>
      </c>
      <c r="G423">
        <f t="shared" si="92"/>
        <v>3.5669939999934286E-2</v>
      </c>
      <c r="K423">
        <f t="shared" si="97"/>
        <v>3.5669939999934286E-2</v>
      </c>
      <c r="P423">
        <f t="shared" si="98"/>
        <v>1.3735906370502961E-2</v>
      </c>
      <c r="Q423" s="7">
        <f t="shared" si="93"/>
        <v>35351.881000000001</v>
      </c>
      <c r="R423">
        <f t="shared" si="94"/>
        <v>4.8110183125702431E-4</v>
      </c>
      <c r="T423">
        <v>0.1</v>
      </c>
      <c r="U423">
        <f t="shared" si="95"/>
        <v>4.8110183125702433E-5</v>
      </c>
      <c r="V423">
        <f t="shared" si="96"/>
        <v>2.1934033629431325E-2</v>
      </c>
      <c r="AB423">
        <v>51502.5</v>
      </c>
      <c r="AC423">
        <v>6.0883508464030456E-2</v>
      </c>
      <c r="AD423" t="s">
        <v>2101</v>
      </c>
      <c r="AE423">
        <v>51536.5</v>
      </c>
      <c r="AF423">
        <v>6.0934058667044155E-2</v>
      </c>
      <c r="AG423" t="s">
        <v>2163</v>
      </c>
      <c r="AH423">
        <v>51528</v>
      </c>
      <c r="AI423">
        <v>6.091899373132037E-2</v>
      </c>
      <c r="AL423">
        <v>45049</v>
      </c>
      <c r="AM423">
        <v>4.4296680003753863E-2</v>
      </c>
    </row>
    <row r="424" spans="1:39" x14ac:dyDescent="0.2">
      <c r="A424" s="25" t="s">
        <v>2199</v>
      </c>
      <c r="B424" s="22"/>
      <c r="C424" s="19">
        <v>50423.307999999997</v>
      </c>
      <c r="D424" s="19">
        <v>6.0000000000000001E-3</v>
      </c>
      <c r="E424">
        <f t="shared" si="91"/>
        <v>39381.135781709381</v>
      </c>
      <c r="F424">
        <f t="shared" si="90"/>
        <v>39381</v>
      </c>
      <c r="G424">
        <f t="shared" si="92"/>
        <v>3.1730919996334706E-2</v>
      </c>
      <c r="K424">
        <f t="shared" si="97"/>
        <v>3.1730919996334706E-2</v>
      </c>
      <c r="P424">
        <f t="shared" si="98"/>
        <v>1.3989529904517007E-2</v>
      </c>
      <c r="Q424" s="7">
        <f t="shared" si="93"/>
        <v>35404.807999999997</v>
      </c>
      <c r="R424">
        <f t="shared" si="94"/>
        <v>3.1475692239004723E-4</v>
      </c>
      <c r="T424">
        <v>0.1</v>
      </c>
      <c r="U424">
        <f t="shared" si="95"/>
        <v>3.1475692239004724E-5</v>
      </c>
      <c r="V424">
        <f t="shared" si="96"/>
        <v>1.7741390091817699E-2</v>
      </c>
      <c r="AB424">
        <v>51506</v>
      </c>
      <c r="AC424">
        <v>6.078689682908589E-2</v>
      </c>
      <c r="AD424" t="s">
        <v>2101</v>
      </c>
      <c r="AE424">
        <v>51540</v>
      </c>
      <c r="AF424">
        <v>6.0943318108911626E-2</v>
      </c>
      <c r="AG424" t="s">
        <v>2163</v>
      </c>
      <c r="AH424">
        <v>51531.5</v>
      </c>
      <c r="AI424">
        <v>6.0906636470463127E-2</v>
      </c>
      <c r="AL424">
        <v>45090</v>
      </c>
      <c r="AM424">
        <v>4.1638800001237541E-2</v>
      </c>
    </row>
    <row r="425" spans="1:39" x14ac:dyDescent="0.2">
      <c r="A425" s="25" t="s">
        <v>2199</v>
      </c>
      <c r="B425" s="22"/>
      <c r="C425" s="19">
        <v>50436.394999999997</v>
      </c>
      <c r="D425" s="19">
        <v>4.0000000000000001E-3</v>
      </c>
      <c r="E425">
        <f t="shared" si="91"/>
        <v>39437.137159256832</v>
      </c>
      <c r="F425">
        <f t="shared" si="90"/>
        <v>39437</v>
      </c>
      <c r="G425">
        <f t="shared" si="92"/>
        <v>3.2052839997049887E-2</v>
      </c>
      <c r="K425">
        <f t="shared" si="97"/>
        <v>3.2052839997049887E-2</v>
      </c>
      <c r="P425">
        <f t="shared" si="98"/>
        <v>1.405255234383174E-2</v>
      </c>
      <c r="Q425" s="7">
        <f t="shared" si="93"/>
        <v>35417.894999999997</v>
      </c>
      <c r="R425">
        <f t="shared" si="94"/>
        <v>3.2401035559859767E-4</v>
      </c>
      <c r="T425">
        <v>0.1</v>
      </c>
      <c r="U425">
        <f t="shared" si="95"/>
        <v>3.2401035559859768E-5</v>
      </c>
      <c r="V425">
        <f t="shared" si="96"/>
        <v>1.8000287653218146E-2</v>
      </c>
      <c r="AB425">
        <v>51506</v>
      </c>
      <c r="AC425">
        <v>6.0818472040409688E-2</v>
      </c>
      <c r="AD425" t="s">
        <v>2101</v>
      </c>
      <c r="AE425">
        <v>51540.5</v>
      </c>
      <c r="AF425">
        <v>6.086516360664973E-2</v>
      </c>
      <c r="AG425" t="s">
        <v>2097</v>
      </c>
      <c r="AH425">
        <v>51531.5</v>
      </c>
      <c r="AI425">
        <v>6.0916848691704217E-2</v>
      </c>
      <c r="AL425">
        <v>45090.5</v>
      </c>
      <c r="AM425">
        <v>-5.6406540003081318E-2</v>
      </c>
    </row>
    <row r="426" spans="1:39" x14ac:dyDescent="0.2">
      <c r="A426" s="25" t="s">
        <v>2199</v>
      </c>
      <c r="B426" s="22" t="s">
        <v>2212</v>
      </c>
      <c r="C426" s="19">
        <v>50486.288999999997</v>
      </c>
      <c r="D426" s="19">
        <v>5.0000000000000001E-3</v>
      </c>
      <c r="E426">
        <f t="shared" si="91"/>
        <v>39650.641608813828</v>
      </c>
      <c r="F426">
        <f t="shared" si="90"/>
        <v>39650.5</v>
      </c>
      <c r="G426">
        <f t="shared" si="92"/>
        <v>3.309265999996569E-2</v>
      </c>
      <c r="K426">
        <f t="shared" si="97"/>
        <v>3.309265999996569E-2</v>
      </c>
      <c r="P426">
        <f t="shared" si="98"/>
        <v>1.4293976158719152E-2</v>
      </c>
      <c r="Q426" s="7">
        <f t="shared" si="93"/>
        <v>35467.788999999997</v>
      </c>
      <c r="R426">
        <f t="shared" si="94"/>
        <v>3.5339051416314368E-4</v>
      </c>
      <c r="T426">
        <v>0.1</v>
      </c>
      <c r="U426">
        <f t="shared" si="95"/>
        <v>3.533905141631437E-5</v>
      </c>
      <c r="V426">
        <f t="shared" si="96"/>
        <v>1.8798683841246538E-2</v>
      </c>
      <c r="AB426">
        <v>51506.5</v>
      </c>
      <c r="AC426">
        <v>6.0831557631900068E-2</v>
      </c>
      <c r="AD426" t="s">
        <v>2101</v>
      </c>
      <c r="AE426">
        <v>51540.5</v>
      </c>
      <c r="AF426">
        <v>6.0880173397890758E-2</v>
      </c>
      <c r="AG426" t="s">
        <v>2163</v>
      </c>
      <c r="AH426">
        <v>51532</v>
      </c>
      <c r="AI426">
        <v>6.0886209328600671E-2</v>
      </c>
      <c r="AL426">
        <v>45090.5</v>
      </c>
      <c r="AM426">
        <v>-5.0206539999635424E-2</v>
      </c>
    </row>
    <row r="427" spans="1:39" x14ac:dyDescent="0.2">
      <c r="A427" s="25" t="s">
        <v>2201</v>
      </c>
      <c r="B427" s="22" t="s">
        <v>2212</v>
      </c>
      <c r="C427" s="19">
        <v>50586.538999999997</v>
      </c>
      <c r="D427" s="19">
        <v>5.0000000000000001E-3</v>
      </c>
      <c r="E427">
        <f t="shared" si="91"/>
        <v>40079.627480222989</v>
      </c>
      <c r="F427">
        <f t="shared" si="90"/>
        <v>40079.5</v>
      </c>
      <c r="G427">
        <f t="shared" si="92"/>
        <v>2.9790939996019006E-2</v>
      </c>
      <c r="K427">
        <f t="shared" si="97"/>
        <v>2.9790939996019006E-2</v>
      </c>
      <c r="P427">
        <f t="shared" si="98"/>
        <v>1.4784598019898076E-2</v>
      </c>
      <c r="Q427" s="7">
        <f t="shared" si="93"/>
        <v>35568.038999999997</v>
      </c>
      <c r="R427">
        <f t="shared" si="94"/>
        <v>2.2519029950428902E-4</v>
      </c>
      <c r="T427">
        <v>0.1</v>
      </c>
      <c r="U427">
        <f t="shared" si="95"/>
        <v>2.2519029950428902E-5</v>
      </c>
      <c r="V427">
        <f t="shared" si="96"/>
        <v>1.500634197612093E-2</v>
      </c>
      <c r="AB427">
        <v>51506.5</v>
      </c>
      <c r="AC427">
        <v>6.0880496574100107E-2</v>
      </c>
      <c r="AD427" t="s">
        <v>2101</v>
      </c>
      <c r="AE427">
        <v>51541</v>
      </c>
      <c r="AF427">
        <v>6.0931436564715113E-2</v>
      </c>
      <c r="AG427" t="s">
        <v>2097</v>
      </c>
      <c r="AH427">
        <v>51532</v>
      </c>
      <c r="AI427">
        <v>6.0898036732396577E-2</v>
      </c>
      <c r="AL427">
        <v>45368</v>
      </c>
      <c r="AM427">
        <v>4.4029759999830276E-2</v>
      </c>
    </row>
    <row r="428" spans="1:39" x14ac:dyDescent="0.2">
      <c r="A428" s="25" t="s">
        <v>2201</v>
      </c>
      <c r="B428" s="22"/>
      <c r="C428" s="19">
        <v>50639.478000000003</v>
      </c>
      <c r="D428" s="19">
        <v>5.0000000000000001E-3</v>
      </c>
      <c r="E428">
        <f t="shared" si="91"/>
        <v>40306.161974452742</v>
      </c>
      <c r="F428">
        <f t="shared" si="90"/>
        <v>40306</v>
      </c>
      <c r="G428">
        <f t="shared" si="92"/>
        <v>3.7851920002140105E-2</v>
      </c>
      <c r="K428">
        <f t="shared" si="97"/>
        <v>3.7851920002140105E-2</v>
      </c>
      <c r="P428">
        <f t="shared" si="98"/>
        <v>1.5046602053912127E-2</v>
      </c>
      <c r="Q428" s="7">
        <f t="shared" si="93"/>
        <v>35620.978000000003</v>
      </c>
      <c r="R428">
        <f t="shared" si="94"/>
        <v>5.2008252671976909E-4</v>
      </c>
      <c r="T428">
        <v>0.1</v>
      </c>
      <c r="U428">
        <f t="shared" si="95"/>
        <v>5.2008252671976909E-5</v>
      </c>
      <c r="V428">
        <f t="shared" si="96"/>
        <v>2.2805317948227977E-2</v>
      </c>
      <c r="AB428" s="19">
        <v>51514.5</v>
      </c>
      <c r="AC428" s="18">
        <v>6.0884668499056716E-2</v>
      </c>
      <c r="AD428" t="s">
        <v>2101</v>
      </c>
      <c r="AE428">
        <v>51544</v>
      </c>
      <c r="AF428">
        <v>6.1040905100526288E-2</v>
      </c>
      <c r="AG428" t="s">
        <v>2163</v>
      </c>
      <c r="AH428">
        <v>51535.5</v>
      </c>
      <c r="AI428">
        <v>6.0963067029661033E-2</v>
      </c>
      <c r="AL428">
        <v>46600.5</v>
      </c>
      <c r="AM428">
        <v>4.9166659999173135E-2</v>
      </c>
    </row>
    <row r="429" spans="1:39" x14ac:dyDescent="0.2">
      <c r="A429" s="25" t="s">
        <v>2201</v>
      </c>
      <c r="B429" s="22"/>
      <c r="C429" s="19">
        <v>50658.404999999999</v>
      </c>
      <c r="D429" s="19">
        <v>5.0000000000000001E-3</v>
      </c>
      <c r="E429">
        <f t="shared" si="91"/>
        <v>40387.153651142609</v>
      </c>
      <c r="F429">
        <f t="shared" si="90"/>
        <v>40387</v>
      </c>
      <c r="G429">
        <f t="shared" si="92"/>
        <v>3.5906839999370277E-2</v>
      </c>
      <c r="K429">
        <f t="shared" si="97"/>
        <v>3.5906839999370277E-2</v>
      </c>
      <c r="P429">
        <f t="shared" si="98"/>
        <v>1.5140797010778077E-2</v>
      </c>
      <c r="Q429" s="7">
        <f t="shared" si="93"/>
        <v>35639.904999999999</v>
      </c>
      <c r="R429">
        <f t="shared" si="94"/>
        <v>4.3122854140405925E-4</v>
      </c>
      <c r="T429">
        <v>0.1</v>
      </c>
      <c r="U429">
        <f t="shared" si="95"/>
        <v>4.3122854140405931E-5</v>
      </c>
      <c r="V429">
        <f t="shared" si="96"/>
        <v>2.07660429885922E-2</v>
      </c>
      <c r="AB429" s="19">
        <v>51515</v>
      </c>
      <c r="AC429" s="18">
        <v>6.0833935982373077E-2</v>
      </c>
      <c r="AD429" t="s">
        <v>2101</v>
      </c>
      <c r="AE429">
        <v>51544.5</v>
      </c>
      <c r="AF429">
        <v>6.0838189361675177E-2</v>
      </c>
      <c r="AG429" t="s">
        <v>2163</v>
      </c>
      <c r="AH429">
        <v>51536</v>
      </c>
      <c r="AI429">
        <v>6.0840389036457054E-2</v>
      </c>
      <c r="AL429">
        <v>46600.5</v>
      </c>
      <c r="AM429">
        <v>4.9926659994525835E-2</v>
      </c>
    </row>
    <row r="430" spans="1:39" x14ac:dyDescent="0.2">
      <c r="A430" s="25" t="s">
        <v>2201</v>
      </c>
      <c r="B430" s="22" t="s">
        <v>2212</v>
      </c>
      <c r="C430" s="19">
        <v>50678.387000000002</v>
      </c>
      <c r="D430" s="19">
        <v>4.0000000000000001E-3</v>
      </c>
      <c r="E430">
        <f t="shared" si="91"/>
        <v>40472.659842489236</v>
      </c>
      <c r="F430">
        <f t="shared" si="90"/>
        <v>40472.5</v>
      </c>
      <c r="G430">
        <f t="shared" si="92"/>
        <v>3.7353700005041901E-2</v>
      </c>
      <c r="K430">
        <f t="shared" si="97"/>
        <v>3.7353700005041901E-2</v>
      </c>
      <c r="P430">
        <f t="shared" si="98"/>
        <v>1.5240509735803251E-2</v>
      </c>
      <c r="Q430" s="7">
        <f t="shared" si="93"/>
        <v>35659.887000000002</v>
      </c>
      <c r="R430">
        <f t="shared" si="94"/>
        <v>4.8899318388355092E-4</v>
      </c>
      <c r="T430">
        <v>0.1</v>
      </c>
      <c r="U430">
        <f t="shared" si="95"/>
        <v>4.8899318388355096E-5</v>
      </c>
      <c r="V430">
        <f t="shared" si="96"/>
        <v>2.211319026923865E-2</v>
      </c>
      <c r="AB430" s="19">
        <v>51519</v>
      </c>
      <c r="AC430" s="18">
        <v>6.085933403664967E-2</v>
      </c>
      <c r="AD430" t="s">
        <v>2101</v>
      </c>
      <c r="AE430">
        <v>51544.5</v>
      </c>
      <c r="AF430">
        <v>6.0895055095897987E-2</v>
      </c>
      <c r="AG430" t="s">
        <v>2163</v>
      </c>
      <c r="AH430">
        <v>51536</v>
      </c>
      <c r="AI430">
        <v>6.0861212710733525E-2</v>
      </c>
      <c r="AL430">
        <v>46613.5</v>
      </c>
      <c r="AM430">
        <v>4.8867820005398244E-2</v>
      </c>
    </row>
    <row r="431" spans="1:39" x14ac:dyDescent="0.2">
      <c r="A431" s="25" t="s">
        <v>2202</v>
      </c>
      <c r="B431" s="22"/>
      <c r="C431" s="19">
        <v>50700.464999999997</v>
      </c>
      <c r="D431" s="19">
        <v>5.0000000000000001E-3</v>
      </c>
      <c r="E431">
        <f t="shared" si="91"/>
        <v>40567.135154897907</v>
      </c>
      <c r="F431">
        <f t="shared" si="90"/>
        <v>40567</v>
      </c>
      <c r="G431">
        <f t="shared" si="92"/>
        <v>3.1584439995640423E-2</v>
      </c>
      <c r="K431">
        <f t="shared" si="97"/>
        <v>3.1584439995640423E-2</v>
      </c>
      <c r="P431">
        <f t="shared" si="98"/>
        <v>1.5351058737146855E-2</v>
      </c>
      <c r="Q431" s="7">
        <f t="shared" si="93"/>
        <v>35681.964999999997</v>
      </c>
      <c r="R431">
        <f t="shared" si="94"/>
        <v>2.6352266708361022E-4</v>
      </c>
      <c r="T431">
        <v>0.1</v>
      </c>
      <c r="U431">
        <f t="shared" si="95"/>
        <v>2.6352266708361025E-5</v>
      </c>
      <c r="V431">
        <f t="shared" si="96"/>
        <v>1.6233381258493568E-2</v>
      </c>
      <c r="AB431" s="19">
        <v>51522.5</v>
      </c>
      <c r="AC431" s="18">
        <v>6.1021253364742734E-2</v>
      </c>
      <c r="AD431" t="s">
        <v>2101</v>
      </c>
      <c r="AE431">
        <v>51545</v>
      </c>
      <c r="AF431">
        <v>6.0884806560352445E-2</v>
      </c>
      <c r="AG431" t="s">
        <v>2163</v>
      </c>
      <c r="AH431">
        <v>51536.5</v>
      </c>
      <c r="AI431">
        <v>6.0916433707461692E-2</v>
      </c>
      <c r="AL431">
        <v>46613.5</v>
      </c>
      <c r="AM431">
        <v>4.9547820002771914E-2</v>
      </c>
    </row>
    <row r="432" spans="1:39" x14ac:dyDescent="0.2">
      <c r="A432" s="25" t="s">
        <v>2202</v>
      </c>
      <c r="B432" s="22"/>
      <c r="C432" s="19">
        <v>50727.347999999998</v>
      </c>
      <c r="D432" s="19">
        <v>4.0000000000000001E-3</v>
      </c>
      <c r="E432">
        <f t="shared" si="91"/>
        <v>40682.171835008558</v>
      </c>
      <c r="F432">
        <f t="shared" si="90"/>
        <v>40682</v>
      </c>
      <c r="G432">
        <f t="shared" si="92"/>
        <v>4.0156240000214893E-2</v>
      </c>
      <c r="K432">
        <f t="shared" si="97"/>
        <v>4.0156240000214893E-2</v>
      </c>
      <c r="P432">
        <f t="shared" si="98"/>
        <v>1.5486071117882465E-2</v>
      </c>
      <c r="Q432" s="7">
        <f t="shared" si="93"/>
        <v>35708.847999999998</v>
      </c>
      <c r="R432">
        <f t="shared" si="94"/>
        <v>6.0861723268280325E-4</v>
      </c>
      <c r="T432">
        <v>0.1</v>
      </c>
      <c r="U432">
        <f t="shared" si="95"/>
        <v>6.0861723268280329E-5</v>
      </c>
      <c r="V432">
        <f t="shared" si="96"/>
        <v>2.4670168882332429E-2</v>
      </c>
      <c r="AB432">
        <v>51523</v>
      </c>
      <c r="AC432">
        <v>6.0891117529536132E-2</v>
      </c>
      <c r="AD432" t="s">
        <v>2101</v>
      </c>
      <c r="AE432">
        <v>51545</v>
      </c>
      <c r="AF432">
        <v>6.0913402958249208E-2</v>
      </c>
      <c r="AG432" t="s">
        <v>2153</v>
      </c>
      <c r="AH432">
        <v>51536.5</v>
      </c>
      <c r="AI432">
        <v>6.0934058667044155E-2</v>
      </c>
      <c r="AL432">
        <v>46682</v>
      </c>
      <c r="AM432">
        <v>4.8976239995681681E-2</v>
      </c>
    </row>
    <row r="433" spans="1:39" x14ac:dyDescent="0.2">
      <c r="A433" s="25" t="s">
        <v>2202</v>
      </c>
      <c r="B433" s="22"/>
      <c r="C433" s="19">
        <v>50753.285000000003</v>
      </c>
      <c r="D433" s="19">
        <v>6.0000000000000001E-3</v>
      </c>
      <c r="E433">
        <f t="shared" si="91"/>
        <v>40793.160428991025</v>
      </c>
      <c r="F433">
        <f t="shared" si="90"/>
        <v>40793</v>
      </c>
      <c r="G433">
        <f t="shared" si="92"/>
        <v>3.749076000531204E-2</v>
      </c>
      <c r="K433">
        <f t="shared" si="97"/>
        <v>3.749076000531204E-2</v>
      </c>
      <c r="P433">
        <f t="shared" si="98"/>
        <v>1.5616889135809883E-2</v>
      </c>
      <c r="Q433" s="7">
        <f t="shared" si="93"/>
        <v>35734.785000000003</v>
      </c>
      <c r="R433">
        <f t="shared" si="94"/>
        <v>4.7846622681565511E-4</v>
      </c>
      <c r="T433">
        <v>0.1</v>
      </c>
      <c r="U433">
        <f t="shared" si="95"/>
        <v>4.7846622681565512E-5</v>
      </c>
      <c r="V433">
        <f t="shared" si="96"/>
        <v>2.1873870869502158E-2</v>
      </c>
      <c r="AB433">
        <v>51523.5</v>
      </c>
      <c r="AC433">
        <v>6.096078893460799E-2</v>
      </c>
      <c r="AD433" t="s">
        <v>2101</v>
      </c>
      <c r="AE433">
        <v>51549</v>
      </c>
      <c r="AF433">
        <v>6.099730463756714E-2</v>
      </c>
      <c r="AG433" t="s">
        <v>2163</v>
      </c>
      <c r="AH433">
        <v>51540</v>
      </c>
      <c r="AI433">
        <v>6.0943318108911626E-2</v>
      </c>
      <c r="AL433">
        <v>46797.5</v>
      </c>
      <c r="AM433">
        <v>4.9502699999720789E-2</v>
      </c>
    </row>
    <row r="434" spans="1:39" x14ac:dyDescent="0.2">
      <c r="A434" s="25" t="s">
        <v>2202</v>
      </c>
      <c r="B434" s="22" t="s">
        <v>2212</v>
      </c>
      <c r="C434" s="19">
        <v>50759.703000000001</v>
      </c>
      <c r="D434" s="19">
        <v>4.0000000000000001E-3</v>
      </c>
      <c r="E434">
        <f t="shared" si="91"/>
        <v>40820.624083082825</v>
      </c>
      <c r="F434">
        <f t="shared" si="90"/>
        <v>40820.5</v>
      </c>
      <c r="G434">
        <f t="shared" si="92"/>
        <v>2.8997060006076936E-2</v>
      </c>
      <c r="K434">
        <f t="shared" si="97"/>
        <v>2.8997060006076936E-2</v>
      </c>
      <c r="P434">
        <f t="shared" si="98"/>
        <v>1.5649375180116224E-2</v>
      </c>
      <c r="Q434" s="7">
        <f t="shared" si="93"/>
        <v>35741.203000000001</v>
      </c>
      <c r="R434">
        <f t="shared" si="94"/>
        <v>1.7816069021318184E-4</v>
      </c>
      <c r="T434">
        <v>0.1</v>
      </c>
      <c r="U434">
        <f t="shared" si="95"/>
        <v>1.7816069021318185E-5</v>
      </c>
      <c r="V434">
        <f t="shared" si="96"/>
        <v>1.3347684825960712E-2</v>
      </c>
      <c r="AB434">
        <v>51527</v>
      </c>
      <c r="AC434">
        <v>6.0918211034731939E-2</v>
      </c>
      <c r="AD434" t="s">
        <v>2101</v>
      </c>
      <c r="AE434">
        <v>51549.5</v>
      </c>
      <c r="AF434">
        <v>6.0917598602827638E-2</v>
      </c>
      <c r="AG434" t="s">
        <v>2097</v>
      </c>
      <c r="AH434">
        <v>51540.5</v>
      </c>
      <c r="AI434">
        <v>6.086516360664973E-2</v>
      </c>
      <c r="AL434">
        <v>46810</v>
      </c>
      <c r="AM434">
        <v>4.9019199999747798E-2</v>
      </c>
    </row>
    <row r="435" spans="1:39" x14ac:dyDescent="0.2">
      <c r="A435" s="25" t="s">
        <v>2203</v>
      </c>
      <c r="B435" s="22"/>
      <c r="C435" s="19">
        <v>50824.33</v>
      </c>
      <c r="D435" s="19">
        <v>6.0000000000000001E-3</v>
      </c>
      <c r="E435">
        <f t="shared" si="91"/>
        <v>41097.173408883922</v>
      </c>
      <c r="F435">
        <f t="shared" si="90"/>
        <v>41097</v>
      </c>
      <c r="G435">
        <f t="shared" si="92"/>
        <v>4.0524039999581873E-2</v>
      </c>
      <c r="K435">
        <f t="shared" si="97"/>
        <v>4.0524039999581873E-2</v>
      </c>
      <c r="P435">
        <f t="shared" si="98"/>
        <v>1.5977688709232708E-2</v>
      </c>
      <c r="Q435" s="7">
        <f t="shared" si="93"/>
        <v>35805.83</v>
      </c>
      <c r="R435">
        <f t="shared" si="94"/>
        <v>6.0252336166922613E-4</v>
      </c>
      <c r="T435">
        <v>0.1</v>
      </c>
      <c r="U435">
        <f t="shared" si="95"/>
        <v>6.0252336166922619E-5</v>
      </c>
      <c r="V435">
        <f t="shared" si="96"/>
        <v>2.4546351290349166E-2</v>
      </c>
      <c r="AB435" s="19">
        <v>51527.5</v>
      </c>
      <c r="AC435" s="18">
        <v>6.0903655561560299E-2</v>
      </c>
      <c r="AD435" t="s">
        <v>2101</v>
      </c>
      <c r="AE435">
        <v>51595.5</v>
      </c>
      <c r="AF435">
        <v>6.1036070270347409E-2</v>
      </c>
      <c r="AG435" t="s">
        <v>2163</v>
      </c>
      <c r="AH435">
        <v>51540.5</v>
      </c>
      <c r="AI435">
        <v>6.0880173397890758E-2</v>
      </c>
      <c r="AL435">
        <v>46831</v>
      </c>
      <c r="AM435">
        <v>4.8674919999029953E-2</v>
      </c>
    </row>
    <row r="436" spans="1:39" x14ac:dyDescent="0.2">
      <c r="A436" s="25" t="s">
        <v>2203</v>
      </c>
      <c r="B436" s="22"/>
      <c r="C436" s="19">
        <v>50825.256999999998</v>
      </c>
      <c r="D436" s="19">
        <v>4.0000000000000001E-3</v>
      </c>
      <c r="E436">
        <f t="shared" si="91"/>
        <v>41101.140190956685</v>
      </c>
      <c r="F436">
        <f t="shared" si="90"/>
        <v>41101</v>
      </c>
      <c r="G436">
        <f t="shared" si="92"/>
        <v>3.2761319998826366E-2</v>
      </c>
      <c r="K436">
        <f t="shared" si="97"/>
        <v>3.2761319998826366E-2</v>
      </c>
      <c r="P436">
        <f t="shared" si="98"/>
        <v>1.5982460712040906E-2</v>
      </c>
      <c r="Q436" s="7">
        <f t="shared" si="93"/>
        <v>35806.756999999998</v>
      </c>
      <c r="R436">
        <f t="shared" si="94"/>
        <v>2.815301189657467E-4</v>
      </c>
      <c r="T436">
        <v>0.1</v>
      </c>
      <c r="U436">
        <f t="shared" si="95"/>
        <v>2.8153011896574671E-5</v>
      </c>
      <c r="V436">
        <f t="shared" si="96"/>
        <v>1.677885928678546E-2</v>
      </c>
      <c r="AB436" s="19">
        <v>51528</v>
      </c>
      <c r="AC436" s="18">
        <v>6.091899373132037E-2</v>
      </c>
      <c r="AD436" t="s">
        <v>2101</v>
      </c>
      <c r="AE436">
        <v>51596</v>
      </c>
      <c r="AF436">
        <v>6.1253622901858762E-2</v>
      </c>
      <c r="AG436" t="s">
        <v>2097</v>
      </c>
      <c r="AH436">
        <v>51541</v>
      </c>
      <c r="AI436">
        <v>6.0931436564715113E-2</v>
      </c>
      <c r="AL436">
        <v>46831</v>
      </c>
      <c r="AM436">
        <v>4.9874919997819234E-2</v>
      </c>
    </row>
    <row r="437" spans="1:39" x14ac:dyDescent="0.2">
      <c r="A437" s="25" t="s">
        <v>2205</v>
      </c>
      <c r="B437" s="22" t="s">
        <v>2212</v>
      </c>
      <c r="C437" s="19">
        <v>50951.567000000003</v>
      </c>
      <c r="D437" s="19">
        <v>3.0000000000000001E-3</v>
      </c>
      <c r="E437">
        <f t="shared" si="91"/>
        <v>41641.640993128196</v>
      </c>
      <c r="F437">
        <f t="shared" si="90"/>
        <v>41641.5</v>
      </c>
      <c r="G437">
        <f t="shared" si="92"/>
        <v>3.2948780004517175E-2</v>
      </c>
      <c r="K437">
        <f t="shared" si="97"/>
        <v>3.2948780004517175E-2</v>
      </c>
      <c r="P437">
        <f t="shared" si="98"/>
        <v>1.663316363649827E-2</v>
      </c>
      <c r="Q437" s="7">
        <f t="shared" si="93"/>
        <v>35933.067000000003</v>
      </c>
      <c r="R437">
        <f t="shared" ref="R437:R471" si="99">+(P437-G437)^2</f>
        <v>2.6619933746836641E-4</v>
      </c>
      <c r="T437">
        <v>0.1</v>
      </c>
      <c r="U437">
        <f t="shared" ref="U437:U468" si="100">+T437*R437</f>
        <v>2.6619933746836643E-5</v>
      </c>
      <c r="V437">
        <f t="shared" si="96"/>
        <v>1.6315616368018905E-2</v>
      </c>
      <c r="AB437" s="19">
        <v>51531.5</v>
      </c>
      <c r="AC437" s="18">
        <v>6.0906636470463127E-2</v>
      </c>
      <c r="AD437" t="s">
        <v>2101</v>
      </c>
      <c r="AE437">
        <v>51761</v>
      </c>
      <c r="AF437">
        <v>6.2112519997754134E-2</v>
      </c>
      <c r="AG437" t="s">
        <v>2204</v>
      </c>
      <c r="AH437">
        <v>51544</v>
      </c>
      <c r="AI437">
        <v>6.1040905100526288E-2</v>
      </c>
      <c r="AL437">
        <v>46831.5</v>
      </c>
      <c r="AM437">
        <v>4.9369579995982349E-2</v>
      </c>
    </row>
    <row r="438" spans="1:39" x14ac:dyDescent="0.2">
      <c r="A438" s="25" t="s">
        <v>2206</v>
      </c>
      <c r="B438" s="22"/>
      <c r="C438" s="19">
        <v>51136.296000000002</v>
      </c>
      <c r="D438" s="19"/>
      <c r="E438">
        <f t="shared" si="91"/>
        <v>42432.126090779493</v>
      </c>
      <c r="F438">
        <f t="shared" si="90"/>
        <v>42432</v>
      </c>
      <c r="G438">
        <f t="shared" si="92"/>
        <v>2.9466240004694555E-2</v>
      </c>
      <c r="N438">
        <f>+G438</f>
        <v>2.9466240004694555E-2</v>
      </c>
      <c r="P438">
        <f t="shared" si="98"/>
        <v>1.7605882346467826E-2</v>
      </c>
      <c r="Q438" s="7">
        <f t="shared" si="93"/>
        <v>36117.796000000002</v>
      </c>
      <c r="R438">
        <f t="shared" si="99"/>
        <v>1.4066808378105741E-4</v>
      </c>
      <c r="T438">
        <v>0.1</v>
      </c>
      <c r="U438">
        <f t="shared" si="100"/>
        <v>1.4066808378105742E-5</v>
      </c>
      <c r="V438">
        <f t="shared" si="96"/>
        <v>1.1860357658226729E-2</v>
      </c>
      <c r="AB438" s="19">
        <v>51531.5</v>
      </c>
      <c r="AC438" s="18">
        <v>6.0916848691704217E-2</v>
      </c>
      <c r="AD438" t="s">
        <v>2183</v>
      </c>
      <c r="AE438">
        <v>51761.5</v>
      </c>
      <c r="AF438">
        <v>6.1367180001980159E-2</v>
      </c>
      <c r="AH438">
        <v>51544.5</v>
      </c>
      <c r="AI438">
        <v>6.0838189361675177E-2</v>
      </c>
      <c r="AL438">
        <v>46832</v>
      </c>
      <c r="AM438">
        <v>5.0634239996725228E-2</v>
      </c>
    </row>
    <row r="439" spans="1:39" x14ac:dyDescent="0.2">
      <c r="A439" s="126" t="s">
        <v>98</v>
      </c>
      <c r="B439" s="55"/>
      <c r="C439" s="19">
        <v>51142.262000000002</v>
      </c>
      <c r="D439" s="57"/>
      <c r="E439">
        <f t="shared" si="91"/>
        <v>42457.655564184257</v>
      </c>
      <c r="F439">
        <f t="shared" si="90"/>
        <v>42457.5</v>
      </c>
      <c r="G439">
        <f t="shared" si="92"/>
        <v>3.6353900002723094E-2</v>
      </c>
      <c r="I439">
        <f>G439</f>
        <v>3.6353900002723094E-2</v>
      </c>
      <c r="O439">
        <f ca="1">+C$11+C$12*F439</f>
        <v>3.6849753215065603E-2</v>
      </c>
      <c r="P439">
        <f t="shared" si="98"/>
        <v>1.7637676529370074E-2</v>
      </c>
      <c r="Q439" s="7">
        <f t="shared" si="93"/>
        <v>36123.762000000002</v>
      </c>
      <c r="R439">
        <f t="shared" si="99"/>
        <v>3.5029702110449062E-4</v>
      </c>
      <c r="T439">
        <v>1</v>
      </c>
      <c r="U439">
        <f t="shared" si="100"/>
        <v>3.5029702110449062E-4</v>
      </c>
      <c r="V439">
        <f t="shared" si="96"/>
        <v>1.8716223473353021E-2</v>
      </c>
      <c r="AH439">
        <v>51544.5</v>
      </c>
      <c r="AI439">
        <v>6.0895055095897987E-2</v>
      </c>
      <c r="AL439">
        <v>46832</v>
      </c>
      <c r="AM439">
        <v>5.1154239998140838E-2</v>
      </c>
    </row>
    <row r="440" spans="1:39" x14ac:dyDescent="0.2">
      <c r="A440" s="25" t="s">
        <v>2206</v>
      </c>
      <c r="B440" s="22" t="s">
        <v>2212</v>
      </c>
      <c r="C440" s="19">
        <v>51142.263200000001</v>
      </c>
      <c r="D440" s="19"/>
      <c r="E440">
        <f t="shared" si="91"/>
        <v>42457.660699177228</v>
      </c>
      <c r="F440">
        <f t="shared" si="90"/>
        <v>42457.5</v>
      </c>
      <c r="G440">
        <f t="shared" si="92"/>
        <v>3.7553900001512375E-2</v>
      </c>
      <c r="K440">
        <f>+G440</f>
        <v>3.7553900001512375E-2</v>
      </c>
      <c r="P440">
        <f t="shared" si="98"/>
        <v>1.7637676529370074E-2</v>
      </c>
      <c r="Q440" s="7">
        <f t="shared" si="93"/>
        <v>36123.763200000001</v>
      </c>
      <c r="R440">
        <f t="shared" si="99"/>
        <v>3.9665595739231196E-4</v>
      </c>
      <c r="T440">
        <v>0.1</v>
      </c>
      <c r="U440">
        <f t="shared" si="100"/>
        <v>3.9665595739231201E-5</v>
      </c>
      <c r="V440">
        <f t="shared" si="96"/>
        <v>1.9916223472142301E-2</v>
      </c>
      <c r="AB440" s="19">
        <v>51532</v>
      </c>
      <c r="AC440" s="18">
        <v>6.0886209328600671E-2</v>
      </c>
      <c r="AD440" t="s">
        <v>2207</v>
      </c>
      <c r="AE440">
        <v>51762</v>
      </c>
      <c r="AF440">
        <v>6.2221840002166573E-2</v>
      </c>
      <c r="AH440">
        <v>51545</v>
      </c>
      <c r="AI440">
        <v>6.0884806560352445E-2</v>
      </c>
      <c r="AL440">
        <v>48060</v>
      </c>
      <c r="AM440">
        <v>5.6319199997233227E-2</v>
      </c>
    </row>
    <row r="441" spans="1:39" x14ac:dyDescent="0.2">
      <c r="A441" s="126" t="s">
        <v>98</v>
      </c>
      <c r="B441" s="55"/>
      <c r="C441" s="19">
        <v>51142.379500000003</v>
      </c>
      <c r="D441" s="57"/>
      <c r="E441">
        <f t="shared" si="91"/>
        <v>42458.158365579679</v>
      </c>
      <c r="F441">
        <f t="shared" si="90"/>
        <v>42458</v>
      </c>
      <c r="G441">
        <f t="shared" si="92"/>
        <v>3.7008560000685975E-2</v>
      </c>
      <c r="I441">
        <f>G441</f>
        <v>3.7008560000685975E-2</v>
      </c>
      <c r="O441">
        <f ca="1">+C$11+C$12*F441</f>
        <v>3.6851111648057405E-2</v>
      </c>
      <c r="P441">
        <f t="shared" si="98"/>
        <v>1.7638300204721093E-2</v>
      </c>
      <c r="Q441" s="7">
        <f t="shared" si="93"/>
        <v>36123.879500000003</v>
      </c>
      <c r="R441">
        <f t="shared" si="99"/>
        <v>3.7520696456317347E-4</v>
      </c>
      <c r="T441">
        <v>1</v>
      </c>
      <c r="U441">
        <f t="shared" si="100"/>
        <v>3.7520696456317347E-4</v>
      </c>
      <c r="V441">
        <f t="shared" si="96"/>
        <v>1.9370259795964882E-2</v>
      </c>
      <c r="AH441">
        <v>51545</v>
      </c>
      <c r="AI441">
        <v>6.0913402958249208E-2</v>
      </c>
      <c r="AL441">
        <v>48286.5</v>
      </c>
      <c r="AM441">
        <v>5.2380180000909604E-2</v>
      </c>
    </row>
    <row r="442" spans="1:39" x14ac:dyDescent="0.2">
      <c r="A442" s="126" t="s">
        <v>98</v>
      </c>
      <c r="B442" s="59"/>
      <c r="C442" s="19">
        <v>51146.469400000002</v>
      </c>
      <c r="D442" s="60"/>
      <c r="E442">
        <f t="shared" si="91"/>
        <v>42475.659705384918</v>
      </c>
      <c r="F442">
        <f t="shared" si="90"/>
        <v>42475.5</v>
      </c>
      <c r="G442">
        <f t="shared" si="92"/>
        <v>3.7321659998269752E-2</v>
      </c>
      <c r="I442">
        <f>G442</f>
        <v>3.7321659998269752E-2</v>
      </c>
      <c r="O442">
        <f ca="1">+C$11+C$12*F442</f>
        <v>3.6898656802770491E-2</v>
      </c>
      <c r="P442">
        <f t="shared" si="98"/>
        <v>1.7660135142006955E-2</v>
      </c>
      <c r="Q442" s="7">
        <f t="shared" si="93"/>
        <v>36127.969400000002</v>
      </c>
      <c r="R442">
        <f t="shared" si="99"/>
        <v>3.8657555967343976E-4</v>
      </c>
      <c r="T442">
        <v>1</v>
      </c>
      <c r="U442">
        <f t="shared" si="100"/>
        <v>3.8657555967343976E-4</v>
      </c>
      <c r="V442">
        <f t="shared" si="96"/>
        <v>1.9661524856262796E-2</v>
      </c>
      <c r="AH442">
        <v>51549</v>
      </c>
      <c r="AI442">
        <v>6.099730463756714E-2</v>
      </c>
      <c r="AL442">
        <v>48287</v>
      </c>
      <c r="AM442">
        <v>5.313484000362223E-2</v>
      </c>
    </row>
    <row r="443" spans="1:39" x14ac:dyDescent="0.2">
      <c r="A443" s="126" t="s">
        <v>98</v>
      </c>
      <c r="B443" s="59"/>
      <c r="C443" s="19">
        <v>51146.585500000001</v>
      </c>
      <c r="D443" s="60"/>
      <c r="E443">
        <f t="shared" si="91"/>
        <v>42476.156515955197</v>
      </c>
      <c r="F443">
        <f t="shared" si="90"/>
        <v>42476</v>
      </c>
      <c r="G443">
        <f t="shared" si="92"/>
        <v>3.6576320002495777E-2</v>
      </c>
      <c r="I443">
        <f>G443</f>
        <v>3.6576320002495777E-2</v>
      </c>
      <c r="O443">
        <f ca="1">+C$11+C$12*F443</f>
        <v>3.6900015235762293E-2</v>
      </c>
      <c r="P443">
        <f t="shared" si="98"/>
        <v>1.7660759177357977E-2</v>
      </c>
      <c r="Q443" s="7">
        <f t="shared" si="93"/>
        <v>36128.085500000001</v>
      </c>
      <c r="R443">
        <f t="shared" si="99"/>
        <v>3.5779844132948781E-4</v>
      </c>
      <c r="T443">
        <v>1</v>
      </c>
      <c r="U443">
        <f t="shared" si="100"/>
        <v>3.5779844132948781E-4</v>
      </c>
      <c r="V443">
        <f t="shared" si="96"/>
        <v>1.89155608251378E-2</v>
      </c>
      <c r="AH443">
        <v>51549.5</v>
      </c>
      <c r="AI443">
        <v>6.0917598602827638E-2</v>
      </c>
      <c r="AL443">
        <v>48423</v>
      </c>
      <c r="AM443">
        <v>5.660236000403529E-2</v>
      </c>
    </row>
    <row r="444" spans="1:39" x14ac:dyDescent="0.2">
      <c r="A444" s="25" t="s">
        <v>2206</v>
      </c>
      <c r="B444" s="22"/>
      <c r="C444" s="19">
        <v>51162.2431</v>
      </c>
      <c r="D444" s="19"/>
      <c r="E444">
        <f t="shared" si="91"/>
        <v>42543.157904286127</v>
      </c>
      <c r="F444">
        <f t="shared" si="90"/>
        <v>42543</v>
      </c>
      <c r="G444">
        <f t="shared" si="92"/>
        <v>3.69007600020268E-2</v>
      </c>
      <c r="K444">
        <f>+G444</f>
        <v>3.69007600020268E-2</v>
      </c>
      <c r="P444">
        <f t="shared" si="98"/>
        <v>1.7744470364395241E-2</v>
      </c>
      <c r="Q444" s="7">
        <f t="shared" si="93"/>
        <v>36143.7431</v>
      </c>
      <c r="R444">
        <f t="shared" si="99"/>
        <v>3.6696343268083023E-4</v>
      </c>
      <c r="T444">
        <v>0.1</v>
      </c>
      <c r="U444">
        <f t="shared" si="100"/>
        <v>3.6696343268083028E-5</v>
      </c>
      <c r="V444">
        <f t="shared" si="96"/>
        <v>1.9156289637631559E-2</v>
      </c>
      <c r="AB444">
        <v>51532</v>
      </c>
      <c r="AC444">
        <v>6.0898036732396577E-2</v>
      </c>
      <c r="AD444" t="s">
        <v>2207</v>
      </c>
      <c r="AE444">
        <v>51929</v>
      </c>
      <c r="AF444">
        <v>6.285746036155615E-2</v>
      </c>
      <c r="AH444">
        <v>51595.5</v>
      </c>
      <c r="AI444">
        <v>6.1036070270347409E-2</v>
      </c>
      <c r="AL444">
        <v>48598.5</v>
      </c>
      <c r="AM444">
        <v>5.2808020001975819E-2</v>
      </c>
    </row>
    <row r="445" spans="1:39" x14ac:dyDescent="0.2">
      <c r="A445" s="126" t="s">
        <v>98</v>
      </c>
      <c r="C445" s="19">
        <v>51162.3609</v>
      </c>
      <c r="D445" s="22"/>
      <c r="E445">
        <f t="shared" si="91"/>
        <v>42543.661989429791</v>
      </c>
      <c r="F445">
        <f t="shared" si="90"/>
        <v>42543.5</v>
      </c>
      <c r="G445">
        <f t="shared" si="92"/>
        <v>3.7855419999687001E-2</v>
      </c>
      <c r="I445">
        <f>G445</f>
        <v>3.7855419999687001E-2</v>
      </c>
      <c r="O445">
        <f ca="1">+C$11+C$12*F445</f>
        <v>3.7083403689655611E-2</v>
      </c>
      <c r="P445">
        <f t="shared" si="98"/>
        <v>1.7745095749746264E-2</v>
      </c>
      <c r="Q445" s="7">
        <f t="shared" si="93"/>
        <v>36143.8609</v>
      </c>
      <c r="R445">
        <f t="shared" si="99"/>
        <v>4.0442514143775444E-4</v>
      </c>
      <c r="T445">
        <v>1</v>
      </c>
      <c r="U445">
        <f t="shared" si="100"/>
        <v>4.0442514143775444E-4</v>
      </c>
      <c r="V445">
        <f t="shared" si="96"/>
        <v>2.0110324249940737E-2</v>
      </c>
      <c r="AH445">
        <v>51596</v>
      </c>
      <c r="AI445">
        <v>6.1253622901858762E-2</v>
      </c>
      <c r="AL445">
        <v>48599</v>
      </c>
      <c r="AM445">
        <v>5.3722680000646506E-2</v>
      </c>
    </row>
    <row r="446" spans="1:39" x14ac:dyDescent="0.2">
      <c r="A446" s="126" t="s">
        <v>98</v>
      </c>
      <c r="C446" s="19">
        <v>51162.476799999997</v>
      </c>
      <c r="D446" s="22"/>
      <c r="E446">
        <f t="shared" si="91"/>
        <v>42544.157944167891</v>
      </c>
      <c r="F446">
        <f t="shared" si="90"/>
        <v>42544</v>
      </c>
      <c r="G446">
        <f t="shared" si="92"/>
        <v>3.6910079994413536E-2</v>
      </c>
      <c r="I446">
        <f>G446</f>
        <v>3.6910079994413536E-2</v>
      </c>
      <c r="O446">
        <f ca="1">+C$11+C$12*F446</f>
        <v>3.7084762122647413E-2</v>
      </c>
      <c r="P446">
        <f t="shared" si="98"/>
        <v>1.7745721145097287E-2</v>
      </c>
      <c r="Q446" s="7">
        <f t="shared" si="93"/>
        <v>36143.976799999997</v>
      </c>
      <c r="R446">
        <f t="shared" si="99"/>
        <v>3.67272650105366E-4</v>
      </c>
      <c r="T446">
        <v>1</v>
      </c>
      <c r="U446">
        <f t="shared" si="100"/>
        <v>3.67272650105366E-4</v>
      </c>
      <c r="V446">
        <f t="shared" si="96"/>
        <v>1.9164358849316249E-2</v>
      </c>
      <c r="AH446">
        <v>51761</v>
      </c>
      <c r="AI446">
        <v>6.2112519997754134E-2</v>
      </c>
      <c r="AL446">
        <v>49056</v>
      </c>
      <c r="AM446">
        <v>5.5301920001511462E-2</v>
      </c>
    </row>
    <row r="447" spans="1:39" x14ac:dyDescent="0.2">
      <c r="A447" s="126" t="s">
        <v>98</v>
      </c>
      <c r="C447" s="19">
        <v>51171.357799999998</v>
      </c>
      <c r="D447" s="22"/>
      <c r="E447">
        <f t="shared" si="91"/>
        <v>42582.161171339816</v>
      </c>
      <c r="F447">
        <f t="shared" si="90"/>
        <v>42582</v>
      </c>
      <c r="G447">
        <f t="shared" si="92"/>
        <v>3.7664240000594873E-2</v>
      </c>
      <c r="I447">
        <f>G447</f>
        <v>3.7664240000594873E-2</v>
      </c>
      <c r="O447">
        <f ca="1">+C$11+C$12*F447</f>
        <v>3.7188003030024383E-2</v>
      </c>
      <c r="P447">
        <f t="shared" si="98"/>
        <v>1.7793280451775147E-2</v>
      </c>
      <c r="Q447" s="7">
        <f t="shared" si="93"/>
        <v>36152.857799999998</v>
      </c>
      <c r="R447">
        <f t="shared" si="99"/>
        <v>3.9485503339082987E-4</v>
      </c>
      <c r="T447">
        <v>1</v>
      </c>
      <c r="U447">
        <f t="shared" si="100"/>
        <v>3.9485503339082987E-4</v>
      </c>
      <c r="V447">
        <f t="shared" si="96"/>
        <v>1.9870959548819726E-2</v>
      </c>
      <c r="AH447">
        <v>51761.5</v>
      </c>
      <c r="AI447">
        <v>6.1367180001980159E-2</v>
      </c>
      <c r="AL447">
        <v>49094.5</v>
      </c>
      <c r="AM447">
        <v>5.4810739995446056E-2</v>
      </c>
    </row>
    <row r="448" spans="1:39" x14ac:dyDescent="0.2">
      <c r="A448" s="25" t="s">
        <v>2208</v>
      </c>
      <c r="B448" s="22" t="s">
        <v>2212</v>
      </c>
      <c r="C448" s="19">
        <v>51224.292999999998</v>
      </c>
      <c r="D448" s="19"/>
      <c r="E448">
        <f t="shared" si="91"/>
        <v>42808.679404758455</v>
      </c>
      <c r="F448">
        <f t="shared" si="90"/>
        <v>42808.5</v>
      </c>
      <c r="G448">
        <f t="shared" si="92"/>
        <v>4.192522000084864E-2</v>
      </c>
      <c r="K448">
        <f>+G448</f>
        <v>4.192522000084864E-2</v>
      </c>
      <c r="P448">
        <f t="shared" si="98"/>
        <v>1.8077957135789195E-2</v>
      </c>
      <c r="Q448" s="7">
        <f t="shared" si="93"/>
        <v>36205.792999999998</v>
      </c>
      <c r="R448">
        <f t="shared" si="99"/>
        <v>5.686919461552432E-4</v>
      </c>
      <c r="T448">
        <v>0.1</v>
      </c>
      <c r="U448">
        <f t="shared" si="100"/>
        <v>5.6869194615524326E-5</v>
      </c>
      <c r="V448">
        <f t="shared" si="96"/>
        <v>2.3847262865059445E-2</v>
      </c>
      <c r="AB448">
        <v>51535.5</v>
      </c>
      <c r="AC448">
        <v>6.0963067029661033E-2</v>
      </c>
      <c r="AD448" t="s">
        <v>2101</v>
      </c>
      <c r="AE448">
        <v>51929.5</v>
      </c>
      <c r="AF448">
        <v>6.279045080736978E-2</v>
      </c>
      <c r="AH448">
        <v>51762</v>
      </c>
      <c r="AI448">
        <v>6.2221840002166573E-2</v>
      </c>
      <c r="AL448">
        <v>49094.5</v>
      </c>
      <c r="AM448">
        <v>5.4810739995446056E-2</v>
      </c>
    </row>
    <row r="449" spans="1:39" x14ac:dyDescent="0.2">
      <c r="A449" s="25" t="s">
        <v>2220</v>
      </c>
      <c r="B449" s="23" t="s">
        <v>2215</v>
      </c>
      <c r="C449" s="19">
        <v>51468.382400000002</v>
      </c>
      <c r="D449" s="35">
        <v>1E-4</v>
      </c>
      <c r="E449">
        <f t="shared" si="91"/>
        <v>43853.177199878075</v>
      </c>
      <c r="F449">
        <f t="shared" si="90"/>
        <v>43853</v>
      </c>
      <c r="G449">
        <f t="shared" si="92"/>
        <v>4.1409960002056323E-2</v>
      </c>
      <c r="I449">
        <f>G449</f>
        <v>4.1409960002056323E-2</v>
      </c>
      <c r="P449">
        <f t="shared" si="98"/>
        <v>1.9417288884079141E-2</v>
      </c>
      <c r="Q449" s="7">
        <f t="shared" si="93"/>
        <v>36449.882400000002</v>
      </c>
      <c r="R449">
        <f t="shared" si="99"/>
        <v>4.836775829035077E-4</v>
      </c>
      <c r="T449">
        <v>1</v>
      </c>
      <c r="U449">
        <f t="shared" si="100"/>
        <v>4.836775829035077E-4</v>
      </c>
      <c r="V449">
        <f t="shared" si="96"/>
        <v>2.1992671117977182E-2</v>
      </c>
      <c r="AB449">
        <v>51536</v>
      </c>
      <c r="AC449">
        <v>6.0840389036457054E-2</v>
      </c>
      <c r="AE449">
        <v>51933</v>
      </c>
      <c r="AF449">
        <v>6.2848848567227833E-2</v>
      </c>
      <c r="AH449">
        <v>51929</v>
      </c>
      <c r="AI449">
        <v>6.285746036155615E-2</v>
      </c>
      <c r="AL449">
        <v>49741.5</v>
      </c>
      <c r="AM449">
        <v>5.3440780000528321E-2</v>
      </c>
    </row>
    <row r="450" spans="1:39" x14ac:dyDescent="0.2">
      <c r="A450" s="127" t="s">
        <v>147</v>
      </c>
      <c r="B450" s="125" t="s">
        <v>2215</v>
      </c>
      <c r="C450" s="124">
        <v>51747.879200000003</v>
      </c>
      <c r="D450" s="124">
        <v>2.0000000000000001E-4</v>
      </c>
      <c r="E450">
        <f t="shared" si="91"/>
        <v>45049.188953534664</v>
      </c>
      <c r="F450">
        <f t="shared" si="90"/>
        <v>45049</v>
      </c>
      <c r="G450">
        <f t="shared" si="92"/>
        <v>4.4156680007290561E-2</v>
      </c>
      <c r="I450">
        <f>G450</f>
        <v>4.4156680007290561E-2</v>
      </c>
      <c r="O450">
        <f ca="1">+C$11+C$12*F450</f>
        <v>4.3890511411577224E-2</v>
      </c>
      <c r="P450">
        <f t="shared" si="98"/>
        <v>2.1004477403729477E-2</v>
      </c>
      <c r="Q450" s="7">
        <f t="shared" si="93"/>
        <v>36729.379200000003</v>
      </c>
      <c r="R450">
        <f t="shared" si="99"/>
        <v>5.360244853963406E-4</v>
      </c>
      <c r="T450">
        <v>22</v>
      </c>
      <c r="U450">
        <f t="shared" si="100"/>
        <v>1.1792538678719494E-2</v>
      </c>
      <c r="V450">
        <f t="shared" si="96"/>
        <v>2.3152202603561083E-2</v>
      </c>
    </row>
    <row r="451" spans="1:39" x14ac:dyDescent="0.2">
      <c r="A451" s="33" t="s">
        <v>15</v>
      </c>
      <c r="B451" s="56" t="s">
        <v>2215</v>
      </c>
      <c r="C451" s="61">
        <v>51757.457999999999</v>
      </c>
      <c r="D451" s="61" t="s">
        <v>18</v>
      </c>
      <c r="E451">
        <f t="shared" si="91"/>
        <v>45090.17817912122</v>
      </c>
      <c r="F451">
        <f t="shared" si="90"/>
        <v>45090</v>
      </c>
      <c r="G451">
        <f t="shared" si="92"/>
        <v>4.1638800001237541E-2</v>
      </c>
      <c r="O451">
        <f ca="1">+C$11+C$12*F451</f>
        <v>4.400190291690502E-2</v>
      </c>
      <c r="P451">
        <f t="shared" si="98"/>
        <v>2.1059902052513478E-2</v>
      </c>
      <c r="Q451" s="7">
        <f t="shared" si="93"/>
        <v>36738.957999999999</v>
      </c>
      <c r="R451">
        <f t="shared" si="99"/>
        <v>4.2349104078399946E-4</v>
      </c>
      <c r="S451" s="20"/>
      <c r="T451" s="20">
        <v>0.1</v>
      </c>
      <c r="U451">
        <f t="shared" si="100"/>
        <v>4.2349104078399948E-5</v>
      </c>
      <c r="V451">
        <f t="shared" si="96"/>
        <v>2.0578897948724063E-2</v>
      </c>
      <c r="AB451" s="19">
        <v>51536.5</v>
      </c>
      <c r="AC451" s="18">
        <v>6.0916433707461692E-2</v>
      </c>
      <c r="AE451">
        <v>51946</v>
      </c>
      <c r="AF451">
        <v>6.2898484495235607E-2</v>
      </c>
      <c r="AH451">
        <v>51933</v>
      </c>
      <c r="AI451">
        <v>6.2848848567227833E-2</v>
      </c>
      <c r="AL451">
        <v>49784.5</v>
      </c>
      <c r="AM451">
        <v>5.774154000391718E-2</v>
      </c>
    </row>
    <row r="452" spans="1:39" x14ac:dyDescent="0.2">
      <c r="A452" s="33" t="s">
        <v>15</v>
      </c>
      <c r="B452" s="56" t="s">
        <v>2215</v>
      </c>
      <c r="C452" s="61">
        <v>51757.476799999997</v>
      </c>
      <c r="D452" s="61" t="s">
        <v>18</v>
      </c>
      <c r="E452">
        <f t="shared" si="91"/>
        <v>45090.258627344476</v>
      </c>
      <c r="F452" s="53">
        <f>+ROUND(2*E452,0)/2-0.5</f>
        <v>45090</v>
      </c>
      <c r="G452">
        <f t="shared" si="92"/>
        <v>6.0438799999246839E-2</v>
      </c>
      <c r="O452">
        <f ca="1">+C$11+C$12*F452</f>
        <v>4.400190291690502E-2</v>
      </c>
      <c r="P452">
        <f t="shared" si="98"/>
        <v>2.1059902052513478E-2</v>
      </c>
      <c r="Q452" s="7">
        <f t="shared" si="93"/>
        <v>36738.976799999997</v>
      </c>
      <c r="R452">
        <f t="shared" si="99"/>
        <v>1.550697603499241E-3</v>
      </c>
      <c r="S452" s="20"/>
      <c r="T452" s="20">
        <v>0.1</v>
      </c>
      <c r="U452">
        <f t="shared" si="100"/>
        <v>1.5506976034992411E-4</v>
      </c>
      <c r="V452">
        <f t="shared" si="96"/>
        <v>3.9378897946733361E-2</v>
      </c>
      <c r="AB452" s="19">
        <v>51536.5</v>
      </c>
      <c r="AC452" s="18">
        <v>6.0934058667044155E-2</v>
      </c>
      <c r="AE452">
        <v>51946.5</v>
      </c>
      <c r="AF452">
        <v>6.253120036853943E-2</v>
      </c>
      <c r="AH452">
        <v>51933.5</v>
      </c>
      <c r="AI452">
        <v>6.249204276537057E-2</v>
      </c>
      <c r="AL452">
        <v>49810</v>
      </c>
      <c r="AM452">
        <v>5.689919999713311E-2</v>
      </c>
    </row>
    <row r="453" spans="1:39" x14ac:dyDescent="0.2">
      <c r="A453" s="33" t="s">
        <v>15</v>
      </c>
      <c r="B453" s="56" t="s">
        <v>2215</v>
      </c>
      <c r="C453" s="61">
        <v>51757.483</v>
      </c>
      <c r="D453" s="61" t="s">
        <v>18</v>
      </c>
      <c r="E453">
        <f t="shared" si="91"/>
        <v>45090.285158141523</v>
      </c>
      <c r="F453" s="53">
        <f>+ROUND(2*E453,0)/2-0.5</f>
        <v>45090</v>
      </c>
      <c r="G453">
        <f t="shared" si="92"/>
        <v>6.6638800002692733E-2</v>
      </c>
      <c r="O453">
        <f ca="1">+C$11+C$12*F453</f>
        <v>4.400190291690502E-2</v>
      </c>
      <c r="P453">
        <f t="shared" si="98"/>
        <v>2.1059902052513478E-2</v>
      </c>
      <c r="Q453" s="7">
        <f t="shared" si="93"/>
        <v>36738.983</v>
      </c>
      <c r="R453">
        <f t="shared" si="99"/>
        <v>2.0774359383528545E-3</v>
      </c>
      <c r="S453" s="20"/>
      <c r="T453" s="20">
        <v>0.1</v>
      </c>
      <c r="U453">
        <f t="shared" si="100"/>
        <v>2.0774359383528545E-4</v>
      </c>
      <c r="V453">
        <f t="shared" si="96"/>
        <v>4.5578897950179255E-2</v>
      </c>
      <c r="AB453">
        <v>51540</v>
      </c>
      <c r="AC453">
        <v>6.0943318108911626E-2</v>
      </c>
      <c r="AE453">
        <v>51986</v>
      </c>
      <c r="AF453">
        <v>6.2619520002044737E-2</v>
      </c>
      <c r="AH453">
        <v>51946</v>
      </c>
      <c r="AI453">
        <v>6.2898484495235607E-2</v>
      </c>
      <c r="AL453">
        <v>49826.5</v>
      </c>
      <c r="AM453">
        <v>5.7832980004604906E-2</v>
      </c>
    </row>
    <row r="454" spans="1:39" x14ac:dyDescent="0.2">
      <c r="A454" s="33" t="s">
        <v>2225</v>
      </c>
      <c r="B454" s="22" t="s">
        <v>2215</v>
      </c>
      <c r="C454" s="19">
        <v>51822.426399999997</v>
      </c>
      <c r="D454" s="19">
        <v>2.0000000000000001E-4</v>
      </c>
      <c r="E454">
        <f t="shared" si="91"/>
        <v>45368.188410423543</v>
      </c>
      <c r="F454">
        <f t="shared" ref="F454:F486" si="101">+ROUND(2*E454,0)/2</f>
        <v>45368</v>
      </c>
      <c r="G454">
        <f t="shared" si="92"/>
        <v>4.4029759999830276E-2</v>
      </c>
      <c r="I454">
        <f t="shared" ref="I454:I460" si="102">G454</f>
        <v>4.4029759999830276E-2</v>
      </c>
      <c r="P454">
        <f t="shared" si="98"/>
        <v>2.143748184768304E-2</v>
      </c>
      <c r="Q454" s="7">
        <f t="shared" si="93"/>
        <v>36803.926399999997</v>
      </c>
      <c r="R454">
        <f t="shared" si="99"/>
        <v>5.1041103210398928E-4</v>
      </c>
      <c r="T454">
        <v>1</v>
      </c>
      <c r="U454">
        <f t="shared" si="100"/>
        <v>5.1041103210398928E-4</v>
      </c>
      <c r="V454">
        <f t="shared" si="96"/>
        <v>2.2592278152147236E-2</v>
      </c>
      <c r="AB454">
        <v>51540.5</v>
      </c>
      <c r="AC454">
        <v>6.086516360664973E-2</v>
      </c>
      <c r="AE454">
        <v>51986</v>
      </c>
      <c r="AF454">
        <v>6.2619520002044737E-2</v>
      </c>
      <c r="AH454">
        <v>51946.5</v>
      </c>
      <c r="AI454">
        <v>6.253120036853943E-2</v>
      </c>
      <c r="AL454">
        <v>49827</v>
      </c>
      <c r="AM454">
        <v>5.7287639996502548E-2</v>
      </c>
    </row>
    <row r="455" spans="1:39" x14ac:dyDescent="0.2">
      <c r="A455" s="124" t="s">
        <v>2225</v>
      </c>
      <c r="B455" s="125" t="s">
        <v>2215</v>
      </c>
      <c r="C455" s="124">
        <v>51822.426700000004</v>
      </c>
      <c r="D455" s="124">
        <v>2.0000000000000001E-4</v>
      </c>
      <c r="E455">
        <f t="shared" si="91"/>
        <v>45368.189694171815</v>
      </c>
      <c r="F455">
        <f t="shared" si="101"/>
        <v>45368</v>
      </c>
      <c r="G455">
        <f t="shared" si="92"/>
        <v>4.4329760006803554E-2</v>
      </c>
      <c r="I455">
        <f t="shared" si="102"/>
        <v>4.4329760006803554E-2</v>
      </c>
      <c r="O455">
        <f ca="1">+C$11+C$12*F455</f>
        <v>4.4757191660347126E-2</v>
      </c>
      <c r="P455">
        <f t="shared" si="98"/>
        <v>2.143748184768304E-2</v>
      </c>
      <c r="Q455" s="7">
        <f t="shared" si="93"/>
        <v>36803.926700000004</v>
      </c>
      <c r="R455">
        <f t="shared" si="99"/>
        <v>5.2405639931454612E-4</v>
      </c>
      <c r="T455">
        <v>3</v>
      </c>
      <c r="U455">
        <f t="shared" si="100"/>
        <v>1.5721691979436385E-3</v>
      </c>
      <c r="V455">
        <f t="shared" si="96"/>
        <v>2.2892278159120514E-2</v>
      </c>
    </row>
    <row r="456" spans="1:39" x14ac:dyDescent="0.2">
      <c r="A456" s="124" t="s">
        <v>2225</v>
      </c>
      <c r="B456" s="125" t="s">
        <v>2215</v>
      </c>
      <c r="C456" s="124">
        <v>51822.426899999999</v>
      </c>
      <c r="D456" s="124">
        <v>1E-4</v>
      </c>
      <c r="E456">
        <f t="shared" si="91"/>
        <v>45368.190550003957</v>
      </c>
      <c r="F456">
        <f t="shared" si="101"/>
        <v>45368</v>
      </c>
      <c r="G456">
        <f t="shared" si="92"/>
        <v>4.4529760001751129E-2</v>
      </c>
      <c r="I456">
        <f t="shared" si="102"/>
        <v>4.4529760001751129E-2</v>
      </c>
      <c r="O456">
        <f ca="1">+C$11+C$12*F456</f>
        <v>4.4757191660347126E-2</v>
      </c>
      <c r="P456">
        <f t="shared" si="98"/>
        <v>2.143748184768304E-2</v>
      </c>
      <c r="Q456" s="7">
        <f t="shared" si="93"/>
        <v>36803.926899999999</v>
      </c>
      <c r="R456">
        <f t="shared" si="99"/>
        <v>5.3325331034485032E-4</v>
      </c>
      <c r="T456">
        <v>4</v>
      </c>
      <c r="U456">
        <f t="shared" si="100"/>
        <v>2.1330132413794013E-3</v>
      </c>
      <c r="V456">
        <f t="shared" si="96"/>
        <v>2.3092278154068089E-2</v>
      </c>
    </row>
    <row r="457" spans="1:39" x14ac:dyDescent="0.2">
      <c r="A457" s="25" t="s">
        <v>2211</v>
      </c>
      <c r="B457" s="23" t="s">
        <v>2212</v>
      </c>
      <c r="C457" s="35">
        <v>52110.455300000001</v>
      </c>
      <c r="D457" s="35">
        <v>9.0000000000000006E-5</v>
      </c>
      <c r="E457">
        <f t="shared" si="91"/>
        <v>46600.710392044741</v>
      </c>
      <c r="F457">
        <f t="shared" si="101"/>
        <v>46600.5</v>
      </c>
      <c r="G457">
        <f t="shared" si="92"/>
        <v>4.9166659999173135E-2</v>
      </c>
      <c r="I457">
        <f t="shared" si="102"/>
        <v>4.9166659999173135E-2</v>
      </c>
      <c r="P457">
        <f t="shared" si="98"/>
        <v>2.314869803795816E-2</v>
      </c>
      <c r="Q457" s="7">
        <f t="shared" si="93"/>
        <v>37091.955300000001</v>
      </c>
      <c r="R457">
        <f t="shared" si="99"/>
        <v>6.7693434461522939E-4</v>
      </c>
      <c r="T457">
        <v>1</v>
      </c>
      <c r="U457">
        <f t="shared" si="100"/>
        <v>6.7693434461522939E-4</v>
      </c>
      <c r="V457">
        <f t="shared" si="96"/>
        <v>2.6017961961214975E-2</v>
      </c>
      <c r="AB457">
        <v>51540.5</v>
      </c>
      <c r="AC457">
        <v>6.0880173397890758E-2</v>
      </c>
      <c r="AD457" s="18" t="s">
        <v>2213</v>
      </c>
      <c r="AE457">
        <v>51986.5</v>
      </c>
      <c r="AF457">
        <v>6.2274179996165913E-2</v>
      </c>
      <c r="AH457">
        <v>51986</v>
      </c>
      <c r="AI457">
        <v>6.2619520002044737E-2</v>
      </c>
      <c r="AL457">
        <v>50075</v>
      </c>
      <c r="AM457">
        <v>5.7398999997531064E-2</v>
      </c>
    </row>
    <row r="458" spans="1:39" x14ac:dyDescent="0.2">
      <c r="A458" s="25" t="s">
        <v>2211</v>
      </c>
      <c r="B458" s="23" t="s">
        <v>2212</v>
      </c>
      <c r="C458" s="35">
        <v>52110.456059999997</v>
      </c>
      <c r="D458" s="35">
        <v>4.4999999999999999E-4</v>
      </c>
      <c r="E458">
        <f t="shared" si="91"/>
        <v>46600.713644206939</v>
      </c>
      <c r="F458">
        <f t="shared" si="101"/>
        <v>46600.5</v>
      </c>
      <c r="G458">
        <f t="shared" si="92"/>
        <v>4.9926659994525835E-2</v>
      </c>
      <c r="I458">
        <f t="shared" si="102"/>
        <v>4.9926659994525835E-2</v>
      </c>
      <c r="P458">
        <f t="shared" si="98"/>
        <v>2.314869803795816E-2</v>
      </c>
      <c r="Q458" s="7">
        <f t="shared" si="93"/>
        <v>37091.956059999997</v>
      </c>
      <c r="R458">
        <f t="shared" si="99"/>
        <v>7.1705924654738573E-4</v>
      </c>
      <c r="T458">
        <v>1</v>
      </c>
      <c r="U458">
        <f t="shared" si="100"/>
        <v>7.1705924654738573E-4</v>
      </c>
      <c r="V458">
        <f t="shared" si="96"/>
        <v>2.6777961956567675E-2</v>
      </c>
      <c r="AB458">
        <v>51541</v>
      </c>
      <c r="AC458">
        <v>6.0931436564715113E-2</v>
      </c>
      <c r="AD458" s="18" t="s">
        <v>2213</v>
      </c>
      <c r="AE458">
        <v>51986.5</v>
      </c>
      <c r="AF458">
        <v>6.2274179996165913E-2</v>
      </c>
      <c r="AH458">
        <v>51986</v>
      </c>
      <c r="AI458">
        <v>6.2619520002044737E-2</v>
      </c>
      <c r="AL458">
        <v>50104.5</v>
      </c>
      <c r="AM458">
        <v>5.9223939999355935E-2</v>
      </c>
    </row>
    <row r="459" spans="1:39" x14ac:dyDescent="0.2">
      <c r="A459" s="25" t="s">
        <v>2211</v>
      </c>
      <c r="B459" s="23" t="s">
        <v>2212</v>
      </c>
      <c r="C459" s="35">
        <v>52113.492980000003</v>
      </c>
      <c r="D459" s="35">
        <v>1.2999999999999999E-4</v>
      </c>
      <c r="E459">
        <f t="shared" si="91"/>
        <v>46613.709113260324</v>
      </c>
      <c r="F459">
        <f t="shared" si="101"/>
        <v>46613.5</v>
      </c>
      <c r="G459">
        <f t="shared" si="92"/>
        <v>4.8867820005398244E-2</v>
      </c>
      <c r="I459">
        <f t="shared" si="102"/>
        <v>4.8867820005398244E-2</v>
      </c>
      <c r="P459">
        <f t="shared" si="98"/>
        <v>2.3167071207084798E-2</v>
      </c>
      <c r="Q459" s="7">
        <f t="shared" si="93"/>
        <v>37094.992980000003</v>
      </c>
      <c r="R459">
        <f t="shared" si="99"/>
        <v>6.6052848879401E-4</v>
      </c>
      <c r="T459">
        <v>1</v>
      </c>
      <c r="U459">
        <f t="shared" si="100"/>
        <v>6.6052848879401E-4</v>
      </c>
      <c r="V459">
        <f t="shared" si="96"/>
        <v>2.5700748798313446E-2</v>
      </c>
      <c r="AB459">
        <v>51544</v>
      </c>
      <c r="AC459">
        <v>6.1040905100526288E-2</v>
      </c>
      <c r="AD459" s="18" t="s">
        <v>2214</v>
      </c>
      <c r="AE459">
        <v>53182</v>
      </c>
      <c r="AF459">
        <v>6.6656240000156686E-2</v>
      </c>
      <c r="AH459">
        <v>51986.5</v>
      </c>
      <c r="AI459">
        <v>6.2274179996165913E-2</v>
      </c>
      <c r="AL459">
        <v>50327</v>
      </c>
      <c r="AM459">
        <v>5.8447639996302314E-2</v>
      </c>
    </row>
    <row r="460" spans="1:39" x14ac:dyDescent="0.2">
      <c r="A460" s="25" t="s">
        <v>2211</v>
      </c>
      <c r="B460" s="23" t="s">
        <v>2212</v>
      </c>
      <c r="C460" s="35">
        <v>52113.49366</v>
      </c>
      <c r="D460" s="35">
        <v>1.8000000000000001E-4</v>
      </c>
      <c r="E460">
        <f t="shared" si="91"/>
        <v>46613.712023089669</v>
      </c>
      <c r="F460">
        <f t="shared" si="101"/>
        <v>46613.5</v>
      </c>
      <c r="G460">
        <f t="shared" si="92"/>
        <v>4.9547820002771914E-2</v>
      </c>
      <c r="I460">
        <f t="shared" si="102"/>
        <v>4.9547820002771914E-2</v>
      </c>
      <c r="P460">
        <f t="shared" si="98"/>
        <v>2.3167071207084798E-2</v>
      </c>
      <c r="Q460" s="7">
        <f t="shared" si="93"/>
        <v>37094.99366</v>
      </c>
      <c r="R460">
        <f t="shared" si="99"/>
        <v>6.9594390702114718E-4</v>
      </c>
      <c r="T460">
        <v>1</v>
      </c>
      <c r="U460">
        <f t="shared" si="100"/>
        <v>6.9594390702114718E-4</v>
      </c>
      <c r="V460">
        <f t="shared" si="96"/>
        <v>2.6380748795687116E-2</v>
      </c>
      <c r="AB460">
        <v>51544.5</v>
      </c>
      <c r="AC460">
        <v>6.0838189361675177E-2</v>
      </c>
      <c r="AD460" s="18" t="s">
        <v>2214</v>
      </c>
      <c r="AE460">
        <v>53182.5</v>
      </c>
      <c r="AF460">
        <v>6.5510899992659688E-2</v>
      </c>
      <c r="AH460">
        <v>51986.5</v>
      </c>
      <c r="AI460">
        <v>6.2274179996165913E-2</v>
      </c>
      <c r="AL460">
        <v>50327</v>
      </c>
      <c r="AM460">
        <v>5.9347640002670232E-2</v>
      </c>
    </row>
    <row r="461" spans="1:39" x14ac:dyDescent="0.2">
      <c r="A461" s="33" t="s">
        <v>15</v>
      </c>
      <c r="B461" s="56" t="s">
        <v>2215</v>
      </c>
      <c r="C461" s="61">
        <v>52129.500899999999</v>
      </c>
      <c r="D461" s="61" t="s">
        <v>17</v>
      </c>
      <c r="E461">
        <f t="shared" si="91"/>
        <v>46682.20957720693</v>
      </c>
      <c r="F461">
        <f t="shared" si="101"/>
        <v>46682</v>
      </c>
      <c r="G461">
        <f t="shared" si="92"/>
        <v>4.8976239995681681E-2</v>
      </c>
      <c r="O461">
        <f ca="1">+C$11+C$12*F461</f>
        <v>4.8327153562803732E-2</v>
      </c>
      <c r="P461">
        <f t="shared" si="98"/>
        <v>2.3263995330175133E-2</v>
      </c>
      <c r="Q461" s="7">
        <f t="shared" si="93"/>
        <v>37111.000899999999</v>
      </c>
      <c r="R461">
        <f t="shared" si="99"/>
        <v>6.6111952573886992E-4</v>
      </c>
      <c r="S461" s="20"/>
      <c r="T461" s="20">
        <v>0.5</v>
      </c>
      <c r="U461">
        <f t="shared" si="100"/>
        <v>3.3055976286943496E-4</v>
      </c>
      <c r="V461">
        <f t="shared" si="96"/>
        <v>2.5712244665506548E-2</v>
      </c>
      <c r="AB461">
        <v>51544.5</v>
      </c>
      <c r="AC461">
        <v>6.0895055095897987E-2</v>
      </c>
      <c r="AE461">
        <v>53190</v>
      </c>
      <c r="AF461">
        <v>6.6230799995537382E-2</v>
      </c>
      <c r="AH461">
        <v>53182</v>
      </c>
      <c r="AI461">
        <v>6.6656240000156686E-2</v>
      </c>
      <c r="AL461">
        <v>50327.5</v>
      </c>
      <c r="AM461">
        <v>5.9802300005685538E-2</v>
      </c>
    </row>
    <row r="462" spans="1:39" x14ac:dyDescent="0.2">
      <c r="A462" s="33" t="s">
        <v>2232</v>
      </c>
      <c r="B462" s="23" t="s">
        <v>2212</v>
      </c>
      <c r="C462" s="35">
        <v>52156.492700000003</v>
      </c>
      <c r="D462" s="35">
        <v>5.0000000000000001E-4</v>
      </c>
      <c r="E462">
        <f t="shared" si="91"/>
        <v>46797.711830013941</v>
      </c>
      <c r="F462">
        <f t="shared" si="101"/>
        <v>46797.5</v>
      </c>
      <c r="G462">
        <f t="shared" si="92"/>
        <v>4.9502699999720789E-2</v>
      </c>
      <c r="I462">
        <f t="shared" ref="I462:I468" si="103">G462</f>
        <v>4.9502699999720789E-2</v>
      </c>
      <c r="P462">
        <f t="shared" si="98"/>
        <v>2.3427847176261764E-2</v>
      </c>
      <c r="Q462" s="7">
        <f t="shared" si="93"/>
        <v>37137.992700000003</v>
      </c>
      <c r="R462">
        <f t="shared" si="99"/>
        <v>6.798979497650491E-4</v>
      </c>
      <c r="T462">
        <v>1</v>
      </c>
      <c r="U462">
        <f t="shared" si="100"/>
        <v>6.798979497650491E-4</v>
      </c>
      <c r="V462">
        <f t="shared" si="96"/>
        <v>2.6074852823459026E-2</v>
      </c>
      <c r="AB462">
        <v>51545</v>
      </c>
      <c r="AC462">
        <v>6.0884806560352445E-2</v>
      </c>
      <c r="AE462">
        <v>53194</v>
      </c>
      <c r="AF462">
        <v>6.6078080002625939E-2</v>
      </c>
      <c r="AH462">
        <v>53182.5</v>
      </c>
      <c r="AI462">
        <v>6.5510899992659688E-2</v>
      </c>
      <c r="AL462">
        <v>50331.5</v>
      </c>
      <c r="AM462">
        <v>6.053958000120474E-2</v>
      </c>
    </row>
    <row r="463" spans="1:39" x14ac:dyDescent="0.2">
      <c r="A463" s="33" t="s">
        <v>2232</v>
      </c>
      <c r="B463" s="23" t="s">
        <v>2215</v>
      </c>
      <c r="C463" s="35">
        <v>52159.413350000003</v>
      </c>
      <c r="D463" s="35">
        <v>6.9999999999999994E-5</v>
      </c>
      <c r="E463">
        <f t="shared" si="91"/>
        <v>46810.209761039689</v>
      </c>
      <c r="F463">
        <f t="shared" si="101"/>
        <v>46810</v>
      </c>
      <c r="G463">
        <f t="shared" si="92"/>
        <v>4.9019199999747798E-2</v>
      </c>
      <c r="I463">
        <f t="shared" si="103"/>
        <v>4.9019199999747798E-2</v>
      </c>
      <c r="P463">
        <f t="shared" si="98"/>
        <v>2.3445612060037379E-2</v>
      </c>
      <c r="Q463" s="7">
        <f t="shared" si="93"/>
        <v>37140.913350000003</v>
      </c>
      <c r="R463">
        <f t="shared" si="99"/>
        <v>6.5400840011010214E-4</v>
      </c>
      <c r="T463">
        <v>1</v>
      </c>
      <c r="U463">
        <f t="shared" si="100"/>
        <v>6.5400840011010214E-4</v>
      </c>
      <c r="V463">
        <f t="shared" si="96"/>
        <v>2.5573587939710419E-2</v>
      </c>
      <c r="AB463">
        <v>51545</v>
      </c>
      <c r="AC463">
        <v>6.0913402958249208E-2</v>
      </c>
      <c r="AE463">
        <v>53237.5</v>
      </c>
      <c r="AF463">
        <v>6.5523500001290813E-2</v>
      </c>
      <c r="AH463">
        <v>53190</v>
      </c>
      <c r="AI463">
        <v>6.6230799995537382E-2</v>
      </c>
      <c r="AL463">
        <v>50340</v>
      </c>
      <c r="AM463">
        <v>5.9568800003034994E-2</v>
      </c>
    </row>
    <row r="464" spans="1:39" x14ac:dyDescent="0.2">
      <c r="A464" s="25" t="s">
        <v>2211</v>
      </c>
      <c r="B464" s="23" t="s">
        <v>2215</v>
      </c>
      <c r="C464" s="35">
        <v>52164.320509999998</v>
      </c>
      <c r="D464" s="35">
        <v>2.3000000000000001E-4</v>
      </c>
      <c r="E464">
        <f t="shared" si="91"/>
        <v>46831.208287810186</v>
      </c>
      <c r="F464">
        <f t="shared" si="101"/>
        <v>46831</v>
      </c>
      <c r="G464">
        <f t="shared" si="92"/>
        <v>4.8674919999029953E-2</v>
      </c>
      <c r="I464">
        <f t="shared" si="103"/>
        <v>4.8674919999029953E-2</v>
      </c>
      <c r="P464">
        <f t="shared" si="98"/>
        <v>2.3475471134780403E-2</v>
      </c>
      <c r="Q464" s="7">
        <f t="shared" si="93"/>
        <v>37145.820509999998</v>
      </c>
      <c r="R464">
        <f t="shared" si="99"/>
        <v>6.3501222306192788E-4</v>
      </c>
      <c r="T464">
        <v>1</v>
      </c>
      <c r="U464">
        <f t="shared" si="100"/>
        <v>6.3501222306192788E-4</v>
      </c>
      <c r="V464">
        <f t="shared" si="96"/>
        <v>2.519944886424955E-2</v>
      </c>
      <c r="AB464">
        <v>51549</v>
      </c>
      <c r="AC464">
        <v>6.099730463756714E-2</v>
      </c>
      <c r="AD464" s="18" t="s">
        <v>2213</v>
      </c>
      <c r="AE464">
        <v>53238</v>
      </c>
      <c r="AF464">
        <v>6.6778159998648334E-2</v>
      </c>
      <c r="AH464">
        <v>53194</v>
      </c>
      <c r="AI464">
        <v>6.6078080002625939E-2</v>
      </c>
      <c r="AL464">
        <v>50340.5</v>
      </c>
      <c r="AM464">
        <v>5.9123459999682382E-2</v>
      </c>
    </row>
    <row r="465" spans="1:39" x14ac:dyDescent="0.2">
      <c r="A465" s="25" t="s">
        <v>2211</v>
      </c>
      <c r="B465" s="23" t="s">
        <v>2215</v>
      </c>
      <c r="C465" s="35">
        <v>52164.321709999997</v>
      </c>
      <c r="D465" s="35">
        <v>5.4000000000000001E-4</v>
      </c>
      <c r="E465">
        <f t="shared" si="91"/>
        <v>46831.213422803157</v>
      </c>
      <c r="F465">
        <f t="shared" si="101"/>
        <v>46831</v>
      </c>
      <c r="G465">
        <f t="shared" si="92"/>
        <v>4.9874919997819234E-2</v>
      </c>
      <c r="I465">
        <f t="shared" si="103"/>
        <v>4.9874919997819234E-2</v>
      </c>
      <c r="P465">
        <f t="shared" si="98"/>
        <v>2.3475471134780403E-2</v>
      </c>
      <c r="Q465" s="7">
        <f t="shared" si="93"/>
        <v>37145.821709999997</v>
      </c>
      <c r="R465">
        <f t="shared" si="99"/>
        <v>6.9693090027220217E-4</v>
      </c>
      <c r="T465">
        <v>1</v>
      </c>
      <c r="U465">
        <f t="shared" si="100"/>
        <v>6.9693090027220217E-4</v>
      </c>
      <c r="V465">
        <f t="shared" si="96"/>
        <v>2.639944886303883E-2</v>
      </c>
      <c r="AB465">
        <v>51549.5</v>
      </c>
      <c r="AC465">
        <v>6.0917598602827638E-2</v>
      </c>
      <c r="AD465" s="18" t="s">
        <v>2213</v>
      </c>
      <c r="AE465">
        <v>53241</v>
      </c>
      <c r="AF465">
        <v>6.7406119997031055E-2</v>
      </c>
      <c r="AH465">
        <v>53237.5</v>
      </c>
      <c r="AI465">
        <v>6.5523500001290813E-2</v>
      </c>
      <c r="AL465">
        <v>50648</v>
      </c>
      <c r="AM465">
        <v>5.941935999726411E-2</v>
      </c>
    </row>
    <row r="466" spans="1:39" x14ac:dyDescent="0.2">
      <c r="A466" s="25" t="s">
        <v>2211</v>
      </c>
      <c r="B466" s="23" t="s">
        <v>2212</v>
      </c>
      <c r="C466" s="35">
        <v>52164.438049999997</v>
      </c>
      <c r="D466" s="35">
        <v>2.9999999999999997E-4</v>
      </c>
      <c r="E466">
        <f t="shared" si="91"/>
        <v>46831.711260372031</v>
      </c>
      <c r="F466">
        <f t="shared" si="101"/>
        <v>46831.5</v>
      </c>
      <c r="G466">
        <f t="shared" si="92"/>
        <v>4.9369579995982349E-2</v>
      </c>
      <c r="I466">
        <f t="shared" si="103"/>
        <v>4.9369579995982349E-2</v>
      </c>
      <c r="P466">
        <f t="shared" si="98"/>
        <v>2.3476182280131423E-2</v>
      </c>
      <c r="Q466" s="7">
        <f t="shared" si="93"/>
        <v>37145.938049999997</v>
      </c>
      <c r="R466">
        <f t="shared" si="99"/>
        <v>6.7046804527123394E-4</v>
      </c>
      <c r="T466">
        <v>1</v>
      </c>
      <c r="U466">
        <f t="shared" si="100"/>
        <v>6.7046804527123394E-4</v>
      </c>
      <c r="V466">
        <f t="shared" si="96"/>
        <v>2.5893397715850926E-2</v>
      </c>
      <c r="AB466">
        <v>51595.5</v>
      </c>
      <c r="AC466">
        <v>6.1036070270347409E-2</v>
      </c>
      <c r="AD466" s="18" t="s">
        <v>2216</v>
      </c>
      <c r="AE466">
        <v>53241.5</v>
      </c>
      <c r="AF466">
        <v>6.3760779994481709E-2</v>
      </c>
      <c r="AH466">
        <v>53238</v>
      </c>
      <c r="AI466">
        <v>6.6778159998648334E-2</v>
      </c>
      <c r="AL466">
        <v>51416</v>
      </c>
      <c r="AM466">
        <v>6.0590401968511287E-2</v>
      </c>
    </row>
    <row r="467" spans="1:39" x14ac:dyDescent="0.2">
      <c r="A467" s="25" t="s">
        <v>2211</v>
      </c>
      <c r="B467" s="23" t="s">
        <v>2215</v>
      </c>
      <c r="C467" s="35">
        <v>52164.55616</v>
      </c>
      <c r="D467" s="35">
        <v>6.9999999999999999E-4</v>
      </c>
      <c r="E467">
        <f t="shared" si="91"/>
        <v>46832.216672055554</v>
      </c>
      <c r="F467">
        <f t="shared" si="101"/>
        <v>46832</v>
      </c>
      <c r="G467">
        <f t="shared" si="92"/>
        <v>5.0634239996725228E-2</v>
      </c>
      <c r="I467">
        <f t="shared" si="103"/>
        <v>5.0634239996725228E-2</v>
      </c>
      <c r="P467">
        <f t="shared" si="98"/>
        <v>2.3476893435482454E-2</v>
      </c>
      <c r="Q467" s="7">
        <f t="shared" si="93"/>
        <v>37146.05616</v>
      </c>
      <c r="R467">
        <f t="shared" si="99"/>
        <v>7.375214722474447E-4</v>
      </c>
      <c r="T467">
        <v>1</v>
      </c>
      <c r="U467">
        <f t="shared" si="100"/>
        <v>7.375214722474447E-4</v>
      </c>
      <c r="V467">
        <f t="shared" si="96"/>
        <v>2.7157346561242773E-2</v>
      </c>
      <c r="AB467">
        <v>51596</v>
      </c>
      <c r="AC467">
        <v>6.1253622901858762E-2</v>
      </c>
      <c r="AD467" s="18" t="s">
        <v>2213</v>
      </c>
      <c r="AE467">
        <v>53242</v>
      </c>
      <c r="AF467">
        <v>6.6715439992549364E-2</v>
      </c>
      <c r="AH467">
        <v>53241</v>
      </c>
      <c r="AI467">
        <v>6.7406119997031055E-2</v>
      </c>
      <c r="AL467">
        <v>51416.5</v>
      </c>
      <c r="AM467">
        <v>6.093504476302769E-2</v>
      </c>
    </row>
    <row r="468" spans="1:39" x14ac:dyDescent="0.2">
      <c r="A468" s="25" t="s">
        <v>2211</v>
      </c>
      <c r="B468" s="23" t="s">
        <v>2215</v>
      </c>
      <c r="C468" s="35">
        <v>52164.556680000002</v>
      </c>
      <c r="D468" s="35">
        <v>6.2E-4</v>
      </c>
      <c r="E468">
        <f t="shared" si="91"/>
        <v>46832.218897219187</v>
      </c>
      <c r="F468">
        <f t="shared" si="101"/>
        <v>46832</v>
      </c>
      <c r="G468">
        <f t="shared" si="92"/>
        <v>5.1154239998140838E-2</v>
      </c>
      <c r="I468">
        <f t="shared" si="103"/>
        <v>5.1154239998140838E-2</v>
      </c>
      <c r="P468">
        <f t="shared" si="98"/>
        <v>2.3476893435482454E-2</v>
      </c>
      <c r="Q468" s="7">
        <f t="shared" si="93"/>
        <v>37146.056680000002</v>
      </c>
      <c r="R468">
        <f t="shared" si="99"/>
        <v>7.660355127494979E-4</v>
      </c>
      <c r="T468">
        <v>1</v>
      </c>
      <c r="U468">
        <f t="shared" si="100"/>
        <v>7.660355127494979E-4</v>
      </c>
      <c r="V468">
        <f t="shared" si="96"/>
        <v>2.7677346562658384E-2</v>
      </c>
      <c r="AB468">
        <v>51761</v>
      </c>
      <c r="AC468">
        <v>6.2112519997754134E-2</v>
      </c>
      <c r="AD468" s="18" t="s">
        <v>2213</v>
      </c>
      <c r="AE468">
        <v>53270.5</v>
      </c>
      <c r="AF468">
        <v>6.6031059999659192E-2</v>
      </c>
      <c r="AH468">
        <v>53241.5</v>
      </c>
      <c r="AI468">
        <v>6.3760779994481709E-2</v>
      </c>
      <c r="AL468">
        <v>51446</v>
      </c>
      <c r="AM468">
        <v>6.0577758828003425E-2</v>
      </c>
    </row>
    <row r="469" spans="1:39" x14ac:dyDescent="0.2">
      <c r="A469" s="25" t="s">
        <v>2095</v>
      </c>
      <c r="B469" s="22" t="s">
        <v>2215</v>
      </c>
      <c r="C469" s="19">
        <v>52451.534</v>
      </c>
      <c r="D469" s="19">
        <v>3.0000000000000001E-3</v>
      </c>
      <c r="E469">
        <f t="shared" ref="E469:E532" si="104">(C469-C$7)/C$8</f>
        <v>48060.240998913607</v>
      </c>
      <c r="F469">
        <f t="shared" si="101"/>
        <v>48060</v>
      </c>
      <c r="G469">
        <f t="shared" ref="G469:G532" si="105">C469-(C$7+F469*C$8)</f>
        <v>5.6319199997233227E-2</v>
      </c>
      <c r="K469">
        <f>+G469</f>
        <v>5.6319199997233227E-2</v>
      </c>
      <c r="O469">
        <f t="shared" ref="O469:O500" ca="1" si="106">+C$11+C$12*F469</f>
        <v>5.2070994888211042E-2</v>
      </c>
      <c r="P469">
        <f t="shared" si="98"/>
        <v>2.5253662937598349E-2</v>
      </c>
      <c r="Q469" s="7">
        <f t="shared" ref="Q469:Q532" si="107">+C469-15018.5</f>
        <v>37433.034</v>
      </c>
      <c r="R469">
        <f t="shared" si="99"/>
        <v>9.6506759280354801E-4</v>
      </c>
      <c r="T469">
        <v>0.1</v>
      </c>
      <c r="U469">
        <f>+T469*R469</f>
        <v>9.6506759280354804E-5</v>
      </c>
      <c r="V469">
        <f t="shared" si="96"/>
        <v>3.1065537059634878E-2</v>
      </c>
      <c r="AB469">
        <v>51761.5</v>
      </c>
      <c r="AC469">
        <v>6.1367180001980159E-2</v>
      </c>
      <c r="AE469">
        <v>53270.5</v>
      </c>
      <c r="AF469">
        <v>6.6031059999659192E-2</v>
      </c>
      <c r="AH469">
        <v>53242</v>
      </c>
      <c r="AI469">
        <v>6.6715439992549364E-2</v>
      </c>
      <c r="AL469">
        <v>51446.5</v>
      </c>
      <c r="AM469">
        <v>6.0827315704955254E-2</v>
      </c>
    </row>
    <row r="470" spans="1:39" x14ac:dyDescent="0.2">
      <c r="A470" s="25" t="s">
        <v>2219</v>
      </c>
      <c r="B470" s="23" t="s">
        <v>2212</v>
      </c>
      <c r="C470" s="19">
        <v>52504.461000000003</v>
      </c>
      <c r="D470" s="35">
        <v>2.0000000000000001E-4</v>
      </c>
      <c r="E470">
        <f t="shared" si="104"/>
        <v>48286.7241432136</v>
      </c>
      <c r="F470">
        <f t="shared" si="101"/>
        <v>48286.5</v>
      </c>
      <c r="G470">
        <f t="shared" si="105"/>
        <v>5.2380180000909604E-2</v>
      </c>
      <c r="I470">
        <f t="shared" ref="I470:I493" si="108">G470</f>
        <v>5.2380180000909604E-2</v>
      </c>
      <c r="O470">
        <f t="shared" ca="1" si="106"/>
        <v>5.2686365033497495E-2</v>
      </c>
      <c r="P470">
        <f t="shared" si="98"/>
        <v>2.55879703016124E-2</v>
      </c>
      <c r="Q470" s="7">
        <f t="shared" si="107"/>
        <v>37485.961000000003</v>
      </c>
      <c r="R470">
        <f t="shared" si="99"/>
        <v>7.1782250057111517E-4</v>
      </c>
      <c r="T470">
        <v>1</v>
      </c>
      <c r="U470">
        <f>+T470*R470</f>
        <v>7.1782250057111517E-4</v>
      </c>
      <c r="V470">
        <f t="shared" ref="V470:V533" si="109">(G470-P470)</f>
        <v>2.6792209699297204E-2</v>
      </c>
      <c r="AB470">
        <v>51762</v>
      </c>
      <c r="AC470">
        <v>6.2221840002166573E-2</v>
      </c>
      <c r="AE470">
        <v>53271</v>
      </c>
      <c r="AF470">
        <v>6.7185719999542926E-2</v>
      </c>
      <c r="AH470">
        <v>53270.5</v>
      </c>
      <c r="AI470">
        <v>6.6031059999659192E-2</v>
      </c>
      <c r="AL470">
        <v>51450</v>
      </c>
      <c r="AM470">
        <v>6.0741002504073549E-2</v>
      </c>
    </row>
    <row r="471" spans="1:39" x14ac:dyDescent="0.2">
      <c r="A471" s="25" t="s">
        <v>2219</v>
      </c>
      <c r="B471" s="23" t="s">
        <v>2215</v>
      </c>
      <c r="C471" s="19">
        <v>52504.578600000001</v>
      </c>
      <c r="D471" s="35">
        <v>1E-4</v>
      </c>
      <c r="E471">
        <f t="shared" si="104"/>
        <v>48287.227372525085</v>
      </c>
      <c r="F471">
        <f t="shared" si="101"/>
        <v>48287</v>
      </c>
      <c r="G471">
        <f t="shared" si="105"/>
        <v>5.313484000362223E-2</v>
      </c>
      <c r="I471">
        <f t="shared" si="108"/>
        <v>5.313484000362223E-2</v>
      </c>
      <c r="O471">
        <f t="shared" ca="1" si="106"/>
        <v>5.2687723466489311E-2</v>
      </c>
      <c r="P471">
        <f t="shared" si="98"/>
        <v>2.558871055696342E-2</v>
      </c>
      <c r="Q471" s="7">
        <f t="shared" si="107"/>
        <v>37486.078600000001</v>
      </c>
      <c r="R471">
        <f t="shared" si="99"/>
        <v>7.5878924749208363E-4</v>
      </c>
      <c r="T471">
        <v>1</v>
      </c>
      <c r="U471">
        <f>+T471*R471</f>
        <v>7.5878924749208363E-4</v>
      </c>
      <c r="V471">
        <f t="shared" si="109"/>
        <v>2.754612944665881E-2</v>
      </c>
      <c r="AB471">
        <v>51929</v>
      </c>
      <c r="AC471">
        <v>6.285746036155615E-2</v>
      </c>
      <c r="AE471">
        <v>53271</v>
      </c>
      <c r="AF471">
        <v>6.7185719999542926E-2</v>
      </c>
      <c r="AH471">
        <v>53270.5</v>
      </c>
      <c r="AI471">
        <v>6.6031059999659192E-2</v>
      </c>
      <c r="AL471">
        <v>51450.5</v>
      </c>
      <c r="AM471">
        <v>6.0882607656822074E-2</v>
      </c>
    </row>
    <row r="472" spans="1:39" x14ac:dyDescent="0.2">
      <c r="A472" s="28" t="s">
        <v>2222</v>
      </c>
      <c r="B472" s="46" t="s">
        <v>2215</v>
      </c>
      <c r="C472" s="47">
        <v>52536.364000000001</v>
      </c>
      <c r="D472" s="47">
        <v>4.0000000000000001E-3</v>
      </c>
      <c r="E472">
        <f t="shared" si="104"/>
        <v>48423.242210600787</v>
      </c>
      <c r="F472">
        <f t="shared" si="101"/>
        <v>48423</v>
      </c>
      <c r="G472">
        <f t="shared" si="105"/>
        <v>5.660236000403529E-2</v>
      </c>
      <c r="I472">
        <f t="shared" si="108"/>
        <v>5.660236000403529E-2</v>
      </c>
      <c r="O472">
        <f t="shared" ca="1" si="106"/>
        <v>5.3057217240259552E-2</v>
      </c>
      <c r="P472">
        <f t="shared" si="98"/>
        <v>2.5790431292442059E-2</v>
      </c>
      <c r="Q472" s="7">
        <f t="shared" si="107"/>
        <v>37517.864000000001</v>
      </c>
      <c r="S472" s="20">
        <v>0.17344769999908749</v>
      </c>
      <c r="V472">
        <f t="shared" si="109"/>
        <v>3.0811928711593231E-2</v>
      </c>
      <c r="AB472">
        <v>51929.5</v>
      </c>
      <c r="AC472">
        <v>6.279045080736978E-2</v>
      </c>
      <c r="AE472">
        <v>53596</v>
      </c>
      <c r="AF472">
        <v>6.77147199967294E-2</v>
      </c>
      <c r="AH472">
        <v>53271</v>
      </c>
      <c r="AI472">
        <v>6.7185719999542926E-2</v>
      </c>
      <c r="AL472">
        <v>51454.5</v>
      </c>
      <c r="AM472">
        <v>6.0785935274907388E-2</v>
      </c>
    </row>
    <row r="473" spans="1:39" x14ac:dyDescent="0.2">
      <c r="A473" s="124" t="s">
        <v>2211</v>
      </c>
      <c r="B473" s="125" t="s">
        <v>2212</v>
      </c>
      <c r="C473" s="124">
        <v>52577.373019999999</v>
      </c>
      <c r="D473" s="124">
        <v>2.0000000000000001E-4</v>
      </c>
      <c r="E473">
        <f t="shared" si="104"/>
        <v>48598.726401925822</v>
      </c>
      <c r="F473">
        <f t="shared" si="101"/>
        <v>48598.5</v>
      </c>
      <c r="G473">
        <f t="shared" si="105"/>
        <v>5.2908019999449607E-2</v>
      </c>
      <c r="I473">
        <f t="shared" si="108"/>
        <v>5.2908019999449607E-2</v>
      </c>
      <c r="O473">
        <f t="shared" ca="1" si="106"/>
        <v>5.3534027220382169E-2</v>
      </c>
      <c r="P473">
        <f t="shared" si="98"/>
        <v>2.6051833400651619E-2</v>
      </c>
      <c r="Q473" s="7">
        <f t="shared" si="107"/>
        <v>37558.873019999999</v>
      </c>
      <c r="R473">
        <f>+(P473-G473)^2</f>
        <v>7.2125475862945662E-4</v>
      </c>
      <c r="T473">
        <v>8</v>
      </c>
      <c r="U473">
        <f>+T473*R473</f>
        <v>5.770038069035653E-3</v>
      </c>
      <c r="V473">
        <f t="shared" si="109"/>
        <v>2.6856186598797988E-2</v>
      </c>
    </row>
    <row r="474" spans="1:39" x14ac:dyDescent="0.2">
      <c r="A474" s="124" t="s">
        <v>2211</v>
      </c>
      <c r="B474" s="125" t="s">
        <v>2215</v>
      </c>
      <c r="C474" s="124">
        <v>52577.490960000003</v>
      </c>
      <c r="D474" s="124">
        <v>1.9000000000000001E-4</v>
      </c>
      <c r="E474">
        <f t="shared" si="104"/>
        <v>48599.231086152016</v>
      </c>
      <c r="F474">
        <f t="shared" si="101"/>
        <v>48599</v>
      </c>
      <c r="G474">
        <f t="shared" si="105"/>
        <v>5.4002680000849068E-2</v>
      </c>
      <c r="I474">
        <f t="shared" si="108"/>
        <v>5.4002680000849068E-2</v>
      </c>
      <c r="O474">
        <f t="shared" ca="1" si="106"/>
        <v>5.3535385653373985E-2</v>
      </c>
      <c r="P474">
        <f t="shared" si="98"/>
        <v>2.6052579896002643E-2</v>
      </c>
      <c r="Q474" s="7">
        <f t="shared" si="107"/>
        <v>37558.990960000003</v>
      </c>
      <c r="R474">
        <f>+(P474-G474)^2</f>
        <v>7.8120809587093611E-4</v>
      </c>
      <c r="T474">
        <v>9</v>
      </c>
      <c r="U474">
        <f>+T474*R474</f>
        <v>7.0308728628384254E-3</v>
      </c>
      <c r="V474">
        <f t="shared" si="109"/>
        <v>2.7950100104846425E-2</v>
      </c>
    </row>
    <row r="475" spans="1:39" x14ac:dyDescent="0.2">
      <c r="A475" s="124" t="s">
        <v>3</v>
      </c>
      <c r="B475" s="125" t="s">
        <v>2215</v>
      </c>
      <c r="C475" s="124">
        <v>52618.27</v>
      </c>
      <c r="D475" s="124">
        <v>1E-4</v>
      </c>
      <c r="E475">
        <f t="shared" si="104"/>
        <v>48773.731156073474</v>
      </c>
      <c r="F475">
        <f t="shared" si="101"/>
        <v>48773.5</v>
      </c>
      <c r="G475">
        <f t="shared" si="105"/>
        <v>5.4019019997213036E-2</v>
      </c>
      <c r="I475">
        <f t="shared" si="108"/>
        <v>5.4019019997213036E-2</v>
      </c>
      <c r="O475">
        <f t="shared" ca="1" si="106"/>
        <v>5.4009478767512997E-2</v>
      </c>
      <c r="P475">
        <f t="shared" si="98"/>
        <v>2.6313717523510152E-2</v>
      </c>
      <c r="Q475" s="7">
        <f t="shared" si="107"/>
        <v>37599.769999999997</v>
      </c>
      <c r="R475">
        <f>+(P475-G475)^2</f>
        <v>7.6758378515936717E-4</v>
      </c>
      <c r="T475">
        <v>10</v>
      </c>
      <c r="U475">
        <f>+T475*R475</f>
        <v>7.6758378515936719E-3</v>
      </c>
      <c r="V475">
        <f t="shared" si="109"/>
        <v>2.7705302473702884E-2</v>
      </c>
    </row>
    <row r="476" spans="1:39" x14ac:dyDescent="0.2">
      <c r="A476" s="26" t="s">
        <v>2224</v>
      </c>
      <c r="B476" s="23" t="s">
        <v>2215</v>
      </c>
      <c r="C476" s="35">
        <v>52684.2889</v>
      </c>
      <c r="D476" s="35">
        <v>1.6000000000000001E-3</v>
      </c>
      <c r="E476">
        <f t="shared" si="104"/>
        <v>49056.236645808895</v>
      </c>
      <c r="F476">
        <f t="shared" si="101"/>
        <v>49056</v>
      </c>
      <c r="G476">
        <f t="shared" si="105"/>
        <v>5.5301920001511462E-2</v>
      </c>
      <c r="I476">
        <f t="shared" si="108"/>
        <v>5.5301920001511462E-2</v>
      </c>
      <c r="O476">
        <f t="shared" ca="1" si="106"/>
        <v>5.4776993407881336E-2</v>
      </c>
      <c r="P476">
        <f t="shared" si="98"/>
        <v>2.6739058196838937E-2</v>
      </c>
      <c r="Q476" s="7">
        <f t="shared" si="107"/>
        <v>37665.7889</v>
      </c>
      <c r="R476">
        <f>+(P476-G476)^2</f>
        <v>8.1583707447282063E-4</v>
      </c>
      <c r="T476">
        <v>1</v>
      </c>
      <c r="U476">
        <f>+T476*R476</f>
        <v>8.1583707447282063E-4</v>
      </c>
      <c r="V476">
        <f t="shared" si="109"/>
        <v>2.8562861804672525E-2</v>
      </c>
      <c r="AB476">
        <v>51946</v>
      </c>
      <c r="AC476">
        <v>6.2898484495235607E-2</v>
      </c>
      <c r="AE476">
        <v>53597</v>
      </c>
      <c r="AF476">
        <v>6.8624040002760012E-2</v>
      </c>
      <c r="AH476">
        <v>53596</v>
      </c>
      <c r="AI476">
        <v>6.8064719998801593E-2</v>
      </c>
      <c r="AL476">
        <v>51459</v>
      </c>
      <c r="AM476">
        <v>6.0754751168133225E-2</v>
      </c>
    </row>
    <row r="477" spans="1:39" x14ac:dyDescent="0.2">
      <c r="A477" s="25" t="s">
        <v>2222</v>
      </c>
      <c r="B477" s="22" t="s">
        <v>2212</v>
      </c>
      <c r="C477" s="19">
        <v>52693.285499999998</v>
      </c>
      <c r="D477" s="19">
        <v>6.9999999999999999E-4</v>
      </c>
      <c r="E477">
        <f t="shared" si="104"/>
        <v>49094.734543970684</v>
      </c>
      <c r="F477">
        <f t="shared" si="101"/>
        <v>49094.5</v>
      </c>
      <c r="G477">
        <f t="shared" si="105"/>
        <v>5.4810739995446056E-2</v>
      </c>
      <c r="I477">
        <f t="shared" si="108"/>
        <v>5.4810739995446056E-2</v>
      </c>
      <c r="O477">
        <f t="shared" ca="1" si="106"/>
        <v>5.4881592748250108E-2</v>
      </c>
      <c r="P477">
        <f t="shared" si="98"/>
        <v>2.6797272148867811E-2</v>
      </c>
      <c r="Q477" s="7">
        <f t="shared" si="107"/>
        <v>37674.785499999998</v>
      </c>
      <c r="R477">
        <f>+(P477-G477)^2</f>
        <v>7.8475438079127322E-4</v>
      </c>
      <c r="T477">
        <v>1</v>
      </c>
      <c r="U477">
        <f>+T477*R477</f>
        <v>7.8475438079127322E-4</v>
      </c>
      <c r="V477">
        <f t="shared" si="109"/>
        <v>2.8013467846578245E-2</v>
      </c>
      <c r="AB477">
        <v>51946.5</v>
      </c>
      <c r="AC477">
        <v>6.253120036853943E-2</v>
      </c>
      <c r="AE477">
        <v>54388.5</v>
      </c>
      <c r="AF477">
        <v>7.0050819995230995E-2</v>
      </c>
      <c r="AH477">
        <v>53596.5</v>
      </c>
      <c r="AI477">
        <v>6.6869380003481638E-2</v>
      </c>
      <c r="AL477">
        <v>51459.5</v>
      </c>
      <c r="AM477">
        <v>6.0766054906707723E-2</v>
      </c>
    </row>
    <row r="478" spans="1:39" x14ac:dyDescent="0.2">
      <c r="A478" s="28" t="s">
        <v>2222</v>
      </c>
      <c r="B478" s="46" t="s">
        <v>2212</v>
      </c>
      <c r="C478" s="47">
        <v>52693.285499999998</v>
      </c>
      <c r="D478" s="47">
        <v>6.9999999999999999E-4</v>
      </c>
      <c r="E478">
        <f t="shared" si="104"/>
        <v>49094.734543970684</v>
      </c>
      <c r="F478">
        <f t="shared" si="101"/>
        <v>49094.5</v>
      </c>
      <c r="G478">
        <f t="shared" si="105"/>
        <v>5.4810739995446056E-2</v>
      </c>
      <c r="I478">
        <f t="shared" si="108"/>
        <v>5.4810739995446056E-2</v>
      </c>
      <c r="O478">
        <f t="shared" ca="1" si="106"/>
        <v>5.4881592748250108E-2</v>
      </c>
      <c r="P478">
        <f t="shared" si="98"/>
        <v>2.6797272148867811E-2</v>
      </c>
      <c r="Q478" s="7">
        <f t="shared" si="107"/>
        <v>37674.785499999998</v>
      </c>
      <c r="S478" s="20">
        <v>0.17165607999777421</v>
      </c>
      <c r="V478">
        <f t="shared" si="109"/>
        <v>2.8013467846578245E-2</v>
      </c>
      <c r="AB478">
        <v>51986</v>
      </c>
      <c r="AC478">
        <v>6.2619520002044737E-2</v>
      </c>
      <c r="AE478">
        <v>54444</v>
      </c>
      <c r="AF478">
        <v>7.0418080002127681E-2</v>
      </c>
      <c r="AH478">
        <v>53597</v>
      </c>
      <c r="AI478">
        <v>6.8624040002760012E-2</v>
      </c>
      <c r="AL478">
        <v>51471.5</v>
      </c>
      <c r="AM478">
        <v>6.0864292470796499E-2</v>
      </c>
    </row>
    <row r="479" spans="1:39" x14ac:dyDescent="0.2">
      <c r="A479" s="28" t="s">
        <v>2226</v>
      </c>
      <c r="B479" s="22" t="s">
        <v>2212</v>
      </c>
      <c r="C479" s="19">
        <v>52844.482000000004</v>
      </c>
      <c r="D479" s="19">
        <v>3.0000000000000001E-3</v>
      </c>
      <c r="E479">
        <f t="shared" si="104"/>
        <v>49741.728681691558</v>
      </c>
      <c r="F479">
        <f t="shared" si="101"/>
        <v>49741.5</v>
      </c>
      <c r="G479">
        <f t="shared" si="105"/>
        <v>5.3440780000528321E-2</v>
      </c>
      <c r="I479">
        <f t="shared" si="108"/>
        <v>5.3440780000528321E-2</v>
      </c>
      <c r="O479">
        <f t="shared" ca="1" si="106"/>
        <v>5.6639405039642376E-2</v>
      </c>
      <c r="P479">
        <f t="shared" ref="P479:P542" si="110">+D$11+D$12*F479+D$13*F479^2</f>
        <v>2.7784439323093373E-2</v>
      </c>
      <c r="Q479" s="7">
        <f t="shared" si="107"/>
        <v>37825.982000000004</v>
      </c>
      <c r="R479">
        <f t="shared" ref="R479:R510" si="111">+(P479-G479)^2</f>
        <v>6.5824781695660321E-4</v>
      </c>
      <c r="T479">
        <v>1</v>
      </c>
      <c r="U479">
        <f t="shared" ref="U479:U510" si="112">+T479*R479</f>
        <v>6.5824781695660321E-4</v>
      </c>
      <c r="V479">
        <f t="shared" si="109"/>
        <v>2.5656340677434948E-2</v>
      </c>
      <c r="AB479">
        <v>51986</v>
      </c>
      <c r="AC479">
        <v>6.2619520002044737E-2</v>
      </c>
      <c r="AE479">
        <v>54444.5</v>
      </c>
      <c r="AF479">
        <v>7.0172740000998601E-2</v>
      </c>
      <c r="AH479">
        <v>54388.5</v>
      </c>
      <c r="AI479">
        <v>7.0050819995230995E-2</v>
      </c>
      <c r="AL479">
        <v>51472</v>
      </c>
      <c r="AM479">
        <v>6.0708329794579186E-2</v>
      </c>
    </row>
    <row r="480" spans="1:39" x14ac:dyDescent="0.2">
      <c r="A480" s="33" t="s">
        <v>15</v>
      </c>
      <c r="B480" s="56" t="s">
        <v>2215</v>
      </c>
      <c r="C480" s="61">
        <v>52847.404190000001</v>
      </c>
      <c r="D480" s="61">
        <v>1.5E-3</v>
      </c>
      <c r="E480">
        <f t="shared" si="104"/>
        <v>49754.233202624942</v>
      </c>
      <c r="F480">
        <f t="shared" si="101"/>
        <v>49754</v>
      </c>
      <c r="G480">
        <f t="shared" si="105"/>
        <v>5.4497279998031445E-2</v>
      </c>
      <c r="I480">
        <f t="shared" si="108"/>
        <v>5.4497279998031445E-2</v>
      </c>
      <c r="N480">
        <f>G480</f>
        <v>5.4497279998031445E-2</v>
      </c>
      <c r="O480">
        <f t="shared" ca="1" si="106"/>
        <v>5.6673365864437414E-2</v>
      </c>
      <c r="P480">
        <f t="shared" si="110"/>
        <v>2.780367620686898E-2</v>
      </c>
      <c r="Q480" s="7">
        <f t="shared" si="107"/>
        <v>37828.904190000001</v>
      </c>
      <c r="R480">
        <f t="shared" si="111"/>
        <v>7.1254848335956312E-4</v>
      </c>
      <c r="T480" s="20">
        <v>0.5</v>
      </c>
      <c r="U480">
        <f t="shared" si="112"/>
        <v>3.5627424167978156E-4</v>
      </c>
      <c r="V480">
        <f t="shared" si="109"/>
        <v>2.6693603791162465E-2</v>
      </c>
      <c r="AB480">
        <v>51986.5</v>
      </c>
      <c r="AC480">
        <v>6.2274179996165913E-2</v>
      </c>
      <c r="AE480">
        <v>54461.5</v>
      </c>
      <c r="AF480">
        <v>7.0231179997790605E-2</v>
      </c>
      <c r="AH480">
        <v>54444</v>
      </c>
      <c r="AI480">
        <v>7.0418080002127681E-2</v>
      </c>
      <c r="AL480">
        <v>51476</v>
      </c>
      <c r="AM480">
        <v>6.0782212465710472E-2</v>
      </c>
    </row>
    <row r="481" spans="1:39" x14ac:dyDescent="0.2">
      <c r="A481" s="52" t="s">
        <v>2235</v>
      </c>
      <c r="B481" s="22" t="s">
        <v>2212</v>
      </c>
      <c r="C481" s="19">
        <v>52854.535000000003</v>
      </c>
      <c r="D481" s="19">
        <v>1E-4</v>
      </c>
      <c r="E481">
        <f t="shared" si="104"/>
        <v>49784.747085335213</v>
      </c>
      <c r="F481">
        <f t="shared" si="101"/>
        <v>49784.5</v>
      </c>
      <c r="G481">
        <f t="shared" si="105"/>
        <v>5.774154000391718E-2</v>
      </c>
      <c r="I481">
        <f t="shared" si="108"/>
        <v>5.774154000391718E-2</v>
      </c>
      <c r="O481">
        <f t="shared" ca="1" si="106"/>
        <v>5.6756230276937381E-2</v>
      </c>
      <c r="P481">
        <f t="shared" si="110"/>
        <v>2.7850640433281466E-2</v>
      </c>
      <c r="Q481" s="7">
        <f t="shared" si="107"/>
        <v>37836.035000000003</v>
      </c>
      <c r="R481">
        <f t="shared" si="111"/>
        <v>8.9346587714183028E-4</v>
      </c>
      <c r="T481">
        <v>1</v>
      </c>
      <c r="U481">
        <f t="shared" si="112"/>
        <v>8.9346587714183028E-4</v>
      </c>
      <c r="V481">
        <f t="shared" si="109"/>
        <v>2.9890899570635714E-2</v>
      </c>
      <c r="AB481">
        <v>51986.5</v>
      </c>
      <c r="AC481">
        <v>6.2274179996165913E-2</v>
      </c>
      <c r="AE481">
        <v>54623.5</v>
      </c>
      <c r="AF481">
        <v>7.0941019999736454E-2</v>
      </c>
      <c r="AH481">
        <v>54444.5</v>
      </c>
      <c r="AI481">
        <v>7.0172740000998601E-2</v>
      </c>
      <c r="AL481">
        <v>51476.5</v>
      </c>
      <c r="AM481">
        <v>6.0909695501322858E-2</v>
      </c>
    </row>
    <row r="482" spans="1:39" x14ac:dyDescent="0.2">
      <c r="A482" s="33" t="s">
        <v>15</v>
      </c>
      <c r="B482" s="56" t="s">
        <v>2215</v>
      </c>
      <c r="C482" s="61">
        <v>52860.493269999999</v>
      </c>
      <c r="D482" s="61" t="s">
        <v>16</v>
      </c>
      <c r="E482">
        <f t="shared" si="104"/>
        <v>49810.243480826874</v>
      </c>
      <c r="F482">
        <f t="shared" si="101"/>
        <v>49810</v>
      </c>
      <c r="G482">
        <f t="shared" si="105"/>
        <v>5.689919999713311E-2</v>
      </c>
      <c r="I482">
        <f t="shared" si="108"/>
        <v>5.689919999713311E-2</v>
      </c>
      <c r="N482">
        <f>G482</f>
        <v>5.689919999713311E-2</v>
      </c>
      <c r="O482">
        <f t="shared" ca="1" si="106"/>
        <v>5.6825510359519299E-2</v>
      </c>
      <c r="P482">
        <f t="shared" si="110"/>
        <v>2.7889934166183714E-2</v>
      </c>
      <c r="Q482" s="7">
        <f t="shared" si="107"/>
        <v>37841.993269999999</v>
      </c>
      <c r="R482">
        <f t="shared" si="111"/>
        <v>8.4153750405068807E-4</v>
      </c>
      <c r="T482" s="20">
        <v>0.5</v>
      </c>
      <c r="U482">
        <f t="shared" si="112"/>
        <v>4.2076875202534404E-4</v>
      </c>
      <c r="V482">
        <f t="shared" si="109"/>
        <v>2.9009265830949395E-2</v>
      </c>
      <c r="AB482">
        <v>53182</v>
      </c>
      <c r="AC482">
        <v>6.6656240000156686E-2</v>
      </c>
      <c r="AE482">
        <v>54632</v>
      </c>
      <c r="AF482">
        <v>7.0370239998737816E-2</v>
      </c>
      <c r="AH482">
        <v>54461.5</v>
      </c>
      <c r="AI482">
        <v>7.0231179997790605E-2</v>
      </c>
      <c r="AL482">
        <v>51480</v>
      </c>
      <c r="AM482">
        <v>6.0779991996241733E-2</v>
      </c>
    </row>
    <row r="483" spans="1:39" x14ac:dyDescent="0.2">
      <c r="A483" s="26" t="s">
        <v>2224</v>
      </c>
      <c r="B483" s="23" t="s">
        <v>2212</v>
      </c>
      <c r="C483" s="35">
        <v>52864.350100000003</v>
      </c>
      <c r="D483" s="35">
        <v>4.7999999999999996E-3</v>
      </c>
      <c r="E483">
        <f t="shared" si="104"/>
        <v>49826.747476621676</v>
      </c>
      <c r="F483">
        <f t="shared" si="101"/>
        <v>49826.5</v>
      </c>
      <c r="G483">
        <f t="shared" si="105"/>
        <v>5.7832980004604906E-2</v>
      </c>
      <c r="I483">
        <f t="shared" si="108"/>
        <v>5.7832980004604906E-2</v>
      </c>
      <c r="O483">
        <f t="shared" ca="1" si="106"/>
        <v>5.687033864824878E-2</v>
      </c>
      <c r="P483">
        <f t="shared" si="110"/>
        <v>2.7915373382767516E-2</v>
      </c>
      <c r="Q483" s="7">
        <f t="shared" si="107"/>
        <v>37845.850100000003</v>
      </c>
      <c r="R483">
        <f t="shared" si="111"/>
        <v>8.9506318597900843E-4</v>
      </c>
      <c r="T483">
        <v>1</v>
      </c>
      <c r="U483">
        <f t="shared" si="112"/>
        <v>8.9506318597900843E-4</v>
      </c>
      <c r="V483">
        <f t="shared" si="109"/>
        <v>2.991760662183739E-2</v>
      </c>
      <c r="AB483">
        <v>53182.5</v>
      </c>
      <c r="AC483">
        <v>6.5510899992659688E-2</v>
      </c>
      <c r="AE483">
        <v>54769</v>
      </c>
      <c r="AF483">
        <v>7.1147080001537688E-2</v>
      </c>
      <c r="AH483">
        <v>54623.5</v>
      </c>
      <c r="AI483">
        <v>7.0941019999736454E-2</v>
      </c>
      <c r="AL483">
        <v>51480.5</v>
      </c>
      <c r="AM483">
        <v>6.0841805796371773E-2</v>
      </c>
    </row>
    <row r="484" spans="1:39" x14ac:dyDescent="0.2">
      <c r="A484" s="26" t="s">
        <v>2224</v>
      </c>
      <c r="B484" s="23" t="s">
        <v>2215</v>
      </c>
      <c r="C484" s="35">
        <v>52864.466399999998</v>
      </c>
      <c r="D484" s="35">
        <v>5.0000000000000001E-3</v>
      </c>
      <c r="E484">
        <f t="shared" si="104"/>
        <v>49827.245143024091</v>
      </c>
      <c r="F484">
        <f t="shared" si="101"/>
        <v>49827</v>
      </c>
      <c r="G484">
        <f t="shared" si="105"/>
        <v>5.7287639996502548E-2</v>
      </c>
      <c r="I484">
        <f t="shared" si="108"/>
        <v>5.7287639996502548E-2</v>
      </c>
      <c r="O484">
        <f t="shared" ca="1" si="106"/>
        <v>5.6871697081240569E-2</v>
      </c>
      <c r="P484">
        <f t="shared" si="110"/>
        <v>2.7916144438118538E-2</v>
      </c>
      <c r="Q484" s="7">
        <f t="shared" si="107"/>
        <v>37845.966399999998</v>
      </c>
      <c r="R484">
        <f t="shared" si="111"/>
        <v>8.6268475133617162E-4</v>
      </c>
      <c r="T484">
        <v>1</v>
      </c>
      <c r="U484">
        <f t="shared" si="112"/>
        <v>8.6268475133617162E-4</v>
      </c>
      <c r="V484">
        <f t="shared" si="109"/>
        <v>2.937149555838401E-2</v>
      </c>
      <c r="AB484">
        <v>53190</v>
      </c>
      <c r="AC484">
        <v>6.6230799995537382E-2</v>
      </c>
      <c r="AE484">
        <v>54923.5</v>
      </c>
      <c r="AF484">
        <v>7.213702000444755E-2</v>
      </c>
      <c r="AH484">
        <v>54632</v>
      </c>
      <c r="AI484">
        <v>7.0370239998737816E-2</v>
      </c>
      <c r="AL484">
        <v>51484.5</v>
      </c>
      <c r="AM484">
        <v>6.0901149896380957E-2</v>
      </c>
    </row>
    <row r="485" spans="1:39" x14ac:dyDescent="0.2">
      <c r="A485" s="124" t="s">
        <v>4</v>
      </c>
      <c r="B485" s="125" t="s">
        <v>2215</v>
      </c>
      <c r="C485" s="124">
        <v>52910.036</v>
      </c>
      <c r="D485" s="124">
        <v>1E-4</v>
      </c>
      <c r="E485">
        <f t="shared" si="104"/>
        <v>50022.244789565419</v>
      </c>
      <c r="F485">
        <f t="shared" si="101"/>
        <v>50022</v>
      </c>
      <c r="G485">
        <f t="shared" si="105"/>
        <v>5.7205040000553709E-2</v>
      </c>
      <c r="I485">
        <f t="shared" si="108"/>
        <v>5.7205040000553709E-2</v>
      </c>
      <c r="O485">
        <f t="shared" ca="1" si="106"/>
        <v>5.7401485948043479E-2</v>
      </c>
      <c r="P485">
        <f t="shared" si="110"/>
        <v>2.8217618475018049E-2</v>
      </c>
      <c r="Q485" s="7">
        <f t="shared" si="107"/>
        <v>37891.536</v>
      </c>
      <c r="R485">
        <f t="shared" si="111"/>
        <v>8.4027060669908805E-4</v>
      </c>
      <c r="T485">
        <v>12</v>
      </c>
      <c r="U485">
        <f t="shared" si="112"/>
        <v>1.0083247280389056E-2</v>
      </c>
      <c r="V485">
        <f t="shared" si="109"/>
        <v>2.8987421525535659E-2</v>
      </c>
    </row>
    <row r="486" spans="1:39" x14ac:dyDescent="0.2">
      <c r="A486" s="25" t="s">
        <v>2221</v>
      </c>
      <c r="B486" s="22" t="s">
        <v>2215</v>
      </c>
      <c r="C486" s="19">
        <v>52922.421799999996</v>
      </c>
      <c r="D486" s="19">
        <v>1E-4</v>
      </c>
      <c r="E486">
        <f t="shared" si="104"/>
        <v>50075.245619551439</v>
      </c>
      <c r="F486">
        <f t="shared" si="101"/>
        <v>50075</v>
      </c>
      <c r="G486">
        <f t="shared" si="105"/>
        <v>5.7398999997531064E-2</v>
      </c>
      <c r="I486">
        <f t="shared" si="108"/>
        <v>5.7398999997531064E-2</v>
      </c>
      <c r="L486">
        <f>G486</f>
        <v>5.7398999997531064E-2</v>
      </c>
      <c r="O486">
        <f t="shared" ca="1" si="106"/>
        <v>5.7545479845174552E-2</v>
      </c>
      <c r="P486">
        <f t="shared" si="110"/>
        <v>2.8299820452226638E-2</v>
      </c>
      <c r="Q486" s="7">
        <f t="shared" si="107"/>
        <v>37903.921799999996</v>
      </c>
      <c r="R486">
        <f t="shared" si="111"/>
        <v>8.467622502098635E-4</v>
      </c>
      <c r="T486">
        <v>1</v>
      </c>
      <c r="U486">
        <f t="shared" si="112"/>
        <v>8.467622502098635E-4</v>
      </c>
      <c r="V486">
        <f t="shared" si="109"/>
        <v>2.9099179545304426E-2</v>
      </c>
      <c r="AB486">
        <v>53194</v>
      </c>
      <c r="AC486">
        <v>6.6078080002625939E-2</v>
      </c>
      <c r="AE486">
        <v>55056</v>
      </c>
      <c r="AF486">
        <v>7.2221920003357809E-2</v>
      </c>
      <c r="AH486">
        <v>54769</v>
      </c>
      <c r="AI486">
        <v>7.1147080001537688E-2</v>
      </c>
      <c r="AL486">
        <v>51485</v>
      </c>
      <c r="AM486">
        <v>6.077611703221919E-2</v>
      </c>
    </row>
    <row r="487" spans="1:39" x14ac:dyDescent="0.2">
      <c r="A487" s="52" t="s">
        <v>2235</v>
      </c>
      <c r="B487" s="22" t="s">
        <v>2212</v>
      </c>
      <c r="C487" s="19">
        <v>52929.317499999997</v>
      </c>
      <c r="D487" s="19">
        <v>2.0000000000000001E-4</v>
      </c>
      <c r="E487">
        <f t="shared" si="104"/>
        <v>50104.753428763172</v>
      </c>
      <c r="F487" s="53">
        <f t="shared" ref="F487:F494" si="113">+ROUND(2*E487,0)/2-0.5</f>
        <v>50104.5</v>
      </c>
      <c r="G487">
        <f t="shared" si="105"/>
        <v>5.9223939999355935E-2</v>
      </c>
      <c r="I487">
        <f t="shared" si="108"/>
        <v>5.9223939999355935E-2</v>
      </c>
      <c r="O487">
        <f t="shared" ca="1" si="106"/>
        <v>5.7625627391690887E-2</v>
      </c>
      <c r="P487">
        <f t="shared" si="110"/>
        <v>2.8345623057937079E-2</v>
      </c>
      <c r="Q487" s="7">
        <f t="shared" si="107"/>
        <v>37910.817499999997</v>
      </c>
      <c r="R487">
        <f t="shared" si="111"/>
        <v>9.5347045713471473E-4</v>
      </c>
      <c r="T487">
        <v>1</v>
      </c>
      <c r="U487">
        <f t="shared" si="112"/>
        <v>9.5347045713471473E-4</v>
      </c>
      <c r="V487">
        <f t="shared" si="109"/>
        <v>3.0878316941418855E-2</v>
      </c>
      <c r="AB487">
        <v>53237.5</v>
      </c>
      <c r="AC487">
        <v>6.5523500001290813E-2</v>
      </c>
      <c r="AE487">
        <v>56576</v>
      </c>
      <c r="AF487">
        <v>7.5688320001063403E-2</v>
      </c>
      <c r="AH487">
        <v>54923.5</v>
      </c>
      <c r="AI487">
        <v>7.213702000444755E-2</v>
      </c>
      <c r="AL487">
        <v>51488.5</v>
      </c>
      <c r="AM487">
        <v>6.0967936762608588E-2</v>
      </c>
    </row>
    <row r="488" spans="1:39" x14ac:dyDescent="0.2">
      <c r="A488" s="52" t="s">
        <v>2235</v>
      </c>
      <c r="B488" s="18"/>
      <c r="C488" s="19">
        <v>52981.312899999997</v>
      </c>
      <c r="D488" s="19">
        <v>1.4E-3</v>
      </c>
      <c r="E488">
        <f t="shared" si="104"/>
        <v>50327.250106850632</v>
      </c>
      <c r="F488" s="53">
        <f t="shared" si="113"/>
        <v>50327</v>
      </c>
      <c r="G488">
        <f t="shared" si="105"/>
        <v>5.8447639996302314E-2</v>
      </c>
      <c r="I488">
        <f t="shared" si="108"/>
        <v>5.8447639996302314E-2</v>
      </c>
      <c r="O488">
        <f t="shared" ca="1" si="106"/>
        <v>5.8230130073042924E-2</v>
      </c>
      <c r="P488">
        <f t="shared" si="110"/>
        <v>2.8692204789142927E-2</v>
      </c>
      <c r="Q488" s="7">
        <f t="shared" si="107"/>
        <v>37962.812899999997</v>
      </c>
      <c r="R488">
        <f t="shared" si="111"/>
        <v>8.8538592436746043E-4</v>
      </c>
      <c r="T488">
        <v>1</v>
      </c>
      <c r="U488">
        <f t="shared" si="112"/>
        <v>8.8538592436746043E-4</v>
      </c>
      <c r="V488">
        <f t="shared" si="109"/>
        <v>2.9755435207159387E-2</v>
      </c>
      <c r="AB488">
        <v>53238</v>
      </c>
      <c r="AC488">
        <v>6.6778159998648334E-2</v>
      </c>
      <c r="AH488">
        <v>55056</v>
      </c>
      <c r="AI488">
        <v>7.2221920003357809E-2</v>
      </c>
      <c r="AL488">
        <v>51489</v>
      </c>
      <c r="AM488">
        <v>6.0726436939148698E-2</v>
      </c>
    </row>
    <row r="489" spans="1:39" x14ac:dyDescent="0.2">
      <c r="A489" s="28" t="s">
        <v>2226</v>
      </c>
      <c r="B489" s="22" t="s">
        <v>2215</v>
      </c>
      <c r="C489" s="19">
        <v>52981.313800000004</v>
      </c>
      <c r="D489" s="19">
        <v>4.0000000000000002E-4</v>
      </c>
      <c r="E489">
        <f t="shared" si="104"/>
        <v>50327.253958095389</v>
      </c>
      <c r="F489" s="53">
        <f t="shared" si="113"/>
        <v>50327</v>
      </c>
      <c r="G489">
        <f t="shared" si="105"/>
        <v>5.9347640002670232E-2</v>
      </c>
      <c r="I489">
        <f t="shared" si="108"/>
        <v>5.9347640002670232E-2</v>
      </c>
      <c r="O489">
        <f t="shared" ca="1" si="106"/>
        <v>5.8230130073042924E-2</v>
      </c>
      <c r="P489">
        <f t="shared" si="110"/>
        <v>2.8692204789142927E-2</v>
      </c>
      <c r="Q489" s="7">
        <f t="shared" si="107"/>
        <v>37962.813800000004</v>
      </c>
      <c r="R489">
        <f t="shared" si="111"/>
        <v>9.3975570813076986E-4</v>
      </c>
      <c r="T489">
        <v>1</v>
      </c>
      <c r="U489">
        <f t="shared" si="112"/>
        <v>9.3975570813076986E-4</v>
      </c>
      <c r="V489">
        <f t="shared" si="109"/>
        <v>3.0655435213527305E-2</v>
      </c>
      <c r="AB489">
        <v>53241</v>
      </c>
      <c r="AC489">
        <v>6.7406119997031055E-2</v>
      </c>
      <c r="AH489">
        <v>56576</v>
      </c>
      <c r="AI489">
        <v>7.5688320001063403E-2</v>
      </c>
      <c r="AL489">
        <v>51493</v>
      </c>
      <c r="AM489">
        <v>6.0766317154048011E-2</v>
      </c>
    </row>
    <row r="490" spans="1:39" x14ac:dyDescent="0.2">
      <c r="A490" s="28" t="s">
        <v>2226</v>
      </c>
      <c r="B490" s="22" t="s">
        <v>2212</v>
      </c>
      <c r="C490" s="19">
        <v>52981.431100000002</v>
      </c>
      <c r="D490" s="19">
        <v>1E-3</v>
      </c>
      <c r="E490">
        <f t="shared" si="104"/>
        <v>50327.755903658639</v>
      </c>
      <c r="F490" s="53">
        <f t="shared" si="113"/>
        <v>50327.5</v>
      </c>
      <c r="G490">
        <f t="shared" si="105"/>
        <v>5.9802300005685538E-2</v>
      </c>
      <c r="I490">
        <f t="shared" si="108"/>
        <v>5.9802300005685538E-2</v>
      </c>
      <c r="O490">
        <f t="shared" ca="1" si="106"/>
        <v>5.823148850603474E-2</v>
      </c>
      <c r="P490">
        <f t="shared" si="110"/>
        <v>2.8692985854493955E-2</v>
      </c>
      <c r="Q490" s="7">
        <f t="shared" si="107"/>
        <v>37962.931100000002</v>
      </c>
      <c r="R490">
        <f t="shared" si="111"/>
        <v>9.6778942695752883E-4</v>
      </c>
      <c r="T490">
        <v>1</v>
      </c>
      <c r="U490">
        <f t="shared" si="112"/>
        <v>9.6778942695752883E-4</v>
      </c>
      <c r="V490">
        <f t="shared" si="109"/>
        <v>3.1109314151191583E-2</v>
      </c>
      <c r="AB490">
        <v>53241.5</v>
      </c>
      <c r="AC490">
        <v>6.3760779994481709E-2</v>
      </c>
      <c r="AL490">
        <v>51493</v>
      </c>
      <c r="AM490">
        <v>6.0851783535326831E-2</v>
      </c>
    </row>
    <row r="491" spans="1:39" x14ac:dyDescent="0.2">
      <c r="A491" s="52" t="s">
        <v>2235</v>
      </c>
      <c r="B491" s="22" t="s">
        <v>2212</v>
      </c>
      <c r="C491" s="19">
        <v>52982.366600000001</v>
      </c>
      <c r="D491" s="19">
        <v>2.0000000000000001E-4</v>
      </c>
      <c r="E491">
        <f t="shared" si="104"/>
        <v>50331.75905859832</v>
      </c>
      <c r="F491" s="53">
        <f t="shared" si="113"/>
        <v>50331.5</v>
      </c>
      <c r="G491">
        <f t="shared" si="105"/>
        <v>6.053958000120474E-2</v>
      </c>
      <c r="I491">
        <f t="shared" si="108"/>
        <v>6.053958000120474E-2</v>
      </c>
      <c r="O491">
        <f t="shared" ca="1" si="106"/>
        <v>5.8242355969969156E-2</v>
      </c>
      <c r="P491">
        <f t="shared" si="110"/>
        <v>2.8699234737302147E-2</v>
      </c>
      <c r="Q491" s="7">
        <f t="shared" si="107"/>
        <v>37963.866600000001</v>
      </c>
      <c r="R491">
        <f t="shared" si="111"/>
        <v>1.0138075865245243E-3</v>
      </c>
      <c r="T491">
        <v>1</v>
      </c>
      <c r="U491">
        <f t="shared" si="112"/>
        <v>1.0138075865245243E-3</v>
      </c>
      <c r="V491">
        <f t="shared" si="109"/>
        <v>3.1840345263902593E-2</v>
      </c>
      <c r="AB491">
        <v>53242</v>
      </c>
      <c r="AC491">
        <v>6.6715439992549364E-2</v>
      </c>
      <c r="AL491">
        <v>51493.5</v>
      </c>
      <c r="AM491">
        <v>6.0859313562104944E-2</v>
      </c>
    </row>
    <row r="492" spans="1:39" x14ac:dyDescent="0.2">
      <c r="A492" s="52" t="s">
        <v>2235</v>
      </c>
      <c r="B492" s="18"/>
      <c r="C492" s="19">
        <v>52984.351999999999</v>
      </c>
      <c r="D492" s="19">
        <v>2E-3</v>
      </c>
      <c r="E492">
        <f t="shared" si="104"/>
        <v>50340.254904474576</v>
      </c>
      <c r="F492" s="53">
        <f t="shared" si="113"/>
        <v>50340</v>
      </c>
      <c r="G492">
        <f t="shared" si="105"/>
        <v>5.9568800003034994E-2</v>
      </c>
      <c r="I492">
        <f t="shared" si="108"/>
        <v>5.9568800003034994E-2</v>
      </c>
      <c r="O492">
        <f t="shared" ca="1" si="106"/>
        <v>5.8265449330829777E-2</v>
      </c>
      <c r="P492">
        <f t="shared" si="110"/>
        <v>2.8712515738269568E-2</v>
      </c>
      <c r="Q492" s="7">
        <f t="shared" si="107"/>
        <v>37965.851999999999</v>
      </c>
      <c r="R492">
        <f t="shared" si="111"/>
        <v>9.5211027862801046E-4</v>
      </c>
      <c r="T492">
        <v>1</v>
      </c>
      <c r="U492">
        <f t="shared" si="112"/>
        <v>9.5211027862801046E-4</v>
      </c>
      <c r="V492">
        <f t="shared" si="109"/>
        <v>3.0856284264765426E-2</v>
      </c>
      <c r="AB492">
        <v>53270.5</v>
      </c>
      <c r="AC492">
        <v>6.6031059999659192E-2</v>
      </c>
      <c r="AL492">
        <v>51493.5</v>
      </c>
      <c r="AM492">
        <v>6.1013043428829405E-2</v>
      </c>
    </row>
    <row r="493" spans="1:39" x14ac:dyDescent="0.2">
      <c r="A493" s="52" t="s">
        <v>2235</v>
      </c>
      <c r="B493" s="22" t="s">
        <v>2212</v>
      </c>
      <c r="C493" s="19">
        <v>52984.468399999998</v>
      </c>
      <c r="D493" s="19">
        <v>1.5E-3</v>
      </c>
      <c r="E493">
        <f t="shared" si="104"/>
        <v>50340.752998793098</v>
      </c>
      <c r="F493" s="53">
        <f t="shared" si="113"/>
        <v>50340.5</v>
      </c>
      <c r="G493">
        <f t="shared" si="105"/>
        <v>5.9123459999682382E-2</v>
      </c>
      <c r="I493">
        <f t="shared" si="108"/>
        <v>5.9123459999682382E-2</v>
      </c>
      <c r="O493">
        <f t="shared" ca="1" si="106"/>
        <v>5.8266807763821593E-2</v>
      </c>
      <c r="P493">
        <f t="shared" si="110"/>
        <v>2.8713297063620587E-2</v>
      </c>
      <c r="Q493" s="7">
        <f t="shared" si="107"/>
        <v>37965.968399999998</v>
      </c>
      <c r="R493">
        <f t="shared" si="111"/>
        <v>9.2477800979782652E-4</v>
      </c>
      <c r="T493">
        <v>1</v>
      </c>
      <c r="U493">
        <f t="shared" si="112"/>
        <v>9.2477800979782652E-4</v>
      </c>
      <c r="V493">
        <f t="shared" si="109"/>
        <v>3.0410162936061795E-2</v>
      </c>
      <c r="AB493">
        <v>53270.5</v>
      </c>
      <c r="AC493">
        <v>6.6031059999659192E-2</v>
      </c>
      <c r="AL493">
        <v>51497</v>
      </c>
      <c r="AM493">
        <v>6.0902498706127517E-2</v>
      </c>
    </row>
    <row r="494" spans="1:39" x14ac:dyDescent="0.2">
      <c r="A494" s="33" t="s">
        <v>15</v>
      </c>
      <c r="B494" s="56" t="s">
        <v>2215</v>
      </c>
      <c r="C494" s="61">
        <v>53056.328580000001</v>
      </c>
      <c r="D494" s="61">
        <v>1.4E-3</v>
      </c>
      <c r="E494">
        <f t="shared" si="104"/>
        <v>50648.254264996795</v>
      </c>
      <c r="F494" s="53">
        <f t="shared" si="113"/>
        <v>50648</v>
      </c>
      <c r="G494">
        <f t="shared" si="105"/>
        <v>5.941935999726411E-2</v>
      </c>
      <c r="N494">
        <f>G494</f>
        <v>5.941935999726411E-2</v>
      </c>
      <c r="O494">
        <f t="shared" ca="1" si="106"/>
        <v>5.9102244053780034E-2</v>
      </c>
      <c r="P494">
        <f t="shared" si="110"/>
        <v>2.9195706354500583E-2</v>
      </c>
      <c r="Q494" s="7">
        <f t="shared" si="107"/>
        <v>38037.828580000001</v>
      </c>
      <c r="R494">
        <f t="shared" si="111"/>
        <v>9.1346923951773299E-4</v>
      </c>
      <c r="T494" s="20">
        <v>0.5</v>
      </c>
      <c r="U494">
        <f t="shared" si="112"/>
        <v>4.567346197588665E-4</v>
      </c>
      <c r="V494">
        <f t="shared" si="109"/>
        <v>3.0223653642763526E-2</v>
      </c>
      <c r="AB494">
        <v>53271</v>
      </c>
      <c r="AC494">
        <v>6.7185719999542926E-2</v>
      </c>
      <c r="AL494">
        <v>51497.5</v>
      </c>
      <c r="AM494">
        <v>6.0863516191602685E-2</v>
      </c>
    </row>
    <row r="495" spans="1:39" x14ac:dyDescent="0.2">
      <c r="A495" s="124" t="s">
        <v>143</v>
      </c>
      <c r="B495" s="125" t="s">
        <v>2215</v>
      </c>
      <c r="C495" s="124">
        <v>53193.500999999997</v>
      </c>
      <c r="D495" s="124">
        <v>8.0000000000000002E-3</v>
      </c>
      <c r="E495">
        <f t="shared" si="104"/>
        <v>51235.237109156413</v>
      </c>
      <c r="F495">
        <f>+ROUND(2*E495,0)/2</f>
        <v>51235</v>
      </c>
      <c r="G495">
        <f t="shared" si="105"/>
        <v>5.5410199995094445E-2</v>
      </c>
      <c r="I495">
        <f>G495</f>
        <v>5.5410199995094445E-2</v>
      </c>
      <c r="O495">
        <f t="shared" ca="1" si="106"/>
        <v>6.0697044386156002E-2</v>
      </c>
      <c r="P495">
        <f t="shared" si="110"/>
        <v>3.0127099666603218E-2</v>
      </c>
      <c r="Q495" s="7">
        <f t="shared" si="107"/>
        <v>38175.000999999997</v>
      </c>
      <c r="R495">
        <f t="shared" si="111"/>
        <v>6.3923516222055322E-4</v>
      </c>
      <c r="T495">
        <v>13</v>
      </c>
      <c r="U495">
        <f t="shared" si="112"/>
        <v>8.3100571088671922E-3</v>
      </c>
      <c r="V495">
        <f t="shared" si="109"/>
        <v>2.5283100328491227E-2</v>
      </c>
    </row>
    <row r="496" spans="1:39" x14ac:dyDescent="0.2">
      <c r="A496" s="33" t="s">
        <v>2229</v>
      </c>
      <c r="B496" s="23" t="s">
        <v>2228</v>
      </c>
      <c r="C496" s="19">
        <v>53235.804193281969</v>
      </c>
      <c r="D496" s="50">
        <v>9.5264049068007972E-5</v>
      </c>
      <c r="E496">
        <f t="shared" si="104"/>
        <v>51416.259276073695</v>
      </c>
      <c r="F496" s="53">
        <f t="shared" ref="F496:F527" si="114">+ROUND(2*E496,0)/2-0.5</f>
        <v>51416</v>
      </c>
      <c r="G496">
        <f t="shared" si="105"/>
        <v>6.0590401968511287E-2</v>
      </c>
      <c r="M496">
        <f t="shared" ref="M496:M527" si="115">G496</f>
        <v>6.0590401968511287E-2</v>
      </c>
      <c r="O496">
        <f t="shared" ca="1" si="106"/>
        <v>6.1188797129188455E-2</v>
      </c>
      <c r="P496">
        <f t="shared" si="110"/>
        <v>3.0417072653674045E-2</v>
      </c>
      <c r="Q496" s="7">
        <f t="shared" si="107"/>
        <v>38217.304193281969</v>
      </c>
      <c r="R496">
        <f t="shared" si="111"/>
        <v>9.1042980194161645E-4</v>
      </c>
      <c r="T496">
        <v>2</v>
      </c>
      <c r="U496">
        <f t="shared" si="112"/>
        <v>1.8208596038832329E-3</v>
      </c>
      <c r="V496">
        <f t="shared" si="109"/>
        <v>3.0173329314837242E-2</v>
      </c>
      <c r="AB496">
        <v>53271</v>
      </c>
      <c r="AC496">
        <v>6.7185719999542926E-2</v>
      </c>
      <c r="AL496">
        <v>51497.5</v>
      </c>
      <c r="AM496">
        <v>6.0905185768206138E-2</v>
      </c>
    </row>
    <row r="497" spans="1:39" x14ac:dyDescent="0.2">
      <c r="A497" s="33" t="s">
        <v>2229</v>
      </c>
      <c r="B497" s="22" t="s">
        <v>2212</v>
      </c>
      <c r="C497" s="19">
        <v>53235.921383264766</v>
      </c>
      <c r="D497" s="50">
        <v>1.1068459495551076E-4</v>
      </c>
      <c r="E497">
        <f t="shared" si="104"/>
        <v>51416.760750855639</v>
      </c>
      <c r="F497" s="53">
        <f t="shared" si="114"/>
        <v>51416.5</v>
      </c>
      <c r="G497">
        <f t="shared" si="105"/>
        <v>6.093504476302769E-2</v>
      </c>
      <c r="M497">
        <f t="shared" si="115"/>
        <v>6.093504476302769E-2</v>
      </c>
      <c r="O497">
        <f t="shared" ca="1" si="106"/>
        <v>6.1190155562180271E-2</v>
      </c>
      <c r="P497">
        <f t="shared" si="110"/>
        <v>3.0417875499025075E-2</v>
      </c>
      <c r="Q497" s="7">
        <f t="shared" si="107"/>
        <v>38217.421383264766</v>
      </c>
      <c r="R497">
        <f t="shared" si="111"/>
        <v>9.3129761988778594E-4</v>
      </c>
      <c r="T497">
        <v>2</v>
      </c>
      <c r="U497">
        <f t="shared" si="112"/>
        <v>1.8625952397755719E-3</v>
      </c>
      <c r="V497">
        <f t="shared" si="109"/>
        <v>3.0517169264002615E-2</v>
      </c>
      <c r="AB497">
        <v>53596</v>
      </c>
      <c r="AC497">
        <v>6.77147199967294E-2</v>
      </c>
      <c r="AL497">
        <v>51498</v>
      </c>
      <c r="AM497">
        <v>6.0752716723072808E-2</v>
      </c>
    </row>
    <row r="498" spans="1:39" x14ac:dyDescent="0.2">
      <c r="A498" s="33" t="s">
        <v>2229</v>
      </c>
      <c r="B498" s="22" t="s">
        <v>2228</v>
      </c>
      <c r="C498" s="19">
        <v>53242.81490103883</v>
      </c>
      <c r="D498" s="50">
        <v>8.6886870811167364E-5</v>
      </c>
      <c r="E498">
        <f t="shared" si="104"/>
        <v>51446.259221971668</v>
      </c>
      <c r="F498" s="53">
        <f t="shared" si="114"/>
        <v>51446</v>
      </c>
      <c r="G498">
        <f t="shared" si="105"/>
        <v>6.0577758828003425E-2</v>
      </c>
      <c r="M498">
        <f t="shared" si="115"/>
        <v>6.0577758828003425E-2</v>
      </c>
      <c r="O498">
        <f t="shared" ca="1" si="106"/>
        <v>6.1270303108696605E-2</v>
      </c>
      <c r="P498">
        <f t="shared" si="110"/>
        <v>3.0465261074735513E-2</v>
      </c>
      <c r="Q498" s="7">
        <f t="shared" si="107"/>
        <v>38224.31490103883</v>
      </c>
      <c r="R498">
        <f t="shared" si="111"/>
        <v>9.0676252094056508E-4</v>
      </c>
      <c r="T498">
        <v>2</v>
      </c>
      <c r="U498">
        <f t="shared" si="112"/>
        <v>1.8135250418811302E-3</v>
      </c>
      <c r="V498">
        <f t="shared" si="109"/>
        <v>3.0112497753267912E-2</v>
      </c>
      <c r="AB498">
        <v>53596</v>
      </c>
      <c r="AC498">
        <v>6.8064719998801593E-2</v>
      </c>
      <c r="AL498">
        <v>51498</v>
      </c>
      <c r="AM498">
        <v>6.075593253626721E-2</v>
      </c>
    </row>
    <row r="499" spans="1:39" x14ac:dyDescent="0.2">
      <c r="A499" s="33" t="s">
        <v>2229</v>
      </c>
      <c r="B499" s="23" t="s">
        <v>2212</v>
      </c>
      <c r="C499" s="35">
        <v>53242.931995935702</v>
      </c>
      <c r="D499" s="51">
        <v>1.0600182589258973E-4</v>
      </c>
      <c r="E499">
        <f t="shared" si="104"/>
        <v>51446.760289865655</v>
      </c>
      <c r="F499" s="53">
        <f t="shared" si="114"/>
        <v>51446.5</v>
      </c>
      <c r="G499">
        <f t="shared" si="105"/>
        <v>6.0827315704955254E-2</v>
      </c>
      <c r="M499">
        <f t="shared" si="115"/>
        <v>6.0827315704955254E-2</v>
      </c>
      <c r="O499">
        <f t="shared" ca="1" si="106"/>
        <v>6.1271661541688421E-2</v>
      </c>
      <c r="P499">
        <f t="shared" si="110"/>
        <v>3.0466064520086541E-2</v>
      </c>
      <c r="Q499" s="7">
        <f t="shared" si="107"/>
        <v>38224.431995935702</v>
      </c>
      <c r="R499">
        <f t="shared" si="111"/>
        <v>9.2180557351069178E-4</v>
      </c>
      <c r="T499">
        <v>2</v>
      </c>
      <c r="U499">
        <f t="shared" si="112"/>
        <v>1.8436111470213836E-3</v>
      </c>
      <c r="V499">
        <f t="shared" si="109"/>
        <v>3.0361251184868713E-2</v>
      </c>
      <c r="AB499">
        <v>53596.5</v>
      </c>
      <c r="AC499">
        <v>6.6869380003481638E-2</v>
      </c>
      <c r="AL499">
        <v>51501.5</v>
      </c>
      <c r="AM499">
        <v>6.0890325068612583E-2</v>
      </c>
    </row>
    <row r="500" spans="1:39" x14ac:dyDescent="0.2">
      <c r="A500" s="33" t="s">
        <v>2229</v>
      </c>
      <c r="B500" s="23" t="s">
        <v>2228</v>
      </c>
      <c r="C500" s="35">
        <v>53243.749827002503</v>
      </c>
      <c r="D500" s="51">
        <v>8.8333427345702007E-5</v>
      </c>
      <c r="E500">
        <f t="shared" si="104"/>
        <v>51450.259920517594</v>
      </c>
      <c r="F500" s="53">
        <f t="shared" si="114"/>
        <v>51450</v>
      </c>
      <c r="G500">
        <f t="shared" si="105"/>
        <v>6.0741002504073549E-2</v>
      </c>
      <c r="M500">
        <f t="shared" si="115"/>
        <v>6.0741002504073549E-2</v>
      </c>
      <c r="O500">
        <f t="shared" ca="1" si="106"/>
        <v>6.1281170572631022E-2</v>
      </c>
      <c r="P500">
        <f t="shared" si="110"/>
        <v>3.0471688917543708E-2</v>
      </c>
      <c r="Q500" s="7">
        <f t="shared" si="107"/>
        <v>38225.249827002503</v>
      </c>
      <c r="R500">
        <f t="shared" si="111"/>
        <v>9.1623134499968007E-4</v>
      </c>
      <c r="T500">
        <v>2</v>
      </c>
      <c r="U500">
        <f t="shared" si="112"/>
        <v>1.8324626899993601E-3</v>
      </c>
      <c r="V500">
        <f t="shared" si="109"/>
        <v>3.0269313586529841E-2</v>
      </c>
      <c r="AB500">
        <v>53597</v>
      </c>
      <c r="AC500">
        <v>6.8624040002760012E-2</v>
      </c>
      <c r="AL500">
        <v>51502</v>
      </c>
      <c r="AM500">
        <v>6.0757653729524463E-2</v>
      </c>
    </row>
    <row r="501" spans="1:39" x14ac:dyDescent="0.2">
      <c r="A501" s="33" t="s">
        <v>2229</v>
      </c>
      <c r="B501" s="23" t="s">
        <v>2212</v>
      </c>
      <c r="C501" s="35">
        <v>53243.866813947658</v>
      </c>
      <c r="D501" s="51">
        <v>1.0870319515209054E-4</v>
      </c>
      <c r="E501">
        <f t="shared" si="104"/>
        <v>51450.760526468825</v>
      </c>
      <c r="F501" s="53">
        <f t="shared" si="114"/>
        <v>51450.5</v>
      </c>
      <c r="G501">
        <f t="shared" si="105"/>
        <v>6.0882607656822074E-2</v>
      </c>
      <c r="M501">
        <f t="shared" si="115"/>
        <v>6.0882607656822074E-2</v>
      </c>
      <c r="O501">
        <f t="shared" ref="O501:O532" ca="1" si="116">+C$11+C$12*F501</f>
        <v>6.1282529005622838E-2</v>
      </c>
      <c r="P501">
        <f t="shared" si="110"/>
        <v>3.0472492442894732E-2</v>
      </c>
      <c r="Q501" s="7">
        <f t="shared" si="107"/>
        <v>38225.366813947658</v>
      </c>
      <c r="R501">
        <f t="shared" si="111"/>
        <v>9.2477510732433526E-4</v>
      </c>
      <c r="T501">
        <v>2</v>
      </c>
      <c r="U501">
        <f t="shared" si="112"/>
        <v>1.8495502146486705E-3</v>
      </c>
      <c r="V501">
        <f t="shared" si="109"/>
        <v>3.0410115213927343E-2</v>
      </c>
      <c r="AB501">
        <v>54388.5</v>
      </c>
      <c r="AC501">
        <v>7.0050819995230995E-2</v>
      </c>
      <c r="AL501">
        <v>51502</v>
      </c>
      <c r="AM501">
        <v>6.0793307799031027E-2</v>
      </c>
    </row>
    <row r="502" spans="1:39" x14ac:dyDescent="0.2">
      <c r="A502" s="33" t="s">
        <v>2229</v>
      </c>
      <c r="B502" s="22" t="s">
        <v>2212</v>
      </c>
      <c r="C502" s="19">
        <v>53244.801479995273</v>
      </c>
      <c r="D502" s="50">
        <v>1.131018277256797E-4</v>
      </c>
      <c r="E502">
        <f t="shared" si="104"/>
        <v>51454.760112792144</v>
      </c>
      <c r="F502" s="53">
        <f t="shared" si="114"/>
        <v>51454.5</v>
      </c>
      <c r="G502">
        <f t="shared" si="105"/>
        <v>6.0785935274907388E-2</v>
      </c>
      <c r="M502">
        <f t="shared" si="115"/>
        <v>6.0785935274907388E-2</v>
      </c>
      <c r="O502">
        <f t="shared" ca="1" si="116"/>
        <v>6.1293396469557254E-2</v>
      </c>
      <c r="P502">
        <f t="shared" si="110"/>
        <v>3.047892100570293E-2</v>
      </c>
      <c r="Q502" s="7">
        <f t="shared" si="107"/>
        <v>38226.301479995273</v>
      </c>
      <c r="R502">
        <f t="shared" si="111"/>
        <v>9.185151139137626E-4</v>
      </c>
      <c r="T502">
        <v>2</v>
      </c>
      <c r="U502">
        <f t="shared" si="112"/>
        <v>1.8370302278275252E-3</v>
      </c>
      <c r="V502">
        <f t="shared" si="109"/>
        <v>3.0307014269204458E-2</v>
      </c>
      <c r="AB502">
        <v>54444</v>
      </c>
      <c r="AC502">
        <v>7.0418080002127681E-2</v>
      </c>
      <c r="AL502">
        <v>51502.5</v>
      </c>
      <c r="AM502">
        <v>6.0883508464030456E-2</v>
      </c>
    </row>
    <row r="503" spans="1:39" x14ac:dyDescent="0.2">
      <c r="A503" s="33" t="s">
        <v>2229</v>
      </c>
      <c r="B503" s="22" t="s">
        <v>2228</v>
      </c>
      <c r="C503" s="19">
        <v>53244.918154061801</v>
      </c>
      <c r="D503" s="50">
        <v>8.2421205503612339E-5</v>
      </c>
      <c r="E503">
        <f t="shared" si="104"/>
        <v>51455.259379885414</v>
      </c>
      <c r="F503" s="53">
        <f t="shared" si="114"/>
        <v>51455</v>
      </c>
      <c r="G503">
        <f t="shared" si="105"/>
        <v>6.0614661801082548E-2</v>
      </c>
      <c r="M503">
        <f t="shared" si="115"/>
        <v>6.0614661801082548E-2</v>
      </c>
      <c r="O503">
        <f t="shared" ca="1" si="116"/>
        <v>6.1294754902549042E-2</v>
      </c>
      <c r="P503">
        <f t="shared" si="110"/>
        <v>3.0479724621053954E-2</v>
      </c>
      <c r="Q503" s="7">
        <f t="shared" si="107"/>
        <v>38226.418154061801</v>
      </c>
      <c r="R503">
        <f t="shared" si="111"/>
        <v>9.0811443884426964E-4</v>
      </c>
      <c r="T503">
        <v>2</v>
      </c>
      <c r="U503">
        <f t="shared" si="112"/>
        <v>1.8162288776885393E-3</v>
      </c>
      <c r="V503">
        <f t="shared" si="109"/>
        <v>3.0134937180028593E-2</v>
      </c>
      <c r="AB503">
        <v>54444.5</v>
      </c>
      <c r="AC503">
        <v>7.0172740000998601E-2</v>
      </c>
      <c r="AL503">
        <v>51506</v>
      </c>
      <c r="AM503">
        <v>6.078689682908589E-2</v>
      </c>
    </row>
    <row r="504" spans="1:39" x14ac:dyDescent="0.2">
      <c r="A504" s="33" t="s">
        <v>2229</v>
      </c>
      <c r="B504" s="22" t="s">
        <v>2212</v>
      </c>
      <c r="C504" s="19">
        <v>53245.736291571804</v>
      </c>
      <c r="D504" s="50">
        <v>1.1330540941905197E-4</v>
      </c>
      <c r="E504">
        <f t="shared" si="104"/>
        <v>51458.760321857095</v>
      </c>
      <c r="F504" s="53">
        <f t="shared" si="114"/>
        <v>51458.5</v>
      </c>
      <c r="G504">
        <f t="shared" si="105"/>
        <v>6.0834791802335531E-2</v>
      </c>
      <c r="M504">
        <f t="shared" si="115"/>
        <v>6.0834791802335531E-2</v>
      </c>
      <c r="O504">
        <f t="shared" ca="1" si="116"/>
        <v>6.1304263933491671E-2</v>
      </c>
      <c r="P504">
        <f t="shared" si="110"/>
        <v>3.0485350208511123E-2</v>
      </c>
      <c r="Q504" s="7">
        <f t="shared" si="107"/>
        <v>38227.236291571804</v>
      </c>
      <c r="R504">
        <f t="shared" si="111"/>
        <v>9.2108860505695899E-4</v>
      </c>
      <c r="T504">
        <v>2</v>
      </c>
      <c r="U504">
        <f t="shared" si="112"/>
        <v>1.842177210113918E-3</v>
      </c>
      <c r="V504">
        <f t="shared" si="109"/>
        <v>3.0349441593824408E-2</v>
      </c>
      <c r="AB504">
        <v>54461.5</v>
      </c>
      <c r="AC504">
        <v>7.0231179997790605E-2</v>
      </c>
      <c r="AL504">
        <v>51506</v>
      </c>
      <c r="AM504">
        <v>6.0818472040409688E-2</v>
      </c>
    </row>
    <row r="505" spans="1:39" x14ac:dyDescent="0.2">
      <c r="A505" s="33" t="s">
        <v>2229</v>
      </c>
      <c r="B505" s="23" t="s">
        <v>2228</v>
      </c>
      <c r="C505" s="35">
        <v>53245.853056871165</v>
      </c>
      <c r="D505" s="51">
        <v>9.7154388032023016E-5</v>
      </c>
      <c r="E505">
        <f t="shared" si="104"/>
        <v>51459.259979350332</v>
      </c>
      <c r="F505" s="53">
        <f t="shared" si="114"/>
        <v>51459</v>
      </c>
      <c r="G505">
        <f t="shared" si="105"/>
        <v>6.0754751168133225E-2</v>
      </c>
      <c r="M505">
        <f t="shared" si="115"/>
        <v>6.0754751168133225E-2</v>
      </c>
      <c r="O505">
        <f t="shared" ca="1" si="116"/>
        <v>6.1305622366483459E-2</v>
      </c>
      <c r="P505">
        <f t="shared" si="110"/>
        <v>3.048615390386215E-2</v>
      </c>
      <c r="Q505" s="7">
        <f t="shared" si="107"/>
        <v>38227.353056871165</v>
      </c>
      <c r="R505">
        <f t="shared" si="111"/>
        <v>9.1618798034663845E-4</v>
      </c>
      <c r="T505">
        <v>2</v>
      </c>
      <c r="U505">
        <f t="shared" si="112"/>
        <v>1.8323759606932769E-3</v>
      </c>
      <c r="V505">
        <f t="shared" si="109"/>
        <v>3.0268597264271075E-2</v>
      </c>
      <c r="AB505">
        <v>54623.5</v>
      </c>
      <c r="AC505">
        <v>7.0941019999736454E-2</v>
      </c>
      <c r="AL505">
        <v>51506.5</v>
      </c>
      <c r="AM505">
        <v>6.0831557631900068E-2</v>
      </c>
    </row>
    <row r="506" spans="1:39" x14ac:dyDescent="0.2">
      <c r="A506" s="33" t="s">
        <v>2229</v>
      </c>
      <c r="B506" s="22" t="s">
        <v>2212</v>
      </c>
      <c r="C506" s="19">
        <v>53245.969913514906</v>
      </c>
      <c r="D506" s="50">
        <v>1.10158463375747E-4</v>
      </c>
      <c r="E506">
        <f t="shared" si="104"/>
        <v>51459.760027720855</v>
      </c>
      <c r="F506" s="53">
        <f t="shared" si="114"/>
        <v>51459.5</v>
      </c>
      <c r="G506">
        <f t="shared" si="105"/>
        <v>6.0766054906707723E-2</v>
      </c>
      <c r="M506">
        <f t="shared" si="115"/>
        <v>6.0766054906707723E-2</v>
      </c>
      <c r="O506">
        <f t="shared" ca="1" si="116"/>
        <v>6.1306980799475275E-2</v>
      </c>
      <c r="P506">
        <f t="shared" si="110"/>
        <v>3.0486957609213168E-2</v>
      </c>
      <c r="Q506" s="7">
        <f t="shared" si="107"/>
        <v>38227.469913514906</v>
      </c>
      <c r="R506">
        <f t="shared" si="111"/>
        <v>9.16823733151142E-4</v>
      </c>
      <c r="T506">
        <v>2</v>
      </c>
      <c r="U506">
        <f t="shared" si="112"/>
        <v>1.833647466302284E-3</v>
      </c>
      <c r="V506">
        <f t="shared" si="109"/>
        <v>3.0279097297494555E-2</v>
      </c>
      <c r="AB506">
        <v>54632</v>
      </c>
      <c r="AC506">
        <v>7.0370239998737816E-2</v>
      </c>
      <c r="AL506">
        <v>51506.5</v>
      </c>
      <c r="AM506">
        <v>6.0880496574100107E-2</v>
      </c>
    </row>
    <row r="507" spans="1:39" x14ac:dyDescent="0.2">
      <c r="A507" s="33" t="s">
        <v>2229</v>
      </c>
      <c r="B507" s="22" t="s">
        <v>2212</v>
      </c>
      <c r="C507" s="19">
        <v>53248.774299912468</v>
      </c>
      <c r="D507" s="50">
        <v>9.5848699602166137E-5</v>
      </c>
      <c r="E507">
        <f t="shared" si="104"/>
        <v>51471.760448095185</v>
      </c>
      <c r="F507" s="53">
        <f t="shared" si="114"/>
        <v>51471.5</v>
      </c>
      <c r="G507">
        <f t="shared" si="105"/>
        <v>6.0864292470796499E-2</v>
      </c>
      <c r="M507">
        <f t="shared" si="115"/>
        <v>6.0864292470796499E-2</v>
      </c>
      <c r="O507">
        <f t="shared" ca="1" si="116"/>
        <v>6.1339583191278524E-2</v>
      </c>
      <c r="P507">
        <f t="shared" si="110"/>
        <v>3.0506249537637756E-2</v>
      </c>
      <c r="Q507" s="7">
        <f t="shared" si="107"/>
        <v>38230.274299912468</v>
      </c>
      <c r="R507">
        <f t="shared" si="111"/>
        <v>9.2161077073150955E-4</v>
      </c>
      <c r="T507">
        <v>2</v>
      </c>
      <c r="U507">
        <f t="shared" si="112"/>
        <v>1.8432215414630191E-3</v>
      </c>
      <c r="V507">
        <f t="shared" si="109"/>
        <v>3.0358042933158743E-2</v>
      </c>
      <c r="AB507">
        <v>54769</v>
      </c>
      <c r="AC507">
        <v>7.1147080001537688E-2</v>
      </c>
      <c r="AL507">
        <v>51514.5</v>
      </c>
      <c r="AM507">
        <v>6.0884668499056716E-2</v>
      </c>
    </row>
    <row r="508" spans="1:39" x14ac:dyDescent="0.2">
      <c r="A508" s="33" t="s">
        <v>2229</v>
      </c>
      <c r="B508" s="22" t="s">
        <v>2228</v>
      </c>
      <c r="C508" s="19">
        <v>53248.890989289794</v>
      </c>
      <c r="D508" s="50">
        <v>9.1050340534130968E-5</v>
      </c>
      <c r="E508">
        <f t="shared" si="104"/>
        <v>51472.259780705819</v>
      </c>
      <c r="F508" s="53">
        <f t="shared" si="114"/>
        <v>51472</v>
      </c>
      <c r="G508">
        <f t="shared" si="105"/>
        <v>6.0708329794579186E-2</v>
      </c>
      <c r="M508">
        <f t="shared" si="115"/>
        <v>6.0708329794579186E-2</v>
      </c>
      <c r="O508">
        <f t="shared" ca="1" si="116"/>
        <v>6.134094162427034E-2</v>
      </c>
      <c r="P508">
        <f t="shared" si="110"/>
        <v>3.0507053492988781E-2</v>
      </c>
      <c r="Q508" s="7">
        <f t="shared" si="107"/>
        <v>38230.390989289794</v>
      </c>
      <c r="R508">
        <f t="shared" si="111"/>
        <v>9.1211709024500618E-4</v>
      </c>
      <c r="T508">
        <v>2</v>
      </c>
      <c r="U508">
        <f t="shared" si="112"/>
        <v>1.8242341804900124E-3</v>
      </c>
      <c r="V508">
        <f t="shared" si="109"/>
        <v>3.0201276301590405E-2</v>
      </c>
      <c r="AB508">
        <v>54923.5</v>
      </c>
      <c r="AC508">
        <v>7.213702000444755E-2</v>
      </c>
      <c r="AL508">
        <v>51515</v>
      </c>
      <c r="AM508">
        <v>6.0833935982373077E-2</v>
      </c>
    </row>
    <row r="509" spans="1:39" x14ac:dyDescent="0.2">
      <c r="A509" s="33" t="s">
        <v>2229</v>
      </c>
      <c r="B509" s="22" t="s">
        <v>2228</v>
      </c>
      <c r="C509" s="19">
        <v>53249.825825892469</v>
      </c>
      <c r="D509" s="50">
        <v>8.7450528839534662E-5</v>
      </c>
      <c r="E509">
        <f t="shared" si="104"/>
        <v>51476.260096861668</v>
      </c>
      <c r="F509" s="53">
        <f t="shared" si="114"/>
        <v>51476</v>
      </c>
      <c r="G509">
        <f t="shared" si="105"/>
        <v>6.0782212465710472E-2</v>
      </c>
      <c r="M509">
        <f t="shared" si="115"/>
        <v>6.0782212465710472E-2</v>
      </c>
      <c r="O509">
        <f t="shared" ca="1" si="116"/>
        <v>6.1351809088204756E-2</v>
      </c>
      <c r="P509">
        <f t="shared" si="110"/>
        <v>3.051348549579698E-2</v>
      </c>
      <c r="Q509" s="7">
        <f t="shared" si="107"/>
        <v>38231.325825892469</v>
      </c>
      <c r="R509">
        <f t="shared" si="111"/>
        <v>9.1619583237916849E-4</v>
      </c>
      <c r="T509">
        <v>2</v>
      </c>
      <c r="U509">
        <f t="shared" si="112"/>
        <v>1.832391664758337E-3</v>
      </c>
      <c r="V509">
        <f t="shared" si="109"/>
        <v>3.0268726969913493E-2</v>
      </c>
      <c r="AB509">
        <v>55056</v>
      </c>
      <c r="AC509">
        <v>7.2221920003357809E-2</v>
      </c>
      <c r="AL509">
        <v>51519</v>
      </c>
      <c r="AM509">
        <v>6.085933403664967E-2</v>
      </c>
    </row>
    <row r="510" spans="1:39" x14ac:dyDescent="0.2">
      <c r="A510" s="33" t="s">
        <v>2229</v>
      </c>
      <c r="B510" s="22" t="s">
        <v>2212</v>
      </c>
      <c r="C510" s="19">
        <v>53249.9427987155</v>
      </c>
      <c r="D510" s="50">
        <v>1.0624860537138382E-4</v>
      </c>
      <c r="E510">
        <f t="shared" si="104"/>
        <v>51476.760642382054</v>
      </c>
      <c r="F510" s="53">
        <f t="shared" si="114"/>
        <v>51476.5</v>
      </c>
      <c r="G510">
        <f t="shared" si="105"/>
        <v>6.0909695501322858E-2</v>
      </c>
      <c r="M510">
        <f t="shared" si="115"/>
        <v>6.0909695501322858E-2</v>
      </c>
      <c r="O510">
        <f t="shared" ca="1" si="116"/>
        <v>6.1353167521196544E-2</v>
      </c>
      <c r="P510">
        <f t="shared" si="110"/>
        <v>3.0514289541147998E-2</v>
      </c>
      <c r="Q510" s="7">
        <f t="shared" si="107"/>
        <v>38231.4427987155</v>
      </c>
      <c r="R510">
        <f t="shared" si="111"/>
        <v>9.2388070348383344E-4</v>
      </c>
      <c r="T510">
        <v>2</v>
      </c>
      <c r="U510">
        <f t="shared" si="112"/>
        <v>1.8477614069676669E-3</v>
      </c>
      <c r="V510">
        <f t="shared" si="109"/>
        <v>3.039540596017486E-2</v>
      </c>
      <c r="AB510">
        <v>56576</v>
      </c>
      <c r="AC510">
        <v>7.5688320001063403E-2</v>
      </c>
      <c r="AL510">
        <v>51522.5</v>
      </c>
      <c r="AM510">
        <v>6.1021253364742734E-2</v>
      </c>
    </row>
    <row r="511" spans="1:39" x14ac:dyDescent="0.2">
      <c r="A511" s="33" t="s">
        <v>2229</v>
      </c>
      <c r="B511" s="23" t="s">
        <v>2228</v>
      </c>
      <c r="C511" s="35">
        <v>53250.760586391996</v>
      </c>
      <c r="D511" s="51">
        <v>8.9054499290007632E-5</v>
      </c>
      <c r="E511">
        <f t="shared" si="104"/>
        <v>51480.260087359908</v>
      </c>
      <c r="F511" s="53">
        <f t="shared" si="114"/>
        <v>51480</v>
      </c>
      <c r="G511">
        <f t="shared" si="105"/>
        <v>6.0779991996241733E-2</v>
      </c>
      <c r="M511">
        <f t="shared" si="115"/>
        <v>6.0779991996241733E-2</v>
      </c>
      <c r="O511">
        <f t="shared" ca="1" si="116"/>
        <v>6.1362676552139173E-2</v>
      </c>
      <c r="P511">
        <f t="shared" si="110"/>
        <v>3.0519918138605173E-2</v>
      </c>
      <c r="Q511" s="7">
        <f t="shared" si="107"/>
        <v>38232.260586391996</v>
      </c>
      <c r="R511">
        <f t="shared" ref="R511:R542" si="117">+(P511-G511)^2</f>
        <v>9.1567206986961961E-4</v>
      </c>
      <c r="T511">
        <v>2</v>
      </c>
      <c r="U511">
        <f t="shared" ref="U511:U542" si="118">+T511*R511</f>
        <v>1.8313441397392392E-3</v>
      </c>
      <c r="V511">
        <f t="shared" si="109"/>
        <v>3.0260073857636561E-2</v>
      </c>
      <c r="AB511">
        <v>4442</v>
      </c>
      <c r="AL511">
        <v>51523</v>
      </c>
      <c r="AM511">
        <v>6.0891117529536132E-2</v>
      </c>
    </row>
    <row r="512" spans="1:39" x14ac:dyDescent="0.2">
      <c r="A512" s="33" t="s">
        <v>2229</v>
      </c>
      <c r="B512" s="22" t="s">
        <v>2212</v>
      </c>
      <c r="C512" s="19">
        <v>53250.877493545799</v>
      </c>
      <c r="D512" s="50">
        <v>9.9592588718067261E-5</v>
      </c>
      <c r="E512">
        <f t="shared" si="104"/>
        <v>51480.760351871111</v>
      </c>
      <c r="F512" s="53">
        <f t="shared" si="114"/>
        <v>51480.5</v>
      </c>
      <c r="G512">
        <f t="shared" si="105"/>
        <v>6.0841805796371773E-2</v>
      </c>
      <c r="M512">
        <f t="shared" si="115"/>
        <v>6.0841805796371773E-2</v>
      </c>
      <c r="O512">
        <f t="shared" ca="1" si="116"/>
        <v>6.1364034985130961E-2</v>
      </c>
      <c r="P512">
        <f t="shared" si="110"/>
        <v>3.052072226395619E-2</v>
      </c>
      <c r="Q512" s="7">
        <f t="shared" si="107"/>
        <v>38232.377493545799</v>
      </c>
      <c r="R512">
        <f t="shared" si="117"/>
        <v>9.193681065797234E-4</v>
      </c>
      <c r="T512">
        <v>2</v>
      </c>
      <c r="U512">
        <f t="shared" si="118"/>
        <v>1.8387362131594468E-3</v>
      </c>
      <c r="V512">
        <f t="shared" si="109"/>
        <v>3.0321083532415583E-2</v>
      </c>
      <c r="AB512">
        <v>4754.5</v>
      </c>
      <c r="AL512">
        <v>51523.5</v>
      </c>
      <c r="AM512">
        <v>6.096078893460799E-2</v>
      </c>
    </row>
    <row r="513" spans="1:39" x14ac:dyDescent="0.2">
      <c r="A513" s="33" t="s">
        <v>2229</v>
      </c>
      <c r="B513" s="22" t="s">
        <v>2212</v>
      </c>
      <c r="C513" s="19">
        <v>53251.812315609895</v>
      </c>
      <c r="D513" s="50">
        <v>1.07630356605594E-4</v>
      </c>
      <c r="E513">
        <f t="shared" si="104"/>
        <v>51484.760605814045</v>
      </c>
      <c r="F513" s="53">
        <f t="shared" si="114"/>
        <v>51484.5</v>
      </c>
      <c r="G513">
        <f t="shared" si="105"/>
        <v>6.0901149896380957E-2</v>
      </c>
      <c r="M513">
        <f t="shared" si="115"/>
        <v>6.0901149896380957E-2</v>
      </c>
      <c r="O513">
        <f t="shared" ca="1" si="116"/>
        <v>6.1374902449065377E-2</v>
      </c>
      <c r="P513">
        <f t="shared" si="110"/>
        <v>3.0527155626764391E-2</v>
      </c>
      <c r="Q513" s="7">
        <f t="shared" si="107"/>
        <v>38233.312315609895</v>
      </c>
      <c r="R513">
        <f t="shared" si="117"/>
        <v>9.2257952789069999E-4</v>
      </c>
      <c r="T513">
        <v>2</v>
      </c>
      <c r="U513">
        <f t="shared" si="118"/>
        <v>1.8451590557814E-3</v>
      </c>
      <c r="V513">
        <f t="shared" si="109"/>
        <v>3.0373994269616567E-2</v>
      </c>
      <c r="AB513">
        <v>5128.5</v>
      </c>
      <c r="AL513">
        <v>51527</v>
      </c>
      <c r="AM513">
        <v>6.0918211034731939E-2</v>
      </c>
    </row>
    <row r="514" spans="1:39" x14ac:dyDescent="0.2">
      <c r="A514" s="33" t="s">
        <v>2229</v>
      </c>
      <c r="B514" s="22" t="s">
        <v>2228</v>
      </c>
      <c r="C514" s="19">
        <v>53251.929035917034</v>
      </c>
      <c r="D514" s="50">
        <v>7.9497069695666286E-5</v>
      </c>
      <c r="E514">
        <f t="shared" si="104"/>
        <v>51485.26007077832</v>
      </c>
      <c r="F514" s="53">
        <f t="shared" si="114"/>
        <v>51485</v>
      </c>
      <c r="G514">
        <f t="shared" si="105"/>
        <v>6.077611703221919E-2</v>
      </c>
      <c r="M514">
        <f t="shared" si="115"/>
        <v>6.077611703221919E-2</v>
      </c>
      <c r="O514">
        <f t="shared" ca="1" si="116"/>
        <v>6.1376260882057193E-2</v>
      </c>
      <c r="P514">
        <f t="shared" si="110"/>
        <v>3.0527959842115416E-2</v>
      </c>
      <c r="Q514" s="7">
        <f t="shared" si="107"/>
        <v>38233.429035917034</v>
      </c>
      <c r="R514">
        <f t="shared" si="117"/>
        <v>9.1495101339722669E-4</v>
      </c>
      <c r="T514">
        <v>2</v>
      </c>
      <c r="U514">
        <f t="shared" si="118"/>
        <v>1.8299020267944534E-3</v>
      </c>
      <c r="V514">
        <f t="shared" si="109"/>
        <v>3.0248157190103774E-2</v>
      </c>
      <c r="AB514">
        <v>6367.5</v>
      </c>
      <c r="AL514">
        <v>51527.5</v>
      </c>
      <c r="AM514">
        <v>6.0903655561560299E-2</v>
      </c>
    </row>
    <row r="515" spans="1:39" x14ac:dyDescent="0.2">
      <c r="A515" s="33" t="s">
        <v>2229</v>
      </c>
      <c r="B515" s="22" t="s">
        <v>2212</v>
      </c>
      <c r="C515" s="19">
        <v>53252.747145116766</v>
      </c>
      <c r="D515" s="50">
        <v>1.1378887622999971E-4</v>
      </c>
      <c r="E515">
        <f t="shared" si="104"/>
        <v>51488.760891605802</v>
      </c>
      <c r="F515" s="53">
        <f t="shared" si="114"/>
        <v>51488.5</v>
      </c>
      <c r="G515">
        <f t="shared" si="105"/>
        <v>6.0967936762608588E-2</v>
      </c>
      <c r="M515">
        <f t="shared" si="115"/>
        <v>6.0967936762608588E-2</v>
      </c>
      <c r="O515">
        <f t="shared" ca="1" si="116"/>
        <v>6.1385769912999821E-2</v>
      </c>
      <c r="P515">
        <f t="shared" si="110"/>
        <v>3.0533589629572588E-2</v>
      </c>
      <c r="Q515" s="7">
        <f t="shared" si="107"/>
        <v>38234.247145116766</v>
      </c>
      <c r="R515">
        <f t="shared" si="117"/>
        <v>9.2624948541413659E-4</v>
      </c>
      <c r="T515">
        <v>2</v>
      </c>
      <c r="U515">
        <f t="shared" si="118"/>
        <v>1.8524989708282732E-3</v>
      </c>
      <c r="V515">
        <f t="shared" si="109"/>
        <v>3.0434347133035999E-2</v>
      </c>
      <c r="AB515">
        <v>6560.5</v>
      </c>
      <c r="AL515">
        <v>51528</v>
      </c>
      <c r="AM515">
        <v>6.091899373132037E-2</v>
      </c>
    </row>
    <row r="516" spans="1:39" x14ac:dyDescent="0.2">
      <c r="A516" s="33" t="s">
        <v>2229</v>
      </c>
      <c r="B516" s="23" t="s">
        <v>2228</v>
      </c>
      <c r="C516" s="35">
        <v>53252.863748956937</v>
      </c>
      <c r="D516" s="51">
        <v>8.7821024199852474E-5</v>
      </c>
      <c r="E516">
        <f t="shared" si="104"/>
        <v>51489.259858189202</v>
      </c>
      <c r="F516" s="53">
        <f t="shared" si="114"/>
        <v>51489</v>
      </c>
      <c r="G516">
        <f t="shared" si="105"/>
        <v>6.0726436939148698E-2</v>
      </c>
      <c r="M516">
        <f t="shared" si="115"/>
        <v>6.0726436939148698E-2</v>
      </c>
      <c r="O516">
        <f t="shared" ca="1" si="116"/>
        <v>6.138712834599161E-2</v>
      </c>
      <c r="P516">
        <f t="shared" si="110"/>
        <v>3.0534393924923613E-2</v>
      </c>
      <c r="Q516" s="7">
        <f t="shared" si="107"/>
        <v>38234.363748956937</v>
      </c>
      <c r="R516">
        <f t="shared" si="117"/>
        <v>9.1155946137281771E-4</v>
      </c>
      <c r="T516">
        <v>2</v>
      </c>
      <c r="U516">
        <f t="shared" si="118"/>
        <v>1.8231189227456354E-3</v>
      </c>
      <c r="V516">
        <f t="shared" si="109"/>
        <v>3.0192043014225085E-2</v>
      </c>
      <c r="AB516">
        <v>7587.5</v>
      </c>
      <c r="AL516">
        <v>51531.5</v>
      </c>
      <c r="AM516">
        <v>6.0906636470463127E-2</v>
      </c>
    </row>
    <row r="517" spans="1:39" x14ac:dyDescent="0.2">
      <c r="A517" s="33" t="s">
        <v>2229</v>
      </c>
      <c r="B517" s="22" t="s">
        <v>2228</v>
      </c>
      <c r="C517" s="19">
        <v>53253.798551557156</v>
      </c>
      <c r="D517" s="50">
        <v>7.819843321774183E-5</v>
      </c>
      <c r="E517">
        <f t="shared" si="104"/>
        <v>51493.260028843069</v>
      </c>
      <c r="F517" s="53">
        <f t="shared" si="114"/>
        <v>51493</v>
      </c>
      <c r="G517">
        <f t="shared" si="105"/>
        <v>6.0766317154048011E-2</v>
      </c>
      <c r="M517">
        <f t="shared" si="115"/>
        <v>6.0766317154048011E-2</v>
      </c>
      <c r="O517">
        <f t="shared" ca="1" si="116"/>
        <v>6.1397995809926026E-2</v>
      </c>
      <c r="P517">
        <f t="shared" si="110"/>
        <v>3.0540828647731808E-2</v>
      </c>
      <c r="Q517" s="7">
        <f t="shared" si="107"/>
        <v>38235.298551557156</v>
      </c>
      <c r="R517">
        <f t="shared" si="117"/>
        <v>9.1358015544545283E-4</v>
      </c>
      <c r="T517">
        <v>2</v>
      </c>
      <c r="U517">
        <f t="shared" si="118"/>
        <v>1.8271603108909057E-3</v>
      </c>
      <c r="V517">
        <f t="shared" si="109"/>
        <v>3.0225488506316203E-2</v>
      </c>
      <c r="AB517">
        <v>8442.5</v>
      </c>
      <c r="AL517">
        <v>51531.5</v>
      </c>
      <c r="AM517">
        <v>6.0916848691704217E-2</v>
      </c>
    </row>
    <row r="518" spans="1:39" x14ac:dyDescent="0.2">
      <c r="A518" s="33" t="s">
        <v>2230</v>
      </c>
      <c r="B518" s="22" t="s">
        <v>2228</v>
      </c>
      <c r="C518" s="19">
        <v>53253.798637023538</v>
      </c>
      <c r="D518" s="50">
        <v>8.3923568678244864E-5</v>
      </c>
      <c r="E518">
        <f t="shared" si="104"/>
        <v>51493.260394567456</v>
      </c>
      <c r="F518" s="53">
        <f t="shared" si="114"/>
        <v>51493</v>
      </c>
      <c r="G518">
        <f t="shared" si="105"/>
        <v>6.0851783535326831E-2</v>
      </c>
      <c r="M518">
        <f t="shared" si="115"/>
        <v>6.0851783535326831E-2</v>
      </c>
      <c r="O518">
        <f t="shared" ca="1" si="116"/>
        <v>6.1397995809926026E-2</v>
      </c>
      <c r="P518">
        <f t="shared" si="110"/>
        <v>3.0540828647731808E-2</v>
      </c>
      <c r="Q518" s="7">
        <f t="shared" si="107"/>
        <v>38235.298637023538</v>
      </c>
      <c r="R518">
        <f t="shared" si="117"/>
        <v>9.1875398619782058E-4</v>
      </c>
      <c r="T518">
        <v>2</v>
      </c>
      <c r="U518">
        <f t="shared" si="118"/>
        <v>1.8375079723956412E-3</v>
      </c>
      <c r="V518">
        <f t="shared" si="109"/>
        <v>3.0310954887595023E-2</v>
      </c>
      <c r="AB518">
        <v>9893.5</v>
      </c>
      <c r="AL518">
        <v>51532</v>
      </c>
      <c r="AM518">
        <v>6.0886209328600671E-2</v>
      </c>
    </row>
    <row r="519" spans="1:39" x14ac:dyDescent="0.2">
      <c r="A519" s="33" t="s">
        <v>2229</v>
      </c>
      <c r="B519" s="22" t="s">
        <v>2212</v>
      </c>
      <c r="C519" s="19">
        <v>53253.915489893559</v>
      </c>
      <c r="D519" s="50">
        <v>8.974432733350889E-5</v>
      </c>
      <c r="E519">
        <f t="shared" si="104"/>
        <v>51493.760426789631</v>
      </c>
      <c r="F519" s="53">
        <f t="shared" si="114"/>
        <v>51493.5</v>
      </c>
      <c r="G519">
        <f t="shared" si="105"/>
        <v>6.0859313562104944E-2</v>
      </c>
      <c r="M519">
        <f t="shared" si="115"/>
        <v>6.0859313562104944E-2</v>
      </c>
      <c r="O519">
        <f t="shared" ca="1" si="116"/>
        <v>6.1399354242917842E-2</v>
      </c>
      <c r="P519">
        <f t="shared" si="110"/>
        <v>3.0541633033082827E-2</v>
      </c>
      <c r="Q519" s="7">
        <f t="shared" si="107"/>
        <v>38235.415489893559</v>
      </c>
      <c r="R519">
        <f t="shared" si="117"/>
        <v>9.1916175265984682E-4</v>
      </c>
      <c r="T519">
        <v>2</v>
      </c>
      <c r="U519">
        <f t="shared" si="118"/>
        <v>1.8383235053196936E-3</v>
      </c>
      <c r="V519">
        <f t="shared" si="109"/>
        <v>3.0317680529022117E-2</v>
      </c>
      <c r="AB519">
        <v>13792.5</v>
      </c>
      <c r="AL519">
        <v>51532</v>
      </c>
      <c r="AM519">
        <v>6.0898036732396577E-2</v>
      </c>
    </row>
    <row r="520" spans="1:39" x14ac:dyDescent="0.2">
      <c r="A520" s="33" t="s">
        <v>2230</v>
      </c>
      <c r="B520" s="22" t="s">
        <v>2212</v>
      </c>
      <c r="C520" s="19">
        <v>53253.915643623426</v>
      </c>
      <c r="D520" s="50">
        <v>8.5522467980448107E-5</v>
      </c>
      <c r="E520">
        <f t="shared" si="104"/>
        <v>51493.761084624457</v>
      </c>
      <c r="F520" s="53">
        <f t="shared" si="114"/>
        <v>51493.5</v>
      </c>
      <c r="G520">
        <f t="shared" si="105"/>
        <v>6.1013043428829405E-2</v>
      </c>
      <c r="M520">
        <f t="shared" si="115"/>
        <v>6.1013043428829405E-2</v>
      </c>
      <c r="O520">
        <f t="shared" ca="1" si="116"/>
        <v>6.1399354242917842E-2</v>
      </c>
      <c r="P520">
        <f t="shared" si="110"/>
        <v>3.0541633033082827E-2</v>
      </c>
      <c r="Q520" s="7">
        <f t="shared" si="107"/>
        <v>38235.415643623426</v>
      </c>
      <c r="R520">
        <f t="shared" si="117"/>
        <v>9.2850685150601268E-4</v>
      </c>
      <c r="T520">
        <v>2</v>
      </c>
      <c r="U520">
        <f t="shared" si="118"/>
        <v>1.8570137030120254E-3</v>
      </c>
      <c r="V520">
        <f t="shared" si="109"/>
        <v>3.0471410395746579E-2</v>
      </c>
      <c r="AB520">
        <v>14309</v>
      </c>
      <c r="AL520">
        <v>51535.5</v>
      </c>
      <c r="AM520">
        <v>6.0963067029661033E-2</v>
      </c>
    </row>
    <row r="521" spans="1:39" x14ac:dyDescent="0.2">
      <c r="A521" s="33" t="s">
        <v>2229</v>
      </c>
      <c r="B521" s="22" t="s">
        <v>2228</v>
      </c>
      <c r="C521" s="19">
        <v>53254.733450458705</v>
      </c>
      <c r="D521" s="50">
        <v>8.5908617258344255E-5</v>
      </c>
      <c r="E521">
        <f t="shared" si="104"/>
        <v>51497.260611585814</v>
      </c>
      <c r="F521" s="53">
        <f t="shared" si="114"/>
        <v>51497</v>
      </c>
      <c r="G521">
        <f t="shared" si="105"/>
        <v>6.0902498706127517E-2</v>
      </c>
      <c r="M521">
        <f t="shared" si="115"/>
        <v>6.0902498706127517E-2</v>
      </c>
      <c r="O521">
        <f t="shared" ca="1" si="116"/>
        <v>6.1408863273860442E-2</v>
      </c>
      <c r="P521">
        <f t="shared" si="110"/>
        <v>3.0547264010539997E-2</v>
      </c>
      <c r="Q521" s="7">
        <f t="shared" si="107"/>
        <v>38236.233450458705</v>
      </c>
      <c r="R521">
        <f t="shared" si="117"/>
        <v>9.2144027342420031E-4</v>
      </c>
      <c r="T521">
        <v>2</v>
      </c>
      <c r="U521">
        <f t="shared" si="118"/>
        <v>1.8428805468484006E-3</v>
      </c>
      <c r="V521">
        <f t="shared" si="109"/>
        <v>3.035523469558752E-2</v>
      </c>
      <c r="AB521">
        <v>15803</v>
      </c>
      <c r="AL521">
        <v>51536</v>
      </c>
      <c r="AM521">
        <v>6.0840389036457054E-2</v>
      </c>
    </row>
    <row r="522" spans="1:39" x14ac:dyDescent="0.2">
      <c r="A522" s="33" t="s">
        <v>2229</v>
      </c>
      <c r="B522" s="22" t="s">
        <v>2212</v>
      </c>
      <c r="C522" s="19">
        <v>53254.850256816193</v>
      </c>
      <c r="D522" s="50">
        <v>1.0307663197066664E-4</v>
      </c>
      <c r="E522">
        <f t="shared" si="104"/>
        <v>51497.760444773376</v>
      </c>
      <c r="F522" s="53">
        <f t="shared" si="114"/>
        <v>51497.5</v>
      </c>
      <c r="G522">
        <f t="shared" si="105"/>
        <v>6.0863516191602685E-2</v>
      </c>
      <c r="M522">
        <f t="shared" si="115"/>
        <v>6.0863516191602685E-2</v>
      </c>
      <c r="O522">
        <f t="shared" ca="1" si="116"/>
        <v>6.1410221706852258E-2</v>
      </c>
      <c r="P522">
        <f t="shared" si="110"/>
        <v>3.0548068475891022E-2</v>
      </c>
      <c r="Q522" s="7">
        <f t="shared" si="107"/>
        <v>38236.350256816193</v>
      </c>
      <c r="R522">
        <f t="shared" si="117"/>
        <v>9.1902637020404741E-4</v>
      </c>
      <c r="T522">
        <v>2</v>
      </c>
      <c r="U522">
        <f t="shared" si="118"/>
        <v>1.8380527404080948E-3</v>
      </c>
      <c r="V522">
        <f t="shared" si="109"/>
        <v>3.0315447715711662E-2</v>
      </c>
      <c r="AB522">
        <v>16826.5</v>
      </c>
      <c r="AL522">
        <v>51536</v>
      </c>
      <c r="AM522">
        <v>6.0861212710733525E-2</v>
      </c>
    </row>
    <row r="523" spans="1:39" x14ac:dyDescent="0.2">
      <c r="A523" s="33" t="s">
        <v>2230</v>
      </c>
      <c r="B523" s="22" t="s">
        <v>2212</v>
      </c>
      <c r="C523" s="19">
        <v>53254.85029848577</v>
      </c>
      <c r="D523" s="50">
        <v>1.0891950505560986E-4</v>
      </c>
      <c r="E523">
        <f t="shared" si="104"/>
        <v>51497.760623084199</v>
      </c>
      <c r="F523" s="53">
        <f t="shared" si="114"/>
        <v>51497.5</v>
      </c>
      <c r="G523">
        <f t="shared" si="105"/>
        <v>6.0905185768206138E-2</v>
      </c>
      <c r="M523">
        <f t="shared" si="115"/>
        <v>6.0905185768206138E-2</v>
      </c>
      <c r="O523">
        <f t="shared" ca="1" si="116"/>
        <v>6.1410221706852258E-2</v>
      </c>
      <c r="P523">
        <f t="shared" si="110"/>
        <v>3.0548068475891022E-2</v>
      </c>
      <c r="Q523" s="7">
        <f t="shared" si="107"/>
        <v>38236.35029848577</v>
      </c>
      <c r="R523">
        <f t="shared" si="117"/>
        <v>9.2155457029937749E-4</v>
      </c>
      <c r="T523">
        <v>2</v>
      </c>
      <c r="U523">
        <f t="shared" si="118"/>
        <v>1.843109140598755E-3</v>
      </c>
      <c r="V523">
        <f t="shared" si="109"/>
        <v>3.0357117292315116E-2</v>
      </c>
      <c r="AB523">
        <v>20172.5</v>
      </c>
      <c r="AL523">
        <v>51536.5</v>
      </c>
      <c r="AM523">
        <v>6.0916433707461692E-2</v>
      </c>
    </row>
    <row r="524" spans="1:39" x14ac:dyDescent="0.2">
      <c r="A524" s="33" t="s">
        <v>2229</v>
      </c>
      <c r="B524" s="23" t="s">
        <v>2228</v>
      </c>
      <c r="C524" s="35">
        <v>53254.966991356727</v>
      </c>
      <c r="D524" s="51">
        <v>7.8705047876777791E-5</v>
      </c>
      <c r="E524">
        <f t="shared" si="104"/>
        <v>51498.259970644642</v>
      </c>
      <c r="F524" s="53">
        <f t="shared" si="114"/>
        <v>51498</v>
      </c>
      <c r="G524">
        <f t="shared" si="105"/>
        <v>6.0752716723072808E-2</v>
      </c>
      <c r="M524">
        <f t="shared" si="115"/>
        <v>6.0752716723072808E-2</v>
      </c>
      <c r="O524">
        <f t="shared" ca="1" si="116"/>
        <v>6.1411580139844046E-2</v>
      </c>
      <c r="P524">
        <f t="shared" si="110"/>
        <v>3.0548872951242052E-2</v>
      </c>
      <c r="Q524" s="7">
        <f t="shared" si="107"/>
        <v>38236.466991356727</v>
      </c>
      <c r="R524">
        <f t="shared" si="117"/>
        <v>9.1227217859315957E-4</v>
      </c>
      <c r="T524">
        <v>2</v>
      </c>
      <c r="U524">
        <f t="shared" si="118"/>
        <v>1.8245443571863191E-3</v>
      </c>
      <c r="V524">
        <f t="shared" si="109"/>
        <v>3.0203843771830757E-2</v>
      </c>
      <c r="AB524">
        <v>21952.5</v>
      </c>
      <c r="AL524">
        <v>51536.5</v>
      </c>
      <c r="AM524">
        <v>6.0934058667044155E-2</v>
      </c>
    </row>
    <row r="525" spans="1:39" x14ac:dyDescent="0.2">
      <c r="A525" s="33" t="s">
        <v>2230</v>
      </c>
      <c r="B525" s="22" t="s">
        <v>2228</v>
      </c>
      <c r="C525" s="19">
        <v>53254.96699457254</v>
      </c>
      <c r="D525" s="50">
        <v>8.4085148614217807E-5</v>
      </c>
      <c r="E525">
        <f t="shared" si="104"/>
        <v>51498.259984405624</v>
      </c>
      <c r="F525" s="53">
        <f t="shared" si="114"/>
        <v>51498</v>
      </c>
      <c r="G525">
        <f t="shared" si="105"/>
        <v>6.075593253626721E-2</v>
      </c>
      <c r="M525">
        <f t="shared" si="115"/>
        <v>6.075593253626721E-2</v>
      </c>
      <c r="O525">
        <f t="shared" ca="1" si="116"/>
        <v>6.1411580139844046E-2</v>
      </c>
      <c r="P525">
        <f t="shared" si="110"/>
        <v>3.0548872951242052E-2</v>
      </c>
      <c r="Q525" s="7">
        <f t="shared" si="107"/>
        <v>38236.46699457254</v>
      </c>
      <c r="R525">
        <f t="shared" si="117"/>
        <v>9.1246644877326032E-4</v>
      </c>
      <c r="T525">
        <v>2</v>
      </c>
      <c r="U525">
        <f t="shared" si="118"/>
        <v>1.8249328975465206E-3</v>
      </c>
      <c r="V525">
        <f t="shared" si="109"/>
        <v>3.0207059585025158E-2</v>
      </c>
      <c r="AB525">
        <v>26411.5</v>
      </c>
      <c r="AL525">
        <v>51540</v>
      </c>
      <c r="AM525">
        <v>6.0943318108911626E-2</v>
      </c>
    </row>
    <row r="526" spans="1:39" x14ac:dyDescent="0.2">
      <c r="A526" s="33" t="s">
        <v>2229</v>
      </c>
      <c r="B526" s="22" t="s">
        <v>2212</v>
      </c>
      <c r="C526" s="19">
        <v>53255.785046345067</v>
      </c>
      <c r="D526" s="50">
        <v>1.0058137756642222E-4</v>
      </c>
      <c r="E526">
        <f t="shared" si="104"/>
        <v>51501.760559492861</v>
      </c>
      <c r="F526" s="53">
        <f t="shared" si="114"/>
        <v>51501.5</v>
      </c>
      <c r="G526">
        <f t="shared" si="105"/>
        <v>6.0890325068612583E-2</v>
      </c>
      <c r="M526">
        <f t="shared" si="115"/>
        <v>6.0890325068612583E-2</v>
      </c>
      <c r="O526">
        <f t="shared" ca="1" si="116"/>
        <v>6.1421089170786675E-2</v>
      </c>
      <c r="P526">
        <f t="shared" si="110"/>
        <v>3.0554504558699219E-2</v>
      </c>
      <c r="Q526" s="7">
        <f t="shared" si="107"/>
        <v>38237.285046345067</v>
      </c>
      <c r="R526">
        <f t="shared" si="117"/>
        <v>9.2026200600968031E-4</v>
      </c>
      <c r="T526">
        <v>2</v>
      </c>
      <c r="U526">
        <f t="shared" si="118"/>
        <v>1.8405240120193606E-3</v>
      </c>
      <c r="V526">
        <f t="shared" si="109"/>
        <v>3.0335820509913364E-2</v>
      </c>
      <c r="AB526">
        <v>45089.5</v>
      </c>
      <c r="AL526">
        <v>51540.5</v>
      </c>
      <c r="AM526">
        <v>6.086516360664973E-2</v>
      </c>
    </row>
    <row r="527" spans="1:39" x14ac:dyDescent="0.2">
      <c r="A527" s="33" t="s">
        <v>2229</v>
      </c>
      <c r="B527" s="23" t="s">
        <v>2228</v>
      </c>
      <c r="C527" s="35">
        <v>53255.90175901373</v>
      </c>
      <c r="D527" s="51">
        <v>8.2416170884193926E-5</v>
      </c>
      <c r="E527">
        <f t="shared" si="104"/>
        <v>51502.259991770872</v>
      </c>
      <c r="F527" s="53">
        <f t="shared" si="114"/>
        <v>51502</v>
      </c>
      <c r="G527">
        <f t="shared" si="105"/>
        <v>6.0757653729524463E-2</v>
      </c>
      <c r="M527">
        <f t="shared" si="115"/>
        <v>6.0757653729524463E-2</v>
      </c>
      <c r="O527">
        <f t="shared" ca="1" si="116"/>
        <v>6.1422447603778463E-2</v>
      </c>
      <c r="P527">
        <f t="shared" si="110"/>
        <v>3.0555309114050244E-2</v>
      </c>
      <c r="Q527" s="7">
        <f t="shared" si="107"/>
        <v>38237.40175901373</v>
      </c>
      <c r="R527">
        <f t="shared" si="117"/>
        <v>9.1218162027186455E-4</v>
      </c>
      <c r="T527">
        <v>2</v>
      </c>
      <c r="U527">
        <f t="shared" si="118"/>
        <v>1.8243632405437291E-3</v>
      </c>
      <c r="V527">
        <f t="shared" si="109"/>
        <v>3.0202344615474219E-2</v>
      </c>
      <c r="AB527">
        <v>45090</v>
      </c>
      <c r="AL527">
        <v>51540.5</v>
      </c>
      <c r="AM527">
        <v>6.0880173397890758E-2</v>
      </c>
    </row>
    <row r="528" spans="1:39" x14ac:dyDescent="0.2">
      <c r="A528" s="33" t="s">
        <v>2230</v>
      </c>
      <c r="B528" s="22" t="s">
        <v>2228</v>
      </c>
      <c r="C528" s="19">
        <v>53255.9017946678</v>
      </c>
      <c r="D528" s="50">
        <v>7.8719013454747234E-5</v>
      </c>
      <c r="E528">
        <f t="shared" si="104"/>
        <v>51502.260144340369</v>
      </c>
      <c r="F528" s="53">
        <f t="shared" ref="F528:F559" si="119">+ROUND(2*E528,0)/2-0.5</f>
        <v>51502</v>
      </c>
      <c r="G528">
        <f t="shared" si="105"/>
        <v>6.0793307799031027E-2</v>
      </c>
      <c r="M528">
        <f t="shared" ref="M528:M564" si="120">G528</f>
        <v>6.0793307799031027E-2</v>
      </c>
      <c r="O528">
        <f t="shared" ca="1" si="116"/>
        <v>6.1422447603778463E-2</v>
      </c>
      <c r="P528">
        <f t="shared" si="110"/>
        <v>3.0555309114050244E-2</v>
      </c>
      <c r="Q528" s="7">
        <f t="shared" si="107"/>
        <v>38237.4017946678</v>
      </c>
      <c r="R528">
        <f t="shared" si="117"/>
        <v>9.1433656447289949E-4</v>
      </c>
      <c r="T528">
        <v>2</v>
      </c>
      <c r="U528">
        <f t="shared" si="118"/>
        <v>1.828673128945799E-3</v>
      </c>
      <c r="V528">
        <f t="shared" si="109"/>
        <v>3.0237998684980782E-2</v>
      </c>
      <c r="AB528">
        <v>45090</v>
      </c>
      <c r="AL528">
        <v>51541</v>
      </c>
      <c r="AM528">
        <v>6.0931436564715113E-2</v>
      </c>
    </row>
    <row r="529" spans="1:39" x14ac:dyDescent="0.2">
      <c r="A529" s="33" t="s">
        <v>2230</v>
      </c>
      <c r="B529" s="22" t="s">
        <v>2212</v>
      </c>
      <c r="C529" s="19">
        <v>53256.01873020846</v>
      </c>
      <c r="D529" s="50">
        <v>9.2241701656963976E-5</v>
      </c>
      <c r="E529">
        <f t="shared" si="104"/>
        <v>51502.760530323503</v>
      </c>
      <c r="F529" s="53">
        <f t="shared" si="119"/>
        <v>51502.5</v>
      </c>
      <c r="G529">
        <f t="shared" si="105"/>
        <v>6.0883508464030456E-2</v>
      </c>
      <c r="M529">
        <f t="shared" si="120"/>
        <v>6.0883508464030456E-2</v>
      </c>
      <c r="O529">
        <f t="shared" ca="1" si="116"/>
        <v>6.1423806036770279E-2</v>
      </c>
      <c r="P529">
        <f t="shared" si="110"/>
        <v>3.0556113679401264E-2</v>
      </c>
      <c r="Q529" s="7">
        <f t="shared" si="107"/>
        <v>38237.51873020846</v>
      </c>
      <c r="R529">
        <f t="shared" si="117"/>
        <v>9.1975087442275393E-4</v>
      </c>
      <c r="T529">
        <v>2</v>
      </c>
      <c r="U529">
        <f t="shared" si="118"/>
        <v>1.8395017488455079E-3</v>
      </c>
      <c r="V529">
        <f t="shared" si="109"/>
        <v>3.0327394784629192E-2</v>
      </c>
      <c r="AB529">
        <v>48422.5</v>
      </c>
      <c r="AL529">
        <v>51544</v>
      </c>
      <c r="AM529">
        <v>6.1040905100526288E-2</v>
      </c>
    </row>
    <row r="530" spans="1:39" x14ac:dyDescent="0.2">
      <c r="A530" s="33" t="s">
        <v>2230</v>
      </c>
      <c r="B530" s="22" t="s">
        <v>2228</v>
      </c>
      <c r="C530" s="19">
        <v>53256.836550976826</v>
      </c>
      <c r="D530" s="50">
        <v>8.5533986676357272E-5</v>
      </c>
      <c r="E530">
        <f t="shared" si="104"/>
        <v>51506.260116906786</v>
      </c>
      <c r="F530" s="53">
        <f t="shared" si="119"/>
        <v>51506</v>
      </c>
      <c r="G530">
        <f t="shared" si="105"/>
        <v>6.078689682908589E-2</v>
      </c>
      <c r="M530">
        <f t="shared" si="120"/>
        <v>6.078689682908589E-2</v>
      </c>
      <c r="O530">
        <f t="shared" ca="1" si="116"/>
        <v>6.1433315067712879E-2</v>
      </c>
      <c r="P530">
        <f t="shared" si="110"/>
        <v>3.0561745916858438E-2</v>
      </c>
      <c r="Q530" s="7">
        <f t="shared" si="107"/>
        <v>38238.336550976826</v>
      </c>
      <c r="R530">
        <f t="shared" si="117"/>
        <v>9.1355974766692402E-4</v>
      </c>
      <c r="T530">
        <v>2</v>
      </c>
      <c r="U530">
        <f t="shared" si="118"/>
        <v>1.827119495333848E-3</v>
      </c>
      <c r="V530">
        <f t="shared" si="109"/>
        <v>3.0225150912227453E-2</v>
      </c>
      <c r="AB530">
        <v>49094</v>
      </c>
      <c r="AL530">
        <v>51544.5</v>
      </c>
      <c r="AM530">
        <v>6.0838189361675177E-2</v>
      </c>
    </row>
    <row r="531" spans="1:39" x14ac:dyDescent="0.2">
      <c r="A531" s="33" t="s">
        <v>2229</v>
      </c>
      <c r="B531" s="22" t="s">
        <v>2228</v>
      </c>
      <c r="C531" s="19">
        <v>53256.836582552038</v>
      </c>
      <c r="D531" s="50">
        <v>8.0676408026074596E-5</v>
      </c>
      <c r="E531">
        <f t="shared" si="104"/>
        <v>51506.260252022192</v>
      </c>
      <c r="F531" s="53">
        <f t="shared" si="119"/>
        <v>51506</v>
      </c>
      <c r="G531">
        <f t="shared" si="105"/>
        <v>6.0818472040409688E-2</v>
      </c>
      <c r="M531">
        <f t="shared" si="120"/>
        <v>6.0818472040409688E-2</v>
      </c>
      <c r="O531">
        <f t="shared" ca="1" si="116"/>
        <v>6.1433315067712879E-2</v>
      </c>
      <c r="P531">
        <f t="shared" si="110"/>
        <v>3.0561745916858438E-2</v>
      </c>
      <c r="Q531" s="7">
        <f t="shared" si="107"/>
        <v>38238.336582552038</v>
      </c>
      <c r="R531">
        <f t="shared" si="117"/>
        <v>9.1546947571558869E-4</v>
      </c>
      <c r="T531">
        <v>2</v>
      </c>
      <c r="U531">
        <f t="shared" si="118"/>
        <v>1.8309389514311774E-3</v>
      </c>
      <c r="V531">
        <f t="shared" si="109"/>
        <v>3.025672612355125E-2</v>
      </c>
      <c r="AL531">
        <v>51544.5</v>
      </c>
      <c r="AM531">
        <v>6.0895055095897987E-2</v>
      </c>
    </row>
    <row r="532" spans="1:39" x14ac:dyDescent="0.2">
      <c r="A532" s="33" t="s">
        <v>2230</v>
      </c>
      <c r="B532" s="22" t="s">
        <v>2212</v>
      </c>
      <c r="C532" s="19">
        <v>53256.953440977632</v>
      </c>
      <c r="D532" s="50">
        <v>9.0450531001815207E-5</v>
      </c>
      <c r="E532">
        <f t="shared" si="104"/>
        <v>51506.760308017554</v>
      </c>
      <c r="F532" s="53">
        <f t="shared" si="119"/>
        <v>51506.5</v>
      </c>
      <c r="G532">
        <f t="shared" si="105"/>
        <v>6.0831557631900068E-2</v>
      </c>
      <c r="M532">
        <f t="shared" si="120"/>
        <v>6.0831557631900068E-2</v>
      </c>
      <c r="O532">
        <f t="shared" ca="1" si="116"/>
        <v>6.1434673500704695E-2</v>
      </c>
      <c r="P532">
        <f t="shared" si="110"/>
        <v>3.0562550562209464E-2</v>
      </c>
      <c r="Q532" s="7">
        <f t="shared" si="107"/>
        <v>38238.453440977632</v>
      </c>
      <c r="R532">
        <f t="shared" si="117"/>
        <v>9.162127889849798E-4</v>
      </c>
      <c r="T532">
        <v>2</v>
      </c>
      <c r="U532">
        <f t="shared" si="118"/>
        <v>1.8324255779699596E-3</v>
      </c>
      <c r="V532">
        <f t="shared" si="109"/>
        <v>3.0269007069690605E-2</v>
      </c>
      <c r="AL532">
        <v>51545</v>
      </c>
      <c r="AM532">
        <v>6.0884806560352445E-2</v>
      </c>
    </row>
    <row r="533" spans="1:39" x14ac:dyDescent="0.2">
      <c r="A533" s="33" t="s">
        <v>2229</v>
      </c>
      <c r="B533" s="22" t="s">
        <v>2212</v>
      </c>
      <c r="C533" s="19">
        <v>53256.953489916574</v>
      </c>
      <c r="D533" s="50">
        <v>9.4437262352611658E-5</v>
      </c>
      <c r="E533">
        <f t="shared" ref="E533:E596" si="121">(C533-C$7)/C$8</f>
        <v>51506.760517435156</v>
      </c>
      <c r="F533" s="53">
        <f t="shared" si="119"/>
        <v>51506.5</v>
      </c>
      <c r="G533">
        <f t="shared" ref="G533:G596" si="122">C533-(C$7+F533*C$8)</f>
        <v>6.0880496574100107E-2</v>
      </c>
      <c r="M533">
        <f t="shared" si="120"/>
        <v>6.0880496574100107E-2</v>
      </c>
      <c r="O533">
        <f t="shared" ref="O533:O564" ca="1" si="123">+C$11+C$12*F533</f>
        <v>6.1434673500704695E-2</v>
      </c>
      <c r="P533">
        <f t="shared" si="110"/>
        <v>3.0562550562209464E-2</v>
      </c>
      <c r="Q533" s="7">
        <f t="shared" ref="Q533:Q596" si="124">+C533-15018.5</f>
        <v>38238.453489916574</v>
      </c>
      <c r="R533">
        <f t="shared" si="117"/>
        <v>9.1917785037991576E-4</v>
      </c>
      <c r="T533">
        <v>2</v>
      </c>
      <c r="U533">
        <f t="shared" si="118"/>
        <v>1.8383557007598315E-3</v>
      </c>
      <c r="V533">
        <f t="shared" si="109"/>
        <v>3.0317946011890643E-2</v>
      </c>
      <c r="AL533">
        <v>51545</v>
      </c>
      <c r="AM533">
        <v>6.0913402958249208E-2</v>
      </c>
    </row>
    <row r="534" spans="1:39" x14ac:dyDescent="0.2">
      <c r="A534" s="33" t="s">
        <v>2229</v>
      </c>
      <c r="B534" s="22" t="s">
        <v>2212</v>
      </c>
      <c r="C534" s="19">
        <v>53258.8230195285</v>
      </c>
      <c r="D534" s="50">
        <v>1.0005801275818754E-4</v>
      </c>
      <c r="E534">
        <f t="shared" si="121"/>
        <v>51514.760535287496</v>
      </c>
      <c r="F534" s="53">
        <f t="shared" si="119"/>
        <v>51514.5</v>
      </c>
      <c r="G534">
        <f t="shared" si="122"/>
        <v>6.0884668499056716E-2</v>
      </c>
      <c r="M534">
        <f t="shared" si="120"/>
        <v>6.0884668499056716E-2</v>
      </c>
      <c r="O534">
        <f t="shared" ca="1" si="123"/>
        <v>6.1456408428573528E-2</v>
      </c>
      <c r="P534">
        <f t="shared" si="110"/>
        <v>3.0575426247825853E-2</v>
      </c>
      <c r="Q534" s="7">
        <f t="shared" si="124"/>
        <v>38240.3230195285</v>
      </c>
      <c r="R534">
        <f t="shared" si="117"/>
        <v>9.1865016584379813E-4</v>
      </c>
      <c r="T534">
        <v>2</v>
      </c>
      <c r="U534">
        <f t="shared" si="118"/>
        <v>1.8373003316875963E-3</v>
      </c>
      <c r="V534">
        <f t="shared" ref="V534:V597" si="125">(G534-P534)</f>
        <v>3.0309242251230863E-2</v>
      </c>
      <c r="AL534">
        <v>51549</v>
      </c>
      <c r="AM534">
        <v>6.099730463756714E-2</v>
      </c>
    </row>
    <row r="535" spans="1:39" x14ac:dyDescent="0.2">
      <c r="A535" s="33" t="s">
        <v>2229</v>
      </c>
      <c r="B535" s="23" t="s">
        <v>2228</v>
      </c>
      <c r="C535" s="35">
        <v>53258.939814135978</v>
      </c>
      <c r="D535" s="51">
        <v>8.4719673689253458E-5</v>
      </c>
      <c r="E535">
        <f t="shared" si="121"/>
        <v>51515.26031819488</v>
      </c>
      <c r="F535" s="53">
        <f t="shared" si="119"/>
        <v>51515</v>
      </c>
      <c r="G535">
        <f t="shared" si="122"/>
        <v>6.0833935982373077E-2</v>
      </c>
      <c r="M535">
        <f t="shared" si="120"/>
        <v>6.0833935982373077E-2</v>
      </c>
      <c r="O535">
        <f t="shared" ca="1" si="123"/>
        <v>6.1457766861565344E-2</v>
      </c>
      <c r="P535">
        <f t="shared" si="110"/>
        <v>3.0576231063176879E-2</v>
      </c>
      <c r="Q535" s="7">
        <f t="shared" si="124"/>
        <v>38240.439814135978</v>
      </c>
      <c r="R535">
        <f t="shared" si="117"/>
        <v>9.1552870697714976E-4</v>
      </c>
      <c r="T535">
        <v>2</v>
      </c>
      <c r="U535">
        <f t="shared" si="118"/>
        <v>1.8310574139542995E-3</v>
      </c>
      <c r="V535">
        <f t="shared" si="125"/>
        <v>3.0257704919196198E-2</v>
      </c>
      <c r="AL535">
        <v>51549.5</v>
      </c>
      <c r="AM535">
        <v>6.0917598602827638E-2</v>
      </c>
    </row>
    <row r="536" spans="1:39" x14ac:dyDescent="0.2">
      <c r="A536" s="33" t="s">
        <v>2229</v>
      </c>
      <c r="B536" s="22" t="s">
        <v>2228</v>
      </c>
      <c r="C536" s="19">
        <v>53259.874602254036</v>
      </c>
      <c r="D536" s="50">
        <v>8.2574830481179891E-5</v>
      </c>
      <c r="E536">
        <f t="shared" si="121"/>
        <v>51519.260426877256</v>
      </c>
      <c r="F536" s="53">
        <f t="shared" si="119"/>
        <v>51519</v>
      </c>
      <c r="G536">
        <f t="shared" si="122"/>
        <v>6.085933403664967E-2</v>
      </c>
      <c r="M536">
        <f t="shared" si="120"/>
        <v>6.085933403664967E-2</v>
      </c>
      <c r="O536">
        <f t="shared" ca="1" si="123"/>
        <v>6.146863432549976E-2</v>
      </c>
      <c r="P536">
        <f t="shared" si="110"/>
        <v>3.0582669945985071E-2</v>
      </c>
      <c r="Q536" s="7">
        <f t="shared" si="124"/>
        <v>38241.374602254036</v>
      </c>
      <c r="R536">
        <f t="shared" si="117"/>
        <v>9.1667638845893923E-4</v>
      </c>
      <c r="T536">
        <v>2</v>
      </c>
      <c r="U536">
        <f t="shared" si="118"/>
        <v>1.8333527769178785E-3</v>
      </c>
      <c r="V536">
        <f t="shared" si="125"/>
        <v>3.0276664090664599E-2</v>
      </c>
      <c r="AL536">
        <v>51595.5</v>
      </c>
      <c r="AM536">
        <v>6.1036070270347409E-2</v>
      </c>
    </row>
    <row r="537" spans="1:39" x14ac:dyDescent="0.2">
      <c r="A537" s="33" t="s">
        <v>2229</v>
      </c>
      <c r="B537" s="22" t="s">
        <v>2212</v>
      </c>
      <c r="C537" s="19">
        <v>53260.692681553366</v>
      </c>
      <c r="D537" s="50">
        <v>9.922275630140313E-5</v>
      </c>
      <c r="E537">
        <f t="shared" si="121"/>
        <v>51522.761119756105</v>
      </c>
      <c r="F537" s="53">
        <f t="shared" si="119"/>
        <v>51522.5</v>
      </c>
      <c r="G537">
        <f t="shared" si="122"/>
        <v>6.1021253364742734E-2</v>
      </c>
      <c r="M537">
        <f t="shared" si="120"/>
        <v>6.1021253364742734E-2</v>
      </c>
      <c r="O537">
        <f t="shared" ca="1" si="123"/>
        <v>6.1478143356442361E-2</v>
      </c>
      <c r="P537">
        <f t="shared" si="110"/>
        <v>3.0588304493442242E-2</v>
      </c>
      <c r="Q537" s="7">
        <f t="shared" si="124"/>
        <v>38242.192681553366</v>
      </c>
      <c r="R537">
        <f t="shared" si="117"/>
        <v>9.2616437700318989E-4</v>
      </c>
      <c r="T537">
        <v>2</v>
      </c>
      <c r="U537">
        <f t="shared" si="118"/>
        <v>1.8523287540063798E-3</v>
      </c>
      <c r="V537">
        <f t="shared" si="125"/>
        <v>3.0432948871300491E-2</v>
      </c>
      <c r="AL537">
        <v>51596</v>
      </c>
      <c r="AM537">
        <v>6.1253622901858762E-2</v>
      </c>
    </row>
    <row r="538" spans="1:39" x14ac:dyDescent="0.2">
      <c r="A538" s="33" t="s">
        <v>2229</v>
      </c>
      <c r="B538" s="22" t="s">
        <v>2228</v>
      </c>
      <c r="C538" s="19">
        <v>53260.809396757533</v>
      </c>
      <c r="D538" s="50">
        <v>7.0306588339297732E-5</v>
      </c>
      <c r="E538">
        <f t="shared" si="121"/>
        <v>51523.260562883952</v>
      </c>
      <c r="F538" s="53">
        <f t="shared" si="119"/>
        <v>51523</v>
      </c>
      <c r="G538">
        <f t="shared" si="122"/>
        <v>6.0891117529536132E-2</v>
      </c>
      <c r="M538">
        <f t="shared" si="120"/>
        <v>6.0891117529536132E-2</v>
      </c>
      <c r="O538">
        <f t="shared" ca="1" si="123"/>
        <v>6.1479501789434177E-2</v>
      </c>
      <c r="P538">
        <f t="shared" si="110"/>
        <v>3.0589109468793268E-2</v>
      </c>
      <c r="Q538" s="7">
        <f t="shared" si="124"/>
        <v>38242.309396757533</v>
      </c>
      <c r="R538">
        <f t="shared" si="117"/>
        <v>9.1821169251332549E-4</v>
      </c>
      <c r="T538">
        <v>2</v>
      </c>
      <c r="U538">
        <f t="shared" si="118"/>
        <v>1.836423385026651E-3</v>
      </c>
      <c r="V538">
        <f t="shared" si="125"/>
        <v>3.0302008060742864E-2</v>
      </c>
      <c r="AL538">
        <v>51761</v>
      </c>
      <c r="AM538">
        <v>6.2112519997754134E-2</v>
      </c>
    </row>
    <row r="539" spans="1:39" x14ac:dyDescent="0.2">
      <c r="A539" s="33" t="s">
        <v>2229</v>
      </c>
      <c r="B539" s="22" t="s">
        <v>2212</v>
      </c>
      <c r="C539" s="19">
        <v>53260.926311768933</v>
      </c>
      <c r="D539" s="50">
        <v>1.0841508737460434E-4</v>
      </c>
      <c r="E539">
        <f t="shared" si="121"/>
        <v>51523.76086101908</v>
      </c>
      <c r="F539" s="53">
        <f t="shared" si="119"/>
        <v>51523.5</v>
      </c>
      <c r="G539">
        <f t="shared" si="122"/>
        <v>6.096078893460799E-2</v>
      </c>
      <c r="M539">
        <f t="shared" si="120"/>
        <v>6.096078893460799E-2</v>
      </c>
      <c r="O539">
        <f t="shared" ca="1" si="123"/>
        <v>6.1480860222425965E-2</v>
      </c>
      <c r="P539">
        <f t="shared" si="110"/>
        <v>3.0589914454144294E-2</v>
      </c>
      <c r="Q539" s="7">
        <f t="shared" si="124"/>
        <v>38242.426311768933</v>
      </c>
      <c r="R539">
        <f t="shared" si="117"/>
        <v>9.2239001670808092E-4</v>
      </c>
      <c r="T539">
        <v>2</v>
      </c>
      <c r="U539">
        <f t="shared" si="118"/>
        <v>1.8447800334161618E-3</v>
      </c>
      <c r="V539">
        <f t="shared" si="125"/>
        <v>3.0370874480463696E-2</v>
      </c>
      <c r="AL539">
        <v>51761.5</v>
      </c>
      <c r="AM539">
        <v>6.1367180001980159E-2</v>
      </c>
    </row>
    <row r="540" spans="1:39" x14ac:dyDescent="0.2">
      <c r="A540" s="33" t="s">
        <v>2229</v>
      </c>
      <c r="B540" s="23" t="s">
        <v>2228</v>
      </c>
      <c r="C540" s="35">
        <v>53261.744186571035</v>
      </c>
      <c r="D540" s="51">
        <v>7.3765032837048438E-5</v>
      </c>
      <c r="E540">
        <f t="shared" si="121"/>
        <v>51527.260678821403</v>
      </c>
      <c r="F540" s="53">
        <f t="shared" si="119"/>
        <v>51527</v>
      </c>
      <c r="G540">
        <f t="shared" si="122"/>
        <v>6.0918211034731939E-2</v>
      </c>
      <c r="M540">
        <f t="shared" si="120"/>
        <v>6.0918211034731939E-2</v>
      </c>
      <c r="O540">
        <f t="shared" ca="1" si="123"/>
        <v>6.1490369253368593E-2</v>
      </c>
      <c r="P540">
        <f t="shared" si="110"/>
        <v>3.0595549631601465E-2</v>
      </c>
      <c r="Q540" s="7">
        <f t="shared" si="124"/>
        <v>38243.244186571035</v>
      </c>
      <c r="R540">
        <f t="shared" si="117"/>
        <v>9.1946379456889855E-4</v>
      </c>
      <c r="T540">
        <v>2</v>
      </c>
      <c r="U540">
        <f t="shared" si="118"/>
        <v>1.8389275891377971E-3</v>
      </c>
      <c r="V540">
        <f t="shared" si="125"/>
        <v>3.0322661403130474E-2</v>
      </c>
      <c r="AL540">
        <v>51762</v>
      </c>
      <c r="AM540">
        <v>6.2221840002166573E-2</v>
      </c>
    </row>
    <row r="541" spans="1:39" x14ac:dyDescent="0.2">
      <c r="A541" s="33" t="s">
        <v>2229</v>
      </c>
      <c r="B541" s="22" t="s">
        <v>2212</v>
      </c>
      <c r="C541" s="19">
        <v>53261.861017355557</v>
      </c>
      <c r="D541" s="50">
        <v>9.700135563426443E-5</v>
      </c>
      <c r="E541">
        <f t="shared" si="121"/>
        <v>51527.760616536172</v>
      </c>
      <c r="F541" s="53">
        <f t="shared" si="119"/>
        <v>51527.5</v>
      </c>
      <c r="G541">
        <f t="shared" si="122"/>
        <v>6.0903655561560299E-2</v>
      </c>
      <c r="M541">
        <f t="shared" si="120"/>
        <v>6.0903655561560299E-2</v>
      </c>
      <c r="O541">
        <f t="shared" ca="1" si="123"/>
        <v>6.1491727686360381E-2</v>
      </c>
      <c r="P541">
        <f t="shared" si="110"/>
        <v>3.0596354696952488E-2</v>
      </c>
      <c r="Q541" s="7">
        <f t="shared" si="124"/>
        <v>38243.361017355557</v>
      </c>
      <c r="R541">
        <f t="shared" si="117"/>
        <v>9.1853248569785737E-4</v>
      </c>
      <c r="T541">
        <v>2</v>
      </c>
      <c r="U541">
        <f t="shared" si="118"/>
        <v>1.8370649713957147E-3</v>
      </c>
      <c r="V541">
        <f t="shared" si="125"/>
        <v>3.0307300864607811E-2</v>
      </c>
      <c r="AL541">
        <v>51929</v>
      </c>
      <c r="AM541">
        <v>6.285746036155615E-2</v>
      </c>
    </row>
    <row r="542" spans="1:39" x14ac:dyDescent="0.2">
      <c r="A542" s="33" t="s">
        <v>2229</v>
      </c>
      <c r="B542" s="22" t="s">
        <v>2228</v>
      </c>
      <c r="C542" s="19">
        <v>53261.977878033729</v>
      </c>
      <c r="D542" s="50">
        <v>8.6958306865834328E-5</v>
      </c>
      <c r="E542">
        <f t="shared" si="121"/>
        <v>51528.26068217068</v>
      </c>
      <c r="F542" s="53">
        <f t="shared" si="119"/>
        <v>51528</v>
      </c>
      <c r="G542">
        <f t="shared" si="122"/>
        <v>6.091899373132037E-2</v>
      </c>
      <c r="M542">
        <f t="shared" si="120"/>
        <v>6.091899373132037E-2</v>
      </c>
      <c r="O542">
        <f t="shared" ca="1" si="123"/>
        <v>6.1493086119352197E-2</v>
      </c>
      <c r="P542">
        <f t="shared" si="110"/>
        <v>3.0597159772303515E-2</v>
      </c>
      <c r="Q542" s="7">
        <f t="shared" si="124"/>
        <v>38243.477878033729</v>
      </c>
      <c r="R542">
        <f t="shared" si="117"/>
        <v>9.1941361463818779E-4</v>
      </c>
      <c r="T542">
        <v>2</v>
      </c>
      <c r="U542">
        <f t="shared" si="118"/>
        <v>1.8388272292763756E-3</v>
      </c>
      <c r="V542">
        <f t="shared" si="125"/>
        <v>3.0321833959016855E-2</v>
      </c>
      <c r="AL542">
        <v>51929.5</v>
      </c>
      <c r="AM542">
        <v>6.279045080736978E-2</v>
      </c>
    </row>
    <row r="543" spans="1:39" x14ac:dyDescent="0.2">
      <c r="A543" s="33" t="s">
        <v>2230</v>
      </c>
      <c r="B543" s="22" t="s">
        <v>2212</v>
      </c>
      <c r="C543" s="19">
        <v>53262.79578305647</v>
      </c>
      <c r="D543" s="50">
        <v>9.8672266289221054E-5</v>
      </c>
      <c r="E543">
        <f t="shared" si="121"/>
        <v>51531.760629291981</v>
      </c>
      <c r="F543" s="53">
        <f t="shared" si="119"/>
        <v>51531.5</v>
      </c>
      <c r="G543">
        <f t="shared" si="122"/>
        <v>6.0906636470463127E-2</v>
      </c>
      <c r="M543">
        <f t="shared" si="120"/>
        <v>6.0906636470463127E-2</v>
      </c>
      <c r="O543">
        <f t="shared" ca="1" si="123"/>
        <v>6.1502595150294825E-2</v>
      </c>
      <c r="P543">
        <f t="shared" ref="P543:P606" si="126">+D$11+D$12*F543+D$13*F543^2</f>
        <v>3.0602795579760683E-2</v>
      </c>
      <c r="Q543" s="7">
        <f t="shared" si="124"/>
        <v>38244.29578305647</v>
      </c>
      <c r="R543">
        <f t="shared" ref="R543:R574" si="127">+(P543-G543)^2</f>
        <v>9.1832277272900953E-4</v>
      </c>
      <c r="T543">
        <v>2</v>
      </c>
      <c r="U543">
        <f t="shared" ref="U543:U574" si="128">+T543*R543</f>
        <v>1.8366455454580191E-3</v>
      </c>
      <c r="V543">
        <f t="shared" si="125"/>
        <v>3.0303840890702444E-2</v>
      </c>
      <c r="AL543">
        <v>51933</v>
      </c>
      <c r="AM543">
        <v>6.2848848567227833E-2</v>
      </c>
    </row>
    <row r="544" spans="1:39" x14ac:dyDescent="0.2">
      <c r="A544" s="33" t="s">
        <v>2229</v>
      </c>
      <c r="B544" s="22" t="s">
        <v>2212</v>
      </c>
      <c r="C544" s="19">
        <v>53262.795793268691</v>
      </c>
      <c r="D544" s="50">
        <v>9.6894608676098968E-5</v>
      </c>
      <c r="E544">
        <f t="shared" si="121"/>
        <v>51531.760672991717</v>
      </c>
      <c r="F544" s="53">
        <f t="shared" si="119"/>
        <v>51531.5</v>
      </c>
      <c r="G544">
        <f t="shared" si="122"/>
        <v>6.0916848691704217E-2</v>
      </c>
      <c r="M544">
        <f t="shared" si="120"/>
        <v>6.0916848691704217E-2</v>
      </c>
      <c r="O544">
        <f t="shared" ca="1" si="123"/>
        <v>6.1502595150294825E-2</v>
      </c>
      <c r="P544">
        <f t="shared" si="126"/>
        <v>3.0602795579760683E-2</v>
      </c>
      <c r="Q544" s="7">
        <f t="shared" si="124"/>
        <v>38244.295793268691</v>
      </c>
      <c r="R544">
        <f t="shared" si="127"/>
        <v>9.1894181607373349E-4</v>
      </c>
      <c r="T544">
        <v>2</v>
      </c>
      <c r="U544">
        <f t="shared" si="128"/>
        <v>1.837883632147467E-3</v>
      </c>
      <c r="V544">
        <f t="shared" si="125"/>
        <v>3.0314053111943535E-2</v>
      </c>
      <c r="AL544">
        <v>51933.5</v>
      </c>
      <c r="AM544">
        <v>6.249204276537057E-2</v>
      </c>
    </row>
    <row r="545" spans="1:39" x14ac:dyDescent="0.2">
      <c r="A545" s="33" t="s">
        <v>2230</v>
      </c>
      <c r="B545" s="22" t="s">
        <v>2228</v>
      </c>
      <c r="C545" s="19">
        <v>53262.912607969331</v>
      </c>
      <c r="D545" s="50">
        <v>8.5170740326210423E-5</v>
      </c>
      <c r="E545">
        <f t="shared" si="121"/>
        <v>51532.260541880962</v>
      </c>
      <c r="F545" s="53">
        <f t="shared" si="119"/>
        <v>51532</v>
      </c>
      <c r="G545">
        <f t="shared" si="122"/>
        <v>6.0886209328600671E-2</v>
      </c>
      <c r="M545">
        <f t="shared" si="120"/>
        <v>6.0886209328600671E-2</v>
      </c>
      <c r="O545">
        <f t="shared" ca="1" si="123"/>
        <v>6.1503953583286614E-2</v>
      </c>
      <c r="P545">
        <f t="shared" si="126"/>
        <v>3.0603600735111702E-2</v>
      </c>
      <c r="Q545" s="7">
        <f t="shared" si="124"/>
        <v>38244.412607969331</v>
      </c>
      <c r="R545">
        <f t="shared" si="127"/>
        <v>9.1703638322645196E-4</v>
      </c>
      <c r="T545">
        <v>2</v>
      </c>
      <c r="U545">
        <f t="shared" si="128"/>
        <v>1.8340727664529039E-3</v>
      </c>
      <c r="V545">
        <f t="shared" si="125"/>
        <v>3.0282608593488969E-2</v>
      </c>
      <c r="AL545">
        <v>51946</v>
      </c>
      <c r="AM545">
        <v>6.2898484495235607E-2</v>
      </c>
    </row>
    <row r="546" spans="1:39" x14ac:dyDescent="0.2">
      <c r="A546" s="33" t="s">
        <v>2229</v>
      </c>
      <c r="B546" s="23" t="s">
        <v>2228</v>
      </c>
      <c r="C546" s="35">
        <v>53262.912619796734</v>
      </c>
      <c r="D546" s="51">
        <v>8.6494806373629208E-5</v>
      </c>
      <c r="E546">
        <f t="shared" si="121"/>
        <v>51532.260592492326</v>
      </c>
      <c r="F546" s="53">
        <f t="shared" si="119"/>
        <v>51532</v>
      </c>
      <c r="G546">
        <f t="shared" si="122"/>
        <v>6.0898036732396577E-2</v>
      </c>
      <c r="M546">
        <f t="shared" si="120"/>
        <v>6.0898036732396577E-2</v>
      </c>
      <c r="O546">
        <f t="shared" ca="1" si="123"/>
        <v>6.1503953583286614E-2</v>
      </c>
      <c r="P546">
        <f t="shared" si="126"/>
        <v>3.0603600735111702E-2</v>
      </c>
      <c r="Q546" s="7">
        <f t="shared" si="124"/>
        <v>38244.412619796734</v>
      </c>
      <c r="R546">
        <f t="shared" si="127"/>
        <v>9.1775285239358961E-4</v>
      </c>
      <c r="T546">
        <v>2</v>
      </c>
      <c r="U546">
        <f t="shared" si="128"/>
        <v>1.8355057047871792E-3</v>
      </c>
      <c r="V546">
        <f t="shared" si="125"/>
        <v>3.0294435997284874E-2</v>
      </c>
      <c r="AL546">
        <v>51946.5</v>
      </c>
      <c r="AM546">
        <v>6.253120036853943E-2</v>
      </c>
    </row>
    <row r="547" spans="1:39" x14ac:dyDescent="0.2">
      <c r="A547" s="33" t="s">
        <v>2229</v>
      </c>
      <c r="B547" s="22" t="s">
        <v>2212</v>
      </c>
      <c r="C547" s="19">
        <v>53263.730602207033</v>
      </c>
      <c r="D547" s="50">
        <v>9.8480372721708063E-5</v>
      </c>
      <c r="E547">
        <f t="shared" si="121"/>
        <v>51535.76087076743</v>
      </c>
      <c r="F547" s="53">
        <f t="shared" si="119"/>
        <v>51535.5</v>
      </c>
      <c r="G547">
        <f t="shared" si="122"/>
        <v>6.0963067029661033E-2</v>
      </c>
      <c r="M547">
        <f t="shared" si="120"/>
        <v>6.0963067029661033E-2</v>
      </c>
      <c r="O547">
        <f t="shared" ca="1" si="123"/>
        <v>6.1513462614229242E-2</v>
      </c>
      <c r="P547">
        <f t="shared" si="126"/>
        <v>3.0609237102568878E-2</v>
      </c>
      <c r="Q547" s="7">
        <f t="shared" si="124"/>
        <v>38245.230602207033</v>
      </c>
      <c r="R547">
        <f t="shared" si="127"/>
        <v>9.2135499124283541E-4</v>
      </c>
      <c r="T547">
        <v>2</v>
      </c>
      <c r="U547">
        <f t="shared" si="128"/>
        <v>1.8427099824856708E-3</v>
      </c>
      <c r="V547">
        <f t="shared" si="125"/>
        <v>3.0353829927092155E-2</v>
      </c>
      <c r="AL547">
        <v>51986</v>
      </c>
      <c r="AM547">
        <v>6.2619520002044737E-2</v>
      </c>
    </row>
    <row r="548" spans="1:39" x14ac:dyDescent="0.2">
      <c r="A548" s="33" t="s">
        <v>2230</v>
      </c>
      <c r="B548" s="22" t="s">
        <v>2228</v>
      </c>
      <c r="C548" s="19">
        <v>53263.847324869035</v>
      </c>
      <c r="D548" s="50">
        <v>7.1531596185528696E-5</v>
      </c>
      <c r="E548">
        <f t="shared" si="121"/>
        <v>51536.26034580855</v>
      </c>
      <c r="F548" s="53">
        <f t="shared" si="119"/>
        <v>51536</v>
      </c>
      <c r="G548">
        <f t="shared" si="122"/>
        <v>6.0840389036457054E-2</v>
      </c>
      <c r="M548">
        <f t="shared" si="120"/>
        <v>6.0840389036457054E-2</v>
      </c>
      <c r="O548">
        <f t="shared" ca="1" si="123"/>
        <v>6.151482104722103E-2</v>
      </c>
      <c r="P548">
        <f t="shared" si="126"/>
        <v>3.0610042337919904E-2</v>
      </c>
      <c r="Q548" s="7">
        <f t="shared" si="124"/>
        <v>38245.347324869035</v>
      </c>
      <c r="R548">
        <f t="shared" si="127"/>
        <v>9.13873861513756E-4</v>
      </c>
      <c r="T548">
        <v>2</v>
      </c>
      <c r="U548">
        <f t="shared" si="128"/>
        <v>1.827747723027512E-3</v>
      </c>
      <c r="V548">
        <f t="shared" si="125"/>
        <v>3.023034669853715E-2</v>
      </c>
      <c r="AL548">
        <v>51986</v>
      </c>
      <c r="AM548">
        <v>6.2619520002044737E-2</v>
      </c>
    </row>
    <row r="549" spans="1:39" x14ac:dyDescent="0.2">
      <c r="A549" s="33" t="s">
        <v>2229</v>
      </c>
      <c r="B549" s="23" t="s">
        <v>2228</v>
      </c>
      <c r="C549" s="35">
        <v>53263.847345692709</v>
      </c>
      <c r="D549" s="51">
        <v>7.9123252706991666E-5</v>
      </c>
      <c r="E549">
        <f t="shared" si="121"/>
        <v>51536.260434916403</v>
      </c>
      <c r="F549" s="53">
        <f t="shared" si="119"/>
        <v>51536</v>
      </c>
      <c r="G549">
        <f t="shared" si="122"/>
        <v>6.0861212710733525E-2</v>
      </c>
      <c r="M549">
        <f t="shared" si="120"/>
        <v>6.0861212710733525E-2</v>
      </c>
      <c r="O549">
        <f t="shared" ca="1" si="123"/>
        <v>6.151482104722103E-2</v>
      </c>
      <c r="P549">
        <f t="shared" si="126"/>
        <v>3.0610042337919904E-2</v>
      </c>
      <c r="Q549" s="7">
        <f t="shared" si="124"/>
        <v>38245.347345692709</v>
      </c>
      <c r="R549">
        <f t="shared" si="127"/>
        <v>9.1513330892499664E-4</v>
      </c>
      <c r="T549">
        <v>2</v>
      </c>
      <c r="U549">
        <f t="shared" si="128"/>
        <v>1.8302666178499933E-3</v>
      </c>
      <c r="V549">
        <f t="shared" si="125"/>
        <v>3.0251170372813621E-2</v>
      </c>
      <c r="AL549">
        <v>51986.5</v>
      </c>
      <c r="AM549">
        <v>6.2274179996165913E-2</v>
      </c>
    </row>
    <row r="550" spans="1:39" x14ac:dyDescent="0.2">
      <c r="A550" s="33" t="s">
        <v>2230</v>
      </c>
      <c r="B550" s="22" t="s">
        <v>2212</v>
      </c>
      <c r="C550" s="19">
        <v>53263.964246253709</v>
      </c>
      <c r="D550" s="50">
        <v>8.3581218016631927E-5</v>
      </c>
      <c r="E550">
        <f t="shared" si="121"/>
        <v>51536.76067121594</v>
      </c>
      <c r="F550" s="53">
        <f t="shared" si="119"/>
        <v>51536.5</v>
      </c>
      <c r="G550">
        <f t="shared" si="122"/>
        <v>6.0916433707461692E-2</v>
      </c>
      <c r="M550">
        <f t="shared" si="120"/>
        <v>6.0916433707461692E-2</v>
      </c>
      <c r="O550">
        <f t="shared" ca="1" si="123"/>
        <v>6.1516179480212846E-2</v>
      </c>
      <c r="P550">
        <f t="shared" si="126"/>
        <v>3.0610847583270925E-2</v>
      </c>
      <c r="Q550" s="7">
        <f t="shared" si="124"/>
        <v>38245.464246253709</v>
      </c>
      <c r="R550">
        <f t="shared" si="127"/>
        <v>9.1842855033074397E-4</v>
      </c>
      <c r="T550">
        <v>2</v>
      </c>
      <c r="U550">
        <f t="shared" si="128"/>
        <v>1.8368571006614879E-3</v>
      </c>
      <c r="V550">
        <f t="shared" si="125"/>
        <v>3.0305586124190768E-2</v>
      </c>
      <c r="AL550">
        <v>51986.5</v>
      </c>
      <c r="AM550">
        <v>6.2274179996165913E-2</v>
      </c>
    </row>
    <row r="551" spans="1:39" x14ac:dyDescent="0.2">
      <c r="A551" s="33" t="s">
        <v>2229</v>
      </c>
      <c r="B551" s="22" t="s">
        <v>2212</v>
      </c>
      <c r="C551" s="19">
        <v>53263.964263878668</v>
      </c>
      <c r="D551" s="50">
        <v>9.7465732895333644E-5</v>
      </c>
      <c r="E551">
        <f t="shared" si="121"/>
        <v>51536.76074663597</v>
      </c>
      <c r="F551" s="53">
        <f t="shared" si="119"/>
        <v>51536.5</v>
      </c>
      <c r="G551">
        <f t="shared" si="122"/>
        <v>6.0934058667044155E-2</v>
      </c>
      <c r="M551">
        <f t="shared" si="120"/>
        <v>6.0934058667044155E-2</v>
      </c>
      <c r="O551">
        <f t="shared" ca="1" si="123"/>
        <v>6.1516179480212846E-2</v>
      </c>
      <c r="P551">
        <f t="shared" si="126"/>
        <v>3.0610847583270925E-2</v>
      </c>
      <c r="Q551" s="7">
        <f t="shared" si="124"/>
        <v>38245.464263878668</v>
      </c>
      <c r="R551">
        <f t="shared" si="127"/>
        <v>9.1949713043106766E-4</v>
      </c>
      <c r="T551">
        <v>2</v>
      </c>
      <c r="U551">
        <f t="shared" si="128"/>
        <v>1.8389942608621353E-3</v>
      </c>
      <c r="V551">
        <f t="shared" si="125"/>
        <v>3.0323211083773231E-2</v>
      </c>
      <c r="AL551">
        <v>53182</v>
      </c>
      <c r="AM551">
        <v>6.6656240000156686E-2</v>
      </c>
    </row>
    <row r="552" spans="1:39" x14ac:dyDescent="0.2">
      <c r="A552" s="33" t="s">
        <v>2229</v>
      </c>
      <c r="B552" s="22" t="s">
        <v>2228</v>
      </c>
      <c r="C552" s="19">
        <v>53264.782190518104</v>
      </c>
      <c r="D552" s="50">
        <v>8.0864143152927897E-5</v>
      </c>
      <c r="E552">
        <f t="shared" si="121"/>
        <v>51540.260786258594</v>
      </c>
      <c r="F552" s="53">
        <f t="shared" si="119"/>
        <v>51540</v>
      </c>
      <c r="G552">
        <f t="shared" si="122"/>
        <v>6.0943318108911626E-2</v>
      </c>
      <c r="M552">
        <f t="shared" si="120"/>
        <v>6.0943318108911626E-2</v>
      </c>
      <c r="O552">
        <f t="shared" ca="1" si="123"/>
        <v>6.1525688511155446E-2</v>
      </c>
      <c r="P552">
        <f t="shared" si="126"/>
        <v>3.0616484580728097E-2</v>
      </c>
      <c r="Q552" s="7">
        <f t="shared" si="124"/>
        <v>38246.282190518104</v>
      </c>
      <c r="R552">
        <f t="shared" si="127"/>
        <v>9.1971683184615663E-4</v>
      </c>
      <c r="T552">
        <v>2</v>
      </c>
      <c r="U552">
        <f t="shared" si="128"/>
        <v>1.8394336636923133E-3</v>
      </c>
      <c r="V552">
        <f t="shared" si="125"/>
        <v>3.0326833528183529E-2</v>
      </c>
      <c r="AL552">
        <v>53182.5</v>
      </c>
      <c r="AM552">
        <v>6.5510899992659688E-2</v>
      </c>
    </row>
    <row r="553" spans="1:39" x14ac:dyDescent="0.2">
      <c r="A553" s="33" t="s">
        <v>2230</v>
      </c>
      <c r="B553" s="22" t="s">
        <v>2212</v>
      </c>
      <c r="C553" s="19">
        <v>53264.898957703605</v>
      </c>
      <c r="D553" s="50">
        <v>9.5592160043923198E-5</v>
      </c>
      <c r="E553">
        <f t="shared" si="121"/>
        <v>51540.76045182292</v>
      </c>
      <c r="F553" s="53">
        <f t="shared" si="119"/>
        <v>51540.5</v>
      </c>
      <c r="G553">
        <f t="shared" si="122"/>
        <v>6.086516360664973E-2</v>
      </c>
      <c r="M553">
        <f t="shared" si="120"/>
        <v>6.086516360664973E-2</v>
      </c>
      <c r="O553">
        <f t="shared" ca="1" si="123"/>
        <v>6.1527046944147262E-2</v>
      </c>
      <c r="P553">
        <f t="shared" si="126"/>
        <v>3.0617289906079124E-2</v>
      </c>
      <c r="Q553" s="7">
        <f t="shared" si="124"/>
        <v>38246.398957703605</v>
      </c>
      <c r="R553">
        <f t="shared" si="127"/>
        <v>9.14933863405671E-4</v>
      </c>
      <c r="T553">
        <v>2</v>
      </c>
      <c r="U553">
        <f t="shared" si="128"/>
        <v>1.829867726811342E-3</v>
      </c>
      <c r="V553">
        <f t="shared" si="125"/>
        <v>3.0247873700570607E-2</v>
      </c>
      <c r="AL553">
        <v>53190</v>
      </c>
      <c r="AM553">
        <v>6.6230799995537382E-2</v>
      </c>
    </row>
    <row r="554" spans="1:39" x14ac:dyDescent="0.2">
      <c r="A554" s="33" t="s">
        <v>2229</v>
      </c>
      <c r="B554" s="22" t="s">
        <v>2212</v>
      </c>
      <c r="C554" s="19">
        <v>53264.898972713396</v>
      </c>
      <c r="D554" s="50">
        <v>9.3632899023843869E-5</v>
      </c>
      <c r="E554">
        <f t="shared" si="121"/>
        <v>51540.760516052229</v>
      </c>
      <c r="F554" s="53">
        <f t="shared" si="119"/>
        <v>51540.5</v>
      </c>
      <c r="G554">
        <f t="shared" si="122"/>
        <v>6.0880173397890758E-2</v>
      </c>
      <c r="M554">
        <f t="shared" si="120"/>
        <v>6.0880173397890758E-2</v>
      </c>
      <c r="O554">
        <f t="shared" ca="1" si="123"/>
        <v>6.1527046944147262E-2</v>
      </c>
      <c r="P554">
        <f t="shared" si="126"/>
        <v>3.0617289906079124E-2</v>
      </c>
      <c r="Q554" s="7">
        <f t="shared" si="124"/>
        <v>38246.398972713396</v>
      </c>
      <c r="R554">
        <f t="shared" si="127"/>
        <v>9.1584211723896511E-4</v>
      </c>
      <c r="T554">
        <v>2</v>
      </c>
      <c r="U554">
        <f t="shared" si="128"/>
        <v>1.8316842344779302E-3</v>
      </c>
      <c r="V554">
        <f t="shared" si="125"/>
        <v>3.0262883491811634E-2</v>
      </c>
      <c r="AL554">
        <v>53194</v>
      </c>
      <c r="AM554">
        <v>6.6078080002625939E-2</v>
      </c>
    </row>
    <row r="555" spans="1:39" x14ac:dyDescent="0.2">
      <c r="A555" s="33" t="s">
        <v>2230</v>
      </c>
      <c r="B555" s="23" t="s">
        <v>2228</v>
      </c>
      <c r="C555" s="35">
        <v>53265.015869316565</v>
      </c>
      <c r="D555" s="51">
        <v>7.9972827858826629E-5</v>
      </c>
      <c r="E555">
        <f t="shared" si="121"/>
        <v>51541.26073541557</v>
      </c>
      <c r="F555" s="53">
        <f t="shared" si="119"/>
        <v>51541</v>
      </c>
      <c r="G555">
        <f t="shared" si="122"/>
        <v>6.0931436564715113E-2</v>
      </c>
      <c r="M555">
        <f t="shared" si="120"/>
        <v>6.0931436564715113E-2</v>
      </c>
      <c r="O555">
        <f t="shared" ca="1" si="123"/>
        <v>6.152840537713905E-2</v>
      </c>
      <c r="P555">
        <f t="shared" si="126"/>
        <v>3.0618095241430145E-2</v>
      </c>
      <c r="Q555" s="7">
        <f t="shared" si="124"/>
        <v>38246.515869316565</v>
      </c>
      <c r="R555">
        <f t="shared" si="127"/>
        <v>9.1889866218197605E-4</v>
      </c>
      <c r="T555">
        <v>2</v>
      </c>
      <c r="U555">
        <f t="shared" si="128"/>
        <v>1.8377973243639521E-3</v>
      </c>
      <c r="V555">
        <f t="shared" si="125"/>
        <v>3.0313341323284969E-2</v>
      </c>
      <c r="AL555">
        <v>53237.5</v>
      </c>
      <c r="AM555">
        <v>6.5523500001290813E-2</v>
      </c>
    </row>
    <row r="556" spans="1:39" x14ac:dyDescent="0.2">
      <c r="A556" s="33" t="s">
        <v>2229</v>
      </c>
      <c r="B556" s="22" t="s">
        <v>2228</v>
      </c>
      <c r="C556" s="19">
        <v>53265.7170508251</v>
      </c>
      <c r="D556" s="50">
        <v>8.333550742532466E-5</v>
      </c>
      <c r="E556">
        <f t="shared" si="121"/>
        <v>51544.261203849041</v>
      </c>
      <c r="F556" s="53">
        <f t="shared" si="119"/>
        <v>51544</v>
      </c>
      <c r="G556">
        <f t="shared" si="122"/>
        <v>6.1040905100526288E-2</v>
      </c>
      <c r="M556">
        <f t="shared" si="120"/>
        <v>6.1040905100526288E-2</v>
      </c>
      <c r="O556">
        <f t="shared" ca="1" si="123"/>
        <v>6.1536555975089863E-2</v>
      </c>
      <c r="P556">
        <f t="shared" si="126"/>
        <v>3.062292746353629E-2</v>
      </c>
      <c r="Q556" s="7">
        <f t="shared" si="124"/>
        <v>38247.2170508251</v>
      </c>
      <c r="R556">
        <f t="shared" si="127"/>
        <v>9.2525336352442358E-4</v>
      </c>
      <c r="T556">
        <v>2</v>
      </c>
      <c r="U556">
        <f t="shared" si="128"/>
        <v>1.8505067270488472E-3</v>
      </c>
      <c r="V556">
        <f t="shared" si="125"/>
        <v>3.0417977636989998E-2</v>
      </c>
      <c r="AL556">
        <v>53238</v>
      </c>
      <c r="AM556">
        <v>6.6778159998648334E-2</v>
      </c>
    </row>
    <row r="557" spans="1:39" x14ac:dyDescent="0.2">
      <c r="A557" s="33" t="s">
        <v>2230</v>
      </c>
      <c r="B557" s="22" t="s">
        <v>2212</v>
      </c>
      <c r="C557" s="19">
        <v>53265.833693449364</v>
      </c>
      <c r="D557" s="50">
        <v>8.6065388402342742E-5</v>
      </c>
      <c r="E557">
        <f t="shared" si="121"/>
        <v>51544.760336395804</v>
      </c>
      <c r="F557" s="53">
        <f t="shared" si="119"/>
        <v>51544.5</v>
      </c>
      <c r="G557">
        <f t="shared" si="122"/>
        <v>6.0838189361675177E-2</v>
      </c>
      <c r="M557">
        <f t="shared" si="120"/>
        <v>6.0838189361675177E-2</v>
      </c>
      <c r="O557">
        <f t="shared" ca="1" si="123"/>
        <v>6.1537914408081679E-2</v>
      </c>
      <c r="P557">
        <f t="shared" si="126"/>
        <v>3.062373286888732E-2</v>
      </c>
      <c r="Q557" s="7">
        <f t="shared" si="124"/>
        <v>38247.333693449364</v>
      </c>
      <c r="R557">
        <f t="shared" si="127"/>
        <v>9.1291338115457026E-4</v>
      </c>
      <c r="T557">
        <v>2</v>
      </c>
      <c r="U557">
        <f t="shared" si="128"/>
        <v>1.8258267623091405E-3</v>
      </c>
      <c r="V557">
        <f t="shared" si="125"/>
        <v>3.0214456492787856E-2</v>
      </c>
      <c r="AL557">
        <v>53241</v>
      </c>
      <c r="AM557">
        <v>6.7406119997031055E-2</v>
      </c>
    </row>
    <row r="558" spans="1:39" x14ac:dyDescent="0.2">
      <c r="A558" s="33" t="s">
        <v>2229</v>
      </c>
      <c r="B558" s="22" t="s">
        <v>2212</v>
      </c>
      <c r="C558" s="19">
        <v>53265.833750315098</v>
      </c>
      <c r="D558" s="50">
        <v>9.3563139756010162E-5</v>
      </c>
      <c r="E558">
        <f t="shared" si="121"/>
        <v>51544.760579733425</v>
      </c>
      <c r="F558" s="53">
        <f t="shared" si="119"/>
        <v>51544.5</v>
      </c>
      <c r="G558">
        <f t="shared" si="122"/>
        <v>6.0895055095897987E-2</v>
      </c>
      <c r="M558">
        <f t="shared" si="120"/>
        <v>6.0895055095897987E-2</v>
      </c>
      <c r="O558">
        <f t="shared" ca="1" si="123"/>
        <v>6.1537914408081679E-2</v>
      </c>
      <c r="P558">
        <f t="shared" si="126"/>
        <v>3.062373286888732E-2</v>
      </c>
      <c r="Q558" s="7">
        <f t="shared" si="124"/>
        <v>38247.333750315098</v>
      </c>
      <c r="R558">
        <f t="shared" si="127"/>
        <v>9.1635294937151006E-4</v>
      </c>
      <c r="T558">
        <v>2</v>
      </c>
      <c r="U558">
        <f t="shared" si="128"/>
        <v>1.8327058987430201E-3</v>
      </c>
      <c r="V558">
        <f t="shared" si="125"/>
        <v>3.0271322227010667E-2</v>
      </c>
      <c r="AL558">
        <v>53241.5</v>
      </c>
      <c r="AM558">
        <v>6.3760779994481709E-2</v>
      </c>
    </row>
    <row r="559" spans="1:39" x14ac:dyDescent="0.2">
      <c r="A559" s="33" t="s">
        <v>2230</v>
      </c>
      <c r="B559" s="22" t="s">
        <v>2228</v>
      </c>
      <c r="C559" s="19">
        <v>53265.950585406565</v>
      </c>
      <c r="D559" s="50">
        <v>6.7390218773718302E-5</v>
      </c>
      <c r="E559">
        <f t="shared" si="121"/>
        <v>51545.260535878304</v>
      </c>
      <c r="F559" s="53">
        <f t="shared" si="119"/>
        <v>51545</v>
      </c>
      <c r="G559">
        <f t="shared" si="122"/>
        <v>6.0884806560352445E-2</v>
      </c>
      <c r="M559">
        <f t="shared" si="120"/>
        <v>6.0884806560352445E-2</v>
      </c>
      <c r="O559">
        <f t="shared" ca="1" si="123"/>
        <v>6.1539272841073467E-2</v>
      </c>
      <c r="P559">
        <f t="shared" si="126"/>
        <v>3.0624538284238341E-2</v>
      </c>
      <c r="Q559" s="7">
        <f t="shared" si="124"/>
        <v>38247.450585406565</v>
      </c>
      <c r="R559">
        <f t="shared" si="127"/>
        <v>9.1568383614239765E-4</v>
      </c>
      <c r="T559">
        <v>2</v>
      </c>
      <c r="U559">
        <f t="shared" si="128"/>
        <v>1.8313676722847953E-3</v>
      </c>
      <c r="V559">
        <f t="shared" si="125"/>
        <v>3.0260268276114104E-2</v>
      </c>
      <c r="AL559">
        <v>53242</v>
      </c>
      <c r="AM559">
        <v>6.6715439992549364E-2</v>
      </c>
    </row>
    <row r="560" spans="1:39" x14ac:dyDescent="0.2">
      <c r="A560" s="33" t="s">
        <v>2229</v>
      </c>
      <c r="B560" s="22" t="s">
        <v>2228</v>
      </c>
      <c r="C560" s="19">
        <v>53265.950614002963</v>
      </c>
      <c r="D560" s="50">
        <v>8.241252800150116E-5</v>
      </c>
      <c r="E560">
        <f t="shared" si="121"/>
        <v>51545.260658246887</v>
      </c>
      <c r="F560" s="53">
        <f t="shared" ref="F560:F591" si="129">+ROUND(2*E560,0)/2-0.5</f>
        <v>51545</v>
      </c>
      <c r="G560">
        <f t="shared" si="122"/>
        <v>6.0913402958249208E-2</v>
      </c>
      <c r="M560">
        <f t="shared" si="120"/>
        <v>6.0913402958249208E-2</v>
      </c>
      <c r="O560">
        <f t="shared" ca="1" si="123"/>
        <v>6.1539272841073467E-2</v>
      </c>
      <c r="P560">
        <f t="shared" si="126"/>
        <v>3.0624538284238341E-2</v>
      </c>
      <c r="Q560" s="7">
        <f t="shared" si="124"/>
        <v>38247.450614002963</v>
      </c>
      <c r="R560">
        <f t="shared" si="127"/>
        <v>9.1741532324054337E-4</v>
      </c>
      <c r="T560">
        <v>2</v>
      </c>
      <c r="U560">
        <f t="shared" si="128"/>
        <v>1.8348306464810867E-3</v>
      </c>
      <c r="V560">
        <f t="shared" si="125"/>
        <v>3.0288864674010867E-2</v>
      </c>
      <c r="AL560">
        <v>53270.5</v>
      </c>
      <c r="AM560">
        <v>6.6031059999659192E-2</v>
      </c>
    </row>
    <row r="561" spans="1:39" x14ac:dyDescent="0.2">
      <c r="A561" s="33" t="s">
        <v>2230</v>
      </c>
      <c r="B561" s="22" t="s">
        <v>2228</v>
      </c>
      <c r="C561" s="19">
        <v>53266.885460624639</v>
      </c>
      <c r="D561" s="50">
        <v>7.7456035269518763E-5</v>
      </c>
      <c r="E561">
        <f t="shared" si="121"/>
        <v>51549.261017275654</v>
      </c>
      <c r="F561" s="53">
        <f t="shared" si="129"/>
        <v>51549</v>
      </c>
      <c r="G561">
        <f t="shared" si="122"/>
        <v>6.099730463756714E-2</v>
      </c>
      <c r="M561">
        <f t="shared" si="120"/>
        <v>6.099730463756714E-2</v>
      </c>
      <c r="O561">
        <f t="shared" ca="1" si="123"/>
        <v>6.1550140305007883E-2</v>
      </c>
      <c r="P561">
        <f t="shared" si="126"/>
        <v>3.0630981967046538E-2</v>
      </c>
      <c r="Q561" s="7">
        <f t="shared" si="124"/>
        <v>38248.385460624639</v>
      </c>
      <c r="R561">
        <f t="shared" si="127"/>
        <v>9.2211355253017343E-4</v>
      </c>
      <c r="T561">
        <v>2</v>
      </c>
      <c r="U561">
        <f t="shared" si="128"/>
        <v>1.8442271050603469E-3</v>
      </c>
      <c r="V561">
        <f t="shared" si="125"/>
        <v>3.0366322670520602E-2</v>
      </c>
      <c r="AL561">
        <v>53270.5</v>
      </c>
      <c r="AM561">
        <v>6.6031059999659192E-2</v>
      </c>
    </row>
    <row r="562" spans="1:39" x14ac:dyDescent="0.2">
      <c r="A562" s="33" t="s">
        <v>2230</v>
      </c>
      <c r="B562" s="22" t="s">
        <v>2212</v>
      </c>
      <c r="C562" s="19">
        <v>53267.002226258599</v>
      </c>
      <c r="D562" s="50">
        <v>8.3991774556339371E-5</v>
      </c>
      <c r="E562">
        <f t="shared" si="121"/>
        <v>51549.760676200691</v>
      </c>
      <c r="F562" s="53">
        <f t="shared" si="129"/>
        <v>51549.5</v>
      </c>
      <c r="G562">
        <f t="shared" si="122"/>
        <v>6.0917598602827638E-2</v>
      </c>
      <c r="M562">
        <f t="shared" si="120"/>
        <v>6.0917598602827638E-2</v>
      </c>
      <c r="O562">
        <f t="shared" ca="1" si="123"/>
        <v>6.1551498737999699E-2</v>
      </c>
      <c r="P562">
        <f t="shared" si="126"/>
        <v>3.0631787472397563E-2</v>
      </c>
      <c r="Q562" s="7">
        <f t="shared" si="124"/>
        <v>38248.502226258599</v>
      </c>
      <c r="R562">
        <f t="shared" si="127"/>
        <v>9.1723035582808228E-4</v>
      </c>
      <c r="T562">
        <v>2</v>
      </c>
      <c r="U562">
        <f t="shared" si="128"/>
        <v>1.8344607116561646E-3</v>
      </c>
      <c r="V562">
        <f t="shared" si="125"/>
        <v>3.0285811130430076E-2</v>
      </c>
      <c r="AL562">
        <v>53271</v>
      </c>
      <c r="AM562">
        <v>6.7185719999542926E-2</v>
      </c>
    </row>
    <row r="563" spans="1:39" x14ac:dyDescent="0.2">
      <c r="A563" s="33" t="s">
        <v>2230</v>
      </c>
      <c r="B563" s="22" t="s">
        <v>2212</v>
      </c>
      <c r="C563" s="19">
        <v>53277.75211601027</v>
      </c>
      <c r="D563" s="50">
        <v>8.7257015466597765E-5</v>
      </c>
      <c r="E563">
        <f t="shared" si="121"/>
        <v>51595.761183160022</v>
      </c>
      <c r="F563" s="53">
        <f t="shared" si="129"/>
        <v>51595.5</v>
      </c>
      <c r="G563">
        <f t="shared" si="122"/>
        <v>6.1036070270347409E-2</v>
      </c>
      <c r="M563">
        <f t="shared" si="120"/>
        <v>6.1036070270347409E-2</v>
      </c>
      <c r="O563">
        <f t="shared" ca="1" si="123"/>
        <v>6.1676474573245516E-2</v>
      </c>
      <c r="P563">
        <f t="shared" si="126"/>
        <v>3.0705936744691801E-2</v>
      </c>
      <c r="Q563" s="7">
        <f t="shared" si="124"/>
        <v>38259.25211601027</v>
      </c>
      <c r="R563">
        <f t="shared" si="127"/>
        <v>9.1991699968409831E-4</v>
      </c>
      <c r="T563">
        <v>2</v>
      </c>
      <c r="U563">
        <f t="shared" si="128"/>
        <v>1.8398339993681966E-3</v>
      </c>
      <c r="V563">
        <f t="shared" si="125"/>
        <v>3.0330133525655608E-2</v>
      </c>
      <c r="AL563">
        <v>53271</v>
      </c>
      <c r="AM563">
        <v>6.7185719999542926E-2</v>
      </c>
    </row>
    <row r="564" spans="1:39" x14ac:dyDescent="0.2">
      <c r="A564" s="33" t="s">
        <v>2230</v>
      </c>
      <c r="B564" s="22" t="s">
        <v>2228</v>
      </c>
      <c r="C564" s="19">
        <v>53277.869178902904</v>
      </c>
      <c r="D564" s="50">
        <v>8.6487920092832328E-5</v>
      </c>
      <c r="E564">
        <f t="shared" si="121"/>
        <v>51596.262114102727</v>
      </c>
      <c r="F564" s="53">
        <f t="shared" si="129"/>
        <v>51596</v>
      </c>
      <c r="G564">
        <f t="shared" si="122"/>
        <v>6.1253622901858762E-2</v>
      </c>
      <c r="M564">
        <f t="shared" si="120"/>
        <v>6.1253622901858762E-2</v>
      </c>
      <c r="O564">
        <f t="shared" ca="1" si="123"/>
        <v>6.1677833006237304E-2</v>
      </c>
      <c r="P564">
        <f t="shared" si="126"/>
        <v>3.0706743180042829E-2</v>
      </c>
      <c r="Q564" s="7">
        <f t="shared" si="124"/>
        <v>38259.369178902904</v>
      </c>
      <c r="R564">
        <f t="shared" si="127"/>
        <v>9.3311186073908941E-4</v>
      </c>
      <c r="T564">
        <v>2</v>
      </c>
      <c r="U564">
        <f t="shared" si="128"/>
        <v>1.8662237214781788E-3</v>
      </c>
      <c r="V564">
        <f t="shared" si="125"/>
        <v>3.0546879721815932E-2</v>
      </c>
      <c r="AL564">
        <v>53596</v>
      </c>
      <c r="AM564">
        <v>6.77147199967294E-2</v>
      </c>
    </row>
    <row r="565" spans="1:39" x14ac:dyDescent="0.2">
      <c r="A565" s="52" t="s">
        <v>2</v>
      </c>
      <c r="B565" s="37" t="s">
        <v>2212</v>
      </c>
      <c r="C565" s="19">
        <v>53316.428999999996</v>
      </c>
      <c r="D565" s="19">
        <v>1E-3</v>
      </c>
      <c r="E565">
        <f t="shared" si="121"/>
        <v>51761.265789461511</v>
      </c>
      <c r="F565" s="53">
        <f t="shared" si="129"/>
        <v>51761</v>
      </c>
      <c r="G565">
        <f t="shared" si="122"/>
        <v>6.2112519997754134E-2</v>
      </c>
      <c r="I565">
        <f>G565</f>
        <v>6.2112519997754134E-2</v>
      </c>
      <c r="O565">
        <f t="shared" ref="O565:O596" ca="1" si="130">+C$11+C$12*F565</f>
        <v>6.2126115893532091E-2</v>
      </c>
      <c r="P565">
        <f t="shared" si="126"/>
        <v>3.0973412995880877E-2</v>
      </c>
      <c r="Q565" s="7">
        <f t="shared" si="124"/>
        <v>38297.928999999996</v>
      </c>
      <c r="R565">
        <f t="shared" si="127"/>
        <v>9.6964398487411213E-4</v>
      </c>
      <c r="T565">
        <v>1</v>
      </c>
      <c r="U565">
        <f t="shared" si="128"/>
        <v>9.6964398487411213E-4</v>
      </c>
      <c r="V565">
        <f t="shared" si="125"/>
        <v>3.1139107001873258E-2</v>
      </c>
      <c r="AL565">
        <v>53596</v>
      </c>
      <c r="AM565">
        <v>6.8064719998801593E-2</v>
      </c>
    </row>
    <row r="566" spans="1:39" x14ac:dyDescent="0.2">
      <c r="A566" s="52" t="s">
        <v>2</v>
      </c>
      <c r="B566" s="23"/>
      <c r="C566" s="19">
        <v>53316.545100000003</v>
      </c>
      <c r="D566" s="19">
        <v>1.1000000000000001E-3</v>
      </c>
      <c r="E566">
        <f t="shared" si="121"/>
        <v>51761.76260003182</v>
      </c>
      <c r="F566" s="53">
        <f t="shared" si="129"/>
        <v>51761.5</v>
      </c>
      <c r="G566">
        <f t="shared" si="122"/>
        <v>6.1367180001980159E-2</v>
      </c>
      <c r="I566">
        <f>G566</f>
        <v>6.1367180001980159E-2</v>
      </c>
      <c r="O566">
        <f t="shared" ca="1" si="130"/>
        <v>6.2127474326523907E-2</v>
      </c>
      <c r="P566">
        <f t="shared" si="126"/>
        <v>3.0974222741231901E-2</v>
      </c>
      <c r="Q566" s="7">
        <f t="shared" si="124"/>
        <v>38298.045100000003</v>
      </c>
      <c r="R566">
        <f t="shared" si="127"/>
        <v>9.2373185105367025E-4</v>
      </c>
      <c r="T566">
        <v>1</v>
      </c>
      <c r="U566">
        <f t="shared" si="128"/>
        <v>9.2373185105367025E-4</v>
      </c>
      <c r="V566">
        <f t="shared" si="125"/>
        <v>3.0392957260748258E-2</v>
      </c>
      <c r="AL566">
        <v>53596.5</v>
      </c>
      <c r="AM566">
        <v>6.6869380003481638E-2</v>
      </c>
    </row>
    <row r="567" spans="1:39" x14ac:dyDescent="0.2">
      <c r="A567" s="52" t="s">
        <v>2</v>
      </c>
      <c r="B567" s="37" t="s">
        <v>2212</v>
      </c>
      <c r="C567" s="19">
        <v>53316.662799999998</v>
      </c>
      <c r="D567" s="19">
        <v>1.5E-3</v>
      </c>
      <c r="E567">
        <f t="shared" si="121"/>
        <v>51762.266257259376</v>
      </c>
      <c r="F567" s="53">
        <f t="shared" si="129"/>
        <v>51762</v>
      </c>
      <c r="G567">
        <f t="shared" si="122"/>
        <v>6.2221840002166573E-2</v>
      </c>
      <c r="I567">
        <f>G567</f>
        <v>6.2221840002166573E-2</v>
      </c>
      <c r="O567">
        <f t="shared" ca="1" si="130"/>
        <v>6.2128832759515695E-2</v>
      </c>
      <c r="P567">
        <f t="shared" si="126"/>
        <v>3.0975032496582927E-2</v>
      </c>
      <c r="Q567" s="7">
        <f t="shared" si="124"/>
        <v>38298.162799999998</v>
      </c>
      <c r="R567">
        <f t="shared" si="127"/>
        <v>9.7636297929099849E-4</v>
      </c>
      <c r="T567">
        <v>1</v>
      </c>
      <c r="U567">
        <f t="shared" si="128"/>
        <v>9.7636297929099849E-4</v>
      </c>
      <c r="V567">
        <f t="shared" si="125"/>
        <v>3.1246807505583646E-2</v>
      </c>
      <c r="AL567">
        <v>53597</v>
      </c>
      <c r="AM567">
        <v>6.8624040002760012E-2</v>
      </c>
    </row>
    <row r="568" spans="1:39" x14ac:dyDescent="0.2">
      <c r="A568" s="33" t="s">
        <v>2230</v>
      </c>
      <c r="B568" s="23" t="s">
        <v>2228</v>
      </c>
      <c r="C568" s="35">
        <v>53355.689779180364</v>
      </c>
      <c r="D568" s="51">
        <v>8.6172923016639711E-5</v>
      </c>
      <c r="E568">
        <f t="shared" si="121"/>
        <v>51929.268977181135</v>
      </c>
      <c r="F568" s="53">
        <f t="shared" si="129"/>
        <v>51929</v>
      </c>
      <c r="G568">
        <f t="shared" si="122"/>
        <v>6.285746036155615E-2</v>
      </c>
      <c r="M568">
        <f t="shared" ref="M568:M573" si="131">G568</f>
        <v>6.285746036155615E-2</v>
      </c>
      <c r="O568">
        <f t="shared" ca="1" si="130"/>
        <v>6.2582549378777691E-2</v>
      </c>
      <c r="P568">
        <f t="shared" si="126"/>
        <v>3.1246050233825068E-2</v>
      </c>
      <c r="Q568" s="7">
        <f t="shared" si="124"/>
        <v>38337.189779180364</v>
      </c>
      <c r="R568">
        <f t="shared" si="127"/>
        <v>9.9928125026361916E-4</v>
      </c>
      <c r="T568">
        <v>2</v>
      </c>
      <c r="U568">
        <f t="shared" si="128"/>
        <v>1.9985625005272383E-3</v>
      </c>
      <c r="V568">
        <f t="shared" si="125"/>
        <v>3.1611410127731082E-2</v>
      </c>
      <c r="AL568">
        <v>54388.5</v>
      </c>
      <c r="AM568">
        <v>7.0050819995230995E-2</v>
      </c>
    </row>
    <row r="569" spans="1:39" x14ac:dyDescent="0.2">
      <c r="A569" s="33" t="s">
        <v>2230</v>
      </c>
      <c r="B569" s="22" t="s">
        <v>2212</v>
      </c>
      <c r="C569" s="19">
        <v>53355.806557510805</v>
      </c>
      <c r="D569" s="50">
        <v>9.1423713346583973E-5</v>
      </c>
      <c r="E569">
        <f t="shared" si="121"/>
        <v>51929.768690436453</v>
      </c>
      <c r="F569" s="53">
        <f t="shared" si="129"/>
        <v>51929.5</v>
      </c>
      <c r="G569">
        <f t="shared" si="122"/>
        <v>6.279045080736978E-2</v>
      </c>
      <c r="M569">
        <f t="shared" si="131"/>
        <v>6.279045080736978E-2</v>
      </c>
      <c r="O569">
        <f t="shared" ca="1" si="130"/>
        <v>6.2583907811769479E-2</v>
      </c>
      <c r="P569">
        <f t="shared" si="126"/>
        <v>3.1246863339176093E-2</v>
      </c>
      <c r="Q569" s="7">
        <f t="shared" si="124"/>
        <v>38337.306557510805</v>
      </c>
      <c r="R569">
        <f t="shared" si="127"/>
        <v>9.9499791036358602E-4</v>
      </c>
      <c r="T569">
        <v>2</v>
      </c>
      <c r="U569">
        <f t="shared" si="128"/>
        <v>1.989995820727172E-3</v>
      </c>
      <c r="V569">
        <f t="shared" si="125"/>
        <v>3.154358746819369E-2</v>
      </c>
      <c r="AL569">
        <v>54444</v>
      </c>
      <c r="AM569">
        <v>7.0418080002127681E-2</v>
      </c>
    </row>
    <row r="570" spans="1:39" x14ac:dyDescent="0.2">
      <c r="A570" s="33" t="s">
        <v>2230</v>
      </c>
      <c r="B570" s="22" t="s">
        <v>2228</v>
      </c>
      <c r="C570" s="19">
        <v>53356.624533288566</v>
      </c>
      <c r="D570" s="50">
        <v>8.21696247572874E-5</v>
      </c>
      <c r="E570">
        <f t="shared" si="121"/>
        <v>51933.268940329872</v>
      </c>
      <c r="F570" s="53">
        <f t="shared" si="129"/>
        <v>51933</v>
      </c>
      <c r="G570">
        <f t="shared" si="122"/>
        <v>6.2848848567227833E-2</v>
      </c>
      <c r="M570">
        <f t="shared" si="131"/>
        <v>6.2848848567227833E-2</v>
      </c>
      <c r="O570">
        <f t="shared" ca="1" si="130"/>
        <v>6.2593416842712107E-2</v>
      </c>
      <c r="P570">
        <f t="shared" si="126"/>
        <v>3.1252555356633266E-2</v>
      </c>
      <c r="Q570" s="7">
        <f t="shared" si="124"/>
        <v>38338.124533288566</v>
      </c>
      <c r="R570">
        <f t="shared" si="127"/>
        <v>9.9832574464986433E-4</v>
      </c>
      <c r="T570">
        <v>2</v>
      </c>
      <c r="U570">
        <f t="shared" si="128"/>
        <v>1.9966514892997287E-3</v>
      </c>
      <c r="V570">
        <f t="shared" si="125"/>
        <v>3.1596293210594567E-2</v>
      </c>
      <c r="AL570">
        <v>54444.5</v>
      </c>
      <c r="AM570">
        <v>7.0172740000998601E-2</v>
      </c>
    </row>
    <row r="571" spans="1:39" x14ac:dyDescent="0.2">
      <c r="A571" s="33" t="s">
        <v>2230</v>
      </c>
      <c r="B571" s="22" t="s">
        <v>2212</v>
      </c>
      <c r="C571" s="19">
        <v>53356.741021822767</v>
      </c>
      <c r="D571" s="50">
        <v>8.5537495884598308E-5</v>
      </c>
      <c r="E571">
        <f t="shared" si="121"/>
        <v>51933.767413500471</v>
      </c>
      <c r="F571" s="53">
        <f t="shared" si="129"/>
        <v>51933.5</v>
      </c>
      <c r="G571">
        <f t="shared" si="122"/>
        <v>6.249204276537057E-2</v>
      </c>
      <c r="M571">
        <f t="shared" si="131"/>
        <v>6.249204276537057E-2</v>
      </c>
      <c r="O571">
        <f t="shared" ca="1" si="130"/>
        <v>6.2594775275703896E-2</v>
      </c>
      <c r="P571">
        <f t="shared" si="126"/>
        <v>3.1253368541984294E-2</v>
      </c>
      <c r="Q571" s="7">
        <f t="shared" si="124"/>
        <v>38338.241021822767</v>
      </c>
      <c r="R571">
        <f t="shared" si="127"/>
        <v>9.7585476723485818E-4</v>
      </c>
      <c r="T571">
        <v>2</v>
      </c>
      <c r="U571">
        <f t="shared" si="128"/>
        <v>1.9517095344697164E-3</v>
      </c>
      <c r="V571">
        <f t="shared" si="125"/>
        <v>3.1238674223386276E-2</v>
      </c>
      <c r="AL571">
        <v>54461.5</v>
      </c>
      <c r="AM571">
        <v>7.0231179997790605E-2</v>
      </c>
    </row>
    <row r="572" spans="1:39" x14ac:dyDescent="0.2">
      <c r="A572" s="33" t="s">
        <v>2230</v>
      </c>
      <c r="B572" s="22" t="s">
        <v>2228</v>
      </c>
      <c r="C572" s="19">
        <v>53359.662561764497</v>
      </c>
      <c r="D572" s="50">
        <v>8.6330330409072425E-5</v>
      </c>
      <c r="E572">
        <f t="shared" si="121"/>
        <v>51946.269152729998</v>
      </c>
      <c r="F572" s="53">
        <f t="shared" si="129"/>
        <v>51946</v>
      </c>
      <c r="G572">
        <f t="shared" si="122"/>
        <v>6.2898484495235607E-2</v>
      </c>
      <c r="M572">
        <f t="shared" si="131"/>
        <v>6.2898484495235607E-2</v>
      </c>
      <c r="O572">
        <f t="shared" ca="1" si="130"/>
        <v>6.2628736100498961E-2</v>
      </c>
      <c r="P572">
        <f t="shared" si="126"/>
        <v>3.1273701425759901E-2</v>
      </c>
      <c r="Q572" s="7">
        <f t="shared" si="124"/>
        <v>38341.162561764497</v>
      </c>
      <c r="R572">
        <f t="shared" si="127"/>
        <v>1.0001269041913974E-3</v>
      </c>
      <c r="T572">
        <v>2</v>
      </c>
      <c r="U572">
        <f t="shared" si="128"/>
        <v>2.0002538083827947E-3</v>
      </c>
      <c r="V572">
        <f t="shared" si="125"/>
        <v>3.1624783069475706E-2</v>
      </c>
      <c r="AL572">
        <v>54623.5</v>
      </c>
      <c r="AM572">
        <v>7.0941019999736454E-2</v>
      </c>
    </row>
    <row r="573" spans="1:39" x14ac:dyDescent="0.2">
      <c r="A573" s="33" t="s">
        <v>2230</v>
      </c>
      <c r="B573" s="22" t="s">
        <v>2212</v>
      </c>
      <c r="C573" s="19">
        <v>53359.779039820365</v>
      </c>
      <c r="D573" s="50">
        <v>9.0584556978828997E-5</v>
      </c>
      <c r="E573">
        <f t="shared" si="121"/>
        <v>51946.767581062137</v>
      </c>
      <c r="F573" s="53">
        <f t="shared" si="129"/>
        <v>51946.5</v>
      </c>
      <c r="G573">
        <f t="shared" si="122"/>
        <v>6.253120036853943E-2</v>
      </c>
      <c r="M573">
        <f t="shared" si="131"/>
        <v>6.253120036853943E-2</v>
      </c>
      <c r="O573">
        <f t="shared" ca="1" si="130"/>
        <v>6.2630094533490777E-2</v>
      </c>
      <c r="P573">
        <f t="shared" si="126"/>
        <v>3.1274514871110923E-2</v>
      </c>
      <c r="Q573" s="7">
        <f t="shared" si="124"/>
        <v>38341.279039820365</v>
      </c>
      <c r="R573">
        <f t="shared" si="127"/>
        <v>9.7698038828515762E-4</v>
      </c>
      <c r="T573">
        <v>2</v>
      </c>
      <c r="U573">
        <f t="shared" si="128"/>
        <v>1.9539607765703152E-3</v>
      </c>
      <c r="V573">
        <f t="shared" si="125"/>
        <v>3.1256685497428507E-2</v>
      </c>
      <c r="AL573">
        <v>54632</v>
      </c>
      <c r="AM573">
        <v>7.0370239998737816E-2</v>
      </c>
    </row>
    <row r="574" spans="1:39" x14ac:dyDescent="0.2">
      <c r="A574" s="52" t="s">
        <v>4</v>
      </c>
      <c r="B574" s="23" t="s">
        <v>2215</v>
      </c>
      <c r="C574" s="35">
        <v>53369.009910000001</v>
      </c>
      <c r="D574" s="19">
        <v>4.0000000000000003E-5</v>
      </c>
      <c r="E574">
        <f t="shared" si="121"/>
        <v>51986.267958996061</v>
      </c>
      <c r="F574" s="53">
        <f t="shared" si="129"/>
        <v>51986</v>
      </c>
      <c r="G574">
        <f t="shared" si="122"/>
        <v>6.2619520002044737E-2</v>
      </c>
      <c r="I574">
        <f t="shared" ref="I574:I581" si="132">G574</f>
        <v>6.2619520002044737E-2</v>
      </c>
      <c r="O574">
        <f t="shared" ca="1" si="130"/>
        <v>6.2737410739843152E-2</v>
      </c>
      <c r="P574">
        <f t="shared" si="126"/>
        <v>3.1338808653841851E-2</v>
      </c>
      <c r="Q574" s="7">
        <f t="shared" si="124"/>
        <v>38350.509910000001</v>
      </c>
      <c r="R574">
        <f t="shared" si="127"/>
        <v>9.7848290244958872E-4</v>
      </c>
      <c r="T574">
        <v>1</v>
      </c>
      <c r="U574">
        <f t="shared" si="128"/>
        <v>9.7848290244958872E-4</v>
      </c>
      <c r="V574">
        <f t="shared" si="125"/>
        <v>3.1280711348202886E-2</v>
      </c>
      <c r="AL574">
        <v>54769</v>
      </c>
      <c r="AM574">
        <v>7.1147080001537688E-2</v>
      </c>
    </row>
    <row r="575" spans="1:39" x14ac:dyDescent="0.2">
      <c r="A575" s="28" t="s">
        <v>4</v>
      </c>
      <c r="B575" s="23" t="s">
        <v>2215</v>
      </c>
      <c r="C575" s="35">
        <v>53369.009910000001</v>
      </c>
      <c r="D575" s="35">
        <v>4.0000000000000003E-5</v>
      </c>
      <c r="E575">
        <f t="shared" si="121"/>
        <v>51986.267958996061</v>
      </c>
      <c r="F575" s="53">
        <f t="shared" si="129"/>
        <v>51986</v>
      </c>
      <c r="G575">
        <f t="shared" si="122"/>
        <v>6.2619520002044737E-2</v>
      </c>
      <c r="I575">
        <f t="shared" si="132"/>
        <v>6.2619520002044737E-2</v>
      </c>
      <c r="O575">
        <f t="shared" ca="1" si="130"/>
        <v>6.2737410739843152E-2</v>
      </c>
      <c r="P575">
        <f t="shared" si="126"/>
        <v>3.1338808653841851E-2</v>
      </c>
      <c r="Q575" s="7">
        <f t="shared" si="124"/>
        <v>38350.509910000001</v>
      </c>
      <c r="R575">
        <f t="shared" ref="R575:R606" si="133">+(P575-G575)^2</f>
        <v>9.7848290244958872E-4</v>
      </c>
      <c r="T575">
        <v>1</v>
      </c>
      <c r="U575">
        <f t="shared" ref="U575:U606" si="134">+T575*R575</f>
        <v>9.7848290244958872E-4</v>
      </c>
      <c r="V575">
        <f t="shared" si="125"/>
        <v>3.1280711348202886E-2</v>
      </c>
      <c r="AL575">
        <v>54923.5</v>
      </c>
      <c r="AM575">
        <v>7.213702000444755E-2</v>
      </c>
    </row>
    <row r="576" spans="1:39" x14ac:dyDescent="0.2">
      <c r="A576" s="52" t="s">
        <v>4</v>
      </c>
      <c r="B576" s="23" t="s">
        <v>2212</v>
      </c>
      <c r="C576" s="35">
        <v>53369.126409999997</v>
      </c>
      <c r="D576" s="19">
        <v>6.0000000000000002E-5</v>
      </c>
      <c r="E576">
        <f t="shared" si="121"/>
        <v>51986.766481230647</v>
      </c>
      <c r="F576" s="53">
        <f t="shared" si="129"/>
        <v>51986.5</v>
      </c>
      <c r="G576">
        <f t="shared" si="122"/>
        <v>6.2274179996165913E-2</v>
      </c>
      <c r="I576">
        <f t="shared" si="132"/>
        <v>6.2274179996165913E-2</v>
      </c>
      <c r="O576">
        <f t="shared" ca="1" si="130"/>
        <v>6.2738769172834968E-2</v>
      </c>
      <c r="P576">
        <f t="shared" si="126"/>
        <v>3.1339622899192884E-2</v>
      </c>
      <c r="Q576" s="7">
        <f t="shared" si="124"/>
        <v>38350.626409999997</v>
      </c>
      <c r="R576">
        <f t="shared" si="133"/>
        <v>9.5694682278588431E-4</v>
      </c>
      <c r="T576">
        <v>1</v>
      </c>
      <c r="U576">
        <f t="shared" si="134"/>
        <v>9.5694682278588431E-4</v>
      </c>
      <c r="V576">
        <f t="shared" si="125"/>
        <v>3.0934557096973028E-2</v>
      </c>
      <c r="AL576">
        <v>55056</v>
      </c>
      <c r="AM576">
        <v>7.2221920003357809E-2</v>
      </c>
    </row>
    <row r="577" spans="1:39" x14ac:dyDescent="0.2">
      <c r="A577" s="28" t="s">
        <v>4</v>
      </c>
      <c r="B577" s="23" t="s">
        <v>2212</v>
      </c>
      <c r="C577" s="35">
        <v>53369.126409999997</v>
      </c>
      <c r="D577" s="35">
        <v>6.0000000000000002E-5</v>
      </c>
      <c r="E577">
        <f t="shared" si="121"/>
        <v>51986.766481230647</v>
      </c>
      <c r="F577" s="53">
        <f t="shared" si="129"/>
        <v>51986.5</v>
      </c>
      <c r="G577">
        <f t="shared" si="122"/>
        <v>6.2274179996165913E-2</v>
      </c>
      <c r="I577">
        <f t="shared" si="132"/>
        <v>6.2274179996165913E-2</v>
      </c>
      <c r="O577">
        <f t="shared" ca="1" si="130"/>
        <v>6.2738769172834968E-2</v>
      </c>
      <c r="P577">
        <f t="shared" si="126"/>
        <v>3.1339622899192884E-2</v>
      </c>
      <c r="Q577" s="7">
        <f t="shared" si="124"/>
        <v>38350.626409999997</v>
      </c>
      <c r="R577">
        <f t="shared" si="133"/>
        <v>9.5694682278588431E-4</v>
      </c>
      <c r="T577">
        <v>1</v>
      </c>
      <c r="U577">
        <f t="shared" si="134"/>
        <v>9.5694682278588431E-4</v>
      </c>
      <c r="V577">
        <f t="shared" si="125"/>
        <v>3.0934557096973028E-2</v>
      </c>
      <c r="AL577">
        <v>56576</v>
      </c>
      <c r="AM577">
        <v>7.5688320001063403E-2</v>
      </c>
    </row>
    <row r="578" spans="1:39" x14ac:dyDescent="0.2">
      <c r="A578" s="124" t="s">
        <v>143</v>
      </c>
      <c r="B578" s="125" t="s">
        <v>2215</v>
      </c>
      <c r="C578" s="124">
        <v>53599.436000000002</v>
      </c>
      <c r="D578" s="124">
        <v>3.0000000000000001E-3</v>
      </c>
      <c r="E578">
        <f t="shared" si="121"/>
        <v>52972.298253400615</v>
      </c>
      <c r="F578" s="53">
        <f t="shared" si="129"/>
        <v>52972</v>
      </c>
      <c r="G578">
        <f t="shared" si="122"/>
        <v>6.9699040002888069E-2</v>
      </c>
      <c r="I578">
        <f t="shared" si="132"/>
        <v>6.9699040002888069E-2</v>
      </c>
      <c r="O578">
        <f t="shared" ca="1" si="130"/>
        <v>6.5416240599677405E-2</v>
      </c>
      <c r="P578">
        <f t="shared" si="126"/>
        <v>3.2963934546061946E-2</v>
      </c>
      <c r="Q578" s="7">
        <f t="shared" si="124"/>
        <v>38580.936000000002</v>
      </c>
      <c r="R578">
        <f t="shared" si="133"/>
        <v>1.3494679729241365E-3</v>
      </c>
      <c r="T578">
        <v>14</v>
      </c>
      <c r="U578">
        <f t="shared" si="134"/>
        <v>1.8892551620937909E-2</v>
      </c>
      <c r="V578">
        <f t="shared" si="125"/>
        <v>3.6735105456826123E-2</v>
      </c>
    </row>
    <row r="579" spans="1:39" x14ac:dyDescent="0.2">
      <c r="A579" s="28" t="s">
        <v>9</v>
      </c>
      <c r="B579" s="22" t="s">
        <v>2212</v>
      </c>
      <c r="C579" s="19">
        <v>53648.508000000002</v>
      </c>
      <c r="D579" s="19">
        <v>1.6000000000000001E-3</v>
      </c>
      <c r="E579">
        <f t="shared" si="121"/>
        <v>53182.285232770097</v>
      </c>
      <c r="F579" s="53">
        <f t="shared" si="129"/>
        <v>53182</v>
      </c>
      <c r="G579">
        <f t="shared" si="122"/>
        <v>6.6656240000156686E-2</v>
      </c>
      <c r="I579">
        <f t="shared" si="132"/>
        <v>6.6656240000156686E-2</v>
      </c>
      <c r="O579">
        <f t="shared" ca="1" si="130"/>
        <v>6.5986782456234405E-2</v>
      </c>
      <c r="P579">
        <f t="shared" si="126"/>
        <v>3.3315079893492194E-2</v>
      </c>
      <c r="Q579" s="7">
        <f t="shared" si="124"/>
        <v>38630.008000000002</v>
      </c>
      <c r="R579">
        <f t="shared" si="133"/>
        <v>1.1116329572582358E-3</v>
      </c>
      <c r="T579">
        <v>1</v>
      </c>
      <c r="U579">
        <f t="shared" si="134"/>
        <v>1.1116329572582358E-3</v>
      </c>
      <c r="V579">
        <f t="shared" si="125"/>
        <v>3.3341160106664491E-2</v>
      </c>
    </row>
    <row r="580" spans="1:39" x14ac:dyDescent="0.2">
      <c r="A580" s="28" t="s">
        <v>9</v>
      </c>
      <c r="B580" s="18"/>
      <c r="C580" s="19">
        <v>53648.623699999996</v>
      </c>
      <c r="D580" s="19">
        <v>1.6999999999999999E-3</v>
      </c>
      <c r="E580">
        <f t="shared" si="121"/>
        <v>53182.780331676026</v>
      </c>
      <c r="F580" s="53">
        <f t="shared" si="129"/>
        <v>53182.5</v>
      </c>
      <c r="G580">
        <f t="shared" si="122"/>
        <v>6.5510899992659688E-2</v>
      </c>
      <c r="I580">
        <f t="shared" si="132"/>
        <v>6.5510899992659688E-2</v>
      </c>
      <c r="O580">
        <f t="shared" ca="1" si="130"/>
        <v>6.5988140889226193E-2</v>
      </c>
      <c r="P580">
        <f t="shared" si="126"/>
        <v>3.3315918058843215E-2</v>
      </c>
      <c r="Q580" s="7">
        <f t="shared" si="124"/>
        <v>38630.123699999996</v>
      </c>
      <c r="R580">
        <f t="shared" si="133"/>
        <v>1.0365168617187692E-3</v>
      </c>
      <c r="T580">
        <v>1</v>
      </c>
      <c r="U580">
        <f t="shared" si="134"/>
        <v>1.0365168617187692E-3</v>
      </c>
      <c r="V580">
        <f t="shared" si="125"/>
        <v>3.2194981933816473E-2</v>
      </c>
    </row>
    <row r="581" spans="1:39" x14ac:dyDescent="0.2">
      <c r="A581" s="28" t="s">
        <v>9</v>
      </c>
      <c r="B581" s="114" t="s">
        <v>2212</v>
      </c>
      <c r="C581" s="33">
        <v>53650.377099999998</v>
      </c>
      <c r="D581" s="33">
        <v>1E-4</v>
      </c>
      <c r="E581">
        <f t="shared" si="121"/>
        <v>53190.283412243902</v>
      </c>
      <c r="F581" s="53">
        <f t="shared" si="129"/>
        <v>53190</v>
      </c>
      <c r="G581">
        <f t="shared" si="122"/>
        <v>6.6230799995537382E-2</v>
      </c>
      <c r="I581">
        <f t="shared" si="132"/>
        <v>6.6230799995537382E-2</v>
      </c>
      <c r="O581">
        <f t="shared" ca="1" si="130"/>
        <v>6.6008517384103238E-2</v>
      </c>
      <c r="P581">
        <f t="shared" si="126"/>
        <v>3.3328491739108582E-2</v>
      </c>
      <c r="Q581" s="7">
        <f t="shared" si="124"/>
        <v>38631.877099999998</v>
      </c>
      <c r="R581">
        <f t="shared" si="133"/>
        <v>1.0825618886010629E-3</v>
      </c>
      <c r="T581">
        <v>1</v>
      </c>
      <c r="U581">
        <f t="shared" si="134"/>
        <v>1.0825618886010629E-3</v>
      </c>
      <c r="V581">
        <f t="shared" si="125"/>
        <v>3.29023082564288E-2</v>
      </c>
    </row>
    <row r="582" spans="1:39" x14ac:dyDescent="0.2">
      <c r="A582" s="33" t="s">
        <v>15</v>
      </c>
      <c r="B582" s="114" t="s">
        <v>2215</v>
      </c>
      <c r="C582" s="33">
        <v>53651.311710000002</v>
      </c>
      <c r="D582" s="33">
        <v>1.1999999999999999E-3</v>
      </c>
      <c r="E582">
        <f t="shared" si="121"/>
        <v>53194.282758730478</v>
      </c>
      <c r="F582" s="53">
        <f t="shared" si="129"/>
        <v>53194</v>
      </c>
      <c r="G582">
        <f t="shared" si="122"/>
        <v>6.6078080002625939E-2</v>
      </c>
      <c r="N582">
        <f>G582</f>
        <v>6.6078080002625939E-2</v>
      </c>
      <c r="O582">
        <f t="shared" ca="1" si="130"/>
        <v>6.6019384848037654E-2</v>
      </c>
      <c r="P582">
        <f t="shared" si="126"/>
        <v>3.3335198621916778E-2</v>
      </c>
      <c r="Q582" s="7">
        <f t="shared" si="124"/>
        <v>38632.811710000002</v>
      </c>
      <c r="R582">
        <f t="shared" si="133"/>
        <v>1.0720962811111906E-3</v>
      </c>
      <c r="T582" s="20">
        <v>0.5</v>
      </c>
      <c r="U582">
        <f t="shared" si="134"/>
        <v>5.3604814055559528E-4</v>
      </c>
      <c r="V582">
        <f t="shared" si="125"/>
        <v>3.274288138070916E-2</v>
      </c>
    </row>
    <row r="583" spans="1:39" x14ac:dyDescent="0.2">
      <c r="A583" s="124" t="s">
        <v>9</v>
      </c>
      <c r="B583" s="125" t="s">
        <v>2215</v>
      </c>
      <c r="C583" s="124">
        <v>53661.476699999999</v>
      </c>
      <c r="D583" s="124">
        <v>1E-4</v>
      </c>
      <c r="E583">
        <f t="shared" si="121"/>
        <v>53237.780385593469</v>
      </c>
      <c r="F583" s="53">
        <f t="shared" si="129"/>
        <v>53237.5</v>
      </c>
      <c r="G583">
        <f t="shared" si="122"/>
        <v>6.5523500001290813E-2</v>
      </c>
      <c r="I583">
        <f t="shared" ref="I583:I593" si="135">G583</f>
        <v>6.5523500001290813E-2</v>
      </c>
      <c r="O583">
        <f t="shared" ca="1" si="130"/>
        <v>6.6137568518324474E-2</v>
      </c>
      <c r="P583">
        <f t="shared" si="126"/>
        <v>3.3408177297455897E-2</v>
      </c>
      <c r="Q583" s="7">
        <f t="shared" si="124"/>
        <v>38642.976699999999</v>
      </c>
      <c r="R583">
        <f t="shared" si="133"/>
        <v>1.0313939523714543E-3</v>
      </c>
      <c r="T583">
        <v>15</v>
      </c>
      <c r="U583">
        <f t="shared" si="134"/>
        <v>1.5470909285571814E-2</v>
      </c>
      <c r="V583">
        <f t="shared" si="125"/>
        <v>3.2115322703834916E-2</v>
      </c>
    </row>
    <row r="584" spans="1:39" x14ac:dyDescent="0.2">
      <c r="A584" s="28" t="s">
        <v>9</v>
      </c>
      <c r="B584" s="114" t="s">
        <v>2212</v>
      </c>
      <c r="C584" s="33">
        <v>53661.594799999999</v>
      </c>
      <c r="D584" s="33">
        <v>2.0000000000000001E-4</v>
      </c>
      <c r="E584">
        <f t="shared" si="121"/>
        <v>53238.285754485369</v>
      </c>
      <c r="F584" s="53">
        <f t="shared" si="129"/>
        <v>53238</v>
      </c>
      <c r="G584">
        <f t="shared" si="122"/>
        <v>6.6778159998648334E-2</v>
      </c>
      <c r="I584">
        <f t="shared" si="135"/>
        <v>6.6778159998648334E-2</v>
      </c>
      <c r="O584">
        <f t="shared" ca="1" si="130"/>
        <v>6.6138926951316263E-2</v>
      </c>
      <c r="P584">
        <f t="shared" si="126"/>
        <v>3.3409016572806927E-2</v>
      </c>
      <c r="Q584" s="7">
        <f t="shared" si="124"/>
        <v>38643.094799999999</v>
      </c>
      <c r="R584">
        <f t="shared" si="133"/>
        <v>1.1134997329743748E-3</v>
      </c>
      <c r="T584">
        <v>1</v>
      </c>
      <c r="U584">
        <f t="shared" si="134"/>
        <v>1.1134997329743748E-3</v>
      </c>
      <c r="V584">
        <f t="shared" si="125"/>
        <v>3.3369143425841408E-2</v>
      </c>
    </row>
    <row r="585" spans="1:39" x14ac:dyDescent="0.2">
      <c r="A585" s="28" t="s">
        <v>9</v>
      </c>
      <c r="B585" s="114" t="s">
        <v>2212</v>
      </c>
      <c r="C585" s="33">
        <v>53662.296499999997</v>
      </c>
      <c r="D585" s="33">
        <v>2.0999999999999999E-3</v>
      </c>
      <c r="E585">
        <f t="shared" si="121"/>
        <v>53241.288441627185</v>
      </c>
      <c r="F585" s="53">
        <f t="shared" si="129"/>
        <v>53241</v>
      </c>
      <c r="G585">
        <f t="shared" si="122"/>
        <v>6.7406119997031055E-2</v>
      </c>
      <c r="I585">
        <f t="shared" si="135"/>
        <v>6.7406119997031055E-2</v>
      </c>
      <c r="O585">
        <f t="shared" ca="1" si="130"/>
        <v>6.6147077549267075E-2</v>
      </c>
      <c r="P585">
        <f t="shared" si="126"/>
        <v>3.3414052434913064E-2</v>
      </c>
      <c r="Q585" s="7">
        <f t="shared" si="124"/>
        <v>38643.796499999997</v>
      </c>
      <c r="R585">
        <f t="shared" si="133"/>
        <v>1.1554606571475942E-3</v>
      </c>
      <c r="T585">
        <v>1</v>
      </c>
      <c r="U585">
        <f t="shared" si="134"/>
        <v>1.1554606571475942E-3</v>
      </c>
      <c r="V585">
        <f t="shared" si="125"/>
        <v>3.3992067562117992E-2</v>
      </c>
    </row>
    <row r="586" spans="1:39" x14ac:dyDescent="0.2">
      <c r="A586" s="28" t="s">
        <v>9</v>
      </c>
      <c r="B586" s="26"/>
      <c r="C586" s="33">
        <v>53662.409699999997</v>
      </c>
      <c r="D586" s="33">
        <v>6.6E-3</v>
      </c>
      <c r="E586">
        <f t="shared" si="121"/>
        <v>53241.772842631108</v>
      </c>
      <c r="F586" s="53">
        <f t="shared" si="129"/>
        <v>53241.5</v>
      </c>
      <c r="G586">
        <f t="shared" si="122"/>
        <v>6.3760779994481709E-2</v>
      </c>
      <c r="I586">
        <f t="shared" si="135"/>
        <v>6.3760779994481709E-2</v>
      </c>
      <c r="O586">
        <f t="shared" ca="1" si="130"/>
        <v>6.6148435982258891E-2</v>
      </c>
      <c r="P586">
        <f t="shared" si="126"/>
        <v>3.3414891780264092E-2</v>
      </c>
      <c r="Q586" s="7">
        <f t="shared" si="124"/>
        <v>38643.909699999997</v>
      </c>
      <c r="R586">
        <f t="shared" si="133"/>
        <v>9.2087293150979171E-4</v>
      </c>
      <c r="T586">
        <v>1</v>
      </c>
      <c r="U586">
        <f t="shared" si="134"/>
        <v>9.2087293150979171E-4</v>
      </c>
      <c r="V586">
        <f t="shared" si="125"/>
        <v>3.0345888214217617E-2</v>
      </c>
    </row>
    <row r="587" spans="1:39" x14ac:dyDescent="0.2">
      <c r="A587" s="28" t="s">
        <v>9</v>
      </c>
      <c r="B587" s="114" t="s">
        <v>2212</v>
      </c>
      <c r="C587" s="33">
        <v>53662.529499999997</v>
      </c>
      <c r="D587" s="33">
        <v>6.9999999999999999E-4</v>
      </c>
      <c r="E587">
        <f t="shared" si="121"/>
        <v>53242.285486096393</v>
      </c>
      <c r="F587" s="53">
        <f t="shared" si="129"/>
        <v>53242</v>
      </c>
      <c r="G587">
        <f t="shared" si="122"/>
        <v>6.6715439992549364E-2</v>
      </c>
      <c r="I587">
        <f t="shared" si="135"/>
        <v>6.6715439992549364E-2</v>
      </c>
      <c r="O587">
        <f t="shared" ca="1" si="130"/>
        <v>6.6149794415250679E-2</v>
      </c>
      <c r="P587">
        <f t="shared" si="126"/>
        <v>3.341573113561512E-2</v>
      </c>
      <c r="Q587" s="7">
        <f t="shared" si="124"/>
        <v>38644.029499999997</v>
      </c>
      <c r="R587">
        <f t="shared" si="133"/>
        <v>1.1088706099565849E-3</v>
      </c>
      <c r="T587">
        <v>1</v>
      </c>
      <c r="U587">
        <f t="shared" si="134"/>
        <v>1.1088706099565849E-3</v>
      </c>
      <c r="V587">
        <f t="shared" si="125"/>
        <v>3.3299708856934243E-2</v>
      </c>
    </row>
    <row r="588" spans="1:39" x14ac:dyDescent="0.2">
      <c r="A588" s="52" t="s">
        <v>4</v>
      </c>
      <c r="B588" s="115" t="s">
        <v>2212</v>
      </c>
      <c r="C588" s="116">
        <v>53669.188999999998</v>
      </c>
      <c r="D588" s="33">
        <v>1E-4</v>
      </c>
      <c r="E588">
        <f t="shared" si="121"/>
        <v>53270.782557524326</v>
      </c>
      <c r="F588" s="53">
        <f t="shared" si="129"/>
        <v>53270.5</v>
      </c>
      <c r="G588">
        <f t="shared" si="122"/>
        <v>6.6031059999659192E-2</v>
      </c>
      <c r="I588">
        <f t="shared" si="135"/>
        <v>6.6031059999659192E-2</v>
      </c>
      <c r="O588">
        <f t="shared" ca="1" si="130"/>
        <v>6.622722509578341E-2</v>
      </c>
      <c r="P588">
        <f t="shared" si="126"/>
        <v>3.3463590920623509E-2</v>
      </c>
      <c r="Q588" s="7">
        <f t="shared" si="124"/>
        <v>38650.688999999998</v>
      </c>
      <c r="R588">
        <f t="shared" si="133"/>
        <v>1.0606400422139453E-3</v>
      </c>
      <c r="T588">
        <v>1</v>
      </c>
      <c r="U588">
        <f t="shared" si="134"/>
        <v>1.0606400422139453E-3</v>
      </c>
      <c r="V588">
        <f t="shared" si="125"/>
        <v>3.2567469079035682E-2</v>
      </c>
    </row>
    <row r="589" spans="1:39" x14ac:dyDescent="0.2">
      <c r="A589" s="28" t="s">
        <v>4</v>
      </c>
      <c r="B589" s="115" t="s">
        <v>2212</v>
      </c>
      <c r="C589" s="116">
        <v>53669.188999999998</v>
      </c>
      <c r="D589" s="116">
        <v>1E-4</v>
      </c>
      <c r="E589">
        <f t="shared" si="121"/>
        <v>53270.782557524326</v>
      </c>
      <c r="F589" s="53">
        <f t="shared" si="129"/>
        <v>53270.5</v>
      </c>
      <c r="G589">
        <f t="shared" si="122"/>
        <v>6.6031059999659192E-2</v>
      </c>
      <c r="I589">
        <f t="shared" si="135"/>
        <v>6.6031059999659192E-2</v>
      </c>
      <c r="O589">
        <f t="shared" ca="1" si="130"/>
        <v>6.622722509578341E-2</v>
      </c>
      <c r="P589">
        <f t="shared" si="126"/>
        <v>3.3463590920623509E-2</v>
      </c>
      <c r="Q589" s="7">
        <f t="shared" si="124"/>
        <v>38650.688999999998</v>
      </c>
      <c r="R589">
        <f t="shared" si="133"/>
        <v>1.0606400422139453E-3</v>
      </c>
      <c r="T589">
        <v>1</v>
      </c>
      <c r="U589">
        <f t="shared" si="134"/>
        <v>1.0606400422139453E-3</v>
      </c>
      <c r="V589">
        <f t="shared" si="125"/>
        <v>3.2567469079035682E-2</v>
      </c>
    </row>
    <row r="590" spans="1:39" x14ac:dyDescent="0.2">
      <c r="A590" s="52" t="s">
        <v>4</v>
      </c>
      <c r="B590" s="115" t="s">
        <v>2215</v>
      </c>
      <c r="C590" s="116">
        <v>53669.307000000001</v>
      </c>
      <c r="D590" s="33">
        <v>2.9999999999999997E-4</v>
      </c>
      <c r="E590">
        <f t="shared" si="121"/>
        <v>53271.287498500154</v>
      </c>
      <c r="F590" s="53">
        <f t="shared" si="129"/>
        <v>53271</v>
      </c>
      <c r="G590">
        <f t="shared" si="122"/>
        <v>6.7185719999542926E-2</v>
      </c>
      <c r="I590">
        <f t="shared" si="135"/>
        <v>6.7185719999542926E-2</v>
      </c>
      <c r="O590">
        <f t="shared" ca="1" si="130"/>
        <v>6.6228583528775226E-2</v>
      </c>
      <c r="P590">
        <f t="shared" si="126"/>
        <v>3.3464430855974531E-2</v>
      </c>
      <c r="Q590" s="7">
        <f t="shared" si="124"/>
        <v>38650.807000000001</v>
      </c>
      <c r="R590">
        <f t="shared" si="133"/>
        <v>1.1371253415041437E-3</v>
      </c>
      <c r="T590">
        <v>1</v>
      </c>
      <c r="U590">
        <f t="shared" si="134"/>
        <v>1.1371253415041437E-3</v>
      </c>
      <c r="V590">
        <f t="shared" si="125"/>
        <v>3.3721289143568395E-2</v>
      </c>
    </row>
    <row r="591" spans="1:39" x14ac:dyDescent="0.2">
      <c r="A591" s="28" t="s">
        <v>4</v>
      </c>
      <c r="B591" s="115" t="s">
        <v>2215</v>
      </c>
      <c r="C591" s="116">
        <v>53669.307000000001</v>
      </c>
      <c r="D591" s="116">
        <v>2.9999999999999997E-4</v>
      </c>
      <c r="E591">
        <f t="shared" si="121"/>
        <v>53271.287498500154</v>
      </c>
      <c r="F591" s="53">
        <f t="shared" si="129"/>
        <v>53271</v>
      </c>
      <c r="G591">
        <f t="shared" si="122"/>
        <v>6.7185719999542926E-2</v>
      </c>
      <c r="I591">
        <f t="shared" si="135"/>
        <v>6.7185719999542926E-2</v>
      </c>
      <c r="O591">
        <f t="shared" ca="1" si="130"/>
        <v>6.6228583528775226E-2</v>
      </c>
      <c r="P591">
        <f t="shared" si="126"/>
        <v>3.3464430855974531E-2</v>
      </c>
      <c r="Q591" s="7">
        <f t="shared" si="124"/>
        <v>38650.807000000001</v>
      </c>
      <c r="R591">
        <f t="shared" si="133"/>
        <v>1.1371253415041437E-3</v>
      </c>
      <c r="T591">
        <v>1</v>
      </c>
      <c r="U591">
        <f t="shared" si="134"/>
        <v>1.1371253415041437E-3</v>
      </c>
      <c r="V591">
        <f t="shared" si="125"/>
        <v>3.3721289143568395E-2</v>
      </c>
    </row>
    <row r="592" spans="1:39" x14ac:dyDescent="0.2">
      <c r="A592" s="124" t="s">
        <v>144</v>
      </c>
      <c r="B592" s="125" t="s">
        <v>2215</v>
      </c>
      <c r="C592" s="124">
        <v>53735.323799999998</v>
      </c>
      <c r="D592" s="124" t="s">
        <v>145</v>
      </c>
      <c r="E592">
        <f t="shared" si="121"/>
        <v>53553.784001997847</v>
      </c>
      <c r="F592" s="53">
        <f t="shared" ref="F592:F617" si="136">+ROUND(2*E592,0)/2-0.5</f>
        <v>53553.5</v>
      </c>
      <c r="G592">
        <f t="shared" si="122"/>
        <v>6.6368619998684153E-2</v>
      </c>
      <c r="I592">
        <f t="shared" si="135"/>
        <v>6.6368619998684153E-2</v>
      </c>
      <c r="O592">
        <f t="shared" ca="1" si="130"/>
        <v>6.6996098169143564E-2</v>
      </c>
      <c r="P592">
        <f t="shared" si="126"/>
        <v>3.3940593279303308E-2</v>
      </c>
      <c r="Q592" s="7">
        <f t="shared" si="124"/>
        <v>38716.823799999998</v>
      </c>
      <c r="R592">
        <f t="shared" si="133"/>
        <v>1.0515769169128781E-3</v>
      </c>
      <c r="T592">
        <v>16</v>
      </c>
      <c r="U592">
        <f t="shared" si="134"/>
        <v>1.682523067060605E-2</v>
      </c>
      <c r="V592">
        <f t="shared" si="125"/>
        <v>3.2428026719380845E-2</v>
      </c>
    </row>
    <row r="593" spans="1:22" x14ac:dyDescent="0.2">
      <c r="A593" s="28" t="s">
        <v>9</v>
      </c>
      <c r="B593" s="114" t="s">
        <v>2212</v>
      </c>
      <c r="C593" s="33">
        <v>53745.256999999998</v>
      </c>
      <c r="D593" s="33">
        <v>1.6999999999999999E-3</v>
      </c>
      <c r="E593">
        <f t="shared" si="121"/>
        <v>53596.289762176217</v>
      </c>
      <c r="F593" s="53">
        <f t="shared" si="136"/>
        <v>53596</v>
      </c>
      <c r="G593">
        <f t="shared" si="122"/>
        <v>6.77147199967294E-2</v>
      </c>
      <c r="I593">
        <f t="shared" si="135"/>
        <v>6.77147199967294E-2</v>
      </c>
      <c r="O593">
        <f t="shared" ca="1" si="130"/>
        <v>6.7111564973446752E-2</v>
      </c>
      <c r="P593">
        <f t="shared" si="126"/>
        <v>3.4012504584140388E-2</v>
      </c>
      <c r="Q593" s="7">
        <f t="shared" si="124"/>
        <v>38726.756999999998</v>
      </c>
      <c r="R593">
        <f t="shared" si="133"/>
        <v>1.1358393237165523E-3</v>
      </c>
      <c r="T593">
        <v>1</v>
      </c>
      <c r="U593">
        <f t="shared" si="134"/>
        <v>1.1358393237165523E-3</v>
      </c>
      <c r="V593">
        <f t="shared" si="125"/>
        <v>3.3702215412589012E-2</v>
      </c>
    </row>
    <row r="594" spans="1:22" x14ac:dyDescent="0.2">
      <c r="A594" s="33" t="s">
        <v>15</v>
      </c>
      <c r="B594" s="114" t="s">
        <v>2215</v>
      </c>
      <c r="C594" s="33">
        <v>53745.25735</v>
      </c>
      <c r="D594" s="33">
        <v>1.1000000000000001E-3</v>
      </c>
      <c r="E594">
        <f t="shared" si="121"/>
        <v>53596.291259882506</v>
      </c>
      <c r="F594" s="53">
        <f t="shared" si="136"/>
        <v>53596</v>
      </c>
      <c r="G594">
        <f t="shared" si="122"/>
        <v>6.8064719998801593E-2</v>
      </c>
      <c r="N594">
        <f>G594</f>
        <v>6.8064719998801593E-2</v>
      </c>
      <c r="O594">
        <f t="shared" ca="1" si="130"/>
        <v>6.7111564973446752E-2</v>
      </c>
      <c r="P594">
        <f t="shared" si="126"/>
        <v>3.4012504584140388E-2</v>
      </c>
      <c r="Q594" s="7">
        <f t="shared" si="124"/>
        <v>38726.75735</v>
      </c>
      <c r="R594">
        <f t="shared" si="133"/>
        <v>1.1595533746464903E-3</v>
      </c>
      <c r="T594" s="20">
        <v>0.5</v>
      </c>
      <c r="U594">
        <f t="shared" si="134"/>
        <v>5.7977668732324514E-4</v>
      </c>
      <c r="V594">
        <f t="shared" si="125"/>
        <v>3.4052215414661205E-2</v>
      </c>
    </row>
    <row r="595" spans="1:22" x14ac:dyDescent="0.2">
      <c r="A595" s="28" t="s">
        <v>9</v>
      </c>
      <c r="B595" s="26"/>
      <c r="C595" s="33">
        <v>53745.373</v>
      </c>
      <c r="D595" s="33">
        <v>1.9E-3</v>
      </c>
      <c r="E595">
        <f t="shared" si="121"/>
        <v>53596.786144830425</v>
      </c>
      <c r="F595" s="53">
        <f t="shared" si="136"/>
        <v>53596.5</v>
      </c>
      <c r="G595">
        <f t="shared" si="122"/>
        <v>6.6869380003481638E-2</v>
      </c>
      <c r="I595">
        <f t="shared" ref="I595:I617" si="137">G595</f>
        <v>6.6869380003481638E-2</v>
      </c>
      <c r="O595">
        <f t="shared" ca="1" si="130"/>
        <v>6.7112923406438568E-2</v>
      </c>
      <c r="P595">
        <f t="shared" si="126"/>
        <v>3.4013351029491407E-2</v>
      </c>
      <c r="Q595" s="7">
        <f t="shared" si="124"/>
        <v>38726.873</v>
      </c>
      <c r="R595">
        <f t="shared" si="133"/>
        <v>1.0795186399396855E-3</v>
      </c>
      <c r="T595">
        <v>1</v>
      </c>
      <c r="U595">
        <f t="shared" si="134"/>
        <v>1.0795186399396855E-3</v>
      </c>
      <c r="V595">
        <f t="shared" si="125"/>
        <v>3.2856028973990231E-2</v>
      </c>
    </row>
    <row r="596" spans="1:22" x14ac:dyDescent="0.2">
      <c r="A596" s="28" t="s">
        <v>9</v>
      </c>
      <c r="B596" s="114" t="s">
        <v>2212</v>
      </c>
      <c r="C596" s="33">
        <v>53745.491600000001</v>
      </c>
      <c r="D596" s="33">
        <v>2.3999999999999998E-3</v>
      </c>
      <c r="E596">
        <f t="shared" si="121"/>
        <v>53597.293653302739</v>
      </c>
      <c r="F596" s="53">
        <f t="shared" si="136"/>
        <v>53597</v>
      </c>
      <c r="G596">
        <f t="shared" si="122"/>
        <v>6.8624040002760012E-2</v>
      </c>
      <c r="I596">
        <f t="shared" si="137"/>
        <v>6.8624040002760012E-2</v>
      </c>
      <c r="O596">
        <f t="shared" ca="1" si="130"/>
        <v>6.7114281839430356E-2</v>
      </c>
      <c r="P596">
        <f t="shared" si="126"/>
        <v>3.4014197484842433E-2</v>
      </c>
      <c r="Q596" s="7">
        <f t="shared" si="124"/>
        <v>38726.991600000001</v>
      </c>
      <c r="R596">
        <f t="shared" si="133"/>
        <v>1.1978411991150554E-3</v>
      </c>
      <c r="T596">
        <v>1</v>
      </c>
      <c r="U596">
        <f t="shared" si="134"/>
        <v>1.1978411991150554E-3</v>
      </c>
      <c r="V596">
        <f t="shared" si="125"/>
        <v>3.4609842517917579E-2</v>
      </c>
    </row>
    <row r="597" spans="1:22" x14ac:dyDescent="0.2">
      <c r="A597" s="117" t="s">
        <v>12</v>
      </c>
      <c r="B597" s="118" t="s">
        <v>2212</v>
      </c>
      <c r="C597" s="119">
        <v>53930.459199999998</v>
      </c>
      <c r="D597" s="119">
        <v>1E-4</v>
      </c>
      <c r="E597">
        <f t="shared" ref="E597:E617" si="138">(C597-C$7)/C$8</f>
        <v>54388.799758723784</v>
      </c>
      <c r="F597" s="53">
        <f t="shared" si="136"/>
        <v>54388.5</v>
      </c>
      <c r="G597">
        <f t="shared" ref="G597:G617" si="139">C597-(C$7+F597*C$8)</f>
        <v>7.0050819995230995E-2</v>
      </c>
      <c r="I597">
        <f t="shared" si="137"/>
        <v>7.0050819995230995E-2</v>
      </c>
      <c r="O597">
        <f t="shared" ref="O597:O617" ca="1" si="140">+C$11+C$12*F597</f>
        <v>6.9264681265453487E-2</v>
      </c>
      <c r="P597">
        <f t="shared" si="126"/>
        <v>3.5366673665514034E-2</v>
      </c>
      <c r="Q597" s="7">
        <f t="shared" ref="Q597:Q617" si="141">+C597-15018.5</f>
        <v>38911.959199999998</v>
      </c>
      <c r="R597">
        <f t="shared" si="133"/>
        <v>1.2029900066212185E-3</v>
      </c>
      <c r="T597">
        <v>1</v>
      </c>
      <c r="U597">
        <f t="shared" si="134"/>
        <v>1.2029900066212185E-3</v>
      </c>
      <c r="V597">
        <f t="shared" si="125"/>
        <v>3.4684146329716961E-2</v>
      </c>
    </row>
    <row r="598" spans="1:22" x14ac:dyDescent="0.2">
      <c r="A598" s="117" t="s">
        <v>12</v>
      </c>
      <c r="B598" s="118" t="s">
        <v>2215</v>
      </c>
      <c r="C598" s="119">
        <v>53943.429400000001</v>
      </c>
      <c r="D598" s="119">
        <v>1E-4</v>
      </c>
      <c r="E598">
        <f t="shared" si="138"/>
        <v>54444.301330288399</v>
      </c>
      <c r="F598" s="53">
        <f t="shared" si="136"/>
        <v>54444</v>
      </c>
      <c r="G598">
        <f t="shared" si="139"/>
        <v>7.0418080002127681E-2</v>
      </c>
      <c r="I598">
        <f t="shared" si="137"/>
        <v>7.0418080002127681E-2</v>
      </c>
      <c r="O598">
        <f t="shared" ca="1" si="140"/>
        <v>6.9415467327543556E-2</v>
      </c>
      <c r="P598">
        <f t="shared" si="126"/>
        <v>3.5462449499477744E-2</v>
      </c>
      <c r="Q598" s="7">
        <f t="shared" si="141"/>
        <v>38924.929400000001</v>
      </c>
      <c r="R598">
        <f t="shared" si="133"/>
        <v>1.2218961038377907E-3</v>
      </c>
      <c r="T598">
        <v>1</v>
      </c>
      <c r="U598">
        <f t="shared" si="134"/>
        <v>1.2218961038377907E-3</v>
      </c>
      <c r="V598">
        <f t="shared" ref="V598:V617" si="142">(G598-P598)</f>
        <v>3.4955630502649937E-2</v>
      </c>
    </row>
    <row r="599" spans="1:22" x14ac:dyDescent="0.2">
      <c r="A599" s="117" t="s">
        <v>12</v>
      </c>
      <c r="B599" s="118" t="s">
        <v>2212</v>
      </c>
      <c r="C599" s="119">
        <v>53943.546000000002</v>
      </c>
      <c r="D599" s="119">
        <v>1E-4</v>
      </c>
      <c r="E599">
        <f t="shared" si="138"/>
        <v>54444.800280439093</v>
      </c>
      <c r="F599" s="53">
        <f t="shared" si="136"/>
        <v>54444.5</v>
      </c>
      <c r="G599">
        <f t="shared" si="139"/>
        <v>7.0172740000998601E-2</v>
      </c>
      <c r="I599">
        <f t="shared" si="137"/>
        <v>7.0172740000998601E-2</v>
      </c>
      <c r="O599">
        <f t="shared" ca="1" si="140"/>
        <v>6.9416825760535344E-2</v>
      </c>
      <c r="P599">
        <f t="shared" si="126"/>
        <v>3.5463312904828771E-2</v>
      </c>
      <c r="Q599" s="7">
        <f t="shared" si="141"/>
        <v>38925.046000000002</v>
      </c>
      <c r="R599">
        <f t="shared" si="133"/>
        <v>1.2047443293443285E-3</v>
      </c>
      <c r="T599">
        <v>1</v>
      </c>
      <c r="U599">
        <f t="shared" si="134"/>
        <v>1.2047443293443285E-3</v>
      </c>
      <c r="V599">
        <f t="shared" si="142"/>
        <v>3.470942709616983E-2</v>
      </c>
    </row>
    <row r="600" spans="1:22" x14ac:dyDescent="0.2">
      <c r="A600" s="117" t="s">
        <v>12</v>
      </c>
      <c r="B600" s="118" t="s">
        <v>2212</v>
      </c>
      <c r="C600" s="119">
        <v>53947.518799999998</v>
      </c>
      <c r="D600" s="119">
        <v>1E-4</v>
      </c>
      <c r="E600">
        <f t="shared" si="138"/>
        <v>54461.800530513232</v>
      </c>
      <c r="F600" s="53">
        <f t="shared" si="136"/>
        <v>54461.5</v>
      </c>
      <c r="G600">
        <f t="shared" si="139"/>
        <v>7.0231179997790605E-2</v>
      </c>
      <c r="I600">
        <f t="shared" si="137"/>
        <v>7.0231179997790605E-2</v>
      </c>
      <c r="O600">
        <f t="shared" ca="1" si="140"/>
        <v>6.9463012482256642E-2</v>
      </c>
      <c r="P600">
        <f t="shared" si="126"/>
        <v>3.5492674636763602E-2</v>
      </c>
      <c r="Q600" s="7">
        <f t="shared" si="141"/>
        <v>38929.018799999998</v>
      </c>
      <c r="R600">
        <f t="shared" si="133"/>
        <v>1.2067637547181018E-3</v>
      </c>
      <c r="T600">
        <v>1</v>
      </c>
      <c r="U600">
        <f t="shared" si="134"/>
        <v>1.2067637547181018E-3</v>
      </c>
      <c r="V600">
        <f t="shared" si="142"/>
        <v>3.4738505361027003E-2</v>
      </c>
    </row>
    <row r="601" spans="1:22" x14ac:dyDescent="0.2">
      <c r="A601" s="28" t="s">
        <v>10</v>
      </c>
      <c r="B601" s="115" t="s">
        <v>2212</v>
      </c>
      <c r="C601" s="116">
        <v>53985.377399999998</v>
      </c>
      <c r="D601" s="33">
        <v>1E-4</v>
      </c>
      <c r="E601">
        <f t="shared" si="138"/>
        <v>54623.803568032745</v>
      </c>
      <c r="F601" s="53">
        <f t="shared" si="136"/>
        <v>54623.5</v>
      </c>
      <c r="G601">
        <f t="shared" si="139"/>
        <v>7.0941019999736454E-2</v>
      </c>
      <c r="I601">
        <f t="shared" si="137"/>
        <v>7.0941019999736454E-2</v>
      </c>
      <c r="O601">
        <f t="shared" ca="1" si="140"/>
        <v>6.9903144771600589E-2</v>
      </c>
      <c r="P601">
        <f t="shared" si="126"/>
        <v>3.5773054630495502E-2</v>
      </c>
      <c r="Q601" s="7">
        <f t="shared" si="141"/>
        <v>38966.877399999998</v>
      </c>
      <c r="R601">
        <f t="shared" si="133"/>
        <v>1.236785788212131E-3</v>
      </c>
      <c r="T601">
        <v>1</v>
      </c>
      <c r="U601">
        <f t="shared" si="134"/>
        <v>1.236785788212131E-3</v>
      </c>
      <c r="V601">
        <f t="shared" si="142"/>
        <v>3.5167965369240953E-2</v>
      </c>
    </row>
    <row r="602" spans="1:22" x14ac:dyDescent="0.2">
      <c r="A602" s="28" t="s">
        <v>11</v>
      </c>
      <c r="B602" s="115" t="s">
        <v>2215</v>
      </c>
      <c r="C602" s="116">
        <v>53987.3632</v>
      </c>
      <c r="D602" s="116">
        <v>1E-4</v>
      </c>
      <c r="E602">
        <f t="shared" si="138"/>
        <v>54632.301125573344</v>
      </c>
      <c r="F602" s="53">
        <f t="shared" si="136"/>
        <v>54632</v>
      </c>
      <c r="G602">
        <f t="shared" si="139"/>
        <v>7.0370239998737816E-2</v>
      </c>
      <c r="I602">
        <f t="shared" si="137"/>
        <v>7.0370239998737816E-2</v>
      </c>
      <c r="O602">
        <f t="shared" ca="1" si="140"/>
        <v>6.9926238132461238E-2</v>
      </c>
      <c r="P602">
        <f t="shared" si="126"/>
        <v>3.5787794911462917E-2</v>
      </c>
      <c r="Q602" s="7">
        <f t="shared" si="141"/>
        <v>38968.8632</v>
      </c>
      <c r="R602">
        <f t="shared" si="133"/>
        <v>1.1959455082143839E-3</v>
      </c>
      <c r="T602">
        <v>1</v>
      </c>
      <c r="U602">
        <f t="shared" si="134"/>
        <v>1.1959455082143839E-3</v>
      </c>
      <c r="V602">
        <f t="shared" si="142"/>
        <v>3.4582445087274899E-2</v>
      </c>
    </row>
    <row r="603" spans="1:22" x14ac:dyDescent="0.2">
      <c r="A603" s="28" t="s">
        <v>10</v>
      </c>
      <c r="B603" s="115" t="s">
        <v>2215</v>
      </c>
      <c r="C603" s="116">
        <v>54019.3796</v>
      </c>
      <c r="D603" s="33">
        <v>1E-4</v>
      </c>
      <c r="E603">
        <f t="shared" si="138"/>
        <v>54769.304449796633</v>
      </c>
      <c r="F603" s="53">
        <f t="shared" si="136"/>
        <v>54769</v>
      </c>
      <c r="G603">
        <f t="shared" si="139"/>
        <v>7.1147080001537688E-2</v>
      </c>
      <c r="I603">
        <f t="shared" si="137"/>
        <v>7.1147080001537688E-2</v>
      </c>
      <c r="O603">
        <f t="shared" ca="1" si="140"/>
        <v>7.0298448772215083E-2</v>
      </c>
      <c r="P603">
        <f t="shared" si="126"/>
        <v>3.6025772227643596E-2</v>
      </c>
      <c r="Q603" s="7">
        <f t="shared" si="141"/>
        <v>39000.8796</v>
      </c>
      <c r="R603">
        <f t="shared" si="133"/>
        <v>1.2335062597485936E-3</v>
      </c>
      <c r="T603">
        <v>1</v>
      </c>
      <c r="U603">
        <f t="shared" si="134"/>
        <v>1.2335062597485936E-3</v>
      </c>
      <c r="V603">
        <f t="shared" si="142"/>
        <v>3.5121307773894092E-2</v>
      </c>
    </row>
    <row r="604" spans="1:22" x14ac:dyDescent="0.2">
      <c r="A604" s="28" t="s">
        <v>11</v>
      </c>
      <c r="B604" s="115" t="s">
        <v>2212</v>
      </c>
      <c r="C604" s="116">
        <v>54055.485800000002</v>
      </c>
      <c r="D604" s="116">
        <v>2.0000000000000001E-4</v>
      </c>
      <c r="E604">
        <f t="shared" si="138"/>
        <v>54923.808685909091</v>
      </c>
      <c r="F604" s="53">
        <f t="shared" si="136"/>
        <v>54923.5</v>
      </c>
      <c r="G604">
        <f t="shared" si="139"/>
        <v>7.213702000444755E-2</v>
      </c>
      <c r="I604">
        <f t="shared" si="137"/>
        <v>7.213702000444755E-2</v>
      </c>
      <c r="O604">
        <f t="shared" ca="1" si="140"/>
        <v>7.0718204566682014E-2</v>
      </c>
      <c r="P604">
        <f t="shared" si="126"/>
        <v>3.6295048841110136E-2</v>
      </c>
      <c r="Q604" s="7">
        <f t="shared" si="141"/>
        <v>39036.985800000002</v>
      </c>
      <c r="R604">
        <f t="shared" si="133"/>
        <v>1.2846468968735108E-3</v>
      </c>
      <c r="T604">
        <v>1</v>
      </c>
      <c r="U604">
        <f t="shared" si="134"/>
        <v>1.2846468968735108E-3</v>
      </c>
      <c r="V604">
        <f t="shared" si="142"/>
        <v>3.5841971163337413E-2</v>
      </c>
    </row>
    <row r="605" spans="1:22" x14ac:dyDescent="0.2">
      <c r="A605" s="26" t="s">
        <v>13</v>
      </c>
      <c r="B605" s="115" t="s">
        <v>2215</v>
      </c>
      <c r="C605" s="116">
        <v>54086.4499</v>
      </c>
      <c r="D605" s="116">
        <v>1E-4</v>
      </c>
      <c r="E605">
        <f t="shared" si="138"/>
        <v>55056.309049209834</v>
      </c>
      <c r="F605" s="53">
        <f t="shared" si="136"/>
        <v>55056</v>
      </c>
      <c r="G605">
        <f t="shared" si="139"/>
        <v>7.2221920003357809E-2</v>
      </c>
      <c r="I605">
        <f t="shared" si="137"/>
        <v>7.2221920003357809E-2</v>
      </c>
      <c r="O605">
        <f t="shared" ca="1" si="140"/>
        <v>7.1078189309509654E-2</v>
      </c>
      <c r="P605">
        <f t="shared" si="126"/>
        <v>3.6526742409131598E-2</v>
      </c>
      <c r="Q605" s="7">
        <f t="shared" si="141"/>
        <v>39067.9499</v>
      </c>
      <c r="R605">
        <f t="shared" si="133"/>
        <v>1.274145703483349E-3</v>
      </c>
      <c r="T605">
        <v>1</v>
      </c>
      <c r="U605">
        <f t="shared" si="134"/>
        <v>1.274145703483349E-3</v>
      </c>
      <c r="V605">
        <f t="shared" si="142"/>
        <v>3.5695177594226211E-2</v>
      </c>
    </row>
    <row r="606" spans="1:22" x14ac:dyDescent="0.2">
      <c r="A606" s="124" t="s">
        <v>146</v>
      </c>
      <c r="B606" s="125" t="s">
        <v>2215</v>
      </c>
      <c r="C606" s="124">
        <v>54314.534699999997</v>
      </c>
      <c r="D606" s="124">
        <v>4.0000000000000002E-4</v>
      </c>
      <c r="E606">
        <f t="shared" si="138"/>
        <v>56032.3205871967</v>
      </c>
      <c r="F606" s="53">
        <f t="shared" si="136"/>
        <v>56032</v>
      </c>
      <c r="G606">
        <f t="shared" si="139"/>
        <v>7.4918239995895419E-2</v>
      </c>
      <c r="I606">
        <f t="shared" si="137"/>
        <v>7.4918239995895419E-2</v>
      </c>
      <c r="O606">
        <f t="shared" ca="1" si="140"/>
        <v>7.3729850509507838E-2</v>
      </c>
      <c r="P606">
        <f t="shared" si="126"/>
        <v>3.8255043894331202E-2</v>
      </c>
      <c r="Q606" s="7">
        <f t="shared" si="141"/>
        <v>39296.034699999997</v>
      </c>
      <c r="R606">
        <f t="shared" si="133"/>
        <v>1.3441899483817535E-3</v>
      </c>
      <c r="T606">
        <v>17</v>
      </c>
      <c r="U606">
        <f t="shared" si="134"/>
        <v>2.2851229122489811E-2</v>
      </c>
      <c r="V606">
        <f t="shared" si="142"/>
        <v>3.6663196101564217E-2</v>
      </c>
    </row>
    <row r="607" spans="1:22" x14ac:dyDescent="0.2">
      <c r="A607" s="117" t="s">
        <v>122</v>
      </c>
      <c r="B607" s="120" t="s">
        <v>2212</v>
      </c>
      <c r="C607" s="117">
        <v>54405.559000000001</v>
      </c>
      <c r="D607" s="114"/>
      <c r="E607">
        <f t="shared" si="138"/>
        <v>56421.828204702048</v>
      </c>
      <c r="F607" s="53">
        <f t="shared" si="136"/>
        <v>56421.5</v>
      </c>
      <c r="G607">
        <f t="shared" si="139"/>
        <v>7.6698379998560995E-2</v>
      </c>
      <c r="I607">
        <f t="shared" si="137"/>
        <v>7.6698379998560995E-2</v>
      </c>
      <c r="O607">
        <f t="shared" ca="1" si="140"/>
        <v>7.4788069810121871E-2</v>
      </c>
      <c r="P607">
        <f t="shared" ref="P607:P617" si="143">+D$11+D$12*F607+D$13*F607^2</f>
        <v>3.8955408012779205E-2</v>
      </c>
      <c r="Q607" s="7">
        <f t="shared" si="141"/>
        <v>39387.059000000001</v>
      </c>
      <c r="R607">
        <f t="shared" ref="R607:R617" si="144">+(P607-G607)^2</f>
        <v>1.4245319343195091E-3</v>
      </c>
      <c r="T607" s="20">
        <v>0.5</v>
      </c>
      <c r="U607">
        <f t="shared" ref="U607:U617" si="145">+T607*R607</f>
        <v>7.1226596715975453E-4</v>
      </c>
      <c r="V607">
        <f t="shared" si="142"/>
        <v>3.774297198578179E-2</v>
      </c>
    </row>
    <row r="608" spans="1:22" x14ac:dyDescent="0.2">
      <c r="A608" s="26" t="s">
        <v>14</v>
      </c>
      <c r="B608" s="115" t="s">
        <v>2215</v>
      </c>
      <c r="C608" s="116">
        <v>54441.663200000003</v>
      </c>
      <c r="D608" s="116">
        <v>1E-4</v>
      </c>
      <c r="E608">
        <f t="shared" si="138"/>
        <v>56576.323882492885</v>
      </c>
      <c r="F608" s="53">
        <f t="shared" si="136"/>
        <v>56576</v>
      </c>
      <c r="G608">
        <f t="shared" si="139"/>
        <v>7.5688320001063403E-2</v>
      </c>
      <c r="I608">
        <f t="shared" si="137"/>
        <v>7.5688320001063403E-2</v>
      </c>
      <c r="O608">
        <f t="shared" ca="1" si="140"/>
        <v>7.5207825604588802E-2</v>
      </c>
      <c r="P608">
        <f t="shared" si="143"/>
        <v>3.9234897076245751E-2</v>
      </c>
      <c r="Q608" s="7">
        <f t="shared" si="141"/>
        <v>39423.163200000003</v>
      </c>
      <c r="R608">
        <f t="shared" si="144"/>
        <v>1.3288520429356211E-3</v>
      </c>
      <c r="T608">
        <v>1</v>
      </c>
      <c r="U608">
        <f t="shared" si="145"/>
        <v>1.3288520429356211E-3</v>
      </c>
      <c r="V608">
        <f t="shared" si="142"/>
        <v>3.6453422924817652E-2</v>
      </c>
    </row>
    <row r="609" spans="1:22" x14ac:dyDescent="0.2">
      <c r="A609" s="124" t="s">
        <v>146</v>
      </c>
      <c r="B609" s="125" t="s">
        <v>2212</v>
      </c>
      <c r="C609" s="124">
        <v>54509.3177</v>
      </c>
      <c r="D609" s="124">
        <v>1E-4</v>
      </c>
      <c r="E609">
        <f t="shared" si="138"/>
        <v>56865.828367652488</v>
      </c>
      <c r="F609" s="53">
        <f t="shared" si="136"/>
        <v>56865.5</v>
      </c>
      <c r="G609">
        <f t="shared" si="139"/>
        <v>7.6736460003303364E-2</v>
      </c>
      <c r="I609">
        <f t="shared" si="137"/>
        <v>7.6736460003303364E-2</v>
      </c>
      <c r="O609">
        <f t="shared" ca="1" si="140"/>
        <v>7.5994358306842369E-2</v>
      </c>
      <c r="P609">
        <f t="shared" si="143"/>
        <v>3.9761170644488864E-2</v>
      </c>
      <c r="Q609" s="7">
        <f t="shared" si="141"/>
        <v>39490.8177</v>
      </c>
      <c r="R609">
        <f t="shared" si="144"/>
        <v>1.3671720231680608E-3</v>
      </c>
      <c r="T609">
        <v>18</v>
      </c>
      <c r="U609">
        <f t="shared" si="145"/>
        <v>2.4609096417025095E-2</v>
      </c>
      <c r="V609">
        <f t="shared" si="142"/>
        <v>3.69752893588145E-2</v>
      </c>
    </row>
    <row r="610" spans="1:22" x14ac:dyDescent="0.2">
      <c r="A610" s="124" t="s">
        <v>146</v>
      </c>
      <c r="B610" s="125" t="s">
        <v>2212</v>
      </c>
      <c r="C610" s="124">
        <v>54676.408199999998</v>
      </c>
      <c r="D610" s="124">
        <v>2.0000000000000001E-4</v>
      </c>
      <c r="E610">
        <f t="shared" si="138"/>
        <v>57580.835487320241</v>
      </c>
      <c r="F610" s="53">
        <f t="shared" si="136"/>
        <v>57580.5</v>
      </c>
      <c r="G610">
        <f t="shared" si="139"/>
        <v>7.8400259997579269E-2</v>
      </c>
      <c r="I610">
        <f t="shared" si="137"/>
        <v>7.8400259997579269E-2</v>
      </c>
      <c r="O610">
        <f t="shared" ca="1" si="140"/>
        <v>7.7936917485119744E-2</v>
      </c>
      <c r="P610">
        <f t="shared" si="143"/>
        <v>4.1075312546453739E-2</v>
      </c>
      <c r="Q610" s="7">
        <f t="shared" si="141"/>
        <v>39657.908199999998</v>
      </c>
      <c r="R610">
        <f t="shared" si="144"/>
        <v>1.3931517022292821E-3</v>
      </c>
      <c r="T610">
        <v>19</v>
      </c>
      <c r="U610">
        <f t="shared" si="145"/>
        <v>2.6469882342356359E-2</v>
      </c>
      <c r="V610">
        <f t="shared" si="142"/>
        <v>3.732494745112553E-2</v>
      </c>
    </row>
    <row r="611" spans="1:22" x14ac:dyDescent="0.2">
      <c r="A611" s="124" t="s">
        <v>146</v>
      </c>
      <c r="B611" s="125" t="s">
        <v>2215</v>
      </c>
      <c r="C611" s="124">
        <v>55017.482900000003</v>
      </c>
      <c r="D611" s="124">
        <v>2.0000000000000001E-4</v>
      </c>
      <c r="E611">
        <f t="shared" si="138"/>
        <v>59040.348977545887</v>
      </c>
      <c r="F611" s="53">
        <f t="shared" si="136"/>
        <v>59040</v>
      </c>
      <c r="G611">
        <f t="shared" si="139"/>
        <v>8.1552800002100412E-2</v>
      </c>
      <c r="I611">
        <f t="shared" si="137"/>
        <v>8.1552800002100412E-2</v>
      </c>
      <c r="O611">
        <f t="shared" ca="1" si="140"/>
        <v>8.190218338819083E-2</v>
      </c>
      <c r="P611">
        <f t="shared" si="143"/>
        <v>4.382128984609393E-2</v>
      </c>
      <c r="Q611" s="7">
        <f t="shared" si="141"/>
        <v>39998.982900000003</v>
      </c>
      <c r="R611">
        <f t="shared" si="144"/>
        <v>1.4236668586528202E-3</v>
      </c>
      <c r="T611">
        <v>20</v>
      </c>
      <c r="U611">
        <f t="shared" si="145"/>
        <v>2.8473337173056404E-2</v>
      </c>
      <c r="V611">
        <f t="shared" si="142"/>
        <v>3.7731510156006481E-2</v>
      </c>
    </row>
    <row r="612" spans="1:22" x14ac:dyDescent="0.2">
      <c r="A612" s="117" t="s">
        <v>121</v>
      </c>
      <c r="B612" s="120" t="s">
        <v>2212</v>
      </c>
      <c r="C612" s="117">
        <v>55022.507899999997</v>
      </c>
      <c r="D612" s="117">
        <v>2.9999999999999997E-4</v>
      </c>
      <c r="E612">
        <f t="shared" si="138"/>
        <v>59061.851760626472</v>
      </c>
      <c r="F612" s="53">
        <f t="shared" si="136"/>
        <v>59061.5</v>
      </c>
      <c r="G612">
        <f t="shared" si="139"/>
        <v>8.2203179998032283E-2</v>
      </c>
      <c r="I612">
        <f t="shared" si="137"/>
        <v>8.2203179998032283E-2</v>
      </c>
      <c r="O612">
        <f t="shared" ca="1" si="140"/>
        <v>8.1960596006838332E-2</v>
      </c>
      <c r="P612">
        <f t="shared" si="143"/>
        <v>4.3862377866187977E-2</v>
      </c>
      <c r="Q612" s="7">
        <f t="shared" si="141"/>
        <v>40004.007899999997</v>
      </c>
      <c r="R612">
        <f t="shared" si="144"/>
        <v>1.470017108113237E-3</v>
      </c>
      <c r="T612">
        <v>1</v>
      </c>
      <c r="U612">
        <f t="shared" si="145"/>
        <v>1.470017108113237E-3</v>
      </c>
      <c r="V612">
        <f t="shared" si="142"/>
        <v>3.8340802131844307E-2</v>
      </c>
    </row>
    <row r="613" spans="1:22" x14ac:dyDescent="0.2">
      <c r="A613" s="124" t="s">
        <v>146</v>
      </c>
      <c r="B613" s="125" t="s">
        <v>2212</v>
      </c>
      <c r="C613" s="124">
        <v>55030.453200000004</v>
      </c>
      <c r="D613" s="124">
        <v>1E-4</v>
      </c>
      <c r="E613">
        <f t="shared" si="138"/>
        <v>59095.850977026574</v>
      </c>
      <c r="F613" s="53">
        <f t="shared" si="136"/>
        <v>59095.5</v>
      </c>
      <c r="G613">
        <f t="shared" si="139"/>
        <v>8.2020059999194928E-2</v>
      </c>
      <c r="I613">
        <f t="shared" si="137"/>
        <v>8.2020059999194928E-2</v>
      </c>
      <c r="O613">
        <f t="shared" ca="1" si="140"/>
        <v>8.2052969450280899E-2</v>
      </c>
      <c r="P613">
        <f t="shared" si="143"/>
        <v>4.3927392010057631E-2</v>
      </c>
      <c r="Q613" s="7">
        <f t="shared" si="141"/>
        <v>40011.953200000004</v>
      </c>
      <c r="R613">
        <f t="shared" si="144"/>
        <v>1.4510513545306454E-3</v>
      </c>
      <c r="T613">
        <v>21</v>
      </c>
      <c r="U613">
        <f t="shared" si="145"/>
        <v>3.0472078445143554E-2</v>
      </c>
      <c r="V613">
        <f t="shared" si="142"/>
        <v>3.8092667989137297E-2</v>
      </c>
    </row>
    <row r="614" spans="1:22" x14ac:dyDescent="0.2">
      <c r="A614" s="117" t="s">
        <v>120</v>
      </c>
      <c r="B614" s="120" t="s">
        <v>2212</v>
      </c>
      <c r="C614" s="117">
        <v>55126.267800000001</v>
      </c>
      <c r="D614" s="117">
        <v>1E-4</v>
      </c>
      <c r="E614">
        <f t="shared" si="138"/>
        <v>59505.857058569905</v>
      </c>
      <c r="F614" s="53">
        <f t="shared" si="136"/>
        <v>59505.5</v>
      </c>
      <c r="G614">
        <f t="shared" si="139"/>
        <v>8.3441260001563933E-2</v>
      </c>
      <c r="I614">
        <f t="shared" si="137"/>
        <v>8.3441260001563933E-2</v>
      </c>
      <c r="O614">
        <f t="shared" ca="1" si="140"/>
        <v>8.316688450355883E-2</v>
      </c>
      <c r="P614">
        <f t="shared" si="143"/>
        <v>4.4715026897897636E-2</v>
      </c>
      <c r="Q614" s="7">
        <f t="shared" si="141"/>
        <v>40107.767800000001</v>
      </c>
      <c r="R614">
        <f t="shared" si="144"/>
        <v>1.4997211303994992E-3</v>
      </c>
      <c r="T614">
        <v>1</v>
      </c>
      <c r="U614">
        <f t="shared" si="145"/>
        <v>1.4997211303994992E-3</v>
      </c>
      <c r="V614">
        <f t="shared" si="142"/>
        <v>3.8726233103666297E-2</v>
      </c>
    </row>
    <row r="615" spans="1:22" x14ac:dyDescent="0.2">
      <c r="A615" s="117" t="s">
        <v>120</v>
      </c>
      <c r="B615" s="120" t="s">
        <v>2215</v>
      </c>
      <c r="C615" s="117">
        <v>55126.384299999998</v>
      </c>
      <c r="D615" s="117">
        <v>1E-4</v>
      </c>
      <c r="E615">
        <f t="shared" si="138"/>
        <v>59506.355580804498</v>
      </c>
      <c r="F615" s="53">
        <f t="shared" si="136"/>
        <v>59506</v>
      </c>
      <c r="G615">
        <f t="shared" si="139"/>
        <v>8.3095919995685108E-2</v>
      </c>
      <c r="I615">
        <f t="shared" si="137"/>
        <v>8.3095919995685108E-2</v>
      </c>
      <c r="O615">
        <f t="shared" ca="1" si="140"/>
        <v>8.3168242936550646E-2</v>
      </c>
      <c r="P615">
        <f t="shared" si="143"/>
        <v>4.4715991533248664E-2</v>
      </c>
      <c r="Q615" s="7">
        <f t="shared" si="141"/>
        <v>40107.884299999998</v>
      </c>
      <c r="R615">
        <f t="shared" si="144"/>
        <v>1.4730189087817391E-3</v>
      </c>
      <c r="T615">
        <v>1</v>
      </c>
      <c r="U615">
        <f t="shared" si="145"/>
        <v>1.4730189087817391E-3</v>
      </c>
      <c r="V615">
        <f t="shared" si="142"/>
        <v>3.8379928462436444E-2</v>
      </c>
    </row>
    <row r="616" spans="1:22" x14ac:dyDescent="0.2">
      <c r="A616" s="123" t="s">
        <v>142</v>
      </c>
      <c r="B616" s="122" t="s">
        <v>2215</v>
      </c>
      <c r="C616" s="121">
        <v>55517.587699999996</v>
      </c>
      <c r="D616" s="121">
        <v>2.9999999999999997E-4</v>
      </c>
      <c r="E616">
        <f t="shared" si="138"/>
        <v>61180.377839629706</v>
      </c>
      <c r="F616" s="53">
        <f t="shared" si="136"/>
        <v>61180</v>
      </c>
      <c r="G616">
        <f t="shared" si="139"/>
        <v>8.8297599992074538E-2</v>
      </c>
      <c r="I616">
        <f t="shared" si="137"/>
        <v>8.8297599992074538E-2</v>
      </c>
      <c r="O616">
        <f t="shared" ca="1" si="140"/>
        <v>8.7716276593104936E-2</v>
      </c>
      <c r="P616">
        <f t="shared" si="143"/>
        <v>4.8001652948478316E-2</v>
      </c>
      <c r="Q616" s="7">
        <f t="shared" si="141"/>
        <v>40499.087699999996</v>
      </c>
      <c r="R616">
        <f t="shared" si="144"/>
        <v>1.6237633481403111E-3</v>
      </c>
      <c r="T616">
        <v>1</v>
      </c>
      <c r="U616">
        <f t="shared" si="145"/>
        <v>1.6237633481403111E-3</v>
      </c>
      <c r="V616">
        <f t="shared" si="142"/>
        <v>4.0295947043596222E-2</v>
      </c>
    </row>
    <row r="617" spans="1:22" x14ac:dyDescent="0.2">
      <c r="A617" s="123" t="s">
        <v>142</v>
      </c>
      <c r="B617" s="122" t="s">
        <v>2212</v>
      </c>
      <c r="C617" s="121">
        <v>55517.7045</v>
      </c>
      <c r="D617" s="121">
        <v>1E-4</v>
      </c>
      <c r="E617">
        <f t="shared" si="138"/>
        <v>61180.877645612571</v>
      </c>
      <c r="F617" s="53">
        <f t="shared" si="136"/>
        <v>61180.5</v>
      </c>
      <c r="G617">
        <f t="shared" si="139"/>
        <v>8.8252260000444949E-2</v>
      </c>
      <c r="I617">
        <f t="shared" si="137"/>
        <v>8.8252260000444949E-2</v>
      </c>
      <c r="O617">
        <f t="shared" ca="1" si="140"/>
        <v>8.7717635026096724E-2</v>
      </c>
      <c r="P617">
        <f t="shared" si="143"/>
        <v>4.8002651073829339E-2</v>
      </c>
      <c r="Q617" s="7">
        <f t="shared" si="141"/>
        <v>40499.2045</v>
      </c>
      <c r="R617">
        <f t="shared" si="144"/>
        <v>1.620031018745495E-3</v>
      </c>
      <c r="T617">
        <v>1</v>
      </c>
      <c r="U617">
        <f t="shared" si="145"/>
        <v>1.620031018745495E-3</v>
      </c>
      <c r="V617">
        <f t="shared" si="142"/>
        <v>4.024960892661561E-2</v>
      </c>
    </row>
    <row r="618" spans="1:22" x14ac:dyDescent="0.2">
      <c r="D618" s="22"/>
    </row>
    <row r="619" spans="1:22" x14ac:dyDescent="0.2">
      <c r="D619" s="22"/>
    </row>
    <row r="620" spans="1:22" x14ac:dyDescent="0.2">
      <c r="D620" s="22"/>
    </row>
    <row r="621" spans="1:22" x14ac:dyDescent="0.2">
      <c r="D621" s="22"/>
    </row>
    <row r="622" spans="1:22" x14ac:dyDescent="0.2">
      <c r="D622" s="22"/>
    </row>
    <row r="623" spans="1:22" x14ac:dyDescent="0.2">
      <c r="D623" s="22"/>
    </row>
    <row r="624" spans="1:22" x14ac:dyDescent="0.2">
      <c r="D624" s="22"/>
    </row>
    <row r="625" spans="4:4" x14ac:dyDescent="0.2">
      <c r="D625" s="22"/>
    </row>
    <row r="626" spans="4:4" x14ac:dyDescent="0.2">
      <c r="D626" s="22"/>
    </row>
    <row r="627" spans="4:4" x14ac:dyDescent="0.2">
      <c r="D627" s="22"/>
    </row>
    <row r="628" spans="4:4" x14ac:dyDescent="0.2">
      <c r="D628" s="22"/>
    </row>
    <row r="629" spans="4:4" x14ac:dyDescent="0.2">
      <c r="D629" s="22"/>
    </row>
    <row r="630" spans="4:4" x14ac:dyDescent="0.2">
      <c r="D630" s="22"/>
    </row>
    <row r="631" spans="4:4" x14ac:dyDescent="0.2">
      <c r="D631" s="22"/>
    </row>
    <row r="632" spans="4:4" x14ac:dyDescent="0.2">
      <c r="D632" s="22"/>
    </row>
    <row r="633" spans="4:4" x14ac:dyDescent="0.2">
      <c r="D633" s="22"/>
    </row>
    <row r="634" spans="4:4" x14ac:dyDescent="0.2">
      <c r="D634" s="22"/>
    </row>
    <row r="635" spans="4:4" x14ac:dyDescent="0.2">
      <c r="D635" s="22"/>
    </row>
    <row r="636" spans="4:4" x14ac:dyDescent="0.2">
      <c r="D636" s="22"/>
    </row>
    <row r="637" spans="4:4" x14ac:dyDescent="0.2">
      <c r="D637" s="22"/>
    </row>
    <row r="638" spans="4:4" x14ac:dyDescent="0.2">
      <c r="D638" s="22"/>
    </row>
    <row r="639" spans="4:4" x14ac:dyDescent="0.2">
      <c r="D639" s="22"/>
    </row>
    <row r="640" spans="4:4" x14ac:dyDescent="0.2">
      <c r="D640" s="22"/>
    </row>
    <row r="641" spans="4:4" x14ac:dyDescent="0.2">
      <c r="D641" s="22"/>
    </row>
    <row r="642" spans="4:4" x14ac:dyDescent="0.2">
      <c r="D642" s="22"/>
    </row>
    <row r="643" spans="4:4" x14ac:dyDescent="0.2">
      <c r="D643" s="22"/>
    </row>
    <row r="644" spans="4:4" x14ac:dyDescent="0.2">
      <c r="D644" s="22"/>
    </row>
    <row r="645" spans="4:4" x14ac:dyDescent="0.2">
      <c r="D645" s="22"/>
    </row>
    <row r="646" spans="4:4" x14ac:dyDescent="0.2">
      <c r="D646" s="22"/>
    </row>
    <row r="647" spans="4:4" x14ac:dyDescent="0.2">
      <c r="D647" s="22"/>
    </row>
    <row r="648" spans="4:4" x14ac:dyDescent="0.2">
      <c r="D648" s="22"/>
    </row>
    <row r="649" spans="4:4" x14ac:dyDescent="0.2">
      <c r="D649" s="22"/>
    </row>
    <row r="650" spans="4:4" x14ac:dyDescent="0.2">
      <c r="D650" s="22"/>
    </row>
    <row r="651" spans="4:4" x14ac:dyDescent="0.2">
      <c r="D651" s="22"/>
    </row>
    <row r="652" spans="4:4" x14ac:dyDescent="0.2">
      <c r="D652" s="22"/>
    </row>
    <row r="653" spans="4:4" x14ac:dyDescent="0.2">
      <c r="D653" s="22"/>
    </row>
    <row r="654" spans="4:4" x14ac:dyDescent="0.2">
      <c r="D654" s="22"/>
    </row>
    <row r="655" spans="4:4" x14ac:dyDescent="0.2">
      <c r="D655" s="22"/>
    </row>
    <row r="656" spans="4:4" x14ac:dyDescent="0.2">
      <c r="D656" s="22"/>
    </row>
    <row r="657" spans="4:4" x14ac:dyDescent="0.2">
      <c r="D657" s="22"/>
    </row>
    <row r="658" spans="4:4" x14ac:dyDescent="0.2">
      <c r="D658" s="22"/>
    </row>
    <row r="659" spans="4:4" x14ac:dyDescent="0.2">
      <c r="D659" s="22"/>
    </row>
    <row r="660" spans="4:4" x14ac:dyDescent="0.2">
      <c r="D660" s="22"/>
    </row>
    <row r="661" spans="4:4" x14ac:dyDescent="0.2">
      <c r="D661" s="22"/>
    </row>
    <row r="662" spans="4:4" x14ac:dyDescent="0.2">
      <c r="D662" s="22"/>
    </row>
    <row r="663" spans="4:4" x14ac:dyDescent="0.2">
      <c r="D663" s="22"/>
    </row>
    <row r="664" spans="4:4" x14ac:dyDescent="0.2">
      <c r="D664" s="22"/>
    </row>
    <row r="665" spans="4:4" x14ac:dyDescent="0.2">
      <c r="D665" s="22"/>
    </row>
    <row r="666" spans="4:4" x14ac:dyDescent="0.2">
      <c r="D666" s="22"/>
    </row>
    <row r="667" spans="4:4" x14ac:dyDescent="0.2">
      <c r="D667" s="22"/>
    </row>
    <row r="668" spans="4:4" x14ac:dyDescent="0.2">
      <c r="D668" s="22"/>
    </row>
    <row r="669" spans="4:4" x14ac:dyDescent="0.2">
      <c r="D669" s="22"/>
    </row>
    <row r="670" spans="4:4" x14ac:dyDescent="0.2">
      <c r="D670" s="22"/>
    </row>
    <row r="671" spans="4:4" x14ac:dyDescent="0.2">
      <c r="D671" s="22"/>
    </row>
    <row r="672" spans="4:4" x14ac:dyDescent="0.2">
      <c r="D672" s="22"/>
    </row>
    <row r="673" spans="4:4" x14ac:dyDescent="0.2">
      <c r="D673" s="22"/>
    </row>
    <row r="674" spans="4:4" x14ac:dyDescent="0.2">
      <c r="D674" s="22"/>
    </row>
    <row r="675" spans="4:4" x14ac:dyDescent="0.2">
      <c r="D675" s="22"/>
    </row>
    <row r="676" spans="4:4" x14ac:dyDescent="0.2">
      <c r="D676" s="22"/>
    </row>
    <row r="677" spans="4:4" x14ac:dyDescent="0.2">
      <c r="D677" s="22"/>
    </row>
    <row r="678" spans="4:4" x14ac:dyDescent="0.2">
      <c r="D678" s="22"/>
    </row>
    <row r="679" spans="4:4" x14ac:dyDescent="0.2">
      <c r="D679" s="22"/>
    </row>
    <row r="680" spans="4:4" x14ac:dyDescent="0.2">
      <c r="D680" s="22"/>
    </row>
    <row r="681" spans="4:4" x14ac:dyDescent="0.2">
      <c r="D681" s="22"/>
    </row>
    <row r="682" spans="4:4" x14ac:dyDescent="0.2">
      <c r="D682" s="22"/>
    </row>
    <row r="683" spans="4:4" x14ac:dyDescent="0.2">
      <c r="D683" s="22"/>
    </row>
    <row r="684" spans="4:4" x14ac:dyDescent="0.2">
      <c r="D684" s="22"/>
    </row>
    <row r="685" spans="4:4" x14ac:dyDescent="0.2">
      <c r="D685" s="22"/>
    </row>
    <row r="686" spans="4:4" x14ac:dyDescent="0.2">
      <c r="D686" s="22"/>
    </row>
    <row r="687" spans="4:4" x14ac:dyDescent="0.2">
      <c r="D687" s="22"/>
    </row>
    <row r="688" spans="4:4" x14ac:dyDescent="0.2">
      <c r="D688" s="22"/>
    </row>
    <row r="689" spans="4:4" x14ac:dyDescent="0.2">
      <c r="D689" s="22"/>
    </row>
    <row r="690" spans="4:4" x14ac:dyDescent="0.2">
      <c r="D690" s="22"/>
    </row>
    <row r="691" spans="4:4" x14ac:dyDescent="0.2">
      <c r="D691" s="22"/>
    </row>
    <row r="692" spans="4:4" x14ac:dyDescent="0.2">
      <c r="D692" s="22"/>
    </row>
    <row r="693" spans="4:4" x14ac:dyDescent="0.2">
      <c r="D693" s="22"/>
    </row>
    <row r="694" spans="4:4" x14ac:dyDescent="0.2">
      <c r="D694" s="22"/>
    </row>
    <row r="695" spans="4:4" x14ac:dyDescent="0.2">
      <c r="D695" s="22"/>
    </row>
    <row r="696" spans="4:4" x14ac:dyDescent="0.2">
      <c r="D696" s="22"/>
    </row>
    <row r="697" spans="4:4" x14ac:dyDescent="0.2">
      <c r="D697" s="22"/>
    </row>
    <row r="698" spans="4:4" x14ac:dyDescent="0.2">
      <c r="D698" s="22"/>
    </row>
    <row r="699" spans="4:4" x14ac:dyDescent="0.2">
      <c r="D699" s="22"/>
    </row>
    <row r="700" spans="4:4" x14ac:dyDescent="0.2">
      <c r="D700" s="22"/>
    </row>
    <row r="701" spans="4:4" x14ac:dyDescent="0.2">
      <c r="D701" s="22"/>
    </row>
    <row r="702" spans="4:4" x14ac:dyDescent="0.2">
      <c r="D702" s="22"/>
    </row>
    <row r="703" spans="4:4" x14ac:dyDescent="0.2">
      <c r="D703" s="22"/>
    </row>
    <row r="704" spans="4:4" x14ac:dyDescent="0.2">
      <c r="D704" s="22"/>
    </row>
    <row r="705" spans="4:4" x14ac:dyDescent="0.2">
      <c r="D705" s="22"/>
    </row>
    <row r="706" spans="4:4" x14ac:dyDescent="0.2">
      <c r="D706" s="22"/>
    </row>
    <row r="707" spans="4:4" x14ac:dyDescent="0.2">
      <c r="D707" s="22"/>
    </row>
    <row r="708" spans="4:4" x14ac:dyDescent="0.2">
      <c r="D708" s="22"/>
    </row>
    <row r="709" spans="4:4" x14ac:dyDescent="0.2">
      <c r="D709" s="22"/>
    </row>
    <row r="710" spans="4:4" x14ac:dyDescent="0.2">
      <c r="D710" s="22"/>
    </row>
    <row r="711" spans="4:4" x14ac:dyDescent="0.2">
      <c r="D711" s="22"/>
    </row>
    <row r="712" spans="4:4" x14ac:dyDescent="0.2">
      <c r="D712" s="22"/>
    </row>
    <row r="713" spans="4:4" x14ac:dyDescent="0.2">
      <c r="D713" s="22"/>
    </row>
    <row r="714" spans="4:4" x14ac:dyDescent="0.2">
      <c r="D714" s="22"/>
    </row>
    <row r="715" spans="4:4" x14ac:dyDescent="0.2">
      <c r="D715" s="22"/>
    </row>
    <row r="716" spans="4:4" x14ac:dyDescent="0.2">
      <c r="D716" s="22"/>
    </row>
    <row r="717" spans="4:4" x14ac:dyDescent="0.2">
      <c r="D717" s="22"/>
    </row>
    <row r="718" spans="4:4" x14ac:dyDescent="0.2">
      <c r="D718" s="22"/>
    </row>
    <row r="719" spans="4:4" x14ac:dyDescent="0.2">
      <c r="D719" s="22"/>
    </row>
    <row r="720" spans="4:4" x14ac:dyDescent="0.2">
      <c r="D720" s="22"/>
    </row>
    <row r="721" spans="4:4" x14ac:dyDescent="0.2">
      <c r="D721" s="22"/>
    </row>
    <row r="722" spans="4:4" x14ac:dyDescent="0.2">
      <c r="D722" s="22"/>
    </row>
    <row r="723" spans="4:4" x14ac:dyDescent="0.2">
      <c r="D723" s="22"/>
    </row>
    <row r="724" spans="4:4" x14ac:dyDescent="0.2">
      <c r="D724" s="22"/>
    </row>
    <row r="725" spans="4:4" x14ac:dyDescent="0.2">
      <c r="D725" s="22"/>
    </row>
    <row r="726" spans="4:4" x14ac:dyDescent="0.2">
      <c r="D726" s="22"/>
    </row>
    <row r="727" spans="4:4" x14ac:dyDescent="0.2">
      <c r="D727" s="22"/>
    </row>
    <row r="728" spans="4:4" x14ac:dyDescent="0.2">
      <c r="D728" s="22"/>
    </row>
    <row r="729" spans="4:4" x14ac:dyDescent="0.2">
      <c r="D729" s="22"/>
    </row>
    <row r="730" spans="4:4" x14ac:dyDescent="0.2">
      <c r="D730" s="22"/>
    </row>
    <row r="731" spans="4:4" x14ac:dyDescent="0.2">
      <c r="D731" s="22"/>
    </row>
    <row r="732" spans="4:4" x14ac:dyDescent="0.2">
      <c r="D732" s="22"/>
    </row>
    <row r="733" spans="4:4" x14ac:dyDescent="0.2">
      <c r="D733" s="22"/>
    </row>
    <row r="734" spans="4:4" x14ac:dyDescent="0.2">
      <c r="D734" s="22"/>
    </row>
    <row r="735" spans="4:4" x14ac:dyDescent="0.2">
      <c r="D735" s="22"/>
    </row>
    <row r="736" spans="4:4" x14ac:dyDescent="0.2">
      <c r="D736" s="22"/>
    </row>
    <row r="737" spans="4:4" x14ac:dyDescent="0.2">
      <c r="D737" s="22"/>
    </row>
    <row r="738" spans="4:4" x14ac:dyDescent="0.2">
      <c r="D738" s="22"/>
    </row>
    <row r="739" spans="4:4" x14ac:dyDescent="0.2">
      <c r="D739" s="22"/>
    </row>
    <row r="740" spans="4:4" x14ac:dyDescent="0.2">
      <c r="D740" s="22"/>
    </row>
    <row r="741" spans="4:4" x14ac:dyDescent="0.2">
      <c r="D741" s="22"/>
    </row>
    <row r="742" spans="4:4" x14ac:dyDescent="0.2">
      <c r="D742" s="22"/>
    </row>
    <row r="743" spans="4:4" x14ac:dyDescent="0.2">
      <c r="D743" s="22"/>
    </row>
    <row r="744" spans="4:4" x14ac:dyDescent="0.2">
      <c r="D744" s="22"/>
    </row>
    <row r="745" spans="4:4" x14ac:dyDescent="0.2">
      <c r="D745" s="22"/>
    </row>
    <row r="746" spans="4:4" x14ac:dyDescent="0.2">
      <c r="D746" s="22"/>
    </row>
    <row r="747" spans="4:4" x14ac:dyDescent="0.2">
      <c r="D747" s="22"/>
    </row>
    <row r="748" spans="4:4" x14ac:dyDescent="0.2">
      <c r="D748" s="22"/>
    </row>
    <row r="749" spans="4:4" x14ac:dyDescent="0.2">
      <c r="D749" s="22"/>
    </row>
    <row r="750" spans="4:4" x14ac:dyDescent="0.2">
      <c r="D750" s="22"/>
    </row>
    <row r="751" spans="4:4" x14ac:dyDescent="0.2">
      <c r="D751" s="22"/>
    </row>
    <row r="752" spans="4:4" x14ac:dyDescent="0.2">
      <c r="D752" s="22"/>
    </row>
    <row r="753" spans="4:4" x14ac:dyDescent="0.2">
      <c r="D753" s="22"/>
    </row>
    <row r="754" spans="4:4" x14ac:dyDescent="0.2">
      <c r="D754" s="22"/>
    </row>
    <row r="755" spans="4:4" x14ac:dyDescent="0.2">
      <c r="D755" s="22"/>
    </row>
    <row r="756" spans="4:4" x14ac:dyDescent="0.2">
      <c r="D756" s="22"/>
    </row>
    <row r="757" spans="4:4" x14ac:dyDescent="0.2">
      <c r="D757" s="22"/>
    </row>
    <row r="758" spans="4:4" x14ac:dyDescent="0.2">
      <c r="D758" s="22"/>
    </row>
    <row r="759" spans="4:4" x14ac:dyDescent="0.2">
      <c r="D759" s="22"/>
    </row>
    <row r="760" spans="4:4" x14ac:dyDescent="0.2">
      <c r="D760" s="22"/>
    </row>
    <row r="761" spans="4:4" x14ac:dyDescent="0.2">
      <c r="D761" s="22"/>
    </row>
    <row r="762" spans="4:4" x14ac:dyDescent="0.2">
      <c r="D762" s="22"/>
    </row>
    <row r="763" spans="4:4" x14ac:dyDescent="0.2">
      <c r="D763" s="22"/>
    </row>
    <row r="764" spans="4:4" x14ac:dyDescent="0.2">
      <c r="D764" s="22"/>
    </row>
    <row r="765" spans="4:4" x14ac:dyDescent="0.2">
      <c r="D765" s="22"/>
    </row>
    <row r="766" spans="4:4" x14ac:dyDescent="0.2">
      <c r="D766" s="22"/>
    </row>
    <row r="767" spans="4:4" x14ac:dyDescent="0.2">
      <c r="D767" s="22"/>
    </row>
    <row r="768" spans="4:4" x14ac:dyDescent="0.2">
      <c r="D768" s="22"/>
    </row>
    <row r="769" spans="4:4" x14ac:dyDescent="0.2">
      <c r="D769" s="22"/>
    </row>
    <row r="770" spans="4:4" x14ac:dyDescent="0.2">
      <c r="D770" s="22"/>
    </row>
    <row r="771" spans="4:4" x14ac:dyDescent="0.2">
      <c r="D771" s="22"/>
    </row>
    <row r="772" spans="4:4" x14ac:dyDescent="0.2">
      <c r="D772" s="22"/>
    </row>
    <row r="773" spans="4:4" x14ac:dyDescent="0.2">
      <c r="D773" s="22"/>
    </row>
    <row r="774" spans="4:4" x14ac:dyDescent="0.2">
      <c r="D774" s="22"/>
    </row>
    <row r="775" spans="4:4" x14ac:dyDescent="0.2">
      <c r="D775" s="22"/>
    </row>
    <row r="776" spans="4:4" x14ac:dyDescent="0.2">
      <c r="D776" s="22"/>
    </row>
    <row r="777" spans="4:4" x14ac:dyDescent="0.2">
      <c r="D777" s="22"/>
    </row>
    <row r="778" spans="4:4" x14ac:dyDescent="0.2">
      <c r="D778" s="22"/>
    </row>
    <row r="779" spans="4:4" x14ac:dyDescent="0.2">
      <c r="D779" s="22"/>
    </row>
    <row r="780" spans="4:4" x14ac:dyDescent="0.2">
      <c r="D780" s="22"/>
    </row>
    <row r="781" spans="4:4" x14ac:dyDescent="0.2">
      <c r="D781" s="22"/>
    </row>
    <row r="782" spans="4:4" x14ac:dyDescent="0.2">
      <c r="D782" s="22"/>
    </row>
    <row r="783" spans="4:4" x14ac:dyDescent="0.2">
      <c r="D783" s="22"/>
    </row>
    <row r="784" spans="4:4" x14ac:dyDescent="0.2">
      <c r="D784" s="22"/>
    </row>
    <row r="785" spans="4:4" x14ac:dyDescent="0.2">
      <c r="D785" s="22"/>
    </row>
    <row r="786" spans="4:4" x14ac:dyDescent="0.2">
      <c r="D786" s="22"/>
    </row>
    <row r="787" spans="4:4" x14ac:dyDescent="0.2">
      <c r="D787" s="22"/>
    </row>
    <row r="788" spans="4:4" x14ac:dyDescent="0.2">
      <c r="D788" s="22"/>
    </row>
    <row r="789" spans="4:4" x14ac:dyDescent="0.2">
      <c r="D789" s="22"/>
    </row>
    <row r="790" spans="4:4" x14ac:dyDescent="0.2">
      <c r="D790" s="22"/>
    </row>
    <row r="791" spans="4:4" x14ac:dyDescent="0.2">
      <c r="D791" s="22"/>
    </row>
    <row r="792" spans="4:4" x14ac:dyDescent="0.2">
      <c r="D792" s="22"/>
    </row>
    <row r="793" spans="4:4" x14ac:dyDescent="0.2">
      <c r="D793" s="22"/>
    </row>
    <row r="794" spans="4:4" x14ac:dyDescent="0.2">
      <c r="D794" s="22"/>
    </row>
    <row r="795" spans="4:4" x14ac:dyDescent="0.2">
      <c r="D795" s="22"/>
    </row>
    <row r="796" spans="4:4" x14ac:dyDescent="0.2">
      <c r="D796" s="22"/>
    </row>
    <row r="797" spans="4:4" x14ac:dyDescent="0.2">
      <c r="D797" s="22"/>
    </row>
    <row r="798" spans="4:4" x14ac:dyDescent="0.2">
      <c r="D798" s="22"/>
    </row>
    <row r="799" spans="4:4" x14ac:dyDescent="0.2">
      <c r="D799" s="22"/>
    </row>
    <row r="800" spans="4:4" x14ac:dyDescent="0.2">
      <c r="D800" s="22"/>
    </row>
    <row r="801" spans="4:4" x14ac:dyDescent="0.2">
      <c r="D801" s="22"/>
    </row>
    <row r="802" spans="4:4" x14ac:dyDescent="0.2">
      <c r="D802" s="22"/>
    </row>
    <row r="803" spans="4:4" x14ac:dyDescent="0.2">
      <c r="D803" s="22"/>
    </row>
    <row r="804" spans="4:4" x14ac:dyDescent="0.2">
      <c r="D804" s="22"/>
    </row>
    <row r="805" spans="4:4" x14ac:dyDescent="0.2">
      <c r="D805" s="22"/>
    </row>
    <row r="806" spans="4:4" x14ac:dyDescent="0.2">
      <c r="D806" s="22"/>
    </row>
    <row r="807" spans="4:4" x14ac:dyDescent="0.2">
      <c r="D807" s="22"/>
    </row>
    <row r="808" spans="4:4" x14ac:dyDescent="0.2">
      <c r="D808" s="22"/>
    </row>
    <row r="809" spans="4:4" x14ac:dyDescent="0.2">
      <c r="D809" s="22"/>
    </row>
    <row r="810" spans="4:4" x14ac:dyDescent="0.2">
      <c r="D810" s="22"/>
    </row>
    <row r="811" spans="4:4" x14ac:dyDescent="0.2">
      <c r="D811" s="22"/>
    </row>
    <row r="812" spans="4:4" x14ac:dyDescent="0.2">
      <c r="D812" s="22"/>
    </row>
    <row r="813" spans="4:4" x14ac:dyDescent="0.2">
      <c r="D813" s="22"/>
    </row>
    <row r="814" spans="4:4" x14ac:dyDescent="0.2">
      <c r="D814" s="22"/>
    </row>
    <row r="815" spans="4:4" x14ac:dyDescent="0.2">
      <c r="D815" s="22"/>
    </row>
    <row r="816" spans="4:4" x14ac:dyDescent="0.2">
      <c r="D816" s="22"/>
    </row>
    <row r="817" spans="4:4" x14ac:dyDescent="0.2">
      <c r="D817" s="22"/>
    </row>
    <row r="818" spans="4:4" x14ac:dyDescent="0.2">
      <c r="D818" s="22"/>
    </row>
    <row r="819" spans="4:4" x14ac:dyDescent="0.2">
      <c r="D819" s="22"/>
    </row>
    <row r="820" spans="4:4" x14ac:dyDescent="0.2">
      <c r="D820" s="22"/>
    </row>
    <row r="821" spans="4:4" x14ac:dyDescent="0.2">
      <c r="D821" s="22"/>
    </row>
    <row r="822" spans="4:4" x14ac:dyDescent="0.2">
      <c r="D822" s="22"/>
    </row>
    <row r="823" spans="4:4" x14ac:dyDescent="0.2">
      <c r="D823" s="22"/>
    </row>
    <row r="824" spans="4:4" x14ac:dyDescent="0.2">
      <c r="D824" s="22"/>
    </row>
    <row r="825" spans="4:4" x14ac:dyDescent="0.2">
      <c r="D825" s="22"/>
    </row>
    <row r="826" spans="4:4" x14ac:dyDescent="0.2">
      <c r="D826" s="22"/>
    </row>
    <row r="827" spans="4:4" x14ac:dyDescent="0.2">
      <c r="D827" s="22"/>
    </row>
    <row r="828" spans="4:4" x14ac:dyDescent="0.2">
      <c r="D828" s="22"/>
    </row>
    <row r="829" spans="4:4" x14ac:dyDescent="0.2">
      <c r="D829" s="22"/>
    </row>
    <row r="830" spans="4:4" x14ac:dyDescent="0.2">
      <c r="D830" s="22"/>
    </row>
    <row r="831" spans="4:4" x14ac:dyDescent="0.2">
      <c r="D831" s="22"/>
    </row>
    <row r="832" spans="4:4" x14ac:dyDescent="0.2">
      <c r="D832" s="22"/>
    </row>
    <row r="833" spans="4:4" x14ac:dyDescent="0.2">
      <c r="D833" s="22"/>
    </row>
    <row r="834" spans="4:4" x14ac:dyDescent="0.2">
      <c r="D834" s="22"/>
    </row>
    <row r="835" spans="4:4" x14ac:dyDescent="0.2">
      <c r="D835" s="22"/>
    </row>
    <row r="836" spans="4:4" x14ac:dyDescent="0.2">
      <c r="D836" s="22"/>
    </row>
    <row r="837" spans="4:4" x14ac:dyDescent="0.2">
      <c r="D837" s="22"/>
    </row>
    <row r="838" spans="4:4" x14ac:dyDescent="0.2">
      <c r="D838" s="22"/>
    </row>
    <row r="839" spans="4:4" x14ac:dyDescent="0.2">
      <c r="D839" s="22"/>
    </row>
    <row r="840" spans="4:4" x14ac:dyDescent="0.2">
      <c r="D840" s="22"/>
    </row>
    <row r="841" spans="4:4" x14ac:dyDescent="0.2">
      <c r="D841" s="22"/>
    </row>
    <row r="842" spans="4:4" x14ac:dyDescent="0.2">
      <c r="D842" s="22"/>
    </row>
    <row r="843" spans="4:4" x14ac:dyDescent="0.2">
      <c r="D843" s="22"/>
    </row>
    <row r="844" spans="4:4" x14ac:dyDescent="0.2">
      <c r="D844" s="22"/>
    </row>
    <row r="845" spans="4:4" x14ac:dyDescent="0.2">
      <c r="D845" s="22"/>
    </row>
    <row r="846" spans="4:4" x14ac:dyDescent="0.2">
      <c r="D846" s="22"/>
    </row>
    <row r="847" spans="4:4" x14ac:dyDescent="0.2">
      <c r="D847" s="22"/>
    </row>
    <row r="848" spans="4:4" x14ac:dyDescent="0.2">
      <c r="D848" s="22"/>
    </row>
    <row r="849" spans="4:4" x14ac:dyDescent="0.2">
      <c r="D849" s="22"/>
    </row>
    <row r="850" spans="4:4" x14ac:dyDescent="0.2">
      <c r="D850" s="22"/>
    </row>
    <row r="851" spans="4:4" x14ac:dyDescent="0.2">
      <c r="D851" s="22"/>
    </row>
    <row r="852" spans="4:4" x14ac:dyDescent="0.2">
      <c r="D852" s="22"/>
    </row>
    <row r="853" spans="4:4" x14ac:dyDescent="0.2">
      <c r="D853" s="22"/>
    </row>
    <row r="854" spans="4:4" x14ac:dyDescent="0.2">
      <c r="D854" s="22"/>
    </row>
    <row r="855" spans="4:4" x14ac:dyDescent="0.2">
      <c r="D855" s="22"/>
    </row>
    <row r="856" spans="4:4" x14ac:dyDescent="0.2">
      <c r="D856" s="22"/>
    </row>
    <row r="857" spans="4:4" x14ac:dyDescent="0.2">
      <c r="D857" s="22"/>
    </row>
    <row r="858" spans="4:4" x14ac:dyDescent="0.2">
      <c r="D858" s="22"/>
    </row>
    <row r="859" spans="4:4" x14ac:dyDescent="0.2">
      <c r="D859" s="22"/>
    </row>
    <row r="860" spans="4:4" x14ac:dyDescent="0.2">
      <c r="D860" s="22"/>
    </row>
    <row r="861" spans="4:4" x14ac:dyDescent="0.2">
      <c r="D861" s="22"/>
    </row>
    <row r="862" spans="4:4" x14ac:dyDescent="0.2">
      <c r="D862" s="22"/>
    </row>
    <row r="863" spans="4:4" x14ac:dyDescent="0.2">
      <c r="D863" s="22"/>
    </row>
    <row r="864" spans="4:4" x14ac:dyDescent="0.2">
      <c r="D864" s="22"/>
    </row>
    <row r="865" spans="4:4" x14ac:dyDescent="0.2">
      <c r="D865" s="22"/>
    </row>
    <row r="866" spans="4:4" x14ac:dyDescent="0.2">
      <c r="D866" s="22"/>
    </row>
    <row r="867" spans="4:4" x14ac:dyDescent="0.2">
      <c r="D867" s="22"/>
    </row>
    <row r="868" spans="4:4" x14ac:dyDescent="0.2">
      <c r="D868" s="22"/>
    </row>
    <row r="869" spans="4:4" x14ac:dyDescent="0.2">
      <c r="D869" s="22"/>
    </row>
    <row r="870" spans="4:4" x14ac:dyDescent="0.2">
      <c r="D870" s="22"/>
    </row>
    <row r="871" spans="4:4" x14ac:dyDescent="0.2">
      <c r="D871" s="22"/>
    </row>
    <row r="872" spans="4:4" x14ac:dyDescent="0.2">
      <c r="D872" s="22"/>
    </row>
    <row r="873" spans="4:4" x14ac:dyDescent="0.2">
      <c r="D873" s="22"/>
    </row>
    <row r="874" spans="4:4" x14ac:dyDescent="0.2">
      <c r="D874" s="22"/>
    </row>
    <row r="875" spans="4:4" x14ac:dyDescent="0.2">
      <c r="D875" s="22"/>
    </row>
    <row r="876" spans="4:4" x14ac:dyDescent="0.2">
      <c r="D876" s="22"/>
    </row>
    <row r="877" spans="4:4" x14ac:dyDescent="0.2">
      <c r="D877" s="22"/>
    </row>
    <row r="878" spans="4:4" x14ac:dyDescent="0.2">
      <c r="D878" s="22"/>
    </row>
    <row r="879" spans="4:4" x14ac:dyDescent="0.2">
      <c r="D879" s="22"/>
    </row>
    <row r="880" spans="4:4" x14ac:dyDescent="0.2">
      <c r="D880" s="22"/>
    </row>
    <row r="881" spans="4:4" x14ac:dyDescent="0.2">
      <c r="D881" s="22"/>
    </row>
    <row r="882" spans="4:4" x14ac:dyDescent="0.2">
      <c r="D882" s="22"/>
    </row>
    <row r="883" spans="4:4" x14ac:dyDescent="0.2">
      <c r="D883" s="22"/>
    </row>
    <row r="884" spans="4:4" x14ac:dyDescent="0.2">
      <c r="D884" s="22"/>
    </row>
    <row r="885" spans="4:4" x14ac:dyDescent="0.2">
      <c r="D885" s="22"/>
    </row>
    <row r="886" spans="4:4" x14ac:dyDescent="0.2">
      <c r="D886" s="22"/>
    </row>
    <row r="887" spans="4:4" x14ac:dyDescent="0.2">
      <c r="D887" s="22"/>
    </row>
    <row r="888" spans="4:4" x14ac:dyDescent="0.2">
      <c r="D888" s="22"/>
    </row>
    <row r="889" spans="4:4" x14ac:dyDescent="0.2">
      <c r="D889" s="22"/>
    </row>
    <row r="890" spans="4:4" x14ac:dyDescent="0.2">
      <c r="D890" s="22"/>
    </row>
    <row r="891" spans="4:4" x14ac:dyDescent="0.2">
      <c r="D891" s="22"/>
    </row>
    <row r="892" spans="4:4" x14ac:dyDescent="0.2">
      <c r="D892" s="22"/>
    </row>
    <row r="893" spans="4:4" x14ac:dyDescent="0.2">
      <c r="D893" s="22"/>
    </row>
    <row r="894" spans="4:4" x14ac:dyDescent="0.2">
      <c r="D894" s="22"/>
    </row>
    <row r="895" spans="4:4" x14ac:dyDescent="0.2">
      <c r="D895" s="22"/>
    </row>
    <row r="896" spans="4:4" x14ac:dyDescent="0.2">
      <c r="D896" s="22"/>
    </row>
    <row r="897" spans="4:4" x14ac:dyDescent="0.2">
      <c r="D897" s="22"/>
    </row>
    <row r="898" spans="4:4" x14ac:dyDescent="0.2">
      <c r="D898" s="22"/>
    </row>
    <row r="899" spans="4:4" x14ac:dyDescent="0.2">
      <c r="D899" s="22"/>
    </row>
    <row r="900" spans="4:4" x14ac:dyDescent="0.2">
      <c r="D900" s="22"/>
    </row>
    <row r="901" spans="4:4" x14ac:dyDescent="0.2">
      <c r="D901" s="22"/>
    </row>
    <row r="902" spans="4:4" x14ac:dyDescent="0.2">
      <c r="D902" s="22"/>
    </row>
    <row r="903" spans="4:4" x14ac:dyDescent="0.2">
      <c r="D903" s="22"/>
    </row>
    <row r="904" spans="4:4" x14ac:dyDescent="0.2">
      <c r="D904" s="22"/>
    </row>
    <row r="905" spans="4:4" x14ac:dyDescent="0.2">
      <c r="D905" s="22"/>
    </row>
    <row r="906" spans="4:4" x14ac:dyDescent="0.2">
      <c r="D906" s="22"/>
    </row>
    <row r="907" spans="4:4" x14ac:dyDescent="0.2">
      <c r="D907" s="22"/>
    </row>
    <row r="908" spans="4:4" x14ac:dyDescent="0.2">
      <c r="D908" s="22"/>
    </row>
    <row r="909" spans="4:4" x14ac:dyDescent="0.2">
      <c r="D909" s="22"/>
    </row>
    <row r="910" spans="4:4" x14ac:dyDescent="0.2">
      <c r="D910" s="22"/>
    </row>
    <row r="911" spans="4:4" x14ac:dyDescent="0.2">
      <c r="D911" s="22"/>
    </row>
    <row r="912" spans="4:4" x14ac:dyDescent="0.2">
      <c r="D912" s="22"/>
    </row>
    <row r="913" spans="4:4" x14ac:dyDescent="0.2">
      <c r="D913" s="22"/>
    </row>
    <row r="914" spans="4:4" x14ac:dyDescent="0.2">
      <c r="D914" s="22"/>
    </row>
    <row r="915" spans="4:4" x14ac:dyDescent="0.2">
      <c r="D915" s="22"/>
    </row>
    <row r="916" spans="4:4" x14ac:dyDescent="0.2">
      <c r="D916" s="22"/>
    </row>
    <row r="917" spans="4:4" x14ac:dyDescent="0.2">
      <c r="D917" s="22"/>
    </row>
    <row r="918" spans="4:4" x14ac:dyDescent="0.2">
      <c r="D918" s="22"/>
    </row>
    <row r="919" spans="4:4" x14ac:dyDescent="0.2">
      <c r="D919" s="22"/>
    </row>
    <row r="920" spans="4:4" x14ac:dyDescent="0.2">
      <c r="D920" s="22"/>
    </row>
    <row r="921" spans="4:4" x14ac:dyDescent="0.2">
      <c r="D921" s="22"/>
    </row>
    <row r="922" spans="4:4" x14ac:dyDescent="0.2">
      <c r="D922" s="22"/>
    </row>
    <row r="923" spans="4:4" x14ac:dyDescent="0.2">
      <c r="D923" s="22"/>
    </row>
    <row r="924" spans="4:4" x14ac:dyDescent="0.2">
      <c r="D924" s="22"/>
    </row>
    <row r="925" spans="4:4" x14ac:dyDescent="0.2">
      <c r="D925" s="22"/>
    </row>
    <row r="926" spans="4:4" x14ac:dyDescent="0.2">
      <c r="D926" s="22"/>
    </row>
    <row r="927" spans="4:4" x14ac:dyDescent="0.2">
      <c r="D927" s="22"/>
    </row>
    <row r="928" spans="4:4" x14ac:dyDescent="0.2">
      <c r="D928" s="22"/>
    </row>
    <row r="929" spans="4:4" x14ac:dyDescent="0.2">
      <c r="D929" s="22"/>
    </row>
    <row r="930" spans="4:4" x14ac:dyDescent="0.2">
      <c r="D930" s="22"/>
    </row>
    <row r="931" spans="4:4" x14ac:dyDescent="0.2">
      <c r="D931" s="22"/>
    </row>
    <row r="932" spans="4:4" x14ac:dyDescent="0.2">
      <c r="D932" s="22"/>
    </row>
    <row r="933" spans="4:4" x14ac:dyDescent="0.2">
      <c r="D933" s="22"/>
    </row>
    <row r="934" spans="4:4" x14ac:dyDescent="0.2">
      <c r="D934" s="22"/>
    </row>
    <row r="935" spans="4:4" x14ac:dyDescent="0.2">
      <c r="D935" s="22"/>
    </row>
    <row r="936" spans="4:4" x14ac:dyDescent="0.2">
      <c r="D936" s="22"/>
    </row>
    <row r="937" spans="4:4" x14ac:dyDescent="0.2">
      <c r="D937" s="22"/>
    </row>
    <row r="938" spans="4:4" x14ac:dyDescent="0.2">
      <c r="D938" s="22"/>
    </row>
    <row r="939" spans="4:4" x14ac:dyDescent="0.2">
      <c r="D939" s="22"/>
    </row>
    <row r="940" spans="4:4" x14ac:dyDescent="0.2">
      <c r="D940" s="22"/>
    </row>
    <row r="941" spans="4:4" x14ac:dyDescent="0.2">
      <c r="D941" s="22"/>
    </row>
    <row r="942" spans="4:4" x14ac:dyDescent="0.2">
      <c r="D942" s="22"/>
    </row>
    <row r="943" spans="4:4" x14ac:dyDescent="0.2">
      <c r="D943" s="22"/>
    </row>
    <row r="944" spans="4:4" x14ac:dyDescent="0.2">
      <c r="D944" s="22"/>
    </row>
    <row r="945" spans="4:4" x14ac:dyDescent="0.2">
      <c r="D945" s="22"/>
    </row>
    <row r="946" spans="4:4" x14ac:dyDescent="0.2">
      <c r="D946" s="22"/>
    </row>
    <row r="947" spans="4:4" x14ac:dyDescent="0.2">
      <c r="D947" s="22"/>
    </row>
    <row r="948" spans="4:4" x14ac:dyDescent="0.2">
      <c r="D948" s="22"/>
    </row>
    <row r="949" spans="4:4" x14ac:dyDescent="0.2">
      <c r="D949" s="22"/>
    </row>
    <row r="950" spans="4:4" x14ac:dyDescent="0.2">
      <c r="D950" s="22"/>
    </row>
    <row r="951" spans="4:4" x14ac:dyDescent="0.2">
      <c r="D951" s="22"/>
    </row>
    <row r="952" spans="4:4" x14ac:dyDescent="0.2">
      <c r="D952" s="22"/>
    </row>
    <row r="953" spans="4:4" x14ac:dyDescent="0.2">
      <c r="D953" s="22"/>
    </row>
    <row r="954" spans="4:4" x14ac:dyDescent="0.2">
      <c r="D954" s="22"/>
    </row>
    <row r="955" spans="4:4" x14ac:dyDescent="0.2">
      <c r="D955" s="22"/>
    </row>
    <row r="956" spans="4:4" x14ac:dyDescent="0.2">
      <c r="D956" s="22"/>
    </row>
    <row r="957" spans="4:4" x14ac:dyDescent="0.2">
      <c r="D957" s="22"/>
    </row>
    <row r="958" spans="4:4" x14ac:dyDescent="0.2">
      <c r="D958" s="22"/>
    </row>
    <row r="959" spans="4:4" x14ac:dyDescent="0.2">
      <c r="D959" s="22"/>
    </row>
    <row r="960" spans="4:4" x14ac:dyDescent="0.2">
      <c r="D960" s="22"/>
    </row>
    <row r="961" spans="4:4" x14ac:dyDescent="0.2">
      <c r="D961" s="22"/>
    </row>
    <row r="962" spans="4:4" x14ac:dyDescent="0.2">
      <c r="D962" s="22"/>
    </row>
    <row r="963" spans="4:4" x14ac:dyDescent="0.2">
      <c r="D963" s="22"/>
    </row>
    <row r="964" spans="4:4" x14ac:dyDescent="0.2">
      <c r="D964" s="22"/>
    </row>
    <row r="965" spans="4:4" x14ac:dyDescent="0.2">
      <c r="D965" s="22"/>
    </row>
    <row r="966" spans="4:4" x14ac:dyDescent="0.2">
      <c r="D966" s="22"/>
    </row>
    <row r="967" spans="4:4" x14ac:dyDescent="0.2">
      <c r="D967" s="22"/>
    </row>
    <row r="968" spans="4:4" x14ac:dyDescent="0.2">
      <c r="D968" s="22"/>
    </row>
    <row r="969" spans="4:4" x14ac:dyDescent="0.2">
      <c r="D969" s="22"/>
    </row>
    <row r="970" spans="4:4" x14ac:dyDescent="0.2">
      <c r="D970" s="22"/>
    </row>
    <row r="971" spans="4:4" x14ac:dyDescent="0.2">
      <c r="D971" s="22"/>
    </row>
    <row r="972" spans="4:4" x14ac:dyDescent="0.2">
      <c r="D972" s="22"/>
    </row>
    <row r="973" spans="4:4" x14ac:dyDescent="0.2">
      <c r="D973" s="22"/>
    </row>
    <row r="974" spans="4:4" x14ac:dyDescent="0.2">
      <c r="D974" s="22"/>
    </row>
    <row r="975" spans="4:4" x14ac:dyDescent="0.2">
      <c r="D975" s="22"/>
    </row>
    <row r="976" spans="4:4" x14ac:dyDescent="0.2">
      <c r="D976" s="22"/>
    </row>
    <row r="977" spans="4:4" x14ac:dyDescent="0.2">
      <c r="D977" s="22"/>
    </row>
    <row r="978" spans="4:4" x14ac:dyDescent="0.2">
      <c r="D978" s="22"/>
    </row>
    <row r="979" spans="4:4" x14ac:dyDescent="0.2">
      <c r="D979" s="22"/>
    </row>
    <row r="980" spans="4:4" x14ac:dyDescent="0.2">
      <c r="D980" s="22"/>
    </row>
    <row r="981" spans="4:4" x14ac:dyDescent="0.2">
      <c r="D981" s="22"/>
    </row>
    <row r="982" spans="4:4" x14ac:dyDescent="0.2">
      <c r="D982" s="22"/>
    </row>
    <row r="983" spans="4:4" x14ac:dyDescent="0.2">
      <c r="D983" s="22"/>
    </row>
    <row r="984" spans="4:4" x14ac:dyDescent="0.2">
      <c r="D984" s="22"/>
    </row>
    <row r="985" spans="4:4" x14ac:dyDescent="0.2">
      <c r="D985" s="22"/>
    </row>
    <row r="986" spans="4:4" x14ac:dyDescent="0.2">
      <c r="D986" s="22"/>
    </row>
    <row r="987" spans="4:4" x14ac:dyDescent="0.2">
      <c r="D987" s="22"/>
    </row>
    <row r="988" spans="4:4" x14ac:dyDescent="0.2">
      <c r="D988" s="22"/>
    </row>
    <row r="989" spans="4:4" x14ac:dyDescent="0.2">
      <c r="D989" s="22"/>
    </row>
    <row r="990" spans="4:4" x14ac:dyDescent="0.2">
      <c r="D990" s="22"/>
    </row>
    <row r="991" spans="4:4" x14ac:dyDescent="0.2">
      <c r="D991" s="22"/>
    </row>
    <row r="992" spans="4:4" x14ac:dyDescent="0.2">
      <c r="D992" s="22"/>
    </row>
    <row r="993" spans="4:4" x14ac:dyDescent="0.2">
      <c r="D993" s="22"/>
    </row>
    <row r="994" spans="4:4" x14ac:dyDescent="0.2">
      <c r="D994" s="22"/>
    </row>
    <row r="995" spans="4:4" x14ac:dyDescent="0.2">
      <c r="D995" s="22"/>
    </row>
    <row r="996" spans="4:4" x14ac:dyDescent="0.2">
      <c r="D996" s="22"/>
    </row>
    <row r="997" spans="4:4" x14ac:dyDescent="0.2">
      <c r="D997" s="22"/>
    </row>
    <row r="998" spans="4:4" x14ac:dyDescent="0.2">
      <c r="D998" s="22"/>
    </row>
    <row r="999" spans="4:4" x14ac:dyDescent="0.2">
      <c r="D999" s="22"/>
    </row>
    <row r="1000" spans="4:4" x14ac:dyDescent="0.2">
      <c r="D1000" s="22"/>
    </row>
    <row r="1001" spans="4:4" x14ac:dyDescent="0.2">
      <c r="D1001" s="22"/>
    </row>
    <row r="1002" spans="4:4" x14ac:dyDescent="0.2">
      <c r="D1002" s="22"/>
    </row>
    <row r="1003" spans="4:4" x14ac:dyDescent="0.2">
      <c r="D1003" s="22"/>
    </row>
    <row r="1004" spans="4:4" x14ac:dyDescent="0.2">
      <c r="D1004" s="22"/>
    </row>
    <row r="1005" spans="4:4" x14ac:dyDescent="0.2">
      <c r="D1005" s="22"/>
    </row>
    <row r="1006" spans="4:4" x14ac:dyDescent="0.2">
      <c r="D1006" s="22"/>
    </row>
    <row r="1007" spans="4:4" x14ac:dyDescent="0.2">
      <c r="D1007" s="22"/>
    </row>
    <row r="1008" spans="4:4" x14ac:dyDescent="0.2">
      <c r="D1008" s="22"/>
    </row>
    <row r="1009" spans="4:4" x14ac:dyDescent="0.2">
      <c r="D1009" s="22"/>
    </row>
    <row r="1010" spans="4:4" x14ac:dyDescent="0.2">
      <c r="D1010" s="22"/>
    </row>
    <row r="1011" spans="4:4" x14ac:dyDescent="0.2">
      <c r="D1011" s="22"/>
    </row>
    <row r="1012" spans="4:4" x14ac:dyDescent="0.2">
      <c r="D1012" s="22"/>
    </row>
    <row r="1013" spans="4:4" x14ac:dyDescent="0.2">
      <c r="D1013" s="22"/>
    </row>
    <row r="1014" spans="4:4" x14ac:dyDescent="0.2">
      <c r="D1014" s="22"/>
    </row>
    <row r="1015" spans="4:4" x14ac:dyDescent="0.2">
      <c r="D1015" s="22"/>
    </row>
    <row r="1016" spans="4:4" x14ac:dyDescent="0.2">
      <c r="D1016" s="22"/>
    </row>
    <row r="1017" spans="4:4" x14ac:dyDescent="0.2">
      <c r="D1017" s="22"/>
    </row>
    <row r="1018" spans="4:4" x14ac:dyDescent="0.2">
      <c r="D1018" s="22"/>
    </row>
    <row r="1019" spans="4:4" x14ac:dyDescent="0.2">
      <c r="D1019" s="22"/>
    </row>
    <row r="1020" spans="4:4" x14ac:dyDescent="0.2">
      <c r="D1020" s="22"/>
    </row>
    <row r="1021" spans="4:4" x14ac:dyDescent="0.2">
      <c r="D1021" s="22"/>
    </row>
    <row r="1022" spans="4:4" x14ac:dyDescent="0.2">
      <c r="D1022" s="22"/>
    </row>
    <row r="1023" spans="4:4" x14ac:dyDescent="0.2">
      <c r="D1023" s="22"/>
    </row>
    <row r="1024" spans="4:4" x14ac:dyDescent="0.2">
      <c r="D1024" s="22"/>
    </row>
    <row r="1025" spans="4:4" x14ac:dyDescent="0.2">
      <c r="D1025" s="22"/>
    </row>
    <row r="1026" spans="4:4" x14ac:dyDescent="0.2">
      <c r="D1026" s="22"/>
    </row>
    <row r="1027" spans="4:4" x14ac:dyDescent="0.2">
      <c r="D1027" s="22"/>
    </row>
    <row r="1028" spans="4:4" x14ac:dyDescent="0.2">
      <c r="D1028" s="22"/>
    </row>
    <row r="1029" spans="4:4" x14ac:dyDescent="0.2">
      <c r="D1029" s="22"/>
    </row>
    <row r="1030" spans="4:4" x14ac:dyDescent="0.2">
      <c r="D1030" s="22"/>
    </row>
    <row r="1031" spans="4:4" x14ac:dyDescent="0.2">
      <c r="D1031" s="22"/>
    </row>
    <row r="1032" spans="4:4" x14ac:dyDescent="0.2">
      <c r="D1032" s="22"/>
    </row>
    <row r="1033" spans="4:4" x14ac:dyDescent="0.2">
      <c r="D1033" s="22"/>
    </row>
    <row r="1034" spans="4:4" x14ac:dyDescent="0.2">
      <c r="D1034" s="22"/>
    </row>
    <row r="1035" spans="4:4" x14ac:dyDescent="0.2">
      <c r="D1035" s="22"/>
    </row>
    <row r="1036" spans="4:4" x14ac:dyDescent="0.2">
      <c r="D1036" s="22"/>
    </row>
    <row r="1037" spans="4:4" x14ac:dyDescent="0.2">
      <c r="D1037" s="22"/>
    </row>
    <row r="1038" spans="4:4" x14ac:dyDescent="0.2">
      <c r="D1038" s="22"/>
    </row>
    <row r="1039" spans="4:4" x14ac:dyDescent="0.2">
      <c r="D1039" s="22"/>
    </row>
    <row r="1040" spans="4:4" x14ac:dyDescent="0.2">
      <c r="D1040" s="22"/>
    </row>
    <row r="1041" spans="4:4" x14ac:dyDescent="0.2">
      <c r="D1041" s="22"/>
    </row>
    <row r="1042" spans="4:4" x14ac:dyDescent="0.2">
      <c r="D1042" s="22"/>
    </row>
    <row r="1043" spans="4:4" x14ac:dyDescent="0.2">
      <c r="D1043" s="22"/>
    </row>
    <row r="1044" spans="4:4" x14ac:dyDescent="0.2">
      <c r="D1044" s="22"/>
    </row>
    <row r="1045" spans="4:4" x14ac:dyDescent="0.2">
      <c r="D1045" s="22"/>
    </row>
    <row r="1046" spans="4:4" x14ac:dyDescent="0.2">
      <c r="D1046" s="22"/>
    </row>
    <row r="1047" spans="4:4" x14ac:dyDescent="0.2">
      <c r="D1047" s="22"/>
    </row>
    <row r="1048" spans="4:4" x14ac:dyDescent="0.2">
      <c r="D1048" s="22"/>
    </row>
    <row r="1049" spans="4:4" x14ac:dyDescent="0.2">
      <c r="D1049" s="22"/>
    </row>
    <row r="1050" spans="4:4" x14ac:dyDescent="0.2">
      <c r="D1050" s="22"/>
    </row>
    <row r="1051" spans="4:4" x14ac:dyDescent="0.2">
      <c r="D1051" s="22"/>
    </row>
    <row r="1052" spans="4:4" x14ac:dyDescent="0.2">
      <c r="D1052" s="22"/>
    </row>
    <row r="1053" spans="4:4" x14ac:dyDescent="0.2">
      <c r="D1053" s="22"/>
    </row>
    <row r="1054" spans="4:4" x14ac:dyDescent="0.2">
      <c r="D1054" s="22"/>
    </row>
    <row r="1055" spans="4:4" x14ac:dyDescent="0.2">
      <c r="D1055" s="22"/>
    </row>
    <row r="1056" spans="4:4" x14ac:dyDescent="0.2">
      <c r="D1056" s="22"/>
    </row>
    <row r="1057" spans="4:4" x14ac:dyDescent="0.2">
      <c r="D1057" s="22"/>
    </row>
    <row r="1058" spans="4:4" x14ac:dyDescent="0.2">
      <c r="D1058" s="22"/>
    </row>
    <row r="1059" spans="4:4" x14ac:dyDescent="0.2">
      <c r="D1059" s="22"/>
    </row>
    <row r="1060" spans="4:4" x14ac:dyDescent="0.2">
      <c r="D1060" s="22"/>
    </row>
    <row r="1061" spans="4:4" x14ac:dyDescent="0.2">
      <c r="D1061" s="22"/>
    </row>
    <row r="1062" spans="4:4" x14ac:dyDescent="0.2">
      <c r="D1062" s="22"/>
    </row>
    <row r="1063" spans="4:4" x14ac:dyDescent="0.2">
      <c r="D1063" s="22"/>
    </row>
    <row r="1064" spans="4:4" x14ac:dyDescent="0.2">
      <c r="D1064" s="22"/>
    </row>
    <row r="1065" spans="4:4" x14ac:dyDescent="0.2">
      <c r="D1065" s="22"/>
    </row>
    <row r="1066" spans="4:4" x14ac:dyDescent="0.2">
      <c r="D1066" s="22"/>
    </row>
    <row r="1067" spans="4:4" x14ac:dyDescent="0.2">
      <c r="D1067" s="22"/>
    </row>
    <row r="1068" spans="4:4" x14ac:dyDescent="0.2">
      <c r="D1068" s="22"/>
    </row>
    <row r="1069" spans="4:4" x14ac:dyDescent="0.2">
      <c r="D1069" s="22"/>
    </row>
    <row r="1070" spans="4:4" x14ac:dyDescent="0.2">
      <c r="D1070" s="22"/>
    </row>
    <row r="1071" spans="4:4" x14ac:dyDescent="0.2">
      <c r="D1071" s="22"/>
    </row>
    <row r="1072" spans="4:4" x14ac:dyDescent="0.2">
      <c r="D1072" s="22"/>
    </row>
    <row r="1073" spans="4:4" x14ac:dyDescent="0.2">
      <c r="D1073" s="22"/>
    </row>
    <row r="1074" spans="4:4" x14ac:dyDescent="0.2">
      <c r="D1074" s="22"/>
    </row>
    <row r="1075" spans="4:4" x14ac:dyDescent="0.2">
      <c r="D1075" s="22"/>
    </row>
    <row r="1076" spans="4:4" x14ac:dyDescent="0.2">
      <c r="D1076" s="22"/>
    </row>
    <row r="1077" spans="4:4" x14ac:dyDescent="0.2">
      <c r="D1077" s="22"/>
    </row>
    <row r="1078" spans="4:4" x14ac:dyDescent="0.2">
      <c r="D1078" s="22"/>
    </row>
    <row r="1079" spans="4:4" x14ac:dyDescent="0.2">
      <c r="D1079" s="22"/>
    </row>
    <row r="1080" spans="4:4" x14ac:dyDescent="0.2">
      <c r="D1080" s="22"/>
    </row>
    <row r="1081" spans="4:4" x14ac:dyDescent="0.2">
      <c r="D1081" s="22"/>
    </row>
    <row r="1082" spans="4:4" x14ac:dyDescent="0.2">
      <c r="D1082" s="22"/>
    </row>
    <row r="1083" spans="4:4" x14ac:dyDescent="0.2">
      <c r="D1083" s="22"/>
    </row>
    <row r="1084" spans="4:4" x14ac:dyDescent="0.2">
      <c r="D1084" s="22"/>
    </row>
    <row r="1085" spans="4:4" x14ac:dyDescent="0.2">
      <c r="D1085" s="22"/>
    </row>
    <row r="1086" spans="4:4" x14ac:dyDescent="0.2">
      <c r="D1086" s="22"/>
    </row>
    <row r="1087" spans="4:4" x14ac:dyDescent="0.2">
      <c r="D1087" s="22"/>
    </row>
    <row r="1088" spans="4:4" x14ac:dyDescent="0.2">
      <c r="D1088" s="22"/>
    </row>
    <row r="1089" spans="4:4" x14ac:dyDescent="0.2">
      <c r="D1089" s="22"/>
    </row>
    <row r="1090" spans="4:4" x14ac:dyDescent="0.2">
      <c r="D1090" s="22"/>
    </row>
    <row r="1091" spans="4:4" x14ac:dyDescent="0.2">
      <c r="D1091" s="22"/>
    </row>
    <row r="1092" spans="4:4" x14ac:dyDescent="0.2">
      <c r="D1092" s="22"/>
    </row>
    <row r="1093" spans="4:4" x14ac:dyDescent="0.2">
      <c r="D1093" s="22"/>
    </row>
    <row r="1094" spans="4:4" x14ac:dyDescent="0.2">
      <c r="D1094" s="22"/>
    </row>
    <row r="1095" spans="4:4" x14ac:dyDescent="0.2">
      <c r="D1095" s="22"/>
    </row>
    <row r="1096" spans="4:4" x14ac:dyDescent="0.2">
      <c r="D1096" s="22"/>
    </row>
    <row r="1097" spans="4:4" x14ac:dyDescent="0.2">
      <c r="D1097" s="22"/>
    </row>
    <row r="1098" spans="4:4" x14ac:dyDescent="0.2">
      <c r="D1098" s="22"/>
    </row>
    <row r="1099" spans="4:4" x14ac:dyDescent="0.2">
      <c r="D1099" s="22"/>
    </row>
    <row r="1100" spans="4:4" x14ac:dyDescent="0.2">
      <c r="D1100" s="22"/>
    </row>
    <row r="1101" spans="4:4" x14ac:dyDescent="0.2">
      <c r="D1101" s="22"/>
    </row>
    <row r="1102" spans="4:4" x14ac:dyDescent="0.2">
      <c r="D1102" s="22"/>
    </row>
    <row r="1103" spans="4:4" x14ac:dyDescent="0.2">
      <c r="D1103" s="22"/>
    </row>
    <row r="1104" spans="4:4" x14ac:dyDescent="0.2">
      <c r="D1104" s="22"/>
    </row>
    <row r="1105" spans="4:4" x14ac:dyDescent="0.2">
      <c r="D1105" s="22"/>
    </row>
    <row r="1106" spans="4:4" x14ac:dyDescent="0.2">
      <c r="D1106" s="22"/>
    </row>
    <row r="1107" spans="4:4" x14ac:dyDescent="0.2">
      <c r="D1107" s="22"/>
    </row>
    <row r="1108" spans="4:4" x14ac:dyDescent="0.2">
      <c r="D1108" s="22"/>
    </row>
    <row r="1109" spans="4:4" x14ac:dyDescent="0.2">
      <c r="D1109" s="22"/>
    </row>
    <row r="1110" spans="4:4" x14ac:dyDescent="0.2">
      <c r="D1110" s="22"/>
    </row>
    <row r="1111" spans="4:4" x14ac:dyDescent="0.2">
      <c r="D1111" s="22"/>
    </row>
    <row r="1112" spans="4:4" x14ac:dyDescent="0.2">
      <c r="D1112" s="22"/>
    </row>
    <row r="1113" spans="4:4" x14ac:dyDescent="0.2">
      <c r="D1113" s="22"/>
    </row>
    <row r="1114" spans="4:4" x14ac:dyDescent="0.2">
      <c r="D1114" s="22"/>
    </row>
    <row r="1115" spans="4:4" x14ac:dyDescent="0.2">
      <c r="D1115" s="22"/>
    </row>
    <row r="1116" spans="4:4" x14ac:dyDescent="0.2">
      <c r="D1116" s="22"/>
    </row>
    <row r="1117" spans="4:4" x14ac:dyDescent="0.2">
      <c r="D1117" s="22"/>
    </row>
    <row r="1118" spans="4:4" x14ac:dyDescent="0.2">
      <c r="D1118" s="22"/>
    </row>
    <row r="1119" spans="4:4" x14ac:dyDescent="0.2">
      <c r="D1119" s="22"/>
    </row>
    <row r="1120" spans="4:4" x14ac:dyDescent="0.2">
      <c r="D1120" s="22"/>
    </row>
    <row r="1121" spans="4:4" x14ac:dyDescent="0.2">
      <c r="D1121" s="22"/>
    </row>
    <row r="1122" spans="4:4" x14ac:dyDescent="0.2">
      <c r="D1122" s="22"/>
    </row>
    <row r="1123" spans="4:4" x14ac:dyDescent="0.2">
      <c r="D1123" s="22"/>
    </row>
    <row r="1124" spans="4:4" x14ac:dyDescent="0.2">
      <c r="D1124" s="22"/>
    </row>
    <row r="1125" spans="4:4" x14ac:dyDescent="0.2">
      <c r="D1125" s="22"/>
    </row>
    <row r="1126" spans="4:4" x14ac:dyDescent="0.2">
      <c r="D1126" s="22"/>
    </row>
    <row r="1127" spans="4:4" x14ac:dyDescent="0.2">
      <c r="D1127" s="22"/>
    </row>
    <row r="1128" spans="4:4" x14ac:dyDescent="0.2">
      <c r="D1128" s="22"/>
    </row>
    <row r="1129" spans="4:4" x14ac:dyDescent="0.2">
      <c r="D1129" s="22"/>
    </row>
    <row r="1130" spans="4:4" x14ac:dyDescent="0.2">
      <c r="D1130" s="22"/>
    </row>
    <row r="1131" spans="4:4" x14ac:dyDescent="0.2">
      <c r="D1131" s="22"/>
    </row>
    <row r="1132" spans="4:4" x14ac:dyDescent="0.2">
      <c r="D1132" s="22"/>
    </row>
    <row r="1133" spans="4:4" x14ac:dyDescent="0.2">
      <c r="D1133" s="22"/>
    </row>
    <row r="1134" spans="4:4" x14ac:dyDescent="0.2">
      <c r="D1134" s="22"/>
    </row>
    <row r="1135" spans="4:4" x14ac:dyDescent="0.2">
      <c r="D1135" s="22"/>
    </row>
    <row r="1136" spans="4:4" x14ac:dyDescent="0.2">
      <c r="D1136" s="22"/>
    </row>
    <row r="1137" spans="4:4" x14ac:dyDescent="0.2">
      <c r="D1137" s="22"/>
    </row>
    <row r="1138" spans="4:4" x14ac:dyDescent="0.2">
      <c r="D1138" s="22"/>
    </row>
    <row r="1139" spans="4:4" x14ac:dyDescent="0.2">
      <c r="D1139" s="22"/>
    </row>
    <row r="1140" spans="4:4" x14ac:dyDescent="0.2">
      <c r="D1140" s="22"/>
    </row>
    <row r="1141" spans="4:4" x14ac:dyDescent="0.2">
      <c r="D1141" s="22"/>
    </row>
    <row r="1142" spans="4:4" x14ac:dyDescent="0.2">
      <c r="D1142" s="22"/>
    </row>
    <row r="1143" spans="4:4" x14ac:dyDescent="0.2">
      <c r="D1143" s="22"/>
    </row>
    <row r="1144" spans="4:4" x14ac:dyDescent="0.2">
      <c r="D1144" s="22"/>
    </row>
    <row r="1145" spans="4:4" x14ac:dyDescent="0.2">
      <c r="D1145" s="22"/>
    </row>
    <row r="1146" spans="4:4" x14ac:dyDescent="0.2">
      <c r="D1146" s="22"/>
    </row>
    <row r="1147" spans="4:4" x14ac:dyDescent="0.2">
      <c r="D1147" s="22"/>
    </row>
    <row r="1148" spans="4:4" x14ac:dyDescent="0.2">
      <c r="D1148" s="22"/>
    </row>
    <row r="1149" spans="4:4" x14ac:dyDescent="0.2">
      <c r="D1149" s="22"/>
    </row>
    <row r="1150" spans="4:4" x14ac:dyDescent="0.2">
      <c r="D1150" s="22"/>
    </row>
    <row r="1151" spans="4:4" x14ac:dyDescent="0.2">
      <c r="D1151" s="22"/>
    </row>
    <row r="1152" spans="4:4" x14ac:dyDescent="0.2">
      <c r="D1152" s="22"/>
    </row>
    <row r="1153" spans="4:4" x14ac:dyDescent="0.2">
      <c r="D1153" s="22"/>
    </row>
    <row r="1154" spans="4:4" x14ac:dyDescent="0.2">
      <c r="D1154" s="22"/>
    </row>
    <row r="1155" spans="4:4" x14ac:dyDescent="0.2">
      <c r="D1155" s="22"/>
    </row>
    <row r="1156" spans="4:4" x14ac:dyDescent="0.2">
      <c r="D1156" s="22"/>
    </row>
    <row r="1157" spans="4:4" x14ac:dyDescent="0.2">
      <c r="D1157" s="22"/>
    </row>
    <row r="1158" spans="4:4" x14ac:dyDescent="0.2">
      <c r="D1158" s="22"/>
    </row>
    <row r="1159" spans="4:4" x14ac:dyDescent="0.2">
      <c r="D1159" s="22"/>
    </row>
    <row r="1160" spans="4:4" x14ac:dyDescent="0.2">
      <c r="D1160" s="22"/>
    </row>
    <row r="1161" spans="4:4" x14ac:dyDescent="0.2">
      <c r="D1161" s="22"/>
    </row>
    <row r="1162" spans="4:4" x14ac:dyDescent="0.2">
      <c r="D1162" s="22"/>
    </row>
    <row r="1163" spans="4:4" x14ac:dyDescent="0.2">
      <c r="D1163" s="22"/>
    </row>
    <row r="1164" spans="4:4" x14ac:dyDescent="0.2">
      <c r="D1164" s="22"/>
    </row>
    <row r="1165" spans="4:4" x14ac:dyDescent="0.2">
      <c r="D1165" s="22"/>
    </row>
    <row r="1166" spans="4:4" x14ac:dyDescent="0.2">
      <c r="D1166" s="22"/>
    </row>
    <row r="1167" spans="4:4" x14ac:dyDescent="0.2">
      <c r="D1167" s="22"/>
    </row>
    <row r="1168" spans="4:4" x14ac:dyDescent="0.2">
      <c r="D1168" s="22"/>
    </row>
    <row r="1169" spans="4:4" x14ac:dyDescent="0.2">
      <c r="D1169" s="22"/>
    </row>
    <row r="1170" spans="4:4" x14ac:dyDescent="0.2">
      <c r="D1170" s="22"/>
    </row>
    <row r="1171" spans="4:4" x14ac:dyDescent="0.2">
      <c r="D1171" s="22"/>
    </row>
    <row r="1172" spans="4:4" x14ac:dyDescent="0.2">
      <c r="D1172" s="22"/>
    </row>
    <row r="1173" spans="4:4" x14ac:dyDescent="0.2">
      <c r="D1173" s="22"/>
    </row>
    <row r="1174" spans="4:4" x14ac:dyDescent="0.2">
      <c r="D1174" s="22"/>
    </row>
    <row r="1175" spans="4:4" x14ac:dyDescent="0.2">
      <c r="D1175" s="22"/>
    </row>
    <row r="1176" spans="4:4" x14ac:dyDescent="0.2">
      <c r="D1176" s="22"/>
    </row>
    <row r="1177" spans="4:4" x14ac:dyDescent="0.2">
      <c r="D1177" s="22"/>
    </row>
    <row r="1178" spans="4:4" x14ac:dyDescent="0.2">
      <c r="D1178" s="22"/>
    </row>
    <row r="1179" spans="4:4" x14ac:dyDescent="0.2">
      <c r="D1179" s="22"/>
    </row>
    <row r="1180" spans="4:4" x14ac:dyDescent="0.2">
      <c r="D1180" s="22"/>
    </row>
    <row r="1181" spans="4:4" x14ac:dyDescent="0.2">
      <c r="D1181" s="22"/>
    </row>
    <row r="1182" spans="4:4" x14ac:dyDescent="0.2">
      <c r="D1182" s="22"/>
    </row>
    <row r="1183" spans="4:4" x14ac:dyDescent="0.2">
      <c r="D1183" s="22"/>
    </row>
    <row r="1184" spans="4:4" x14ac:dyDescent="0.2">
      <c r="D1184" s="22"/>
    </row>
    <row r="1185" spans="4:4" x14ac:dyDescent="0.2">
      <c r="D1185" s="22"/>
    </row>
    <row r="1186" spans="4:4" x14ac:dyDescent="0.2">
      <c r="D1186" s="22"/>
    </row>
    <row r="1187" spans="4:4" x14ac:dyDescent="0.2">
      <c r="D1187" s="22"/>
    </row>
    <row r="1188" spans="4:4" x14ac:dyDescent="0.2">
      <c r="D1188" s="22"/>
    </row>
    <row r="1189" spans="4:4" x14ac:dyDescent="0.2">
      <c r="D1189" s="22"/>
    </row>
    <row r="1190" spans="4:4" x14ac:dyDescent="0.2">
      <c r="D1190" s="22"/>
    </row>
    <row r="1191" spans="4:4" x14ac:dyDescent="0.2">
      <c r="D1191" s="22"/>
    </row>
    <row r="1192" spans="4:4" x14ac:dyDescent="0.2">
      <c r="D1192" s="22"/>
    </row>
    <row r="1193" spans="4:4" x14ac:dyDescent="0.2">
      <c r="D1193" s="22"/>
    </row>
    <row r="1194" spans="4:4" x14ac:dyDescent="0.2">
      <c r="D1194" s="22"/>
    </row>
    <row r="1195" spans="4:4" x14ac:dyDescent="0.2">
      <c r="D1195" s="22"/>
    </row>
    <row r="1196" spans="4:4" x14ac:dyDescent="0.2">
      <c r="D1196" s="22"/>
    </row>
    <row r="1197" spans="4:4" x14ac:dyDescent="0.2">
      <c r="D1197" s="22"/>
    </row>
    <row r="1198" spans="4:4" x14ac:dyDescent="0.2">
      <c r="D1198" s="22"/>
    </row>
    <row r="1199" spans="4:4" x14ac:dyDescent="0.2">
      <c r="D1199" s="22"/>
    </row>
    <row r="1200" spans="4:4" x14ac:dyDescent="0.2">
      <c r="D1200" s="22"/>
    </row>
    <row r="1201" spans="4:4" x14ac:dyDescent="0.2">
      <c r="D1201" s="22"/>
    </row>
    <row r="1202" spans="4:4" x14ac:dyDescent="0.2">
      <c r="D1202" s="22"/>
    </row>
    <row r="1203" spans="4:4" x14ac:dyDescent="0.2">
      <c r="D1203" s="22"/>
    </row>
    <row r="1204" spans="4:4" x14ac:dyDescent="0.2">
      <c r="D1204" s="22"/>
    </row>
    <row r="1205" spans="4:4" x14ac:dyDescent="0.2">
      <c r="D1205" s="22"/>
    </row>
    <row r="1206" spans="4:4" x14ac:dyDescent="0.2">
      <c r="D1206" s="22"/>
    </row>
    <row r="1207" spans="4:4" x14ac:dyDescent="0.2">
      <c r="D1207" s="22"/>
    </row>
    <row r="1208" spans="4:4" x14ac:dyDescent="0.2">
      <c r="D1208" s="22"/>
    </row>
    <row r="1209" spans="4:4" x14ac:dyDescent="0.2">
      <c r="D1209" s="22"/>
    </row>
    <row r="1210" spans="4:4" x14ac:dyDescent="0.2">
      <c r="D1210" s="22"/>
    </row>
    <row r="1211" spans="4:4" x14ac:dyDescent="0.2">
      <c r="D1211" s="22"/>
    </row>
    <row r="1212" spans="4:4" x14ac:dyDescent="0.2">
      <c r="D1212" s="22"/>
    </row>
    <row r="1213" spans="4:4" x14ac:dyDescent="0.2">
      <c r="D1213" s="22"/>
    </row>
    <row r="1214" spans="4:4" x14ac:dyDescent="0.2">
      <c r="D1214" s="22"/>
    </row>
    <row r="1215" spans="4:4" x14ac:dyDescent="0.2">
      <c r="D1215" s="22"/>
    </row>
    <row r="1216" spans="4:4" x14ac:dyDescent="0.2">
      <c r="D1216" s="22"/>
    </row>
    <row r="1217" spans="4:4" x14ac:dyDescent="0.2">
      <c r="D1217" s="22"/>
    </row>
    <row r="1218" spans="4:4" x14ac:dyDescent="0.2">
      <c r="D1218" s="22"/>
    </row>
    <row r="1219" spans="4:4" x14ac:dyDescent="0.2">
      <c r="D1219" s="22"/>
    </row>
    <row r="1220" spans="4:4" x14ac:dyDescent="0.2">
      <c r="D1220" s="22"/>
    </row>
    <row r="1221" spans="4:4" x14ac:dyDescent="0.2">
      <c r="D1221" s="22"/>
    </row>
    <row r="1222" spans="4:4" x14ac:dyDescent="0.2">
      <c r="D1222" s="22"/>
    </row>
    <row r="1223" spans="4:4" x14ac:dyDescent="0.2">
      <c r="D1223" s="22"/>
    </row>
    <row r="1224" spans="4:4" x14ac:dyDescent="0.2">
      <c r="D1224" s="22"/>
    </row>
    <row r="1225" spans="4:4" x14ac:dyDescent="0.2">
      <c r="D1225" s="22"/>
    </row>
    <row r="1226" spans="4:4" x14ac:dyDescent="0.2">
      <c r="D1226" s="22"/>
    </row>
    <row r="1227" spans="4:4" x14ac:dyDescent="0.2">
      <c r="D1227" s="22"/>
    </row>
    <row r="1228" spans="4:4" x14ac:dyDescent="0.2">
      <c r="D1228" s="22"/>
    </row>
    <row r="1229" spans="4:4" x14ac:dyDescent="0.2">
      <c r="D1229" s="22"/>
    </row>
    <row r="1230" spans="4:4" x14ac:dyDescent="0.2">
      <c r="D1230" s="22"/>
    </row>
    <row r="1231" spans="4:4" x14ac:dyDescent="0.2">
      <c r="D1231" s="22"/>
    </row>
    <row r="1232" spans="4:4" x14ac:dyDescent="0.2">
      <c r="D1232" s="22"/>
    </row>
    <row r="1233" spans="4:4" x14ac:dyDescent="0.2">
      <c r="D1233" s="22"/>
    </row>
    <row r="1234" spans="4:4" x14ac:dyDescent="0.2">
      <c r="D1234" s="22"/>
    </row>
    <row r="1235" spans="4:4" x14ac:dyDescent="0.2">
      <c r="D1235" s="22"/>
    </row>
    <row r="1236" spans="4:4" x14ac:dyDescent="0.2">
      <c r="D1236" s="22"/>
    </row>
    <row r="1237" spans="4:4" x14ac:dyDescent="0.2">
      <c r="D1237" s="22"/>
    </row>
    <row r="1238" spans="4:4" x14ac:dyDescent="0.2">
      <c r="D1238" s="22"/>
    </row>
    <row r="1239" spans="4:4" x14ac:dyDescent="0.2">
      <c r="D1239" s="22"/>
    </row>
    <row r="1240" spans="4:4" x14ac:dyDescent="0.2">
      <c r="D1240" s="22"/>
    </row>
    <row r="1241" spans="4:4" x14ac:dyDescent="0.2">
      <c r="D1241" s="22"/>
    </row>
    <row r="1242" spans="4:4" x14ac:dyDescent="0.2">
      <c r="D1242" s="22"/>
    </row>
    <row r="1243" spans="4:4" x14ac:dyDescent="0.2">
      <c r="D1243" s="22"/>
    </row>
    <row r="1244" spans="4:4" x14ac:dyDescent="0.2">
      <c r="D1244" s="22"/>
    </row>
    <row r="1245" spans="4:4" x14ac:dyDescent="0.2">
      <c r="D1245" s="22"/>
    </row>
    <row r="1246" spans="4:4" x14ac:dyDescent="0.2">
      <c r="D1246" s="22"/>
    </row>
    <row r="1247" spans="4:4" x14ac:dyDescent="0.2">
      <c r="D1247" s="22"/>
    </row>
    <row r="1248" spans="4:4" x14ac:dyDescent="0.2">
      <c r="D1248" s="22"/>
    </row>
    <row r="1249" spans="4:4" x14ac:dyDescent="0.2">
      <c r="D1249" s="22"/>
    </row>
    <row r="1250" spans="4:4" x14ac:dyDescent="0.2">
      <c r="D1250" s="22"/>
    </row>
    <row r="1251" spans="4:4" x14ac:dyDescent="0.2">
      <c r="D1251" s="22"/>
    </row>
    <row r="1252" spans="4:4" x14ac:dyDescent="0.2">
      <c r="D1252" s="22"/>
    </row>
    <row r="1253" spans="4:4" x14ac:dyDescent="0.2">
      <c r="D1253" s="22"/>
    </row>
    <row r="1254" spans="4:4" x14ac:dyDescent="0.2">
      <c r="D1254" s="22"/>
    </row>
    <row r="1255" spans="4:4" x14ac:dyDescent="0.2">
      <c r="D1255" s="22"/>
    </row>
    <row r="1256" spans="4:4" x14ac:dyDescent="0.2">
      <c r="D1256" s="22"/>
    </row>
    <row r="1257" spans="4:4" x14ac:dyDescent="0.2">
      <c r="D1257" s="22"/>
    </row>
    <row r="1258" spans="4:4" x14ac:dyDescent="0.2">
      <c r="D1258" s="22"/>
    </row>
    <row r="1259" spans="4:4" x14ac:dyDescent="0.2">
      <c r="D1259" s="22"/>
    </row>
    <row r="1260" spans="4:4" x14ac:dyDescent="0.2">
      <c r="D1260" s="22"/>
    </row>
    <row r="1261" spans="4:4" x14ac:dyDescent="0.2">
      <c r="D1261" s="22"/>
    </row>
    <row r="1262" spans="4:4" x14ac:dyDescent="0.2">
      <c r="D1262" s="22"/>
    </row>
    <row r="1263" spans="4:4" x14ac:dyDescent="0.2">
      <c r="D1263" s="22"/>
    </row>
    <row r="1264" spans="4:4" x14ac:dyDescent="0.2">
      <c r="D1264" s="22"/>
    </row>
    <row r="1265" spans="4:4" x14ac:dyDescent="0.2">
      <c r="D1265" s="22"/>
    </row>
    <row r="1266" spans="4:4" x14ac:dyDescent="0.2">
      <c r="D1266" s="22"/>
    </row>
    <row r="1267" spans="4:4" x14ac:dyDescent="0.2">
      <c r="D1267" s="22"/>
    </row>
    <row r="1268" spans="4:4" x14ac:dyDescent="0.2">
      <c r="D1268" s="22"/>
    </row>
    <row r="1269" spans="4:4" x14ac:dyDescent="0.2">
      <c r="D1269" s="22"/>
    </row>
    <row r="1270" spans="4:4" x14ac:dyDescent="0.2">
      <c r="D1270" s="22"/>
    </row>
    <row r="1271" spans="4:4" x14ac:dyDescent="0.2">
      <c r="D1271" s="22"/>
    </row>
    <row r="1272" spans="4:4" x14ac:dyDescent="0.2">
      <c r="D1272" s="22"/>
    </row>
    <row r="1273" spans="4:4" x14ac:dyDescent="0.2">
      <c r="D1273" s="22"/>
    </row>
    <row r="1274" spans="4:4" x14ac:dyDescent="0.2">
      <c r="D1274" s="22"/>
    </row>
    <row r="1275" spans="4:4" x14ac:dyDescent="0.2">
      <c r="D1275" s="22"/>
    </row>
    <row r="1276" spans="4:4" x14ac:dyDescent="0.2">
      <c r="D1276" s="22"/>
    </row>
    <row r="1277" spans="4:4" x14ac:dyDescent="0.2">
      <c r="D1277" s="22"/>
    </row>
    <row r="1278" spans="4:4" x14ac:dyDescent="0.2">
      <c r="D1278" s="22"/>
    </row>
    <row r="1279" spans="4:4" x14ac:dyDescent="0.2">
      <c r="D1279" s="22"/>
    </row>
    <row r="1280" spans="4:4" x14ac:dyDescent="0.2">
      <c r="D1280" s="22"/>
    </row>
    <row r="1281" spans="4:4" x14ac:dyDescent="0.2">
      <c r="D1281" s="22"/>
    </row>
    <row r="1282" spans="4:4" x14ac:dyDescent="0.2">
      <c r="D1282" s="22"/>
    </row>
    <row r="1283" spans="4:4" x14ac:dyDescent="0.2">
      <c r="D1283" s="22"/>
    </row>
    <row r="1284" spans="4:4" x14ac:dyDescent="0.2">
      <c r="D1284" s="22"/>
    </row>
    <row r="1285" spans="4:4" x14ac:dyDescent="0.2">
      <c r="D1285" s="22"/>
    </row>
    <row r="1286" spans="4:4" x14ac:dyDescent="0.2">
      <c r="D1286" s="22"/>
    </row>
    <row r="1287" spans="4:4" x14ac:dyDescent="0.2">
      <c r="D1287" s="22"/>
    </row>
    <row r="1288" spans="4:4" x14ac:dyDescent="0.2">
      <c r="D1288" s="22"/>
    </row>
    <row r="1289" spans="4:4" x14ac:dyDescent="0.2">
      <c r="D1289" s="22"/>
    </row>
    <row r="1290" spans="4:4" x14ac:dyDescent="0.2">
      <c r="D1290" s="22"/>
    </row>
    <row r="1291" spans="4:4" x14ac:dyDescent="0.2">
      <c r="D1291" s="22"/>
    </row>
    <row r="1292" spans="4:4" x14ac:dyDescent="0.2">
      <c r="D1292" s="22"/>
    </row>
    <row r="1293" spans="4:4" x14ac:dyDescent="0.2">
      <c r="D1293" s="22"/>
    </row>
    <row r="1294" spans="4:4" x14ac:dyDescent="0.2">
      <c r="D1294" s="22"/>
    </row>
    <row r="1295" spans="4:4" x14ac:dyDescent="0.2">
      <c r="D1295" s="22"/>
    </row>
    <row r="1296" spans="4:4" x14ac:dyDescent="0.2">
      <c r="D1296" s="22"/>
    </row>
    <row r="1297" spans="4:4" x14ac:dyDescent="0.2">
      <c r="D1297" s="22"/>
    </row>
    <row r="1298" spans="4:4" x14ac:dyDescent="0.2">
      <c r="D1298" s="22"/>
    </row>
    <row r="1299" spans="4:4" x14ac:dyDescent="0.2">
      <c r="D1299" s="22"/>
    </row>
    <row r="1300" spans="4:4" x14ac:dyDescent="0.2">
      <c r="D1300" s="22"/>
    </row>
    <row r="1301" spans="4:4" x14ac:dyDescent="0.2">
      <c r="D1301" s="22"/>
    </row>
    <row r="1302" spans="4:4" x14ac:dyDescent="0.2">
      <c r="D1302" s="22"/>
    </row>
    <row r="1303" spans="4:4" x14ac:dyDescent="0.2">
      <c r="D1303" s="22"/>
    </row>
    <row r="1304" spans="4:4" x14ac:dyDescent="0.2">
      <c r="D1304" s="22"/>
    </row>
    <row r="1305" spans="4:4" x14ac:dyDescent="0.2">
      <c r="D1305" s="22"/>
    </row>
    <row r="1306" spans="4:4" x14ac:dyDescent="0.2">
      <c r="D1306" s="22"/>
    </row>
    <row r="1307" spans="4:4" x14ac:dyDescent="0.2">
      <c r="D1307" s="22"/>
    </row>
    <row r="1308" spans="4:4" x14ac:dyDescent="0.2">
      <c r="D1308" s="22"/>
    </row>
    <row r="1309" spans="4:4" x14ac:dyDescent="0.2">
      <c r="D1309" s="22"/>
    </row>
    <row r="1310" spans="4:4" x14ac:dyDescent="0.2">
      <c r="D1310" s="22"/>
    </row>
    <row r="1311" spans="4:4" x14ac:dyDescent="0.2">
      <c r="D1311" s="22"/>
    </row>
    <row r="1312" spans="4:4" x14ac:dyDescent="0.2">
      <c r="D1312" s="22"/>
    </row>
    <row r="1313" spans="4:4" x14ac:dyDescent="0.2">
      <c r="D1313" s="22"/>
    </row>
    <row r="1314" spans="4:4" x14ac:dyDescent="0.2">
      <c r="D1314" s="22"/>
    </row>
    <row r="1315" spans="4:4" x14ac:dyDescent="0.2">
      <c r="D1315" s="22"/>
    </row>
    <row r="1316" spans="4:4" x14ac:dyDescent="0.2">
      <c r="D1316" s="22"/>
    </row>
    <row r="1317" spans="4:4" x14ac:dyDescent="0.2">
      <c r="D1317" s="22"/>
    </row>
    <row r="1318" spans="4:4" x14ac:dyDescent="0.2">
      <c r="D1318" s="22"/>
    </row>
    <row r="1319" spans="4:4" x14ac:dyDescent="0.2">
      <c r="D1319" s="22"/>
    </row>
    <row r="1320" spans="4:4" x14ac:dyDescent="0.2">
      <c r="D1320" s="22"/>
    </row>
    <row r="1321" spans="4:4" x14ac:dyDescent="0.2">
      <c r="D1321" s="22"/>
    </row>
    <row r="1322" spans="4:4" x14ac:dyDescent="0.2">
      <c r="D1322" s="22"/>
    </row>
    <row r="1323" spans="4:4" x14ac:dyDescent="0.2">
      <c r="D1323" s="22"/>
    </row>
    <row r="1324" spans="4:4" x14ac:dyDescent="0.2">
      <c r="D1324" s="22"/>
    </row>
    <row r="1325" spans="4:4" x14ac:dyDescent="0.2">
      <c r="D1325" s="22"/>
    </row>
    <row r="1326" spans="4:4" x14ac:dyDescent="0.2">
      <c r="D1326" s="22"/>
    </row>
    <row r="1327" spans="4:4" x14ac:dyDescent="0.2">
      <c r="D1327" s="22"/>
    </row>
    <row r="1328" spans="4:4" x14ac:dyDescent="0.2">
      <c r="D1328" s="22"/>
    </row>
    <row r="1329" spans="4:4" x14ac:dyDescent="0.2">
      <c r="D1329" s="22"/>
    </row>
    <row r="1330" spans="4:4" x14ac:dyDescent="0.2">
      <c r="D1330" s="22"/>
    </row>
    <row r="1331" spans="4:4" x14ac:dyDescent="0.2">
      <c r="D1331" s="22"/>
    </row>
    <row r="1332" spans="4:4" x14ac:dyDescent="0.2">
      <c r="D1332" s="22"/>
    </row>
    <row r="1333" spans="4:4" x14ac:dyDescent="0.2">
      <c r="D1333" s="22"/>
    </row>
    <row r="1334" spans="4:4" x14ac:dyDescent="0.2">
      <c r="D1334" s="22"/>
    </row>
    <row r="1335" spans="4:4" x14ac:dyDescent="0.2">
      <c r="D1335" s="22"/>
    </row>
    <row r="1336" spans="4:4" x14ac:dyDescent="0.2">
      <c r="D1336" s="22"/>
    </row>
    <row r="1337" spans="4:4" x14ac:dyDescent="0.2">
      <c r="D1337" s="22"/>
    </row>
    <row r="1338" spans="4:4" x14ac:dyDescent="0.2">
      <c r="D1338" s="22"/>
    </row>
    <row r="1339" spans="4:4" x14ac:dyDescent="0.2">
      <c r="D1339" s="22"/>
    </row>
    <row r="1340" spans="4:4" x14ac:dyDescent="0.2">
      <c r="D1340" s="22"/>
    </row>
    <row r="1341" spans="4:4" x14ac:dyDescent="0.2">
      <c r="D1341" s="22"/>
    </row>
    <row r="1342" spans="4:4" x14ac:dyDescent="0.2">
      <c r="D1342" s="22"/>
    </row>
    <row r="1343" spans="4:4" x14ac:dyDescent="0.2">
      <c r="D1343" s="22"/>
    </row>
    <row r="1344" spans="4:4" x14ac:dyDescent="0.2">
      <c r="D1344" s="22"/>
    </row>
    <row r="1345" spans="4:4" x14ac:dyDescent="0.2">
      <c r="D1345" s="22"/>
    </row>
    <row r="1346" spans="4:4" x14ac:dyDescent="0.2">
      <c r="D1346" s="22"/>
    </row>
    <row r="1347" spans="4:4" x14ac:dyDescent="0.2">
      <c r="D1347" s="22"/>
    </row>
    <row r="1348" spans="4:4" x14ac:dyDescent="0.2">
      <c r="D1348" s="22"/>
    </row>
    <row r="1349" spans="4:4" x14ac:dyDescent="0.2">
      <c r="D1349" s="22"/>
    </row>
    <row r="1350" spans="4:4" x14ac:dyDescent="0.2">
      <c r="D1350" s="22"/>
    </row>
    <row r="1351" spans="4:4" x14ac:dyDescent="0.2">
      <c r="D1351" s="22"/>
    </row>
    <row r="1352" spans="4:4" x14ac:dyDescent="0.2">
      <c r="D1352" s="22"/>
    </row>
    <row r="1353" spans="4:4" x14ac:dyDescent="0.2">
      <c r="D1353" s="22"/>
    </row>
    <row r="1354" spans="4:4" x14ac:dyDescent="0.2">
      <c r="D1354" s="22"/>
    </row>
    <row r="1355" spans="4:4" x14ac:dyDescent="0.2">
      <c r="D1355" s="22"/>
    </row>
    <row r="1356" spans="4:4" x14ac:dyDescent="0.2">
      <c r="D1356" s="22"/>
    </row>
    <row r="1357" spans="4:4" x14ac:dyDescent="0.2">
      <c r="D1357" s="22"/>
    </row>
    <row r="1358" spans="4:4" x14ac:dyDescent="0.2">
      <c r="D1358" s="22"/>
    </row>
    <row r="1359" spans="4:4" x14ac:dyDescent="0.2">
      <c r="D1359" s="22"/>
    </row>
    <row r="1360" spans="4:4" x14ac:dyDescent="0.2">
      <c r="D1360" s="22"/>
    </row>
    <row r="1361" spans="4:4" x14ac:dyDescent="0.2">
      <c r="D1361" s="22"/>
    </row>
    <row r="1362" spans="4:4" x14ac:dyDescent="0.2">
      <c r="D1362" s="22"/>
    </row>
    <row r="1363" spans="4:4" x14ac:dyDescent="0.2">
      <c r="D1363" s="22"/>
    </row>
    <row r="1364" spans="4:4" x14ac:dyDescent="0.2">
      <c r="D1364" s="22"/>
    </row>
    <row r="1365" spans="4:4" x14ac:dyDescent="0.2">
      <c r="D1365" s="22"/>
    </row>
    <row r="1366" spans="4:4" x14ac:dyDescent="0.2">
      <c r="D1366" s="22"/>
    </row>
    <row r="1367" spans="4:4" x14ac:dyDescent="0.2">
      <c r="D1367" s="22"/>
    </row>
    <row r="1368" spans="4:4" x14ac:dyDescent="0.2">
      <c r="D1368" s="22"/>
    </row>
    <row r="1369" spans="4:4" x14ac:dyDescent="0.2">
      <c r="D1369" s="22"/>
    </row>
    <row r="1370" spans="4:4" x14ac:dyDescent="0.2">
      <c r="D1370" s="22"/>
    </row>
    <row r="1371" spans="4:4" x14ac:dyDescent="0.2">
      <c r="D1371" s="22"/>
    </row>
    <row r="1372" spans="4:4" x14ac:dyDescent="0.2">
      <c r="D1372" s="22"/>
    </row>
    <row r="1373" spans="4:4" x14ac:dyDescent="0.2">
      <c r="D1373" s="22"/>
    </row>
    <row r="1374" spans="4:4" x14ac:dyDescent="0.2">
      <c r="D1374" s="22"/>
    </row>
    <row r="1375" spans="4:4" x14ac:dyDescent="0.2">
      <c r="D1375" s="22"/>
    </row>
    <row r="1376" spans="4:4" x14ac:dyDescent="0.2">
      <c r="D1376" s="22"/>
    </row>
    <row r="1377" spans="4:4" x14ac:dyDescent="0.2">
      <c r="D1377" s="22"/>
    </row>
    <row r="1378" spans="4:4" x14ac:dyDescent="0.2">
      <c r="D1378" s="22"/>
    </row>
    <row r="1379" spans="4:4" x14ac:dyDescent="0.2">
      <c r="D1379" s="22"/>
    </row>
    <row r="1380" spans="4:4" x14ac:dyDescent="0.2">
      <c r="D1380" s="22"/>
    </row>
    <row r="1381" spans="4:4" x14ac:dyDescent="0.2">
      <c r="D1381" s="22"/>
    </row>
    <row r="1382" spans="4:4" x14ac:dyDescent="0.2">
      <c r="D1382" s="22"/>
    </row>
    <row r="1383" spans="4:4" x14ac:dyDescent="0.2">
      <c r="D1383" s="22"/>
    </row>
    <row r="1384" spans="4:4" x14ac:dyDescent="0.2">
      <c r="D1384" s="22"/>
    </row>
    <row r="1385" spans="4:4" x14ac:dyDescent="0.2">
      <c r="D1385" s="22"/>
    </row>
    <row r="1386" spans="4:4" x14ac:dyDescent="0.2">
      <c r="D1386" s="22"/>
    </row>
  </sheetData>
  <sheetProtection sheet="1"/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indexed="17"/>
  </sheetPr>
  <dimension ref="A1:AH671"/>
  <sheetViews>
    <sheetView workbookViewId="0">
      <selection activeCell="C73" sqref="C73"/>
    </sheetView>
  </sheetViews>
  <sheetFormatPr defaultColWidth="10.28515625" defaultRowHeight="12.75" x14ac:dyDescent="0.2"/>
  <cols>
    <col min="1" max="1" width="17" customWidth="1"/>
    <col min="2" max="2" width="5.85546875" customWidth="1"/>
    <col min="3" max="3" width="16.7109375" customWidth="1"/>
    <col min="4" max="4" width="13.140625" customWidth="1"/>
    <col min="5" max="5" width="11.42578125" customWidth="1"/>
    <col min="6" max="7" width="10.28515625" customWidth="1"/>
    <col min="8" max="15" width="7.42578125" customWidth="1"/>
    <col min="16" max="16" width="8.5703125" customWidth="1"/>
    <col min="17" max="17" width="12.42578125" customWidth="1"/>
  </cols>
  <sheetData>
    <row r="1" spans="1:34" ht="21" thickBot="1" x14ac:dyDescent="0.35">
      <c r="A1" s="1" t="s">
        <v>5</v>
      </c>
      <c r="U1" s="90" t="s">
        <v>2085</v>
      </c>
      <c r="V1" s="90" t="s">
        <v>109</v>
      </c>
      <c r="AA1">
        <v>-13467</v>
      </c>
      <c r="AB1">
        <v>2.1787560006487183E-2</v>
      </c>
      <c r="AD1">
        <v>-1698.5</v>
      </c>
      <c r="AE1">
        <v>5.019980002543889E-3</v>
      </c>
      <c r="AG1">
        <v>0</v>
      </c>
      <c r="AH1">
        <v>0</v>
      </c>
    </row>
    <row r="2" spans="1:34" x14ac:dyDescent="0.2">
      <c r="A2" t="s">
        <v>2062</v>
      </c>
      <c r="B2" t="s">
        <v>2063</v>
      </c>
      <c r="C2" t="s">
        <v>2064</v>
      </c>
      <c r="U2">
        <v>-2000</v>
      </c>
      <c r="V2">
        <f>+D$11+D$12*U2+D$13*U2^2</f>
        <v>5.8069976795660299E-4</v>
      </c>
      <c r="AA2">
        <v>-13462.5</v>
      </c>
      <c r="AB2">
        <v>2.2179500003403518E-2</v>
      </c>
      <c r="AD2">
        <v>-1562</v>
      </c>
      <c r="AE2">
        <v>2.2421600006055087E-3</v>
      </c>
      <c r="AG2">
        <v>13.5</v>
      </c>
      <c r="AH2">
        <v>-1.4241799945011735E-3</v>
      </c>
    </row>
    <row r="3" spans="1:34" ht="13.5" thickBot="1" x14ac:dyDescent="0.25">
      <c r="C3" s="10" t="s">
        <v>112</v>
      </c>
      <c r="U3">
        <v>0</v>
      </c>
      <c r="V3">
        <f t="shared" ref="V3:V27" si="0">+D$11+D$12*U3+D$13*U3^2</f>
        <v>-1.9577251410995424E-4</v>
      </c>
      <c r="AA3">
        <v>-12508</v>
      </c>
      <c r="AB3">
        <v>1.542543999676127E-2</v>
      </c>
      <c r="AD3">
        <v>-1561.5</v>
      </c>
      <c r="AE3">
        <v>6.3968200047384016E-3</v>
      </c>
      <c r="AG3">
        <v>22</v>
      </c>
      <c r="AH3">
        <v>-1.794960000552237E-3</v>
      </c>
    </row>
    <row r="4" spans="1:34" ht="14.25" thickTop="1" thickBot="1" x14ac:dyDescent="0.25">
      <c r="A4" s="14" t="s">
        <v>2065</v>
      </c>
      <c r="C4" s="4">
        <v>41220.303599999999</v>
      </c>
      <c r="D4" s="5">
        <v>0.23369068000000001</v>
      </c>
      <c r="U4">
        <v>2000</v>
      </c>
      <c r="V4">
        <f t="shared" si="0"/>
        <v>-7.4434948055260807E-4</v>
      </c>
      <c r="AA4">
        <v>-12453</v>
      </c>
      <c r="AB4">
        <v>2.4438040003587957E-2</v>
      </c>
      <c r="AD4">
        <v>-1510</v>
      </c>
      <c r="AE4">
        <v>2.3268000004463829E-3</v>
      </c>
      <c r="AG4">
        <v>26.5</v>
      </c>
      <c r="AH4">
        <v>-2.0030199957545847E-3</v>
      </c>
    </row>
    <row r="5" spans="1:34" ht="13.5" thickTop="1" x14ac:dyDescent="0.2">
      <c r="C5" s="2" t="s">
        <v>110</v>
      </c>
      <c r="D5">
        <f>2*D13*365.24/D4</f>
        <v>8.9045576270387091E-8</v>
      </c>
      <c r="E5" t="s">
        <v>111</v>
      </c>
      <c r="U5">
        <v>4000</v>
      </c>
      <c r="V5">
        <f t="shared" si="0"/>
        <v>-1.0650311313713584E-3</v>
      </c>
      <c r="AA5">
        <v>-12370.5</v>
      </c>
      <c r="AB5">
        <v>1.4956939994590357E-2</v>
      </c>
      <c r="AD5">
        <v>-1438</v>
      </c>
      <c r="AE5">
        <v>4.5978400012245402E-3</v>
      </c>
      <c r="AG5">
        <v>124</v>
      </c>
      <c r="AH5">
        <v>3.7556800016318448E-3</v>
      </c>
    </row>
    <row r="6" spans="1:34" x14ac:dyDescent="0.2">
      <c r="A6" s="14" t="s">
        <v>2066</v>
      </c>
      <c r="U6">
        <v>6000</v>
      </c>
      <c r="V6">
        <f t="shared" si="0"/>
        <v>-1.1578174665662052E-3</v>
      </c>
      <c r="AA6">
        <v>-12007</v>
      </c>
      <c r="AB6">
        <v>1.7394759997841902E-2</v>
      </c>
      <c r="AD6">
        <v>-1437.5</v>
      </c>
      <c r="AE6">
        <v>6.7524999976740219E-3</v>
      </c>
      <c r="AG6">
        <v>124.5</v>
      </c>
      <c r="AH6">
        <v>-8.965999586507678E-5</v>
      </c>
    </row>
    <row r="7" spans="1:34" x14ac:dyDescent="0.2">
      <c r="A7" t="s">
        <v>2067</v>
      </c>
      <c r="C7" s="2">
        <v>41220.303599999999</v>
      </c>
      <c r="U7">
        <v>8000</v>
      </c>
      <c r="V7">
        <f t="shared" si="0"/>
        <v>-1.0227084861371488E-3</v>
      </c>
      <c r="AA7">
        <v>-11806.5</v>
      </c>
      <c r="AB7">
        <v>2.6413419996970333E-2</v>
      </c>
      <c r="AD7">
        <v>-1434</v>
      </c>
      <c r="AE7">
        <v>2.8351200016913936E-3</v>
      </c>
      <c r="AG7">
        <v>132.5</v>
      </c>
      <c r="AH7">
        <v>-3.61509999493137E-3</v>
      </c>
    </row>
    <row r="8" spans="1:34" x14ac:dyDescent="0.2">
      <c r="A8" t="s">
        <v>2068</v>
      </c>
      <c r="C8" s="2">
        <v>0.23369068000000001</v>
      </c>
      <c r="U8">
        <v>10000</v>
      </c>
      <c r="V8">
        <f t="shared" si="0"/>
        <v>-6.5970419008418851E-4</v>
      </c>
      <c r="AA8">
        <v>-10731.5</v>
      </c>
      <c r="AB8">
        <v>2.3932420001074206E-2</v>
      </c>
      <c r="AD8">
        <v>-1429</v>
      </c>
      <c r="AE8">
        <v>5.3817200023331679E-3</v>
      </c>
      <c r="AG8">
        <v>133</v>
      </c>
      <c r="AH8">
        <v>-2.4604400023235939E-3</v>
      </c>
    </row>
    <row r="9" spans="1:34" x14ac:dyDescent="0.2">
      <c r="A9" s="41" t="s">
        <v>19</v>
      </c>
      <c r="B9" s="41"/>
      <c r="C9" s="41">
        <v>21</v>
      </c>
      <c r="D9" s="41" t="str">
        <f>"F"&amp;C9</f>
        <v>F21</v>
      </c>
      <c r="E9" s="41" t="str">
        <f>"G"&amp;C9</f>
        <v>G21</v>
      </c>
      <c r="U9">
        <v>12000</v>
      </c>
      <c r="V9">
        <f t="shared" si="0"/>
        <v>-6.8804578407325942E-5</v>
      </c>
      <c r="AA9">
        <v>-10617</v>
      </c>
      <c r="AB9">
        <v>2.234956000756938E-2</v>
      </c>
      <c r="AD9">
        <v>-1425</v>
      </c>
      <c r="AE9">
        <v>5.6190000032074749E-3</v>
      </c>
      <c r="AG9">
        <v>1326.5</v>
      </c>
      <c r="AH9">
        <v>7.1297999966191128E-4</v>
      </c>
    </row>
    <row r="10" spans="1:34" ht="13.5" thickBot="1" x14ac:dyDescent="0.25">
      <c r="C10" s="16" t="s">
        <v>2069</v>
      </c>
      <c r="D10" s="16" t="s">
        <v>2070</v>
      </c>
      <c r="U10">
        <v>14000</v>
      </c>
      <c r="V10">
        <f t="shared" si="0"/>
        <v>7.4999034889344091E-4</v>
      </c>
      <c r="AA10">
        <v>-9375</v>
      </c>
      <c r="AB10">
        <v>1.1524999994435348E-2</v>
      </c>
      <c r="AD10">
        <v>-260.5</v>
      </c>
      <c r="AE10">
        <v>1.8221399950562045E-3</v>
      </c>
      <c r="AG10">
        <v>1330.5</v>
      </c>
      <c r="AH10">
        <v>9.5026000053621829E-4</v>
      </c>
    </row>
    <row r="11" spans="1:34" ht="13.5" thickTop="1" x14ac:dyDescent="0.2">
      <c r="A11" t="s">
        <v>2071</v>
      </c>
      <c r="C11" s="44">
        <f ca="1">INTERCEPT(INDIRECT(E9):G280,INDIRECT(D9):$F280)</f>
        <v>-6.2620148961171429E-3</v>
      </c>
      <c r="D11">
        <f>E11*F11</f>
        <v>-1.9577251410995424E-4</v>
      </c>
      <c r="E11" s="11">
        <v>-0.19577251410995425</v>
      </c>
      <c r="F11" s="9">
        <v>1E-3</v>
      </c>
      <c r="U11">
        <v>16000</v>
      </c>
      <c r="V11">
        <f t="shared" si="0"/>
        <v>1.7966805918181112E-3</v>
      </c>
      <c r="AA11">
        <v>-9277</v>
      </c>
      <c r="AB11">
        <v>8.8383600013912655E-3</v>
      </c>
      <c r="AD11">
        <v>-29</v>
      </c>
      <c r="AE11">
        <v>5.2971999684814364E-4</v>
      </c>
      <c r="AG11">
        <v>1442</v>
      </c>
      <c r="AH11">
        <v>4.4394400028977543E-3</v>
      </c>
    </row>
    <row r="12" spans="1:34" x14ac:dyDescent="0.2">
      <c r="A12" t="s">
        <v>2072</v>
      </c>
      <c r="C12" s="44">
        <f ca="1">SLOPE(INDIRECT(E9):G280,INDIRECT(D9):$F280)</f>
        <v>8.7724555505357867E-7</v>
      </c>
      <c r="D12">
        <f>E12*F12</f>
        <v>-3.3126231212730274E-7</v>
      </c>
      <c r="E12" s="12">
        <v>-3.3126231212730275</v>
      </c>
      <c r="F12" s="9">
        <v>9.9999999999999995E-8</v>
      </c>
      <c r="U12">
        <v>18000</v>
      </c>
      <c r="V12">
        <f t="shared" si="0"/>
        <v>3.0712661503666848E-3</v>
      </c>
      <c r="AA12">
        <v>-9260</v>
      </c>
      <c r="AB12">
        <v>1.8096799998602364E-2</v>
      </c>
      <c r="AD12">
        <v>0</v>
      </c>
      <c r="AE12">
        <v>-8.0000000161817297E-4</v>
      </c>
      <c r="AG12">
        <v>1562.5</v>
      </c>
      <c r="AH12">
        <v>-5.8749999880092219E-4</v>
      </c>
    </row>
    <row r="13" spans="1:34" ht="13.5" thickBot="1" x14ac:dyDescent="0.25">
      <c r="A13" t="s">
        <v>2073</v>
      </c>
      <c r="D13">
        <f>E13*F13</f>
        <v>2.8486914452987929E-11</v>
      </c>
      <c r="E13" s="13">
        <v>2.848691445298793</v>
      </c>
      <c r="F13" s="9">
        <v>9.9999999999999994E-12</v>
      </c>
      <c r="U13">
        <v>20000</v>
      </c>
      <c r="V13">
        <f t="shared" si="0"/>
        <v>4.5737470245391628E-3</v>
      </c>
      <c r="AA13">
        <v>-9259.5</v>
      </c>
      <c r="AB13">
        <v>1.0251460000290535E-2</v>
      </c>
      <c r="AD13">
        <v>0</v>
      </c>
      <c r="AE13">
        <v>0</v>
      </c>
      <c r="AG13">
        <v>1574.5</v>
      </c>
      <c r="AH13">
        <v>-2.5756599934538826E-3</v>
      </c>
    </row>
    <row r="14" spans="1:34" ht="13.5" thickTop="1" x14ac:dyDescent="0.2">
      <c r="A14" t="s">
        <v>2074</v>
      </c>
      <c r="E14">
        <f>SUM(R21:R73)</f>
        <v>4.8709554691917301E-5</v>
      </c>
      <c r="U14">
        <v>22000</v>
      </c>
      <c r="V14">
        <f t="shared" si="0"/>
        <v>6.3041232143355433E-3</v>
      </c>
      <c r="AA14">
        <v>-9255.5</v>
      </c>
      <c r="AB14">
        <v>6.4887400003499351E-3</v>
      </c>
      <c r="AD14">
        <v>13.5</v>
      </c>
      <c r="AE14">
        <v>-1.4241799945011735E-3</v>
      </c>
      <c r="AG14">
        <v>1596.5</v>
      </c>
      <c r="AH14">
        <v>-6.7062000016449019E-4</v>
      </c>
    </row>
    <row r="15" spans="1:34" x14ac:dyDescent="0.2">
      <c r="A15" s="15" t="s">
        <v>2075</v>
      </c>
      <c r="C15" s="37">
        <f ca="1">(C7+C11)+(C8+C12)*INT(MAX(F21:F2808))</f>
        <v>51171.351228615327</v>
      </c>
      <c r="D15" s="20">
        <f>+C7+INT(MAX(F21:F863))*C8+D11+D12*INT(MAX(F21:F3298))+D13*INT(MAX(F21:F3325)^2)</f>
        <v>51171.357487410285</v>
      </c>
      <c r="U15">
        <v>24000</v>
      </c>
      <c r="V15">
        <f t="shared" si="0"/>
        <v>8.2623947197558254E-3</v>
      </c>
      <c r="AA15">
        <v>-9238.5</v>
      </c>
      <c r="AB15">
        <v>1.6747180001402739E-2</v>
      </c>
      <c r="AD15">
        <v>22</v>
      </c>
      <c r="AE15">
        <v>-1.794960000552237E-3</v>
      </c>
      <c r="AG15">
        <v>1605</v>
      </c>
      <c r="AH15">
        <v>-8.1414000014774501E-3</v>
      </c>
    </row>
    <row r="16" spans="1:34" x14ac:dyDescent="0.2">
      <c r="A16" s="14" t="s">
        <v>2076</v>
      </c>
      <c r="C16" s="38">
        <f ca="1">+C8+C12</f>
        <v>0.23369155724555507</v>
      </c>
      <c r="D16" s="20">
        <f>+C8+D12+2*D13*MAX(F21:F8719)</f>
        <v>0.23369277479727035</v>
      </c>
      <c r="U16">
        <v>26000</v>
      </c>
      <c r="V16">
        <f t="shared" si="0"/>
        <v>1.0448561540800014E-2</v>
      </c>
      <c r="AA16">
        <v>-9123</v>
      </c>
      <c r="AB16">
        <v>1.9473640000796877E-2</v>
      </c>
      <c r="AD16">
        <v>26.5</v>
      </c>
      <c r="AE16">
        <v>-2.0030199957545847E-3</v>
      </c>
      <c r="AG16">
        <v>1609</v>
      </c>
      <c r="AH16">
        <v>-8.9041199971688911E-3</v>
      </c>
    </row>
    <row r="17" spans="1:34" ht="13.5" thickBot="1" x14ac:dyDescent="0.25">
      <c r="A17" s="44" t="s">
        <v>8</v>
      </c>
      <c r="C17">
        <f>COUNT(C21:C1466)</f>
        <v>53</v>
      </c>
      <c r="U17">
        <v>28000</v>
      </c>
      <c r="V17">
        <f t="shared" si="0"/>
        <v>1.2862623677468104E-2</v>
      </c>
      <c r="AA17">
        <v>-9115</v>
      </c>
      <c r="AB17">
        <v>2.5948200003767852E-2</v>
      </c>
      <c r="AD17">
        <v>124</v>
      </c>
      <c r="AE17">
        <v>3.7556800016318448E-3</v>
      </c>
      <c r="AG17">
        <v>1617.5</v>
      </c>
      <c r="AH17">
        <v>-9.2749000032199547E-3</v>
      </c>
    </row>
    <row r="18" spans="1:34" ht="14.25" thickTop="1" thickBot="1" x14ac:dyDescent="0.25">
      <c r="A18" s="14" t="s">
        <v>2077</v>
      </c>
      <c r="C18" s="39">
        <f ca="1">+C15</f>
        <v>51171.351228615327</v>
      </c>
      <c r="D18" s="40">
        <f ca="1">C16</f>
        <v>0.23369155724555507</v>
      </c>
      <c r="E18" s="41" t="s">
        <v>2069</v>
      </c>
      <c r="U18">
        <v>30000</v>
      </c>
      <c r="V18">
        <f t="shared" si="0"/>
        <v>1.5504581129760098E-2</v>
      </c>
      <c r="AA18">
        <v>-7842.5</v>
      </c>
      <c r="AB18">
        <v>1.455790000181878E-2</v>
      </c>
      <c r="AD18">
        <v>124.5</v>
      </c>
      <c r="AE18">
        <v>-8.965999586507678E-5</v>
      </c>
      <c r="AG18">
        <v>1618</v>
      </c>
      <c r="AH18">
        <v>1.8797599987010472E-3</v>
      </c>
    </row>
    <row r="19" spans="1:34" ht="13.5" thickBot="1" x14ac:dyDescent="0.25">
      <c r="A19" s="14" t="s">
        <v>6</v>
      </c>
      <c r="C19" s="42">
        <f>+D15</f>
        <v>51171.357487410285</v>
      </c>
      <c r="D19" s="43">
        <f>+D16</f>
        <v>0.23369277479727035</v>
      </c>
      <c r="E19" s="54" t="s">
        <v>7</v>
      </c>
      <c r="G19" t="s">
        <v>2078</v>
      </c>
      <c r="O19" t="s">
        <v>2079</v>
      </c>
      <c r="S19" s="22" t="s">
        <v>103</v>
      </c>
      <c r="U19">
        <v>32000</v>
      </c>
      <c r="V19">
        <f t="shared" si="0"/>
        <v>1.8374433897675999E-2</v>
      </c>
      <c r="AA19">
        <v>-7839</v>
      </c>
      <c r="AB19">
        <v>1.3640519995533396E-2</v>
      </c>
      <c r="AD19">
        <v>132.5</v>
      </c>
      <c r="AE19">
        <v>-3.61509999493137E-3</v>
      </c>
      <c r="AG19">
        <v>1618.5</v>
      </c>
      <c r="AH19">
        <v>-1.0965579996991437E-2</v>
      </c>
    </row>
    <row r="20" spans="1:34" ht="13.5" thickBot="1" x14ac:dyDescent="0.25">
      <c r="A20" s="16" t="s">
        <v>2080</v>
      </c>
      <c r="B20" s="16" t="s">
        <v>2081</v>
      </c>
      <c r="C20" s="16" t="s">
        <v>2082</v>
      </c>
      <c r="D20" s="16" t="s">
        <v>2083</v>
      </c>
      <c r="E20" s="16" t="s">
        <v>2084</v>
      </c>
      <c r="F20" s="16" t="s">
        <v>2085</v>
      </c>
      <c r="G20" s="16" t="s">
        <v>2086</v>
      </c>
      <c r="H20" s="16" t="s">
        <v>104</v>
      </c>
      <c r="I20" s="16" t="s">
        <v>105</v>
      </c>
      <c r="J20" s="16" t="s">
        <v>106</v>
      </c>
      <c r="K20" s="16" t="s">
        <v>107</v>
      </c>
      <c r="L20" s="16" t="s">
        <v>108</v>
      </c>
      <c r="M20" s="16" t="s">
        <v>2227</v>
      </c>
      <c r="N20" s="16" t="s">
        <v>2096</v>
      </c>
      <c r="O20" s="16" t="s">
        <v>2089</v>
      </c>
      <c r="P20" s="16" t="s">
        <v>2090</v>
      </c>
      <c r="Q20" s="16" t="s">
        <v>2091</v>
      </c>
      <c r="R20" s="16" t="s">
        <v>2092</v>
      </c>
      <c r="S20" s="98">
        <v>41220.303599999999</v>
      </c>
      <c r="U20">
        <v>34000</v>
      </c>
      <c r="V20">
        <f t="shared" si="0"/>
        <v>2.1472181981215796E-2</v>
      </c>
      <c r="AA20">
        <v>-7634</v>
      </c>
      <c r="AB20">
        <v>7.0511200028704479E-3</v>
      </c>
      <c r="AD20">
        <v>133</v>
      </c>
      <c r="AE20">
        <v>-2.4604400023235939E-3</v>
      </c>
      <c r="AG20">
        <v>1622</v>
      </c>
      <c r="AH20">
        <v>-1.8829600012395531E-3</v>
      </c>
    </row>
    <row r="21" spans="1:34" x14ac:dyDescent="0.2">
      <c r="A21" s="45" t="s">
        <v>99</v>
      </c>
      <c r="B21" s="22" t="s">
        <v>2215</v>
      </c>
      <c r="C21" s="19">
        <v>41213.527099999999</v>
      </c>
      <c r="D21" s="19"/>
      <c r="E21">
        <f t="shared" ref="E21:E73" si="1">(C21-C$7)/C$8</f>
        <v>-28.997733242934384</v>
      </c>
      <c r="F21" s="25">
        <f>+ROUND(2*E21,0)/2</f>
        <v>-29</v>
      </c>
      <c r="G21">
        <f t="shared" ref="G21:G52" si="2">C21-(C$7+F21*C$8)</f>
        <v>5.2971999684814364E-4</v>
      </c>
      <c r="H21">
        <f t="shared" ref="H21:H42" si="3">G21</f>
        <v>5.2971999684814364E-4</v>
      </c>
      <c r="P21">
        <f>+D$11+D$12*F21+D$13*F21^2</f>
        <v>-1.8614194956320752E-4</v>
      </c>
      <c r="Q21" s="7">
        <f t="shared" ref="Q21:Q73" si="4">+C21-15018.5</f>
        <v>26195.027099999999</v>
      </c>
      <c r="R21">
        <f>+(P21-G21)^2</f>
        <v>5.124583263198481E-7</v>
      </c>
      <c r="S21">
        <f>C21-S$20</f>
        <v>-6.7764999999999418</v>
      </c>
      <c r="U21">
        <v>36000</v>
      </c>
      <c r="V21">
        <f t="shared" si="0"/>
        <v>2.4797825380379501E-2</v>
      </c>
      <c r="AA21">
        <v>-3153</v>
      </c>
      <c r="AB21">
        <v>1.1403999815229326E-4</v>
      </c>
      <c r="AD21">
        <v>1326.5</v>
      </c>
      <c r="AE21">
        <v>7.1297999966191128E-4</v>
      </c>
      <c r="AG21">
        <v>1634.5</v>
      </c>
      <c r="AH21">
        <v>-5.0164599961135536E-3</v>
      </c>
    </row>
    <row r="22" spans="1:34" x14ac:dyDescent="0.2">
      <c r="A22" s="45" t="s">
        <v>99</v>
      </c>
      <c r="B22" s="22" t="s">
        <v>2215</v>
      </c>
      <c r="C22" s="19">
        <v>41220.303599999999</v>
      </c>
      <c r="D22" s="19"/>
      <c r="E22">
        <f t="shared" si="1"/>
        <v>0</v>
      </c>
      <c r="F22" s="25">
        <f t="shared" ref="F22:F73" si="5">+ROUND(2*E22,0)/2</f>
        <v>0</v>
      </c>
      <c r="G22">
        <f t="shared" si="2"/>
        <v>0</v>
      </c>
      <c r="H22">
        <f t="shared" si="3"/>
        <v>0</v>
      </c>
      <c r="P22">
        <f t="shared" ref="P22:P73" si="6">+D$11+D$12*F22+D$13*F22^2</f>
        <v>-1.9577251410995424E-4</v>
      </c>
      <c r="Q22" s="7">
        <f t="shared" si="4"/>
        <v>26201.803599999999</v>
      </c>
      <c r="R22">
        <f t="shared" ref="R22:R73" si="7">+(P22-G22)^2</f>
        <v>3.8326877280932235E-8</v>
      </c>
      <c r="S22">
        <f t="shared" ref="S22:S73" si="8">C22-S$20</f>
        <v>0</v>
      </c>
      <c r="U22">
        <v>38000</v>
      </c>
      <c r="V22">
        <f t="shared" si="0"/>
        <v>2.8351364095167114E-2</v>
      </c>
      <c r="AA22">
        <v>-1698.5</v>
      </c>
      <c r="AB22">
        <v>5.019980002543889E-3</v>
      </c>
      <c r="AD22">
        <v>1330.5</v>
      </c>
      <c r="AE22">
        <v>9.5026000053621829E-4</v>
      </c>
      <c r="AG22">
        <v>3162.5</v>
      </c>
      <c r="AH22">
        <v>-8.3755000014207326E-3</v>
      </c>
    </row>
    <row r="23" spans="1:34" x14ac:dyDescent="0.2">
      <c r="A23" s="45" t="s">
        <v>99</v>
      </c>
      <c r="B23" s="22" t="s">
        <v>2212</v>
      </c>
      <c r="C23" s="19">
        <v>41223.457000000002</v>
      </c>
      <c r="D23" s="19"/>
      <c r="E23">
        <f t="shared" si="1"/>
        <v>13.493905704766982</v>
      </c>
      <c r="F23" s="25">
        <f t="shared" si="5"/>
        <v>13.5</v>
      </c>
      <c r="G23">
        <f t="shared" si="2"/>
        <v>-1.4241799945011735E-3</v>
      </c>
      <c r="H23">
        <f t="shared" si="3"/>
        <v>-1.4241799945011735E-3</v>
      </c>
      <c r="P23">
        <f t="shared" si="6"/>
        <v>-2.0023936358351375E-4</v>
      </c>
      <c r="Q23" s="7">
        <f t="shared" si="4"/>
        <v>26204.957000000002</v>
      </c>
      <c r="R23">
        <f t="shared" si="7"/>
        <v>1.4980306680111188E-6</v>
      </c>
      <c r="S23">
        <f t="shared" si="8"/>
        <v>3.1534000000028755</v>
      </c>
      <c r="U23">
        <v>40000</v>
      </c>
      <c r="V23">
        <f t="shared" si="0"/>
        <v>3.2132798125578621E-2</v>
      </c>
      <c r="AA23">
        <v>-1562</v>
      </c>
      <c r="AB23">
        <v>2.2421600006055087E-3</v>
      </c>
      <c r="AD23">
        <v>1442</v>
      </c>
      <c r="AE23">
        <v>4.4394400028977543E-3</v>
      </c>
      <c r="AG23">
        <v>3166.5</v>
      </c>
      <c r="AH23">
        <v>-6.138220000138972E-3</v>
      </c>
    </row>
    <row r="24" spans="1:34" x14ac:dyDescent="0.2">
      <c r="A24" s="45" t="s">
        <v>99</v>
      </c>
      <c r="B24" s="22" t="s">
        <v>2215</v>
      </c>
      <c r="C24" s="19">
        <v>41225.442999999999</v>
      </c>
      <c r="D24" s="19"/>
      <c r="E24">
        <f t="shared" si="1"/>
        <v>21.992319077508881</v>
      </c>
      <c r="F24" s="25">
        <f t="shared" si="5"/>
        <v>22</v>
      </c>
      <c r="G24">
        <f t="shared" si="2"/>
        <v>-1.794960000552237E-3</v>
      </c>
      <c r="H24">
        <f t="shared" si="3"/>
        <v>-1.794960000552237E-3</v>
      </c>
      <c r="P24">
        <f t="shared" si="6"/>
        <v>-2.0304649731015965E-4</v>
      </c>
      <c r="Q24" s="7">
        <f t="shared" si="4"/>
        <v>26206.942999999999</v>
      </c>
      <c r="R24">
        <f t="shared" si="7"/>
        <v>2.534188601804463E-6</v>
      </c>
      <c r="S24">
        <f t="shared" si="8"/>
        <v>5.1394000000000233</v>
      </c>
      <c r="U24">
        <v>42000</v>
      </c>
      <c r="V24">
        <f t="shared" si="0"/>
        <v>3.6142127471614036E-2</v>
      </c>
      <c r="AA24">
        <v>-1561.5</v>
      </c>
      <c r="AB24">
        <v>6.3968200047384016E-3</v>
      </c>
      <c r="AD24">
        <v>1562.5</v>
      </c>
      <c r="AE24">
        <v>-5.8749999880092219E-4</v>
      </c>
      <c r="AG24">
        <v>3222.5</v>
      </c>
      <c r="AH24">
        <v>-4.8163000028580427E-3</v>
      </c>
    </row>
    <row r="25" spans="1:34" x14ac:dyDescent="0.2">
      <c r="A25" s="45" t="s">
        <v>99</v>
      </c>
      <c r="B25" s="22" t="s">
        <v>2212</v>
      </c>
      <c r="C25" s="19">
        <v>41226.494400000003</v>
      </c>
      <c r="D25" s="19"/>
      <c r="E25">
        <f t="shared" si="1"/>
        <v>26.49142875532711</v>
      </c>
      <c r="F25" s="25">
        <f t="shared" si="5"/>
        <v>26.5</v>
      </c>
      <c r="G25">
        <f t="shared" si="2"/>
        <v>-2.0030199957545847E-3</v>
      </c>
      <c r="H25">
        <f t="shared" si="3"/>
        <v>-2.0030199957545847E-3</v>
      </c>
      <c r="P25">
        <f t="shared" si="6"/>
        <v>-2.0453096044565315E-4</v>
      </c>
      <c r="Q25" s="7">
        <f t="shared" si="4"/>
        <v>26207.994400000003</v>
      </c>
      <c r="R25">
        <f t="shared" si="7"/>
        <v>3.2345628101264509E-6</v>
      </c>
      <c r="S25">
        <f t="shared" si="8"/>
        <v>6.1908000000039465</v>
      </c>
      <c r="U25">
        <v>44000</v>
      </c>
      <c r="V25">
        <f t="shared" si="0"/>
        <v>4.0379352133273358E-2</v>
      </c>
      <c r="AA25">
        <v>-1510</v>
      </c>
      <c r="AB25">
        <v>2.3268000004463829E-3</v>
      </c>
      <c r="AD25">
        <v>1574.5</v>
      </c>
      <c r="AE25">
        <v>-2.5756599934538826E-3</v>
      </c>
      <c r="AG25">
        <v>3492</v>
      </c>
      <c r="AH25">
        <v>-5.4545599996345118E-3</v>
      </c>
    </row>
    <row r="26" spans="1:34" x14ac:dyDescent="0.2">
      <c r="A26" s="45" t="s">
        <v>99</v>
      </c>
      <c r="B26" s="22" t="s">
        <v>2212</v>
      </c>
      <c r="C26" s="19">
        <v>41585.4447</v>
      </c>
      <c r="D26" s="19"/>
      <c r="E26">
        <f t="shared" si="1"/>
        <v>1562.497485993026</v>
      </c>
      <c r="F26" s="25">
        <f t="shared" si="5"/>
        <v>1562.5</v>
      </c>
      <c r="G26">
        <f t="shared" si="2"/>
        <v>-5.8749999880092219E-4</v>
      </c>
      <c r="H26">
        <f t="shared" si="3"/>
        <v>-5.8749999880092219E-4</v>
      </c>
      <c r="P26">
        <f t="shared" si="6"/>
        <v>-6.4382174582012478E-4</v>
      </c>
      <c r="Q26" s="7">
        <f t="shared" si="4"/>
        <v>26566.9447</v>
      </c>
      <c r="R26">
        <f t="shared" si="7"/>
        <v>3.1721391872950558E-9</v>
      </c>
      <c r="S26">
        <f t="shared" si="8"/>
        <v>365.14110000000073</v>
      </c>
      <c r="U26">
        <v>46000</v>
      </c>
      <c r="V26">
        <f t="shared" si="0"/>
        <v>4.4844472110556581E-2</v>
      </c>
      <c r="AA26">
        <v>-1438</v>
      </c>
      <c r="AB26">
        <v>4.5978400012245402E-3</v>
      </c>
      <c r="AD26">
        <v>1596.5</v>
      </c>
      <c r="AE26">
        <v>-6.7062000016449019E-4</v>
      </c>
      <c r="AG26">
        <v>4280</v>
      </c>
      <c r="AH26">
        <v>7.2895999983302318E-3</v>
      </c>
    </row>
    <row r="27" spans="1:34" x14ac:dyDescent="0.2">
      <c r="A27" s="45" t="s">
        <v>99</v>
      </c>
      <c r="B27" s="22" t="s">
        <v>2212</v>
      </c>
      <c r="C27" s="19">
        <v>41588.247000000003</v>
      </c>
      <c r="D27" s="19"/>
      <c r="E27">
        <f t="shared" si="1"/>
        <v>1574.4889783366787</v>
      </c>
      <c r="F27" s="25">
        <f t="shared" si="5"/>
        <v>1574.5</v>
      </c>
      <c r="G27">
        <f t="shared" si="2"/>
        <v>-2.5756599934538826E-3</v>
      </c>
      <c r="H27">
        <f t="shared" si="3"/>
        <v>-2.5756599934538826E-3</v>
      </c>
      <c r="P27">
        <f t="shared" si="6"/>
        <v>-6.4672453215798402E-4</v>
      </c>
      <c r="Q27" s="7">
        <f t="shared" si="4"/>
        <v>26569.747000000003</v>
      </c>
      <c r="R27">
        <f t="shared" si="7"/>
        <v>3.7207920138448215E-6</v>
      </c>
      <c r="S27">
        <f t="shared" si="8"/>
        <v>367.94340000000375</v>
      </c>
      <c r="U27">
        <v>48000</v>
      </c>
      <c r="V27">
        <f t="shared" si="0"/>
        <v>4.9537487403463698E-2</v>
      </c>
      <c r="AA27">
        <v>-1437.5</v>
      </c>
      <c r="AB27">
        <v>6.7524999976740219E-3</v>
      </c>
      <c r="AD27">
        <v>1605</v>
      </c>
      <c r="AE27">
        <v>-8.1414000014774501E-3</v>
      </c>
      <c r="AG27">
        <v>4284.5</v>
      </c>
      <c r="AH27">
        <v>-1.3184599956730381E-3</v>
      </c>
    </row>
    <row r="28" spans="1:34" x14ac:dyDescent="0.2">
      <c r="A28" s="45" t="s">
        <v>99</v>
      </c>
      <c r="B28" s="22" t="s">
        <v>2212</v>
      </c>
      <c r="C28" s="19">
        <v>41593.390099999997</v>
      </c>
      <c r="D28" s="19"/>
      <c r="E28">
        <f t="shared" si="1"/>
        <v>1596.4971303091659</v>
      </c>
      <c r="F28" s="25">
        <f t="shared" si="5"/>
        <v>1596.5</v>
      </c>
      <c r="G28">
        <f t="shared" si="2"/>
        <v>-6.7062000016449019E-4</v>
      </c>
      <c r="H28">
        <f t="shared" si="3"/>
        <v>-6.7062000016449019E-4</v>
      </c>
      <c r="P28">
        <f t="shared" si="6"/>
        <v>-6.5202499889871544E-4</v>
      </c>
      <c r="Q28" s="7">
        <f t="shared" si="4"/>
        <v>26574.890099999997</v>
      </c>
      <c r="R28">
        <f t="shared" si="7"/>
        <v>3.4577407207416461E-10</v>
      </c>
      <c r="S28">
        <f t="shared" si="8"/>
        <v>373.08649999999761</v>
      </c>
      <c r="AA28">
        <v>-1434</v>
      </c>
      <c r="AB28">
        <v>2.8351200016913936E-3</v>
      </c>
      <c r="AD28">
        <v>1609</v>
      </c>
      <c r="AE28">
        <v>-8.9041199971688911E-3</v>
      </c>
      <c r="AG28">
        <v>4442</v>
      </c>
      <c r="AH28">
        <v>1.7399440002918709E-2</v>
      </c>
    </row>
    <row r="29" spans="1:34" x14ac:dyDescent="0.2">
      <c r="A29" s="45" t="s">
        <v>99</v>
      </c>
      <c r="B29" s="22" t="s">
        <v>2215</v>
      </c>
      <c r="C29" s="19">
        <v>41599.350299999998</v>
      </c>
      <c r="D29" s="19"/>
      <c r="E29">
        <f t="shared" si="1"/>
        <v>1622.0017845812206</v>
      </c>
      <c r="F29" s="25">
        <f t="shared" si="5"/>
        <v>1622</v>
      </c>
      <c r="G29">
        <f t="shared" si="2"/>
        <v>4.170399988652207E-4</v>
      </c>
      <c r="H29">
        <f t="shared" si="3"/>
        <v>4.170399988652207E-4</v>
      </c>
      <c r="P29">
        <f t="shared" si="6"/>
        <v>-6.581342169367046E-4</v>
      </c>
      <c r="Q29" s="7">
        <f t="shared" si="4"/>
        <v>26580.850299999998</v>
      </c>
      <c r="R29">
        <f t="shared" si="7"/>
        <v>1.155999594325285E-6</v>
      </c>
      <c r="S29">
        <f t="shared" si="8"/>
        <v>379.04669999999896</v>
      </c>
      <c r="AA29">
        <v>-1429</v>
      </c>
      <c r="AB29">
        <v>5.3817200023331679E-3</v>
      </c>
      <c r="AD29">
        <v>1617.5</v>
      </c>
      <c r="AE29">
        <v>-9.2749000032199547E-3</v>
      </c>
      <c r="AG29">
        <v>4442.5</v>
      </c>
      <c r="AH29">
        <v>3.5541000033845194E-3</v>
      </c>
    </row>
    <row r="30" spans="1:34" x14ac:dyDescent="0.2">
      <c r="A30" s="45" t="s">
        <v>99</v>
      </c>
      <c r="B30" s="22" t="s">
        <v>2212</v>
      </c>
      <c r="C30" s="19">
        <v>41942.524700000002</v>
      </c>
      <c r="D30" s="19"/>
      <c r="E30">
        <f t="shared" si="1"/>
        <v>3090.5002287639477</v>
      </c>
      <c r="F30" s="25">
        <f t="shared" si="5"/>
        <v>3090.5</v>
      </c>
      <c r="G30">
        <f t="shared" si="2"/>
        <v>5.3460003982763737E-5</v>
      </c>
      <c r="H30">
        <f t="shared" si="3"/>
        <v>5.3460003982763737E-5</v>
      </c>
      <c r="P30">
        <f t="shared" si="6"/>
        <v>-9.4745475016342088E-4</v>
      </c>
      <c r="Q30" s="7">
        <f t="shared" si="4"/>
        <v>26924.024700000002</v>
      </c>
      <c r="R30">
        <f t="shared" si="7"/>
        <v>1.0018303450675172E-6</v>
      </c>
      <c r="S30">
        <f t="shared" si="8"/>
        <v>722.22110000000248</v>
      </c>
      <c r="AA30">
        <v>-1425</v>
      </c>
      <c r="AB30">
        <v>5.6190000032074749E-3</v>
      </c>
      <c r="AD30">
        <v>1618</v>
      </c>
      <c r="AE30">
        <v>1.8797599987010472E-3</v>
      </c>
      <c r="AG30">
        <v>4451.5</v>
      </c>
      <c r="AH30">
        <v>1.3379800002439879E-3</v>
      </c>
    </row>
    <row r="31" spans="1:34" x14ac:dyDescent="0.2">
      <c r="A31" s="45" t="s">
        <v>99</v>
      </c>
      <c r="B31" s="22" t="s">
        <v>2212</v>
      </c>
      <c r="C31" s="19">
        <v>41945.33</v>
      </c>
      <c r="D31" s="19"/>
      <c r="E31">
        <f t="shared" si="1"/>
        <v>3102.5045585900234</v>
      </c>
      <c r="F31" s="25">
        <f t="shared" si="5"/>
        <v>3102.5</v>
      </c>
      <c r="G31">
        <f t="shared" si="2"/>
        <v>1.0652999990270473E-3</v>
      </c>
      <c r="H31">
        <f t="shared" si="3"/>
        <v>1.0652999990270473E-3</v>
      </c>
      <c r="P31">
        <f t="shared" si="6"/>
        <v>-9.4931286437446058E-4</v>
      </c>
      <c r="Q31" s="7">
        <f t="shared" si="4"/>
        <v>26926.83</v>
      </c>
      <c r="R31">
        <f t="shared" si="7"/>
        <v>4.0586649893828239E-6</v>
      </c>
      <c r="S31">
        <f t="shared" si="8"/>
        <v>725.02640000000247</v>
      </c>
      <c r="AA31">
        <v>-260.5</v>
      </c>
      <c r="AB31">
        <v>1.8221399950562045E-3</v>
      </c>
      <c r="AD31">
        <v>1618.5</v>
      </c>
      <c r="AE31">
        <v>-1.0965579996991437E-2</v>
      </c>
      <c r="AG31">
        <v>4477</v>
      </c>
      <c r="AH31">
        <v>-7.743599999230355E-4</v>
      </c>
    </row>
    <row r="32" spans="1:34" x14ac:dyDescent="0.2">
      <c r="A32" s="45" t="s">
        <v>99</v>
      </c>
      <c r="B32" s="22" t="s">
        <v>2215</v>
      </c>
      <c r="C32" s="19">
        <v>41945.447999999997</v>
      </c>
      <c r="D32" s="19"/>
      <c r="E32">
        <f t="shared" si="1"/>
        <v>3103.0094995658251</v>
      </c>
      <c r="F32" s="25">
        <f t="shared" si="5"/>
        <v>3103</v>
      </c>
      <c r="G32">
        <f t="shared" si="2"/>
        <v>2.219959998910781E-3</v>
      </c>
      <c r="H32">
        <f t="shared" si="3"/>
        <v>2.219959998910781E-3</v>
      </c>
      <c r="P32">
        <f t="shared" si="6"/>
        <v>-9.4939010775670497E-4</v>
      </c>
      <c r="Q32" s="7">
        <f t="shared" si="4"/>
        <v>26926.947999999997</v>
      </c>
      <c r="R32">
        <f t="shared" si="7"/>
        <v>1.0044780098633205E-5</v>
      </c>
      <c r="S32">
        <f t="shared" si="8"/>
        <v>725.1443999999974</v>
      </c>
      <c r="AA32">
        <v>-29</v>
      </c>
      <c r="AB32">
        <v>5.2971999684814364E-4</v>
      </c>
      <c r="AD32">
        <v>1622</v>
      </c>
      <c r="AE32">
        <v>-1.8829600012395531E-3</v>
      </c>
      <c r="AG32">
        <v>4481</v>
      </c>
      <c r="AH32">
        <v>-8.5370799934025854E-3</v>
      </c>
    </row>
    <row r="33" spans="1:34" x14ac:dyDescent="0.2">
      <c r="A33" s="45" t="s">
        <v>99</v>
      </c>
      <c r="B33" s="22" t="s">
        <v>2215</v>
      </c>
      <c r="C33" s="19">
        <v>41950.353499999997</v>
      </c>
      <c r="D33" s="19"/>
      <c r="E33">
        <f t="shared" si="1"/>
        <v>3124.000922929396</v>
      </c>
      <c r="F33" s="25">
        <f t="shared" si="5"/>
        <v>3124</v>
      </c>
      <c r="G33">
        <f t="shared" si="2"/>
        <v>2.1567999647231773E-4</v>
      </c>
      <c r="H33">
        <f t="shared" si="3"/>
        <v>2.1567999647231773E-4</v>
      </c>
      <c r="P33">
        <f t="shared" si="6"/>
        <v>-9.5262146796910451E-4</v>
      </c>
      <c r="Q33" s="7">
        <f t="shared" si="4"/>
        <v>26931.853499999997</v>
      </c>
      <c r="R33">
        <f t="shared" si="7"/>
        <v>1.3649283118159718E-6</v>
      </c>
      <c r="S33">
        <f t="shared" si="8"/>
        <v>730.04989999999816</v>
      </c>
      <c r="AA33">
        <v>0</v>
      </c>
      <c r="AB33">
        <v>-8.0000000161817297E-4</v>
      </c>
      <c r="AD33">
        <v>1634.5</v>
      </c>
      <c r="AE33">
        <v>-5.0164599961135536E-3</v>
      </c>
      <c r="AG33">
        <v>4502.5</v>
      </c>
      <c r="AH33">
        <v>7.1132999946712516E-3</v>
      </c>
    </row>
    <row r="34" spans="1:34" x14ac:dyDescent="0.2">
      <c r="A34" s="45" t="s">
        <v>99</v>
      </c>
      <c r="B34" s="22" t="s">
        <v>2212</v>
      </c>
      <c r="C34" s="19">
        <v>41966.3606</v>
      </c>
      <c r="D34" s="19"/>
      <c r="E34">
        <f t="shared" si="1"/>
        <v>3192.497877964156</v>
      </c>
      <c r="F34" s="25">
        <f t="shared" si="5"/>
        <v>3192.5</v>
      </c>
      <c r="G34">
        <f t="shared" si="2"/>
        <v>-4.9589999980526045E-4</v>
      </c>
      <c r="H34">
        <f t="shared" si="3"/>
        <v>-4.9589999980526045E-4</v>
      </c>
      <c r="P34">
        <f t="shared" si="6"/>
        <v>-9.629872110825772E-4</v>
      </c>
      <c r="Q34" s="7">
        <f t="shared" si="4"/>
        <v>26947.8606</v>
      </c>
      <c r="R34">
        <f t="shared" si="7"/>
        <v>2.1817046293882073E-7</v>
      </c>
      <c r="S34">
        <f t="shared" si="8"/>
        <v>746.0570000000007</v>
      </c>
      <c r="AA34">
        <v>0</v>
      </c>
      <c r="AB34">
        <v>0</v>
      </c>
      <c r="AD34">
        <v>3162.5</v>
      </c>
      <c r="AE34">
        <v>-8.3755000014207326E-3</v>
      </c>
      <c r="AG34">
        <v>4506.5</v>
      </c>
      <c r="AH34">
        <v>3.5057999775744975E-4</v>
      </c>
    </row>
    <row r="35" spans="1:34" x14ac:dyDescent="0.2">
      <c r="A35" s="45" t="s">
        <v>99</v>
      </c>
      <c r="B35" s="22" t="s">
        <v>2212</v>
      </c>
      <c r="C35" s="19">
        <v>41968.464</v>
      </c>
      <c r="D35" s="19"/>
      <c r="E35">
        <f t="shared" si="1"/>
        <v>3201.4986648162462</v>
      </c>
      <c r="F35" s="25">
        <f t="shared" si="5"/>
        <v>3201.5</v>
      </c>
      <c r="G35">
        <f t="shared" si="2"/>
        <v>-3.1201999809127301E-4</v>
      </c>
      <c r="H35">
        <f t="shared" si="3"/>
        <v>-3.1201999809127301E-4</v>
      </c>
      <c r="P35">
        <f t="shared" si="6"/>
        <v>-9.6432926391261159E-4</v>
      </c>
      <c r="Q35" s="7">
        <f t="shared" si="4"/>
        <v>26949.964</v>
      </c>
      <c r="R35">
        <f t="shared" si="7"/>
        <v>4.2550737827637374E-7</v>
      </c>
      <c r="S35">
        <f t="shared" si="8"/>
        <v>748.16040000000066</v>
      </c>
      <c r="AA35">
        <v>13.5</v>
      </c>
      <c r="AB35">
        <v>-1.4241799945011735E-3</v>
      </c>
      <c r="AD35">
        <v>3166.5</v>
      </c>
      <c r="AE35">
        <v>-6.138220000138972E-3</v>
      </c>
      <c r="AG35">
        <v>4506.5</v>
      </c>
      <c r="AH35">
        <v>4.350579998572357E-3</v>
      </c>
    </row>
    <row r="36" spans="1:34" x14ac:dyDescent="0.2">
      <c r="A36" s="45" t="s">
        <v>99</v>
      </c>
      <c r="B36" s="22" t="s">
        <v>2215</v>
      </c>
      <c r="C36" s="19">
        <v>41972.553099999997</v>
      </c>
      <c r="D36" s="19"/>
      <c r="E36">
        <f t="shared" si="1"/>
        <v>3218.9965812928358</v>
      </c>
      <c r="F36" s="25">
        <f t="shared" si="5"/>
        <v>3219</v>
      </c>
      <c r="G36">
        <f t="shared" si="2"/>
        <v>-7.9892000212566927E-4</v>
      </c>
      <c r="H36">
        <f t="shared" si="3"/>
        <v>-7.9892000212566927E-4</v>
      </c>
      <c r="P36">
        <f t="shared" si="6"/>
        <v>-9.6692560027554454E-4</v>
      </c>
      <c r="Q36" s="7">
        <f t="shared" si="4"/>
        <v>26954.053099999997</v>
      </c>
      <c r="R36">
        <f t="shared" si="7"/>
        <v>2.8225881009697372E-8</v>
      </c>
      <c r="S36">
        <f t="shared" si="8"/>
        <v>752.24949999999808</v>
      </c>
      <c r="AA36">
        <v>22</v>
      </c>
      <c r="AB36">
        <v>-1.794960000552237E-3</v>
      </c>
      <c r="AD36">
        <v>3222.5</v>
      </c>
      <c r="AE36">
        <v>-4.8163000028580427E-3</v>
      </c>
      <c r="AG36">
        <v>4515</v>
      </c>
      <c r="AH36">
        <v>-1.1020199999620672E-2</v>
      </c>
    </row>
    <row r="37" spans="1:34" x14ac:dyDescent="0.2">
      <c r="A37" s="45" t="s">
        <v>99</v>
      </c>
      <c r="B37" s="22" t="s">
        <v>2215</v>
      </c>
      <c r="C37" s="19">
        <v>41973.4876</v>
      </c>
      <c r="D37" s="19"/>
      <c r="E37">
        <f t="shared" si="1"/>
        <v>3222.99545707172</v>
      </c>
      <c r="F37" s="25">
        <f t="shared" si="5"/>
        <v>3223</v>
      </c>
      <c r="G37">
        <f t="shared" si="2"/>
        <v>-1.0616399958962575E-3</v>
      </c>
      <c r="H37">
        <f t="shared" si="3"/>
        <v>-1.0616399958962575E-3</v>
      </c>
      <c r="P37">
        <f t="shared" si="6"/>
        <v>-9.6751659871242932E-4</v>
      </c>
      <c r="Q37" s="7">
        <f t="shared" si="4"/>
        <v>26954.9876</v>
      </c>
      <c r="R37">
        <f t="shared" si="7"/>
        <v>8.8592138974246663E-9</v>
      </c>
      <c r="S37">
        <f t="shared" si="8"/>
        <v>753.18400000000111</v>
      </c>
      <c r="AA37">
        <v>26.5</v>
      </c>
      <c r="AB37">
        <v>-2.0030199957545847E-3</v>
      </c>
      <c r="AD37">
        <v>3492</v>
      </c>
      <c r="AE37">
        <v>-5.4545599996345118E-3</v>
      </c>
      <c r="AG37">
        <v>4656</v>
      </c>
      <c r="AH37">
        <v>-2.4060799987637438E-3</v>
      </c>
    </row>
    <row r="38" spans="1:34" x14ac:dyDescent="0.2">
      <c r="A38" s="45" t="s">
        <v>99</v>
      </c>
      <c r="B38" s="22" t="s">
        <v>2215</v>
      </c>
      <c r="C38" s="19">
        <v>41975.592499999999</v>
      </c>
      <c r="D38" s="19"/>
      <c r="E38">
        <f t="shared" si="1"/>
        <v>3232.0026626650215</v>
      </c>
      <c r="F38" s="25">
        <f t="shared" si="5"/>
        <v>3232</v>
      </c>
      <c r="G38">
        <f t="shared" si="2"/>
        <v>6.2223999702837318E-4</v>
      </c>
      <c r="H38">
        <f t="shared" si="3"/>
        <v>6.2223999702837318E-4</v>
      </c>
      <c r="P38">
        <f t="shared" si="6"/>
        <v>-9.6884301222642847E-4</v>
      </c>
      <c r="Q38" s="7">
        <f t="shared" si="4"/>
        <v>26957.092499999999</v>
      </c>
      <c r="R38">
        <f t="shared" si="7"/>
        <v>2.5315451423393154E-6</v>
      </c>
      <c r="S38">
        <f t="shared" si="8"/>
        <v>755.28889999999956</v>
      </c>
      <c r="AA38">
        <v>124</v>
      </c>
      <c r="AB38">
        <v>3.7556800016318448E-3</v>
      </c>
      <c r="AD38">
        <v>4280</v>
      </c>
      <c r="AE38">
        <v>7.2895999983302318E-3</v>
      </c>
      <c r="AG38">
        <v>4673</v>
      </c>
      <c r="AH38">
        <v>-1.147639995906502E-3</v>
      </c>
    </row>
    <row r="39" spans="1:34" x14ac:dyDescent="0.2">
      <c r="A39" s="45" t="s">
        <v>99</v>
      </c>
      <c r="B39" s="22" t="s">
        <v>2212</v>
      </c>
      <c r="C39" s="19">
        <v>41983.418799999999</v>
      </c>
      <c r="D39" s="19"/>
      <c r="E39">
        <f t="shared" si="1"/>
        <v>3265.492658928461</v>
      </c>
      <c r="F39" s="25">
        <f t="shared" si="5"/>
        <v>3265.5</v>
      </c>
      <c r="G39">
        <f t="shared" si="2"/>
        <v>-1.715539998258464E-3</v>
      </c>
      <c r="H39">
        <f t="shared" si="3"/>
        <v>-1.715539998258464E-3</v>
      </c>
      <c r="P39">
        <f t="shared" si="6"/>
        <v>-9.7373965983964055E-4</v>
      </c>
      <c r="Q39" s="7">
        <f t="shared" si="4"/>
        <v>26964.918799999999</v>
      </c>
      <c r="R39">
        <f t="shared" si="7"/>
        <v>5.5026774207828102E-7</v>
      </c>
      <c r="S39">
        <f t="shared" si="8"/>
        <v>763.11520000000019</v>
      </c>
      <c r="AA39">
        <v>124.5</v>
      </c>
      <c r="AB39">
        <v>-8.965999586507678E-5</v>
      </c>
      <c r="AD39">
        <v>4284.5</v>
      </c>
      <c r="AE39">
        <v>-1.3184599956730381E-3</v>
      </c>
      <c r="AG39">
        <v>4754.5</v>
      </c>
      <c r="AH39">
        <v>-1.8938059998617973E-2</v>
      </c>
    </row>
    <row r="40" spans="1:34" x14ac:dyDescent="0.2">
      <c r="A40" s="45" t="s">
        <v>99</v>
      </c>
      <c r="B40" s="22" t="s">
        <v>2212</v>
      </c>
      <c r="C40" s="19">
        <v>41985.521500000003</v>
      </c>
      <c r="D40" s="19"/>
      <c r="E40">
        <f t="shared" si="1"/>
        <v>3274.4904503679959</v>
      </c>
      <c r="F40" s="25">
        <f t="shared" si="5"/>
        <v>3274.5</v>
      </c>
      <c r="G40">
        <f t="shared" si="2"/>
        <v>-2.2316599934129044E-3</v>
      </c>
      <c r="H40">
        <f t="shared" si="3"/>
        <v>-2.2316599934129044E-3</v>
      </c>
      <c r="P40">
        <f t="shared" si="6"/>
        <v>-9.7504428086408329E-4</v>
      </c>
      <c r="Q40" s="7">
        <f t="shared" si="4"/>
        <v>26967.021500000003</v>
      </c>
      <c r="R40">
        <f t="shared" si="7"/>
        <v>1.5790830490245816E-6</v>
      </c>
      <c r="S40">
        <f t="shared" si="8"/>
        <v>765.21790000000328</v>
      </c>
      <c r="AA40">
        <v>132.5</v>
      </c>
      <c r="AB40">
        <v>-3.61509999493137E-3</v>
      </c>
      <c r="AD40">
        <v>4442.5</v>
      </c>
      <c r="AE40">
        <v>3.5541000033845194E-3</v>
      </c>
      <c r="AG40">
        <v>4754.5</v>
      </c>
      <c r="AH40">
        <v>-9.9380600004224107E-3</v>
      </c>
    </row>
    <row r="41" spans="1:34" x14ac:dyDescent="0.2">
      <c r="A41" s="45" t="s">
        <v>99</v>
      </c>
      <c r="B41" s="22" t="s">
        <v>2212</v>
      </c>
      <c r="C41" s="19">
        <v>42036.466800000002</v>
      </c>
      <c r="D41" s="19"/>
      <c r="E41">
        <f t="shared" si="1"/>
        <v>3492.4935816867091</v>
      </c>
      <c r="F41" s="25">
        <f t="shared" si="5"/>
        <v>3492.5</v>
      </c>
      <c r="G41">
        <f t="shared" si="2"/>
        <v>-1.4998999977251515E-3</v>
      </c>
      <c r="H41">
        <f t="shared" si="3"/>
        <v>-1.4998999977251515E-3</v>
      </c>
      <c r="P41">
        <f t="shared" si="6"/>
        <v>-1.0052353977853009E-3</v>
      </c>
      <c r="Q41" s="7">
        <f t="shared" si="4"/>
        <v>27017.966800000002</v>
      </c>
      <c r="R41">
        <f t="shared" si="7"/>
        <v>2.4469306643365239E-7</v>
      </c>
      <c r="S41">
        <f t="shared" si="8"/>
        <v>816.16320000000269</v>
      </c>
      <c r="AA41">
        <v>133</v>
      </c>
      <c r="AB41">
        <v>-2.4604400023235939E-3</v>
      </c>
      <c r="AD41">
        <v>4451.5</v>
      </c>
      <c r="AE41">
        <v>1.3379800002439879E-3</v>
      </c>
      <c r="AG41">
        <v>4767</v>
      </c>
      <c r="AH41">
        <v>-7.0715599940740503E-3</v>
      </c>
    </row>
    <row r="42" spans="1:34" x14ac:dyDescent="0.2">
      <c r="A42" s="45" t="s">
        <v>99</v>
      </c>
      <c r="B42" s="22" t="s">
        <v>2212</v>
      </c>
      <c r="C42" s="19">
        <v>42037.168700000002</v>
      </c>
      <c r="D42" s="19"/>
      <c r="E42">
        <f t="shared" si="1"/>
        <v>3495.4971246606956</v>
      </c>
      <c r="F42" s="25">
        <f t="shared" si="5"/>
        <v>3495.5</v>
      </c>
      <c r="G42">
        <f t="shared" si="2"/>
        <v>-6.7193999711889774E-4</v>
      </c>
      <c r="H42">
        <f t="shared" si="3"/>
        <v>-6.7193999711889774E-4</v>
      </c>
      <c r="P42">
        <f t="shared" si="6"/>
        <v>-1.0056319850470902E-3</v>
      </c>
      <c r="Q42" s="7">
        <f t="shared" si="4"/>
        <v>27018.668700000002</v>
      </c>
      <c r="R42">
        <f t="shared" si="7"/>
        <v>1.1135034280746896E-7</v>
      </c>
      <c r="S42">
        <f t="shared" si="8"/>
        <v>816.86510000000271</v>
      </c>
      <c r="AA42">
        <v>1326.5</v>
      </c>
      <c r="AB42">
        <v>7.1297999966191128E-4</v>
      </c>
      <c r="AD42">
        <v>4477</v>
      </c>
      <c r="AE42">
        <v>-7.743599999230355E-4</v>
      </c>
      <c r="AG42">
        <v>4767</v>
      </c>
      <c r="AH42">
        <v>9.2844000027980655E-4</v>
      </c>
    </row>
    <row r="43" spans="1:34" x14ac:dyDescent="0.2">
      <c r="A43" s="45" t="s">
        <v>100</v>
      </c>
      <c r="B43" s="22" t="s">
        <v>2215</v>
      </c>
      <c r="C43" s="19">
        <v>44060.813399999999</v>
      </c>
      <c r="D43" s="19"/>
      <c r="E43">
        <f t="shared" si="1"/>
        <v>12154.998222436598</v>
      </c>
      <c r="F43" s="25">
        <f t="shared" si="5"/>
        <v>12155</v>
      </c>
      <c r="G43">
        <f t="shared" si="2"/>
        <v>-4.1539999801898375E-4</v>
      </c>
      <c r="I43">
        <f t="shared" ref="I43:I56" si="9">G43</f>
        <v>-4.1539999801898375E-4</v>
      </c>
      <c r="P43">
        <f t="shared" si="6"/>
        <v>-1.3494516902209583E-5</v>
      </c>
      <c r="Q43" s="7">
        <f t="shared" si="4"/>
        <v>29042.313399999999</v>
      </c>
      <c r="R43">
        <f t="shared" si="7"/>
        <v>1.6152801575170571E-7</v>
      </c>
      <c r="S43">
        <f t="shared" si="8"/>
        <v>2840.5097999999998</v>
      </c>
      <c r="AA43">
        <v>1330.5</v>
      </c>
      <c r="AB43">
        <v>9.5026000053621829E-4</v>
      </c>
      <c r="AD43">
        <v>4481</v>
      </c>
      <c r="AE43">
        <v>-8.5370799934025854E-3</v>
      </c>
      <c r="AG43">
        <v>4852.5</v>
      </c>
      <c r="AH43">
        <v>-6.2470000557368621E-4</v>
      </c>
    </row>
    <row r="44" spans="1:34" x14ac:dyDescent="0.2">
      <c r="A44" s="45" t="s">
        <v>100</v>
      </c>
      <c r="B44" s="22" t="s">
        <v>2212</v>
      </c>
      <c r="C44" s="19">
        <v>44062.8004</v>
      </c>
      <c r="D44" s="19"/>
      <c r="E44">
        <f t="shared" si="1"/>
        <v>12163.500914970167</v>
      </c>
      <c r="F44" s="25">
        <f t="shared" si="5"/>
        <v>12163.5</v>
      </c>
      <c r="G44">
        <f t="shared" si="2"/>
        <v>2.1381999977165833E-4</v>
      </c>
      <c r="I44">
        <f t="shared" si="9"/>
        <v>2.1381999977165833E-4</v>
      </c>
      <c r="P44">
        <f t="shared" si="6"/>
        <v>-1.0421794807729222E-5</v>
      </c>
      <c r="Q44" s="7">
        <f t="shared" si="4"/>
        <v>29044.3004</v>
      </c>
      <c r="R44">
        <f t="shared" si="7"/>
        <v>5.0284382436184247E-8</v>
      </c>
      <c r="S44">
        <f t="shared" si="8"/>
        <v>2842.4968000000008</v>
      </c>
      <c r="AA44">
        <v>1442</v>
      </c>
      <c r="AB44">
        <v>4.4394400028977543E-3</v>
      </c>
      <c r="AD44">
        <v>4502.5</v>
      </c>
      <c r="AE44">
        <v>7.1132999946712516E-3</v>
      </c>
      <c r="AG44">
        <v>4854</v>
      </c>
      <c r="AH44">
        <v>-2.1607200033031404E-3</v>
      </c>
    </row>
    <row r="45" spans="1:34" x14ac:dyDescent="0.2">
      <c r="A45" s="45" t="s">
        <v>100</v>
      </c>
      <c r="B45" s="22" t="s">
        <v>2212</v>
      </c>
      <c r="C45" s="19">
        <v>44102.760900000001</v>
      </c>
      <c r="D45" s="19"/>
      <c r="E45">
        <f t="shared" si="1"/>
        <v>12334.498320600555</v>
      </c>
      <c r="F45" s="25">
        <f t="shared" si="5"/>
        <v>12334.5</v>
      </c>
      <c r="G45">
        <f t="shared" si="2"/>
        <v>-3.9245999505510554E-4</v>
      </c>
      <c r="I45">
        <f t="shared" si="9"/>
        <v>-3.9245999505510554E-4</v>
      </c>
      <c r="P45">
        <f t="shared" si="6"/>
        <v>5.2268535394551889E-5</v>
      </c>
      <c r="Q45" s="7">
        <f t="shared" si="4"/>
        <v>29084.260900000001</v>
      </c>
      <c r="R45">
        <f t="shared" si="7"/>
        <v>1.9778346579591187E-7</v>
      </c>
      <c r="S45">
        <f t="shared" si="8"/>
        <v>2882.4573000000019</v>
      </c>
      <c r="AA45">
        <v>1562.5</v>
      </c>
      <c r="AB45">
        <v>-5.8749999880092219E-4</v>
      </c>
      <c r="AD45">
        <v>4506.5</v>
      </c>
      <c r="AE45">
        <v>3.5057999775744975E-4</v>
      </c>
      <c r="AG45">
        <v>4925</v>
      </c>
      <c r="AH45">
        <v>1.8010000057984143E-3</v>
      </c>
    </row>
    <row r="46" spans="1:34" x14ac:dyDescent="0.2">
      <c r="A46" s="45" t="s">
        <v>100</v>
      </c>
      <c r="B46" s="22" t="s">
        <v>2212</v>
      </c>
      <c r="C46" s="19">
        <v>44117.718000000001</v>
      </c>
      <c r="D46" s="19"/>
      <c r="E46">
        <f t="shared" si="1"/>
        <v>12398.502156782639</v>
      </c>
      <c r="F46" s="25">
        <f t="shared" si="5"/>
        <v>12398.5</v>
      </c>
      <c r="G46">
        <f t="shared" si="2"/>
        <v>5.0401999760651961E-4</v>
      </c>
      <c r="I46">
        <f t="shared" si="9"/>
        <v>5.0401999760651961E-4</v>
      </c>
      <c r="P46">
        <f t="shared" si="6"/>
        <v>7.6160026149013106E-5</v>
      </c>
      <c r="Q46" s="7">
        <f t="shared" si="4"/>
        <v>29099.218000000001</v>
      </c>
      <c r="R46">
        <f t="shared" si="7"/>
        <v>1.8306415517561829E-7</v>
      </c>
      <c r="S46">
        <f t="shared" si="8"/>
        <v>2897.4144000000015</v>
      </c>
      <c r="AA46">
        <v>1574.5</v>
      </c>
      <c r="AB46">
        <v>-2.5756599934538826E-3</v>
      </c>
      <c r="AD46">
        <v>4506.5</v>
      </c>
      <c r="AE46">
        <v>4.350579998572357E-3</v>
      </c>
      <c r="AG46">
        <v>5008</v>
      </c>
      <c r="AH46">
        <v>-5.2544000209309161E-4</v>
      </c>
    </row>
    <row r="47" spans="1:34" x14ac:dyDescent="0.2">
      <c r="A47" s="45" t="s">
        <v>100</v>
      </c>
      <c r="B47" s="22" t="s">
        <v>2212</v>
      </c>
      <c r="C47" s="19">
        <v>44132.674200000001</v>
      </c>
      <c r="D47" s="19"/>
      <c r="E47">
        <f t="shared" si="1"/>
        <v>12462.502141719995</v>
      </c>
      <c r="F47" s="25">
        <f t="shared" si="5"/>
        <v>12462.5</v>
      </c>
      <c r="G47">
        <f t="shared" si="2"/>
        <v>5.005000057280995E-4</v>
      </c>
      <c r="I47">
        <f t="shared" si="9"/>
        <v>5.005000057280995E-4</v>
      </c>
      <c r="P47">
        <f t="shared" si="6"/>
        <v>1.0028488170667205E-4</v>
      </c>
      <c r="Q47" s="7">
        <f t="shared" si="4"/>
        <v>29114.174200000001</v>
      </c>
      <c r="R47">
        <f t="shared" si="7"/>
        <v>1.6017214549548654E-7</v>
      </c>
      <c r="S47">
        <f t="shared" si="8"/>
        <v>2912.370600000002</v>
      </c>
      <c r="AA47">
        <v>1596.5</v>
      </c>
      <c r="AB47">
        <v>-6.7062000016449019E-4</v>
      </c>
      <c r="AD47">
        <v>4515</v>
      </c>
      <c r="AE47">
        <v>-1.1020199999620672E-2</v>
      </c>
      <c r="AG47">
        <v>5032</v>
      </c>
      <c r="AH47">
        <v>-3.1017599976621568E-3</v>
      </c>
    </row>
    <row r="48" spans="1:34" x14ac:dyDescent="0.2">
      <c r="A48" s="45" t="s">
        <v>100</v>
      </c>
      <c r="B48" s="22" t="s">
        <v>2212</v>
      </c>
      <c r="C48" s="19">
        <v>44133.842400000001</v>
      </c>
      <c r="D48" s="19"/>
      <c r="E48">
        <f t="shared" si="1"/>
        <v>12467.501057380645</v>
      </c>
      <c r="F48" s="25">
        <f t="shared" si="5"/>
        <v>12467.5</v>
      </c>
      <c r="G48">
        <f t="shared" si="2"/>
        <v>2.4710000434424728E-4</v>
      </c>
      <c r="I48">
        <f t="shared" si="9"/>
        <v>2.4710000434424728E-4</v>
      </c>
      <c r="P48">
        <f t="shared" si="6"/>
        <v>1.0217946403260052E-4</v>
      </c>
      <c r="Q48" s="7">
        <f t="shared" si="4"/>
        <v>29115.342400000001</v>
      </c>
      <c r="R48">
        <f t="shared" si="7"/>
        <v>2.1001963004219633E-8</v>
      </c>
      <c r="S48">
        <f t="shared" si="8"/>
        <v>2913.5388000000021</v>
      </c>
      <c r="AA48">
        <v>1605</v>
      </c>
      <c r="AB48">
        <v>-8.1414000014774501E-3</v>
      </c>
      <c r="AD48">
        <v>4656</v>
      </c>
      <c r="AE48">
        <v>-2.4060799987637438E-3</v>
      </c>
      <c r="AG48">
        <v>5123</v>
      </c>
      <c r="AH48">
        <v>-4.9536400038050488E-3</v>
      </c>
    </row>
    <row r="49" spans="1:34" x14ac:dyDescent="0.2">
      <c r="A49" s="45" t="s">
        <v>100</v>
      </c>
      <c r="B49" s="22" t="s">
        <v>2212</v>
      </c>
      <c r="C49" s="19">
        <v>44136.6469</v>
      </c>
      <c r="D49" s="19"/>
      <c r="E49">
        <f t="shared" si="1"/>
        <v>12479.501963878065</v>
      </c>
      <c r="F49" s="25">
        <f t="shared" si="5"/>
        <v>12479.5</v>
      </c>
      <c r="G49">
        <f t="shared" si="2"/>
        <v>4.5893999777035788E-4</v>
      </c>
      <c r="I49">
        <f t="shared" si="9"/>
        <v>4.5893999777035788E-4</v>
      </c>
      <c r="P49">
        <f t="shared" si="6"/>
        <v>1.0673227294537724E-4</v>
      </c>
      <c r="Q49" s="7">
        <f t="shared" si="4"/>
        <v>29118.1469</v>
      </c>
      <c r="R49">
        <f t="shared" si="7"/>
        <v>1.2405028142638928E-7</v>
      </c>
      <c r="S49">
        <f t="shared" si="8"/>
        <v>2916.3433000000005</v>
      </c>
      <c r="AA49">
        <v>1609</v>
      </c>
      <c r="AB49">
        <v>-8.9041199971688911E-3</v>
      </c>
      <c r="AD49">
        <v>4673</v>
      </c>
      <c r="AE49">
        <v>-1.147639995906502E-3</v>
      </c>
      <c r="AG49">
        <v>5153</v>
      </c>
      <c r="AH49">
        <v>3.2596000528428704E-4</v>
      </c>
    </row>
    <row r="50" spans="1:34" x14ac:dyDescent="0.2">
      <c r="A50" s="45" t="s">
        <v>100</v>
      </c>
      <c r="B50" s="22" t="s">
        <v>2215</v>
      </c>
      <c r="C50" s="19">
        <v>44136.763299999999</v>
      </c>
      <c r="D50" s="19"/>
      <c r="E50">
        <f t="shared" si="1"/>
        <v>12480.000058196583</v>
      </c>
      <c r="F50" s="25">
        <f t="shared" si="5"/>
        <v>12480</v>
      </c>
      <c r="G50">
        <f t="shared" si="2"/>
        <v>1.3600001693703234E-5</v>
      </c>
      <c r="I50">
        <f t="shared" si="9"/>
        <v>1.3600001693703234E-5</v>
      </c>
      <c r="P50">
        <f t="shared" si="6"/>
        <v>1.0692215135995903E-4</v>
      </c>
      <c r="Q50" s="7">
        <f t="shared" si="4"/>
        <v>29118.263299999999</v>
      </c>
      <c r="R50">
        <f t="shared" si="7"/>
        <v>8.7090236183310483E-9</v>
      </c>
      <c r="S50">
        <f t="shared" si="8"/>
        <v>2916.4596999999994</v>
      </c>
      <c r="AA50">
        <v>1617.5</v>
      </c>
      <c r="AB50">
        <v>-9.2749000032199547E-3</v>
      </c>
      <c r="AD50">
        <v>4754.5</v>
      </c>
      <c r="AE50">
        <v>-9.9380600004224107E-3</v>
      </c>
      <c r="AG50">
        <v>5156</v>
      </c>
      <c r="AH50">
        <v>-7.4607999704312533E-4</v>
      </c>
    </row>
    <row r="51" spans="1:34" x14ac:dyDescent="0.2">
      <c r="A51" s="45" t="s">
        <v>100</v>
      </c>
      <c r="B51" s="22" t="s">
        <v>2212</v>
      </c>
      <c r="C51" s="19">
        <v>44136.880100000002</v>
      </c>
      <c r="D51" s="19"/>
      <c r="E51">
        <f t="shared" si="1"/>
        <v>12480.499864179448</v>
      </c>
      <c r="F51" s="25">
        <f t="shared" si="5"/>
        <v>12480.5</v>
      </c>
      <c r="G51">
        <f t="shared" si="2"/>
        <v>-3.1739997211843729E-5</v>
      </c>
      <c r="I51">
        <f t="shared" si="9"/>
        <v>-3.1739997211843729E-5</v>
      </c>
      <c r="P51">
        <f t="shared" si="6"/>
        <v>1.0711204401799707E-4</v>
      </c>
      <c r="Q51" s="7">
        <f t="shared" si="4"/>
        <v>29118.380100000002</v>
      </c>
      <c r="R51">
        <f t="shared" si="7"/>
        <v>1.9279889353693409E-8</v>
      </c>
      <c r="S51">
        <f t="shared" si="8"/>
        <v>2916.5765000000029</v>
      </c>
      <c r="AA51">
        <v>1618</v>
      </c>
      <c r="AB51">
        <v>1.8797599987010472E-3</v>
      </c>
      <c r="AD51">
        <v>4767</v>
      </c>
      <c r="AE51">
        <v>-7.0715599940740503E-3</v>
      </c>
      <c r="AG51">
        <v>5349.5</v>
      </c>
      <c r="AH51">
        <v>-2.8926600061822683E-3</v>
      </c>
    </row>
    <row r="52" spans="1:34" x14ac:dyDescent="0.2">
      <c r="A52" s="45" t="s">
        <v>100</v>
      </c>
      <c r="B52" s="22" t="s">
        <v>2215</v>
      </c>
      <c r="C52" s="19">
        <v>44140.735200000003</v>
      </c>
      <c r="D52" s="19"/>
      <c r="E52">
        <f t="shared" si="1"/>
        <v>12496.996457026029</v>
      </c>
      <c r="F52" s="25">
        <f t="shared" si="5"/>
        <v>12497</v>
      </c>
      <c r="G52">
        <f t="shared" si="2"/>
        <v>-8.2795999333029613E-4</v>
      </c>
      <c r="I52">
        <f t="shared" si="9"/>
        <v>-8.2795999333029613E-4</v>
      </c>
      <c r="P52">
        <f t="shared" si="6"/>
        <v>1.1338649231276351E-4</v>
      </c>
      <c r="Q52" s="7">
        <f t="shared" si="4"/>
        <v>29122.235200000003</v>
      </c>
      <c r="R52">
        <f t="shared" si="7"/>
        <v>8.8613320603253913E-7</v>
      </c>
      <c r="S52">
        <f t="shared" si="8"/>
        <v>2920.4316000000035</v>
      </c>
      <c r="AA52">
        <v>1618.5</v>
      </c>
      <c r="AB52">
        <v>-1.0965579996991437E-2</v>
      </c>
      <c r="AD52">
        <v>4767</v>
      </c>
      <c r="AE52">
        <v>9.2844000027980655E-4</v>
      </c>
      <c r="AG52">
        <v>6240.5</v>
      </c>
      <c r="AH52">
        <v>-1.0288539997418411E-2</v>
      </c>
    </row>
    <row r="53" spans="1:34" x14ac:dyDescent="0.2">
      <c r="A53" s="45" t="s">
        <v>100</v>
      </c>
      <c r="B53" s="22" t="s">
        <v>2212</v>
      </c>
      <c r="C53" s="19">
        <v>44154.640899999999</v>
      </c>
      <c r="D53" s="19"/>
      <c r="E53">
        <f t="shared" si="1"/>
        <v>12556.501183530294</v>
      </c>
      <c r="F53" s="25">
        <f t="shared" si="5"/>
        <v>12556.5</v>
      </c>
      <c r="G53">
        <f t="shared" ref="G53:G73" si="10">C53-(C$7+F53*C$8)</f>
        <v>2.7658000180963427E-4</v>
      </c>
      <c r="I53">
        <f t="shared" si="9"/>
        <v>2.7658000180963427E-4</v>
      </c>
      <c r="P53">
        <f t="shared" si="6"/>
        <v>1.3614135096044061E-4</v>
      </c>
      <c r="Q53" s="7">
        <f t="shared" si="4"/>
        <v>29136.140899999999</v>
      </c>
      <c r="R53">
        <f t="shared" si="7"/>
        <v>1.9723014652341721E-8</v>
      </c>
      <c r="S53">
        <f t="shared" si="8"/>
        <v>2934.3372999999992</v>
      </c>
      <c r="AA53">
        <v>1622</v>
      </c>
      <c r="AB53">
        <v>-1.8829600012395531E-3</v>
      </c>
      <c r="AD53">
        <v>4852.5</v>
      </c>
      <c r="AE53">
        <v>-6.2470000557368621E-4</v>
      </c>
      <c r="AG53">
        <v>6243.5</v>
      </c>
      <c r="AH53">
        <v>-4.3605799946817569E-3</v>
      </c>
    </row>
    <row r="54" spans="1:34" x14ac:dyDescent="0.2">
      <c r="A54" s="45" t="s">
        <v>100</v>
      </c>
      <c r="B54" s="22" t="s">
        <v>2215</v>
      </c>
      <c r="C54" s="19">
        <v>44154.757299999997</v>
      </c>
      <c r="D54" s="19"/>
      <c r="E54">
        <f t="shared" si="1"/>
        <v>12556.999277848812</v>
      </c>
      <c r="F54" s="25">
        <f t="shared" si="5"/>
        <v>12557</v>
      </c>
      <c r="G54">
        <f t="shared" si="10"/>
        <v>-1.6876000154297799E-4</v>
      </c>
      <c r="I54">
        <f t="shared" si="9"/>
        <v>-1.6876000154297799E-4</v>
      </c>
      <c r="P54">
        <f t="shared" si="6"/>
        <v>1.3633342286743441E-4</v>
      </c>
      <c r="Q54" s="7">
        <f t="shared" si="4"/>
        <v>29136.257299999997</v>
      </c>
      <c r="R54">
        <f t="shared" si="7"/>
        <v>9.3081997618472027E-8</v>
      </c>
      <c r="S54">
        <f t="shared" si="8"/>
        <v>2934.4536999999982</v>
      </c>
      <c r="AA54">
        <v>1634.5</v>
      </c>
      <c r="AB54">
        <v>-5.0164599961135536E-3</v>
      </c>
      <c r="AD54">
        <v>4854</v>
      </c>
      <c r="AE54">
        <v>-2.1607200033031404E-3</v>
      </c>
      <c r="AG54">
        <v>6367.5</v>
      </c>
      <c r="AH54">
        <v>-1.6004899996914901E-2</v>
      </c>
    </row>
    <row r="55" spans="1:34" x14ac:dyDescent="0.2">
      <c r="A55" s="45" t="s">
        <v>100</v>
      </c>
      <c r="B55" s="22" t="s">
        <v>2212</v>
      </c>
      <c r="C55" s="19">
        <v>44162.585800000001</v>
      </c>
      <c r="D55" s="19"/>
      <c r="E55">
        <f t="shared" si="1"/>
        <v>12590.498688266051</v>
      </c>
      <c r="F55" s="25">
        <f t="shared" si="5"/>
        <v>12590.5</v>
      </c>
      <c r="G55">
        <f t="shared" si="10"/>
        <v>-3.0654000147478655E-4</v>
      </c>
      <c r="I55">
        <f t="shared" si="9"/>
        <v>-3.0654000147478655E-4</v>
      </c>
      <c r="P55">
        <f t="shared" si="6"/>
        <v>1.492346872315883E-4</v>
      </c>
      <c r="Q55" s="7">
        <f t="shared" si="4"/>
        <v>29144.085800000001</v>
      </c>
      <c r="R55">
        <f t="shared" si="7"/>
        <v>2.077305668653929E-7</v>
      </c>
      <c r="S55">
        <f t="shared" si="8"/>
        <v>2942.2822000000015</v>
      </c>
      <c r="AA55">
        <v>3162.5</v>
      </c>
      <c r="AB55">
        <v>-8.3755000014207326E-3</v>
      </c>
      <c r="AD55">
        <v>4925</v>
      </c>
      <c r="AE55">
        <v>1.8010000057984143E-3</v>
      </c>
      <c r="AG55">
        <v>6440</v>
      </c>
      <c r="AH55">
        <v>4.2079999548150226E-4</v>
      </c>
    </row>
    <row r="56" spans="1:34" x14ac:dyDescent="0.2">
      <c r="A56" s="45" t="s">
        <v>100</v>
      </c>
      <c r="B56" s="22" t="s">
        <v>2215</v>
      </c>
      <c r="C56" s="19">
        <v>44162.703020000001</v>
      </c>
      <c r="D56" s="19"/>
      <c r="E56">
        <f t="shared" si="1"/>
        <v>12591.000291496441</v>
      </c>
      <c r="F56" s="25">
        <f t="shared" si="5"/>
        <v>12591</v>
      </c>
      <c r="G56">
        <f t="shared" si="10"/>
        <v>6.8120003561489284E-5</v>
      </c>
      <c r="I56">
        <f t="shared" si="9"/>
        <v>6.8120003561489284E-5</v>
      </c>
      <c r="P56">
        <f t="shared" si="6"/>
        <v>1.4942772769367327E-4</v>
      </c>
      <c r="Q56" s="7">
        <f t="shared" si="4"/>
        <v>29144.203020000001</v>
      </c>
      <c r="R56">
        <f t="shared" si="7"/>
        <v>6.6109460035553337E-9</v>
      </c>
      <c r="S56">
        <f t="shared" si="8"/>
        <v>2942.3994200000016</v>
      </c>
      <c r="AA56">
        <v>3166.5</v>
      </c>
      <c r="AB56">
        <v>-6.138220000138972E-3</v>
      </c>
      <c r="AD56">
        <v>5008</v>
      </c>
      <c r="AE56">
        <v>-5.2544000209309161E-4</v>
      </c>
      <c r="AG56">
        <v>6560.5</v>
      </c>
      <c r="AH56">
        <v>-1.8306140002096072E-2</v>
      </c>
    </row>
    <row r="57" spans="1:34" x14ac:dyDescent="0.2">
      <c r="A57" s="45" t="s">
        <v>101</v>
      </c>
      <c r="B57" s="22" t="s">
        <v>2212</v>
      </c>
      <c r="C57" s="19">
        <v>44191.329100000003</v>
      </c>
      <c r="D57" s="19"/>
      <c r="E57">
        <f t="shared" si="1"/>
        <v>12713.495891235385</v>
      </c>
      <c r="F57" s="25">
        <f t="shared" si="5"/>
        <v>12713.5</v>
      </c>
      <c r="G57">
        <f t="shared" si="10"/>
        <v>-9.6017999749165028E-4</v>
      </c>
      <c r="J57">
        <f>G57</f>
        <v>-9.6017999749165028E-4</v>
      </c>
      <c r="P57">
        <f t="shared" si="6"/>
        <v>1.9715186748809396E-4</v>
      </c>
      <c r="Q57" s="7">
        <f t="shared" si="4"/>
        <v>29172.829100000003</v>
      </c>
      <c r="R57">
        <f t="shared" si="7"/>
        <v>1.339417045697493E-6</v>
      </c>
      <c r="S57">
        <f t="shared" si="8"/>
        <v>2971.0255000000034</v>
      </c>
      <c r="AA57">
        <v>3222.5</v>
      </c>
      <c r="AB57">
        <v>-4.8163000028580427E-3</v>
      </c>
      <c r="AD57">
        <v>5032</v>
      </c>
      <c r="AE57">
        <v>-3.1017599976621568E-3</v>
      </c>
      <c r="AG57">
        <v>6624</v>
      </c>
      <c r="AH57">
        <v>-5.6643200005055405E-3</v>
      </c>
    </row>
    <row r="58" spans="1:34" x14ac:dyDescent="0.2">
      <c r="A58" s="45" t="s">
        <v>101</v>
      </c>
      <c r="B58" s="22" t="s">
        <v>2215</v>
      </c>
      <c r="C58" s="19">
        <v>44194.482799999998</v>
      </c>
      <c r="D58" s="19"/>
      <c r="E58">
        <f t="shared" si="1"/>
        <v>12726.991080688364</v>
      </c>
      <c r="F58" s="25">
        <f t="shared" si="5"/>
        <v>12727</v>
      </c>
      <c r="G58">
        <f t="shared" si="10"/>
        <v>-2.0843599995714612E-3</v>
      </c>
      <c r="J58">
        <f>G58</f>
        <v>-2.0843599995714612E-3</v>
      </c>
      <c r="P58">
        <f t="shared" si="6"/>
        <v>2.0246356446078188E-4</v>
      </c>
      <c r="Q58" s="7">
        <f t="shared" si="4"/>
        <v>29175.982799999998</v>
      </c>
      <c r="R58">
        <f t="shared" si="7"/>
        <v>5.2295620130131307E-6</v>
      </c>
      <c r="S58">
        <f t="shared" si="8"/>
        <v>2974.1791999999987</v>
      </c>
      <c r="AA58">
        <v>3492</v>
      </c>
      <c r="AB58">
        <v>-5.4545599996345118E-3</v>
      </c>
      <c r="AD58">
        <v>5123</v>
      </c>
      <c r="AE58">
        <v>-4.9536400038050488E-3</v>
      </c>
      <c r="AG58">
        <v>6632.5</v>
      </c>
      <c r="AH58">
        <v>1.9649000023491681E-3</v>
      </c>
    </row>
    <row r="59" spans="1:34" x14ac:dyDescent="0.2">
      <c r="A59" s="45" t="s">
        <v>101</v>
      </c>
      <c r="B59" s="22" t="s">
        <v>2212</v>
      </c>
      <c r="C59" s="19">
        <v>44195.5363</v>
      </c>
      <c r="D59" s="19"/>
      <c r="E59">
        <f t="shared" si="1"/>
        <v>12731.499176603878</v>
      </c>
      <c r="F59" s="25">
        <f t="shared" si="5"/>
        <v>12731.5</v>
      </c>
      <c r="G59">
        <f t="shared" si="10"/>
        <v>-1.9241999689256772E-4</v>
      </c>
      <c r="J59">
        <f>G59</f>
        <v>-1.9241999689256772E-4</v>
      </c>
      <c r="P59">
        <f t="shared" si="6"/>
        <v>2.0423643755841485E-4</v>
      </c>
      <c r="Q59" s="7">
        <f t="shared" si="4"/>
        <v>29177.0363</v>
      </c>
      <c r="R59">
        <f t="shared" si="7"/>
        <v>1.5733632699136664E-7</v>
      </c>
      <c r="S59">
        <f t="shared" si="8"/>
        <v>2975.2327000000005</v>
      </c>
      <c r="AA59">
        <v>4280</v>
      </c>
      <c r="AB59">
        <v>7.2895999983302318E-3</v>
      </c>
      <c r="AD59">
        <v>5153</v>
      </c>
      <c r="AE59">
        <v>3.2596000528428704E-4</v>
      </c>
      <c r="AG59">
        <v>6654</v>
      </c>
      <c r="AH59">
        <v>3.6152800021227449E-3</v>
      </c>
    </row>
    <row r="60" spans="1:34" x14ac:dyDescent="0.2">
      <c r="A60" s="45" t="s">
        <v>101</v>
      </c>
      <c r="B60" s="22" t="s">
        <v>2215</v>
      </c>
      <c r="C60" s="19">
        <v>44200.326200000003</v>
      </c>
      <c r="D60" s="19"/>
      <c r="E60">
        <f t="shared" si="1"/>
        <v>12751.995928977585</v>
      </c>
      <c r="F60" s="25">
        <f t="shared" si="5"/>
        <v>12752</v>
      </c>
      <c r="G60">
        <f t="shared" si="10"/>
        <v>-9.5135999436024576E-4</v>
      </c>
      <c r="J60">
        <f>G60</f>
        <v>-9.5135999436024576E-4</v>
      </c>
      <c r="P60">
        <f t="shared" si="6"/>
        <v>2.1232745899129202E-4</v>
      </c>
      <c r="Q60" s="7">
        <f t="shared" si="4"/>
        <v>29181.826200000003</v>
      </c>
      <c r="R60">
        <f t="shared" si="7"/>
        <v>1.3541684890877874E-6</v>
      </c>
      <c r="S60">
        <f t="shared" si="8"/>
        <v>2980.0226000000039</v>
      </c>
      <c r="AA60">
        <v>4284.5</v>
      </c>
      <c r="AB60">
        <v>-1.3184599956730381E-3</v>
      </c>
      <c r="AD60">
        <v>5156</v>
      </c>
      <c r="AE60">
        <v>-7.4607999704312533E-4</v>
      </c>
      <c r="AG60">
        <v>6786.5</v>
      </c>
      <c r="AH60">
        <v>6.6001800005324185E-3</v>
      </c>
    </row>
    <row r="61" spans="1:34" x14ac:dyDescent="0.2">
      <c r="A61" s="45" t="s">
        <v>102</v>
      </c>
      <c r="B61" s="22" t="s">
        <v>2215</v>
      </c>
      <c r="C61" s="19">
        <v>46706.6682</v>
      </c>
      <c r="D61" s="19"/>
      <c r="E61">
        <f t="shared" si="1"/>
        <v>23477.036397001371</v>
      </c>
      <c r="F61" s="25">
        <f t="shared" si="5"/>
        <v>23477</v>
      </c>
      <c r="G61">
        <f t="shared" si="10"/>
        <v>8.5056399984750897E-3</v>
      </c>
      <c r="K61">
        <f t="shared" ref="K61:K66" si="11">G61</f>
        <v>8.5056399984750897E-3</v>
      </c>
      <c r="P61">
        <f t="shared" si="6"/>
        <v>7.7283014057940077E-3</v>
      </c>
      <c r="Q61" s="7">
        <f t="shared" si="4"/>
        <v>31688.1682</v>
      </c>
      <c r="R61">
        <f t="shared" si="7"/>
        <v>6.042552876714051E-7</v>
      </c>
      <c r="S61">
        <f t="shared" si="8"/>
        <v>5486.3646000000008</v>
      </c>
      <c r="AA61">
        <v>4442.5</v>
      </c>
      <c r="AB61">
        <v>3.5541000033845194E-3</v>
      </c>
      <c r="AD61">
        <v>5349.5</v>
      </c>
      <c r="AE61">
        <v>-2.8926600061822683E-3</v>
      </c>
      <c r="AG61">
        <v>6799.5</v>
      </c>
      <c r="AH61">
        <v>6.2133999745128676E-4</v>
      </c>
    </row>
    <row r="62" spans="1:34" x14ac:dyDescent="0.2">
      <c r="A62" s="45" t="s">
        <v>102</v>
      </c>
      <c r="B62" s="22" t="s">
        <v>2212</v>
      </c>
      <c r="C62" s="19">
        <v>46707.719100000002</v>
      </c>
      <c r="D62" s="19"/>
      <c r="E62">
        <f t="shared" si="1"/>
        <v>23481.533367098775</v>
      </c>
      <c r="F62" s="25">
        <f t="shared" si="5"/>
        <v>23481.5</v>
      </c>
      <c r="G62">
        <f t="shared" si="10"/>
        <v>7.7975800013518892E-3</v>
      </c>
      <c r="K62">
        <f t="shared" si="11"/>
        <v>7.7975800013518892E-3</v>
      </c>
      <c r="P62">
        <f t="shared" si="6"/>
        <v>7.7328303878649706E-3</v>
      </c>
      <c r="Q62" s="7">
        <f t="shared" si="4"/>
        <v>31689.219100000002</v>
      </c>
      <c r="R62">
        <f t="shared" si="7"/>
        <v>4.1925124467053528E-9</v>
      </c>
      <c r="S62">
        <f t="shared" si="8"/>
        <v>5487.4155000000028</v>
      </c>
      <c r="AA62">
        <v>4451.5</v>
      </c>
      <c r="AB62">
        <v>1.3379800002439879E-3</v>
      </c>
      <c r="AD62">
        <v>6240.5</v>
      </c>
      <c r="AE62">
        <v>-1.0288539997418411E-2</v>
      </c>
      <c r="AG62">
        <v>7013.5</v>
      </c>
      <c r="AH62">
        <v>8.8158200014731847E-3</v>
      </c>
    </row>
    <row r="63" spans="1:34" x14ac:dyDescent="0.2">
      <c r="A63" s="45" t="s">
        <v>102</v>
      </c>
      <c r="B63" s="22" t="s">
        <v>2215</v>
      </c>
      <c r="C63" s="19">
        <v>46707.8367</v>
      </c>
      <c r="D63" s="19"/>
      <c r="E63">
        <f t="shared" si="1"/>
        <v>23482.036596410264</v>
      </c>
      <c r="F63" s="25">
        <f t="shared" si="5"/>
        <v>23482</v>
      </c>
      <c r="G63">
        <f t="shared" si="10"/>
        <v>8.5522400040645152E-3</v>
      </c>
      <c r="K63">
        <f t="shared" si="11"/>
        <v>8.5522400040645152E-3</v>
      </c>
      <c r="P63">
        <f t="shared" si="6"/>
        <v>7.7333336793123618E-3</v>
      </c>
      <c r="Q63" s="7">
        <f t="shared" si="4"/>
        <v>31689.3367</v>
      </c>
      <c r="R63">
        <f t="shared" si="7"/>
        <v>6.7060756871907942E-7</v>
      </c>
      <c r="S63">
        <f t="shared" si="8"/>
        <v>5487.5331000000006</v>
      </c>
      <c r="AA63">
        <v>4477</v>
      </c>
      <c r="AB63">
        <v>-7.743599999230355E-4</v>
      </c>
      <c r="AD63">
        <v>6243.5</v>
      </c>
      <c r="AE63">
        <v>-4.3605799946817569E-3</v>
      </c>
      <c r="AG63">
        <v>7574.5</v>
      </c>
      <c r="AH63">
        <v>-6.5566000557737425E-4</v>
      </c>
    </row>
    <row r="64" spans="1:34" x14ac:dyDescent="0.2">
      <c r="A64" s="45" t="s">
        <v>102</v>
      </c>
      <c r="B64" s="22" t="s">
        <v>2212</v>
      </c>
      <c r="C64" s="19">
        <v>46707.953099999999</v>
      </c>
      <c r="D64" s="19"/>
      <c r="E64">
        <f t="shared" si="1"/>
        <v>23482.534690728786</v>
      </c>
      <c r="F64" s="25">
        <f t="shared" si="5"/>
        <v>23482.5</v>
      </c>
      <c r="G64">
        <f t="shared" si="10"/>
        <v>8.106900000711903E-3</v>
      </c>
      <c r="K64">
        <f t="shared" si="11"/>
        <v>8.106900000711903E-3</v>
      </c>
      <c r="P64">
        <f t="shared" si="6"/>
        <v>7.7338369850032118E-3</v>
      </c>
      <c r="Q64" s="7">
        <f t="shared" si="4"/>
        <v>31689.453099999999</v>
      </c>
      <c r="R64">
        <f t="shared" si="7"/>
        <v>1.3917601368966314E-7</v>
      </c>
      <c r="S64">
        <f t="shared" si="8"/>
        <v>5487.6494999999995</v>
      </c>
      <c r="AA64">
        <v>4481</v>
      </c>
      <c r="AB64">
        <v>-8.5370799934025854E-3</v>
      </c>
      <c r="AD64">
        <v>6440</v>
      </c>
      <c r="AE64">
        <v>4.2079999548150226E-4</v>
      </c>
      <c r="AG64">
        <v>7583</v>
      </c>
      <c r="AH64">
        <v>8.9735600049607456E-3</v>
      </c>
    </row>
    <row r="65" spans="1:34" x14ac:dyDescent="0.2">
      <c r="A65" s="45" t="s">
        <v>102</v>
      </c>
      <c r="B65" s="22" t="s">
        <v>2212</v>
      </c>
      <c r="C65" s="19">
        <v>46708.654399999999</v>
      </c>
      <c r="D65" s="19"/>
      <c r="E65">
        <f t="shared" si="1"/>
        <v>23485.535666206284</v>
      </c>
      <c r="F65" s="25">
        <f t="shared" si="5"/>
        <v>23485.5</v>
      </c>
      <c r="G65">
        <f t="shared" si="10"/>
        <v>8.3348600019235164E-3</v>
      </c>
      <c r="K65">
        <f t="shared" si="11"/>
        <v>8.3348600019235164E-3</v>
      </c>
      <c r="P65">
        <f t="shared" si="6"/>
        <v>7.7368571182609147E-3</v>
      </c>
      <c r="Q65" s="7">
        <f t="shared" si="4"/>
        <v>31690.154399999999</v>
      </c>
      <c r="R65">
        <f t="shared" si="7"/>
        <v>3.5760744886878713E-7</v>
      </c>
      <c r="S65">
        <f t="shared" si="8"/>
        <v>5488.3508000000002</v>
      </c>
      <c r="AA65">
        <v>4502.5</v>
      </c>
      <c r="AB65">
        <v>7.1132999946712516E-3</v>
      </c>
      <c r="AD65">
        <v>6624</v>
      </c>
      <c r="AE65">
        <v>-5.6643200005055405E-3</v>
      </c>
      <c r="AG65">
        <v>7587.5</v>
      </c>
      <c r="AH65">
        <v>1.236550000612624E-2</v>
      </c>
    </row>
    <row r="66" spans="1:34" x14ac:dyDescent="0.2">
      <c r="A66" s="45" t="s">
        <v>102</v>
      </c>
      <c r="B66" s="22" t="s">
        <v>2215</v>
      </c>
      <c r="C66" s="19">
        <v>46708.771200000003</v>
      </c>
      <c r="D66" s="19"/>
      <c r="E66">
        <f t="shared" si="1"/>
        <v>23486.035472189149</v>
      </c>
      <c r="F66" s="25">
        <f t="shared" si="5"/>
        <v>23486</v>
      </c>
      <c r="G66">
        <f t="shared" si="10"/>
        <v>8.2895200030179694E-3</v>
      </c>
      <c r="K66">
        <f t="shared" si="11"/>
        <v>8.2895200030179694E-3</v>
      </c>
      <c r="P66">
        <f t="shared" si="6"/>
        <v>7.7373605236559662E-3</v>
      </c>
      <c r="Q66" s="7">
        <f t="shared" si="4"/>
        <v>31690.271200000003</v>
      </c>
      <c r="R66">
        <f t="shared" si="7"/>
        <v>3.0488009064931843E-7</v>
      </c>
      <c r="S66">
        <f t="shared" si="8"/>
        <v>5488.4676000000036</v>
      </c>
      <c r="AA66">
        <v>4506.5</v>
      </c>
      <c r="AB66">
        <v>3.5057999775744975E-4</v>
      </c>
      <c r="AD66">
        <v>6632.5</v>
      </c>
      <c r="AE66">
        <v>1.9649000023491681E-3</v>
      </c>
      <c r="AG66">
        <v>7655.5</v>
      </c>
      <c r="AH66">
        <v>3.3992600001511164E-3</v>
      </c>
    </row>
    <row r="67" spans="1:34" x14ac:dyDescent="0.2">
      <c r="A67" s="45" t="s">
        <v>151</v>
      </c>
      <c r="B67" s="22" t="s">
        <v>2212</v>
      </c>
      <c r="C67" s="19">
        <v>51142.262000000002</v>
      </c>
      <c r="D67" s="19"/>
      <c r="E67">
        <f t="shared" si="1"/>
        <v>42457.655564184257</v>
      </c>
      <c r="F67" s="25">
        <f t="shared" si="5"/>
        <v>42457.5</v>
      </c>
      <c r="G67">
        <f t="shared" si="10"/>
        <v>3.6353900002723094E-2</v>
      </c>
      <c r="L67">
        <f t="shared" ref="L67:L73" si="12">G67</f>
        <v>3.6353900002723094E-2</v>
      </c>
      <c r="P67">
        <f t="shared" si="6"/>
        <v>3.7091289575482349E-2</v>
      </c>
      <c r="Q67" s="7">
        <f t="shared" si="4"/>
        <v>36123.762000000002</v>
      </c>
      <c r="R67">
        <f t="shared" si="7"/>
        <v>5.4374338201407622E-7</v>
      </c>
      <c r="S67">
        <f t="shared" si="8"/>
        <v>9921.9584000000032</v>
      </c>
      <c r="AA67">
        <v>4506.5</v>
      </c>
      <c r="AB67">
        <v>4.350579998572357E-3</v>
      </c>
      <c r="AD67">
        <v>6654</v>
      </c>
      <c r="AE67">
        <v>3.6152800021227449E-3</v>
      </c>
      <c r="AG67">
        <v>7759.5</v>
      </c>
      <c r="AH67">
        <v>7.5685400006477721E-3</v>
      </c>
    </row>
    <row r="68" spans="1:34" x14ac:dyDescent="0.2">
      <c r="A68" s="45" t="s">
        <v>151</v>
      </c>
      <c r="B68" s="22" t="s">
        <v>2215</v>
      </c>
      <c r="C68" s="19">
        <v>51142.379500000003</v>
      </c>
      <c r="D68" s="19"/>
      <c r="E68">
        <f t="shared" si="1"/>
        <v>42458.158365579679</v>
      </c>
      <c r="F68" s="25">
        <f t="shared" si="5"/>
        <v>42458</v>
      </c>
      <c r="G68">
        <f t="shared" si="10"/>
        <v>3.7008560000685975E-2</v>
      </c>
      <c r="L68">
        <f t="shared" si="12"/>
        <v>3.7008560000685975E-2</v>
      </c>
      <c r="P68">
        <f t="shared" si="6"/>
        <v>3.7092333434618402E-2</v>
      </c>
      <c r="Q68" s="7">
        <f t="shared" si="4"/>
        <v>36123.879500000003</v>
      </c>
      <c r="R68">
        <f t="shared" si="7"/>
        <v>7.0179882328307074E-9</v>
      </c>
      <c r="S68">
        <f t="shared" si="8"/>
        <v>9922.0759000000035</v>
      </c>
      <c r="AA68">
        <v>4515</v>
      </c>
      <c r="AB68">
        <v>-1.1020199999620672E-2</v>
      </c>
      <c r="AD68">
        <v>6786.5</v>
      </c>
      <c r="AE68">
        <v>6.6001800005324185E-3</v>
      </c>
      <c r="AG68">
        <v>8442.5</v>
      </c>
      <c r="AH68">
        <v>1.5834099998755846E-2</v>
      </c>
    </row>
    <row r="69" spans="1:34" x14ac:dyDescent="0.2">
      <c r="A69" s="45" t="s">
        <v>151</v>
      </c>
      <c r="B69" s="22" t="s">
        <v>2212</v>
      </c>
      <c r="C69" s="19">
        <v>51146.46946</v>
      </c>
      <c r="D69" s="19"/>
      <c r="E69">
        <f t="shared" si="1"/>
        <v>42475.659962134567</v>
      </c>
      <c r="F69" s="25">
        <f t="shared" si="5"/>
        <v>42475.5</v>
      </c>
      <c r="G69">
        <f t="shared" si="10"/>
        <v>3.7381659996754024E-2</v>
      </c>
      <c r="L69">
        <f t="shared" si="12"/>
        <v>3.7381659996754024E-2</v>
      </c>
      <c r="P69">
        <f t="shared" si="6"/>
        <v>3.7128877477758296E-2</v>
      </c>
      <c r="Q69" s="7">
        <f t="shared" si="4"/>
        <v>36127.96946</v>
      </c>
      <c r="R69">
        <f t="shared" si="7"/>
        <v>6.3899001909825762E-8</v>
      </c>
      <c r="S69">
        <f t="shared" si="8"/>
        <v>9926.165860000001</v>
      </c>
      <c r="AA69">
        <v>4656</v>
      </c>
      <c r="AB69">
        <v>-2.4060799987637438E-3</v>
      </c>
      <c r="AD69">
        <v>6799.5</v>
      </c>
      <c r="AE69">
        <v>6.2133999745128676E-4</v>
      </c>
      <c r="AG69">
        <v>8756.5</v>
      </c>
      <c r="AH69">
        <v>-8.0394199976581149E-3</v>
      </c>
    </row>
    <row r="70" spans="1:34" x14ac:dyDescent="0.2">
      <c r="A70" s="45" t="s">
        <v>151</v>
      </c>
      <c r="B70" s="22" t="s">
        <v>2215</v>
      </c>
      <c r="C70" s="19">
        <v>51146.585509999997</v>
      </c>
      <c r="D70" s="19"/>
      <c r="E70">
        <f t="shared" si="1"/>
        <v>42476.156558746792</v>
      </c>
      <c r="F70" s="25">
        <f t="shared" si="5"/>
        <v>42476</v>
      </c>
      <c r="G70">
        <f t="shared" si="10"/>
        <v>3.6586319998605177E-2</v>
      </c>
      <c r="L70">
        <f t="shared" si="12"/>
        <v>3.6586319998605177E-2</v>
      </c>
      <c r="P70">
        <f t="shared" si="6"/>
        <v>3.7129921849658812E-2</v>
      </c>
      <c r="Q70" s="7">
        <f t="shared" si="4"/>
        <v>36128.085509999997</v>
      </c>
      <c r="R70">
        <f t="shared" si="7"/>
        <v>2.955029724689384E-7</v>
      </c>
      <c r="S70">
        <f t="shared" si="8"/>
        <v>9926.2819099999979</v>
      </c>
      <c r="AA70">
        <v>4673</v>
      </c>
      <c r="AB70">
        <v>-1.147639995906502E-3</v>
      </c>
      <c r="AD70">
        <v>7013.5</v>
      </c>
      <c r="AE70">
        <v>8.8158200014731847E-3</v>
      </c>
      <c r="AG70">
        <v>9367.5</v>
      </c>
      <c r="AH70">
        <v>-4.4899999920744449E-5</v>
      </c>
    </row>
    <row r="71" spans="1:34" x14ac:dyDescent="0.2">
      <c r="A71" s="45" t="s">
        <v>151</v>
      </c>
      <c r="B71" s="22" t="s">
        <v>2212</v>
      </c>
      <c r="C71" s="19">
        <v>51162.360930000003</v>
      </c>
      <c r="D71" s="19"/>
      <c r="E71">
        <f t="shared" si="1"/>
        <v>42543.662117804626</v>
      </c>
      <c r="F71" s="25">
        <f t="shared" si="5"/>
        <v>42543.5</v>
      </c>
      <c r="G71">
        <f t="shared" si="10"/>
        <v>3.7885420002567116E-2</v>
      </c>
      <c r="L71">
        <f t="shared" si="12"/>
        <v>3.7885420002567116E-2</v>
      </c>
      <c r="P71">
        <f t="shared" si="6"/>
        <v>3.7271042811165389E-2</v>
      </c>
      <c r="Q71" s="7">
        <f t="shared" si="4"/>
        <v>36143.860930000003</v>
      </c>
      <c r="R71">
        <f t="shared" si="7"/>
        <v>3.7745933331467439E-7</v>
      </c>
      <c r="S71">
        <f t="shared" si="8"/>
        <v>9942.0573300000033</v>
      </c>
      <c r="AA71">
        <v>4754.5</v>
      </c>
      <c r="AB71">
        <v>-9.9380600004224107E-3</v>
      </c>
      <c r="AD71">
        <v>7574.5</v>
      </c>
      <c r="AE71">
        <v>-6.5566000557737425E-4</v>
      </c>
      <c r="AG71">
        <v>9516.5</v>
      </c>
      <c r="AH71">
        <v>3.0437800014624372E-3</v>
      </c>
    </row>
    <row r="72" spans="1:34" x14ac:dyDescent="0.2">
      <c r="A72" s="45" t="s">
        <v>151</v>
      </c>
      <c r="B72" s="22" t="s">
        <v>2215</v>
      </c>
      <c r="C72" s="19">
        <v>51162.476820000003</v>
      </c>
      <c r="D72" s="19"/>
      <c r="E72">
        <f t="shared" si="1"/>
        <v>42544.158029751139</v>
      </c>
      <c r="F72" s="25">
        <f t="shared" si="5"/>
        <v>42544</v>
      </c>
      <c r="G72">
        <f t="shared" si="10"/>
        <v>3.6930080001184251E-2</v>
      </c>
      <c r="L72">
        <f t="shared" si="12"/>
        <v>3.6930080001184251E-2</v>
      </c>
      <c r="P72">
        <f t="shared" si="6"/>
        <v>3.7272089120176079E-2</v>
      </c>
      <c r="Q72" s="7">
        <f t="shared" si="4"/>
        <v>36143.976820000003</v>
      </c>
      <c r="R72">
        <f t="shared" si="7"/>
        <v>1.1697023747356607E-7</v>
      </c>
      <c r="S72">
        <f t="shared" si="8"/>
        <v>9942.1732200000042</v>
      </c>
      <c r="AA72">
        <v>4767</v>
      </c>
      <c r="AB72">
        <v>-7.0715599940740503E-3</v>
      </c>
      <c r="AD72">
        <v>7583</v>
      </c>
      <c r="AE72">
        <v>8.9735600049607456E-3</v>
      </c>
      <c r="AG72">
        <v>9782</v>
      </c>
      <c r="AH72">
        <v>1.1682399999699555E-3</v>
      </c>
    </row>
    <row r="73" spans="1:34" x14ac:dyDescent="0.2">
      <c r="A73" s="45" t="s">
        <v>151</v>
      </c>
      <c r="B73" s="22" t="s">
        <v>2215</v>
      </c>
      <c r="C73" s="19">
        <v>51171.357859999996</v>
      </c>
      <c r="D73" s="19"/>
      <c r="E73">
        <f t="shared" si="1"/>
        <v>42582.161428089457</v>
      </c>
      <c r="F73" s="25">
        <f t="shared" si="5"/>
        <v>42582</v>
      </c>
      <c r="G73">
        <f t="shared" si="10"/>
        <v>3.7724239999079145E-2</v>
      </c>
      <c r="L73">
        <f t="shared" si="12"/>
        <v>3.7724239999079145E-2</v>
      </c>
      <c r="P73">
        <f t="shared" si="6"/>
        <v>3.7351650281344795E-2</v>
      </c>
      <c r="Q73" s="7">
        <f t="shared" si="4"/>
        <v>36152.857859999996</v>
      </c>
      <c r="R73">
        <f t="shared" si="7"/>
        <v>1.3882309776136311E-7</v>
      </c>
      <c r="S73">
        <f t="shared" si="8"/>
        <v>9951.0542599999972</v>
      </c>
      <c r="AA73">
        <v>4767</v>
      </c>
      <c r="AB73">
        <v>9.2844000027980655E-4</v>
      </c>
      <c r="AD73">
        <v>7655.5</v>
      </c>
      <c r="AE73">
        <v>3.3992600001511164E-3</v>
      </c>
      <c r="AG73">
        <v>9893.5</v>
      </c>
      <c r="AH73">
        <v>-1.7342580002150498E-2</v>
      </c>
    </row>
    <row r="74" spans="1:34" x14ac:dyDescent="0.2">
      <c r="D74" s="22"/>
    </row>
    <row r="75" spans="1:34" x14ac:dyDescent="0.2">
      <c r="D75" s="22"/>
    </row>
    <row r="76" spans="1:34" x14ac:dyDescent="0.2">
      <c r="D76" s="22"/>
    </row>
    <row r="77" spans="1:34" x14ac:dyDescent="0.2">
      <c r="D77" s="22"/>
    </row>
    <row r="78" spans="1:34" x14ac:dyDescent="0.2">
      <c r="D78" s="22"/>
    </row>
    <row r="79" spans="1:34" x14ac:dyDescent="0.2">
      <c r="D79" s="22"/>
    </row>
    <row r="80" spans="1:34" x14ac:dyDescent="0.2">
      <c r="D80" s="22"/>
    </row>
    <row r="81" spans="4:4" x14ac:dyDescent="0.2">
      <c r="D81" s="22"/>
    </row>
    <row r="82" spans="4:4" x14ac:dyDescent="0.2">
      <c r="D82" s="22"/>
    </row>
    <row r="83" spans="4:4" x14ac:dyDescent="0.2">
      <c r="D83" s="22"/>
    </row>
    <row r="84" spans="4:4" x14ac:dyDescent="0.2">
      <c r="D84" s="22"/>
    </row>
    <row r="85" spans="4:4" x14ac:dyDescent="0.2">
      <c r="D85" s="22"/>
    </row>
    <row r="86" spans="4:4" x14ac:dyDescent="0.2">
      <c r="D86" s="22"/>
    </row>
    <row r="87" spans="4:4" x14ac:dyDescent="0.2">
      <c r="D87" s="22"/>
    </row>
    <row r="88" spans="4:4" x14ac:dyDescent="0.2">
      <c r="D88" s="22"/>
    </row>
    <row r="89" spans="4:4" x14ac:dyDescent="0.2">
      <c r="D89" s="22"/>
    </row>
    <row r="90" spans="4:4" x14ac:dyDescent="0.2">
      <c r="D90" s="22"/>
    </row>
    <row r="91" spans="4:4" x14ac:dyDescent="0.2">
      <c r="D91" s="22"/>
    </row>
    <row r="92" spans="4:4" x14ac:dyDescent="0.2">
      <c r="D92" s="22"/>
    </row>
    <row r="93" spans="4:4" x14ac:dyDescent="0.2">
      <c r="D93" s="22"/>
    </row>
    <row r="94" spans="4:4" x14ac:dyDescent="0.2">
      <c r="D94" s="22"/>
    </row>
    <row r="95" spans="4:4" x14ac:dyDescent="0.2">
      <c r="D95" s="22"/>
    </row>
    <row r="96" spans="4:4" x14ac:dyDescent="0.2">
      <c r="D96" s="22"/>
    </row>
    <row r="97" spans="4:4" x14ac:dyDescent="0.2">
      <c r="D97" s="22"/>
    </row>
    <row r="98" spans="4:4" x14ac:dyDescent="0.2">
      <c r="D98" s="22"/>
    </row>
    <row r="99" spans="4:4" x14ac:dyDescent="0.2">
      <c r="D99" s="22"/>
    </row>
    <row r="100" spans="4:4" x14ac:dyDescent="0.2">
      <c r="D100" s="22"/>
    </row>
    <row r="101" spans="4:4" x14ac:dyDescent="0.2">
      <c r="D101" s="22"/>
    </row>
    <row r="102" spans="4:4" x14ac:dyDescent="0.2">
      <c r="D102" s="22"/>
    </row>
    <row r="103" spans="4:4" x14ac:dyDescent="0.2">
      <c r="D103" s="22"/>
    </row>
    <row r="104" spans="4:4" x14ac:dyDescent="0.2">
      <c r="D104" s="22"/>
    </row>
    <row r="105" spans="4:4" x14ac:dyDescent="0.2">
      <c r="D105" s="22"/>
    </row>
    <row r="106" spans="4:4" x14ac:dyDescent="0.2">
      <c r="D106" s="22"/>
    </row>
    <row r="107" spans="4:4" x14ac:dyDescent="0.2">
      <c r="D107" s="22"/>
    </row>
    <row r="108" spans="4:4" x14ac:dyDescent="0.2">
      <c r="D108" s="22"/>
    </row>
    <row r="109" spans="4:4" x14ac:dyDescent="0.2">
      <c r="D109" s="22"/>
    </row>
    <row r="110" spans="4:4" x14ac:dyDescent="0.2">
      <c r="D110" s="22"/>
    </row>
    <row r="111" spans="4:4" x14ac:dyDescent="0.2">
      <c r="D111" s="22"/>
    </row>
    <row r="112" spans="4:4" x14ac:dyDescent="0.2">
      <c r="D112" s="22"/>
    </row>
    <row r="113" spans="4:4" x14ac:dyDescent="0.2">
      <c r="D113" s="22"/>
    </row>
    <row r="114" spans="4:4" x14ac:dyDescent="0.2">
      <c r="D114" s="22"/>
    </row>
    <row r="115" spans="4:4" x14ac:dyDescent="0.2">
      <c r="D115" s="22"/>
    </row>
    <row r="116" spans="4:4" x14ac:dyDescent="0.2">
      <c r="D116" s="22"/>
    </row>
    <row r="117" spans="4:4" x14ac:dyDescent="0.2">
      <c r="D117" s="22"/>
    </row>
    <row r="118" spans="4:4" x14ac:dyDescent="0.2">
      <c r="D118" s="22"/>
    </row>
    <row r="119" spans="4:4" x14ac:dyDescent="0.2">
      <c r="D119" s="22"/>
    </row>
    <row r="120" spans="4:4" x14ac:dyDescent="0.2">
      <c r="D120" s="22"/>
    </row>
    <row r="121" spans="4:4" x14ac:dyDescent="0.2">
      <c r="D121" s="22"/>
    </row>
    <row r="122" spans="4:4" x14ac:dyDescent="0.2">
      <c r="D122" s="22"/>
    </row>
    <row r="123" spans="4:4" x14ac:dyDescent="0.2">
      <c r="D123" s="22"/>
    </row>
    <row r="124" spans="4:4" x14ac:dyDescent="0.2">
      <c r="D124" s="22"/>
    </row>
    <row r="125" spans="4:4" x14ac:dyDescent="0.2">
      <c r="D125" s="22"/>
    </row>
    <row r="126" spans="4:4" x14ac:dyDescent="0.2">
      <c r="D126" s="22"/>
    </row>
    <row r="127" spans="4:4" x14ac:dyDescent="0.2">
      <c r="D127" s="22"/>
    </row>
    <row r="128" spans="4:4" x14ac:dyDescent="0.2">
      <c r="D128" s="22"/>
    </row>
    <row r="129" spans="4:4" x14ac:dyDescent="0.2">
      <c r="D129" s="22"/>
    </row>
    <row r="130" spans="4:4" x14ac:dyDescent="0.2">
      <c r="D130" s="22"/>
    </row>
    <row r="131" spans="4:4" x14ac:dyDescent="0.2">
      <c r="D131" s="22"/>
    </row>
    <row r="132" spans="4:4" x14ac:dyDescent="0.2">
      <c r="D132" s="22"/>
    </row>
    <row r="133" spans="4:4" x14ac:dyDescent="0.2">
      <c r="D133" s="22"/>
    </row>
    <row r="134" spans="4:4" x14ac:dyDescent="0.2">
      <c r="D134" s="22"/>
    </row>
    <row r="135" spans="4:4" x14ac:dyDescent="0.2">
      <c r="D135" s="22"/>
    </row>
    <row r="136" spans="4:4" x14ac:dyDescent="0.2">
      <c r="D136" s="22"/>
    </row>
    <row r="137" spans="4:4" x14ac:dyDescent="0.2">
      <c r="D137" s="22"/>
    </row>
    <row r="138" spans="4:4" x14ac:dyDescent="0.2">
      <c r="D138" s="22"/>
    </row>
    <row r="139" spans="4:4" x14ac:dyDescent="0.2">
      <c r="D139" s="22"/>
    </row>
    <row r="140" spans="4:4" x14ac:dyDescent="0.2">
      <c r="D140" s="22"/>
    </row>
    <row r="141" spans="4:4" x14ac:dyDescent="0.2">
      <c r="D141" s="22"/>
    </row>
    <row r="142" spans="4:4" x14ac:dyDescent="0.2">
      <c r="D142" s="22"/>
    </row>
    <row r="143" spans="4:4" x14ac:dyDescent="0.2">
      <c r="D143" s="22"/>
    </row>
    <row r="144" spans="4:4" x14ac:dyDescent="0.2">
      <c r="D144" s="22"/>
    </row>
    <row r="145" spans="4:4" x14ac:dyDescent="0.2">
      <c r="D145" s="22"/>
    </row>
    <row r="146" spans="4:4" x14ac:dyDescent="0.2">
      <c r="D146" s="22"/>
    </row>
    <row r="147" spans="4:4" x14ac:dyDescent="0.2">
      <c r="D147" s="22"/>
    </row>
    <row r="148" spans="4:4" x14ac:dyDescent="0.2">
      <c r="D148" s="22"/>
    </row>
    <row r="149" spans="4:4" x14ac:dyDescent="0.2">
      <c r="D149" s="22"/>
    </row>
    <row r="150" spans="4:4" x14ac:dyDescent="0.2">
      <c r="D150" s="22"/>
    </row>
    <row r="151" spans="4:4" x14ac:dyDescent="0.2">
      <c r="D151" s="22"/>
    </row>
    <row r="152" spans="4:4" x14ac:dyDescent="0.2">
      <c r="D152" s="22"/>
    </row>
    <row r="153" spans="4:4" x14ac:dyDescent="0.2">
      <c r="D153" s="22"/>
    </row>
    <row r="154" spans="4:4" x14ac:dyDescent="0.2">
      <c r="D154" s="22"/>
    </row>
    <row r="155" spans="4:4" x14ac:dyDescent="0.2">
      <c r="D155" s="22"/>
    </row>
    <row r="156" spans="4:4" x14ac:dyDescent="0.2">
      <c r="D156" s="22"/>
    </row>
    <row r="157" spans="4:4" x14ac:dyDescent="0.2">
      <c r="D157" s="22"/>
    </row>
    <row r="158" spans="4:4" x14ac:dyDescent="0.2">
      <c r="D158" s="22"/>
    </row>
    <row r="159" spans="4:4" x14ac:dyDescent="0.2">
      <c r="D159" s="22"/>
    </row>
    <row r="160" spans="4:4" x14ac:dyDescent="0.2">
      <c r="D160" s="22"/>
    </row>
    <row r="161" spans="4:4" x14ac:dyDescent="0.2">
      <c r="D161" s="22"/>
    </row>
    <row r="162" spans="4:4" x14ac:dyDescent="0.2">
      <c r="D162" s="22"/>
    </row>
    <row r="163" spans="4:4" x14ac:dyDescent="0.2">
      <c r="D163" s="22"/>
    </row>
    <row r="164" spans="4:4" x14ac:dyDescent="0.2">
      <c r="D164" s="22"/>
    </row>
    <row r="165" spans="4:4" x14ac:dyDescent="0.2">
      <c r="D165" s="22"/>
    </row>
    <row r="166" spans="4:4" x14ac:dyDescent="0.2">
      <c r="D166" s="22"/>
    </row>
    <row r="167" spans="4:4" x14ac:dyDescent="0.2">
      <c r="D167" s="22"/>
    </row>
    <row r="168" spans="4:4" x14ac:dyDescent="0.2">
      <c r="D168" s="22"/>
    </row>
    <row r="169" spans="4:4" x14ac:dyDescent="0.2">
      <c r="D169" s="22"/>
    </row>
    <row r="170" spans="4:4" x14ac:dyDescent="0.2">
      <c r="D170" s="22"/>
    </row>
    <row r="171" spans="4:4" x14ac:dyDescent="0.2">
      <c r="D171" s="22"/>
    </row>
    <row r="172" spans="4:4" x14ac:dyDescent="0.2">
      <c r="D172" s="22"/>
    </row>
    <row r="173" spans="4:4" x14ac:dyDescent="0.2">
      <c r="D173" s="22"/>
    </row>
    <row r="174" spans="4:4" x14ac:dyDescent="0.2">
      <c r="D174" s="22"/>
    </row>
    <row r="175" spans="4:4" x14ac:dyDescent="0.2">
      <c r="D175" s="22"/>
    </row>
    <row r="176" spans="4:4" x14ac:dyDescent="0.2">
      <c r="D176" s="22"/>
    </row>
    <row r="177" spans="4:4" x14ac:dyDescent="0.2">
      <c r="D177" s="22"/>
    </row>
    <row r="178" spans="4:4" x14ac:dyDescent="0.2">
      <c r="D178" s="22"/>
    </row>
    <row r="179" spans="4:4" x14ac:dyDescent="0.2">
      <c r="D179" s="22"/>
    </row>
    <row r="180" spans="4:4" x14ac:dyDescent="0.2">
      <c r="D180" s="22"/>
    </row>
    <row r="181" spans="4:4" x14ac:dyDescent="0.2">
      <c r="D181" s="22"/>
    </row>
    <row r="182" spans="4:4" x14ac:dyDescent="0.2">
      <c r="D182" s="22"/>
    </row>
    <row r="183" spans="4:4" x14ac:dyDescent="0.2">
      <c r="D183" s="22"/>
    </row>
    <row r="184" spans="4:4" x14ac:dyDescent="0.2">
      <c r="D184" s="22"/>
    </row>
    <row r="185" spans="4:4" x14ac:dyDescent="0.2">
      <c r="D185" s="22"/>
    </row>
    <row r="186" spans="4:4" x14ac:dyDescent="0.2">
      <c r="D186" s="22"/>
    </row>
    <row r="187" spans="4:4" x14ac:dyDescent="0.2">
      <c r="D187" s="22"/>
    </row>
    <row r="188" spans="4:4" x14ac:dyDescent="0.2">
      <c r="D188" s="22"/>
    </row>
    <row r="189" spans="4:4" x14ac:dyDescent="0.2">
      <c r="D189" s="22"/>
    </row>
    <row r="190" spans="4:4" x14ac:dyDescent="0.2">
      <c r="D190" s="22"/>
    </row>
    <row r="191" spans="4:4" x14ac:dyDescent="0.2">
      <c r="D191" s="22"/>
    </row>
    <row r="192" spans="4:4" x14ac:dyDescent="0.2">
      <c r="D192" s="22"/>
    </row>
    <row r="193" spans="4:4" x14ac:dyDescent="0.2">
      <c r="D193" s="22"/>
    </row>
    <row r="194" spans="4:4" x14ac:dyDescent="0.2">
      <c r="D194" s="22"/>
    </row>
    <row r="195" spans="4:4" x14ac:dyDescent="0.2">
      <c r="D195" s="22"/>
    </row>
    <row r="196" spans="4:4" x14ac:dyDescent="0.2">
      <c r="D196" s="22"/>
    </row>
    <row r="197" spans="4:4" x14ac:dyDescent="0.2">
      <c r="D197" s="22"/>
    </row>
    <row r="198" spans="4:4" x14ac:dyDescent="0.2">
      <c r="D198" s="22"/>
    </row>
    <row r="199" spans="4:4" x14ac:dyDescent="0.2">
      <c r="D199" s="22"/>
    </row>
    <row r="200" spans="4:4" x14ac:dyDescent="0.2">
      <c r="D200" s="22"/>
    </row>
    <row r="201" spans="4:4" x14ac:dyDescent="0.2">
      <c r="D201" s="22"/>
    </row>
    <row r="202" spans="4:4" x14ac:dyDescent="0.2">
      <c r="D202" s="22"/>
    </row>
    <row r="203" spans="4:4" x14ac:dyDescent="0.2">
      <c r="D203" s="22"/>
    </row>
    <row r="204" spans="4:4" x14ac:dyDescent="0.2">
      <c r="D204" s="22"/>
    </row>
    <row r="205" spans="4:4" x14ac:dyDescent="0.2">
      <c r="D205" s="22"/>
    </row>
    <row r="206" spans="4:4" x14ac:dyDescent="0.2">
      <c r="D206" s="22"/>
    </row>
    <row r="207" spans="4:4" x14ac:dyDescent="0.2">
      <c r="D207" s="22"/>
    </row>
    <row r="208" spans="4:4" x14ac:dyDescent="0.2">
      <c r="D208" s="22"/>
    </row>
    <row r="209" spans="4:4" x14ac:dyDescent="0.2">
      <c r="D209" s="22"/>
    </row>
    <row r="210" spans="4:4" x14ac:dyDescent="0.2">
      <c r="D210" s="22"/>
    </row>
    <row r="211" spans="4:4" x14ac:dyDescent="0.2">
      <c r="D211" s="22"/>
    </row>
    <row r="212" spans="4:4" x14ac:dyDescent="0.2">
      <c r="D212" s="22"/>
    </row>
    <row r="213" spans="4:4" x14ac:dyDescent="0.2">
      <c r="D213" s="22"/>
    </row>
    <row r="214" spans="4:4" x14ac:dyDescent="0.2">
      <c r="D214" s="22"/>
    </row>
    <row r="215" spans="4:4" x14ac:dyDescent="0.2">
      <c r="D215" s="22"/>
    </row>
    <row r="216" spans="4:4" x14ac:dyDescent="0.2">
      <c r="D216" s="22"/>
    </row>
    <row r="217" spans="4:4" x14ac:dyDescent="0.2">
      <c r="D217" s="22"/>
    </row>
    <row r="218" spans="4:4" x14ac:dyDescent="0.2">
      <c r="D218" s="22"/>
    </row>
    <row r="219" spans="4:4" x14ac:dyDescent="0.2">
      <c r="D219" s="22"/>
    </row>
    <row r="220" spans="4:4" x14ac:dyDescent="0.2">
      <c r="D220" s="22"/>
    </row>
    <row r="221" spans="4:4" x14ac:dyDescent="0.2">
      <c r="D221" s="22"/>
    </row>
    <row r="222" spans="4:4" x14ac:dyDescent="0.2">
      <c r="D222" s="22"/>
    </row>
    <row r="223" spans="4:4" x14ac:dyDescent="0.2">
      <c r="D223" s="22"/>
    </row>
    <row r="224" spans="4:4" x14ac:dyDescent="0.2">
      <c r="D224" s="22"/>
    </row>
    <row r="225" spans="4:4" x14ac:dyDescent="0.2">
      <c r="D225" s="22"/>
    </row>
    <row r="226" spans="4:4" x14ac:dyDescent="0.2">
      <c r="D226" s="22"/>
    </row>
    <row r="227" spans="4:4" x14ac:dyDescent="0.2">
      <c r="D227" s="22"/>
    </row>
    <row r="228" spans="4:4" x14ac:dyDescent="0.2">
      <c r="D228" s="22"/>
    </row>
    <row r="229" spans="4:4" x14ac:dyDescent="0.2">
      <c r="D229" s="22"/>
    </row>
    <row r="230" spans="4:4" x14ac:dyDescent="0.2">
      <c r="D230" s="22"/>
    </row>
    <row r="231" spans="4:4" x14ac:dyDescent="0.2">
      <c r="D231" s="22"/>
    </row>
    <row r="232" spans="4:4" x14ac:dyDescent="0.2">
      <c r="D232" s="22"/>
    </row>
    <row r="233" spans="4:4" x14ac:dyDescent="0.2">
      <c r="D233" s="22"/>
    </row>
    <row r="234" spans="4:4" x14ac:dyDescent="0.2">
      <c r="D234" s="22"/>
    </row>
    <row r="235" spans="4:4" x14ac:dyDescent="0.2">
      <c r="D235" s="22"/>
    </row>
    <row r="236" spans="4:4" x14ac:dyDescent="0.2">
      <c r="D236" s="22"/>
    </row>
    <row r="237" spans="4:4" x14ac:dyDescent="0.2">
      <c r="D237" s="22"/>
    </row>
    <row r="238" spans="4:4" x14ac:dyDescent="0.2">
      <c r="D238" s="22"/>
    </row>
    <row r="239" spans="4:4" x14ac:dyDescent="0.2">
      <c r="D239" s="22"/>
    </row>
    <row r="240" spans="4:4" x14ac:dyDescent="0.2">
      <c r="D240" s="22"/>
    </row>
    <row r="241" spans="4:4" x14ac:dyDescent="0.2">
      <c r="D241" s="22"/>
    </row>
    <row r="242" spans="4:4" x14ac:dyDescent="0.2">
      <c r="D242" s="22"/>
    </row>
    <row r="243" spans="4:4" x14ac:dyDescent="0.2">
      <c r="D243" s="22"/>
    </row>
    <row r="244" spans="4:4" x14ac:dyDescent="0.2">
      <c r="D244" s="22"/>
    </row>
    <row r="245" spans="4:4" x14ac:dyDescent="0.2">
      <c r="D245" s="22"/>
    </row>
    <row r="246" spans="4:4" x14ac:dyDescent="0.2">
      <c r="D246" s="22"/>
    </row>
    <row r="247" spans="4:4" x14ac:dyDescent="0.2">
      <c r="D247" s="22"/>
    </row>
    <row r="248" spans="4:4" x14ac:dyDescent="0.2">
      <c r="D248" s="22"/>
    </row>
    <row r="249" spans="4:4" x14ac:dyDescent="0.2">
      <c r="D249" s="22"/>
    </row>
    <row r="250" spans="4:4" x14ac:dyDescent="0.2">
      <c r="D250" s="22"/>
    </row>
    <row r="251" spans="4:4" x14ac:dyDescent="0.2">
      <c r="D251" s="22"/>
    </row>
    <row r="252" spans="4:4" x14ac:dyDescent="0.2">
      <c r="D252" s="22"/>
    </row>
    <row r="253" spans="4:4" x14ac:dyDescent="0.2">
      <c r="D253" s="22"/>
    </row>
    <row r="254" spans="4:4" x14ac:dyDescent="0.2">
      <c r="D254" s="22"/>
    </row>
    <row r="255" spans="4:4" x14ac:dyDescent="0.2">
      <c r="D255" s="22"/>
    </row>
    <row r="256" spans="4:4" x14ac:dyDescent="0.2">
      <c r="D256" s="22"/>
    </row>
    <row r="257" spans="4:4" x14ac:dyDescent="0.2">
      <c r="D257" s="22"/>
    </row>
    <row r="258" spans="4:4" x14ac:dyDescent="0.2">
      <c r="D258" s="22"/>
    </row>
    <row r="259" spans="4:4" x14ac:dyDescent="0.2">
      <c r="D259" s="22"/>
    </row>
    <row r="260" spans="4:4" x14ac:dyDescent="0.2">
      <c r="D260" s="22"/>
    </row>
    <row r="261" spans="4:4" x14ac:dyDescent="0.2">
      <c r="D261" s="22"/>
    </row>
    <row r="262" spans="4:4" x14ac:dyDescent="0.2">
      <c r="D262" s="22"/>
    </row>
    <row r="263" spans="4:4" x14ac:dyDescent="0.2">
      <c r="D263" s="22"/>
    </row>
    <row r="264" spans="4:4" x14ac:dyDescent="0.2">
      <c r="D264" s="22"/>
    </row>
    <row r="265" spans="4:4" x14ac:dyDescent="0.2">
      <c r="D265" s="22"/>
    </row>
    <row r="266" spans="4:4" x14ac:dyDescent="0.2">
      <c r="D266" s="22"/>
    </row>
    <row r="267" spans="4:4" x14ac:dyDescent="0.2">
      <c r="D267" s="22"/>
    </row>
    <row r="268" spans="4:4" x14ac:dyDescent="0.2">
      <c r="D268" s="22"/>
    </row>
    <row r="269" spans="4:4" x14ac:dyDescent="0.2">
      <c r="D269" s="22"/>
    </row>
    <row r="270" spans="4:4" x14ac:dyDescent="0.2">
      <c r="D270" s="22"/>
    </row>
    <row r="271" spans="4:4" x14ac:dyDescent="0.2">
      <c r="D271" s="22"/>
    </row>
    <row r="272" spans="4:4" x14ac:dyDescent="0.2">
      <c r="D272" s="22"/>
    </row>
    <row r="273" spans="4:4" x14ac:dyDescent="0.2">
      <c r="D273" s="22"/>
    </row>
    <row r="274" spans="4:4" x14ac:dyDescent="0.2">
      <c r="D274" s="22"/>
    </row>
    <row r="275" spans="4:4" x14ac:dyDescent="0.2">
      <c r="D275" s="22"/>
    </row>
    <row r="276" spans="4:4" x14ac:dyDescent="0.2">
      <c r="D276" s="22"/>
    </row>
    <row r="277" spans="4:4" x14ac:dyDescent="0.2">
      <c r="D277" s="22"/>
    </row>
    <row r="278" spans="4:4" x14ac:dyDescent="0.2">
      <c r="D278" s="22"/>
    </row>
    <row r="279" spans="4:4" x14ac:dyDescent="0.2">
      <c r="D279" s="22"/>
    </row>
    <row r="280" spans="4:4" x14ac:dyDescent="0.2">
      <c r="D280" s="22"/>
    </row>
    <row r="281" spans="4:4" x14ac:dyDescent="0.2">
      <c r="D281" s="22"/>
    </row>
    <row r="282" spans="4:4" x14ac:dyDescent="0.2">
      <c r="D282" s="22"/>
    </row>
    <row r="283" spans="4:4" x14ac:dyDescent="0.2">
      <c r="D283" s="22"/>
    </row>
    <row r="284" spans="4:4" x14ac:dyDescent="0.2">
      <c r="D284" s="22"/>
    </row>
    <row r="285" spans="4:4" x14ac:dyDescent="0.2">
      <c r="D285" s="22"/>
    </row>
    <row r="286" spans="4:4" x14ac:dyDescent="0.2">
      <c r="D286" s="22"/>
    </row>
    <row r="287" spans="4:4" x14ac:dyDescent="0.2">
      <c r="D287" s="22"/>
    </row>
    <row r="288" spans="4:4" x14ac:dyDescent="0.2">
      <c r="D288" s="22"/>
    </row>
    <row r="289" spans="4:4" x14ac:dyDescent="0.2">
      <c r="D289" s="22"/>
    </row>
    <row r="290" spans="4:4" x14ac:dyDescent="0.2">
      <c r="D290" s="22"/>
    </row>
    <row r="291" spans="4:4" x14ac:dyDescent="0.2">
      <c r="D291" s="22"/>
    </row>
    <row r="292" spans="4:4" x14ac:dyDescent="0.2">
      <c r="D292" s="22"/>
    </row>
    <row r="293" spans="4:4" x14ac:dyDescent="0.2">
      <c r="D293" s="22"/>
    </row>
    <row r="294" spans="4:4" x14ac:dyDescent="0.2">
      <c r="D294" s="22"/>
    </row>
    <row r="295" spans="4:4" x14ac:dyDescent="0.2">
      <c r="D295" s="22"/>
    </row>
    <row r="296" spans="4:4" x14ac:dyDescent="0.2">
      <c r="D296" s="22"/>
    </row>
    <row r="297" spans="4:4" x14ac:dyDescent="0.2">
      <c r="D297" s="22"/>
    </row>
    <row r="298" spans="4:4" x14ac:dyDescent="0.2">
      <c r="D298" s="22"/>
    </row>
    <row r="299" spans="4:4" x14ac:dyDescent="0.2">
      <c r="D299" s="22"/>
    </row>
    <row r="300" spans="4:4" x14ac:dyDescent="0.2">
      <c r="D300" s="22"/>
    </row>
    <row r="301" spans="4:4" x14ac:dyDescent="0.2">
      <c r="D301" s="22"/>
    </row>
    <row r="302" spans="4:4" x14ac:dyDescent="0.2">
      <c r="D302" s="22"/>
    </row>
    <row r="303" spans="4:4" x14ac:dyDescent="0.2">
      <c r="D303" s="22"/>
    </row>
    <row r="304" spans="4:4" x14ac:dyDescent="0.2">
      <c r="D304" s="22"/>
    </row>
    <row r="305" spans="4:4" x14ac:dyDescent="0.2">
      <c r="D305" s="22"/>
    </row>
    <row r="306" spans="4:4" x14ac:dyDescent="0.2">
      <c r="D306" s="22"/>
    </row>
    <row r="307" spans="4:4" x14ac:dyDescent="0.2">
      <c r="D307" s="22"/>
    </row>
    <row r="308" spans="4:4" x14ac:dyDescent="0.2">
      <c r="D308" s="22"/>
    </row>
    <row r="309" spans="4:4" x14ac:dyDescent="0.2">
      <c r="D309" s="22"/>
    </row>
    <row r="310" spans="4:4" x14ac:dyDescent="0.2">
      <c r="D310" s="22"/>
    </row>
    <row r="311" spans="4:4" x14ac:dyDescent="0.2">
      <c r="D311" s="22"/>
    </row>
    <row r="312" spans="4:4" x14ac:dyDescent="0.2">
      <c r="D312" s="22"/>
    </row>
    <row r="313" spans="4:4" x14ac:dyDescent="0.2">
      <c r="D313" s="22"/>
    </row>
    <row r="314" spans="4:4" x14ac:dyDescent="0.2">
      <c r="D314" s="22"/>
    </row>
    <row r="315" spans="4:4" x14ac:dyDescent="0.2">
      <c r="D315" s="22"/>
    </row>
    <row r="316" spans="4:4" x14ac:dyDescent="0.2">
      <c r="D316" s="22"/>
    </row>
    <row r="317" spans="4:4" x14ac:dyDescent="0.2">
      <c r="D317" s="22"/>
    </row>
    <row r="318" spans="4:4" x14ac:dyDescent="0.2">
      <c r="D318" s="22"/>
    </row>
    <row r="319" spans="4:4" x14ac:dyDescent="0.2">
      <c r="D319" s="22"/>
    </row>
    <row r="320" spans="4:4" x14ac:dyDescent="0.2">
      <c r="D320" s="22"/>
    </row>
    <row r="321" spans="4:4" x14ac:dyDescent="0.2">
      <c r="D321" s="22"/>
    </row>
    <row r="322" spans="4:4" x14ac:dyDescent="0.2">
      <c r="D322" s="22"/>
    </row>
    <row r="323" spans="4:4" x14ac:dyDescent="0.2">
      <c r="D323" s="22"/>
    </row>
    <row r="324" spans="4:4" x14ac:dyDescent="0.2">
      <c r="D324" s="22"/>
    </row>
    <row r="325" spans="4:4" x14ac:dyDescent="0.2">
      <c r="D325" s="22"/>
    </row>
    <row r="326" spans="4:4" x14ac:dyDescent="0.2">
      <c r="D326" s="22"/>
    </row>
    <row r="327" spans="4:4" x14ac:dyDescent="0.2">
      <c r="D327" s="22"/>
    </row>
    <row r="328" spans="4:4" x14ac:dyDescent="0.2">
      <c r="D328" s="22"/>
    </row>
    <row r="329" spans="4:4" x14ac:dyDescent="0.2">
      <c r="D329" s="22"/>
    </row>
    <row r="330" spans="4:4" x14ac:dyDescent="0.2">
      <c r="D330" s="22"/>
    </row>
    <row r="331" spans="4:4" x14ac:dyDescent="0.2">
      <c r="D331" s="22"/>
    </row>
    <row r="332" spans="4:4" x14ac:dyDescent="0.2">
      <c r="D332" s="22"/>
    </row>
    <row r="333" spans="4:4" x14ac:dyDescent="0.2">
      <c r="D333" s="22"/>
    </row>
    <row r="334" spans="4:4" x14ac:dyDescent="0.2">
      <c r="D334" s="22"/>
    </row>
    <row r="335" spans="4:4" x14ac:dyDescent="0.2">
      <c r="D335" s="22"/>
    </row>
    <row r="336" spans="4:4" x14ac:dyDescent="0.2">
      <c r="D336" s="22"/>
    </row>
    <row r="337" spans="4:4" x14ac:dyDescent="0.2">
      <c r="D337" s="22"/>
    </row>
    <row r="338" spans="4:4" x14ac:dyDescent="0.2">
      <c r="D338" s="22"/>
    </row>
    <row r="339" spans="4:4" x14ac:dyDescent="0.2">
      <c r="D339" s="22"/>
    </row>
    <row r="340" spans="4:4" x14ac:dyDescent="0.2">
      <c r="D340" s="22"/>
    </row>
    <row r="341" spans="4:4" x14ac:dyDescent="0.2">
      <c r="D341" s="22"/>
    </row>
    <row r="342" spans="4:4" x14ac:dyDescent="0.2">
      <c r="D342" s="22"/>
    </row>
    <row r="343" spans="4:4" x14ac:dyDescent="0.2">
      <c r="D343" s="22"/>
    </row>
    <row r="344" spans="4:4" x14ac:dyDescent="0.2">
      <c r="D344" s="22"/>
    </row>
    <row r="345" spans="4:4" x14ac:dyDescent="0.2">
      <c r="D345" s="22"/>
    </row>
    <row r="346" spans="4:4" x14ac:dyDescent="0.2">
      <c r="D346" s="22"/>
    </row>
    <row r="347" spans="4:4" x14ac:dyDescent="0.2">
      <c r="D347" s="22"/>
    </row>
    <row r="348" spans="4:4" x14ac:dyDescent="0.2">
      <c r="D348" s="22"/>
    </row>
    <row r="349" spans="4:4" x14ac:dyDescent="0.2">
      <c r="D349" s="22"/>
    </row>
    <row r="350" spans="4:4" x14ac:dyDescent="0.2">
      <c r="D350" s="22"/>
    </row>
    <row r="351" spans="4:4" x14ac:dyDescent="0.2">
      <c r="D351" s="22"/>
    </row>
    <row r="352" spans="4:4" x14ac:dyDescent="0.2">
      <c r="D352" s="22"/>
    </row>
    <row r="353" spans="4:4" x14ac:dyDescent="0.2">
      <c r="D353" s="22"/>
    </row>
    <row r="354" spans="4:4" x14ac:dyDescent="0.2">
      <c r="D354" s="22"/>
    </row>
    <row r="355" spans="4:4" x14ac:dyDescent="0.2">
      <c r="D355" s="22"/>
    </row>
    <row r="356" spans="4:4" x14ac:dyDescent="0.2">
      <c r="D356" s="22"/>
    </row>
    <row r="357" spans="4:4" x14ac:dyDescent="0.2">
      <c r="D357" s="22"/>
    </row>
    <row r="358" spans="4:4" x14ac:dyDescent="0.2">
      <c r="D358" s="22"/>
    </row>
    <row r="359" spans="4:4" x14ac:dyDescent="0.2">
      <c r="D359" s="22"/>
    </row>
    <row r="360" spans="4:4" x14ac:dyDescent="0.2">
      <c r="D360" s="22"/>
    </row>
    <row r="361" spans="4:4" x14ac:dyDescent="0.2">
      <c r="D361" s="22"/>
    </row>
    <row r="362" spans="4:4" x14ac:dyDescent="0.2">
      <c r="D362" s="22"/>
    </row>
    <row r="363" spans="4:4" x14ac:dyDescent="0.2">
      <c r="D363" s="22"/>
    </row>
    <row r="364" spans="4:4" x14ac:dyDescent="0.2">
      <c r="D364" s="22"/>
    </row>
    <row r="365" spans="4:4" x14ac:dyDescent="0.2">
      <c r="D365" s="22"/>
    </row>
    <row r="366" spans="4:4" x14ac:dyDescent="0.2">
      <c r="D366" s="22"/>
    </row>
    <row r="367" spans="4:4" x14ac:dyDescent="0.2">
      <c r="D367" s="22"/>
    </row>
    <row r="368" spans="4:4" x14ac:dyDescent="0.2">
      <c r="D368" s="22"/>
    </row>
    <row r="369" spans="4:4" x14ac:dyDescent="0.2">
      <c r="D369" s="22"/>
    </row>
    <row r="370" spans="4:4" x14ac:dyDescent="0.2">
      <c r="D370" s="22"/>
    </row>
    <row r="371" spans="4:4" x14ac:dyDescent="0.2">
      <c r="D371" s="22"/>
    </row>
    <row r="372" spans="4:4" x14ac:dyDescent="0.2">
      <c r="D372" s="22"/>
    </row>
    <row r="373" spans="4:4" x14ac:dyDescent="0.2">
      <c r="D373" s="22"/>
    </row>
    <row r="374" spans="4:4" x14ac:dyDescent="0.2">
      <c r="D374" s="22"/>
    </row>
    <row r="375" spans="4:4" x14ac:dyDescent="0.2">
      <c r="D375" s="22"/>
    </row>
    <row r="376" spans="4:4" x14ac:dyDescent="0.2">
      <c r="D376" s="22"/>
    </row>
    <row r="377" spans="4:4" x14ac:dyDescent="0.2">
      <c r="D377" s="22"/>
    </row>
    <row r="378" spans="4:4" x14ac:dyDescent="0.2">
      <c r="D378" s="22"/>
    </row>
    <row r="379" spans="4:4" x14ac:dyDescent="0.2">
      <c r="D379" s="22"/>
    </row>
    <row r="380" spans="4:4" x14ac:dyDescent="0.2">
      <c r="D380" s="22"/>
    </row>
    <row r="381" spans="4:4" x14ac:dyDescent="0.2">
      <c r="D381" s="22"/>
    </row>
    <row r="382" spans="4:4" x14ac:dyDescent="0.2">
      <c r="D382" s="22"/>
    </row>
    <row r="383" spans="4:4" x14ac:dyDescent="0.2">
      <c r="D383" s="22"/>
    </row>
    <row r="384" spans="4:4" x14ac:dyDescent="0.2">
      <c r="D384" s="22"/>
    </row>
    <row r="385" spans="4:4" x14ac:dyDescent="0.2">
      <c r="D385" s="22"/>
    </row>
    <row r="386" spans="4:4" x14ac:dyDescent="0.2">
      <c r="D386" s="22"/>
    </row>
    <row r="387" spans="4:4" x14ac:dyDescent="0.2">
      <c r="D387" s="22"/>
    </row>
    <row r="388" spans="4:4" x14ac:dyDescent="0.2">
      <c r="D388" s="22"/>
    </row>
    <row r="389" spans="4:4" x14ac:dyDescent="0.2">
      <c r="D389" s="22"/>
    </row>
    <row r="390" spans="4:4" x14ac:dyDescent="0.2">
      <c r="D390" s="22"/>
    </row>
    <row r="391" spans="4:4" x14ac:dyDescent="0.2">
      <c r="D391" s="22"/>
    </row>
    <row r="392" spans="4:4" x14ac:dyDescent="0.2">
      <c r="D392" s="22"/>
    </row>
    <row r="393" spans="4:4" x14ac:dyDescent="0.2">
      <c r="D393" s="22"/>
    </row>
    <row r="394" spans="4:4" x14ac:dyDescent="0.2">
      <c r="D394" s="22"/>
    </row>
    <row r="395" spans="4:4" x14ac:dyDescent="0.2">
      <c r="D395" s="22"/>
    </row>
    <row r="396" spans="4:4" x14ac:dyDescent="0.2">
      <c r="D396" s="22"/>
    </row>
    <row r="397" spans="4:4" x14ac:dyDescent="0.2">
      <c r="D397" s="22"/>
    </row>
    <row r="398" spans="4:4" x14ac:dyDescent="0.2">
      <c r="D398" s="22"/>
    </row>
    <row r="399" spans="4:4" x14ac:dyDescent="0.2">
      <c r="D399" s="22"/>
    </row>
    <row r="400" spans="4:4" x14ac:dyDescent="0.2">
      <c r="D400" s="22"/>
    </row>
    <row r="401" spans="4:4" x14ac:dyDescent="0.2">
      <c r="D401" s="22"/>
    </row>
    <row r="402" spans="4:4" x14ac:dyDescent="0.2">
      <c r="D402" s="22"/>
    </row>
    <row r="403" spans="4:4" x14ac:dyDescent="0.2">
      <c r="D403" s="22"/>
    </row>
    <row r="404" spans="4:4" x14ac:dyDescent="0.2">
      <c r="D404" s="22"/>
    </row>
    <row r="405" spans="4:4" x14ac:dyDescent="0.2">
      <c r="D405" s="22"/>
    </row>
    <row r="406" spans="4:4" x14ac:dyDescent="0.2">
      <c r="D406" s="22"/>
    </row>
    <row r="407" spans="4:4" x14ac:dyDescent="0.2">
      <c r="D407" s="22"/>
    </row>
    <row r="408" spans="4:4" x14ac:dyDescent="0.2">
      <c r="D408" s="22"/>
    </row>
    <row r="409" spans="4:4" x14ac:dyDescent="0.2">
      <c r="D409" s="22"/>
    </row>
    <row r="410" spans="4:4" x14ac:dyDescent="0.2">
      <c r="D410" s="22"/>
    </row>
    <row r="411" spans="4:4" x14ac:dyDescent="0.2">
      <c r="D411" s="22"/>
    </row>
    <row r="412" spans="4:4" x14ac:dyDescent="0.2">
      <c r="D412" s="22"/>
    </row>
    <row r="413" spans="4:4" x14ac:dyDescent="0.2">
      <c r="D413" s="22"/>
    </row>
    <row r="414" spans="4:4" x14ac:dyDescent="0.2">
      <c r="D414" s="22"/>
    </row>
    <row r="415" spans="4:4" x14ac:dyDescent="0.2">
      <c r="D415" s="22"/>
    </row>
    <row r="416" spans="4:4" x14ac:dyDescent="0.2">
      <c r="D416" s="22"/>
    </row>
    <row r="417" spans="4:4" x14ac:dyDescent="0.2">
      <c r="D417" s="22"/>
    </row>
    <row r="418" spans="4:4" x14ac:dyDescent="0.2">
      <c r="D418" s="22"/>
    </row>
    <row r="419" spans="4:4" x14ac:dyDescent="0.2">
      <c r="D419" s="22"/>
    </row>
    <row r="420" spans="4:4" x14ac:dyDescent="0.2">
      <c r="D420" s="22"/>
    </row>
    <row r="421" spans="4:4" x14ac:dyDescent="0.2">
      <c r="D421" s="22"/>
    </row>
    <row r="422" spans="4:4" x14ac:dyDescent="0.2">
      <c r="D422" s="22"/>
    </row>
    <row r="423" spans="4:4" x14ac:dyDescent="0.2">
      <c r="D423" s="22"/>
    </row>
    <row r="424" spans="4:4" x14ac:dyDescent="0.2">
      <c r="D424" s="22"/>
    </row>
    <row r="425" spans="4:4" x14ac:dyDescent="0.2">
      <c r="D425" s="22"/>
    </row>
    <row r="426" spans="4:4" x14ac:dyDescent="0.2">
      <c r="D426" s="22"/>
    </row>
    <row r="427" spans="4:4" x14ac:dyDescent="0.2">
      <c r="D427" s="22"/>
    </row>
    <row r="428" spans="4:4" x14ac:dyDescent="0.2">
      <c r="D428" s="22"/>
    </row>
    <row r="429" spans="4:4" x14ac:dyDescent="0.2">
      <c r="D429" s="22"/>
    </row>
    <row r="430" spans="4:4" x14ac:dyDescent="0.2">
      <c r="D430" s="22"/>
    </row>
    <row r="431" spans="4:4" x14ac:dyDescent="0.2">
      <c r="D431" s="22"/>
    </row>
    <row r="432" spans="4:4" x14ac:dyDescent="0.2">
      <c r="D432" s="22"/>
    </row>
    <row r="433" spans="4:4" x14ac:dyDescent="0.2">
      <c r="D433" s="22"/>
    </row>
    <row r="434" spans="4:4" x14ac:dyDescent="0.2">
      <c r="D434" s="22"/>
    </row>
    <row r="435" spans="4:4" x14ac:dyDescent="0.2">
      <c r="D435" s="22"/>
    </row>
    <row r="436" spans="4:4" x14ac:dyDescent="0.2">
      <c r="D436" s="22"/>
    </row>
    <row r="437" spans="4:4" x14ac:dyDescent="0.2">
      <c r="D437" s="22"/>
    </row>
    <row r="438" spans="4:4" x14ac:dyDescent="0.2">
      <c r="D438" s="22"/>
    </row>
    <row r="439" spans="4:4" x14ac:dyDescent="0.2">
      <c r="D439" s="22"/>
    </row>
    <row r="440" spans="4:4" x14ac:dyDescent="0.2">
      <c r="D440" s="22"/>
    </row>
    <row r="441" spans="4:4" x14ac:dyDescent="0.2">
      <c r="D441" s="22"/>
    </row>
    <row r="442" spans="4:4" x14ac:dyDescent="0.2">
      <c r="D442" s="22"/>
    </row>
    <row r="443" spans="4:4" x14ac:dyDescent="0.2">
      <c r="D443" s="22"/>
    </row>
    <row r="444" spans="4:4" x14ac:dyDescent="0.2">
      <c r="D444" s="22"/>
    </row>
    <row r="445" spans="4:4" x14ac:dyDescent="0.2">
      <c r="D445" s="22"/>
    </row>
    <row r="446" spans="4:4" x14ac:dyDescent="0.2">
      <c r="D446" s="22"/>
    </row>
    <row r="447" spans="4:4" x14ac:dyDescent="0.2">
      <c r="D447" s="22"/>
    </row>
    <row r="448" spans="4:4" x14ac:dyDescent="0.2">
      <c r="D448" s="22"/>
    </row>
    <row r="449" spans="4:4" x14ac:dyDescent="0.2">
      <c r="D449" s="22"/>
    </row>
    <row r="450" spans="4:4" x14ac:dyDescent="0.2">
      <c r="D450" s="22"/>
    </row>
    <row r="451" spans="4:4" x14ac:dyDescent="0.2">
      <c r="D451" s="22"/>
    </row>
    <row r="452" spans="4:4" x14ac:dyDescent="0.2">
      <c r="D452" s="22"/>
    </row>
    <row r="453" spans="4:4" x14ac:dyDescent="0.2">
      <c r="D453" s="22"/>
    </row>
    <row r="454" spans="4:4" x14ac:dyDescent="0.2">
      <c r="D454" s="22"/>
    </row>
    <row r="455" spans="4:4" x14ac:dyDescent="0.2">
      <c r="D455" s="22"/>
    </row>
    <row r="456" spans="4:4" x14ac:dyDescent="0.2">
      <c r="D456" s="22"/>
    </row>
    <row r="457" spans="4:4" x14ac:dyDescent="0.2">
      <c r="D457" s="22"/>
    </row>
    <row r="458" spans="4:4" x14ac:dyDescent="0.2">
      <c r="D458" s="22"/>
    </row>
    <row r="459" spans="4:4" x14ac:dyDescent="0.2">
      <c r="D459" s="22"/>
    </row>
    <row r="460" spans="4:4" x14ac:dyDescent="0.2">
      <c r="D460" s="22"/>
    </row>
    <row r="461" spans="4:4" x14ac:dyDescent="0.2">
      <c r="D461" s="22"/>
    </row>
    <row r="462" spans="4:4" x14ac:dyDescent="0.2">
      <c r="D462" s="22"/>
    </row>
    <row r="463" spans="4:4" x14ac:dyDescent="0.2">
      <c r="D463" s="22"/>
    </row>
    <row r="464" spans="4:4" x14ac:dyDescent="0.2">
      <c r="D464" s="22"/>
    </row>
    <row r="465" spans="4:4" x14ac:dyDescent="0.2">
      <c r="D465" s="22"/>
    </row>
    <row r="466" spans="4:4" x14ac:dyDescent="0.2">
      <c r="D466" s="22"/>
    </row>
    <row r="467" spans="4:4" x14ac:dyDescent="0.2">
      <c r="D467" s="22"/>
    </row>
    <row r="468" spans="4:4" x14ac:dyDescent="0.2">
      <c r="D468" s="22"/>
    </row>
    <row r="469" spans="4:4" x14ac:dyDescent="0.2">
      <c r="D469" s="22"/>
    </row>
    <row r="470" spans="4:4" x14ac:dyDescent="0.2">
      <c r="D470" s="22"/>
    </row>
    <row r="471" spans="4:4" x14ac:dyDescent="0.2">
      <c r="D471" s="22"/>
    </row>
    <row r="472" spans="4:4" x14ac:dyDescent="0.2">
      <c r="D472" s="22"/>
    </row>
    <row r="473" spans="4:4" x14ac:dyDescent="0.2">
      <c r="D473" s="22"/>
    </row>
    <row r="474" spans="4:4" x14ac:dyDescent="0.2">
      <c r="D474" s="22"/>
    </row>
    <row r="475" spans="4:4" x14ac:dyDescent="0.2">
      <c r="D475" s="22"/>
    </row>
    <row r="476" spans="4:4" x14ac:dyDescent="0.2">
      <c r="D476" s="22"/>
    </row>
    <row r="477" spans="4:4" x14ac:dyDescent="0.2">
      <c r="D477" s="22"/>
    </row>
    <row r="478" spans="4:4" x14ac:dyDescent="0.2">
      <c r="D478" s="22"/>
    </row>
    <row r="479" spans="4:4" x14ac:dyDescent="0.2">
      <c r="D479" s="22"/>
    </row>
    <row r="480" spans="4:4" x14ac:dyDescent="0.2">
      <c r="D480" s="22"/>
    </row>
    <row r="481" spans="4:4" x14ac:dyDescent="0.2">
      <c r="D481" s="22"/>
    </row>
    <row r="482" spans="4:4" x14ac:dyDescent="0.2">
      <c r="D482" s="22"/>
    </row>
    <row r="483" spans="4:4" x14ac:dyDescent="0.2">
      <c r="D483" s="22"/>
    </row>
    <row r="484" spans="4:4" x14ac:dyDescent="0.2">
      <c r="D484" s="22"/>
    </row>
    <row r="485" spans="4:4" x14ac:dyDescent="0.2">
      <c r="D485" s="22"/>
    </row>
    <row r="486" spans="4:4" x14ac:dyDescent="0.2">
      <c r="D486" s="22"/>
    </row>
    <row r="487" spans="4:4" x14ac:dyDescent="0.2">
      <c r="D487" s="22"/>
    </row>
    <row r="488" spans="4:4" x14ac:dyDescent="0.2">
      <c r="D488" s="22"/>
    </row>
    <row r="489" spans="4:4" x14ac:dyDescent="0.2">
      <c r="D489" s="22"/>
    </row>
    <row r="490" spans="4:4" x14ac:dyDescent="0.2">
      <c r="D490" s="22"/>
    </row>
    <row r="491" spans="4:4" x14ac:dyDescent="0.2">
      <c r="D491" s="22"/>
    </row>
    <row r="492" spans="4:4" x14ac:dyDescent="0.2">
      <c r="D492" s="22"/>
    </row>
    <row r="493" spans="4:4" x14ac:dyDescent="0.2">
      <c r="D493" s="22"/>
    </row>
    <row r="494" spans="4:4" x14ac:dyDescent="0.2">
      <c r="D494" s="22"/>
    </row>
    <row r="495" spans="4:4" x14ac:dyDescent="0.2">
      <c r="D495" s="22"/>
    </row>
    <row r="496" spans="4:4" x14ac:dyDescent="0.2">
      <c r="D496" s="22"/>
    </row>
    <row r="497" spans="4:4" x14ac:dyDescent="0.2">
      <c r="D497" s="22"/>
    </row>
    <row r="498" spans="4:4" x14ac:dyDescent="0.2">
      <c r="D498" s="22"/>
    </row>
    <row r="499" spans="4:4" x14ac:dyDescent="0.2">
      <c r="D499" s="22"/>
    </row>
    <row r="500" spans="4:4" x14ac:dyDescent="0.2">
      <c r="D500" s="22"/>
    </row>
    <row r="501" spans="4:4" x14ac:dyDescent="0.2">
      <c r="D501" s="22"/>
    </row>
    <row r="502" spans="4:4" x14ac:dyDescent="0.2">
      <c r="D502" s="22"/>
    </row>
    <row r="503" spans="4:4" x14ac:dyDescent="0.2">
      <c r="D503" s="22"/>
    </row>
    <row r="504" spans="4:4" x14ac:dyDescent="0.2">
      <c r="D504" s="22"/>
    </row>
    <row r="505" spans="4:4" x14ac:dyDescent="0.2">
      <c r="D505" s="22"/>
    </row>
    <row r="506" spans="4:4" x14ac:dyDescent="0.2">
      <c r="D506" s="22"/>
    </row>
    <row r="507" spans="4:4" x14ac:dyDescent="0.2">
      <c r="D507" s="22"/>
    </row>
    <row r="508" spans="4:4" x14ac:dyDescent="0.2">
      <c r="D508" s="22"/>
    </row>
    <row r="509" spans="4:4" x14ac:dyDescent="0.2">
      <c r="D509" s="22"/>
    </row>
    <row r="510" spans="4:4" x14ac:dyDescent="0.2">
      <c r="D510" s="22"/>
    </row>
    <row r="511" spans="4:4" x14ac:dyDescent="0.2">
      <c r="D511" s="22"/>
    </row>
    <row r="512" spans="4:4" x14ac:dyDescent="0.2">
      <c r="D512" s="22"/>
    </row>
    <row r="513" spans="4:4" x14ac:dyDescent="0.2">
      <c r="D513" s="22"/>
    </row>
    <row r="514" spans="4:4" x14ac:dyDescent="0.2">
      <c r="D514" s="22"/>
    </row>
    <row r="515" spans="4:4" x14ac:dyDescent="0.2">
      <c r="D515" s="22"/>
    </row>
    <row r="516" spans="4:4" x14ac:dyDescent="0.2">
      <c r="D516" s="22"/>
    </row>
    <row r="517" spans="4:4" x14ac:dyDescent="0.2">
      <c r="D517" s="22"/>
    </row>
    <row r="518" spans="4:4" x14ac:dyDescent="0.2">
      <c r="D518" s="22"/>
    </row>
    <row r="519" spans="4:4" x14ac:dyDescent="0.2">
      <c r="D519" s="22"/>
    </row>
    <row r="520" spans="4:4" x14ac:dyDescent="0.2">
      <c r="D520" s="22"/>
    </row>
    <row r="521" spans="4:4" x14ac:dyDescent="0.2">
      <c r="D521" s="22"/>
    </row>
    <row r="522" spans="4:4" x14ac:dyDescent="0.2">
      <c r="D522" s="22"/>
    </row>
    <row r="523" spans="4:4" x14ac:dyDescent="0.2">
      <c r="D523" s="22"/>
    </row>
    <row r="524" spans="4:4" x14ac:dyDescent="0.2">
      <c r="D524" s="22"/>
    </row>
    <row r="525" spans="4:4" x14ac:dyDescent="0.2">
      <c r="D525" s="22"/>
    </row>
    <row r="526" spans="4:4" x14ac:dyDescent="0.2">
      <c r="D526" s="22"/>
    </row>
    <row r="527" spans="4:4" x14ac:dyDescent="0.2">
      <c r="D527" s="22"/>
    </row>
    <row r="528" spans="4:4" x14ac:dyDescent="0.2">
      <c r="D528" s="22"/>
    </row>
    <row r="529" spans="4:4" x14ac:dyDescent="0.2">
      <c r="D529" s="22"/>
    </row>
    <row r="530" spans="4:4" x14ac:dyDescent="0.2">
      <c r="D530" s="22"/>
    </row>
    <row r="531" spans="4:4" x14ac:dyDescent="0.2">
      <c r="D531" s="22"/>
    </row>
    <row r="532" spans="4:4" x14ac:dyDescent="0.2">
      <c r="D532" s="22"/>
    </row>
    <row r="533" spans="4:4" x14ac:dyDescent="0.2">
      <c r="D533" s="22"/>
    </row>
    <row r="534" spans="4:4" x14ac:dyDescent="0.2">
      <c r="D534" s="22"/>
    </row>
    <row r="535" spans="4:4" x14ac:dyDescent="0.2">
      <c r="D535" s="22"/>
    </row>
    <row r="536" spans="4:4" x14ac:dyDescent="0.2">
      <c r="D536" s="22"/>
    </row>
    <row r="537" spans="4:4" x14ac:dyDescent="0.2">
      <c r="D537" s="22"/>
    </row>
    <row r="538" spans="4:4" x14ac:dyDescent="0.2">
      <c r="D538" s="22"/>
    </row>
    <row r="539" spans="4:4" x14ac:dyDescent="0.2">
      <c r="D539" s="22"/>
    </row>
    <row r="540" spans="4:4" x14ac:dyDescent="0.2">
      <c r="D540" s="22"/>
    </row>
    <row r="541" spans="4:4" x14ac:dyDescent="0.2">
      <c r="D541" s="22"/>
    </row>
    <row r="542" spans="4:4" x14ac:dyDescent="0.2">
      <c r="D542" s="22"/>
    </row>
    <row r="543" spans="4:4" x14ac:dyDescent="0.2">
      <c r="D543" s="22"/>
    </row>
    <row r="544" spans="4:4" x14ac:dyDescent="0.2">
      <c r="D544" s="22"/>
    </row>
    <row r="545" spans="4:4" x14ac:dyDescent="0.2">
      <c r="D545" s="22"/>
    </row>
    <row r="546" spans="4:4" x14ac:dyDescent="0.2">
      <c r="D546" s="22"/>
    </row>
    <row r="547" spans="4:4" x14ac:dyDescent="0.2">
      <c r="D547" s="22"/>
    </row>
    <row r="548" spans="4:4" x14ac:dyDescent="0.2">
      <c r="D548" s="22"/>
    </row>
    <row r="549" spans="4:4" x14ac:dyDescent="0.2">
      <c r="D549" s="22"/>
    </row>
    <row r="550" spans="4:4" x14ac:dyDescent="0.2">
      <c r="D550" s="22"/>
    </row>
    <row r="551" spans="4:4" x14ac:dyDescent="0.2">
      <c r="D551" s="22"/>
    </row>
    <row r="552" spans="4:4" x14ac:dyDescent="0.2">
      <c r="D552" s="22"/>
    </row>
    <row r="553" spans="4:4" x14ac:dyDescent="0.2">
      <c r="D553" s="22"/>
    </row>
    <row r="554" spans="4:4" x14ac:dyDescent="0.2">
      <c r="D554" s="22"/>
    </row>
    <row r="555" spans="4:4" x14ac:dyDescent="0.2">
      <c r="D555" s="22"/>
    </row>
    <row r="556" spans="4:4" x14ac:dyDescent="0.2">
      <c r="D556" s="22"/>
    </row>
    <row r="557" spans="4:4" x14ac:dyDescent="0.2">
      <c r="D557" s="22"/>
    </row>
    <row r="558" spans="4:4" x14ac:dyDescent="0.2">
      <c r="D558" s="22"/>
    </row>
    <row r="559" spans="4:4" x14ac:dyDescent="0.2">
      <c r="D559" s="22"/>
    </row>
    <row r="560" spans="4:4" x14ac:dyDescent="0.2">
      <c r="D560" s="22"/>
    </row>
    <row r="561" spans="4:4" x14ac:dyDescent="0.2">
      <c r="D561" s="22"/>
    </row>
    <row r="562" spans="4:4" x14ac:dyDescent="0.2">
      <c r="D562" s="22"/>
    </row>
    <row r="563" spans="4:4" x14ac:dyDescent="0.2">
      <c r="D563" s="22"/>
    </row>
    <row r="564" spans="4:4" x14ac:dyDescent="0.2">
      <c r="D564" s="22"/>
    </row>
    <row r="565" spans="4:4" x14ac:dyDescent="0.2">
      <c r="D565" s="22"/>
    </row>
    <row r="566" spans="4:4" x14ac:dyDescent="0.2">
      <c r="D566" s="22"/>
    </row>
    <row r="567" spans="4:4" x14ac:dyDescent="0.2">
      <c r="D567" s="22"/>
    </row>
    <row r="568" spans="4:4" x14ac:dyDescent="0.2">
      <c r="D568" s="22"/>
    </row>
    <row r="569" spans="4:4" x14ac:dyDescent="0.2">
      <c r="D569" s="22"/>
    </row>
    <row r="570" spans="4:4" x14ac:dyDescent="0.2">
      <c r="D570" s="22"/>
    </row>
    <row r="571" spans="4:4" x14ac:dyDescent="0.2">
      <c r="D571" s="22"/>
    </row>
    <row r="572" spans="4:4" x14ac:dyDescent="0.2">
      <c r="D572" s="22"/>
    </row>
    <row r="573" spans="4:4" x14ac:dyDescent="0.2">
      <c r="D573" s="22"/>
    </row>
    <row r="574" spans="4:4" x14ac:dyDescent="0.2">
      <c r="D574" s="22"/>
    </row>
    <row r="575" spans="4:4" x14ac:dyDescent="0.2">
      <c r="D575" s="22"/>
    </row>
    <row r="576" spans="4:4" x14ac:dyDescent="0.2">
      <c r="D576" s="22"/>
    </row>
    <row r="577" spans="4:4" x14ac:dyDescent="0.2">
      <c r="D577" s="22"/>
    </row>
    <row r="578" spans="4:4" x14ac:dyDescent="0.2">
      <c r="D578" s="22"/>
    </row>
    <row r="579" spans="4:4" x14ac:dyDescent="0.2">
      <c r="D579" s="22"/>
    </row>
    <row r="580" spans="4:4" x14ac:dyDescent="0.2">
      <c r="D580" s="22"/>
    </row>
    <row r="581" spans="4:4" x14ac:dyDescent="0.2">
      <c r="D581" s="22"/>
    </row>
    <row r="582" spans="4:4" x14ac:dyDescent="0.2">
      <c r="D582" s="22"/>
    </row>
    <row r="583" spans="4:4" x14ac:dyDescent="0.2">
      <c r="D583" s="22"/>
    </row>
    <row r="584" spans="4:4" x14ac:dyDescent="0.2">
      <c r="D584" s="22"/>
    </row>
    <row r="585" spans="4:4" x14ac:dyDescent="0.2">
      <c r="D585" s="22"/>
    </row>
    <row r="586" spans="4:4" x14ac:dyDescent="0.2">
      <c r="D586" s="22"/>
    </row>
    <row r="587" spans="4:4" x14ac:dyDescent="0.2">
      <c r="D587" s="22"/>
    </row>
    <row r="588" spans="4:4" x14ac:dyDescent="0.2">
      <c r="D588" s="22"/>
    </row>
    <row r="589" spans="4:4" x14ac:dyDescent="0.2">
      <c r="D589" s="22"/>
    </row>
    <row r="590" spans="4:4" x14ac:dyDescent="0.2">
      <c r="D590" s="22"/>
    </row>
    <row r="591" spans="4:4" x14ac:dyDescent="0.2">
      <c r="D591" s="22"/>
    </row>
    <row r="592" spans="4:4" x14ac:dyDescent="0.2">
      <c r="D592" s="22"/>
    </row>
    <row r="593" spans="4:4" x14ac:dyDescent="0.2">
      <c r="D593" s="22"/>
    </row>
    <row r="594" spans="4:4" x14ac:dyDescent="0.2">
      <c r="D594" s="22"/>
    </row>
    <row r="595" spans="4:4" x14ac:dyDescent="0.2">
      <c r="D595" s="22"/>
    </row>
    <row r="596" spans="4:4" x14ac:dyDescent="0.2">
      <c r="D596" s="22"/>
    </row>
    <row r="597" spans="4:4" x14ac:dyDescent="0.2">
      <c r="D597" s="22"/>
    </row>
    <row r="598" spans="4:4" x14ac:dyDescent="0.2">
      <c r="D598" s="22"/>
    </row>
    <row r="599" spans="4:4" x14ac:dyDescent="0.2">
      <c r="D599" s="22"/>
    </row>
    <row r="600" spans="4:4" x14ac:dyDescent="0.2">
      <c r="D600" s="22"/>
    </row>
    <row r="601" spans="4:4" x14ac:dyDescent="0.2">
      <c r="D601" s="22"/>
    </row>
    <row r="602" spans="4:4" x14ac:dyDescent="0.2">
      <c r="D602" s="22"/>
    </row>
    <row r="603" spans="4:4" x14ac:dyDescent="0.2">
      <c r="D603" s="22"/>
    </row>
    <row r="604" spans="4:4" x14ac:dyDescent="0.2">
      <c r="D604" s="22"/>
    </row>
    <row r="605" spans="4:4" x14ac:dyDescent="0.2">
      <c r="D605" s="22"/>
    </row>
    <row r="606" spans="4:4" x14ac:dyDescent="0.2">
      <c r="D606" s="22"/>
    </row>
    <row r="607" spans="4:4" x14ac:dyDescent="0.2">
      <c r="D607" s="22"/>
    </row>
    <row r="608" spans="4:4" x14ac:dyDescent="0.2">
      <c r="D608" s="22"/>
    </row>
    <row r="609" spans="4:4" x14ac:dyDescent="0.2">
      <c r="D609" s="22"/>
    </row>
    <row r="610" spans="4:4" x14ac:dyDescent="0.2">
      <c r="D610" s="22"/>
    </row>
    <row r="611" spans="4:4" x14ac:dyDescent="0.2">
      <c r="D611" s="22"/>
    </row>
    <row r="612" spans="4:4" x14ac:dyDescent="0.2">
      <c r="D612" s="22"/>
    </row>
    <row r="613" spans="4:4" x14ac:dyDescent="0.2">
      <c r="D613" s="22"/>
    </row>
    <row r="614" spans="4:4" x14ac:dyDescent="0.2">
      <c r="D614" s="22"/>
    </row>
    <row r="615" spans="4:4" x14ac:dyDescent="0.2">
      <c r="D615" s="22"/>
    </row>
    <row r="616" spans="4:4" x14ac:dyDescent="0.2">
      <c r="D616" s="22"/>
    </row>
    <row r="617" spans="4:4" x14ac:dyDescent="0.2">
      <c r="D617" s="22"/>
    </row>
    <row r="618" spans="4:4" x14ac:dyDescent="0.2">
      <c r="D618" s="22"/>
    </row>
    <row r="619" spans="4:4" x14ac:dyDescent="0.2">
      <c r="D619" s="22"/>
    </row>
    <row r="620" spans="4:4" x14ac:dyDescent="0.2">
      <c r="D620" s="22"/>
    </row>
    <row r="621" spans="4:4" x14ac:dyDescent="0.2">
      <c r="D621" s="22"/>
    </row>
    <row r="622" spans="4:4" x14ac:dyDescent="0.2">
      <c r="D622" s="22"/>
    </row>
    <row r="623" spans="4:4" x14ac:dyDescent="0.2">
      <c r="D623" s="22"/>
    </row>
    <row r="624" spans="4:4" x14ac:dyDescent="0.2">
      <c r="D624" s="22"/>
    </row>
    <row r="625" spans="4:4" x14ac:dyDescent="0.2">
      <c r="D625" s="22"/>
    </row>
    <row r="626" spans="4:4" x14ac:dyDescent="0.2">
      <c r="D626" s="22"/>
    </row>
    <row r="627" spans="4:4" x14ac:dyDescent="0.2">
      <c r="D627" s="22"/>
    </row>
    <row r="628" spans="4:4" x14ac:dyDescent="0.2">
      <c r="D628" s="22"/>
    </row>
    <row r="629" spans="4:4" x14ac:dyDescent="0.2">
      <c r="D629" s="22"/>
    </row>
    <row r="630" spans="4:4" x14ac:dyDescent="0.2">
      <c r="D630" s="22"/>
    </row>
    <row r="631" spans="4:4" x14ac:dyDescent="0.2">
      <c r="D631" s="22"/>
    </row>
    <row r="632" spans="4:4" x14ac:dyDescent="0.2">
      <c r="D632" s="22"/>
    </row>
    <row r="633" spans="4:4" x14ac:dyDescent="0.2">
      <c r="D633" s="22"/>
    </row>
    <row r="634" spans="4:4" x14ac:dyDescent="0.2">
      <c r="D634" s="22"/>
    </row>
    <row r="635" spans="4:4" x14ac:dyDescent="0.2">
      <c r="D635" s="22"/>
    </row>
    <row r="636" spans="4:4" x14ac:dyDescent="0.2">
      <c r="D636" s="22"/>
    </row>
    <row r="637" spans="4:4" x14ac:dyDescent="0.2">
      <c r="D637" s="22"/>
    </row>
    <row r="638" spans="4:4" x14ac:dyDescent="0.2">
      <c r="D638" s="22"/>
    </row>
    <row r="639" spans="4:4" x14ac:dyDescent="0.2">
      <c r="D639" s="22"/>
    </row>
    <row r="640" spans="4:4" x14ac:dyDescent="0.2">
      <c r="D640" s="22"/>
    </row>
    <row r="641" spans="4:4" x14ac:dyDescent="0.2">
      <c r="D641" s="22"/>
    </row>
    <row r="642" spans="4:4" x14ac:dyDescent="0.2">
      <c r="D642" s="22"/>
    </row>
    <row r="643" spans="4:4" x14ac:dyDescent="0.2">
      <c r="D643" s="22"/>
    </row>
    <row r="644" spans="4:4" x14ac:dyDescent="0.2">
      <c r="D644" s="22"/>
    </row>
    <row r="645" spans="4:4" x14ac:dyDescent="0.2">
      <c r="D645" s="22"/>
    </row>
    <row r="646" spans="4:4" x14ac:dyDescent="0.2">
      <c r="D646" s="22"/>
    </row>
    <row r="647" spans="4:4" x14ac:dyDescent="0.2">
      <c r="D647" s="22"/>
    </row>
    <row r="648" spans="4:4" x14ac:dyDescent="0.2">
      <c r="D648" s="22"/>
    </row>
    <row r="649" spans="4:4" x14ac:dyDescent="0.2">
      <c r="D649" s="22"/>
    </row>
    <row r="650" spans="4:4" x14ac:dyDescent="0.2">
      <c r="D650" s="22"/>
    </row>
    <row r="651" spans="4:4" x14ac:dyDescent="0.2">
      <c r="D651" s="22"/>
    </row>
    <row r="652" spans="4:4" x14ac:dyDescent="0.2">
      <c r="D652" s="22"/>
    </row>
    <row r="653" spans="4:4" x14ac:dyDescent="0.2">
      <c r="D653" s="22"/>
    </row>
    <row r="654" spans="4:4" x14ac:dyDescent="0.2">
      <c r="D654" s="22"/>
    </row>
    <row r="655" spans="4:4" x14ac:dyDescent="0.2">
      <c r="D655" s="22"/>
    </row>
    <row r="656" spans="4:4" x14ac:dyDescent="0.2">
      <c r="D656" s="22"/>
    </row>
    <row r="657" spans="4:4" x14ac:dyDescent="0.2">
      <c r="D657" s="22"/>
    </row>
    <row r="658" spans="4:4" x14ac:dyDescent="0.2">
      <c r="D658" s="22"/>
    </row>
    <row r="659" spans="4:4" x14ac:dyDescent="0.2">
      <c r="D659" s="22"/>
    </row>
    <row r="660" spans="4:4" x14ac:dyDescent="0.2">
      <c r="D660" s="22"/>
    </row>
    <row r="661" spans="4:4" x14ac:dyDescent="0.2">
      <c r="D661" s="22"/>
    </row>
    <row r="662" spans="4:4" x14ac:dyDescent="0.2">
      <c r="D662" s="22"/>
    </row>
    <row r="663" spans="4:4" x14ac:dyDescent="0.2">
      <c r="D663" s="22"/>
    </row>
    <row r="664" spans="4:4" x14ac:dyDescent="0.2">
      <c r="D664" s="22"/>
    </row>
    <row r="665" spans="4:4" x14ac:dyDescent="0.2">
      <c r="D665" s="22"/>
    </row>
    <row r="666" spans="4:4" x14ac:dyDescent="0.2">
      <c r="D666" s="22"/>
    </row>
    <row r="667" spans="4:4" x14ac:dyDescent="0.2">
      <c r="D667" s="22"/>
    </row>
    <row r="668" spans="4:4" x14ac:dyDescent="0.2">
      <c r="D668" s="22"/>
    </row>
    <row r="669" spans="4:4" x14ac:dyDescent="0.2">
      <c r="D669" s="22"/>
    </row>
    <row r="670" spans="4:4" x14ac:dyDescent="0.2">
      <c r="D670" s="22"/>
    </row>
    <row r="671" spans="4:4" x14ac:dyDescent="0.2">
      <c r="D671" s="22"/>
    </row>
  </sheetData>
  <sheetProtection sheet="1"/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indexed="17"/>
  </sheetPr>
  <dimension ref="A1:V983"/>
  <sheetViews>
    <sheetView workbookViewId="0">
      <selection activeCell="E9" sqref="E9"/>
    </sheetView>
  </sheetViews>
  <sheetFormatPr defaultRowHeight="12.75" x14ac:dyDescent="0.2"/>
  <cols>
    <col min="3" max="3" width="12.42578125" bestFit="1" customWidth="1"/>
  </cols>
  <sheetData>
    <row r="1" spans="1:22" ht="18.75" thickBot="1" x14ac:dyDescent="0.25">
      <c r="A1" s="62" t="s">
        <v>20</v>
      </c>
      <c r="B1" s="45"/>
      <c r="C1" s="45"/>
      <c r="D1" s="63" t="s">
        <v>21</v>
      </c>
      <c r="E1" s="45"/>
      <c r="F1" s="45"/>
      <c r="G1" s="45"/>
      <c r="H1" s="45"/>
      <c r="K1" s="64" t="s">
        <v>22</v>
      </c>
      <c r="L1" s="45" t="s">
        <v>23</v>
      </c>
      <c r="M1" s="45">
        <f ca="1">F18*H18-G18*G18</f>
        <v>51410.007234907651</v>
      </c>
      <c r="N1" s="45"/>
      <c r="O1" s="45"/>
      <c r="P1" s="45"/>
      <c r="Q1" s="45"/>
      <c r="R1" s="45">
        <v>1</v>
      </c>
      <c r="S1" s="45" t="s">
        <v>24</v>
      </c>
      <c r="T1" s="45"/>
      <c r="U1" s="90" t="s">
        <v>2085</v>
      </c>
      <c r="V1" s="90" t="s">
        <v>123</v>
      </c>
    </row>
    <row r="2" spans="1:22" x14ac:dyDescent="0.2">
      <c r="A2" s="10" t="s">
        <v>112</v>
      </c>
      <c r="B2" s="45"/>
      <c r="C2" s="45"/>
      <c r="D2" s="99"/>
      <c r="E2" s="99"/>
      <c r="F2" s="45"/>
      <c r="G2" s="45"/>
      <c r="H2" s="45"/>
      <c r="K2" s="64" t="s">
        <v>25</v>
      </c>
      <c r="L2" s="45" t="s">
        <v>26</v>
      </c>
      <c r="M2" s="45">
        <f ca="1">+D18*H18-F18*G18</f>
        <v>55673.057485465994</v>
      </c>
      <c r="N2" s="45"/>
      <c r="O2" s="45"/>
      <c r="P2" s="45"/>
      <c r="Q2" s="45"/>
      <c r="R2" s="45">
        <v>2</v>
      </c>
      <c r="S2" s="45" t="s">
        <v>2099</v>
      </c>
      <c r="T2" s="45"/>
      <c r="U2">
        <v>0</v>
      </c>
      <c r="V2">
        <f t="shared" ref="V2:V20" ca="1" si="0">+E$4+E$5*U2+E$6*U2^2</f>
        <v>-1.9574898225101223E-4</v>
      </c>
    </row>
    <row r="3" spans="1:22" ht="13.5" thickBot="1" x14ac:dyDescent="0.25">
      <c r="A3" s="45" t="s">
        <v>27</v>
      </c>
      <c r="B3" s="45" t="s">
        <v>28</v>
      </c>
      <c r="C3" s="45"/>
      <c r="D3" s="45"/>
      <c r="E3" s="65" t="s">
        <v>29</v>
      </c>
      <c r="F3" s="65" t="s">
        <v>30</v>
      </c>
      <c r="G3" s="65" t="s">
        <v>31</v>
      </c>
      <c r="H3" s="65" t="s">
        <v>32</v>
      </c>
      <c r="K3" s="64" t="s">
        <v>33</v>
      </c>
      <c r="L3" s="45" t="s">
        <v>34</v>
      </c>
      <c r="M3" s="45">
        <f ca="1">+D18*G18-F18*F18</f>
        <v>10556.835011921663</v>
      </c>
      <c r="N3" s="45"/>
      <c r="O3" s="45"/>
      <c r="P3" s="45"/>
      <c r="Q3" s="45"/>
      <c r="R3" s="45">
        <v>3</v>
      </c>
      <c r="S3" s="45" t="s">
        <v>35</v>
      </c>
      <c r="T3" s="45"/>
      <c r="U3">
        <v>0.25</v>
      </c>
      <c r="V3">
        <f t="shared" ca="1" si="0"/>
        <v>-8.4587526803474127E-4</v>
      </c>
    </row>
    <row r="4" spans="1:22" x14ac:dyDescent="0.2">
      <c r="A4" s="45" t="s">
        <v>36</v>
      </c>
      <c r="B4" s="45" t="s">
        <v>37</v>
      </c>
      <c r="C4" s="45"/>
      <c r="D4" s="66" t="s">
        <v>38</v>
      </c>
      <c r="E4" s="67">
        <f ca="1">(E18*M1-I18*M2+J18*M3)/M7</f>
        <v>-1.9574898225101223E-4</v>
      </c>
      <c r="F4" s="68">
        <f ca="1">+E7/M7*M18</f>
        <v>2.5702975364816664E-4</v>
      </c>
      <c r="G4" s="69">
        <f>+B18</f>
        <v>1</v>
      </c>
      <c r="H4" s="70">
        <f ca="1">ABS(F4/E4)</f>
        <v>1.3130579310934707</v>
      </c>
      <c r="K4" s="64" t="s">
        <v>39</v>
      </c>
      <c r="L4" s="45" t="s">
        <v>40</v>
      </c>
      <c r="M4" s="45">
        <f ca="1">+D17*H18-F18*F18</f>
        <v>97325.959139749844</v>
      </c>
      <c r="N4" s="45"/>
      <c r="O4" s="45"/>
      <c r="P4" s="45"/>
      <c r="Q4" s="45"/>
      <c r="R4" s="45">
        <v>4</v>
      </c>
      <c r="S4" s="45" t="s">
        <v>41</v>
      </c>
      <c r="T4" s="45"/>
      <c r="U4">
        <v>0.5</v>
      </c>
      <c r="V4">
        <f t="shared" ca="1" si="0"/>
        <v>-1.1399134319793973E-3</v>
      </c>
    </row>
    <row r="5" spans="1:22" x14ac:dyDescent="0.2">
      <c r="A5" s="45" t="s">
        <v>42</v>
      </c>
      <c r="B5" s="71">
        <v>40323</v>
      </c>
      <c r="C5" s="45"/>
      <c r="D5" s="72" t="s">
        <v>43</v>
      </c>
      <c r="E5" s="73">
        <f ca="1">+(-E18*M2+I18*M4-J18*M5)/M7</f>
        <v>-3.3126813868130621E-3</v>
      </c>
      <c r="F5" s="74">
        <f ca="1">N18*E7/M7</f>
        <v>3.536502045856066E-4</v>
      </c>
      <c r="G5" s="75">
        <f>+B18/A18</f>
        <v>1E-4</v>
      </c>
      <c r="H5" s="70">
        <f ca="1">ABS(F5/E5)</f>
        <v>0.10675648011106582</v>
      </c>
      <c r="K5" s="64" t="s">
        <v>44</v>
      </c>
      <c r="L5" s="45" t="s">
        <v>45</v>
      </c>
      <c r="M5" s="45">
        <f ca="1">+D17*G18-D18*F18</f>
        <v>21031.19094275964</v>
      </c>
      <c r="N5" s="45"/>
      <c r="O5" s="45"/>
      <c r="P5" s="45"/>
      <c r="Q5" s="45"/>
      <c r="R5" s="45">
        <v>5</v>
      </c>
      <c r="S5" s="45" t="s">
        <v>46</v>
      </c>
      <c r="T5" s="45"/>
      <c r="U5">
        <v>0.75</v>
      </c>
      <c r="V5">
        <f t="shared" ca="1" si="0"/>
        <v>-1.0778634740849808E-3</v>
      </c>
    </row>
    <row r="6" spans="1:22" ht="13.5" thickBot="1" x14ac:dyDescent="0.25">
      <c r="A6" s="101"/>
      <c r="B6" s="101"/>
      <c r="C6" s="45">
        <f ca="1">E6*G6</f>
        <v>2.8487049747125833E-11</v>
      </c>
      <c r="D6" s="76" t="s">
        <v>47</v>
      </c>
      <c r="E6" s="77">
        <f ca="1">+(E18*M3-I18*M5+J18*M6)/M7</f>
        <v>2.8487049747125833E-3</v>
      </c>
      <c r="F6" s="78">
        <f ca="1">O18*E7/M7</f>
        <v>7.9815906373446166E-5</v>
      </c>
      <c r="G6" s="79">
        <f>+B18/A18^2</f>
        <v>1E-8</v>
      </c>
      <c r="H6" s="70">
        <f ca="1">ABS(F6/E6)</f>
        <v>2.8018312560253486E-2</v>
      </c>
      <c r="K6" s="80" t="s">
        <v>48</v>
      </c>
      <c r="L6" s="81" t="s">
        <v>49</v>
      </c>
      <c r="M6" s="81">
        <f ca="1">+D17*F18-D18*D18</f>
        <v>4957.466230905</v>
      </c>
      <c r="N6" s="45"/>
      <c r="O6" s="45"/>
      <c r="P6" s="45"/>
      <c r="Q6" s="45"/>
      <c r="R6" s="45">
        <v>6</v>
      </c>
      <c r="S6" s="45" t="s">
        <v>50</v>
      </c>
      <c r="T6" s="45"/>
      <c r="U6">
        <v>1</v>
      </c>
      <c r="V6">
        <f t="shared" ca="1" si="0"/>
        <v>-6.5972539435149103E-4</v>
      </c>
    </row>
    <row r="7" spans="1:22" x14ac:dyDescent="0.2">
      <c r="A7" s="44"/>
      <c r="B7" s="102"/>
      <c r="C7" s="45"/>
      <c r="D7" s="63" t="s">
        <v>51</v>
      </c>
      <c r="E7" s="82">
        <f ca="1">SQRT(L18/(D17-3))</f>
        <v>9.8701119205055307E-4</v>
      </c>
      <c r="F7" s="45"/>
      <c r="G7" s="83">
        <f>+B22</f>
        <v>0</v>
      </c>
      <c r="H7" s="45"/>
      <c r="K7" s="64" t="s">
        <v>52</v>
      </c>
      <c r="L7" s="45" t="s">
        <v>53</v>
      </c>
      <c r="M7" s="45">
        <f ca="1">+D17*M1-D18*M2+F18*M3</f>
        <v>758097.42179121915</v>
      </c>
      <c r="N7" s="45"/>
      <c r="O7" s="45"/>
      <c r="P7" s="45"/>
      <c r="Q7" s="45"/>
      <c r="R7" s="45">
        <v>7</v>
      </c>
      <c r="S7" s="45" t="s">
        <v>54</v>
      </c>
      <c r="T7" s="45"/>
      <c r="U7">
        <v>1.25</v>
      </c>
      <c r="V7">
        <f t="shared" ca="1" si="0"/>
        <v>1.1450080722107125E-4</v>
      </c>
    </row>
    <row r="8" spans="1:22" x14ac:dyDescent="0.2">
      <c r="A8" s="44"/>
      <c r="B8" s="102"/>
      <c r="C8" s="45"/>
      <c r="D8" s="63" t="s">
        <v>55</v>
      </c>
      <c r="E8" s="45"/>
      <c r="F8" s="84">
        <f ca="1">CORREL(INDIRECT(E12):INDIRECT(E13),INDIRECT(K12):INDIRECT(K13))</f>
        <v>0.9971265241872701</v>
      </c>
      <c r="G8" s="82"/>
      <c r="H8" s="45"/>
      <c r="I8" s="83"/>
      <c r="J8" s="45"/>
      <c r="K8" s="45"/>
      <c r="L8" s="45"/>
      <c r="M8" s="45"/>
      <c r="N8" s="45"/>
      <c r="O8" s="45"/>
      <c r="P8" s="45"/>
      <c r="Q8" s="45"/>
      <c r="R8" s="45">
        <v>8</v>
      </c>
      <c r="S8" s="45" t="s">
        <v>56</v>
      </c>
      <c r="T8" s="45"/>
      <c r="U8">
        <v>1.5</v>
      </c>
      <c r="V8">
        <f t="shared" ca="1" si="0"/>
        <v>1.2448151306327067E-3</v>
      </c>
    </row>
    <row r="9" spans="1:22" x14ac:dyDescent="0.2">
      <c r="A9" s="44"/>
      <c r="B9" s="102"/>
      <c r="C9" s="45"/>
      <c r="D9" s="45"/>
      <c r="E9" s="103">
        <f ca="1">E6*G6</f>
        <v>2.8487049747125833E-11</v>
      </c>
      <c r="F9" s="95">
        <f ca="1">H6</f>
        <v>2.8018312560253486E-2</v>
      </c>
      <c r="G9" s="96">
        <f ca="1">F8</f>
        <v>0.9971265241872701</v>
      </c>
      <c r="H9" s="45"/>
      <c r="I9" s="83"/>
      <c r="J9" s="45"/>
      <c r="K9" s="45"/>
      <c r="L9" s="45"/>
      <c r="M9" s="45"/>
      <c r="N9" s="45"/>
      <c r="O9" s="45"/>
      <c r="P9" s="45"/>
      <c r="Q9" s="45"/>
      <c r="R9" s="45">
        <v>9</v>
      </c>
      <c r="S9" s="45" t="s">
        <v>2215</v>
      </c>
      <c r="T9" s="45"/>
      <c r="U9">
        <v>1.75</v>
      </c>
      <c r="V9">
        <f t="shared" ca="1" si="0"/>
        <v>2.7312175758834158E-3</v>
      </c>
    </row>
    <row r="10" spans="1:22" x14ac:dyDescent="0.2">
      <c r="A10" s="102" t="s">
        <v>2068</v>
      </c>
      <c r="B10" s="2">
        <v>0.23369068000000001</v>
      </c>
      <c r="C10" s="45"/>
      <c r="D10" s="45" t="s">
        <v>148</v>
      </c>
      <c r="E10" s="129">
        <f ca="1">2*E9*365.2422/B10</f>
        <v>8.9046535541337669E-8</v>
      </c>
      <c r="F10" s="129">
        <f ca="1">F9*E10</f>
        <v>2.4949336652049198E-9</v>
      </c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10</v>
      </c>
      <c r="S10" s="45" t="s">
        <v>57</v>
      </c>
      <c r="T10" s="45"/>
      <c r="U10">
        <v>2</v>
      </c>
      <c r="V10">
        <f t="shared" ca="1" si="0"/>
        <v>4.5737081429731968E-3</v>
      </c>
    </row>
    <row r="11" spans="1:22" x14ac:dyDescent="0.2">
      <c r="A11" s="102"/>
      <c r="B11" s="102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11</v>
      </c>
      <c r="S11" s="45" t="s">
        <v>2105</v>
      </c>
      <c r="T11" s="45"/>
      <c r="U11">
        <v>2.25</v>
      </c>
      <c r="V11">
        <f t="shared" ca="1" si="0"/>
        <v>6.7722868319020505E-3</v>
      </c>
    </row>
    <row r="12" spans="1:22" x14ac:dyDescent="0.2">
      <c r="A12" s="36">
        <v>21</v>
      </c>
      <c r="B12" s="45" t="s">
        <v>58</v>
      </c>
      <c r="C12" s="85">
        <v>21</v>
      </c>
      <c r="D12" s="22" t="str">
        <f>D$15&amp;$C12</f>
        <v>D21</v>
      </c>
      <c r="E12" s="22" t="str">
        <f t="shared" ref="E12:O12" si="1">E15&amp;$C12</f>
        <v>E21</v>
      </c>
      <c r="F12" s="22" t="str">
        <f t="shared" si="1"/>
        <v>F21</v>
      </c>
      <c r="G12" s="22" t="str">
        <f t="shared" si="1"/>
        <v>G21</v>
      </c>
      <c r="H12" s="22" t="str">
        <f t="shared" si="1"/>
        <v>H21</v>
      </c>
      <c r="I12" s="22" t="str">
        <f t="shared" si="1"/>
        <v>I21</v>
      </c>
      <c r="J12" s="22" t="str">
        <f t="shared" si="1"/>
        <v>J21</v>
      </c>
      <c r="K12" s="22" t="str">
        <f t="shared" si="1"/>
        <v>K21</v>
      </c>
      <c r="L12" s="22" t="str">
        <f t="shared" si="1"/>
        <v>L21</v>
      </c>
      <c r="M12" s="22" t="str">
        <f t="shared" si="1"/>
        <v>M21</v>
      </c>
      <c r="N12" s="22" t="str">
        <f t="shared" si="1"/>
        <v>N21</v>
      </c>
      <c r="O12" s="22" t="str">
        <f t="shared" si="1"/>
        <v>O21</v>
      </c>
      <c r="P12" s="45"/>
      <c r="Q12" s="45"/>
      <c r="R12" s="45">
        <v>12</v>
      </c>
      <c r="S12" s="45" t="s">
        <v>59</v>
      </c>
      <c r="T12" s="45"/>
      <c r="U12">
        <v>2.5</v>
      </c>
      <c r="V12">
        <f t="shared" ca="1" si="0"/>
        <v>9.3269536426699769E-3</v>
      </c>
    </row>
    <row r="13" spans="1:22" x14ac:dyDescent="0.2">
      <c r="A13" s="36">
        <f>20+COUNT(A21:A1440)</f>
        <v>73</v>
      </c>
      <c r="B13" s="45" t="s">
        <v>60</v>
      </c>
      <c r="C13" s="85">
        <v>73</v>
      </c>
      <c r="D13" s="22" t="str">
        <f>D$15&amp;$C13</f>
        <v>D73</v>
      </c>
      <c r="E13" s="22" t="str">
        <f t="shared" ref="E13:O13" si="2">E$15&amp;$C13</f>
        <v>E73</v>
      </c>
      <c r="F13" s="22" t="str">
        <f t="shared" si="2"/>
        <v>F73</v>
      </c>
      <c r="G13" s="22" t="str">
        <f t="shared" si="2"/>
        <v>G73</v>
      </c>
      <c r="H13" s="22" t="str">
        <f t="shared" si="2"/>
        <v>H73</v>
      </c>
      <c r="I13" s="22" t="str">
        <f t="shared" si="2"/>
        <v>I73</v>
      </c>
      <c r="J13" s="22" t="str">
        <f t="shared" si="2"/>
        <v>J73</v>
      </c>
      <c r="K13" s="22" t="str">
        <f t="shared" si="2"/>
        <v>K73</v>
      </c>
      <c r="L13" s="22" t="str">
        <f t="shared" si="2"/>
        <v>L73</v>
      </c>
      <c r="M13" s="22" t="str">
        <f t="shared" si="2"/>
        <v>M73</v>
      </c>
      <c r="N13" s="22" t="str">
        <f t="shared" si="2"/>
        <v>N73</v>
      </c>
      <c r="O13" s="22" t="str">
        <f t="shared" si="2"/>
        <v>O73</v>
      </c>
      <c r="P13" s="45"/>
      <c r="Q13" s="45"/>
      <c r="R13" s="45">
        <v>13</v>
      </c>
      <c r="S13" s="45" t="s">
        <v>61</v>
      </c>
      <c r="T13" s="45"/>
      <c r="U13">
        <v>2.75</v>
      </c>
      <c r="V13">
        <f t="shared" ca="1" si="0"/>
        <v>1.2237708575276979E-2</v>
      </c>
    </row>
    <row r="14" spans="1:22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>
        <v>14</v>
      </c>
      <c r="S14" s="45" t="s">
        <v>62</v>
      </c>
      <c r="T14" s="45"/>
      <c r="U14">
        <v>3</v>
      </c>
      <c r="V14">
        <f t="shared" ca="1" si="0"/>
        <v>1.550455162972305E-2</v>
      </c>
    </row>
    <row r="15" spans="1:22" x14ac:dyDescent="0.2">
      <c r="A15" s="22"/>
      <c r="B15" s="45"/>
      <c r="C15" s="45"/>
      <c r="D15" s="22" t="str">
        <f t="shared" ref="D15:O15" si="3">VLOOKUP(D16,$R1:$S20,2,FALSE)</f>
        <v>D</v>
      </c>
      <c r="E15" s="22" t="str">
        <f t="shared" si="3"/>
        <v>E</v>
      </c>
      <c r="F15" s="22" t="str">
        <f t="shared" si="3"/>
        <v>F</v>
      </c>
      <c r="G15" s="22" t="str">
        <f t="shared" si="3"/>
        <v>G</v>
      </c>
      <c r="H15" s="22" t="str">
        <f t="shared" si="3"/>
        <v>H</v>
      </c>
      <c r="I15" s="22" t="str">
        <f t="shared" si="3"/>
        <v>I</v>
      </c>
      <c r="J15" s="22" t="str">
        <f t="shared" si="3"/>
        <v>J</v>
      </c>
      <c r="K15" s="22" t="str">
        <f t="shared" si="3"/>
        <v>K</v>
      </c>
      <c r="L15" s="22" t="str">
        <f t="shared" si="3"/>
        <v>L</v>
      </c>
      <c r="M15" s="22" t="str">
        <f t="shared" si="3"/>
        <v>M</v>
      </c>
      <c r="N15" s="22" t="str">
        <f t="shared" si="3"/>
        <v>N</v>
      </c>
      <c r="O15" s="22" t="str">
        <f t="shared" si="3"/>
        <v>O</v>
      </c>
      <c r="P15" s="45"/>
      <c r="Q15" s="45"/>
      <c r="R15" s="45">
        <v>15</v>
      </c>
      <c r="S15" s="45" t="s">
        <v>63</v>
      </c>
      <c r="T15" s="45"/>
      <c r="U15">
        <v>3.25</v>
      </c>
      <c r="V15">
        <f t="shared" ca="1" si="0"/>
        <v>1.9127482806008195E-2</v>
      </c>
    </row>
    <row r="16" spans="1:22" x14ac:dyDescent="0.2">
      <c r="A16" s="22"/>
      <c r="B16" s="45"/>
      <c r="C16" s="45"/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45"/>
      <c r="Q16" s="45"/>
      <c r="R16" s="45">
        <v>16</v>
      </c>
      <c r="S16" s="45" t="s">
        <v>64</v>
      </c>
      <c r="T16" s="45"/>
      <c r="U16">
        <v>3.5</v>
      </c>
      <c r="V16">
        <f t="shared" ca="1" si="0"/>
        <v>2.3106502104132419E-2</v>
      </c>
    </row>
    <row r="17" spans="1:22" x14ac:dyDescent="0.2">
      <c r="A17" s="63" t="s">
        <v>65</v>
      </c>
      <c r="B17" s="45"/>
      <c r="C17" s="45" t="s">
        <v>66</v>
      </c>
      <c r="D17" s="45">
        <f>C13-C12+1</f>
        <v>53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>
        <v>17</v>
      </c>
      <c r="S17" s="45" t="s">
        <v>67</v>
      </c>
      <c r="T17" s="45"/>
      <c r="U17">
        <v>3.75</v>
      </c>
      <c r="V17">
        <f t="shared" ca="1" si="0"/>
        <v>2.744160952409571E-2</v>
      </c>
    </row>
    <row r="18" spans="1:22" x14ac:dyDescent="0.2">
      <c r="A18" s="86">
        <v>10000</v>
      </c>
      <c r="B18" s="86">
        <v>1</v>
      </c>
      <c r="C18" s="45" t="s">
        <v>68</v>
      </c>
      <c r="D18" s="45">
        <f ca="1">SUM(INDIRECT(D12):INDIRECT(D13))</f>
        <v>71.197299999999998</v>
      </c>
      <c r="E18" s="45">
        <f ca="1">SUM(INDIRECT(E12):INDIRECT(E13))</f>
        <v>0.29268836007395294</v>
      </c>
      <c r="F18" s="45">
        <f ca="1">SUM(INDIRECT(F12):INDIRECT(F13))</f>
        <v>189.17965581499999</v>
      </c>
      <c r="G18" s="45">
        <f ca="1">SUM(INDIRECT(G12):INDIRECT(G13))</f>
        <v>650.94852173050833</v>
      </c>
      <c r="H18" s="45">
        <f ca="1">SUM(INDIRECT(H12):INDIRECT(H13))</f>
        <v>2511.6019115855042</v>
      </c>
      <c r="I18" s="45">
        <f ca="1">SUM(INDIRECT(I12):INDIRECT(I13))</f>
        <v>1.2137315685394257</v>
      </c>
      <c r="J18" s="45">
        <f ca="1">SUM(INDIRECT(J12):INDIRECT(J13))</f>
        <v>4.9613960832327333</v>
      </c>
      <c r="K18" s="45"/>
      <c r="L18" s="45">
        <f ca="1">SUM(INDIRECT(L12):INDIRECT(L13))</f>
        <v>4.8709554661652691E-5</v>
      </c>
      <c r="M18" s="45">
        <f ca="1">SQRT(SUM(INDIRECT(M12):INDIRECT(M13)))</f>
        <v>197417.81565768432</v>
      </c>
      <c r="N18" s="45">
        <f ca="1">SQRT(SUM(INDIRECT(N12):INDIRECT(N13)))</f>
        <v>271629.45108585339</v>
      </c>
      <c r="O18" s="45">
        <f ca="1">SQRT(SUM(INDIRECT(O12):INDIRECT(O13)))</f>
        <v>61304.505285224506</v>
      </c>
      <c r="P18" s="45"/>
      <c r="Q18" s="45"/>
      <c r="R18" s="45">
        <v>18</v>
      </c>
      <c r="S18" s="45" t="s">
        <v>69</v>
      </c>
      <c r="T18" s="45"/>
      <c r="U18">
        <v>4</v>
      </c>
      <c r="V18">
        <f t="shared" ca="1" si="0"/>
        <v>3.2132805065898072E-2</v>
      </c>
    </row>
    <row r="19" spans="1:22" x14ac:dyDescent="0.2">
      <c r="A19" s="87" t="s">
        <v>70</v>
      </c>
      <c r="B19" s="45"/>
      <c r="C19" s="45"/>
      <c r="D19" s="88" t="s">
        <v>71</v>
      </c>
      <c r="E19" s="88" t="s">
        <v>72</v>
      </c>
      <c r="F19" s="88" t="s">
        <v>73</v>
      </c>
      <c r="G19" s="88" t="s">
        <v>74</v>
      </c>
      <c r="H19" s="88" t="s">
        <v>75</v>
      </c>
      <c r="I19" s="88" t="s">
        <v>76</v>
      </c>
      <c r="J19" s="88" t="s">
        <v>77</v>
      </c>
      <c r="K19" s="89"/>
      <c r="L19" s="89"/>
      <c r="M19" s="89"/>
      <c r="N19" s="89"/>
      <c r="O19" s="89"/>
      <c r="P19" s="45"/>
      <c r="Q19" s="45"/>
      <c r="R19" s="45">
        <v>19</v>
      </c>
      <c r="S19" s="45" t="s">
        <v>78</v>
      </c>
      <c r="T19" s="45"/>
      <c r="U19">
        <v>4.25</v>
      </c>
      <c r="V19">
        <f t="shared" ca="1" si="0"/>
        <v>3.7180088729539512E-2</v>
      </c>
    </row>
    <row r="20" spans="1:22" ht="15" thickBot="1" x14ac:dyDescent="0.25">
      <c r="A20" s="90" t="s">
        <v>79</v>
      </c>
      <c r="B20" s="90" t="s">
        <v>80</v>
      </c>
      <c r="C20" s="45"/>
      <c r="D20" s="90" t="s">
        <v>79</v>
      </c>
      <c r="E20" s="90" t="s">
        <v>80</v>
      </c>
      <c r="F20" s="90" t="s">
        <v>81</v>
      </c>
      <c r="G20" s="90" t="s">
        <v>82</v>
      </c>
      <c r="H20" s="90" t="s">
        <v>83</v>
      </c>
      <c r="I20" s="90" t="s">
        <v>84</v>
      </c>
      <c r="J20" s="90" t="s">
        <v>85</v>
      </c>
      <c r="K20" s="91" t="s">
        <v>86</v>
      </c>
      <c r="L20" s="90" t="s">
        <v>87</v>
      </c>
      <c r="M20" s="90" t="s">
        <v>88</v>
      </c>
      <c r="N20" s="90" t="s">
        <v>89</v>
      </c>
      <c r="O20" s="90" t="s">
        <v>90</v>
      </c>
      <c r="P20" s="65" t="s">
        <v>91</v>
      </c>
      <c r="Q20" s="45"/>
      <c r="R20" s="45">
        <v>20</v>
      </c>
      <c r="S20" s="45" t="s">
        <v>92</v>
      </c>
      <c r="T20" s="45"/>
      <c r="U20">
        <v>4.5</v>
      </c>
      <c r="V20">
        <f t="shared" ca="1" si="0"/>
        <v>4.2583460515020016E-2</v>
      </c>
    </row>
    <row r="21" spans="1:22" x14ac:dyDescent="0.2">
      <c r="A21" s="104">
        <v>-29</v>
      </c>
      <c r="B21" s="104">
        <v>5.2971999684814364E-4</v>
      </c>
      <c r="D21" s="92">
        <f t="shared" ref="D21:D84" si="4">A21/A$18</f>
        <v>-2.8999999999999998E-3</v>
      </c>
      <c r="E21" s="92">
        <f t="shared" ref="E21:E84" si="5">B21/B$18</f>
        <v>5.2971999684814364E-4</v>
      </c>
      <c r="F21" s="36">
        <f t="shared" ref="F21:F84" si="6">D21*D21</f>
        <v>8.4099999999999991E-6</v>
      </c>
      <c r="G21" s="36">
        <f t="shared" ref="G21:G84" si="7">D21*F21</f>
        <v>-2.4388999999999994E-8</v>
      </c>
      <c r="H21" s="36">
        <f t="shared" ref="H21:H84" si="8">F21*F21</f>
        <v>7.0728099999999987E-11</v>
      </c>
      <c r="I21" s="36">
        <f t="shared" ref="I21:I84" si="9">E21*D21</f>
        <v>-1.5361879908596165E-6</v>
      </c>
      <c r="J21" s="36">
        <f t="shared" ref="J21:J84" si="10">I21*D21</f>
        <v>4.454945173492888E-9</v>
      </c>
      <c r="K21" s="36">
        <f t="shared" ref="K21:K84" ca="1" si="11">+E$4+E$5*D21+E$6*D21^2</f>
        <v>-1.8611824862041701E-4</v>
      </c>
      <c r="L21" s="36">
        <f t="shared" ref="L21:L84" ca="1" si="12">+(K21-E21)^2</f>
        <v>5.1242439367550722E-7</v>
      </c>
      <c r="M21" s="36">
        <f t="shared" ref="M21:M84" ca="1" si="13">(M$1-M$2*D21+M$3*F21)^2</f>
        <v>2659624551.2133794</v>
      </c>
      <c r="N21" s="36">
        <f t="shared" ref="N21:N84" ca="1" si="14">(-M$2+M$4*D21-M$5*F21)^2</f>
        <v>3131015701.662673</v>
      </c>
      <c r="O21" s="36">
        <f t="shared" ref="O21:O84" ca="1" si="15">+(M$3-D21*M$5+F21*M$6)^2</f>
        <v>112739102.98380245</v>
      </c>
      <c r="P21" s="45">
        <f t="shared" ref="P21:P84" ca="1" si="16">+E21-K21</f>
        <v>7.1583824546856062E-4</v>
      </c>
      <c r="R21" s="45">
        <v>21</v>
      </c>
      <c r="S21" s="45" t="s">
        <v>93</v>
      </c>
    </row>
    <row r="22" spans="1:22" x14ac:dyDescent="0.2">
      <c r="A22" s="104">
        <v>0</v>
      </c>
      <c r="B22" s="104">
        <v>0</v>
      </c>
      <c r="D22" s="92">
        <f t="shared" si="4"/>
        <v>0</v>
      </c>
      <c r="E22" s="92">
        <f t="shared" si="5"/>
        <v>0</v>
      </c>
      <c r="F22" s="36">
        <f t="shared" si="6"/>
        <v>0</v>
      </c>
      <c r="G22" s="36">
        <f t="shared" si="7"/>
        <v>0</v>
      </c>
      <c r="H22" s="36">
        <f t="shared" si="8"/>
        <v>0</v>
      </c>
      <c r="I22" s="36">
        <f t="shared" si="9"/>
        <v>0</v>
      </c>
      <c r="J22" s="36">
        <f t="shared" si="10"/>
        <v>0</v>
      </c>
      <c r="K22" s="36">
        <f t="shared" ca="1" si="11"/>
        <v>-1.9574898225101223E-4</v>
      </c>
      <c r="L22" s="36">
        <f t="shared" ca="1" si="12"/>
        <v>3.8317664052307102E-8</v>
      </c>
      <c r="M22" s="36">
        <f t="shared" ca="1" si="13"/>
        <v>2642988843.8932571</v>
      </c>
      <c r="N22" s="36">
        <f t="shared" ca="1" si="14"/>
        <v>3099489329.7800012</v>
      </c>
      <c r="O22" s="36">
        <f t="shared" ca="1" si="15"/>
        <v>111446765.46893506</v>
      </c>
      <c r="P22" s="45">
        <f t="shared" ca="1" si="16"/>
        <v>1.9574898225101223E-4</v>
      </c>
      <c r="R22" s="45">
        <v>22</v>
      </c>
      <c r="S22" s="45" t="s">
        <v>2184</v>
      </c>
    </row>
    <row r="23" spans="1:22" x14ac:dyDescent="0.2">
      <c r="A23" s="104">
        <v>13.5</v>
      </c>
      <c r="B23" s="104">
        <v>-1.4241799945011735E-3</v>
      </c>
      <c r="D23" s="92">
        <f t="shared" si="4"/>
        <v>1.3500000000000001E-3</v>
      </c>
      <c r="E23" s="92">
        <f t="shared" si="5"/>
        <v>-1.4241799945011735E-3</v>
      </c>
      <c r="F23" s="36">
        <f t="shared" si="6"/>
        <v>1.8225000000000001E-6</v>
      </c>
      <c r="G23" s="36">
        <f t="shared" si="7"/>
        <v>2.4603750000000002E-9</v>
      </c>
      <c r="H23" s="36">
        <f t="shared" si="8"/>
        <v>3.3215062500000003E-12</v>
      </c>
      <c r="I23" s="36">
        <f t="shared" si="9"/>
        <v>-1.9226429925765843E-6</v>
      </c>
      <c r="J23" s="36">
        <f t="shared" si="10"/>
        <v>-2.595568039978389E-9</v>
      </c>
      <c r="K23" s="36">
        <f t="shared" ca="1" si="11"/>
        <v>-2.0021591035839344E-4</v>
      </c>
      <c r="L23" s="36">
        <f t="shared" ca="1" si="12"/>
        <v>1.4980880792714744E-6</v>
      </c>
      <c r="M23" s="36">
        <f t="shared" ca="1" si="13"/>
        <v>2635268656.8827205</v>
      </c>
      <c r="N23" s="36">
        <f t="shared" ca="1" si="14"/>
        <v>3084881079.8382325</v>
      </c>
      <c r="O23" s="36">
        <f t="shared" ca="1" si="15"/>
        <v>110848300.23459432</v>
      </c>
      <c r="P23" s="45">
        <f t="shared" ca="1" si="16"/>
        <v>-1.2239640841427801E-3</v>
      </c>
      <c r="R23" s="45">
        <v>23</v>
      </c>
      <c r="S23" s="45" t="s">
        <v>94</v>
      </c>
    </row>
    <row r="24" spans="1:22" x14ac:dyDescent="0.2">
      <c r="A24" s="104">
        <v>22</v>
      </c>
      <c r="B24" s="104">
        <v>-1.794960000552237E-3</v>
      </c>
      <c r="D24" s="92">
        <f t="shared" si="4"/>
        <v>2.2000000000000001E-3</v>
      </c>
      <c r="E24" s="92">
        <f t="shared" si="5"/>
        <v>-1.794960000552237E-3</v>
      </c>
      <c r="F24" s="36">
        <f t="shared" si="6"/>
        <v>4.8400000000000002E-6</v>
      </c>
      <c r="G24" s="36">
        <f t="shared" si="7"/>
        <v>1.0648E-8</v>
      </c>
      <c r="H24" s="36">
        <f t="shared" si="8"/>
        <v>2.3425600000000003E-11</v>
      </c>
      <c r="I24" s="36">
        <f t="shared" si="9"/>
        <v>-3.9489120012149213E-6</v>
      </c>
      <c r="J24" s="36">
        <f t="shared" si="10"/>
        <v>-8.6876064026728274E-9</v>
      </c>
      <c r="K24" s="36">
        <f t="shared" ca="1" si="11"/>
        <v>-2.0302309356992336E-4</v>
      </c>
      <c r="L24" s="36">
        <f t="shared" ca="1" si="12"/>
        <v>2.5342631158124157E-6</v>
      </c>
      <c r="M24" s="36">
        <f t="shared" ca="1" si="13"/>
        <v>2630415616.4371972</v>
      </c>
      <c r="N24" s="36">
        <f t="shared" ca="1" si="14"/>
        <v>3075705358.0059595</v>
      </c>
      <c r="O24" s="36">
        <f t="shared" ca="1" si="15"/>
        <v>110472510.26194243</v>
      </c>
      <c r="P24" s="45">
        <f t="shared" ca="1" si="16"/>
        <v>-1.5919369069823136E-3</v>
      </c>
      <c r="R24" s="45">
        <v>24</v>
      </c>
      <c r="S24" s="45" t="s">
        <v>79</v>
      </c>
    </row>
    <row r="25" spans="1:22" x14ac:dyDescent="0.2">
      <c r="A25" s="104">
        <v>26.5</v>
      </c>
      <c r="B25" s="104">
        <v>-2.0030199957545847E-3</v>
      </c>
      <c r="D25" s="92">
        <f t="shared" si="4"/>
        <v>2.65E-3</v>
      </c>
      <c r="E25" s="92">
        <f t="shared" si="5"/>
        <v>-2.0030199957545847E-3</v>
      </c>
      <c r="F25" s="36">
        <f t="shared" si="6"/>
        <v>7.0225000000000001E-6</v>
      </c>
      <c r="G25" s="36">
        <f t="shared" si="7"/>
        <v>1.8609624999999999E-8</v>
      </c>
      <c r="H25" s="36">
        <f t="shared" si="8"/>
        <v>4.931550625E-11</v>
      </c>
      <c r="I25" s="36">
        <f t="shared" si="9"/>
        <v>-5.3080029887496497E-6</v>
      </c>
      <c r="J25" s="36">
        <f t="shared" si="10"/>
        <v>-1.4066207920186572E-8</v>
      </c>
      <c r="K25" s="36">
        <f t="shared" ca="1" si="11"/>
        <v>-2.0450758289538193E-4</v>
      </c>
      <c r="L25" s="36">
        <f t="shared" ca="1" si="12"/>
        <v>3.2346468992086313E-6</v>
      </c>
      <c r="M25" s="36">
        <f t="shared" ca="1" si="13"/>
        <v>2627848803.6608462</v>
      </c>
      <c r="N25" s="36">
        <f t="shared" ca="1" si="14"/>
        <v>3070854519.3159366</v>
      </c>
      <c r="O25" s="36">
        <f t="shared" ca="1" si="15"/>
        <v>110273881.85748409</v>
      </c>
      <c r="P25" s="45">
        <f t="shared" ca="1" si="16"/>
        <v>-1.7985124128592027E-3</v>
      </c>
      <c r="R25" s="45">
        <v>25</v>
      </c>
      <c r="S25" s="45" t="s">
        <v>80</v>
      </c>
    </row>
    <row r="26" spans="1:22" x14ac:dyDescent="0.2">
      <c r="A26" s="104">
        <v>1562.5</v>
      </c>
      <c r="B26" s="104">
        <v>-5.8749999880092219E-4</v>
      </c>
      <c r="D26" s="92">
        <f t="shared" si="4"/>
        <v>0.15625</v>
      </c>
      <c r="E26" s="92">
        <f t="shared" si="5"/>
        <v>-5.8749999880092219E-4</v>
      </c>
      <c r="F26" s="36">
        <f t="shared" si="6"/>
        <v>2.44140625E-2</v>
      </c>
      <c r="G26" s="36">
        <f t="shared" si="7"/>
        <v>3.814697265625E-3</v>
      </c>
      <c r="H26" s="36">
        <f t="shared" si="8"/>
        <v>5.9604644775390625E-4</v>
      </c>
      <c r="I26" s="36">
        <f t="shared" si="9"/>
        <v>-9.1796874812644091E-5</v>
      </c>
      <c r="J26" s="36">
        <f t="shared" si="10"/>
        <v>-1.4343261689475639E-5</v>
      </c>
      <c r="K26" s="36">
        <f t="shared" ca="1" si="11"/>
        <v>-6.438069876438593E-4</v>
      </c>
      <c r="L26" s="36">
        <f t="shared" ca="1" si="12"/>
        <v>3.1704769925586442E-9</v>
      </c>
      <c r="M26" s="36">
        <f t="shared" ca="1" si="13"/>
        <v>1846320113.7438958</v>
      </c>
      <c r="N26" s="36">
        <f t="shared" ca="1" si="14"/>
        <v>1679305747.877944</v>
      </c>
      <c r="O26" s="36">
        <f t="shared" ca="1" si="15"/>
        <v>54637869.272078268</v>
      </c>
      <c r="P26" s="45">
        <f t="shared" ca="1" si="16"/>
        <v>5.6306988842937111E-5</v>
      </c>
      <c r="R26" s="45">
        <v>26</v>
      </c>
      <c r="S26" s="45" t="s">
        <v>95</v>
      </c>
    </row>
    <row r="27" spans="1:22" x14ac:dyDescent="0.2">
      <c r="A27" s="104">
        <v>1574.5</v>
      </c>
      <c r="B27" s="104">
        <v>-2.5756599934538826E-3</v>
      </c>
      <c r="D27" s="92">
        <f t="shared" si="4"/>
        <v>0.15745000000000001</v>
      </c>
      <c r="E27" s="92">
        <f t="shared" si="5"/>
        <v>-2.5756599934538826E-3</v>
      </c>
      <c r="F27" s="36">
        <f t="shared" si="6"/>
        <v>2.4790502500000002E-2</v>
      </c>
      <c r="G27" s="36">
        <f t="shared" si="7"/>
        <v>3.9032646186250007E-3</v>
      </c>
      <c r="H27" s="36">
        <f t="shared" si="8"/>
        <v>6.1456901420250639E-4</v>
      </c>
      <c r="I27" s="36">
        <f t="shared" si="9"/>
        <v>-4.0553766596931385E-4</v>
      </c>
      <c r="J27" s="36">
        <f t="shared" si="10"/>
        <v>-6.3851905506868471E-5</v>
      </c>
      <c r="K27" s="36">
        <f t="shared" ca="1" si="11"/>
        <v>-6.4670983880735407E-4</v>
      </c>
      <c r="L27" s="36">
        <f t="shared" ca="1" si="12"/>
        <v>3.720848699110867E-6</v>
      </c>
      <c r="M27" s="36">
        <f t="shared" ca="1" si="13"/>
        <v>1840924284.964819</v>
      </c>
      <c r="N27" s="36">
        <f t="shared" ca="1" si="14"/>
        <v>1670394419.7336071</v>
      </c>
      <c r="O27" s="36">
        <f t="shared" ca="1" si="15"/>
        <v>54292907.064745955</v>
      </c>
      <c r="P27" s="45">
        <f t="shared" ca="1" si="16"/>
        <v>-1.9289501546465287E-3</v>
      </c>
    </row>
    <row r="28" spans="1:22" x14ac:dyDescent="0.2">
      <c r="A28" s="104">
        <v>1596.5</v>
      </c>
      <c r="B28" s="104">
        <v>-6.7062000016449019E-4</v>
      </c>
      <c r="D28" s="92">
        <f t="shared" si="4"/>
        <v>0.15964999999999999</v>
      </c>
      <c r="E28" s="92">
        <f t="shared" si="5"/>
        <v>-6.7062000016449019E-4</v>
      </c>
      <c r="F28" s="36">
        <f t="shared" si="6"/>
        <v>2.5488122499999995E-2</v>
      </c>
      <c r="G28" s="36">
        <f t="shared" si="7"/>
        <v>4.0691787571249987E-3</v>
      </c>
      <c r="H28" s="36">
        <f t="shared" si="8"/>
        <v>6.4964438857500594E-4</v>
      </c>
      <c r="I28" s="36">
        <f t="shared" si="9"/>
        <v>-1.0706448302626085E-4</v>
      </c>
      <c r="J28" s="36">
        <f t="shared" si="10"/>
        <v>-1.7092844715142545E-5</v>
      </c>
      <c r="K28" s="36">
        <f t="shared" ca="1" si="11"/>
        <v>-6.5201042429388384E-4</v>
      </c>
      <c r="L28" s="36">
        <f t="shared" ca="1" si="12"/>
        <v>3.4631631408385417E-10</v>
      </c>
      <c r="M28" s="36">
        <f t="shared" ca="1" si="13"/>
        <v>1831059198.191287</v>
      </c>
      <c r="N28" s="36">
        <f t="shared" ca="1" si="14"/>
        <v>1654131353.7485695</v>
      </c>
      <c r="O28" s="36">
        <f t="shared" ca="1" si="15"/>
        <v>53663856.923536718</v>
      </c>
      <c r="P28" s="45">
        <f t="shared" ca="1" si="16"/>
        <v>-1.8609575870606352E-5</v>
      </c>
    </row>
    <row r="29" spans="1:22" x14ac:dyDescent="0.2">
      <c r="A29" s="104">
        <v>1622</v>
      </c>
      <c r="B29" s="104">
        <v>4.170399988652207E-4</v>
      </c>
      <c r="D29" s="92">
        <f t="shared" si="4"/>
        <v>0.16220000000000001</v>
      </c>
      <c r="E29" s="92">
        <f t="shared" si="5"/>
        <v>4.170399988652207E-4</v>
      </c>
      <c r="F29" s="36">
        <f t="shared" si="6"/>
        <v>2.6308840000000003E-2</v>
      </c>
      <c r="G29" s="36">
        <f t="shared" si="7"/>
        <v>4.2672938480000011E-3</v>
      </c>
      <c r="H29" s="36">
        <f t="shared" si="8"/>
        <v>6.9215506214560015E-4</v>
      </c>
      <c r="I29" s="36">
        <f t="shared" si="9"/>
        <v>6.7643887815938797E-5</v>
      </c>
      <c r="J29" s="36">
        <f t="shared" si="10"/>
        <v>1.0971838603745274E-5</v>
      </c>
      <c r="K29" s="36">
        <f t="shared" ca="1" si="11"/>
        <v>-6.5811977980517354E-4</v>
      </c>
      <c r="L29" s="36">
        <f t="shared" ca="1" si="12"/>
        <v>1.1559685496705712E-6</v>
      </c>
      <c r="M29" s="36">
        <f t="shared" ca="1" si="13"/>
        <v>1819668738.4948041</v>
      </c>
      <c r="N29" s="36">
        <f t="shared" ca="1" si="14"/>
        <v>1635401134.0228221</v>
      </c>
      <c r="O29" s="36">
        <f t="shared" ca="1" si="15"/>
        <v>52940190.943163641</v>
      </c>
      <c r="P29" s="45">
        <f t="shared" ca="1" si="16"/>
        <v>1.0751597786703942E-3</v>
      </c>
    </row>
    <row r="30" spans="1:22" x14ac:dyDescent="0.2">
      <c r="A30" s="104">
        <v>3090.5</v>
      </c>
      <c r="B30" s="104">
        <v>5.3460003982763737E-5</v>
      </c>
      <c r="D30" s="92">
        <f t="shared" si="4"/>
        <v>0.30904999999999999</v>
      </c>
      <c r="E30" s="92">
        <f t="shared" si="5"/>
        <v>5.3460003982763737E-5</v>
      </c>
      <c r="F30" s="36">
        <f t="shared" si="6"/>
        <v>9.5511902499999995E-2</v>
      </c>
      <c r="G30" s="36">
        <f t="shared" si="7"/>
        <v>2.9517953467624997E-2</v>
      </c>
      <c r="H30" s="36">
        <f t="shared" si="8"/>
        <v>9.1225235191695047E-3</v>
      </c>
      <c r="I30" s="36">
        <f t="shared" si="9"/>
        <v>1.6521814230873131E-5</v>
      </c>
      <c r="J30" s="36">
        <f t="shared" si="10"/>
        <v>5.1060666880513408E-6</v>
      </c>
      <c r="K30" s="36">
        <f t="shared" ca="1" si="11"/>
        <v>-9.4744793304957589E-4</v>
      </c>
      <c r="L30" s="36">
        <f t="shared" ca="1" si="12"/>
        <v>1.0018166984143339E-6</v>
      </c>
      <c r="M30" s="36">
        <f t="shared" ca="1" si="13"/>
        <v>1239923833.5216827</v>
      </c>
      <c r="N30" s="36">
        <f t="shared" ca="1" si="14"/>
        <v>761936587.9732573</v>
      </c>
      <c r="O30" s="36">
        <f t="shared" ca="1" si="15"/>
        <v>20526721.302920211</v>
      </c>
      <c r="P30" s="45">
        <f t="shared" ca="1" si="16"/>
        <v>1.0009079370323396E-3</v>
      </c>
    </row>
    <row r="31" spans="1:22" x14ac:dyDescent="0.2">
      <c r="A31" s="104">
        <v>3102.5</v>
      </c>
      <c r="B31" s="104">
        <v>1.0652999990270473E-3</v>
      </c>
      <c r="D31" s="92">
        <f t="shared" si="4"/>
        <v>0.31025000000000003</v>
      </c>
      <c r="E31" s="92">
        <f t="shared" si="5"/>
        <v>1.0652999990270473E-3</v>
      </c>
      <c r="F31" s="36">
        <f t="shared" si="6"/>
        <v>9.6255062500000016E-2</v>
      </c>
      <c r="G31" s="36">
        <f t="shared" si="7"/>
        <v>2.9863133140625008E-2</v>
      </c>
      <c r="H31" s="36">
        <f t="shared" si="8"/>
        <v>9.2650370568789098E-3</v>
      </c>
      <c r="I31" s="36">
        <f t="shared" si="9"/>
        <v>3.3050932469814146E-4</v>
      </c>
      <c r="J31" s="36">
        <f t="shared" si="10"/>
        <v>1.025405179875984E-4</v>
      </c>
      <c r="K31" s="36">
        <f t="shared" ca="1" si="11"/>
        <v>-9.4930610712474421E-4</v>
      </c>
      <c r="L31" s="36">
        <f t="shared" ca="1" si="12"/>
        <v>4.0586377629440842E-6</v>
      </c>
      <c r="M31" s="36">
        <f t="shared" ca="1" si="13"/>
        <v>1235774887.3511729</v>
      </c>
      <c r="N31" s="36">
        <f t="shared" ca="1" si="14"/>
        <v>756362053.5056175</v>
      </c>
      <c r="O31" s="36">
        <f t="shared" ca="1" si="15"/>
        <v>20331885.808804322</v>
      </c>
      <c r="P31" s="45">
        <f t="shared" ca="1" si="16"/>
        <v>2.0146061061517917E-3</v>
      </c>
    </row>
    <row r="32" spans="1:22" x14ac:dyDescent="0.2">
      <c r="A32" s="104">
        <v>3103</v>
      </c>
      <c r="B32" s="104">
        <v>2.219959998910781E-3</v>
      </c>
      <c r="D32" s="92">
        <f t="shared" si="4"/>
        <v>0.31030000000000002</v>
      </c>
      <c r="E32" s="92">
        <f t="shared" si="5"/>
        <v>2.219959998910781E-3</v>
      </c>
      <c r="F32" s="36">
        <f t="shared" si="6"/>
        <v>9.6286090000000019E-2</v>
      </c>
      <c r="G32" s="36">
        <f t="shared" si="7"/>
        <v>2.9877573727000006E-2</v>
      </c>
      <c r="H32" s="36">
        <f t="shared" si="8"/>
        <v>9.2710111274881043E-3</v>
      </c>
      <c r="I32" s="36">
        <f t="shared" si="9"/>
        <v>6.8885358766201542E-4</v>
      </c>
      <c r="J32" s="36">
        <f t="shared" si="10"/>
        <v>2.137512682515234E-4</v>
      </c>
      <c r="K32" s="36">
        <f t="shared" ca="1" si="11"/>
        <v>-9.4938335300048175E-4</v>
      </c>
      <c r="L32" s="36">
        <f t="shared" ca="1" si="12"/>
        <v>1.004473728230412E-5</v>
      </c>
      <c r="M32" s="36">
        <f t="shared" ca="1" si="13"/>
        <v>1235602211.8714592</v>
      </c>
      <c r="N32" s="36">
        <f t="shared" ca="1" si="14"/>
        <v>756130297.69490063</v>
      </c>
      <c r="O32" s="36">
        <f t="shared" ca="1" si="15"/>
        <v>20323790.619284105</v>
      </c>
      <c r="P32" s="45">
        <f t="shared" ca="1" si="16"/>
        <v>3.169343351911263E-3</v>
      </c>
    </row>
    <row r="33" spans="1:16" x14ac:dyDescent="0.2">
      <c r="A33" s="104">
        <v>3124</v>
      </c>
      <c r="B33" s="104">
        <v>2.1567999647231773E-4</v>
      </c>
      <c r="D33" s="92">
        <f t="shared" si="4"/>
        <v>0.31240000000000001</v>
      </c>
      <c r="E33" s="92">
        <f t="shared" si="5"/>
        <v>2.1567999647231773E-4</v>
      </c>
      <c r="F33" s="36">
        <f t="shared" si="6"/>
        <v>9.7593760000000002E-2</v>
      </c>
      <c r="G33" s="36">
        <f t="shared" si="7"/>
        <v>3.0488290624000002E-2</v>
      </c>
      <c r="H33" s="36">
        <f t="shared" si="8"/>
        <v>9.5245419909376003E-3</v>
      </c>
      <c r="I33" s="36">
        <f t="shared" si="9"/>
        <v>6.7378430897952062E-5</v>
      </c>
      <c r="J33" s="36">
        <f t="shared" si="10"/>
        <v>2.1049021812520226E-5</v>
      </c>
      <c r="K33" s="36">
        <f t="shared" ca="1" si="11"/>
        <v>-9.5261481787850696E-4</v>
      </c>
      <c r="L33" s="36">
        <f t="shared" ca="1" si="12"/>
        <v>1.3649127732390279E-6</v>
      </c>
      <c r="M33" s="36">
        <f t="shared" ca="1" si="13"/>
        <v>1228364077.3566206</v>
      </c>
      <c r="N33" s="36">
        <f t="shared" ca="1" si="14"/>
        <v>746433809.01607931</v>
      </c>
      <c r="O33" s="36">
        <f t="shared" ca="1" si="15"/>
        <v>19985448.313505527</v>
      </c>
      <c r="P33" s="45">
        <f t="shared" ca="1" si="16"/>
        <v>1.1682948143508247E-3</v>
      </c>
    </row>
    <row r="34" spans="1:16" x14ac:dyDescent="0.2">
      <c r="A34" s="104">
        <v>3192.5</v>
      </c>
      <c r="B34" s="104">
        <v>-4.9589999980526045E-4</v>
      </c>
      <c r="D34" s="92">
        <f t="shared" si="4"/>
        <v>0.31924999999999998</v>
      </c>
      <c r="E34" s="92">
        <f t="shared" si="5"/>
        <v>-4.9589999980526045E-4</v>
      </c>
      <c r="F34" s="36">
        <f t="shared" si="6"/>
        <v>0.10192056249999999</v>
      </c>
      <c r="G34" s="36">
        <f t="shared" si="7"/>
        <v>3.2538139578124993E-2</v>
      </c>
      <c r="H34" s="36">
        <f t="shared" si="8"/>
        <v>1.0387801060316405E-2</v>
      </c>
      <c r="I34" s="36">
        <f t="shared" si="9"/>
        <v>-1.5831607493782939E-4</v>
      </c>
      <c r="J34" s="36">
        <f t="shared" si="10"/>
        <v>-5.054240692390203E-5</v>
      </c>
      <c r="K34" s="36">
        <f t="shared" ca="1" si="11"/>
        <v>-9.6298090157182739E-4</v>
      </c>
      <c r="L34" s="36">
        <f t="shared" ca="1" si="12"/>
        <v>2.1816456879506937E-7</v>
      </c>
      <c r="M34" s="36">
        <f t="shared" ca="1" si="13"/>
        <v>1204946700.6841171</v>
      </c>
      <c r="N34" s="36">
        <f t="shared" ca="1" si="14"/>
        <v>715308710.00224686</v>
      </c>
      <c r="O34" s="36">
        <f t="shared" ca="1" si="15"/>
        <v>18904191.368199244</v>
      </c>
      <c r="P34" s="45">
        <f t="shared" ca="1" si="16"/>
        <v>4.6708090176656694E-4</v>
      </c>
    </row>
    <row r="35" spans="1:16" x14ac:dyDescent="0.2">
      <c r="A35" s="104">
        <v>3201.5</v>
      </c>
      <c r="B35" s="104">
        <v>-3.1201999809127301E-4</v>
      </c>
      <c r="D35" s="92">
        <f t="shared" si="4"/>
        <v>0.32014999999999999</v>
      </c>
      <c r="E35" s="92">
        <f t="shared" si="5"/>
        <v>-3.1201999809127301E-4</v>
      </c>
      <c r="F35" s="36">
        <f t="shared" si="6"/>
        <v>0.10249602249999999</v>
      </c>
      <c r="G35" s="36">
        <f t="shared" si="7"/>
        <v>3.2814101603374994E-2</v>
      </c>
      <c r="H35" s="36">
        <f t="shared" si="8"/>
        <v>1.0505434628320504E-2</v>
      </c>
      <c r="I35" s="36">
        <f t="shared" si="9"/>
        <v>-9.9893202388921053E-5</v>
      </c>
      <c r="J35" s="36">
        <f t="shared" si="10"/>
        <v>-3.1980808744813071E-5</v>
      </c>
      <c r="K35" s="36">
        <f t="shared" ca="1" si="11"/>
        <v>-9.6432299905521127E-4</v>
      </c>
      <c r="L35" s="36">
        <f t="shared" ca="1" si="12"/>
        <v>4.2549920506655966E-7</v>
      </c>
      <c r="M35" s="36">
        <f t="shared" ca="1" si="13"/>
        <v>1201891820.8636513</v>
      </c>
      <c r="N35" s="36">
        <f t="shared" ca="1" si="14"/>
        <v>711276369.79288208</v>
      </c>
      <c r="O35" s="36">
        <f t="shared" ca="1" si="15"/>
        <v>18764662.796505436</v>
      </c>
      <c r="P35" s="45">
        <f t="shared" ca="1" si="16"/>
        <v>6.5230300096393826E-4</v>
      </c>
    </row>
    <row r="36" spans="1:16" x14ac:dyDescent="0.2">
      <c r="A36" s="104">
        <v>3219</v>
      </c>
      <c r="B36" s="104">
        <v>-7.9892000212566927E-4</v>
      </c>
      <c r="D36" s="92">
        <f t="shared" si="4"/>
        <v>0.32190000000000002</v>
      </c>
      <c r="E36" s="92">
        <f t="shared" si="5"/>
        <v>-7.9892000212566927E-4</v>
      </c>
      <c r="F36" s="36">
        <f t="shared" si="6"/>
        <v>0.10361961000000001</v>
      </c>
      <c r="G36" s="36">
        <f t="shared" si="7"/>
        <v>3.3355152459000004E-2</v>
      </c>
      <c r="H36" s="36">
        <f t="shared" si="8"/>
        <v>1.0737023576552103E-2</v>
      </c>
      <c r="I36" s="36">
        <f t="shared" si="9"/>
        <v>-2.5717234868425298E-4</v>
      </c>
      <c r="J36" s="36">
        <f t="shared" si="10"/>
        <v>-8.2783779041461044E-5</v>
      </c>
      <c r="K36" s="36">
        <f t="shared" ca="1" si="11"/>
        <v>-9.6691942218135932E-4</v>
      </c>
      <c r="L36" s="36">
        <f t="shared" ca="1" si="12"/>
        <v>2.8223805139048193E-8</v>
      </c>
      <c r="M36" s="36">
        <f t="shared" ca="1" si="13"/>
        <v>1195966262.601326</v>
      </c>
      <c r="N36" s="36">
        <f t="shared" ca="1" si="14"/>
        <v>703473509.66790426</v>
      </c>
      <c r="O36" s="36">
        <f t="shared" ca="1" si="15"/>
        <v>18495034.480636213</v>
      </c>
      <c r="P36" s="45">
        <f t="shared" ca="1" si="16"/>
        <v>1.6799942005569005E-4</v>
      </c>
    </row>
    <row r="37" spans="1:16" x14ac:dyDescent="0.2">
      <c r="A37" s="104">
        <v>3223</v>
      </c>
      <c r="B37" s="104">
        <v>-1.0616399958962575E-3</v>
      </c>
      <c r="D37" s="92">
        <f t="shared" si="4"/>
        <v>0.32229999999999998</v>
      </c>
      <c r="E37" s="92">
        <f t="shared" si="5"/>
        <v>-1.0616399958962575E-3</v>
      </c>
      <c r="F37" s="36">
        <f t="shared" si="6"/>
        <v>0.10387728999999998</v>
      </c>
      <c r="G37" s="36">
        <f t="shared" si="7"/>
        <v>3.3479650566999995E-2</v>
      </c>
      <c r="H37" s="36">
        <f t="shared" si="8"/>
        <v>1.0790491377744096E-2</v>
      </c>
      <c r="I37" s="36">
        <f t="shared" si="9"/>
        <v>-3.4216657067736374E-4</v>
      </c>
      <c r="J37" s="36">
        <f t="shared" si="10"/>
        <v>-1.1028028572931432E-4</v>
      </c>
      <c r="K37" s="36">
        <f t="shared" ca="1" si="11"/>
        <v>-9.6751044043820044E-4</v>
      </c>
      <c r="L37" s="36">
        <f t="shared" ca="1" si="12"/>
        <v>8.8603732107314337E-9</v>
      </c>
      <c r="M37" s="36">
        <f t="shared" ca="1" si="13"/>
        <v>1194614532.8978088</v>
      </c>
      <c r="N37" s="36">
        <f t="shared" ca="1" si="14"/>
        <v>701696999.60315573</v>
      </c>
      <c r="O37" s="36">
        <f t="shared" ca="1" si="15"/>
        <v>18433715.722465176</v>
      </c>
      <c r="P37" s="45">
        <f t="shared" ca="1" si="16"/>
        <v>-9.4129555458057025E-5</v>
      </c>
    </row>
    <row r="38" spans="1:16" x14ac:dyDescent="0.2">
      <c r="A38" s="104">
        <v>3232</v>
      </c>
      <c r="B38" s="104">
        <v>6.2223999702837318E-4</v>
      </c>
      <c r="D38" s="92">
        <f t="shared" si="4"/>
        <v>0.32319999999999999</v>
      </c>
      <c r="E38" s="92">
        <f t="shared" si="5"/>
        <v>6.2223999702837318E-4</v>
      </c>
      <c r="F38" s="36">
        <f t="shared" si="6"/>
        <v>0.10445823999999999</v>
      </c>
      <c r="G38" s="36">
        <f t="shared" si="7"/>
        <v>3.3760903167999998E-2</v>
      </c>
      <c r="H38" s="36">
        <f t="shared" si="8"/>
        <v>1.0911523903897598E-2</v>
      </c>
      <c r="I38" s="36">
        <f t="shared" si="9"/>
        <v>2.011079670395702E-4</v>
      </c>
      <c r="J38" s="36">
        <f t="shared" si="10"/>
        <v>6.4998094947189085E-5</v>
      </c>
      <c r="K38" s="36">
        <f t="shared" ca="1" si="11"/>
        <v>-9.6883689853127298E-4</v>
      </c>
      <c r="L38" s="36">
        <f t="shared" ca="1" si="12"/>
        <v>2.5315256875837217E-6</v>
      </c>
      <c r="M38" s="36">
        <f t="shared" ca="1" si="13"/>
        <v>1191576788.3449821</v>
      </c>
      <c r="N38" s="36">
        <f t="shared" ca="1" si="14"/>
        <v>697709363.75383723</v>
      </c>
      <c r="O38" s="36">
        <f t="shared" ca="1" si="15"/>
        <v>18296170.406629745</v>
      </c>
      <c r="P38" s="45">
        <f t="shared" ca="1" si="16"/>
        <v>1.5910768955596463E-3</v>
      </c>
    </row>
    <row r="39" spans="1:16" x14ac:dyDescent="0.2">
      <c r="A39" s="104">
        <v>3265.5</v>
      </c>
      <c r="B39" s="104">
        <v>-1.715539998258464E-3</v>
      </c>
      <c r="D39" s="92">
        <f t="shared" si="4"/>
        <v>0.32655000000000001</v>
      </c>
      <c r="E39" s="92">
        <f t="shared" si="5"/>
        <v>-1.715539998258464E-3</v>
      </c>
      <c r="F39" s="36">
        <f t="shared" si="6"/>
        <v>0.1066349025</v>
      </c>
      <c r="G39" s="36">
        <f t="shared" si="7"/>
        <v>3.4821627411375004E-2</v>
      </c>
      <c r="H39" s="36">
        <f t="shared" si="8"/>
        <v>1.1371002431184506E-2</v>
      </c>
      <c r="I39" s="36">
        <f t="shared" si="9"/>
        <v>-5.602095864313014E-4</v>
      </c>
      <c r="J39" s="36">
        <f t="shared" si="10"/>
        <v>-1.8293644044914149E-4</v>
      </c>
      <c r="K39" s="36">
        <f t="shared" ca="1" si="11"/>
        <v>-9.7373371188507634E-4</v>
      </c>
      <c r="L39" s="36">
        <f t="shared" ca="1" si="12"/>
        <v>5.5027656650307644E-7</v>
      </c>
      <c r="M39" s="36">
        <f t="shared" ca="1" si="13"/>
        <v>1180313942.8257458</v>
      </c>
      <c r="N39" s="36">
        <f t="shared" ca="1" si="14"/>
        <v>682982011.02721262</v>
      </c>
      <c r="O39" s="36">
        <f t="shared" ca="1" si="15"/>
        <v>17789318.372763295</v>
      </c>
      <c r="P39" s="45">
        <f t="shared" ca="1" si="16"/>
        <v>-7.418062863733877E-4</v>
      </c>
    </row>
    <row r="40" spans="1:16" x14ac:dyDescent="0.2">
      <c r="A40" s="104">
        <v>3274.5</v>
      </c>
      <c r="B40" s="104">
        <v>-2.2316599934129044E-3</v>
      </c>
      <c r="D40" s="92">
        <f t="shared" si="4"/>
        <v>0.32745000000000002</v>
      </c>
      <c r="E40" s="92">
        <f t="shared" si="5"/>
        <v>-2.2316599934129044E-3</v>
      </c>
      <c r="F40" s="36">
        <f t="shared" si="6"/>
        <v>0.10722350250000001</v>
      </c>
      <c r="G40" s="36">
        <f t="shared" si="7"/>
        <v>3.5110335893625007E-2</v>
      </c>
      <c r="H40" s="36">
        <f t="shared" si="8"/>
        <v>1.1496879488367509E-2</v>
      </c>
      <c r="I40" s="36">
        <f t="shared" si="9"/>
        <v>-7.3075706484305558E-4</v>
      </c>
      <c r="J40" s="36">
        <f t="shared" si="10"/>
        <v>-2.3928640088285855E-4</v>
      </c>
      <c r="K40" s="36">
        <f t="shared" ca="1" si="11"/>
        <v>-9.7503837738509226E-4</v>
      </c>
      <c r="L40" s="36">
        <f t="shared" ca="1" si="12"/>
        <v>1.5790978858683501E-6</v>
      </c>
      <c r="M40" s="36">
        <f t="shared" ca="1" si="13"/>
        <v>1177299988.8868616</v>
      </c>
      <c r="N40" s="36">
        <f t="shared" ca="1" si="14"/>
        <v>679056373.10692632</v>
      </c>
      <c r="O40" s="36">
        <f t="shared" ca="1" si="15"/>
        <v>17654521.80382432</v>
      </c>
      <c r="P40" s="45">
        <f t="shared" ca="1" si="16"/>
        <v>-1.2566216160278122E-3</v>
      </c>
    </row>
    <row r="41" spans="1:16" x14ac:dyDescent="0.2">
      <c r="A41" s="104">
        <v>3492.5</v>
      </c>
      <c r="B41" s="104">
        <v>-1.4998999977251515E-3</v>
      </c>
      <c r="D41" s="92">
        <f t="shared" si="4"/>
        <v>0.34925</v>
      </c>
      <c r="E41" s="92">
        <f t="shared" si="5"/>
        <v>-1.4998999977251515E-3</v>
      </c>
      <c r="F41" s="36">
        <f t="shared" si="6"/>
        <v>0.12197556250000001</v>
      </c>
      <c r="G41" s="36">
        <f t="shared" si="7"/>
        <v>4.2599965203125006E-2</v>
      </c>
      <c r="H41" s="36">
        <f t="shared" si="8"/>
        <v>1.4878037847191409E-2</v>
      </c>
      <c r="I41" s="36">
        <f t="shared" si="9"/>
        <v>-5.2384007420550917E-4</v>
      </c>
      <c r="J41" s="36">
        <f t="shared" si="10"/>
        <v>-1.8295114591627409E-4</v>
      </c>
      <c r="K41" s="36">
        <f t="shared" ca="1" si="11"/>
        <v>-1.0052305649083586E-3</v>
      </c>
      <c r="L41" s="36">
        <f t="shared" ca="1" si="12"/>
        <v>2.4469784776328758E-7</v>
      </c>
      <c r="M41" s="36">
        <f t="shared" ca="1" si="13"/>
        <v>1105819723.4542012</v>
      </c>
      <c r="N41" s="36">
        <f t="shared" ca="1" si="14"/>
        <v>587929501.17877519</v>
      </c>
      <c r="O41" s="36">
        <f t="shared" ca="1" si="15"/>
        <v>14564766.282344399</v>
      </c>
      <c r="P41" s="45">
        <f t="shared" ca="1" si="16"/>
        <v>-4.9466943281679292E-4</v>
      </c>
    </row>
    <row r="42" spans="1:16" x14ac:dyDescent="0.2">
      <c r="A42" s="104">
        <v>3495.5</v>
      </c>
      <c r="B42" s="104">
        <v>-6.7193999711889774E-4</v>
      </c>
      <c r="D42" s="92">
        <f t="shared" si="4"/>
        <v>0.34955000000000003</v>
      </c>
      <c r="E42" s="92">
        <f t="shared" si="5"/>
        <v>-6.7193999711889774E-4</v>
      </c>
      <c r="F42" s="36">
        <f t="shared" si="6"/>
        <v>0.12218520250000002</v>
      </c>
      <c r="G42" s="36">
        <f t="shared" si="7"/>
        <v>4.2709837533875007E-2</v>
      </c>
      <c r="H42" s="36">
        <f t="shared" si="8"/>
        <v>1.4929223709966011E-2</v>
      </c>
      <c r="I42" s="36">
        <f t="shared" si="9"/>
        <v>-2.3487662599291071E-4</v>
      </c>
      <c r="J42" s="36">
        <f t="shared" si="10"/>
        <v>-8.2101124615821939E-5</v>
      </c>
      <c r="K42" s="36">
        <f t="shared" ca="1" si="11"/>
        <v>-1.0056271668135038E-3</v>
      </c>
      <c r="L42" s="36">
        <f t="shared" ca="1" si="12"/>
        <v>1.1134712721879682E-7</v>
      </c>
      <c r="M42" s="36">
        <f t="shared" ca="1" si="13"/>
        <v>1104856317.2731562</v>
      </c>
      <c r="N42" s="36">
        <f t="shared" ca="1" si="14"/>
        <v>586727994.39509487</v>
      </c>
      <c r="O42" s="36">
        <f t="shared" ca="1" si="15"/>
        <v>14524568.831747532</v>
      </c>
      <c r="P42" s="45">
        <f t="shared" ca="1" si="16"/>
        <v>3.3368716969460607E-4</v>
      </c>
    </row>
    <row r="43" spans="1:16" x14ac:dyDescent="0.2">
      <c r="A43" s="104">
        <v>12155</v>
      </c>
      <c r="B43" s="104">
        <v>-4.1539999801898375E-4</v>
      </c>
      <c r="D43" s="92">
        <f t="shared" si="4"/>
        <v>1.2155</v>
      </c>
      <c r="E43" s="92">
        <f t="shared" si="5"/>
        <v>-4.1539999801898375E-4</v>
      </c>
      <c r="F43" s="36">
        <f t="shared" si="6"/>
        <v>1.4774402500000001</v>
      </c>
      <c r="G43" s="36">
        <f t="shared" si="7"/>
        <v>1.7958286238750001</v>
      </c>
      <c r="H43" s="36">
        <f t="shared" si="8"/>
        <v>2.182829692320063</v>
      </c>
      <c r="I43" s="36">
        <f t="shared" si="9"/>
        <v>-5.0491869759207474E-4</v>
      </c>
      <c r="J43" s="36">
        <f t="shared" si="10"/>
        <v>-6.1372867692316684E-4</v>
      </c>
      <c r="K43" s="36">
        <f t="shared" ca="1" si="11"/>
        <v>-1.3521817906685801E-5</v>
      </c>
      <c r="L43" s="36">
        <f t="shared" ca="1" si="12"/>
        <v>1.6150607165037258E-7</v>
      </c>
      <c r="M43" s="36">
        <f t="shared" ca="1" si="13"/>
        <v>440233.815136816</v>
      </c>
      <c r="N43" s="36">
        <f t="shared" ca="1" si="14"/>
        <v>995674974.64002419</v>
      </c>
      <c r="O43" s="36">
        <f t="shared" ca="1" si="15"/>
        <v>59016464.664041057</v>
      </c>
      <c r="P43" s="45">
        <f t="shared" ca="1" si="16"/>
        <v>-4.0187818011229795E-4</v>
      </c>
    </row>
    <row r="44" spans="1:16" x14ac:dyDescent="0.2">
      <c r="A44" s="104">
        <v>12163.5</v>
      </c>
      <c r="B44" s="104">
        <v>2.1381999977165833E-4</v>
      </c>
      <c r="D44" s="92">
        <f t="shared" si="4"/>
        <v>1.21635</v>
      </c>
      <c r="E44" s="92">
        <f t="shared" si="5"/>
        <v>2.1381999977165833E-4</v>
      </c>
      <c r="F44" s="36">
        <f t="shared" si="6"/>
        <v>1.4795073225000002</v>
      </c>
      <c r="G44" s="36">
        <f t="shared" si="7"/>
        <v>1.7995987317228752</v>
      </c>
      <c r="H44" s="36">
        <f t="shared" si="8"/>
        <v>2.1889419173311193</v>
      </c>
      <c r="I44" s="36">
        <f t="shared" si="9"/>
        <v>2.6007995672225662E-4</v>
      </c>
      <c r="J44" s="36">
        <f t="shared" si="10"/>
        <v>3.1634825535911687E-4</v>
      </c>
      <c r="K44" s="36">
        <f t="shared" ca="1" si="11"/>
        <v>-1.0449117371635896E-5</v>
      </c>
      <c r="L44" s="36">
        <f t="shared" ca="1" si="12"/>
        <v>5.0296636904232626E-8</v>
      </c>
      <c r="M44" s="36">
        <f t="shared" ca="1" si="13"/>
        <v>474723.11519988527</v>
      </c>
      <c r="N44" s="36">
        <f t="shared" ca="1" si="14"/>
        <v>998153786.25097919</v>
      </c>
      <c r="O44" s="36">
        <f t="shared" ca="1" si="15"/>
        <v>59133739.218686536</v>
      </c>
      <c r="P44" s="45">
        <f t="shared" ca="1" si="16"/>
        <v>2.2426911714329423E-4</v>
      </c>
    </row>
    <row r="45" spans="1:16" x14ac:dyDescent="0.2">
      <c r="A45" s="104">
        <v>12334.5</v>
      </c>
      <c r="B45" s="104">
        <v>-3.9245999505510554E-4</v>
      </c>
      <c r="D45" s="92">
        <f t="shared" si="4"/>
        <v>1.2334499999999999</v>
      </c>
      <c r="E45" s="92">
        <f t="shared" si="5"/>
        <v>-3.9245999505510554E-4</v>
      </c>
      <c r="F45" s="36">
        <f t="shared" si="6"/>
        <v>1.5213989024999999</v>
      </c>
      <c r="G45" s="36">
        <f t="shared" si="7"/>
        <v>1.8765694762886247</v>
      </c>
      <c r="H45" s="36">
        <f t="shared" si="8"/>
        <v>2.3146546205282039</v>
      </c>
      <c r="I45" s="36">
        <f t="shared" si="9"/>
        <v>-4.840797809007199E-4</v>
      </c>
      <c r="J45" s="36">
        <f t="shared" si="10"/>
        <v>-5.9708820575199288E-4</v>
      </c>
      <c r="K45" s="36">
        <f t="shared" ca="1" si="11"/>
        <v>5.2240783258430609E-5</v>
      </c>
      <c r="L45" s="36">
        <f t="shared" ca="1" si="12"/>
        <v>1.9775878223266483E-7</v>
      </c>
      <c r="M45" s="36">
        <f t="shared" ca="1" si="13"/>
        <v>1437045.4839068255</v>
      </c>
      <c r="N45" s="36">
        <f t="shared" ca="1" si="14"/>
        <v>1048258214.095565</v>
      </c>
      <c r="O45" s="36">
        <f t="shared" ca="1" si="15"/>
        <v>61493886.422793031</v>
      </c>
      <c r="P45" s="45">
        <f t="shared" ca="1" si="16"/>
        <v>-4.4470077831353615E-4</v>
      </c>
    </row>
    <row r="46" spans="1:16" x14ac:dyDescent="0.2">
      <c r="A46" s="104">
        <v>12398.5</v>
      </c>
      <c r="B46" s="104">
        <v>5.0401999760651961E-4</v>
      </c>
      <c r="D46" s="92">
        <f t="shared" si="4"/>
        <v>1.2398499999999999</v>
      </c>
      <c r="E46" s="92">
        <f t="shared" si="5"/>
        <v>5.0401999760651961E-4</v>
      </c>
      <c r="F46" s="36">
        <f t="shared" si="6"/>
        <v>1.5372280224999997</v>
      </c>
      <c r="G46" s="36">
        <f t="shared" si="7"/>
        <v>1.9059321636966244</v>
      </c>
      <c r="H46" s="36">
        <f t="shared" si="8"/>
        <v>2.3630699931592596</v>
      </c>
      <c r="I46" s="36">
        <f t="shared" si="9"/>
        <v>6.2490919403244331E-4</v>
      </c>
      <c r="J46" s="36">
        <f t="shared" si="10"/>
        <v>7.7479366422112479E-4</v>
      </c>
      <c r="K46" s="36">
        <f t="shared" ca="1" si="11"/>
        <v>7.6132115272149053E-5</v>
      </c>
      <c r="L46" s="36">
        <f t="shared" ca="1" si="12"/>
        <v>1.8308803984859214E-7</v>
      </c>
      <c r="M46" s="36">
        <f t="shared" ca="1" si="13"/>
        <v>1926462.0511646834</v>
      </c>
      <c r="N46" s="36">
        <f t="shared" ca="1" si="14"/>
        <v>1067119619.0652238</v>
      </c>
      <c r="O46" s="36">
        <f t="shared" ca="1" si="15"/>
        <v>62377315.150366046</v>
      </c>
      <c r="P46" s="45">
        <f t="shared" ca="1" si="16"/>
        <v>4.2788788233437056E-4</v>
      </c>
    </row>
    <row r="47" spans="1:16" x14ac:dyDescent="0.2">
      <c r="A47" s="104">
        <v>12462.5</v>
      </c>
      <c r="B47" s="104">
        <v>5.005000057280995E-4</v>
      </c>
      <c r="D47" s="92">
        <f t="shared" si="4"/>
        <v>1.2462500000000001</v>
      </c>
      <c r="E47" s="92">
        <f t="shared" si="5"/>
        <v>5.005000057280995E-4</v>
      </c>
      <c r="F47" s="36">
        <f t="shared" si="6"/>
        <v>1.5531390625000001</v>
      </c>
      <c r="G47" s="36">
        <f t="shared" si="7"/>
        <v>1.9355995566406252</v>
      </c>
      <c r="H47" s="36">
        <f t="shared" si="8"/>
        <v>2.4122409474633795</v>
      </c>
      <c r="I47" s="36">
        <f t="shared" si="9"/>
        <v>6.2374813213864403E-4</v>
      </c>
      <c r="J47" s="36">
        <f t="shared" si="10"/>
        <v>7.7734610967778513E-4</v>
      </c>
      <c r="K47" s="36">
        <f t="shared" ca="1" si="11"/>
        <v>1.0025681319739653E-4</v>
      </c>
      <c r="L47" s="36">
        <f t="shared" ca="1" si="12"/>
        <v>1.6019461316716935E-7</v>
      </c>
      <c r="M47" s="36">
        <f t="shared" ca="1" si="13"/>
        <v>2484746.3527600807</v>
      </c>
      <c r="N47" s="36">
        <f t="shared" ca="1" si="14"/>
        <v>1086035644.0124335</v>
      </c>
      <c r="O47" s="36">
        <f t="shared" ca="1" si="15"/>
        <v>63260584.054267146</v>
      </c>
      <c r="P47" s="45">
        <f t="shared" ca="1" si="16"/>
        <v>4.0024319253070297E-4</v>
      </c>
    </row>
    <row r="48" spans="1:16" x14ac:dyDescent="0.2">
      <c r="A48" s="104">
        <v>12467.5</v>
      </c>
      <c r="B48" s="104">
        <v>2.4710000434424728E-4</v>
      </c>
      <c r="D48" s="92">
        <f t="shared" si="4"/>
        <v>1.24675</v>
      </c>
      <c r="E48" s="92">
        <f t="shared" si="5"/>
        <v>2.4710000434424728E-4</v>
      </c>
      <c r="F48" s="36">
        <f t="shared" si="6"/>
        <v>1.5543855625</v>
      </c>
      <c r="G48" s="36">
        <f t="shared" si="7"/>
        <v>1.937930200046875</v>
      </c>
      <c r="H48" s="36">
        <f t="shared" si="8"/>
        <v>2.4161144769084415</v>
      </c>
      <c r="I48" s="36">
        <f t="shared" si="9"/>
        <v>3.0807193041619031E-4</v>
      </c>
      <c r="J48" s="36">
        <f t="shared" si="10"/>
        <v>3.8408867924638531E-4</v>
      </c>
      <c r="K48" s="36">
        <f t="shared" ca="1" si="11"/>
        <v>1.0215138325497027E-4</v>
      </c>
      <c r="L48" s="36">
        <f t="shared" ca="1" si="12"/>
        <v>2.10101027556828E-8</v>
      </c>
      <c r="M48" s="36">
        <f t="shared" ca="1" si="13"/>
        <v>2531234.0875825756</v>
      </c>
      <c r="N48" s="36">
        <f t="shared" ca="1" si="14"/>
        <v>1087515671.6922395</v>
      </c>
      <c r="O48" s="36">
        <f t="shared" ca="1" si="15"/>
        <v>63329578.738912471</v>
      </c>
      <c r="P48" s="45">
        <f t="shared" ca="1" si="16"/>
        <v>1.4494862108927701E-4</v>
      </c>
    </row>
    <row r="49" spans="1:16" x14ac:dyDescent="0.2">
      <c r="A49" s="104">
        <v>12479.5</v>
      </c>
      <c r="B49" s="104">
        <v>4.5893999777035788E-4</v>
      </c>
      <c r="D49" s="92">
        <f t="shared" si="4"/>
        <v>1.2479499999999999</v>
      </c>
      <c r="E49" s="92">
        <f t="shared" si="5"/>
        <v>4.5893999777035788E-4</v>
      </c>
      <c r="F49" s="36">
        <f t="shared" si="6"/>
        <v>1.5573792024999997</v>
      </c>
      <c r="G49" s="36">
        <f t="shared" si="7"/>
        <v>1.9435313757598744</v>
      </c>
      <c r="H49" s="36">
        <f t="shared" si="8"/>
        <v>2.4254299803795352</v>
      </c>
      <c r="I49" s="36">
        <f t="shared" si="9"/>
        <v>5.7273417021751801E-4</v>
      </c>
      <c r="J49" s="36">
        <f t="shared" si="10"/>
        <v>7.147436077229515E-4</v>
      </c>
      <c r="K49" s="36">
        <f t="shared" ca="1" si="11"/>
        <v>1.0670416275129248E-4</v>
      </c>
      <c r="L49" s="36">
        <f t="shared" ca="1" si="12"/>
        <v>1.2407008347157827E-7</v>
      </c>
      <c r="M49" s="36">
        <f t="shared" ca="1" si="13"/>
        <v>2644492.4924976914</v>
      </c>
      <c r="N49" s="36">
        <f t="shared" ca="1" si="14"/>
        <v>1091069015.5748603</v>
      </c>
      <c r="O49" s="36">
        <f t="shared" ca="1" si="15"/>
        <v>63495158.233087666</v>
      </c>
      <c r="P49" s="45">
        <f t="shared" ca="1" si="16"/>
        <v>3.522358350190654E-4</v>
      </c>
    </row>
    <row r="50" spans="1:16" x14ac:dyDescent="0.2">
      <c r="A50" s="104">
        <v>12480</v>
      </c>
      <c r="B50" s="104">
        <v>1.3600001693703234E-5</v>
      </c>
      <c r="D50" s="92">
        <f t="shared" si="4"/>
        <v>1.248</v>
      </c>
      <c r="E50" s="92">
        <f t="shared" si="5"/>
        <v>1.3600001693703234E-5</v>
      </c>
      <c r="F50" s="36">
        <f t="shared" si="6"/>
        <v>1.557504</v>
      </c>
      <c r="G50" s="36">
        <f t="shared" si="7"/>
        <v>1.943764992</v>
      </c>
      <c r="H50" s="36">
        <f t="shared" si="8"/>
        <v>2.4258187100159998</v>
      </c>
      <c r="I50" s="36">
        <f t="shared" si="9"/>
        <v>1.6972802113741637E-5</v>
      </c>
      <c r="J50" s="36">
        <f t="shared" si="10"/>
        <v>2.1182057037949564E-5</v>
      </c>
      <c r="K50" s="36">
        <f t="shared" ca="1" si="11"/>
        <v>1.0689403994103373E-4</v>
      </c>
      <c r="L50" s="36">
        <f t="shared" ca="1" si="12"/>
        <v>8.7037775724943652E-9</v>
      </c>
      <c r="M50" s="36">
        <f t="shared" ca="1" si="13"/>
        <v>2649263.2357744244</v>
      </c>
      <c r="N50" s="36">
        <f t="shared" ca="1" si="14"/>
        <v>1091217110.501164</v>
      </c>
      <c r="O50" s="36">
        <f t="shared" ca="1" si="15"/>
        <v>63502057.13187442</v>
      </c>
      <c r="P50" s="45">
        <f t="shared" ca="1" si="16"/>
        <v>-9.3294038247330492E-5</v>
      </c>
    </row>
    <row r="51" spans="1:16" x14ac:dyDescent="0.2">
      <c r="A51" s="104">
        <v>12480.5</v>
      </c>
      <c r="B51" s="104">
        <v>-3.1739997211843729E-5</v>
      </c>
      <c r="D51" s="92">
        <f t="shared" si="4"/>
        <v>1.2480500000000001</v>
      </c>
      <c r="E51" s="92">
        <f t="shared" si="5"/>
        <v>-3.1739997211843729E-5</v>
      </c>
      <c r="F51" s="36">
        <f t="shared" si="6"/>
        <v>1.5576288025000002</v>
      </c>
      <c r="G51" s="36">
        <f t="shared" si="7"/>
        <v>1.9439986269601255</v>
      </c>
      <c r="H51" s="36">
        <f t="shared" si="8"/>
        <v>2.4262074863775847</v>
      </c>
      <c r="I51" s="36">
        <f t="shared" si="9"/>
        <v>-3.9613103520241568E-5</v>
      </c>
      <c r="J51" s="36">
        <f t="shared" si="10"/>
        <v>-4.9439133848437493E-5</v>
      </c>
      <c r="K51" s="36">
        <f t="shared" ca="1" si="11"/>
        <v>1.0708393137429974E-4</v>
      </c>
      <c r="L51" s="36">
        <f t="shared" ca="1" si="12"/>
        <v>1.927208314809066E-8</v>
      </c>
      <c r="M51" s="36">
        <f t="shared" ca="1" si="13"/>
        <v>2654038.1064717439</v>
      </c>
      <c r="N51" s="36">
        <f t="shared" ca="1" si="14"/>
        <v>1091365208.5297015</v>
      </c>
      <c r="O51" s="36">
        <f t="shared" ca="1" si="15"/>
        <v>63508956.010358728</v>
      </c>
      <c r="P51" s="45">
        <f t="shared" ca="1" si="16"/>
        <v>-1.3882392858614347E-4</v>
      </c>
    </row>
    <row r="52" spans="1:16" x14ac:dyDescent="0.2">
      <c r="A52" s="104">
        <v>12497</v>
      </c>
      <c r="B52" s="104">
        <v>-8.2795999333029613E-4</v>
      </c>
      <c r="D52" s="92">
        <f t="shared" si="4"/>
        <v>1.2497</v>
      </c>
      <c r="E52" s="92">
        <f t="shared" si="5"/>
        <v>-8.2795999333029613E-4</v>
      </c>
      <c r="F52" s="36">
        <f t="shared" si="6"/>
        <v>1.5617500900000001</v>
      </c>
      <c r="G52" s="36">
        <f t="shared" si="7"/>
        <v>1.9517190874730002</v>
      </c>
      <c r="H52" s="36">
        <f t="shared" si="8"/>
        <v>2.4390633436150084</v>
      </c>
      <c r="I52" s="36">
        <f t="shared" si="9"/>
        <v>-1.0347016036648712E-3</v>
      </c>
      <c r="J52" s="36">
        <f t="shared" si="10"/>
        <v>-1.2930665940999895E-3</v>
      </c>
      <c r="K52" s="36">
        <f t="shared" ca="1" si="11"/>
        <v>1.133583392895288E-4</v>
      </c>
      <c r="L52" s="36">
        <f t="shared" ca="1" si="12"/>
        <v>8.8608020332616735E-7</v>
      </c>
      <c r="M52" s="36">
        <f t="shared" ca="1" si="13"/>
        <v>2813921.28424444</v>
      </c>
      <c r="N52" s="36">
        <f t="shared" ca="1" si="14"/>
        <v>1096254174.5720606</v>
      </c>
      <c r="O52" s="36">
        <f t="shared" ca="1" si="15"/>
        <v>63736607.189515911</v>
      </c>
      <c r="P52" s="45">
        <f t="shared" ca="1" si="16"/>
        <v>-9.4131833261982493E-4</v>
      </c>
    </row>
    <row r="53" spans="1:16" x14ac:dyDescent="0.2">
      <c r="A53" s="104">
        <v>12556.5</v>
      </c>
      <c r="B53" s="104">
        <v>2.7658000180963427E-4</v>
      </c>
      <c r="D53" s="92">
        <f t="shared" si="4"/>
        <v>1.2556499999999999</v>
      </c>
      <c r="E53" s="92">
        <f t="shared" si="5"/>
        <v>2.7658000180963427E-4</v>
      </c>
      <c r="F53" s="36">
        <f t="shared" si="6"/>
        <v>1.5766569224999998</v>
      </c>
      <c r="G53" s="36">
        <f t="shared" si="7"/>
        <v>1.9797292647371245</v>
      </c>
      <c r="H53" s="36">
        <f t="shared" si="8"/>
        <v>2.4858470512671702</v>
      </c>
      <c r="I53" s="36">
        <f t="shared" si="9"/>
        <v>3.4728767927226723E-4</v>
      </c>
      <c r="J53" s="36">
        <f t="shared" si="10"/>
        <v>4.3607177447822234E-4</v>
      </c>
      <c r="K53" s="36">
        <f t="shared" ca="1" si="11"/>
        <v>1.3611305293794763E-4</v>
      </c>
      <c r="L53" s="36">
        <f t="shared" ca="1" si="12"/>
        <v>1.9730963725321027E-8</v>
      </c>
      <c r="M53" s="36">
        <f t="shared" ca="1" si="13"/>
        <v>3427535.313955789</v>
      </c>
      <c r="N53" s="36">
        <f t="shared" ca="1" si="14"/>
        <v>1113911338.9589424</v>
      </c>
      <c r="O53" s="36">
        <f t="shared" ca="1" si="15"/>
        <v>64557311.11983306</v>
      </c>
      <c r="P53" s="45">
        <f t="shared" ca="1" si="16"/>
        <v>1.4046694887168663E-4</v>
      </c>
    </row>
    <row r="54" spans="1:16" x14ac:dyDescent="0.2">
      <c r="A54" s="104">
        <v>12557</v>
      </c>
      <c r="B54" s="104">
        <v>-1.6876000154297799E-4</v>
      </c>
      <c r="D54" s="92">
        <f t="shared" si="4"/>
        <v>1.2557</v>
      </c>
      <c r="E54" s="92">
        <f t="shared" si="5"/>
        <v>-1.6876000154297799E-4</v>
      </c>
      <c r="F54" s="36">
        <f t="shared" si="6"/>
        <v>1.57678249</v>
      </c>
      <c r="G54" s="36">
        <f t="shared" si="7"/>
        <v>1.979965772693</v>
      </c>
      <c r="H54" s="36">
        <f t="shared" si="8"/>
        <v>2.4862430207706003</v>
      </c>
      <c r="I54" s="36">
        <f t="shared" si="9"/>
        <v>-2.1191193393751748E-4</v>
      </c>
      <c r="J54" s="36">
        <f t="shared" si="10"/>
        <v>-2.6609781544534072E-4</v>
      </c>
      <c r="K54" s="36">
        <f t="shared" ca="1" si="11"/>
        <v>1.3630512363051964E-4</v>
      </c>
      <c r="L54" s="36">
        <f t="shared" ca="1" si="12"/>
        <v>9.3064730597121785E-8</v>
      </c>
      <c r="M54" s="36">
        <f t="shared" ca="1" si="13"/>
        <v>3432936.2196845766</v>
      </c>
      <c r="N54" s="36">
        <f t="shared" ca="1" si="14"/>
        <v>1114059895.0073867</v>
      </c>
      <c r="O54" s="36">
        <f t="shared" ca="1" si="15"/>
        <v>64564206.135829121</v>
      </c>
      <c r="P54" s="45">
        <f t="shared" ca="1" si="16"/>
        <v>-3.0506512517349763E-4</v>
      </c>
    </row>
    <row r="55" spans="1:16" x14ac:dyDescent="0.2">
      <c r="A55" s="104">
        <v>12590.5</v>
      </c>
      <c r="B55" s="104">
        <v>-3.0654000147478655E-4</v>
      </c>
      <c r="D55" s="92">
        <f t="shared" si="4"/>
        <v>1.25905</v>
      </c>
      <c r="E55" s="92">
        <f t="shared" si="5"/>
        <v>-3.0654000147478655E-4</v>
      </c>
      <c r="F55" s="36">
        <f t="shared" si="6"/>
        <v>1.5852069025</v>
      </c>
      <c r="G55" s="36">
        <f t="shared" si="7"/>
        <v>1.995854750592625</v>
      </c>
      <c r="H55" s="36">
        <f t="shared" si="8"/>
        <v>2.5128809237336442</v>
      </c>
      <c r="I55" s="36">
        <f t="shared" si="9"/>
        <v>-3.8594918885682998E-4</v>
      </c>
      <c r="J55" s="36">
        <f t="shared" si="10"/>
        <v>-4.859293262301918E-4</v>
      </c>
      <c r="K55" s="36">
        <f t="shared" ca="1" si="11"/>
        <v>1.4920630678247684E-4</v>
      </c>
      <c r="L55" s="36">
        <f t="shared" ca="1" si="12"/>
        <v>2.0770469749012456E-7</v>
      </c>
      <c r="M55" s="36">
        <f t="shared" ca="1" si="13"/>
        <v>3804013.5951867164</v>
      </c>
      <c r="N55" s="36">
        <f t="shared" ca="1" si="14"/>
        <v>1124019652.4673824</v>
      </c>
      <c r="O55" s="36">
        <f t="shared" ca="1" si="15"/>
        <v>65026100.278831623</v>
      </c>
      <c r="P55" s="45">
        <f t="shared" ca="1" si="16"/>
        <v>-4.5574630825726339E-4</v>
      </c>
    </row>
    <row r="56" spans="1:16" x14ac:dyDescent="0.2">
      <c r="A56" s="104">
        <v>12591</v>
      </c>
      <c r="B56" s="104">
        <v>6.8120003561489284E-5</v>
      </c>
      <c r="D56" s="92">
        <f t="shared" si="4"/>
        <v>1.2591000000000001</v>
      </c>
      <c r="E56" s="92">
        <f t="shared" si="5"/>
        <v>6.8120003561489284E-5</v>
      </c>
      <c r="F56" s="36">
        <f t="shared" si="6"/>
        <v>1.5853328100000004</v>
      </c>
      <c r="G56" s="36">
        <f t="shared" si="7"/>
        <v>1.9960925410710006</v>
      </c>
      <c r="H56" s="36">
        <f t="shared" si="8"/>
        <v>2.5132801184624971</v>
      </c>
      <c r="I56" s="36">
        <f t="shared" si="9"/>
        <v>8.5769896484271161E-5</v>
      </c>
      <c r="J56" s="36">
        <f t="shared" si="10"/>
        <v>1.0799287666334583E-4</v>
      </c>
      <c r="K56" s="36">
        <f t="shared" ca="1" si="11"/>
        <v>1.493993460347405E-4</v>
      </c>
      <c r="L56" s="36">
        <f t="shared" ca="1" si="12"/>
        <v>6.6063315128840597E-9</v>
      </c>
      <c r="M56" s="36">
        <f t="shared" ca="1" si="13"/>
        <v>3809689.2653771508</v>
      </c>
      <c r="N56" s="36">
        <f t="shared" ca="1" si="14"/>
        <v>1124168401.5155132</v>
      </c>
      <c r="O56" s="36">
        <f t="shared" ca="1" si="15"/>
        <v>65032993.097898431</v>
      </c>
      <c r="P56" s="45">
        <f t="shared" ca="1" si="16"/>
        <v>-8.127934247325122E-5</v>
      </c>
    </row>
    <row r="57" spans="1:16" x14ac:dyDescent="0.2">
      <c r="A57" s="104">
        <v>12713.5</v>
      </c>
      <c r="B57" s="104">
        <v>-9.6017999749165028E-4</v>
      </c>
      <c r="D57" s="92">
        <f t="shared" si="4"/>
        <v>1.27135</v>
      </c>
      <c r="E57" s="92">
        <f t="shared" si="5"/>
        <v>-9.6017999749165028E-4</v>
      </c>
      <c r="F57" s="36">
        <f t="shared" si="6"/>
        <v>1.6163308224999999</v>
      </c>
      <c r="G57" s="36">
        <f t="shared" si="7"/>
        <v>2.054922191185375</v>
      </c>
      <c r="H57" s="36">
        <f t="shared" si="8"/>
        <v>2.6125253277635263</v>
      </c>
      <c r="I57" s="36">
        <f t="shared" si="9"/>
        <v>-1.2207248398110097E-3</v>
      </c>
      <c r="J57" s="36">
        <f t="shared" si="10"/>
        <v>-1.5519685250937271E-3</v>
      </c>
      <c r="K57" s="36">
        <f t="shared" ca="1" si="11"/>
        <v>1.9712319146123272E-4</v>
      </c>
      <c r="L57" s="36">
        <f t="shared" ca="1" si="12"/>
        <v>1.3393506711605125E-6</v>
      </c>
      <c r="M57" s="36">
        <f t="shared" ca="1" si="13"/>
        <v>5320387.7894341517</v>
      </c>
      <c r="N57" s="36">
        <f t="shared" ca="1" si="14"/>
        <v>1160692571.3473644</v>
      </c>
      <c r="O57" s="36">
        <f t="shared" ca="1" si="15"/>
        <v>66720538.777226649</v>
      </c>
      <c r="P57" s="45">
        <f t="shared" ca="1" si="16"/>
        <v>-1.157303188952883E-3</v>
      </c>
    </row>
    <row r="58" spans="1:16" x14ac:dyDescent="0.2">
      <c r="A58" s="104">
        <v>12727</v>
      </c>
      <c r="B58" s="104">
        <v>-2.0843599995714612E-3</v>
      </c>
      <c r="D58" s="92">
        <f t="shared" si="4"/>
        <v>1.2726999999999999</v>
      </c>
      <c r="E58" s="92">
        <f t="shared" si="5"/>
        <v>-2.0843599995714612E-3</v>
      </c>
      <c r="F58" s="36">
        <f t="shared" si="6"/>
        <v>1.6197652899999999</v>
      </c>
      <c r="G58" s="36">
        <f t="shared" si="7"/>
        <v>2.061475284583</v>
      </c>
      <c r="H58" s="36">
        <f t="shared" si="8"/>
        <v>2.6236395946887838</v>
      </c>
      <c r="I58" s="36">
        <f t="shared" si="9"/>
        <v>-2.6527649714545988E-3</v>
      </c>
      <c r="J58" s="36">
        <f t="shared" si="10"/>
        <v>-3.3761739791702675E-3</v>
      </c>
      <c r="K58" s="36">
        <f t="shared" ca="1" si="11"/>
        <v>2.0243485624177326E-4</v>
      </c>
      <c r="L58" s="36">
        <f t="shared" ca="1" si="12"/>
        <v>5.2294307125738723E-6</v>
      </c>
      <c r="M58" s="36">
        <f t="shared" ca="1" si="13"/>
        <v>5501361.3477872135</v>
      </c>
      <c r="N58" s="36">
        <f t="shared" ca="1" si="14"/>
        <v>1164727046.8359776</v>
      </c>
      <c r="O58" s="36">
        <f t="shared" ca="1" si="15"/>
        <v>66906346.507657349</v>
      </c>
      <c r="P58" s="45">
        <f t="shared" ca="1" si="16"/>
        <v>-2.2867948558132345E-3</v>
      </c>
    </row>
    <row r="59" spans="1:16" x14ac:dyDescent="0.2">
      <c r="A59" s="104">
        <v>12731.5</v>
      </c>
      <c r="B59" s="104">
        <v>-1.9241999689256772E-4</v>
      </c>
      <c r="D59" s="92">
        <f t="shared" si="4"/>
        <v>1.27315</v>
      </c>
      <c r="E59" s="92">
        <f t="shared" si="5"/>
        <v>-1.9241999689256772E-4</v>
      </c>
      <c r="F59" s="36">
        <f t="shared" si="6"/>
        <v>1.6209109225</v>
      </c>
      <c r="G59" s="36">
        <f t="shared" si="7"/>
        <v>2.0636627409808752</v>
      </c>
      <c r="H59" s="36">
        <f t="shared" si="8"/>
        <v>2.6273522186798011</v>
      </c>
      <c r="I59" s="36">
        <f t="shared" si="9"/>
        <v>-2.4497951904377258E-4</v>
      </c>
      <c r="J59" s="36">
        <f t="shared" si="10"/>
        <v>-3.1189567467057908E-4</v>
      </c>
      <c r="K59" s="36">
        <f t="shared" ca="1" si="11"/>
        <v>2.0420771861965042E-4</v>
      </c>
      <c r="L59" s="36">
        <f t="shared" ca="1" si="12"/>
        <v>1.5731354471244104E-7</v>
      </c>
      <c r="M59" s="36">
        <f t="shared" ca="1" si="13"/>
        <v>5562318.1230333066</v>
      </c>
      <c r="N59" s="36">
        <f t="shared" ca="1" si="14"/>
        <v>1166072264.0313611</v>
      </c>
      <c r="O59" s="36">
        <f t="shared" ca="1" si="15"/>
        <v>66968274.110478826</v>
      </c>
      <c r="P59" s="45">
        <f t="shared" ca="1" si="16"/>
        <v>-3.9662771551221814E-4</v>
      </c>
    </row>
    <row r="60" spans="1:16" x14ac:dyDescent="0.2">
      <c r="A60" s="104">
        <v>12752</v>
      </c>
      <c r="B60" s="104">
        <v>-9.5135999436024576E-4</v>
      </c>
      <c r="D60" s="92">
        <f t="shared" si="4"/>
        <v>1.2751999999999999</v>
      </c>
      <c r="E60" s="92">
        <f t="shared" si="5"/>
        <v>-9.5135999436024576E-4</v>
      </c>
      <c r="F60" s="36">
        <f t="shared" si="6"/>
        <v>1.6261350399999996</v>
      </c>
      <c r="G60" s="36">
        <f t="shared" si="7"/>
        <v>2.0736474030079992</v>
      </c>
      <c r="H60" s="36">
        <f t="shared" si="8"/>
        <v>2.6443151683158006</v>
      </c>
      <c r="I60" s="36">
        <f t="shared" si="9"/>
        <v>-1.2131742648081854E-3</v>
      </c>
      <c r="J60" s="36">
        <f t="shared" si="10"/>
        <v>-1.5470398224833978E-3</v>
      </c>
      <c r="K60" s="36">
        <f t="shared" ca="1" si="11"/>
        <v>2.1229869128741672E-4</v>
      </c>
      <c r="L60" s="36">
        <f t="shared" ca="1" si="12"/>
        <v>1.3541015366832453E-6</v>
      </c>
      <c r="M60" s="36">
        <f t="shared" ca="1" si="13"/>
        <v>5843998.487802851</v>
      </c>
      <c r="N60" s="36">
        <f t="shared" ca="1" si="14"/>
        <v>1172202919.8199549</v>
      </c>
      <c r="O60" s="36">
        <f t="shared" ca="1" si="15"/>
        <v>67250334.538807467</v>
      </c>
      <c r="P60" s="45">
        <f t="shared" ca="1" si="16"/>
        <v>-1.1636586856476625E-3</v>
      </c>
    </row>
    <row r="61" spans="1:16" x14ac:dyDescent="0.2">
      <c r="A61" s="104">
        <v>23477</v>
      </c>
      <c r="B61" s="104">
        <v>8.5056399984750897E-3</v>
      </c>
      <c r="D61" s="92">
        <f t="shared" si="4"/>
        <v>2.3477000000000001</v>
      </c>
      <c r="E61" s="92">
        <f t="shared" si="5"/>
        <v>8.5056399984750897E-3</v>
      </c>
      <c r="F61" s="36">
        <f t="shared" si="6"/>
        <v>5.5116952900000005</v>
      </c>
      <c r="G61" s="36">
        <f t="shared" si="7"/>
        <v>12.939807032333002</v>
      </c>
      <c r="H61" s="36">
        <f t="shared" si="8"/>
        <v>30.378784969808191</v>
      </c>
      <c r="I61" s="36">
        <f t="shared" si="9"/>
        <v>1.996869102441997E-2</v>
      </c>
      <c r="J61" s="36">
        <f t="shared" si="10"/>
        <v>4.6880495918030764E-2</v>
      </c>
      <c r="K61" s="36">
        <f t="shared" ca="1" si="11"/>
        <v>7.7282627176508759E-3</v>
      </c>
      <c r="L61" s="36">
        <f t="shared" ca="1" si="12"/>
        <v>6.0431543674164856E-7</v>
      </c>
      <c r="M61" s="36">
        <f t="shared" ca="1" si="13"/>
        <v>445529596.20821071</v>
      </c>
      <c r="N61" s="36">
        <f t="shared" ca="1" si="14"/>
        <v>3237789888.9611034</v>
      </c>
      <c r="O61" s="36">
        <f t="shared" ca="1" si="15"/>
        <v>132113155.26928662</v>
      </c>
      <c r="P61" s="45">
        <f t="shared" ca="1" si="16"/>
        <v>7.7737728082421381E-4</v>
      </c>
    </row>
    <row r="62" spans="1:16" x14ac:dyDescent="0.2">
      <c r="A62" s="104">
        <v>23481.5</v>
      </c>
      <c r="B62" s="104">
        <v>7.7975800013518892E-3</v>
      </c>
      <c r="D62" s="92">
        <f t="shared" si="4"/>
        <v>2.34815</v>
      </c>
      <c r="E62" s="92">
        <f t="shared" si="5"/>
        <v>7.7975800013518892E-3</v>
      </c>
      <c r="F62" s="36">
        <f t="shared" si="6"/>
        <v>5.5138084224999995</v>
      </c>
      <c r="G62" s="36">
        <f t="shared" si="7"/>
        <v>12.947249247293373</v>
      </c>
      <c r="H62" s="36">
        <f t="shared" si="8"/>
        <v>30.402083320031931</v>
      </c>
      <c r="I62" s="36">
        <f t="shared" si="9"/>
        <v>1.8309887480174439E-2</v>
      </c>
      <c r="J62" s="36">
        <f t="shared" si="10"/>
        <v>4.2994362286571608E-2</v>
      </c>
      <c r="K62" s="36">
        <f t="shared" ca="1" si="11"/>
        <v>7.7327917020917868E-3</v>
      </c>
      <c r="L62" s="36">
        <f t="shared" ca="1" si="12"/>
        <v>4.1975237210165932E-9</v>
      </c>
      <c r="M62" s="36">
        <f t="shared" ca="1" si="13"/>
        <v>445645479.44586027</v>
      </c>
      <c r="N62" s="36">
        <f t="shared" ca="1" si="14"/>
        <v>3237716485.031322</v>
      </c>
      <c r="O62" s="36">
        <f t="shared" ca="1" si="15"/>
        <v>132089898.15238491</v>
      </c>
      <c r="P62" s="45">
        <f t="shared" ca="1" si="16"/>
        <v>6.4788299260102461E-5</v>
      </c>
    </row>
    <row r="63" spans="1:16" x14ac:dyDescent="0.2">
      <c r="A63" s="104">
        <v>23482</v>
      </c>
      <c r="B63" s="104">
        <v>8.5522400040645152E-3</v>
      </c>
      <c r="D63" s="92">
        <f t="shared" si="4"/>
        <v>2.3481999999999998</v>
      </c>
      <c r="E63" s="92">
        <f t="shared" si="5"/>
        <v>8.5522400040645152E-3</v>
      </c>
      <c r="F63" s="36">
        <f t="shared" si="6"/>
        <v>5.5140432399999995</v>
      </c>
      <c r="G63" s="36">
        <f t="shared" si="7"/>
        <v>12.948076336167999</v>
      </c>
      <c r="H63" s="36">
        <f t="shared" si="8"/>
        <v>30.404672852589691</v>
      </c>
      <c r="I63" s="36">
        <f t="shared" si="9"/>
        <v>2.0082369977544295E-2</v>
      </c>
      <c r="J63" s="36">
        <f t="shared" si="10"/>
        <v>4.7157421181269511E-2</v>
      </c>
      <c r="K63" s="36">
        <f t="shared" ca="1" si="11"/>
        <v>7.7332949938028455E-3</v>
      </c>
      <c r="L63" s="36">
        <f t="shared" ca="1" si="12"/>
        <v>6.7067092983248631E-7</v>
      </c>
      <c r="M63" s="36">
        <f t="shared" ca="1" si="13"/>
        <v>445658345.14825875</v>
      </c>
      <c r="N63" s="36">
        <f t="shared" ca="1" si="14"/>
        <v>3237708269.2558393</v>
      </c>
      <c r="O63" s="36">
        <f t="shared" ca="1" si="15"/>
        <v>132087311.30586976</v>
      </c>
      <c r="P63" s="45">
        <f t="shared" ca="1" si="16"/>
        <v>8.1894501026166973E-4</v>
      </c>
    </row>
    <row r="64" spans="1:16" x14ac:dyDescent="0.2">
      <c r="A64" s="104">
        <v>23482.5</v>
      </c>
      <c r="B64" s="104">
        <v>8.106900000711903E-3</v>
      </c>
      <c r="D64" s="92">
        <f t="shared" si="4"/>
        <v>2.3482500000000002</v>
      </c>
      <c r="E64" s="92">
        <f t="shared" si="5"/>
        <v>8.106900000711903E-3</v>
      </c>
      <c r="F64" s="36">
        <f t="shared" si="6"/>
        <v>5.5142780625000007</v>
      </c>
      <c r="G64" s="36">
        <f t="shared" si="7"/>
        <v>12.948903460265628</v>
      </c>
      <c r="H64" s="36">
        <f t="shared" si="8"/>
        <v>30.407262550568763</v>
      </c>
      <c r="I64" s="36">
        <f t="shared" si="9"/>
        <v>1.9037027926671727E-2</v>
      </c>
      <c r="J64" s="36">
        <f t="shared" si="10"/>
        <v>4.4703700828806883E-2</v>
      </c>
      <c r="K64" s="36">
        <f t="shared" ca="1" si="11"/>
        <v>7.7337982997574325E-3</v>
      </c>
      <c r="L64" s="36">
        <f t="shared" ca="1" si="12"/>
        <v>1.3920487925511914E-7</v>
      </c>
      <c r="M64" s="36">
        <f t="shared" ca="1" si="13"/>
        <v>445671208.8077243</v>
      </c>
      <c r="N64" s="36">
        <f t="shared" ca="1" si="14"/>
        <v>3237700041.5238686</v>
      </c>
      <c r="O64" s="36">
        <f t="shared" ca="1" si="15"/>
        <v>132084723.91493303</v>
      </c>
      <c r="P64" s="45">
        <f t="shared" ca="1" si="16"/>
        <v>3.731017009544705E-4</v>
      </c>
    </row>
    <row r="65" spans="1:20" x14ac:dyDescent="0.2">
      <c r="A65" s="104">
        <v>23485.5</v>
      </c>
      <c r="B65" s="104">
        <v>8.3348600019235164E-3</v>
      </c>
      <c r="D65" s="92">
        <f t="shared" si="4"/>
        <v>2.3485499999999999</v>
      </c>
      <c r="E65" s="92">
        <f t="shared" si="5"/>
        <v>8.3348600019235164E-3</v>
      </c>
      <c r="F65" s="36">
        <f t="shared" si="6"/>
        <v>5.5156871024999994</v>
      </c>
      <c r="G65" s="36">
        <f t="shared" si="7"/>
        <v>12.953866944576372</v>
      </c>
      <c r="H65" s="36">
        <f t="shared" si="8"/>
        <v>30.422804212684838</v>
      </c>
      <c r="I65" s="36">
        <f t="shared" si="9"/>
        <v>1.9574835457517474E-2</v>
      </c>
      <c r="J65" s="36">
        <f t="shared" si="10"/>
        <v>4.5972479813752659E-2</v>
      </c>
      <c r="K65" s="36">
        <f t="shared" ca="1" si="11"/>
        <v>7.7368184345989535E-3</v>
      </c>
      <c r="L65" s="36">
        <f t="shared" ca="1" si="12"/>
        <v>3.5765371624801967E-7</v>
      </c>
      <c r="M65" s="36">
        <f t="shared" ca="1" si="13"/>
        <v>445748347.85752058</v>
      </c>
      <c r="N65" s="36">
        <f t="shared" ca="1" si="14"/>
        <v>3237650424.048305</v>
      </c>
      <c r="O65" s="36">
        <f t="shared" ca="1" si="15"/>
        <v>132069188.13739617</v>
      </c>
      <c r="P65" s="45">
        <f t="shared" ca="1" si="16"/>
        <v>5.9804156732456287E-4</v>
      </c>
    </row>
    <row r="66" spans="1:20" x14ac:dyDescent="0.2">
      <c r="A66" s="104">
        <v>23486</v>
      </c>
      <c r="B66" s="104">
        <v>8.2895200030179694E-3</v>
      </c>
      <c r="D66" s="92">
        <f t="shared" si="4"/>
        <v>2.3485999999999998</v>
      </c>
      <c r="E66" s="92">
        <f t="shared" si="5"/>
        <v>8.2895200030179694E-3</v>
      </c>
      <c r="F66" s="36">
        <f t="shared" si="6"/>
        <v>5.5159219599999991</v>
      </c>
      <c r="G66" s="36">
        <f t="shared" si="7"/>
        <v>12.954694315255997</v>
      </c>
      <c r="H66" s="36">
        <f t="shared" si="8"/>
        <v>30.425395068810232</v>
      </c>
      <c r="I66" s="36">
        <f t="shared" si="9"/>
        <v>1.9468766679088003E-2</v>
      </c>
      <c r="J66" s="36">
        <f t="shared" si="10"/>
        <v>4.5724345422506078E-2</v>
      </c>
      <c r="K66" s="36">
        <f t="shared" ca="1" si="11"/>
        <v>7.7373218402582121E-3</v>
      </c>
      <c r="L66" s="36">
        <f t="shared" ca="1" si="12"/>
        <v>3.0492281095525145E-7</v>
      </c>
      <c r="M66" s="36">
        <f t="shared" ca="1" si="13"/>
        <v>445761197.21375304</v>
      </c>
      <c r="N66" s="36">
        <f t="shared" ca="1" si="14"/>
        <v>3237642112.6221809</v>
      </c>
      <c r="O66" s="36">
        <f t="shared" ca="1" si="15"/>
        <v>132066596.93597694</v>
      </c>
      <c r="P66" s="45">
        <f t="shared" ca="1" si="16"/>
        <v>5.5219816275975733E-4</v>
      </c>
    </row>
    <row r="67" spans="1:20" x14ac:dyDescent="0.2">
      <c r="A67" s="104">
        <v>42457.5</v>
      </c>
      <c r="B67" s="104">
        <v>3.6353900002723094E-2</v>
      </c>
      <c r="D67" s="92">
        <f t="shared" si="4"/>
        <v>4.2457500000000001</v>
      </c>
      <c r="E67" s="92">
        <f t="shared" si="5"/>
        <v>3.6353900002723094E-2</v>
      </c>
      <c r="F67" s="36">
        <f t="shared" si="6"/>
        <v>18.026393062500002</v>
      </c>
      <c r="G67" s="36">
        <f t="shared" si="7"/>
        <v>76.535558345109393</v>
      </c>
      <c r="H67" s="36">
        <f t="shared" si="8"/>
        <v>324.9508468437482</v>
      </c>
      <c r="I67" s="36">
        <f t="shared" si="9"/>
        <v>0.15434957093656157</v>
      </c>
      <c r="J67" s="36">
        <f t="shared" si="10"/>
        <v>0.65532969080390635</v>
      </c>
      <c r="K67" s="36">
        <f t="shared" ca="1" si="11"/>
        <v>3.7091309612955585E-2</v>
      </c>
      <c r="L67" s="36">
        <f t="shared" ca="1" si="12"/>
        <v>5.4377293326323418E-7</v>
      </c>
      <c r="M67" s="36">
        <f t="shared" ca="1" si="13"/>
        <v>28491904.262266669</v>
      </c>
      <c r="N67" s="36">
        <f t="shared" ca="1" si="14"/>
        <v>465173489.73228449</v>
      </c>
      <c r="O67" s="36">
        <f t="shared" ca="1" si="15"/>
        <v>112973322.59451348</v>
      </c>
      <c r="P67" s="45">
        <f t="shared" ca="1" si="16"/>
        <v>-7.3740961023249091E-4</v>
      </c>
    </row>
    <row r="68" spans="1:20" x14ac:dyDescent="0.2">
      <c r="A68" s="104">
        <v>42458</v>
      </c>
      <c r="B68" s="104">
        <v>3.7008560000685975E-2</v>
      </c>
      <c r="D68" s="92">
        <f t="shared" si="4"/>
        <v>4.2458</v>
      </c>
      <c r="E68" s="92">
        <f t="shared" si="5"/>
        <v>3.7008560000685975E-2</v>
      </c>
      <c r="F68" s="36">
        <f t="shared" si="6"/>
        <v>18.026817640000001</v>
      </c>
      <c r="G68" s="36">
        <f t="shared" si="7"/>
        <v>76.538262335912009</v>
      </c>
      <c r="H68" s="36">
        <f t="shared" si="8"/>
        <v>324.96615422581522</v>
      </c>
      <c r="I68" s="36">
        <f t="shared" si="9"/>
        <v>0.15713094405091252</v>
      </c>
      <c r="J68" s="36">
        <f t="shared" si="10"/>
        <v>0.66714656225136437</v>
      </c>
      <c r="K68" s="36">
        <f t="shared" ca="1" si="11"/>
        <v>3.7092353474922637E-2</v>
      </c>
      <c r="L68" s="36">
        <f t="shared" ca="1" si="12"/>
        <v>7.0213463246502222E-9</v>
      </c>
      <c r="M68" s="36">
        <f t="shared" ca="1" si="13"/>
        <v>28510040.034442984</v>
      </c>
      <c r="N68" s="36">
        <f t="shared" ca="1" si="14"/>
        <v>465348769.9696548</v>
      </c>
      <c r="O68" s="36">
        <f t="shared" ca="1" si="15"/>
        <v>112995713.86807023</v>
      </c>
      <c r="P68" s="45">
        <f t="shared" ca="1" si="16"/>
        <v>-8.3793474236662502E-5</v>
      </c>
    </row>
    <row r="69" spans="1:20" x14ac:dyDescent="0.2">
      <c r="A69" s="104">
        <v>42475.5</v>
      </c>
      <c r="B69" s="104">
        <v>3.7381659996754024E-2</v>
      </c>
      <c r="D69" s="92">
        <f t="shared" si="4"/>
        <v>4.2475500000000004</v>
      </c>
      <c r="E69" s="92">
        <f t="shared" si="5"/>
        <v>3.7381659996754024E-2</v>
      </c>
      <c r="F69" s="36">
        <f t="shared" si="6"/>
        <v>18.041681002500003</v>
      </c>
      <c r="G69" s="36">
        <f t="shared" si="7"/>
        <v>76.632942142168886</v>
      </c>
      <c r="H69" s="36">
        <f t="shared" si="8"/>
        <v>325.50225339596949</v>
      </c>
      <c r="I69" s="36">
        <f t="shared" si="9"/>
        <v>0.15878046991921257</v>
      </c>
      <c r="J69" s="36">
        <f t="shared" si="10"/>
        <v>0.67442798500535139</v>
      </c>
      <c r="K69" s="36">
        <f t="shared" ca="1" si="11"/>
        <v>3.7128897617190432E-2</v>
      </c>
      <c r="L69" s="36">
        <f t="shared" ca="1" si="12"/>
        <v>6.3888820522649603E-8</v>
      </c>
      <c r="M69" s="36">
        <f t="shared" ca="1" si="13"/>
        <v>29148786.289497089</v>
      </c>
      <c r="N69" s="36">
        <f t="shared" ca="1" si="14"/>
        <v>471507256.11453432</v>
      </c>
      <c r="O69" s="36">
        <f t="shared" ca="1" si="15"/>
        <v>113781139.40240079</v>
      </c>
      <c r="P69" s="45">
        <f t="shared" ca="1" si="16"/>
        <v>2.5276237956359249E-4</v>
      </c>
    </row>
    <row r="70" spans="1:20" x14ac:dyDescent="0.2">
      <c r="A70" s="104">
        <v>42476</v>
      </c>
      <c r="B70" s="104">
        <v>3.6586319998605177E-2</v>
      </c>
      <c r="D70" s="92">
        <f t="shared" si="4"/>
        <v>4.2476000000000003</v>
      </c>
      <c r="E70" s="92">
        <f t="shared" si="5"/>
        <v>3.6586319998605177E-2</v>
      </c>
      <c r="F70" s="36">
        <f t="shared" si="6"/>
        <v>18.042105760000002</v>
      </c>
      <c r="G70" s="36">
        <f t="shared" si="7"/>
        <v>76.635648426176019</v>
      </c>
      <c r="H70" s="36">
        <f t="shared" si="8"/>
        <v>325.51758025502522</v>
      </c>
      <c r="I70" s="36">
        <f t="shared" si="9"/>
        <v>0.15540405282607536</v>
      </c>
      <c r="J70" s="36">
        <f t="shared" si="10"/>
        <v>0.66009425478403772</v>
      </c>
      <c r="K70" s="36">
        <f t="shared" ca="1" si="11"/>
        <v>3.7129941991924383E-2</v>
      </c>
      <c r="L70" s="36">
        <f t="shared" ca="1" si="12"/>
        <v>2.9552487162034658E-7</v>
      </c>
      <c r="M70" s="36">
        <f t="shared" ca="1" si="13"/>
        <v>29167150.422812223</v>
      </c>
      <c r="N70" s="36">
        <f t="shared" ca="1" si="14"/>
        <v>471683889.94052547</v>
      </c>
      <c r="O70" s="36">
        <f t="shared" ca="1" si="15"/>
        <v>113803629.62273897</v>
      </c>
      <c r="P70" s="45">
        <f t="shared" ca="1" si="16"/>
        <v>-5.4362199331920574E-4</v>
      </c>
    </row>
    <row r="71" spans="1:20" x14ac:dyDescent="0.2">
      <c r="A71" s="104">
        <v>42543.5</v>
      </c>
      <c r="B71" s="104">
        <v>3.7885420002567116E-2</v>
      </c>
      <c r="D71" s="92">
        <f t="shared" si="4"/>
        <v>4.2543499999999996</v>
      </c>
      <c r="E71" s="92">
        <f t="shared" si="5"/>
        <v>3.7885420002567116E-2</v>
      </c>
      <c r="F71" s="36">
        <f t="shared" si="6"/>
        <v>18.099493922499995</v>
      </c>
      <c r="G71" s="36">
        <f t="shared" si="7"/>
        <v>77.001581969187853</v>
      </c>
      <c r="H71" s="36">
        <f t="shared" si="8"/>
        <v>327.59168025061427</v>
      </c>
      <c r="I71" s="36">
        <f t="shared" si="9"/>
        <v>0.1611778365879214</v>
      </c>
      <c r="J71" s="36">
        <f t="shared" si="10"/>
        <v>0.68570692908782338</v>
      </c>
      <c r="K71" s="36">
        <f t="shared" ca="1" si="11"/>
        <v>3.727106333656674E-2</v>
      </c>
      <c r="L71" s="36">
        <f t="shared" ca="1" si="12"/>
        <v>3.7743411305909792E-7</v>
      </c>
      <c r="M71" s="36">
        <f t="shared" ca="1" si="13"/>
        <v>31704852.994587183</v>
      </c>
      <c r="N71" s="36">
        <f t="shared" ca="1" si="14"/>
        <v>495876110.25299144</v>
      </c>
      <c r="O71" s="36">
        <f t="shared" ca="1" si="15"/>
        <v>116865131.75343905</v>
      </c>
      <c r="P71" s="45">
        <f t="shared" ca="1" si="16"/>
        <v>6.1435666600037631E-4</v>
      </c>
    </row>
    <row r="72" spans="1:20" x14ac:dyDescent="0.2">
      <c r="A72" s="104">
        <v>42544</v>
      </c>
      <c r="B72" s="104">
        <v>3.6930080001184251E-2</v>
      </c>
      <c r="D72" s="92">
        <f t="shared" si="4"/>
        <v>4.2544000000000004</v>
      </c>
      <c r="E72" s="92">
        <f t="shared" si="5"/>
        <v>3.6930080001184251E-2</v>
      </c>
      <c r="F72" s="36">
        <f t="shared" si="6"/>
        <v>18.099919360000005</v>
      </c>
      <c r="G72" s="36">
        <f t="shared" si="7"/>
        <v>77.004296925184022</v>
      </c>
      <c r="H72" s="36">
        <f t="shared" si="8"/>
        <v>327.60708083850301</v>
      </c>
      <c r="I72" s="36">
        <f t="shared" si="9"/>
        <v>0.15711533235703828</v>
      </c>
      <c r="J72" s="36">
        <f t="shared" si="10"/>
        <v>0.66843146997978375</v>
      </c>
      <c r="K72" s="36">
        <f t="shared" ca="1" si="11"/>
        <v>3.7272109648420107E-2</v>
      </c>
      <c r="L72" s="36">
        <f t="shared" ca="1" si="12"/>
        <v>1.1698427958828399E-7</v>
      </c>
      <c r="M72" s="36">
        <f t="shared" ca="1" si="13"/>
        <v>31724086.130800765</v>
      </c>
      <c r="N72" s="36">
        <f t="shared" ca="1" si="14"/>
        <v>496057887.67295784</v>
      </c>
      <c r="O72" s="36">
        <f t="shared" ca="1" si="15"/>
        <v>116887997.60785338</v>
      </c>
      <c r="P72" s="45">
        <f t="shared" ca="1" si="16"/>
        <v>-3.4202964723585583E-4</v>
      </c>
    </row>
    <row r="73" spans="1:20" x14ac:dyDescent="0.2">
      <c r="A73" s="104">
        <v>42582</v>
      </c>
      <c r="B73" s="104">
        <v>3.7724239999079145E-2</v>
      </c>
      <c r="D73" s="92">
        <f t="shared" si="4"/>
        <v>4.2582000000000004</v>
      </c>
      <c r="E73" s="92">
        <f t="shared" si="5"/>
        <v>3.7724239999079145E-2</v>
      </c>
      <c r="F73" s="36">
        <f t="shared" si="6"/>
        <v>18.132267240000004</v>
      </c>
      <c r="G73" s="36">
        <f t="shared" si="7"/>
        <v>77.210820361368022</v>
      </c>
      <c r="H73" s="36">
        <f t="shared" si="8"/>
        <v>328.7791152627774</v>
      </c>
      <c r="I73" s="36">
        <f t="shared" si="9"/>
        <v>0.16063735876407884</v>
      </c>
      <c r="J73" s="36">
        <f t="shared" si="10"/>
        <v>0.68402600108920053</v>
      </c>
      <c r="K73" s="36">
        <f t="shared" ca="1" si="11"/>
        <v>3.7351671025827621E-2</v>
      </c>
      <c r="L73" s="36">
        <f t="shared" ca="1" si="12"/>
        <v>1.3880763982969534E-7</v>
      </c>
      <c r="M73" s="36">
        <f t="shared" ca="1" si="13"/>
        <v>33204648.653692517</v>
      </c>
      <c r="N73" s="36">
        <f t="shared" ca="1" si="14"/>
        <v>509984338.45467925</v>
      </c>
      <c r="O73" s="36">
        <f t="shared" ca="1" si="15"/>
        <v>118633927.20087777</v>
      </c>
      <c r="P73" s="45">
        <f t="shared" ca="1" si="16"/>
        <v>3.7256897325152472E-4</v>
      </c>
    </row>
    <row r="74" spans="1:20" x14ac:dyDescent="0.2">
      <c r="A74" s="104"/>
      <c r="B74" s="104"/>
      <c r="D74" s="92">
        <f t="shared" si="4"/>
        <v>0</v>
      </c>
      <c r="E74" s="92">
        <f t="shared" si="5"/>
        <v>0</v>
      </c>
      <c r="F74" s="36">
        <f t="shared" si="6"/>
        <v>0</v>
      </c>
      <c r="G74" s="36">
        <f t="shared" si="7"/>
        <v>0</v>
      </c>
      <c r="H74" s="36">
        <f t="shared" si="8"/>
        <v>0</v>
      </c>
      <c r="I74" s="36">
        <f t="shared" si="9"/>
        <v>0</v>
      </c>
      <c r="J74" s="36">
        <f t="shared" si="10"/>
        <v>0</v>
      </c>
      <c r="K74" s="36">
        <f t="shared" ca="1" si="11"/>
        <v>-1.9574898225101223E-4</v>
      </c>
      <c r="L74" s="36">
        <f t="shared" ca="1" si="12"/>
        <v>3.8317664052307102E-8</v>
      </c>
      <c r="M74" s="36">
        <f t="shared" ca="1" si="13"/>
        <v>2642988843.8932571</v>
      </c>
      <c r="N74" s="36">
        <f t="shared" ca="1" si="14"/>
        <v>3099489329.7800012</v>
      </c>
      <c r="O74" s="36">
        <f t="shared" ca="1" si="15"/>
        <v>111446765.46893506</v>
      </c>
      <c r="P74" s="45">
        <f t="shared" ca="1" si="16"/>
        <v>1.9574898225101223E-4</v>
      </c>
    </row>
    <row r="75" spans="1:20" x14ac:dyDescent="0.2">
      <c r="A75" s="105"/>
      <c r="B75" s="105"/>
      <c r="C75" s="45"/>
      <c r="D75" s="92">
        <f t="shared" si="4"/>
        <v>0</v>
      </c>
      <c r="E75" s="92">
        <f t="shared" si="5"/>
        <v>0</v>
      </c>
      <c r="F75" s="36">
        <f t="shared" si="6"/>
        <v>0</v>
      </c>
      <c r="G75" s="36">
        <f t="shared" si="7"/>
        <v>0</v>
      </c>
      <c r="H75" s="36">
        <f t="shared" si="8"/>
        <v>0</v>
      </c>
      <c r="I75" s="36">
        <f t="shared" si="9"/>
        <v>0</v>
      </c>
      <c r="J75" s="36">
        <f t="shared" si="10"/>
        <v>0</v>
      </c>
      <c r="K75" s="36">
        <f t="shared" ca="1" si="11"/>
        <v>-1.9574898225101223E-4</v>
      </c>
      <c r="L75" s="36">
        <f t="shared" ca="1" si="12"/>
        <v>3.8317664052307102E-8</v>
      </c>
      <c r="M75" s="36">
        <f t="shared" ca="1" si="13"/>
        <v>2642988843.8932571</v>
      </c>
      <c r="N75" s="36">
        <f t="shared" ca="1" si="14"/>
        <v>3099489329.7800012</v>
      </c>
      <c r="O75" s="36">
        <f t="shared" ca="1" si="15"/>
        <v>111446765.46893506</v>
      </c>
      <c r="P75" s="45">
        <f t="shared" ca="1" si="16"/>
        <v>1.9574898225101223E-4</v>
      </c>
      <c r="Q75" s="45"/>
      <c r="T75" s="45"/>
    </row>
    <row r="76" spans="1:20" x14ac:dyDescent="0.2">
      <c r="A76" s="104"/>
      <c r="B76" s="104"/>
      <c r="D76" s="92">
        <f t="shared" si="4"/>
        <v>0</v>
      </c>
      <c r="E76" s="92">
        <f t="shared" si="5"/>
        <v>0</v>
      </c>
      <c r="F76" s="36">
        <f t="shared" si="6"/>
        <v>0</v>
      </c>
      <c r="G76" s="36">
        <f t="shared" si="7"/>
        <v>0</v>
      </c>
      <c r="H76" s="36">
        <f t="shared" si="8"/>
        <v>0</v>
      </c>
      <c r="I76" s="36">
        <f t="shared" si="9"/>
        <v>0</v>
      </c>
      <c r="J76" s="36">
        <f t="shared" si="10"/>
        <v>0</v>
      </c>
      <c r="K76" s="36">
        <f t="shared" ca="1" si="11"/>
        <v>-1.9574898225101223E-4</v>
      </c>
      <c r="L76" s="36">
        <f t="shared" ca="1" si="12"/>
        <v>3.8317664052307102E-8</v>
      </c>
      <c r="M76" s="36">
        <f t="shared" ca="1" si="13"/>
        <v>2642988843.8932571</v>
      </c>
      <c r="N76" s="36">
        <f t="shared" ca="1" si="14"/>
        <v>3099489329.7800012</v>
      </c>
      <c r="O76" s="36">
        <f t="shared" ca="1" si="15"/>
        <v>111446765.46893506</v>
      </c>
      <c r="P76" s="45">
        <f t="shared" ca="1" si="16"/>
        <v>1.9574898225101223E-4</v>
      </c>
    </row>
    <row r="77" spans="1:20" x14ac:dyDescent="0.2">
      <c r="A77" s="105"/>
      <c r="B77" s="105"/>
      <c r="C77" s="45"/>
      <c r="D77" s="92">
        <f t="shared" si="4"/>
        <v>0</v>
      </c>
      <c r="E77" s="92">
        <f t="shared" si="5"/>
        <v>0</v>
      </c>
      <c r="F77" s="36">
        <f t="shared" si="6"/>
        <v>0</v>
      </c>
      <c r="G77" s="36">
        <f t="shared" si="7"/>
        <v>0</v>
      </c>
      <c r="H77" s="36">
        <f t="shared" si="8"/>
        <v>0</v>
      </c>
      <c r="I77" s="36">
        <f t="shared" si="9"/>
        <v>0</v>
      </c>
      <c r="J77" s="36">
        <f t="shared" si="10"/>
        <v>0</v>
      </c>
      <c r="K77" s="36">
        <f t="shared" ca="1" si="11"/>
        <v>-1.9574898225101223E-4</v>
      </c>
      <c r="L77" s="36">
        <f t="shared" ca="1" si="12"/>
        <v>3.8317664052307102E-8</v>
      </c>
      <c r="M77" s="36">
        <f t="shared" ca="1" si="13"/>
        <v>2642988843.8932571</v>
      </c>
      <c r="N77" s="36">
        <f t="shared" ca="1" si="14"/>
        <v>3099489329.7800012</v>
      </c>
      <c r="O77" s="36">
        <f t="shared" ca="1" si="15"/>
        <v>111446765.46893506</v>
      </c>
      <c r="P77" s="45">
        <f t="shared" ca="1" si="16"/>
        <v>1.9574898225101223E-4</v>
      </c>
      <c r="Q77" s="45"/>
      <c r="T77" s="45"/>
    </row>
    <row r="78" spans="1:20" x14ac:dyDescent="0.2">
      <c r="A78" s="104"/>
      <c r="B78" s="104"/>
      <c r="D78" s="92">
        <f t="shared" si="4"/>
        <v>0</v>
      </c>
      <c r="E78" s="92">
        <f t="shared" si="5"/>
        <v>0</v>
      </c>
      <c r="F78" s="36">
        <f t="shared" si="6"/>
        <v>0</v>
      </c>
      <c r="G78" s="36">
        <f t="shared" si="7"/>
        <v>0</v>
      </c>
      <c r="H78" s="36">
        <f t="shared" si="8"/>
        <v>0</v>
      </c>
      <c r="I78" s="36">
        <f t="shared" si="9"/>
        <v>0</v>
      </c>
      <c r="J78" s="36">
        <f t="shared" si="10"/>
        <v>0</v>
      </c>
      <c r="K78" s="36">
        <f t="shared" ca="1" si="11"/>
        <v>-1.9574898225101223E-4</v>
      </c>
      <c r="L78" s="36">
        <f t="shared" ca="1" si="12"/>
        <v>3.8317664052307102E-8</v>
      </c>
      <c r="M78" s="36">
        <f t="shared" ca="1" si="13"/>
        <v>2642988843.8932571</v>
      </c>
      <c r="N78" s="36">
        <f t="shared" ca="1" si="14"/>
        <v>3099489329.7800012</v>
      </c>
      <c r="O78" s="36">
        <f t="shared" ca="1" si="15"/>
        <v>111446765.46893506</v>
      </c>
      <c r="P78" s="45">
        <f t="shared" ca="1" si="16"/>
        <v>1.9574898225101223E-4</v>
      </c>
    </row>
    <row r="79" spans="1:20" x14ac:dyDescent="0.2">
      <c r="A79" s="105"/>
      <c r="B79" s="105"/>
      <c r="C79" s="45"/>
      <c r="D79" s="92">
        <f t="shared" si="4"/>
        <v>0</v>
      </c>
      <c r="E79" s="92">
        <f t="shared" si="5"/>
        <v>0</v>
      </c>
      <c r="F79" s="36">
        <f t="shared" si="6"/>
        <v>0</v>
      </c>
      <c r="G79" s="36">
        <f t="shared" si="7"/>
        <v>0</v>
      </c>
      <c r="H79" s="36">
        <f t="shared" si="8"/>
        <v>0</v>
      </c>
      <c r="I79" s="36">
        <f t="shared" si="9"/>
        <v>0</v>
      </c>
      <c r="J79" s="36">
        <f t="shared" si="10"/>
        <v>0</v>
      </c>
      <c r="K79" s="36">
        <f t="shared" ca="1" si="11"/>
        <v>-1.9574898225101223E-4</v>
      </c>
      <c r="L79" s="36">
        <f t="shared" ca="1" si="12"/>
        <v>3.8317664052307102E-8</v>
      </c>
      <c r="M79" s="36">
        <f t="shared" ca="1" si="13"/>
        <v>2642988843.8932571</v>
      </c>
      <c r="N79" s="36">
        <f t="shared" ca="1" si="14"/>
        <v>3099489329.7800012</v>
      </c>
      <c r="O79" s="36">
        <f t="shared" ca="1" si="15"/>
        <v>111446765.46893506</v>
      </c>
      <c r="P79" s="45">
        <f t="shared" ca="1" si="16"/>
        <v>1.9574898225101223E-4</v>
      </c>
      <c r="Q79" s="45"/>
      <c r="T79" s="45"/>
    </row>
    <row r="80" spans="1:20" x14ac:dyDescent="0.2">
      <c r="A80" s="104"/>
      <c r="B80" s="104"/>
      <c r="D80" s="92">
        <f t="shared" si="4"/>
        <v>0</v>
      </c>
      <c r="E80" s="92">
        <f t="shared" si="5"/>
        <v>0</v>
      </c>
      <c r="F80" s="36">
        <f t="shared" si="6"/>
        <v>0</v>
      </c>
      <c r="G80" s="36">
        <f t="shared" si="7"/>
        <v>0</v>
      </c>
      <c r="H80" s="36">
        <f t="shared" si="8"/>
        <v>0</v>
      </c>
      <c r="I80" s="36">
        <f t="shared" si="9"/>
        <v>0</v>
      </c>
      <c r="J80" s="36">
        <f t="shared" si="10"/>
        <v>0</v>
      </c>
      <c r="K80" s="36">
        <f t="shared" ca="1" si="11"/>
        <v>-1.9574898225101223E-4</v>
      </c>
      <c r="L80" s="36">
        <f t="shared" ca="1" si="12"/>
        <v>3.8317664052307102E-8</v>
      </c>
      <c r="M80" s="36">
        <f t="shared" ca="1" si="13"/>
        <v>2642988843.8932571</v>
      </c>
      <c r="N80" s="36">
        <f t="shared" ca="1" si="14"/>
        <v>3099489329.7800012</v>
      </c>
      <c r="O80" s="36">
        <f t="shared" ca="1" si="15"/>
        <v>111446765.46893506</v>
      </c>
      <c r="P80" s="45">
        <f t="shared" ca="1" si="16"/>
        <v>1.9574898225101223E-4</v>
      </c>
    </row>
    <row r="81" spans="1:20" x14ac:dyDescent="0.2">
      <c r="A81" s="105"/>
      <c r="B81" s="105"/>
      <c r="C81" s="45"/>
      <c r="D81" s="92">
        <f t="shared" si="4"/>
        <v>0</v>
      </c>
      <c r="E81" s="92">
        <f t="shared" si="5"/>
        <v>0</v>
      </c>
      <c r="F81" s="36">
        <f t="shared" si="6"/>
        <v>0</v>
      </c>
      <c r="G81" s="36">
        <f t="shared" si="7"/>
        <v>0</v>
      </c>
      <c r="H81" s="36">
        <f t="shared" si="8"/>
        <v>0</v>
      </c>
      <c r="I81" s="36">
        <f t="shared" si="9"/>
        <v>0</v>
      </c>
      <c r="J81" s="36">
        <f t="shared" si="10"/>
        <v>0</v>
      </c>
      <c r="K81" s="36">
        <f t="shared" ca="1" si="11"/>
        <v>-1.9574898225101223E-4</v>
      </c>
      <c r="L81" s="36">
        <f t="shared" ca="1" si="12"/>
        <v>3.8317664052307102E-8</v>
      </c>
      <c r="M81" s="36">
        <f t="shared" ca="1" si="13"/>
        <v>2642988843.8932571</v>
      </c>
      <c r="N81" s="36">
        <f t="shared" ca="1" si="14"/>
        <v>3099489329.7800012</v>
      </c>
      <c r="O81" s="36">
        <f t="shared" ca="1" si="15"/>
        <v>111446765.46893506</v>
      </c>
      <c r="P81" s="45">
        <f t="shared" ca="1" si="16"/>
        <v>1.9574898225101223E-4</v>
      </c>
      <c r="Q81" s="45"/>
      <c r="T81" s="45"/>
    </row>
    <row r="82" spans="1:20" x14ac:dyDescent="0.2">
      <c r="A82" s="104"/>
      <c r="B82" s="104"/>
      <c r="D82" s="92">
        <f t="shared" si="4"/>
        <v>0</v>
      </c>
      <c r="E82" s="92">
        <f t="shared" si="5"/>
        <v>0</v>
      </c>
      <c r="F82" s="36">
        <f t="shared" si="6"/>
        <v>0</v>
      </c>
      <c r="G82" s="36">
        <f t="shared" si="7"/>
        <v>0</v>
      </c>
      <c r="H82" s="36">
        <f t="shared" si="8"/>
        <v>0</v>
      </c>
      <c r="I82" s="36">
        <f t="shared" si="9"/>
        <v>0</v>
      </c>
      <c r="J82" s="36">
        <f t="shared" si="10"/>
        <v>0</v>
      </c>
      <c r="K82" s="36">
        <f t="shared" ca="1" si="11"/>
        <v>-1.9574898225101223E-4</v>
      </c>
      <c r="L82" s="36">
        <f t="shared" ca="1" si="12"/>
        <v>3.8317664052307102E-8</v>
      </c>
      <c r="M82" s="36">
        <f t="shared" ca="1" si="13"/>
        <v>2642988843.8932571</v>
      </c>
      <c r="N82" s="36">
        <f t="shared" ca="1" si="14"/>
        <v>3099489329.7800012</v>
      </c>
      <c r="O82" s="36">
        <f t="shared" ca="1" si="15"/>
        <v>111446765.46893506</v>
      </c>
      <c r="P82" s="45">
        <f t="shared" ca="1" si="16"/>
        <v>1.9574898225101223E-4</v>
      </c>
    </row>
    <row r="83" spans="1:20" x14ac:dyDescent="0.2">
      <c r="A83" s="105"/>
      <c r="B83" s="105"/>
      <c r="C83" s="45"/>
      <c r="D83" s="92">
        <f t="shared" si="4"/>
        <v>0</v>
      </c>
      <c r="E83" s="92">
        <f t="shared" si="5"/>
        <v>0</v>
      </c>
      <c r="F83" s="36">
        <f t="shared" si="6"/>
        <v>0</v>
      </c>
      <c r="G83" s="36">
        <f t="shared" si="7"/>
        <v>0</v>
      </c>
      <c r="H83" s="36">
        <f t="shared" si="8"/>
        <v>0</v>
      </c>
      <c r="I83" s="36">
        <f t="shared" si="9"/>
        <v>0</v>
      </c>
      <c r="J83" s="36">
        <f t="shared" si="10"/>
        <v>0</v>
      </c>
      <c r="K83" s="36">
        <f t="shared" ca="1" si="11"/>
        <v>-1.9574898225101223E-4</v>
      </c>
      <c r="L83" s="36">
        <f t="shared" ca="1" si="12"/>
        <v>3.8317664052307102E-8</v>
      </c>
      <c r="M83" s="36">
        <f t="shared" ca="1" si="13"/>
        <v>2642988843.8932571</v>
      </c>
      <c r="N83" s="36">
        <f t="shared" ca="1" si="14"/>
        <v>3099489329.7800012</v>
      </c>
      <c r="O83" s="36">
        <f t="shared" ca="1" si="15"/>
        <v>111446765.46893506</v>
      </c>
      <c r="P83" s="45">
        <f t="shared" ca="1" si="16"/>
        <v>1.9574898225101223E-4</v>
      </c>
      <c r="Q83" s="45"/>
      <c r="T83" s="45"/>
    </row>
    <row r="84" spans="1:20" x14ac:dyDescent="0.2">
      <c r="A84" s="104"/>
      <c r="B84" s="104"/>
      <c r="D84" s="92">
        <f t="shared" si="4"/>
        <v>0</v>
      </c>
      <c r="E84" s="92">
        <f t="shared" si="5"/>
        <v>0</v>
      </c>
      <c r="F84" s="36">
        <f t="shared" si="6"/>
        <v>0</v>
      </c>
      <c r="G84" s="36">
        <f t="shared" si="7"/>
        <v>0</v>
      </c>
      <c r="H84" s="36">
        <f t="shared" si="8"/>
        <v>0</v>
      </c>
      <c r="I84" s="36">
        <f t="shared" si="9"/>
        <v>0</v>
      </c>
      <c r="J84" s="36">
        <f t="shared" si="10"/>
        <v>0</v>
      </c>
      <c r="K84" s="36">
        <f t="shared" ca="1" si="11"/>
        <v>-1.9574898225101223E-4</v>
      </c>
      <c r="L84" s="36">
        <f t="shared" ca="1" si="12"/>
        <v>3.8317664052307102E-8</v>
      </c>
      <c r="M84" s="36">
        <f t="shared" ca="1" si="13"/>
        <v>2642988843.8932571</v>
      </c>
      <c r="N84" s="36">
        <f t="shared" ca="1" si="14"/>
        <v>3099489329.7800012</v>
      </c>
      <c r="O84" s="36">
        <f t="shared" ca="1" si="15"/>
        <v>111446765.46893506</v>
      </c>
      <c r="P84" s="45">
        <f t="shared" ca="1" si="16"/>
        <v>1.9574898225101223E-4</v>
      </c>
    </row>
    <row r="85" spans="1:20" x14ac:dyDescent="0.2">
      <c r="A85" s="105"/>
      <c r="B85" s="105"/>
      <c r="C85" s="45"/>
      <c r="D85" s="92">
        <f t="shared" ref="D85:D148" si="17">A85/A$18</f>
        <v>0</v>
      </c>
      <c r="E85" s="92">
        <f t="shared" ref="E85:E148" si="18">B85/B$18</f>
        <v>0</v>
      </c>
      <c r="F85" s="36">
        <f t="shared" ref="F85:F148" si="19">D85*D85</f>
        <v>0</v>
      </c>
      <c r="G85" s="36">
        <f t="shared" ref="G85:G148" si="20">D85*F85</f>
        <v>0</v>
      </c>
      <c r="H85" s="36">
        <f t="shared" ref="H85:H148" si="21">F85*F85</f>
        <v>0</v>
      </c>
      <c r="I85" s="36">
        <f t="shared" ref="I85:I148" si="22">E85*D85</f>
        <v>0</v>
      </c>
      <c r="J85" s="36">
        <f t="shared" ref="J85:J148" si="23">I85*D85</f>
        <v>0</v>
      </c>
      <c r="K85" s="36">
        <f t="shared" ref="K85:K148" ca="1" si="24">+E$4+E$5*D85+E$6*D85^2</f>
        <v>-1.9574898225101223E-4</v>
      </c>
      <c r="L85" s="36">
        <f t="shared" ref="L85:L148" ca="1" si="25">+(K85-E85)^2</f>
        <v>3.8317664052307102E-8</v>
      </c>
      <c r="M85" s="36">
        <f t="shared" ref="M85:M148" ca="1" si="26">(M$1-M$2*D85+M$3*F85)^2</f>
        <v>2642988843.8932571</v>
      </c>
      <c r="N85" s="36">
        <f t="shared" ref="N85:N148" ca="1" si="27">(-M$2+M$4*D85-M$5*F85)^2</f>
        <v>3099489329.7800012</v>
      </c>
      <c r="O85" s="36">
        <f t="shared" ref="O85:O148" ca="1" si="28">+(M$3-D85*M$5+F85*M$6)^2</f>
        <v>111446765.46893506</v>
      </c>
      <c r="P85" s="45">
        <f t="shared" ref="P85:P148" ca="1" si="29">+E85-K85</f>
        <v>1.9574898225101223E-4</v>
      </c>
      <c r="Q85" s="45"/>
      <c r="T85" s="45"/>
    </row>
    <row r="86" spans="1:20" x14ac:dyDescent="0.2">
      <c r="A86" s="104"/>
      <c r="B86" s="104"/>
      <c r="D86" s="92">
        <f t="shared" si="17"/>
        <v>0</v>
      </c>
      <c r="E86" s="92">
        <f t="shared" si="18"/>
        <v>0</v>
      </c>
      <c r="F86" s="36">
        <f t="shared" si="19"/>
        <v>0</v>
      </c>
      <c r="G86" s="36">
        <f t="shared" si="20"/>
        <v>0</v>
      </c>
      <c r="H86" s="36">
        <f t="shared" si="21"/>
        <v>0</v>
      </c>
      <c r="I86" s="36">
        <f t="shared" si="22"/>
        <v>0</v>
      </c>
      <c r="J86" s="36">
        <f t="shared" si="23"/>
        <v>0</v>
      </c>
      <c r="K86" s="36">
        <f t="shared" ca="1" si="24"/>
        <v>-1.9574898225101223E-4</v>
      </c>
      <c r="L86" s="36">
        <f t="shared" ca="1" si="25"/>
        <v>3.8317664052307102E-8</v>
      </c>
      <c r="M86" s="36">
        <f t="shared" ca="1" si="26"/>
        <v>2642988843.8932571</v>
      </c>
      <c r="N86" s="36">
        <f t="shared" ca="1" si="27"/>
        <v>3099489329.7800012</v>
      </c>
      <c r="O86" s="36">
        <f t="shared" ca="1" si="28"/>
        <v>111446765.46893506</v>
      </c>
      <c r="P86" s="45">
        <f t="shared" ca="1" si="29"/>
        <v>1.9574898225101223E-4</v>
      </c>
    </row>
    <row r="87" spans="1:20" x14ac:dyDescent="0.2">
      <c r="A87" s="105"/>
      <c r="B87" s="105"/>
      <c r="C87" s="45"/>
      <c r="D87" s="92">
        <f t="shared" si="17"/>
        <v>0</v>
      </c>
      <c r="E87" s="92">
        <f t="shared" si="18"/>
        <v>0</v>
      </c>
      <c r="F87" s="36">
        <f t="shared" si="19"/>
        <v>0</v>
      </c>
      <c r="G87" s="36">
        <f t="shared" si="20"/>
        <v>0</v>
      </c>
      <c r="H87" s="36">
        <f t="shared" si="21"/>
        <v>0</v>
      </c>
      <c r="I87" s="36">
        <f t="shared" si="22"/>
        <v>0</v>
      </c>
      <c r="J87" s="36">
        <f t="shared" si="23"/>
        <v>0</v>
      </c>
      <c r="K87" s="36">
        <f t="shared" ca="1" si="24"/>
        <v>-1.9574898225101223E-4</v>
      </c>
      <c r="L87" s="36">
        <f t="shared" ca="1" si="25"/>
        <v>3.8317664052307102E-8</v>
      </c>
      <c r="M87" s="36">
        <f t="shared" ca="1" si="26"/>
        <v>2642988843.8932571</v>
      </c>
      <c r="N87" s="36">
        <f t="shared" ca="1" si="27"/>
        <v>3099489329.7800012</v>
      </c>
      <c r="O87" s="36">
        <f t="shared" ca="1" si="28"/>
        <v>111446765.46893506</v>
      </c>
      <c r="P87" s="45">
        <f t="shared" ca="1" si="29"/>
        <v>1.9574898225101223E-4</v>
      </c>
      <c r="Q87" s="45"/>
      <c r="R87" s="45"/>
      <c r="S87" s="45"/>
      <c r="T87" s="45"/>
    </row>
    <row r="88" spans="1:20" x14ac:dyDescent="0.2">
      <c r="A88" s="104"/>
      <c r="B88" s="104"/>
      <c r="D88" s="92">
        <f t="shared" si="17"/>
        <v>0</v>
      </c>
      <c r="E88" s="92">
        <f t="shared" si="18"/>
        <v>0</v>
      </c>
      <c r="F88" s="36">
        <f t="shared" si="19"/>
        <v>0</v>
      </c>
      <c r="G88" s="36">
        <f t="shared" si="20"/>
        <v>0</v>
      </c>
      <c r="H88" s="36">
        <f t="shared" si="21"/>
        <v>0</v>
      </c>
      <c r="I88" s="36">
        <f t="shared" si="22"/>
        <v>0</v>
      </c>
      <c r="J88" s="36">
        <f t="shared" si="23"/>
        <v>0</v>
      </c>
      <c r="K88" s="36">
        <f t="shared" ca="1" si="24"/>
        <v>-1.9574898225101223E-4</v>
      </c>
      <c r="L88" s="36">
        <f t="shared" ca="1" si="25"/>
        <v>3.8317664052307102E-8</v>
      </c>
      <c r="M88" s="36">
        <f t="shared" ca="1" si="26"/>
        <v>2642988843.8932571</v>
      </c>
      <c r="N88" s="36">
        <f t="shared" ca="1" si="27"/>
        <v>3099489329.7800012</v>
      </c>
      <c r="O88" s="36">
        <f t="shared" ca="1" si="28"/>
        <v>111446765.46893506</v>
      </c>
      <c r="P88" s="45">
        <f t="shared" ca="1" si="29"/>
        <v>1.9574898225101223E-4</v>
      </c>
    </row>
    <row r="89" spans="1:20" x14ac:dyDescent="0.2">
      <c r="A89" s="105"/>
      <c r="B89" s="105"/>
      <c r="C89" s="45"/>
      <c r="D89" s="92">
        <f t="shared" si="17"/>
        <v>0</v>
      </c>
      <c r="E89" s="92">
        <f t="shared" si="18"/>
        <v>0</v>
      </c>
      <c r="F89" s="36">
        <f t="shared" si="19"/>
        <v>0</v>
      </c>
      <c r="G89" s="36">
        <f t="shared" si="20"/>
        <v>0</v>
      </c>
      <c r="H89" s="36">
        <f t="shared" si="21"/>
        <v>0</v>
      </c>
      <c r="I89" s="36">
        <f t="shared" si="22"/>
        <v>0</v>
      </c>
      <c r="J89" s="36">
        <f t="shared" si="23"/>
        <v>0</v>
      </c>
      <c r="K89" s="36">
        <f t="shared" ca="1" si="24"/>
        <v>-1.9574898225101223E-4</v>
      </c>
      <c r="L89" s="36">
        <f t="shared" ca="1" si="25"/>
        <v>3.8317664052307102E-8</v>
      </c>
      <c r="M89" s="36">
        <f t="shared" ca="1" si="26"/>
        <v>2642988843.8932571</v>
      </c>
      <c r="N89" s="36">
        <f t="shared" ca="1" si="27"/>
        <v>3099489329.7800012</v>
      </c>
      <c r="O89" s="36">
        <f t="shared" ca="1" si="28"/>
        <v>111446765.46893506</v>
      </c>
      <c r="P89" s="45">
        <f t="shared" ca="1" si="29"/>
        <v>1.9574898225101223E-4</v>
      </c>
      <c r="Q89" s="45"/>
      <c r="R89" s="45"/>
      <c r="S89" s="45"/>
      <c r="T89" s="45"/>
    </row>
    <row r="90" spans="1:20" x14ac:dyDescent="0.2">
      <c r="A90" s="104"/>
      <c r="B90" s="104"/>
      <c r="D90" s="92">
        <f t="shared" si="17"/>
        <v>0</v>
      </c>
      <c r="E90" s="92">
        <f t="shared" si="18"/>
        <v>0</v>
      </c>
      <c r="F90" s="36">
        <f t="shared" si="19"/>
        <v>0</v>
      </c>
      <c r="G90" s="36">
        <f t="shared" si="20"/>
        <v>0</v>
      </c>
      <c r="H90" s="36">
        <f t="shared" si="21"/>
        <v>0</v>
      </c>
      <c r="I90" s="36">
        <f t="shared" si="22"/>
        <v>0</v>
      </c>
      <c r="J90" s="36">
        <f t="shared" si="23"/>
        <v>0</v>
      </c>
      <c r="K90" s="36">
        <f t="shared" ca="1" si="24"/>
        <v>-1.9574898225101223E-4</v>
      </c>
      <c r="L90" s="36">
        <f t="shared" ca="1" si="25"/>
        <v>3.8317664052307102E-8</v>
      </c>
      <c r="M90" s="36">
        <f t="shared" ca="1" si="26"/>
        <v>2642988843.8932571</v>
      </c>
      <c r="N90" s="36">
        <f t="shared" ca="1" si="27"/>
        <v>3099489329.7800012</v>
      </c>
      <c r="O90" s="36">
        <f t="shared" ca="1" si="28"/>
        <v>111446765.46893506</v>
      </c>
      <c r="P90" s="45">
        <f t="shared" ca="1" si="29"/>
        <v>1.9574898225101223E-4</v>
      </c>
    </row>
    <row r="91" spans="1:20" x14ac:dyDescent="0.2">
      <c r="A91" s="105"/>
      <c r="B91" s="105"/>
      <c r="C91" s="45"/>
      <c r="D91" s="92">
        <f t="shared" si="17"/>
        <v>0</v>
      </c>
      <c r="E91" s="92">
        <f t="shared" si="18"/>
        <v>0</v>
      </c>
      <c r="F91" s="36">
        <f t="shared" si="19"/>
        <v>0</v>
      </c>
      <c r="G91" s="36">
        <f t="shared" si="20"/>
        <v>0</v>
      </c>
      <c r="H91" s="36">
        <f t="shared" si="21"/>
        <v>0</v>
      </c>
      <c r="I91" s="36">
        <f t="shared" si="22"/>
        <v>0</v>
      </c>
      <c r="J91" s="36">
        <f t="shared" si="23"/>
        <v>0</v>
      </c>
      <c r="K91" s="36">
        <f t="shared" ca="1" si="24"/>
        <v>-1.9574898225101223E-4</v>
      </c>
      <c r="L91" s="36">
        <f t="shared" ca="1" si="25"/>
        <v>3.8317664052307102E-8</v>
      </c>
      <c r="M91" s="36">
        <f t="shared" ca="1" si="26"/>
        <v>2642988843.8932571</v>
      </c>
      <c r="N91" s="36">
        <f t="shared" ca="1" si="27"/>
        <v>3099489329.7800012</v>
      </c>
      <c r="O91" s="36">
        <f t="shared" ca="1" si="28"/>
        <v>111446765.46893506</v>
      </c>
      <c r="P91" s="45">
        <f t="shared" ca="1" si="29"/>
        <v>1.9574898225101223E-4</v>
      </c>
      <c r="Q91" s="45"/>
      <c r="R91" s="45"/>
      <c r="S91" s="45"/>
      <c r="T91" s="45"/>
    </row>
    <row r="92" spans="1:20" x14ac:dyDescent="0.2">
      <c r="A92" s="104"/>
      <c r="B92" s="104"/>
      <c r="D92" s="92">
        <f t="shared" si="17"/>
        <v>0</v>
      </c>
      <c r="E92" s="92">
        <f t="shared" si="18"/>
        <v>0</v>
      </c>
      <c r="F92" s="36">
        <f t="shared" si="19"/>
        <v>0</v>
      </c>
      <c r="G92" s="36">
        <f t="shared" si="20"/>
        <v>0</v>
      </c>
      <c r="H92" s="36">
        <f t="shared" si="21"/>
        <v>0</v>
      </c>
      <c r="I92" s="36">
        <f t="shared" si="22"/>
        <v>0</v>
      </c>
      <c r="J92" s="36">
        <f t="shared" si="23"/>
        <v>0</v>
      </c>
      <c r="K92" s="36">
        <f t="shared" ca="1" si="24"/>
        <v>-1.9574898225101223E-4</v>
      </c>
      <c r="L92" s="36">
        <f t="shared" ca="1" si="25"/>
        <v>3.8317664052307102E-8</v>
      </c>
      <c r="M92" s="36">
        <f t="shared" ca="1" si="26"/>
        <v>2642988843.8932571</v>
      </c>
      <c r="N92" s="36">
        <f t="shared" ca="1" si="27"/>
        <v>3099489329.7800012</v>
      </c>
      <c r="O92" s="36">
        <f t="shared" ca="1" si="28"/>
        <v>111446765.46893506</v>
      </c>
      <c r="P92" s="45">
        <f t="shared" ca="1" si="29"/>
        <v>1.9574898225101223E-4</v>
      </c>
    </row>
    <row r="93" spans="1:20" x14ac:dyDescent="0.2">
      <c r="A93" s="105"/>
      <c r="B93" s="105"/>
      <c r="C93" s="45"/>
      <c r="D93" s="92">
        <f t="shared" si="17"/>
        <v>0</v>
      </c>
      <c r="E93" s="92">
        <f t="shared" si="18"/>
        <v>0</v>
      </c>
      <c r="F93" s="36">
        <f t="shared" si="19"/>
        <v>0</v>
      </c>
      <c r="G93" s="36">
        <f t="shared" si="20"/>
        <v>0</v>
      </c>
      <c r="H93" s="36">
        <f t="shared" si="21"/>
        <v>0</v>
      </c>
      <c r="I93" s="36">
        <f t="shared" si="22"/>
        <v>0</v>
      </c>
      <c r="J93" s="36">
        <f t="shared" si="23"/>
        <v>0</v>
      </c>
      <c r="K93" s="36">
        <f t="shared" ca="1" si="24"/>
        <v>-1.9574898225101223E-4</v>
      </c>
      <c r="L93" s="36">
        <f t="shared" ca="1" si="25"/>
        <v>3.8317664052307102E-8</v>
      </c>
      <c r="M93" s="36">
        <f t="shared" ca="1" si="26"/>
        <v>2642988843.8932571</v>
      </c>
      <c r="N93" s="36">
        <f t="shared" ca="1" si="27"/>
        <v>3099489329.7800012</v>
      </c>
      <c r="O93" s="36">
        <f t="shared" ca="1" si="28"/>
        <v>111446765.46893506</v>
      </c>
      <c r="P93" s="45">
        <f t="shared" ca="1" si="29"/>
        <v>1.9574898225101223E-4</v>
      </c>
      <c r="Q93" s="45"/>
      <c r="R93" s="45"/>
      <c r="S93" s="45"/>
      <c r="T93" s="45"/>
    </row>
    <row r="94" spans="1:20" x14ac:dyDescent="0.2">
      <c r="A94" s="104"/>
      <c r="B94" s="104"/>
      <c r="D94" s="92">
        <f t="shared" si="17"/>
        <v>0</v>
      </c>
      <c r="E94" s="92">
        <f t="shared" si="18"/>
        <v>0</v>
      </c>
      <c r="F94" s="36">
        <f t="shared" si="19"/>
        <v>0</v>
      </c>
      <c r="G94" s="36">
        <f t="shared" si="20"/>
        <v>0</v>
      </c>
      <c r="H94" s="36">
        <f t="shared" si="21"/>
        <v>0</v>
      </c>
      <c r="I94" s="36">
        <f t="shared" si="22"/>
        <v>0</v>
      </c>
      <c r="J94" s="36">
        <f t="shared" si="23"/>
        <v>0</v>
      </c>
      <c r="K94" s="36">
        <f t="shared" ca="1" si="24"/>
        <v>-1.9574898225101223E-4</v>
      </c>
      <c r="L94" s="36">
        <f t="shared" ca="1" si="25"/>
        <v>3.8317664052307102E-8</v>
      </c>
      <c r="M94" s="36">
        <f t="shared" ca="1" si="26"/>
        <v>2642988843.8932571</v>
      </c>
      <c r="N94" s="36">
        <f t="shared" ca="1" si="27"/>
        <v>3099489329.7800012</v>
      </c>
      <c r="O94" s="36">
        <f t="shared" ca="1" si="28"/>
        <v>111446765.46893506</v>
      </c>
      <c r="P94" s="45">
        <f t="shared" ca="1" si="29"/>
        <v>1.9574898225101223E-4</v>
      </c>
    </row>
    <row r="95" spans="1:20" x14ac:dyDescent="0.2">
      <c r="A95" s="105"/>
      <c r="B95" s="105"/>
      <c r="C95" s="45"/>
      <c r="D95" s="92">
        <f t="shared" si="17"/>
        <v>0</v>
      </c>
      <c r="E95" s="92">
        <f t="shared" si="18"/>
        <v>0</v>
      </c>
      <c r="F95" s="36">
        <f t="shared" si="19"/>
        <v>0</v>
      </c>
      <c r="G95" s="36">
        <f t="shared" si="20"/>
        <v>0</v>
      </c>
      <c r="H95" s="36">
        <f t="shared" si="21"/>
        <v>0</v>
      </c>
      <c r="I95" s="36">
        <f t="shared" si="22"/>
        <v>0</v>
      </c>
      <c r="J95" s="36">
        <f t="shared" si="23"/>
        <v>0</v>
      </c>
      <c r="K95" s="36">
        <f t="shared" ca="1" si="24"/>
        <v>-1.9574898225101223E-4</v>
      </c>
      <c r="L95" s="36">
        <f t="shared" ca="1" si="25"/>
        <v>3.8317664052307102E-8</v>
      </c>
      <c r="M95" s="36">
        <f t="shared" ca="1" si="26"/>
        <v>2642988843.8932571</v>
      </c>
      <c r="N95" s="36">
        <f t="shared" ca="1" si="27"/>
        <v>3099489329.7800012</v>
      </c>
      <c r="O95" s="36">
        <f t="shared" ca="1" si="28"/>
        <v>111446765.46893506</v>
      </c>
      <c r="P95" s="45">
        <f t="shared" ca="1" si="29"/>
        <v>1.9574898225101223E-4</v>
      </c>
      <c r="Q95" s="45"/>
      <c r="R95" s="45"/>
      <c r="S95" s="45"/>
      <c r="T95" s="45"/>
    </row>
    <row r="96" spans="1:20" x14ac:dyDescent="0.2">
      <c r="A96" s="104"/>
      <c r="B96" s="104"/>
      <c r="D96" s="92">
        <f t="shared" si="17"/>
        <v>0</v>
      </c>
      <c r="E96" s="92">
        <f t="shared" si="18"/>
        <v>0</v>
      </c>
      <c r="F96" s="36">
        <f t="shared" si="19"/>
        <v>0</v>
      </c>
      <c r="G96" s="36">
        <f t="shared" si="20"/>
        <v>0</v>
      </c>
      <c r="H96" s="36">
        <f t="shared" si="21"/>
        <v>0</v>
      </c>
      <c r="I96" s="36">
        <f t="shared" si="22"/>
        <v>0</v>
      </c>
      <c r="J96" s="36">
        <f t="shared" si="23"/>
        <v>0</v>
      </c>
      <c r="K96" s="36">
        <f t="shared" ca="1" si="24"/>
        <v>-1.9574898225101223E-4</v>
      </c>
      <c r="L96" s="36">
        <f t="shared" ca="1" si="25"/>
        <v>3.8317664052307102E-8</v>
      </c>
      <c r="M96" s="36">
        <f t="shared" ca="1" si="26"/>
        <v>2642988843.8932571</v>
      </c>
      <c r="N96" s="36">
        <f t="shared" ca="1" si="27"/>
        <v>3099489329.7800012</v>
      </c>
      <c r="O96" s="36">
        <f t="shared" ca="1" si="28"/>
        <v>111446765.46893506</v>
      </c>
      <c r="P96" s="45">
        <f t="shared" ca="1" si="29"/>
        <v>1.9574898225101223E-4</v>
      </c>
    </row>
    <row r="97" spans="1:20" x14ac:dyDescent="0.2">
      <c r="A97" s="105"/>
      <c r="B97" s="105"/>
      <c r="C97" s="45"/>
      <c r="D97" s="92">
        <f t="shared" si="17"/>
        <v>0</v>
      </c>
      <c r="E97" s="92">
        <f t="shared" si="18"/>
        <v>0</v>
      </c>
      <c r="F97" s="36">
        <f t="shared" si="19"/>
        <v>0</v>
      </c>
      <c r="G97" s="36">
        <f t="shared" si="20"/>
        <v>0</v>
      </c>
      <c r="H97" s="36">
        <f t="shared" si="21"/>
        <v>0</v>
      </c>
      <c r="I97" s="36">
        <f t="shared" si="22"/>
        <v>0</v>
      </c>
      <c r="J97" s="36">
        <f t="shared" si="23"/>
        <v>0</v>
      </c>
      <c r="K97" s="36">
        <f t="shared" ca="1" si="24"/>
        <v>-1.9574898225101223E-4</v>
      </c>
      <c r="L97" s="36">
        <f t="shared" ca="1" si="25"/>
        <v>3.8317664052307102E-8</v>
      </c>
      <c r="M97" s="36">
        <f t="shared" ca="1" si="26"/>
        <v>2642988843.8932571</v>
      </c>
      <c r="N97" s="36">
        <f t="shared" ca="1" si="27"/>
        <v>3099489329.7800012</v>
      </c>
      <c r="O97" s="36">
        <f t="shared" ca="1" si="28"/>
        <v>111446765.46893506</v>
      </c>
      <c r="P97" s="45">
        <f t="shared" ca="1" si="29"/>
        <v>1.9574898225101223E-4</v>
      </c>
      <c r="Q97" s="45"/>
      <c r="R97" s="45"/>
      <c r="S97" s="45"/>
      <c r="T97" s="45"/>
    </row>
    <row r="98" spans="1:20" x14ac:dyDescent="0.2">
      <c r="A98" s="104"/>
      <c r="B98" s="104"/>
      <c r="D98" s="92">
        <f t="shared" si="17"/>
        <v>0</v>
      </c>
      <c r="E98" s="92">
        <f t="shared" si="18"/>
        <v>0</v>
      </c>
      <c r="F98" s="36">
        <f t="shared" si="19"/>
        <v>0</v>
      </c>
      <c r="G98" s="36">
        <f t="shared" si="20"/>
        <v>0</v>
      </c>
      <c r="H98" s="36">
        <f t="shared" si="21"/>
        <v>0</v>
      </c>
      <c r="I98" s="36">
        <f t="shared" si="22"/>
        <v>0</v>
      </c>
      <c r="J98" s="36">
        <f t="shared" si="23"/>
        <v>0</v>
      </c>
      <c r="K98" s="36">
        <f t="shared" ca="1" si="24"/>
        <v>-1.9574898225101223E-4</v>
      </c>
      <c r="L98" s="36">
        <f t="shared" ca="1" si="25"/>
        <v>3.8317664052307102E-8</v>
      </c>
      <c r="M98" s="36">
        <f t="shared" ca="1" si="26"/>
        <v>2642988843.8932571</v>
      </c>
      <c r="N98" s="36">
        <f t="shared" ca="1" si="27"/>
        <v>3099489329.7800012</v>
      </c>
      <c r="O98" s="36">
        <f t="shared" ca="1" si="28"/>
        <v>111446765.46893506</v>
      </c>
      <c r="P98" s="45">
        <f t="shared" ca="1" si="29"/>
        <v>1.9574898225101223E-4</v>
      </c>
    </row>
    <row r="99" spans="1:20" x14ac:dyDescent="0.2">
      <c r="A99" s="105"/>
      <c r="B99" s="105"/>
      <c r="C99" s="45"/>
      <c r="D99" s="92">
        <f t="shared" si="17"/>
        <v>0</v>
      </c>
      <c r="E99" s="92">
        <f t="shared" si="18"/>
        <v>0</v>
      </c>
      <c r="F99" s="36">
        <f t="shared" si="19"/>
        <v>0</v>
      </c>
      <c r="G99" s="36">
        <f t="shared" si="20"/>
        <v>0</v>
      </c>
      <c r="H99" s="36">
        <f t="shared" si="21"/>
        <v>0</v>
      </c>
      <c r="I99" s="36">
        <f t="shared" si="22"/>
        <v>0</v>
      </c>
      <c r="J99" s="36">
        <f t="shared" si="23"/>
        <v>0</v>
      </c>
      <c r="K99" s="36">
        <f t="shared" ca="1" si="24"/>
        <v>-1.9574898225101223E-4</v>
      </c>
      <c r="L99" s="36">
        <f t="shared" ca="1" si="25"/>
        <v>3.8317664052307102E-8</v>
      </c>
      <c r="M99" s="36">
        <f t="shared" ca="1" si="26"/>
        <v>2642988843.8932571</v>
      </c>
      <c r="N99" s="36">
        <f t="shared" ca="1" si="27"/>
        <v>3099489329.7800012</v>
      </c>
      <c r="O99" s="36">
        <f t="shared" ca="1" si="28"/>
        <v>111446765.46893506</v>
      </c>
      <c r="P99" s="45">
        <f t="shared" ca="1" si="29"/>
        <v>1.9574898225101223E-4</v>
      </c>
      <c r="Q99" s="45"/>
      <c r="R99" s="45"/>
      <c r="S99" s="45"/>
      <c r="T99" s="45"/>
    </row>
    <row r="100" spans="1:20" x14ac:dyDescent="0.2">
      <c r="A100" s="104"/>
      <c r="B100" s="104"/>
      <c r="D100" s="92">
        <f t="shared" si="17"/>
        <v>0</v>
      </c>
      <c r="E100" s="92">
        <f t="shared" si="18"/>
        <v>0</v>
      </c>
      <c r="F100" s="36">
        <f t="shared" si="19"/>
        <v>0</v>
      </c>
      <c r="G100" s="36">
        <f t="shared" si="20"/>
        <v>0</v>
      </c>
      <c r="H100" s="36">
        <f t="shared" si="21"/>
        <v>0</v>
      </c>
      <c r="I100" s="36">
        <f t="shared" si="22"/>
        <v>0</v>
      </c>
      <c r="J100" s="36">
        <f t="shared" si="23"/>
        <v>0</v>
      </c>
      <c r="K100" s="36">
        <f t="shared" ca="1" si="24"/>
        <v>-1.9574898225101223E-4</v>
      </c>
      <c r="L100" s="36">
        <f t="shared" ca="1" si="25"/>
        <v>3.8317664052307102E-8</v>
      </c>
      <c r="M100" s="36">
        <f t="shared" ca="1" si="26"/>
        <v>2642988843.8932571</v>
      </c>
      <c r="N100" s="36">
        <f t="shared" ca="1" si="27"/>
        <v>3099489329.7800012</v>
      </c>
      <c r="O100" s="36">
        <f t="shared" ca="1" si="28"/>
        <v>111446765.46893506</v>
      </c>
      <c r="P100" s="45">
        <f t="shared" ca="1" si="29"/>
        <v>1.9574898225101223E-4</v>
      </c>
    </row>
    <row r="101" spans="1:20" x14ac:dyDescent="0.2">
      <c r="A101" s="105"/>
      <c r="B101" s="105"/>
      <c r="C101" s="45"/>
      <c r="D101" s="92">
        <f t="shared" si="17"/>
        <v>0</v>
      </c>
      <c r="E101" s="92">
        <f t="shared" si="18"/>
        <v>0</v>
      </c>
      <c r="F101" s="36">
        <f t="shared" si="19"/>
        <v>0</v>
      </c>
      <c r="G101" s="36">
        <f t="shared" si="20"/>
        <v>0</v>
      </c>
      <c r="H101" s="36">
        <f t="shared" si="21"/>
        <v>0</v>
      </c>
      <c r="I101" s="36">
        <f t="shared" si="22"/>
        <v>0</v>
      </c>
      <c r="J101" s="36">
        <f t="shared" si="23"/>
        <v>0</v>
      </c>
      <c r="K101" s="36">
        <f t="shared" ca="1" si="24"/>
        <v>-1.9574898225101223E-4</v>
      </c>
      <c r="L101" s="36">
        <f t="shared" ca="1" si="25"/>
        <v>3.8317664052307102E-8</v>
      </c>
      <c r="M101" s="36">
        <f t="shared" ca="1" si="26"/>
        <v>2642988843.8932571</v>
      </c>
      <c r="N101" s="36">
        <f t="shared" ca="1" si="27"/>
        <v>3099489329.7800012</v>
      </c>
      <c r="O101" s="36">
        <f t="shared" ca="1" si="28"/>
        <v>111446765.46893506</v>
      </c>
      <c r="P101" s="45">
        <f t="shared" ca="1" si="29"/>
        <v>1.9574898225101223E-4</v>
      </c>
      <c r="Q101" s="45"/>
      <c r="R101" s="45"/>
      <c r="S101" s="45"/>
      <c r="T101" s="45"/>
    </row>
    <row r="102" spans="1:20" x14ac:dyDescent="0.2">
      <c r="A102" s="104"/>
      <c r="B102" s="104"/>
      <c r="D102" s="92">
        <f t="shared" si="17"/>
        <v>0</v>
      </c>
      <c r="E102" s="92">
        <f t="shared" si="18"/>
        <v>0</v>
      </c>
      <c r="F102" s="36">
        <f t="shared" si="19"/>
        <v>0</v>
      </c>
      <c r="G102" s="36">
        <f t="shared" si="20"/>
        <v>0</v>
      </c>
      <c r="H102" s="36">
        <f t="shared" si="21"/>
        <v>0</v>
      </c>
      <c r="I102" s="36">
        <f t="shared" si="22"/>
        <v>0</v>
      </c>
      <c r="J102" s="36">
        <f t="shared" si="23"/>
        <v>0</v>
      </c>
      <c r="K102" s="36">
        <f t="shared" ca="1" si="24"/>
        <v>-1.9574898225101223E-4</v>
      </c>
      <c r="L102" s="36">
        <f t="shared" ca="1" si="25"/>
        <v>3.8317664052307102E-8</v>
      </c>
      <c r="M102" s="36">
        <f t="shared" ca="1" si="26"/>
        <v>2642988843.8932571</v>
      </c>
      <c r="N102" s="36">
        <f t="shared" ca="1" si="27"/>
        <v>3099489329.7800012</v>
      </c>
      <c r="O102" s="36">
        <f t="shared" ca="1" si="28"/>
        <v>111446765.46893506</v>
      </c>
      <c r="P102" s="45">
        <f t="shared" ca="1" si="29"/>
        <v>1.9574898225101223E-4</v>
      </c>
    </row>
    <row r="103" spans="1:20" x14ac:dyDescent="0.2">
      <c r="A103" s="105"/>
      <c r="B103" s="105"/>
      <c r="C103" s="45"/>
      <c r="D103" s="92">
        <f t="shared" si="17"/>
        <v>0</v>
      </c>
      <c r="E103" s="92">
        <f t="shared" si="18"/>
        <v>0</v>
      </c>
      <c r="F103" s="36">
        <f t="shared" si="19"/>
        <v>0</v>
      </c>
      <c r="G103" s="36">
        <f t="shared" si="20"/>
        <v>0</v>
      </c>
      <c r="H103" s="36">
        <f t="shared" si="21"/>
        <v>0</v>
      </c>
      <c r="I103" s="36">
        <f t="shared" si="22"/>
        <v>0</v>
      </c>
      <c r="J103" s="36">
        <f t="shared" si="23"/>
        <v>0</v>
      </c>
      <c r="K103" s="36">
        <f t="shared" ca="1" si="24"/>
        <v>-1.9574898225101223E-4</v>
      </c>
      <c r="L103" s="36">
        <f t="shared" ca="1" si="25"/>
        <v>3.8317664052307102E-8</v>
      </c>
      <c r="M103" s="36">
        <f t="shared" ca="1" si="26"/>
        <v>2642988843.8932571</v>
      </c>
      <c r="N103" s="36">
        <f t="shared" ca="1" si="27"/>
        <v>3099489329.7800012</v>
      </c>
      <c r="O103" s="36">
        <f t="shared" ca="1" si="28"/>
        <v>111446765.46893506</v>
      </c>
      <c r="P103" s="45">
        <f t="shared" ca="1" si="29"/>
        <v>1.9574898225101223E-4</v>
      </c>
      <c r="Q103" s="45"/>
      <c r="R103" s="45"/>
      <c r="S103" s="45"/>
      <c r="T103" s="45"/>
    </row>
    <row r="104" spans="1:20" x14ac:dyDescent="0.2">
      <c r="A104" s="104"/>
      <c r="B104" s="104"/>
      <c r="D104" s="92">
        <f t="shared" si="17"/>
        <v>0</v>
      </c>
      <c r="E104" s="92">
        <f t="shared" si="18"/>
        <v>0</v>
      </c>
      <c r="F104" s="36">
        <f t="shared" si="19"/>
        <v>0</v>
      </c>
      <c r="G104" s="36">
        <f t="shared" si="20"/>
        <v>0</v>
      </c>
      <c r="H104" s="36">
        <f t="shared" si="21"/>
        <v>0</v>
      </c>
      <c r="I104" s="36">
        <f t="shared" si="22"/>
        <v>0</v>
      </c>
      <c r="J104" s="36">
        <f t="shared" si="23"/>
        <v>0</v>
      </c>
      <c r="K104" s="36">
        <f t="shared" ca="1" si="24"/>
        <v>-1.9574898225101223E-4</v>
      </c>
      <c r="L104" s="36">
        <f t="shared" ca="1" si="25"/>
        <v>3.8317664052307102E-8</v>
      </c>
      <c r="M104" s="36">
        <f t="shared" ca="1" si="26"/>
        <v>2642988843.8932571</v>
      </c>
      <c r="N104" s="36">
        <f t="shared" ca="1" si="27"/>
        <v>3099489329.7800012</v>
      </c>
      <c r="O104" s="36">
        <f t="shared" ca="1" si="28"/>
        <v>111446765.46893506</v>
      </c>
      <c r="P104" s="45">
        <f t="shared" ca="1" si="29"/>
        <v>1.9574898225101223E-4</v>
      </c>
    </row>
    <row r="105" spans="1:20" x14ac:dyDescent="0.2">
      <c r="A105" s="105"/>
      <c r="B105" s="105"/>
      <c r="C105" s="45"/>
      <c r="D105" s="92">
        <f t="shared" si="17"/>
        <v>0</v>
      </c>
      <c r="E105" s="92">
        <f t="shared" si="18"/>
        <v>0</v>
      </c>
      <c r="F105" s="36">
        <f t="shared" si="19"/>
        <v>0</v>
      </c>
      <c r="G105" s="36">
        <f t="shared" si="20"/>
        <v>0</v>
      </c>
      <c r="H105" s="36">
        <f t="shared" si="21"/>
        <v>0</v>
      </c>
      <c r="I105" s="36">
        <f t="shared" si="22"/>
        <v>0</v>
      </c>
      <c r="J105" s="36">
        <f t="shared" si="23"/>
        <v>0</v>
      </c>
      <c r="K105" s="36">
        <f t="shared" ca="1" si="24"/>
        <v>-1.9574898225101223E-4</v>
      </c>
      <c r="L105" s="36">
        <f t="shared" ca="1" si="25"/>
        <v>3.8317664052307102E-8</v>
      </c>
      <c r="M105" s="36">
        <f t="shared" ca="1" si="26"/>
        <v>2642988843.8932571</v>
      </c>
      <c r="N105" s="36">
        <f t="shared" ca="1" si="27"/>
        <v>3099489329.7800012</v>
      </c>
      <c r="O105" s="36">
        <f t="shared" ca="1" si="28"/>
        <v>111446765.46893506</v>
      </c>
      <c r="P105" s="45">
        <f t="shared" ca="1" si="29"/>
        <v>1.9574898225101223E-4</v>
      </c>
      <c r="Q105" s="45"/>
      <c r="R105" s="45"/>
      <c r="S105" s="45"/>
      <c r="T105" s="45"/>
    </row>
    <row r="106" spans="1:20" x14ac:dyDescent="0.2">
      <c r="A106" s="104"/>
      <c r="B106" s="104"/>
      <c r="D106" s="92">
        <f t="shared" si="17"/>
        <v>0</v>
      </c>
      <c r="E106" s="92">
        <f t="shared" si="18"/>
        <v>0</v>
      </c>
      <c r="F106" s="36">
        <f t="shared" si="19"/>
        <v>0</v>
      </c>
      <c r="G106" s="36">
        <f t="shared" si="20"/>
        <v>0</v>
      </c>
      <c r="H106" s="36">
        <f t="shared" si="21"/>
        <v>0</v>
      </c>
      <c r="I106" s="36">
        <f t="shared" si="22"/>
        <v>0</v>
      </c>
      <c r="J106" s="36">
        <f t="shared" si="23"/>
        <v>0</v>
      </c>
      <c r="K106" s="36">
        <f t="shared" ca="1" si="24"/>
        <v>-1.9574898225101223E-4</v>
      </c>
      <c r="L106" s="36">
        <f t="shared" ca="1" si="25"/>
        <v>3.8317664052307102E-8</v>
      </c>
      <c r="M106" s="36">
        <f t="shared" ca="1" si="26"/>
        <v>2642988843.8932571</v>
      </c>
      <c r="N106" s="36">
        <f t="shared" ca="1" si="27"/>
        <v>3099489329.7800012</v>
      </c>
      <c r="O106" s="36">
        <f t="shared" ca="1" si="28"/>
        <v>111446765.46893506</v>
      </c>
      <c r="P106" s="45">
        <f t="shared" ca="1" si="29"/>
        <v>1.9574898225101223E-4</v>
      </c>
    </row>
    <row r="107" spans="1:20" x14ac:dyDescent="0.2">
      <c r="A107" s="105"/>
      <c r="B107" s="105"/>
      <c r="C107" s="45"/>
      <c r="D107" s="92">
        <f t="shared" si="17"/>
        <v>0</v>
      </c>
      <c r="E107" s="92">
        <f t="shared" si="18"/>
        <v>0</v>
      </c>
      <c r="F107" s="36">
        <f t="shared" si="19"/>
        <v>0</v>
      </c>
      <c r="G107" s="36">
        <f t="shared" si="20"/>
        <v>0</v>
      </c>
      <c r="H107" s="36">
        <f t="shared" si="21"/>
        <v>0</v>
      </c>
      <c r="I107" s="36">
        <f t="shared" si="22"/>
        <v>0</v>
      </c>
      <c r="J107" s="36">
        <f t="shared" si="23"/>
        <v>0</v>
      </c>
      <c r="K107" s="36">
        <f t="shared" ca="1" si="24"/>
        <v>-1.9574898225101223E-4</v>
      </c>
      <c r="L107" s="36">
        <f t="shared" ca="1" si="25"/>
        <v>3.8317664052307102E-8</v>
      </c>
      <c r="M107" s="36">
        <f t="shared" ca="1" si="26"/>
        <v>2642988843.8932571</v>
      </c>
      <c r="N107" s="36">
        <f t="shared" ca="1" si="27"/>
        <v>3099489329.7800012</v>
      </c>
      <c r="O107" s="36">
        <f t="shared" ca="1" si="28"/>
        <v>111446765.46893506</v>
      </c>
      <c r="P107" s="45">
        <f t="shared" ca="1" si="29"/>
        <v>1.9574898225101223E-4</v>
      </c>
      <c r="Q107" s="45"/>
      <c r="R107" s="45"/>
      <c r="S107" s="45"/>
      <c r="T107" s="45"/>
    </row>
    <row r="108" spans="1:20" x14ac:dyDescent="0.2">
      <c r="A108" s="104"/>
      <c r="B108" s="104"/>
      <c r="D108" s="92">
        <f t="shared" si="17"/>
        <v>0</v>
      </c>
      <c r="E108" s="92">
        <f t="shared" si="18"/>
        <v>0</v>
      </c>
      <c r="F108" s="36">
        <f t="shared" si="19"/>
        <v>0</v>
      </c>
      <c r="G108" s="36">
        <f t="shared" si="20"/>
        <v>0</v>
      </c>
      <c r="H108" s="36">
        <f t="shared" si="21"/>
        <v>0</v>
      </c>
      <c r="I108" s="36">
        <f t="shared" si="22"/>
        <v>0</v>
      </c>
      <c r="J108" s="36">
        <f t="shared" si="23"/>
        <v>0</v>
      </c>
      <c r="K108" s="36">
        <f t="shared" ca="1" si="24"/>
        <v>-1.9574898225101223E-4</v>
      </c>
      <c r="L108" s="36">
        <f t="shared" ca="1" si="25"/>
        <v>3.8317664052307102E-8</v>
      </c>
      <c r="M108" s="36">
        <f t="shared" ca="1" si="26"/>
        <v>2642988843.8932571</v>
      </c>
      <c r="N108" s="36">
        <f t="shared" ca="1" si="27"/>
        <v>3099489329.7800012</v>
      </c>
      <c r="O108" s="36">
        <f t="shared" ca="1" si="28"/>
        <v>111446765.46893506</v>
      </c>
      <c r="P108" s="45">
        <f t="shared" ca="1" si="29"/>
        <v>1.9574898225101223E-4</v>
      </c>
    </row>
    <row r="109" spans="1:20" x14ac:dyDescent="0.2">
      <c r="A109" s="105"/>
      <c r="B109" s="105"/>
      <c r="C109" s="45"/>
      <c r="D109" s="92">
        <f t="shared" si="17"/>
        <v>0</v>
      </c>
      <c r="E109" s="92">
        <f t="shared" si="18"/>
        <v>0</v>
      </c>
      <c r="F109" s="36">
        <f t="shared" si="19"/>
        <v>0</v>
      </c>
      <c r="G109" s="36">
        <f t="shared" si="20"/>
        <v>0</v>
      </c>
      <c r="H109" s="36">
        <f t="shared" si="21"/>
        <v>0</v>
      </c>
      <c r="I109" s="36">
        <f t="shared" si="22"/>
        <v>0</v>
      </c>
      <c r="J109" s="36">
        <f t="shared" si="23"/>
        <v>0</v>
      </c>
      <c r="K109" s="36">
        <f t="shared" ca="1" si="24"/>
        <v>-1.9574898225101223E-4</v>
      </c>
      <c r="L109" s="36">
        <f t="shared" ca="1" si="25"/>
        <v>3.8317664052307102E-8</v>
      </c>
      <c r="M109" s="36">
        <f t="shared" ca="1" si="26"/>
        <v>2642988843.8932571</v>
      </c>
      <c r="N109" s="36">
        <f t="shared" ca="1" si="27"/>
        <v>3099489329.7800012</v>
      </c>
      <c r="O109" s="36">
        <f t="shared" ca="1" si="28"/>
        <v>111446765.46893506</v>
      </c>
      <c r="P109" s="45">
        <f t="shared" ca="1" si="29"/>
        <v>1.9574898225101223E-4</v>
      </c>
      <c r="Q109" s="45"/>
      <c r="R109" s="45"/>
      <c r="S109" s="45"/>
      <c r="T109" s="45"/>
    </row>
    <row r="110" spans="1:20" x14ac:dyDescent="0.2">
      <c r="A110" s="104"/>
      <c r="B110" s="104"/>
      <c r="D110" s="92">
        <f t="shared" si="17"/>
        <v>0</v>
      </c>
      <c r="E110" s="92">
        <f t="shared" si="18"/>
        <v>0</v>
      </c>
      <c r="F110" s="36">
        <f t="shared" si="19"/>
        <v>0</v>
      </c>
      <c r="G110" s="36">
        <f t="shared" si="20"/>
        <v>0</v>
      </c>
      <c r="H110" s="36">
        <f t="shared" si="21"/>
        <v>0</v>
      </c>
      <c r="I110" s="36">
        <f t="shared" si="22"/>
        <v>0</v>
      </c>
      <c r="J110" s="36">
        <f t="shared" si="23"/>
        <v>0</v>
      </c>
      <c r="K110" s="36">
        <f t="shared" ca="1" si="24"/>
        <v>-1.9574898225101223E-4</v>
      </c>
      <c r="L110" s="36">
        <f t="shared" ca="1" si="25"/>
        <v>3.8317664052307102E-8</v>
      </c>
      <c r="M110" s="36">
        <f t="shared" ca="1" si="26"/>
        <v>2642988843.8932571</v>
      </c>
      <c r="N110" s="36">
        <f t="shared" ca="1" si="27"/>
        <v>3099489329.7800012</v>
      </c>
      <c r="O110" s="36">
        <f t="shared" ca="1" si="28"/>
        <v>111446765.46893506</v>
      </c>
      <c r="P110" s="45">
        <f t="shared" ca="1" si="29"/>
        <v>1.9574898225101223E-4</v>
      </c>
    </row>
    <row r="111" spans="1:20" x14ac:dyDescent="0.2">
      <c r="A111" s="105"/>
      <c r="B111" s="105"/>
      <c r="C111" s="45"/>
      <c r="D111" s="92">
        <f t="shared" si="17"/>
        <v>0</v>
      </c>
      <c r="E111" s="92">
        <f t="shared" si="18"/>
        <v>0</v>
      </c>
      <c r="F111" s="36">
        <f t="shared" si="19"/>
        <v>0</v>
      </c>
      <c r="G111" s="36">
        <f t="shared" si="20"/>
        <v>0</v>
      </c>
      <c r="H111" s="36">
        <f t="shared" si="21"/>
        <v>0</v>
      </c>
      <c r="I111" s="36">
        <f t="shared" si="22"/>
        <v>0</v>
      </c>
      <c r="J111" s="36">
        <f t="shared" si="23"/>
        <v>0</v>
      </c>
      <c r="K111" s="36">
        <f t="shared" ca="1" si="24"/>
        <v>-1.9574898225101223E-4</v>
      </c>
      <c r="L111" s="36">
        <f t="shared" ca="1" si="25"/>
        <v>3.8317664052307102E-8</v>
      </c>
      <c r="M111" s="36">
        <f t="shared" ca="1" si="26"/>
        <v>2642988843.8932571</v>
      </c>
      <c r="N111" s="36">
        <f t="shared" ca="1" si="27"/>
        <v>3099489329.7800012</v>
      </c>
      <c r="O111" s="36">
        <f t="shared" ca="1" si="28"/>
        <v>111446765.46893506</v>
      </c>
      <c r="P111" s="45">
        <f t="shared" ca="1" si="29"/>
        <v>1.9574898225101223E-4</v>
      </c>
      <c r="Q111" s="45"/>
      <c r="R111" s="45"/>
      <c r="S111" s="45"/>
      <c r="T111" s="45"/>
    </row>
    <row r="112" spans="1:20" x14ac:dyDescent="0.2">
      <c r="A112" s="104"/>
      <c r="B112" s="104"/>
      <c r="D112" s="92">
        <f t="shared" si="17"/>
        <v>0</v>
      </c>
      <c r="E112" s="92">
        <f t="shared" si="18"/>
        <v>0</v>
      </c>
      <c r="F112" s="36">
        <f t="shared" si="19"/>
        <v>0</v>
      </c>
      <c r="G112" s="36">
        <f t="shared" si="20"/>
        <v>0</v>
      </c>
      <c r="H112" s="36">
        <f t="shared" si="21"/>
        <v>0</v>
      </c>
      <c r="I112" s="36">
        <f t="shared" si="22"/>
        <v>0</v>
      </c>
      <c r="J112" s="36">
        <f t="shared" si="23"/>
        <v>0</v>
      </c>
      <c r="K112" s="36">
        <f t="shared" ca="1" si="24"/>
        <v>-1.9574898225101223E-4</v>
      </c>
      <c r="L112" s="36">
        <f t="shared" ca="1" si="25"/>
        <v>3.8317664052307102E-8</v>
      </c>
      <c r="M112" s="36">
        <f t="shared" ca="1" si="26"/>
        <v>2642988843.8932571</v>
      </c>
      <c r="N112" s="36">
        <f t="shared" ca="1" si="27"/>
        <v>3099489329.7800012</v>
      </c>
      <c r="O112" s="36">
        <f t="shared" ca="1" si="28"/>
        <v>111446765.46893506</v>
      </c>
      <c r="P112" s="45">
        <f t="shared" ca="1" si="29"/>
        <v>1.9574898225101223E-4</v>
      </c>
    </row>
    <row r="113" spans="1:20" x14ac:dyDescent="0.2">
      <c r="A113" s="105"/>
      <c r="B113" s="105"/>
      <c r="C113" s="45"/>
      <c r="D113" s="92">
        <f t="shared" si="17"/>
        <v>0</v>
      </c>
      <c r="E113" s="92">
        <f t="shared" si="18"/>
        <v>0</v>
      </c>
      <c r="F113" s="36">
        <f t="shared" si="19"/>
        <v>0</v>
      </c>
      <c r="G113" s="36">
        <f t="shared" si="20"/>
        <v>0</v>
      </c>
      <c r="H113" s="36">
        <f t="shared" si="21"/>
        <v>0</v>
      </c>
      <c r="I113" s="36">
        <f t="shared" si="22"/>
        <v>0</v>
      </c>
      <c r="J113" s="36">
        <f t="shared" si="23"/>
        <v>0</v>
      </c>
      <c r="K113" s="36">
        <f t="shared" ca="1" si="24"/>
        <v>-1.9574898225101223E-4</v>
      </c>
      <c r="L113" s="36">
        <f t="shared" ca="1" si="25"/>
        <v>3.8317664052307102E-8</v>
      </c>
      <c r="M113" s="36">
        <f t="shared" ca="1" si="26"/>
        <v>2642988843.8932571</v>
      </c>
      <c r="N113" s="36">
        <f t="shared" ca="1" si="27"/>
        <v>3099489329.7800012</v>
      </c>
      <c r="O113" s="36">
        <f t="shared" ca="1" si="28"/>
        <v>111446765.46893506</v>
      </c>
      <c r="P113" s="45">
        <f t="shared" ca="1" si="29"/>
        <v>1.9574898225101223E-4</v>
      </c>
      <c r="Q113" s="45"/>
      <c r="R113" s="45"/>
      <c r="S113" s="45"/>
      <c r="T113" s="45"/>
    </row>
    <row r="114" spans="1:20" x14ac:dyDescent="0.2">
      <c r="A114" s="104"/>
      <c r="B114" s="104"/>
      <c r="D114" s="92">
        <f t="shared" si="17"/>
        <v>0</v>
      </c>
      <c r="E114" s="92">
        <f t="shared" si="18"/>
        <v>0</v>
      </c>
      <c r="F114" s="36">
        <f t="shared" si="19"/>
        <v>0</v>
      </c>
      <c r="G114" s="36">
        <f t="shared" si="20"/>
        <v>0</v>
      </c>
      <c r="H114" s="36">
        <f t="shared" si="21"/>
        <v>0</v>
      </c>
      <c r="I114" s="36">
        <f t="shared" si="22"/>
        <v>0</v>
      </c>
      <c r="J114" s="36">
        <f t="shared" si="23"/>
        <v>0</v>
      </c>
      <c r="K114" s="36">
        <f t="shared" ca="1" si="24"/>
        <v>-1.9574898225101223E-4</v>
      </c>
      <c r="L114" s="36">
        <f t="shared" ca="1" si="25"/>
        <v>3.8317664052307102E-8</v>
      </c>
      <c r="M114" s="36">
        <f t="shared" ca="1" si="26"/>
        <v>2642988843.8932571</v>
      </c>
      <c r="N114" s="36">
        <f t="shared" ca="1" si="27"/>
        <v>3099489329.7800012</v>
      </c>
      <c r="O114" s="36">
        <f t="shared" ca="1" si="28"/>
        <v>111446765.46893506</v>
      </c>
      <c r="P114" s="45">
        <f t="shared" ca="1" si="29"/>
        <v>1.9574898225101223E-4</v>
      </c>
    </row>
    <row r="115" spans="1:20" x14ac:dyDescent="0.2">
      <c r="A115" s="105"/>
      <c r="B115" s="105"/>
      <c r="C115" s="45"/>
      <c r="D115" s="92">
        <f t="shared" si="17"/>
        <v>0</v>
      </c>
      <c r="E115" s="92">
        <f t="shared" si="18"/>
        <v>0</v>
      </c>
      <c r="F115" s="36">
        <f t="shared" si="19"/>
        <v>0</v>
      </c>
      <c r="G115" s="36">
        <f t="shared" si="20"/>
        <v>0</v>
      </c>
      <c r="H115" s="36">
        <f t="shared" si="21"/>
        <v>0</v>
      </c>
      <c r="I115" s="36">
        <f t="shared" si="22"/>
        <v>0</v>
      </c>
      <c r="J115" s="36">
        <f t="shared" si="23"/>
        <v>0</v>
      </c>
      <c r="K115" s="36">
        <f t="shared" ca="1" si="24"/>
        <v>-1.9574898225101223E-4</v>
      </c>
      <c r="L115" s="36">
        <f t="shared" ca="1" si="25"/>
        <v>3.8317664052307102E-8</v>
      </c>
      <c r="M115" s="36">
        <f t="shared" ca="1" si="26"/>
        <v>2642988843.8932571</v>
      </c>
      <c r="N115" s="36">
        <f t="shared" ca="1" si="27"/>
        <v>3099489329.7800012</v>
      </c>
      <c r="O115" s="36">
        <f t="shared" ca="1" si="28"/>
        <v>111446765.46893506</v>
      </c>
      <c r="P115" s="45">
        <f t="shared" ca="1" si="29"/>
        <v>1.9574898225101223E-4</v>
      </c>
      <c r="Q115" s="45"/>
      <c r="R115" s="45"/>
      <c r="S115" s="45"/>
      <c r="T115" s="45"/>
    </row>
    <row r="116" spans="1:20" x14ac:dyDescent="0.2">
      <c r="A116" s="104"/>
      <c r="B116" s="104"/>
      <c r="D116" s="92">
        <f t="shared" si="17"/>
        <v>0</v>
      </c>
      <c r="E116" s="92">
        <f t="shared" si="18"/>
        <v>0</v>
      </c>
      <c r="F116" s="36">
        <f t="shared" si="19"/>
        <v>0</v>
      </c>
      <c r="G116" s="36">
        <f t="shared" si="20"/>
        <v>0</v>
      </c>
      <c r="H116" s="36">
        <f t="shared" si="21"/>
        <v>0</v>
      </c>
      <c r="I116" s="36">
        <f t="shared" si="22"/>
        <v>0</v>
      </c>
      <c r="J116" s="36">
        <f t="shared" si="23"/>
        <v>0</v>
      </c>
      <c r="K116" s="36">
        <f t="shared" ca="1" si="24"/>
        <v>-1.9574898225101223E-4</v>
      </c>
      <c r="L116" s="36">
        <f t="shared" ca="1" si="25"/>
        <v>3.8317664052307102E-8</v>
      </c>
      <c r="M116" s="36">
        <f t="shared" ca="1" si="26"/>
        <v>2642988843.8932571</v>
      </c>
      <c r="N116" s="36">
        <f t="shared" ca="1" si="27"/>
        <v>3099489329.7800012</v>
      </c>
      <c r="O116" s="36">
        <f t="shared" ca="1" si="28"/>
        <v>111446765.46893506</v>
      </c>
      <c r="P116" s="45">
        <f t="shared" ca="1" si="29"/>
        <v>1.9574898225101223E-4</v>
      </c>
    </row>
    <row r="117" spans="1:20" x14ac:dyDescent="0.2">
      <c r="A117" s="105"/>
      <c r="B117" s="105"/>
      <c r="C117" s="45"/>
      <c r="D117" s="92">
        <f t="shared" si="17"/>
        <v>0</v>
      </c>
      <c r="E117" s="92">
        <f t="shared" si="18"/>
        <v>0</v>
      </c>
      <c r="F117" s="36">
        <f t="shared" si="19"/>
        <v>0</v>
      </c>
      <c r="G117" s="36">
        <f t="shared" si="20"/>
        <v>0</v>
      </c>
      <c r="H117" s="36">
        <f t="shared" si="21"/>
        <v>0</v>
      </c>
      <c r="I117" s="36">
        <f t="shared" si="22"/>
        <v>0</v>
      </c>
      <c r="J117" s="36">
        <f t="shared" si="23"/>
        <v>0</v>
      </c>
      <c r="K117" s="36">
        <f t="shared" ca="1" si="24"/>
        <v>-1.9574898225101223E-4</v>
      </c>
      <c r="L117" s="36">
        <f t="shared" ca="1" si="25"/>
        <v>3.8317664052307102E-8</v>
      </c>
      <c r="M117" s="36">
        <f t="shared" ca="1" si="26"/>
        <v>2642988843.8932571</v>
      </c>
      <c r="N117" s="36">
        <f t="shared" ca="1" si="27"/>
        <v>3099489329.7800012</v>
      </c>
      <c r="O117" s="36">
        <f t="shared" ca="1" si="28"/>
        <v>111446765.46893506</v>
      </c>
      <c r="P117" s="45">
        <f t="shared" ca="1" si="29"/>
        <v>1.9574898225101223E-4</v>
      </c>
      <c r="Q117" s="45"/>
      <c r="R117" s="45"/>
      <c r="S117" s="45"/>
      <c r="T117" s="45"/>
    </row>
    <row r="118" spans="1:20" x14ac:dyDescent="0.2">
      <c r="A118" s="104"/>
      <c r="B118" s="104"/>
      <c r="D118" s="92">
        <f t="shared" si="17"/>
        <v>0</v>
      </c>
      <c r="E118" s="92">
        <f t="shared" si="18"/>
        <v>0</v>
      </c>
      <c r="F118" s="36">
        <f t="shared" si="19"/>
        <v>0</v>
      </c>
      <c r="G118" s="36">
        <f t="shared" si="20"/>
        <v>0</v>
      </c>
      <c r="H118" s="36">
        <f t="shared" si="21"/>
        <v>0</v>
      </c>
      <c r="I118" s="36">
        <f t="shared" si="22"/>
        <v>0</v>
      </c>
      <c r="J118" s="36">
        <f t="shared" si="23"/>
        <v>0</v>
      </c>
      <c r="K118" s="36">
        <f t="shared" ca="1" si="24"/>
        <v>-1.9574898225101223E-4</v>
      </c>
      <c r="L118" s="36">
        <f t="shared" ca="1" si="25"/>
        <v>3.8317664052307102E-8</v>
      </c>
      <c r="M118" s="36">
        <f t="shared" ca="1" si="26"/>
        <v>2642988843.8932571</v>
      </c>
      <c r="N118" s="36">
        <f t="shared" ca="1" si="27"/>
        <v>3099489329.7800012</v>
      </c>
      <c r="O118" s="36">
        <f t="shared" ca="1" si="28"/>
        <v>111446765.46893506</v>
      </c>
      <c r="P118" s="45">
        <f t="shared" ca="1" si="29"/>
        <v>1.9574898225101223E-4</v>
      </c>
    </row>
    <row r="119" spans="1:20" x14ac:dyDescent="0.2">
      <c r="A119" s="105"/>
      <c r="B119" s="105"/>
      <c r="C119" s="45"/>
      <c r="D119" s="92">
        <f t="shared" si="17"/>
        <v>0</v>
      </c>
      <c r="E119" s="92">
        <f t="shared" si="18"/>
        <v>0</v>
      </c>
      <c r="F119" s="36">
        <f t="shared" si="19"/>
        <v>0</v>
      </c>
      <c r="G119" s="36">
        <f t="shared" si="20"/>
        <v>0</v>
      </c>
      <c r="H119" s="36">
        <f t="shared" si="21"/>
        <v>0</v>
      </c>
      <c r="I119" s="36">
        <f t="shared" si="22"/>
        <v>0</v>
      </c>
      <c r="J119" s="36">
        <f t="shared" si="23"/>
        <v>0</v>
      </c>
      <c r="K119" s="36">
        <f t="shared" ca="1" si="24"/>
        <v>-1.9574898225101223E-4</v>
      </c>
      <c r="L119" s="36">
        <f t="shared" ca="1" si="25"/>
        <v>3.8317664052307102E-8</v>
      </c>
      <c r="M119" s="36">
        <f t="shared" ca="1" si="26"/>
        <v>2642988843.8932571</v>
      </c>
      <c r="N119" s="36">
        <f t="shared" ca="1" si="27"/>
        <v>3099489329.7800012</v>
      </c>
      <c r="O119" s="36">
        <f t="shared" ca="1" si="28"/>
        <v>111446765.46893506</v>
      </c>
      <c r="P119" s="45">
        <f t="shared" ca="1" si="29"/>
        <v>1.9574898225101223E-4</v>
      </c>
      <c r="Q119" s="45"/>
      <c r="R119" s="45"/>
      <c r="S119" s="45"/>
      <c r="T119" s="45"/>
    </row>
    <row r="120" spans="1:20" x14ac:dyDescent="0.2">
      <c r="A120" s="104"/>
      <c r="B120" s="104"/>
      <c r="D120" s="92">
        <f t="shared" si="17"/>
        <v>0</v>
      </c>
      <c r="E120" s="92">
        <f t="shared" si="18"/>
        <v>0</v>
      </c>
      <c r="F120" s="36">
        <f t="shared" si="19"/>
        <v>0</v>
      </c>
      <c r="G120" s="36">
        <f t="shared" si="20"/>
        <v>0</v>
      </c>
      <c r="H120" s="36">
        <f t="shared" si="21"/>
        <v>0</v>
      </c>
      <c r="I120" s="36">
        <f t="shared" si="22"/>
        <v>0</v>
      </c>
      <c r="J120" s="36">
        <f t="shared" si="23"/>
        <v>0</v>
      </c>
      <c r="K120" s="36">
        <f t="shared" ca="1" si="24"/>
        <v>-1.9574898225101223E-4</v>
      </c>
      <c r="L120" s="36">
        <f t="shared" ca="1" si="25"/>
        <v>3.8317664052307102E-8</v>
      </c>
      <c r="M120" s="36">
        <f t="shared" ca="1" si="26"/>
        <v>2642988843.8932571</v>
      </c>
      <c r="N120" s="36">
        <f t="shared" ca="1" si="27"/>
        <v>3099489329.7800012</v>
      </c>
      <c r="O120" s="36">
        <f t="shared" ca="1" si="28"/>
        <v>111446765.46893506</v>
      </c>
      <c r="P120" s="45">
        <f t="shared" ca="1" si="29"/>
        <v>1.9574898225101223E-4</v>
      </c>
    </row>
    <row r="121" spans="1:20" x14ac:dyDescent="0.2">
      <c r="A121" s="105"/>
      <c r="B121" s="105"/>
      <c r="C121" s="45"/>
      <c r="D121" s="92">
        <f t="shared" si="17"/>
        <v>0</v>
      </c>
      <c r="E121" s="92">
        <f t="shared" si="18"/>
        <v>0</v>
      </c>
      <c r="F121" s="36">
        <f t="shared" si="19"/>
        <v>0</v>
      </c>
      <c r="G121" s="36">
        <f t="shared" si="20"/>
        <v>0</v>
      </c>
      <c r="H121" s="36">
        <f t="shared" si="21"/>
        <v>0</v>
      </c>
      <c r="I121" s="36">
        <f t="shared" si="22"/>
        <v>0</v>
      </c>
      <c r="J121" s="36">
        <f t="shared" si="23"/>
        <v>0</v>
      </c>
      <c r="K121" s="36">
        <f t="shared" ca="1" si="24"/>
        <v>-1.9574898225101223E-4</v>
      </c>
      <c r="L121" s="36">
        <f t="shared" ca="1" si="25"/>
        <v>3.8317664052307102E-8</v>
      </c>
      <c r="M121" s="36">
        <f t="shared" ca="1" si="26"/>
        <v>2642988843.8932571</v>
      </c>
      <c r="N121" s="36">
        <f t="shared" ca="1" si="27"/>
        <v>3099489329.7800012</v>
      </c>
      <c r="O121" s="36">
        <f t="shared" ca="1" si="28"/>
        <v>111446765.46893506</v>
      </c>
      <c r="P121" s="45">
        <f t="shared" ca="1" si="29"/>
        <v>1.9574898225101223E-4</v>
      </c>
      <c r="Q121" s="45"/>
      <c r="R121" s="45"/>
      <c r="S121" s="45"/>
      <c r="T121" s="45"/>
    </row>
    <row r="122" spans="1:20" x14ac:dyDescent="0.2">
      <c r="A122" s="104"/>
      <c r="B122" s="104"/>
      <c r="D122" s="92">
        <f t="shared" si="17"/>
        <v>0</v>
      </c>
      <c r="E122" s="92">
        <f t="shared" si="18"/>
        <v>0</v>
      </c>
      <c r="F122" s="36">
        <f t="shared" si="19"/>
        <v>0</v>
      </c>
      <c r="G122" s="36">
        <f t="shared" si="20"/>
        <v>0</v>
      </c>
      <c r="H122" s="36">
        <f t="shared" si="21"/>
        <v>0</v>
      </c>
      <c r="I122" s="36">
        <f t="shared" si="22"/>
        <v>0</v>
      </c>
      <c r="J122" s="36">
        <f t="shared" si="23"/>
        <v>0</v>
      </c>
      <c r="K122" s="36">
        <f t="shared" ca="1" si="24"/>
        <v>-1.9574898225101223E-4</v>
      </c>
      <c r="L122" s="36">
        <f t="shared" ca="1" si="25"/>
        <v>3.8317664052307102E-8</v>
      </c>
      <c r="M122" s="36">
        <f t="shared" ca="1" si="26"/>
        <v>2642988843.8932571</v>
      </c>
      <c r="N122" s="36">
        <f t="shared" ca="1" si="27"/>
        <v>3099489329.7800012</v>
      </c>
      <c r="O122" s="36">
        <f t="shared" ca="1" si="28"/>
        <v>111446765.46893506</v>
      </c>
      <c r="P122" s="45">
        <f t="shared" ca="1" si="29"/>
        <v>1.9574898225101223E-4</v>
      </c>
    </row>
    <row r="123" spans="1:20" x14ac:dyDescent="0.2">
      <c r="A123" s="105"/>
      <c r="B123" s="105"/>
      <c r="C123" s="45"/>
      <c r="D123" s="92">
        <f t="shared" si="17"/>
        <v>0</v>
      </c>
      <c r="E123" s="92">
        <f t="shared" si="18"/>
        <v>0</v>
      </c>
      <c r="F123" s="36">
        <f t="shared" si="19"/>
        <v>0</v>
      </c>
      <c r="G123" s="36">
        <f t="shared" si="20"/>
        <v>0</v>
      </c>
      <c r="H123" s="36">
        <f t="shared" si="21"/>
        <v>0</v>
      </c>
      <c r="I123" s="36">
        <f t="shared" si="22"/>
        <v>0</v>
      </c>
      <c r="J123" s="36">
        <f t="shared" si="23"/>
        <v>0</v>
      </c>
      <c r="K123" s="36">
        <f t="shared" ca="1" si="24"/>
        <v>-1.9574898225101223E-4</v>
      </c>
      <c r="L123" s="36">
        <f t="shared" ca="1" si="25"/>
        <v>3.8317664052307102E-8</v>
      </c>
      <c r="M123" s="36">
        <f t="shared" ca="1" si="26"/>
        <v>2642988843.8932571</v>
      </c>
      <c r="N123" s="36">
        <f t="shared" ca="1" si="27"/>
        <v>3099489329.7800012</v>
      </c>
      <c r="O123" s="36">
        <f t="shared" ca="1" si="28"/>
        <v>111446765.46893506</v>
      </c>
      <c r="P123" s="45">
        <f t="shared" ca="1" si="29"/>
        <v>1.9574898225101223E-4</v>
      </c>
      <c r="Q123" s="45"/>
      <c r="R123" s="45"/>
      <c r="S123" s="45"/>
      <c r="T123" s="45"/>
    </row>
    <row r="124" spans="1:20" x14ac:dyDescent="0.2">
      <c r="A124" s="104"/>
      <c r="B124" s="104"/>
      <c r="D124" s="92">
        <f t="shared" si="17"/>
        <v>0</v>
      </c>
      <c r="E124" s="92">
        <f t="shared" si="18"/>
        <v>0</v>
      </c>
      <c r="F124" s="36">
        <f t="shared" si="19"/>
        <v>0</v>
      </c>
      <c r="G124" s="36">
        <f t="shared" si="20"/>
        <v>0</v>
      </c>
      <c r="H124" s="36">
        <f t="shared" si="21"/>
        <v>0</v>
      </c>
      <c r="I124" s="36">
        <f t="shared" si="22"/>
        <v>0</v>
      </c>
      <c r="J124" s="36">
        <f t="shared" si="23"/>
        <v>0</v>
      </c>
      <c r="K124" s="36">
        <f t="shared" ca="1" si="24"/>
        <v>-1.9574898225101223E-4</v>
      </c>
      <c r="L124" s="36">
        <f t="shared" ca="1" si="25"/>
        <v>3.8317664052307102E-8</v>
      </c>
      <c r="M124" s="36">
        <f t="shared" ca="1" si="26"/>
        <v>2642988843.8932571</v>
      </c>
      <c r="N124" s="36">
        <f t="shared" ca="1" si="27"/>
        <v>3099489329.7800012</v>
      </c>
      <c r="O124" s="36">
        <f t="shared" ca="1" si="28"/>
        <v>111446765.46893506</v>
      </c>
      <c r="P124" s="45">
        <f t="shared" ca="1" si="29"/>
        <v>1.9574898225101223E-4</v>
      </c>
    </row>
    <row r="125" spans="1:20" x14ac:dyDescent="0.2">
      <c r="A125" s="105"/>
      <c r="B125" s="105"/>
      <c r="C125" s="45"/>
      <c r="D125" s="92">
        <f t="shared" si="17"/>
        <v>0</v>
      </c>
      <c r="E125" s="92">
        <f t="shared" si="18"/>
        <v>0</v>
      </c>
      <c r="F125" s="36">
        <f t="shared" si="19"/>
        <v>0</v>
      </c>
      <c r="G125" s="36">
        <f t="shared" si="20"/>
        <v>0</v>
      </c>
      <c r="H125" s="36">
        <f t="shared" si="21"/>
        <v>0</v>
      </c>
      <c r="I125" s="36">
        <f t="shared" si="22"/>
        <v>0</v>
      </c>
      <c r="J125" s="36">
        <f t="shared" si="23"/>
        <v>0</v>
      </c>
      <c r="K125" s="36">
        <f t="shared" ca="1" si="24"/>
        <v>-1.9574898225101223E-4</v>
      </c>
      <c r="L125" s="36">
        <f t="shared" ca="1" si="25"/>
        <v>3.8317664052307102E-8</v>
      </c>
      <c r="M125" s="36">
        <f t="shared" ca="1" si="26"/>
        <v>2642988843.8932571</v>
      </c>
      <c r="N125" s="36">
        <f t="shared" ca="1" si="27"/>
        <v>3099489329.7800012</v>
      </c>
      <c r="O125" s="36">
        <f t="shared" ca="1" si="28"/>
        <v>111446765.46893506</v>
      </c>
      <c r="P125" s="45">
        <f t="shared" ca="1" si="29"/>
        <v>1.9574898225101223E-4</v>
      </c>
      <c r="Q125" s="45"/>
      <c r="R125" s="45"/>
      <c r="S125" s="45"/>
      <c r="T125" s="45"/>
    </row>
    <row r="126" spans="1:20" x14ac:dyDescent="0.2">
      <c r="A126" s="104"/>
      <c r="B126" s="104"/>
      <c r="D126" s="92">
        <f t="shared" si="17"/>
        <v>0</v>
      </c>
      <c r="E126" s="92">
        <f t="shared" si="18"/>
        <v>0</v>
      </c>
      <c r="F126" s="36">
        <f t="shared" si="19"/>
        <v>0</v>
      </c>
      <c r="G126" s="36">
        <f t="shared" si="20"/>
        <v>0</v>
      </c>
      <c r="H126" s="36">
        <f t="shared" si="21"/>
        <v>0</v>
      </c>
      <c r="I126" s="36">
        <f t="shared" si="22"/>
        <v>0</v>
      </c>
      <c r="J126" s="36">
        <f t="shared" si="23"/>
        <v>0</v>
      </c>
      <c r="K126" s="36">
        <f t="shared" ca="1" si="24"/>
        <v>-1.9574898225101223E-4</v>
      </c>
      <c r="L126" s="36">
        <f t="shared" ca="1" si="25"/>
        <v>3.8317664052307102E-8</v>
      </c>
      <c r="M126" s="36">
        <f t="shared" ca="1" si="26"/>
        <v>2642988843.8932571</v>
      </c>
      <c r="N126" s="36">
        <f t="shared" ca="1" si="27"/>
        <v>3099489329.7800012</v>
      </c>
      <c r="O126" s="36">
        <f t="shared" ca="1" si="28"/>
        <v>111446765.46893506</v>
      </c>
      <c r="P126" s="45">
        <f t="shared" ca="1" si="29"/>
        <v>1.9574898225101223E-4</v>
      </c>
    </row>
    <row r="127" spans="1:20" x14ac:dyDescent="0.2">
      <c r="A127" s="105"/>
      <c r="B127" s="105"/>
      <c r="C127" s="45"/>
      <c r="D127" s="92">
        <f t="shared" si="17"/>
        <v>0</v>
      </c>
      <c r="E127" s="92">
        <f t="shared" si="18"/>
        <v>0</v>
      </c>
      <c r="F127" s="36">
        <f t="shared" si="19"/>
        <v>0</v>
      </c>
      <c r="G127" s="36">
        <f t="shared" si="20"/>
        <v>0</v>
      </c>
      <c r="H127" s="36">
        <f t="shared" si="21"/>
        <v>0</v>
      </c>
      <c r="I127" s="36">
        <f t="shared" si="22"/>
        <v>0</v>
      </c>
      <c r="J127" s="36">
        <f t="shared" si="23"/>
        <v>0</v>
      </c>
      <c r="K127" s="36">
        <f t="shared" ca="1" si="24"/>
        <v>-1.9574898225101223E-4</v>
      </c>
      <c r="L127" s="36">
        <f t="shared" ca="1" si="25"/>
        <v>3.8317664052307102E-8</v>
      </c>
      <c r="M127" s="36">
        <f t="shared" ca="1" si="26"/>
        <v>2642988843.8932571</v>
      </c>
      <c r="N127" s="36">
        <f t="shared" ca="1" si="27"/>
        <v>3099489329.7800012</v>
      </c>
      <c r="O127" s="36">
        <f t="shared" ca="1" si="28"/>
        <v>111446765.46893506</v>
      </c>
      <c r="P127" s="45">
        <f t="shared" ca="1" si="29"/>
        <v>1.9574898225101223E-4</v>
      </c>
      <c r="Q127" s="45"/>
      <c r="R127" s="45"/>
      <c r="S127" s="45"/>
      <c r="T127" s="45"/>
    </row>
    <row r="128" spans="1:20" x14ac:dyDescent="0.2">
      <c r="A128" s="104"/>
      <c r="B128" s="104"/>
      <c r="D128" s="92">
        <f t="shared" si="17"/>
        <v>0</v>
      </c>
      <c r="E128" s="92">
        <f t="shared" si="18"/>
        <v>0</v>
      </c>
      <c r="F128" s="36">
        <f t="shared" si="19"/>
        <v>0</v>
      </c>
      <c r="G128" s="36">
        <f t="shared" si="20"/>
        <v>0</v>
      </c>
      <c r="H128" s="36">
        <f t="shared" si="21"/>
        <v>0</v>
      </c>
      <c r="I128" s="36">
        <f t="shared" si="22"/>
        <v>0</v>
      </c>
      <c r="J128" s="36">
        <f t="shared" si="23"/>
        <v>0</v>
      </c>
      <c r="K128" s="36">
        <f t="shared" ca="1" si="24"/>
        <v>-1.9574898225101223E-4</v>
      </c>
      <c r="L128" s="36">
        <f t="shared" ca="1" si="25"/>
        <v>3.8317664052307102E-8</v>
      </c>
      <c r="M128" s="36">
        <f t="shared" ca="1" si="26"/>
        <v>2642988843.8932571</v>
      </c>
      <c r="N128" s="36">
        <f t="shared" ca="1" si="27"/>
        <v>3099489329.7800012</v>
      </c>
      <c r="O128" s="36">
        <f t="shared" ca="1" si="28"/>
        <v>111446765.46893506</v>
      </c>
      <c r="P128" s="45">
        <f t="shared" ca="1" si="29"/>
        <v>1.9574898225101223E-4</v>
      </c>
    </row>
    <row r="129" spans="1:20" x14ac:dyDescent="0.2">
      <c r="A129" s="105"/>
      <c r="B129" s="105"/>
      <c r="C129" s="45"/>
      <c r="D129" s="92">
        <f t="shared" si="17"/>
        <v>0</v>
      </c>
      <c r="E129" s="92">
        <f t="shared" si="18"/>
        <v>0</v>
      </c>
      <c r="F129" s="36">
        <f t="shared" si="19"/>
        <v>0</v>
      </c>
      <c r="G129" s="36">
        <f t="shared" si="20"/>
        <v>0</v>
      </c>
      <c r="H129" s="36">
        <f t="shared" si="21"/>
        <v>0</v>
      </c>
      <c r="I129" s="36">
        <f t="shared" si="22"/>
        <v>0</v>
      </c>
      <c r="J129" s="36">
        <f t="shared" si="23"/>
        <v>0</v>
      </c>
      <c r="K129" s="36">
        <f t="shared" ca="1" si="24"/>
        <v>-1.9574898225101223E-4</v>
      </c>
      <c r="L129" s="36">
        <f t="shared" ca="1" si="25"/>
        <v>3.8317664052307102E-8</v>
      </c>
      <c r="M129" s="36">
        <f t="shared" ca="1" si="26"/>
        <v>2642988843.8932571</v>
      </c>
      <c r="N129" s="36">
        <f t="shared" ca="1" si="27"/>
        <v>3099489329.7800012</v>
      </c>
      <c r="O129" s="36">
        <f t="shared" ca="1" si="28"/>
        <v>111446765.46893506</v>
      </c>
      <c r="P129" s="45">
        <f t="shared" ca="1" si="29"/>
        <v>1.9574898225101223E-4</v>
      </c>
      <c r="Q129" s="45"/>
      <c r="R129" s="45"/>
      <c r="S129" s="45"/>
      <c r="T129" s="45"/>
    </row>
    <row r="130" spans="1:20" x14ac:dyDescent="0.2">
      <c r="A130" s="104"/>
      <c r="B130" s="104"/>
      <c r="D130" s="92">
        <f t="shared" si="17"/>
        <v>0</v>
      </c>
      <c r="E130" s="92">
        <f t="shared" si="18"/>
        <v>0</v>
      </c>
      <c r="F130" s="36">
        <f t="shared" si="19"/>
        <v>0</v>
      </c>
      <c r="G130" s="36">
        <f t="shared" si="20"/>
        <v>0</v>
      </c>
      <c r="H130" s="36">
        <f t="shared" si="21"/>
        <v>0</v>
      </c>
      <c r="I130" s="36">
        <f t="shared" si="22"/>
        <v>0</v>
      </c>
      <c r="J130" s="36">
        <f t="shared" si="23"/>
        <v>0</v>
      </c>
      <c r="K130" s="36">
        <f t="shared" ca="1" si="24"/>
        <v>-1.9574898225101223E-4</v>
      </c>
      <c r="L130" s="36">
        <f t="shared" ca="1" si="25"/>
        <v>3.8317664052307102E-8</v>
      </c>
      <c r="M130" s="36">
        <f t="shared" ca="1" si="26"/>
        <v>2642988843.8932571</v>
      </c>
      <c r="N130" s="36">
        <f t="shared" ca="1" si="27"/>
        <v>3099489329.7800012</v>
      </c>
      <c r="O130" s="36">
        <f t="shared" ca="1" si="28"/>
        <v>111446765.46893506</v>
      </c>
      <c r="P130" s="45">
        <f t="shared" ca="1" si="29"/>
        <v>1.9574898225101223E-4</v>
      </c>
    </row>
    <row r="131" spans="1:20" x14ac:dyDescent="0.2">
      <c r="A131" s="105"/>
      <c r="B131" s="105"/>
      <c r="C131" s="45"/>
      <c r="D131" s="92">
        <f t="shared" si="17"/>
        <v>0</v>
      </c>
      <c r="E131" s="92">
        <f t="shared" si="18"/>
        <v>0</v>
      </c>
      <c r="F131" s="36">
        <f t="shared" si="19"/>
        <v>0</v>
      </c>
      <c r="G131" s="36">
        <f t="shared" si="20"/>
        <v>0</v>
      </c>
      <c r="H131" s="36">
        <f t="shared" si="21"/>
        <v>0</v>
      </c>
      <c r="I131" s="36">
        <f t="shared" si="22"/>
        <v>0</v>
      </c>
      <c r="J131" s="36">
        <f t="shared" si="23"/>
        <v>0</v>
      </c>
      <c r="K131" s="36">
        <f t="shared" ca="1" si="24"/>
        <v>-1.9574898225101223E-4</v>
      </c>
      <c r="L131" s="36">
        <f t="shared" ca="1" si="25"/>
        <v>3.8317664052307102E-8</v>
      </c>
      <c r="M131" s="36">
        <f t="shared" ca="1" si="26"/>
        <v>2642988843.8932571</v>
      </c>
      <c r="N131" s="36">
        <f t="shared" ca="1" si="27"/>
        <v>3099489329.7800012</v>
      </c>
      <c r="O131" s="36">
        <f t="shared" ca="1" si="28"/>
        <v>111446765.46893506</v>
      </c>
      <c r="P131" s="45">
        <f t="shared" ca="1" si="29"/>
        <v>1.9574898225101223E-4</v>
      </c>
      <c r="Q131" s="45"/>
      <c r="R131" s="45"/>
      <c r="S131" s="45"/>
      <c r="T131" s="45"/>
    </row>
    <row r="132" spans="1:20" x14ac:dyDescent="0.2">
      <c r="A132" s="104"/>
      <c r="B132" s="104"/>
      <c r="D132" s="92">
        <f t="shared" si="17"/>
        <v>0</v>
      </c>
      <c r="E132" s="92">
        <f t="shared" si="18"/>
        <v>0</v>
      </c>
      <c r="F132" s="36">
        <f t="shared" si="19"/>
        <v>0</v>
      </c>
      <c r="G132" s="36">
        <f t="shared" si="20"/>
        <v>0</v>
      </c>
      <c r="H132" s="36">
        <f t="shared" si="21"/>
        <v>0</v>
      </c>
      <c r="I132" s="36">
        <f t="shared" si="22"/>
        <v>0</v>
      </c>
      <c r="J132" s="36">
        <f t="shared" si="23"/>
        <v>0</v>
      </c>
      <c r="K132" s="36">
        <f t="shared" ca="1" si="24"/>
        <v>-1.9574898225101223E-4</v>
      </c>
      <c r="L132" s="36">
        <f t="shared" ca="1" si="25"/>
        <v>3.8317664052307102E-8</v>
      </c>
      <c r="M132" s="36">
        <f t="shared" ca="1" si="26"/>
        <v>2642988843.8932571</v>
      </c>
      <c r="N132" s="36">
        <f t="shared" ca="1" si="27"/>
        <v>3099489329.7800012</v>
      </c>
      <c r="O132" s="36">
        <f t="shared" ca="1" si="28"/>
        <v>111446765.46893506</v>
      </c>
      <c r="P132" s="45">
        <f t="shared" ca="1" si="29"/>
        <v>1.9574898225101223E-4</v>
      </c>
    </row>
    <row r="133" spans="1:20" x14ac:dyDescent="0.2">
      <c r="A133" s="105"/>
      <c r="B133" s="105"/>
      <c r="C133" s="45"/>
      <c r="D133" s="92">
        <f t="shared" si="17"/>
        <v>0</v>
      </c>
      <c r="E133" s="92">
        <f t="shared" si="18"/>
        <v>0</v>
      </c>
      <c r="F133" s="36">
        <f t="shared" si="19"/>
        <v>0</v>
      </c>
      <c r="G133" s="36">
        <f t="shared" si="20"/>
        <v>0</v>
      </c>
      <c r="H133" s="36">
        <f t="shared" si="21"/>
        <v>0</v>
      </c>
      <c r="I133" s="36">
        <f t="shared" si="22"/>
        <v>0</v>
      </c>
      <c r="J133" s="36">
        <f t="shared" si="23"/>
        <v>0</v>
      </c>
      <c r="K133" s="36">
        <f t="shared" ca="1" si="24"/>
        <v>-1.9574898225101223E-4</v>
      </c>
      <c r="L133" s="36">
        <f t="shared" ca="1" si="25"/>
        <v>3.8317664052307102E-8</v>
      </c>
      <c r="M133" s="36">
        <f t="shared" ca="1" si="26"/>
        <v>2642988843.8932571</v>
      </c>
      <c r="N133" s="36">
        <f t="shared" ca="1" si="27"/>
        <v>3099489329.7800012</v>
      </c>
      <c r="O133" s="36">
        <f t="shared" ca="1" si="28"/>
        <v>111446765.46893506</v>
      </c>
      <c r="P133" s="45">
        <f t="shared" ca="1" si="29"/>
        <v>1.9574898225101223E-4</v>
      </c>
      <c r="Q133" s="45"/>
      <c r="R133" s="45"/>
      <c r="S133" s="45"/>
      <c r="T133" s="45"/>
    </row>
    <row r="134" spans="1:20" x14ac:dyDescent="0.2">
      <c r="A134" s="104"/>
      <c r="B134" s="104"/>
      <c r="D134" s="92">
        <f t="shared" si="17"/>
        <v>0</v>
      </c>
      <c r="E134" s="92">
        <f t="shared" si="18"/>
        <v>0</v>
      </c>
      <c r="F134" s="36">
        <f t="shared" si="19"/>
        <v>0</v>
      </c>
      <c r="G134" s="36">
        <f t="shared" si="20"/>
        <v>0</v>
      </c>
      <c r="H134" s="36">
        <f t="shared" si="21"/>
        <v>0</v>
      </c>
      <c r="I134" s="36">
        <f t="shared" si="22"/>
        <v>0</v>
      </c>
      <c r="J134" s="36">
        <f t="shared" si="23"/>
        <v>0</v>
      </c>
      <c r="K134" s="36">
        <f t="shared" ca="1" si="24"/>
        <v>-1.9574898225101223E-4</v>
      </c>
      <c r="L134" s="36">
        <f t="shared" ca="1" si="25"/>
        <v>3.8317664052307102E-8</v>
      </c>
      <c r="M134" s="36">
        <f t="shared" ca="1" si="26"/>
        <v>2642988843.8932571</v>
      </c>
      <c r="N134" s="36">
        <f t="shared" ca="1" si="27"/>
        <v>3099489329.7800012</v>
      </c>
      <c r="O134" s="36">
        <f t="shared" ca="1" si="28"/>
        <v>111446765.46893506</v>
      </c>
      <c r="P134" s="45">
        <f t="shared" ca="1" si="29"/>
        <v>1.9574898225101223E-4</v>
      </c>
    </row>
    <row r="135" spans="1:20" x14ac:dyDescent="0.2">
      <c r="A135" s="105"/>
      <c r="B135" s="105"/>
      <c r="C135" s="45"/>
      <c r="D135" s="92">
        <f t="shared" si="17"/>
        <v>0</v>
      </c>
      <c r="E135" s="92">
        <f t="shared" si="18"/>
        <v>0</v>
      </c>
      <c r="F135" s="36">
        <f t="shared" si="19"/>
        <v>0</v>
      </c>
      <c r="G135" s="36">
        <f t="shared" si="20"/>
        <v>0</v>
      </c>
      <c r="H135" s="36">
        <f t="shared" si="21"/>
        <v>0</v>
      </c>
      <c r="I135" s="36">
        <f t="shared" si="22"/>
        <v>0</v>
      </c>
      <c r="J135" s="36">
        <f t="shared" si="23"/>
        <v>0</v>
      </c>
      <c r="K135" s="36">
        <f t="shared" ca="1" si="24"/>
        <v>-1.9574898225101223E-4</v>
      </c>
      <c r="L135" s="36">
        <f t="shared" ca="1" si="25"/>
        <v>3.8317664052307102E-8</v>
      </c>
      <c r="M135" s="36">
        <f t="shared" ca="1" si="26"/>
        <v>2642988843.8932571</v>
      </c>
      <c r="N135" s="36">
        <f t="shared" ca="1" si="27"/>
        <v>3099489329.7800012</v>
      </c>
      <c r="O135" s="36">
        <f t="shared" ca="1" si="28"/>
        <v>111446765.46893506</v>
      </c>
      <c r="P135" s="45">
        <f t="shared" ca="1" si="29"/>
        <v>1.9574898225101223E-4</v>
      </c>
      <c r="Q135" s="45"/>
      <c r="R135" s="45"/>
      <c r="S135" s="45"/>
      <c r="T135" s="45"/>
    </row>
    <row r="136" spans="1:20" x14ac:dyDescent="0.2">
      <c r="A136" s="104"/>
      <c r="B136" s="104"/>
      <c r="D136" s="92">
        <f t="shared" si="17"/>
        <v>0</v>
      </c>
      <c r="E136" s="92">
        <f t="shared" si="18"/>
        <v>0</v>
      </c>
      <c r="F136" s="36">
        <f t="shared" si="19"/>
        <v>0</v>
      </c>
      <c r="G136" s="36">
        <f t="shared" si="20"/>
        <v>0</v>
      </c>
      <c r="H136" s="36">
        <f t="shared" si="21"/>
        <v>0</v>
      </c>
      <c r="I136" s="36">
        <f t="shared" si="22"/>
        <v>0</v>
      </c>
      <c r="J136" s="36">
        <f t="shared" si="23"/>
        <v>0</v>
      </c>
      <c r="K136" s="36">
        <f t="shared" ca="1" si="24"/>
        <v>-1.9574898225101223E-4</v>
      </c>
      <c r="L136" s="36">
        <f t="shared" ca="1" si="25"/>
        <v>3.8317664052307102E-8</v>
      </c>
      <c r="M136" s="36">
        <f t="shared" ca="1" si="26"/>
        <v>2642988843.8932571</v>
      </c>
      <c r="N136" s="36">
        <f t="shared" ca="1" si="27"/>
        <v>3099489329.7800012</v>
      </c>
      <c r="O136" s="36">
        <f t="shared" ca="1" si="28"/>
        <v>111446765.46893506</v>
      </c>
      <c r="P136" s="45">
        <f t="shared" ca="1" si="29"/>
        <v>1.9574898225101223E-4</v>
      </c>
    </row>
    <row r="137" spans="1:20" x14ac:dyDescent="0.2">
      <c r="A137" s="105"/>
      <c r="B137" s="105"/>
      <c r="C137" s="45"/>
      <c r="D137" s="92">
        <f t="shared" si="17"/>
        <v>0</v>
      </c>
      <c r="E137" s="92">
        <f t="shared" si="18"/>
        <v>0</v>
      </c>
      <c r="F137" s="36">
        <f t="shared" si="19"/>
        <v>0</v>
      </c>
      <c r="G137" s="36">
        <f t="shared" si="20"/>
        <v>0</v>
      </c>
      <c r="H137" s="36">
        <f t="shared" si="21"/>
        <v>0</v>
      </c>
      <c r="I137" s="36">
        <f t="shared" si="22"/>
        <v>0</v>
      </c>
      <c r="J137" s="36">
        <f t="shared" si="23"/>
        <v>0</v>
      </c>
      <c r="K137" s="36">
        <f t="shared" ca="1" si="24"/>
        <v>-1.9574898225101223E-4</v>
      </c>
      <c r="L137" s="36">
        <f t="shared" ca="1" si="25"/>
        <v>3.8317664052307102E-8</v>
      </c>
      <c r="M137" s="36">
        <f t="shared" ca="1" si="26"/>
        <v>2642988843.8932571</v>
      </c>
      <c r="N137" s="36">
        <f t="shared" ca="1" si="27"/>
        <v>3099489329.7800012</v>
      </c>
      <c r="O137" s="36">
        <f t="shared" ca="1" si="28"/>
        <v>111446765.46893506</v>
      </c>
      <c r="P137" s="45">
        <f t="shared" ca="1" si="29"/>
        <v>1.9574898225101223E-4</v>
      </c>
      <c r="Q137" s="45"/>
      <c r="R137" s="45"/>
      <c r="S137" s="45"/>
      <c r="T137" s="45"/>
    </row>
    <row r="138" spans="1:20" x14ac:dyDescent="0.2">
      <c r="A138" s="104"/>
      <c r="B138" s="104"/>
      <c r="D138" s="92">
        <f t="shared" si="17"/>
        <v>0</v>
      </c>
      <c r="E138" s="92">
        <f t="shared" si="18"/>
        <v>0</v>
      </c>
      <c r="F138" s="36">
        <f t="shared" si="19"/>
        <v>0</v>
      </c>
      <c r="G138" s="36">
        <f t="shared" si="20"/>
        <v>0</v>
      </c>
      <c r="H138" s="36">
        <f t="shared" si="21"/>
        <v>0</v>
      </c>
      <c r="I138" s="36">
        <f t="shared" si="22"/>
        <v>0</v>
      </c>
      <c r="J138" s="36">
        <f t="shared" si="23"/>
        <v>0</v>
      </c>
      <c r="K138" s="36">
        <f t="shared" ca="1" si="24"/>
        <v>-1.9574898225101223E-4</v>
      </c>
      <c r="L138" s="36">
        <f t="shared" ca="1" si="25"/>
        <v>3.8317664052307102E-8</v>
      </c>
      <c r="M138" s="36">
        <f t="shared" ca="1" si="26"/>
        <v>2642988843.8932571</v>
      </c>
      <c r="N138" s="36">
        <f t="shared" ca="1" si="27"/>
        <v>3099489329.7800012</v>
      </c>
      <c r="O138" s="36">
        <f t="shared" ca="1" si="28"/>
        <v>111446765.46893506</v>
      </c>
      <c r="P138" s="45">
        <f t="shared" ca="1" si="29"/>
        <v>1.9574898225101223E-4</v>
      </c>
    </row>
    <row r="139" spans="1:20" x14ac:dyDescent="0.2">
      <c r="A139" s="105"/>
      <c r="B139" s="105"/>
      <c r="C139" s="45"/>
      <c r="D139" s="92">
        <f t="shared" si="17"/>
        <v>0</v>
      </c>
      <c r="E139" s="92">
        <f t="shared" si="18"/>
        <v>0</v>
      </c>
      <c r="F139" s="36">
        <f t="shared" si="19"/>
        <v>0</v>
      </c>
      <c r="G139" s="36">
        <f t="shared" si="20"/>
        <v>0</v>
      </c>
      <c r="H139" s="36">
        <f t="shared" si="21"/>
        <v>0</v>
      </c>
      <c r="I139" s="36">
        <f t="shared" si="22"/>
        <v>0</v>
      </c>
      <c r="J139" s="36">
        <f t="shared" si="23"/>
        <v>0</v>
      </c>
      <c r="K139" s="36">
        <f t="shared" ca="1" si="24"/>
        <v>-1.9574898225101223E-4</v>
      </c>
      <c r="L139" s="36">
        <f t="shared" ca="1" si="25"/>
        <v>3.8317664052307102E-8</v>
      </c>
      <c r="M139" s="36">
        <f t="shared" ca="1" si="26"/>
        <v>2642988843.8932571</v>
      </c>
      <c r="N139" s="36">
        <f t="shared" ca="1" si="27"/>
        <v>3099489329.7800012</v>
      </c>
      <c r="O139" s="36">
        <f t="shared" ca="1" si="28"/>
        <v>111446765.46893506</v>
      </c>
      <c r="P139" s="45">
        <f t="shared" ca="1" si="29"/>
        <v>1.9574898225101223E-4</v>
      </c>
      <c r="Q139" s="45"/>
      <c r="R139" s="45"/>
      <c r="S139" s="45"/>
      <c r="T139" s="45"/>
    </row>
    <row r="140" spans="1:20" x14ac:dyDescent="0.2">
      <c r="A140" s="105"/>
      <c r="B140" s="105"/>
      <c r="C140" s="45"/>
      <c r="D140" s="92">
        <f t="shared" si="17"/>
        <v>0</v>
      </c>
      <c r="E140" s="92">
        <f t="shared" si="18"/>
        <v>0</v>
      </c>
      <c r="F140" s="36">
        <f t="shared" si="19"/>
        <v>0</v>
      </c>
      <c r="G140" s="36">
        <f t="shared" si="20"/>
        <v>0</v>
      </c>
      <c r="H140" s="36">
        <f t="shared" si="21"/>
        <v>0</v>
      </c>
      <c r="I140" s="36">
        <f t="shared" si="22"/>
        <v>0</v>
      </c>
      <c r="J140" s="36">
        <f t="shared" si="23"/>
        <v>0</v>
      </c>
      <c r="K140" s="36">
        <f t="shared" ca="1" si="24"/>
        <v>-1.9574898225101223E-4</v>
      </c>
      <c r="L140" s="36">
        <f t="shared" ca="1" si="25"/>
        <v>3.8317664052307102E-8</v>
      </c>
      <c r="M140" s="36">
        <f t="shared" ca="1" si="26"/>
        <v>2642988843.8932571</v>
      </c>
      <c r="N140" s="36">
        <f t="shared" ca="1" si="27"/>
        <v>3099489329.7800012</v>
      </c>
      <c r="O140" s="36">
        <f t="shared" ca="1" si="28"/>
        <v>111446765.46893506</v>
      </c>
      <c r="P140" s="45">
        <f t="shared" ca="1" si="29"/>
        <v>1.9574898225101223E-4</v>
      </c>
      <c r="Q140" s="45"/>
      <c r="R140" s="45"/>
      <c r="S140" s="45"/>
      <c r="T140" s="45"/>
    </row>
    <row r="141" spans="1:20" x14ac:dyDescent="0.2">
      <c r="A141" s="104"/>
      <c r="B141" s="104"/>
      <c r="D141" s="92">
        <f t="shared" si="17"/>
        <v>0</v>
      </c>
      <c r="E141" s="92">
        <f t="shared" si="18"/>
        <v>0</v>
      </c>
      <c r="F141" s="36">
        <f t="shared" si="19"/>
        <v>0</v>
      </c>
      <c r="G141" s="36">
        <f t="shared" si="20"/>
        <v>0</v>
      </c>
      <c r="H141" s="36">
        <f t="shared" si="21"/>
        <v>0</v>
      </c>
      <c r="I141" s="36">
        <f t="shared" si="22"/>
        <v>0</v>
      </c>
      <c r="J141" s="36">
        <f t="shared" si="23"/>
        <v>0</v>
      </c>
      <c r="K141" s="36">
        <f t="shared" ca="1" si="24"/>
        <v>-1.9574898225101223E-4</v>
      </c>
      <c r="L141" s="36">
        <f t="shared" ca="1" si="25"/>
        <v>3.8317664052307102E-8</v>
      </c>
      <c r="M141" s="36">
        <f t="shared" ca="1" si="26"/>
        <v>2642988843.8932571</v>
      </c>
      <c r="N141" s="36">
        <f t="shared" ca="1" si="27"/>
        <v>3099489329.7800012</v>
      </c>
      <c r="O141" s="36">
        <f t="shared" ca="1" si="28"/>
        <v>111446765.46893506</v>
      </c>
      <c r="P141" s="45">
        <f t="shared" ca="1" si="29"/>
        <v>1.9574898225101223E-4</v>
      </c>
    </row>
    <row r="142" spans="1:20" x14ac:dyDescent="0.2">
      <c r="A142" s="104"/>
      <c r="B142" s="104"/>
      <c r="D142" s="92">
        <f t="shared" si="17"/>
        <v>0</v>
      </c>
      <c r="E142" s="92">
        <f t="shared" si="18"/>
        <v>0</v>
      </c>
      <c r="F142" s="36">
        <f t="shared" si="19"/>
        <v>0</v>
      </c>
      <c r="G142" s="36">
        <f t="shared" si="20"/>
        <v>0</v>
      </c>
      <c r="H142" s="36">
        <f t="shared" si="21"/>
        <v>0</v>
      </c>
      <c r="I142" s="36">
        <f t="shared" si="22"/>
        <v>0</v>
      </c>
      <c r="J142" s="36">
        <f t="shared" si="23"/>
        <v>0</v>
      </c>
      <c r="K142" s="36">
        <f t="shared" ca="1" si="24"/>
        <v>-1.9574898225101223E-4</v>
      </c>
      <c r="L142" s="36">
        <f t="shared" ca="1" si="25"/>
        <v>3.8317664052307102E-8</v>
      </c>
      <c r="M142" s="36">
        <f t="shared" ca="1" si="26"/>
        <v>2642988843.8932571</v>
      </c>
      <c r="N142" s="36">
        <f t="shared" ca="1" si="27"/>
        <v>3099489329.7800012</v>
      </c>
      <c r="O142" s="36">
        <f t="shared" ca="1" si="28"/>
        <v>111446765.46893506</v>
      </c>
      <c r="P142" s="45">
        <f t="shared" ca="1" si="29"/>
        <v>1.9574898225101223E-4</v>
      </c>
    </row>
    <row r="143" spans="1:20" x14ac:dyDescent="0.2">
      <c r="A143" s="105"/>
      <c r="B143" s="105"/>
      <c r="C143" s="45"/>
      <c r="D143" s="92">
        <f t="shared" si="17"/>
        <v>0</v>
      </c>
      <c r="E143" s="92">
        <f t="shared" si="18"/>
        <v>0</v>
      </c>
      <c r="F143" s="36">
        <f t="shared" si="19"/>
        <v>0</v>
      </c>
      <c r="G143" s="36">
        <f t="shared" si="20"/>
        <v>0</v>
      </c>
      <c r="H143" s="36">
        <f t="shared" si="21"/>
        <v>0</v>
      </c>
      <c r="I143" s="36">
        <f t="shared" si="22"/>
        <v>0</v>
      </c>
      <c r="J143" s="36">
        <f t="shared" si="23"/>
        <v>0</v>
      </c>
      <c r="K143" s="36">
        <f t="shared" ca="1" si="24"/>
        <v>-1.9574898225101223E-4</v>
      </c>
      <c r="L143" s="36">
        <f t="shared" ca="1" si="25"/>
        <v>3.8317664052307102E-8</v>
      </c>
      <c r="M143" s="36">
        <f t="shared" ca="1" si="26"/>
        <v>2642988843.8932571</v>
      </c>
      <c r="N143" s="36">
        <f t="shared" ca="1" si="27"/>
        <v>3099489329.7800012</v>
      </c>
      <c r="O143" s="36">
        <f t="shared" ca="1" si="28"/>
        <v>111446765.46893506</v>
      </c>
      <c r="P143" s="45">
        <f t="shared" ca="1" si="29"/>
        <v>1.9574898225101223E-4</v>
      </c>
      <c r="Q143" s="45"/>
      <c r="R143" s="45"/>
      <c r="S143" s="45"/>
      <c r="T143" s="45"/>
    </row>
    <row r="144" spans="1:20" x14ac:dyDescent="0.2">
      <c r="A144" s="104"/>
      <c r="B144" s="104"/>
      <c r="D144" s="92">
        <f t="shared" si="17"/>
        <v>0</v>
      </c>
      <c r="E144" s="92">
        <f t="shared" si="18"/>
        <v>0</v>
      </c>
      <c r="F144" s="36">
        <f t="shared" si="19"/>
        <v>0</v>
      </c>
      <c r="G144" s="36">
        <f t="shared" si="20"/>
        <v>0</v>
      </c>
      <c r="H144" s="36">
        <f t="shared" si="21"/>
        <v>0</v>
      </c>
      <c r="I144" s="36">
        <f t="shared" si="22"/>
        <v>0</v>
      </c>
      <c r="J144" s="36">
        <f t="shared" si="23"/>
        <v>0</v>
      </c>
      <c r="K144" s="36">
        <f t="shared" ca="1" si="24"/>
        <v>-1.9574898225101223E-4</v>
      </c>
      <c r="L144" s="36">
        <f t="shared" ca="1" si="25"/>
        <v>3.8317664052307102E-8</v>
      </c>
      <c r="M144" s="36">
        <f t="shared" ca="1" si="26"/>
        <v>2642988843.8932571</v>
      </c>
      <c r="N144" s="36">
        <f t="shared" ca="1" si="27"/>
        <v>3099489329.7800012</v>
      </c>
      <c r="O144" s="36">
        <f t="shared" ca="1" si="28"/>
        <v>111446765.46893506</v>
      </c>
      <c r="P144" s="45">
        <f t="shared" ca="1" si="29"/>
        <v>1.9574898225101223E-4</v>
      </c>
    </row>
    <row r="145" spans="1:20" x14ac:dyDescent="0.2">
      <c r="A145" s="105"/>
      <c r="B145" s="105"/>
      <c r="C145" s="45"/>
      <c r="D145" s="92">
        <f t="shared" si="17"/>
        <v>0</v>
      </c>
      <c r="E145" s="92">
        <f t="shared" si="18"/>
        <v>0</v>
      </c>
      <c r="F145" s="36">
        <f t="shared" si="19"/>
        <v>0</v>
      </c>
      <c r="G145" s="36">
        <f t="shared" si="20"/>
        <v>0</v>
      </c>
      <c r="H145" s="36">
        <f t="shared" si="21"/>
        <v>0</v>
      </c>
      <c r="I145" s="36">
        <f t="shared" si="22"/>
        <v>0</v>
      </c>
      <c r="J145" s="36">
        <f t="shared" si="23"/>
        <v>0</v>
      </c>
      <c r="K145" s="36">
        <f t="shared" ca="1" si="24"/>
        <v>-1.9574898225101223E-4</v>
      </c>
      <c r="L145" s="36">
        <f t="shared" ca="1" si="25"/>
        <v>3.8317664052307102E-8</v>
      </c>
      <c r="M145" s="36">
        <f t="shared" ca="1" si="26"/>
        <v>2642988843.8932571</v>
      </c>
      <c r="N145" s="36">
        <f t="shared" ca="1" si="27"/>
        <v>3099489329.7800012</v>
      </c>
      <c r="O145" s="36">
        <f t="shared" ca="1" si="28"/>
        <v>111446765.46893506</v>
      </c>
      <c r="P145" s="45">
        <f t="shared" ca="1" si="29"/>
        <v>1.9574898225101223E-4</v>
      </c>
      <c r="Q145" s="45"/>
      <c r="R145" s="45"/>
      <c r="S145" s="45"/>
      <c r="T145" s="45"/>
    </row>
    <row r="146" spans="1:20" x14ac:dyDescent="0.2">
      <c r="A146" s="104"/>
      <c r="B146" s="104"/>
      <c r="D146" s="92">
        <f t="shared" si="17"/>
        <v>0</v>
      </c>
      <c r="E146" s="92">
        <f t="shared" si="18"/>
        <v>0</v>
      </c>
      <c r="F146" s="36">
        <f t="shared" si="19"/>
        <v>0</v>
      </c>
      <c r="G146" s="36">
        <f t="shared" si="20"/>
        <v>0</v>
      </c>
      <c r="H146" s="36">
        <f t="shared" si="21"/>
        <v>0</v>
      </c>
      <c r="I146" s="36">
        <f t="shared" si="22"/>
        <v>0</v>
      </c>
      <c r="J146" s="36">
        <f t="shared" si="23"/>
        <v>0</v>
      </c>
      <c r="K146" s="36">
        <f t="shared" ca="1" si="24"/>
        <v>-1.9574898225101223E-4</v>
      </c>
      <c r="L146" s="36">
        <f t="shared" ca="1" si="25"/>
        <v>3.8317664052307102E-8</v>
      </c>
      <c r="M146" s="36">
        <f t="shared" ca="1" si="26"/>
        <v>2642988843.8932571</v>
      </c>
      <c r="N146" s="36">
        <f t="shared" ca="1" si="27"/>
        <v>3099489329.7800012</v>
      </c>
      <c r="O146" s="36">
        <f t="shared" ca="1" si="28"/>
        <v>111446765.46893506</v>
      </c>
      <c r="P146" s="45">
        <f t="shared" ca="1" si="29"/>
        <v>1.9574898225101223E-4</v>
      </c>
    </row>
    <row r="147" spans="1:20" x14ac:dyDescent="0.2">
      <c r="A147" s="105"/>
      <c r="B147" s="105"/>
      <c r="C147" s="45"/>
      <c r="D147" s="92">
        <f t="shared" si="17"/>
        <v>0</v>
      </c>
      <c r="E147" s="92">
        <f t="shared" si="18"/>
        <v>0</v>
      </c>
      <c r="F147" s="36">
        <f t="shared" si="19"/>
        <v>0</v>
      </c>
      <c r="G147" s="36">
        <f t="shared" si="20"/>
        <v>0</v>
      </c>
      <c r="H147" s="36">
        <f t="shared" si="21"/>
        <v>0</v>
      </c>
      <c r="I147" s="36">
        <f t="shared" si="22"/>
        <v>0</v>
      </c>
      <c r="J147" s="36">
        <f t="shared" si="23"/>
        <v>0</v>
      </c>
      <c r="K147" s="36">
        <f t="shared" ca="1" si="24"/>
        <v>-1.9574898225101223E-4</v>
      </c>
      <c r="L147" s="36">
        <f t="shared" ca="1" si="25"/>
        <v>3.8317664052307102E-8</v>
      </c>
      <c r="M147" s="36">
        <f t="shared" ca="1" si="26"/>
        <v>2642988843.8932571</v>
      </c>
      <c r="N147" s="36">
        <f t="shared" ca="1" si="27"/>
        <v>3099489329.7800012</v>
      </c>
      <c r="O147" s="36">
        <f t="shared" ca="1" si="28"/>
        <v>111446765.46893506</v>
      </c>
      <c r="P147" s="45">
        <f t="shared" ca="1" si="29"/>
        <v>1.9574898225101223E-4</v>
      </c>
      <c r="Q147" s="45"/>
      <c r="R147" s="45"/>
      <c r="S147" s="45"/>
      <c r="T147" s="45"/>
    </row>
    <row r="148" spans="1:20" x14ac:dyDescent="0.2">
      <c r="A148" s="104"/>
      <c r="B148" s="104"/>
      <c r="D148" s="92">
        <f t="shared" si="17"/>
        <v>0</v>
      </c>
      <c r="E148" s="92">
        <f t="shared" si="18"/>
        <v>0</v>
      </c>
      <c r="F148" s="36">
        <f t="shared" si="19"/>
        <v>0</v>
      </c>
      <c r="G148" s="36">
        <f t="shared" si="20"/>
        <v>0</v>
      </c>
      <c r="H148" s="36">
        <f t="shared" si="21"/>
        <v>0</v>
      </c>
      <c r="I148" s="36">
        <f t="shared" si="22"/>
        <v>0</v>
      </c>
      <c r="J148" s="36">
        <f t="shared" si="23"/>
        <v>0</v>
      </c>
      <c r="K148" s="36">
        <f t="shared" ca="1" si="24"/>
        <v>-1.9574898225101223E-4</v>
      </c>
      <c r="L148" s="36">
        <f t="shared" ca="1" si="25"/>
        <v>3.8317664052307102E-8</v>
      </c>
      <c r="M148" s="36">
        <f t="shared" ca="1" si="26"/>
        <v>2642988843.8932571</v>
      </c>
      <c r="N148" s="36">
        <f t="shared" ca="1" si="27"/>
        <v>3099489329.7800012</v>
      </c>
      <c r="O148" s="36">
        <f t="shared" ca="1" si="28"/>
        <v>111446765.46893506</v>
      </c>
      <c r="P148" s="45">
        <f t="shared" ca="1" si="29"/>
        <v>1.9574898225101223E-4</v>
      </c>
    </row>
    <row r="149" spans="1:20" x14ac:dyDescent="0.2">
      <c r="A149" s="105"/>
      <c r="B149" s="105"/>
      <c r="C149" s="45"/>
      <c r="D149" s="92">
        <f t="shared" ref="D149:D212" si="30">A149/A$18</f>
        <v>0</v>
      </c>
      <c r="E149" s="92">
        <f t="shared" ref="E149:E212" si="31">B149/B$18</f>
        <v>0</v>
      </c>
      <c r="F149" s="36">
        <f t="shared" ref="F149:F212" si="32">D149*D149</f>
        <v>0</v>
      </c>
      <c r="G149" s="36">
        <f t="shared" ref="G149:G212" si="33">D149*F149</f>
        <v>0</v>
      </c>
      <c r="H149" s="36">
        <f t="shared" ref="H149:H212" si="34">F149*F149</f>
        <v>0</v>
      </c>
      <c r="I149" s="36">
        <f t="shared" ref="I149:I212" si="35">E149*D149</f>
        <v>0</v>
      </c>
      <c r="J149" s="36">
        <f t="shared" ref="J149:J212" si="36">I149*D149</f>
        <v>0</v>
      </c>
      <c r="K149" s="36">
        <f t="shared" ref="K149:K212" ca="1" si="37">+E$4+E$5*D149+E$6*D149^2</f>
        <v>-1.9574898225101223E-4</v>
      </c>
      <c r="L149" s="36">
        <f t="shared" ref="L149:L212" ca="1" si="38">+(K149-E149)^2</f>
        <v>3.8317664052307102E-8</v>
      </c>
      <c r="M149" s="36">
        <f t="shared" ref="M149:M212" ca="1" si="39">(M$1-M$2*D149+M$3*F149)^2</f>
        <v>2642988843.8932571</v>
      </c>
      <c r="N149" s="36">
        <f t="shared" ref="N149:N212" ca="1" si="40">(-M$2+M$4*D149-M$5*F149)^2</f>
        <v>3099489329.7800012</v>
      </c>
      <c r="O149" s="36">
        <f t="shared" ref="O149:O212" ca="1" si="41">+(M$3-D149*M$5+F149*M$6)^2</f>
        <v>111446765.46893506</v>
      </c>
      <c r="P149" s="45">
        <f t="shared" ref="P149:P212" ca="1" si="42">+E149-K149</f>
        <v>1.9574898225101223E-4</v>
      </c>
      <c r="Q149" s="45"/>
      <c r="R149" s="45"/>
      <c r="S149" s="45"/>
      <c r="T149" s="45"/>
    </row>
    <row r="150" spans="1:20" x14ac:dyDescent="0.2">
      <c r="A150" s="104"/>
      <c r="B150" s="104"/>
      <c r="D150" s="92">
        <f t="shared" si="30"/>
        <v>0</v>
      </c>
      <c r="E150" s="92">
        <f t="shared" si="31"/>
        <v>0</v>
      </c>
      <c r="F150" s="36">
        <f t="shared" si="32"/>
        <v>0</v>
      </c>
      <c r="G150" s="36">
        <f t="shared" si="33"/>
        <v>0</v>
      </c>
      <c r="H150" s="36">
        <f t="shared" si="34"/>
        <v>0</v>
      </c>
      <c r="I150" s="36">
        <f t="shared" si="35"/>
        <v>0</v>
      </c>
      <c r="J150" s="36">
        <f t="shared" si="36"/>
        <v>0</v>
      </c>
      <c r="K150" s="36">
        <f t="shared" ca="1" si="37"/>
        <v>-1.9574898225101223E-4</v>
      </c>
      <c r="L150" s="36">
        <f t="shared" ca="1" si="38"/>
        <v>3.8317664052307102E-8</v>
      </c>
      <c r="M150" s="36">
        <f t="shared" ca="1" si="39"/>
        <v>2642988843.8932571</v>
      </c>
      <c r="N150" s="36">
        <f t="shared" ca="1" si="40"/>
        <v>3099489329.7800012</v>
      </c>
      <c r="O150" s="36">
        <f t="shared" ca="1" si="41"/>
        <v>111446765.46893506</v>
      </c>
      <c r="P150" s="45">
        <f t="shared" ca="1" si="42"/>
        <v>1.9574898225101223E-4</v>
      </c>
    </row>
    <row r="151" spans="1:20" x14ac:dyDescent="0.2">
      <c r="A151" s="105"/>
      <c r="B151" s="105"/>
      <c r="C151" s="45"/>
      <c r="D151" s="92">
        <f t="shared" si="30"/>
        <v>0</v>
      </c>
      <c r="E151" s="92">
        <f t="shared" si="31"/>
        <v>0</v>
      </c>
      <c r="F151" s="36">
        <f t="shared" si="32"/>
        <v>0</v>
      </c>
      <c r="G151" s="36">
        <f t="shared" si="33"/>
        <v>0</v>
      </c>
      <c r="H151" s="36">
        <f t="shared" si="34"/>
        <v>0</v>
      </c>
      <c r="I151" s="36">
        <f t="shared" si="35"/>
        <v>0</v>
      </c>
      <c r="J151" s="36">
        <f t="shared" si="36"/>
        <v>0</v>
      </c>
      <c r="K151" s="36">
        <f t="shared" ca="1" si="37"/>
        <v>-1.9574898225101223E-4</v>
      </c>
      <c r="L151" s="36">
        <f t="shared" ca="1" si="38"/>
        <v>3.8317664052307102E-8</v>
      </c>
      <c r="M151" s="36">
        <f t="shared" ca="1" si="39"/>
        <v>2642988843.8932571</v>
      </c>
      <c r="N151" s="36">
        <f t="shared" ca="1" si="40"/>
        <v>3099489329.7800012</v>
      </c>
      <c r="O151" s="36">
        <f t="shared" ca="1" si="41"/>
        <v>111446765.46893506</v>
      </c>
      <c r="P151" s="45">
        <f t="shared" ca="1" si="42"/>
        <v>1.9574898225101223E-4</v>
      </c>
      <c r="Q151" s="45"/>
      <c r="R151" s="45"/>
      <c r="S151" s="45"/>
      <c r="T151" s="45"/>
    </row>
    <row r="152" spans="1:20" x14ac:dyDescent="0.2">
      <c r="A152" s="104"/>
      <c r="B152" s="104"/>
      <c r="D152" s="92">
        <f t="shared" si="30"/>
        <v>0</v>
      </c>
      <c r="E152" s="92">
        <f t="shared" si="31"/>
        <v>0</v>
      </c>
      <c r="F152" s="36">
        <f t="shared" si="32"/>
        <v>0</v>
      </c>
      <c r="G152" s="36">
        <f t="shared" si="33"/>
        <v>0</v>
      </c>
      <c r="H152" s="36">
        <f t="shared" si="34"/>
        <v>0</v>
      </c>
      <c r="I152" s="36">
        <f t="shared" si="35"/>
        <v>0</v>
      </c>
      <c r="J152" s="36">
        <f t="shared" si="36"/>
        <v>0</v>
      </c>
      <c r="K152" s="36">
        <f t="shared" ca="1" si="37"/>
        <v>-1.9574898225101223E-4</v>
      </c>
      <c r="L152" s="36">
        <f t="shared" ca="1" si="38"/>
        <v>3.8317664052307102E-8</v>
      </c>
      <c r="M152" s="36">
        <f t="shared" ca="1" si="39"/>
        <v>2642988843.8932571</v>
      </c>
      <c r="N152" s="36">
        <f t="shared" ca="1" si="40"/>
        <v>3099489329.7800012</v>
      </c>
      <c r="O152" s="36">
        <f t="shared" ca="1" si="41"/>
        <v>111446765.46893506</v>
      </c>
      <c r="P152" s="45">
        <f t="shared" ca="1" si="42"/>
        <v>1.9574898225101223E-4</v>
      </c>
    </row>
    <row r="153" spans="1:20" x14ac:dyDescent="0.2">
      <c r="A153" s="105"/>
      <c r="B153" s="105"/>
      <c r="C153" s="45"/>
      <c r="D153" s="92">
        <f t="shared" si="30"/>
        <v>0</v>
      </c>
      <c r="E153" s="92">
        <f t="shared" si="31"/>
        <v>0</v>
      </c>
      <c r="F153" s="36">
        <f t="shared" si="32"/>
        <v>0</v>
      </c>
      <c r="G153" s="36">
        <f t="shared" si="33"/>
        <v>0</v>
      </c>
      <c r="H153" s="36">
        <f t="shared" si="34"/>
        <v>0</v>
      </c>
      <c r="I153" s="36">
        <f t="shared" si="35"/>
        <v>0</v>
      </c>
      <c r="J153" s="36">
        <f t="shared" si="36"/>
        <v>0</v>
      </c>
      <c r="K153" s="36">
        <f t="shared" ca="1" si="37"/>
        <v>-1.9574898225101223E-4</v>
      </c>
      <c r="L153" s="36">
        <f t="shared" ca="1" si="38"/>
        <v>3.8317664052307102E-8</v>
      </c>
      <c r="M153" s="36">
        <f t="shared" ca="1" si="39"/>
        <v>2642988843.8932571</v>
      </c>
      <c r="N153" s="36">
        <f t="shared" ca="1" si="40"/>
        <v>3099489329.7800012</v>
      </c>
      <c r="O153" s="36">
        <f t="shared" ca="1" si="41"/>
        <v>111446765.46893506</v>
      </c>
      <c r="P153" s="45">
        <f t="shared" ca="1" si="42"/>
        <v>1.9574898225101223E-4</v>
      </c>
      <c r="Q153" s="45"/>
      <c r="R153" s="45"/>
      <c r="S153" s="45"/>
      <c r="T153" s="45"/>
    </row>
    <row r="154" spans="1:20" x14ac:dyDescent="0.2">
      <c r="A154" s="104"/>
      <c r="B154" s="104"/>
      <c r="D154" s="92">
        <f t="shared" si="30"/>
        <v>0</v>
      </c>
      <c r="E154" s="92">
        <f t="shared" si="31"/>
        <v>0</v>
      </c>
      <c r="F154" s="36">
        <f t="shared" si="32"/>
        <v>0</v>
      </c>
      <c r="G154" s="36">
        <f t="shared" si="33"/>
        <v>0</v>
      </c>
      <c r="H154" s="36">
        <f t="shared" si="34"/>
        <v>0</v>
      </c>
      <c r="I154" s="36">
        <f t="shared" si="35"/>
        <v>0</v>
      </c>
      <c r="J154" s="36">
        <f t="shared" si="36"/>
        <v>0</v>
      </c>
      <c r="K154" s="36">
        <f t="shared" ca="1" si="37"/>
        <v>-1.9574898225101223E-4</v>
      </c>
      <c r="L154" s="36">
        <f t="shared" ca="1" si="38"/>
        <v>3.8317664052307102E-8</v>
      </c>
      <c r="M154" s="36">
        <f t="shared" ca="1" si="39"/>
        <v>2642988843.8932571</v>
      </c>
      <c r="N154" s="36">
        <f t="shared" ca="1" si="40"/>
        <v>3099489329.7800012</v>
      </c>
      <c r="O154" s="36">
        <f t="shared" ca="1" si="41"/>
        <v>111446765.46893506</v>
      </c>
      <c r="P154" s="45">
        <f t="shared" ca="1" si="42"/>
        <v>1.9574898225101223E-4</v>
      </c>
    </row>
    <row r="155" spans="1:20" x14ac:dyDescent="0.2">
      <c r="A155" s="105"/>
      <c r="B155" s="105"/>
      <c r="C155" s="45"/>
      <c r="D155" s="92">
        <f t="shared" si="30"/>
        <v>0</v>
      </c>
      <c r="E155" s="92">
        <f t="shared" si="31"/>
        <v>0</v>
      </c>
      <c r="F155" s="36">
        <f t="shared" si="32"/>
        <v>0</v>
      </c>
      <c r="G155" s="36">
        <f t="shared" si="33"/>
        <v>0</v>
      </c>
      <c r="H155" s="36">
        <f t="shared" si="34"/>
        <v>0</v>
      </c>
      <c r="I155" s="36">
        <f t="shared" si="35"/>
        <v>0</v>
      </c>
      <c r="J155" s="36">
        <f t="shared" si="36"/>
        <v>0</v>
      </c>
      <c r="K155" s="36">
        <f t="shared" ca="1" si="37"/>
        <v>-1.9574898225101223E-4</v>
      </c>
      <c r="L155" s="36">
        <f t="shared" ca="1" si="38"/>
        <v>3.8317664052307102E-8</v>
      </c>
      <c r="M155" s="36">
        <f t="shared" ca="1" si="39"/>
        <v>2642988843.8932571</v>
      </c>
      <c r="N155" s="36">
        <f t="shared" ca="1" si="40"/>
        <v>3099489329.7800012</v>
      </c>
      <c r="O155" s="36">
        <f t="shared" ca="1" si="41"/>
        <v>111446765.46893506</v>
      </c>
      <c r="P155" s="45">
        <f t="shared" ca="1" si="42"/>
        <v>1.9574898225101223E-4</v>
      </c>
      <c r="Q155" s="45"/>
      <c r="R155" s="45"/>
      <c r="S155" s="45"/>
      <c r="T155" s="45"/>
    </row>
    <row r="156" spans="1:20" x14ac:dyDescent="0.2">
      <c r="A156" s="104"/>
      <c r="B156" s="104"/>
      <c r="D156" s="92">
        <f t="shared" si="30"/>
        <v>0</v>
      </c>
      <c r="E156" s="92">
        <f t="shared" si="31"/>
        <v>0</v>
      </c>
      <c r="F156" s="36">
        <f t="shared" si="32"/>
        <v>0</v>
      </c>
      <c r="G156" s="36">
        <f t="shared" si="33"/>
        <v>0</v>
      </c>
      <c r="H156" s="36">
        <f t="shared" si="34"/>
        <v>0</v>
      </c>
      <c r="I156" s="36">
        <f t="shared" si="35"/>
        <v>0</v>
      </c>
      <c r="J156" s="36">
        <f t="shared" si="36"/>
        <v>0</v>
      </c>
      <c r="K156" s="36">
        <f t="shared" ca="1" si="37"/>
        <v>-1.9574898225101223E-4</v>
      </c>
      <c r="L156" s="36">
        <f t="shared" ca="1" si="38"/>
        <v>3.8317664052307102E-8</v>
      </c>
      <c r="M156" s="36">
        <f t="shared" ca="1" si="39"/>
        <v>2642988843.8932571</v>
      </c>
      <c r="N156" s="36">
        <f t="shared" ca="1" si="40"/>
        <v>3099489329.7800012</v>
      </c>
      <c r="O156" s="36">
        <f t="shared" ca="1" si="41"/>
        <v>111446765.46893506</v>
      </c>
      <c r="P156" s="45">
        <f t="shared" ca="1" si="42"/>
        <v>1.9574898225101223E-4</v>
      </c>
    </row>
    <row r="157" spans="1:20" x14ac:dyDescent="0.2">
      <c r="A157" s="105"/>
      <c r="B157" s="105"/>
      <c r="C157" s="45"/>
      <c r="D157" s="92">
        <f t="shared" si="30"/>
        <v>0</v>
      </c>
      <c r="E157" s="92">
        <f t="shared" si="31"/>
        <v>0</v>
      </c>
      <c r="F157" s="36">
        <f t="shared" si="32"/>
        <v>0</v>
      </c>
      <c r="G157" s="36">
        <f t="shared" si="33"/>
        <v>0</v>
      </c>
      <c r="H157" s="36">
        <f t="shared" si="34"/>
        <v>0</v>
      </c>
      <c r="I157" s="36">
        <f t="shared" si="35"/>
        <v>0</v>
      </c>
      <c r="J157" s="36">
        <f t="shared" si="36"/>
        <v>0</v>
      </c>
      <c r="K157" s="36">
        <f t="shared" ca="1" si="37"/>
        <v>-1.9574898225101223E-4</v>
      </c>
      <c r="L157" s="36">
        <f t="shared" ca="1" si="38"/>
        <v>3.8317664052307102E-8</v>
      </c>
      <c r="M157" s="36">
        <f t="shared" ca="1" si="39"/>
        <v>2642988843.8932571</v>
      </c>
      <c r="N157" s="36">
        <f t="shared" ca="1" si="40"/>
        <v>3099489329.7800012</v>
      </c>
      <c r="O157" s="36">
        <f t="shared" ca="1" si="41"/>
        <v>111446765.46893506</v>
      </c>
      <c r="P157" s="45">
        <f t="shared" ca="1" si="42"/>
        <v>1.9574898225101223E-4</v>
      </c>
      <c r="Q157" s="45"/>
      <c r="R157" s="45"/>
      <c r="S157" s="45"/>
      <c r="T157" s="45"/>
    </row>
    <row r="158" spans="1:20" x14ac:dyDescent="0.2">
      <c r="A158" s="104"/>
      <c r="B158" s="104"/>
      <c r="D158" s="92">
        <f t="shared" si="30"/>
        <v>0</v>
      </c>
      <c r="E158" s="92">
        <f t="shared" si="31"/>
        <v>0</v>
      </c>
      <c r="F158" s="36">
        <f t="shared" si="32"/>
        <v>0</v>
      </c>
      <c r="G158" s="36">
        <f t="shared" si="33"/>
        <v>0</v>
      </c>
      <c r="H158" s="36">
        <f t="shared" si="34"/>
        <v>0</v>
      </c>
      <c r="I158" s="36">
        <f t="shared" si="35"/>
        <v>0</v>
      </c>
      <c r="J158" s="36">
        <f t="shared" si="36"/>
        <v>0</v>
      </c>
      <c r="K158" s="36">
        <f t="shared" ca="1" si="37"/>
        <v>-1.9574898225101223E-4</v>
      </c>
      <c r="L158" s="36">
        <f t="shared" ca="1" si="38"/>
        <v>3.8317664052307102E-8</v>
      </c>
      <c r="M158" s="36">
        <f t="shared" ca="1" si="39"/>
        <v>2642988843.8932571</v>
      </c>
      <c r="N158" s="36">
        <f t="shared" ca="1" si="40"/>
        <v>3099489329.7800012</v>
      </c>
      <c r="O158" s="36">
        <f t="shared" ca="1" si="41"/>
        <v>111446765.46893506</v>
      </c>
      <c r="P158" s="45">
        <f t="shared" ca="1" si="42"/>
        <v>1.9574898225101223E-4</v>
      </c>
    </row>
    <row r="159" spans="1:20" x14ac:dyDescent="0.2">
      <c r="A159" s="105"/>
      <c r="B159" s="105"/>
      <c r="C159" s="45"/>
      <c r="D159" s="92">
        <f t="shared" si="30"/>
        <v>0</v>
      </c>
      <c r="E159" s="92">
        <f t="shared" si="31"/>
        <v>0</v>
      </c>
      <c r="F159" s="36">
        <f t="shared" si="32"/>
        <v>0</v>
      </c>
      <c r="G159" s="36">
        <f t="shared" si="33"/>
        <v>0</v>
      </c>
      <c r="H159" s="36">
        <f t="shared" si="34"/>
        <v>0</v>
      </c>
      <c r="I159" s="36">
        <f t="shared" si="35"/>
        <v>0</v>
      </c>
      <c r="J159" s="36">
        <f t="shared" si="36"/>
        <v>0</v>
      </c>
      <c r="K159" s="36">
        <f t="shared" ca="1" si="37"/>
        <v>-1.9574898225101223E-4</v>
      </c>
      <c r="L159" s="36">
        <f t="shared" ca="1" si="38"/>
        <v>3.8317664052307102E-8</v>
      </c>
      <c r="M159" s="36">
        <f t="shared" ca="1" si="39"/>
        <v>2642988843.8932571</v>
      </c>
      <c r="N159" s="36">
        <f t="shared" ca="1" si="40"/>
        <v>3099489329.7800012</v>
      </c>
      <c r="O159" s="36">
        <f t="shared" ca="1" si="41"/>
        <v>111446765.46893506</v>
      </c>
      <c r="P159" s="45">
        <f t="shared" ca="1" si="42"/>
        <v>1.9574898225101223E-4</v>
      </c>
      <c r="Q159" s="45"/>
      <c r="R159" s="45"/>
      <c r="S159" s="45"/>
      <c r="T159" s="45"/>
    </row>
    <row r="160" spans="1:20" x14ac:dyDescent="0.2">
      <c r="A160" s="106"/>
      <c r="B160" s="106"/>
      <c r="D160" s="92">
        <f t="shared" si="30"/>
        <v>0</v>
      </c>
      <c r="E160" s="92">
        <f t="shared" si="31"/>
        <v>0</v>
      </c>
      <c r="F160" s="36">
        <f t="shared" si="32"/>
        <v>0</v>
      </c>
      <c r="G160" s="36">
        <f t="shared" si="33"/>
        <v>0</v>
      </c>
      <c r="H160" s="36">
        <f t="shared" si="34"/>
        <v>0</v>
      </c>
      <c r="I160" s="36">
        <f t="shared" si="35"/>
        <v>0</v>
      </c>
      <c r="J160" s="36">
        <f t="shared" si="36"/>
        <v>0</v>
      </c>
      <c r="K160" s="36">
        <f t="shared" ca="1" si="37"/>
        <v>-1.9574898225101223E-4</v>
      </c>
      <c r="L160" s="36">
        <f t="shared" ca="1" si="38"/>
        <v>3.8317664052307102E-8</v>
      </c>
      <c r="M160" s="36">
        <f t="shared" ca="1" si="39"/>
        <v>2642988843.8932571</v>
      </c>
      <c r="N160" s="36">
        <f t="shared" ca="1" si="40"/>
        <v>3099489329.7800012</v>
      </c>
      <c r="O160" s="36">
        <f t="shared" ca="1" si="41"/>
        <v>111446765.46893506</v>
      </c>
      <c r="P160" s="45">
        <f t="shared" ca="1" si="42"/>
        <v>1.9574898225101223E-4</v>
      </c>
    </row>
    <row r="161" spans="1:20" x14ac:dyDescent="0.2">
      <c r="A161" s="107"/>
      <c r="B161" s="107"/>
      <c r="C161" s="45"/>
      <c r="D161" s="92">
        <f t="shared" si="30"/>
        <v>0</v>
      </c>
      <c r="E161" s="92">
        <f t="shared" si="31"/>
        <v>0</v>
      </c>
      <c r="F161" s="36">
        <f t="shared" si="32"/>
        <v>0</v>
      </c>
      <c r="G161" s="36">
        <f t="shared" si="33"/>
        <v>0</v>
      </c>
      <c r="H161" s="36">
        <f t="shared" si="34"/>
        <v>0</v>
      </c>
      <c r="I161" s="36">
        <f t="shared" si="35"/>
        <v>0</v>
      </c>
      <c r="J161" s="36">
        <f t="shared" si="36"/>
        <v>0</v>
      </c>
      <c r="K161" s="36">
        <f t="shared" ca="1" si="37"/>
        <v>-1.9574898225101223E-4</v>
      </c>
      <c r="L161" s="36">
        <f t="shared" ca="1" si="38"/>
        <v>3.8317664052307102E-8</v>
      </c>
      <c r="M161" s="36">
        <f t="shared" ca="1" si="39"/>
        <v>2642988843.8932571</v>
      </c>
      <c r="N161" s="36">
        <f t="shared" ca="1" si="40"/>
        <v>3099489329.7800012</v>
      </c>
      <c r="O161" s="36">
        <f t="shared" ca="1" si="41"/>
        <v>111446765.46893506</v>
      </c>
      <c r="P161" s="45">
        <f t="shared" ca="1" si="42"/>
        <v>1.9574898225101223E-4</v>
      </c>
      <c r="Q161" s="45"/>
      <c r="R161" s="45"/>
      <c r="S161" s="45"/>
      <c r="T161" s="45"/>
    </row>
    <row r="162" spans="1:20" x14ac:dyDescent="0.2">
      <c r="A162" s="106"/>
      <c r="B162" s="106"/>
      <c r="D162" s="92">
        <f t="shared" si="30"/>
        <v>0</v>
      </c>
      <c r="E162" s="92">
        <f t="shared" si="31"/>
        <v>0</v>
      </c>
      <c r="F162" s="36">
        <f t="shared" si="32"/>
        <v>0</v>
      </c>
      <c r="G162" s="36">
        <f t="shared" si="33"/>
        <v>0</v>
      </c>
      <c r="H162" s="36">
        <f t="shared" si="34"/>
        <v>0</v>
      </c>
      <c r="I162" s="36">
        <f t="shared" si="35"/>
        <v>0</v>
      </c>
      <c r="J162" s="36">
        <f t="shared" si="36"/>
        <v>0</v>
      </c>
      <c r="K162" s="36">
        <f t="shared" ca="1" si="37"/>
        <v>-1.9574898225101223E-4</v>
      </c>
      <c r="L162" s="36">
        <f t="shared" ca="1" si="38"/>
        <v>3.8317664052307102E-8</v>
      </c>
      <c r="M162" s="36">
        <f t="shared" ca="1" si="39"/>
        <v>2642988843.8932571</v>
      </c>
      <c r="N162" s="36">
        <f t="shared" ca="1" si="40"/>
        <v>3099489329.7800012</v>
      </c>
      <c r="O162" s="36">
        <f t="shared" ca="1" si="41"/>
        <v>111446765.46893506</v>
      </c>
      <c r="P162" s="45">
        <f t="shared" ca="1" si="42"/>
        <v>1.9574898225101223E-4</v>
      </c>
    </row>
    <row r="163" spans="1:20" x14ac:dyDescent="0.2">
      <c r="A163" s="107"/>
      <c r="B163" s="107"/>
      <c r="C163" s="45"/>
      <c r="D163" s="92">
        <f t="shared" si="30"/>
        <v>0</v>
      </c>
      <c r="E163" s="92">
        <f t="shared" si="31"/>
        <v>0</v>
      </c>
      <c r="F163" s="36">
        <f t="shared" si="32"/>
        <v>0</v>
      </c>
      <c r="G163" s="36">
        <f t="shared" si="33"/>
        <v>0</v>
      </c>
      <c r="H163" s="36">
        <f t="shared" si="34"/>
        <v>0</v>
      </c>
      <c r="I163" s="36">
        <f t="shared" si="35"/>
        <v>0</v>
      </c>
      <c r="J163" s="36">
        <f t="shared" si="36"/>
        <v>0</v>
      </c>
      <c r="K163" s="36">
        <f t="shared" ca="1" si="37"/>
        <v>-1.9574898225101223E-4</v>
      </c>
      <c r="L163" s="36">
        <f t="shared" ca="1" si="38"/>
        <v>3.8317664052307102E-8</v>
      </c>
      <c r="M163" s="36">
        <f t="shared" ca="1" si="39"/>
        <v>2642988843.8932571</v>
      </c>
      <c r="N163" s="36">
        <f t="shared" ca="1" si="40"/>
        <v>3099489329.7800012</v>
      </c>
      <c r="O163" s="36">
        <f t="shared" ca="1" si="41"/>
        <v>111446765.46893506</v>
      </c>
      <c r="P163" s="45">
        <f t="shared" ca="1" si="42"/>
        <v>1.9574898225101223E-4</v>
      </c>
      <c r="Q163" s="45"/>
      <c r="R163" s="45"/>
      <c r="S163" s="45"/>
      <c r="T163" s="45"/>
    </row>
    <row r="164" spans="1:20" x14ac:dyDescent="0.2">
      <c r="A164" s="106"/>
      <c r="B164" s="106"/>
      <c r="D164" s="92">
        <f t="shared" si="30"/>
        <v>0</v>
      </c>
      <c r="E164" s="92">
        <f t="shared" si="31"/>
        <v>0</v>
      </c>
      <c r="F164" s="36">
        <f t="shared" si="32"/>
        <v>0</v>
      </c>
      <c r="G164" s="36">
        <f t="shared" si="33"/>
        <v>0</v>
      </c>
      <c r="H164" s="36">
        <f t="shared" si="34"/>
        <v>0</v>
      </c>
      <c r="I164" s="36">
        <f t="shared" si="35"/>
        <v>0</v>
      </c>
      <c r="J164" s="36">
        <f t="shared" si="36"/>
        <v>0</v>
      </c>
      <c r="K164" s="36">
        <f t="shared" ca="1" si="37"/>
        <v>-1.9574898225101223E-4</v>
      </c>
      <c r="L164" s="36">
        <f t="shared" ca="1" si="38"/>
        <v>3.8317664052307102E-8</v>
      </c>
      <c r="M164" s="36">
        <f t="shared" ca="1" si="39"/>
        <v>2642988843.8932571</v>
      </c>
      <c r="N164" s="36">
        <f t="shared" ca="1" si="40"/>
        <v>3099489329.7800012</v>
      </c>
      <c r="O164" s="36">
        <f t="shared" ca="1" si="41"/>
        <v>111446765.46893506</v>
      </c>
      <c r="P164" s="45">
        <f t="shared" ca="1" si="42"/>
        <v>1.9574898225101223E-4</v>
      </c>
    </row>
    <row r="165" spans="1:20" x14ac:dyDescent="0.2">
      <c r="A165" s="107"/>
      <c r="B165" s="107"/>
      <c r="C165" s="45"/>
      <c r="D165" s="92">
        <f t="shared" si="30"/>
        <v>0</v>
      </c>
      <c r="E165" s="92">
        <f t="shared" si="31"/>
        <v>0</v>
      </c>
      <c r="F165" s="36">
        <f t="shared" si="32"/>
        <v>0</v>
      </c>
      <c r="G165" s="36">
        <f t="shared" si="33"/>
        <v>0</v>
      </c>
      <c r="H165" s="36">
        <f t="shared" si="34"/>
        <v>0</v>
      </c>
      <c r="I165" s="36">
        <f t="shared" si="35"/>
        <v>0</v>
      </c>
      <c r="J165" s="36">
        <f t="shared" si="36"/>
        <v>0</v>
      </c>
      <c r="K165" s="36">
        <f t="shared" ca="1" si="37"/>
        <v>-1.9574898225101223E-4</v>
      </c>
      <c r="L165" s="36">
        <f t="shared" ca="1" si="38"/>
        <v>3.8317664052307102E-8</v>
      </c>
      <c r="M165" s="36">
        <f t="shared" ca="1" si="39"/>
        <v>2642988843.8932571</v>
      </c>
      <c r="N165" s="36">
        <f t="shared" ca="1" si="40"/>
        <v>3099489329.7800012</v>
      </c>
      <c r="O165" s="36">
        <f t="shared" ca="1" si="41"/>
        <v>111446765.46893506</v>
      </c>
      <c r="P165" s="45">
        <f t="shared" ca="1" si="42"/>
        <v>1.9574898225101223E-4</v>
      </c>
      <c r="Q165" s="45"/>
      <c r="R165" s="45"/>
      <c r="S165" s="45"/>
      <c r="T165" s="45"/>
    </row>
    <row r="166" spans="1:20" x14ac:dyDescent="0.2">
      <c r="A166" s="106"/>
      <c r="B166" s="106"/>
      <c r="D166" s="92">
        <f t="shared" si="30"/>
        <v>0</v>
      </c>
      <c r="E166" s="92">
        <f t="shared" si="31"/>
        <v>0</v>
      </c>
      <c r="F166" s="36">
        <f t="shared" si="32"/>
        <v>0</v>
      </c>
      <c r="G166" s="36">
        <f t="shared" si="33"/>
        <v>0</v>
      </c>
      <c r="H166" s="36">
        <f t="shared" si="34"/>
        <v>0</v>
      </c>
      <c r="I166" s="36">
        <f t="shared" si="35"/>
        <v>0</v>
      </c>
      <c r="J166" s="36">
        <f t="shared" si="36"/>
        <v>0</v>
      </c>
      <c r="K166" s="36">
        <f t="shared" ca="1" si="37"/>
        <v>-1.9574898225101223E-4</v>
      </c>
      <c r="L166" s="36">
        <f t="shared" ca="1" si="38"/>
        <v>3.8317664052307102E-8</v>
      </c>
      <c r="M166" s="36">
        <f t="shared" ca="1" si="39"/>
        <v>2642988843.8932571</v>
      </c>
      <c r="N166" s="36">
        <f t="shared" ca="1" si="40"/>
        <v>3099489329.7800012</v>
      </c>
      <c r="O166" s="36">
        <f t="shared" ca="1" si="41"/>
        <v>111446765.46893506</v>
      </c>
      <c r="P166" s="45">
        <f t="shared" ca="1" si="42"/>
        <v>1.9574898225101223E-4</v>
      </c>
    </row>
    <row r="167" spans="1:20" x14ac:dyDescent="0.2">
      <c r="A167" s="107"/>
      <c r="B167" s="107"/>
      <c r="C167" s="45"/>
      <c r="D167" s="92">
        <f t="shared" si="30"/>
        <v>0</v>
      </c>
      <c r="E167" s="92">
        <f t="shared" si="31"/>
        <v>0</v>
      </c>
      <c r="F167" s="36">
        <f t="shared" si="32"/>
        <v>0</v>
      </c>
      <c r="G167" s="36">
        <f t="shared" si="33"/>
        <v>0</v>
      </c>
      <c r="H167" s="36">
        <f t="shared" si="34"/>
        <v>0</v>
      </c>
      <c r="I167" s="36">
        <f t="shared" si="35"/>
        <v>0</v>
      </c>
      <c r="J167" s="36">
        <f t="shared" si="36"/>
        <v>0</v>
      </c>
      <c r="K167" s="36">
        <f t="shared" ca="1" si="37"/>
        <v>-1.9574898225101223E-4</v>
      </c>
      <c r="L167" s="36">
        <f t="shared" ca="1" si="38"/>
        <v>3.8317664052307102E-8</v>
      </c>
      <c r="M167" s="36">
        <f t="shared" ca="1" si="39"/>
        <v>2642988843.8932571</v>
      </c>
      <c r="N167" s="36">
        <f t="shared" ca="1" si="40"/>
        <v>3099489329.7800012</v>
      </c>
      <c r="O167" s="36">
        <f t="shared" ca="1" si="41"/>
        <v>111446765.46893506</v>
      </c>
      <c r="P167" s="45">
        <f t="shared" ca="1" si="42"/>
        <v>1.9574898225101223E-4</v>
      </c>
      <c r="Q167" s="45"/>
      <c r="R167" s="45"/>
      <c r="S167" s="45"/>
      <c r="T167" s="45"/>
    </row>
    <row r="168" spans="1:20" x14ac:dyDescent="0.2">
      <c r="A168" s="106"/>
      <c r="B168" s="106"/>
      <c r="D168" s="92">
        <f t="shared" si="30"/>
        <v>0</v>
      </c>
      <c r="E168" s="92">
        <f t="shared" si="31"/>
        <v>0</v>
      </c>
      <c r="F168" s="36">
        <f t="shared" si="32"/>
        <v>0</v>
      </c>
      <c r="G168" s="36">
        <f t="shared" si="33"/>
        <v>0</v>
      </c>
      <c r="H168" s="36">
        <f t="shared" si="34"/>
        <v>0</v>
      </c>
      <c r="I168" s="36">
        <f t="shared" si="35"/>
        <v>0</v>
      </c>
      <c r="J168" s="36">
        <f t="shared" si="36"/>
        <v>0</v>
      </c>
      <c r="K168" s="36">
        <f t="shared" ca="1" si="37"/>
        <v>-1.9574898225101223E-4</v>
      </c>
      <c r="L168" s="36">
        <f t="shared" ca="1" si="38"/>
        <v>3.8317664052307102E-8</v>
      </c>
      <c r="M168" s="36">
        <f t="shared" ca="1" si="39"/>
        <v>2642988843.8932571</v>
      </c>
      <c r="N168" s="36">
        <f t="shared" ca="1" si="40"/>
        <v>3099489329.7800012</v>
      </c>
      <c r="O168" s="36">
        <f t="shared" ca="1" si="41"/>
        <v>111446765.46893506</v>
      </c>
      <c r="P168" s="45">
        <f t="shared" ca="1" si="42"/>
        <v>1.9574898225101223E-4</v>
      </c>
    </row>
    <row r="169" spans="1:20" x14ac:dyDescent="0.2">
      <c r="A169" s="107"/>
      <c r="B169" s="107"/>
      <c r="C169" s="45"/>
      <c r="D169" s="92">
        <f t="shared" si="30"/>
        <v>0</v>
      </c>
      <c r="E169" s="92">
        <f t="shared" si="31"/>
        <v>0</v>
      </c>
      <c r="F169" s="36">
        <f t="shared" si="32"/>
        <v>0</v>
      </c>
      <c r="G169" s="36">
        <f t="shared" si="33"/>
        <v>0</v>
      </c>
      <c r="H169" s="36">
        <f t="shared" si="34"/>
        <v>0</v>
      </c>
      <c r="I169" s="36">
        <f t="shared" si="35"/>
        <v>0</v>
      </c>
      <c r="J169" s="36">
        <f t="shared" si="36"/>
        <v>0</v>
      </c>
      <c r="K169" s="36">
        <f t="shared" ca="1" si="37"/>
        <v>-1.9574898225101223E-4</v>
      </c>
      <c r="L169" s="36">
        <f t="shared" ca="1" si="38"/>
        <v>3.8317664052307102E-8</v>
      </c>
      <c r="M169" s="36">
        <f t="shared" ca="1" si="39"/>
        <v>2642988843.8932571</v>
      </c>
      <c r="N169" s="36">
        <f t="shared" ca="1" si="40"/>
        <v>3099489329.7800012</v>
      </c>
      <c r="O169" s="36">
        <f t="shared" ca="1" si="41"/>
        <v>111446765.46893506</v>
      </c>
      <c r="P169" s="45">
        <f t="shared" ca="1" si="42"/>
        <v>1.9574898225101223E-4</v>
      </c>
      <c r="Q169" s="45"/>
      <c r="R169" s="45"/>
      <c r="S169" s="45"/>
      <c r="T169" s="45"/>
    </row>
    <row r="170" spans="1:20" x14ac:dyDescent="0.2">
      <c r="A170" s="106"/>
      <c r="B170" s="106"/>
      <c r="D170" s="92">
        <f t="shared" si="30"/>
        <v>0</v>
      </c>
      <c r="E170" s="92">
        <f t="shared" si="31"/>
        <v>0</v>
      </c>
      <c r="F170" s="36">
        <f t="shared" si="32"/>
        <v>0</v>
      </c>
      <c r="G170" s="36">
        <f t="shared" si="33"/>
        <v>0</v>
      </c>
      <c r="H170" s="36">
        <f t="shared" si="34"/>
        <v>0</v>
      </c>
      <c r="I170" s="36">
        <f t="shared" si="35"/>
        <v>0</v>
      </c>
      <c r="J170" s="36">
        <f t="shared" si="36"/>
        <v>0</v>
      </c>
      <c r="K170" s="36">
        <f t="shared" ca="1" si="37"/>
        <v>-1.9574898225101223E-4</v>
      </c>
      <c r="L170" s="36">
        <f t="shared" ca="1" si="38"/>
        <v>3.8317664052307102E-8</v>
      </c>
      <c r="M170" s="36">
        <f t="shared" ca="1" si="39"/>
        <v>2642988843.8932571</v>
      </c>
      <c r="N170" s="36">
        <f t="shared" ca="1" si="40"/>
        <v>3099489329.7800012</v>
      </c>
      <c r="O170" s="36">
        <f t="shared" ca="1" si="41"/>
        <v>111446765.46893506</v>
      </c>
      <c r="P170" s="45">
        <f t="shared" ca="1" si="42"/>
        <v>1.9574898225101223E-4</v>
      </c>
    </row>
    <row r="171" spans="1:20" x14ac:dyDescent="0.2">
      <c r="A171" s="107"/>
      <c r="B171" s="107"/>
      <c r="C171" s="45"/>
      <c r="D171" s="92">
        <f t="shared" si="30"/>
        <v>0</v>
      </c>
      <c r="E171" s="92">
        <f t="shared" si="31"/>
        <v>0</v>
      </c>
      <c r="F171" s="36">
        <f t="shared" si="32"/>
        <v>0</v>
      </c>
      <c r="G171" s="36">
        <f t="shared" si="33"/>
        <v>0</v>
      </c>
      <c r="H171" s="36">
        <f t="shared" si="34"/>
        <v>0</v>
      </c>
      <c r="I171" s="36">
        <f t="shared" si="35"/>
        <v>0</v>
      </c>
      <c r="J171" s="36">
        <f t="shared" si="36"/>
        <v>0</v>
      </c>
      <c r="K171" s="36">
        <f t="shared" ca="1" si="37"/>
        <v>-1.9574898225101223E-4</v>
      </c>
      <c r="L171" s="36">
        <f t="shared" ca="1" si="38"/>
        <v>3.8317664052307102E-8</v>
      </c>
      <c r="M171" s="36">
        <f t="shared" ca="1" si="39"/>
        <v>2642988843.8932571</v>
      </c>
      <c r="N171" s="36">
        <f t="shared" ca="1" si="40"/>
        <v>3099489329.7800012</v>
      </c>
      <c r="O171" s="36">
        <f t="shared" ca="1" si="41"/>
        <v>111446765.46893506</v>
      </c>
      <c r="P171" s="45">
        <f t="shared" ca="1" si="42"/>
        <v>1.9574898225101223E-4</v>
      </c>
      <c r="Q171" s="45"/>
      <c r="R171" s="45"/>
      <c r="S171" s="45"/>
      <c r="T171" s="45"/>
    </row>
    <row r="172" spans="1:20" x14ac:dyDescent="0.2">
      <c r="A172" s="106"/>
      <c r="B172" s="106"/>
      <c r="D172" s="92">
        <f t="shared" si="30"/>
        <v>0</v>
      </c>
      <c r="E172" s="92">
        <f t="shared" si="31"/>
        <v>0</v>
      </c>
      <c r="F172" s="36">
        <f t="shared" si="32"/>
        <v>0</v>
      </c>
      <c r="G172" s="36">
        <f t="shared" si="33"/>
        <v>0</v>
      </c>
      <c r="H172" s="36">
        <f t="shared" si="34"/>
        <v>0</v>
      </c>
      <c r="I172" s="36">
        <f t="shared" si="35"/>
        <v>0</v>
      </c>
      <c r="J172" s="36">
        <f t="shared" si="36"/>
        <v>0</v>
      </c>
      <c r="K172" s="36">
        <f t="shared" ca="1" si="37"/>
        <v>-1.9574898225101223E-4</v>
      </c>
      <c r="L172" s="36">
        <f t="shared" ca="1" si="38"/>
        <v>3.8317664052307102E-8</v>
      </c>
      <c r="M172" s="36">
        <f t="shared" ca="1" si="39"/>
        <v>2642988843.8932571</v>
      </c>
      <c r="N172" s="36">
        <f t="shared" ca="1" si="40"/>
        <v>3099489329.7800012</v>
      </c>
      <c r="O172" s="36">
        <f t="shared" ca="1" si="41"/>
        <v>111446765.46893506</v>
      </c>
      <c r="P172" s="45">
        <f t="shared" ca="1" si="42"/>
        <v>1.9574898225101223E-4</v>
      </c>
    </row>
    <row r="173" spans="1:20" x14ac:dyDescent="0.2">
      <c r="A173" s="107"/>
      <c r="B173" s="107"/>
      <c r="C173" s="45"/>
      <c r="D173" s="92">
        <f t="shared" si="30"/>
        <v>0</v>
      </c>
      <c r="E173" s="92">
        <f t="shared" si="31"/>
        <v>0</v>
      </c>
      <c r="F173" s="36">
        <f t="shared" si="32"/>
        <v>0</v>
      </c>
      <c r="G173" s="36">
        <f t="shared" si="33"/>
        <v>0</v>
      </c>
      <c r="H173" s="36">
        <f t="shared" si="34"/>
        <v>0</v>
      </c>
      <c r="I173" s="36">
        <f t="shared" si="35"/>
        <v>0</v>
      </c>
      <c r="J173" s="36">
        <f t="shared" si="36"/>
        <v>0</v>
      </c>
      <c r="K173" s="36">
        <f t="shared" ca="1" si="37"/>
        <v>-1.9574898225101223E-4</v>
      </c>
      <c r="L173" s="36">
        <f t="shared" ca="1" si="38"/>
        <v>3.8317664052307102E-8</v>
      </c>
      <c r="M173" s="36">
        <f t="shared" ca="1" si="39"/>
        <v>2642988843.8932571</v>
      </c>
      <c r="N173" s="36">
        <f t="shared" ca="1" si="40"/>
        <v>3099489329.7800012</v>
      </c>
      <c r="O173" s="36">
        <f t="shared" ca="1" si="41"/>
        <v>111446765.46893506</v>
      </c>
      <c r="P173" s="45">
        <f t="shared" ca="1" si="42"/>
        <v>1.9574898225101223E-4</v>
      </c>
      <c r="Q173" s="45"/>
      <c r="R173" s="45"/>
      <c r="S173" s="45"/>
      <c r="T173" s="45"/>
    </row>
    <row r="174" spans="1:20" x14ac:dyDescent="0.2">
      <c r="A174" s="106"/>
      <c r="B174" s="106"/>
      <c r="D174" s="92">
        <f t="shared" si="30"/>
        <v>0</v>
      </c>
      <c r="E174" s="92">
        <f t="shared" si="31"/>
        <v>0</v>
      </c>
      <c r="F174" s="36">
        <f t="shared" si="32"/>
        <v>0</v>
      </c>
      <c r="G174" s="36">
        <f t="shared" si="33"/>
        <v>0</v>
      </c>
      <c r="H174" s="36">
        <f t="shared" si="34"/>
        <v>0</v>
      </c>
      <c r="I174" s="36">
        <f t="shared" si="35"/>
        <v>0</v>
      </c>
      <c r="J174" s="36">
        <f t="shared" si="36"/>
        <v>0</v>
      </c>
      <c r="K174" s="36">
        <f t="shared" ca="1" si="37"/>
        <v>-1.9574898225101223E-4</v>
      </c>
      <c r="L174" s="36">
        <f t="shared" ca="1" si="38"/>
        <v>3.8317664052307102E-8</v>
      </c>
      <c r="M174" s="36">
        <f t="shared" ca="1" si="39"/>
        <v>2642988843.8932571</v>
      </c>
      <c r="N174" s="36">
        <f t="shared" ca="1" si="40"/>
        <v>3099489329.7800012</v>
      </c>
      <c r="O174" s="36">
        <f t="shared" ca="1" si="41"/>
        <v>111446765.46893506</v>
      </c>
      <c r="P174" s="45">
        <f t="shared" ca="1" si="42"/>
        <v>1.9574898225101223E-4</v>
      </c>
    </row>
    <row r="175" spans="1:20" x14ac:dyDescent="0.2">
      <c r="A175" s="107"/>
      <c r="B175" s="107"/>
      <c r="C175" s="45"/>
      <c r="D175" s="92">
        <f t="shared" si="30"/>
        <v>0</v>
      </c>
      <c r="E175" s="92">
        <f t="shared" si="31"/>
        <v>0</v>
      </c>
      <c r="F175" s="36">
        <f t="shared" si="32"/>
        <v>0</v>
      </c>
      <c r="G175" s="36">
        <f t="shared" si="33"/>
        <v>0</v>
      </c>
      <c r="H175" s="36">
        <f t="shared" si="34"/>
        <v>0</v>
      </c>
      <c r="I175" s="36">
        <f t="shared" si="35"/>
        <v>0</v>
      </c>
      <c r="J175" s="36">
        <f t="shared" si="36"/>
        <v>0</v>
      </c>
      <c r="K175" s="36">
        <f t="shared" ca="1" si="37"/>
        <v>-1.9574898225101223E-4</v>
      </c>
      <c r="L175" s="36">
        <f t="shared" ca="1" si="38"/>
        <v>3.8317664052307102E-8</v>
      </c>
      <c r="M175" s="36">
        <f t="shared" ca="1" si="39"/>
        <v>2642988843.8932571</v>
      </c>
      <c r="N175" s="36">
        <f t="shared" ca="1" si="40"/>
        <v>3099489329.7800012</v>
      </c>
      <c r="O175" s="36">
        <f t="shared" ca="1" si="41"/>
        <v>111446765.46893506</v>
      </c>
      <c r="P175" s="45">
        <f t="shared" ca="1" si="42"/>
        <v>1.9574898225101223E-4</v>
      </c>
      <c r="Q175" s="45"/>
      <c r="R175" s="45"/>
      <c r="S175" s="45"/>
      <c r="T175" s="45"/>
    </row>
    <row r="176" spans="1:20" x14ac:dyDescent="0.2">
      <c r="A176" s="106"/>
      <c r="B176" s="106"/>
      <c r="D176" s="92">
        <f t="shared" si="30"/>
        <v>0</v>
      </c>
      <c r="E176" s="92">
        <f t="shared" si="31"/>
        <v>0</v>
      </c>
      <c r="F176" s="36">
        <f t="shared" si="32"/>
        <v>0</v>
      </c>
      <c r="G176" s="36">
        <f t="shared" si="33"/>
        <v>0</v>
      </c>
      <c r="H176" s="36">
        <f t="shared" si="34"/>
        <v>0</v>
      </c>
      <c r="I176" s="36">
        <f t="shared" si="35"/>
        <v>0</v>
      </c>
      <c r="J176" s="36">
        <f t="shared" si="36"/>
        <v>0</v>
      </c>
      <c r="K176" s="36">
        <f t="shared" ca="1" si="37"/>
        <v>-1.9574898225101223E-4</v>
      </c>
      <c r="L176" s="36">
        <f t="shared" ca="1" si="38"/>
        <v>3.8317664052307102E-8</v>
      </c>
      <c r="M176" s="36">
        <f t="shared" ca="1" si="39"/>
        <v>2642988843.8932571</v>
      </c>
      <c r="N176" s="36">
        <f t="shared" ca="1" si="40"/>
        <v>3099489329.7800012</v>
      </c>
      <c r="O176" s="36">
        <f t="shared" ca="1" si="41"/>
        <v>111446765.46893506</v>
      </c>
      <c r="P176" s="45">
        <f t="shared" ca="1" si="42"/>
        <v>1.9574898225101223E-4</v>
      </c>
    </row>
    <row r="177" spans="1:20" x14ac:dyDescent="0.2">
      <c r="A177" s="107"/>
      <c r="B177" s="107"/>
      <c r="C177" s="45"/>
      <c r="D177" s="92">
        <f t="shared" si="30"/>
        <v>0</v>
      </c>
      <c r="E177" s="92">
        <f t="shared" si="31"/>
        <v>0</v>
      </c>
      <c r="F177" s="36">
        <f t="shared" si="32"/>
        <v>0</v>
      </c>
      <c r="G177" s="36">
        <f t="shared" si="33"/>
        <v>0</v>
      </c>
      <c r="H177" s="36">
        <f t="shared" si="34"/>
        <v>0</v>
      </c>
      <c r="I177" s="36">
        <f t="shared" si="35"/>
        <v>0</v>
      </c>
      <c r="J177" s="36">
        <f t="shared" si="36"/>
        <v>0</v>
      </c>
      <c r="K177" s="36">
        <f t="shared" ca="1" si="37"/>
        <v>-1.9574898225101223E-4</v>
      </c>
      <c r="L177" s="36">
        <f t="shared" ca="1" si="38"/>
        <v>3.8317664052307102E-8</v>
      </c>
      <c r="M177" s="36">
        <f t="shared" ca="1" si="39"/>
        <v>2642988843.8932571</v>
      </c>
      <c r="N177" s="36">
        <f t="shared" ca="1" si="40"/>
        <v>3099489329.7800012</v>
      </c>
      <c r="O177" s="36">
        <f t="shared" ca="1" si="41"/>
        <v>111446765.46893506</v>
      </c>
      <c r="P177" s="45">
        <f t="shared" ca="1" si="42"/>
        <v>1.9574898225101223E-4</v>
      </c>
      <c r="Q177" s="45"/>
      <c r="R177" s="45"/>
      <c r="S177" s="45"/>
      <c r="T177" s="45"/>
    </row>
    <row r="178" spans="1:20" x14ac:dyDescent="0.2">
      <c r="A178" s="106"/>
      <c r="B178" s="106"/>
      <c r="D178" s="92">
        <f t="shared" si="30"/>
        <v>0</v>
      </c>
      <c r="E178" s="92">
        <f t="shared" si="31"/>
        <v>0</v>
      </c>
      <c r="F178" s="36">
        <f t="shared" si="32"/>
        <v>0</v>
      </c>
      <c r="G178" s="36">
        <f t="shared" si="33"/>
        <v>0</v>
      </c>
      <c r="H178" s="36">
        <f t="shared" si="34"/>
        <v>0</v>
      </c>
      <c r="I178" s="36">
        <f t="shared" si="35"/>
        <v>0</v>
      </c>
      <c r="J178" s="36">
        <f t="shared" si="36"/>
        <v>0</v>
      </c>
      <c r="K178" s="36">
        <f t="shared" ca="1" si="37"/>
        <v>-1.9574898225101223E-4</v>
      </c>
      <c r="L178" s="36">
        <f t="shared" ca="1" si="38"/>
        <v>3.8317664052307102E-8</v>
      </c>
      <c r="M178" s="36">
        <f t="shared" ca="1" si="39"/>
        <v>2642988843.8932571</v>
      </c>
      <c r="N178" s="36">
        <f t="shared" ca="1" si="40"/>
        <v>3099489329.7800012</v>
      </c>
      <c r="O178" s="36">
        <f t="shared" ca="1" si="41"/>
        <v>111446765.46893506</v>
      </c>
      <c r="P178" s="45">
        <f t="shared" ca="1" si="42"/>
        <v>1.9574898225101223E-4</v>
      </c>
    </row>
    <row r="179" spans="1:20" x14ac:dyDescent="0.2">
      <c r="A179" s="107"/>
      <c r="B179" s="107"/>
      <c r="C179" s="45"/>
      <c r="D179" s="92">
        <f t="shared" si="30"/>
        <v>0</v>
      </c>
      <c r="E179" s="92">
        <f t="shared" si="31"/>
        <v>0</v>
      </c>
      <c r="F179" s="36">
        <f t="shared" si="32"/>
        <v>0</v>
      </c>
      <c r="G179" s="36">
        <f t="shared" si="33"/>
        <v>0</v>
      </c>
      <c r="H179" s="36">
        <f t="shared" si="34"/>
        <v>0</v>
      </c>
      <c r="I179" s="36">
        <f t="shared" si="35"/>
        <v>0</v>
      </c>
      <c r="J179" s="36">
        <f t="shared" si="36"/>
        <v>0</v>
      </c>
      <c r="K179" s="36">
        <f t="shared" ca="1" si="37"/>
        <v>-1.9574898225101223E-4</v>
      </c>
      <c r="L179" s="36">
        <f t="shared" ca="1" si="38"/>
        <v>3.8317664052307102E-8</v>
      </c>
      <c r="M179" s="36">
        <f t="shared" ca="1" si="39"/>
        <v>2642988843.8932571</v>
      </c>
      <c r="N179" s="36">
        <f t="shared" ca="1" si="40"/>
        <v>3099489329.7800012</v>
      </c>
      <c r="O179" s="36">
        <f t="shared" ca="1" si="41"/>
        <v>111446765.46893506</v>
      </c>
      <c r="P179" s="45">
        <f t="shared" ca="1" si="42"/>
        <v>1.9574898225101223E-4</v>
      </c>
      <c r="Q179" s="45"/>
      <c r="R179" s="45"/>
      <c r="S179" s="45"/>
      <c r="T179" s="45"/>
    </row>
    <row r="180" spans="1:20" x14ac:dyDescent="0.2">
      <c r="A180" s="106"/>
      <c r="B180" s="106"/>
      <c r="D180" s="92">
        <f t="shared" si="30"/>
        <v>0</v>
      </c>
      <c r="E180" s="92">
        <f t="shared" si="31"/>
        <v>0</v>
      </c>
      <c r="F180" s="36">
        <f t="shared" si="32"/>
        <v>0</v>
      </c>
      <c r="G180" s="36">
        <f t="shared" si="33"/>
        <v>0</v>
      </c>
      <c r="H180" s="36">
        <f t="shared" si="34"/>
        <v>0</v>
      </c>
      <c r="I180" s="36">
        <f t="shared" si="35"/>
        <v>0</v>
      </c>
      <c r="J180" s="36">
        <f t="shared" si="36"/>
        <v>0</v>
      </c>
      <c r="K180" s="36">
        <f t="shared" ca="1" si="37"/>
        <v>-1.9574898225101223E-4</v>
      </c>
      <c r="L180" s="36">
        <f t="shared" ca="1" si="38"/>
        <v>3.8317664052307102E-8</v>
      </c>
      <c r="M180" s="36">
        <f t="shared" ca="1" si="39"/>
        <v>2642988843.8932571</v>
      </c>
      <c r="N180" s="36">
        <f t="shared" ca="1" si="40"/>
        <v>3099489329.7800012</v>
      </c>
      <c r="O180" s="36">
        <f t="shared" ca="1" si="41"/>
        <v>111446765.46893506</v>
      </c>
      <c r="P180" s="45">
        <f t="shared" ca="1" si="42"/>
        <v>1.9574898225101223E-4</v>
      </c>
    </row>
    <row r="181" spans="1:20" x14ac:dyDescent="0.2">
      <c r="A181" s="107"/>
      <c r="B181" s="107"/>
      <c r="C181" s="45"/>
      <c r="D181" s="92">
        <f t="shared" si="30"/>
        <v>0</v>
      </c>
      <c r="E181" s="92">
        <f t="shared" si="31"/>
        <v>0</v>
      </c>
      <c r="F181" s="36">
        <f t="shared" si="32"/>
        <v>0</v>
      </c>
      <c r="G181" s="36">
        <f t="shared" si="33"/>
        <v>0</v>
      </c>
      <c r="H181" s="36">
        <f t="shared" si="34"/>
        <v>0</v>
      </c>
      <c r="I181" s="36">
        <f t="shared" si="35"/>
        <v>0</v>
      </c>
      <c r="J181" s="36">
        <f t="shared" si="36"/>
        <v>0</v>
      </c>
      <c r="K181" s="36">
        <f t="shared" ca="1" si="37"/>
        <v>-1.9574898225101223E-4</v>
      </c>
      <c r="L181" s="36">
        <f t="shared" ca="1" si="38"/>
        <v>3.8317664052307102E-8</v>
      </c>
      <c r="M181" s="36">
        <f t="shared" ca="1" si="39"/>
        <v>2642988843.8932571</v>
      </c>
      <c r="N181" s="36">
        <f t="shared" ca="1" si="40"/>
        <v>3099489329.7800012</v>
      </c>
      <c r="O181" s="36">
        <f t="shared" ca="1" si="41"/>
        <v>111446765.46893506</v>
      </c>
      <c r="P181" s="45">
        <f t="shared" ca="1" si="42"/>
        <v>1.9574898225101223E-4</v>
      </c>
      <c r="Q181" s="45"/>
      <c r="R181" s="45"/>
      <c r="S181" s="45"/>
      <c r="T181" s="45"/>
    </row>
    <row r="182" spans="1:20" x14ac:dyDescent="0.2">
      <c r="A182" s="106"/>
      <c r="B182" s="106"/>
      <c r="D182" s="92">
        <f t="shared" si="30"/>
        <v>0</v>
      </c>
      <c r="E182" s="92">
        <f t="shared" si="31"/>
        <v>0</v>
      </c>
      <c r="F182" s="36">
        <f t="shared" si="32"/>
        <v>0</v>
      </c>
      <c r="G182" s="36">
        <f t="shared" si="33"/>
        <v>0</v>
      </c>
      <c r="H182" s="36">
        <f t="shared" si="34"/>
        <v>0</v>
      </c>
      <c r="I182" s="36">
        <f t="shared" si="35"/>
        <v>0</v>
      </c>
      <c r="J182" s="36">
        <f t="shared" si="36"/>
        <v>0</v>
      </c>
      <c r="K182" s="36">
        <f t="shared" ca="1" si="37"/>
        <v>-1.9574898225101223E-4</v>
      </c>
      <c r="L182" s="36">
        <f t="shared" ca="1" si="38"/>
        <v>3.8317664052307102E-8</v>
      </c>
      <c r="M182" s="36">
        <f t="shared" ca="1" si="39"/>
        <v>2642988843.8932571</v>
      </c>
      <c r="N182" s="36">
        <f t="shared" ca="1" si="40"/>
        <v>3099489329.7800012</v>
      </c>
      <c r="O182" s="36">
        <f t="shared" ca="1" si="41"/>
        <v>111446765.46893506</v>
      </c>
      <c r="P182" s="45">
        <f t="shared" ca="1" si="42"/>
        <v>1.9574898225101223E-4</v>
      </c>
    </row>
    <row r="183" spans="1:20" x14ac:dyDescent="0.2">
      <c r="A183" s="107"/>
      <c r="B183" s="107"/>
      <c r="C183" s="45"/>
      <c r="D183" s="92">
        <f t="shared" si="30"/>
        <v>0</v>
      </c>
      <c r="E183" s="92">
        <f t="shared" si="31"/>
        <v>0</v>
      </c>
      <c r="F183" s="36">
        <f t="shared" si="32"/>
        <v>0</v>
      </c>
      <c r="G183" s="36">
        <f t="shared" si="33"/>
        <v>0</v>
      </c>
      <c r="H183" s="36">
        <f t="shared" si="34"/>
        <v>0</v>
      </c>
      <c r="I183" s="36">
        <f t="shared" si="35"/>
        <v>0</v>
      </c>
      <c r="J183" s="36">
        <f t="shared" si="36"/>
        <v>0</v>
      </c>
      <c r="K183" s="36">
        <f t="shared" ca="1" si="37"/>
        <v>-1.9574898225101223E-4</v>
      </c>
      <c r="L183" s="36">
        <f t="shared" ca="1" si="38"/>
        <v>3.8317664052307102E-8</v>
      </c>
      <c r="M183" s="36">
        <f t="shared" ca="1" si="39"/>
        <v>2642988843.8932571</v>
      </c>
      <c r="N183" s="36">
        <f t="shared" ca="1" si="40"/>
        <v>3099489329.7800012</v>
      </c>
      <c r="O183" s="36">
        <f t="shared" ca="1" si="41"/>
        <v>111446765.46893506</v>
      </c>
      <c r="P183" s="45">
        <f t="shared" ca="1" si="42"/>
        <v>1.9574898225101223E-4</v>
      </c>
      <c r="Q183" s="45"/>
      <c r="R183" s="45"/>
      <c r="S183" s="45"/>
      <c r="T183" s="45"/>
    </row>
    <row r="184" spans="1:20" x14ac:dyDescent="0.2">
      <c r="A184" s="106"/>
      <c r="B184" s="106"/>
      <c r="D184" s="92">
        <f t="shared" si="30"/>
        <v>0</v>
      </c>
      <c r="E184" s="92">
        <f t="shared" si="31"/>
        <v>0</v>
      </c>
      <c r="F184" s="36">
        <f t="shared" si="32"/>
        <v>0</v>
      </c>
      <c r="G184" s="36">
        <f t="shared" si="33"/>
        <v>0</v>
      </c>
      <c r="H184" s="36">
        <f t="shared" si="34"/>
        <v>0</v>
      </c>
      <c r="I184" s="36">
        <f t="shared" si="35"/>
        <v>0</v>
      </c>
      <c r="J184" s="36">
        <f t="shared" si="36"/>
        <v>0</v>
      </c>
      <c r="K184" s="36">
        <f t="shared" ca="1" si="37"/>
        <v>-1.9574898225101223E-4</v>
      </c>
      <c r="L184" s="36">
        <f t="shared" ca="1" si="38"/>
        <v>3.8317664052307102E-8</v>
      </c>
      <c r="M184" s="36">
        <f t="shared" ca="1" si="39"/>
        <v>2642988843.8932571</v>
      </c>
      <c r="N184" s="36">
        <f t="shared" ca="1" si="40"/>
        <v>3099489329.7800012</v>
      </c>
      <c r="O184" s="36">
        <f t="shared" ca="1" si="41"/>
        <v>111446765.46893506</v>
      </c>
      <c r="P184" s="45">
        <f t="shared" ca="1" si="42"/>
        <v>1.9574898225101223E-4</v>
      </c>
    </row>
    <row r="185" spans="1:20" x14ac:dyDescent="0.2">
      <c r="A185" s="107"/>
      <c r="B185" s="107"/>
      <c r="C185" s="45"/>
      <c r="D185" s="92">
        <f t="shared" si="30"/>
        <v>0</v>
      </c>
      <c r="E185" s="92">
        <f t="shared" si="31"/>
        <v>0</v>
      </c>
      <c r="F185" s="36">
        <f t="shared" si="32"/>
        <v>0</v>
      </c>
      <c r="G185" s="36">
        <f t="shared" si="33"/>
        <v>0</v>
      </c>
      <c r="H185" s="36">
        <f t="shared" si="34"/>
        <v>0</v>
      </c>
      <c r="I185" s="36">
        <f t="shared" si="35"/>
        <v>0</v>
      </c>
      <c r="J185" s="36">
        <f t="shared" si="36"/>
        <v>0</v>
      </c>
      <c r="K185" s="36">
        <f t="shared" ca="1" si="37"/>
        <v>-1.9574898225101223E-4</v>
      </c>
      <c r="L185" s="36">
        <f t="shared" ca="1" si="38"/>
        <v>3.8317664052307102E-8</v>
      </c>
      <c r="M185" s="36">
        <f t="shared" ca="1" si="39"/>
        <v>2642988843.8932571</v>
      </c>
      <c r="N185" s="36">
        <f t="shared" ca="1" si="40"/>
        <v>3099489329.7800012</v>
      </c>
      <c r="O185" s="36">
        <f t="shared" ca="1" si="41"/>
        <v>111446765.46893506</v>
      </c>
      <c r="P185" s="45">
        <f t="shared" ca="1" si="42"/>
        <v>1.9574898225101223E-4</v>
      </c>
      <c r="Q185" s="45"/>
      <c r="R185" s="45"/>
      <c r="S185" s="45"/>
      <c r="T185" s="45"/>
    </row>
    <row r="186" spans="1:20" x14ac:dyDescent="0.2">
      <c r="A186" s="106"/>
      <c r="B186" s="106"/>
      <c r="D186" s="92">
        <f t="shared" si="30"/>
        <v>0</v>
      </c>
      <c r="E186" s="92">
        <f t="shared" si="31"/>
        <v>0</v>
      </c>
      <c r="F186" s="36">
        <f t="shared" si="32"/>
        <v>0</v>
      </c>
      <c r="G186" s="36">
        <f t="shared" si="33"/>
        <v>0</v>
      </c>
      <c r="H186" s="36">
        <f t="shared" si="34"/>
        <v>0</v>
      </c>
      <c r="I186" s="36">
        <f t="shared" si="35"/>
        <v>0</v>
      </c>
      <c r="J186" s="36">
        <f t="shared" si="36"/>
        <v>0</v>
      </c>
      <c r="K186" s="36">
        <f t="shared" ca="1" si="37"/>
        <v>-1.9574898225101223E-4</v>
      </c>
      <c r="L186" s="36">
        <f t="shared" ca="1" si="38"/>
        <v>3.8317664052307102E-8</v>
      </c>
      <c r="M186" s="36">
        <f t="shared" ca="1" si="39"/>
        <v>2642988843.8932571</v>
      </c>
      <c r="N186" s="36">
        <f t="shared" ca="1" si="40"/>
        <v>3099489329.7800012</v>
      </c>
      <c r="O186" s="36">
        <f t="shared" ca="1" si="41"/>
        <v>111446765.46893506</v>
      </c>
      <c r="P186" s="45">
        <f t="shared" ca="1" si="42"/>
        <v>1.9574898225101223E-4</v>
      </c>
    </row>
    <row r="187" spans="1:20" x14ac:dyDescent="0.2">
      <c r="A187" s="107"/>
      <c r="B187" s="107"/>
      <c r="C187" s="45"/>
      <c r="D187" s="92">
        <f t="shared" si="30"/>
        <v>0</v>
      </c>
      <c r="E187" s="92">
        <f t="shared" si="31"/>
        <v>0</v>
      </c>
      <c r="F187" s="36">
        <f t="shared" si="32"/>
        <v>0</v>
      </c>
      <c r="G187" s="36">
        <f t="shared" si="33"/>
        <v>0</v>
      </c>
      <c r="H187" s="36">
        <f t="shared" si="34"/>
        <v>0</v>
      </c>
      <c r="I187" s="36">
        <f t="shared" si="35"/>
        <v>0</v>
      </c>
      <c r="J187" s="36">
        <f t="shared" si="36"/>
        <v>0</v>
      </c>
      <c r="K187" s="36">
        <f t="shared" ca="1" si="37"/>
        <v>-1.9574898225101223E-4</v>
      </c>
      <c r="L187" s="36">
        <f t="shared" ca="1" si="38"/>
        <v>3.8317664052307102E-8</v>
      </c>
      <c r="M187" s="36">
        <f t="shared" ca="1" si="39"/>
        <v>2642988843.8932571</v>
      </c>
      <c r="N187" s="36">
        <f t="shared" ca="1" si="40"/>
        <v>3099489329.7800012</v>
      </c>
      <c r="O187" s="36">
        <f t="shared" ca="1" si="41"/>
        <v>111446765.46893506</v>
      </c>
      <c r="P187" s="45">
        <f t="shared" ca="1" si="42"/>
        <v>1.9574898225101223E-4</v>
      </c>
      <c r="Q187" s="45"/>
      <c r="R187" s="45"/>
      <c r="S187" s="45"/>
      <c r="T187" s="45"/>
    </row>
    <row r="188" spans="1:20" x14ac:dyDescent="0.2">
      <c r="A188" s="106"/>
      <c r="B188" s="106"/>
      <c r="D188" s="92">
        <f t="shared" si="30"/>
        <v>0</v>
      </c>
      <c r="E188" s="92">
        <f t="shared" si="31"/>
        <v>0</v>
      </c>
      <c r="F188" s="36">
        <f t="shared" si="32"/>
        <v>0</v>
      </c>
      <c r="G188" s="36">
        <f t="shared" si="33"/>
        <v>0</v>
      </c>
      <c r="H188" s="36">
        <f t="shared" si="34"/>
        <v>0</v>
      </c>
      <c r="I188" s="36">
        <f t="shared" si="35"/>
        <v>0</v>
      </c>
      <c r="J188" s="36">
        <f t="shared" si="36"/>
        <v>0</v>
      </c>
      <c r="K188" s="36">
        <f t="shared" ca="1" si="37"/>
        <v>-1.9574898225101223E-4</v>
      </c>
      <c r="L188" s="36">
        <f t="shared" ca="1" si="38"/>
        <v>3.8317664052307102E-8</v>
      </c>
      <c r="M188" s="36">
        <f t="shared" ca="1" si="39"/>
        <v>2642988843.8932571</v>
      </c>
      <c r="N188" s="36">
        <f t="shared" ca="1" si="40"/>
        <v>3099489329.7800012</v>
      </c>
      <c r="O188" s="36">
        <f t="shared" ca="1" si="41"/>
        <v>111446765.46893506</v>
      </c>
      <c r="P188" s="45">
        <f t="shared" ca="1" si="42"/>
        <v>1.9574898225101223E-4</v>
      </c>
    </row>
    <row r="189" spans="1:20" x14ac:dyDescent="0.2">
      <c r="A189" s="107"/>
      <c r="B189" s="107"/>
      <c r="C189" s="45"/>
      <c r="D189" s="92">
        <f t="shared" si="30"/>
        <v>0</v>
      </c>
      <c r="E189" s="92">
        <f t="shared" si="31"/>
        <v>0</v>
      </c>
      <c r="F189" s="36">
        <f t="shared" si="32"/>
        <v>0</v>
      </c>
      <c r="G189" s="36">
        <f t="shared" si="33"/>
        <v>0</v>
      </c>
      <c r="H189" s="36">
        <f t="shared" si="34"/>
        <v>0</v>
      </c>
      <c r="I189" s="36">
        <f t="shared" si="35"/>
        <v>0</v>
      </c>
      <c r="J189" s="36">
        <f t="shared" si="36"/>
        <v>0</v>
      </c>
      <c r="K189" s="36">
        <f t="shared" ca="1" si="37"/>
        <v>-1.9574898225101223E-4</v>
      </c>
      <c r="L189" s="36">
        <f t="shared" ca="1" si="38"/>
        <v>3.8317664052307102E-8</v>
      </c>
      <c r="M189" s="36">
        <f t="shared" ca="1" si="39"/>
        <v>2642988843.8932571</v>
      </c>
      <c r="N189" s="36">
        <f t="shared" ca="1" si="40"/>
        <v>3099489329.7800012</v>
      </c>
      <c r="O189" s="36">
        <f t="shared" ca="1" si="41"/>
        <v>111446765.46893506</v>
      </c>
      <c r="P189" s="45">
        <f t="shared" ca="1" si="42"/>
        <v>1.9574898225101223E-4</v>
      </c>
      <c r="Q189" s="45"/>
      <c r="R189" s="45"/>
      <c r="S189" s="45"/>
      <c r="T189" s="45"/>
    </row>
    <row r="190" spans="1:20" x14ac:dyDescent="0.2">
      <c r="A190" s="106"/>
      <c r="B190" s="106"/>
      <c r="D190" s="92">
        <f t="shared" si="30"/>
        <v>0</v>
      </c>
      <c r="E190" s="92">
        <f t="shared" si="31"/>
        <v>0</v>
      </c>
      <c r="F190" s="36">
        <f t="shared" si="32"/>
        <v>0</v>
      </c>
      <c r="G190" s="36">
        <f t="shared" si="33"/>
        <v>0</v>
      </c>
      <c r="H190" s="36">
        <f t="shared" si="34"/>
        <v>0</v>
      </c>
      <c r="I190" s="36">
        <f t="shared" si="35"/>
        <v>0</v>
      </c>
      <c r="J190" s="36">
        <f t="shared" si="36"/>
        <v>0</v>
      </c>
      <c r="K190" s="36">
        <f t="shared" ca="1" si="37"/>
        <v>-1.9574898225101223E-4</v>
      </c>
      <c r="L190" s="36">
        <f t="shared" ca="1" si="38"/>
        <v>3.8317664052307102E-8</v>
      </c>
      <c r="M190" s="36">
        <f t="shared" ca="1" si="39"/>
        <v>2642988843.8932571</v>
      </c>
      <c r="N190" s="36">
        <f t="shared" ca="1" si="40"/>
        <v>3099489329.7800012</v>
      </c>
      <c r="O190" s="36">
        <f t="shared" ca="1" si="41"/>
        <v>111446765.46893506</v>
      </c>
      <c r="P190" s="45">
        <f t="shared" ca="1" si="42"/>
        <v>1.9574898225101223E-4</v>
      </c>
    </row>
    <row r="191" spans="1:20" x14ac:dyDescent="0.2">
      <c r="A191" s="107"/>
      <c r="B191" s="107"/>
      <c r="C191" s="45"/>
      <c r="D191" s="92">
        <f t="shared" si="30"/>
        <v>0</v>
      </c>
      <c r="E191" s="92">
        <f t="shared" si="31"/>
        <v>0</v>
      </c>
      <c r="F191" s="36">
        <f t="shared" si="32"/>
        <v>0</v>
      </c>
      <c r="G191" s="36">
        <f t="shared" si="33"/>
        <v>0</v>
      </c>
      <c r="H191" s="36">
        <f t="shared" si="34"/>
        <v>0</v>
      </c>
      <c r="I191" s="36">
        <f t="shared" si="35"/>
        <v>0</v>
      </c>
      <c r="J191" s="36">
        <f t="shared" si="36"/>
        <v>0</v>
      </c>
      <c r="K191" s="36">
        <f t="shared" ca="1" si="37"/>
        <v>-1.9574898225101223E-4</v>
      </c>
      <c r="L191" s="36">
        <f t="shared" ca="1" si="38"/>
        <v>3.8317664052307102E-8</v>
      </c>
      <c r="M191" s="36">
        <f t="shared" ca="1" si="39"/>
        <v>2642988843.8932571</v>
      </c>
      <c r="N191" s="36">
        <f t="shared" ca="1" si="40"/>
        <v>3099489329.7800012</v>
      </c>
      <c r="O191" s="36">
        <f t="shared" ca="1" si="41"/>
        <v>111446765.46893506</v>
      </c>
      <c r="P191" s="45">
        <f t="shared" ca="1" si="42"/>
        <v>1.9574898225101223E-4</v>
      </c>
      <c r="Q191" s="45"/>
      <c r="R191" s="45"/>
      <c r="S191" s="45"/>
      <c r="T191" s="45"/>
    </row>
    <row r="192" spans="1:20" x14ac:dyDescent="0.2">
      <c r="A192" s="106"/>
      <c r="B192" s="106"/>
      <c r="D192" s="92">
        <f t="shared" si="30"/>
        <v>0</v>
      </c>
      <c r="E192" s="92">
        <f t="shared" si="31"/>
        <v>0</v>
      </c>
      <c r="F192" s="36">
        <f t="shared" si="32"/>
        <v>0</v>
      </c>
      <c r="G192" s="36">
        <f t="shared" si="33"/>
        <v>0</v>
      </c>
      <c r="H192" s="36">
        <f t="shared" si="34"/>
        <v>0</v>
      </c>
      <c r="I192" s="36">
        <f t="shared" si="35"/>
        <v>0</v>
      </c>
      <c r="J192" s="36">
        <f t="shared" si="36"/>
        <v>0</v>
      </c>
      <c r="K192" s="36">
        <f t="shared" ca="1" si="37"/>
        <v>-1.9574898225101223E-4</v>
      </c>
      <c r="L192" s="36">
        <f t="shared" ca="1" si="38"/>
        <v>3.8317664052307102E-8</v>
      </c>
      <c r="M192" s="36">
        <f t="shared" ca="1" si="39"/>
        <v>2642988843.8932571</v>
      </c>
      <c r="N192" s="36">
        <f t="shared" ca="1" si="40"/>
        <v>3099489329.7800012</v>
      </c>
      <c r="O192" s="36">
        <f t="shared" ca="1" si="41"/>
        <v>111446765.46893506</v>
      </c>
      <c r="P192" s="45">
        <f t="shared" ca="1" si="42"/>
        <v>1.9574898225101223E-4</v>
      </c>
    </row>
    <row r="193" spans="1:20" x14ac:dyDescent="0.2">
      <c r="A193" s="107"/>
      <c r="B193" s="107"/>
      <c r="C193" s="45"/>
      <c r="D193" s="92">
        <f t="shared" si="30"/>
        <v>0</v>
      </c>
      <c r="E193" s="92">
        <f t="shared" si="31"/>
        <v>0</v>
      </c>
      <c r="F193" s="36">
        <f t="shared" si="32"/>
        <v>0</v>
      </c>
      <c r="G193" s="36">
        <f t="shared" si="33"/>
        <v>0</v>
      </c>
      <c r="H193" s="36">
        <f t="shared" si="34"/>
        <v>0</v>
      </c>
      <c r="I193" s="36">
        <f t="shared" si="35"/>
        <v>0</v>
      </c>
      <c r="J193" s="36">
        <f t="shared" si="36"/>
        <v>0</v>
      </c>
      <c r="K193" s="36">
        <f t="shared" ca="1" si="37"/>
        <v>-1.9574898225101223E-4</v>
      </c>
      <c r="L193" s="36">
        <f t="shared" ca="1" si="38"/>
        <v>3.8317664052307102E-8</v>
      </c>
      <c r="M193" s="36">
        <f t="shared" ca="1" si="39"/>
        <v>2642988843.8932571</v>
      </c>
      <c r="N193" s="36">
        <f t="shared" ca="1" si="40"/>
        <v>3099489329.7800012</v>
      </c>
      <c r="O193" s="36">
        <f t="shared" ca="1" si="41"/>
        <v>111446765.46893506</v>
      </c>
      <c r="P193" s="45">
        <f t="shared" ca="1" si="42"/>
        <v>1.9574898225101223E-4</v>
      </c>
      <c r="Q193" s="45"/>
      <c r="R193" s="45"/>
      <c r="S193" s="45"/>
      <c r="T193" s="45"/>
    </row>
    <row r="194" spans="1:20" x14ac:dyDescent="0.2">
      <c r="A194" s="106"/>
      <c r="B194" s="106"/>
      <c r="D194" s="92">
        <f t="shared" si="30"/>
        <v>0</v>
      </c>
      <c r="E194" s="92">
        <f t="shared" si="31"/>
        <v>0</v>
      </c>
      <c r="F194" s="36">
        <f t="shared" si="32"/>
        <v>0</v>
      </c>
      <c r="G194" s="36">
        <f t="shared" si="33"/>
        <v>0</v>
      </c>
      <c r="H194" s="36">
        <f t="shared" si="34"/>
        <v>0</v>
      </c>
      <c r="I194" s="36">
        <f t="shared" si="35"/>
        <v>0</v>
      </c>
      <c r="J194" s="36">
        <f t="shared" si="36"/>
        <v>0</v>
      </c>
      <c r="K194" s="36">
        <f t="shared" ca="1" si="37"/>
        <v>-1.9574898225101223E-4</v>
      </c>
      <c r="L194" s="36">
        <f t="shared" ca="1" si="38"/>
        <v>3.8317664052307102E-8</v>
      </c>
      <c r="M194" s="36">
        <f t="shared" ca="1" si="39"/>
        <v>2642988843.8932571</v>
      </c>
      <c r="N194" s="36">
        <f t="shared" ca="1" si="40"/>
        <v>3099489329.7800012</v>
      </c>
      <c r="O194" s="36">
        <f t="shared" ca="1" si="41"/>
        <v>111446765.46893506</v>
      </c>
      <c r="P194" s="45">
        <f t="shared" ca="1" si="42"/>
        <v>1.9574898225101223E-4</v>
      </c>
    </row>
    <row r="195" spans="1:20" x14ac:dyDescent="0.2">
      <c r="A195" s="107"/>
      <c r="B195" s="107"/>
      <c r="C195" s="45"/>
      <c r="D195" s="92">
        <f t="shared" si="30"/>
        <v>0</v>
      </c>
      <c r="E195" s="92">
        <f t="shared" si="31"/>
        <v>0</v>
      </c>
      <c r="F195" s="36">
        <f t="shared" si="32"/>
        <v>0</v>
      </c>
      <c r="G195" s="36">
        <f t="shared" si="33"/>
        <v>0</v>
      </c>
      <c r="H195" s="36">
        <f t="shared" si="34"/>
        <v>0</v>
      </c>
      <c r="I195" s="36">
        <f t="shared" si="35"/>
        <v>0</v>
      </c>
      <c r="J195" s="36">
        <f t="shared" si="36"/>
        <v>0</v>
      </c>
      <c r="K195" s="36">
        <f t="shared" ca="1" si="37"/>
        <v>-1.9574898225101223E-4</v>
      </c>
      <c r="L195" s="36">
        <f t="shared" ca="1" si="38"/>
        <v>3.8317664052307102E-8</v>
      </c>
      <c r="M195" s="36">
        <f t="shared" ca="1" si="39"/>
        <v>2642988843.8932571</v>
      </c>
      <c r="N195" s="36">
        <f t="shared" ca="1" si="40"/>
        <v>3099489329.7800012</v>
      </c>
      <c r="O195" s="36">
        <f t="shared" ca="1" si="41"/>
        <v>111446765.46893506</v>
      </c>
      <c r="P195" s="45">
        <f t="shared" ca="1" si="42"/>
        <v>1.9574898225101223E-4</v>
      </c>
      <c r="Q195" s="45"/>
      <c r="R195" s="45"/>
      <c r="S195" s="45"/>
      <c r="T195" s="45"/>
    </row>
    <row r="196" spans="1:20" x14ac:dyDescent="0.2">
      <c r="A196" s="106"/>
      <c r="B196" s="106"/>
      <c r="D196" s="92">
        <f t="shared" si="30"/>
        <v>0</v>
      </c>
      <c r="E196" s="92">
        <f t="shared" si="31"/>
        <v>0</v>
      </c>
      <c r="F196" s="36">
        <f t="shared" si="32"/>
        <v>0</v>
      </c>
      <c r="G196" s="36">
        <f t="shared" si="33"/>
        <v>0</v>
      </c>
      <c r="H196" s="36">
        <f t="shared" si="34"/>
        <v>0</v>
      </c>
      <c r="I196" s="36">
        <f t="shared" si="35"/>
        <v>0</v>
      </c>
      <c r="J196" s="36">
        <f t="shared" si="36"/>
        <v>0</v>
      </c>
      <c r="K196" s="36">
        <f t="shared" ca="1" si="37"/>
        <v>-1.9574898225101223E-4</v>
      </c>
      <c r="L196" s="36">
        <f t="shared" ca="1" si="38"/>
        <v>3.8317664052307102E-8</v>
      </c>
      <c r="M196" s="36">
        <f t="shared" ca="1" si="39"/>
        <v>2642988843.8932571</v>
      </c>
      <c r="N196" s="36">
        <f t="shared" ca="1" si="40"/>
        <v>3099489329.7800012</v>
      </c>
      <c r="O196" s="36">
        <f t="shared" ca="1" si="41"/>
        <v>111446765.46893506</v>
      </c>
      <c r="P196" s="45">
        <f t="shared" ca="1" si="42"/>
        <v>1.9574898225101223E-4</v>
      </c>
    </row>
    <row r="197" spans="1:20" x14ac:dyDescent="0.2">
      <c r="A197" s="107"/>
      <c r="B197" s="107"/>
      <c r="C197" s="45"/>
      <c r="D197" s="92">
        <f t="shared" si="30"/>
        <v>0</v>
      </c>
      <c r="E197" s="92">
        <f t="shared" si="31"/>
        <v>0</v>
      </c>
      <c r="F197" s="36">
        <f t="shared" si="32"/>
        <v>0</v>
      </c>
      <c r="G197" s="36">
        <f t="shared" si="33"/>
        <v>0</v>
      </c>
      <c r="H197" s="36">
        <f t="shared" si="34"/>
        <v>0</v>
      </c>
      <c r="I197" s="36">
        <f t="shared" si="35"/>
        <v>0</v>
      </c>
      <c r="J197" s="36">
        <f t="shared" si="36"/>
        <v>0</v>
      </c>
      <c r="K197" s="36">
        <f t="shared" ca="1" si="37"/>
        <v>-1.9574898225101223E-4</v>
      </c>
      <c r="L197" s="36">
        <f t="shared" ca="1" si="38"/>
        <v>3.8317664052307102E-8</v>
      </c>
      <c r="M197" s="36">
        <f t="shared" ca="1" si="39"/>
        <v>2642988843.8932571</v>
      </c>
      <c r="N197" s="36">
        <f t="shared" ca="1" si="40"/>
        <v>3099489329.7800012</v>
      </c>
      <c r="O197" s="36">
        <f t="shared" ca="1" si="41"/>
        <v>111446765.46893506</v>
      </c>
      <c r="P197" s="45">
        <f t="shared" ca="1" si="42"/>
        <v>1.9574898225101223E-4</v>
      </c>
      <c r="Q197" s="45"/>
      <c r="R197" s="45"/>
      <c r="S197" s="45"/>
      <c r="T197" s="45"/>
    </row>
    <row r="198" spans="1:20" x14ac:dyDescent="0.2">
      <c r="A198" s="106"/>
      <c r="B198" s="106"/>
      <c r="D198" s="92">
        <f t="shared" si="30"/>
        <v>0</v>
      </c>
      <c r="E198" s="92">
        <f t="shared" si="31"/>
        <v>0</v>
      </c>
      <c r="F198" s="36">
        <f t="shared" si="32"/>
        <v>0</v>
      </c>
      <c r="G198" s="36">
        <f t="shared" si="33"/>
        <v>0</v>
      </c>
      <c r="H198" s="36">
        <f t="shared" si="34"/>
        <v>0</v>
      </c>
      <c r="I198" s="36">
        <f t="shared" si="35"/>
        <v>0</v>
      </c>
      <c r="J198" s="36">
        <f t="shared" si="36"/>
        <v>0</v>
      </c>
      <c r="K198" s="36">
        <f t="shared" ca="1" si="37"/>
        <v>-1.9574898225101223E-4</v>
      </c>
      <c r="L198" s="36">
        <f t="shared" ca="1" si="38"/>
        <v>3.8317664052307102E-8</v>
      </c>
      <c r="M198" s="36">
        <f t="shared" ca="1" si="39"/>
        <v>2642988843.8932571</v>
      </c>
      <c r="N198" s="36">
        <f t="shared" ca="1" si="40"/>
        <v>3099489329.7800012</v>
      </c>
      <c r="O198" s="36">
        <f t="shared" ca="1" si="41"/>
        <v>111446765.46893506</v>
      </c>
      <c r="P198" s="45">
        <f t="shared" ca="1" si="42"/>
        <v>1.9574898225101223E-4</v>
      </c>
    </row>
    <row r="199" spans="1:20" x14ac:dyDescent="0.2">
      <c r="A199" s="107"/>
      <c r="B199" s="107"/>
      <c r="C199" s="45"/>
      <c r="D199" s="92">
        <f t="shared" si="30"/>
        <v>0</v>
      </c>
      <c r="E199" s="92">
        <f t="shared" si="31"/>
        <v>0</v>
      </c>
      <c r="F199" s="36">
        <f t="shared" si="32"/>
        <v>0</v>
      </c>
      <c r="G199" s="36">
        <f t="shared" si="33"/>
        <v>0</v>
      </c>
      <c r="H199" s="36">
        <f t="shared" si="34"/>
        <v>0</v>
      </c>
      <c r="I199" s="36">
        <f t="shared" si="35"/>
        <v>0</v>
      </c>
      <c r="J199" s="36">
        <f t="shared" si="36"/>
        <v>0</v>
      </c>
      <c r="K199" s="36">
        <f t="shared" ca="1" si="37"/>
        <v>-1.9574898225101223E-4</v>
      </c>
      <c r="L199" s="36">
        <f t="shared" ca="1" si="38"/>
        <v>3.8317664052307102E-8</v>
      </c>
      <c r="M199" s="36">
        <f t="shared" ca="1" si="39"/>
        <v>2642988843.8932571</v>
      </c>
      <c r="N199" s="36">
        <f t="shared" ca="1" si="40"/>
        <v>3099489329.7800012</v>
      </c>
      <c r="O199" s="36">
        <f t="shared" ca="1" si="41"/>
        <v>111446765.46893506</v>
      </c>
      <c r="P199" s="45">
        <f t="shared" ca="1" si="42"/>
        <v>1.9574898225101223E-4</v>
      </c>
      <c r="Q199" s="45"/>
      <c r="R199" s="45"/>
      <c r="S199" s="45"/>
      <c r="T199" s="45"/>
    </row>
    <row r="200" spans="1:20" x14ac:dyDescent="0.2">
      <c r="A200" s="106"/>
      <c r="B200" s="106"/>
      <c r="D200" s="92">
        <f t="shared" si="30"/>
        <v>0</v>
      </c>
      <c r="E200" s="92">
        <f t="shared" si="31"/>
        <v>0</v>
      </c>
      <c r="F200" s="36">
        <f t="shared" si="32"/>
        <v>0</v>
      </c>
      <c r="G200" s="36">
        <f t="shared" si="33"/>
        <v>0</v>
      </c>
      <c r="H200" s="36">
        <f t="shared" si="34"/>
        <v>0</v>
      </c>
      <c r="I200" s="36">
        <f t="shared" si="35"/>
        <v>0</v>
      </c>
      <c r="J200" s="36">
        <f t="shared" si="36"/>
        <v>0</v>
      </c>
      <c r="K200" s="36">
        <f t="shared" ca="1" si="37"/>
        <v>-1.9574898225101223E-4</v>
      </c>
      <c r="L200" s="36">
        <f t="shared" ca="1" si="38"/>
        <v>3.8317664052307102E-8</v>
      </c>
      <c r="M200" s="36">
        <f t="shared" ca="1" si="39"/>
        <v>2642988843.8932571</v>
      </c>
      <c r="N200" s="36">
        <f t="shared" ca="1" si="40"/>
        <v>3099489329.7800012</v>
      </c>
      <c r="O200" s="36">
        <f t="shared" ca="1" si="41"/>
        <v>111446765.46893506</v>
      </c>
      <c r="P200" s="45">
        <f t="shared" ca="1" si="42"/>
        <v>1.9574898225101223E-4</v>
      </c>
    </row>
    <row r="201" spans="1:20" x14ac:dyDescent="0.2">
      <c r="A201" s="107"/>
      <c r="B201" s="107"/>
      <c r="C201" s="45"/>
      <c r="D201" s="92">
        <f t="shared" si="30"/>
        <v>0</v>
      </c>
      <c r="E201" s="92">
        <f t="shared" si="31"/>
        <v>0</v>
      </c>
      <c r="F201" s="36">
        <f t="shared" si="32"/>
        <v>0</v>
      </c>
      <c r="G201" s="36">
        <f t="shared" si="33"/>
        <v>0</v>
      </c>
      <c r="H201" s="36">
        <f t="shared" si="34"/>
        <v>0</v>
      </c>
      <c r="I201" s="36">
        <f t="shared" si="35"/>
        <v>0</v>
      </c>
      <c r="J201" s="36">
        <f t="shared" si="36"/>
        <v>0</v>
      </c>
      <c r="K201" s="36">
        <f t="shared" ca="1" si="37"/>
        <v>-1.9574898225101223E-4</v>
      </c>
      <c r="L201" s="36">
        <f t="shared" ca="1" si="38"/>
        <v>3.8317664052307102E-8</v>
      </c>
      <c r="M201" s="36">
        <f t="shared" ca="1" si="39"/>
        <v>2642988843.8932571</v>
      </c>
      <c r="N201" s="36">
        <f t="shared" ca="1" si="40"/>
        <v>3099489329.7800012</v>
      </c>
      <c r="O201" s="36">
        <f t="shared" ca="1" si="41"/>
        <v>111446765.46893506</v>
      </c>
      <c r="P201" s="45">
        <f t="shared" ca="1" si="42"/>
        <v>1.9574898225101223E-4</v>
      </c>
      <c r="Q201" s="45"/>
      <c r="R201" s="45"/>
      <c r="S201" s="45"/>
      <c r="T201" s="45"/>
    </row>
    <row r="202" spans="1:20" x14ac:dyDescent="0.2">
      <c r="A202" s="106"/>
      <c r="B202" s="106"/>
      <c r="D202" s="92">
        <f t="shared" si="30"/>
        <v>0</v>
      </c>
      <c r="E202" s="92">
        <f t="shared" si="31"/>
        <v>0</v>
      </c>
      <c r="F202" s="36">
        <f t="shared" si="32"/>
        <v>0</v>
      </c>
      <c r="G202" s="36">
        <f t="shared" si="33"/>
        <v>0</v>
      </c>
      <c r="H202" s="36">
        <f t="shared" si="34"/>
        <v>0</v>
      </c>
      <c r="I202" s="36">
        <f t="shared" si="35"/>
        <v>0</v>
      </c>
      <c r="J202" s="36">
        <f t="shared" si="36"/>
        <v>0</v>
      </c>
      <c r="K202" s="36">
        <f t="shared" ca="1" si="37"/>
        <v>-1.9574898225101223E-4</v>
      </c>
      <c r="L202" s="36">
        <f t="shared" ca="1" si="38"/>
        <v>3.8317664052307102E-8</v>
      </c>
      <c r="M202" s="36">
        <f t="shared" ca="1" si="39"/>
        <v>2642988843.8932571</v>
      </c>
      <c r="N202" s="36">
        <f t="shared" ca="1" si="40"/>
        <v>3099489329.7800012</v>
      </c>
      <c r="O202" s="36">
        <f t="shared" ca="1" si="41"/>
        <v>111446765.46893506</v>
      </c>
      <c r="P202" s="45">
        <f t="shared" ca="1" si="42"/>
        <v>1.9574898225101223E-4</v>
      </c>
    </row>
    <row r="203" spans="1:20" x14ac:dyDescent="0.2">
      <c r="A203" s="107"/>
      <c r="B203" s="107"/>
      <c r="C203" s="45"/>
      <c r="D203" s="92">
        <f t="shared" si="30"/>
        <v>0</v>
      </c>
      <c r="E203" s="92">
        <f t="shared" si="31"/>
        <v>0</v>
      </c>
      <c r="F203" s="36">
        <f t="shared" si="32"/>
        <v>0</v>
      </c>
      <c r="G203" s="36">
        <f t="shared" si="33"/>
        <v>0</v>
      </c>
      <c r="H203" s="36">
        <f t="shared" si="34"/>
        <v>0</v>
      </c>
      <c r="I203" s="36">
        <f t="shared" si="35"/>
        <v>0</v>
      </c>
      <c r="J203" s="36">
        <f t="shared" si="36"/>
        <v>0</v>
      </c>
      <c r="K203" s="36">
        <f t="shared" ca="1" si="37"/>
        <v>-1.9574898225101223E-4</v>
      </c>
      <c r="L203" s="36">
        <f t="shared" ca="1" si="38"/>
        <v>3.8317664052307102E-8</v>
      </c>
      <c r="M203" s="36">
        <f t="shared" ca="1" si="39"/>
        <v>2642988843.8932571</v>
      </c>
      <c r="N203" s="36">
        <f t="shared" ca="1" si="40"/>
        <v>3099489329.7800012</v>
      </c>
      <c r="O203" s="36">
        <f t="shared" ca="1" si="41"/>
        <v>111446765.46893506</v>
      </c>
      <c r="P203" s="45">
        <f t="shared" ca="1" si="42"/>
        <v>1.9574898225101223E-4</v>
      </c>
      <c r="Q203" s="45"/>
      <c r="R203" s="45"/>
      <c r="S203" s="45"/>
      <c r="T203" s="45"/>
    </row>
    <row r="204" spans="1:20" x14ac:dyDescent="0.2">
      <c r="A204" s="106"/>
      <c r="B204" s="106"/>
      <c r="D204" s="92">
        <f t="shared" si="30"/>
        <v>0</v>
      </c>
      <c r="E204" s="92">
        <f t="shared" si="31"/>
        <v>0</v>
      </c>
      <c r="F204" s="36">
        <f t="shared" si="32"/>
        <v>0</v>
      </c>
      <c r="G204" s="36">
        <f t="shared" si="33"/>
        <v>0</v>
      </c>
      <c r="H204" s="36">
        <f t="shared" si="34"/>
        <v>0</v>
      </c>
      <c r="I204" s="36">
        <f t="shared" si="35"/>
        <v>0</v>
      </c>
      <c r="J204" s="36">
        <f t="shared" si="36"/>
        <v>0</v>
      </c>
      <c r="K204" s="36">
        <f t="shared" ca="1" si="37"/>
        <v>-1.9574898225101223E-4</v>
      </c>
      <c r="L204" s="36">
        <f t="shared" ca="1" si="38"/>
        <v>3.8317664052307102E-8</v>
      </c>
      <c r="M204" s="36">
        <f t="shared" ca="1" si="39"/>
        <v>2642988843.8932571</v>
      </c>
      <c r="N204" s="36">
        <f t="shared" ca="1" si="40"/>
        <v>3099489329.7800012</v>
      </c>
      <c r="O204" s="36">
        <f t="shared" ca="1" si="41"/>
        <v>111446765.46893506</v>
      </c>
      <c r="P204" s="45">
        <f t="shared" ca="1" si="42"/>
        <v>1.9574898225101223E-4</v>
      </c>
    </row>
    <row r="205" spans="1:20" x14ac:dyDescent="0.2">
      <c r="A205" s="107"/>
      <c r="B205" s="107"/>
      <c r="C205" s="45"/>
      <c r="D205" s="92">
        <f t="shared" si="30"/>
        <v>0</v>
      </c>
      <c r="E205" s="92">
        <f t="shared" si="31"/>
        <v>0</v>
      </c>
      <c r="F205" s="36">
        <f t="shared" si="32"/>
        <v>0</v>
      </c>
      <c r="G205" s="36">
        <f t="shared" si="33"/>
        <v>0</v>
      </c>
      <c r="H205" s="36">
        <f t="shared" si="34"/>
        <v>0</v>
      </c>
      <c r="I205" s="36">
        <f t="shared" si="35"/>
        <v>0</v>
      </c>
      <c r="J205" s="36">
        <f t="shared" si="36"/>
        <v>0</v>
      </c>
      <c r="K205" s="36">
        <f t="shared" ca="1" si="37"/>
        <v>-1.9574898225101223E-4</v>
      </c>
      <c r="L205" s="36">
        <f t="shared" ca="1" si="38"/>
        <v>3.8317664052307102E-8</v>
      </c>
      <c r="M205" s="36">
        <f t="shared" ca="1" si="39"/>
        <v>2642988843.8932571</v>
      </c>
      <c r="N205" s="36">
        <f t="shared" ca="1" si="40"/>
        <v>3099489329.7800012</v>
      </c>
      <c r="O205" s="36">
        <f t="shared" ca="1" si="41"/>
        <v>111446765.46893506</v>
      </c>
      <c r="P205" s="45">
        <f t="shared" ca="1" si="42"/>
        <v>1.9574898225101223E-4</v>
      </c>
      <c r="Q205" s="45"/>
      <c r="R205" s="45"/>
      <c r="S205" s="45"/>
      <c r="T205" s="45"/>
    </row>
    <row r="206" spans="1:20" x14ac:dyDescent="0.2">
      <c r="A206" s="106"/>
      <c r="B206" s="106"/>
      <c r="D206" s="92">
        <f t="shared" si="30"/>
        <v>0</v>
      </c>
      <c r="E206" s="92">
        <f t="shared" si="31"/>
        <v>0</v>
      </c>
      <c r="F206" s="36">
        <f t="shared" si="32"/>
        <v>0</v>
      </c>
      <c r="G206" s="36">
        <f t="shared" si="33"/>
        <v>0</v>
      </c>
      <c r="H206" s="36">
        <f t="shared" si="34"/>
        <v>0</v>
      </c>
      <c r="I206" s="36">
        <f t="shared" si="35"/>
        <v>0</v>
      </c>
      <c r="J206" s="36">
        <f t="shared" si="36"/>
        <v>0</v>
      </c>
      <c r="K206" s="36">
        <f t="shared" ca="1" si="37"/>
        <v>-1.9574898225101223E-4</v>
      </c>
      <c r="L206" s="36">
        <f t="shared" ca="1" si="38"/>
        <v>3.8317664052307102E-8</v>
      </c>
      <c r="M206" s="36">
        <f t="shared" ca="1" si="39"/>
        <v>2642988843.8932571</v>
      </c>
      <c r="N206" s="36">
        <f t="shared" ca="1" si="40"/>
        <v>3099489329.7800012</v>
      </c>
      <c r="O206" s="36">
        <f t="shared" ca="1" si="41"/>
        <v>111446765.46893506</v>
      </c>
      <c r="P206" s="45">
        <f t="shared" ca="1" si="42"/>
        <v>1.9574898225101223E-4</v>
      </c>
    </row>
    <row r="207" spans="1:20" x14ac:dyDescent="0.2">
      <c r="A207" s="107"/>
      <c r="B207" s="107"/>
      <c r="C207" s="45"/>
      <c r="D207" s="92">
        <f t="shared" si="30"/>
        <v>0</v>
      </c>
      <c r="E207" s="92">
        <f t="shared" si="31"/>
        <v>0</v>
      </c>
      <c r="F207" s="36">
        <f t="shared" si="32"/>
        <v>0</v>
      </c>
      <c r="G207" s="36">
        <f t="shared" si="33"/>
        <v>0</v>
      </c>
      <c r="H207" s="36">
        <f t="shared" si="34"/>
        <v>0</v>
      </c>
      <c r="I207" s="36">
        <f t="shared" si="35"/>
        <v>0</v>
      </c>
      <c r="J207" s="36">
        <f t="shared" si="36"/>
        <v>0</v>
      </c>
      <c r="K207" s="36">
        <f t="shared" ca="1" si="37"/>
        <v>-1.9574898225101223E-4</v>
      </c>
      <c r="L207" s="36">
        <f t="shared" ca="1" si="38"/>
        <v>3.8317664052307102E-8</v>
      </c>
      <c r="M207" s="36">
        <f t="shared" ca="1" si="39"/>
        <v>2642988843.8932571</v>
      </c>
      <c r="N207" s="36">
        <f t="shared" ca="1" si="40"/>
        <v>3099489329.7800012</v>
      </c>
      <c r="O207" s="36">
        <f t="shared" ca="1" si="41"/>
        <v>111446765.46893506</v>
      </c>
      <c r="P207" s="45">
        <f t="shared" ca="1" si="42"/>
        <v>1.9574898225101223E-4</v>
      </c>
      <c r="Q207" s="45"/>
      <c r="R207" s="45"/>
      <c r="S207" s="45"/>
      <c r="T207" s="45"/>
    </row>
    <row r="208" spans="1:20" x14ac:dyDescent="0.2">
      <c r="A208" s="107"/>
      <c r="B208" s="107"/>
      <c r="C208" s="45"/>
      <c r="D208" s="92">
        <f t="shared" si="30"/>
        <v>0</v>
      </c>
      <c r="E208" s="92">
        <f t="shared" si="31"/>
        <v>0</v>
      </c>
      <c r="F208" s="36">
        <f t="shared" si="32"/>
        <v>0</v>
      </c>
      <c r="G208" s="36">
        <f t="shared" si="33"/>
        <v>0</v>
      </c>
      <c r="H208" s="36">
        <f t="shared" si="34"/>
        <v>0</v>
      </c>
      <c r="I208" s="36">
        <f t="shared" si="35"/>
        <v>0</v>
      </c>
      <c r="J208" s="36">
        <f t="shared" si="36"/>
        <v>0</v>
      </c>
      <c r="K208" s="36">
        <f t="shared" ca="1" si="37"/>
        <v>-1.9574898225101223E-4</v>
      </c>
      <c r="L208" s="36">
        <f t="shared" ca="1" si="38"/>
        <v>3.8317664052307102E-8</v>
      </c>
      <c r="M208" s="36">
        <f t="shared" ca="1" si="39"/>
        <v>2642988843.8932571</v>
      </c>
      <c r="N208" s="36">
        <f t="shared" ca="1" si="40"/>
        <v>3099489329.7800012</v>
      </c>
      <c r="O208" s="36">
        <f t="shared" ca="1" si="41"/>
        <v>111446765.46893506</v>
      </c>
      <c r="P208" s="45">
        <f t="shared" ca="1" si="42"/>
        <v>1.9574898225101223E-4</v>
      </c>
      <c r="Q208" s="45"/>
      <c r="R208" s="45"/>
      <c r="S208" s="45"/>
      <c r="T208" s="45"/>
    </row>
    <row r="209" spans="1:20" x14ac:dyDescent="0.2">
      <c r="A209" s="106"/>
      <c r="B209" s="106"/>
      <c r="D209" s="92">
        <f t="shared" si="30"/>
        <v>0</v>
      </c>
      <c r="E209" s="92">
        <f t="shared" si="31"/>
        <v>0</v>
      </c>
      <c r="F209" s="36">
        <f t="shared" si="32"/>
        <v>0</v>
      </c>
      <c r="G209" s="36">
        <f t="shared" si="33"/>
        <v>0</v>
      </c>
      <c r="H209" s="36">
        <f t="shared" si="34"/>
        <v>0</v>
      </c>
      <c r="I209" s="36">
        <f t="shared" si="35"/>
        <v>0</v>
      </c>
      <c r="J209" s="36">
        <f t="shared" si="36"/>
        <v>0</v>
      </c>
      <c r="K209" s="36">
        <f t="shared" ca="1" si="37"/>
        <v>-1.9574898225101223E-4</v>
      </c>
      <c r="L209" s="36">
        <f t="shared" ca="1" si="38"/>
        <v>3.8317664052307102E-8</v>
      </c>
      <c r="M209" s="36">
        <f t="shared" ca="1" si="39"/>
        <v>2642988843.8932571</v>
      </c>
      <c r="N209" s="36">
        <f t="shared" ca="1" si="40"/>
        <v>3099489329.7800012</v>
      </c>
      <c r="O209" s="36">
        <f t="shared" ca="1" si="41"/>
        <v>111446765.46893506</v>
      </c>
      <c r="P209" s="45">
        <f t="shared" ca="1" si="42"/>
        <v>1.9574898225101223E-4</v>
      </c>
    </row>
    <row r="210" spans="1:20" x14ac:dyDescent="0.2">
      <c r="A210" s="106"/>
      <c r="B210" s="106"/>
      <c r="D210" s="92">
        <f t="shared" si="30"/>
        <v>0</v>
      </c>
      <c r="E210" s="92">
        <f t="shared" si="31"/>
        <v>0</v>
      </c>
      <c r="F210" s="36">
        <f t="shared" si="32"/>
        <v>0</v>
      </c>
      <c r="G210" s="36">
        <f t="shared" si="33"/>
        <v>0</v>
      </c>
      <c r="H210" s="36">
        <f t="shared" si="34"/>
        <v>0</v>
      </c>
      <c r="I210" s="36">
        <f t="shared" si="35"/>
        <v>0</v>
      </c>
      <c r="J210" s="36">
        <f t="shared" si="36"/>
        <v>0</v>
      </c>
      <c r="K210" s="36">
        <f t="shared" ca="1" si="37"/>
        <v>-1.9574898225101223E-4</v>
      </c>
      <c r="L210" s="36">
        <f t="shared" ca="1" si="38"/>
        <v>3.8317664052307102E-8</v>
      </c>
      <c r="M210" s="36">
        <f t="shared" ca="1" si="39"/>
        <v>2642988843.8932571</v>
      </c>
      <c r="N210" s="36">
        <f t="shared" ca="1" si="40"/>
        <v>3099489329.7800012</v>
      </c>
      <c r="O210" s="36">
        <f t="shared" ca="1" si="41"/>
        <v>111446765.46893506</v>
      </c>
      <c r="P210" s="45">
        <f t="shared" ca="1" si="42"/>
        <v>1.9574898225101223E-4</v>
      </c>
    </row>
    <row r="211" spans="1:20" x14ac:dyDescent="0.2">
      <c r="A211" s="107"/>
      <c r="B211" s="107"/>
      <c r="C211" s="45"/>
      <c r="D211" s="92">
        <f t="shared" si="30"/>
        <v>0</v>
      </c>
      <c r="E211" s="92">
        <f t="shared" si="31"/>
        <v>0</v>
      </c>
      <c r="F211" s="36">
        <f t="shared" si="32"/>
        <v>0</v>
      </c>
      <c r="G211" s="36">
        <f t="shared" si="33"/>
        <v>0</v>
      </c>
      <c r="H211" s="36">
        <f t="shared" si="34"/>
        <v>0</v>
      </c>
      <c r="I211" s="36">
        <f t="shared" si="35"/>
        <v>0</v>
      </c>
      <c r="J211" s="36">
        <f t="shared" si="36"/>
        <v>0</v>
      </c>
      <c r="K211" s="36">
        <f t="shared" ca="1" si="37"/>
        <v>-1.9574898225101223E-4</v>
      </c>
      <c r="L211" s="36">
        <f t="shared" ca="1" si="38"/>
        <v>3.8317664052307102E-8</v>
      </c>
      <c r="M211" s="36">
        <f t="shared" ca="1" si="39"/>
        <v>2642988843.8932571</v>
      </c>
      <c r="N211" s="36">
        <f t="shared" ca="1" si="40"/>
        <v>3099489329.7800012</v>
      </c>
      <c r="O211" s="36">
        <f t="shared" ca="1" si="41"/>
        <v>111446765.46893506</v>
      </c>
      <c r="P211" s="45">
        <f t="shared" ca="1" si="42"/>
        <v>1.9574898225101223E-4</v>
      </c>
      <c r="Q211" s="45"/>
      <c r="R211" s="45"/>
      <c r="S211" s="45"/>
      <c r="T211" s="45"/>
    </row>
    <row r="212" spans="1:20" x14ac:dyDescent="0.2">
      <c r="A212" s="106"/>
      <c r="B212" s="106"/>
      <c r="D212" s="92">
        <f t="shared" si="30"/>
        <v>0</v>
      </c>
      <c r="E212" s="92">
        <f t="shared" si="31"/>
        <v>0</v>
      </c>
      <c r="F212" s="36">
        <f t="shared" si="32"/>
        <v>0</v>
      </c>
      <c r="G212" s="36">
        <f t="shared" si="33"/>
        <v>0</v>
      </c>
      <c r="H212" s="36">
        <f t="shared" si="34"/>
        <v>0</v>
      </c>
      <c r="I212" s="36">
        <f t="shared" si="35"/>
        <v>0</v>
      </c>
      <c r="J212" s="36">
        <f t="shared" si="36"/>
        <v>0</v>
      </c>
      <c r="K212" s="36">
        <f t="shared" ca="1" si="37"/>
        <v>-1.9574898225101223E-4</v>
      </c>
      <c r="L212" s="36">
        <f t="shared" ca="1" si="38"/>
        <v>3.8317664052307102E-8</v>
      </c>
      <c r="M212" s="36">
        <f t="shared" ca="1" si="39"/>
        <v>2642988843.8932571</v>
      </c>
      <c r="N212" s="36">
        <f t="shared" ca="1" si="40"/>
        <v>3099489329.7800012</v>
      </c>
      <c r="O212" s="36">
        <f t="shared" ca="1" si="41"/>
        <v>111446765.46893506</v>
      </c>
      <c r="P212" s="45">
        <f t="shared" ca="1" si="42"/>
        <v>1.9574898225101223E-4</v>
      </c>
    </row>
    <row r="213" spans="1:20" x14ac:dyDescent="0.2">
      <c r="A213" s="107"/>
      <c r="B213" s="107"/>
      <c r="C213" s="45"/>
      <c r="D213" s="92">
        <f t="shared" ref="D213:D276" si="43">A213/A$18</f>
        <v>0</v>
      </c>
      <c r="E213" s="92">
        <f t="shared" ref="E213:E276" si="44">B213/B$18</f>
        <v>0</v>
      </c>
      <c r="F213" s="36">
        <f t="shared" ref="F213:F276" si="45">D213*D213</f>
        <v>0</v>
      </c>
      <c r="G213" s="36">
        <f t="shared" ref="G213:G276" si="46">D213*F213</f>
        <v>0</v>
      </c>
      <c r="H213" s="36">
        <f t="shared" ref="H213:H276" si="47">F213*F213</f>
        <v>0</v>
      </c>
      <c r="I213" s="36">
        <f t="shared" ref="I213:I276" si="48">E213*D213</f>
        <v>0</v>
      </c>
      <c r="J213" s="36">
        <f t="shared" ref="J213:J276" si="49">I213*D213</f>
        <v>0</v>
      </c>
      <c r="K213" s="36">
        <f t="shared" ref="K213:K276" ca="1" si="50">+E$4+E$5*D213+E$6*D213^2</f>
        <v>-1.9574898225101223E-4</v>
      </c>
      <c r="L213" s="36">
        <f t="shared" ref="L213:L276" ca="1" si="51">+(K213-E213)^2</f>
        <v>3.8317664052307102E-8</v>
      </c>
      <c r="M213" s="36">
        <f t="shared" ref="M213:M276" ca="1" si="52">(M$1-M$2*D213+M$3*F213)^2</f>
        <v>2642988843.8932571</v>
      </c>
      <c r="N213" s="36">
        <f t="shared" ref="N213:N276" ca="1" si="53">(-M$2+M$4*D213-M$5*F213)^2</f>
        <v>3099489329.7800012</v>
      </c>
      <c r="O213" s="36">
        <f t="shared" ref="O213:O276" ca="1" si="54">+(M$3-D213*M$5+F213*M$6)^2</f>
        <v>111446765.46893506</v>
      </c>
      <c r="P213" s="45">
        <f t="shared" ref="P213:P276" ca="1" si="55">+E213-K213</f>
        <v>1.9574898225101223E-4</v>
      </c>
      <c r="Q213" s="45"/>
      <c r="R213" s="45"/>
      <c r="S213" s="45"/>
      <c r="T213" s="45"/>
    </row>
    <row r="214" spans="1:20" x14ac:dyDescent="0.2">
      <c r="A214" s="106"/>
      <c r="B214" s="106"/>
      <c r="D214" s="92">
        <f t="shared" si="43"/>
        <v>0</v>
      </c>
      <c r="E214" s="92">
        <f t="shared" si="44"/>
        <v>0</v>
      </c>
      <c r="F214" s="36">
        <f t="shared" si="45"/>
        <v>0</v>
      </c>
      <c r="G214" s="36">
        <f t="shared" si="46"/>
        <v>0</v>
      </c>
      <c r="H214" s="36">
        <f t="shared" si="47"/>
        <v>0</v>
      </c>
      <c r="I214" s="36">
        <f t="shared" si="48"/>
        <v>0</v>
      </c>
      <c r="J214" s="36">
        <f t="shared" si="49"/>
        <v>0</v>
      </c>
      <c r="K214" s="36">
        <f t="shared" ca="1" si="50"/>
        <v>-1.9574898225101223E-4</v>
      </c>
      <c r="L214" s="36">
        <f t="shared" ca="1" si="51"/>
        <v>3.8317664052307102E-8</v>
      </c>
      <c r="M214" s="36">
        <f t="shared" ca="1" si="52"/>
        <v>2642988843.8932571</v>
      </c>
      <c r="N214" s="36">
        <f t="shared" ca="1" si="53"/>
        <v>3099489329.7800012</v>
      </c>
      <c r="O214" s="36">
        <f t="shared" ca="1" si="54"/>
        <v>111446765.46893506</v>
      </c>
      <c r="P214" s="45">
        <f t="shared" ca="1" si="55"/>
        <v>1.9574898225101223E-4</v>
      </c>
    </row>
    <row r="215" spans="1:20" x14ac:dyDescent="0.2">
      <c r="A215" s="107"/>
      <c r="B215" s="107"/>
      <c r="C215" s="45"/>
      <c r="D215" s="92">
        <f t="shared" si="43"/>
        <v>0</v>
      </c>
      <c r="E215" s="92">
        <f t="shared" si="44"/>
        <v>0</v>
      </c>
      <c r="F215" s="36">
        <f t="shared" si="45"/>
        <v>0</v>
      </c>
      <c r="G215" s="36">
        <f t="shared" si="46"/>
        <v>0</v>
      </c>
      <c r="H215" s="36">
        <f t="shared" si="47"/>
        <v>0</v>
      </c>
      <c r="I215" s="36">
        <f t="shared" si="48"/>
        <v>0</v>
      </c>
      <c r="J215" s="36">
        <f t="shared" si="49"/>
        <v>0</v>
      </c>
      <c r="K215" s="36">
        <f t="shared" ca="1" si="50"/>
        <v>-1.9574898225101223E-4</v>
      </c>
      <c r="L215" s="36">
        <f t="shared" ca="1" si="51"/>
        <v>3.8317664052307102E-8</v>
      </c>
      <c r="M215" s="36">
        <f t="shared" ca="1" si="52"/>
        <v>2642988843.8932571</v>
      </c>
      <c r="N215" s="36">
        <f t="shared" ca="1" si="53"/>
        <v>3099489329.7800012</v>
      </c>
      <c r="O215" s="36">
        <f t="shared" ca="1" si="54"/>
        <v>111446765.46893506</v>
      </c>
      <c r="P215" s="45">
        <f t="shared" ca="1" si="55"/>
        <v>1.9574898225101223E-4</v>
      </c>
      <c r="Q215" s="45"/>
      <c r="R215" s="45"/>
      <c r="S215" s="45"/>
      <c r="T215" s="45"/>
    </row>
    <row r="216" spans="1:20" x14ac:dyDescent="0.2">
      <c r="A216" s="106"/>
      <c r="B216" s="106"/>
      <c r="D216" s="92">
        <f t="shared" si="43"/>
        <v>0</v>
      </c>
      <c r="E216" s="92">
        <f t="shared" si="44"/>
        <v>0</v>
      </c>
      <c r="F216" s="36">
        <f t="shared" si="45"/>
        <v>0</v>
      </c>
      <c r="G216" s="36">
        <f t="shared" si="46"/>
        <v>0</v>
      </c>
      <c r="H216" s="36">
        <f t="shared" si="47"/>
        <v>0</v>
      </c>
      <c r="I216" s="36">
        <f t="shared" si="48"/>
        <v>0</v>
      </c>
      <c r="J216" s="36">
        <f t="shared" si="49"/>
        <v>0</v>
      </c>
      <c r="K216" s="36">
        <f t="shared" ca="1" si="50"/>
        <v>-1.9574898225101223E-4</v>
      </c>
      <c r="L216" s="36">
        <f t="shared" ca="1" si="51"/>
        <v>3.8317664052307102E-8</v>
      </c>
      <c r="M216" s="36">
        <f t="shared" ca="1" si="52"/>
        <v>2642988843.8932571</v>
      </c>
      <c r="N216" s="36">
        <f t="shared" ca="1" si="53"/>
        <v>3099489329.7800012</v>
      </c>
      <c r="O216" s="36">
        <f t="shared" ca="1" si="54"/>
        <v>111446765.46893506</v>
      </c>
      <c r="P216" s="45">
        <f t="shared" ca="1" si="55"/>
        <v>1.9574898225101223E-4</v>
      </c>
    </row>
    <row r="217" spans="1:20" x14ac:dyDescent="0.2">
      <c r="A217" s="107"/>
      <c r="B217" s="107"/>
      <c r="C217" s="45"/>
      <c r="D217" s="92">
        <f t="shared" si="43"/>
        <v>0</v>
      </c>
      <c r="E217" s="92">
        <f t="shared" si="44"/>
        <v>0</v>
      </c>
      <c r="F217" s="36">
        <f t="shared" si="45"/>
        <v>0</v>
      </c>
      <c r="G217" s="36">
        <f t="shared" si="46"/>
        <v>0</v>
      </c>
      <c r="H217" s="36">
        <f t="shared" si="47"/>
        <v>0</v>
      </c>
      <c r="I217" s="36">
        <f t="shared" si="48"/>
        <v>0</v>
      </c>
      <c r="J217" s="36">
        <f t="shared" si="49"/>
        <v>0</v>
      </c>
      <c r="K217" s="36">
        <f t="shared" ca="1" si="50"/>
        <v>-1.9574898225101223E-4</v>
      </c>
      <c r="L217" s="36">
        <f t="shared" ca="1" si="51"/>
        <v>3.8317664052307102E-8</v>
      </c>
      <c r="M217" s="36">
        <f t="shared" ca="1" si="52"/>
        <v>2642988843.8932571</v>
      </c>
      <c r="N217" s="36">
        <f t="shared" ca="1" si="53"/>
        <v>3099489329.7800012</v>
      </c>
      <c r="O217" s="36">
        <f t="shared" ca="1" si="54"/>
        <v>111446765.46893506</v>
      </c>
      <c r="P217" s="45">
        <f t="shared" ca="1" si="55"/>
        <v>1.9574898225101223E-4</v>
      </c>
      <c r="Q217" s="45"/>
      <c r="R217" s="45"/>
      <c r="S217" s="45"/>
      <c r="T217" s="45"/>
    </row>
    <row r="218" spans="1:20" x14ac:dyDescent="0.2">
      <c r="A218" s="107"/>
      <c r="B218" s="107"/>
      <c r="C218" s="45"/>
      <c r="D218" s="92">
        <f t="shared" si="43"/>
        <v>0</v>
      </c>
      <c r="E218" s="92">
        <f t="shared" si="44"/>
        <v>0</v>
      </c>
      <c r="F218" s="36">
        <f t="shared" si="45"/>
        <v>0</v>
      </c>
      <c r="G218" s="36">
        <f t="shared" si="46"/>
        <v>0</v>
      </c>
      <c r="H218" s="36">
        <f t="shared" si="47"/>
        <v>0</v>
      </c>
      <c r="I218" s="36">
        <f t="shared" si="48"/>
        <v>0</v>
      </c>
      <c r="J218" s="36">
        <f t="shared" si="49"/>
        <v>0</v>
      </c>
      <c r="K218" s="36">
        <f t="shared" ca="1" si="50"/>
        <v>-1.9574898225101223E-4</v>
      </c>
      <c r="L218" s="36">
        <f t="shared" ca="1" si="51"/>
        <v>3.8317664052307102E-8</v>
      </c>
      <c r="M218" s="36">
        <f t="shared" ca="1" si="52"/>
        <v>2642988843.8932571</v>
      </c>
      <c r="N218" s="36">
        <f t="shared" ca="1" si="53"/>
        <v>3099489329.7800012</v>
      </c>
      <c r="O218" s="36">
        <f t="shared" ca="1" si="54"/>
        <v>111446765.46893506</v>
      </c>
      <c r="P218" s="45">
        <f t="shared" ca="1" si="55"/>
        <v>1.9574898225101223E-4</v>
      </c>
      <c r="Q218" s="45"/>
      <c r="R218" s="45"/>
      <c r="S218" s="45"/>
      <c r="T218" s="45"/>
    </row>
    <row r="219" spans="1:20" x14ac:dyDescent="0.2">
      <c r="A219" s="106"/>
      <c r="B219" s="106"/>
      <c r="D219" s="92">
        <f t="shared" si="43"/>
        <v>0</v>
      </c>
      <c r="E219" s="92">
        <f t="shared" si="44"/>
        <v>0</v>
      </c>
      <c r="F219" s="36">
        <f t="shared" si="45"/>
        <v>0</v>
      </c>
      <c r="G219" s="36">
        <f t="shared" si="46"/>
        <v>0</v>
      </c>
      <c r="H219" s="36">
        <f t="shared" si="47"/>
        <v>0</v>
      </c>
      <c r="I219" s="36">
        <f t="shared" si="48"/>
        <v>0</v>
      </c>
      <c r="J219" s="36">
        <f t="shared" si="49"/>
        <v>0</v>
      </c>
      <c r="K219" s="36">
        <f t="shared" ca="1" si="50"/>
        <v>-1.9574898225101223E-4</v>
      </c>
      <c r="L219" s="36">
        <f t="shared" ca="1" si="51"/>
        <v>3.8317664052307102E-8</v>
      </c>
      <c r="M219" s="36">
        <f t="shared" ca="1" si="52"/>
        <v>2642988843.8932571</v>
      </c>
      <c r="N219" s="36">
        <f t="shared" ca="1" si="53"/>
        <v>3099489329.7800012</v>
      </c>
      <c r="O219" s="36">
        <f t="shared" ca="1" si="54"/>
        <v>111446765.46893506</v>
      </c>
      <c r="P219" s="45">
        <f t="shared" ca="1" si="55"/>
        <v>1.9574898225101223E-4</v>
      </c>
    </row>
    <row r="220" spans="1:20" x14ac:dyDescent="0.2">
      <c r="A220" s="106"/>
      <c r="B220" s="106"/>
      <c r="D220" s="92">
        <f t="shared" si="43"/>
        <v>0</v>
      </c>
      <c r="E220" s="92">
        <f t="shared" si="44"/>
        <v>0</v>
      </c>
      <c r="F220" s="36">
        <f t="shared" si="45"/>
        <v>0</v>
      </c>
      <c r="G220" s="36">
        <f t="shared" si="46"/>
        <v>0</v>
      </c>
      <c r="H220" s="36">
        <f t="shared" si="47"/>
        <v>0</v>
      </c>
      <c r="I220" s="36">
        <f t="shared" si="48"/>
        <v>0</v>
      </c>
      <c r="J220" s="36">
        <f t="shared" si="49"/>
        <v>0</v>
      </c>
      <c r="K220" s="36">
        <f t="shared" ca="1" si="50"/>
        <v>-1.9574898225101223E-4</v>
      </c>
      <c r="L220" s="36">
        <f t="shared" ca="1" si="51"/>
        <v>3.8317664052307102E-8</v>
      </c>
      <c r="M220" s="36">
        <f t="shared" ca="1" si="52"/>
        <v>2642988843.8932571</v>
      </c>
      <c r="N220" s="36">
        <f t="shared" ca="1" si="53"/>
        <v>3099489329.7800012</v>
      </c>
      <c r="O220" s="36">
        <f t="shared" ca="1" si="54"/>
        <v>111446765.46893506</v>
      </c>
      <c r="P220" s="45">
        <f t="shared" ca="1" si="55"/>
        <v>1.9574898225101223E-4</v>
      </c>
    </row>
    <row r="221" spans="1:20" x14ac:dyDescent="0.2">
      <c r="A221" s="107"/>
      <c r="B221" s="107"/>
      <c r="C221" s="45"/>
      <c r="D221" s="92">
        <f t="shared" si="43"/>
        <v>0</v>
      </c>
      <c r="E221" s="92">
        <f t="shared" si="44"/>
        <v>0</v>
      </c>
      <c r="F221" s="36">
        <f t="shared" si="45"/>
        <v>0</v>
      </c>
      <c r="G221" s="36">
        <f t="shared" si="46"/>
        <v>0</v>
      </c>
      <c r="H221" s="36">
        <f t="shared" si="47"/>
        <v>0</v>
      </c>
      <c r="I221" s="36">
        <f t="shared" si="48"/>
        <v>0</v>
      </c>
      <c r="J221" s="36">
        <f t="shared" si="49"/>
        <v>0</v>
      </c>
      <c r="K221" s="36">
        <f t="shared" ca="1" si="50"/>
        <v>-1.9574898225101223E-4</v>
      </c>
      <c r="L221" s="36">
        <f t="shared" ca="1" si="51"/>
        <v>3.8317664052307102E-8</v>
      </c>
      <c r="M221" s="36">
        <f t="shared" ca="1" si="52"/>
        <v>2642988843.8932571</v>
      </c>
      <c r="N221" s="36">
        <f t="shared" ca="1" si="53"/>
        <v>3099489329.7800012</v>
      </c>
      <c r="O221" s="36">
        <f t="shared" ca="1" si="54"/>
        <v>111446765.46893506</v>
      </c>
      <c r="P221" s="45">
        <f t="shared" ca="1" si="55"/>
        <v>1.9574898225101223E-4</v>
      </c>
      <c r="Q221" s="45"/>
      <c r="R221" s="45"/>
      <c r="S221" s="45"/>
      <c r="T221" s="45"/>
    </row>
    <row r="222" spans="1:20" x14ac:dyDescent="0.2">
      <c r="A222" s="107"/>
      <c r="B222" s="107"/>
      <c r="C222" s="45"/>
      <c r="D222" s="92">
        <f t="shared" si="43"/>
        <v>0</v>
      </c>
      <c r="E222" s="92">
        <f t="shared" si="44"/>
        <v>0</v>
      </c>
      <c r="F222" s="36">
        <f t="shared" si="45"/>
        <v>0</v>
      </c>
      <c r="G222" s="36">
        <f t="shared" si="46"/>
        <v>0</v>
      </c>
      <c r="H222" s="36">
        <f t="shared" si="47"/>
        <v>0</v>
      </c>
      <c r="I222" s="36">
        <f t="shared" si="48"/>
        <v>0</v>
      </c>
      <c r="J222" s="36">
        <f t="shared" si="49"/>
        <v>0</v>
      </c>
      <c r="K222" s="36">
        <f t="shared" ca="1" si="50"/>
        <v>-1.9574898225101223E-4</v>
      </c>
      <c r="L222" s="36">
        <f t="shared" ca="1" si="51"/>
        <v>3.8317664052307102E-8</v>
      </c>
      <c r="M222" s="36">
        <f t="shared" ca="1" si="52"/>
        <v>2642988843.8932571</v>
      </c>
      <c r="N222" s="36">
        <f t="shared" ca="1" si="53"/>
        <v>3099489329.7800012</v>
      </c>
      <c r="O222" s="36">
        <f t="shared" ca="1" si="54"/>
        <v>111446765.46893506</v>
      </c>
      <c r="P222" s="45">
        <f t="shared" ca="1" si="55"/>
        <v>1.9574898225101223E-4</v>
      </c>
      <c r="Q222" s="45"/>
      <c r="R222" s="45"/>
      <c r="S222" s="45"/>
      <c r="T222" s="45"/>
    </row>
    <row r="223" spans="1:20" x14ac:dyDescent="0.2">
      <c r="A223" s="106"/>
      <c r="B223" s="106"/>
      <c r="D223" s="92">
        <f t="shared" si="43"/>
        <v>0</v>
      </c>
      <c r="E223" s="92">
        <f t="shared" si="44"/>
        <v>0</v>
      </c>
      <c r="F223" s="36">
        <f t="shared" si="45"/>
        <v>0</v>
      </c>
      <c r="G223" s="36">
        <f t="shared" si="46"/>
        <v>0</v>
      </c>
      <c r="H223" s="36">
        <f t="shared" si="47"/>
        <v>0</v>
      </c>
      <c r="I223" s="36">
        <f t="shared" si="48"/>
        <v>0</v>
      </c>
      <c r="J223" s="36">
        <f t="shared" si="49"/>
        <v>0</v>
      </c>
      <c r="K223" s="36">
        <f t="shared" ca="1" si="50"/>
        <v>-1.9574898225101223E-4</v>
      </c>
      <c r="L223" s="36">
        <f t="shared" ca="1" si="51"/>
        <v>3.8317664052307102E-8</v>
      </c>
      <c r="M223" s="36">
        <f t="shared" ca="1" si="52"/>
        <v>2642988843.8932571</v>
      </c>
      <c r="N223" s="36">
        <f t="shared" ca="1" si="53"/>
        <v>3099489329.7800012</v>
      </c>
      <c r="O223" s="36">
        <f t="shared" ca="1" si="54"/>
        <v>111446765.46893506</v>
      </c>
      <c r="P223" s="45">
        <f t="shared" ca="1" si="55"/>
        <v>1.9574898225101223E-4</v>
      </c>
    </row>
    <row r="224" spans="1:20" x14ac:dyDescent="0.2">
      <c r="A224" s="106"/>
      <c r="B224" s="106"/>
      <c r="D224" s="92">
        <f t="shared" si="43"/>
        <v>0</v>
      </c>
      <c r="E224" s="92">
        <f t="shared" si="44"/>
        <v>0</v>
      </c>
      <c r="F224" s="36">
        <f t="shared" si="45"/>
        <v>0</v>
      </c>
      <c r="G224" s="36">
        <f t="shared" si="46"/>
        <v>0</v>
      </c>
      <c r="H224" s="36">
        <f t="shared" si="47"/>
        <v>0</v>
      </c>
      <c r="I224" s="36">
        <f t="shared" si="48"/>
        <v>0</v>
      </c>
      <c r="J224" s="36">
        <f t="shared" si="49"/>
        <v>0</v>
      </c>
      <c r="K224" s="36">
        <f t="shared" ca="1" si="50"/>
        <v>-1.9574898225101223E-4</v>
      </c>
      <c r="L224" s="36">
        <f t="shared" ca="1" si="51"/>
        <v>3.8317664052307102E-8</v>
      </c>
      <c r="M224" s="36">
        <f t="shared" ca="1" si="52"/>
        <v>2642988843.8932571</v>
      </c>
      <c r="N224" s="36">
        <f t="shared" ca="1" si="53"/>
        <v>3099489329.7800012</v>
      </c>
      <c r="O224" s="36">
        <f t="shared" ca="1" si="54"/>
        <v>111446765.46893506</v>
      </c>
      <c r="P224" s="45">
        <f t="shared" ca="1" si="55"/>
        <v>1.9574898225101223E-4</v>
      </c>
    </row>
    <row r="225" spans="1:20" x14ac:dyDescent="0.2">
      <c r="A225" s="107"/>
      <c r="B225" s="107"/>
      <c r="C225" s="45"/>
      <c r="D225" s="92">
        <f t="shared" si="43"/>
        <v>0</v>
      </c>
      <c r="E225" s="92">
        <f t="shared" si="44"/>
        <v>0</v>
      </c>
      <c r="F225" s="36">
        <f t="shared" si="45"/>
        <v>0</v>
      </c>
      <c r="G225" s="36">
        <f t="shared" si="46"/>
        <v>0</v>
      </c>
      <c r="H225" s="36">
        <f t="shared" si="47"/>
        <v>0</v>
      </c>
      <c r="I225" s="36">
        <f t="shared" si="48"/>
        <v>0</v>
      </c>
      <c r="J225" s="36">
        <f t="shared" si="49"/>
        <v>0</v>
      </c>
      <c r="K225" s="36">
        <f t="shared" ca="1" si="50"/>
        <v>-1.9574898225101223E-4</v>
      </c>
      <c r="L225" s="36">
        <f t="shared" ca="1" si="51"/>
        <v>3.8317664052307102E-8</v>
      </c>
      <c r="M225" s="36">
        <f t="shared" ca="1" si="52"/>
        <v>2642988843.8932571</v>
      </c>
      <c r="N225" s="36">
        <f t="shared" ca="1" si="53"/>
        <v>3099489329.7800012</v>
      </c>
      <c r="O225" s="36">
        <f t="shared" ca="1" si="54"/>
        <v>111446765.46893506</v>
      </c>
      <c r="P225" s="45">
        <f t="shared" ca="1" si="55"/>
        <v>1.9574898225101223E-4</v>
      </c>
      <c r="Q225" s="45"/>
      <c r="R225" s="45"/>
      <c r="S225" s="45"/>
      <c r="T225" s="45"/>
    </row>
    <row r="226" spans="1:20" x14ac:dyDescent="0.2">
      <c r="A226" s="106"/>
      <c r="B226" s="106"/>
      <c r="D226" s="92">
        <f t="shared" si="43"/>
        <v>0</v>
      </c>
      <c r="E226" s="92">
        <f t="shared" si="44"/>
        <v>0</v>
      </c>
      <c r="F226" s="36">
        <f t="shared" si="45"/>
        <v>0</v>
      </c>
      <c r="G226" s="36">
        <f t="shared" si="46"/>
        <v>0</v>
      </c>
      <c r="H226" s="36">
        <f t="shared" si="47"/>
        <v>0</v>
      </c>
      <c r="I226" s="36">
        <f t="shared" si="48"/>
        <v>0</v>
      </c>
      <c r="J226" s="36">
        <f t="shared" si="49"/>
        <v>0</v>
      </c>
      <c r="K226" s="36">
        <f t="shared" ca="1" si="50"/>
        <v>-1.9574898225101223E-4</v>
      </c>
      <c r="L226" s="36">
        <f t="shared" ca="1" si="51"/>
        <v>3.8317664052307102E-8</v>
      </c>
      <c r="M226" s="36">
        <f t="shared" ca="1" si="52"/>
        <v>2642988843.8932571</v>
      </c>
      <c r="N226" s="36">
        <f t="shared" ca="1" si="53"/>
        <v>3099489329.7800012</v>
      </c>
      <c r="O226" s="36">
        <f t="shared" ca="1" si="54"/>
        <v>111446765.46893506</v>
      </c>
      <c r="P226" s="45">
        <f t="shared" ca="1" si="55"/>
        <v>1.9574898225101223E-4</v>
      </c>
    </row>
    <row r="227" spans="1:20" x14ac:dyDescent="0.2">
      <c r="A227" s="107"/>
      <c r="B227" s="107"/>
      <c r="C227" s="45"/>
      <c r="D227" s="92">
        <f t="shared" si="43"/>
        <v>0</v>
      </c>
      <c r="E227" s="92">
        <f t="shared" si="44"/>
        <v>0</v>
      </c>
      <c r="F227" s="36">
        <f t="shared" si="45"/>
        <v>0</v>
      </c>
      <c r="G227" s="36">
        <f t="shared" si="46"/>
        <v>0</v>
      </c>
      <c r="H227" s="36">
        <f t="shared" si="47"/>
        <v>0</v>
      </c>
      <c r="I227" s="36">
        <f t="shared" si="48"/>
        <v>0</v>
      </c>
      <c r="J227" s="36">
        <f t="shared" si="49"/>
        <v>0</v>
      </c>
      <c r="K227" s="36">
        <f t="shared" ca="1" si="50"/>
        <v>-1.9574898225101223E-4</v>
      </c>
      <c r="L227" s="36">
        <f t="shared" ca="1" si="51"/>
        <v>3.8317664052307102E-8</v>
      </c>
      <c r="M227" s="36">
        <f t="shared" ca="1" si="52"/>
        <v>2642988843.8932571</v>
      </c>
      <c r="N227" s="36">
        <f t="shared" ca="1" si="53"/>
        <v>3099489329.7800012</v>
      </c>
      <c r="O227" s="36">
        <f t="shared" ca="1" si="54"/>
        <v>111446765.46893506</v>
      </c>
      <c r="P227" s="45">
        <f t="shared" ca="1" si="55"/>
        <v>1.9574898225101223E-4</v>
      </c>
      <c r="Q227" s="45"/>
      <c r="R227" s="45"/>
      <c r="S227" s="45"/>
      <c r="T227" s="45"/>
    </row>
    <row r="228" spans="1:20" x14ac:dyDescent="0.2">
      <c r="A228" s="106"/>
      <c r="B228" s="106"/>
      <c r="D228" s="92">
        <f t="shared" si="43"/>
        <v>0</v>
      </c>
      <c r="E228" s="92">
        <f t="shared" si="44"/>
        <v>0</v>
      </c>
      <c r="F228" s="36">
        <f t="shared" si="45"/>
        <v>0</v>
      </c>
      <c r="G228" s="36">
        <f t="shared" si="46"/>
        <v>0</v>
      </c>
      <c r="H228" s="36">
        <f t="shared" si="47"/>
        <v>0</v>
      </c>
      <c r="I228" s="36">
        <f t="shared" si="48"/>
        <v>0</v>
      </c>
      <c r="J228" s="36">
        <f t="shared" si="49"/>
        <v>0</v>
      </c>
      <c r="K228" s="36">
        <f t="shared" ca="1" si="50"/>
        <v>-1.9574898225101223E-4</v>
      </c>
      <c r="L228" s="36">
        <f t="shared" ca="1" si="51"/>
        <v>3.8317664052307102E-8</v>
      </c>
      <c r="M228" s="36">
        <f t="shared" ca="1" si="52"/>
        <v>2642988843.8932571</v>
      </c>
      <c r="N228" s="36">
        <f t="shared" ca="1" si="53"/>
        <v>3099489329.7800012</v>
      </c>
      <c r="O228" s="36">
        <f t="shared" ca="1" si="54"/>
        <v>111446765.46893506</v>
      </c>
      <c r="P228" s="45">
        <f t="shared" ca="1" si="55"/>
        <v>1.9574898225101223E-4</v>
      </c>
    </row>
    <row r="229" spans="1:20" x14ac:dyDescent="0.2">
      <c r="A229" s="107"/>
      <c r="B229" s="107"/>
      <c r="C229" s="45"/>
      <c r="D229" s="92">
        <f t="shared" si="43"/>
        <v>0</v>
      </c>
      <c r="E229" s="92">
        <f t="shared" si="44"/>
        <v>0</v>
      </c>
      <c r="F229" s="36">
        <f t="shared" si="45"/>
        <v>0</v>
      </c>
      <c r="G229" s="36">
        <f t="shared" si="46"/>
        <v>0</v>
      </c>
      <c r="H229" s="36">
        <f t="shared" si="47"/>
        <v>0</v>
      </c>
      <c r="I229" s="36">
        <f t="shared" si="48"/>
        <v>0</v>
      </c>
      <c r="J229" s="36">
        <f t="shared" si="49"/>
        <v>0</v>
      </c>
      <c r="K229" s="36">
        <f t="shared" ca="1" si="50"/>
        <v>-1.9574898225101223E-4</v>
      </c>
      <c r="L229" s="36">
        <f t="shared" ca="1" si="51"/>
        <v>3.8317664052307102E-8</v>
      </c>
      <c r="M229" s="36">
        <f t="shared" ca="1" si="52"/>
        <v>2642988843.8932571</v>
      </c>
      <c r="N229" s="36">
        <f t="shared" ca="1" si="53"/>
        <v>3099489329.7800012</v>
      </c>
      <c r="O229" s="36">
        <f t="shared" ca="1" si="54"/>
        <v>111446765.46893506</v>
      </c>
      <c r="P229" s="45">
        <f t="shared" ca="1" si="55"/>
        <v>1.9574898225101223E-4</v>
      </c>
      <c r="Q229" s="45"/>
      <c r="R229" s="45"/>
      <c r="S229" s="45"/>
      <c r="T229" s="45"/>
    </row>
    <row r="230" spans="1:20" x14ac:dyDescent="0.2">
      <c r="A230" s="106"/>
      <c r="B230" s="106"/>
      <c r="D230" s="92">
        <f t="shared" si="43"/>
        <v>0</v>
      </c>
      <c r="E230" s="92">
        <f t="shared" si="44"/>
        <v>0</v>
      </c>
      <c r="F230" s="36">
        <f t="shared" si="45"/>
        <v>0</v>
      </c>
      <c r="G230" s="36">
        <f t="shared" si="46"/>
        <v>0</v>
      </c>
      <c r="H230" s="36">
        <f t="shared" si="47"/>
        <v>0</v>
      </c>
      <c r="I230" s="36">
        <f t="shared" si="48"/>
        <v>0</v>
      </c>
      <c r="J230" s="36">
        <f t="shared" si="49"/>
        <v>0</v>
      </c>
      <c r="K230" s="36">
        <f t="shared" ca="1" si="50"/>
        <v>-1.9574898225101223E-4</v>
      </c>
      <c r="L230" s="36">
        <f t="shared" ca="1" si="51"/>
        <v>3.8317664052307102E-8</v>
      </c>
      <c r="M230" s="36">
        <f t="shared" ca="1" si="52"/>
        <v>2642988843.8932571</v>
      </c>
      <c r="N230" s="36">
        <f t="shared" ca="1" si="53"/>
        <v>3099489329.7800012</v>
      </c>
      <c r="O230" s="36">
        <f t="shared" ca="1" si="54"/>
        <v>111446765.46893506</v>
      </c>
      <c r="P230" s="45">
        <f t="shared" ca="1" si="55"/>
        <v>1.9574898225101223E-4</v>
      </c>
    </row>
    <row r="231" spans="1:20" x14ac:dyDescent="0.2">
      <c r="A231" s="107"/>
      <c r="B231" s="107"/>
      <c r="C231" s="45"/>
      <c r="D231" s="92">
        <f t="shared" si="43"/>
        <v>0</v>
      </c>
      <c r="E231" s="92">
        <f t="shared" si="44"/>
        <v>0</v>
      </c>
      <c r="F231" s="36">
        <f t="shared" si="45"/>
        <v>0</v>
      </c>
      <c r="G231" s="36">
        <f t="shared" si="46"/>
        <v>0</v>
      </c>
      <c r="H231" s="36">
        <f t="shared" si="47"/>
        <v>0</v>
      </c>
      <c r="I231" s="36">
        <f t="shared" si="48"/>
        <v>0</v>
      </c>
      <c r="J231" s="36">
        <f t="shared" si="49"/>
        <v>0</v>
      </c>
      <c r="K231" s="36">
        <f t="shared" ca="1" si="50"/>
        <v>-1.9574898225101223E-4</v>
      </c>
      <c r="L231" s="36">
        <f t="shared" ca="1" si="51"/>
        <v>3.8317664052307102E-8</v>
      </c>
      <c r="M231" s="36">
        <f t="shared" ca="1" si="52"/>
        <v>2642988843.8932571</v>
      </c>
      <c r="N231" s="36">
        <f t="shared" ca="1" si="53"/>
        <v>3099489329.7800012</v>
      </c>
      <c r="O231" s="36">
        <f t="shared" ca="1" si="54"/>
        <v>111446765.46893506</v>
      </c>
      <c r="P231" s="45">
        <f t="shared" ca="1" si="55"/>
        <v>1.9574898225101223E-4</v>
      </c>
      <c r="Q231" s="45"/>
      <c r="R231" s="45"/>
      <c r="S231" s="45"/>
      <c r="T231" s="45"/>
    </row>
    <row r="232" spans="1:20" x14ac:dyDescent="0.2">
      <c r="A232" s="106"/>
      <c r="B232" s="106"/>
      <c r="D232" s="92">
        <f t="shared" si="43"/>
        <v>0</v>
      </c>
      <c r="E232" s="92">
        <f t="shared" si="44"/>
        <v>0</v>
      </c>
      <c r="F232" s="36">
        <f t="shared" si="45"/>
        <v>0</v>
      </c>
      <c r="G232" s="36">
        <f t="shared" si="46"/>
        <v>0</v>
      </c>
      <c r="H232" s="36">
        <f t="shared" si="47"/>
        <v>0</v>
      </c>
      <c r="I232" s="36">
        <f t="shared" si="48"/>
        <v>0</v>
      </c>
      <c r="J232" s="36">
        <f t="shared" si="49"/>
        <v>0</v>
      </c>
      <c r="K232" s="36">
        <f t="shared" ca="1" si="50"/>
        <v>-1.9574898225101223E-4</v>
      </c>
      <c r="L232" s="36">
        <f t="shared" ca="1" si="51"/>
        <v>3.8317664052307102E-8</v>
      </c>
      <c r="M232" s="36">
        <f t="shared" ca="1" si="52"/>
        <v>2642988843.8932571</v>
      </c>
      <c r="N232" s="36">
        <f t="shared" ca="1" si="53"/>
        <v>3099489329.7800012</v>
      </c>
      <c r="O232" s="36">
        <f t="shared" ca="1" si="54"/>
        <v>111446765.46893506</v>
      </c>
      <c r="P232" s="45">
        <f t="shared" ca="1" si="55"/>
        <v>1.9574898225101223E-4</v>
      </c>
    </row>
    <row r="233" spans="1:20" x14ac:dyDescent="0.2">
      <c r="A233" s="107"/>
      <c r="B233" s="107"/>
      <c r="C233" s="45"/>
      <c r="D233" s="92">
        <f t="shared" si="43"/>
        <v>0</v>
      </c>
      <c r="E233" s="92">
        <f t="shared" si="44"/>
        <v>0</v>
      </c>
      <c r="F233" s="36">
        <f t="shared" si="45"/>
        <v>0</v>
      </c>
      <c r="G233" s="36">
        <f t="shared" si="46"/>
        <v>0</v>
      </c>
      <c r="H233" s="36">
        <f t="shared" si="47"/>
        <v>0</v>
      </c>
      <c r="I233" s="36">
        <f t="shared" si="48"/>
        <v>0</v>
      </c>
      <c r="J233" s="36">
        <f t="shared" si="49"/>
        <v>0</v>
      </c>
      <c r="K233" s="36">
        <f t="shared" ca="1" si="50"/>
        <v>-1.9574898225101223E-4</v>
      </c>
      <c r="L233" s="36">
        <f t="shared" ca="1" si="51"/>
        <v>3.8317664052307102E-8</v>
      </c>
      <c r="M233" s="36">
        <f t="shared" ca="1" si="52"/>
        <v>2642988843.8932571</v>
      </c>
      <c r="N233" s="36">
        <f t="shared" ca="1" si="53"/>
        <v>3099489329.7800012</v>
      </c>
      <c r="O233" s="36">
        <f t="shared" ca="1" si="54"/>
        <v>111446765.46893506</v>
      </c>
      <c r="P233" s="45">
        <f t="shared" ca="1" si="55"/>
        <v>1.9574898225101223E-4</v>
      </c>
      <c r="Q233" s="45"/>
      <c r="R233" s="45"/>
      <c r="S233" s="45"/>
      <c r="T233" s="45"/>
    </row>
    <row r="234" spans="1:20" x14ac:dyDescent="0.2">
      <c r="A234" s="106"/>
      <c r="B234" s="106"/>
      <c r="D234" s="92">
        <f t="shared" si="43"/>
        <v>0</v>
      </c>
      <c r="E234" s="92">
        <f t="shared" si="44"/>
        <v>0</v>
      </c>
      <c r="F234" s="36">
        <f t="shared" si="45"/>
        <v>0</v>
      </c>
      <c r="G234" s="36">
        <f t="shared" si="46"/>
        <v>0</v>
      </c>
      <c r="H234" s="36">
        <f t="shared" si="47"/>
        <v>0</v>
      </c>
      <c r="I234" s="36">
        <f t="shared" si="48"/>
        <v>0</v>
      </c>
      <c r="J234" s="36">
        <f t="shared" si="49"/>
        <v>0</v>
      </c>
      <c r="K234" s="36">
        <f t="shared" ca="1" si="50"/>
        <v>-1.9574898225101223E-4</v>
      </c>
      <c r="L234" s="36">
        <f t="shared" ca="1" si="51"/>
        <v>3.8317664052307102E-8</v>
      </c>
      <c r="M234" s="36">
        <f t="shared" ca="1" si="52"/>
        <v>2642988843.8932571</v>
      </c>
      <c r="N234" s="36">
        <f t="shared" ca="1" si="53"/>
        <v>3099489329.7800012</v>
      </c>
      <c r="O234" s="36">
        <f t="shared" ca="1" si="54"/>
        <v>111446765.46893506</v>
      </c>
      <c r="P234" s="45">
        <f t="shared" ca="1" si="55"/>
        <v>1.9574898225101223E-4</v>
      </c>
    </row>
    <row r="235" spans="1:20" x14ac:dyDescent="0.2">
      <c r="A235" s="107"/>
      <c r="B235" s="107"/>
      <c r="C235" s="45"/>
      <c r="D235" s="92">
        <f t="shared" si="43"/>
        <v>0</v>
      </c>
      <c r="E235" s="92">
        <f t="shared" si="44"/>
        <v>0</v>
      </c>
      <c r="F235" s="36">
        <f t="shared" si="45"/>
        <v>0</v>
      </c>
      <c r="G235" s="36">
        <f t="shared" si="46"/>
        <v>0</v>
      </c>
      <c r="H235" s="36">
        <f t="shared" si="47"/>
        <v>0</v>
      </c>
      <c r="I235" s="36">
        <f t="shared" si="48"/>
        <v>0</v>
      </c>
      <c r="J235" s="36">
        <f t="shared" si="49"/>
        <v>0</v>
      </c>
      <c r="K235" s="36">
        <f t="shared" ca="1" si="50"/>
        <v>-1.9574898225101223E-4</v>
      </c>
      <c r="L235" s="36">
        <f t="shared" ca="1" si="51"/>
        <v>3.8317664052307102E-8</v>
      </c>
      <c r="M235" s="36">
        <f t="shared" ca="1" si="52"/>
        <v>2642988843.8932571</v>
      </c>
      <c r="N235" s="36">
        <f t="shared" ca="1" si="53"/>
        <v>3099489329.7800012</v>
      </c>
      <c r="O235" s="36">
        <f t="shared" ca="1" si="54"/>
        <v>111446765.46893506</v>
      </c>
      <c r="P235" s="45">
        <f t="shared" ca="1" si="55"/>
        <v>1.9574898225101223E-4</v>
      </c>
      <c r="Q235" s="45"/>
      <c r="R235" s="45"/>
      <c r="S235" s="45"/>
      <c r="T235" s="45"/>
    </row>
    <row r="236" spans="1:20" x14ac:dyDescent="0.2">
      <c r="A236" s="106"/>
      <c r="B236" s="106"/>
      <c r="D236" s="92">
        <f t="shared" si="43"/>
        <v>0</v>
      </c>
      <c r="E236" s="92">
        <f t="shared" si="44"/>
        <v>0</v>
      </c>
      <c r="F236" s="36">
        <f t="shared" si="45"/>
        <v>0</v>
      </c>
      <c r="G236" s="36">
        <f t="shared" si="46"/>
        <v>0</v>
      </c>
      <c r="H236" s="36">
        <f t="shared" si="47"/>
        <v>0</v>
      </c>
      <c r="I236" s="36">
        <f t="shared" si="48"/>
        <v>0</v>
      </c>
      <c r="J236" s="36">
        <f t="shared" si="49"/>
        <v>0</v>
      </c>
      <c r="K236" s="36">
        <f t="shared" ca="1" si="50"/>
        <v>-1.9574898225101223E-4</v>
      </c>
      <c r="L236" s="36">
        <f t="shared" ca="1" si="51"/>
        <v>3.8317664052307102E-8</v>
      </c>
      <c r="M236" s="36">
        <f t="shared" ca="1" si="52"/>
        <v>2642988843.8932571</v>
      </c>
      <c r="N236" s="36">
        <f t="shared" ca="1" si="53"/>
        <v>3099489329.7800012</v>
      </c>
      <c r="O236" s="36">
        <f t="shared" ca="1" si="54"/>
        <v>111446765.46893506</v>
      </c>
      <c r="P236" s="45">
        <f t="shared" ca="1" si="55"/>
        <v>1.9574898225101223E-4</v>
      </c>
    </row>
    <row r="237" spans="1:20" x14ac:dyDescent="0.2">
      <c r="A237" s="107"/>
      <c r="B237" s="107"/>
      <c r="C237" s="45"/>
      <c r="D237" s="92">
        <f t="shared" si="43"/>
        <v>0</v>
      </c>
      <c r="E237" s="92">
        <f t="shared" si="44"/>
        <v>0</v>
      </c>
      <c r="F237" s="36">
        <f t="shared" si="45"/>
        <v>0</v>
      </c>
      <c r="G237" s="36">
        <f t="shared" si="46"/>
        <v>0</v>
      </c>
      <c r="H237" s="36">
        <f t="shared" si="47"/>
        <v>0</v>
      </c>
      <c r="I237" s="36">
        <f t="shared" si="48"/>
        <v>0</v>
      </c>
      <c r="J237" s="36">
        <f t="shared" si="49"/>
        <v>0</v>
      </c>
      <c r="K237" s="36">
        <f t="shared" ca="1" si="50"/>
        <v>-1.9574898225101223E-4</v>
      </c>
      <c r="L237" s="36">
        <f t="shared" ca="1" si="51"/>
        <v>3.8317664052307102E-8</v>
      </c>
      <c r="M237" s="36">
        <f t="shared" ca="1" si="52"/>
        <v>2642988843.8932571</v>
      </c>
      <c r="N237" s="36">
        <f t="shared" ca="1" si="53"/>
        <v>3099489329.7800012</v>
      </c>
      <c r="O237" s="36">
        <f t="shared" ca="1" si="54"/>
        <v>111446765.46893506</v>
      </c>
      <c r="P237" s="45">
        <f t="shared" ca="1" si="55"/>
        <v>1.9574898225101223E-4</v>
      </c>
      <c r="Q237" s="45"/>
      <c r="R237" s="45"/>
      <c r="S237" s="45"/>
      <c r="T237" s="45"/>
    </row>
    <row r="238" spans="1:20" x14ac:dyDescent="0.2">
      <c r="A238" s="106"/>
      <c r="B238" s="106"/>
      <c r="D238" s="92">
        <f t="shared" si="43"/>
        <v>0</v>
      </c>
      <c r="E238" s="92">
        <f t="shared" si="44"/>
        <v>0</v>
      </c>
      <c r="F238" s="36">
        <f t="shared" si="45"/>
        <v>0</v>
      </c>
      <c r="G238" s="36">
        <f t="shared" si="46"/>
        <v>0</v>
      </c>
      <c r="H238" s="36">
        <f t="shared" si="47"/>
        <v>0</v>
      </c>
      <c r="I238" s="36">
        <f t="shared" si="48"/>
        <v>0</v>
      </c>
      <c r="J238" s="36">
        <f t="shared" si="49"/>
        <v>0</v>
      </c>
      <c r="K238" s="36">
        <f t="shared" ca="1" si="50"/>
        <v>-1.9574898225101223E-4</v>
      </c>
      <c r="L238" s="36">
        <f t="shared" ca="1" si="51"/>
        <v>3.8317664052307102E-8</v>
      </c>
      <c r="M238" s="36">
        <f t="shared" ca="1" si="52"/>
        <v>2642988843.8932571</v>
      </c>
      <c r="N238" s="36">
        <f t="shared" ca="1" si="53"/>
        <v>3099489329.7800012</v>
      </c>
      <c r="O238" s="36">
        <f t="shared" ca="1" si="54"/>
        <v>111446765.46893506</v>
      </c>
      <c r="P238" s="45">
        <f t="shared" ca="1" si="55"/>
        <v>1.9574898225101223E-4</v>
      </c>
    </row>
    <row r="239" spans="1:20" x14ac:dyDescent="0.2">
      <c r="A239" s="107"/>
      <c r="B239" s="107"/>
      <c r="C239" s="45"/>
      <c r="D239" s="92">
        <f t="shared" si="43"/>
        <v>0</v>
      </c>
      <c r="E239" s="92">
        <f t="shared" si="44"/>
        <v>0</v>
      </c>
      <c r="F239" s="36">
        <f t="shared" si="45"/>
        <v>0</v>
      </c>
      <c r="G239" s="36">
        <f t="shared" si="46"/>
        <v>0</v>
      </c>
      <c r="H239" s="36">
        <f t="shared" si="47"/>
        <v>0</v>
      </c>
      <c r="I239" s="36">
        <f t="shared" si="48"/>
        <v>0</v>
      </c>
      <c r="J239" s="36">
        <f t="shared" si="49"/>
        <v>0</v>
      </c>
      <c r="K239" s="36">
        <f t="shared" ca="1" si="50"/>
        <v>-1.9574898225101223E-4</v>
      </c>
      <c r="L239" s="36">
        <f t="shared" ca="1" si="51"/>
        <v>3.8317664052307102E-8</v>
      </c>
      <c r="M239" s="36">
        <f t="shared" ca="1" si="52"/>
        <v>2642988843.8932571</v>
      </c>
      <c r="N239" s="36">
        <f t="shared" ca="1" si="53"/>
        <v>3099489329.7800012</v>
      </c>
      <c r="O239" s="36">
        <f t="shared" ca="1" si="54"/>
        <v>111446765.46893506</v>
      </c>
      <c r="P239" s="45">
        <f t="shared" ca="1" si="55"/>
        <v>1.9574898225101223E-4</v>
      </c>
      <c r="Q239" s="45"/>
      <c r="R239" s="45"/>
      <c r="S239" s="45"/>
      <c r="T239" s="45"/>
    </row>
    <row r="240" spans="1:20" x14ac:dyDescent="0.2">
      <c r="A240" s="106"/>
      <c r="B240" s="106"/>
      <c r="D240" s="92">
        <f t="shared" si="43"/>
        <v>0</v>
      </c>
      <c r="E240" s="92">
        <f t="shared" si="44"/>
        <v>0</v>
      </c>
      <c r="F240" s="36">
        <f t="shared" si="45"/>
        <v>0</v>
      </c>
      <c r="G240" s="36">
        <f t="shared" si="46"/>
        <v>0</v>
      </c>
      <c r="H240" s="36">
        <f t="shared" si="47"/>
        <v>0</v>
      </c>
      <c r="I240" s="36">
        <f t="shared" si="48"/>
        <v>0</v>
      </c>
      <c r="J240" s="36">
        <f t="shared" si="49"/>
        <v>0</v>
      </c>
      <c r="K240" s="36">
        <f t="shared" ca="1" si="50"/>
        <v>-1.9574898225101223E-4</v>
      </c>
      <c r="L240" s="36">
        <f t="shared" ca="1" si="51"/>
        <v>3.8317664052307102E-8</v>
      </c>
      <c r="M240" s="36">
        <f t="shared" ca="1" si="52"/>
        <v>2642988843.8932571</v>
      </c>
      <c r="N240" s="36">
        <f t="shared" ca="1" si="53"/>
        <v>3099489329.7800012</v>
      </c>
      <c r="O240" s="36">
        <f t="shared" ca="1" si="54"/>
        <v>111446765.46893506</v>
      </c>
      <c r="P240" s="45">
        <f t="shared" ca="1" si="55"/>
        <v>1.9574898225101223E-4</v>
      </c>
    </row>
    <row r="241" spans="1:20" x14ac:dyDescent="0.2">
      <c r="A241" s="107"/>
      <c r="B241" s="107"/>
      <c r="C241" s="45"/>
      <c r="D241" s="92">
        <f t="shared" si="43"/>
        <v>0</v>
      </c>
      <c r="E241" s="92">
        <f t="shared" si="44"/>
        <v>0</v>
      </c>
      <c r="F241" s="36">
        <f t="shared" si="45"/>
        <v>0</v>
      </c>
      <c r="G241" s="36">
        <f t="shared" si="46"/>
        <v>0</v>
      </c>
      <c r="H241" s="36">
        <f t="shared" si="47"/>
        <v>0</v>
      </c>
      <c r="I241" s="36">
        <f t="shared" si="48"/>
        <v>0</v>
      </c>
      <c r="J241" s="36">
        <f t="shared" si="49"/>
        <v>0</v>
      </c>
      <c r="K241" s="36">
        <f t="shared" ca="1" si="50"/>
        <v>-1.9574898225101223E-4</v>
      </c>
      <c r="L241" s="36">
        <f t="shared" ca="1" si="51"/>
        <v>3.8317664052307102E-8</v>
      </c>
      <c r="M241" s="36">
        <f t="shared" ca="1" si="52"/>
        <v>2642988843.8932571</v>
      </c>
      <c r="N241" s="36">
        <f t="shared" ca="1" si="53"/>
        <v>3099489329.7800012</v>
      </c>
      <c r="O241" s="36">
        <f t="shared" ca="1" si="54"/>
        <v>111446765.46893506</v>
      </c>
      <c r="P241" s="45">
        <f t="shared" ca="1" si="55"/>
        <v>1.9574898225101223E-4</v>
      </c>
      <c r="Q241" s="45"/>
      <c r="R241" s="45"/>
      <c r="S241" s="45"/>
      <c r="T241" s="45"/>
    </row>
    <row r="242" spans="1:20" x14ac:dyDescent="0.2">
      <c r="A242" s="106"/>
      <c r="B242" s="106"/>
      <c r="D242" s="92">
        <f t="shared" si="43"/>
        <v>0</v>
      </c>
      <c r="E242" s="92">
        <f t="shared" si="44"/>
        <v>0</v>
      </c>
      <c r="F242" s="36">
        <f t="shared" si="45"/>
        <v>0</v>
      </c>
      <c r="G242" s="36">
        <f t="shared" si="46"/>
        <v>0</v>
      </c>
      <c r="H242" s="36">
        <f t="shared" si="47"/>
        <v>0</v>
      </c>
      <c r="I242" s="36">
        <f t="shared" si="48"/>
        <v>0</v>
      </c>
      <c r="J242" s="36">
        <f t="shared" si="49"/>
        <v>0</v>
      </c>
      <c r="K242" s="36">
        <f t="shared" ca="1" si="50"/>
        <v>-1.9574898225101223E-4</v>
      </c>
      <c r="L242" s="36">
        <f t="shared" ca="1" si="51"/>
        <v>3.8317664052307102E-8</v>
      </c>
      <c r="M242" s="36">
        <f t="shared" ca="1" si="52"/>
        <v>2642988843.8932571</v>
      </c>
      <c r="N242" s="36">
        <f t="shared" ca="1" si="53"/>
        <v>3099489329.7800012</v>
      </c>
      <c r="O242" s="36">
        <f t="shared" ca="1" si="54"/>
        <v>111446765.46893506</v>
      </c>
      <c r="P242" s="45">
        <f t="shared" ca="1" si="55"/>
        <v>1.9574898225101223E-4</v>
      </c>
    </row>
    <row r="243" spans="1:20" x14ac:dyDescent="0.2">
      <c r="A243" s="107"/>
      <c r="B243" s="107"/>
      <c r="C243" s="45"/>
      <c r="D243" s="92">
        <f t="shared" si="43"/>
        <v>0</v>
      </c>
      <c r="E243" s="92">
        <f t="shared" si="44"/>
        <v>0</v>
      </c>
      <c r="F243" s="36">
        <f t="shared" si="45"/>
        <v>0</v>
      </c>
      <c r="G243" s="36">
        <f t="shared" si="46"/>
        <v>0</v>
      </c>
      <c r="H243" s="36">
        <f t="shared" si="47"/>
        <v>0</v>
      </c>
      <c r="I243" s="36">
        <f t="shared" si="48"/>
        <v>0</v>
      </c>
      <c r="J243" s="36">
        <f t="shared" si="49"/>
        <v>0</v>
      </c>
      <c r="K243" s="36">
        <f t="shared" ca="1" si="50"/>
        <v>-1.9574898225101223E-4</v>
      </c>
      <c r="L243" s="36">
        <f t="shared" ca="1" si="51"/>
        <v>3.8317664052307102E-8</v>
      </c>
      <c r="M243" s="36">
        <f t="shared" ca="1" si="52"/>
        <v>2642988843.8932571</v>
      </c>
      <c r="N243" s="36">
        <f t="shared" ca="1" si="53"/>
        <v>3099489329.7800012</v>
      </c>
      <c r="O243" s="36">
        <f t="shared" ca="1" si="54"/>
        <v>111446765.46893506</v>
      </c>
      <c r="P243" s="45">
        <f t="shared" ca="1" si="55"/>
        <v>1.9574898225101223E-4</v>
      </c>
      <c r="Q243" s="45"/>
      <c r="R243" s="45"/>
      <c r="S243" s="45"/>
      <c r="T243" s="45"/>
    </row>
    <row r="244" spans="1:20" x14ac:dyDescent="0.2">
      <c r="A244" s="106"/>
      <c r="B244" s="106"/>
      <c r="D244" s="92">
        <f t="shared" si="43"/>
        <v>0</v>
      </c>
      <c r="E244" s="92">
        <f t="shared" si="44"/>
        <v>0</v>
      </c>
      <c r="F244" s="36">
        <f t="shared" si="45"/>
        <v>0</v>
      </c>
      <c r="G244" s="36">
        <f t="shared" si="46"/>
        <v>0</v>
      </c>
      <c r="H244" s="36">
        <f t="shared" si="47"/>
        <v>0</v>
      </c>
      <c r="I244" s="36">
        <f t="shared" si="48"/>
        <v>0</v>
      </c>
      <c r="J244" s="36">
        <f t="shared" si="49"/>
        <v>0</v>
      </c>
      <c r="K244" s="36">
        <f t="shared" ca="1" si="50"/>
        <v>-1.9574898225101223E-4</v>
      </c>
      <c r="L244" s="36">
        <f t="shared" ca="1" si="51"/>
        <v>3.8317664052307102E-8</v>
      </c>
      <c r="M244" s="36">
        <f t="shared" ca="1" si="52"/>
        <v>2642988843.8932571</v>
      </c>
      <c r="N244" s="36">
        <f t="shared" ca="1" si="53"/>
        <v>3099489329.7800012</v>
      </c>
      <c r="O244" s="36">
        <f t="shared" ca="1" si="54"/>
        <v>111446765.46893506</v>
      </c>
      <c r="P244" s="45">
        <f t="shared" ca="1" si="55"/>
        <v>1.9574898225101223E-4</v>
      </c>
    </row>
    <row r="245" spans="1:20" x14ac:dyDescent="0.2">
      <c r="A245" s="107"/>
      <c r="B245" s="107"/>
      <c r="C245" s="45"/>
      <c r="D245" s="92">
        <f t="shared" si="43"/>
        <v>0</v>
      </c>
      <c r="E245" s="92">
        <f t="shared" si="44"/>
        <v>0</v>
      </c>
      <c r="F245" s="36">
        <f t="shared" si="45"/>
        <v>0</v>
      </c>
      <c r="G245" s="36">
        <f t="shared" si="46"/>
        <v>0</v>
      </c>
      <c r="H245" s="36">
        <f t="shared" si="47"/>
        <v>0</v>
      </c>
      <c r="I245" s="36">
        <f t="shared" si="48"/>
        <v>0</v>
      </c>
      <c r="J245" s="36">
        <f t="shared" si="49"/>
        <v>0</v>
      </c>
      <c r="K245" s="36">
        <f t="shared" ca="1" si="50"/>
        <v>-1.9574898225101223E-4</v>
      </c>
      <c r="L245" s="36">
        <f t="shared" ca="1" si="51"/>
        <v>3.8317664052307102E-8</v>
      </c>
      <c r="M245" s="36">
        <f t="shared" ca="1" si="52"/>
        <v>2642988843.8932571</v>
      </c>
      <c r="N245" s="36">
        <f t="shared" ca="1" si="53"/>
        <v>3099489329.7800012</v>
      </c>
      <c r="O245" s="36">
        <f t="shared" ca="1" si="54"/>
        <v>111446765.46893506</v>
      </c>
      <c r="P245" s="45">
        <f t="shared" ca="1" si="55"/>
        <v>1.9574898225101223E-4</v>
      </c>
      <c r="Q245" s="45"/>
      <c r="R245" s="45"/>
      <c r="S245" s="45"/>
      <c r="T245" s="45"/>
    </row>
    <row r="246" spans="1:20" x14ac:dyDescent="0.2">
      <c r="A246" s="106"/>
      <c r="B246" s="106"/>
      <c r="D246" s="92">
        <f t="shared" si="43"/>
        <v>0</v>
      </c>
      <c r="E246" s="92">
        <f t="shared" si="44"/>
        <v>0</v>
      </c>
      <c r="F246" s="36">
        <f t="shared" si="45"/>
        <v>0</v>
      </c>
      <c r="G246" s="36">
        <f t="shared" si="46"/>
        <v>0</v>
      </c>
      <c r="H246" s="36">
        <f t="shared" si="47"/>
        <v>0</v>
      </c>
      <c r="I246" s="36">
        <f t="shared" si="48"/>
        <v>0</v>
      </c>
      <c r="J246" s="36">
        <f t="shared" si="49"/>
        <v>0</v>
      </c>
      <c r="K246" s="36">
        <f t="shared" ca="1" si="50"/>
        <v>-1.9574898225101223E-4</v>
      </c>
      <c r="L246" s="36">
        <f t="shared" ca="1" si="51"/>
        <v>3.8317664052307102E-8</v>
      </c>
      <c r="M246" s="36">
        <f t="shared" ca="1" si="52"/>
        <v>2642988843.8932571</v>
      </c>
      <c r="N246" s="36">
        <f t="shared" ca="1" si="53"/>
        <v>3099489329.7800012</v>
      </c>
      <c r="O246" s="36">
        <f t="shared" ca="1" si="54"/>
        <v>111446765.46893506</v>
      </c>
      <c r="P246" s="45">
        <f t="shared" ca="1" si="55"/>
        <v>1.9574898225101223E-4</v>
      </c>
    </row>
    <row r="247" spans="1:20" x14ac:dyDescent="0.2">
      <c r="A247" s="107"/>
      <c r="B247" s="107"/>
      <c r="C247" s="45"/>
      <c r="D247" s="92">
        <f t="shared" si="43"/>
        <v>0</v>
      </c>
      <c r="E247" s="92">
        <f t="shared" si="44"/>
        <v>0</v>
      </c>
      <c r="F247" s="36">
        <f t="shared" si="45"/>
        <v>0</v>
      </c>
      <c r="G247" s="36">
        <f t="shared" si="46"/>
        <v>0</v>
      </c>
      <c r="H247" s="36">
        <f t="shared" si="47"/>
        <v>0</v>
      </c>
      <c r="I247" s="36">
        <f t="shared" si="48"/>
        <v>0</v>
      </c>
      <c r="J247" s="36">
        <f t="shared" si="49"/>
        <v>0</v>
      </c>
      <c r="K247" s="36">
        <f t="shared" ca="1" si="50"/>
        <v>-1.9574898225101223E-4</v>
      </c>
      <c r="L247" s="36">
        <f t="shared" ca="1" si="51"/>
        <v>3.8317664052307102E-8</v>
      </c>
      <c r="M247" s="36">
        <f t="shared" ca="1" si="52"/>
        <v>2642988843.8932571</v>
      </c>
      <c r="N247" s="36">
        <f t="shared" ca="1" si="53"/>
        <v>3099489329.7800012</v>
      </c>
      <c r="O247" s="36">
        <f t="shared" ca="1" si="54"/>
        <v>111446765.46893506</v>
      </c>
      <c r="P247" s="45">
        <f t="shared" ca="1" si="55"/>
        <v>1.9574898225101223E-4</v>
      </c>
      <c r="Q247" s="45"/>
      <c r="R247" s="45"/>
      <c r="S247" s="45"/>
      <c r="T247" s="45"/>
    </row>
    <row r="248" spans="1:20" x14ac:dyDescent="0.2">
      <c r="A248" s="106"/>
      <c r="B248" s="106"/>
      <c r="D248" s="92">
        <f t="shared" si="43"/>
        <v>0</v>
      </c>
      <c r="E248" s="92">
        <f t="shared" si="44"/>
        <v>0</v>
      </c>
      <c r="F248" s="36">
        <f t="shared" si="45"/>
        <v>0</v>
      </c>
      <c r="G248" s="36">
        <f t="shared" si="46"/>
        <v>0</v>
      </c>
      <c r="H248" s="36">
        <f t="shared" si="47"/>
        <v>0</v>
      </c>
      <c r="I248" s="36">
        <f t="shared" si="48"/>
        <v>0</v>
      </c>
      <c r="J248" s="36">
        <f t="shared" si="49"/>
        <v>0</v>
      </c>
      <c r="K248" s="36">
        <f t="shared" ca="1" si="50"/>
        <v>-1.9574898225101223E-4</v>
      </c>
      <c r="L248" s="36">
        <f t="shared" ca="1" si="51"/>
        <v>3.8317664052307102E-8</v>
      </c>
      <c r="M248" s="36">
        <f t="shared" ca="1" si="52"/>
        <v>2642988843.8932571</v>
      </c>
      <c r="N248" s="36">
        <f t="shared" ca="1" si="53"/>
        <v>3099489329.7800012</v>
      </c>
      <c r="O248" s="36">
        <f t="shared" ca="1" si="54"/>
        <v>111446765.46893506</v>
      </c>
      <c r="P248" s="45">
        <f t="shared" ca="1" si="55"/>
        <v>1.9574898225101223E-4</v>
      </c>
    </row>
    <row r="249" spans="1:20" x14ac:dyDescent="0.2">
      <c r="A249" s="107"/>
      <c r="B249" s="107"/>
      <c r="C249" s="45"/>
      <c r="D249" s="92">
        <f t="shared" si="43"/>
        <v>0</v>
      </c>
      <c r="E249" s="92">
        <f t="shared" si="44"/>
        <v>0</v>
      </c>
      <c r="F249" s="36">
        <f t="shared" si="45"/>
        <v>0</v>
      </c>
      <c r="G249" s="36">
        <f t="shared" si="46"/>
        <v>0</v>
      </c>
      <c r="H249" s="36">
        <f t="shared" si="47"/>
        <v>0</v>
      </c>
      <c r="I249" s="36">
        <f t="shared" si="48"/>
        <v>0</v>
      </c>
      <c r="J249" s="36">
        <f t="shared" si="49"/>
        <v>0</v>
      </c>
      <c r="K249" s="36">
        <f t="shared" ca="1" si="50"/>
        <v>-1.9574898225101223E-4</v>
      </c>
      <c r="L249" s="36">
        <f t="shared" ca="1" si="51"/>
        <v>3.8317664052307102E-8</v>
      </c>
      <c r="M249" s="36">
        <f t="shared" ca="1" si="52"/>
        <v>2642988843.8932571</v>
      </c>
      <c r="N249" s="36">
        <f t="shared" ca="1" si="53"/>
        <v>3099489329.7800012</v>
      </c>
      <c r="O249" s="36">
        <f t="shared" ca="1" si="54"/>
        <v>111446765.46893506</v>
      </c>
      <c r="P249" s="45">
        <f t="shared" ca="1" si="55"/>
        <v>1.9574898225101223E-4</v>
      </c>
      <c r="Q249" s="45"/>
      <c r="R249" s="45"/>
      <c r="S249" s="45"/>
      <c r="T249" s="45"/>
    </row>
    <row r="250" spans="1:20" x14ac:dyDescent="0.2">
      <c r="A250" s="106"/>
      <c r="B250" s="106"/>
      <c r="D250" s="92">
        <f t="shared" si="43"/>
        <v>0</v>
      </c>
      <c r="E250" s="92">
        <f t="shared" si="44"/>
        <v>0</v>
      </c>
      <c r="F250" s="36">
        <f t="shared" si="45"/>
        <v>0</v>
      </c>
      <c r="G250" s="36">
        <f t="shared" si="46"/>
        <v>0</v>
      </c>
      <c r="H250" s="36">
        <f t="shared" si="47"/>
        <v>0</v>
      </c>
      <c r="I250" s="36">
        <f t="shared" si="48"/>
        <v>0</v>
      </c>
      <c r="J250" s="36">
        <f t="shared" si="49"/>
        <v>0</v>
      </c>
      <c r="K250" s="36">
        <f t="shared" ca="1" si="50"/>
        <v>-1.9574898225101223E-4</v>
      </c>
      <c r="L250" s="36">
        <f t="shared" ca="1" si="51"/>
        <v>3.8317664052307102E-8</v>
      </c>
      <c r="M250" s="36">
        <f t="shared" ca="1" si="52"/>
        <v>2642988843.8932571</v>
      </c>
      <c r="N250" s="36">
        <f t="shared" ca="1" si="53"/>
        <v>3099489329.7800012</v>
      </c>
      <c r="O250" s="36">
        <f t="shared" ca="1" si="54"/>
        <v>111446765.46893506</v>
      </c>
      <c r="P250" s="45">
        <f t="shared" ca="1" si="55"/>
        <v>1.9574898225101223E-4</v>
      </c>
    </row>
    <row r="251" spans="1:20" x14ac:dyDescent="0.2">
      <c r="A251" s="107"/>
      <c r="B251" s="107"/>
      <c r="C251" s="45"/>
      <c r="D251" s="92">
        <f t="shared" si="43"/>
        <v>0</v>
      </c>
      <c r="E251" s="92">
        <f t="shared" si="44"/>
        <v>0</v>
      </c>
      <c r="F251" s="36">
        <f t="shared" si="45"/>
        <v>0</v>
      </c>
      <c r="G251" s="36">
        <f t="shared" si="46"/>
        <v>0</v>
      </c>
      <c r="H251" s="36">
        <f t="shared" si="47"/>
        <v>0</v>
      </c>
      <c r="I251" s="36">
        <f t="shared" si="48"/>
        <v>0</v>
      </c>
      <c r="J251" s="36">
        <f t="shared" si="49"/>
        <v>0</v>
      </c>
      <c r="K251" s="36">
        <f t="shared" ca="1" si="50"/>
        <v>-1.9574898225101223E-4</v>
      </c>
      <c r="L251" s="36">
        <f t="shared" ca="1" si="51"/>
        <v>3.8317664052307102E-8</v>
      </c>
      <c r="M251" s="36">
        <f t="shared" ca="1" si="52"/>
        <v>2642988843.8932571</v>
      </c>
      <c r="N251" s="36">
        <f t="shared" ca="1" si="53"/>
        <v>3099489329.7800012</v>
      </c>
      <c r="O251" s="36">
        <f t="shared" ca="1" si="54"/>
        <v>111446765.46893506</v>
      </c>
      <c r="P251" s="45">
        <f t="shared" ca="1" si="55"/>
        <v>1.9574898225101223E-4</v>
      </c>
      <c r="Q251" s="45"/>
      <c r="R251" s="45"/>
      <c r="S251" s="45"/>
      <c r="T251" s="45"/>
    </row>
    <row r="252" spans="1:20" x14ac:dyDescent="0.2">
      <c r="A252" s="106"/>
      <c r="B252" s="106"/>
      <c r="D252" s="92">
        <f t="shared" si="43"/>
        <v>0</v>
      </c>
      <c r="E252" s="92">
        <f t="shared" si="44"/>
        <v>0</v>
      </c>
      <c r="F252" s="36">
        <f t="shared" si="45"/>
        <v>0</v>
      </c>
      <c r="G252" s="36">
        <f t="shared" si="46"/>
        <v>0</v>
      </c>
      <c r="H252" s="36">
        <f t="shared" si="47"/>
        <v>0</v>
      </c>
      <c r="I252" s="36">
        <f t="shared" si="48"/>
        <v>0</v>
      </c>
      <c r="J252" s="36">
        <f t="shared" si="49"/>
        <v>0</v>
      </c>
      <c r="K252" s="36">
        <f t="shared" ca="1" si="50"/>
        <v>-1.9574898225101223E-4</v>
      </c>
      <c r="L252" s="36">
        <f t="shared" ca="1" si="51"/>
        <v>3.8317664052307102E-8</v>
      </c>
      <c r="M252" s="36">
        <f t="shared" ca="1" si="52"/>
        <v>2642988843.8932571</v>
      </c>
      <c r="N252" s="36">
        <f t="shared" ca="1" si="53"/>
        <v>3099489329.7800012</v>
      </c>
      <c r="O252" s="36">
        <f t="shared" ca="1" si="54"/>
        <v>111446765.46893506</v>
      </c>
      <c r="P252" s="45">
        <f t="shared" ca="1" si="55"/>
        <v>1.9574898225101223E-4</v>
      </c>
    </row>
    <row r="253" spans="1:20" x14ac:dyDescent="0.2">
      <c r="A253" s="107"/>
      <c r="B253" s="107"/>
      <c r="C253" s="45"/>
      <c r="D253" s="92">
        <f t="shared" si="43"/>
        <v>0</v>
      </c>
      <c r="E253" s="92">
        <f t="shared" si="44"/>
        <v>0</v>
      </c>
      <c r="F253" s="36">
        <f t="shared" si="45"/>
        <v>0</v>
      </c>
      <c r="G253" s="36">
        <f t="shared" si="46"/>
        <v>0</v>
      </c>
      <c r="H253" s="36">
        <f t="shared" si="47"/>
        <v>0</v>
      </c>
      <c r="I253" s="36">
        <f t="shared" si="48"/>
        <v>0</v>
      </c>
      <c r="J253" s="36">
        <f t="shared" si="49"/>
        <v>0</v>
      </c>
      <c r="K253" s="36">
        <f t="shared" ca="1" si="50"/>
        <v>-1.9574898225101223E-4</v>
      </c>
      <c r="L253" s="36">
        <f t="shared" ca="1" si="51"/>
        <v>3.8317664052307102E-8</v>
      </c>
      <c r="M253" s="36">
        <f t="shared" ca="1" si="52"/>
        <v>2642988843.8932571</v>
      </c>
      <c r="N253" s="36">
        <f t="shared" ca="1" si="53"/>
        <v>3099489329.7800012</v>
      </c>
      <c r="O253" s="36">
        <f t="shared" ca="1" si="54"/>
        <v>111446765.46893506</v>
      </c>
      <c r="P253" s="45">
        <f t="shared" ca="1" si="55"/>
        <v>1.9574898225101223E-4</v>
      </c>
      <c r="Q253" s="45"/>
      <c r="R253" s="45"/>
      <c r="S253" s="45"/>
      <c r="T253" s="45"/>
    </row>
    <row r="254" spans="1:20" x14ac:dyDescent="0.2">
      <c r="A254" s="106"/>
      <c r="B254" s="106"/>
      <c r="D254" s="92">
        <f t="shared" si="43"/>
        <v>0</v>
      </c>
      <c r="E254" s="92">
        <f t="shared" si="44"/>
        <v>0</v>
      </c>
      <c r="F254" s="36">
        <f t="shared" si="45"/>
        <v>0</v>
      </c>
      <c r="G254" s="36">
        <f t="shared" si="46"/>
        <v>0</v>
      </c>
      <c r="H254" s="36">
        <f t="shared" si="47"/>
        <v>0</v>
      </c>
      <c r="I254" s="36">
        <f t="shared" si="48"/>
        <v>0</v>
      </c>
      <c r="J254" s="36">
        <f t="shared" si="49"/>
        <v>0</v>
      </c>
      <c r="K254" s="36">
        <f t="shared" ca="1" si="50"/>
        <v>-1.9574898225101223E-4</v>
      </c>
      <c r="L254" s="36">
        <f t="shared" ca="1" si="51"/>
        <v>3.8317664052307102E-8</v>
      </c>
      <c r="M254" s="36">
        <f t="shared" ca="1" si="52"/>
        <v>2642988843.8932571</v>
      </c>
      <c r="N254" s="36">
        <f t="shared" ca="1" si="53"/>
        <v>3099489329.7800012</v>
      </c>
      <c r="O254" s="36">
        <f t="shared" ca="1" si="54"/>
        <v>111446765.46893506</v>
      </c>
      <c r="P254" s="45">
        <f t="shared" ca="1" si="55"/>
        <v>1.9574898225101223E-4</v>
      </c>
    </row>
    <row r="255" spans="1:20" x14ac:dyDescent="0.2">
      <c r="A255" s="107"/>
      <c r="B255" s="107"/>
      <c r="C255" s="45"/>
      <c r="D255" s="92">
        <f t="shared" si="43"/>
        <v>0</v>
      </c>
      <c r="E255" s="92">
        <f t="shared" si="44"/>
        <v>0</v>
      </c>
      <c r="F255" s="36">
        <f t="shared" si="45"/>
        <v>0</v>
      </c>
      <c r="G255" s="36">
        <f t="shared" si="46"/>
        <v>0</v>
      </c>
      <c r="H255" s="36">
        <f t="shared" si="47"/>
        <v>0</v>
      </c>
      <c r="I255" s="36">
        <f t="shared" si="48"/>
        <v>0</v>
      </c>
      <c r="J255" s="36">
        <f t="shared" si="49"/>
        <v>0</v>
      </c>
      <c r="K255" s="36">
        <f t="shared" ca="1" si="50"/>
        <v>-1.9574898225101223E-4</v>
      </c>
      <c r="L255" s="36">
        <f t="shared" ca="1" si="51"/>
        <v>3.8317664052307102E-8</v>
      </c>
      <c r="M255" s="36">
        <f t="shared" ca="1" si="52"/>
        <v>2642988843.8932571</v>
      </c>
      <c r="N255" s="36">
        <f t="shared" ca="1" si="53"/>
        <v>3099489329.7800012</v>
      </c>
      <c r="O255" s="36">
        <f t="shared" ca="1" si="54"/>
        <v>111446765.46893506</v>
      </c>
      <c r="P255" s="45">
        <f t="shared" ca="1" si="55"/>
        <v>1.9574898225101223E-4</v>
      </c>
      <c r="Q255" s="45"/>
      <c r="R255" s="45"/>
      <c r="S255" s="45"/>
      <c r="T255" s="45"/>
    </row>
    <row r="256" spans="1:20" x14ac:dyDescent="0.2">
      <c r="A256" s="106"/>
      <c r="B256" s="106"/>
      <c r="D256" s="92">
        <f t="shared" si="43"/>
        <v>0</v>
      </c>
      <c r="E256" s="92">
        <f t="shared" si="44"/>
        <v>0</v>
      </c>
      <c r="F256" s="36">
        <f t="shared" si="45"/>
        <v>0</v>
      </c>
      <c r="G256" s="36">
        <f t="shared" si="46"/>
        <v>0</v>
      </c>
      <c r="H256" s="36">
        <f t="shared" si="47"/>
        <v>0</v>
      </c>
      <c r="I256" s="36">
        <f t="shared" si="48"/>
        <v>0</v>
      </c>
      <c r="J256" s="36">
        <f t="shared" si="49"/>
        <v>0</v>
      </c>
      <c r="K256" s="36">
        <f t="shared" ca="1" si="50"/>
        <v>-1.9574898225101223E-4</v>
      </c>
      <c r="L256" s="36">
        <f t="shared" ca="1" si="51"/>
        <v>3.8317664052307102E-8</v>
      </c>
      <c r="M256" s="36">
        <f t="shared" ca="1" si="52"/>
        <v>2642988843.8932571</v>
      </c>
      <c r="N256" s="36">
        <f t="shared" ca="1" si="53"/>
        <v>3099489329.7800012</v>
      </c>
      <c r="O256" s="36">
        <f t="shared" ca="1" si="54"/>
        <v>111446765.46893506</v>
      </c>
      <c r="P256" s="45">
        <f t="shared" ca="1" si="55"/>
        <v>1.9574898225101223E-4</v>
      </c>
    </row>
    <row r="257" spans="1:20" x14ac:dyDescent="0.2">
      <c r="A257" s="107"/>
      <c r="B257" s="107"/>
      <c r="C257" s="45"/>
      <c r="D257" s="92">
        <f t="shared" si="43"/>
        <v>0</v>
      </c>
      <c r="E257" s="92">
        <f t="shared" si="44"/>
        <v>0</v>
      </c>
      <c r="F257" s="36">
        <f t="shared" si="45"/>
        <v>0</v>
      </c>
      <c r="G257" s="36">
        <f t="shared" si="46"/>
        <v>0</v>
      </c>
      <c r="H257" s="36">
        <f t="shared" si="47"/>
        <v>0</v>
      </c>
      <c r="I257" s="36">
        <f t="shared" si="48"/>
        <v>0</v>
      </c>
      <c r="J257" s="36">
        <f t="shared" si="49"/>
        <v>0</v>
      </c>
      <c r="K257" s="36">
        <f t="shared" ca="1" si="50"/>
        <v>-1.9574898225101223E-4</v>
      </c>
      <c r="L257" s="36">
        <f t="shared" ca="1" si="51"/>
        <v>3.8317664052307102E-8</v>
      </c>
      <c r="M257" s="36">
        <f t="shared" ca="1" si="52"/>
        <v>2642988843.8932571</v>
      </c>
      <c r="N257" s="36">
        <f t="shared" ca="1" si="53"/>
        <v>3099489329.7800012</v>
      </c>
      <c r="O257" s="36">
        <f t="shared" ca="1" si="54"/>
        <v>111446765.46893506</v>
      </c>
      <c r="P257" s="45">
        <f t="shared" ca="1" si="55"/>
        <v>1.9574898225101223E-4</v>
      </c>
      <c r="Q257" s="45"/>
      <c r="R257" s="45"/>
      <c r="S257" s="45"/>
      <c r="T257" s="45"/>
    </row>
    <row r="258" spans="1:20" x14ac:dyDescent="0.2">
      <c r="A258" s="106"/>
      <c r="B258" s="106"/>
      <c r="D258" s="92">
        <f t="shared" si="43"/>
        <v>0</v>
      </c>
      <c r="E258" s="92">
        <f t="shared" si="44"/>
        <v>0</v>
      </c>
      <c r="F258" s="36">
        <f t="shared" si="45"/>
        <v>0</v>
      </c>
      <c r="G258" s="36">
        <f t="shared" si="46"/>
        <v>0</v>
      </c>
      <c r="H258" s="36">
        <f t="shared" si="47"/>
        <v>0</v>
      </c>
      <c r="I258" s="36">
        <f t="shared" si="48"/>
        <v>0</v>
      </c>
      <c r="J258" s="36">
        <f t="shared" si="49"/>
        <v>0</v>
      </c>
      <c r="K258" s="36">
        <f t="shared" ca="1" si="50"/>
        <v>-1.9574898225101223E-4</v>
      </c>
      <c r="L258" s="36">
        <f t="shared" ca="1" si="51"/>
        <v>3.8317664052307102E-8</v>
      </c>
      <c r="M258" s="36">
        <f t="shared" ca="1" si="52"/>
        <v>2642988843.8932571</v>
      </c>
      <c r="N258" s="36">
        <f t="shared" ca="1" si="53"/>
        <v>3099489329.7800012</v>
      </c>
      <c r="O258" s="36">
        <f t="shared" ca="1" si="54"/>
        <v>111446765.46893506</v>
      </c>
      <c r="P258" s="45">
        <f t="shared" ca="1" si="55"/>
        <v>1.9574898225101223E-4</v>
      </c>
    </row>
    <row r="259" spans="1:20" x14ac:dyDescent="0.2">
      <c r="A259" s="107"/>
      <c r="B259" s="107"/>
      <c r="C259" s="45"/>
      <c r="D259" s="92">
        <f t="shared" si="43"/>
        <v>0</v>
      </c>
      <c r="E259" s="92">
        <f t="shared" si="44"/>
        <v>0</v>
      </c>
      <c r="F259" s="36">
        <f t="shared" si="45"/>
        <v>0</v>
      </c>
      <c r="G259" s="36">
        <f t="shared" si="46"/>
        <v>0</v>
      </c>
      <c r="H259" s="36">
        <f t="shared" si="47"/>
        <v>0</v>
      </c>
      <c r="I259" s="36">
        <f t="shared" si="48"/>
        <v>0</v>
      </c>
      <c r="J259" s="36">
        <f t="shared" si="49"/>
        <v>0</v>
      </c>
      <c r="K259" s="36">
        <f t="shared" ca="1" si="50"/>
        <v>-1.9574898225101223E-4</v>
      </c>
      <c r="L259" s="36">
        <f t="shared" ca="1" si="51"/>
        <v>3.8317664052307102E-8</v>
      </c>
      <c r="M259" s="36">
        <f t="shared" ca="1" si="52"/>
        <v>2642988843.8932571</v>
      </c>
      <c r="N259" s="36">
        <f t="shared" ca="1" si="53"/>
        <v>3099489329.7800012</v>
      </c>
      <c r="O259" s="36">
        <f t="shared" ca="1" si="54"/>
        <v>111446765.46893506</v>
      </c>
      <c r="P259" s="45">
        <f t="shared" ca="1" si="55"/>
        <v>1.9574898225101223E-4</v>
      </c>
      <c r="Q259" s="45"/>
      <c r="R259" s="45"/>
      <c r="S259" s="45"/>
      <c r="T259" s="45"/>
    </row>
    <row r="260" spans="1:20" x14ac:dyDescent="0.2">
      <c r="A260" s="106"/>
      <c r="B260" s="106"/>
      <c r="D260" s="92">
        <f t="shared" si="43"/>
        <v>0</v>
      </c>
      <c r="E260" s="92">
        <f t="shared" si="44"/>
        <v>0</v>
      </c>
      <c r="F260" s="36">
        <f t="shared" si="45"/>
        <v>0</v>
      </c>
      <c r="G260" s="36">
        <f t="shared" si="46"/>
        <v>0</v>
      </c>
      <c r="H260" s="36">
        <f t="shared" si="47"/>
        <v>0</v>
      </c>
      <c r="I260" s="36">
        <f t="shared" si="48"/>
        <v>0</v>
      </c>
      <c r="J260" s="36">
        <f t="shared" si="49"/>
        <v>0</v>
      </c>
      <c r="K260" s="36">
        <f t="shared" ca="1" si="50"/>
        <v>-1.9574898225101223E-4</v>
      </c>
      <c r="L260" s="36">
        <f t="shared" ca="1" si="51"/>
        <v>3.8317664052307102E-8</v>
      </c>
      <c r="M260" s="36">
        <f t="shared" ca="1" si="52"/>
        <v>2642988843.8932571</v>
      </c>
      <c r="N260" s="36">
        <f t="shared" ca="1" si="53"/>
        <v>3099489329.7800012</v>
      </c>
      <c r="O260" s="36">
        <f t="shared" ca="1" si="54"/>
        <v>111446765.46893506</v>
      </c>
      <c r="P260" s="45">
        <f t="shared" ca="1" si="55"/>
        <v>1.9574898225101223E-4</v>
      </c>
    </row>
    <row r="261" spans="1:20" x14ac:dyDescent="0.2">
      <c r="A261" s="107"/>
      <c r="B261" s="107"/>
      <c r="C261" s="45"/>
      <c r="D261" s="92">
        <f t="shared" si="43"/>
        <v>0</v>
      </c>
      <c r="E261" s="92">
        <f t="shared" si="44"/>
        <v>0</v>
      </c>
      <c r="F261" s="36">
        <f t="shared" si="45"/>
        <v>0</v>
      </c>
      <c r="G261" s="36">
        <f t="shared" si="46"/>
        <v>0</v>
      </c>
      <c r="H261" s="36">
        <f t="shared" si="47"/>
        <v>0</v>
      </c>
      <c r="I261" s="36">
        <f t="shared" si="48"/>
        <v>0</v>
      </c>
      <c r="J261" s="36">
        <f t="shared" si="49"/>
        <v>0</v>
      </c>
      <c r="K261" s="36">
        <f t="shared" ca="1" si="50"/>
        <v>-1.9574898225101223E-4</v>
      </c>
      <c r="L261" s="36">
        <f t="shared" ca="1" si="51"/>
        <v>3.8317664052307102E-8</v>
      </c>
      <c r="M261" s="36">
        <f t="shared" ca="1" si="52"/>
        <v>2642988843.8932571</v>
      </c>
      <c r="N261" s="36">
        <f t="shared" ca="1" si="53"/>
        <v>3099489329.7800012</v>
      </c>
      <c r="O261" s="36">
        <f t="shared" ca="1" si="54"/>
        <v>111446765.46893506</v>
      </c>
      <c r="P261" s="45">
        <f t="shared" ca="1" si="55"/>
        <v>1.9574898225101223E-4</v>
      </c>
      <c r="Q261" s="45"/>
      <c r="R261" s="45"/>
      <c r="S261" s="45"/>
      <c r="T261" s="45"/>
    </row>
    <row r="262" spans="1:20" x14ac:dyDescent="0.2">
      <c r="A262" s="106"/>
      <c r="B262" s="106"/>
      <c r="D262" s="92">
        <f t="shared" si="43"/>
        <v>0</v>
      </c>
      <c r="E262" s="92">
        <f t="shared" si="44"/>
        <v>0</v>
      </c>
      <c r="F262" s="36">
        <f t="shared" si="45"/>
        <v>0</v>
      </c>
      <c r="G262" s="36">
        <f t="shared" si="46"/>
        <v>0</v>
      </c>
      <c r="H262" s="36">
        <f t="shared" si="47"/>
        <v>0</v>
      </c>
      <c r="I262" s="36">
        <f t="shared" si="48"/>
        <v>0</v>
      </c>
      <c r="J262" s="36">
        <f t="shared" si="49"/>
        <v>0</v>
      </c>
      <c r="K262" s="36">
        <f t="shared" ca="1" si="50"/>
        <v>-1.9574898225101223E-4</v>
      </c>
      <c r="L262" s="36">
        <f t="shared" ca="1" si="51"/>
        <v>3.8317664052307102E-8</v>
      </c>
      <c r="M262" s="36">
        <f t="shared" ca="1" si="52"/>
        <v>2642988843.8932571</v>
      </c>
      <c r="N262" s="36">
        <f t="shared" ca="1" si="53"/>
        <v>3099489329.7800012</v>
      </c>
      <c r="O262" s="36">
        <f t="shared" ca="1" si="54"/>
        <v>111446765.46893506</v>
      </c>
      <c r="P262" s="45">
        <f t="shared" ca="1" si="55"/>
        <v>1.9574898225101223E-4</v>
      </c>
    </row>
    <row r="263" spans="1:20" x14ac:dyDescent="0.2">
      <c r="A263" s="107"/>
      <c r="B263" s="107"/>
      <c r="C263" s="45"/>
      <c r="D263" s="92">
        <f t="shared" si="43"/>
        <v>0</v>
      </c>
      <c r="E263" s="92">
        <f t="shared" si="44"/>
        <v>0</v>
      </c>
      <c r="F263" s="36">
        <f t="shared" si="45"/>
        <v>0</v>
      </c>
      <c r="G263" s="36">
        <f t="shared" si="46"/>
        <v>0</v>
      </c>
      <c r="H263" s="36">
        <f t="shared" si="47"/>
        <v>0</v>
      </c>
      <c r="I263" s="36">
        <f t="shared" si="48"/>
        <v>0</v>
      </c>
      <c r="J263" s="36">
        <f t="shared" si="49"/>
        <v>0</v>
      </c>
      <c r="K263" s="36">
        <f t="shared" ca="1" si="50"/>
        <v>-1.9574898225101223E-4</v>
      </c>
      <c r="L263" s="36">
        <f t="shared" ca="1" si="51"/>
        <v>3.8317664052307102E-8</v>
      </c>
      <c r="M263" s="36">
        <f t="shared" ca="1" si="52"/>
        <v>2642988843.8932571</v>
      </c>
      <c r="N263" s="36">
        <f t="shared" ca="1" si="53"/>
        <v>3099489329.7800012</v>
      </c>
      <c r="O263" s="36">
        <f t="shared" ca="1" si="54"/>
        <v>111446765.46893506</v>
      </c>
      <c r="P263" s="45">
        <f t="shared" ca="1" si="55"/>
        <v>1.9574898225101223E-4</v>
      </c>
      <c r="Q263" s="45"/>
      <c r="R263" s="45"/>
      <c r="S263" s="45"/>
      <c r="T263" s="45"/>
    </row>
    <row r="264" spans="1:20" x14ac:dyDescent="0.2">
      <c r="A264" s="106"/>
      <c r="B264" s="106"/>
      <c r="D264" s="92">
        <f t="shared" si="43"/>
        <v>0</v>
      </c>
      <c r="E264" s="92">
        <f t="shared" si="44"/>
        <v>0</v>
      </c>
      <c r="F264" s="36">
        <f t="shared" si="45"/>
        <v>0</v>
      </c>
      <c r="G264" s="36">
        <f t="shared" si="46"/>
        <v>0</v>
      </c>
      <c r="H264" s="36">
        <f t="shared" si="47"/>
        <v>0</v>
      </c>
      <c r="I264" s="36">
        <f t="shared" si="48"/>
        <v>0</v>
      </c>
      <c r="J264" s="36">
        <f t="shared" si="49"/>
        <v>0</v>
      </c>
      <c r="K264" s="36">
        <f t="shared" ca="1" si="50"/>
        <v>-1.9574898225101223E-4</v>
      </c>
      <c r="L264" s="36">
        <f t="shared" ca="1" si="51"/>
        <v>3.8317664052307102E-8</v>
      </c>
      <c r="M264" s="36">
        <f t="shared" ca="1" si="52"/>
        <v>2642988843.8932571</v>
      </c>
      <c r="N264" s="36">
        <f t="shared" ca="1" si="53"/>
        <v>3099489329.7800012</v>
      </c>
      <c r="O264" s="36">
        <f t="shared" ca="1" si="54"/>
        <v>111446765.46893506</v>
      </c>
      <c r="P264" s="45">
        <f t="shared" ca="1" si="55"/>
        <v>1.9574898225101223E-4</v>
      </c>
    </row>
    <row r="265" spans="1:20" x14ac:dyDescent="0.2">
      <c r="A265" s="107"/>
      <c r="B265" s="107"/>
      <c r="C265" s="45"/>
      <c r="D265" s="92">
        <f t="shared" si="43"/>
        <v>0</v>
      </c>
      <c r="E265" s="92">
        <f t="shared" si="44"/>
        <v>0</v>
      </c>
      <c r="F265" s="36">
        <f t="shared" si="45"/>
        <v>0</v>
      </c>
      <c r="G265" s="36">
        <f t="shared" si="46"/>
        <v>0</v>
      </c>
      <c r="H265" s="36">
        <f t="shared" si="47"/>
        <v>0</v>
      </c>
      <c r="I265" s="36">
        <f t="shared" si="48"/>
        <v>0</v>
      </c>
      <c r="J265" s="36">
        <f t="shared" si="49"/>
        <v>0</v>
      </c>
      <c r="K265" s="36">
        <f t="shared" ca="1" si="50"/>
        <v>-1.9574898225101223E-4</v>
      </c>
      <c r="L265" s="36">
        <f t="shared" ca="1" si="51"/>
        <v>3.8317664052307102E-8</v>
      </c>
      <c r="M265" s="36">
        <f t="shared" ca="1" si="52"/>
        <v>2642988843.8932571</v>
      </c>
      <c r="N265" s="36">
        <f t="shared" ca="1" si="53"/>
        <v>3099489329.7800012</v>
      </c>
      <c r="O265" s="36">
        <f t="shared" ca="1" si="54"/>
        <v>111446765.46893506</v>
      </c>
      <c r="P265" s="45">
        <f t="shared" ca="1" si="55"/>
        <v>1.9574898225101223E-4</v>
      </c>
      <c r="Q265" s="45"/>
      <c r="R265" s="45"/>
      <c r="S265" s="45"/>
      <c r="T265" s="45"/>
    </row>
    <row r="266" spans="1:20" x14ac:dyDescent="0.2">
      <c r="A266" s="106"/>
      <c r="B266" s="106"/>
      <c r="D266" s="92">
        <f t="shared" si="43"/>
        <v>0</v>
      </c>
      <c r="E266" s="92">
        <f t="shared" si="44"/>
        <v>0</v>
      </c>
      <c r="F266" s="36">
        <f t="shared" si="45"/>
        <v>0</v>
      </c>
      <c r="G266" s="36">
        <f t="shared" si="46"/>
        <v>0</v>
      </c>
      <c r="H266" s="36">
        <f t="shared" si="47"/>
        <v>0</v>
      </c>
      <c r="I266" s="36">
        <f t="shared" si="48"/>
        <v>0</v>
      </c>
      <c r="J266" s="36">
        <f t="shared" si="49"/>
        <v>0</v>
      </c>
      <c r="K266" s="36">
        <f t="shared" ca="1" si="50"/>
        <v>-1.9574898225101223E-4</v>
      </c>
      <c r="L266" s="36">
        <f t="shared" ca="1" si="51"/>
        <v>3.8317664052307102E-8</v>
      </c>
      <c r="M266" s="36">
        <f t="shared" ca="1" si="52"/>
        <v>2642988843.8932571</v>
      </c>
      <c r="N266" s="36">
        <f t="shared" ca="1" si="53"/>
        <v>3099489329.7800012</v>
      </c>
      <c r="O266" s="36">
        <f t="shared" ca="1" si="54"/>
        <v>111446765.46893506</v>
      </c>
      <c r="P266" s="45">
        <f t="shared" ca="1" si="55"/>
        <v>1.9574898225101223E-4</v>
      </c>
    </row>
    <row r="267" spans="1:20" x14ac:dyDescent="0.2">
      <c r="A267" s="107"/>
      <c r="B267" s="107"/>
      <c r="C267" s="45"/>
      <c r="D267" s="92">
        <f t="shared" si="43"/>
        <v>0</v>
      </c>
      <c r="E267" s="92">
        <f t="shared" si="44"/>
        <v>0</v>
      </c>
      <c r="F267" s="36">
        <f t="shared" si="45"/>
        <v>0</v>
      </c>
      <c r="G267" s="36">
        <f t="shared" si="46"/>
        <v>0</v>
      </c>
      <c r="H267" s="36">
        <f t="shared" si="47"/>
        <v>0</v>
      </c>
      <c r="I267" s="36">
        <f t="shared" si="48"/>
        <v>0</v>
      </c>
      <c r="J267" s="36">
        <f t="shared" si="49"/>
        <v>0</v>
      </c>
      <c r="K267" s="36">
        <f t="shared" ca="1" si="50"/>
        <v>-1.9574898225101223E-4</v>
      </c>
      <c r="L267" s="36">
        <f t="shared" ca="1" si="51"/>
        <v>3.8317664052307102E-8</v>
      </c>
      <c r="M267" s="36">
        <f t="shared" ca="1" si="52"/>
        <v>2642988843.8932571</v>
      </c>
      <c r="N267" s="36">
        <f t="shared" ca="1" si="53"/>
        <v>3099489329.7800012</v>
      </c>
      <c r="O267" s="36">
        <f t="shared" ca="1" si="54"/>
        <v>111446765.46893506</v>
      </c>
      <c r="P267" s="45">
        <f t="shared" ca="1" si="55"/>
        <v>1.9574898225101223E-4</v>
      </c>
      <c r="Q267" s="45"/>
      <c r="R267" s="45"/>
      <c r="S267" s="45"/>
      <c r="T267" s="45"/>
    </row>
    <row r="268" spans="1:20" x14ac:dyDescent="0.2">
      <c r="A268" s="106"/>
      <c r="B268" s="106"/>
      <c r="D268" s="92">
        <f t="shared" si="43"/>
        <v>0</v>
      </c>
      <c r="E268" s="92">
        <f t="shared" si="44"/>
        <v>0</v>
      </c>
      <c r="F268" s="36">
        <f t="shared" si="45"/>
        <v>0</v>
      </c>
      <c r="G268" s="36">
        <f t="shared" si="46"/>
        <v>0</v>
      </c>
      <c r="H268" s="36">
        <f t="shared" si="47"/>
        <v>0</v>
      </c>
      <c r="I268" s="36">
        <f t="shared" si="48"/>
        <v>0</v>
      </c>
      <c r="J268" s="36">
        <f t="shared" si="49"/>
        <v>0</v>
      </c>
      <c r="K268" s="36">
        <f t="shared" ca="1" si="50"/>
        <v>-1.9574898225101223E-4</v>
      </c>
      <c r="L268" s="36">
        <f t="shared" ca="1" si="51"/>
        <v>3.8317664052307102E-8</v>
      </c>
      <c r="M268" s="36">
        <f t="shared" ca="1" si="52"/>
        <v>2642988843.8932571</v>
      </c>
      <c r="N268" s="36">
        <f t="shared" ca="1" si="53"/>
        <v>3099489329.7800012</v>
      </c>
      <c r="O268" s="36">
        <f t="shared" ca="1" si="54"/>
        <v>111446765.46893506</v>
      </c>
      <c r="P268" s="45">
        <f t="shared" ca="1" si="55"/>
        <v>1.9574898225101223E-4</v>
      </c>
    </row>
    <row r="269" spans="1:20" x14ac:dyDescent="0.2">
      <c r="A269" s="107"/>
      <c r="B269" s="107"/>
      <c r="C269" s="45"/>
      <c r="D269" s="92">
        <f t="shared" si="43"/>
        <v>0</v>
      </c>
      <c r="E269" s="92">
        <f t="shared" si="44"/>
        <v>0</v>
      </c>
      <c r="F269" s="36">
        <f t="shared" si="45"/>
        <v>0</v>
      </c>
      <c r="G269" s="36">
        <f t="shared" si="46"/>
        <v>0</v>
      </c>
      <c r="H269" s="36">
        <f t="shared" si="47"/>
        <v>0</v>
      </c>
      <c r="I269" s="36">
        <f t="shared" si="48"/>
        <v>0</v>
      </c>
      <c r="J269" s="36">
        <f t="shared" si="49"/>
        <v>0</v>
      </c>
      <c r="K269" s="36">
        <f t="shared" ca="1" si="50"/>
        <v>-1.9574898225101223E-4</v>
      </c>
      <c r="L269" s="36">
        <f t="shared" ca="1" si="51"/>
        <v>3.8317664052307102E-8</v>
      </c>
      <c r="M269" s="36">
        <f t="shared" ca="1" si="52"/>
        <v>2642988843.8932571</v>
      </c>
      <c r="N269" s="36">
        <f t="shared" ca="1" si="53"/>
        <v>3099489329.7800012</v>
      </c>
      <c r="O269" s="36">
        <f t="shared" ca="1" si="54"/>
        <v>111446765.46893506</v>
      </c>
      <c r="P269" s="45">
        <f t="shared" ca="1" si="55"/>
        <v>1.9574898225101223E-4</v>
      </c>
      <c r="Q269" s="45"/>
      <c r="R269" s="45"/>
      <c r="S269" s="45"/>
      <c r="T269" s="45"/>
    </row>
    <row r="270" spans="1:20" x14ac:dyDescent="0.2">
      <c r="A270" s="106"/>
      <c r="B270" s="106"/>
      <c r="D270" s="92">
        <f t="shared" si="43"/>
        <v>0</v>
      </c>
      <c r="E270" s="92">
        <f t="shared" si="44"/>
        <v>0</v>
      </c>
      <c r="F270" s="36">
        <f t="shared" si="45"/>
        <v>0</v>
      </c>
      <c r="G270" s="36">
        <f t="shared" si="46"/>
        <v>0</v>
      </c>
      <c r="H270" s="36">
        <f t="shared" si="47"/>
        <v>0</v>
      </c>
      <c r="I270" s="36">
        <f t="shared" si="48"/>
        <v>0</v>
      </c>
      <c r="J270" s="36">
        <f t="shared" si="49"/>
        <v>0</v>
      </c>
      <c r="K270" s="36">
        <f t="shared" ca="1" si="50"/>
        <v>-1.9574898225101223E-4</v>
      </c>
      <c r="L270" s="36">
        <f t="shared" ca="1" si="51"/>
        <v>3.8317664052307102E-8</v>
      </c>
      <c r="M270" s="36">
        <f t="shared" ca="1" si="52"/>
        <v>2642988843.8932571</v>
      </c>
      <c r="N270" s="36">
        <f t="shared" ca="1" si="53"/>
        <v>3099489329.7800012</v>
      </c>
      <c r="O270" s="36">
        <f t="shared" ca="1" si="54"/>
        <v>111446765.46893506</v>
      </c>
      <c r="P270" s="45">
        <f t="shared" ca="1" si="55"/>
        <v>1.9574898225101223E-4</v>
      </c>
    </row>
    <row r="271" spans="1:20" x14ac:dyDescent="0.2">
      <c r="A271" s="107"/>
      <c r="B271" s="107"/>
      <c r="C271" s="45"/>
      <c r="D271" s="92">
        <f t="shared" si="43"/>
        <v>0</v>
      </c>
      <c r="E271" s="92">
        <f t="shared" si="44"/>
        <v>0</v>
      </c>
      <c r="F271" s="36">
        <f t="shared" si="45"/>
        <v>0</v>
      </c>
      <c r="G271" s="36">
        <f t="shared" si="46"/>
        <v>0</v>
      </c>
      <c r="H271" s="36">
        <f t="shared" si="47"/>
        <v>0</v>
      </c>
      <c r="I271" s="36">
        <f t="shared" si="48"/>
        <v>0</v>
      </c>
      <c r="J271" s="36">
        <f t="shared" si="49"/>
        <v>0</v>
      </c>
      <c r="K271" s="36">
        <f t="shared" ca="1" si="50"/>
        <v>-1.9574898225101223E-4</v>
      </c>
      <c r="L271" s="36">
        <f t="shared" ca="1" si="51"/>
        <v>3.8317664052307102E-8</v>
      </c>
      <c r="M271" s="36">
        <f t="shared" ca="1" si="52"/>
        <v>2642988843.8932571</v>
      </c>
      <c r="N271" s="36">
        <f t="shared" ca="1" si="53"/>
        <v>3099489329.7800012</v>
      </c>
      <c r="O271" s="36">
        <f t="shared" ca="1" si="54"/>
        <v>111446765.46893506</v>
      </c>
      <c r="P271" s="45">
        <f t="shared" ca="1" si="55"/>
        <v>1.9574898225101223E-4</v>
      </c>
      <c r="Q271" s="45"/>
      <c r="R271" s="45"/>
      <c r="S271" s="45"/>
      <c r="T271" s="45"/>
    </row>
    <row r="272" spans="1:20" x14ac:dyDescent="0.2">
      <c r="A272" s="106"/>
      <c r="B272" s="106"/>
      <c r="D272" s="92">
        <f t="shared" si="43"/>
        <v>0</v>
      </c>
      <c r="E272" s="92">
        <f t="shared" si="44"/>
        <v>0</v>
      </c>
      <c r="F272" s="36">
        <f t="shared" si="45"/>
        <v>0</v>
      </c>
      <c r="G272" s="36">
        <f t="shared" si="46"/>
        <v>0</v>
      </c>
      <c r="H272" s="36">
        <f t="shared" si="47"/>
        <v>0</v>
      </c>
      <c r="I272" s="36">
        <f t="shared" si="48"/>
        <v>0</v>
      </c>
      <c r="J272" s="36">
        <f t="shared" si="49"/>
        <v>0</v>
      </c>
      <c r="K272" s="36">
        <f t="shared" ca="1" si="50"/>
        <v>-1.9574898225101223E-4</v>
      </c>
      <c r="L272" s="36">
        <f t="shared" ca="1" si="51"/>
        <v>3.8317664052307102E-8</v>
      </c>
      <c r="M272" s="36">
        <f t="shared" ca="1" si="52"/>
        <v>2642988843.8932571</v>
      </c>
      <c r="N272" s="36">
        <f t="shared" ca="1" si="53"/>
        <v>3099489329.7800012</v>
      </c>
      <c r="O272" s="36">
        <f t="shared" ca="1" si="54"/>
        <v>111446765.46893506</v>
      </c>
      <c r="P272" s="45">
        <f t="shared" ca="1" si="55"/>
        <v>1.9574898225101223E-4</v>
      </c>
    </row>
    <row r="273" spans="1:20" x14ac:dyDescent="0.2">
      <c r="A273" s="107"/>
      <c r="B273" s="107"/>
      <c r="C273" s="45"/>
      <c r="D273" s="92">
        <f t="shared" si="43"/>
        <v>0</v>
      </c>
      <c r="E273" s="92">
        <f t="shared" si="44"/>
        <v>0</v>
      </c>
      <c r="F273" s="36">
        <f t="shared" si="45"/>
        <v>0</v>
      </c>
      <c r="G273" s="36">
        <f t="shared" si="46"/>
        <v>0</v>
      </c>
      <c r="H273" s="36">
        <f t="shared" si="47"/>
        <v>0</v>
      </c>
      <c r="I273" s="36">
        <f t="shared" si="48"/>
        <v>0</v>
      </c>
      <c r="J273" s="36">
        <f t="shared" si="49"/>
        <v>0</v>
      </c>
      <c r="K273" s="36">
        <f t="shared" ca="1" si="50"/>
        <v>-1.9574898225101223E-4</v>
      </c>
      <c r="L273" s="36">
        <f t="shared" ca="1" si="51"/>
        <v>3.8317664052307102E-8</v>
      </c>
      <c r="M273" s="36">
        <f t="shared" ca="1" si="52"/>
        <v>2642988843.8932571</v>
      </c>
      <c r="N273" s="36">
        <f t="shared" ca="1" si="53"/>
        <v>3099489329.7800012</v>
      </c>
      <c r="O273" s="36">
        <f t="shared" ca="1" si="54"/>
        <v>111446765.46893506</v>
      </c>
      <c r="P273" s="45">
        <f t="shared" ca="1" si="55"/>
        <v>1.9574898225101223E-4</v>
      </c>
      <c r="Q273" s="45"/>
      <c r="R273" s="45"/>
      <c r="S273" s="45"/>
      <c r="T273" s="45"/>
    </row>
    <row r="274" spans="1:20" x14ac:dyDescent="0.2">
      <c r="A274" s="106"/>
      <c r="B274" s="106"/>
      <c r="D274" s="92">
        <f t="shared" si="43"/>
        <v>0</v>
      </c>
      <c r="E274" s="92">
        <f t="shared" si="44"/>
        <v>0</v>
      </c>
      <c r="F274" s="36">
        <f t="shared" si="45"/>
        <v>0</v>
      </c>
      <c r="G274" s="36">
        <f t="shared" si="46"/>
        <v>0</v>
      </c>
      <c r="H274" s="36">
        <f t="shared" si="47"/>
        <v>0</v>
      </c>
      <c r="I274" s="36">
        <f t="shared" si="48"/>
        <v>0</v>
      </c>
      <c r="J274" s="36">
        <f t="shared" si="49"/>
        <v>0</v>
      </c>
      <c r="K274" s="36">
        <f t="shared" ca="1" si="50"/>
        <v>-1.9574898225101223E-4</v>
      </c>
      <c r="L274" s="36">
        <f t="shared" ca="1" si="51"/>
        <v>3.8317664052307102E-8</v>
      </c>
      <c r="M274" s="36">
        <f t="shared" ca="1" si="52"/>
        <v>2642988843.8932571</v>
      </c>
      <c r="N274" s="36">
        <f t="shared" ca="1" si="53"/>
        <v>3099489329.7800012</v>
      </c>
      <c r="O274" s="36">
        <f t="shared" ca="1" si="54"/>
        <v>111446765.46893506</v>
      </c>
      <c r="P274" s="45">
        <f t="shared" ca="1" si="55"/>
        <v>1.9574898225101223E-4</v>
      </c>
    </row>
    <row r="275" spans="1:20" x14ac:dyDescent="0.2">
      <c r="A275" s="107"/>
      <c r="B275" s="107"/>
      <c r="C275" s="45"/>
      <c r="D275" s="92">
        <f t="shared" si="43"/>
        <v>0</v>
      </c>
      <c r="E275" s="92">
        <f t="shared" si="44"/>
        <v>0</v>
      </c>
      <c r="F275" s="36">
        <f t="shared" si="45"/>
        <v>0</v>
      </c>
      <c r="G275" s="36">
        <f t="shared" si="46"/>
        <v>0</v>
      </c>
      <c r="H275" s="36">
        <f t="shared" si="47"/>
        <v>0</v>
      </c>
      <c r="I275" s="36">
        <f t="shared" si="48"/>
        <v>0</v>
      </c>
      <c r="J275" s="36">
        <f t="shared" si="49"/>
        <v>0</v>
      </c>
      <c r="K275" s="36">
        <f t="shared" ca="1" si="50"/>
        <v>-1.9574898225101223E-4</v>
      </c>
      <c r="L275" s="36">
        <f t="shared" ca="1" si="51"/>
        <v>3.8317664052307102E-8</v>
      </c>
      <c r="M275" s="36">
        <f t="shared" ca="1" si="52"/>
        <v>2642988843.8932571</v>
      </c>
      <c r="N275" s="36">
        <f t="shared" ca="1" si="53"/>
        <v>3099489329.7800012</v>
      </c>
      <c r="O275" s="36">
        <f t="shared" ca="1" si="54"/>
        <v>111446765.46893506</v>
      </c>
      <c r="P275" s="45">
        <f t="shared" ca="1" si="55"/>
        <v>1.9574898225101223E-4</v>
      </c>
      <c r="Q275" s="45"/>
      <c r="R275" s="45"/>
      <c r="S275" s="45"/>
      <c r="T275" s="45"/>
    </row>
    <row r="276" spans="1:20" x14ac:dyDescent="0.2">
      <c r="A276" s="106"/>
      <c r="B276" s="106"/>
      <c r="D276" s="92">
        <f t="shared" si="43"/>
        <v>0</v>
      </c>
      <c r="E276" s="92">
        <f t="shared" si="44"/>
        <v>0</v>
      </c>
      <c r="F276" s="36">
        <f t="shared" si="45"/>
        <v>0</v>
      </c>
      <c r="G276" s="36">
        <f t="shared" si="46"/>
        <v>0</v>
      </c>
      <c r="H276" s="36">
        <f t="shared" si="47"/>
        <v>0</v>
      </c>
      <c r="I276" s="36">
        <f t="shared" si="48"/>
        <v>0</v>
      </c>
      <c r="J276" s="36">
        <f t="shared" si="49"/>
        <v>0</v>
      </c>
      <c r="K276" s="36">
        <f t="shared" ca="1" si="50"/>
        <v>-1.9574898225101223E-4</v>
      </c>
      <c r="L276" s="36">
        <f t="shared" ca="1" si="51"/>
        <v>3.8317664052307102E-8</v>
      </c>
      <c r="M276" s="36">
        <f t="shared" ca="1" si="52"/>
        <v>2642988843.8932571</v>
      </c>
      <c r="N276" s="36">
        <f t="shared" ca="1" si="53"/>
        <v>3099489329.7800012</v>
      </c>
      <c r="O276" s="36">
        <f t="shared" ca="1" si="54"/>
        <v>111446765.46893506</v>
      </c>
      <c r="P276" s="45">
        <f t="shared" ca="1" si="55"/>
        <v>1.9574898225101223E-4</v>
      </c>
    </row>
    <row r="277" spans="1:20" x14ac:dyDescent="0.2">
      <c r="A277" s="107"/>
      <c r="B277" s="107"/>
      <c r="C277" s="45"/>
      <c r="D277" s="92">
        <f t="shared" ref="D277:D340" si="56">A277/A$18</f>
        <v>0</v>
      </c>
      <c r="E277" s="92">
        <f t="shared" ref="E277:E340" si="57">B277/B$18</f>
        <v>0</v>
      </c>
      <c r="F277" s="36">
        <f t="shared" ref="F277:F340" si="58">D277*D277</f>
        <v>0</v>
      </c>
      <c r="G277" s="36">
        <f t="shared" ref="G277:G340" si="59">D277*F277</f>
        <v>0</v>
      </c>
      <c r="H277" s="36">
        <f t="shared" ref="H277:H340" si="60">F277*F277</f>
        <v>0</v>
      </c>
      <c r="I277" s="36">
        <f t="shared" ref="I277:I340" si="61">E277*D277</f>
        <v>0</v>
      </c>
      <c r="J277" s="36">
        <f t="shared" ref="J277:J340" si="62">I277*D277</f>
        <v>0</v>
      </c>
      <c r="K277" s="36">
        <f t="shared" ref="K277:K340" ca="1" si="63">+E$4+E$5*D277+E$6*D277^2</f>
        <v>-1.9574898225101223E-4</v>
      </c>
      <c r="L277" s="36">
        <f t="shared" ref="L277:L340" ca="1" si="64">+(K277-E277)^2</f>
        <v>3.8317664052307102E-8</v>
      </c>
      <c r="M277" s="36">
        <f t="shared" ref="M277:M340" ca="1" si="65">(M$1-M$2*D277+M$3*F277)^2</f>
        <v>2642988843.8932571</v>
      </c>
      <c r="N277" s="36">
        <f t="shared" ref="N277:N340" ca="1" si="66">(-M$2+M$4*D277-M$5*F277)^2</f>
        <v>3099489329.7800012</v>
      </c>
      <c r="O277" s="36">
        <f t="shared" ref="O277:O340" ca="1" si="67">+(M$3-D277*M$5+F277*M$6)^2</f>
        <v>111446765.46893506</v>
      </c>
      <c r="P277" s="45">
        <f t="shared" ref="P277:P340" ca="1" si="68">+E277-K277</f>
        <v>1.9574898225101223E-4</v>
      </c>
      <c r="Q277" s="45"/>
      <c r="R277" s="45"/>
      <c r="S277" s="45"/>
      <c r="T277" s="45"/>
    </row>
    <row r="278" spans="1:20" x14ac:dyDescent="0.2">
      <c r="A278" s="106"/>
      <c r="B278" s="106"/>
      <c r="D278" s="92">
        <f t="shared" si="56"/>
        <v>0</v>
      </c>
      <c r="E278" s="92">
        <f t="shared" si="57"/>
        <v>0</v>
      </c>
      <c r="F278" s="36">
        <f t="shared" si="58"/>
        <v>0</v>
      </c>
      <c r="G278" s="36">
        <f t="shared" si="59"/>
        <v>0</v>
      </c>
      <c r="H278" s="36">
        <f t="shared" si="60"/>
        <v>0</v>
      </c>
      <c r="I278" s="36">
        <f t="shared" si="61"/>
        <v>0</v>
      </c>
      <c r="J278" s="36">
        <f t="shared" si="62"/>
        <v>0</v>
      </c>
      <c r="K278" s="36">
        <f t="shared" ca="1" si="63"/>
        <v>-1.9574898225101223E-4</v>
      </c>
      <c r="L278" s="36">
        <f t="shared" ca="1" si="64"/>
        <v>3.8317664052307102E-8</v>
      </c>
      <c r="M278" s="36">
        <f t="shared" ca="1" si="65"/>
        <v>2642988843.8932571</v>
      </c>
      <c r="N278" s="36">
        <f t="shared" ca="1" si="66"/>
        <v>3099489329.7800012</v>
      </c>
      <c r="O278" s="36">
        <f t="shared" ca="1" si="67"/>
        <v>111446765.46893506</v>
      </c>
      <c r="P278" s="45">
        <f t="shared" ca="1" si="68"/>
        <v>1.9574898225101223E-4</v>
      </c>
    </row>
    <row r="279" spans="1:20" x14ac:dyDescent="0.2">
      <c r="A279" s="107"/>
      <c r="B279" s="107"/>
      <c r="C279" s="45"/>
      <c r="D279" s="92">
        <f t="shared" si="56"/>
        <v>0</v>
      </c>
      <c r="E279" s="92">
        <f t="shared" si="57"/>
        <v>0</v>
      </c>
      <c r="F279" s="36">
        <f t="shared" si="58"/>
        <v>0</v>
      </c>
      <c r="G279" s="36">
        <f t="shared" si="59"/>
        <v>0</v>
      </c>
      <c r="H279" s="36">
        <f t="shared" si="60"/>
        <v>0</v>
      </c>
      <c r="I279" s="36">
        <f t="shared" si="61"/>
        <v>0</v>
      </c>
      <c r="J279" s="36">
        <f t="shared" si="62"/>
        <v>0</v>
      </c>
      <c r="K279" s="36">
        <f t="shared" ca="1" si="63"/>
        <v>-1.9574898225101223E-4</v>
      </c>
      <c r="L279" s="36">
        <f t="shared" ca="1" si="64"/>
        <v>3.8317664052307102E-8</v>
      </c>
      <c r="M279" s="36">
        <f t="shared" ca="1" si="65"/>
        <v>2642988843.8932571</v>
      </c>
      <c r="N279" s="36">
        <f t="shared" ca="1" si="66"/>
        <v>3099489329.7800012</v>
      </c>
      <c r="O279" s="36">
        <f t="shared" ca="1" si="67"/>
        <v>111446765.46893506</v>
      </c>
      <c r="P279" s="45">
        <f t="shared" ca="1" si="68"/>
        <v>1.9574898225101223E-4</v>
      </c>
      <c r="Q279" s="45"/>
      <c r="R279" s="45"/>
      <c r="S279" s="45"/>
      <c r="T279" s="45"/>
    </row>
    <row r="280" spans="1:20" x14ac:dyDescent="0.2">
      <c r="A280" s="106"/>
      <c r="B280" s="106"/>
      <c r="D280" s="92">
        <f t="shared" si="56"/>
        <v>0</v>
      </c>
      <c r="E280" s="92">
        <f t="shared" si="57"/>
        <v>0</v>
      </c>
      <c r="F280" s="36">
        <f t="shared" si="58"/>
        <v>0</v>
      </c>
      <c r="G280" s="36">
        <f t="shared" si="59"/>
        <v>0</v>
      </c>
      <c r="H280" s="36">
        <f t="shared" si="60"/>
        <v>0</v>
      </c>
      <c r="I280" s="36">
        <f t="shared" si="61"/>
        <v>0</v>
      </c>
      <c r="J280" s="36">
        <f t="shared" si="62"/>
        <v>0</v>
      </c>
      <c r="K280" s="36">
        <f t="shared" ca="1" si="63"/>
        <v>-1.9574898225101223E-4</v>
      </c>
      <c r="L280" s="36">
        <f t="shared" ca="1" si="64"/>
        <v>3.8317664052307102E-8</v>
      </c>
      <c r="M280" s="36">
        <f t="shared" ca="1" si="65"/>
        <v>2642988843.8932571</v>
      </c>
      <c r="N280" s="36">
        <f t="shared" ca="1" si="66"/>
        <v>3099489329.7800012</v>
      </c>
      <c r="O280" s="36">
        <f t="shared" ca="1" si="67"/>
        <v>111446765.46893506</v>
      </c>
      <c r="P280" s="45">
        <f t="shared" ca="1" si="68"/>
        <v>1.9574898225101223E-4</v>
      </c>
    </row>
    <row r="281" spans="1:20" x14ac:dyDescent="0.2">
      <c r="A281" s="107"/>
      <c r="B281" s="107"/>
      <c r="C281" s="45"/>
      <c r="D281" s="92">
        <f t="shared" si="56"/>
        <v>0</v>
      </c>
      <c r="E281" s="92">
        <f t="shared" si="57"/>
        <v>0</v>
      </c>
      <c r="F281" s="36">
        <f t="shared" si="58"/>
        <v>0</v>
      </c>
      <c r="G281" s="36">
        <f t="shared" si="59"/>
        <v>0</v>
      </c>
      <c r="H281" s="36">
        <f t="shared" si="60"/>
        <v>0</v>
      </c>
      <c r="I281" s="36">
        <f t="shared" si="61"/>
        <v>0</v>
      </c>
      <c r="J281" s="36">
        <f t="shared" si="62"/>
        <v>0</v>
      </c>
      <c r="K281" s="36">
        <f t="shared" ca="1" si="63"/>
        <v>-1.9574898225101223E-4</v>
      </c>
      <c r="L281" s="36">
        <f t="shared" ca="1" si="64"/>
        <v>3.8317664052307102E-8</v>
      </c>
      <c r="M281" s="36">
        <f t="shared" ca="1" si="65"/>
        <v>2642988843.8932571</v>
      </c>
      <c r="N281" s="36">
        <f t="shared" ca="1" si="66"/>
        <v>3099489329.7800012</v>
      </c>
      <c r="O281" s="36">
        <f t="shared" ca="1" si="67"/>
        <v>111446765.46893506</v>
      </c>
      <c r="P281" s="45">
        <f t="shared" ca="1" si="68"/>
        <v>1.9574898225101223E-4</v>
      </c>
      <c r="Q281" s="45"/>
      <c r="R281" s="45"/>
      <c r="S281" s="45"/>
      <c r="T281" s="45"/>
    </row>
    <row r="282" spans="1:20" x14ac:dyDescent="0.2">
      <c r="A282" s="106"/>
      <c r="B282" s="106"/>
      <c r="D282" s="92">
        <f t="shared" si="56"/>
        <v>0</v>
      </c>
      <c r="E282" s="92">
        <f t="shared" si="57"/>
        <v>0</v>
      </c>
      <c r="F282" s="36">
        <f t="shared" si="58"/>
        <v>0</v>
      </c>
      <c r="G282" s="36">
        <f t="shared" si="59"/>
        <v>0</v>
      </c>
      <c r="H282" s="36">
        <f t="shared" si="60"/>
        <v>0</v>
      </c>
      <c r="I282" s="36">
        <f t="shared" si="61"/>
        <v>0</v>
      </c>
      <c r="J282" s="36">
        <f t="shared" si="62"/>
        <v>0</v>
      </c>
      <c r="K282" s="36">
        <f t="shared" ca="1" si="63"/>
        <v>-1.9574898225101223E-4</v>
      </c>
      <c r="L282" s="36">
        <f t="shared" ca="1" si="64"/>
        <v>3.8317664052307102E-8</v>
      </c>
      <c r="M282" s="36">
        <f t="shared" ca="1" si="65"/>
        <v>2642988843.8932571</v>
      </c>
      <c r="N282" s="36">
        <f t="shared" ca="1" si="66"/>
        <v>3099489329.7800012</v>
      </c>
      <c r="O282" s="36">
        <f t="shared" ca="1" si="67"/>
        <v>111446765.46893506</v>
      </c>
      <c r="P282" s="45">
        <f t="shared" ca="1" si="68"/>
        <v>1.9574898225101223E-4</v>
      </c>
    </row>
    <row r="283" spans="1:20" x14ac:dyDescent="0.2">
      <c r="A283" s="107"/>
      <c r="B283" s="107"/>
      <c r="C283" s="45"/>
      <c r="D283" s="92">
        <f t="shared" si="56"/>
        <v>0</v>
      </c>
      <c r="E283" s="92">
        <f t="shared" si="57"/>
        <v>0</v>
      </c>
      <c r="F283" s="36">
        <f t="shared" si="58"/>
        <v>0</v>
      </c>
      <c r="G283" s="36">
        <f t="shared" si="59"/>
        <v>0</v>
      </c>
      <c r="H283" s="36">
        <f t="shared" si="60"/>
        <v>0</v>
      </c>
      <c r="I283" s="36">
        <f t="shared" si="61"/>
        <v>0</v>
      </c>
      <c r="J283" s="36">
        <f t="shared" si="62"/>
        <v>0</v>
      </c>
      <c r="K283" s="36">
        <f t="shared" ca="1" si="63"/>
        <v>-1.9574898225101223E-4</v>
      </c>
      <c r="L283" s="36">
        <f t="shared" ca="1" si="64"/>
        <v>3.8317664052307102E-8</v>
      </c>
      <c r="M283" s="36">
        <f t="shared" ca="1" si="65"/>
        <v>2642988843.8932571</v>
      </c>
      <c r="N283" s="36">
        <f t="shared" ca="1" si="66"/>
        <v>3099489329.7800012</v>
      </c>
      <c r="O283" s="36">
        <f t="shared" ca="1" si="67"/>
        <v>111446765.46893506</v>
      </c>
      <c r="P283" s="45">
        <f t="shared" ca="1" si="68"/>
        <v>1.9574898225101223E-4</v>
      </c>
      <c r="Q283" s="45"/>
      <c r="R283" s="45"/>
      <c r="S283" s="45"/>
      <c r="T283" s="45"/>
    </row>
    <row r="284" spans="1:20" x14ac:dyDescent="0.2">
      <c r="A284" s="106"/>
      <c r="B284" s="106"/>
      <c r="D284" s="92">
        <f t="shared" si="56"/>
        <v>0</v>
      </c>
      <c r="E284" s="92">
        <f t="shared" si="57"/>
        <v>0</v>
      </c>
      <c r="F284" s="36">
        <f t="shared" si="58"/>
        <v>0</v>
      </c>
      <c r="G284" s="36">
        <f t="shared" si="59"/>
        <v>0</v>
      </c>
      <c r="H284" s="36">
        <f t="shared" si="60"/>
        <v>0</v>
      </c>
      <c r="I284" s="36">
        <f t="shared" si="61"/>
        <v>0</v>
      </c>
      <c r="J284" s="36">
        <f t="shared" si="62"/>
        <v>0</v>
      </c>
      <c r="K284" s="36">
        <f t="shared" ca="1" si="63"/>
        <v>-1.9574898225101223E-4</v>
      </c>
      <c r="L284" s="36">
        <f t="shared" ca="1" si="64"/>
        <v>3.8317664052307102E-8</v>
      </c>
      <c r="M284" s="36">
        <f t="shared" ca="1" si="65"/>
        <v>2642988843.8932571</v>
      </c>
      <c r="N284" s="36">
        <f t="shared" ca="1" si="66"/>
        <v>3099489329.7800012</v>
      </c>
      <c r="O284" s="36">
        <f t="shared" ca="1" si="67"/>
        <v>111446765.46893506</v>
      </c>
      <c r="P284" s="45">
        <f t="shared" ca="1" si="68"/>
        <v>1.9574898225101223E-4</v>
      </c>
    </row>
    <row r="285" spans="1:20" x14ac:dyDescent="0.2">
      <c r="A285" s="107"/>
      <c r="B285" s="107"/>
      <c r="C285" s="45"/>
      <c r="D285" s="92">
        <f t="shared" si="56"/>
        <v>0</v>
      </c>
      <c r="E285" s="92">
        <f t="shared" si="57"/>
        <v>0</v>
      </c>
      <c r="F285" s="36">
        <f t="shared" si="58"/>
        <v>0</v>
      </c>
      <c r="G285" s="36">
        <f t="shared" si="59"/>
        <v>0</v>
      </c>
      <c r="H285" s="36">
        <f t="shared" si="60"/>
        <v>0</v>
      </c>
      <c r="I285" s="36">
        <f t="shared" si="61"/>
        <v>0</v>
      </c>
      <c r="J285" s="36">
        <f t="shared" si="62"/>
        <v>0</v>
      </c>
      <c r="K285" s="36">
        <f t="shared" ca="1" si="63"/>
        <v>-1.9574898225101223E-4</v>
      </c>
      <c r="L285" s="36">
        <f t="shared" ca="1" si="64"/>
        <v>3.8317664052307102E-8</v>
      </c>
      <c r="M285" s="36">
        <f t="shared" ca="1" si="65"/>
        <v>2642988843.8932571</v>
      </c>
      <c r="N285" s="36">
        <f t="shared" ca="1" si="66"/>
        <v>3099489329.7800012</v>
      </c>
      <c r="O285" s="36">
        <f t="shared" ca="1" si="67"/>
        <v>111446765.46893506</v>
      </c>
      <c r="P285" s="45">
        <f t="shared" ca="1" si="68"/>
        <v>1.9574898225101223E-4</v>
      </c>
      <c r="Q285" s="45"/>
      <c r="R285" s="45"/>
      <c r="S285" s="45"/>
      <c r="T285" s="45"/>
    </row>
    <row r="286" spans="1:20" x14ac:dyDescent="0.2">
      <c r="A286" s="106"/>
      <c r="B286" s="106"/>
      <c r="D286" s="92">
        <f t="shared" si="56"/>
        <v>0</v>
      </c>
      <c r="E286" s="92">
        <f t="shared" si="57"/>
        <v>0</v>
      </c>
      <c r="F286" s="36">
        <f t="shared" si="58"/>
        <v>0</v>
      </c>
      <c r="G286" s="36">
        <f t="shared" si="59"/>
        <v>0</v>
      </c>
      <c r="H286" s="36">
        <f t="shared" si="60"/>
        <v>0</v>
      </c>
      <c r="I286" s="36">
        <f t="shared" si="61"/>
        <v>0</v>
      </c>
      <c r="J286" s="36">
        <f t="shared" si="62"/>
        <v>0</v>
      </c>
      <c r="K286" s="36">
        <f t="shared" ca="1" si="63"/>
        <v>-1.9574898225101223E-4</v>
      </c>
      <c r="L286" s="36">
        <f t="shared" ca="1" si="64"/>
        <v>3.8317664052307102E-8</v>
      </c>
      <c r="M286" s="36">
        <f t="shared" ca="1" si="65"/>
        <v>2642988843.8932571</v>
      </c>
      <c r="N286" s="36">
        <f t="shared" ca="1" si="66"/>
        <v>3099489329.7800012</v>
      </c>
      <c r="O286" s="36">
        <f t="shared" ca="1" si="67"/>
        <v>111446765.46893506</v>
      </c>
      <c r="P286" s="45">
        <f t="shared" ca="1" si="68"/>
        <v>1.9574898225101223E-4</v>
      </c>
    </row>
    <row r="287" spans="1:20" x14ac:dyDescent="0.2">
      <c r="A287" s="107"/>
      <c r="B287" s="107"/>
      <c r="C287" s="45"/>
      <c r="D287" s="92">
        <f t="shared" si="56"/>
        <v>0</v>
      </c>
      <c r="E287" s="92">
        <f t="shared" si="57"/>
        <v>0</v>
      </c>
      <c r="F287" s="36">
        <f t="shared" si="58"/>
        <v>0</v>
      </c>
      <c r="G287" s="36">
        <f t="shared" si="59"/>
        <v>0</v>
      </c>
      <c r="H287" s="36">
        <f t="shared" si="60"/>
        <v>0</v>
      </c>
      <c r="I287" s="36">
        <f t="shared" si="61"/>
        <v>0</v>
      </c>
      <c r="J287" s="36">
        <f t="shared" si="62"/>
        <v>0</v>
      </c>
      <c r="K287" s="36">
        <f t="shared" ca="1" si="63"/>
        <v>-1.9574898225101223E-4</v>
      </c>
      <c r="L287" s="36">
        <f t="shared" ca="1" si="64"/>
        <v>3.8317664052307102E-8</v>
      </c>
      <c r="M287" s="36">
        <f t="shared" ca="1" si="65"/>
        <v>2642988843.8932571</v>
      </c>
      <c r="N287" s="36">
        <f t="shared" ca="1" si="66"/>
        <v>3099489329.7800012</v>
      </c>
      <c r="O287" s="36">
        <f t="shared" ca="1" si="67"/>
        <v>111446765.46893506</v>
      </c>
      <c r="P287" s="45">
        <f t="shared" ca="1" si="68"/>
        <v>1.9574898225101223E-4</v>
      </c>
      <c r="Q287" s="45"/>
      <c r="R287" s="45"/>
      <c r="S287" s="45"/>
      <c r="T287" s="45"/>
    </row>
    <row r="288" spans="1:20" x14ac:dyDescent="0.2">
      <c r="A288" s="106"/>
      <c r="B288" s="106"/>
      <c r="D288" s="92">
        <f t="shared" si="56"/>
        <v>0</v>
      </c>
      <c r="E288" s="92">
        <f t="shared" si="57"/>
        <v>0</v>
      </c>
      <c r="F288" s="36">
        <f t="shared" si="58"/>
        <v>0</v>
      </c>
      <c r="G288" s="36">
        <f t="shared" si="59"/>
        <v>0</v>
      </c>
      <c r="H288" s="36">
        <f t="shared" si="60"/>
        <v>0</v>
      </c>
      <c r="I288" s="36">
        <f t="shared" si="61"/>
        <v>0</v>
      </c>
      <c r="J288" s="36">
        <f t="shared" si="62"/>
        <v>0</v>
      </c>
      <c r="K288" s="36">
        <f t="shared" ca="1" si="63"/>
        <v>-1.9574898225101223E-4</v>
      </c>
      <c r="L288" s="36">
        <f t="shared" ca="1" si="64"/>
        <v>3.8317664052307102E-8</v>
      </c>
      <c r="M288" s="36">
        <f t="shared" ca="1" si="65"/>
        <v>2642988843.8932571</v>
      </c>
      <c r="N288" s="36">
        <f t="shared" ca="1" si="66"/>
        <v>3099489329.7800012</v>
      </c>
      <c r="O288" s="36">
        <f t="shared" ca="1" si="67"/>
        <v>111446765.46893506</v>
      </c>
      <c r="P288" s="45">
        <f t="shared" ca="1" si="68"/>
        <v>1.9574898225101223E-4</v>
      </c>
    </row>
    <row r="289" spans="1:20" x14ac:dyDescent="0.2">
      <c r="A289" s="107"/>
      <c r="B289" s="107"/>
      <c r="C289" s="45"/>
      <c r="D289" s="92">
        <f t="shared" si="56"/>
        <v>0</v>
      </c>
      <c r="E289" s="92">
        <f t="shared" si="57"/>
        <v>0</v>
      </c>
      <c r="F289" s="36">
        <f t="shared" si="58"/>
        <v>0</v>
      </c>
      <c r="G289" s="36">
        <f t="shared" si="59"/>
        <v>0</v>
      </c>
      <c r="H289" s="36">
        <f t="shared" si="60"/>
        <v>0</v>
      </c>
      <c r="I289" s="36">
        <f t="shared" si="61"/>
        <v>0</v>
      </c>
      <c r="J289" s="36">
        <f t="shared" si="62"/>
        <v>0</v>
      </c>
      <c r="K289" s="36">
        <f t="shared" ca="1" si="63"/>
        <v>-1.9574898225101223E-4</v>
      </c>
      <c r="L289" s="36">
        <f t="shared" ca="1" si="64"/>
        <v>3.8317664052307102E-8</v>
      </c>
      <c r="M289" s="36">
        <f t="shared" ca="1" si="65"/>
        <v>2642988843.8932571</v>
      </c>
      <c r="N289" s="36">
        <f t="shared" ca="1" si="66"/>
        <v>3099489329.7800012</v>
      </c>
      <c r="O289" s="36">
        <f t="shared" ca="1" si="67"/>
        <v>111446765.46893506</v>
      </c>
      <c r="P289" s="45">
        <f t="shared" ca="1" si="68"/>
        <v>1.9574898225101223E-4</v>
      </c>
      <c r="Q289" s="45"/>
      <c r="R289" s="45"/>
      <c r="S289" s="45"/>
      <c r="T289" s="45"/>
    </row>
    <row r="290" spans="1:20" x14ac:dyDescent="0.2">
      <c r="A290" s="106"/>
      <c r="B290" s="106"/>
      <c r="D290" s="92">
        <f t="shared" si="56"/>
        <v>0</v>
      </c>
      <c r="E290" s="92">
        <f t="shared" si="57"/>
        <v>0</v>
      </c>
      <c r="F290" s="36">
        <f t="shared" si="58"/>
        <v>0</v>
      </c>
      <c r="G290" s="36">
        <f t="shared" si="59"/>
        <v>0</v>
      </c>
      <c r="H290" s="36">
        <f t="shared" si="60"/>
        <v>0</v>
      </c>
      <c r="I290" s="36">
        <f t="shared" si="61"/>
        <v>0</v>
      </c>
      <c r="J290" s="36">
        <f t="shared" si="62"/>
        <v>0</v>
      </c>
      <c r="K290" s="36">
        <f t="shared" ca="1" si="63"/>
        <v>-1.9574898225101223E-4</v>
      </c>
      <c r="L290" s="36">
        <f t="shared" ca="1" si="64"/>
        <v>3.8317664052307102E-8</v>
      </c>
      <c r="M290" s="36">
        <f t="shared" ca="1" si="65"/>
        <v>2642988843.8932571</v>
      </c>
      <c r="N290" s="36">
        <f t="shared" ca="1" si="66"/>
        <v>3099489329.7800012</v>
      </c>
      <c r="O290" s="36">
        <f t="shared" ca="1" si="67"/>
        <v>111446765.46893506</v>
      </c>
      <c r="P290" s="45">
        <f t="shared" ca="1" si="68"/>
        <v>1.9574898225101223E-4</v>
      </c>
    </row>
    <row r="291" spans="1:20" x14ac:dyDescent="0.2">
      <c r="A291" s="107"/>
      <c r="B291" s="107"/>
      <c r="C291" s="45"/>
      <c r="D291" s="92">
        <f t="shared" si="56"/>
        <v>0</v>
      </c>
      <c r="E291" s="92">
        <f t="shared" si="57"/>
        <v>0</v>
      </c>
      <c r="F291" s="36">
        <f t="shared" si="58"/>
        <v>0</v>
      </c>
      <c r="G291" s="36">
        <f t="shared" si="59"/>
        <v>0</v>
      </c>
      <c r="H291" s="36">
        <f t="shared" si="60"/>
        <v>0</v>
      </c>
      <c r="I291" s="36">
        <f t="shared" si="61"/>
        <v>0</v>
      </c>
      <c r="J291" s="36">
        <f t="shared" si="62"/>
        <v>0</v>
      </c>
      <c r="K291" s="36">
        <f t="shared" ca="1" si="63"/>
        <v>-1.9574898225101223E-4</v>
      </c>
      <c r="L291" s="36">
        <f t="shared" ca="1" si="64"/>
        <v>3.8317664052307102E-8</v>
      </c>
      <c r="M291" s="36">
        <f t="shared" ca="1" si="65"/>
        <v>2642988843.8932571</v>
      </c>
      <c r="N291" s="36">
        <f t="shared" ca="1" si="66"/>
        <v>3099489329.7800012</v>
      </c>
      <c r="O291" s="36">
        <f t="shared" ca="1" si="67"/>
        <v>111446765.46893506</v>
      </c>
      <c r="P291" s="45">
        <f t="shared" ca="1" si="68"/>
        <v>1.9574898225101223E-4</v>
      </c>
      <c r="Q291" s="45"/>
      <c r="R291" s="45"/>
      <c r="S291" s="45"/>
      <c r="T291" s="45"/>
    </row>
    <row r="292" spans="1:20" x14ac:dyDescent="0.2">
      <c r="A292" s="106"/>
      <c r="B292" s="106"/>
      <c r="D292" s="92">
        <f t="shared" si="56"/>
        <v>0</v>
      </c>
      <c r="E292" s="92">
        <f t="shared" si="57"/>
        <v>0</v>
      </c>
      <c r="F292" s="36">
        <f t="shared" si="58"/>
        <v>0</v>
      </c>
      <c r="G292" s="36">
        <f t="shared" si="59"/>
        <v>0</v>
      </c>
      <c r="H292" s="36">
        <f t="shared" si="60"/>
        <v>0</v>
      </c>
      <c r="I292" s="36">
        <f t="shared" si="61"/>
        <v>0</v>
      </c>
      <c r="J292" s="36">
        <f t="shared" si="62"/>
        <v>0</v>
      </c>
      <c r="K292" s="36">
        <f t="shared" ca="1" si="63"/>
        <v>-1.9574898225101223E-4</v>
      </c>
      <c r="L292" s="36">
        <f t="shared" ca="1" si="64"/>
        <v>3.8317664052307102E-8</v>
      </c>
      <c r="M292" s="36">
        <f t="shared" ca="1" si="65"/>
        <v>2642988843.8932571</v>
      </c>
      <c r="N292" s="36">
        <f t="shared" ca="1" si="66"/>
        <v>3099489329.7800012</v>
      </c>
      <c r="O292" s="36">
        <f t="shared" ca="1" si="67"/>
        <v>111446765.46893506</v>
      </c>
      <c r="P292" s="45">
        <f t="shared" ca="1" si="68"/>
        <v>1.9574898225101223E-4</v>
      </c>
    </row>
    <row r="293" spans="1:20" x14ac:dyDescent="0.2">
      <c r="A293" s="107"/>
      <c r="B293" s="107"/>
      <c r="C293" s="45"/>
      <c r="D293" s="92">
        <f t="shared" si="56"/>
        <v>0</v>
      </c>
      <c r="E293" s="92">
        <f t="shared" si="57"/>
        <v>0</v>
      </c>
      <c r="F293" s="36">
        <f t="shared" si="58"/>
        <v>0</v>
      </c>
      <c r="G293" s="36">
        <f t="shared" si="59"/>
        <v>0</v>
      </c>
      <c r="H293" s="36">
        <f t="shared" si="60"/>
        <v>0</v>
      </c>
      <c r="I293" s="36">
        <f t="shared" si="61"/>
        <v>0</v>
      </c>
      <c r="J293" s="36">
        <f t="shared" si="62"/>
        <v>0</v>
      </c>
      <c r="K293" s="36">
        <f t="shared" ca="1" si="63"/>
        <v>-1.9574898225101223E-4</v>
      </c>
      <c r="L293" s="36">
        <f t="shared" ca="1" si="64"/>
        <v>3.8317664052307102E-8</v>
      </c>
      <c r="M293" s="36">
        <f t="shared" ca="1" si="65"/>
        <v>2642988843.8932571</v>
      </c>
      <c r="N293" s="36">
        <f t="shared" ca="1" si="66"/>
        <v>3099489329.7800012</v>
      </c>
      <c r="O293" s="36">
        <f t="shared" ca="1" si="67"/>
        <v>111446765.46893506</v>
      </c>
      <c r="P293" s="45">
        <f t="shared" ca="1" si="68"/>
        <v>1.9574898225101223E-4</v>
      </c>
      <c r="Q293" s="45"/>
      <c r="R293" s="45"/>
      <c r="S293" s="45"/>
      <c r="T293" s="45"/>
    </row>
    <row r="294" spans="1:20" x14ac:dyDescent="0.2">
      <c r="A294" s="106"/>
      <c r="B294" s="106"/>
      <c r="D294" s="92">
        <f t="shared" si="56"/>
        <v>0</v>
      </c>
      <c r="E294" s="92">
        <f t="shared" si="57"/>
        <v>0</v>
      </c>
      <c r="F294" s="36">
        <f t="shared" si="58"/>
        <v>0</v>
      </c>
      <c r="G294" s="36">
        <f t="shared" si="59"/>
        <v>0</v>
      </c>
      <c r="H294" s="36">
        <f t="shared" si="60"/>
        <v>0</v>
      </c>
      <c r="I294" s="36">
        <f t="shared" si="61"/>
        <v>0</v>
      </c>
      <c r="J294" s="36">
        <f t="shared" si="62"/>
        <v>0</v>
      </c>
      <c r="K294" s="36">
        <f t="shared" ca="1" si="63"/>
        <v>-1.9574898225101223E-4</v>
      </c>
      <c r="L294" s="36">
        <f t="shared" ca="1" si="64"/>
        <v>3.8317664052307102E-8</v>
      </c>
      <c r="M294" s="36">
        <f t="shared" ca="1" si="65"/>
        <v>2642988843.8932571</v>
      </c>
      <c r="N294" s="36">
        <f t="shared" ca="1" si="66"/>
        <v>3099489329.7800012</v>
      </c>
      <c r="O294" s="36">
        <f t="shared" ca="1" si="67"/>
        <v>111446765.46893506</v>
      </c>
      <c r="P294" s="45">
        <f t="shared" ca="1" si="68"/>
        <v>1.9574898225101223E-4</v>
      </c>
    </row>
    <row r="295" spans="1:20" x14ac:dyDescent="0.2">
      <c r="A295" s="107"/>
      <c r="B295" s="107"/>
      <c r="C295" s="45"/>
      <c r="D295" s="92">
        <f t="shared" si="56"/>
        <v>0</v>
      </c>
      <c r="E295" s="92">
        <f t="shared" si="57"/>
        <v>0</v>
      </c>
      <c r="F295" s="36">
        <f t="shared" si="58"/>
        <v>0</v>
      </c>
      <c r="G295" s="36">
        <f t="shared" si="59"/>
        <v>0</v>
      </c>
      <c r="H295" s="36">
        <f t="shared" si="60"/>
        <v>0</v>
      </c>
      <c r="I295" s="36">
        <f t="shared" si="61"/>
        <v>0</v>
      </c>
      <c r="J295" s="36">
        <f t="shared" si="62"/>
        <v>0</v>
      </c>
      <c r="K295" s="36">
        <f t="shared" ca="1" si="63"/>
        <v>-1.9574898225101223E-4</v>
      </c>
      <c r="L295" s="36">
        <f t="shared" ca="1" si="64"/>
        <v>3.8317664052307102E-8</v>
      </c>
      <c r="M295" s="36">
        <f t="shared" ca="1" si="65"/>
        <v>2642988843.8932571</v>
      </c>
      <c r="N295" s="36">
        <f t="shared" ca="1" si="66"/>
        <v>3099489329.7800012</v>
      </c>
      <c r="O295" s="36">
        <f t="shared" ca="1" si="67"/>
        <v>111446765.46893506</v>
      </c>
      <c r="P295" s="45">
        <f t="shared" ca="1" si="68"/>
        <v>1.9574898225101223E-4</v>
      </c>
      <c r="Q295" s="45"/>
      <c r="R295" s="45"/>
      <c r="S295" s="45"/>
      <c r="T295" s="45"/>
    </row>
    <row r="296" spans="1:20" x14ac:dyDescent="0.2">
      <c r="A296" s="106"/>
      <c r="B296" s="106"/>
      <c r="D296" s="92">
        <f t="shared" si="56"/>
        <v>0</v>
      </c>
      <c r="E296" s="92">
        <f t="shared" si="57"/>
        <v>0</v>
      </c>
      <c r="F296" s="36">
        <f t="shared" si="58"/>
        <v>0</v>
      </c>
      <c r="G296" s="36">
        <f t="shared" si="59"/>
        <v>0</v>
      </c>
      <c r="H296" s="36">
        <f t="shared" si="60"/>
        <v>0</v>
      </c>
      <c r="I296" s="36">
        <f t="shared" si="61"/>
        <v>0</v>
      </c>
      <c r="J296" s="36">
        <f t="shared" si="62"/>
        <v>0</v>
      </c>
      <c r="K296" s="36">
        <f t="shared" ca="1" si="63"/>
        <v>-1.9574898225101223E-4</v>
      </c>
      <c r="L296" s="36">
        <f t="shared" ca="1" si="64"/>
        <v>3.8317664052307102E-8</v>
      </c>
      <c r="M296" s="36">
        <f t="shared" ca="1" si="65"/>
        <v>2642988843.8932571</v>
      </c>
      <c r="N296" s="36">
        <f t="shared" ca="1" si="66"/>
        <v>3099489329.7800012</v>
      </c>
      <c r="O296" s="36">
        <f t="shared" ca="1" si="67"/>
        <v>111446765.46893506</v>
      </c>
      <c r="P296" s="45">
        <f t="shared" ca="1" si="68"/>
        <v>1.9574898225101223E-4</v>
      </c>
    </row>
    <row r="297" spans="1:20" x14ac:dyDescent="0.2">
      <c r="A297" s="107"/>
      <c r="B297" s="107"/>
      <c r="C297" s="45"/>
      <c r="D297" s="92">
        <f t="shared" si="56"/>
        <v>0</v>
      </c>
      <c r="E297" s="92">
        <f t="shared" si="57"/>
        <v>0</v>
      </c>
      <c r="F297" s="36">
        <f t="shared" si="58"/>
        <v>0</v>
      </c>
      <c r="G297" s="36">
        <f t="shared" si="59"/>
        <v>0</v>
      </c>
      <c r="H297" s="36">
        <f t="shared" si="60"/>
        <v>0</v>
      </c>
      <c r="I297" s="36">
        <f t="shared" si="61"/>
        <v>0</v>
      </c>
      <c r="J297" s="36">
        <f t="shared" si="62"/>
        <v>0</v>
      </c>
      <c r="K297" s="36">
        <f t="shared" ca="1" si="63"/>
        <v>-1.9574898225101223E-4</v>
      </c>
      <c r="L297" s="36">
        <f t="shared" ca="1" si="64"/>
        <v>3.8317664052307102E-8</v>
      </c>
      <c r="M297" s="36">
        <f t="shared" ca="1" si="65"/>
        <v>2642988843.8932571</v>
      </c>
      <c r="N297" s="36">
        <f t="shared" ca="1" si="66"/>
        <v>3099489329.7800012</v>
      </c>
      <c r="O297" s="36">
        <f t="shared" ca="1" si="67"/>
        <v>111446765.46893506</v>
      </c>
      <c r="P297" s="45">
        <f t="shared" ca="1" si="68"/>
        <v>1.9574898225101223E-4</v>
      </c>
      <c r="Q297" s="45"/>
      <c r="R297" s="45"/>
      <c r="S297" s="45"/>
      <c r="T297" s="45"/>
    </row>
    <row r="298" spans="1:20" x14ac:dyDescent="0.2">
      <c r="A298" s="106"/>
      <c r="B298" s="106"/>
      <c r="D298" s="92">
        <f t="shared" si="56"/>
        <v>0</v>
      </c>
      <c r="E298" s="92">
        <f t="shared" si="57"/>
        <v>0</v>
      </c>
      <c r="F298" s="36">
        <f t="shared" si="58"/>
        <v>0</v>
      </c>
      <c r="G298" s="36">
        <f t="shared" si="59"/>
        <v>0</v>
      </c>
      <c r="H298" s="36">
        <f t="shared" si="60"/>
        <v>0</v>
      </c>
      <c r="I298" s="36">
        <f t="shared" si="61"/>
        <v>0</v>
      </c>
      <c r="J298" s="36">
        <f t="shared" si="62"/>
        <v>0</v>
      </c>
      <c r="K298" s="36">
        <f t="shared" ca="1" si="63"/>
        <v>-1.9574898225101223E-4</v>
      </c>
      <c r="L298" s="36">
        <f t="shared" ca="1" si="64"/>
        <v>3.8317664052307102E-8</v>
      </c>
      <c r="M298" s="36">
        <f t="shared" ca="1" si="65"/>
        <v>2642988843.8932571</v>
      </c>
      <c r="N298" s="36">
        <f t="shared" ca="1" si="66"/>
        <v>3099489329.7800012</v>
      </c>
      <c r="O298" s="36">
        <f t="shared" ca="1" si="67"/>
        <v>111446765.46893506</v>
      </c>
      <c r="P298" s="45">
        <f t="shared" ca="1" si="68"/>
        <v>1.9574898225101223E-4</v>
      </c>
    </row>
    <row r="299" spans="1:20" x14ac:dyDescent="0.2">
      <c r="A299" s="107"/>
      <c r="B299" s="107"/>
      <c r="C299" s="45"/>
      <c r="D299" s="92">
        <f t="shared" si="56"/>
        <v>0</v>
      </c>
      <c r="E299" s="92">
        <f t="shared" si="57"/>
        <v>0</v>
      </c>
      <c r="F299" s="36">
        <f t="shared" si="58"/>
        <v>0</v>
      </c>
      <c r="G299" s="36">
        <f t="shared" si="59"/>
        <v>0</v>
      </c>
      <c r="H299" s="36">
        <f t="shared" si="60"/>
        <v>0</v>
      </c>
      <c r="I299" s="36">
        <f t="shared" si="61"/>
        <v>0</v>
      </c>
      <c r="J299" s="36">
        <f t="shared" si="62"/>
        <v>0</v>
      </c>
      <c r="K299" s="36">
        <f t="shared" ca="1" si="63"/>
        <v>-1.9574898225101223E-4</v>
      </c>
      <c r="L299" s="36">
        <f t="shared" ca="1" si="64"/>
        <v>3.8317664052307102E-8</v>
      </c>
      <c r="M299" s="36">
        <f t="shared" ca="1" si="65"/>
        <v>2642988843.8932571</v>
      </c>
      <c r="N299" s="36">
        <f t="shared" ca="1" si="66"/>
        <v>3099489329.7800012</v>
      </c>
      <c r="O299" s="36">
        <f t="shared" ca="1" si="67"/>
        <v>111446765.46893506</v>
      </c>
      <c r="P299" s="45">
        <f t="shared" ca="1" si="68"/>
        <v>1.9574898225101223E-4</v>
      </c>
      <c r="Q299" s="45"/>
      <c r="R299" s="45"/>
      <c r="S299" s="45"/>
      <c r="T299" s="45"/>
    </row>
    <row r="300" spans="1:20" x14ac:dyDescent="0.2">
      <c r="A300" s="106"/>
      <c r="B300" s="106"/>
      <c r="D300" s="92">
        <f t="shared" si="56"/>
        <v>0</v>
      </c>
      <c r="E300" s="92">
        <f t="shared" si="57"/>
        <v>0</v>
      </c>
      <c r="F300" s="36">
        <f t="shared" si="58"/>
        <v>0</v>
      </c>
      <c r="G300" s="36">
        <f t="shared" si="59"/>
        <v>0</v>
      </c>
      <c r="H300" s="36">
        <f t="shared" si="60"/>
        <v>0</v>
      </c>
      <c r="I300" s="36">
        <f t="shared" si="61"/>
        <v>0</v>
      </c>
      <c r="J300" s="36">
        <f t="shared" si="62"/>
        <v>0</v>
      </c>
      <c r="K300" s="36">
        <f t="shared" ca="1" si="63"/>
        <v>-1.9574898225101223E-4</v>
      </c>
      <c r="L300" s="36">
        <f t="shared" ca="1" si="64"/>
        <v>3.8317664052307102E-8</v>
      </c>
      <c r="M300" s="36">
        <f t="shared" ca="1" si="65"/>
        <v>2642988843.8932571</v>
      </c>
      <c r="N300" s="36">
        <f t="shared" ca="1" si="66"/>
        <v>3099489329.7800012</v>
      </c>
      <c r="O300" s="36">
        <f t="shared" ca="1" si="67"/>
        <v>111446765.46893506</v>
      </c>
      <c r="P300" s="45">
        <f t="shared" ca="1" si="68"/>
        <v>1.9574898225101223E-4</v>
      </c>
    </row>
    <row r="301" spans="1:20" x14ac:dyDescent="0.2">
      <c r="A301" s="107"/>
      <c r="B301" s="107"/>
      <c r="C301" s="45"/>
      <c r="D301" s="92">
        <f t="shared" si="56"/>
        <v>0</v>
      </c>
      <c r="E301" s="92">
        <f t="shared" si="57"/>
        <v>0</v>
      </c>
      <c r="F301" s="36">
        <f t="shared" si="58"/>
        <v>0</v>
      </c>
      <c r="G301" s="36">
        <f t="shared" si="59"/>
        <v>0</v>
      </c>
      <c r="H301" s="36">
        <f t="shared" si="60"/>
        <v>0</v>
      </c>
      <c r="I301" s="36">
        <f t="shared" si="61"/>
        <v>0</v>
      </c>
      <c r="J301" s="36">
        <f t="shared" si="62"/>
        <v>0</v>
      </c>
      <c r="K301" s="36">
        <f t="shared" ca="1" si="63"/>
        <v>-1.9574898225101223E-4</v>
      </c>
      <c r="L301" s="36">
        <f t="shared" ca="1" si="64"/>
        <v>3.8317664052307102E-8</v>
      </c>
      <c r="M301" s="36">
        <f t="shared" ca="1" si="65"/>
        <v>2642988843.8932571</v>
      </c>
      <c r="N301" s="36">
        <f t="shared" ca="1" si="66"/>
        <v>3099489329.7800012</v>
      </c>
      <c r="O301" s="36">
        <f t="shared" ca="1" si="67"/>
        <v>111446765.46893506</v>
      </c>
      <c r="P301" s="45">
        <f t="shared" ca="1" si="68"/>
        <v>1.9574898225101223E-4</v>
      </c>
      <c r="Q301" s="45"/>
      <c r="R301" s="45"/>
      <c r="S301" s="45"/>
      <c r="T301" s="45"/>
    </row>
    <row r="302" spans="1:20" x14ac:dyDescent="0.2">
      <c r="A302" s="106"/>
      <c r="B302" s="106"/>
      <c r="D302" s="92">
        <f t="shared" si="56"/>
        <v>0</v>
      </c>
      <c r="E302" s="92">
        <f t="shared" si="57"/>
        <v>0</v>
      </c>
      <c r="F302" s="36">
        <f t="shared" si="58"/>
        <v>0</v>
      </c>
      <c r="G302" s="36">
        <f t="shared" si="59"/>
        <v>0</v>
      </c>
      <c r="H302" s="36">
        <f t="shared" si="60"/>
        <v>0</v>
      </c>
      <c r="I302" s="36">
        <f t="shared" si="61"/>
        <v>0</v>
      </c>
      <c r="J302" s="36">
        <f t="shared" si="62"/>
        <v>0</v>
      </c>
      <c r="K302" s="36">
        <f t="shared" ca="1" si="63"/>
        <v>-1.9574898225101223E-4</v>
      </c>
      <c r="L302" s="36">
        <f t="shared" ca="1" si="64"/>
        <v>3.8317664052307102E-8</v>
      </c>
      <c r="M302" s="36">
        <f t="shared" ca="1" si="65"/>
        <v>2642988843.8932571</v>
      </c>
      <c r="N302" s="36">
        <f t="shared" ca="1" si="66"/>
        <v>3099489329.7800012</v>
      </c>
      <c r="O302" s="36">
        <f t="shared" ca="1" si="67"/>
        <v>111446765.46893506</v>
      </c>
      <c r="P302" s="45">
        <f t="shared" ca="1" si="68"/>
        <v>1.9574898225101223E-4</v>
      </c>
    </row>
    <row r="303" spans="1:20" x14ac:dyDescent="0.2">
      <c r="A303" s="107"/>
      <c r="B303" s="107"/>
      <c r="C303" s="45"/>
      <c r="D303" s="92">
        <f t="shared" si="56"/>
        <v>0</v>
      </c>
      <c r="E303" s="92">
        <f t="shared" si="57"/>
        <v>0</v>
      </c>
      <c r="F303" s="36">
        <f t="shared" si="58"/>
        <v>0</v>
      </c>
      <c r="G303" s="36">
        <f t="shared" si="59"/>
        <v>0</v>
      </c>
      <c r="H303" s="36">
        <f t="shared" si="60"/>
        <v>0</v>
      </c>
      <c r="I303" s="36">
        <f t="shared" si="61"/>
        <v>0</v>
      </c>
      <c r="J303" s="36">
        <f t="shared" si="62"/>
        <v>0</v>
      </c>
      <c r="K303" s="36">
        <f t="shared" ca="1" si="63"/>
        <v>-1.9574898225101223E-4</v>
      </c>
      <c r="L303" s="36">
        <f t="shared" ca="1" si="64"/>
        <v>3.8317664052307102E-8</v>
      </c>
      <c r="M303" s="36">
        <f t="shared" ca="1" si="65"/>
        <v>2642988843.8932571</v>
      </c>
      <c r="N303" s="36">
        <f t="shared" ca="1" si="66"/>
        <v>3099489329.7800012</v>
      </c>
      <c r="O303" s="36">
        <f t="shared" ca="1" si="67"/>
        <v>111446765.46893506</v>
      </c>
      <c r="P303" s="45">
        <f t="shared" ca="1" si="68"/>
        <v>1.9574898225101223E-4</v>
      </c>
      <c r="Q303" s="45"/>
      <c r="R303" s="45"/>
      <c r="S303" s="45"/>
      <c r="T303" s="45"/>
    </row>
    <row r="304" spans="1:20" x14ac:dyDescent="0.2">
      <c r="A304" s="106"/>
      <c r="B304" s="106"/>
      <c r="D304" s="92">
        <f t="shared" si="56"/>
        <v>0</v>
      </c>
      <c r="E304" s="92">
        <f t="shared" si="57"/>
        <v>0</v>
      </c>
      <c r="F304" s="36">
        <f t="shared" si="58"/>
        <v>0</v>
      </c>
      <c r="G304" s="36">
        <f t="shared" si="59"/>
        <v>0</v>
      </c>
      <c r="H304" s="36">
        <f t="shared" si="60"/>
        <v>0</v>
      </c>
      <c r="I304" s="36">
        <f t="shared" si="61"/>
        <v>0</v>
      </c>
      <c r="J304" s="36">
        <f t="shared" si="62"/>
        <v>0</v>
      </c>
      <c r="K304" s="36">
        <f t="shared" ca="1" si="63"/>
        <v>-1.9574898225101223E-4</v>
      </c>
      <c r="L304" s="36">
        <f t="shared" ca="1" si="64"/>
        <v>3.8317664052307102E-8</v>
      </c>
      <c r="M304" s="36">
        <f t="shared" ca="1" si="65"/>
        <v>2642988843.8932571</v>
      </c>
      <c r="N304" s="36">
        <f t="shared" ca="1" si="66"/>
        <v>3099489329.7800012</v>
      </c>
      <c r="O304" s="36">
        <f t="shared" ca="1" si="67"/>
        <v>111446765.46893506</v>
      </c>
      <c r="P304" s="45">
        <f t="shared" ca="1" si="68"/>
        <v>1.9574898225101223E-4</v>
      </c>
    </row>
    <row r="305" spans="1:20" x14ac:dyDescent="0.2">
      <c r="A305" s="107"/>
      <c r="B305" s="107"/>
      <c r="C305" s="45"/>
      <c r="D305" s="92">
        <f t="shared" si="56"/>
        <v>0</v>
      </c>
      <c r="E305" s="92">
        <f t="shared" si="57"/>
        <v>0</v>
      </c>
      <c r="F305" s="36">
        <f t="shared" si="58"/>
        <v>0</v>
      </c>
      <c r="G305" s="36">
        <f t="shared" si="59"/>
        <v>0</v>
      </c>
      <c r="H305" s="36">
        <f t="shared" si="60"/>
        <v>0</v>
      </c>
      <c r="I305" s="36">
        <f t="shared" si="61"/>
        <v>0</v>
      </c>
      <c r="J305" s="36">
        <f t="shared" si="62"/>
        <v>0</v>
      </c>
      <c r="K305" s="36">
        <f t="shared" ca="1" si="63"/>
        <v>-1.9574898225101223E-4</v>
      </c>
      <c r="L305" s="36">
        <f t="shared" ca="1" si="64"/>
        <v>3.8317664052307102E-8</v>
      </c>
      <c r="M305" s="36">
        <f t="shared" ca="1" si="65"/>
        <v>2642988843.8932571</v>
      </c>
      <c r="N305" s="36">
        <f t="shared" ca="1" si="66"/>
        <v>3099489329.7800012</v>
      </c>
      <c r="O305" s="36">
        <f t="shared" ca="1" si="67"/>
        <v>111446765.46893506</v>
      </c>
      <c r="P305" s="45">
        <f t="shared" ca="1" si="68"/>
        <v>1.9574898225101223E-4</v>
      </c>
      <c r="Q305" s="45"/>
      <c r="R305" s="45"/>
      <c r="S305" s="45"/>
      <c r="T305" s="45"/>
    </row>
    <row r="306" spans="1:20" x14ac:dyDescent="0.2">
      <c r="A306" s="106"/>
      <c r="B306" s="106"/>
      <c r="D306" s="92">
        <f t="shared" si="56"/>
        <v>0</v>
      </c>
      <c r="E306" s="92">
        <f t="shared" si="57"/>
        <v>0</v>
      </c>
      <c r="F306" s="36">
        <f t="shared" si="58"/>
        <v>0</v>
      </c>
      <c r="G306" s="36">
        <f t="shared" si="59"/>
        <v>0</v>
      </c>
      <c r="H306" s="36">
        <f t="shared" si="60"/>
        <v>0</v>
      </c>
      <c r="I306" s="36">
        <f t="shared" si="61"/>
        <v>0</v>
      </c>
      <c r="J306" s="36">
        <f t="shared" si="62"/>
        <v>0</v>
      </c>
      <c r="K306" s="36">
        <f t="shared" ca="1" si="63"/>
        <v>-1.9574898225101223E-4</v>
      </c>
      <c r="L306" s="36">
        <f t="shared" ca="1" si="64"/>
        <v>3.8317664052307102E-8</v>
      </c>
      <c r="M306" s="36">
        <f t="shared" ca="1" si="65"/>
        <v>2642988843.8932571</v>
      </c>
      <c r="N306" s="36">
        <f t="shared" ca="1" si="66"/>
        <v>3099489329.7800012</v>
      </c>
      <c r="O306" s="36">
        <f t="shared" ca="1" si="67"/>
        <v>111446765.46893506</v>
      </c>
      <c r="P306" s="45">
        <f t="shared" ca="1" si="68"/>
        <v>1.9574898225101223E-4</v>
      </c>
    </row>
    <row r="307" spans="1:20" x14ac:dyDescent="0.2">
      <c r="A307" s="107"/>
      <c r="B307" s="107"/>
      <c r="C307" s="45"/>
      <c r="D307" s="92">
        <f t="shared" si="56"/>
        <v>0</v>
      </c>
      <c r="E307" s="92">
        <f t="shared" si="57"/>
        <v>0</v>
      </c>
      <c r="F307" s="36">
        <f t="shared" si="58"/>
        <v>0</v>
      </c>
      <c r="G307" s="36">
        <f t="shared" si="59"/>
        <v>0</v>
      </c>
      <c r="H307" s="36">
        <f t="shared" si="60"/>
        <v>0</v>
      </c>
      <c r="I307" s="36">
        <f t="shared" si="61"/>
        <v>0</v>
      </c>
      <c r="J307" s="36">
        <f t="shared" si="62"/>
        <v>0</v>
      </c>
      <c r="K307" s="36">
        <f t="shared" ca="1" si="63"/>
        <v>-1.9574898225101223E-4</v>
      </c>
      <c r="L307" s="36">
        <f t="shared" ca="1" si="64"/>
        <v>3.8317664052307102E-8</v>
      </c>
      <c r="M307" s="36">
        <f t="shared" ca="1" si="65"/>
        <v>2642988843.8932571</v>
      </c>
      <c r="N307" s="36">
        <f t="shared" ca="1" si="66"/>
        <v>3099489329.7800012</v>
      </c>
      <c r="O307" s="36">
        <f t="shared" ca="1" si="67"/>
        <v>111446765.46893506</v>
      </c>
      <c r="P307" s="45">
        <f t="shared" ca="1" si="68"/>
        <v>1.9574898225101223E-4</v>
      </c>
      <c r="Q307" s="45"/>
      <c r="R307" s="45"/>
      <c r="S307" s="45"/>
      <c r="T307" s="45"/>
    </row>
    <row r="308" spans="1:20" x14ac:dyDescent="0.2">
      <c r="A308" s="106"/>
      <c r="B308" s="106"/>
      <c r="D308" s="92">
        <f t="shared" si="56"/>
        <v>0</v>
      </c>
      <c r="E308" s="92">
        <f t="shared" si="57"/>
        <v>0</v>
      </c>
      <c r="F308" s="36">
        <f t="shared" si="58"/>
        <v>0</v>
      </c>
      <c r="G308" s="36">
        <f t="shared" si="59"/>
        <v>0</v>
      </c>
      <c r="H308" s="36">
        <f t="shared" si="60"/>
        <v>0</v>
      </c>
      <c r="I308" s="36">
        <f t="shared" si="61"/>
        <v>0</v>
      </c>
      <c r="J308" s="36">
        <f t="shared" si="62"/>
        <v>0</v>
      </c>
      <c r="K308" s="36">
        <f t="shared" ca="1" si="63"/>
        <v>-1.9574898225101223E-4</v>
      </c>
      <c r="L308" s="36">
        <f t="shared" ca="1" si="64"/>
        <v>3.8317664052307102E-8</v>
      </c>
      <c r="M308" s="36">
        <f t="shared" ca="1" si="65"/>
        <v>2642988843.8932571</v>
      </c>
      <c r="N308" s="36">
        <f t="shared" ca="1" si="66"/>
        <v>3099489329.7800012</v>
      </c>
      <c r="O308" s="36">
        <f t="shared" ca="1" si="67"/>
        <v>111446765.46893506</v>
      </c>
      <c r="P308" s="45">
        <f t="shared" ca="1" si="68"/>
        <v>1.9574898225101223E-4</v>
      </c>
    </row>
    <row r="309" spans="1:20" x14ac:dyDescent="0.2">
      <c r="A309" s="107"/>
      <c r="B309" s="107"/>
      <c r="C309" s="45"/>
      <c r="D309" s="92">
        <f t="shared" si="56"/>
        <v>0</v>
      </c>
      <c r="E309" s="92">
        <f t="shared" si="57"/>
        <v>0</v>
      </c>
      <c r="F309" s="36">
        <f t="shared" si="58"/>
        <v>0</v>
      </c>
      <c r="G309" s="36">
        <f t="shared" si="59"/>
        <v>0</v>
      </c>
      <c r="H309" s="36">
        <f t="shared" si="60"/>
        <v>0</v>
      </c>
      <c r="I309" s="36">
        <f t="shared" si="61"/>
        <v>0</v>
      </c>
      <c r="J309" s="36">
        <f t="shared" si="62"/>
        <v>0</v>
      </c>
      <c r="K309" s="36">
        <f t="shared" ca="1" si="63"/>
        <v>-1.9574898225101223E-4</v>
      </c>
      <c r="L309" s="36">
        <f t="shared" ca="1" si="64"/>
        <v>3.8317664052307102E-8</v>
      </c>
      <c r="M309" s="36">
        <f t="shared" ca="1" si="65"/>
        <v>2642988843.8932571</v>
      </c>
      <c r="N309" s="36">
        <f t="shared" ca="1" si="66"/>
        <v>3099489329.7800012</v>
      </c>
      <c r="O309" s="36">
        <f t="shared" ca="1" si="67"/>
        <v>111446765.46893506</v>
      </c>
      <c r="P309" s="45">
        <f t="shared" ca="1" si="68"/>
        <v>1.9574898225101223E-4</v>
      </c>
      <c r="Q309" s="45"/>
      <c r="R309" s="45"/>
      <c r="S309" s="45"/>
      <c r="T309" s="45"/>
    </row>
    <row r="310" spans="1:20" x14ac:dyDescent="0.2">
      <c r="A310" s="106"/>
      <c r="B310" s="106"/>
      <c r="D310" s="92">
        <f t="shared" si="56"/>
        <v>0</v>
      </c>
      <c r="E310" s="92">
        <f t="shared" si="57"/>
        <v>0</v>
      </c>
      <c r="F310" s="36">
        <f t="shared" si="58"/>
        <v>0</v>
      </c>
      <c r="G310" s="36">
        <f t="shared" si="59"/>
        <v>0</v>
      </c>
      <c r="H310" s="36">
        <f t="shared" si="60"/>
        <v>0</v>
      </c>
      <c r="I310" s="36">
        <f t="shared" si="61"/>
        <v>0</v>
      </c>
      <c r="J310" s="36">
        <f t="shared" si="62"/>
        <v>0</v>
      </c>
      <c r="K310" s="36">
        <f t="shared" ca="1" si="63"/>
        <v>-1.9574898225101223E-4</v>
      </c>
      <c r="L310" s="36">
        <f t="shared" ca="1" si="64"/>
        <v>3.8317664052307102E-8</v>
      </c>
      <c r="M310" s="36">
        <f t="shared" ca="1" si="65"/>
        <v>2642988843.8932571</v>
      </c>
      <c r="N310" s="36">
        <f t="shared" ca="1" si="66"/>
        <v>3099489329.7800012</v>
      </c>
      <c r="O310" s="36">
        <f t="shared" ca="1" si="67"/>
        <v>111446765.46893506</v>
      </c>
      <c r="P310" s="45">
        <f t="shared" ca="1" si="68"/>
        <v>1.9574898225101223E-4</v>
      </c>
    </row>
    <row r="311" spans="1:20" x14ac:dyDescent="0.2">
      <c r="A311" s="107"/>
      <c r="B311" s="107"/>
      <c r="C311" s="45"/>
      <c r="D311" s="92">
        <f t="shared" si="56"/>
        <v>0</v>
      </c>
      <c r="E311" s="92">
        <f t="shared" si="57"/>
        <v>0</v>
      </c>
      <c r="F311" s="36">
        <f t="shared" si="58"/>
        <v>0</v>
      </c>
      <c r="G311" s="36">
        <f t="shared" si="59"/>
        <v>0</v>
      </c>
      <c r="H311" s="36">
        <f t="shared" si="60"/>
        <v>0</v>
      </c>
      <c r="I311" s="36">
        <f t="shared" si="61"/>
        <v>0</v>
      </c>
      <c r="J311" s="36">
        <f t="shared" si="62"/>
        <v>0</v>
      </c>
      <c r="K311" s="36">
        <f t="shared" ca="1" si="63"/>
        <v>-1.9574898225101223E-4</v>
      </c>
      <c r="L311" s="36">
        <f t="shared" ca="1" si="64"/>
        <v>3.8317664052307102E-8</v>
      </c>
      <c r="M311" s="36">
        <f t="shared" ca="1" si="65"/>
        <v>2642988843.8932571</v>
      </c>
      <c r="N311" s="36">
        <f t="shared" ca="1" si="66"/>
        <v>3099489329.7800012</v>
      </c>
      <c r="O311" s="36">
        <f t="shared" ca="1" si="67"/>
        <v>111446765.46893506</v>
      </c>
      <c r="P311" s="45">
        <f t="shared" ca="1" si="68"/>
        <v>1.9574898225101223E-4</v>
      </c>
      <c r="Q311" s="45"/>
      <c r="R311" s="45"/>
      <c r="S311" s="45"/>
      <c r="T311" s="45"/>
    </row>
    <row r="312" spans="1:20" x14ac:dyDescent="0.2">
      <c r="A312" s="106"/>
      <c r="B312" s="106"/>
      <c r="D312" s="92">
        <f t="shared" si="56"/>
        <v>0</v>
      </c>
      <c r="E312" s="92">
        <f t="shared" si="57"/>
        <v>0</v>
      </c>
      <c r="F312" s="36">
        <f t="shared" si="58"/>
        <v>0</v>
      </c>
      <c r="G312" s="36">
        <f t="shared" si="59"/>
        <v>0</v>
      </c>
      <c r="H312" s="36">
        <f t="shared" si="60"/>
        <v>0</v>
      </c>
      <c r="I312" s="36">
        <f t="shared" si="61"/>
        <v>0</v>
      </c>
      <c r="J312" s="36">
        <f t="shared" si="62"/>
        <v>0</v>
      </c>
      <c r="K312" s="36">
        <f t="shared" ca="1" si="63"/>
        <v>-1.9574898225101223E-4</v>
      </c>
      <c r="L312" s="36">
        <f t="shared" ca="1" si="64"/>
        <v>3.8317664052307102E-8</v>
      </c>
      <c r="M312" s="36">
        <f t="shared" ca="1" si="65"/>
        <v>2642988843.8932571</v>
      </c>
      <c r="N312" s="36">
        <f t="shared" ca="1" si="66"/>
        <v>3099489329.7800012</v>
      </c>
      <c r="O312" s="36">
        <f t="shared" ca="1" si="67"/>
        <v>111446765.46893506</v>
      </c>
      <c r="P312" s="45">
        <f t="shared" ca="1" si="68"/>
        <v>1.9574898225101223E-4</v>
      </c>
    </row>
    <row r="313" spans="1:20" x14ac:dyDescent="0.2">
      <c r="A313" s="107"/>
      <c r="B313" s="107"/>
      <c r="C313" s="45"/>
      <c r="D313" s="92">
        <f t="shared" si="56"/>
        <v>0</v>
      </c>
      <c r="E313" s="92">
        <f t="shared" si="57"/>
        <v>0</v>
      </c>
      <c r="F313" s="36">
        <f t="shared" si="58"/>
        <v>0</v>
      </c>
      <c r="G313" s="36">
        <f t="shared" si="59"/>
        <v>0</v>
      </c>
      <c r="H313" s="36">
        <f t="shared" si="60"/>
        <v>0</v>
      </c>
      <c r="I313" s="36">
        <f t="shared" si="61"/>
        <v>0</v>
      </c>
      <c r="J313" s="36">
        <f t="shared" si="62"/>
        <v>0</v>
      </c>
      <c r="K313" s="36">
        <f t="shared" ca="1" si="63"/>
        <v>-1.9574898225101223E-4</v>
      </c>
      <c r="L313" s="36">
        <f t="shared" ca="1" si="64"/>
        <v>3.8317664052307102E-8</v>
      </c>
      <c r="M313" s="36">
        <f t="shared" ca="1" si="65"/>
        <v>2642988843.8932571</v>
      </c>
      <c r="N313" s="36">
        <f t="shared" ca="1" si="66"/>
        <v>3099489329.7800012</v>
      </c>
      <c r="O313" s="36">
        <f t="shared" ca="1" si="67"/>
        <v>111446765.46893506</v>
      </c>
      <c r="P313" s="45">
        <f t="shared" ca="1" si="68"/>
        <v>1.9574898225101223E-4</v>
      </c>
      <c r="Q313" s="45"/>
      <c r="R313" s="45"/>
      <c r="S313" s="45"/>
      <c r="T313" s="45"/>
    </row>
    <row r="314" spans="1:20" x14ac:dyDescent="0.2">
      <c r="A314" s="106"/>
      <c r="B314" s="106"/>
      <c r="D314" s="92">
        <f t="shared" si="56"/>
        <v>0</v>
      </c>
      <c r="E314" s="92">
        <f t="shared" si="57"/>
        <v>0</v>
      </c>
      <c r="F314" s="36">
        <f t="shared" si="58"/>
        <v>0</v>
      </c>
      <c r="G314" s="36">
        <f t="shared" si="59"/>
        <v>0</v>
      </c>
      <c r="H314" s="36">
        <f t="shared" si="60"/>
        <v>0</v>
      </c>
      <c r="I314" s="36">
        <f t="shared" si="61"/>
        <v>0</v>
      </c>
      <c r="J314" s="36">
        <f t="shared" si="62"/>
        <v>0</v>
      </c>
      <c r="K314" s="36">
        <f t="shared" ca="1" si="63"/>
        <v>-1.9574898225101223E-4</v>
      </c>
      <c r="L314" s="36">
        <f t="shared" ca="1" si="64"/>
        <v>3.8317664052307102E-8</v>
      </c>
      <c r="M314" s="36">
        <f t="shared" ca="1" si="65"/>
        <v>2642988843.8932571</v>
      </c>
      <c r="N314" s="36">
        <f t="shared" ca="1" si="66"/>
        <v>3099489329.7800012</v>
      </c>
      <c r="O314" s="36">
        <f t="shared" ca="1" si="67"/>
        <v>111446765.46893506</v>
      </c>
      <c r="P314" s="45">
        <f t="shared" ca="1" si="68"/>
        <v>1.9574898225101223E-4</v>
      </c>
    </row>
    <row r="315" spans="1:20" x14ac:dyDescent="0.2">
      <c r="A315" s="107"/>
      <c r="B315" s="107"/>
      <c r="C315" s="45"/>
      <c r="D315" s="92">
        <f t="shared" si="56"/>
        <v>0</v>
      </c>
      <c r="E315" s="92">
        <f t="shared" si="57"/>
        <v>0</v>
      </c>
      <c r="F315" s="36">
        <f t="shared" si="58"/>
        <v>0</v>
      </c>
      <c r="G315" s="36">
        <f t="shared" si="59"/>
        <v>0</v>
      </c>
      <c r="H315" s="36">
        <f t="shared" si="60"/>
        <v>0</v>
      </c>
      <c r="I315" s="36">
        <f t="shared" si="61"/>
        <v>0</v>
      </c>
      <c r="J315" s="36">
        <f t="shared" si="62"/>
        <v>0</v>
      </c>
      <c r="K315" s="36">
        <f t="shared" ca="1" si="63"/>
        <v>-1.9574898225101223E-4</v>
      </c>
      <c r="L315" s="36">
        <f t="shared" ca="1" si="64"/>
        <v>3.8317664052307102E-8</v>
      </c>
      <c r="M315" s="36">
        <f t="shared" ca="1" si="65"/>
        <v>2642988843.8932571</v>
      </c>
      <c r="N315" s="36">
        <f t="shared" ca="1" si="66"/>
        <v>3099489329.7800012</v>
      </c>
      <c r="O315" s="36">
        <f t="shared" ca="1" si="67"/>
        <v>111446765.46893506</v>
      </c>
      <c r="P315" s="45">
        <f t="shared" ca="1" si="68"/>
        <v>1.9574898225101223E-4</v>
      </c>
      <c r="Q315" s="45"/>
      <c r="R315" s="45"/>
      <c r="S315" s="45"/>
      <c r="T315" s="45"/>
    </row>
    <row r="316" spans="1:20" x14ac:dyDescent="0.2">
      <c r="A316" s="106"/>
      <c r="B316" s="106"/>
      <c r="D316" s="92">
        <f t="shared" si="56"/>
        <v>0</v>
      </c>
      <c r="E316" s="92">
        <f t="shared" si="57"/>
        <v>0</v>
      </c>
      <c r="F316" s="36">
        <f t="shared" si="58"/>
        <v>0</v>
      </c>
      <c r="G316" s="36">
        <f t="shared" si="59"/>
        <v>0</v>
      </c>
      <c r="H316" s="36">
        <f t="shared" si="60"/>
        <v>0</v>
      </c>
      <c r="I316" s="36">
        <f t="shared" si="61"/>
        <v>0</v>
      </c>
      <c r="J316" s="36">
        <f t="shared" si="62"/>
        <v>0</v>
      </c>
      <c r="K316" s="36">
        <f t="shared" ca="1" si="63"/>
        <v>-1.9574898225101223E-4</v>
      </c>
      <c r="L316" s="36">
        <f t="shared" ca="1" si="64"/>
        <v>3.8317664052307102E-8</v>
      </c>
      <c r="M316" s="36">
        <f t="shared" ca="1" si="65"/>
        <v>2642988843.8932571</v>
      </c>
      <c r="N316" s="36">
        <f t="shared" ca="1" si="66"/>
        <v>3099489329.7800012</v>
      </c>
      <c r="O316" s="36">
        <f t="shared" ca="1" si="67"/>
        <v>111446765.46893506</v>
      </c>
      <c r="P316" s="45">
        <f t="shared" ca="1" si="68"/>
        <v>1.9574898225101223E-4</v>
      </c>
    </row>
    <row r="317" spans="1:20" x14ac:dyDescent="0.2">
      <c r="A317" s="107"/>
      <c r="B317" s="107"/>
      <c r="C317" s="45"/>
      <c r="D317" s="92">
        <f t="shared" si="56"/>
        <v>0</v>
      </c>
      <c r="E317" s="92">
        <f t="shared" si="57"/>
        <v>0</v>
      </c>
      <c r="F317" s="36">
        <f t="shared" si="58"/>
        <v>0</v>
      </c>
      <c r="G317" s="36">
        <f t="shared" si="59"/>
        <v>0</v>
      </c>
      <c r="H317" s="36">
        <f t="shared" si="60"/>
        <v>0</v>
      </c>
      <c r="I317" s="36">
        <f t="shared" si="61"/>
        <v>0</v>
      </c>
      <c r="J317" s="36">
        <f t="shared" si="62"/>
        <v>0</v>
      </c>
      <c r="K317" s="36">
        <f t="shared" ca="1" si="63"/>
        <v>-1.9574898225101223E-4</v>
      </c>
      <c r="L317" s="36">
        <f t="shared" ca="1" si="64"/>
        <v>3.8317664052307102E-8</v>
      </c>
      <c r="M317" s="36">
        <f t="shared" ca="1" si="65"/>
        <v>2642988843.8932571</v>
      </c>
      <c r="N317" s="36">
        <f t="shared" ca="1" si="66"/>
        <v>3099489329.7800012</v>
      </c>
      <c r="O317" s="36">
        <f t="shared" ca="1" si="67"/>
        <v>111446765.46893506</v>
      </c>
      <c r="P317" s="45">
        <f t="shared" ca="1" si="68"/>
        <v>1.9574898225101223E-4</v>
      </c>
      <c r="Q317" s="45"/>
      <c r="R317" s="45"/>
      <c r="S317" s="45"/>
      <c r="T317" s="45"/>
    </row>
    <row r="318" spans="1:20" x14ac:dyDescent="0.2">
      <c r="A318" s="106"/>
      <c r="B318" s="106"/>
      <c r="D318" s="92">
        <f t="shared" si="56"/>
        <v>0</v>
      </c>
      <c r="E318" s="92">
        <f t="shared" si="57"/>
        <v>0</v>
      </c>
      <c r="F318" s="36">
        <f t="shared" si="58"/>
        <v>0</v>
      </c>
      <c r="G318" s="36">
        <f t="shared" si="59"/>
        <v>0</v>
      </c>
      <c r="H318" s="36">
        <f t="shared" si="60"/>
        <v>0</v>
      </c>
      <c r="I318" s="36">
        <f t="shared" si="61"/>
        <v>0</v>
      </c>
      <c r="J318" s="36">
        <f t="shared" si="62"/>
        <v>0</v>
      </c>
      <c r="K318" s="36">
        <f t="shared" ca="1" si="63"/>
        <v>-1.9574898225101223E-4</v>
      </c>
      <c r="L318" s="36">
        <f t="shared" ca="1" si="64"/>
        <v>3.8317664052307102E-8</v>
      </c>
      <c r="M318" s="36">
        <f t="shared" ca="1" si="65"/>
        <v>2642988843.8932571</v>
      </c>
      <c r="N318" s="36">
        <f t="shared" ca="1" si="66"/>
        <v>3099489329.7800012</v>
      </c>
      <c r="O318" s="36">
        <f t="shared" ca="1" si="67"/>
        <v>111446765.46893506</v>
      </c>
      <c r="P318" s="45">
        <f t="shared" ca="1" si="68"/>
        <v>1.9574898225101223E-4</v>
      </c>
    </row>
    <row r="319" spans="1:20" x14ac:dyDescent="0.2">
      <c r="A319" s="107"/>
      <c r="B319" s="107"/>
      <c r="C319" s="45"/>
      <c r="D319" s="92">
        <f t="shared" si="56"/>
        <v>0</v>
      </c>
      <c r="E319" s="92">
        <f t="shared" si="57"/>
        <v>0</v>
      </c>
      <c r="F319" s="36">
        <f t="shared" si="58"/>
        <v>0</v>
      </c>
      <c r="G319" s="36">
        <f t="shared" si="59"/>
        <v>0</v>
      </c>
      <c r="H319" s="36">
        <f t="shared" si="60"/>
        <v>0</v>
      </c>
      <c r="I319" s="36">
        <f t="shared" si="61"/>
        <v>0</v>
      </c>
      <c r="J319" s="36">
        <f t="shared" si="62"/>
        <v>0</v>
      </c>
      <c r="K319" s="36">
        <f t="shared" ca="1" si="63"/>
        <v>-1.9574898225101223E-4</v>
      </c>
      <c r="L319" s="36">
        <f t="shared" ca="1" si="64"/>
        <v>3.8317664052307102E-8</v>
      </c>
      <c r="M319" s="36">
        <f t="shared" ca="1" si="65"/>
        <v>2642988843.8932571</v>
      </c>
      <c r="N319" s="36">
        <f t="shared" ca="1" si="66"/>
        <v>3099489329.7800012</v>
      </c>
      <c r="O319" s="36">
        <f t="shared" ca="1" si="67"/>
        <v>111446765.46893506</v>
      </c>
      <c r="P319" s="45">
        <f t="shared" ca="1" si="68"/>
        <v>1.9574898225101223E-4</v>
      </c>
      <c r="Q319" s="45"/>
      <c r="R319" s="45"/>
      <c r="S319" s="45"/>
      <c r="T319" s="45"/>
    </row>
    <row r="320" spans="1:20" x14ac:dyDescent="0.2">
      <c r="A320" s="106"/>
      <c r="B320" s="106"/>
      <c r="D320" s="92">
        <f t="shared" si="56"/>
        <v>0</v>
      </c>
      <c r="E320" s="92">
        <f t="shared" si="57"/>
        <v>0</v>
      </c>
      <c r="F320" s="36">
        <f t="shared" si="58"/>
        <v>0</v>
      </c>
      <c r="G320" s="36">
        <f t="shared" si="59"/>
        <v>0</v>
      </c>
      <c r="H320" s="36">
        <f t="shared" si="60"/>
        <v>0</v>
      </c>
      <c r="I320" s="36">
        <f t="shared" si="61"/>
        <v>0</v>
      </c>
      <c r="J320" s="36">
        <f t="shared" si="62"/>
        <v>0</v>
      </c>
      <c r="K320" s="36">
        <f t="shared" ca="1" si="63"/>
        <v>-1.9574898225101223E-4</v>
      </c>
      <c r="L320" s="36">
        <f t="shared" ca="1" si="64"/>
        <v>3.8317664052307102E-8</v>
      </c>
      <c r="M320" s="36">
        <f t="shared" ca="1" si="65"/>
        <v>2642988843.8932571</v>
      </c>
      <c r="N320" s="36">
        <f t="shared" ca="1" si="66"/>
        <v>3099489329.7800012</v>
      </c>
      <c r="O320" s="36">
        <f t="shared" ca="1" si="67"/>
        <v>111446765.46893506</v>
      </c>
      <c r="P320" s="45">
        <f t="shared" ca="1" si="68"/>
        <v>1.9574898225101223E-4</v>
      </c>
    </row>
    <row r="321" spans="1:20" x14ac:dyDescent="0.2">
      <c r="A321" s="107"/>
      <c r="B321" s="107"/>
      <c r="C321" s="45"/>
      <c r="D321" s="92">
        <f t="shared" si="56"/>
        <v>0</v>
      </c>
      <c r="E321" s="92">
        <f t="shared" si="57"/>
        <v>0</v>
      </c>
      <c r="F321" s="36">
        <f t="shared" si="58"/>
        <v>0</v>
      </c>
      <c r="G321" s="36">
        <f t="shared" si="59"/>
        <v>0</v>
      </c>
      <c r="H321" s="36">
        <f t="shared" si="60"/>
        <v>0</v>
      </c>
      <c r="I321" s="36">
        <f t="shared" si="61"/>
        <v>0</v>
      </c>
      <c r="J321" s="36">
        <f t="shared" si="62"/>
        <v>0</v>
      </c>
      <c r="K321" s="36">
        <f t="shared" ca="1" si="63"/>
        <v>-1.9574898225101223E-4</v>
      </c>
      <c r="L321" s="36">
        <f t="shared" ca="1" si="64"/>
        <v>3.8317664052307102E-8</v>
      </c>
      <c r="M321" s="36">
        <f t="shared" ca="1" si="65"/>
        <v>2642988843.8932571</v>
      </c>
      <c r="N321" s="36">
        <f t="shared" ca="1" si="66"/>
        <v>3099489329.7800012</v>
      </c>
      <c r="O321" s="36">
        <f t="shared" ca="1" si="67"/>
        <v>111446765.46893506</v>
      </c>
      <c r="P321" s="45">
        <f t="shared" ca="1" si="68"/>
        <v>1.9574898225101223E-4</v>
      </c>
      <c r="Q321" s="45"/>
      <c r="R321" s="45"/>
      <c r="S321" s="45"/>
      <c r="T321" s="45"/>
    </row>
    <row r="322" spans="1:20" x14ac:dyDescent="0.2">
      <c r="A322" s="106"/>
      <c r="B322" s="106"/>
      <c r="D322" s="92">
        <f t="shared" si="56"/>
        <v>0</v>
      </c>
      <c r="E322" s="92">
        <f t="shared" si="57"/>
        <v>0</v>
      </c>
      <c r="F322" s="36">
        <f t="shared" si="58"/>
        <v>0</v>
      </c>
      <c r="G322" s="36">
        <f t="shared" si="59"/>
        <v>0</v>
      </c>
      <c r="H322" s="36">
        <f t="shared" si="60"/>
        <v>0</v>
      </c>
      <c r="I322" s="36">
        <f t="shared" si="61"/>
        <v>0</v>
      </c>
      <c r="J322" s="36">
        <f t="shared" si="62"/>
        <v>0</v>
      </c>
      <c r="K322" s="36">
        <f t="shared" ca="1" si="63"/>
        <v>-1.9574898225101223E-4</v>
      </c>
      <c r="L322" s="36">
        <f t="shared" ca="1" si="64"/>
        <v>3.8317664052307102E-8</v>
      </c>
      <c r="M322" s="36">
        <f t="shared" ca="1" si="65"/>
        <v>2642988843.8932571</v>
      </c>
      <c r="N322" s="36">
        <f t="shared" ca="1" si="66"/>
        <v>3099489329.7800012</v>
      </c>
      <c r="O322" s="36">
        <f t="shared" ca="1" si="67"/>
        <v>111446765.46893506</v>
      </c>
      <c r="P322" s="45">
        <f t="shared" ca="1" si="68"/>
        <v>1.9574898225101223E-4</v>
      </c>
    </row>
    <row r="323" spans="1:20" x14ac:dyDescent="0.2">
      <c r="A323" s="107"/>
      <c r="B323" s="107"/>
      <c r="C323" s="45"/>
      <c r="D323" s="92">
        <f t="shared" si="56"/>
        <v>0</v>
      </c>
      <c r="E323" s="92">
        <f t="shared" si="57"/>
        <v>0</v>
      </c>
      <c r="F323" s="36">
        <f t="shared" si="58"/>
        <v>0</v>
      </c>
      <c r="G323" s="36">
        <f t="shared" si="59"/>
        <v>0</v>
      </c>
      <c r="H323" s="36">
        <f t="shared" si="60"/>
        <v>0</v>
      </c>
      <c r="I323" s="36">
        <f t="shared" si="61"/>
        <v>0</v>
      </c>
      <c r="J323" s="36">
        <f t="shared" si="62"/>
        <v>0</v>
      </c>
      <c r="K323" s="36">
        <f t="shared" ca="1" si="63"/>
        <v>-1.9574898225101223E-4</v>
      </c>
      <c r="L323" s="36">
        <f t="shared" ca="1" si="64"/>
        <v>3.8317664052307102E-8</v>
      </c>
      <c r="M323" s="36">
        <f t="shared" ca="1" si="65"/>
        <v>2642988843.8932571</v>
      </c>
      <c r="N323" s="36">
        <f t="shared" ca="1" si="66"/>
        <v>3099489329.7800012</v>
      </c>
      <c r="O323" s="36">
        <f t="shared" ca="1" si="67"/>
        <v>111446765.46893506</v>
      </c>
      <c r="P323" s="45">
        <f t="shared" ca="1" si="68"/>
        <v>1.9574898225101223E-4</v>
      </c>
      <c r="Q323" s="45"/>
      <c r="R323" s="45"/>
      <c r="S323" s="45"/>
      <c r="T323" s="45"/>
    </row>
    <row r="324" spans="1:20" x14ac:dyDescent="0.2">
      <c r="A324" s="106"/>
      <c r="B324" s="106"/>
      <c r="D324" s="92">
        <f t="shared" si="56"/>
        <v>0</v>
      </c>
      <c r="E324" s="92">
        <f t="shared" si="57"/>
        <v>0</v>
      </c>
      <c r="F324" s="36">
        <f t="shared" si="58"/>
        <v>0</v>
      </c>
      <c r="G324" s="36">
        <f t="shared" si="59"/>
        <v>0</v>
      </c>
      <c r="H324" s="36">
        <f t="shared" si="60"/>
        <v>0</v>
      </c>
      <c r="I324" s="36">
        <f t="shared" si="61"/>
        <v>0</v>
      </c>
      <c r="J324" s="36">
        <f t="shared" si="62"/>
        <v>0</v>
      </c>
      <c r="K324" s="36">
        <f t="shared" ca="1" si="63"/>
        <v>-1.9574898225101223E-4</v>
      </c>
      <c r="L324" s="36">
        <f t="shared" ca="1" si="64"/>
        <v>3.8317664052307102E-8</v>
      </c>
      <c r="M324" s="36">
        <f t="shared" ca="1" si="65"/>
        <v>2642988843.8932571</v>
      </c>
      <c r="N324" s="36">
        <f t="shared" ca="1" si="66"/>
        <v>3099489329.7800012</v>
      </c>
      <c r="O324" s="36">
        <f t="shared" ca="1" si="67"/>
        <v>111446765.46893506</v>
      </c>
      <c r="P324" s="45">
        <f t="shared" ca="1" si="68"/>
        <v>1.9574898225101223E-4</v>
      </c>
    </row>
    <row r="325" spans="1:20" x14ac:dyDescent="0.2">
      <c r="A325" s="107"/>
      <c r="B325" s="107"/>
      <c r="C325" s="45"/>
      <c r="D325" s="92">
        <f t="shared" si="56"/>
        <v>0</v>
      </c>
      <c r="E325" s="92">
        <f t="shared" si="57"/>
        <v>0</v>
      </c>
      <c r="F325" s="36">
        <f t="shared" si="58"/>
        <v>0</v>
      </c>
      <c r="G325" s="36">
        <f t="shared" si="59"/>
        <v>0</v>
      </c>
      <c r="H325" s="36">
        <f t="shared" si="60"/>
        <v>0</v>
      </c>
      <c r="I325" s="36">
        <f t="shared" si="61"/>
        <v>0</v>
      </c>
      <c r="J325" s="36">
        <f t="shared" si="62"/>
        <v>0</v>
      </c>
      <c r="K325" s="36">
        <f t="shared" ca="1" si="63"/>
        <v>-1.9574898225101223E-4</v>
      </c>
      <c r="L325" s="36">
        <f t="shared" ca="1" si="64"/>
        <v>3.8317664052307102E-8</v>
      </c>
      <c r="M325" s="36">
        <f t="shared" ca="1" si="65"/>
        <v>2642988843.8932571</v>
      </c>
      <c r="N325" s="36">
        <f t="shared" ca="1" si="66"/>
        <v>3099489329.7800012</v>
      </c>
      <c r="O325" s="36">
        <f t="shared" ca="1" si="67"/>
        <v>111446765.46893506</v>
      </c>
      <c r="P325" s="45">
        <f t="shared" ca="1" si="68"/>
        <v>1.9574898225101223E-4</v>
      </c>
      <c r="Q325" s="45"/>
      <c r="R325" s="45"/>
      <c r="S325" s="45"/>
      <c r="T325" s="45"/>
    </row>
    <row r="326" spans="1:20" x14ac:dyDescent="0.2">
      <c r="A326" s="106"/>
      <c r="B326" s="106"/>
      <c r="D326" s="92">
        <f t="shared" si="56"/>
        <v>0</v>
      </c>
      <c r="E326" s="92">
        <f t="shared" si="57"/>
        <v>0</v>
      </c>
      <c r="F326" s="36">
        <f t="shared" si="58"/>
        <v>0</v>
      </c>
      <c r="G326" s="36">
        <f t="shared" si="59"/>
        <v>0</v>
      </c>
      <c r="H326" s="36">
        <f t="shared" si="60"/>
        <v>0</v>
      </c>
      <c r="I326" s="36">
        <f t="shared" si="61"/>
        <v>0</v>
      </c>
      <c r="J326" s="36">
        <f t="shared" si="62"/>
        <v>0</v>
      </c>
      <c r="K326" s="36">
        <f t="shared" ca="1" si="63"/>
        <v>-1.9574898225101223E-4</v>
      </c>
      <c r="L326" s="36">
        <f t="shared" ca="1" si="64"/>
        <v>3.8317664052307102E-8</v>
      </c>
      <c r="M326" s="36">
        <f t="shared" ca="1" si="65"/>
        <v>2642988843.8932571</v>
      </c>
      <c r="N326" s="36">
        <f t="shared" ca="1" si="66"/>
        <v>3099489329.7800012</v>
      </c>
      <c r="O326" s="36">
        <f t="shared" ca="1" si="67"/>
        <v>111446765.46893506</v>
      </c>
      <c r="P326" s="45">
        <f t="shared" ca="1" si="68"/>
        <v>1.9574898225101223E-4</v>
      </c>
    </row>
    <row r="327" spans="1:20" x14ac:dyDescent="0.2">
      <c r="A327" s="107"/>
      <c r="B327" s="107"/>
      <c r="C327" s="45"/>
      <c r="D327" s="92">
        <f t="shared" si="56"/>
        <v>0</v>
      </c>
      <c r="E327" s="92">
        <f t="shared" si="57"/>
        <v>0</v>
      </c>
      <c r="F327" s="36">
        <f t="shared" si="58"/>
        <v>0</v>
      </c>
      <c r="G327" s="36">
        <f t="shared" si="59"/>
        <v>0</v>
      </c>
      <c r="H327" s="36">
        <f t="shared" si="60"/>
        <v>0</v>
      </c>
      <c r="I327" s="36">
        <f t="shared" si="61"/>
        <v>0</v>
      </c>
      <c r="J327" s="36">
        <f t="shared" si="62"/>
        <v>0</v>
      </c>
      <c r="K327" s="36">
        <f t="shared" ca="1" si="63"/>
        <v>-1.9574898225101223E-4</v>
      </c>
      <c r="L327" s="36">
        <f t="shared" ca="1" si="64"/>
        <v>3.8317664052307102E-8</v>
      </c>
      <c r="M327" s="36">
        <f t="shared" ca="1" si="65"/>
        <v>2642988843.8932571</v>
      </c>
      <c r="N327" s="36">
        <f t="shared" ca="1" si="66"/>
        <v>3099489329.7800012</v>
      </c>
      <c r="O327" s="36">
        <f t="shared" ca="1" si="67"/>
        <v>111446765.46893506</v>
      </c>
      <c r="P327" s="45">
        <f t="shared" ca="1" si="68"/>
        <v>1.9574898225101223E-4</v>
      </c>
      <c r="Q327" s="45"/>
      <c r="R327" s="45"/>
      <c r="S327" s="45"/>
      <c r="T327" s="45"/>
    </row>
    <row r="328" spans="1:20" x14ac:dyDescent="0.2">
      <c r="A328" s="106"/>
      <c r="B328" s="106"/>
      <c r="D328" s="92">
        <f t="shared" si="56"/>
        <v>0</v>
      </c>
      <c r="E328" s="92">
        <f t="shared" si="57"/>
        <v>0</v>
      </c>
      <c r="F328" s="36">
        <f t="shared" si="58"/>
        <v>0</v>
      </c>
      <c r="G328" s="36">
        <f t="shared" si="59"/>
        <v>0</v>
      </c>
      <c r="H328" s="36">
        <f t="shared" si="60"/>
        <v>0</v>
      </c>
      <c r="I328" s="36">
        <f t="shared" si="61"/>
        <v>0</v>
      </c>
      <c r="J328" s="36">
        <f t="shared" si="62"/>
        <v>0</v>
      </c>
      <c r="K328" s="36">
        <f t="shared" ca="1" si="63"/>
        <v>-1.9574898225101223E-4</v>
      </c>
      <c r="L328" s="36">
        <f t="shared" ca="1" si="64"/>
        <v>3.8317664052307102E-8</v>
      </c>
      <c r="M328" s="36">
        <f t="shared" ca="1" si="65"/>
        <v>2642988843.8932571</v>
      </c>
      <c r="N328" s="36">
        <f t="shared" ca="1" si="66"/>
        <v>3099489329.7800012</v>
      </c>
      <c r="O328" s="36">
        <f t="shared" ca="1" si="67"/>
        <v>111446765.46893506</v>
      </c>
      <c r="P328" s="45">
        <f t="shared" ca="1" si="68"/>
        <v>1.9574898225101223E-4</v>
      </c>
    </row>
    <row r="329" spans="1:20" x14ac:dyDescent="0.2">
      <c r="A329" s="107"/>
      <c r="B329" s="107"/>
      <c r="C329" s="45"/>
      <c r="D329" s="92">
        <f t="shared" si="56"/>
        <v>0</v>
      </c>
      <c r="E329" s="92">
        <f t="shared" si="57"/>
        <v>0</v>
      </c>
      <c r="F329" s="36">
        <f t="shared" si="58"/>
        <v>0</v>
      </c>
      <c r="G329" s="36">
        <f t="shared" si="59"/>
        <v>0</v>
      </c>
      <c r="H329" s="36">
        <f t="shared" si="60"/>
        <v>0</v>
      </c>
      <c r="I329" s="36">
        <f t="shared" si="61"/>
        <v>0</v>
      </c>
      <c r="J329" s="36">
        <f t="shared" si="62"/>
        <v>0</v>
      </c>
      <c r="K329" s="36">
        <f t="shared" ca="1" si="63"/>
        <v>-1.9574898225101223E-4</v>
      </c>
      <c r="L329" s="36">
        <f t="shared" ca="1" si="64"/>
        <v>3.8317664052307102E-8</v>
      </c>
      <c r="M329" s="36">
        <f t="shared" ca="1" si="65"/>
        <v>2642988843.8932571</v>
      </c>
      <c r="N329" s="36">
        <f t="shared" ca="1" si="66"/>
        <v>3099489329.7800012</v>
      </c>
      <c r="O329" s="36">
        <f t="shared" ca="1" si="67"/>
        <v>111446765.46893506</v>
      </c>
      <c r="P329" s="45">
        <f t="shared" ca="1" si="68"/>
        <v>1.9574898225101223E-4</v>
      </c>
      <c r="Q329" s="45"/>
      <c r="R329" s="45"/>
      <c r="S329" s="45"/>
      <c r="T329" s="45"/>
    </row>
    <row r="330" spans="1:20" x14ac:dyDescent="0.2">
      <c r="A330" s="106"/>
      <c r="B330" s="106"/>
      <c r="D330" s="92">
        <f t="shared" si="56"/>
        <v>0</v>
      </c>
      <c r="E330" s="92">
        <f t="shared" si="57"/>
        <v>0</v>
      </c>
      <c r="F330" s="36">
        <f t="shared" si="58"/>
        <v>0</v>
      </c>
      <c r="G330" s="36">
        <f t="shared" si="59"/>
        <v>0</v>
      </c>
      <c r="H330" s="36">
        <f t="shared" si="60"/>
        <v>0</v>
      </c>
      <c r="I330" s="36">
        <f t="shared" si="61"/>
        <v>0</v>
      </c>
      <c r="J330" s="36">
        <f t="shared" si="62"/>
        <v>0</v>
      </c>
      <c r="K330" s="36">
        <f t="shared" ca="1" si="63"/>
        <v>-1.9574898225101223E-4</v>
      </c>
      <c r="L330" s="36">
        <f t="shared" ca="1" si="64"/>
        <v>3.8317664052307102E-8</v>
      </c>
      <c r="M330" s="36">
        <f t="shared" ca="1" si="65"/>
        <v>2642988843.8932571</v>
      </c>
      <c r="N330" s="36">
        <f t="shared" ca="1" si="66"/>
        <v>3099489329.7800012</v>
      </c>
      <c r="O330" s="36">
        <f t="shared" ca="1" si="67"/>
        <v>111446765.46893506</v>
      </c>
      <c r="P330" s="45">
        <f t="shared" ca="1" si="68"/>
        <v>1.9574898225101223E-4</v>
      </c>
    </row>
    <row r="331" spans="1:20" x14ac:dyDescent="0.2">
      <c r="A331" s="107"/>
      <c r="B331" s="107"/>
      <c r="C331" s="45"/>
      <c r="D331" s="92">
        <f t="shared" si="56"/>
        <v>0</v>
      </c>
      <c r="E331" s="92">
        <f t="shared" si="57"/>
        <v>0</v>
      </c>
      <c r="F331" s="36">
        <f t="shared" si="58"/>
        <v>0</v>
      </c>
      <c r="G331" s="36">
        <f t="shared" si="59"/>
        <v>0</v>
      </c>
      <c r="H331" s="36">
        <f t="shared" si="60"/>
        <v>0</v>
      </c>
      <c r="I331" s="36">
        <f t="shared" si="61"/>
        <v>0</v>
      </c>
      <c r="J331" s="36">
        <f t="shared" si="62"/>
        <v>0</v>
      </c>
      <c r="K331" s="36">
        <f t="shared" ca="1" si="63"/>
        <v>-1.9574898225101223E-4</v>
      </c>
      <c r="L331" s="36">
        <f t="shared" ca="1" si="64"/>
        <v>3.8317664052307102E-8</v>
      </c>
      <c r="M331" s="36">
        <f t="shared" ca="1" si="65"/>
        <v>2642988843.8932571</v>
      </c>
      <c r="N331" s="36">
        <f t="shared" ca="1" si="66"/>
        <v>3099489329.7800012</v>
      </c>
      <c r="O331" s="36">
        <f t="shared" ca="1" si="67"/>
        <v>111446765.46893506</v>
      </c>
      <c r="P331" s="45">
        <f t="shared" ca="1" si="68"/>
        <v>1.9574898225101223E-4</v>
      </c>
      <c r="Q331" s="45"/>
      <c r="R331" s="45"/>
      <c r="S331" s="45"/>
      <c r="T331" s="45"/>
    </row>
    <row r="332" spans="1:20" x14ac:dyDescent="0.2">
      <c r="A332" s="106"/>
      <c r="B332" s="106"/>
      <c r="D332" s="92">
        <f t="shared" si="56"/>
        <v>0</v>
      </c>
      <c r="E332" s="92">
        <f t="shared" si="57"/>
        <v>0</v>
      </c>
      <c r="F332" s="36">
        <f t="shared" si="58"/>
        <v>0</v>
      </c>
      <c r="G332" s="36">
        <f t="shared" si="59"/>
        <v>0</v>
      </c>
      <c r="H332" s="36">
        <f t="shared" si="60"/>
        <v>0</v>
      </c>
      <c r="I332" s="36">
        <f t="shared" si="61"/>
        <v>0</v>
      </c>
      <c r="J332" s="36">
        <f t="shared" si="62"/>
        <v>0</v>
      </c>
      <c r="K332" s="36">
        <f t="shared" ca="1" si="63"/>
        <v>-1.9574898225101223E-4</v>
      </c>
      <c r="L332" s="36">
        <f t="shared" ca="1" si="64"/>
        <v>3.8317664052307102E-8</v>
      </c>
      <c r="M332" s="36">
        <f t="shared" ca="1" si="65"/>
        <v>2642988843.8932571</v>
      </c>
      <c r="N332" s="36">
        <f t="shared" ca="1" si="66"/>
        <v>3099489329.7800012</v>
      </c>
      <c r="O332" s="36">
        <f t="shared" ca="1" si="67"/>
        <v>111446765.46893506</v>
      </c>
      <c r="P332" s="45">
        <f t="shared" ca="1" si="68"/>
        <v>1.9574898225101223E-4</v>
      </c>
    </row>
    <row r="333" spans="1:20" x14ac:dyDescent="0.2">
      <c r="A333" s="107"/>
      <c r="B333" s="107"/>
      <c r="C333" s="45"/>
      <c r="D333" s="92">
        <f t="shared" si="56"/>
        <v>0</v>
      </c>
      <c r="E333" s="92">
        <f t="shared" si="57"/>
        <v>0</v>
      </c>
      <c r="F333" s="36">
        <f t="shared" si="58"/>
        <v>0</v>
      </c>
      <c r="G333" s="36">
        <f t="shared" si="59"/>
        <v>0</v>
      </c>
      <c r="H333" s="36">
        <f t="shared" si="60"/>
        <v>0</v>
      </c>
      <c r="I333" s="36">
        <f t="shared" si="61"/>
        <v>0</v>
      </c>
      <c r="J333" s="36">
        <f t="shared" si="62"/>
        <v>0</v>
      </c>
      <c r="K333" s="36">
        <f t="shared" ca="1" si="63"/>
        <v>-1.9574898225101223E-4</v>
      </c>
      <c r="L333" s="36">
        <f t="shared" ca="1" si="64"/>
        <v>3.8317664052307102E-8</v>
      </c>
      <c r="M333" s="36">
        <f t="shared" ca="1" si="65"/>
        <v>2642988843.8932571</v>
      </c>
      <c r="N333" s="36">
        <f t="shared" ca="1" si="66"/>
        <v>3099489329.7800012</v>
      </c>
      <c r="O333" s="36">
        <f t="shared" ca="1" si="67"/>
        <v>111446765.46893506</v>
      </c>
      <c r="P333" s="45">
        <f t="shared" ca="1" si="68"/>
        <v>1.9574898225101223E-4</v>
      </c>
      <c r="Q333" s="45"/>
      <c r="R333" s="45"/>
      <c r="S333" s="45"/>
      <c r="T333" s="45"/>
    </row>
    <row r="334" spans="1:20" x14ac:dyDescent="0.2">
      <c r="A334" s="106"/>
      <c r="B334" s="106"/>
      <c r="D334" s="92">
        <f t="shared" si="56"/>
        <v>0</v>
      </c>
      <c r="E334" s="92">
        <f t="shared" si="57"/>
        <v>0</v>
      </c>
      <c r="F334" s="36">
        <f t="shared" si="58"/>
        <v>0</v>
      </c>
      <c r="G334" s="36">
        <f t="shared" si="59"/>
        <v>0</v>
      </c>
      <c r="H334" s="36">
        <f t="shared" si="60"/>
        <v>0</v>
      </c>
      <c r="I334" s="36">
        <f t="shared" si="61"/>
        <v>0</v>
      </c>
      <c r="J334" s="36">
        <f t="shared" si="62"/>
        <v>0</v>
      </c>
      <c r="K334" s="36">
        <f t="shared" ca="1" si="63"/>
        <v>-1.9574898225101223E-4</v>
      </c>
      <c r="L334" s="36">
        <f t="shared" ca="1" si="64"/>
        <v>3.8317664052307102E-8</v>
      </c>
      <c r="M334" s="36">
        <f t="shared" ca="1" si="65"/>
        <v>2642988843.8932571</v>
      </c>
      <c r="N334" s="36">
        <f t="shared" ca="1" si="66"/>
        <v>3099489329.7800012</v>
      </c>
      <c r="O334" s="36">
        <f t="shared" ca="1" si="67"/>
        <v>111446765.46893506</v>
      </c>
      <c r="P334" s="45">
        <f t="shared" ca="1" si="68"/>
        <v>1.9574898225101223E-4</v>
      </c>
    </row>
    <row r="335" spans="1:20" x14ac:dyDescent="0.2">
      <c r="A335" s="107"/>
      <c r="B335" s="107"/>
      <c r="C335" s="45"/>
      <c r="D335" s="92">
        <f t="shared" si="56"/>
        <v>0</v>
      </c>
      <c r="E335" s="92">
        <f t="shared" si="57"/>
        <v>0</v>
      </c>
      <c r="F335" s="36">
        <f t="shared" si="58"/>
        <v>0</v>
      </c>
      <c r="G335" s="36">
        <f t="shared" si="59"/>
        <v>0</v>
      </c>
      <c r="H335" s="36">
        <f t="shared" si="60"/>
        <v>0</v>
      </c>
      <c r="I335" s="36">
        <f t="shared" si="61"/>
        <v>0</v>
      </c>
      <c r="J335" s="36">
        <f t="shared" si="62"/>
        <v>0</v>
      </c>
      <c r="K335" s="36">
        <f t="shared" ca="1" si="63"/>
        <v>-1.9574898225101223E-4</v>
      </c>
      <c r="L335" s="36">
        <f t="shared" ca="1" si="64"/>
        <v>3.8317664052307102E-8</v>
      </c>
      <c r="M335" s="36">
        <f t="shared" ca="1" si="65"/>
        <v>2642988843.8932571</v>
      </c>
      <c r="N335" s="36">
        <f t="shared" ca="1" si="66"/>
        <v>3099489329.7800012</v>
      </c>
      <c r="O335" s="36">
        <f t="shared" ca="1" si="67"/>
        <v>111446765.46893506</v>
      </c>
      <c r="P335" s="45">
        <f t="shared" ca="1" si="68"/>
        <v>1.9574898225101223E-4</v>
      </c>
      <c r="Q335" s="45"/>
      <c r="R335" s="45"/>
      <c r="S335" s="45"/>
      <c r="T335" s="45"/>
    </row>
    <row r="336" spans="1:20" x14ac:dyDescent="0.2">
      <c r="A336" s="106"/>
      <c r="B336" s="106"/>
      <c r="D336" s="92">
        <f t="shared" si="56"/>
        <v>0</v>
      </c>
      <c r="E336" s="92">
        <f t="shared" si="57"/>
        <v>0</v>
      </c>
      <c r="F336" s="36">
        <f t="shared" si="58"/>
        <v>0</v>
      </c>
      <c r="G336" s="36">
        <f t="shared" si="59"/>
        <v>0</v>
      </c>
      <c r="H336" s="36">
        <f t="shared" si="60"/>
        <v>0</v>
      </c>
      <c r="I336" s="36">
        <f t="shared" si="61"/>
        <v>0</v>
      </c>
      <c r="J336" s="36">
        <f t="shared" si="62"/>
        <v>0</v>
      </c>
      <c r="K336" s="36">
        <f t="shared" ca="1" si="63"/>
        <v>-1.9574898225101223E-4</v>
      </c>
      <c r="L336" s="36">
        <f t="shared" ca="1" si="64"/>
        <v>3.8317664052307102E-8</v>
      </c>
      <c r="M336" s="36">
        <f t="shared" ca="1" si="65"/>
        <v>2642988843.8932571</v>
      </c>
      <c r="N336" s="36">
        <f t="shared" ca="1" si="66"/>
        <v>3099489329.7800012</v>
      </c>
      <c r="O336" s="36">
        <f t="shared" ca="1" si="67"/>
        <v>111446765.46893506</v>
      </c>
      <c r="P336" s="45">
        <f t="shared" ca="1" si="68"/>
        <v>1.9574898225101223E-4</v>
      </c>
    </row>
    <row r="337" spans="1:20" x14ac:dyDescent="0.2">
      <c r="A337" s="107"/>
      <c r="B337" s="107"/>
      <c r="C337" s="45"/>
      <c r="D337" s="92">
        <f t="shared" si="56"/>
        <v>0</v>
      </c>
      <c r="E337" s="92">
        <f t="shared" si="57"/>
        <v>0</v>
      </c>
      <c r="F337" s="36">
        <f t="shared" si="58"/>
        <v>0</v>
      </c>
      <c r="G337" s="36">
        <f t="shared" si="59"/>
        <v>0</v>
      </c>
      <c r="H337" s="36">
        <f t="shared" si="60"/>
        <v>0</v>
      </c>
      <c r="I337" s="36">
        <f t="shared" si="61"/>
        <v>0</v>
      </c>
      <c r="J337" s="36">
        <f t="shared" si="62"/>
        <v>0</v>
      </c>
      <c r="K337" s="36">
        <f t="shared" ca="1" si="63"/>
        <v>-1.9574898225101223E-4</v>
      </c>
      <c r="L337" s="36">
        <f t="shared" ca="1" si="64"/>
        <v>3.8317664052307102E-8</v>
      </c>
      <c r="M337" s="36">
        <f t="shared" ca="1" si="65"/>
        <v>2642988843.8932571</v>
      </c>
      <c r="N337" s="36">
        <f t="shared" ca="1" si="66"/>
        <v>3099489329.7800012</v>
      </c>
      <c r="O337" s="36">
        <f t="shared" ca="1" si="67"/>
        <v>111446765.46893506</v>
      </c>
      <c r="P337" s="45">
        <f t="shared" ca="1" si="68"/>
        <v>1.9574898225101223E-4</v>
      </c>
      <c r="Q337" s="45"/>
      <c r="R337" s="45"/>
      <c r="S337" s="45"/>
      <c r="T337" s="45"/>
    </row>
    <row r="338" spans="1:20" x14ac:dyDescent="0.2">
      <c r="A338" s="106"/>
      <c r="B338" s="106"/>
      <c r="D338" s="92">
        <f t="shared" si="56"/>
        <v>0</v>
      </c>
      <c r="E338" s="92">
        <f t="shared" si="57"/>
        <v>0</v>
      </c>
      <c r="F338" s="36">
        <f t="shared" si="58"/>
        <v>0</v>
      </c>
      <c r="G338" s="36">
        <f t="shared" si="59"/>
        <v>0</v>
      </c>
      <c r="H338" s="36">
        <f t="shared" si="60"/>
        <v>0</v>
      </c>
      <c r="I338" s="36">
        <f t="shared" si="61"/>
        <v>0</v>
      </c>
      <c r="J338" s="36">
        <f t="shared" si="62"/>
        <v>0</v>
      </c>
      <c r="K338" s="36">
        <f t="shared" ca="1" si="63"/>
        <v>-1.9574898225101223E-4</v>
      </c>
      <c r="L338" s="36">
        <f t="shared" ca="1" si="64"/>
        <v>3.8317664052307102E-8</v>
      </c>
      <c r="M338" s="36">
        <f t="shared" ca="1" si="65"/>
        <v>2642988843.8932571</v>
      </c>
      <c r="N338" s="36">
        <f t="shared" ca="1" si="66"/>
        <v>3099489329.7800012</v>
      </c>
      <c r="O338" s="36">
        <f t="shared" ca="1" si="67"/>
        <v>111446765.46893506</v>
      </c>
      <c r="P338" s="45">
        <f t="shared" ca="1" si="68"/>
        <v>1.9574898225101223E-4</v>
      </c>
    </row>
    <row r="339" spans="1:20" x14ac:dyDescent="0.2">
      <c r="A339" s="107"/>
      <c r="B339" s="107"/>
      <c r="C339" s="45"/>
      <c r="D339" s="92">
        <f t="shared" si="56"/>
        <v>0</v>
      </c>
      <c r="E339" s="92">
        <f t="shared" si="57"/>
        <v>0</v>
      </c>
      <c r="F339" s="36">
        <f t="shared" si="58"/>
        <v>0</v>
      </c>
      <c r="G339" s="36">
        <f t="shared" si="59"/>
        <v>0</v>
      </c>
      <c r="H339" s="36">
        <f t="shared" si="60"/>
        <v>0</v>
      </c>
      <c r="I339" s="36">
        <f t="shared" si="61"/>
        <v>0</v>
      </c>
      <c r="J339" s="36">
        <f t="shared" si="62"/>
        <v>0</v>
      </c>
      <c r="K339" s="36">
        <f t="shared" ca="1" si="63"/>
        <v>-1.9574898225101223E-4</v>
      </c>
      <c r="L339" s="36">
        <f t="shared" ca="1" si="64"/>
        <v>3.8317664052307102E-8</v>
      </c>
      <c r="M339" s="36">
        <f t="shared" ca="1" si="65"/>
        <v>2642988843.8932571</v>
      </c>
      <c r="N339" s="36">
        <f t="shared" ca="1" si="66"/>
        <v>3099489329.7800012</v>
      </c>
      <c r="O339" s="36">
        <f t="shared" ca="1" si="67"/>
        <v>111446765.46893506</v>
      </c>
      <c r="P339" s="45">
        <f t="shared" ca="1" si="68"/>
        <v>1.9574898225101223E-4</v>
      </c>
      <c r="Q339" s="45"/>
      <c r="R339" s="45"/>
      <c r="S339" s="45"/>
      <c r="T339" s="45"/>
    </row>
    <row r="340" spans="1:20" x14ac:dyDescent="0.2">
      <c r="A340" s="106"/>
      <c r="B340" s="106"/>
      <c r="D340" s="92">
        <f t="shared" si="56"/>
        <v>0</v>
      </c>
      <c r="E340" s="92">
        <f t="shared" si="57"/>
        <v>0</v>
      </c>
      <c r="F340" s="36">
        <f t="shared" si="58"/>
        <v>0</v>
      </c>
      <c r="G340" s="36">
        <f t="shared" si="59"/>
        <v>0</v>
      </c>
      <c r="H340" s="36">
        <f t="shared" si="60"/>
        <v>0</v>
      </c>
      <c r="I340" s="36">
        <f t="shared" si="61"/>
        <v>0</v>
      </c>
      <c r="J340" s="36">
        <f t="shared" si="62"/>
        <v>0</v>
      </c>
      <c r="K340" s="36">
        <f t="shared" ca="1" si="63"/>
        <v>-1.9574898225101223E-4</v>
      </c>
      <c r="L340" s="36">
        <f t="shared" ca="1" si="64"/>
        <v>3.8317664052307102E-8</v>
      </c>
      <c r="M340" s="36">
        <f t="shared" ca="1" si="65"/>
        <v>2642988843.8932571</v>
      </c>
      <c r="N340" s="36">
        <f t="shared" ca="1" si="66"/>
        <v>3099489329.7800012</v>
      </c>
      <c r="O340" s="36">
        <f t="shared" ca="1" si="67"/>
        <v>111446765.46893506</v>
      </c>
      <c r="P340" s="45">
        <f t="shared" ca="1" si="68"/>
        <v>1.9574898225101223E-4</v>
      </c>
    </row>
    <row r="341" spans="1:20" x14ac:dyDescent="0.2">
      <c r="A341" s="107"/>
      <c r="B341" s="107"/>
      <c r="C341" s="45"/>
      <c r="D341" s="92">
        <f t="shared" ref="D341:D404" si="69">A341/A$18</f>
        <v>0</v>
      </c>
      <c r="E341" s="92">
        <f t="shared" ref="E341:E404" si="70">B341/B$18</f>
        <v>0</v>
      </c>
      <c r="F341" s="36">
        <f t="shared" ref="F341:F404" si="71">D341*D341</f>
        <v>0</v>
      </c>
      <c r="G341" s="36">
        <f t="shared" ref="G341:G404" si="72">D341*F341</f>
        <v>0</v>
      </c>
      <c r="H341" s="36">
        <f t="shared" ref="H341:H404" si="73">F341*F341</f>
        <v>0</v>
      </c>
      <c r="I341" s="36">
        <f t="shared" ref="I341:I404" si="74">E341*D341</f>
        <v>0</v>
      </c>
      <c r="J341" s="36">
        <f t="shared" ref="J341:J404" si="75">I341*D341</f>
        <v>0</v>
      </c>
      <c r="K341" s="36">
        <f t="shared" ref="K341:K404" ca="1" si="76">+E$4+E$5*D341+E$6*D341^2</f>
        <v>-1.9574898225101223E-4</v>
      </c>
      <c r="L341" s="36">
        <f t="shared" ref="L341:L404" ca="1" si="77">+(K341-E341)^2</f>
        <v>3.8317664052307102E-8</v>
      </c>
      <c r="M341" s="36">
        <f t="shared" ref="M341:M404" ca="1" si="78">(M$1-M$2*D341+M$3*F341)^2</f>
        <v>2642988843.8932571</v>
      </c>
      <c r="N341" s="36">
        <f t="shared" ref="N341:N404" ca="1" si="79">(-M$2+M$4*D341-M$5*F341)^2</f>
        <v>3099489329.7800012</v>
      </c>
      <c r="O341" s="36">
        <f t="shared" ref="O341:O404" ca="1" si="80">+(M$3-D341*M$5+F341*M$6)^2</f>
        <v>111446765.46893506</v>
      </c>
      <c r="P341" s="45">
        <f t="shared" ref="P341:P404" ca="1" si="81">+E341-K341</f>
        <v>1.9574898225101223E-4</v>
      </c>
      <c r="Q341" s="45"/>
      <c r="R341" s="45"/>
      <c r="S341" s="45"/>
      <c r="T341" s="45"/>
    </row>
    <row r="342" spans="1:20" x14ac:dyDescent="0.2">
      <c r="A342" s="106"/>
      <c r="B342" s="106"/>
      <c r="D342" s="92">
        <f t="shared" si="69"/>
        <v>0</v>
      </c>
      <c r="E342" s="92">
        <f t="shared" si="70"/>
        <v>0</v>
      </c>
      <c r="F342" s="36">
        <f t="shared" si="71"/>
        <v>0</v>
      </c>
      <c r="G342" s="36">
        <f t="shared" si="72"/>
        <v>0</v>
      </c>
      <c r="H342" s="36">
        <f t="shared" si="73"/>
        <v>0</v>
      </c>
      <c r="I342" s="36">
        <f t="shared" si="74"/>
        <v>0</v>
      </c>
      <c r="J342" s="36">
        <f t="shared" si="75"/>
        <v>0</v>
      </c>
      <c r="K342" s="36">
        <f t="shared" ca="1" si="76"/>
        <v>-1.9574898225101223E-4</v>
      </c>
      <c r="L342" s="36">
        <f t="shared" ca="1" si="77"/>
        <v>3.8317664052307102E-8</v>
      </c>
      <c r="M342" s="36">
        <f t="shared" ca="1" si="78"/>
        <v>2642988843.8932571</v>
      </c>
      <c r="N342" s="36">
        <f t="shared" ca="1" si="79"/>
        <v>3099489329.7800012</v>
      </c>
      <c r="O342" s="36">
        <f t="shared" ca="1" si="80"/>
        <v>111446765.46893506</v>
      </c>
      <c r="P342" s="45">
        <f t="shared" ca="1" si="81"/>
        <v>1.9574898225101223E-4</v>
      </c>
    </row>
    <row r="343" spans="1:20" x14ac:dyDescent="0.2">
      <c r="A343" s="107"/>
      <c r="B343" s="107"/>
      <c r="C343" s="45"/>
      <c r="D343" s="92">
        <f t="shared" si="69"/>
        <v>0</v>
      </c>
      <c r="E343" s="92">
        <f t="shared" si="70"/>
        <v>0</v>
      </c>
      <c r="F343" s="36">
        <f t="shared" si="71"/>
        <v>0</v>
      </c>
      <c r="G343" s="36">
        <f t="shared" si="72"/>
        <v>0</v>
      </c>
      <c r="H343" s="36">
        <f t="shared" si="73"/>
        <v>0</v>
      </c>
      <c r="I343" s="36">
        <f t="shared" si="74"/>
        <v>0</v>
      </c>
      <c r="J343" s="36">
        <f t="shared" si="75"/>
        <v>0</v>
      </c>
      <c r="K343" s="36">
        <f t="shared" ca="1" si="76"/>
        <v>-1.9574898225101223E-4</v>
      </c>
      <c r="L343" s="36">
        <f t="shared" ca="1" si="77"/>
        <v>3.8317664052307102E-8</v>
      </c>
      <c r="M343" s="36">
        <f t="shared" ca="1" si="78"/>
        <v>2642988843.8932571</v>
      </c>
      <c r="N343" s="36">
        <f t="shared" ca="1" si="79"/>
        <v>3099489329.7800012</v>
      </c>
      <c r="O343" s="36">
        <f t="shared" ca="1" si="80"/>
        <v>111446765.46893506</v>
      </c>
      <c r="P343" s="45">
        <f t="shared" ca="1" si="81"/>
        <v>1.9574898225101223E-4</v>
      </c>
      <c r="Q343" s="45"/>
      <c r="R343" s="45"/>
      <c r="S343" s="45"/>
      <c r="T343" s="45"/>
    </row>
    <row r="344" spans="1:20" x14ac:dyDescent="0.2">
      <c r="A344" s="106"/>
      <c r="B344" s="106"/>
      <c r="D344" s="92">
        <f t="shared" si="69"/>
        <v>0</v>
      </c>
      <c r="E344" s="92">
        <f t="shared" si="70"/>
        <v>0</v>
      </c>
      <c r="F344" s="36">
        <f t="shared" si="71"/>
        <v>0</v>
      </c>
      <c r="G344" s="36">
        <f t="shared" si="72"/>
        <v>0</v>
      </c>
      <c r="H344" s="36">
        <f t="shared" si="73"/>
        <v>0</v>
      </c>
      <c r="I344" s="36">
        <f t="shared" si="74"/>
        <v>0</v>
      </c>
      <c r="J344" s="36">
        <f t="shared" si="75"/>
        <v>0</v>
      </c>
      <c r="K344" s="36">
        <f t="shared" ca="1" si="76"/>
        <v>-1.9574898225101223E-4</v>
      </c>
      <c r="L344" s="36">
        <f t="shared" ca="1" si="77"/>
        <v>3.8317664052307102E-8</v>
      </c>
      <c r="M344" s="36">
        <f t="shared" ca="1" si="78"/>
        <v>2642988843.8932571</v>
      </c>
      <c r="N344" s="36">
        <f t="shared" ca="1" si="79"/>
        <v>3099489329.7800012</v>
      </c>
      <c r="O344" s="36">
        <f t="shared" ca="1" si="80"/>
        <v>111446765.46893506</v>
      </c>
      <c r="P344" s="45">
        <f t="shared" ca="1" si="81"/>
        <v>1.9574898225101223E-4</v>
      </c>
    </row>
    <row r="345" spans="1:20" x14ac:dyDescent="0.2">
      <c r="A345" s="107"/>
      <c r="B345" s="107"/>
      <c r="C345" s="45"/>
      <c r="D345" s="92">
        <f t="shared" si="69"/>
        <v>0</v>
      </c>
      <c r="E345" s="92">
        <f t="shared" si="70"/>
        <v>0</v>
      </c>
      <c r="F345" s="36">
        <f t="shared" si="71"/>
        <v>0</v>
      </c>
      <c r="G345" s="36">
        <f t="shared" si="72"/>
        <v>0</v>
      </c>
      <c r="H345" s="36">
        <f t="shared" si="73"/>
        <v>0</v>
      </c>
      <c r="I345" s="36">
        <f t="shared" si="74"/>
        <v>0</v>
      </c>
      <c r="J345" s="36">
        <f t="shared" si="75"/>
        <v>0</v>
      </c>
      <c r="K345" s="36">
        <f t="shared" ca="1" si="76"/>
        <v>-1.9574898225101223E-4</v>
      </c>
      <c r="L345" s="36">
        <f t="shared" ca="1" si="77"/>
        <v>3.8317664052307102E-8</v>
      </c>
      <c r="M345" s="36">
        <f t="shared" ca="1" si="78"/>
        <v>2642988843.8932571</v>
      </c>
      <c r="N345" s="36">
        <f t="shared" ca="1" si="79"/>
        <v>3099489329.7800012</v>
      </c>
      <c r="O345" s="36">
        <f t="shared" ca="1" si="80"/>
        <v>111446765.46893506</v>
      </c>
      <c r="P345" s="45">
        <f t="shared" ca="1" si="81"/>
        <v>1.9574898225101223E-4</v>
      </c>
      <c r="Q345" s="45"/>
      <c r="R345" s="45"/>
      <c r="S345" s="45"/>
      <c r="T345" s="45"/>
    </row>
    <row r="346" spans="1:20" x14ac:dyDescent="0.2">
      <c r="A346" s="106"/>
      <c r="B346" s="106"/>
      <c r="D346" s="92">
        <f t="shared" si="69"/>
        <v>0</v>
      </c>
      <c r="E346" s="92">
        <f t="shared" si="70"/>
        <v>0</v>
      </c>
      <c r="F346" s="36">
        <f t="shared" si="71"/>
        <v>0</v>
      </c>
      <c r="G346" s="36">
        <f t="shared" si="72"/>
        <v>0</v>
      </c>
      <c r="H346" s="36">
        <f t="shared" si="73"/>
        <v>0</v>
      </c>
      <c r="I346" s="36">
        <f t="shared" si="74"/>
        <v>0</v>
      </c>
      <c r="J346" s="36">
        <f t="shared" si="75"/>
        <v>0</v>
      </c>
      <c r="K346" s="36">
        <f t="shared" ca="1" si="76"/>
        <v>-1.9574898225101223E-4</v>
      </c>
      <c r="L346" s="36">
        <f t="shared" ca="1" si="77"/>
        <v>3.8317664052307102E-8</v>
      </c>
      <c r="M346" s="36">
        <f t="shared" ca="1" si="78"/>
        <v>2642988843.8932571</v>
      </c>
      <c r="N346" s="36">
        <f t="shared" ca="1" si="79"/>
        <v>3099489329.7800012</v>
      </c>
      <c r="O346" s="36">
        <f t="shared" ca="1" si="80"/>
        <v>111446765.46893506</v>
      </c>
      <c r="P346" s="45">
        <f t="shared" ca="1" si="81"/>
        <v>1.9574898225101223E-4</v>
      </c>
    </row>
    <row r="347" spans="1:20" x14ac:dyDescent="0.2">
      <c r="A347" s="107"/>
      <c r="B347" s="107"/>
      <c r="C347" s="45"/>
      <c r="D347" s="92">
        <f t="shared" si="69"/>
        <v>0</v>
      </c>
      <c r="E347" s="92">
        <f t="shared" si="70"/>
        <v>0</v>
      </c>
      <c r="F347" s="36">
        <f t="shared" si="71"/>
        <v>0</v>
      </c>
      <c r="G347" s="36">
        <f t="shared" si="72"/>
        <v>0</v>
      </c>
      <c r="H347" s="36">
        <f t="shared" si="73"/>
        <v>0</v>
      </c>
      <c r="I347" s="36">
        <f t="shared" si="74"/>
        <v>0</v>
      </c>
      <c r="J347" s="36">
        <f t="shared" si="75"/>
        <v>0</v>
      </c>
      <c r="K347" s="36">
        <f t="shared" ca="1" si="76"/>
        <v>-1.9574898225101223E-4</v>
      </c>
      <c r="L347" s="36">
        <f t="shared" ca="1" si="77"/>
        <v>3.8317664052307102E-8</v>
      </c>
      <c r="M347" s="36">
        <f t="shared" ca="1" si="78"/>
        <v>2642988843.8932571</v>
      </c>
      <c r="N347" s="36">
        <f t="shared" ca="1" si="79"/>
        <v>3099489329.7800012</v>
      </c>
      <c r="O347" s="36">
        <f t="shared" ca="1" si="80"/>
        <v>111446765.46893506</v>
      </c>
      <c r="P347" s="45">
        <f t="shared" ca="1" si="81"/>
        <v>1.9574898225101223E-4</v>
      </c>
      <c r="Q347" s="45"/>
      <c r="R347" s="45"/>
      <c r="S347" s="45"/>
      <c r="T347" s="45"/>
    </row>
    <row r="348" spans="1:20" x14ac:dyDescent="0.2">
      <c r="A348" s="106"/>
      <c r="B348" s="106"/>
      <c r="D348" s="92">
        <f t="shared" si="69"/>
        <v>0</v>
      </c>
      <c r="E348" s="92">
        <f t="shared" si="70"/>
        <v>0</v>
      </c>
      <c r="F348" s="36">
        <f t="shared" si="71"/>
        <v>0</v>
      </c>
      <c r="G348" s="36">
        <f t="shared" si="72"/>
        <v>0</v>
      </c>
      <c r="H348" s="36">
        <f t="shared" si="73"/>
        <v>0</v>
      </c>
      <c r="I348" s="36">
        <f t="shared" si="74"/>
        <v>0</v>
      </c>
      <c r="J348" s="36">
        <f t="shared" si="75"/>
        <v>0</v>
      </c>
      <c r="K348" s="36">
        <f t="shared" ca="1" si="76"/>
        <v>-1.9574898225101223E-4</v>
      </c>
      <c r="L348" s="36">
        <f t="shared" ca="1" si="77"/>
        <v>3.8317664052307102E-8</v>
      </c>
      <c r="M348" s="36">
        <f t="shared" ca="1" si="78"/>
        <v>2642988843.8932571</v>
      </c>
      <c r="N348" s="36">
        <f t="shared" ca="1" si="79"/>
        <v>3099489329.7800012</v>
      </c>
      <c r="O348" s="36">
        <f t="shared" ca="1" si="80"/>
        <v>111446765.46893506</v>
      </c>
      <c r="P348" s="45">
        <f t="shared" ca="1" si="81"/>
        <v>1.9574898225101223E-4</v>
      </c>
    </row>
    <row r="349" spans="1:20" x14ac:dyDescent="0.2">
      <c r="A349" s="107"/>
      <c r="B349" s="107"/>
      <c r="C349" s="45"/>
      <c r="D349" s="92">
        <f t="shared" si="69"/>
        <v>0</v>
      </c>
      <c r="E349" s="92">
        <f t="shared" si="70"/>
        <v>0</v>
      </c>
      <c r="F349" s="36">
        <f t="shared" si="71"/>
        <v>0</v>
      </c>
      <c r="G349" s="36">
        <f t="shared" si="72"/>
        <v>0</v>
      </c>
      <c r="H349" s="36">
        <f t="shared" si="73"/>
        <v>0</v>
      </c>
      <c r="I349" s="36">
        <f t="shared" si="74"/>
        <v>0</v>
      </c>
      <c r="J349" s="36">
        <f t="shared" si="75"/>
        <v>0</v>
      </c>
      <c r="K349" s="36">
        <f t="shared" ca="1" si="76"/>
        <v>-1.9574898225101223E-4</v>
      </c>
      <c r="L349" s="36">
        <f t="shared" ca="1" si="77"/>
        <v>3.8317664052307102E-8</v>
      </c>
      <c r="M349" s="36">
        <f t="shared" ca="1" si="78"/>
        <v>2642988843.8932571</v>
      </c>
      <c r="N349" s="36">
        <f t="shared" ca="1" si="79"/>
        <v>3099489329.7800012</v>
      </c>
      <c r="O349" s="36">
        <f t="shared" ca="1" si="80"/>
        <v>111446765.46893506</v>
      </c>
      <c r="P349" s="45">
        <f t="shared" ca="1" si="81"/>
        <v>1.9574898225101223E-4</v>
      </c>
      <c r="Q349" s="45"/>
      <c r="R349" s="45"/>
      <c r="S349" s="45"/>
      <c r="T349" s="45"/>
    </row>
    <row r="350" spans="1:20" x14ac:dyDescent="0.2">
      <c r="A350" s="106"/>
      <c r="B350" s="106"/>
      <c r="D350" s="92">
        <f t="shared" si="69"/>
        <v>0</v>
      </c>
      <c r="E350" s="92">
        <f t="shared" si="70"/>
        <v>0</v>
      </c>
      <c r="F350" s="36">
        <f t="shared" si="71"/>
        <v>0</v>
      </c>
      <c r="G350" s="36">
        <f t="shared" si="72"/>
        <v>0</v>
      </c>
      <c r="H350" s="36">
        <f t="shared" si="73"/>
        <v>0</v>
      </c>
      <c r="I350" s="36">
        <f t="shared" si="74"/>
        <v>0</v>
      </c>
      <c r="J350" s="36">
        <f t="shared" si="75"/>
        <v>0</v>
      </c>
      <c r="K350" s="36">
        <f t="shared" ca="1" si="76"/>
        <v>-1.9574898225101223E-4</v>
      </c>
      <c r="L350" s="36">
        <f t="shared" ca="1" si="77"/>
        <v>3.8317664052307102E-8</v>
      </c>
      <c r="M350" s="36">
        <f t="shared" ca="1" si="78"/>
        <v>2642988843.8932571</v>
      </c>
      <c r="N350" s="36">
        <f t="shared" ca="1" si="79"/>
        <v>3099489329.7800012</v>
      </c>
      <c r="O350" s="36">
        <f t="shared" ca="1" si="80"/>
        <v>111446765.46893506</v>
      </c>
      <c r="P350" s="45">
        <f t="shared" ca="1" si="81"/>
        <v>1.9574898225101223E-4</v>
      </c>
    </row>
    <row r="351" spans="1:20" x14ac:dyDescent="0.2">
      <c r="A351" s="107"/>
      <c r="B351" s="107"/>
      <c r="C351" s="45"/>
      <c r="D351" s="92">
        <f t="shared" si="69"/>
        <v>0</v>
      </c>
      <c r="E351" s="92">
        <f t="shared" si="70"/>
        <v>0</v>
      </c>
      <c r="F351" s="36">
        <f t="shared" si="71"/>
        <v>0</v>
      </c>
      <c r="G351" s="36">
        <f t="shared" si="72"/>
        <v>0</v>
      </c>
      <c r="H351" s="36">
        <f t="shared" si="73"/>
        <v>0</v>
      </c>
      <c r="I351" s="36">
        <f t="shared" si="74"/>
        <v>0</v>
      </c>
      <c r="J351" s="36">
        <f t="shared" si="75"/>
        <v>0</v>
      </c>
      <c r="K351" s="36">
        <f t="shared" ca="1" si="76"/>
        <v>-1.9574898225101223E-4</v>
      </c>
      <c r="L351" s="36">
        <f t="shared" ca="1" si="77"/>
        <v>3.8317664052307102E-8</v>
      </c>
      <c r="M351" s="36">
        <f t="shared" ca="1" si="78"/>
        <v>2642988843.8932571</v>
      </c>
      <c r="N351" s="36">
        <f t="shared" ca="1" si="79"/>
        <v>3099489329.7800012</v>
      </c>
      <c r="O351" s="36">
        <f t="shared" ca="1" si="80"/>
        <v>111446765.46893506</v>
      </c>
      <c r="P351" s="45">
        <f t="shared" ca="1" si="81"/>
        <v>1.9574898225101223E-4</v>
      </c>
      <c r="Q351" s="45"/>
      <c r="R351" s="45"/>
      <c r="S351" s="45"/>
      <c r="T351" s="45"/>
    </row>
    <row r="352" spans="1:20" x14ac:dyDescent="0.2">
      <c r="A352" s="106"/>
      <c r="B352" s="106"/>
      <c r="D352" s="92">
        <f t="shared" si="69"/>
        <v>0</v>
      </c>
      <c r="E352" s="92">
        <f t="shared" si="70"/>
        <v>0</v>
      </c>
      <c r="F352" s="36">
        <f t="shared" si="71"/>
        <v>0</v>
      </c>
      <c r="G352" s="36">
        <f t="shared" si="72"/>
        <v>0</v>
      </c>
      <c r="H352" s="36">
        <f t="shared" si="73"/>
        <v>0</v>
      </c>
      <c r="I352" s="36">
        <f t="shared" si="74"/>
        <v>0</v>
      </c>
      <c r="J352" s="36">
        <f t="shared" si="75"/>
        <v>0</v>
      </c>
      <c r="K352" s="36">
        <f t="shared" ca="1" si="76"/>
        <v>-1.9574898225101223E-4</v>
      </c>
      <c r="L352" s="36">
        <f t="shared" ca="1" si="77"/>
        <v>3.8317664052307102E-8</v>
      </c>
      <c r="M352" s="36">
        <f t="shared" ca="1" si="78"/>
        <v>2642988843.8932571</v>
      </c>
      <c r="N352" s="36">
        <f t="shared" ca="1" si="79"/>
        <v>3099489329.7800012</v>
      </c>
      <c r="O352" s="36">
        <f t="shared" ca="1" si="80"/>
        <v>111446765.46893506</v>
      </c>
      <c r="P352" s="45">
        <f t="shared" ca="1" si="81"/>
        <v>1.9574898225101223E-4</v>
      </c>
    </row>
    <row r="353" spans="1:20" x14ac:dyDescent="0.2">
      <c r="A353" s="106"/>
      <c r="B353" s="106"/>
      <c r="C353" s="45"/>
      <c r="D353" s="92">
        <f t="shared" si="69"/>
        <v>0</v>
      </c>
      <c r="E353" s="92">
        <f t="shared" si="70"/>
        <v>0</v>
      </c>
      <c r="F353" s="36">
        <f t="shared" si="71"/>
        <v>0</v>
      </c>
      <c r="G353" s="36">
        <f t="shared" si="72"/>
        <v>0</v>
      </c>
      <c r="H353" s="36">
        <f t="shared" si="73"/>
        <v>0</v>
      </c>
      <c r="I353" s="36">
        <f t="shared" si="74"/>
        <v>0</v>
      </c>
      <c r="J353" s="36">
        <f t="shared" si="75"/>
        <v>0</v>
      </c>
      <c r="K353" s="36">
        <f t="shared" ca="1" si="76"/>
        <v>-1.9574898225101223E-4</v>
      </c>
      <c r="L353" s="36">
        <f t="shared" ca="1" si="77"/>
        <v>3.8317664052307102E-8</v>
      </c>
      <c r="M353" s="36">
        <f t="shared" ca="1" si="78"/>
        <v>2642988843.8932571</v>
      </c>
      <c r="N353" s="36">
        <f t="shared" ca="1" si="79"/>
        <v>3099489329.7800012</v>
      </c>
      <c r="O353" s="36">
        <f t="shared" ca="1" si="80"/>
        <v>111446765.46893506</v>
      </c>
      <c r="P353" s="45">
        <f t="shared" ca="1" si="81"/>
        <v>1.9574898225101223E-4</v>
      </c>
      <c r="Q353" s="45"/>
      <c r="R353" s="45"/>
      <c r="S353" s="45"/>
      <c r="T353" s="45"/>
    </row>
    <row r="354" spans="1:20" x14ac:dyDescent="0.2">
      <c r="A354" s="106"/>
      <c r="B354" s="106"/>
      <c r="D354" s="92">
        <f t="shared" si="69"/>
        <v>0</v>
      </c>
      <c r="E354" s="92">
        <f t="shared" si="70"/>
        <v>0</v>
      </c>
      <c r="F354" s="36">
        <f t="shared" si="71"/>
        <v>0</v>
      </c>
      <c r="G354" s="36">
        <f t="shared" si="72"/>
        <v>0</v>
      </c>
      <c r="H354" s="36">
        <f t="shared" si="73"/>
        <v>0</v>
      </c>
      <c r="I354" s="36">
        <f t="shared" si="74"/>
        <v>0</v>
      </c>
      <c r="J354" s="36">
        <f t="shared" si="75"/>
        <v>0</v>
      </c>
      <c r="K354" s="36">
        <f t="shared" ca="1" si="76"/>
        <v>-1.9574898225101223E-4</v>
      </c>
      <c r="L354" s="36">
        <f t="shared" ca="1" si="77"/>
        <v>3.8317664052307102E-8</v>
      </c>
      <c r="M354" s="36">
        <f t="shared" ca="1" si="78"/>
        <v>2642988843.8932571</v>
      </c>
      <c r="N354" s="36">
        <f t="shared" ca="1" si="79"/>
        <v>3099489329.7800012</v>
      </c>
      <c r="O354" s="36">
        <f t="shared" ca="1" si="80"/>
        <v>111446765.46893506</v>
      </c>
      <c r="P354" s="45">
        <f t="shared" ca="1" si="81"/>
        <v>1.9574898225101223E-4</v>
      </c>
    </row>
    <row r="355" spans="1:20" x14ac:dyDescent="0.2">
      <c r="A355" s="106"/>
      <c r="B355" s="106"/>
      <c r="C355" s="45"/>
      <c r="D355" s="92">
        <f t="shared" si="69"/>
        <v>0</v>
      </c>
      <c r="E355" s="92">
        <f t="shared" si="70"/>
        <v>0</v>
      </c>
      <c r="F355" s="36">
        <f t="shared" si="71"/>
        <v>0</v>
      </c>
      <c r="G355" s="36">
        <f t="shared" si="72"/>
        <v>0</v>
      </c>
      <c r="H355" s="36">
        <f t="shared" si="73"/>
        <v>0</v>
      </c>
      <c r="I355" s="36">
        <f t="shared" si="74"/>
        <v>0</v>
      </c>
      <c r="J355" s="36">
        <f t="shared" si="75"/>
        <v>0</v>
      </c>
      <c r="K355" s="36">
        <f t="shared" ca="1" si="76"/>
        <v>-1.9574898225101223E-4</v>
      </c>
      <c r="L355" s="36">
        <f t="shared" ca="1" si="77"/>
        <v>3.8317664052307102E-8</v>
      </c>
      <c r="M355" s="36">
        <f t="shared" ca="1" si="78"/>
        <v>2642988843.8932571</v>
      </c>
      <c r="N355" s="36">
        <f t="shared" ca="1" si="79"/>
        <v>3099489329.7800012</v>
      </c>
      <c r="O355" s="36">
        <f t="shared" ca="1" si="80"/>
        <v>111446765.46893506</v>
      </c>
      <c r="P355" s="45">
        <f t="shared" ca="1" si="81"/>
        <v>1.9574898225101223E-4</v>
      </c>
      <c r="Q355" s="45"/>
      <c r="R355" s="45"/>
      <c r="S355" s="45"/>
      <c r="T355" s="45"/>
    </row>
    <row r="356" spans="1:20" x14ac:dyDescent="0.2">
      <c r="A356" s="106"/>
      <c r="B356" s="106"/>
      <c r="D356" s="92">
        <f t="shared" si="69"/>
        <v>0</v>
      </c>
      <c r="E356" s="92">
        <f t="shared" si="70"/>
        <v>0</v>
      </c>
      <c r="F356" s="36">
        <f t="shared" si="71"/>
        <v>0</v>
      </c>
      <c r="G356" s="36">
        <f t="shared" si="72"/>
        <v>0</v>
      </c>
      <c r="H356" s="36">
        <f t="shared" si="73"/>
        <v>0</v>
      </c>
      <c r="I356" s="36">
        <f t="shared" si="74"/>
        <v>0</v>
      </c>
      <c r="J356" s="36">
        <f t="shared" si="75"/>
        <v>0</v>
      </c>
      <c r="K356" s="36">
        <f t="shared" ca="1" si="76"/>
        <v>-1.9574898225101223E-4</v>
      </c>
      <c r="L356" s="36">
        <f t="shared" ca="1" si="77"/>
        <v>3.8317664052307102E-8</v>
      </c>
      <c r="M356" s="36">
        <f t="shared" ca="1" si="78"/>
        <v>2642988843.8932571</v>
      </c>
      <c r="N356" s="36">
        <f t="shared" ca="1" si="79"/>
        <v>3099489329.7800012</v>
      </c>
      <c r="O356" s="36">
        <f t="shared" ca="1" si="80"/>
        <v>111446765.46893506</v>
      </c>
      <c r="P356" s="45">
        <f t="shared" ca="1" si="81"/>
        <v>1.9574898225101223E-4</v>
      </c>
    </row>
    <row r="357" spans="1:20" x14ac:dyDescent="0.2">
      <c r="A357" s="106"/>
      <c r="B357" s="106"/>
      <c r="C357" s="45"/>
      <c r="D357" s="92">
        <f t="shared" si="69"/>
        <v>0</v>
      </c>
      <c r="E357" s="92">
        <f t="shared" si="70"/>
        <v>0</v>
      </c>
      <c r="F357" s="36">
        <f t="shared" si="71"/>
        <v>0</v>
      </c>
      <c r="G357" s="36">
        <f t="shared" si="72"/>
        <v>0</v>
      </c>
      <c r="H357" s="36">
        <f t="shared" si="73"/>
        <v>0</v>
      </c>
      <c r="I357" s="36">
        <f t="shared" si="74"/>
        <v>0</v>
      </c>
      <c r="J357" s="36">
        <f t="shared" si="75"/>
        <v>0</v>
      </c>
      <c r="K357" s="36">
        <f t="shared" ca="1" si="76"/>
        <v>-1.9574898225101223E-4</v>
      </c>
      <c r="L357" s="36">
        <f t="shared" ca="1" si="77"/>
        <v>3.8317664052307102E-8</v>
      </c>
      <c r="M357" s="36">
        <f t="shared" ca="1" si="78"/>
        <v>2642988843.8932571</v>
      </c>
      <c r="N357" s="36">
        <f t="shared" ca="1" si="79"/>
        <v>3099489329.7800012</v>
      </c>
      <c r="O357" s="36">
        <f t="shared" ca="1" si="80"/>
        <v>111446765.46893506</v>
      </c>
      <c r="P357" s="45">
        <f t="shared" ca="1" si="81"/>
        <v>1.9574898225101223E-4</v>
      </c>
      <c r="Q357" s="45"/>
      <c r="R357" s="45"/>
      <c r="S357" s="45"/>
      <c r="T357" s="45"/>
    </row>
    <row r="358" spans="1:20" x14ac:dyDescent="0.2">
      <c r="A358" s="106"/>
      <c r="B358" s="106"/>
      <c r="D358" s="92">
        <f t="shared" si="69"/>
        <v>0</v>
      </c>
      <c r="E358" s="92">
        <f t="shared" si="70"/>
        <v>0</v>
      </c>
      <c r="F358" s="36">
        <f t="shared" si="71"/>
        <v>0</v>
      </c>
      <c r="G358" s="36">
        <f t="shared" si="72"/>
        <v>0</v>
      </c>
      <c r="H358" s="36">
        <f t="shared" si="73"/>
        <v>0</v>
      </c>
      <c r="I358" s="36">
        <f t="shared" si="74"/>
        <v>0</v>
      </c>
      <c r="J358" s="36">
        <f t="shared" si="75"/>
        <v>0</v>
      </c>
      <c r="K358" s="36">
        <f t="shared" ca="1" si="76"/>
        <v>-1.9574898225101223E-4</v>
      </c>
      <c r="L358" s="36">
        <f t="shared" ca="1" si="77"/>
        <v>3.8317664052307102E-8</v>
      </c>
      <c r="M358" s="36">
        <f t="shared" ca="1" si="78"/>
        <v>2642988843.8932571</v>
      </c>
      <c r="N358" s="36">
        <f t="shared" ca="1" si="79"/>
        <v>3099489329.7800012</v>
      </c>
      <c r="O358" s="36">
        <f t="shared" ca="1" si="80"/>
        <v>111446765.46893506</v>
      </c>
      <c r="P358" s="45">
        <f t="shared" ca="1" si="81"/>
        <v>1.9574898225101223E-4</v>
      </c>
    </row>
    <row r="359" spans="1:20" x14ac:dyDescent="0.2">
      <c r="A359" s="106"/>
      <c r="B359" s="106"/>
      <c r="D359" s="92">
        <f t="shared" si="69"/>
        <v>0</v>
      </c>
      <c r="E359" s="92">
        <f t="shared" si="70"/>
        <v>0</v>
      </c>
      <c r="F359" s="36">
        <f t="shared" si="71"/>
        <v>0</v>
      </c>
      <c r="G359" s="36">
        <f t="shared" si="72"/>
        <v>0</v>
      </c>
      <c r="H359" s="36">
        <f t="shared" si="73"/>
        <v>0</v>
      </c>
      <c r="I359" s="36">
        <f t="shared" si="74"/>
        <v>0</v>
      </c>
      <c r="J359" s="36">
        <f t="shared" si="75"/>
        <v>0</v>
      </c>
      <c r="K359" s="36">
        <f t="shared" ca="1" si="76"/>
        <v>-1.9574898225101223E-4</v>
      </c>
      <c r="L359" s="36">
        <f t="shared" ca="1" si="77"/>
        <v>3.8317664052307102E-8</v>
      </c>
      <c r="M359" s="36">
        <f t="shared" ca="1" si="78"/>
        <v>2642988843.8932571</v>
      </c>
      <c r="N359" s="36">
        <f t="shared" ca="1" si="79"/>
        <v>3099489329.7800012</v>
      </c>
      <c r="O359" s="36">
        <f t="shared" ca="1" si="80"/>
        <v>111446765.46893506</v>
      </c>
      <c r="P359" s="45">
        <f t="shared" ca="1" si="81"/>
        <v>1.9574898225101223E-4</v>
      </c>
    </row>
    <row r="360" spans="1:20" x14ac:dyDescent="0.2">
      <c r="A360" s="106"/>
      <c r="B360" s="106"/>
      <c r="D360" s="92">
        <f t="shared" si="69"/>
        <v>0</v>
      </c>
      <c r="E360" s="92">
        <f t="shared" si="70"/>
        <v>0</v>
      </c>
      <c r="F360" s="36">
        <f t="shared" si="71"/>
        <v>0</v>
      </c>
      <c r="G360" s="36">
        <f t="shared" si="72"/>
        <v>0</v>
      </c>
      <c r="H360" s="36">
        <f t="shared" si="73"/>
        <v>0</v>
      </c>
      <c r="I360" s="36">
        <f t="shared" si="74"/>
        <v>0</v>
      </c>
      <c r="J360" s="36">
        <f t="shared" si="75"/>
        <v>0</v>
      </c>
      <c r="K360" s="36">
        <f t="shared" ca="1" si="76"/>
        <v>-1.9574898225101223E-4</v>
      </c>
      <c r="L360" s="36">
        <f t="shared" ca="1" si="77"/>
        <v>3.8317664052307102E-8</v>
      </c>
      <c r="M360" s="36">
        <f t="shared" ca="1" si="78"/>
        <v>2642988843.8932571</v>
      </c>
      <c r="N360" s="36">
        <f t="shared" ca="1" si="79"/>
        <v>3099489329.7800012</v>
      </c>
      <c r="O360" s="36">
        <f t="shared" ca="1" si="80"/>
        <v>111446765.46893506</v>
      </c>
      <c r="P360" s="45">
        <f t="shared" ca="1" si="81"/>
        <v>1.9574898225101223E-4</v>
      </c>
    </row>
    <row r="361" spans="1:20" x14ac:dyDescent="0.2">
      <c r="A361" s="106"/>
      <c r="B361" s="106"/>
      <c r="D361" s="92">
        <f t="shared" si="69"/>
        <v>0</v>
      </c>
      <c r="E361" s="92">
        <f t="shared" si="70"/>
        <v>0</v>
      </c>
      <c r="F361" s="36">
        <f t="shared" si="71"/>
        <v>0</v>
      </c>
      <c r="G361" s="36">
        <f t="shared" si="72"/>
        <v>0</v>
      </c>
      <c r="H361" s="36">
        <f t="shared" si="73"/>
        <v>0</v>
      </c>
      <c r="I361" s="36">
        <f t="shared" si="74"/>
        <v>0</v>
      </c>
      <c r="J361" s="36">
        <f t="shared" si="75"/>
        <v>0</v>
      </c>
      <c r="K361" s="36">
        <f t="shared" ca="1" si="76"/>
        <v>-1.9574898225101223E-4</v>
      </c>
      <c r="L361" s="36">
        <f t="shared" ca="1" si="77"/>
        <v>3.8317664052307102E-8</v>
      </c>
      <c r="M361" s="36">
        <f t="shared" ca="1" si="78"/>
        <v>2642988843.8932571</v>
      </c>
      <c r="N361" s="36">
        <f t="shared" ca="1" si="79"/>
        <v>3099489329.7800012</v>
      </c>
      <c r="O361" s="36">
        <f t="shared" ca="1" si="80"/>
        <v>111446765.46893506</v>
      </c>
      <c r="P361" s="45">
        <f t="shared" ca="1" si="81"/>
        <v>1.9574898225101223E-4</v>
      </c>
    </row>
    <row r="362" spans="1:20" x14ac:dyDescent="0.2">
      <c r="A362" s="106"/>
      <c r="B362" s="106"/>
      <c r="D362" s="92">
        <f t="shared" si="69"/>
        <v>0</v>
      </c>
      <c r="E362" s="92">
        <f t="shared" si="70"/>
        <v>0</v>
      </c>
      <c r="F362" s="36">
        <f t="shared" si="71"/>
        <v>0</v>
      </c>
      <c r="G362" s="36">
        <f t="shared" si="72"/>
        <v>0</v>
      </c>
      <c r="H362" s="36">
        <f t="shared" si="73"/>
        <v>0</v>
      </c>
      <c r="I362" s="36">
        <f t="shared" si="74"/>
        <v>0</v>
      </c>
      <c r="J362" s="36">
        <f t="shared" si="75"/>
        <v>0</v>
      </c>
      <c r="K362" s="36">
        <f t="shared" ca="1" si="76"/>
        <v>-1.9574898225101223E-4</v>
      </c>
      <c r="L362" s="36">
        <f t="shared" ca="1" si="77"/>
        <v>3.8317664052307102E-8</v>
      </c>
      <c r="M362" s="36">
        <f t="shared" ca="1" si="78"/>
        <v>2642988843.8932571</v>
      </c>
      <c r="N362" s="36">
        <f t="shared" ca="1" si="79"/>
        <v>3099489329.7800012</v>
      </c>
      <c r="O362" s="36">
        <f t="shared" ca="1" si="80"/>
        <v>111446765.46893506</v>
      </c>
      <c r="P362" s="45">
        <f t="shared" ca="1" si="81"/>
        <v>1.9574898225101223E-4</v>
      </c>
    </row>
    <row r="363" spans="1:20" x14ac:dyDescent="0.2">
      <c r="A363" s="106"/>
      <c r="B363" s="106"/>
      <c r="D363" s="92">
        <f t="shared" si="69"/>
        <v>0</v>
      </c>
      <c r="E363" s="92">
        <f t="shared" si="70"/>
        <v>0</v>
      </c>
      <c r="F363" s="36">
        <f t="shared" si="71"/>
        <v>0</v>
      </c>
      <c r="G363" s="36">
        <f t="shared" si="72"/>
        <v>0</v>
      </c>
      <c r="H363" s="36">
        <f t="shared" si="73"/>
        <v>0</v>
      </c>
      <c r="I363" s="36">
        <f t="shared" si="74"/>
        <v>0</v>
      </c>
      <c r="J363" s="36">
        <f t="shared" si="75"/>
        <v>0</v>
      </c>
      <c r="K363" s="36">
        <f t="shared" ca="1" si="76"/>
        <v>-1.9574898225101223E-4</v>
      </c>
      <c r="L363" s="36">
        <f t="shared" ca="1" si="77"/>
        <v>3.8317664052307102E-8</v>
      </c>
      <c r="M363" s="36">
        <f t="shared" ca="1" si="78"/>
        <v>2642988843.8932571</v>
      </c>
      <c r="N363" s="36">
        <f t="shared" ca="1" si="79"/>
        <v>3099489329.7800012</v>
      </c>
      <c r="O363" s="36">
        <f t="shared" ca="1" si="80"/>
        <v>111446765.46893506</v>
      </c>
      <c r="P363" s="45">
        <f t="shared" ca="1" si="81"/>
        <v>1.9574898225101223E-4</v>
      </c>
    </row>
    <row r="364" spans="1:20" x14ac:dyDescent="0.2">
      <c r="A364" s="106"/>
      <c r="B364" s="106"/>
      <c r="D364" s="92">
        <f t="shared" si="69"/>
        <v>0</v>
      </c>
      <c r="E364" s="92">
        <f t="shared" si="70"/>
        <v>0</v>
      </c>
      <c r="F364" s="36">
        <f t="shared" si="71"/>
        <v>0</v>
      </c>
      <c r="G364" s="36">
        <f t="shared" si="72"/>
        <v>0</v>
      </c>
      <c r="H364" s="36">
        <f t="shared" si="73"/>
        <v>0</v>
      </c>
      <c r="I364" s="36">
        <f t="shared" si="74"/>
        <v>0</v>
      </c>
      <c r="J364" s="36">
        <f t="shared" si="75"/>
        <v>0</v>
      </c>
      <c r="K364" s="36">
        <f t="shared" ca="1" si="76"/>
        <v>-1.9574898225101223E-4</v>
      </c>
      <c r="L364" s="36">
        <f t="shared" ca="1" si="77"/>
        <v>3.8317664052307102E-8</v>
      </c>
      <c r="M364" s="36">
        <f t="shared" ca="1" si="78"/>
        <v>2642988843.8932571</v>
      </c>
      <c r="N364" s="36">
        <f t="shared" ca="1" si="79"/>
        <v>3099489329.7800012</v>
      </c>
      <c r="O364" s="36">
        <f t="shared" ca="1" si="80"/>
        <v>111446765.46893506</v>
      </c>
      <c r="P364" s="45">
        <f t="shared" ca="1" si="81"/>
        <v>1.9574898225101223E-4</v>
      </c>
    </row>
    <row r="365" spans="1:20" x14ac:dyDescent="0.2">
      <c r="A365" s="106"/>
      <c r="B365" s="106"/>
      <c r="D365" s="92">
        <f t="shared" si="69"/>
        <v>0</v>
      </c>
      <c r="E365" s="92">
        <f t="shared" si="70"/>
        <v>0</v>
      </c>
      <c r="F365" s="36">
        <f t="shared" si="71"/>
        <v>0</v>
      </c>
      <c r="G365" s="36">
        <f t="shared" si="72"/>
        <v>0</v>
      </c>
      <c r="H365" s="36">
        <f t="shared" si="73"/>
        <v>0</v>
      </c>
      <c r="I365" s="36">
        <f t="shared" si="74"/>
        <v>0</v>
      </c>
      <c r="J365" s="36">
        <f t="shared" si="75"/>
        <v>0</v>
      </c>
      <c r="K365" s="36">
        <f t="shared" ca="1" si="76"/>
        <v>-1.9574898225101223E-4</v>
      </c>
      <c r="L365" s="36">
        <f t="shared" ca="1" si="77"/>
        <v>3.8317664052307102E-8</v>
      </c>
      <c r="M365" s="36">
        <f t="shared" ca="1" si="78"/>
        <v>2642988843.8932571</v>
      </c>
      <c r="N365" s="36">
        <f t="shared" ca="1" si="79"/>
        <v>3099489329.7800012</v>
      </c>
      <c r="O365" s="36">
        <f t="shared" ca="1" si="80"/>
        <v>111446765.46893506</v>
      </c>
      <c r="P365" s="45">
        <f t="shared" ca="1" si="81"/>
        <v>1.9574898225101223E-4</v>
      </c>
    </row>
    <row r="366" spans="1:20" x14ac:dyDescent="0.2">
      <c r="A366" s="106"/>
      <c r="B366" s="106"/>
      <c r="D366" s="92">
        <f t="shared" si="69"/>
        <v>0</v>
      </c>
      <c r="E366" s="92">
        <f t="shared" si="70"/>
        <v>0</v>
      </c>
      <c r="F366" s="36">
        <f t="shared" si="71"/>
        <v>0</v>
      </c>
      <c r="G366" s="36">
        <f t="shared" si="72"/>
        <v>0</v>
      </c>
      <c r="H366" s="36">
        <f t="shared" si="73"/>
        <v>0</v>
      </c>
      <c r="I366" s="36">
        <f t="shared" si="74"/>
        <v>0</v>
      </c>
      <c r="J366" s="36">
        <f t="shared" si="75"/>
        <v>0</v>
      </c>
      <c r="K366" s="36">
        <f t="shared" ca="1" si="76"/>
        <v>-1.9574898225101223E-4</v>
      </c>
      <c r="L366" s="36">
        <f t="shared" ca="1" si="77"/>
        <v>3.8317664052307102E-8</v>
      </c>
      <c r="M366" s="36">
        <f t="shared" ca="1" si="78"/>
        <v>2642988843.8932571</v>
      </c>
      <c r="N366" s="36">
        <f t="shared" ca="1" si="79"/>
        <v>3099489329.7800012</v>
      </c>
      <c r="O366" s="36">
        <f t="shared" ca="1" si="80"/>
        <v>111446765.46893506</v>
      </c>
      <c r="P366" s="45">
        <f t="shared" ca="1" si="81"/>
        <v>1.9574898225101223E-4</v>
      </c>
    </row>
    <row r="367" spans="1:20" x14ac:dyDescent="0.2">
      <c r="A367" s="106"/>
      <c r="B367" s="106"/>
      <c r="D367" s="92">
        <f t="shared" si="69"/>
        <v>0</v>
      </c>
      <c r="E367" s="92">
        <f t="shared" si="70"/>
        <v>0</v>
      </c>
      <c r="F367" s="36">
        <f t="shared" si="71"/>
        <v>0</v>
      </c>
      <c r="G367" s="36">
        <f t="shared" si="72"/>
        <v>0</v>
      </c>
      <c r="H367" s="36">
        <f t="shared" si="73"/>
        <v>0</v>
      </c>
      <c r="I367" s="36">
        <f t="shared" si="74"/>
        <v>0</v>
      </c>
      <c r="J367" s="36">
        <f t="shared" si="75"/>
        <v>0</v>
      </c>
      <c r="K367" s="36">
        <f t="shared" ca="1" si="76"/>
        <v>-1.9574898225101223E-4</v>
      </c>
      <c r="L367" s="36">
        <f t="shared" ca="1" si="77"/>
        <v>3.8317664052307102E-8</v>
      </c>
      <c r="M367" s="36">
        <f t="shared" ca="1" si="78"/>
        <v>2642988843.8932571</v>
      </c>
      <c r="N367" s="36">
        <f t="shared" ca="1" si="79"/>
        <v>3099489329.7800012</v>
      </c>
      <c r="O367" s="36">
        <f t="shared" ca="1" si="80"/>
        <v>111446765.46893506</v>
      </c>
      <c r="P367" s="45">
        <f t="shared" ca="1" si="81"/>
        <v>1.9574898225101223E-4</v>
      </c>
    </row>
    <row r="368" spans="1:20" x14ac:dyDescent="0.2">
      <c r="A368" s="106"/>
      <c r="B368" s="106"/>
      <c r="D368" s="92">
        <f t="shared" si="69"/>
        <v>0</v>
      </c>
      <c r="E368" s="92">
        <f t="shared" si="70"/>
        <v>0</v>
      </c>
      <c r="F368" s="36">
        <f t="shared" si="71"/>
        <v>0</v>
      </c>
      <c r="G368" s="36">
        <f t="shared" si="72"/>
        <v>0</v>
      </c>
      <c r="H368" s="36">
        <f t="shared" si="73"/>
        <v>0</v>
      </c>
      <c r="I368" s="36">
        <f t="shared" si="74"/>
        <v>0</v>
      </c>
      <c r="J368" s="36">
        <f t="shared" si="75"/>
        <v>0</v>
      </c>
      <c r="K368" s="36">
        <f t="shared" ca="1" si="76"/>
        <v>-1.9574898225101223E-4</v>
      </c>
      <c r="L368" s="36">
        <f t="shared" ca="1" si="77"/>
        <v>3.8317664052307102E-8</v>
      </c>
      <c r="M368" s="36">
        <f t="shared" ca="1" si="78"/>
        <v>2642988843.8932571</v>
      </c>
      <c r="N368" s="36">
        <f t="shared" ca="1" si="79"/>
        <v>3099489329.7800012</v>
      </c>
      <c r="O368" s="36">
        <f t="shared" ca="1" si="80"/>
        <v>111446765.46893506</v>
      </c>
      <c r="P368" s="45">
        <f t="shared" ca="1" si="81"/>
        <v>1.9574898225101223E-4</v>
      </c>
    </row>
    <row r="369" spans="1:16" x14ac:dyDescent="0.2">
      <c r="A369" s="106"/>
      <c r="B369" s="106"/>
      <c r="D369" s="92">
        <f t="shared" si="69"/>
        <v>0</v>
      </c>
      <c r="E369" s="92">
        <f t="shared" si="70"/>
        <v>0</v>
      </c>
      <c r="F369" s="36">
        <f t="shared" si="71"/>
        <v>0</v>
      </c>
      <c r="G369" s="36">
        <f t="shared" si="72"/>
        <v>0</v>
      </c>
      <c r="H369" s="36">
        <f t="shared" si="73"/>
        <v>0</v>
      </c>
      <c r="I369" s="36">
        <f t="shared" si="74"/>
        <v>0</v>
      </c>
      <c r="J369" s="36">
        <f t="shared" si="75"/>
        <v>0</v>
      </c>
      <c r="K369" s="36">
        <f t="shared" ca="1" si="76"/>
        <v>-1.9574898225101223E-4</v>
      </c>
      <c r="L369" s="36">
        <f t="shared" ca="1" si="77"/>
        <v>3.8317664052307102E-8</v>
      </c>
      <c r="M369" s="36">
        <f t="shared" ca="1" si="78"/>
        <v>2642988843.8932571</v>
      </c>
      <c r="N369" s="36">
        <f t="shared" ca="1" si="79"/>
        <v>3099489329.7800012</v>
      </c>
      <c r="O369" s="36">
        <f t="shared" ca="1" si="80"/>
        <v>111446765.46893506</v>
      </c>
      <c r="P369" s="45">
        <f t="shared" ca="1" si="81"/>
        <v>1.9574898225101223E-4</v>
      </c>
    </row>
    <row r="370" spans="1:16" x14ac:dyDescent="0.2">
      <c r="A370" s="106"/>
      <c r="B370" s="106"/>
      <c r="D370" s="92">
        <f t="shared" si="69"/>
        <v>0</v>
      </c>
      <c r="E370" s="92">
        <f t="shared" si="70"/>
        <v>0</v>
      </c>
      <c r="F370" s="36">
        <f t="shared" si="71"/>
        <v>0</v>
      </c>
      <c r="G370" s="36">
        <f t="shared" si="72"/>
        <v>0</v>
      </c>
      <c r="H370" s="36">
        <f t="shared" si="73"/>
        <v>0</v>
      </c>
      <c r="I370" s="36">
        <f t="shared" si="74"/>
        <v>0</v>
      </c>
      <c r="J370" s="36">
        <f t="shared" si="75"/>
        <v>0</v>
      </c>
      <c r="K370" s="36">
        <f t="shared" ca="1" si="76"/>
        <v>-1.9574898225101223E-4</v>
      </c>
      <c r="L370" s="36">
        <f t="shared" ca="1" si="77"/>
        <v>3.8317664052307102E-8</v>
      </c>
      <c r="M370" s="36">
        <f t="shared" ca="1" si="78"/>
        <v>2642988843.8932571</v>
      </c>
      <c r="N370" s="36">
        <f t="shared" ca="1" si="79"/>
        <v>3099489329.7800012</v>
      </c>
      <c r="O370" s="36">
        <f t="shared" ca="1" si="80"/>
        <v>111446765.46893506</v>
      </c>
      <c r="P370" s="45">
        <f t="shared" ca="1" si="81"/>
        <v>1.9574898225101223E-4</v>
      </c>
    </row>
    <row r="371" spans="1:16" x14ac:dyDescent="0.2">
      <c r="A371" s="106"/>
      <c r="B371" s="106"/>
      <c r="D371" s="92">
        <f t="shared" si="69"/>
        <v>0</v>
      </c>
      <c r="E371" s="92">
        <f t="shared" si="70"/>
        <v>0</v>
      </c>
      <c r="F371" s="36">
        <f t="shared" si="71"/>
        <v>0</v>
      </c>
      <c r="G371" s="36">
        <f t="shared" si="72"/>
        <v>0</v>
      </c>
      <c r="H371" s="36">
        <f t="shared" si="73"/>
        <v>0</v>
      </c>
      <c r="I371" s="36">
        <f t="shared" si="74"/>
        <v>0</v>
      </c>
      <c r="J371" s="36">
        <f t="shared" si="75"/>
        <v>0</v>
      </c>
      <c r="K371" s="36">
        <f t="shared" ca="1" si="76"/>
        <v>-1.9574898225101223E-4</v>
      </c>
      <c r="L371" s="36">
        <f t="shared" ca="1" si="77"/>
        <v>3.8317664052307102E-8</v>
      </c>
      <c r="M371" s="36">
        <f t="shared" ca="1" si="78"/>
        <v>2642988843.8932571</v>
      </c>
      <c r="N371" s="36">
        <f t="shared" ca="1" si="79"/>
        <v>3099489329.7800012</v>
      </c>
      <c r="O371" s="36">
        <f t="shared" ca="1" si="80"/>
        <v>111446765.46893506</v>
      </c>
      <c r="P371" s="45">
        <f t="shared" ca="1" si="81"/>
        <v>1.9574898225101223E-4</v>
      </c>
    </row>
    <row r="372" spans="1:16" x14ac:dyDescent="0.2">
      <c r="A372" s="106"/>
      <c r="B372" s="106"/>
      <c r="D372" s="92">
        <f t="shared" si="69"/>
        <v>0</v>
      </c>
      <c r="E372" s="92">
        <f t="shared" si="70"/>
        <v>0</v>
      </c>
      <c r="F372" s="36">
        <f t="shared" si="71"/>
        <v>0</v>
      </c>
      <c r="G372" s="36">
        <f t="shared" si="72"/>
        <v>0</v>
      </c>
      <c r="H372" s="36">
        <f t="shared" si="73"/>
        <v>0</v>
      </c>
      <c r="I372" s="36">
        <f t="shared" si="74"/>
        <v>0</v>
      </c>
      <c r="J372" s="36">
        <f t="shared" si="75"/>
        <v>0</v>
      </c>
      <c r="K372" s="36">
        <f t="shared" ca="1" si="76"/>
        <v>-1.9574898225101223E-4</v>
      </c>
      <c r="L372" s="36">
        <f t="shared" ca="1" si="77"/>
        <v>3.8317664052307102E-8</v>
      </c>
      <c r="M372" s="36">
        <f t="shared" ca="1" si="78"/>
        <v>2642988843.8932571</v>
      </c>
      <c r="N372" s="36">
        <f t="shared" ca="1" si="79"/>
        <v>3099489329.7800012</v>
      </c>
      <c r="O372" s="36">
        <f t="shared" ca="1" si="80"/>
        <v>111446765.46893506</v>
      </c>
      <c r="P372" s="45">
        <f t="shared" ca="1" si="81"/>
        <v>1.9574898225101223E-4</v>
      </c>
    </row>
    <row r="373" spans="1:16" x14ac:dyDescent="0.2">
      <c r="A373" s="106"/>
      <c r="B373" s="106"/>
      <c r="D373" s="92">
        <f t="shared" si="69"/>
        <v>0</v>
      </c>
      <c r="E373" s="92">
        <f t="shared" si="70"/>
        <v>0</v>
      </c>
      <c r="F373" s="36">
        <f t="shared" si="71"/>
        <v>0</v>
      </c>
      <c r="G373" s="36">
        <f t="shared" si="72"/>
        <v>0</v>
      </c>
      <c r="H373" s="36">
        <f t="shared" si="73"/>
        <v>0</v>
      </c>
      <c r="I373" s="36">
        <f t="shared" si="74"/>
        <v>0</v>
      </c>
      <c r="J373" s="36">
        <f t="shared" si="75"/>
        <v>0</v>
      </c>
      <c r="K373" s="36">
        <f t="shared" ca="1" si="76"/>
        <v>-1.9574898225101223E-4</v>
      </c>
      <c r="L373" s="36">
        <f t="shared" ca="1" si="77"/>
        <v>3.8317664052307102E-8</v>
      </c>
      <c r="M373" s="36">
        <f t="shared" ca="1" si="78"/>
        <v>2642988843.8932571</v>
      </c>
      <c r="N373" s="36">
        <f t="shared" ca="1" si="79"/>
        <v>3099489329.7800012</v>
      </c>
      <c r="O373" s="36">
        <f t="shared" ca="1" si="80"/>
        <v>111446765.46893506</v>
      </c>
      <c r="P373" s="45">
        <f t="shared" ca="1" si="81"/>
        <v>1.9574898225101223E-4</v>
      </c>
    </row>
    <row r="374" spans="1:16" x14ac:dyDescent="0.2">
      <c r="A374" s="106"/>
      <c r="B374" s="106"/>
      <c r="D374" s="92">
        <f t="shared" si="69"/>
        <v>0</v>
      </c>
      <c r="E374" s="92">
        <f t="shared" si="70"/>
        <v>0</v>
      </c>
      <c r="F374" s="36">
        <f t="shared" si="71"/>
        <v>0</v>
      </c>
      <c r="G374" s="36">
        <f t="shared" si="72"/>
        <v>0</v>
      </c>
      <c r="H374" s="36">
        <f t="shared" si="73"/>
        <v>0</v>
      </c>
      <c r="I374" s="36">
        <f t="shared" si="74"/>
        <v>0</v>
      </c>
      <c r="J374" s="36">
        <f t="shared" si="75"/>
        <v>0</v>
      </c>
      <c r="K374" s="36">
        <f t="shared" ca="1" si="76"/>
        <v>-1.9574898225101223E-4</v>
      </c>
      <c r="L374" s="36">
        <f t="shared" ca="1" si="77"/>
        <v>3.8317664052307102E-8</v>
      </c>
      <c r="M374" s="36">
        <f t="shared" ca="1" si="78"/>
        <v>2642988843.8932571</v>
      </c>
      <c r="N374" s="36">
        <f t="shared" ca="1" si="79"/>
        <v>3099489329.7800012</v>
      </c>
      <c r="O374" s="36">
        <f t="shared" ca="1" si="80"/>
        <v>111446765.46893506</v>
      </c>
      <c r="P374" s="45">
        <f t="shared" ca="1" si="81"/>
        <v>1.9574898225101223E-4</v>
      </c>
    </row>
    <row r="375" spans="1:16" x14ac:dyDescent="0.2">
      <c r="A375" s="106"/>
      <c r="B375" s="106"/>
      <c r="D375" s="92">
        <f t="shared" si="69"/>
        <v>0</v>
      </c>
      <c r="E375" s="92">
        <f t="shared" si="70"/>
        <v>0</v>
      </c>
      <c r="F375" s="36">
        <f t="shared" si="71"/>
        <v>0</v>
      </c>
      <c r="G375" s="36">
        <f t="shared" si="72"/>
        <v>0</v>
      </c>
      <c r="H375" s="36">
        <f t="shared" si="73"/>
        <v>0</v>
      </c>
      <c r="I375" s="36">
        <f t="shared" si="74"/>
        <v>0</v>
      </c>
      <c r="J375" s="36">
        <f t="shared" si="75"/>
        <v>0</v>
      </c>
      <c r="K375" s="36">
        <f t="shared" ca="1" si="76"/>
        <v>-1.9574898225101223E-4</v>
      </c>
      <c r="L375" s="36">
        <f t="shared" ca="1" si="77"/>
        <v>3.8317664052307102E-8</v>
      </c>
      <c r="M375" s="36">
        <f t="shared" ca="1" si="78"/>
        <v>2642988843.8932571</v>
      </c>
      <c r="N375" s="36">
        <f t="shared" ca="1" si="79"/>
        <v>3099489329.7800012</v>
      </c>
      <c r="O375" s="36">
        <f t="shared" ca="1" si="80"/>
        <v>111446765.46893506</v>
      </c>
      <c r="P375" s="45">
        <f t="shared" ca="1" si="81"/>
        <v>1.9574898225101223E-4</v>
      </c>
    </row>
    <row r="376" spans="1:16" x14ac:dyDescent="0.2">
      <c r="A376" s="106"/>
      <c r="B376" s="106"/>
      <c r="D376" s="92">
        <f t="shared" si="69"/>
        <v>0</v>
      </c>
      <c r="E376" s="92">
        <f t="shared" si="70"/>
        <v>0</v>
      </c>
      <c r="F376" s="36">
        <f t="shared" si="71"/>
        <v>0</v>
      </c>
      <c r="G376" s="36">
        <f t="shared" si="72"/>
        <v>0</v>
      </c>
      <c r="H376" s="36">
        <f t="shared" si="73"/>
        <v>0</v>
      </c>
      <c r="I376" s="36">
        <f t="shared" si="74"/>
        <v>0</v>
      </c>
      <c r="J376" s="36">
        <f t="shared" si="75"/>
        <v>0</v>
      </c>
      <c r="K376" s="36">
        <f t="shared" ca="1" si="76"/>
        <v>-1.9574898225101223E-4</v>
      </c>
      <c r="L376" s="36">
        <f t="shared" ca="1" si="77"/>
        <v>3.8317664052307102E-8</v>
      </c>
      <c r="M376" s="36">
        <f t="shared" ca="1" si="78"/>
        <v>2642988843.8932571</v>
      </c>
      <c r="N376" s="36">
        <f t="shared" ca="1" si="79"/>
        <v>3099489329.7800012</v>
      </c>
      <c r="O376" s="36">
        <f t="shared" ca="1" si="80"/>
        <v>111446765.46893506</v>
      </c>
      <c r="P376" s="45">
        <f t="shared" ca="1" si="81"/>
        <v>1.9574898225101223E-4</v>
      </c>
    </row>
    <row r="377" spans="1:16" x14ac:dyDescent="0.2">
      <c r="A377" s="106"/>
      <c r="B377" s="106"/>
      <c r="D377" s="92">
        <f t="shared" si="69"/>
        <v>0</v>
      </c>
      <c r="E377" s="92">
        <f t="shared" si="70"/>
        <v>0</v>
      </c>
      <c r="F377" s="36">
        <f t="shared" si="71"/>
        <v>0</v>
      </c>
      <c r="G377" s="36">
        <f t="shared" si="72"/>
        <v>0</v>
      </c>
      <c r="H377" s="36">
        <f t="shared" si="73"/>
        <v>0</v>
      </c>
      <c r="I377" s="36">
        <f t="shared" si="74"/>
        <v>0</v>
      </c>
      <c r="J377" s="36">
        <f t="shared" si="75"/>
        <v>0</v>
      </c>
      <c r="K377" s="36">
        <f t="shared" ca="1" si="76"/>
        <v>-1.9574898225101223E-4</v>
      </c>
      <c r="L377" s="36">
        <f t="shared" ca="1" si="77"/>
        <v>3.8317664052307102E-8</v>
      </c>
      <c r="M377" s="36">
        <f t="shared" ca="1" si="78"/>
        <v>2642988843.8932571</v>
      </c>
      <c r="N377" s="36">
        <f t="shared" ca="1" si="79"/>
        <v>3099489329.7800012</v>
      </c>
      <c r="O377" s="36">
        <f t="shared" ca="1" si="80"/>
        <v>111446765.46893506</v>
      </c>
      <c r="P377" s="45">
        <f t="shared" ca="1" si="81"/>
        <v>1.9574898225101223E-4</v>
      </c>
    </row>
    <row r="378" spans="1:16" x14ac:dyDescent="0.2">
      <c r="A378" s="106"/>
      <c r="B378" s="106"/>
      <c r="D378" s="92">
        <f t="shared" si="69"/>
        <v>0</v>
      </c>
      <c r="E378" s="92">
        <f t="shared" si="70"/>
        <v>0</v>
      </c>
      <c r="F378" s="36">
        <f t="shared" si="71"/>
        <v>0</v>
      </c>
      <c r="G378" s="36">
        <f t="shared" si="72"/>
        <v>0</v>
      </c>
      <c r="H378" s="36">
        <f t="shared" si="73"/>
        <v>0</v>
      </c>
      <c r="I378" s="36">
        <f t="shared" si="74"/>
        <v>0</v>
      </c>
      <c r="J378" s="36">
        <f t="shared" si="75"/>
        <v>0</v>
      </c>
      <c r="K378" s="36">
        <f t="shared" ca="1" si="76"/>
        <v>-1.9574898225101223E-4</v>
      </c>
      <c r="L378" s="36">
        <f t="shared" ca="1" si="77"/>
        <v>3.8317664052307102E-8</v>
      </c>
      <c r="M378" s="36">
        <f t="shared" ca="1" si="78"/>
        <v>2642988843.8932571</v>
      </c>
      <c r="N378" s="36">
        <f t="shared" ca="1" si="79"/>
        <v>3099489329.7800012</v>
      </c>
      <c r="O378" s="36">
        <f t="shared" ca="1" si="80"/>
        <v>111446765.46893506</v>
      </c>
      <c r="P378" s="45">
        <f t="shared" ca="1" si="81"/>
        <v>1.9574898225101223E-4</v>
      </c>
    </row>
    <row r="379" spans="1:16" x14ac:dyDescent="0.2">
      <c r="A379" s="106"/>
      <c r="B379" s="106"/>
      <c r="D379" s="92">
        <f t="shared" si="69"/>
        <v>0</v>
      </c>
      <c r="E379" s="92">
        <f t="shared" si="70"/>
        <v>0</v>
      </c>
      <c r="F379" s="36">
        <f t="shared" si="71"/>
        <v>0</v>
      </c>
      <c r="G379" s="36">
        <f t="shared" si="72"/>
        <v>0</v>
      </c>
      <c r="H379" s="36">
        <f t="shared" si="73"/>
        <v>0</v>
      </c>
      <c r="I379" s="36">
        <f t="shared" si="74"/>
        <v>0</v>
      </c>
      <c r="J379" s="36">
        <f t="shared" si="75"/>
        <v>0</v>
      </c>
      <c r="K379" s="36">
        <f t="shared" ca="1" si="76"/>
        <v>-1.9574898225101223E-4</v>
      </c>
      <c r="L379" s="36">
        <f t="shared" ca="1" si="77"/>
        <v>3.8317664052307102E-8</v>
      </c>
      <c r="M379" s="36">
        <f t="shared" ca="1" si="78"/>
        <v>2642988843.8932571</v>
      </c>
      <c r="N379" s="36">
        <f t="shared" ca="1" si="79"/>
        <v>3099489329.7800012</v>
      </c>
      <c r="O379" s="36">
        <f t="shared" ca="1" si="80"/>
        <v>111446765.46893506</v>
      </c>
      <c r="P379" s="45">
        <f t="shared" ca="1" si="81"/>
        <v>1.9574898225101223E-4</v>
      </c>
    </row>
    <row r="380" spans="1:16" x14ac:dyDescent="0.2">
      <c r="A380" s="106"/>
      <c r="B380" s="106"/>
      <c r="D380" s="92">
        <f t="shared" si="69"/>
        <v>0</v>
      </c>
      <c r="E380" s="92">
        <f t="shared" si="70"/>
        <v>0</v>
      </c>
      <c r="F380" s="36">
        <f t="shared" si="71"/>
        <v>0</v>
      </c>
      <c r="G380" s="36">
        <f t="shared" si="72"/>
        <v>0</v>
      </c>
      <c r="H380" s="36">
        <f t="shared" si="73"/>
        <v>0</v>
      </c>
      <c r="I380" s="36">
        <f t="shared" si="74"/>
        <v>0</v>
      </c>
      <c r="J380" s="36">
        <f t="shared" si="75"/>
        <v>0</v>
      </c>
      <c r="K380" s="36">
        <f t="shared" ca="1" si="76"/>
        <v>-1.9574898225101223E-4</v>
      </c>
      <c r="L380" s="36">
        <f t="shared" ca="1" si="77"/>
        <v>3.8317664052307102E-8</v>
      </c>
      <c r="M380" s="36">
        <f t="shared" ca="1" si="78"/>
        <v>2642988843.8932571</v>
      </c>
      <c r="N380" s="36">
        <f t="shared" ca="1" si="79"/>
        <v>3099489329.7800012</v>
      </c>
      <c r="O380" s="36">
        <f t="shared" ca="1" si="80"/>
        <v>111446765.46893506</v>
      </c>
      <c r="P380" s="45">
        <f t="shared" ca="1" si="81"/>
        <v>1.9574898225101223E-4</v>
      </c>
    </row>
    <row r="381" spans="1:16" x14ac:dyDescent="0.2">
      <c r="A381" s="106"/>
      <c r="B381" s="106"/>
      <c r="D381" s="92">
        <f t="shared" si="69"/>
        <v>0</v>
      </c>
      <c r="E381" s="92">
        <f t="shared" si="70"/>
        <v>0</v>
      </c>
      <c r="F381" s="36">
        <f t="shared" si="71"/>
        <v>0</v>
      </c>
      <c r="G381" s="36">
        <f t="shared" si="72"/>
        <v>0</v>
      </c>
      <c r="H381" s="36">
        <f t="shared" si="73"/>
        <v>0</v>
      </c>
      <c r="I381" s="36">
        <f t="shared" si="74"/>
        <v>0</v>
      </c>
      <c r="J381" s="36">
        <f t="shared" si="75"/>
        <v>0</v>
      </c>
      <c r="K381" s="36">
        <f t="shared" ca="1" si="76"/>
        <v>-1.9574898225101223E-4</v>
      </c>
      <c r="L381" s="36">
        <f t="shared" ca="1" si="77"/>
        <v>3.8317664052307102E-8</v>
      </c>
      <c r="M381" s="36">
        <f t="shared" ca="1" si="78"/>
        <v>2642988843.8932571</v>
      </c>
      <c r="N381" s="36">
        <f t="shared" ca="1" si="79"/>
        <v>3099489329.7800012</v>
      </c>
      <c r="O381" s="36">
        <f t="shared" ca="1" si="80"/>
        <v>111446765.46893506</v>
      </c>
      <c r="P381" s="45">
        <f t="shared" ca="1" si="81"/>
        <v>1.9574898225101223E-4</v>
      </c>
    </row>
    <row r="382" spans="1:16" x14ac:dyDescent="0.2">
      <c r="A382" s="106"/>
      <c r="B382" s="106"/>
      <c r="D382" s="92">
        <f t="shared" si="69"/>
        <v>0</v>
      </c>
      <c r="E382" s="92">
        <f t="shared" si="70"/>
        <v>0</v>
      </c>
      <c r="F382" s="36">
        <f t="shared" si="71"/>
        <v>0</v>
      </c>
      <c r="G382" s="36">
        <f t="shared" si="72"/>
        <v>0</v>
      </c>
      <c r="H382" s="36">
        <f t="shared" si="73"/>
        <v>0</v>
      </c>
      <c r="I382" s="36">
        <f t="shared" si="74"/>
        <v>0</v>
      </c>
      <c r="J382" s="36">
        <f t="shared" si="75"/>
        <v>0</v>
      </c>
      <c r="K382" s="36">
        <f t="shared" ca="1" si="76"/>
        <v>-1.9574898225101223E-4</v>
      </c>
      <c r="L382" s="36">
        <f t="shared" ca="1" si="77"/>
        <v>3.8317664052307102E-8</v>
      </c>
      <c r="M382" s="36">
        <f t="shared" ca="1" si="78"/>
        <v>2642988843.8932571</v>
      </c>
      <c r="N382" s="36">
        <f t="shared" ca="1" si="79"/>
        <v>3099489329.7800012</v>
      </c>
      <c r="O382" s="36">
        <f t="shared" ca="1" si="80"/>
        <v>111446765.46893506</v>
      </c>
      <c r="P382" s="45">
        <f t="shared" ca="1" si="81"/>
        <v>1.9574898225101223E-4</v>
      </c>
    </row>
    <row r="383" spans="1:16" x14ac:dyDescent="0.2">
      <c r="A383" s="106"/>
      <c r="B383" s="106"/>
      <c r="D383" s="92">
        <f t="shared" si="69"/>
        <v>0</v>
      </c>
      <c r="E383" s="92">
        <f t="shared" si="70"/>
        <v>0</v>
      </c>
      <c r="F383" s="36">
        <f t="shared" si="71"/>
        <v>0</v>
      </c>
      <c r="G383" s="36">
        <f t="shared" si="72"/>
        <v>0</v>
      </c>
      <c r="H383" s="36">
        <f t="shared" si="73"/>
        <v>0</v>
      </c>
      <c r="I383" s="36">
        <f t="shared" si="74"/>
        <v>0</v>
      </c>
      <c r="J383" s="36">
        <f t="shared" si="75"/>
        <v>0</v>
      </c>
      <c r="K383" s="36">
        <f t="shared" ca="1" si="76"/>
        <v>-1.9574898225101223E-4</v>
      </c>
      <c r="L383" s="36">
        <f t="shared" ca="1" si="77"/>
        <v>3.8317664052307102E-8</v>
      </c>
      <c r="M383" s="36">
        <f t="shared" ca="1" si="78"/>
        <v>2642988843.8932571</v>
      </c>
      <c r="N383" s="36">
        <f t="shared" ca="1" si="79"/>
        <v>3099489329.7800012</v>
      </c>
      <c r="O383" s="36">
        <f t="shared" ca="1" si="80"/>
        <v>111446765.46893506</v>
      </c>
      <c r="P383" s="45">
        <f t="shared" ca="1" si="81"/>
        <v>1.9574898225101223E-4</v>
      </c>
    </row>
    <row r="384" spans="1:16" x14ac:dyDescent="0.2">
      <c r="A384" s="106"/>
      <c r="B384" s="106"/>
      <c r="D384" s="92">
        <f t="shared" si="69"/>
        <v>0</v>
      </c>
      <c r="E384" s="92">
        <f t="shared" si="70"/>
        <v>0</v>
      </c>
      <c r="F384" s="36">
        <f t="shared" si="71"/>
        <v>0</v>
      </c>
      <c r="G384" s="36">
        <f t="shared" si="72"/>
        <v>0</v>
      </c>
      <c r="H384" s="36">
        <f t="shared" si="73"/>
        <v>0</v>
      </c>
      <c r="I384" s="36">
        <f t="shared" si="74"/>
        <v>0</v>
      </c>
      <c r="J384" s="36">
        <f t="shared" si="75"/>
        <v>0</v>
      </c>
      <c r="K384" s="36">
        <f t="shared" ca="1" si="76"/>
        <v>-1.9574898225101223E-4</v>
      </c>
      <c r="L384" s="36">
        <f t="shared" ca="1" si="77"/>
        <v>3.8317664052307102E-8</v>
      </c>
      <c r="M384" s="36">
        <f t="shared" ca="1" si="78"/>
        <v>2642988843.8932571</v>
      </c>
      <c r="N384" s="36">
        <f t="shared" ca="1" si="79"/>
        <v>3099489329.7800012</v>
      </c>
      <c r="O384" s="36">
        <f t="shared" ca="1" si="80"/>
        <v>111446765.46893506</v>
      </c>
      <c r="P384" s="45">
        <f t="shared" ca="1" si="81"/>
        <v>1.9574898225101223E-4</v>
      </c>
    </row>
    <row r="385" spans="1:16" x14ac:dyDescent="0.2">
      <c r="A385" s="106"/>
      <c r="B385" s="106"/>
      <c r="D385" s="92">
        <f t="shared" si="69"/>
        <v>0</v>
      </c>
      <c r="E385" s="92">
        <f t="shared" si="70"/>
        <v>0</v>
      </c>
      <c r="F385" s="36">
        <f t="shared" si="71"/>
        <v>0</v>
      </c>
      <c r="G385" s="36">
        <f t="shared" si="72"/>
        <v>0</v>
      </c>
      <c r="H385" s="36">
        <f t="shared" si="73"/>
        <v>0</v>
      </c>
      <c r="I385" s="36">
        <f t="shared" si="74"/>
        <v>0</v>
      </c>
      <c r="J385" s="36">
        <f t="shared" si="75"/>
        <v>0</v>
      </c>
      <c r="K385" s="36">
        <f t="shared" ca="1" si="76"/>
        <v>-1.9574898225101223E-4</v>
      </c>
      <c r="L385" s="36">
        <f t="shared" ca="1" si="77"/>
        <v>3.8317664052307102E-8</v>
      </c>
      <c r="M385" s="36">
        <f t="shared" ca="1" si="78"/>
        <v>2642988843.8932571</v>
      </c>
      <c r="N385" s="36">
        <f t="shared" ca="1" si="79"/>
        <v>3099489329.7800012</v>
      </c>
      <c r="O385" s="36">
        <f t="shared" ca="1" si="80"/>
        <v>111446765.46893506</v>
      </c>
      <c r="P385" s="45">
        <f t="shared" ca="1" si="81"/>
        <v>1.9574898225101223E-4</v>
      </c>
    </row>
    <row r="386" spans="1:16" x14ac:dyDescent="0.2">
      <c r="A386" s="106"/>
      <c r="B386" s="106"/>
      <c r="D386" s="92">
        <f t="shared" si="69"/>
        <v>0</v>
      </c>
      <c r="E386" s="92">
        <f t="shared" si="70"/>
        <v>0</v>
      </c>
      <c r="F386" s="36">
        <f t="shared" si="71"/>
        <v>0</v>
      </c>
      <c r="G386" s="36">
        <f t="shared" si="72"/>
        <v>0</v>
      </c>
      <c r="H386" s="36">
        <f t="shared" si="73"/>
        <v>0</v>
      </c>
      <c r="I386" s="36">
        <f t="shared" si="74"/>
        <v>0</v>
      </c>
      <c r="J386" s="36">
        <f t="shared" si="75"/>
        <v>0</v>
      </c>
      <c r="K386" s="36">
        <f t="shared" ca="1" si="76"/>
        <v>-1.9574898225101223E-4</v>
      </c>
      <c r="L386" s="36">
        <f t="shared" ca="1" si="77"/>
        <v>3.8317664052307102E-8</v>
      </c>
      <c r="M386" s="36">
        <f t="shared" ca="1" si="78"/>
        <v>2642988843.8932571</v>
      </c>
      <c r="N386" s="36">
        <f t="shared" ca="1" si="79"/>
        <v>3099489329.7800012</v>
      </c>
      <c r="O386" s="36">
        <f t="shared" ca="1" si="80"/>
        <v>111446765.46893506</v>
      </c>
      <c r="P386" s="45">
        <f t="shared" ca="1" si="81"/>
        <v>1.9574898225101223E-4</v>
      </c>
    </row>
    <row r="387" spans="1:16" x14ac:dyDescent="0.2">
      <c r="A387" s="106"/>
      <c r="B387" s="106"/>
      <c r="D387" s="92">
        <f t="shared" si="69"/>
        <v>0</v>
      </c>
      <c r="E387" s="92">
        <f t="shared" si="70"/>
        <v>0</v>
      </c>
      <c r="F387" s="36">
        <f t="shared" si="71"/>
        <v>0</v>
      </c>
      <c r="G387" s="36">
        <f t="shared" si="72"/>
        <v>0</v>
      </c>
      <c r="H387" s="36">
        <f t="shared" si="73"/>
        <v>0</v>
      </c>
      <c r="I387" s="36">
        <f t="shared" si="74"/>
        <v>0</v>
      </c>
      <c r="J387" s="36">
        <f t="shared" si="75"/>
        <v>0</v>
      </c>
      <c r="K387" s="36">
        <f t="shared" ca="1" si="76"/>
        <v>-1.9574898225101223E-4</v>
      </c>
      <c r="L387" s="36">
        <f t="shared" ca="1" si="77"/>
        <v>3.8317664052307102E-8</v>
      </c>
      <c r="M387" s="36">
        <f t="shared" ca="1" si="78"/>
        <v>2642988843.8932571</v>
      </c>
      <c r="N387" s="36">
        <f t="shared" ca="1" si="79"/>
        <v>3099489329.7800012</v>
      </c>
      <c r="O387" s="36">
        <f t="shared" ca="1" si="80"/>
        <v>111446765.46893506</v>
      </c>
      <c r="P387" s="45">
        <f t="shared" ca="1" si="81"/>
        <v>1.9574898225101223E-4</v>
      </c>
    </row>
    <row r="388" spans="1:16" x14ac:dyDescent="0.2">
      <c r="A388" s="106"/>
      <c r="B388" s="106"/>
      <c r="D388" s="92">
        <f t="shared" si="69"/>
        <v>0</v>
      </c>
      <c r="E388" s="92">
        <f t="shared" si="70"/>
        <v>0</v>
      </c>
      <c r="F388" s="36">
        <f t="shared" si="71"/>
        <v>0</v>
      </c>
      <c r="G388" s="36">
        <f t="shared" si="72"/>
        <v>0</v>
      </c>
      <c r="H388" s="36">
        <f t="shared" si="73"/>
        <v>0</v>
      </c>
      <c r="I388" s="36">
        <f t="shared" si="74"/>
        <v>0</v>
      </c>
      <c r="J388" s="36">
        <f t="shared" si="75"/>
        <v>0</v>
      </c>
      <c r="K388" s="36">
        <f t="shared" ca="1" si="76"/>
        <v>-1.9574898225101223E-4</v>
      </c>
      <c r="L388" s="36">
        <f t="shared" ca="1" si="77"/>
        <v>3.8317664052307102E-8</v>
      </c>
      <c r="M388" s="36">
        <f t="shared" ca="1" si="78"/>
        <v>2642988843.8932571</v>
      </c>
      <c r="N388" s="36">
        <f t="shared" ca="1" si="79"/>
        <v>3099489329.7800012</v>
      </c>
      <c r="O388" s="36">
        <f t="shared" ca="1" si="80"/>
        <v>111446765.46893506</v>
      </c>
      <c r="P388" s="45">
        <f t="shared" ca="1" si="81"/>
        <v>1.9574898225101223E-4</v>
      </c>
    </row>
    <row r="389" spans="1:16" x14ac:dyDescent="0.2">
      <c r="A389" s="106"/>
      <c r="B389" s="106"/>
      <c r="D389" s="92">
        <f t="shared" si="69"/>
        <v>0</v>
      </c>
      <c r="E389" s="92">
        <f t="shared" si="70"/>
        <v>0</v>
      </c>
      <c r="F389" s="36">
        <f t="shared" si="71"/>
        <v>0</v>
      </c>
      <c r="G389" s="36">
        <f t="shared" si="72"/>
        <v>0</v>
      </c>
      <c r="H389" s="36">
        <f t="shared" si="73"/>
        <v>0</v>
      </c>
      <c r="I389" s="36">
        <f t="shared" si="74"/>
        <v>0</v>
      </c>
      <c r="J389" s="36">
        <f t="shared" si="75"/>
        <v>0</v>
      </c>
      <c r="K389" s="36">
        <f t="shared" ca="1" si="76"/>
        <v>-1.9574898225101223E-4</v>
      </c>
      <c r="L389" s="36">
        <f t="shared" ca="1" si="77"/>
        <v>3.8317664052307102E-8</v>
      </c>
      <c r="M389" s="36">
        <f t="shared" ca="1" si="78"/>
        <v>2642988843.8932571</v>
      </c>
      <c r="N389" s="36">
        <f t="shared" ca="1" si="79"/>
        <v>3099489329.7800012</v>
      </c>
      <c r="O389" s="36">
        <f t="shared" ca="1" si="80"/>
        <v>111446765.46893506</v>
      </c>
      <c r="P389" s="45">
        <f t="shared" ca="1" si="81"/>
        <v>1.9574898225101223E-4</v>
      </c>
    </row>
    <row r="390" spans="1:16" x14ac:dyDescent="0.2">
      <c r="A390" s="106"/>
      <c r="B390" s="106"/>
      <c r="D390" s="92">
        <f t="shared" si="69"/>
        <v>0</v>
      </c>
      <c r="E390" s="92">
        <f t="shared" si="70"/>
        <v>0</v>
      </c>
      <c r="F390" s="36">
        <f t="shared" si="71"/>
        <v>0</v>
      </c>
      <c r="G390" s="36">
        <f t="shared" si="72"/>
        <v>0</v>
      </c>
      <c r="H390" s="36">
        <f t="shared" si="73"/>
        <v>0</v>
      </c>
      <c r="I390" s="36">
        <f t="shared" si="74"/>
        <v>0</v>
      </c>
      <c r="J390" s="36">
        <f t="shared" si="75"/>
        <v>0</v>
      </c>
      <c r="K390" s="36">
        <f t="shared" ca="1" si="76"/>
        <v>-1.9574898225101223E-4</v>
      </c>
      <c r="L390" s="36">
        <f t="shared" ca="1" si="77"/>
        <v>3.8317664052307102E-8</v>
      </c>
      <c r="M390" s="36">
        <f t="shared" ca="1" si="78"/>
        <v>2642988843.8932571</v>
      </c>
      <c r="N390" s="36">
        <f t="shared" ca="1" si="79"/>
        <v>3099489329.7800012</v>
      </c>
      <c r="O390" s="36">
        <f t="shared" ca="1" si="80"/>
        <v>111446765.46893506</v>
      </c>
      <c r="P390" s="45">
        <f t="shared" ca="1" si="81"/>
        <v>1.9574898225101223E-4</v>
      </c>
    </row>
    <row r="391" spans="1:16" x14ac:dyDescent="0.2">
      <c r="A391" s="106"/>
      <c r="B391" s="106"/>
      <c r="D391" s="92">
        <f t="shared" si="69"/>
        <v>0</v>
      </c>
      <c r="E391" s="92">
        <f t="shared" si="70"/>
        <v>0</v>
      </c>
      <c r="F391" s="36">
        <f t="shared" si="71"/>
        <v>0</v>
      </c>
      <c r="G391" s="36">
        <f t="shared" si="72"/>
        <v>0</v>
      </c>
      <c r="H391" s="36">
        <f t="shared" si="73"/>
        <v>0</v>
      </c>
      <c r="I391" s="36">
        <f t="shared" si="74"/>
        <v>0</v>
      </c>
      <c r="J391" s="36">
        <f t="shared" si="75"/>
        <v>0</v>
      </c>
      <c r="K391" s="36">
        <f t="shared" ca="1" si="76"/>
        <v>-1.9574898225101223E-4</v>
      </c>
      <c r="L391" s="36">
        <f t="shared" ca="1" si="77"/>
        <v>3.8317664052307102E-8</v>
      </c>
      <c r="M391" s="36">
        <f t="shared" ca="1" si="78"/>
        <v>2642988843.8932571</v>
      </c>
      <c r="N391" s="36">
        <f t="shared" ca="1" si="79"/>
        <v>3099489329.7800012</v>
      </c>
      <c r="O391" s="36">
        <f t="shared" ca="1" si="80"/>
        <v>111446765.46893506</v>
      </c>
      <c r="P391" s="45">
        <f t="shared" ca="1" si="81"/>
        <v>1.9574898225101223E-4</v>
      </c>
    </row>
    <row r="392" spans="1:16" x14ac:dyDescent="0.2">
      <c r="A392" s="106"/>
      <c r="B392" s="106"/>
      <c r="D392" s="92">
        <f t="shared" si="69"/>
        <v>0</v>
      </c>
      <c r="E392" s="92">
        <f t="shared" si="70"/>
        <v>0</v>
      </c>
      <c r="F392" s="36">
        <f t="shared" si="71"/>
        <v>0</v>
      </c>
      <c r="G392" s="36">
        <f t="shared" si="72"/>
        <v>0</v>
      </c>
      <c r="H392" s="36">
        <f t="shared" si="73"/>
        <v>0</v>
      </c>
      <c r="I392" s="36">
        <f t="shared" si="74"/>
        <v>0</v>
      </c>
      <c r="J392" s="36">
        <f t="shared" si="75"/>
        <v>0</v>
      </c>
      <c r="K392" s="36">
        <f t="shared" ca="1" si="76"/>
        <v>-1.9574898225101223E-4</v>
      </c>
      <c r="L392" s="36">
        <f t="shared" ca="1" si="77"/>
        <v>3.8317664052307102E-8</v>
      </c>
      <c r="M392" s="36">
        <f t="shared" ca="1" si="78"/>
        <v>2642988843.8932571</v>
      </c>
      <c r="N392" s="36">
        <f t="shared" ca="1" si="79"/>
        <v>3099489329.7800012</v>
      </c>
      <c r="O392" s="36">
        <f t="shared" ca="1" si="80"/>
        <v>111446765.46893506</v>
      </c>
      <c r="P392" s="45">
        <f t="shared" ca="1" si="81"/>
        <v>1.9574898225101223E-4</v>
      </c>
    </row>
    <row r="393" spans="1:16" x14ac:dyDescent="0.2">
      <c r="A393" s="106"/>
      <c r="B393" s="106"/>
      <c r="D393" s="92">
        <f t="shared" si="69"/>
        <v>0</v>
      </c>
      <c r="E393" s="92">
        <f t="shared" si="70"/>
        <v>0</v>
      </c>
      <c r="F393" s="36">
        <f t="shared" si="71"/>
        <v>0</v>
      </c>
      <c r="G393" s="36">
        <f t="shared" si="72"/>
        <v>0</v>
      </c>
      <c r="H393" s="36">
        <f t="shared" si="73"/>
        <v>0</v>
      </c>
      <c r="I393" s="36">
        <f t="shared" si="74"/>
        <v>0</v>
      </c>
      <c r="J393" s="36">
        <f t="shared" si="75"/>
        <v>0</v>
      </c>
      <c r="K393" s="36">
        <f t="shared" ca="1" si="76"/>
        <v>-1.9574898225101223E-4</v>
      </c>
      <c r="L393" s="36">
        <f t="shared" ca="1" si="77"/>
        <v>3.8317664052307102E-8</v>
      </c>
      <c r="M393" s="36">
        <f t="shared" ca="1" si="78"/>
        <v>2642988843.8932571</v>
      </c>
      <c r="N393" s="36">
        <f t="shared" ca="1" si="79"/>
        <v>3099489329.7800012</v>
      </c>
      <c r="O393" s="36">
        <f t="shared" ca="1" si="80"/>
        <v>111446765.46893506</v>
      </c>
      <c r="P393" s="45">
        <f t="shared" ca="1" si="81"/>
        <v>1.9574898225101223E-4</v>
      </c>
    </row>
    <row r="394" spans="1:16" x14ac:dyDescent="0.2">
      <c r="A394" s="106"/>
      <c r="B394" s="106"/>
      <c r="D394" s="92">
        <f t="shared" si="69"/>
        <v>0</v>
      </c>
      <c r="E394" s="92">
        <f t="shared" si="70"/>
        <v>0</v>
      </c>
      <c r="F394" s="36">
        <f t="shared" si="71"/>
        <v>0</v>
      </c>
      <c r="G394" s="36">
        <f t="shared" si="72"/>
        <v>0</v>
      </c>
      <c r="H394" s="36">
        <f t="shared" si="73"/>
        <v>0</v>
      </c>
      <c r="I394" s="36">
        <f t="shared" si="74"/>
        <v>0</v>
      </c>
      <c r="J394" s="36">
        <f t="shared" si="75"/>
        <v>0</v>
      </c>
      <c r="K394" s="36">
        <f t="shared" ca="1" si="76"/>
        <v>-1.9574898225101223E-4</v>
      </c>
      <c r="L394" s="36">
        <f t="shared" ca="1" si="77"/>
        <v>3.8317664052307102E-8</v>
      </c>
      <c r="M394" s="36">
        <f t="shared" ca="1" si="78"/>
        <v>2642988843.8932571</v>
      </c>
      <c r="N394" s="36">
        <f t="shared" ca="1" si="79"/>
        <v>3099489329.7800012</v>
      </c>
      <c r="O394" s="36">
        <f t="shared" ca="1" si="80"/>
        <v>111446765.46893506</v>
      </c>
      <c r="P394" s="45">
        <f t="shared" ca="1" si="81"/>
        <v>1.9574898225101223E-4</v>
      </c>
    </row>
    <row r="395" spans="1:16" x14ac:dyDescent="0.2">
      <c r="A395" s="106"/>
      <c r="B395" s="106"/>
      <c r="D395" s="92">
        <f t="shared" si="69"/>
        <v>0</v>
      </c>
      <c r="E395" s="92">
        <f t="shared" si="70"/>
        <v>0</v>
      </c>
      <c r="F395" s="36">
        <f t="shared" si="71"/>
        <v>0</v>
      </c>
      <c r="G395" s="36">
        <f t="shared" si="72"/>
        <v>0</v>
      </c>
      <c r="H395" s="36">
        <f t="shared" si="73"/>
        <v>0</v>
      </c>
      <c r="I395" s="36">
        <f t="shared" si="74"/>
        <v>0</v>
      </c>
      <c r="J395" s="36">
        <f t="shared" si="75"/>
        <v>0</v>
      </c>
      <c r="K395" s="36">
        <f t="shared" ca="1" si="76"/>
        <v>-1.9574898225101223E-4</v>
      </c>
      <c r="L395" s="36">
        <f t="shared" ca="1" si="77"/>
        <v>3.8317664052307102E-8</v>
      </c>
      <c r="M395" s="36">
        <f t="shared" ca="1" si="78"/>
        <v>2642988843.8932571</v>
      </c>
      <c r="N395" s="36">
        <f t="shared" ca="1" si="79"/>
        <v>3099489329.7800012</v>
      </c>
      <c r="O395" s="36">
        <f t="shared" ca="1" si="80"/>
        <v>111446765.46893506</v>
      </c>
      <c r="P395" s="45">
        <f t="shared" ca="1" si="81"/>
        <v>1.9574898225101223E-4</v>
      </c>
    </row>
    <row r="396" spans="1:16" x14ac:dyDescent="0.2">
      <c r="A396" s="106"/>
      <c r="B396" s="106"/>
      <c r="D396" s="92">
        <f t="shared" si="69"/>
        <v>0</v>
      </c>
      <c r="E396" s="92">
        <f t="shared" si="70"/>
        <v>0</v>
      </c>
      <c r="F396" s="36">
        <f t="shared" si="71"/>
        <v>0</v>
      </c>
      <c r="G396" s="36">
        <f t="shared" si="72"/>
        <v>0</v>
      </c>
      <c r="H396" s="36">
        <f t="shared" si="73"/>
        <v>0</v>
      </c>
      <c r="I396" s="36">
        <f t="shared" si="74"/>
        <v>0</v>
      </c>
      <c r="J396" s="36">
        <f t="shared" si="75"/>
        <v>0</v>
      </c>
      <c r="K396" s="36">
        <f t="shared" ca="1" si="76"/>
        <v>-1.9574898225101223E-4</v>
      </c>
      <c r="L396" s="36">
        <f t="shared" ca="1" si="77"/>
        <v>3.8317664052307102E-8</v>
      </c>
      <c r="M396" s="36">
        <f t="shared" ca="1" si="78"/>
        <v>2642988843.8932571</v>
      </c>
      <c r="N396" s="36">
        <f t="shared" ca="1" si="79"/>
        <v>3099489329.7800012</v>
      </c>
      <c r="O396" s="36">
        <f t="shared" ca="1" si="80"/>
        <v>111446765.46893506</v>
      </c>
      <c r="P396" s="45">
        <f t="shared" ca="1" si="81"/>
        <v>1.9574898225101223E-4</v>
      </c>
    </row>
    <row r="397" spans="1:16" x14ac:dyDescent="0.2">
      <c r="A397" s="106"/>
      <c r="B397" s="106"/>
      <c r="D397" s="92">
        <f t="shared" si="69"/>
        <v>0</v>
      </c>
      <c r="E397" s="92">
        <f t="shared" si="70"/>
        <v>0</v>
      </c>
      <c r="F397" s="36">
        <f t="shared" si="71"/>
        <v>0</v>
      </c>
      <c r="G397" s="36">
        <f t="shared" si="72"/>
        <v>0</v>
      </c>
      <c r="H397" s="36">
        <f t="shared" si="73"/>
        <v>0</v>
      </c>
      <c r="I397" s="36">
        <f t="shared" si="74"/>
        <v>0</v>
      </c>
      <c r="J397" s="36">
        <f t="shared" si="75"/>
        <v>0</v>
      </c>
      <c r="K397" s="36">
        <f t="shared" ca="1" si="76"/>
        <v>-1.9574898225101223E-4</v>
      </c>
      <c r="L397" s="36">
        <f t="shared" ca="1" si="77"/>
        <v>3.8317664052307102E-8</v>
      </c>
      <c r="M397" s="36">
        <f t="shared" ca="1" si="78"/>
        <v>2642988843.8932571</v>
      </c>
      <c r="N397" s="36">
        <f t="shared" ca="1" si="79"/>
        <v>3099489329.7800012</v>
      </c>
      <c r="O397" s="36">
        <f t="shared" ca="1" si="80"/>
        <v>111446765.46893506</v>
      </c>
      <c r="P397" s="45">
        <f t="shared" ca="1" si="81"/>
        <v>1.9574898225101223E-4</v>
      </c>
    </row>
    <row r="398" spans="1:16" x14ac:dyDescent="0.2">
      <c r="A398" s="106"/>
      <c r="B398" s="106"/>
      <c r="D398" s="92">
        <f t="shared" si="69"/>
        <v>0</v>
      </c>
      <c r="E398" s="92">
        <f t="shared" si="70"/>
        <v>0</v>
      </c>
      <c r="F398" s="36">
        <f t="shared" si="71"/>
        <v>0</v>
      </c>
      <c r="G398" s="36">
        <f t="shared" si="72"/>
        <v>0</v>
      </c>
      <c r="H398" s="36">
        <f t="shared" si="73"/>
        <v>0</v>
      </c>
      <c r="I398" s="36">
        <f t="shared" si="74"/>
        <v>0</v>
      </c>
      <c r="J398" s="36">
        <f t="shared" si="75"/>
        <v>0</v>
      </c>
      <c r="K398" s="36">
        <f t="shared" ca="1" si="76"/>
        <v>-1.9574898225101223E-4</v>
      </c>
      <c r="L398" s="36">
        <f t="shared" ca="1" si="77"/>
        <v>3.8317664052307102E-8</v>
      </c>
      <c r="M398" s="36">
        <f t="shared" ca="1" si="78"/>
        <v>2642988843.8932571</v>
      </c>
      <c r="N398" s="36">
        <f t="shared" ca="1" si="79"/>
        <v>3099489329.7800012</v>
      </c>
      <c r="O398" s="36">
        <f t="shared" ca="1" si="80"/>
        <v>111446765.46893506</v>
      </c>
      <c r="P398" s="45">
        <f t="shared" ca="1" si="81"/>
        <v>1.9574898225101223E-4</v>
      </c>
    </row>
    <row r="399" spans="1:16" x14ac:dyDescent="0.2">
      <c r="A399" s="106"/>
      <c r="B399" s="106"/>
      <c r="D399" s="92">
        <f t="shared" si="69"/>
        <v>0</v>
      </c>
      <c r="E399" s="92">
        <f t="shared" si="70"/>
        <v>0</v>
      </c>
      <c r="F399" s="36">
        <f t="shared" si="71"/>
        <v>0</v>
      </c>
      <c r="G399" s="36">
        <f t="shared" si="72"/>
        <v>0</v>
      </c>
      <c r="H399" s="36">
        <f t="shared" si="73"/>
        <v>0</v>
      </c>
      <c r="I399" s="36">
        <f t="shared" si="74"/>
        <v>0</v>
      </c>
      <c r="J399" s="36">
        <f t="shared" si="75"/>
        <v>0</v>
      </c>
      <c r="K399" s="36">
        <f t="shared" ca="1" si="76"/>
        <v>-1.9574898225101223E-4</v>
      </c>
      <c r="L399" s="36">
        <f t="shared" ca="1" si="77"/>
        <v>3.8317664052307102E-8</v>
      </c>
      <c r="M399" s="36">
        <f t="shared" ca="1" si="78"/>
        <v>2642988843.8932571</v>
      </c>
      <c r="N399" s="36">
        <f t="shared" ca="1" si="79"/>
        <v>3099489329.7800012</v>
      </c>
      <c r="O399" s="36">
        <f t="shared" ca="1" si="80"/>
        <v>111446765.46893506</v>
      </c>
      <c r="P399" s="45">
        <f t="shared" ca="1" si="81"/>
        <v>1.9574898225101223E-4</v>
      </c>
    </row>
    <row r="400" spans="1:16" x14ac:dyDescent="0.2">
      <c r="A400" s="106"/>
      <c r="B400" s="106"/>
      <c r="D400" s="92">
        <f t="shared" si="69"/>
        <v>0</v>
      </c>
      <c r="E400" s="92">
        <f t="shared" si="70"/>
        <v>0</v>
      </c>
      <c r="F400" s="36">
        <f t="shared" si="71"/>
        <v>0</v>
      </c>
      <c r="G400" s="36">
        <f t="shared" si="72"/>
        <v>0</v>
      </c>
      <c r="H400" s="36">
        <f t="shared" si="73"/>
        <v>0</v>
      </c>
      <c r="I400" s="36">
        <f t="shared" si="74"/>
        <v>0</v>
      </c>
      <c r="J400" s="36">
        <f t="shared" si="75"/>
        <v>0</v>
      </c>
      <c r="K400" s="36">
        <f t="shared" ca="1" si="76"/>
        <v>-1.9574898225101223E-4</v>
      </c>
      <c r="L400" s="36">
        <f t="shared" ca="1" si="77"/>
        <v>3.8317664052307102E-8</v>
      </c>
      <c r="M400" s="36">
        <f t="shared" ca="1" si="78"/>
        <v>2642988843.8932571</v>
      </c>
      <c r="N400" s="36">
        <f t="shared" ca="1" si="79"/>
        <v>3099489329.7800012</v>
      </c>
      <c r="O400" s="36">
        <f t="shared" ca="1" si="80"/>
        <v>111446765.46893506</v>
      </c>
      <c r="P400" s="45">
        <f t="shared" ca="1" si="81"/>
        <v>1.9574898225101223E-4</v>
      </c>
    </row>
    <row r="401" spans="1:16" x14ac:dyDescent="0.2">
      <c r="A401" s="106"/>
      <c r="B401" s="106"/>
      <c r="D401" s="92">
        <f t="shared" si="69"/>
        <v>0</v>
      </c>
      <c r="E401" s="92">
        <f t="shared" si="70"/>
        <v>0</v>
      </c>
      <c r="F401" s="36">
        <f t="shared" si="71"/>
        <v>0</v>
      </c>
      <c r="G401" s="36">
        <f t="shared" si="72"/>
        <v>0</v>
      </c>
      <c r="H401" s="36">
        <f t="shared" si="73"/>
        <v>0</v>
      </c>
      <c r="I401" s="36">
        <f t="shared" si="74"/>
        <v>0</v>
      </c>
      <c r="J401" s="36">
        <f t="shared" si="75"/>
        <v>0</v>
      </c>
      <c r="K401" s="36">
        <f t="shared" ca="1" si="76"/>
        <v>-1.9574898225101223E-4</v>
      </c>
      <c r="L401" s="36">
        <f t="shared" ca="1" si="77"/>
        <v>3.8317664052307102E-8</v>
      </c>
      <c r="M401" s="36">
        <f t="shared" ca="1" si="78"/>
        <v>2642988843.8932571</v>
      </c>
      <c r="N401" s="36">
        <f t="shared" ca="1" si="79"/>
        <v>3099489329.7800012</v>
      </c>
      <c r="O401" s="36">
        <f t="shared" ca="1" si="80"/>
        <v>111446765.46893506</v>
      </c>
      <c r="P401" s="45">
        <f t="shared" ca="1" si="81"/>
        <v>1.9574898225101223E-4</v>
      </c>
    </row>
    <row r="402" spans="1:16" x14ac:dyDescent="0.2">
      <c r="A402" s="106"/>
      <c r="B402" s="106"/>
      <c r="D402" s="92">
        <f t="shared" si="69"/>
        <v>0</v>
      </c>
      <c r="E402" s="92">
        <f t="shared" si="70"/>
        <v>0</v>
      </c>
      <c r="F402" s="36">
        <f t="shared" si="71"/>
        <v>0</v>
      </c>
      <c r="G402" s="36">
        <f t="shared" si="72"/>
        <v>0</v>
      </c>
      <c r="H402" s="36">
        <f t="shared" si="73"/>
        <v>0</v>
      </c>
      <c r="I402" s="36">
        <f t="shared" si="74"/>
        <v>0</v>
      </c>
      <c r="J402" s="36">
        <f t="shared" si="75"/>
        <v>0</v>
      </c>
      <c r="K402" s="36">
        <f t="shared" ca="1" si="76"/>
        <v>-1.9574898225101223E-4</v>
      </c>
      <c r="L402" s="36">
        <f t="shared" ca="1" si="77"/>
        <v>3.8317664052307102E-8</v>
      </c>
      <c r="M402" s="36">
        <f t="shared" ca="1" si="78"/>
        <v>2642988843.8932571</v>
      </c>
      <c r="N402" s="36">
        <f t="shared" ca="1" si="79"/>
        <v>3099489329.7800012</v>
      </c>
      <c r="O402" s="36">
        <f t="shared" ca="1" si="80"/>
        <v>111446765.46893506</v>
      </c>
      <c r="P402" s="45">
        <f t="shared" ca="1" si="81"/>
        <v>1.9574898225101223E-4</v>
      </c>
    </row>
    <row r="403" spans="1:16" x14ac:dyDescent="0.2">
      <c r="A403" s="106"/>
      <c r="B403" s="106"/>
      <c r="D403" s="92">
        <f t="shared" si="69"/>
        <v>0</v>
      </c>
      <c r="E403" s="92">
        <f t="shared" si="70"/>
        <v>0</v>
      </c>
      <c r="F403" s="36">
        <f t="shared" si="71"/>
        <v>0</v>
      </c>
      <c r="G403" s="36">
        <f t="shared" si="72"/>
        <v>0</v>
      </c>
      <c r="H403" s="36">
        <f t="shared" si="73"/>
        <v>0</v>
      </c>
      <c r="I403" s="36">
        <f t="shared" si="74"/>
        <v>0</v>
      </c>
      <c r="J403" s="36">
        <f t="shared" si="75"/>
        <v>0</v>
      </c>
      <c r="K403" s="36">
        <f t="shared" ca="1" si="76"/>
        <v>-1.9574898225101223E-4</v>
      </c>
      <c r="L403" s="36">
        <f t="shared" ca="1" si="77"/>
        <v>3.8317664052307102E-8</v>
      </c>
      <c r="M403" s="36">
        <f t="shared" ca="1" si="78"/>
        <v>2642988843.8932571</v>
      </c>
      <c r="N403" s="36">
        <f t="shared" ca="1" si="79"/>
        <v>3099489329.7800012</v>
      </c>
      <c r="O403" s="36">
        <f t="shared" ca="1" si="80"/>
        <v>111446765.46893506</v>
      </c>
      <c r="P403" s="45">
        <f t="shared" ca="1" si="81"/>
        <v>1.9574898225101223E-4</v>
      </c>
    </row>
    <row r="404" spans="1:16" x14ac:dyDescent="0.2">
      <c r="A404" s="106"/>
      <c r="B404" s="106"/>
      <c r="D404" s="92">
        <f t="shared" si="69"/>
        <v>0</v>
      </c>
      <c r="E404" s="92">
        <f t="shared" si="70"/>
        <v>0</v>
      </c>
      <c r="F404" s="36">
        <f t="shared" si="71"/>
        <v>0</v>
      </c>
      <c r="G404" s="36">
        <f t="shared" si="72"/>
        <v>0</v>
      </c>
      <c r="H404" s="36">
        <f t="shared" si="73"/>
        <v>0</v>
      </c>
      <c r="I404" s="36">
        <f t="shared" si="74"/>
        <v>0</v>
      </c>
      <c r="J404" s="36">
        <f t="shared" si="75"/>
        <v>0</v>
      </c>
      <c r="K404" s="36">
        <f t="shared" ca="1" si="76"/>
        <v>-1.9574898225101223E-4</v>
      </c>
      <c r="L404" s="36">
        <f t="shared" ca="1" si="77"/>
        <v>3.8317664052307102E-8</v>
      </c>
      <c r="M404" s="36">
        <f t="shared" ca="1" si="78"/>
        <v>2642988843.8932571</v>
      </c>
      <c r="N404" s="36">
        <f t="shared" ca="1" si="79"/>
        <v>3099489329.7800012</v>
      </c>
      <c r="O404" s="36">
        <f t="shared" ca="1" si="80"/>
        <v>111446765.46893506</v>
      </c>
      <c r="P404" s="45">
        <f t="shared" ca="1" si="81"/>
        <v>1.9574898225101223E-4</v>
      </c>
    </row>
    <row r="405" spans="1:16" x14ac:dyDescent="0.2">
      <c r="A405" s="106"/>
      <c r="B405" s="106"/>
      <c r="D405" s="92">
        <f t="shared" ref="D405:D468" si="82">A405/A$18</f>
        <v>0</v>
      </c>
      <c r="E405" s="92">
        <f t="shared" ref="E405:E468" si="83">B405/B$18</f>
        <v>0</v>
      </c>
      <c r="F405" s="36">
        <f t="shared" ref="F405:F468" si="84">D405*D405</f>
        <v>0</v>
      </c>
      <c r="G405" s="36">
        <f t="shared" ref="G405:G468" si="85">D405*F405</f>
        <v>0</v>
      </c>
      <c r="H405" s="36">
        <f t="shared" ref="H405:H468" si="86">F405*F405</f>
        <v>0</v>
      </c>
      <c r="I405" s="36">
        <f t="shared" ref="I405:I468" si="87">E405*D405</f>
        <v>0</v>
      </c>
      <c r="J405" s="36">
        <f t="shared" ref="J405:J468" si="88">I405*D405</f>
        <v>0</v>
      </c>
      <c r="K405" s="36">
        <f t="shared" ref="K405:K468" ca="1" si="89">+E$4+E$5*D405+E$6*D405^2</f>
        <v>-1.9574898225101223E-4</v>
      </c>
      <c r="L405" s="36">
        <f t="shared" ref="L405:L468" ca="1" si="90">+(K405-E405)^2</f>
        <v>3.8317664052307102E-8</v>
      </c>
      <c r="M405" s="36">
        <f t="shared" ref="M405:M468" ca="1" si="91">(M$1-M$2*D405+M$3*F405)^2</f>
        <v>2642988843.8932571</v>
      </c>
      <c r="N405" s="36">
        <f t="shared" ref="N405:N468" ca="1" si="92">(-M$2+M$4*D405-M$5*F405)^2</f>
        <v>3099489329.7800012</v>
      </c>
      <c r="O405" s="36">
        <f t="shared" ref="O405:O468" ca="1" si="93">+(M$3-D405*M$5+F405*M$6)^2</f>
        <v>111446765.46893506</v>
      </c>
      <c r="P405" s="45">
        <f t="shared" ref="P405:P468" ca="1" si="94">+E405-K405</f>
        <v>1.9574898225101223E-4</v>
      </c>
    </row>
    <row r="406" spans="1:16" x14ac:dyDescent="0.2">
      <c r="A406" s="106"/>
      <c r="B406" s="106"/>
      <c r="D406" s="92">
        <f t="shared" si="82"/>
        <v>0</v>
      </c>
      <c r="E406" s="92">
        <f t="shared" si="83"/>
        <v>0</v>
      </c>
      <c r="F406" s="36">
        <f t="shared" si="84"/>
        <v>0</v>
      </c>
      <c r="G406" s="36">
        <f t="shared" si="85"/>
        <v>0</v>
      </c>
      <c r="H406" s="36">
        <f t="shared" si="86"/>
        <v>0</v>
      </c>
      <c r="I406" s="36">
        <f t="shared" si="87"/>
        <v>0</v>
      </c>
      <c r="J406" s="36">
        <f t="shared" si="88"/>
        <v>0</v>
      </c>
      <c r="K406" s="36">
        <f t="shared" ca="1" si="89"/>
        <v>-1.9574898225101223E-4</v>
      </c>
      <c r="L406" s="36">
        <f t="shared" ca="1" si="90"/>
        <v>3.8317664052307102E-8</v>
      </c>
      <c r="M406" s="36">
        <f t="shared" ca="1" si="91"/>
        <v>2642988843.8932571</v>
      </c>
      <c r="N406" s="36">
        <f t="shared" ca="1" si="92"/>
        <v>3099489329.7800012</v>
      </c>
      <c r="O406" s="36">
        <f t="shared" ca="1" si="93"/>
        <v>111446765.46893506</v>
      </c>
      <c r="P406" s="45">
        <f t="shared" ca="1" si="94"/>
        <v>1.9574898225101223E-4</v>
      </c>
    </row>
    <row r="407" spans="1:16" x14ac:dyDescent="0.2">
      <c r="A407" s="106"/>
      <c r="B407" s="106"/>
      <c r="D407" s="92">
        <f t="shared" si="82"/>
        <v>0</v>
      </c>
      <c r="E407" s="92">
        <f t="shared" si="83"/>
        <v>0</v>
      </c>
      <c r="F407" s="36">
        <f t="shared" si="84"/>
        <v>0</v>
      </c>
      <c r="G407" s="36">
        <f t="shared" si="85"/>
        <v>0</v>
      </c>
      <c r="H407" s="36">
        <f t="shared" si="86"/>
        <v>0</v>
      </c>
      <c r="I407" s="36">
        <f t="shared" si="87"/>
        <v>0</v>
      </c>
      <c r="J407" s="36">
        <f t="shared" si="88"/>
        <v>0</v>
      </c>
      <c r="K407" s="36">
        <f t="shared" ca="1" si="89"/>
        <v>-1.9574898225101223E-4</v>
      </c>
      <c r="L407" s="36">
        <f t="shared" ca="1" si="90"/>
        <v>3.8317664052307102E-8</v>
      </c>
      <c r="M407" s="36">
        <f t="shared" ca="1" si="91"/>
        <v>2642988843.8932571</v>
      </c>
      <c r="N407" s="36">
        <f t="shared" ca="1" si="92"/>
        <v>3099489329.7800012</v>
      </c>
      <c r="O407" s="36">
        <f t="shared" ca="1" si="93"/>
        <v>111446765.46893506</v>
      </c>
      <c r="P407" s="45">
        <f t="shared" ca="1" si="94"/>
        <v>1.9574898225101223E-4</v>
      </c>
    </row>
    <row r="408" spans="1:16" x14ac:dyDescent="0.2">
      <c r="A408" s="106"/>
      <c r="B408" s="106"/>
      <c r="D408" s="92">
        <f t="shared" si="82"/>
        <v>0</v>
      </c>
      <c r="E408" s="92">
        <f t="shared" si="83"/>
        <v>0</v>
      </c>
      <c r="F408" s="36">
        <f t="shared" si="84"/>
        <v>0</v>
      </c>
      <c r="G408" s="36">
        <f t="shared" si="85"/>
        <v>0</v>
      </c>
      <c r="H408" s="36">
        <f t="shared" si="86"/>
        <v>0</v>
      </c>
      <c r="I408" s="36">
        <f t="shared" si="87"/>
        <v>0</v>
      </c>
      <c r="J408" s="36">
        <f t="shared" si="88"/>
        <v>0</v>
      </c>
      <c r="K408" s="36">
        <f t="shared" ca="1" si="89"/>
        <v>-1.9574898225101223E-4</v>
      </c>
      <c r="L408" s="36">
        <f t="shared" ca="1" si="90"/>
        <v>3.8317664052307102E-8</v>
      </c>
      <c r="M408" s="36">
        <f t="shared" ca="1" si="91"/>
        <v>2642988843.8932571</v>
      </c>
      <c r="N408" s="36">
        <f t="shared" ca="1" si="92"/>
        <v>3099489329.7800012</v>
      </c>
      <c r="O408" s="36">
        <f t="shared" ca="1" si="93"/>
        <v>111446765.46893506</v>
      </c>
      <c r="P408" s="45">
        <f t="shared" ca="1" si="94"/>
        <v>1.9574898225101223E-4</v>
      </c>
    </row>
    <row r="409" spans="1:16" x14ac:dyDescent="0.2">
      <c r="A409" s="106"/>
      <c r="B409" s="106"/>
      <c r="D409" s="92">
        <f t="shared" si="82"/>
        <v>0</v>
      </c>
      <c r="E409" s="92">
        <f t="shared" si="83"/>
        <v>0</v>
      </c>
      <c r="F409" s="36">
        <f t="shared" si="84"/>
        <v>0</v>
      </c>
      <c r="G409" s="36">
        <f t="shared" si="85"/>
        <v>0</v>
      </c>
      <c r="H409" s="36">
        <f t="shared" si="86"/>
        <v>0</v>
      </c>
      <c r="I409" s="36">
        <f t="shared" si="87"/>
        <v>0</v>
      </c>
      <c r="J409" s="36">
        <f t="shared" si="88"/>
        <v>0</v>
      </c>
      <c r="K409" s="36">
        <f t="shared" ca="1" si="89"/>
        <v>-1.9574898225101223E-4</v>
      </c>
      <c r="L409" s="36">
        <f t="shared" ca="1" si="90"/>
        <v>3.8317664052307102E-8</v>
      </c>
      <c r="M409" s="36">
        <f t="shared" ca="1" si="91"/>
        <v>2642988843.8932571</v>
      </c>
      <c r="N409" s="36">
        <f t="shared" ca="1" si="92"/>
        <v>3099489329.7800012</v>
      </c>
      <c r="O409" s="36">
        <f t="shared" ca="1" si="93"/>
        <v>111446765.46893506</v>
      </c>
      <c r="P409" s="45">
        <f t="shared" ca="1" si="94"/>
        <v>1.9574898225101223E-4</v>
      </c>
    </row>
    <row r="410" spans="1:16" x14ac:dyDescent="0.2">
      <c r="A410" s="106"/>
      <c r="B410" s="106"/>
      <c r="D410" s="92">
        <f t="shared" si="82"/>
        <v>0</v>
      </c>
      <c r="E410" s="92">
        <f t="shared" si="83"/>
        <v>0</v>
      </c>
      <c r="F410" s="36">
        <f t="shared" si="84"/>
        <v>0</v>
      </c>
      <c r="G410" s="36">
        <f t="shared" si="85"/>
        <v>0</v>
      </c>
      <c r="H410" s="36">
        <f t="shared" si="86"/>
        <v>0</v>
      </c>
      <c r="I410" s="36">
        <f t="shared" si="87"/>
        <v>0</v>
      </c>
      <c r="J410" s="36">
        <f t="shared" si="88"/>
        <v>0</v>
      </c>
      <c r="K410" s="36">
        <f t="shared" ca="1" si="89"/>
        <v>-1.9574898225101223E-4</v>
      </c>
      <c r="L410" s="36">
        <f t="shared" ca="1" si="90"/>
        <v>3.8317664052307102E-8</v>
      </c>
      <c r="M410" s="36">
        <f t="shared" ca="1" si="91"/>
        <v>2642988843.8932571</v>
      </c>
      <c r="N410" s="36">
        <f t="shared" ca="1" si="92"/>
        <v>3099489329.7800012</v>
      </c>
      <c r="O410" s="36">
        <f t="shared" ca="1" si="93"/>
        <v>111446765.46893506</v>
      </c>
      <c r="P410" s="45">
        <f t="shared" ca="1" si="94"/>
        <v>1.9574898225101223E-4</v>
      </c>
    </row>
    <row r="411" spans="1:16" x14ac:dyDescent="0.2">
      <c r="A411" s="106"/>
      <c r="B411" s="106"/>
      <c r="D411" s="92">
        <f t="shared" si="82"/>
        <v>0</v>
      </c>
      <c r="E411" s="92">
        <f t="shared" si="83"/>
        <v>0</v>
      </c>
      <c r="F411" s="36">
        <f t="shared" si="84"/>
        <v>0</v>
      </c>
      <c r="G411" s="36">
        <f t="shared" si="85"/>
        <v>0</v>
      </c>
      <c r="H411" s="36">
        <f t="shared" si="86"/>
        <v>0</v>
      </c>
      <c r="I411" s="36">
        <f t="shared" si="87"/>
        <v>0</v>
      </c>
      <c r="J411" s="36">
        <f t="shared" si="88"/>
        <v>0</v>
      </c>
      <c r="K411" s="36">
        <f t="shared" ca="1" si="89"/>
        <v>-1.9574898225101223E-4</v>
      </c>
      <c r="L411" s="36">
        <f t="shared" ca="1" si="90"/>
        <v>3.8317664052307102E-8</v>
      </c>
      <c r="M411" s="36">
        <f t="shared" ca="1" si="91"/>
        <v>2642988843.8932571</v>
      </c>
      <c r="N411" s="36">
        <f t="shared" ca="1" si="92"/>
        <v>3099489329.7800012</v>
      </c>
      <c r="O411" s="36">
        <f t="shared" ca="1" si="93"/>
        <v>111446765.46893506</v>
      </c>
      <c r="P411" s="45">
        <f t="shared" ca="1" si="94"/>
        <v>1.9574898225101223E-4</v>
      </c>
    </row>
    <row r="412" spans="1:16" x14ac:dyDescent="0.2">
      <c r="A412" s="106"/>
      <c r="B412" s="106"/>
      <c r="D412" s="92">
        <f t="shared" si="82"/>
        <v>0</v>
      </c>
      <c r="E412" s="92">
        <f t="shared" si="83"/>
        <v>0</v>
      </c>
      <c r="F412" s="36">
        <f t="shared" si="84"/>
        <v>0</v>
      </c>
      <c r="G412" s="36">
        <f t="shared" si="85"/>
        <v>0</v>
      </c>
      <c r="H412" s="36">
        <f t="shared" si="86"/>
        <v>0</v>
      </c>
      <c r="I412" s="36">
        <f t="shared" si="87"/>
        <v>0</v>
      </c>
      <c r="J412" s="36">
        <f t="shared" si="88"/>
        <v>0</v>
      </c>
      <c r="K412" s="36">
        <f t="shared" ca="1" si="89"/>
        <v>-1.9574898225101223E-4</v>
      </c>
      <c r="L412" s="36">
        <f t="shared" ca="1" si="90"/>
        <v>3.8317664052307102E-8</v>
      </c>
      <c r="M412" s="36">
        <f t="shared" ca="1" si="91"/>
        <v>2642988843.8932571</v>
      </c>
      <c r="N412" s="36">
        <f t="shared" ca="1" si="92"/>
        <v>3099489329.7800012</v>
      </c>
      <c r="O412" s="36">
        <f t="shared" ca="1" si="93"/>
        <v>111446765.46893506</v>
      </c>
      <c r="P412" s="45">
        <f t="shared" ca="1" si="94"/>
        <v>1.9574898225101223E-4</v>
      </c>
    </row>
    <row r="413" spans="1:16" x14ac:dyDescent="0.2">
      <c r="A413" s="106"/>
      <c r="B413" s="106"/>
      <c r="D413" s="92">
        <f t="shared" si="82"/>
        <v>0</v>
      </c>
      <c r="E413" s="92">
        <f t="shared" si="83"/>
        <v>0</v>
      </c>
      <c r="F413" s="36">
        <f t="shared" si="84"/>
        <v>0</v>
      </c>
      <c r="G413" s="36">
        <f t="shared" si="85"/>
        <v>0</v>
      </c>
      <c r="H413" s="36">
        <f t="shared" si="86"/>
        <v>0</v>
      </c>
      <c r="I413" s="36">
        <f t="shared" si="87"/>
        <v>0</v>
      </c>
      <c r="J413" s="36">
        <f t="shared" si="88"/>
        <v>0</v>
      </c>
      <c r="K413" s="36">
        <f t="shared" ca="1" si="89"/>
        <v>-1.9574898225101223E-4</v>
      </c>
      <c r="L413" s="36">
        <f t="shared" ca="1" si="90"/>
        <v>3.8317664052307102E-8</v>
      </c>
      <c r="M413" s="36">
        <f t="shared" ca="1" si="91"/>
        <v>2642988843.8932571</v>
      </c>
      <c r="N413" s="36">
        <f t="shared" ca="1" si="92"/>
        <v>3099489329.7800012</v>
      </c>
      <c r="O413" s="36">
        <f t="shared" ca="1" si="93"/>
        <v>111446765.46893506</v>
      </c>
      <c r="P413" s="45">
        <f t="shared" ca="1" si="94"/>
        <v>1.9574898225101223E-4</v>
      </c>
    </row>
    <row r="414" spans="1:16" x14ac:dyDescent="0.2">
      <c r="A414" s="106"/>
      <c r="B414" s="106"/>
      <c r="D414" s="92">
        <f t="shared" si="82"/>
        <v>0</v>
      </c>
      <c r="E414" s="92">
        <f t="shared" si="83"/>
        <v>0</v>
      </c>
      <c r="F414" s="36">
        <f t="shared" si="84"/>
        <v>0</v>
      </c>
      <c r="G414" s="36">
        <f t="shared" si="85"/>
        <v>0</v>
      </c>
      <c r="H414" s="36">
        <f t="shared" si="86"/>
        <v>0</v>
      </c>
      <c r="I414" s="36">
        <f t="shared" si="87"/>
        <v>0</v>
      </c>
      <c r="J414" s="36">
        <f t="shared" si="88"/>
        <v>0</v>
      </c>
      <c r="K414" s="36">
        <f t="shared" ca="1" si="89"/>
        <v>-1.9574898225101223E-4</v>
      </c>
      <c r="L414" s="36">
        <f t="shared" ca="1" si="90"/>
        <v>3.8317664052307102E-8</v>
      </c>
      <c r="M414" s="36">
        <f t="shared" ca="1" si="91"/>
        <v>2642988843.8932571</v>
      </c>
      <c r="N414" s="36">
        <f t="shared" ca="1" si="92"/>
        <v>3099489329.7800012</v>
      </c>
      <c r="O414" s="36">
        <f t="shared" ca="1" si="93"/>
        <v>111446765.46893506</v>
      </c>
      <c r="P414" s="45">
        <f t="shared" ca="1" si="94"/>
        <v>1.9574898225101223E-4</v>
      </c>
    </row>
    <row r="415" spans="1:16" x14ac:dyDescent="0.2">
      <c r="A415" s="106"/>
      <c r="B415" s="106"/>
      <c r="D415" s="92">
        <f t="shared" si="82"/>
        <v>0</v>
      </c>
      <c r="E415" s="92">
        <f t="shared" si="83"/>
        <v>0</v>
      </c>
      <c r="F415" s="36">
        <f t="shared" si="84"/>
        <v>0</v>
      </c>
      <c r="G415" s="36">
        <f t="shared" si="85"/>
        <v>0</v>
      </c>
      <c r="H415" s="36">
        <f t="shared" si="86"/>
        <v>0</v>
      </c>
      <c r="I415" s="36">
        <f t="shared" si="87"/>
        <v>0</v>
      </c>
      <c r="J415" s="36">
        <f t="shared" si="88"/>
        <v>0</v>
      </c>
      <c r="K415" s="36">
        <f t="shared" ca="1" si="89"/>
        <v>-1.9574898225101223E-4</v>
      </c>
      <c r="L415" s="36">
        <f t="shared" ca="1" si="90"/>
        <v>3.8317664052307102E-8</v>
      </c>
      <c r="M415" s="36">
        <f t="shared" ca="1" si="91"/>
        <v>2642988843.8932571</v>
      </c>
      <c r="N415" s="36">
        <f t="shared" ca="1" si="92"/>
        <v>3099489329.7800012</v>
      </c>
      <c r="O415" s="36">
        <f t="shared" ca="1" si="93"/>
        <v>111446765.46893506</v>
      </c>
      <c r="P415" s="45">
        <f t="shared" ca="1" si="94"/>
        <v>1.9574898225101223E-4</v>
      </c>
    </row>
    <row r="416" spans="1:16" x14ac:dyDescent="0.2">
      <c r="A416" s="106"/>
      <c r="B416" s="106"/>
      <c r="D416" s="92">
        <f t="shared" si="82"/>
        <v>0</v>
      </c>
      <c r="E416" s="92">
        <f t="shared" si="83"/>
        <v>0</v>
      </c>
      <c r="F416" s="36">
        <f t="shared" si="84"/>
        <v>0</v>
      </c>
      <c r="G416" s="36">
        <f t="shared" si="85"/>
        <v>0</v>
      </c>
      <c r="H416" s="36">
        <f t="shared" si="86"/>
        <v>0</v>
      </c>
      <c r="I416" s="36">
        <f t="shared" si="87"/>
        <v>0</v>
      </c>
      <c r="J416" s="36">
        <f t="shared" si="88"/>
        <v>0</v>
      </c>
      <c r="K416" s="36">
        <f t="shared" ca="1" si="89"/>
        <v>-1.9574898225101223E-4</v>
      </c>
      <c r="L416" s="36">
        <f t="shared" ca="1" si="90"/>
        <v>3.8317664052307102E-8</v>
      </c>
      <c r="M416" s="36">
        <f t="shared" ca="1" si="91"/>
        <v>2642988843.8932571</v>
      </c>
      <c r="N416" s="36">
        <f t="shared" ca="1" si="92"/>
        <v>3099489329.7800012</v>
      </c>
      <c r="O416" s="36">
        <f t="shared" ca="1" si="93"/>
        <v>111446765.46893506</v>
      </c>
      <c r="P416" s="45">
        <f t="shared" ca="1" si="94"/>
        <v>1.9574898225101223E-4</v>
      </c>
    </row>
    <row r="417" spans="1:16" x14ac:dyDescent="0.2">
      <c r="A417" s="106"/>
      <c r="B417" s="106"/>
      <c r="D417" s="92">
        <f t="shared" si="82"/>
        <v>0</v>
      </c>
      <c r="E417" s="92">
        <f t="shared" si="83"/>
        <v>0</v>
      </c>
      <c r="F417" s="36">
        <f t="shared" si="84"/>
        <v>0</v>
      </c>
      <c r="G417" s="36">
        <f t="shared" si="85"/>
        <v>0</v>
      </c>
      <c r="H417" s="36">
        <f t="shared" si="86"/>
        <v>0</v>
      </c>
      <c r="I417" s="36">
        <f t="shared" si="87"/>
        <v>0</v>
      </c>
      <c r="J417" s="36">
        <f t="shared" si="88"/>
        <v>0</v>
      </c>
      <c r="K417" s="36">
        <f t="shared" ca="1" si="89"/>
        <v>-1.9574898225101223E-4</v>
      </c>
      <c r="L417" s="36">
        <f t="shared" ca="1" si="90"/>
        <v>3.8317664052307102E-8</v>
      </c>
      <c r="M417" s="36">
        <f t="shared" ca="1" si="91"/>
        <v>2642988843.8932571</v>
      </c>
      <c r="N417" s="36">
        <f t="shared" ca="1" si="92"/>
        <v>3099489329.7800012</v>
      </c>
      <c r="O417" s="36">
        <f t="shared" ca="1" si="93"/>
        <v>111446765.46893506</v>
      </c>
      <c r="P417" s="45">
        <f t="shared" ca="1" si="94"/>
        <v>1.9574898225101223E-4</v>
      </c>
    </row>
    <row r="418" spans="1:16" x14ac:dyDescent="0.2">
      <c r="A418" s="106"/>
      <c r="B418" s="106"/>
      <c r="D418" s="92">
        <f t="shared" si="82"/>
        <v>0</v>
      </c>
      <c r="E418" s="92">
        <f t="shared" si="83"/>
        <v>0</v>
      </c>
      <c r="F418" s="36">
        <f t="shared" si="84"/>
        <v>0</v>
      </c>
      <c r="G418" s="36">
        <f t="shared" si="85"/>
        <v>0</v>
      </c>
      <c r="H418" s="36">
        <f t="shared" si="86"/>
        <v>0</v>
      </c>
      <c r="I418" s="36">
        <f t="shared" si="87"/>
        <v>0</v>
      </c>
      <c r="J418" s="36">
        <f t="shared" si="88"/>
        <v>0</v>
      </c>
      <c r="K418" s="36">
        <f t="shared" ca="1" si="89"/>
        <v>-1.9574898225101223E-4</v>
      </c>
      <c r="L418" s="36">
        <f t="shared" ca="1" si="90"/>
        <v>3.8317664052307102E-8</v>
      </c>
      <c r="M418" s="36">
        <f t="shared" ca="1" si="91"/>
        <v>2642988843.8932571</v>
      </c>
      <c r="N418" s="36">
        <f t="shared" ca="1" si="92"/>
        <v>3099489329.7800012</v>
      </c>
      <c r="O418" s="36">
        <f t="shared" ca="1" si="93"/>
        <v>111446765.46893506</v>
      </c>
      <c r="P418" s="45">
        <f t="shared" ca="1" si="94"/>
        <v>1.9574898225101223E-4</v>
      </c>
    </row>
    <row r="419" spans="1:16" x14ac:dyDescent="0.2">
      <c r="A419" s="106"/>
      <c r="B419" s="106"/>
      <c r="D419" s="92">
        <f t="shared" si="82"/>
        <v>0</v>
      </c>
      <c r="E419" s="92">
        <f t="shared" si="83"/>
        <v>0</v>
      </c>
      <c r="F419" s="36">
        <f t="shared" si="84"/>
        <v>0</v>
      </c>
      <c r="G419" s="36">
        <f t="shared" si="85"/>
        <v>0</v>
      </c>
      <c r="H419" s="36">
        <f t="shared" si="86"/>
        <v>0</v>
      </c>
      <c r="I419" s="36">
        <f t="shared" si="87"/>
        <v>0</v>
      </c>
      <c r="J419" s="36">
        <f t="shared" si="88"/>
        <v>0</v>
      </c>
      <c r="K419" s="36">
        <f t="shared" ca="1" si="89"/>
        <v>-1.9574898225101223E-4</v>
      </c>
      <c r="L419" s="36">
        <f t="shared" ca="1" si="90"/>
        <v>3.8317664052307102E-8</v>
      </c>
      <c r="M419" s="36">
        <f t="shared" ca="1" si="91"/>
        <v>2642988843.8932571</v>
      </c>
      <c r="N419" s="36">
        <f t="shared" ca="1" si="92"/>
        <v>3099489329.7800012</v>
      </c>
      <c r="O419" s="36">
        <f t="shared" ca="1" si="93"/>
        <v>111446765.46893506</v>
      </c>
      <c r="P419" s="45">
        <f t="shared" ca="1" si="94"/>
        <v>1.9574898225101223E-4</v>
      </c>
    </row>
    <row r="420" spans="1:16" x14ac:dyDescent="0.2">
      <c r="A420" s="106"/>
      <c r="B420" s="106"/>
      <c r="D420" s="92">
        <f t="shared" si="82"/>
        <v>0</v>
      </c>
      <c r="E420" s="92">
        <f t="shared" si="83"/>
        <v>0</v>
      </c>
      <c r="F420" s="36">
        <f t="shared" si="84"/>
        <v>0</v>
      </c>
      <c r="G420" s="36">
        <f t="shared" si="85"/>
        <v>0</v>
      </c>
      <c r="H420" s="36">
        <f t="shared" si="86"/>
        <v>0</v>
      </c>
      <c r="I420" s="36">
        <f t="shared" si="87"/>
        <v>0</v>
      </c>
      <c r="J420" s="36">
        <f t="shared" si="88"/>
        <v>0</v>
      </c>
      <c r="K420" s="36">
        <f t="shared" ca="1" si="89"/>
        <v>-1.9574898225101223E-4</v>
      </c>
      <c r="L420" s="36">
        <f t="shared" ca="1" si="90"/>
        <v>3.8317664052307102E-8</v>
      </c>
      <c r="M420" s="36">
        <f t="shared" ca="1" si="91"/>
        <v>2642988843.8932571</v>
      </c>
      <c r="N420" s="36">
        <f t="shared" ca="1" si="92"/>
        <v>3099489329.7800012</v>
      </c>
      <c r="O420" s="36">
        <f t="shared" ca="1" si="93"/>
        <v>111446765.46893506</v>
      </c>
      <c r="P420" s="45">
        <f t="shared" ca="1" si="94"/>
        <v>1.9574898225101223E-4</v>
      </c>
    </row>
    <row r="421" spans="1:16" x14ac:dyDescent="0.2">
      <c r="A421" s="106"/>
      <c r="B421" s="106"/>
      <c r="D421" s="92">
        <f t="shared" si="82"/>
        <v>0</v>
      </c>
      <c r="E421" s="92">
        <f t="shared" si="83"/>
        <v>0</v>
      </c>
      <c r="F421" s="36">
        <f t="shared" si="84"/>
        <v>0</v>
      </c>
      <c r="G421" s="36">
        <f t="shared" si="85"/>
        <v>0</v>
      </c>
      <c r="H421" s="36">
        <f t="shared" si="86"/>
        <v>0</v>
      </c>
      <c r="I421" s="36">
        <f t="shared" si="87"/>
        <v>0</v>
      </c>
      <c r="J421" s="36">
        <f t="shared" si="88"/>
        <v>0</v>
      </c>
      <c r="K421" s="36">
        <f t="shared" ca="1" si="89"/>
        <v>-1.9574898225101223E-4</v>
      </c>
      <c r="L421" s="36">
        <f t="shared" ca="1" si="90"/>
        <v>3.8317664052307102E-8</v>
      </c>
      <c r="M421" s="36">
        <f t="shared" ca="1" si="91"/>
        <v>2642988843.8932571</v>
      </c>
      <c r="N421" s="36">
        <f t="shared" ca="1" si="92"/>
        <v>3099489329.7800012</v>
      </c>
      <c r="O421" s="36">
        <f t="shared" ca="1" si="93"/>
        <v>111446765.46893506</v>
      </c>
      <c r="P421" s="45">
        <f t="shared" ca="1" si="94"/>
        <v>1.9574898225101223E-4</v>
      </c>
    </row>
    <row r="422" spans="1:16" x14ac:dyDescent="0.2">
      <c r="A422" s="106"/>
      <c r="B422" s="106"/>
      <c r="D422" s="92">
        <f t="shared" si="82"/>
        <v>0</v>
      </c>
      <c r="E422" s="92">
        <f t="shared" si="83"/>
        <v>0</v>
      </c>
      <c r="F422" s="36">
        <f t="shared" si="84"/>
        <v>0</v>
      </c>
      <c r="G422" s="36">
        <f t="shared" si="85"/>
        <v>0</v>
      </c>
      <c r="H422" s="36">
        <f t="shared" si="86"/>
        <v>0</v>
      </c>
      <c r="I422" s="36">
        <f t="shared" si="87"/>
        <v>0</v>
      </c>
      <c r="J422" s="36">
        <f t="shared" si="88"/>
        <v>0</v>
      </c>
      <c r="K422" s="36">
        <f t="shared" ca="1" si="89"/>
        <v>-1.9574898225101223E-4</v>
      </c>
      <c r="L422" s="36">
        <f t="shared" ca="1" si="90"/>
        <v>3.8317664052307102E-8</v>
      </c>
      <c r="M422" s="36">
        <f t="shared" ca="1" si="91"/>
        <v>2642988843.8932571</v>
      </c>
      <c r="N422" s="36">
        <f t="shared" ca="1" si="92"/>
        <v>3099489329.7800012</v>
      </c>
      <c r="O422" s="36">
        <f t="shared" ca="1" si="93"/>
        <v>111446765.46893506</v>
      </c>
      <c r="P422" s="45">
        <f t="shared" ca="1" si="94"/>
        <v>1.9574898225101223E-4</v>
      </c>
    </row>
    <row r="423" spans="1:16" x14ac:dyDescent="0.2">
      <c r="A423" s="106"/>
      <c r="B423" s="106"/>
      <c r="D423" s="92">
        <f t="shared" si="82"/>
        <v>0</v>
      </c>
      <c r="E423" s="92">
        <f t="shared" si="83"/>
        <v>0</v>
      </c>
      <c r="F423" s="36">
        <f t="shared" si="84"/>
        <v>0</v>
      </c>
      <c r="G423" s="36">
        <f t="shared" si="85"/>
        <v>0</v>
      </c>
      <c r="H423" s="36">
        <f t="shared" si="86"/>
        <v>0</v>
      </c>
      <c r="I423" s="36">
        <f t="shared" si="87"/>
        <v>0</v>
      </c>
      <c r="J423" s="36">
        <f t="shared" si="88"/>
        <v>0</v>
      </c>
      <c r="K423" s="36">
        <f t="shared" ca="1" si="89"/>
        <v>-1.9574898225101223E-4</v>
      </c>
      <c r="L423" s="36">
        <f t="shared" ca="1" si="90"/>
        <v>3.8317664052307102E-8</v>
      </c>
      <c r="M423" s="36">
        <f t="shared" ca="1" si="91"/>
        <v>2642988843.8932571</v>
      </c>
      <c r="N423" s="36">
        <f t="shared" ca="1" si="92"/>
        <v>3099489329.7800012</v>
      </c>
      <c r="O423" s="36">
        <f t="shared" ca="1" si="93"/>
        <v>111446765.46893506</v>
      </c>
      <c r="P423" s="45">
        <f t="shared" ca="1" si="94"/>
        <v>1.9574898225101223E-4</v>
      </c>
    </row>
    <row r="424" spans="1:16" x14ac:dyDescent="0.2">
      <c r="A424" s="106"/>
      <c r="B424" s="106"/>
      <c r="D424" s="92">
        <f t="shared" si="82"/>
        <v>0</v>
      </c>
      <c r="E424" s="92">
        <f t="shared" si="83"/>
        <v>0</v>
      </c>
      <c r="F424" s="36">
        <f t="shared" si="84"/>
        <v>0</v>
      </c>
      <c r="G424" s="36">
        <f t="shared" si="85"/>
        <v>0</v>
      </c>
      <c r="H424" s="36">
        <f t="shared" si="86"/>
        <v>0</v>
      </c>
      <c r="I424" s="36">
        <f t="shared" si="87"/>
        <v>0</v>
      </c>
      <c r="J424" s="36">
        <f t="shared" si="88"/>
        <v>0</v>
      </c>
      <c r="K424" s="36">
        <f t="shared" ca="1" si="89"/>
        <v>-1.9574898225101223E-4</v>
      </c>
      <c r="L424" s="36">
        <f t="shared" ca="1" si="90"/>
        <v>3.8317664052307102E-8</v>
      </c>
      <c r="M424" s="36">
        <f t="shared" ca="1" si="91"/>
        <v>2642988843.8932571</v>
      </c>
      <c r="N424" s="36">
        <f t="shared" ca="1" si="92"/>
        <v>3099489329.7800012</v>
      </c>
      <c r="O424" s="36">
        <f t="shared" ca="1" si="93"/>
        <v>111446765.46893506</v>
      </c>
      <c r="P424" s="45">
        <f t="shared" ca="1" si="94"/>
        <v>1.9574898225101223E-4</v>
      </c>
    </row>
    <row r="425" spans="1:16" x14ac:dyDescent="0.2">
      <c r="A425" s="106"/>
      <c r="B425" s="106"/>
      <c r="D425" s="92">
        <f t="shared" si="82"/>
        <v>0</v>
      </c>
      <c r="E425" s="92">
        <f t="shared" si="83"/>
        <v>0</v>
      </c>
      <c r="F425" s="36">
        <f t="shared" si="84"/>
        <v>0</v>
      </c>
      <c r="G425" s="36">
        <f t="shared" si="85"/>
        <v>0</v>
      </c>
      <c r="H425" s="36">
        <f t="shared" si="86"/>
        <v>0</v>
      </c>
      <c r="I425" s="36">
        <f t="shared" si="87"/>
        <v>0</v>
      </c>
      <c r="J425" s="36">
        <f t="shared" si="88"/>
        <v>0</v>
      </c>
      <c r="K425" s="36">
        <f t="shared" ca="1" si="89"/>
        <v>-1.9574898225101223E-4</v>
      </c>
      <c r="L425" s="36">
        <f t="shared" ca="1" si="90"/>
        <v>3.8317664052307102E-8</v>
      </c>
      <c r="M425" s="36">
        <f t="shared" ca="1" si="91"/>
        <v>2642988843.8932571</v>
      </c>
      <c r="N425" s="36">
        <f t="shared" ca="1" si="92"/>
        <v>3099489329.7800012</v>
      </c>
      <c r="O425" s="36">
        <f t="shared" ca="1" si="93"/>
        <v>111446765.46893506</v>
      </c>
      <c r="P425" s="45">
        <f t="shared" ca="1" si="94"/>
        <v>1.9574898225101223E-4</v>
      </c>
    </row>
    <row r="426" spans="1:16" x14ac:dyDescent="0.2">
      <c r="A426" s="106"/>
      <c r="B426" s="106"/>
      <c r="D426" s="92">
        <f t="shared" si="82"/>
        <v>0</v>
      </c>
      <c r="E426" s="92">
        <f t="shared" si="83"/>
        <v>0</v>
      </c>
      <c r="F426" s="36">
        <f t="shared" si="84"/>
        <v>0</v>
      </c>
      <c r="G426" s="36">
        <f t="shared" si="85"/>
        <v>0</v>
      </c>
      <c r="H426" s="36">
        <f t="shared" si="86"/>
        <v>0</v>
      </c>
      <c r="I426" s="36">
        <f t="shared" si="87"/>
        <v>0</v>
      </c>
      <c r="J426" s="36">
        <f t="shared" si="88"/>
        <v>0</v>
      </c>
      <c r="K426" s="36">
        <f t="shared" ca="1" si="89"/>
        <v>-1.9574898225101223E-4</v>
      </c>
      <c r="L426" s="36">
        <f t="shared" ca="1" si="90"/>
        <v>3.8317664052307102E-8</v>
      </c>
      <c r="M426" s="36">
        <f t="shared" ca="1" si="91"/>
        <v>2642988843.8932571</v>
      </c>
      <c r="N426" s="36">
        <f t="shared" ca="1" si="92"/>
        <v>3099489329.7800012</v>
      </c>
      <c r="O426" s="36">
        <f t="shared" ca="1" si="93"/>
        <v>111446765.46893506</v>
      </c>
      <c r="P426" s="45">
        <f t="shared" ca="1" si="94"/>
        <v>1.9574898225101223E-4</v>
      </c>
    </row>
    <row r="427" spans="1:16" x14ac:dyDescent="0.2">
      <c r="A427" s="106"/>
      <c r="B427" s="106"/>
      <c r="D427" s="92">
        <f t="shared" si="82"/>
        <v>0</v>
      </c>
      <c r="E427" s="92">
        <f t="shared" si="83"/>
        <v>0</v>
      </c>
      <c r="F427" s="36">
        <f t="shared" si="84"/>
        <v>0</v>
      </c>
      <c r="G427" s="36">
        <f t="shared" si="85"/>
        <v>0</v>
      </c>
      <c r="H427" s="36">
        <f t="shared" si="86"/>
        <v>0</v>
      </c>
      <c r="I427" s="36">
        <f t="shared" si="87"/>
        <v>0</v>
      </c>
      <c r="J427" s="36">
        <f t="shared" si="88"/>
        <v>0</v>
      </c>
      <c r="K427" s="36">
        <f t="shared" ca="1" si="89"/>
        <v>-1.9574898225101223E-4</v>
      </c>
      <c r="L427" s="36">
        <f t="shared" ca="1" si="90"/>
        <v>3.8317664052307102E-8</v>
      </c>
      <c r="M427" s="36">
        <f t="shared" ca="1" si="91"/>
        <v>2642988843.8932571</v>
      </c>
      <c r="N427" s="36">
        <f t="shared" ca="1" si="92"/>
        <v>3099489329.7800012</v>
      </c>
      <c r="O427" s="36">
        <f t="shared" ca="1" si="93"/>
        <v>111446765.46893506</v>
      </c>
      <c r="P427" s="45">
        <f t="shared" ca="1" si="94"/>
        <v>1.9574898225101223E-4</v>
      </c>
    </row>
    <row r="428" spans="1:16" x14ac:dyDescent="0.2">
      <c r="A428" s="106"/>
      <c r="B428" s="106"/>
      <c r="D428" s="92">
        <f t="shared" si="82"/>
        <v>0</v>
      </c>
      <c r="E428" s="92">
        <f t="shared" si="83"/>
        <v>0</v>
      </c>
      <c r="F428" s="36">
        <f t="shared" si="84"/>
        <v>0</v>
      </c>
      <c r="G428" s="36">
        <f t="shared" si="85"/>
        <v>0</v>
      </c>
      <c r="H428" s="36">
        <f t="shared" si="86"/>
        <v>0</v>
      </c>
      <c r="I428" s="36">
        <f t="shared" si="87"/>
        <v>0</v>
      </c>
      <c r="J428" s="36">
        <f t="shared" si="88"/>
        <v>0</v>
      </c>
      <c r="K428" s="36">
        <f t="shared" ca="1" si="89"/>
        <v>-1.9574898225101223E-4</v>
      </c>
      <c r="L428" s="36">
        <f t="shared" ca="1" si="90"/>
        <v>3.8317664052307102E-8</v>
      </c>
      <c r="M428" s="36">
        <f t="shared" ca="1" si="91"/>
        <v>2642988843.8932571</v>
      </c>
      <c r="N428" s="36">
        <f t="shared" ca="1" si="92"/>
        <v>3099489329.7800012</v>
      </c>
      <c r="O428" s="36">
        <f t="shared" ca="1" si="93"/>
        <v>111446765.46893506</v>
      </c>
      <c r="P428" s="45">
        <f t="shared" ca="1" si="94"/>
        <v>1.9574898225101223E-4</v>
      </c>
    </row>
    <row r="429" spans="1:16" x14ac:dyDescent="0.2">
      <c r="A429" s="106"/>
      <c r="B429" s="106"/>
      <c r="D429" s="92">
        <f t="shared" si="82"/>
        <v>0</v>
      </c>
      <c r="E429" s="92">
        <f t="shared" si="83"/>
        <v>0</v>
      </c>
      <c r="F429" s="36">
        <f t="shared" si="84"/>
        <v>0</v>
      </c>
      <c r="G429" s="36">
        <f t="shared" si="85"/>
        <v>0</v>
      </c>
      <c r="H429" s="36">
        <f t="shared" si="86"/>
        <v>0</v>
      </c>
      <c r="I429" s="36">
        <f t="shared" si="87"/>
        <v>0</v>
      </c>
      <c r="J429" s="36">
        <f t="shared" si="88"/>
        <v>0</v>
      </c>
      <c r="K429" s="36">
        <f t="shared" ca="1" si="89"/>
        <v>-1.9574898225101223E-4</v>
      </c>
      <c r="L429" s="36">
        <f t="shared" ca="1" si="90"/>
        <v>3.8317664052307102E-8</v>
      </c>
      <c r="M429" s="36">
        <f t="shared" ca="1" si="91"/>
        <v>2642988843.8932571</v>
      </c>
      <c r="N429" s="36">
        <f t="shared" ca="1" si="92"/>
        <v>3099489329.7800012</v>
      </c>
      <c r="O429" s="36">
        <f t="shared" ca="1" si="93"/>
        <v>111446765.46893506</v>
      </c>
      <c r="P429" s="45">
        <f t="shared" ca="1" si="94"/>
        <v>1.9574898225101223E-4</v>
      </c>
    </row>
    <row r="430" spans="1:16" x14ac:dyDescent="0.2">
      <c r="A430" s="106"/>
      <c r="B430" s="106"/>
      <c r="D430" s="92">
        <f t="shared" si="82"/>
        <v>0</v>
      </c>
      <c r="E430" s="92">
        <f t="shared" si="83"/>
        <v>0</v>
      </c>
      <c r="F430" s="36">
        <f t="shared" si="84"/>
        <v>0</v>
      </c>
      <c r="G430" s="36">
        <f t="shared" si="85"/>
        <v>0</v>
      </c>
      <c r="H430" s="36">
        <f t="shared" si="86"/>
        <v>0</v>
      </c>
      <c r="I430" s="36">
        <f t="shared" si="87"/>
        <v>0</v>
      </c>
      <c r="J430" s="36">
        <f t="shared" si="88"/>
        <v>0</v>
      </c>
      <c r="K430" s="36">
        <f t="shared" ca="1" si="89"/>
        <v>-1.9574898225101223E-4</v>
      </c>
      <c r="L430" s="36">
        <f t="shared" ca="1" si="90"/>
        <v>3.8317664052307102E-8</v>
      </c>
      <c r="M430" s="36">
        <f t="shared" ca="1" si="91"/>
        <v>2642988843.8932571</v>
      </c>
      <c r="N430" s="36">
        <f t="shared" ca="1" si="92"/>
        <v>3099489329.7800012</v>
      </c>
      <c r="O430" s="36">
        <f t="shared" ca="1" si="93"/>
        <v>111446765.46893506</v>
      </c>
      <c r="P430" s="45">
        <f t="shared" ca="1" si="94"/>
        <v>1.9574898225101223E-4</v>
      </c>
    </row>
    <row r="431" spans="1:16" x14ac:dyDescent="0.2">
      <c r="A431" s="106"/>
      <c r="B431" s="106"/>
      <c r="D431" s="92">
        <f t="shared" si="82"/>
        <v>0</v>
      </c>
      <c r="E431" s="92">
        <f t="shared" si="83"/>
        <v>0</v>
      </c>
      <c r="F431" s="36">
        <f t="shared" si="84"/>
        <v>0</v>
      </c>
      <c r="G431" s="36">
        <f t="shared" si="85"/>
        <v>0</v>
      </c>
      <c r="H431" s="36">
        <f t="shared" si="86"/>
        <v>0</v>
      </c>
      <c r="I431" s="36">
        <f t="shared" si="87"/>
        <v>0</v>
      </c>
      <c r="J431" s="36">
        <f t="shared" si="88"/>
        <v>0</v>
      </c>
      <c r="K431" s="36">
        <f t="shared" ca="1" si="89"/>
        <v>-1.9574898225101223E-4</v>
      </c>
      <c r="L431" s="36">
        <f t="shared" ca="1" si="90"/>
        <v>3.8317664052307102E-8</v>
      </c>
      <c r="M431" s="36">
        <f t="shared" ca="1" si="91"/>
        <v>2642988843.8932571</v>
      </c>
      <c r="N431" s="36">
        <f t="shared" ca="1" si="92"/>
        <v>3099489329.7800012</v>
      </c>
      <c r="O431" s="36">
        <f t="shared" ca="1" si="93"/>
        <v>111446765.46893506</v>
      </c>
      <c r="P431" s="45">
        <f t="shared" ca="1" si="94"/>
        <v>1.9574898225101223E-4</v>
      </c>
    </row>
    <row r="432" spans="1:16" x14ac:dyDescent="0.2">
      <c r="A432" s="106"/>
      <c r="B432" s="106"/>
      <c r="D432" s="92">
        <f t="shared" si="82"/>
        <v>0</v>
      </c>
      <c r="E432" s="92">
        <f t="shared" si="83"/>
        <v>0</v>
      </c>
      <c r="F432" s="36">
        <f t="shared" si="84"/>
        <v>0</v>
      </c>
      <c r="G432" s="36">
        <f t="shared" si="85"/>
        <v>0</v>
      </c>
      <c r="H432" s="36">
        <f t="shared" si="86"/>
        <v>0</v>
      </c>
      <c r="I432" s="36">
        <f t="shared" si="87"/>
        <v>0</v>
      </c>
      <c r="J432" s="36">
        <f t="shared" si="88"/>
        <v>0</v>
      </c>
      <c r="K432" s="36">
        <f t="shared" ca="1" si="89"/>
        <v>-1.9574898225101223E-4</v>
      </c>
      <c r="L432" s="36">
        <f t="shared" ca="1" si="90"/>
        <v>3.8317664052307102E-8</v>
      </c>
      <c r="M432" s="36">
        <f t="shared" ca="1" si="91"/>
        <v>2642988843.8932571</v>
      </c>
      <c r="N432" s="36">
        <f t="shared" ca="1" si="92"/>
        <v>3099489329.7800012</v>
      </c>
      <c r="O432" s="36">
        <f t="shared" ca="1" si="93"/>
        <v>111446765.46893506</v>
      </c>
      <c r="P432" s="45">
        <f t="shared" ca="1" si="94"/>
        <v>1.9574898225101223E-4</v>
      </c>
    </row>
    <row r="433" spans="1:16" x14ac:dyDescent="0.2">
      <c r="A433" s="106"/>
      <c r="B433" s="106"/>
      <c r="D433" s="92">
        <f t="shared" si="82"/>
        <v>0</v>
      </c>
      <c r="E433" s="92">
        <f t="shared" si="83"/>
        <v>0</v>
      </c>
      <c r="F433" s="36">
        <f t="shared" si="84"/>
        <v>0</v>
      </c>
      <c r="G433" s="36">
        <f t="shared" si="85"/>
        <v>0</v>
      </c>
      <c r="H433" s="36">
        <f t="shared" si="86"/>
        <v>0</v>
      </c>
      <c r="I433" s="36">
        <f t="shared" si="87"/>
        <v>0</v>
      </c>
      <c r="J433" s="36">
        <f t="shared" si="88"/>
        <v>0</v>
      </c>
      <c r="K433" s="36">
        <f t="shared" ca="1" si="89"/>
        <v>-1.9574898225101223E-4</v>
      </c>
      <c r="L433" s="36">
        <f t="shared" ca="1" si="90"/>
        <v>3.8317664052307102E-8</v>
      </c>
      <c r="M433" s="36">
        <f t="shared" ca="1" si="91"/>
        <v>2642988843.8932571</v>
      </c>
      <c r="N433" s="36">
        <f t="shared" ca="1" si="92"/>
        <v>3099489329.7800012</v>
      </c>
      <c r="O433" s="36">
        <f t="shared" ca="1" si="93"/>
        <v>111446765.46893506</v>
      </c>
      <c r="P433" s="45">
        <f t="shared" ca="1" si="94"/>
        <v>1.9574898225101223E-4</v>
      </c>
    </row>
    <row r="434" spans="1:16" x14ac:dyDescent="0.2">
      <c r="A434" s="106"/>
      <c r="B434" s="106"/>
      <c r="D434" s="92">
        <f t="shared" si="82"/>
        <v>0</v>
      </c>
      <c r="E434" s="92">
        <f t="shared" si="83"/>
        <v>0</v>
      </c>
      <c r="F434" s="36">
        <f t="shared" si="84"/>
        <v>0</v>
      </c>
      <c r="G434" s="36">
        <f t="shared" si="85"/>
        <v>0</v>
      </c>
      <c r="H434" s="36">
        <f t="shared" si="86"/>
        <v>0</v>
      </c>
      <c r="I434" s="36">
        <f t="shared" si="87"/>
        <v>0</v>
      </c>
      <c r="J434" s="36">
        <f t="shared" si="88"/>
        <v>0</v>
      </c>
      <c r="K434" s="36">
        <f t="shared" ca="1" si="89"/>
        <v>-1.9574898225101223E-4</v>
      </c>
      <c r="L434" s="36">
        <f t="shared" ca="1" si="90"/>
        <v>3.8317664052307102E-8</v>
      </c>
      <c r="M434" s="36">
        <f t="shared" ca="1" si="91"/>
        <v>2642988843.8932571</v>
      </c>
      <c r="N434" s="36">
        <f t="shared" ca="1" si="92"/>
        <v>3099489329.7800012</v>
      </c>
      <c r="O434" s="36">
        <f t="shared" ca="1" si="93"/>
        <v>111446765.46893506</v>
      </c>
      <c r="P434" s="45">
        <f t="shared" ca="1" si="94"/>
        <v>1.9574898225101223E-4</v>
      </c>
    </row>
    <row r="435" spans="1:16" x14ac:dyDescent="0.2">
      <c r="A435" s="106"/>
      <c r="B435" s="106"/>
      <c r="D435" s="92">
        <f t="shared" si="82"/>
        <v>0</v>
      </c>
      <c r="E435" s="92">
        <f t="shared" si="83"/>
        <v>0</v>
      </c>
      <c r="F435" s="36">
        <f t="shared" si="84"/>
        <v>0</v>
      </c>
      <c r="G435" s="36">
        <f t="shared" si="85"/>
        <v>0</v>
      </c>
      <c r="H435" s="36">
        <f t="shared" si="86"/>
        <v>0</v>
      </c>
      <c r="I435" s="36">
        <f t="shared" si="87"/>
        <v>0</v>
      </c>
      <c r="J435" s="36">
        <f t="shared" si="88"/>
        <v>0</v>
      </c>
      <c r="K435" s="36">
        <f t="shared" ca="1" si="89"/>
        <v>-1.9574898225101223E-4</v>
      </c>
      <c r="L435" s="36">
        <f t="shared" ca="1" si="90"/>
        <v>3.8317664052307102E-8</v>
      </c>
      <c r="M435" s="36">
        <f t="shared" ca="1" si="91"/>
        <v>2642988843.8932571</v>
      </c>
      <c r="N435" s="36">
        <f t="shared" ca="1" si="92"/>
        <v>3099489329.7800012</v>
      </c>
      <c r="O435" s="36">
        <f t="shared" ca="1" si="93"/>
        <v>111446765.46893506</v>
      </c>
      <c r="P435" s="45">
        <f t="shared" ca="1" si="94"/>
        <v>1.9574898225101223E-4</v>
      </c>
    </row>
    <row r="436" spans="1:16" x14ac:dyDescent="0.2">
      <c r="A436" s="106"/>
      <c r="B436" s="106"/>
      <c r="D436" s="92">
        <f t="shared" si="82"/>
        <v>0</v>
      </c>
      <c r="E436" s="92">
        <f t="shared" si="83"/>
        <v>0</v>
      </c>
      <c r="F436" s="36">
        <f t="shared" si="84"/>
        <v>0</v>
      </c>
      <c r="G436" s="36">
        <f t="shared" si="85"/>
        <v>0</v>
      </c>
      <c r="H436" s="36">
        <f t="shared" si="86"/>
        <v>0</v>
      </c>
      <c r="I436" s="36">
        <f t="shared" si="87"/>
        <v>0</v>
      </c>
      <c r="J436" s="36">
        <f t="shared" si="88"/>
        <v>0</v>
      </c>
      <c r="K436" s="36">
        <f t="shared" ca="1" si="89"/>
        <v>-1.9574898225101223E-4</v>
      </c>
      <c r="L436" s="36">
        <f t="shared" ca="1" si="90"/>
        <v>3.8317664052307102E-8</v>
      </c>
      <c r="M436" s="36">
        <f t="shared" ca="1" si="91"/>
        <v>2642988843.8932571</v>
      </c>
      <c r="N436" s="36">
        <f t="shared" ca="1" si="92"/>
        <v>3099489329.7800012</v>
      </c>
      <c r="O436" s="36">
        <f t="shared" ca="1" si="93"/>
        <v>111446765.46893506</v>
      </c>
      <c r="P436" s="45">
        <f t="shared" ca="1" si="94"/>
        <v>1.9574898225101223E-4</v>
      </c>
    </row>
    <row r="437" spans="1:16" x14ac:dyDescent="0.2">
      <c r="A437" s="106"/>
      <c r="B437" s="106"/>
      <c r="D437" s="92">
        <f t="shared" si="82"/>
        <v>0</v>
      </c>
      <c r="E437" s="92">
        <f t="shared" si="83"/>
        <v>0</v>
      </c>
      <c r="F437" s="36">
        <f t="shared" si="84"/>
        <v>0</v>
      </c>
      <c r="G437" s="36">
        <f t="shared" si="85"/>
        <v>0</v>
      </c>
      <c r="H437" s="36">
        <f t="shared" si="86"/>
        <v>0</v>
      </c>
      <c r="I437" s="36">
        <f t="shared" si="87"/>
        <v>0</v>
      </c>
      <c r="J437" s="36">
        <f t="shared" si="88"/>
        <v>0</v>
      </c>
      <c r="K437" s="36">
        <f t="shared" ca="1" si="89"/>
        <v>-1.9574898225101223E-4</v>
      </c>
      <c r="L437" s="36">
        <f t="shared" ca="1" si="90"/>
        <v>3.8317664052307102E-8</v>
      </c>
      <c r="M437" s="36">
        <f t="shared" ca="1" si="91"/>
        <v>2642988843.8932571</v>
      </c>
      <c r="N437" s="36">
        <f t="shared" ca="1" si="92"/>
        <v>3099489329.7800012</v>
      </c>
      <c r="O437" s="36">
        <f t="shared" ca="1" si="93"/>
        <v>111446765.46893506</v>
      </c>
      <c r="P437" s="45">
        <f t="shared" ca="1" si="94"/>
        <v>1.9574898225101223E-4</v>
      </c>
    </row>
    <row r="438" spans="1:16" x14ac:dyDescent="0.2">
      <c r="A438" s="106"/>
      <c r="B438" s="106"/>
      <c r="D438" s="92">
        <f t="shared" si="82"/>
        <v>0</v>
      </c>
      <c r="E438" s="92">
        <f t="shared" si="83"/>
        <v>0</v>
      </c>
      <c r="F438" s="36">
        <f t="shared" si="84"/>
        <v>0</v>
      </c>
      <c r="G438" s="36">
        <f t="shared" si="85"/>
        <v>0</v>
      </c>
      <c r="H438" s="36">
        <f t="shared" si="86"/>
        <v>0</v>
      </c>
      <c r="I438" s="36">
        <f t="shared" si="87"/>
        <v>0</v>
      </c>
      <c r="J438" s="36">
        <f t="shared" si="88"/>
        <v>0</v>
      </c>
      <c r="K438" s="36">
        <f t="shared" ca="1" si="89"/>
        <v>-1.9574898225101223E-4</v>
      </c>
      <c r="L438" s="36">
        <f t="shared" ca="1" si="90"/>
        <v>3.8317664052307102E-8</v>
      </c>
      <c r="M438" s="36">
        <f t="shared" ca="1" si="91"/>
        <v>2642988843.8932571</v>
      </c>
      <c r="N438" s="36">
        <f t="shared" ca="1" si="92"/>
        <v>3099489329.7800012</v>
      </c>
      <c r="O438" s="36">
        <f t="shared" ca="1" si="93"/>
        <v>111446765.46893506</v>
      </c>
      <c r="P438" s="45">
        <f t="shared" ca="1" si="94"/>
        <v>1.9574898225101223E-4</v>
      </c>
    </row>
    <row r="439" spans="1:16" x14ac:dyDescent="0.2">
      <c r="A439" s="106"/>
      <c r="B439" s="106"/>
      <c r="D439" s="92">
        <f t="shared" si="82"/>
        <v>0</v>
      </c>
      <c r="E439" s="92">
        <f t="shared" si="83"/>
        <v>0</v>
      </c>
      <c r="F439" s="36">
        <f t="shared" si="84"/>
        <v>0</v>
      </c>
      <c r="G439" s="36">
        <f t="shared" si="85"/>
        <v>0</v>
      </c>
      <c r="H439" s="36">
        <f t="shared" si="86"/>
        <v>0</v>
      </c>
      <c r="I439" s="36">
        <f t="shared" si="87"/>
        <v>0</v>
      </c>
      <c r="J439" s="36">
        <f t="shared" si="88"/>
        <v>0</v>
      </c>
      <c r="K439" s="36">
        <f t="shared" ca="1" si="89"/>
        <v>-1.9574898225101223E-4</v>
      </c>
      <c r="L439" s="36">
        <f t="shared" ca="1" si="90"/>
        <v>3.8317664052307102E-8</v>
      </c>
      <c r="M439" s="36">
        <f t="shared" ca="1" si="91"/>
        <v>2642988843.8932571</v>
      </c>
      <c r="N439" s="36">
        <f t="shared" ca="1" si="92"/>
        <v>3099489329.7800012</v>
      </c>
      <c r="O439" s="36">
        <f t="shared" ca="1" si="93"/>
        <v>111446765.46893506</v>
      </c>
      <c r="P439" s="45">
        <f t="shared" ca="1" si="94"/>
        <v>1.9574898225101223E-4</v>
      </c>
    </row>
    <row r="440" spans="1:16" x14ac:dyDescent="0.2">
      <c r="A440" s="106"/>
      <c r="B440" s="106"/>
      <c r="D440" s="92">
        <f t="shared" si="82"/>
        <v>0</v>
      </c>
      <c r="E440" s="92">
        <f t="shared" si="83"/>
        <v>0</v>
      </c>
      <c r="F440" s="36">
        <f t="shared" si="84"/>
        <v>0</v>
      </c>
      <c r="G440" s="36">
        <f t="shared" si="85"/>
        <v>0</v>
      </c>
      <c r="H440" s="36">
        <f t="shared" si="86"/>
        <v>0</v>
      </c>
      <c r="I440" s="36">
        <f t="shared" si="87"/>
        <v>0</v>
      </c>
      <c r="J440" s="36">
        <f t="shared" si="88"/>
        <v>0</v>
      </c>
      <c r="K440" s="36">
        <f t="shared" ca="1" si="89"/>
        <v>-1.9574898225101223E-4</v>
      </c>
      <c r="L440" s="36">
        <f t="shared" ca="1" si="90"/>
        <v>3.8317664052307102E-8</v>
      </c>
      <c r="M440" s="36">
        <f t="shared" ca="1" si="91"/>
        <v>2642988843.8932571</v>
      </c>
      <c r="N440" s="36">
        <f t="shared" ca="1" si="92"/>
        <v>3099489329.7800012</v>
      </c>
      <c r="O440" s="36">
        <f t="shared" ca="1" si="93"/>
        <v>111446765.46893506</v>
      </c>
      <c r="P440" s="45">
        <f t="shared" ca="1" si="94"/>
        <v>1.9574898225101223E-4</v>
      </c>
    </row>
    <row r="441" spans="1:16" x14ac:dyDescent="0.2">
      <c r="A441" s="106"/>
      <c r="B441" s="106"/>
      <c r="D441" s="92">
        <f t="shared" si="82"/>
        <v>0</v>
      </c>
      <c r="E441" s="92">
        <f t="shared" si="83"/>
        <v>0</v>
      </c>
      <c r="F441" s="36">
        <f t="shared" si="84"/>
        <v>0</v>
      </c>
      <c r="G441" s="36">
        <f t="shared" si="85"/>
        <v>0</v>
      </c>
      <c r="H441" s="36">
        <f t="shared" si="86"/>
        <v>0</v>
      </c>
      <c r="I441" s="36">
        <f t="shared" si="87"/>
        <v>0</v>
      </c>
      <c r="J441" s="36">
        <f t="shared" si="88"/>
        <v>0</v>
      </c>
      <c r="K441" s="36">
        <f t="shared" ca="1" si="89"/>
        <v>-1.9574898225101223E-4</v>
      </c>
      <c r="L441" s="36">
        <f t="shared" ca="1" si="90"/>
        <v>3.8317664052307102E-8</v>
      </c>
      <c r="M441" s="36">
        <f t="shared" ca="1" si="91"/>
        <v>2642988843.8932571</v>
      </c>
      <c r="N441" s="36">
        <f t="shared" ca="1" si="92"/>
        <v>3099489329.7800012</v>
      </c>
      <c r="O441" s="36">
        <f t="shared" ca="1" si="93"/>
        <v>111446765.46893506</v>
      </c>
      <c r="P441" s="45">
        <f t="shared" ca="1" si="94"/>
        <v>1.9574898225101223E-4</v>
      </c>
    </row>
    <row r="442" spans="1:16" x14ac:dyDescent="0.2">
      <c r="A442" s="106"/>
      <c r="B442" s="106"/>
      <c r="D442" s="92">
        <f t="shared" si="82"/>
        <v>0</v>
      </c>
      <c r="E442" s="92">
        <f t="shared" si="83"/>
        <v>0</v>
      </c>
      <c r="F442" s="36">
        <f t="shared" si="84"/>
        <v>0</v>
      </c>
      <c r="G442" s="36">
        <f t="shared" si="85"/>
        <v>0</v>
      </c>
      <c r="H442" s="36">
        <f t="shared" si="86"/>
        <v>0</v>
      </c>
      <c r="I442" s="36">
        <f t="shared" si="87"/>
        <v>0</v>
      </c>
      <c r="J442" s="36">
        <f t="shared" si="88"/>
        <v>0</v>
      </c>
      <c r="K442" s="36">
        <f t="shared" ca="1" si="89"/>
        <v>-1.9574898225101223E-4</v>
      </c>
      <c r="L442" s="36">
        <f t="shared" ca="1" si="90"/>
        <v>3.8317664052307102E-8</v>
      </c>
      <c r="M442" s="36">
        <f t="shared" ca="1" si="91"/>
        <v>2642988843.8932571</v>
      </c>
      <c r="N442" s="36">
        <f t="shared" ca="1" si="92"/>
        <v>3099489329.7800012</v>
      </c>
      <c r="O442" s="36">
        <f t="shared" ca="1" si="93"/>
        <v>111446765.46893506</v>
      </c>
      <c r="P442" s="45">
        <f t="shared" ca="1" si="94"/>
        <v>1.9574898225101223E-4</v>
      </c>
    </row>
    <row r="443" spans="1:16" x14ac:dyDescent="0.2">
      <c r="A443" s="106"/>
      <c r="B443" s="106"/>
      <c r="D443" s="92">
        <f t="shared" si="82"/>
        <v>0</v>
      </c>
      <c r="E443" s="92">
        <f t="shared" si="83"/>
        <v>0</v>
      </c>
      <c r="F443" s="36">
        <f t="shared" si="84"/>
        <v>0</v>
      </c>
      <c r="G443" s="36">
        <f t="shared" si="85"/>
        <v>0</v>
      </c>
      <c r="H443" s="36">
        <f t="shared" si="86"/>
        <v>0</v>
      </c>
      <c r="I443" s="36">
        <f t="shared" si="87"/>
        <v>0</v>
      </c>
      <c r="J443" s="36">
        <f t="shared" si="88"/>
        <v>0</v>
      </c>
      <c r="K443" s="36">
        <f t="shared" ca="1" si="89"/>
        <v>-1.9574898225101223E-4</v>
      </c>
      <c r="L443" s="36">
        <f t="shared" ca="1" si="90"/>
        <v>3.8317664052307102E-8</v>
      </c>
      <c r="M443" s="36">
        <f t="shared" ca="1" si="91"/>
        <v>2642988843.8932571</v>
      </c>
      <c r="N443" s="36">
        <f t="shared" ca="1" si="92"/>
        <v>3099489329.7800012</v>
      </c>
      <c r="O443" s="36">
        <f t="shared" ca="1" si="93"/>
        <v>111446765.46893506</v>
      </c>
      <c r="P443" s="45">
        <f t="shared" ca="1" si="94"/>
        <v>1.9574898225101223E-4</v>
      </c>
    </row>
    <row r="444" spans="1:16" x14ac:dyDescent="0.2">
      <c r="A444" s="106"/>
      <c r="B444" s="106"/>
      <c r="D444" s="92">
        <f t="shared" si="82"/>
        <v>0</v>
      </c>
      <c r="E444" s="92">
        <f t="shared" si="83"/>
        <v>0</v>
      </c>
      <c r="F444" s="36">
        <f t="shared" si="84"/>
        <v>0</v>
      </c>
      <c r="G444" s="36">
        <f t="shared" si="85"/>
        <v>0</v>
      </c>
      <c r="H444" s="36">
        <f t="shared" si="86"/>
        <v>0</v>
      </c>
      <c r="I444" s="36">
        <f t="shared" si="87"/>
        <v>0</v>
      </c>
      <c r="J444" s="36">
        <f t="shared" si="88"/>
        <v>0</v>
      </c>
      <c r="K444" s="36">
        <f t="shared" ca="1" si="89"/>
        <v>-1.9574898225101223E-4</v>
      </c>
      <c r="L444" s="36">
        <f t="shared" ca="1" si="90"/>
        <v>3.8317664052307102E-8</v>
      </c>
      <c r="M444" s="36">
        <f t="shared" ca="1" si="91"/>
        <v>2642988843.8932571</v>
      </c>
      <c r="N444" s="36">
        <f t="shared" ca="1" si="92"/>
        <v>3099489329.7800012</v>
      </c>
      <c r="O444" s="36">
        <f t="shared" ca="1" si="93"/>
        <v>111446765.46893506</v>
      </c>
      <c r="P444" s="45">
        <f t="shared" ca="1" si="94"/>
        <v>1.9574898225101223E-4</v>
      </c>
    </row>
    <row r="445" spans="1:16" x14ac:dyDescent="0.2">
      <c r="A445" s="106"/>
      <c r="B445" s="106"/>
      <c r="D445" s="92">
        <f t="shared" si="82"/>
        <v>0</v>
      </c>
      <c r="E445" s="92">
        <f t="shared" si="83"/>
        <v>0</v>
      </c>
      <c r="F445" s="36">
        <f t="shared" si="84"/>
        <v>0</v>
      </c>
      <c r="G445" s="36">
        <f t="shared" si="85"/>
        <v>0</v>
      </c>
      <c r="H445" s="36">
        <f t="shared" si="86"/>
        <v>0</v>
      </c>
      <c r="I445" s="36">
        <f t="shared" si="87"/>
        <v>0</v>
      </c>
      <c r="J445" s="36">
        <f t="shared" si="88"/>
        <v>0</v>
      </c>
      <c r="K445" s="36">
        <f t="shared" ca="1" si="89"/>
        <v>-1.9574898225101223E-4</v>
      </c>
      <c r="L445" s="36">
        <f t="shared" ca="1" si="90"/>
        <v>3.8317664052307102E-8</v>
      </c>
      <c r="M445" s="36">
        <f t="shared" ca="1" si="91"/>
        <v>2642988843.8932571</v>
      </c>
      <c r="N445" s="36">
        <f t="shared" ca="1" si="92"/>
        <v>3099489329.7800012</v>
      </c>
      <c r="O445" s="36">
        <f t="shared" ca="1" si="93"/>
        <v>111446765.46893506</v>
      </c>
      <c r="P445" s="45">
        <f t="shared" ca="1" si="94"/>
        <v>1.9574898225101223E-4</v>
      </c>
    </row>
    <row r="446" spans="1:16" x14ac:dyDescent="0.2">
      <c r="A446" s="106"/>
      <c r="B446" s="106"/>
      <c r="D446" s="92">
        <f t="shared" si="82"/>
        <v>0</v>
      </c>
      <c r="E446" s="92">
        <f t="shared" si="83"/>
        <v>0</v>
      </c>
      <c r="F446" s="36">
        <f t="shared" si="84"/>
        <v>0</v>
      </c>
      <c r="G446" s="36">
        <f t="shared" si="85"/>
        <v>0</v>
      </c>
      <c r="H446" s="36">
        <f t="shared" si="86"/>
        <v>0</v>
      </c>
      <c r="I446" s="36">
        <f t="shared" si="87"/>
        <v>0</v>
      </c>
      <c r="J446" s="36">
        <f t="shared" si="88"/>
        <v>0</v>
      </c>
      <c r="K446" s="36">
        <f t="shared" ca="1" si="89"/>
        <v>-1.9574898225101223E-4</v>
      </c>
      <c r="L446" s="36">
        <f t="shared" ca="1" si="90"/>
        <v>3.8317664052307102E-8</v>
      </c>
      <c r="M446" s="36">
        <f t="shared" ca="1" si="91"/>
        <v>2642988843.8932571</v>
      </c>
      <c r="N446" s="36">
        <f t="shared" ca="1" si="92"/>
        <v>3099489329.7800012</v>
      </c>
      <c r="O446" s="36">
        <f t="shared" ca="1" si="93"/>
        <v>111446765.46893506</v>
      </c>
      <c r="P446" s="45">
        <f t="shared" ca="1" si="94"/>
        <v>1.9574898225101223E-4</v>
      </c>
    </row>
    <row r="447" spans="1:16" x14ac:dyDescent="0.2">
      <c r="A447" s="106"/>
      <c r="B447" s="106"/>
      <c r="D447" s="92">
        <f t="shared" si="82"/>
        <v>0</v>
      </c>
      <c r="E447" s="92">
        <f t="shared" si="83"/>
        <v>0</v>
      </c>
      <c r="F447" s="36">
        <f t="shared" si="84"/>
        <v>0</v>
      </c>
      <c r="G447" s="36">
        <f t="shared" si="85"/>
        <v>0</v>
      </c>
      <c r="H447" s="36">
        <f t="shared" si="86"/>
        <v>0</v>
      </c>
      <c r="I447" s="36">
        <f t="shared" si="87"/>
        <v>0</v>
      </c>
      <c r="J447" s="36">
        <f t="shared" si="88"/>
        <v>0</v>
      </c>
      <c r="K447" s="36">
        <f t="shared" ca="1" si="89"/>
        <v>-1.9574898225101223E-4</v>
      </c>
      <c r="L447" s="36">
        <f t="shared" ca="1" si="90"/>
        <v>3.8317664052307102E-8</v>
      </c>
      <c r="M447" s="36">
        <f t="shared" ca="1" si="91"/>
        <v>2642988843.8932571</v>
      </c>
      <c r="N447" s="36">
        <f t="shared" ca="1" si="92"/>
        <v>3099489329.7800012</v>
      </c>
      <c r="O447" s="36">
        <f t="shared" ca="1" si="93"/>
        <v>111446765.46893506</v>
      </c>
      <c r="P447" s="45">
        <f t="shared" ca="1" si="94"/>
        <v>1.9574898225101223E-4</v>
      </c>
    </row>
    <row r="448" spans="1:16" x14ac:dyDescent="0.2">
      <c r="A448" s="106"/>
      <c r="B448" s="106"/>
      <c r="D448" s="92">
        <f t="shared" si="82"/>
        <v>0</v>
      </c>
      <c r="E448" s="92">
        <f t="shared" si="83"/>
        <v>0</v>
      </c>
      <c r="F448" s="36">
        <f t="shared" si="84"/>
        <v>0</v>
      </c>
      <c r="G448" s="36">
        <f t="shared" si="85"/>
        <v>0</v>
      </c>
      <c r="H448" s="36">
        <f t="shared" si="86"/>
        <v>0</v>
      </c>
      <c r="I448" s="36">
        <f t="shared" si="87"/>
        <v>0</v>
      </c>
      <c r="J448" s="36">
        <f t="shared" si="88"/>
        <v>0</v>
      </c>
      <c r="K448" s="36">
        <f t="shared" ca="1" si="89"/>
        <v>-1.9574898225101223E-4</v>
      </c>
      <c r="L448" s="36">
        <f t="shared" ca="1" si="90"/>
        <v>3.8317664052307102E-8</v>
      </c>
      <c r="M448" s="36">
        <f t="shared" ca="1" si="91"/>
        <v>2642988843.8932571</v>
      </c>
      <c r="N448" s="36">
        <f t="shared" ca="1" si="92"/>
        <v>3099489329.7800012</v>
      </c>
      <c r="O448" s="36">
        <f t="shared" ca="1" si="93"/>
        <v>111446765.46893506</v>
      </c>
      <c r="P448" s="45">
        <f t="shared" ca="1" si="94"/>
        <v>1.9574898225101223E-4</v>
      </c>
    </row>
    <row r="449" spans="1:16" x14ac:dyDescent="0.2">
      <c r="A449" s="106"/>
      <c r="B449" s="106"/>
      <c r="D449" s="92">
        <f t="shared" si="82"/>
        <v>0</v>
      </c>
      <c r="E449" s="92">
        <f t="shared" si="83"/>
        <v>0</v>
      </c>
      <c r="F449" s="36">
        <f t="shared" si="84"/>
        <v>0</v>
      </c>
      <c r="G449" s="36">
        <f t="shared" si="85"/>
        <v>0</v>
      </c>
      <c r="H449" s="36">
        <f t="shared" si="86"/>
        <v>0</v>
      </c>
      <c r="I449" s="36">
        <f t="shared" si="87"/>
        <v>0</v>
      </c>
      <c r="J449" s="36">
        <f t="shared" si="88"/>
        <v>0</v>
      </c>
      <c r="K449" s="36">
        <f t="shared" ca="1" si="89"/>
        <v>-1.9574898225101223E-4</v>
      </c>
      <c r="L449" s="36">
        <f t="shared" ca="1" si="90"/>
        <v>3.8317664052307102E-8</v>
      </c>
      <c r="M449" s="36">
        <f t="shared" ca="1" si="91"/>
        <v>2642988843.8932571</v>
      </c>
      <c r="N449" s="36">
        <f t="shared" ca="1" si="92"/>
        <v>3099489329.7800012</v>
      </c>
      <c r="O449" s="36">
        <f t="shared" ca="1" si="93"/>
        <v>111446765.46893506</v>
      </c>
      <c r="P449" s="45">
        <f t="shared" ca="1" si="94"/>
        <v>1.9574898225101223E-4</v>
      </c>
    </row>
    <row r="450" spans="1:16" x14ac:dyDescent="0.2">
      <c r="A450" s="106"/>
      <c r="B450" s="106"/>
      <c r="D450" s="92">
        <f t="shared" si="82"/>
        <v>0</v>
      </c>
      <c r="E450" s="92">
        <f t="shared" si="83"/>
        <v>0</v>
      </c>
      <c r="F450" s="36">
        <f t="shared" si="84"/>
        <v>0</v>
      </c>
      <c r="G450" s="36">
        <f t="shared" si="85"/>
        <v>0</v>
      </c>
      <c r="H450" s="36">
        <f t="shared" si="86"/>
        <v>0</v>
      </c>
      <c r="I450" s="36">
        <f t="shared" si="87"/>
        <v>0</v>
      </c>
      <c r="J450" s="36">
        <f t="shared" si="88"/>
        <v>0</v>
      </c>
      <c r="K450" s="36">
        <f t="shared" ca="1" si="89"/>
        <v>-1.9574898225101223E-4</v>
      </c>
      <c r="L450" s="36">
        <f t="shared" ca="1" si="90"/>
        <v>3.8317664052307102E-8</v>
      </c>
      <c r="M450" s="36">
        <f t="shared" ca="1" si="91"/>
        <v>2642988843.8932571</v>
      </c>
      <c r="N450" s="36">
        <f t="shared" ca="1" si="92"/>
        <v>3099489329.7800012</v>
      </c>
      <c r="O450" s="36">
        <f t="shared" ca="1" si="93"/>
        <v>111446765.46893506</v>
      </c>
      <c r="P450" s="45">
        <f t="shared" ca="1" si="94"/>
        <v>1.9574898225101223E-4</v>
      </c>
    </row>
    <row r="451" spans="1:16" x14ac:dyDescent="0.2">
      <c r="A451" s="106"/>
      <c r="B451" s="106"/>
      <c r="D451" s="92">
        <f t="shared" si="82"/>
        <v>0</v>
      </c>
      <c r="E451" s="92">
        <f t="shared" si="83"/>
        <v>0</v>
      </c>
      <c r="F451" s="36">
        <f t="shared" si="84"/>
        <v>0</v>
      </c>
      <c r="G451" s="36">
        <f t="shared" si="85"/>
        <v>0</v>
      </c>
      <c r="H451" s="36">
        <f t="shared" si="86"/>
        <v>0</v>
      </c>
      <c r="I451" s="36">
        <f t="shared" si="87"/>
        <v>0</v>
      </c>
      <c r="J451" s="36">
        <f t="shared" si="88"/>
        <v>0</v>
      </c>
      <c r="K451" s="36">
        <f t="shared" ca="1" si="89"/>
        <v>-1.9574898225101223E-4</v>
      </c>
      <c r="L451" s="36">
        <f t="shared" ca="1" si="90"/>
        <v>3.8317664052307102E-8</v>
      </c>
      <c r="M451" s="36">
        <f t="shared" ca="1" si="91"/>
        <v>2642988843.8932571</v>
      </c>
      <c r="N451" s="36">
        <f t="shared" ca="1" si="92"/>
        <v>3099489329.7800012</v>
      </c>
      <c r="O451" s="36">
        <f t="shared" ca="1" si="93"/>
        <v>111446765.46893506</v>
      </c>
      <c r="P451" s="45">
        <f t="shared" ca="1" si="94"/>
        <v>1.9574898225101223E-4</v>
      </c>
    </row>
    <row r="452" spans="1:16" x14ac:dyDescent="0.2">
      <c r="A452" s="106"/>
      <c r="B452" s="106"/>
      <c r="D452" s="92">
        <f t="shared" si="82"/>
        <v>0</v>
      </c>
      <c r="E452" s="92">
        <f t="shared" si="83"/>
        <v>0</v>
      </c>
      <c r="F452" s="36">
        <f t="shared" si="84"/>
        <v>0</v>
      </c>
      <c r="G452" s="36">
        <f t="shared" si="85"/>
        <v>0</v>
      </c>
      <c r="H452" s="36">
        <f t="shared" si="86"/>
        <v>0</v>
      </c>
      <c r="I452" s="36">
        <f t="shared" si="87"/>
        <v>0</v>
      </c>
      <c r="J452" s="36">
        <f t="shared" si="88"/>
        <v>0</v>
      </c>
      <c r="K452" s="36">
        <f t="shared" ca="1" si="89"/>
        <v>-1.9574898225101223E-4</v>
      </c>
      <c r="L452" s="36">
        <f t="shared" ca="1" si="90"/>
        <v>3.8317664052307102E-8</v>
      </c>
      <c r="M452" s="36">
        <f t="shared" ca="1" si="91"/>
        <v>2642988843.8932571</v>
      </c>
      <c r="N452" s="36">
        <f t="shared" ca="1" si="92"/>
        <v>3099489329.7800012</v>
      </c>
      <c r="O452" s="36">
        <f t="shared" ca="1" si="93"/>
        <v>111446765.46893506</v>
      </c>
      <c r="P452" s="45">
        <f t="shared" ca="1" si="94"/>
        <v>1.9574898225101223E-4</v>
      </c>
    </row>
    <row r="453" spans="1:16" x14ac:dyDescent="0.2">
      <c r="A453" s="106"/>
      <c r="B453" s="106"/>
      <c r="D453" s="92">
        <f t="shared" si="82"/>
        <v>0</v>
      </c>
      <c r="E453" s="92">
        <f t="shared" si="83"/>
        <v>0</v>
      </c>
      <c r="F453" s="36">
        <f t="shared" si="84"/>
        <v>0</v>
      </c>
      <c r="G453" s="36">
        <f t="shared" si="85"/>
        <v>0</v>
      </c>
      <c r="H453" s="36">
        <f t="shared" si="86"/>
        <v>0</v>
      </c>
      <c r="I453" s="36">
        <f t="shared" si="87"/>
        <v>0</v>
      </c>
      <c r="J453" s="36">
        <f t="shared" si="88"/>
        <v>0</v>
      </c>
      <c r="K453" s="36">
        <f t="shared" ca="1" si="89"/>
        <v>-1.9574898225101223E-4</v>
      </c>
      <c r="L453" s="36">
        <f t="shared" ca="1" si="90"/>
        <v>3.8317664052307102E-8</v>
      </c>
      <c r="M453" s="36">
        <f t="shared" ca="1" si="91"/>
        <v>2642988843.8932571</v>
      </c>
      <c r="N453" s="36">
        <f t="shared" ca="1" si="92"/>
        <v>3099489329.7800012</v>
      </c>
      <c r="O453" s="36">
        <f t="shared" ca="1" si="93"/>
        <v>111446765.46893506</v>
      </c>
      <c r="P453" s="45">
        <f t="shared" ca="1" si="94"/>
        <v>1.9574898225101223E-4</v>
      </c>
    </row>
    <row r="454" spans="1:16" x14ac:dyDescent="0.2">
      <c r="A454" s="106"/>
      <c r="B454" s="106"/>
      <c r="D454" s="92">
        <f t="shared" si="82"/>
        <v>0</v>
      </c>
      <c r="E454" s="92">
        <f t="shared" si="83"/>
        <v>0</v>
      </c>
      <c r="F454" s="36">
        <f t="shared" si="84"/>
        <v>0</v>
      </c>
      <c r="G454" s="36">
        <f t="shared" si="85"/>
        <v>0</v>
      </c>
      <c r="H454" s="36">
        <f t="shared" si="86"/>
        <v>0</v>
      </c>
      <c r="I454" s="36">
        <f t="shared" si="87"/>
        <v>0</v>
      </c>
      <c r="J454" s="36">
        <f t="shared" si="88"/>
        <v>0</v>
      </c>
      <c r="K454" s="36">
        <f t="shared" ca="1" si="89"/>
        <v>-1.9574898225101223E-4</v>
      </c>
      <c r="L454" s="36">
        <f t="shared" ca="1" si="90"/>
        <v>3.8317664052307102E-8</v>
      </c>
      <c r="M454" s="36">
        <f t="shared" ca="1" si="91"/>
        <v>2642988843.8932571</v>
      </c>
      <c r="N454" s="36">
        <f t="shared" ca="1" si="92"/>
        <v>3099489329.7800012</v>
      </c>
      <c r="O454" s="36">
        <f t="shared" ca="1" si="93"/>
        <v>111446765.46893506</v>
      </c>
      <c r="P454" s="45">
        <f t="shared" ca="1" si="94"/>
        <v>1.9574898225101223E-4</v>
      </c>
    </row>
    <row r="455" spans="1:16" x14ac:dyDescent="0.2">
      <c r="A455" s="106"/>
      <c r="B455" s="106"/>
      <c r="D455" s="92">
        <f t="shared" si="82"/>
        <v>0</v>
      </c>
      <c r="E455" s="92">
        <f t="shared" si="83"/>
        <v>0</v>
      </c>
      <c r="F455" s="36">
        <f t="shared" si="84"/>
        <v>0</v>
      </c>
      <c r="G455" s="36">
        <f t="shared" si="85"/>
        <v>0</v>
      </c>
      <c r="H455" s="36">
        <f t="shared" si="86"/>
        <v>0</v>
      </c>
      <c r="I455" s="36">
        <f t="shared" si="87"/>
        <v>0</v>
      </c>
      <c r="J455" s="36">
        <f t="shared" si="88"/>
        <v>0</v>
      </c>
      <c r="K455" s="36">
        <f t="shared" ca="1" si="89"/>
        <v>-1.9574898225101223E-4</v>
      </c>
      <c r="L455" s="36">
        <f t="shared" ca="1" si="90"/>
        <v>3.8317664052307102E-8</v>
      </c>
      <c r="M455" s="36">
        <f t="shared" ca="1" si="91"/>
        <v>2642988843.8932571</v>
      </c>
      <c r="N455" s="36">
        <f t="shared" ca="1" si="92"/>
        <v>3099489329.7800012</v>
      </c>
      <c r="O455" s="36">
        <f t="shared" ca="1" si="93"/>
        <v>111446765.46893506</v>
      </c>
      <c r="P455" s="45">
        <f t="shared" ca="1" si="94"/>
        <v>1.9574898225101223E-4</v>
      </c>
    </row>
    <row r="456" spans="1:16" x14ac:dyDescent="0.2">
      <c r="A456" s="106"/>
      <c r="B456" s="106"/>
      <c r="D456" s="92">
        <f t="shared" si="82"/>
        <v>0</v>
      </c>
      <c r="E456" s="92">
        <f t="shared" si="83"/>
        <v>0</v>
      </c>
      <c r="F456" s="36">
        <f t="shared" si="84"/>
        <v>0</v>
      </c>
      <c r="G456" s="36">
        <f t="shared" si="85"/>
        <v>0</v>
      </c>
      <c r="H456" s="36">
        <f t="shared" si="86"/>
        <v>0</v>
      </c>
      <c r="I456" s="36">
        <f t="shared" si="87"/>
        <v>0</v>
      </c>
      <c r="J456" s="36">
        <f t="shared" si="88"/>
        <v>0</v>
      </c>
      <c r="K456" s="36">
        <f t="shared" ca="1" si="89"/>
        <v>-1.9574898225101223E-4</v>
      </c>
      <c r="L456" s="36">
        <f t="shared" ca="1" si="90"/>
        <v>3.8317664052307102E-8</v>
      </c>
      <c r="M456" s="36">
        <f t="shared" ca="1" si="91"/>
        <v>2642988843.8932571</v>
      </c>
      <c r="N456" s="36">
        <f t="shared" ca="1" si="92"/>
        <v>3099489329.7800012</v>
      </c>
      <c r="O456" s="36">
        <f t="shared" ca="1" si="93"/>
        <v>111446765.46893506</v>
      </c>
      <c r="P456" s="45">
        <f t="shared" ca="1" si="94"/>
        <v>1.9574898225101223E-4</v>
      </c>
    </row>
    <row r="457" spans="1:16" x14ac:dyDescent="0.2">
      <c r="A457" s="106"/>
      <c r="B457" s="106"/>
      <c r="D457" s="92">
        <f t="shared" si="82"/>
        <v>0</v>
      </c>
      <c r="E457" s="92">
        <f t="shared" si="83"/>
        <v>0</v>
      </c>
      <c r="F457" s="36">
        <f t="shared" si="84"/>
        <v>0</v>
      </c>
      <c r="G457" s="36">
        <f t="shared" si="85"/>
        <v>0</v>
      </c>
      <c r="H457" s="36">
        <f t="shared" si="86"/>
        <v>0</v>
      </c>
      <c r="I457" s="36">
        <f t="shared" si="87"/>
        <v>0</v>
      </c>
      <c r="J457" s="36">
        <f t="shared" si="88"/>
        <v>0</v>
      </c>
      <c r="K457" s="36">
        <f t="shared" ca="1" si="89"/>
        <v>-1.9574898225101223E-4</v>
      </c>
      <c r="L457" s="36">
        <f t="shared" ca="1" si="90"/>
        <v>3.8317664052307102E-8</v>
      </c>
      <c r="M457" s="36">
        <f t="shared" ca="1" si="91"/>
        <v>2642988843.8932571</v>
      </c>
      <c r="N457" s="36">
        <f t="shared" ca="1" si="92"/>
        <v>3099489329.7800012</v>
      </c>
      <c r="O457" s="36">
        <f t="shared" ca="1" si="93"/>
        <v>111446765.46893506</v>
      </c>
      <c r="P457" s="45">
        <f t="shared" ca="1" si="94"/>
        <v>1.9574898225101223E-4</v>
      </c>
    </row>
    <row r="458" spans="1:16" x14ac:dyDescent="0.2">
      <c r="A458" s="106"/>
      <c r="B458" s="106"/>
      <c r="D458" s="92">
        <f t="shared" si="82"/>
        <v>0</v>
      </c>
      <c r="E458" s="92">
        <f t="shared" si="83"/>
        <v>0</v>
      </c>
      <c r="F458" s="36">
        <f t="shared" si="84"/>
        <v>0</v>
      </c>
      <c r="G458" s="36">
        <f t="shared" si="85"/>
        <v>0</v>
      </c>
      <c r="H458" s="36">
        <f t="shared" si="86"/>
        <v>0</v>
      </c>
      <c r="I458" s="36">
        <f t="shared" si="87"/>
        <v>0</v>
      </c>
      <c r="J458" s="36">
        <f t="shared" si="88"/>
        <v>0</v>
      </c>
      <c r="K458" s="36">
        <f t="shared" ca="1" si="89"/>
        <v>-1.9574898225101223E-4</v>
      </c>
      <c r="L458" s="36">
        <f t="shared" ca="1" si="90"/>
        <v>3.8317664052307102E-8</v>
      </c>
      <c r="M458" s="36">
        <f t="shared" ca="1" si="91"/>
        <v>2642988843.8932571</v>
      </c>
      <c r="N458" s="36">
        <f t="shared" ca="1" si="92"/>
        <v>3099489329.7800012</v>
      </c>
      <c r="O458" s="36">
        <f t="shared" ca="1" si="93"/>
        <v>111446765.46893506</v>
      </c>
      <c r="P458" s="45">
        <f t="shared" ca="1" si="94"/>
        <v>1.9574898225101223E-4</v>
      </c>
    </row>
    <row r="459" spans="1:16" x14ac:dyDescent="0.2">
      <c r="A459" s="106"/>
      <c r="B459" s="106"/>
      <c r="D459" s="92">
        <f t="shared" si="82"/>
        <v>0</v>
      </c>
      <c r="E459" s="92">
        <f t="shared" si="83"/>
        <v>0</v>
      </c>
      <c r="F459" s="36">
        <f t="shared" si="84"/>
        <v>0</v>
      </c>
      <c r="G459" s="36">
        <f t="shared" si="85"/>
        <v>0</v>
      </c>
      <c r="H459" s="36">
        <f t="shared" si="86"/>
        <v>0</v>
      </c>
      <c r="I459" s="36">
        <f t="shared" si="87"/>
        <v>0</v>
      </c>
      <c r="J459" s="36">
        <f t="shared" si="88"/>
        <v>0</v>
      </c>
      <c r="K459" s="36">
        <f t="shared" ca="1" si="89"/>
        <v>-1.9574898225101223E-4</v>
      </c>
      <c r="L459" s="36">
        <f t="shared" ca="1" si="90"/>
        <v>3.8317664052307102E-8</v>
      </c>
      <c r="M459" s="36">
        <f t="shared" ca="1" si="91"/>
        <v>2642988843.8932571</v>
      </c>
      <c r="N459" s="36">
        <f t="shared" ca="1" si="92"/>
        <v>3099489329.7800012</v>
      </c>
      <c r="O459" s="36">
        <f t="shared" ca="1" si="93"/>
        <v>111446765.46893506</v>
      </c>
      <c r="P459" s="45">
        <f t="shared" ca="1" si="94"/>
        <v>1.9574898225101223E-4</v>
      </c>
    </row>
    <row r="460" spans="1:16" x14ac:dyDescent="0.2">
      <c r="A460" s="106"/>
      <c r="B460" s="106"/>
      <c r="D460" s="92">
        <f t="shared" si="82"/>
        <v>0</v>
      </c>
      <c r="E460" s="92">
        <f t="shared" si="83"/>
        <v>0</v>
      </c>
      <c r="F460" s="36">
        <f t="shared" si="84"/>
        <v>0</v>
      </c>
      <c r="G460" s="36">
        <f t="shared" si="85"/>
        <v>0</v>
      </c>
      <c r="H460" s="36">
        <f t="shared" si="86"/>
        <v>0</v>
      </c>
      <c r="I460" s="36">
        <f t="shared" si="87"/>
        <v>0</v>
      </c>
      <c r="J460" s="36">
        <f t="shared" si="88"/>
        <v>0</v>
      </c>
      <c r="K460" s="36">
        <f t="shared" ca="1" si="89"/>
        <v>-1.9574898225101223E-4</v>
      </c>
      <c r="L460" s="36">
        <f t="shared" ca="1" si="90"/>
        <v>3.8317664052307102E-8</v>
      </c>
      <c r="M460" s="36">
        <f t="shared" ca="1" si="91"/>
        <v>2642988843.8932571</v>
      </c>
      <c r="N460" s="36">
        <f t="shared" ca="1" si="92"/>
        <v>3099489329.7800012</v>
      </c>
      <c r="O460" s="36">
        <f t="shared" ca="1" si="93"/>
        <v>111446765.46893506</v>
      </c>
      <c r="P460" s="45">
        <f t="shared" ca="1" si="94"/>
        <v>1.9574898225101223E-4</v>
      </c>
    </row>
    <row r="461" spans="1:16" x14ac:dyDescent="0.2">
      <c r="A461" s="106"/>
      <c r="B461" s="106"/>
      <c r="D461" s="92">
        <f t="shared" si="82"/>
        <v>0</v>
      </c>
      <c r="E461" s="92">
        <f t="shared" si="83"/>
        <v>0</v>
      </c>
      <c r="F461" s="36">
        <f t="shared" si="84"/>
        <v>0</v>
      </c>
      <c r="G461" s="36">
        <f t="shared" si="85"/>
        <v>0</v>
      </c>
      <c r="H461" s="36">
        <f t="shared" si="86"/>
        <v>0</v>
      </c>
      <c r="I461" s="36">
        <f t="shared" si="87"/>
        <v>0</v>
      </c>
      <c r="J461" s="36">
        <f t="shared" si="88"/>
        <v>0</v>
      </c>
      <c r="K461" s="36">
        <f t="shared" ca="1" si="89"/>
        <v>-1.9574898225101223E-4</v>
      </c>
      <c r="L461" s="36">
        <f t="shared" ca="1" si="90"/>
        <v>3.8317664052307102E-8</v>
      </c>
      <c r="M461" s="36">
        <f t="shared" ca="1" si="91"/>
        <v>2642988843.8932571</v>
      </c>
      <c r="N461" s="36">
        <f t="shared" ca="1" si="92"/>
        <v>3099489329.7800012</v>
      </c>
      <c r="O461" s="36">
        <f t="shared" ca="1" si="93"/>
        <v>111446765.46893506</v>
      </c>
      <c r="P461" s="45">
        <f t="shared" ca="1" si="94"/>
        <v>1.9574898225101223E-4</v>
      </c>
    </row>
    <row r="462" spans="1:16" x14ac:dyDescent="0.2">
      <c r="A462" s="106"/>
      <c r="B462" s="106"/>
      <c r="D462" s="92">
        <f t="shared" si="82"/>
        <v>0</v>
      </c>
      <c r="E462" s="92">
        <f t="shared" si="83"/>
        <v>0</v>
      </c>
      <c r="F462" s="36">
        <f t="shared" si="84"/>
        <v>0</v>
      </c>
      <c r="G462" s="36">
        <f t="shared" si="85"/>
        <v>0</v>
      </c>
      <c r="H462" s="36">
        <f t="shared" si="86"/>
        <v>0</v>
      </c>
      <c r="I462" s="36">
        <f t="shared" si="87"/>
        <v>0</v>
      </c>
      <c r="J462" s="36">
        <f t="shared" si="88"/>
        <v>0</v>
      </c>
      <c r="K462" s="36">
        <f t="shared" ca="1" si="89"/>
        <v>-1.9574898225101223E-4</v>
      </c>
      <c r="L462" s="36">
        <f t="shared" ca="1" si="90"/>
        <v>3.8317664052307102E-8</v>
      </c>
      <c r="M462" s="36">
        <f t="shared" ca="1" si="91"/>
        <v>2642988843.8932571</v>
      </c>
      <c r="N462" s="36">
        <f t="shared" ca="1" si="92"/>
        <v>3099489329.7800012</v>
      </c>
      <c r="O462" s="36">
        <f t="shared" ca="1" si="93"/>
        <v>111446765.46893506</v>
      </c>
      <c r="P462" s="45">
        <f t="shared" ca="1" si="94"/>
        <v>1.9574898225101223E-4</v>
      </c>
    </row>
    <row r="463" spans="1:16" x14ac:dyDescent="0.2">
      <c r="A463" s="106"/>
      <c r="B463" s="106"/>
      <c r="D463" s="92">
        <f t="shared" si="82"/>
        <v>0</v>
      </c>
      <c r="E463" s="92">
        <f t="shared" si="83"/>
        <v>0</v>
      </c>
      <c r="F463" s="36">
        <f t="shared" si="84"/>
        <v>0</v>
      </c>
      <c r="G463" s="36">
        <f t="shared" si="85"/>
        <v>0</v>
      </c>
      <c r="H463" s="36">
        <f t="shared" si="86"/>
        <v>0</v>
      </c>
      <c r="I463" s="36">
        <f t="shared" si="87"/>
        <v>0</v>
      </c>
      <c r="J463" s="36">
        <f t="shared" si="88"/>
        <v>0</v>
      </c>
      <c r="K463" s="36">
        <f t="shared" ca="1" si="89"/>
        <v>-1.9574898225101223E-4</v>
      </c>
      <c r="L463" s="36">
        <f t="shared" ca="1" si="90"/>
        <v>3.8317664052307102E-8</v>
      </c>
      <c r="M463" s="36">
        <f t="shared" ca="1" si="91"/>
        <v>2642988843.8932571</v>
      </c>
      <c r="N463" s="36">
        <f t="shared" ca="1" si="92"/>
        <v>3099489329.7800012</v>
      </c>
      <c r="O463" s="36">
        <f t="shared" ca="1" si="93"/>
        <v>111446765.46893506</v>
      </c>
      <c r="P463" s="45">
        <f t="shared" ca="1" si="94"/>
        <v>1.9574898225101223E-4</v>
      </c>
    </row>
    <row r="464" spans="1:16" x14ac:dyDescent="0.2">
      <c r="A464" s="106"/>
      <c r="B464" s="106"/>
      <c r="D464" s="92">
        <f t="shared" si="82"/>
        <v>0</v>
      </c>
      <c r="E464" s="92">
        <f t="shared" si="83"/>
        <v>0</v>
      </c>
      <c r="F464" s="36">
        <f t="shared" si="84"/>
        <v>0</v>
      </c>
      <c r="G464" s="36">
        <f t="shared" si="85"/>
        <v>0</v>
      </c>
      <c r="H464" s="36">
        <f t="shared" si="86"/>
        <v>0</v>
      </c>
      <c r="I464" s="36">
        <f t="shared" si="87"/>
        <v>0</v>
      </c>
      <c r="J464" s="36">
        <f t="shared" si="88"/>
        <v>0</v>
      </c>
      <c r="K464" s="36">
        <f t="shared" ca="1" si="89"/>
        <v>-1.9574898225101223E-4</v>
      </c>
      <c r="L464" s="36">
        <f t="shared" ca="1" si="90"/>
        <v>3.8317664052307102E-8</v>
      </c>
      <c r="M464" s="36">
        <f t="shared" ca="1" si="91"/>
        <v>2642988843.8932571</v>
      </c>
      <c r="N464" s="36">
        <f t="shared" ca="1" si="92"/>
        <v>3099489329.7800012</v>
      </c>
      <c r="O464" s="36">
        <f t="shared" ca="1" si="93"/>
        <v>111446765.46893506</v>
      </c>
      <c r="P464" s="45">
        <f t="shared" ca="1" si="94"/>
        <v>1.9574898225101223E-4</v>
      </c>
    </row>
    <row r="465" spans="1:16" x14ac:dyDescent="0.2">
      <c r="A465" s="106"/>
      <c r="B465" s="106"/>
      <c r="D465" s="92">
        <f t="shared" si="82"/>
        <v>0</v>
      </c>
      <c r="E465" s="92">
        <f t="shared" si="83"/>
        <v>0</v>
      </c>
      <c r="F465" s="36">
        <f t="shared" si="84"/>
        <v>0</v>
      </c>
      <c r="G465" s="36">
        <f t="shared" si="85"/>
        <v>0</v>
      </c>
      <c r="H465" s="36">
        <f t="shared" si="86"/>
        <v>0</v>
      </c>
      <c r="I465" s="36">
        <f t="shared" si="87"/>
        <v>0</v>
      </c>
      <c r="J465" s="36">
        <f t="shared" si="88"/>
        <v>0</v>
      </c>
      <c r="K465" s="36">
        <f t="shared" ca="1" si="89"/>
        <v>-1.9574898225101223E-4</v>
      </c>
      <c r="L465" s="36">
        <f t="shared" ca="1" si="90"/>
        <v>3.8317664052307102E-8</v>
      </c>
      <c r="M465" s="36">
        <f t="shared" ca="1" si="91"/>
        <v>2642988843.8932571</v>
      </c>
      <c r="N465" s="36">
        <f t="shared" ca="1" si="92"/>
        <v>3099489329.7800012</v>
      </c>
      <c r="O465" s="36">
        <f t="shared" ca="1" si="93"/>
        <v>111446765.46893506</v>
      </c>
      <c r="P465" s="45">
        <f t="shared" ca="1" si="94"/>
        <v>1.9574898225101223E-4</v>
      </c>
    </row>
    <row r="466" spans="1:16" x14ac:dyDescent="0.2">
      <c r="A466" s="106"/>
      <c r="B466" s="106"/>
      <c r="D466" s="92">
        <f t="shared" si="82"/>
        <v>0</v>
      </c>
      <c r="E466" s="92">
        <f t="shared" si="83"/>
        <v>0</v>
      </c>
      <c r="F466" s="36">
        <f t="shared" si="84"/>
        <v>0</v>
      </c>
      <c r="G466" s="36">
        <f t="shared" si="85"/>
        <v>0</v>
      </c>
      <c r="H466" s="36">
        <f t="shared" si="86"/>
        <v>0</v>
      </c>
      <c r="I466" s="36">
        <f t="shared" si="87"/>
        <v>0</v>
      </c>
      <c r="J466" s="36">
        <f t="shared" si="88"/>
        <v>0</v>
      </c>
      <c r="K466" s="36">
        <f t="shared" ca="1" si="89"/>
        <v>-1.9574898225101223E-4</v>
      </c>
      <c r="L466" s="36">
        <f t="shared" ca="1" si="90"/>
        <v>3.8317664052307102E-8</v>
      </c>
      <c r="M466" s="36">
        <f t="shared" ca="1" si="91"/>
        <v>2642988843.8932571</v>
      </c>
      <c r="N466" s="36">
        <f t="shared" ca="1" si="92"/>
        <v>3099489329.7800012</v>
      </c>
      <c r="O466" s="36">
        <f t="shared" ca="1" si="93"/>
        <v>111446765.46893506</v>
      </c>
      <c r="P466" s="45">
        <f t="shared" ca="1" si="94"/>
        <v>1.9574898225101223E-4</v>
      </c>
    </row>
    <row r="467" spans="1:16" x14ac:dyDescent="0.2">
      <c r="A467" s="106"/>
      <c r="B467" s="106"/>
      <c r="D467" s="92">
        <f t="shared" si="82"/>
        <v>0</v>
      </c>
      <c r="E467" s="92">
        <f t="shared" si="83"/>
        <v>0</v>
      </c>
      <c r="F467" s="36">
        <f t="shared" si="84"/>
        <v>0</v>
      </c>
      <c r="G467" s="36">
        <f t="shared" si="85"/>
        <v>0</v>
      </c>
      <c r="H467" s="36">
        <f t="shared" si="86"/>
        <v>0</v>
      </c>
      <c r="I467" s="36">
        <f t="shared" si="87"/>
        <v>0</v>
      </c>
      <c r="J467" s="36">
        <f t="shared" si="88"/>
        <v>0</v>
      </c>
      <c r="K467" s="36">
        <f t="shared" ca="1" si="89"/>
        <v>-1.9574898225101223E-4</v>
      </c>
      <c r="L467" s="36">
        <f t="shared" ca="1" si="90"/>
        <v>3.8317664052307102E-8</v>
      </c>
      <c r="M467" s="36">
        <f t="shared" ca="1" si="91"/>
        <v>2642988843.8932571</v>
      </c>
      <c r="N467" s="36">
        <f t="shared" ca="1" si="92"/>
        <v>3099489329.7800012</v>
      </c>
      <c r="O467" s="36">
        <f t="shared" ca="1" si="93"/>
        <v>111446765.46893506</v>
      </c>
      <c r="P467" s="45">
        <f t="shared" ca="1" si="94"/>
        <v>1.9574898225101223E-4</v>
      </c>
    </row>
    <row r="468" spans="1:16" x14ac:dyDescent="0.2">
      <c r="A468" s="106"/>
      <c r="B468" s="106"/>
      <c r="D468" s="92">
        <f t="shared" si="82"/>
        <v>0</v>
      </c>
      <c r="E468" s="92">
        <f t="shared" si="83"/>
        <v>0</v>
      </c>
      <c r="F468" s="36">
        <f t="shared" si="84"/>
        <v>0</v>
      </c>
      <c r="G468" s="36">
        <f t="shared" si="85"/>
        <v>0</v>
      </c>
      <c r="H468" s="36">
        <f t="shared" si="86"/>
        <v>0</v>
      </c>
      <c r="I468" s="36">
        <f t="shared" si="87"/>
        <v>0</v>
      </c>
      <c r="J468" s="36">
        <f t="shared" si="88"/>
        <v>0</v>
      </c>
      <c r="K468" s="36">
        <f t="shared" ca="1" si="89"/>
        <v>-1.9574898225101223E-4</v>
      </c>
      <c r="L468" s="36">
        <f t="shared" ca="1" si="90"/>
        <v>3.8317664052307102E-8</v>
      </c>
      <c r="M468" s="36">
        <f t="shared" ca="1" si="91"/>
        <v>2642988843.8932571</v>
      </c>
      <c r="N468" s="36">
        <f t="shared" ca="1" si="92"/>
        <v>3099489329.7800012</v>
      </c>
      <c r="O468" s="36">
        <f t="shared" ca="1" si="93"/>
        <v>111446765.46893506</v>
      </c>
      <c r="P468" s="45">
        <f t="shared" ca="1" si="94"/>
        <v>1.9574898225101223E-4</v>
      </c>
    </row>
    <row r="469" spans="1:16" x14ac:dyDescent="0.2">
      <c r="A469" s="106"/>
      <c r="B469" s="106"/>
      <c r="D469" s="92">
        <f t="shared" ref="D469:D536" si="95">A469/A$18</f>
        <v>0</v>
      </c>
      <c r="E469" s="92">
        <f t="shared" ref="E469:E536" si="96">B469/B$18</f>
        <v>0</v>
      </c>
      <c r="F469" s="36">
        <f t="shared" ref="F469:F536" si="97">D469*D469</f>
        <v>0</v>
      </c>
      <c r="G469" s="36">
        <f t="shared" ref="G469:G532" si="98">D469*F469</f>
        <v>0</v>
      </c>
      <c r="H469" s="36">
        <f t="shared" ref="H469:H536" si="99">F469*F469</f>
        <v>0</v>
      </c>
      <c r="I469" s="36">
        <f t="shared" ref="I469:I536" si="100">E469*D469</f>
        <v>0</v>
      </c>
      <c r="J469" s="36">
        <f t="shared" ref="J469:J532" si="101">I469*D469</f>
        <v>0</v>
      </c>
      <c r="K469" s="36">
        <f t="shared" ref="K469:K536" ca="1" si="102">+E$4+E$5*D469+E$6*D469^2</f>
        <v>-1.9574898225101223E-4</v>
      </c>
      <c r="L469" s="36">
        <f t="shared" ref="L469:L532" ca="1" si="103">+(K469-E469)^2</f>
        <v>3.8317664052307102E-8</v>
      </c>
      <c r="M469" s="36">
        <f t="shared" ref="M469:M536" ca="1" si="104">(M$1-M$2*D469+M$3*F469)^2</f>
        <v>2642988843.8932571</v>
      </c>
      <c r="N469" s="36">
        <f t="shared" ref="N469:N532" ca="1" si="105">(-M$2+M$4*D469-M$5*F469)^2</f>
        <v>3099489329.7800012</v>
      </c>
      <c r="O469" s="36">
        <f t="shared" ref="O469:O536" ca="1" si="106">+(M$3-D469*M$5+F469*M$6)^2</f>
        <v>111446765.46893506</v>
      </c>
      <c r="P469" s="45">
        <f t="shared" ref="P469:P536" ca="1" si="107">+E469-K469</f>
        <v>1.9574898225101223E-4</v>
      </c>
    </row>
    <row r="470" spans="1:16" x14ac:dyDescent="0.2">
      <c r="A470" s="106"/>
      <c r="B470" s="106"/>
      <c r="D470" s="92">
        <f t="shared" si="95"/>
        <v>0</v>
      </c>
      <c r="E470" s="92">
        <f t="shared" si="96"/>
        <v>0</v>
      </c>
      <c r="F470" s="36">
        <f t="shared" si="97"/>
        <v>0</v>
      </c>
      <c r="G470" s="36">
        <f t="shared" si="98"/>
        <v>0</v>
      </c>
      <c r="H470" s="36">
        <f t="shared" si="99"/>
        <v>0</v>
      </c>
      <c r="I470" s="36">
        <f t="shared" si="100"/>
        <v>0</v>
      </c>
      <c r="J470" s="36">
        <f t="shared" si="101"/>
        <v>0</v>
      </c>
      <c r="K470" s="36">
        <f t="shared" ca="1" si="102"/>
        <v>-1.9574898225101223E-4</v>
      </c>
      <c r="L470" s="36">
        <f t="shared" ca="1" si="103"/>
        <v>3.8317664052307102E-8</v>
      </c>
      <c r="M470" s="36">
        <f t="shared" ca="1" si="104"/>
        <v>2642988843.8932571</v>
      </c>
      <c r="N470" s="36">
        <f t="shared" ca="1" si="105"/>
        <v>3099489329.7800012</v>
      </c>
      <c r="O470" s="36">
        <f t="shared" ca="1" si="106"/>
        <v>111446765.46893506</v>
      </c>
      <c r="P470" s="45">
        <f t="shared" ca="1" si="107"/>
        <v>1.9574898225101223E-4</v>
      </c>
    </row>
    <row r="471" spans="1:16" x14ac:dyDescent="0.2">
      <c r="A471" s="106"/>
      <c r="B471" s="106"/>
      <c r="D471" s="92">
        <f t="shared" si="95"/>
        <v>0</v>
      </c>
      <c r="E471" s="92">
        <f t="shared" si="96"/>
        <v>0</v>
      </c>
      <c r="F471" s="36">
        <f t="shared" si="97"/>
        <v>0</v>
      </c>
      <c r="G471" s="36">
        <f t="shared" si="98"/>
        <v>0</v>
      </c>
      <c r="H471" s="36">
        <f t="shared" si="99"/>
        <v>0</v>
      </c>
      <c r="I471" s="36">
        <f t="shared" si="100"/>
        <v>0</v>
      </c>
      <c r="J471" s="36">
        <f t="shared" si="101"/>
        <v>0</v>
      </c>
      <c r="K471" s="36">
        <f t="shared" ca="1" si="102"/>
        <v>-1.9574898225101223E-4</v>
      </c>
      <c r="L471" s="36">
        <f t="shared" ca="1" si="103"/>
        <v>3.8317664052307102E-8</v>
      </c>
      <c r="M471" s="36">
        <f t="shared" ca="1" si="104"/>
        <v>2642988843.8932571</v>
      </c>
      <c r="N471" s="36">
        <f t="shared" ca="1" si="105"/>
        <v>3099489329.7800012</v>
      </c>
      <c r="O471" s="36">
        <f t="shared" ca="1" si="106"/>
        <v>111446765.46893506</v>
      </c>
      <c r="P471" s="45">
        <f t="shared" ca="1" si="107"/>
        <v>1.9574898225101223E-4</v>
      </c>
    </row>
    <row r="472" spans="1:16" x14ac:dyDescent="0.2">
      <c r="A472" s="106"/>
      <c r="B472" s="106"/>
      <c r="D472" s="92">
        <f t="shared" si="95"/>
        <v>0</v>
      </c>
      <c r="E472" s="92">
        <f t="shared" si="96"/>
        <v>0</v>
      </c>
      <c r="F472" s="36">
        <f t="shared" si="97"/>
        <v>0</v>
      </c>
      <c r="G472" s="36">
        <f t="shared" si="98"/>
        <v>0</v>
      </c>
      <c r="H472" s="36">
        <f t="shared" si="99"/>
        <v>0</v>
      </c>
      <c r="I472" s="36">
        <f t="shared" si="100"/>
        <v>0</v>
      </c>
      <c r="J472" s="36">
        <f t="shared" si="101"/>
        <v>0</v>
      </c>
      <c r="K472" s="36">
        <f t="shared" ca="1" si="102"/>
        <v>-1.9574898225101223E-4</v>
      </c>
      <c r="L472" s="36">
        <f t="shared" ca="1" si="103"/>
        <v>3.8317664052307102E-8</v>
      </c>
      <c r="M472" s="36">
        <f t="shared" ca="1" si="104"/>
        <v>2642988843.8932571</v>
      </c>
      <c r="N472" s="36">
        <f t="shared" ca="1" si="105"/>
        <v>3099489329.7800012</v>
      </c>
      <c r="O472" s="36">
        <f t="shared" ca="1" si="106"/>
        <v>111446765.46893506</v>
      </c>
      <c r="P472" s="45">
        <f t="shared" ca="1" si="107"/>
        <v>1.9574898225101223E-4</v>
      </c>
    </row>
    <row r="473" spans="1:16" x14ac:dyDescent="0.2">
      <c r="A473" s="106"/>
      <c r="B473" s="106"/>
      <c r="D473" s="92">
        <f t="shared" si="95"/>
        <v>0</v>
      </c>
      <c r="E473" s="92">
        <f t="shared" si="96"/>
        <v>0</v>
      </c>
      <c r="F473" s="36">
        <f t="shared" si="97"/>
        <v>0</v>
      </c>
      <c r="G473" s="36">
        <f t="shared" si="98"/>
        <v>0</v>
      </c>
      <c r="H473" s="36">
        <f t="shared" si="99"/>
        <v>0</v>
      </c>
      <c r="I473" s="36">
        <f t="shared" si="100"/>
        <v>0</v>
      </c>
      <c r="J473" s="36">
        <f t="shared" si="101"/>
        <v>0</v>
      </c>
      <c r="K473" s="36">
        <f t="shared" ca="1" si="102"/>
        <v>-1.9574898225101223E-4</v>
      </c>
      <c r="L473" s="36">
        <f t="shared" ca="1" si="103"/>
        <v>3.8317664052307102E-8</v>
      </c>
      <c r="M473" s="36">
        <f t="shared" ca="1" si="104"/>
        <v>2642988843.8932571</v>
      </c>
      <c r="N473" s="36">
        <f t="shared" ca="1" si="105"/>
        <v>3099489329.7800012</v>
      </c>
      <c r="O473" s="36">
        <f t="shared" ca="1" si="106"/>
        <v>111446765.46893506</v>
      </c>
      <c r="P473" s="45">
        <f t="shared" ca="1" si="107"/>
        <v>1.9574898225101223E-4</v>
      </c>
    </row>
    <row r="474" spans="1:16" x14ac:dyDescent="0.2">
      <c r="A474" s="106"/>
      <c r="B474" s="106"/>
      <c r="D474" s="92">
        <f t="shared" si="95"/>
        <v>0</v>
      </c>
      <c r="E474" s="92">
        <f t="shared" si="96"/>
        <v>0</v>
      </c>
      <c r="F474" s="36">
        <f t="shared" si="97"/>
        <v>0</v>
      </c>
      <c r="G474" s="36">
        <f t="shared" si="98"/>
        <v>0</v>
      </c>
      <c r="H474" s="36">
        <f t="shared" si="99"/>
        <v>0</v>
      </c>
      <c r="I474" s="36">
        <f t="shared" si="100"/>
        <v>0</v>
      </c>
      <c r="J474" s="36">
        <f t="shared" si="101"/>
        <v>0</v>
      </c>
      <c r="K474" s="36">
        <f t="shared" ca="1" si="102"/>
        <v>-1.9574898225101223E-4</v>
      </c>
      <c r="L474" s="36">
        <f t="shared" ca="1" si="103"/>
        <v>3.8317664052307102E-8</v>
      </c>
      <c r="M474" s="36">
        <f t="shared" ca="1" si="104"/>
        <v>2642988843.8932571</v>
      </c>
      <c r="N474" s="36">
        <f t="shared" ca="1" si="105"/>
        <v>3099489329.7800012</v>
      </c>
      <c r="O474" s="36">
        <f t="shared" ca="1" si="106"/>
        <v>111446765.46893506</v>
      </c>
      <c r="P474" s="45">
        <f t="shared" ca="1" si="107"/>
        <v>1.9574898225101223E-4</v>
      </c>
    </row>
    <row r="475" spans="1:16" x14ac:dyDescent="0.2">
      <c r="A475" s="106"/>
      <c r="B475" s="106"/>
      <c r="D475" s="92">
        <f t="shared" si="95"/>
        <v>0</v>
      </c>
      <c r="E475" s="92">
        <f t="shared" si="96"/>
        <v>0</v>
      </c>
      <c r="F475" s="36">
        <f t="shared" si="97"/>
        <v>0</v>
      </c>
      <c r="G475" s="36">
        <f t="shared" si="98"/>
        <v>0</v>
      </c>
      <c r="H475" s="36">
        <f t="shared" si="99"/>
        <v>0</v>
      </c>
      <c r="I475" s="36">
        <f t="shared" si="100"/>
        <v>0</v>
      </c>
      <c r="J475" s="36">
        <f t="shared" si="101"/>
        <v>0</v>
      </c>
      <c r="K475" s="36">
        <f t="shared" ca="1" si="102"/>
        <v>-1.9574898225101223E-4</v>
      </c>
      <c r="L475" s="36">
        <f t="shared" ca="1" si="103"/>
        <v>3.8317664052307102E-8</v>
      </c>
      <c r="M475" s="36">
        <f t="shared" ca="1" si="104"/>
        <v>2642988843.8932571</v>
      </c>
      <c r="N475" s="36">
        <f t="shared" ca="1" si="105"/>
        <v>3099489329.7800012</v>
      </c>
      <c r="O475" s="36">
        <f t="shared" ca="1" si="106"/>
        <v>111446765.46893506</v>
      </c>
      <c r="P475" s="45">
        <f t="shared" ca="1" si="107"/>
        <v>1.9574898225101223E-4</v>
      </c>
    </row>
    <row r="476" spans="1:16" x14ac:dyDescent="0.2">
      <c r="A476" s="106"/>
      <c r="B476" s="106"/>
      <c r="D476" s="92">
        <f t="shared" si="95"/>
        <v>0</v>
      </c>
      <c r="E476" s="92">
        <f t="shared" si="96"/>
        <v>0</v>
      </c>
      <c r="F476" s="36">
        <f t="shared" si="97"/>
        <v>0</v>
      </c>
      <c r="G476" s="36">
        <f t="shared" si="98"/>
        <v>0</v>
      </c>
      <c r="H476" s="36">
        <f t="shared" si="99"/>
        <v>0</v>
      </c>
      <c r="I476" s="36">
        <f t="shared" si="100"/>
        <v>0</v>
      </c>
      <c r="J476" s="36">
        <f t="shared" si="101"/>
        <v>0</v>
      </c>
      <c r="K476" s="36">
        <f t="shared" ca="1" si="102"/>
        <v>-1.9574898225101223E-4</v>
      </c>
      <c r="L476" s="36">
        <f t="shared" ca="1" si="103"/>
        <v>3.8317664052307102E-8</v>
      </c>
      <c r="M476" s="36">
        <f t="shared" ca="1" si="104"/>
        <v>2642988843.8932571</v>
      </c>
      <c r="N476" s="36">
        <f t="shared" ca="1" si="105"/>
        <v>3099489329.7800012</v>
      </c>
      <c r="O476" s="36">
        <f t="shared" ca="1" si="106"/>
        <v>111446765.46893506</v>
      </c>
      <c r="P476" s="45">
        <f t="shared" ca="1" si="107"/>
        <v>1.9574898225101223E-4</v>
      </c>
    </row>
    <row r="477" spans="1:16" x14ac:dyDescent="0.2">
      <c r="A477" s="106"/>
      <c r="B477" s="106"/>
      <c r="D477" s="92">
        <f t="shared" si="95"/>
        <v>0</v>
      </c>
      <c r="E477" s="92">
        <f t="shared" si="96"/>
        <v>0</v>
      </c>
      <c r="F477" s="36">
        <f t="shared" si="97"/>
        <v>0</v>
      </c>
      <c r="G477" s="36">
        <f t="shared" si="98"/>
        <v>0</v>
      </c>
      <c r="H477" s="36">
        <f t="shared" si="99"/>
        <v>0</v>
      </c>
      <c r="I477" s="36">
        <f t="shared" si="100"/>
        <v>0</v>
      </c>
      <c r="J477" s="36">
        <f t="shared" si="101"/>
        <v>0</v>
      </c>
      <c r="K477" s="36">
        <f t="shared" ca="1" si="102"/>
        <v>-1.9574898225101223E-4</v>
      </c>
      <c r="L477" s="36">
        <f t="shared" ca="1" si="103"/>
        <v>3.8317664052307102E-8</v>
      </c>
      <c r="M477" s="36">
        <f t="shared" ca="1" si="104"/>
        <v>2642988843.8932571</v>
      </c>
      <c r="N477" s="36">
        <f t="shared" ca="1" si="105"/>
        <v>3099489329.7800012</v>
      </c>
      <c r="O477" s="36">
        <f t="shared" ca="1" si="106"/>
        <v>111446765.46893506</v>
      </c>
      <c r="P477" s="45">
        <f t="shared" ca="1" si="107"/>
        <v>1.9574898225101223E-4</v>
      </c>
    </row>
    <row r="478" spans="1:16" x14ac:dyDescent="0.2">
      <c r="A478" s="106"/>
      <c r="B478" s="106"/>
      <c r="D478" s="92">
        <f t="shared" si="95"/>
        <v>0</v>
      </c>
      <c r="E478" s="92">
        <f t="shared" si="96"/>
        <v>0</v>
      </c>
      <c r="F478" s="36">
        <f t="shared" si="97"/>
        <v>0</v>
      </c>
      <c r="G478" s="36">
        <f t="shared" si="98"/>
        <v>0</v>
      </c>
      <c r="H478" s="36">
        <f t="shared" si="99"/>
        <v>0</v>
      </c>
      <c r="I478" s="36">
        <f t="shared" si="100"/>
        <v>0</v>
      </c>
      <c r="J478" s="36">
        <f t="shared" si="101"/>
        <v>0</v>
      </c>
      <c r="K478" s="36">
        <f t="shared" ca="1" si="102"/>
        <v>-1.9574898225101223E-4</v>
      </c>
      <c r="L478" s="36">
        <f t="shared" ca="1" si="103"/>
        <v>3.8317664052307102E-8</v>
      </c>
      <c r="M478" s="36">
        <f t="shared" ca="1" si="104"/>
        <v>2642988843.8932571</v>
      </c>
      <c r="N478" s="36">
        <f t="shared" ca="1" si="105"/>
        <v>3099489329.7800012</v>
      </c>
      <c r="O478" s="36">
        <f t="shared" ca="1" si="106"/>
        <v>111446765.46893506</v>
      </c>
      <c r="P478" s="45">
        <f t="shared" ca="1" si="107"/>
        <v>1.9574898225101223E-4</v>
      </c>
    </row>
    <row r="479" spans="1:16" x14ac:dyDescent="0.2">
      <c r="A479" s="106"/>
      <c r="B479" s="106"/>
      <c r="D479" s="92">
        <f t="shared" si="95"/>
        <v>0</v>
      </c>
      <c r="E479" s="92">
        <f t="shared" si="96"/>
        <v>0</v>
      </c>
      <c r="F479" s="36">
        <f t="shared" si="97"/>
        <v>0</v>
      </c>
      <c r="G479" s="36">
        <f t="shared" si="98"/>
        <v>0</v>
      </c>
      <c r="H479" s="36">
        <f t="shared" si="99"/>
        <v>0</v>
      </c>
      <c r="I479" s="36">
        <f t="shared" si="100"/>
        <v>0</v>
      </c>
      <c r="J479" s="36">
        <f t="shared" si="101"/>
        <v>0</v>
      </c>
      <c r="K479" s="36">
        <f t="shared" ca="1" si="102"/>
        <v>-1.9574898225101223E-4</v>
      </c>
      <c r="L479" s="36">
        <f t="shared" ca="1" si="103"/>
        <v>3.8317664052307102E-8</v>
      </c>
      <c r="M479" s="36">
        <f t="shared" ca="1" si="104"/>
        <v>2642988843.8932571</v>
      </c>
      <c r="N479" s="36">
        <f t="shared" ca="1" si="105"/>
        <v>3099489329.7800012</v>
      </c>
      <c r="O479" s="36">
        <f t="shared" ca="1" si="106"/>
        <v>111446765.46893506</v>
      </c>
      <c r="P479" s="45">
        <f t="shared" ca="1" si="107"/>
        <v>1.9574898225101223E-4</v>
      </c>
    </row>
    <row r="480" spans="1:16" x14ac:dyDescent="0.2">
      <c r="A480" s="106"/>
      <c r="B480" s="106"/>
      <c r="D480" s="92">
        <f t="shared" si="95"/>
        <v>0</v>
      </c>
      <c r="E480" s="92">
        <f t="shared" si="96"/>
        <v>0</v>
      </c>
      <c r="F480" s="36">
        <f t="shared" si="97"/>
        <v>0</v>
      </c>
      <c r="G480" s="36">
        <f t="shared" si="98"/>
        <v>0</v>
      </c>
      <c r="H480" s="36">
        <f t="shared" si="99"/>
        <v>0</v>
      </c>
      <c r="I480" s="36">
        <f t="shared" si="100"/>
        <v>0</v>
      </c>
      <c r="J480" s="36">
        <f t="shared" si="101"/>
        <v>0</v>
      </c>
      <c r="K480" s="36">
        <f t="shared" ca="1" si="102"/>
        <v>-1.9574898225101223E-4</v>
      </c>
      <c r="L480" s="36">
        <f t="shared" ca="1" si="103"/>
        <v>3.8317664052307102E-8</v>
      </c>
      <c r="M480" s="36">
        <f t="shared" ca="1" si="104"/>
        <v>2642988843.8932571</v>
      </c>
      <c r="N480" s="36">
        <f t="shared" ca="1" si="105"/>
        <v>3099489329.7800012</v>
      </c>
      <c r="O480" s="36">
        <f t="shared" ca="1" si="106"/>
        <v>111446765.46893506</v>
      </c>
      <c r="P480" s="45">
        <f t="shared" ca="1" si="107"/>
        <v>1.9574898225101223E-4</v>
      </c>
    </row>
    <row r="481" spans="1:16" x14ac:dyDescent="0.2">
      <c r="A481" s="106"/>
      <c r="B481" s="106"/>
      <c r="D481" s="92">
        <f t="shared" si="95"/>
        <v>0</v>
      </c>
      <c r="E481" s="92">
        <f t="shared" si="96"/>
        <v>0</v>
      </c>
      <c r="F481" s="36">
        <f t="shared" si="97"/>
        <v>0</v>
      </c>
      <c r="G481" s="36">
        <f t="shared" si="98"/>
        <v>0</v>
      </c>
      <c r="H481" s="36">
        <f t="shared" si="99"/>
        <v>0</v>
      </c>
      <c r="I481" s="36">
        <f t="shared" si="100"/>
        <v>0</v>
      </c>
      <c r="J481" s="36">
        <f t="shared" si="101"/>
        <v>0</v>
      </c>
      <c r="K481" s="36">
        <f t="shared" ca="1" si="102"/>
        <v>-1.9574898225101223E-4</v>
      </c>
      <c r="L481" s="36">
        <f t="shared" ca="1" si="103"/>
        <v>3.8317664052307102E-8</v>
      </c>
      <c r="M481" s="36">
        <f t="shared" ca="1" si="104"/>
        <v>2642988843.8932571</v>
      </c>
      <c r="N481" s="36">
        <f t="shared" ca="1" si="105"/>
        <v>3099489329.7800012</v>
      </c>
      <c r="O481" s="36">
        <f t="shared" ca="1" si="106"/>
        <v>111446765.46893506</v>
      </c>
      <c r="P481" s="45">
        <f t="shared" ca="1" si="107"/>
        <v>1.9574898225101223E-4</v>
      </c>
    </row>
    <row r="482" spans="1:16" x14ac:dyDescent="0.2">
      <c r="A482" s="106"/>
      <c r="B482" s="106"/>
      <c r="D482" s="92">
        <f t="shared" si="95"/>
        <v>0</v>
      </c>
      <c r="E482" s="92">
        <f t="shared" si="96"/>
        <v>0</v>
      </c>
      <c r="F482" s="36">
        <f t="shared" si="97"/>
        <v>0</v>
      </c>
      <c r="G482" s="36">
        <f t="shared" si="98"/>
        <v>0</v>
      </c>
      <c r="H482" s="36">
        <f t="shared" si="99"/>
        <v>0</v>
      </c>
      <c r="I482" s="36">
        <f t="shared" si="100"/>
        <v>0</v>
      </c>
      <c r="J482" s="36">
        <f t="shared" si="101"/>
        <v>0</v>
      </c>
      <c r="K482" s="36">
        <f t="shared" ca="1" si="102"/>
        <v>-1.9574898225101223E-4</v>
      </c>
      <c r="L482" s="36">
        <f t="shared" ca="1" si="103"/>
        <v>3.8317664052307102E-8</v>
      </c>
      <c r="M482" s="36">
        <f t="shared" ca="1" si="104"/>
        <v>2642988843.8932571</v>
      </c>
      <c r="N482" s="36">
        <f t="shared" ca="1" si="105"/>
        <v>3099489329.7800012</v>
      </c>
      <c r="O482" s="36">
        <f t="shared" ca="1" si="106"/>
        <v>111446765.46893506</v>
      </c>
      <c r="P482" s="45">
        <f t="shared" ca="1" si="107"/>
        <v>1.9574898225101223E-4</v>
      </c>
    </row>
    <row r="483" spans="1:16" x14ac:dyDescent="0.2">
      <c r="A483" s="106"/>
      <c r="B483" s="106"/>
      <c r="D483" s="92">
        <f t="shared" si="95"/>
        <v>0</v>
      </c>
      <c r="E483" s="92">
        <f t="shared" si="96"/>
        <v>0</v>
      </c>
      <c r="F483" s="36">
        <f t="shared" si="97"/>
        <v>0</v>
      </c>
      <c r="G483" s="36">
        <f t="shared" si="98"/>
        <v>0</v>
      </c>
      <c r="H483" s="36">
        <f t="shared" si="99"/>
        <v>0</v>
      </c>
      <c r="I483" s="36">
        <f t="shared" si="100"/>
        <v>0</v>
      </c>
      <c r="J483" s="36">
        <f t="shared" si="101"/>
        <v>0</v>
      </c>
      <c r="K483" s="36">
        <f t="shared" ca="1" si="102"/>
        <v>-1.9574898225101223E-4</v>
      </c>
      <c r="L483" s="36">
        <f t="shared" ca="1" si="103"/>
        <v>3.8317664052307102E-8</v>
      </c>
      <c r="M483" s="36">
        <f t="shared" ca="1" si="104"/>
        <v>2642988843.8932571</v>
      </c>
      <c r="N483" s="36">
        <f t="shared" ca="1" si="105"/>
        <v>3099489329.7800012</v>
      </c>
      <c r="O483" s="36">
        <f t="shared" ca="1" si="106"/>
        <v>111446765.46893506</v>
      </c>
      <c r="P483" s="45">
        <f t="shared" ca="1" si="107"/>
        <v>1.9574898225101223E-4</v>
      </c>
    </row>
    <row r="484" spans="1:16" x14ac:dyDescent="0.2">
      <c r="A484" s="106"/>
      <c r="B484" s="106"/>
      <c r="D484" s="92">
        <f t="shared" si="95"/>
        <v>0</v>
      </c>
      <c r="E484" s="92">
        <f t="shared" si="96"/>
        <v>0</v>
      </c>
      <c r="F484" s="36">
        <f t="shared" si="97"/>
        <v>0</v>
      </c>
      <c r="G484" s="36">
        <f t="shared" si="98"/>
        <v>0</v>
      </c>
      <c r="H484" s="36">
        <f t="shared" si="99"/>
        <v>0</v>
      </c>
      <c r="I484" s="36">
        <f t="shared" si="100"/>
        <v>0</v>
      </c>
      <c r="J484" s="36">
        <f t="shared" si="101"/>
        <v>0</v>
      </c>
      <c r="K484" s="36">
        <f t="shared" ca="1" si="102"/>
        <v>-1.9574898225101223E-4</v>
      </c>
      <c r="L484" s="36">
        <f t="shared" ca="1" si="103"/>
        <v>3.8317664052307102E-8</v>
      </c>
      <c r="M484" s="36">
        <f t="shared" ca="1" si="104"/>
        <v>2642988843.8932571</v>
      </c>
      <c r="N484" s="36">
        <f t="shared" ca="1" si="105"/>
        <v>3099489329.7800012</v>
      </c>
      <c r="O484" s="36">
        <f t="shared" ca="1" si="106"/>
        <v>111446765.46893506</v>
      </c>
      <c r="P484" s="45">
        <f t="shared" ca="1" si="107"/>
        <v>1.9574898225101223E-4</v>
      </c>
    </row>
    <row r="485" spans="1:16" x14ac:dyDescent="0.2">
      <c r="A485" s="106"/>
      <c r="B485" s="106"/>
      <c r="D485" s="92">
        <f t="shared" si="95"/>
        <v>0</v>
      </c>
      <c r="E485" s="92">
        <f t="shared" si="96"/>
        <v>0</v>
      </c>
      <c r="F485" s="36">
        <f t="shared" si="97"/>
        <v>0</v>
      </c>
      <c r="G485" s="36">
        <f t="shared" si="98"/>
        <v>0</v>
      </c>
      <c r="H485" s="36">
        <f t="shared" si="99"/>
        <v>0</v>
      </c>
      <c r="I485" s="36">
        <f t="shared" si="100"/>
        <v>0</v>
      </c>
      <c r="J485" s="36">
        <f t="shared" si="101"/>
        <v>0</v>
      </c>
      <c r="K485" s="36">
        <f t="shared" ca="1" si="102"/>
        <v>-1.9574898225101223E-4</v>
      </c>
      <c r="L485" s="36">
        <f t="shared" ca="1" si="103"/>
        <v>3.8317664052307102E-8</v>
      </c>
      <c r="M485" s="36">
        <f t="shared" ca="1" si="104"/>
        <v>2642988843.8932571</v>
      </c>
      <c r="N485" s="36">
        <f t="shared" ca="1" si="105"/>
        <v>3099489329.7800012</v>
      </c>
      <c r="O485" s="36">
        <f t="shared" ca="1" si="106"/>
        <v>111446765.46893506</v>
      </c>
      <c r="P485" s="45">
        <f t="shared" ca="1" si="107"/>
        <v>1.9574898225101223E-4</v>
      </c>
    </row>
    <row r="486" spans="1:16" x14ac:dyDescent="0.2">
      <c r="A486" s="106"/>
      <c r="B486" s="106"/>
      <c r="D486" s="92">
        <f t="shared" si="95"/>
        <v>0</v>
      </c>
      <c r="E486" s="92">
        <f t="shared" si="96"/>
        <v>0</v>
      </c>
      <c r="F486" s="36">
        <f t="shared" si="97"/>
        <v>0</v>
      </c>
      <c r="G486" s="36">
        <f t="shared" si="98"/>
        <v>0</v>
      </c>
      <c r="H486" s="36">
        <f t="shared" si="99"/>
        <v>0</v>
      </c>
      <c r="I486" s="36">
        <f t="shared" si="100"/>
        <v>0</v>
      </c>
      <c r="J486" s="36">
        <f t="shared" si="101"/>
        <v>0</v>
      </c>
      <c r="K486" s="36">
        <f t="shared" ca="1" si="102"/>
        <v>-1.9574898225101223E-4</v>
      </c>
      <c r="L486" s="36">
        <f t="shared" ca="1" si="103"/>
        <v>3.8317664052307102E-8</v>
      </c>
      <c r="M486" s="36">
        <f t="shared" ca="1" si="104"/>
        <v>2642988843.8932571</v>
      </c>
      <c r="N486" s="36">
        <f t="shared" ca="1" si="105"/>
        <v>3099489329.7800012</v>
      </c>
      <c r="O486" s="36">
        <f t="shared" ca="1" si="106"/>
        <v>111446765.46893506</v>
      </c>
      <c r="P486" s="45">
        <f t="shared" ca="1" si="107"/>
        <v>1.9574898225101223E-4</v>
      </c>
    </row>
    <row r="487" spans="1:16" x14ac:dyDescent="0.2">
      <c r="A487" s="106"/>
      <c r="B487" s="106"/>
      <c r="D487" s="92">
        <f t="shared" si="95"/>
        <v>0</v>
      </c>
      <c r="E487" s="92">
        <f t="shared" si="96"/>
        <v>0</v>
      </c>
      <c r="F487" s="36">
        <f t="shared" si="97"/>
        <v>0</v>
      </c>
      <c r="G487" s="36">
        <f t="shared" si="98"/>
        <v>0</v>
      </c>
      <c r="H487" s="36">
        <f t="shared" si="99"/>
        <v>0</v>
      </c>
      <c r="I487" s="36">
        <f t="shared" si="100"/>
        <v>0</v>
      </c>
      <c r="J487" s="36">
        <f t="shared" si="101"/>
        <v>0</v>
      </c>
      <c r="K487" s="36">
        <f t="shared" ca="1" si="102"/>
        <v>-1.9574898225101223E-4</v>
      </c>
      <c r="L487" s="36">
        <f t="shared" ca="1" si="103"/>
        <v>3.8317664052307102E-8</v>
      </c>
      <c r="M487" s="36">
        <f t="shared" ca="1" si="104"/>
        <v>2642988843.8932571</v>
      </c>
      <c r="N487" s="36">
        <f t="shared" ca="1" si="105"/>
        <v>3099489329.7800012</v>
      </c>
      <c r="O487" s="36">
        <f t="shared" ca="1" si="106"/>
        <v>111446765.46893506</v>
      </c>
      <c r="P487" s="45">
        <f t="shared" ca="1" si="107"/>
        <v>1.9574898225101223E-4</v>
      </c>
    </row>
    <row r="488" spans="1:16" x14ac:dyDescent="0.2">
      <c r="A488" s="106"/>
      <c r="B488" s="106"/>
      <c r="D488" s="92">
        <f t="shared" si="95"/>
        <v>0</v>
      </c>
      <c r="E488" s="92">
        <f t="shared" si="96"/>
        <v>0</v>
      </c>
      <c r="F488" s="36">
        <f t="shared" si="97"/>
        <v>0</v>
      </c>
      <c r="G488" s="36">
        <f t="shared" si="98"/>
        <v>0</v>
      </c>
      <c r="H488" s="36">
        <f t="shared" si="99"/>
        <v>0</v>
      </c>
      <c r="I488" s="36">
        <f t="shared" si="100"/>
        <v>0</v>
      </c>
      <c r="J488" s="36">
        <f t="shared" si="101"/>
        <v>0</v>
      </c>
      <c r="K488" s="36">
        <f t="shared" ca="1" si="102"/>
        <v>-1.9574898225101223E-4</v>
      </c>
      <c r="L488" s="36">
        <f t="shared" ca="1" si="103"/>
        <v>3.8317664052307102E-8</v>
      </c>
      <c r="M488" s="36">
        <f t="shared" ca="1" si="104"/>
        <v>2642988843.8932571</v>
      </c>
      <c r="N488" s="36">
        <f t="shared" ca="1" si="105"/>
        <v>3099489329.7800012</v>
      </c>
      <c r="O488" s="36">
        <f t="shared" ca="1" si="106"/>
        <v>111446765.46893506</v>
      </c>
      <c r="P488" s="45">
        <f t="shared" ca="1" si="107"/>
        <v>1.9574898225101223E-4</v>
      </c>
    </row>
    <row r="489" spans="1:16" x14ac:dyDescent="0.2">
      <c r="A489" s="106"/>
      <c r="B489" s="106"/>
      <c r="D489" s="92">
        <f t="shared" si="95"/>
        <v>0</v>
      </c>
      <c r="E489" s="92">
        <f t="shared" si="96"/>
        <v>0</v>
      </c>
      <c r="F489" s="36">
        <f t="shared" si="97"/>
        <v>0</v>
      </c>
      <c r="G489" s="36">
        <f t="shared" si="98"/>
        <v>0</v>
      </c>
      <c r="H489" s="36">
        <f t="shared" si="99"/>
        <v>0</v>
      </c>
      <c r="I489" s="36">
        <f t="shared" si="100"/>
        <v>0</v>
      </c>
      <c r="J489" s="36">
        <f t="shared" si="101"/>
        <v>0</v>
      </c>
      <c r="K489" s="36">
        <f t="shared" ca="1" si="102"/>
        <v>-1.9574898225101223E-4</v>
      </c>
      <c r="L489" s="36">
        <f t="shared" ca="1" si="103"/>
        <v>3.8317664052307102E-8</v>
      </c>
      <c r="M489" s="36">
        <f t="shared" ca="1" si="104"/>
        <v>2642988843.8932571</v>
      </c>
      <c r="N489" s="36">
        <f t="shared" ca="1" si="105"/>
        <v>3099489329.7800012</v>
      </c>
      <c r="O489" s="36">
        <f t="shared" ca="1" si="106"/>
        <v>111446765.46893506</v>
      </c>
      <c r="P489" s="45">
        <f t="shared" ca="1" si="107"/>
        <v>1.9574898225101223E-4</v>
      </c>
    </row>
    <row r="490" spans="1:16" x14ac:dyDescent="0.2">
      <c r="A490" s="106"/>
      <c r="B490" s="106"/>
      <c r="D490" s="92">
        <f t="shared" si="95"/>
        <v>0</v>
      </c>
      <c r="E490" s="92">
        <f t="shared" si="96"/>
        <v>0</v>
      </c>
      <c r="F490" s="36">
        <f t="shared" si="97"/>
        <v>0</v>
      </c>
      <c r="G490" s="36">
        <f t="shared" si="98"/>
        <v>0</v>
      </c>
      <c r="H490" s="36">
        <f t="shared" si="99"/>
        <v>0</v>
      </c>
      <c r="I490" s="36">
        <f t="shared" si="100"/>
        <v>0</v>
      </c>
      <c r="J490" s="36">
        <f t="shared" si="101"/>
        <v>0</v>
      </c>
      <c r="K490" s="36">
        <f t="shared" ca="1" si="102"/>
        <v>-1.9574898225101223E-4</v>
      </c>
      <c r="L490" s="36">
        <f t="shared" ca="1" si="103"/>
        <v>3.8317664052307102E-8</v>
      </c>
      <c r="M490" s="36">
        <f t="shared" ca="1" si="104"/>
        <v>2642988843.8932571</v>
      </c>
      <c r="N490" s="36">
        <f t="shared" ca="1" si="105"/>
        <v>3099489329.7800012</v>
      </c>
      <c r="O490" s="36">
        <f t="shared" ca="1" si="106"/>
        <v>111446765.46893506</v>
      </c>
      <c r="P490" s="45">
        <f t="shared" ca="1" si="107"/>
        <v>1.9574898225101223E-4</v>
      </c>
    </row>
    <row r="491" spans="1:16" x14ac:dyDescent="0.2">
      <c r="A491" s="106"/>
      <c r="B491" s="106"/>
      <c r="D491" s="92">
        <f t="shared" si="95"/>
        <v>0</v>
      </c>
      <c r="E491" s="92">
        <f t="shared" si="96"/>
        <v>0</v>
      </c>
      <c r="F491" s="36">
        <f t="shared" si="97"/>
        <v>0</v>
      </c>
      <c r="G491" s="36">
        <f t="shared" si="98"/>
        <v>0</v>
      </c>
      <c r="H491" s="36">
        <f t="shared" si="99"/>
        <v>0</v>
      </c>
      <c r="I491" s="36">
        <f t="shared" si="100"/>
        <v>0</v>
      </c>
      <c r="J491" s="36">
        <f t="shared" si="101"/>
        <v>0</v>
      </c>
      <c r="K491" s="36">
        <f t="shared" ca="1" si="102"/>
        <v>-1.9574898225101223E-4</v>
      </c>
      <c r="L491" s="36">
        <f t="shared" ca="1" si="103"/>
        <v>3.8317664052307102E-8</v>
      </c>
      <c r="M491" s="36">
        <f t="shared" ca="1" si="104"/>
        <v>2642988843.8932571</v>
      </c>
      <c r="N491" s="36">
        <f t="shared" ca="1" si="105"/>
        <v>3099489329.7800012</v>
      </c>
      <c r="O491" s="36">
        <f t="shared" ca="1" si="106"/>
        <v>111446765.46893506</v>
      </c>
      <c r="P491" s="45">
        <f t="shared" ca="1" si="107"/>
        <v>1.9574898225101223E-4</v>
      </c>
    </row>
    <row r="492" spans="1:16" x14ac:dyDescent="0.2">
      <c r="A492" s="106"/>
      <c r="B492" s="106"/>
      <c r="D492" s="92">
        <f t="shared" si="95"/>
        <v>0</v>
      </c>
      <c r="E492" s="92">
        <f t="shared" si="96"/>
        <v>0</v>
      </c>
      <c r="F492" s="36">
        <f t="shared" si="97"/>
        <v>0</v>
      </c>
      <c r="G492" s="36">
        <f t="shared" si="98"/>
        <v>0</v>
      </c>
      <c r="H492" s="36">
        <f t="shared" si="99"/>
        <v>0</v>
      </c>
      <c r="I492" s="36">
        <f t="shared" si="100"/>
        <v>0</v>
      </c>
      <c r="J492" s="36">
        <f t="shared" si="101"/>
        <v>0</v>
      </c>
      <c r="K492" s="36">
        <f t="shared" ca="1" si="102"/>
        <v>-1.9574898225101223E-4</v>
      </c>
      <c r="L492" s="36">
        <f t="shared" ca="1" si="103"/>
        <v>3.8317664052307102E-8</v>
      </c>
      <c r="M492" s="36">
        <f t="shared" ca="1" si="104"/>
        <v>2642988843.8932571</v>
      </c>
      <c r="N492" s="36">
        <f t="shared" ca="1" si="105"/>
        <v>3099489329.7800012</v>
      </c>
      <c r="O492" s="36">
        <f t="shared" ca="1" si="106"/>
        <v>111446765.46893506</v>
      </c>
      <c r="P492" s="45">
        <f t="shared" ca="1" si="107"/>
        <v>1.9574898225101223E-4</v>
      </c>
    </row>
    <row r="493" spans="1:16" x14ac:dyDescent="0.2">
      <c r="A493" s="106"/>
      <c r="B493" s="106"/>
      <c r="D493" s="92">
        <f t="shared" si="95"/>
        <v>0</v>
      </c>
      <c r="E493" s="92">
        <f t="shared" si="96"/>
        <v>0</v>
      </c>
      <c r="F493" s="36">
        <f t="shared" si="97"/>
        <v>0</v>
      </c>
      <c r="G493" s="36">
        <f t="shared" si="98"/>
        <v>0</v>
      </c>
      <c r="H493" s="36">
        <f t="shared" si="99"/>
        <v>0</v>
      </c>
      <c r="I493" s="36">
        <f t="shared" si="100"/>
        <v>0</v>
      </c>
      <c r="J493" s="36">
        <f t="shared" si="101"/>
        <v>0</v>
      </c>
      <c r="K493" s="36">
        <f t="shared" ca="1" si="102"/>
        <v>-1.9574898225101223E-4</v>
      </c>
      <c r="L493" s="36">
        <f t="shared" ca="1" si="103"/>
        <v>3.8317664052307102E-8</v>
      </c>
      <c r="M493" s="36">
        <f t="shared" ca="1" si="104"/>
        <v>2642988843.8932571</v>
      </c>
      <c r="N493" s="36">
        <f t="shared" ca="1" si="105"/>
        <v>3099489329.7800012</v>
      </c>
      <c r="O493" s="36">
        <f t="shared" ca="1" si="106"/>
        <v>111446765.46893506</v>
      </c>
      <c r="P493" s="45">
        <f t="shared" ca="1" si="107"/>
        <v>1.9574898225101223E-4</v>
      </c>
    </row>
    <row r="494" spans="1:16" x14ac:dyDescent="0.2">
      <c r="A494" s="106"/>
      <c r="B494" s="106"/>
      <c r="D494" s="92">
        <f t="shared" si="95"/>
        <v>0</v>
      </c>
      <c r="E494" s="92">
        <f t="shared" si="96"/>
        <v>0</v>
      </c>
      <c r="F494" s="36">
        <f t="shared" si="97"/>
        <v>0</v>
      </c>
      <c r="G494" s="36">
        <f t="shared" si="98"/>
        <v>0</v>
      </c>
      <c r="H494" s="36">
        <f t="shared" si="99"/>
        <v>0</v>
      </c>
      <c r="I494" s="36">
        <f t="shared" si="100"/>
        <v>0</v>
      </c>
      <c r="J494" s="36">
        <f t="shared" si="101"/>
        <v>0</v>
      </c>
      <c r="K494" s="36">
        <f t="shared" ca="1" si="102"/>
        <v>-1.9574898225101223E-4</v>
      </c>
      <c r="L494" s="36">
        <f t="shared" ca="1" si="103"/>
        <v>3.8317664052307102E-8</v>
      </c>
      <c r="M494" s="36">
        <f t="shared" ca="1" si="104"/>
        <v>2642988843.8932571</v>
      </c>
      <c r="N494" s="36">
        <f t="shared" ca="1" si="105"/>
        <v>3099489329.7800012</v>
      </c>
      <c r="O494" s="36">
        <f t="shared" ca="1" si="106"/>
        <v>111446765.46893506</v>
      </c>
      <c r="P494" s="45">
        <f t="shared" ca="1" si="107"/>
        <v>1.9574898225101223E-4</v>
      </c>
    </row>
    <row r="495" spans="1:16" x14ac:dyDescent="0.2">
      <c r="A495" s="106"/>
      <c r="B495" s="106"/>
      <c r="D495" s="92">
        <f t="shared" si="95"/>
        <v>0</v>
      </c>
      <c r="E495" s="92">
        <f t="shared" si="96"/>
        <v>0</v>
      </c>
      <c r="F495" s="36">
        <f t="shared" si="97"/>
        <v>0</v>
      </c>
      <c r="G495" s="36">
        <f t="shared" si="98"/>
        <v>0</v>
      </c>
      <c r="H495" s="36">
        <f t="shared" si="99"/>
        <v>0</v>
      </c>
      <c r="I495" s="36">
        <f t="shared" si="100"/>
        <v>0</v>
      </c>
      <c r="J495" s="36">
        <f t="shared" si="101"/>
        <v>0</v>
      </c>
      <c r="K495" s="36">
        <f t="shared" ca="1" si="102"/>
        <v>-1.9574898225101223E-4</v>
      </c>
      <c r="L495" s="36">
        <f t="shared" ca="1" si="103"/>
        <v>3.8317664052307102E-8</v>
      </c>
      <c r="M495" s="36">
        <f t="shared" ca="1" si="104"/>
        <v>2642988843.8932571</v>
      </c>
      <c r="N495" s="36">
        <f t="shared" ca="1" si="105"/>
        <v>3099489329.7800012</v>
      </c>
      <c r="O495" s="36">
        <f t="shared" ca="1" si="106"/>
        <v>111446765.46893506</v>
      </c>
      <c r="P495" s="45">
        <f t="shared" ca="1" si="107"/>
        <v>1.9574898225101223E-4</v>
      </c>
    </row>
    <row r="496" spans="1:16" x14ac:dyDescent="0.2">
      <c r="A496" s="106"/>
      <c r="B496" s="106"/>
      <c r="D496" s="92">
        <f t="shared" si="95"/>
        <v>0</v>
      </c>
      <c r="E496" s="92">
        <f t="shared" si="96"/>
        <v>0</v>
      </c>
      <c r="F496" s="36">
        <f t="shared" si="97"/>
        <v>0</v>
      </c>
      <c r="G496" s="36">
        <f t="shared" si="98"/>
        <v>0</v>
      </c>
      <c r="H496" s="36">
        <f t="shared" si="99"/>
        <v>0</v>
      </c>
      <c r="I496" s="36">
        <f t="shared" si="100"/>
        <v>0</v>
      </c>
      <c r="J496" s="36">
        <f t="shared" si="101"/>
        <v>0</v>
      </c>
      <c r="K496" s="36">
        <f t="shared" ca="1" si="102"/>
        <v>-1.9574898225101223E-4</v>
      </c>
      <c r="L496" s="36">
        <f t="shared" ca="1" si="103"/>
        <v>3.8317664052307102E-8</v>
      </c>
      <c r="M496" s="36">
        <f t="shared" ca="1" si="104"/>
        <v>2642988843.8932571</v>
      </c>
      <c r="N496" s="36">
        <f t="shared" ca="1" si="105"/>
        <v>3099489329.7800012</v>
      </c>
      <c r="O496" s="36">
        <f t="shared" ca="1" si="106"/>
        <v>111446765.46893506</v>
      </c>
      <c r="P496" s="45">
        <f t="shared" ca="1" si="107"/>
        <v>1.9574898225101223E-4</v>
      </c>
    </row>
    <row r="497" spans="1:16" x14ac:dyDescent="0.2">
      <c r="A497" s="106"/>
      <c r="B497" s="106"/>
      <c r="D497" s="92">
        <f t="shared" si="95"/>
        <v>0</v>
      </c>
      <c r="E497" s="92">
        <f t="shared" si="96"/>
        <v>0</v>
      </c>
      <c r="F497" s="36">
        <f t="shared" si="97"/>
        <v>0</v>
      </c>
      <c r="G497" s="36">
        <f t="shared" si="98"/>
        <v>0</v>
      </c>
      <c r="H497" s="36">
        <f t="shared" si="99"/>
        <v>0</v>
      </c>
      <c r="I497" s="36">
        <f t="shared" si="100"/>
        <v>0</v>
      </c>
      <c r="J497" s="36">
        <f t="shared" si="101"/>
        <v>0</v>
      </c>
      <c r="K497" s="36">
        <f t="shared" ca="1" si="102"/>
        <v>-1.9574898225101223E-4</v>
      </c>
      <c r="L497" s="36">
        <f t="shared" ca="1" si="103"/>
        <v>3.8317664052307102E-8</v>
      </c>
      <c r="M497" s="36">
        <f t="shared" ca="1" si="104"/>
        <v>2642988843.8932571</v>
      </c>
      <c r="N497" s="36">
        <f t="shared" ca="1" si="105"/>
        <v>3099489329.7800012</v>
      </c>
      <c r="O497" s="36">
        <f t="shared" ca="1" si="106"/>
        <v>111446765.46893506</v>
      </c>
      <c r="P497" s="45">
        <f t="shared" ca="1" si="107"/>
        <v>1.9574898225101223E-4</v>
      </c>
    </row>
    <row r="498" spans="1:16" x14ac:dyDescent="0.2">
      <c r="A498" s="106"/>
      <c r="B498" s="106"/>
      <c r="D498" s="92">
        <f t="shared" si="95"/>
        <v>0</v>
      </c>
      <c r="E498" s="92">
        <f t="shared" si="96"/>
        <v>0</v>
      </c>
      <c r="F498" s="36">
        <f t="shared" si="97"/>
        <v>0</v>
      </c>
      <c r="G498" s="36">
        <f t="shared" si="98"/>
        <v>0</v>
      </c>
      <c r="H498" s="36">
        <f t="shared" si="99"/>
        <v>0</v>
      </c>
      <c r="I498" s="36">
        <f t="shared" si="100"/>
        <v>0</v>
      </c>
      <c r="J498" s="36">
        <f t="shared" si="101"/>
        <v>0</v>
      </c>
      <c r="K498" s="36">
        <f t="shared" ca="1" si="102"/>
        <v>-1.9574898225101223E-4</v>
      </c>
      <c r="L498" s="36">
        <f t="shared" ca="1" si="103"/>
        <v>3.8317664052307102E-8</v>
      </c>
      <c r="M498" s="36">
        <f t="shared" ca="1" si="104"/>
        <v>2642988843.8932571</v>
      </c>
      <c r="N498" s="36">
        <f t="shared" ca="1" si="105"/>
        <v>3099489329.7800012</v>
      </c>
      <c r="O498" s="36">
        <f t="shared" ca="1" si="106"/>
        <v>111446765.46893506</v>
      </c>
      <c r="P498" s="45">
        <f t="shared" ca="1" si="107"/>
        <v>1.9574898225101223E-4</v>
      </c>
    </row>
    <row r="499" spans="1:16" x14ac:dyDescent="0.2">
      <c r="A499" s="106"/>
      <c r="B499" s="106"/>
      <c r="D499" s="92">
        <f t="shared" si="95"/>
        <v>0</v>
      </c>
      <c r="E499" s="92">
        <f t="shared" si="96"/>
        <v>0</v>
      </c>
      <c r="F499" s="36">
        <f t="shared" si="97"/>
        <v>0</v>
      </c>
      <c r="G499" s="36">
        <f t="shared" si="98"/>
        <v>0</v>
      </c>
      <c r="H499" s="36">
        <f t="shared" si="99"/>
        <v>0</v>
      </c>
      <c r="I499" s="36">
        <f t="shared" si="100"/>
        <v>0</v>
      </c>
      <c r="J499" s="36">
        <f t="shared" si="101"/>
        <v>0</v>
      </c>
      <c r="K499" s="36">
        <f t="shared" ca="1" si="102"/>
        <v>-1.9574898225101223E-4</v>
      </c>
      <c r="L499" s="36">
        <f t="shared" ca="1" si="103"/>
        <v>3.8317664052307102E-8</v>
      </c>
      <c r="M499" s="36">
        <f t="shared" ca="1" si="104"/>
        <v>2642988843.8932571</v>
      </c>
      <c r="N499" s="36">
        <f t="shared" ca="1" si="105"/>
        <v>3099489329.7800012</v>
      </c>
      <c r="O499" s="36">
        <f t="shared" ca="1" si="106"/>
        <v>111446765.46893506</v>
      </c>
      <c r="P499" s="45">
        <f t="shared" ca="1" si="107"/>
        <v>1.9574898225101223E-4</v>
      </c>
    </row>
    <row r="500" spans="1:16" x14ac:dyDescent="0.2">
      <c r="A500" s="106"/>
      <c r="B500" s="106"/>
      <c r="D500" s="92">
        <f t="shared" si="95"/>
        <v>0</v>
      </c>
      <c r="E500" s="92">
        <f t="shared" si="96"/>
        <v>0</v>
      </c>
      <c r="F500" s="36">
        <f t="shared" si="97"/>
        <v>0</v>
      </c>
      <c r="G500" s="36">
        <f t="shared" si="98"/>
        <v>0</v>
      </c>
      <c r="H500" s="36">
        <f t="shared" si="99"/>
        <v>0</v>
      </c>
      <c r="I500" s="36">
        <f t="shared" si="100"/>
        <v>0</v>
      </c>
      <c r="J500" s="36">
        <f t="shared" si="101"/>
        <v>0</v>
      </c>
      <c r="K500" s="36">
        <f t="shared" ca="1" si="102"/>
        <v>-1.9574898225101223E-4</v>
      </c>
      <c r="L500" s="36">
        <f t="shared" ca="1" si="103"/>
        <v>3.8317664052307102E-8</v>
      </c>
      <c r="M500" s="36">
        <f t="shared" ca="1" si="104"/>
        <v>2642988843.8932571</v>
      </c>
      <c r="N500" s="36">
        <f t="shared" ca="1" si="105"/>
        <v>3099489329.7800012</v>
      </c>
      <c r="O500" s="36">
        <f t="shared" ca="1" si="106"/>
        <v>111446765.46893506</v>
      </c>
      <c r="P500" s="45">
        <f t="shared" ca="1" si="107"/>
        <v>1.9574898225101223E-4</v>
      </c>
    </row>
    <row r="501" spans="1:16" x14ac:dyDescent="0.2">
      <c r="A501" s="106"/>
      <c r="B501" s="106"/>
      <c r="D501" s="92">
        <f t="shared" si="95"/>
        <v>0</v>
      </c>
      <c r="E501" s="92">
        <f t="shared" si="96"/>
        <v>0</v>
      </c>
      <c r="F501" s="36">
        <f t="shared" si="97"/>
        <v>0</v>
      </c>
      <c r="G501" s="36">
        <f t="shared" si="98"/>
        <v>0</v>
      </c>
      <c r="H501" s="36">
        <f t="shared" si="99"/>
        <v>0</v>
      </c>
      <c r="I501" s="36">
        <f t="shared" si="100"/>
        <v>0</v>
      </c>
      <c r="J501" s="36">
        <f t="shared" si="101"/>
        <v>0</v>
      </c>
      <c r="K501" s="36">
        <f t="shared" ca="1" si="102"/>
        <v>-1.9574898225101223E-4</v>
      </c>
      <c r="L501" s="36">
        <f t="shared" ca="1" si="103"/>
        <v>3.8317664052307102E-8</v>
      </c>
      <c r="M501" s="36">
        <f t="shared" ca="1" si="104"/>
        <v>2642988843.8932571</v>
      </c>
      <c r="N501" s="36">
        <f t="shared" ca="1" si="105"/>
        <v>3099489329.7800012</v>
      </c>
      <c r="O501" s="36">
        <f t="shared" ca="1" si="106"/>
        <v>111446765.46893506</v>
      </c>
      <c r="P501" s="45">
        <f t="shared" ca="1" si="107"/>
        <v>1.9574898225101223E-4</v>
      </c>
    </row>
    <row r="502" spans="1:16" x14ac:dyDescent="0.2">
      <c r="A502" s="106"/>
      <c r="B502" s="106"/>
      <c r="D502" s="92">
        <f t="shared" si="95"/>
        <v>0</v>
      </c>
      <c r="E502" s="92">
        <f t="shared" si="96"/>
        <v>0</v>
      </c>
      <c r="F502" s="36">
        <f t="shared" si="97"/>
        <v>0</v>
      </c>
      <c r="G502" s="36">
        <f t="shared" si="98"/>
        <v>0</v>
      </c>
      <c r="H502" s="36">
        <f t="shared" si="99"/>
        <v>0</v>
      </c>
      <c r="I502" s="36">
        <f t="shared" si="100"/>
        <v>0</v>
      </c>
      <c r="J502" s="36">
        <f t="shared" si="101"/>
        <v>0</v>
      </c>
      <c r="K502" s="36">
        <f t="shared" ca="1" si="102"/>
        <v>-1.9574898225101223E-4</v>
      </c>
      <c r="L502" s="36">
        <f t="shared" ca="1" si="103"/>
        <v>3.8317664052307102E-8</v>
      </c>
      <c r="M502" s="36">
        <f t="shared" ca="1" si="104"/>
        <v>2642988843.8932571</v>
      </c>
      <c r="N502" s="36">
        <f t="shared" ca="1" si="105"/>
        <v>3099489329.7800012</v>
      </c>
      <c r="O502" s="36">
        <f t="shared" ca="1" si="106"/>
        <v>111446765.46893506</v>
      </c>
      <c r="P502" s="45">
        <f t="shared" ca="1" si="107"/>
        <v>1.9574898225101223E-4</v>
      </c>
    </row>
    <row r="503" spans="1:16" x14ac:dyDescent="0.2">
      <c r="A503" s="106"/>
      <c r="B503" s="106"/>
      <c r="D503" s="92">
        <f t="shared" si="95"/>
        <v>0</v>
      </c>
      <c r="E503" s="92">
        <f t="shared" si="96"/>
        <v>0</v>
      </c>
      <c r="F503" s="36">
        <f t="shared" si="97"/>
        <v>0</v>
      </c>
      <c r="G503" s="36">
        <f t="shared" si="98"/>
        <v>0</v>
      </c>
      <c r="H503" s="36">
        <f t="shared" si="99"/>
        <v>0</v>
      </c>
      <c r="I503" s="36">
        <f t="shared" si="100"/>
        <v>0</v>
      </c>
      <c r="J503" s="36">
        <f t="shared" si="101"/>
        <v>0</v>
      </c>
      <c r="K503" s="36">
        <f t="shared" ca="1" si="102"/>
        <v>-1.9574898225101223E-4</v>
      </c>
      <c r="L503" s="36">
        <f t="shared" ca="1" si="103"/>
        <v>3.8317664052307102E-8</v>
      </c>
      <c r="M503" s="36">
        <f t="shared" ca="1" si="104"/>
        <v>2642988843.8932571</v>
      </c>
      <c r="N503" s="36">
        <f t="shared" ca="1" si="105"/>
        <v>3099489329.7800012</v>
      </c>
      <c r="O503" s="36">
        <f t="shared" ca="1" si="106"/>
        <v>111446765.46893506</v>
      </c>
      <c r="P503" s="45">
        <f t="shared" ca="1" si="107"/>
        <v>1.9574898225101223E-4</v>
      </c>
    </row>
    <row r="504" spans="1:16" x14ac:dyDescent="0.2">
      <c r="A504" s="106"/>
      <c r="B504" s="106"/>
      <c r="D504" s="92">
        <f t="shared" si="95"/>
        <v>0</v>
      </c>
      <c r="E504" s="92">
        <f t="shared" si="96"/>
        <v>0</v>
      </c>
      <c r="F504" s="36">
        <f t="shared" si="97"/>
        <v>0</v>
      </c>
      <c r="G504" s="36">
        <f t="shared" si="98"/>
        <v>0</v>
      </c>
      <c r="H504" s="36">
        <f t="shared" si="99"/>
        <v>0</v>
      </c>
      <c r="I504" s="36">
        <f t="shared" si="100"/>
        <v>0</v>
      </c>
      <c r="J504" s="36">
        <f t="shared" si="101"/>
        <v>0</v>
      </c>
      <c r="K504" s="36">
        <f t="shared" ca="1" si="102"/>
        <v>-1.9574898225101223E-4</v>
      </c>
      <c r="L504" s="36">
        <f t="shared" ca="1" si="103"/>
        <v>3.8317664052307102E-8</v>
      </c>
      <c r="M504" s="36">
        <f t="shared" ca="1" si="104"/>
        <v>2642988843.8932571</v>
      </c>
      <c r="N504" s="36">
        <f t="shared" ca="1" si="105"/>
        <v>3099489329.7800012</v>
      </c>
      <c r="O504" s="36">
        <f t="shared" ca="1" si="106"/>
        <v>111446765.46893506</v>
      </c>
      <c r="P504" s="45">
        <f t="shared" ca="1" si="107"/>
        <v>1.9574898225101223E-4</v>
      </c>
    </row>
    <row r="505" spans="1:16" x14ac:dyDescent="0.2">
      <c r="A505" s="106"/>
      <c r="B505" s="106"/>
      <c r="D505" s="92">
        <f t="shared" si="95"/>
        <v>0</v>
      </c>
      <c r="E505" s="92">
        <f t="shared" si="96"/>
        <v>0</v>
      </c>
      <c r="F505" s="36">
        <f t="shared" si="97"/>
        <v>0</v>
      </c>
      <c r="G505" s="36">
        <f t="shared" si="98"/>
        <v>0</v>
      </c>
      <c r="H505" s="36">
        <f t="shared" si="99"/>
        <v>0</v>
      </c>
      <c r="I505" s="36">
        <f t="shared" si="100"/>
        <v>0</v>
      </c>
      <c r="J505" s="36">
        <f t="shared" si="101"/>
        <v>0</v>
      </c>
      <c r="K505" s="36">
        <f t="shared" ca="1" si="102"/>
        <v>-1.9574898225101223E-4</v>
      </c>
      <c r="L505" s="36">
        <f t="shared" ca="1" si="103"/>
        <v>3.8317664052307102E-8</v>
      </c>
      <c r="M505" s="36">
        <f t="shared" ca="1" si="104"/>
        <v>2642988843.8932571</v>
      </c>
      <c r="N505" s="36">
        <f t="shared" ca="1" si="105"/>
        <v>3099489329.7800012</v>
      </c>
      <c r="O505" s="36">
        <f t="shared" ca="1" si="106"/>
        <v>111446765.46893506</v>
      </c>
      <c r="P505" s="45">
        <f t="shared" ca="1" si="107"/>
        <v>1.9574898225101223E-4</v>
      </c>
    </row>
    <row r="506" spans="1:16" x14ac:dyDescent="0.2">
      <c r="A506" s="106"/>
      <c r="B506" s="106"/>
      <c r="D506" s="92">
        <f t="shared" si="95"/>
        <v>0</v>
      </c>
      <c r="E506" s="92">
        <f t="shared" si="96"/>
        <v>0</v>
      </c>
      <c r="F506" s="36">
        <f t="shared" si="97"/>
        <v>0</v>
      </c>
      <c r="G506" s="36">
        <f t="shared" si="98"/>
        <v>0</v>
      </c>
      <c r="H506" s="36">
        <f t="shared" si="99"/>
        <v>0</v>
      </c>
      <c r="I506" s="36">
        <f t="shared" si="100"/>
        <v>0</v>
      </c>
      <c r="J506" s="36">
        <f t="shared" si="101"/>
        <v>0</v>
      </c>
      <c r="K506" s="36">
        <f t="shared" ca="1" si="102"/>
        <v>-1.9574898225101223E-4</v>
      </c>
      <c r="L506" s="36">
        <f t="shared" ca="1" si="103"/>
        <v>3.8317664052307102E-8</v>
      </c>
      <c r="M506" s="36">
        <f t="shared" ca="1" si="104"/>
        <v>2642988843.8932571</v>
      </c>
      <c r="N506" s="36">
        <f t="shared" ca="1" si="105"/>
        <v>3099489329.7800012</v>
      </c>
      <c r="O506" s="36">
        <f t="shared" ca="1" si="106"/>
        <v>111446765.46893506</v>
      </c>
      <c r="P506" s="45">
        <f t="shared" ca="1" si="107"/>
        <v>1.9574898225101223E-4</v>
      </c>
    </row>
    <row r="507" spans="1:16" x14ac:dyDescent="0.2">
      <c r="A507" s="106"/>
      <c r="B507" s="106"/>
      <c r="D507" s="92">
        <f t="shared" si="95"/>
        <v>0</v>
      </c>
      <c r="E507" s="92">
        <f t="shared" si="96"/>
        <v>0</v>
      </c>
      <c r="F507" s="36">
        <f t="shared" si="97"/>
        <v>0</v>
      </c>
      <c r="G507" s="36">
        <f t="shared" si="98"/>
        <v>0</v>
      </c>
      <c r="H507" s="36">
        <f t="shared" si="99"/>
        <v>0</v>
      </c>
      <c r="I507" s="36">
        <f t="shared" si="100"/>
        <v>0</v>
      </c>
      <c r="J507" s="36">
        <f t="shared" si="101"/>
        <v>0</v>
      </c>
      <c r="K507" s="36">
        <f t="shared" ca="1" si="102"/>
        <v>-1.9574898225101223E-4</v>
      </c>
      <c r="L507" s="36">
        <f t="shared" ca="1" si="103"/>
        <v>3.8317664052307102E-8</v>
      </c>
      <c r="M507" s="36">
        <f t="shared" ca="1" si="104"/>
        <v>2642988843.8932571</v>
      </c>
      <c r="N507" s="36">
        <f t="shared" ca="1" si="105"/>
        <v>3099489329.7800012</v>
      </c>
      <c r="O507" s="36">
        <f t="shared" ca="1" si="106"/>
        <v>111446765.46893506</v>
      </c>
      <c r="P507" s="45">
        <f t="shared" ca="1" si="107"/>
        <v>1.9574898225101223E-4</v>
      </c>
    </row>
    <row r="508" spans="1:16" x14ac:dyDescent="0.2">
      <c r="A508" s="106"/>
      <c r="B508" s="106"/>
      <c r="D508" s="92">
        <f t="shared" si="95"/>
        <v>0</v>
      </c>
      <c r="E508" s="92">
        <f t="shared" si="96"/>
        <v>0</v>
      </c>
      <c r="F508" s="36">
        <f t="shared" si="97"/>
        <v>0</v>
      </c>
      <c r="G508" s="36">
        <f t="shared" si="98"/>
        <v>0</v>
      </c>
      <c r="H508" s="36">
        <f t="shared" si="99"/>
        <v>0</v>
      </c>
      <c r="I508" s="36">
        <f t="shared" si="100"/>
        <v>0</v>
      </c>
      <c r="J508" s="36">
        <f t="shared" si="101"/>
        <v>0</v>
      </c>
      <c r="K508" s="36">
        <f t="shared" ca="1" si="102"/>
        <v>-1.9574898225101223E-4</v>
      </c>
      <c r="L508" s="36">
        <f t="shared" ca="1" si="103"/>
        <v>3.8317664052307102E-8</v>
      </c>
      <c r="M508" s="36">
        <f t="shared" ca="1" si="104"/>
        <v>2642988843.8932571</v>
      </c>
      <c r="N508" s="36">
        <f t="shared" ca="1" si="105"/>
        <v>3099489329.7800012</v>
      </c>
      <c r="O508" s="36">
        <f t="shared" ca="1" si="106"/>
        <v>111446765.46893506</v>
      </c>
      <c r="P508" s="45">
        <f t="shared" ca="1" si="107"/>
        <v>1.9574898225101223E-4</v>
      </c>
    </row>
    <row r="509" spans="1:16" x14ac:dyDescent="0.2">
      <c r="A509" s="106"/>
      <c r="B509" s="106"/>
      <c r="D509" s="92">
        <f t="shared" si="95"/>
        <v>0</v>
      </c>
      <c r="E509" s="92">
        <f t="shared" si="96"/>
        <v>0</v>
      </c>
      <c r="F509" s="36">
        <f t="shared" si="97"/>
        <v>0</v>
      </c>
      <c r="G509" s="36">
        <f t="shared" si="98"/>
        <v>0</v>
      </c>
      <c r="H509" s="36">
        <f t="shared" si="99"/>
        <v>0</v>
      </c>
      <c r="I509" s="36">
        <f t="shared" si="100"/>
        <v>0</v>
      </c>
      <c r="J509" s="36">
        <f t="shared" si="101"/>
        <v>0</v>
      </c>
      <c r="K509" s="36">
        <f t="shared" ca="1" si="102"/>
        <v>-1.9574898225101223E-4</v>
      </c>
      <c r="L509" s="36">
        <f t="shared" ca="1" si="103"/>
        <v>3.8317664052307102E-8</v>
      </c>
      <c r="M509" s="36">
        <f t="shared" ca="1" si="104"/>
        <v>2642988843.8932571</v>
      </c>
      <c r="N509" s="36">
        <f t="shared" ca="1" si="105"/>
        <v>3099489329.7800012</v>
      </c>
      <c r="O509" s="36">
        <f t="shared" ca="1" si="106"/>
        <v>111446765.46893506</v>
      </c>
      <c r="P509" s="45">
        <f t="shared" ca="1" si="107"/>
        <v>1.9574898225101223E-4</v>
      </c>
    </row>
    <row r="510" spans="1:16" x14ac:dyDescent="0.2">
      <c r="A510" s="106"/>
      <c r="B510" s="106"/>
      <c r="D510" s="92">
        <f t="shared" si="95"/>
        <v>0</v>
      </c>
      <c r="E510" s="92">
        <f t="shared" si="96"/>
        <v>0</v>
      </c>
      <c r="F510" s="36">
        <f t="shared" si="97"/>
        <v>0</v>
      </c>
      <c r="G510" s="36">
        <f t="shared" si="98"/>
        <v>0</v>
      </c>
      <c r="H510" s="36">
        <f t="shared" si="99"/>
        <v>0</v>
      </c>
      <c r="I510" s="36">
        <f t="shared" si="100"/>
        <v>0</v>
      </c>
      <c r="J510" s="36">
        <f t="shared" si="101"/>
        <v>0</v>
      </c>
      <c r="K510" s="36">
        <f t="shared" ca="1" si="102"/>
        <v>-1.9574898225101223E-4</v>
      </c>
      <c r="L510" s="36">
        <f t="shared" ca="1" si="103"/>
        <v>3.8317664052307102E-8</v>
      </c>
      <c r="M510" s="36">
        <f t="shared" ca="1" si="104"/>
        <v>2642988843.8932571</v>
      </c>
      <c r="N510" s="36">
        <f t="shared" ca="1" si="105"/>
        <v>3099489329.7800012</v>
      </c>
      <c r="O510" s="36">
        <f t="shared" ca="1" si="106"/>
        <v>111446765.46893506</v>
      </c>
      <c r="P510" s="45">
        <f t="shared" ca="1" si="107"/>
        <v>1.9574898225101223E-4</v>
      </c>
    </row>
    <row r="511" spans="1:16" x14ac:dyDescent="0.2">
      <c r="A511" s="106"/>
      <c r="B511" s="106"/>
      <c r="D511" s="92">
        <f t="shared" si="95"/>
        <v>0</v>
      </c>
      <c r="E511" s="92">
        <f t="shared" si="96"/>
        <v>0</v>
      </c>
      <c r="F511" s="36">
        <f t="shared" si="97"/>
        <v>0</v>
      </c>
      <c r="G511" s="36">
        <f t="shared" si="98"/>
        <v>0</v>
      </c>
      <c r="H511" s="36">
        <f t="shared" si="99"/>
        <v>0</v>
      </c>
      <c r="I511" s="36">
        <f t="shared" si="100"/>
        <v>0</v>
      </c>
      <c r="J511" s="36">
        <f t="shared" si="101"/>
        <v>0</v>
      </c>
      <c r="K511" s="36">
        <f t="shared" ca="1" si="102"/>
        <v>-1.9574898225101223E-4</v>
      </c>
      <c r="L511" s="36">
        <f t="shared" ca="1" si="103"/>
        <v>3.8317664052307102E-8</v>
      </c>
      <c r="M511" s="36">
        <f t="shared" ca="1" si="104"/>
        <v>2642988843.8932571</v>
      </c>
      <c r="N511" s="36">
        <f t="shared" ca="1" si="105"/>
        <v>3099489329.7800012</v>
      </c>
      <c r="O511" s="36">
        <f t="shared" ca="1" si="106"/>
        <v>111446765.46893506</v>
      </c>
      <c r="P511" s="45">
        <f t="shared" ca="1" si="107"/>
        <v>1.9574898225101223E-4</v>
      </c>
    </row>
    <row r="512" spans="1:16" x14ac:dyDescent="0.2">
      <c r="A512" s="106"/>
      <c r="B512" s="106"/>
      <c r="D512" s="92">
        <f t="shared" si="95"/>
        <v>0</v>
      </c>
      <c r="E512" s="92">
        <f t="shared" si="96"/>
        <v>0</v>
      </c>
      <c r="F512" s="36">
        <f t="shared" si="97"/>
        <v>0</v>
      </c>
      <c r="G512" s="36">
        <f t="shared" si="98"/>
        <v>0</v>
      </c>
      <c r="H512" s="36">
        <f t="shared" si="99"/>
        <v>0</v>
      </c>
      <c r="I512" s="36">
        <f t="shared" si="100"/>
        <v>0</v>
      </c>
      <c r="J512" s="36">
        <f t="shared" si="101"/>
        <v>0</v>
      </c>
      <c r="K512" s="36">
        <f t="shared" ca="1" si="102"/>
        <v>-1.9574898225101223E-4</v>
      </c>
      <c r="L512" s="36">
        <f t="shared" ca="1" si="103"/>
        <v>3.8317664052307102E-8</v>
      </c>
      <c r="M512" s="36">
        <f t="shared" ca="1" si="104"/>
        <v>2642988843.8932571</v>
      </c>
      <c r="N512" s="36">
        <f t="shared" ca="1" si="105"/>
        <v>3099489329.7800012</v>
      </c>
      <c r="O512" s="36">
        <f t="shared" ca="1" si="106"/>
        <v>111446765.46893506</v>
      </c>
      <c r="P512" s="45">
        <f t="shared" ca="1" si="107"/>
        <v>1.9574898225101223E-4</v>
      </c>
    </row>
    <row r="513" spans="1:16" x14ac:dyDescent="0.2">
      <c r="A513" s="106"/>
      <c r="B513" s="106"/>
      <c r="D513" s="92">
        <f t="shared" si="95"/>
        <v>0</v>
      </c>
      <c r="E513" s="92">
        <f t="shared" si="96"/>
        <v>0</v>
      </c>
      <c r="F513" s="36">
        <f t="shared" si="97"/>
        <v>0</v>
      </c>
      <c r="G513" s="36">
        <f t="shared" si="98"/>
        <v>0</v>
      </c>
      <c r="H513" s="36">
        <f t="shared" si="99"/>
        <v>0</v>
      </c>
      <c r="I513" s="36">
        <f t="shared" si="100"/>
        <v>0</v>
      </c>
      <c r="J513" s="36">
        <f t="shared" si="101"/>
        <v>0</v>
      </c>
      <c r="K513" s="36">
        <f t="shared" ca="1" si="102"/>
        <v>-1.9574898225101223E-4</v>
      </c>
      <c r="L513" s="36">
        <f t="shared" ca="1" si="103"/>
        <v>3.8317664052307102E-8</v>
      </c>
      <c r="M513" s="36">
        <f t="shared" ca="1" si="104"/>
        <v>2642988843.8932571</v>
      </c>
      <c r="N513" s="36">
        <f t="shared" ca="1" si="105"/>
        <v>3099489329.7800012</v>
      </c>
      <c r="O513" s="36">
        <f t="shared" ca="1" si="106"/>
        <v>111446765.46893506</v>
      </c>
      <c r="P513" s="45">
        <f t="shared" ca="1" si="107"/>
        <v>1.9574898225101223E-4</v>
      </c>
    </row>
    <row r="514" spans="1:16" x14ac:dyDescent="0.2">
      <c r="A514" s="106"/>
      <c r="B514" s="106"/>
      <c r="D514" s="92">
        <f t="shared" si="95"/>
        <v>0</v>
      </c>
      <c r="E514" s="92">
        <f t="shared" si="96"/>
        <v>0</v>
      </c>
      <c r="F514" s="36">
        <f t="shared" si="97"/>
        <v>0</v>
      </c>
      <c r="G514" s="36">
        <f t="shared" si="98"/>
        <v>0</v>
      </c>
      <c r="H514" s="36">
        <f t="shared" si="99"/>
        <v>0</v>
      </c>
      <c r="I514" s="36">
        <f t="shared" si="100"/>
        <v>0</v>
      </c>
      <c r="J514" s="36">
        <f t="shared" si="101"/>
        <v>0</v>
      </c>
      <c r="K514" s="36">
        <f t="shared" ca="1" si="102"/>
        <v>-1.9574898225101223E-4</v>
      </c>
      <c r="L514" s="36">
        <f t="shared" ca="1" si="103"/>
        <v>3.8317664052307102E-8</v>
      </c>
      <c r="M514" s="36">
        <f t="shared" ca="1" si="104"/>
        <v>2642988843.8932571</v>
      </c>
      <c r="N514" s="36">
        <f t="shared" ca="1" si="105"/>
        <v>3099489329.7800012</v>
      </c>
      <c r="O514" s="36">
        <f t="shared" ca="1" si="106"/>
        <v>111446765.46893506</v>
      </c>
      <c r="P514" s="45">
        <f t="shared" ca="1" si="107"/>
        <v>1.9574898225101223E-4</v>
      </c>
    </row>
    <row r="515" spans="1:16" x14ac:dyDescent="0.2">
      <c r="A515" s="106"/>
      <c r="B515" s="106"/>
      <c r="D515" s="92">
        <f t="shared" si="95"/>
        <v>0</v>
      </c>
      <c r="E515" s="92">
        <f t="shared" si="96"/>
        <v>0</v>
      </c>
      <c r="F515" s="36">
        <f t="shared" si="97"/>
        <v>0</v>
      </c>
      <c r="G515" s="36">
        <f t="shared" si="98"/>
        <v>0</v>
      </c>
      <c r="H515" s="36">
        <f t="shared" si="99"/>
        <v>0</v>
      </c>
      <c r="I515" s="36">
        <f t="shared" si="100"/>
        <v>0</v>
      </c>
      <c r="J515" s="36">
        <f t="shared" si="101"/>
        <v>0</v>
      </c>
      <c r="K515" s="36">
        <f t="shared" ca="1" si="102"/>
        <v>-1.9574898225101223E-4</v>
      </c>
      <c r="L515" s="36">
        <f t="shared" ca="1" si="103"/>
        <v>3.8317664052307102E-8</v>
      </c>
      <c r="M515" s="36">
        <f t="shared" ca="1" si="104"/>
        <v>2642988843.8932571</v>
      </c>
      <c r="N515" s="36">
        <f t="shared" ca="1" si="105"/>
        <v>3099489329.7800012</v>
      </c>
      <c r="O515" s="36">
        <f t="shared" ca="1" si="106"/>
        <v>111446765.46893506</v>
      </c>
      <c r="P515" s="45">
        <f t="shared" ca="1" si="107"/>
        <v>1.9574898225101223E-4</v>
      </c>
    </row>
    <row r="516" spans="1:16" x14ac:dyDescent="0.2">
      <c r="A516" s="106"/>
      <c r="B516" s="106"/>
      <c r="D516" s="92">
        <f t="shared" si="95"/>
        <v>0</v>
      </c>
      <c r="E516" s="92">
        <f t="shared" si="96"/>
        <v>0</v>
      </c>
      <c r="F516" s="36">
        <f t="shared" si="97"/>
        <v>0</v>
      </c>
      <c r="G516" s="36">
        <f t="shared" si="98"/>
        <v>0</v>
      </c>
      <c r="H516" s="36">
        <f t="shared" si="99"/>
        <v>0</v>
      </c>
      <c r="I516" s="36">
        <f t="shared" si="100"/>
        <v>0</v>
      </c>
      <c r="J516" s="36">
        <f t="shared" si="101"/>
        <v>0</v>
      </c>
      <c r="K516" s="36">
        <f t="shared" ca="1" si="102"/>
        <v>-1.9574898225101223E-4</v>
      </c>
      <c r="L516" s="36">
        <f t="shared" ca="1" si="103"/>
        <v>3.8317664052307102E-8</v>
      </c>
      <c r="M516" s="36">
        <f t="shared" ca="1" si="104"/>
        <v>2642988843.8932571</v>
      </c>
      <c r="N516" s="36">
        <f t="shared" ca="1" si="105"/>
        <v>3099489329.7800012</v>
      </c>
      <c r="O516" s="36">
        <f t="shared" ca="1" si="106"/>
        <v>111446765.46893506</v>
      </c>
      <c r="P516" s="45">
        <f t="shared" ca="1" si="107"/>
        <v>1.9574898225101223E-4</v>
      </c>
    </row>
    <row r="517" spans="1:16" x14ac:dyDescent="0.2">
      <c r="A517" s="106"/>
      <c r="B517" s="106"/>
      <c r="D517" s="92">
        <f t="shared" si="95"/>
        <v>0</v>
      </c>
      <c r="E517" s="92">
        <f t="shared" si="96"/>
        <v>0</v>
      </c>
      <c r="F517" s="36">
        <f t="shared" si="97"/>
        <v>0</v>
      </c>
      <c r="G517" s="36">
        <f t="shared" si="98"/>
        <v>0</v>
      </c>
      <c r="H517" s="36">
        <f t="shared" si="99"/>
        <v>0</v>
      </c>
      <c r="I517" s="36">
        <f t="shared" si="100"/>
        <v>0</v>
      </c>
      <c r="J517" s="36">
        <f t="shared" si="101"/>
        <v>0</v>
      </c>
      <c r="K517" s="36">
        <f t="shared" ca="1" si="102"/>
        <v>-1.9574898225101223E-4</v>
      </c>
      <c r="L517" s="36">
        <f t="shared" ca="1" si="103"/>
        <v>3.8317664052307102E-8</v>
      </c>
      <c r="M517" s="36">
        <f t="shared" ca="1" si="104"/>
        <v>2642988843.8932571</v>
      </c>
      <c r="N517" s="36">
        <f t="shared" ca="1" si="105"/>
        <v>3099489329.7800012</v>
      </c>
      <c r="O517" s="36">
        <f t="shared" ca="1" si="106"/>
        <v>111446765.46893506</v>
      </c>
      <c r="P517" s="45">
        <f t="shared" ca="1" si="107"/>
        <v>1.9574898225101223E-4</v>
      </c>
    </row>
    <row r="518" spans="1:16" x14ac:dyDescent="0.2">
      <c r="A518" s="106"/>
      <c r="B518" s="106"/>
      <c r="D518" s="92">
        <f t="shared" si="95"/>
        <v>0</v>
      </c>
      <c r="E518" s="92">
        <f t="shared" si="96"/>
        <v>0</v>
      </c>
      <c r="F518" s="36">
        <f t="shared" si="97"/>
        <v>0</v>
      </c>
      <c r="G518" s="36">
        <f t="shared" si="98"/>
        <v>0</v>
      </c>
      <c r="H518" s="36">
        <f t="shared" si="99"/>
        <v>0</v>
      </c>
      <c r="I518" s="36">
        <f t="shared" si="100"/>
        <v>0</v>
      </c>
      <c r="J518" s="36">
        <f t="shared" si="101"/>
        <v>0</v>
      </c>
      <c r="K518" s="36">
        <f t="shared" ca="1" si="102"/>
        <v>-1.9574898225101223E-4</v>
      </c>
      <c r="L518" s="36">
        <f t="shared" ca="1" si="103"/>
        <v>3.8317664052307102E-8</v>
      </c>
      <c r="M518" s="36">
        <f t="shared" ca="1" si="104"/>
        <v>2642988843.8932571</v>
      </c>
      <c r="N518" s="36">
        <f t="shared" ca="1" si="105"/>
        <v>3099489329.7800012</v>
      </c>
      <c r="O518" s="36">
        <f t="shared" ca="1" si="106"/>
        <v>111446765.46893506</v>
      </c>
      <c r="P518" s="45">
        <f t="shared" ca="1" si="107"/>
        <v>1.9574898225101223E-4</v>
      </c>
    </row>
    <row r="519" spans="1:16" x14ac:dyDescent="0.2">
      <c r="A519" s="106"/>
      <c r="B519" s="106"/>
      <c r="D519" s="92">
        <f t="shared" si="95"/>
        <v>0</v>
      </c>
      <c r="E519" s="92">
        <f t="shared" si="96"/>
        <v>0</v>
      </c>
      <c r="F519" s="36">
        <f t="shared" si="97"/>
        <v>0</v>
      </c>
      <c r="G519" s="36">
        <f t="shared" si="98"/>
        <v>0</v>
      </c>
      <c r="H519" s="36">
        <f t="shared" si="99"/>
        <v>0</v>
      </c>
      <c r="I519" s="36">
        <f t="shared" si="100"/>
        <v>0</v>
      </c>
      <c r="J519" s="36">
        <f t="shared" si="101"/>
        <v>0</v>
      </c>
      <c r="K519" s="36">
        <f t="shared" ca="1" si="102"/>
        <v>-1.9574898225101223E-4</v>
      </c>
      <c r="L519" s="36">
        <f t="shared" ca="1" si="103"/>
        <v>3.8317664052307102E-8</v>
      </c>
      <c r="M519" s="36">
        <f t="shared" ca="1" si="104"/>
        <v>2642988843.8932571</v>
      </c>
      <c r="N519" s="36">
        <f t="shared" ca="1" si="105"/>
        <v>3099489329.7800012</v>
      </c>
      <c r="O519" s="36">
        <f t="shared" ca="1" si="106"/>
        <v>111446765.46893506</v>
      </c>
      <c r="P519" s="45">
        <f t="shared" ca="1" si="107"/>
        <v>1.9574898225101223E-4</v>
      </c>
    </row>
    <row r="520" spans="1:16" x14ac:dyDescent="0.2">
      <c r="A520" s="106"/>
      <c r="B520" s="106"/>
      <c r="D520" s="92">
        <f t="shared" si="95"/>
        <v>0</v>
      </c>
      <c r="E520" s="92">
        <f t="shared" si="96"/>
        <v>0</v>
      </c>
      <c r="F520" s="36">
        <f t="shared" si="97"/>
        <v>0</v>
      </c>
      <c r="G520" s="36">
        <f t="shared" si="98"/>
        <v>0</v>
      </c>
      <c r="H520" s="36">
        <f t="shared" si="99"/>
        <v>0</v>
      </c>
      <c r="I520" s="36">
        <f t="shared" si="100"/>
        <v>0</v>
      </c>
      <c r="J520" s="36">
        <f t="shared" si="101"/>
        <v>0</v>
      </c>
      <c r="K520" s="36">
        <f t="shared" ca="1" si="102"/>
        <v>-1.9574898225101223E-4</v>
      </c>
      <c r="L520" s="36">
        <f t="shared" ca="1" si="103"/>
        <v>3.8317664052307102E-8</v>
      </c>
      <c r="M520" s="36">
        <f t="shared" ca="1" si="104"/>
        <v>2642988843.8932571</v>
      </c>
      <c r="N520" s="36">
        <f t="shared" ca="1" si="105"/>
        <v>3099489329.7800012</v>
      </c>
      <c r="O520" s="36">
        <f t="shared" ca="1" si="106"/>
        <v>111446765.46893506</v>
      </c>
      <c r="P520" s="45">
        <f t="shared" ca="1" si="107"/>
        <v>1.9574898225101223E-4</v>
      </c>
    </row>
    <row r="521" spans="1:16" x14ac:dyDescent="0.2">
      <c r="A521" s="106"/>
      <c r="B521" s="106"/>
      <c r="D521" s="92">
        <f t="shared" si="95"/>
        <v>0</v>
      </c>
      <c r="E521" s="92">
        <f t="shared" si="96"/>
        <v>0</v>
      </c>
      <c r="F521" s="36">
        <f t="shared" si="97"/>
        <v>0</v>
      </c>
      <c r="G521" s="36">
        <f t="shared" si="98"/>
        <v>0</v>
      </c>
      <c r="H521" s="36">
        <f t="shared" si="99"/>
        <v>0</v>
      </c>
      <c r="I521" s="36">
        <f t="shared" si="100"/>
        <v>0</v>
      </c>
      <c r="J521" s="36">
        <f t="shared" si="101"/>
        <v>0</v>
      </c>
      <c r="K521" s="36">
        <f t="shared" ca="1" si="102"/>
        <v>-1.9574898225101223E-4</v>
      </c>
      <c r="L521" s="36">
        <f t="shared" ca="1" si="103"/>
        <v>3.8317664052307102E-8</v>
      </c>
      <c r="M521" s="36">
        <f t="shared" ca="1" si="104"/>
        <v>2642988843.8932571</v>
      </c>
      <c r="N521" s="36">
        <f t="shared" ca="1" si="105"/>
        <v>3099489329.7800012</v>
      </c>
      <c r="O521" s="36">
        <f t="shared" ca="1" si="106"/>
        <v>111446765.46893506</v>
      </c>
      <c r="P521" s="45">
        <f t="shared" ca="1" si="107"/>
        <v>1.9574898225101223E-4</v>
      </c>
    </row>
    <row r="522" spans="1:16" x14ac:dyDescent="0.2">
      <c r="A522" s="106"/>
      <c r="B522" s="106"/>
      <c r="D522" s="92">
        <f t="shared" si="95"/>
        <v>0</v>
      </c>
      <c r="E522" s="92">
        <f t="shared" si="96"/>
        <v>0</v>
      </c>
      <c r="F522" s="36">
        <f t="shared" si="97"/>
        <v>0</v>
      </c>
      <c r="G522" s="36">
        <f t="shared" si="98"/>
        <v>0</v>
      </c>
      <c r="H522" s="36">
        <f t="shared" si="99"/>
        <v>0</v>
      </c>
      <c r="I522" s="36">
        <f t="shared" si="100"/>
        <v>0</v>
      </c>
      <c r="J522" s="36">
        <f t="shared" si="101"/>
        <v>0</v>
      </c>
      <c r="K522" s="36">
        <f t="shared" ca="1" si="102"/>
        <v>-1.9574898225101223E-4</v>
      </c>
      <c r="L522" s="36">
        <f t="shared" ca="1" si="103"/>
        <v>3.8317664052307102E-8</v>
      </c>
      <c r="M522" s="36">
        <f t="shared" ca="1" si="104"/>
        <v>2642988843.8932571</v>
      </c>
      <c r="N522" s="36">
        <f t="shared" ca="1" si="105"/>
        <v>3099489329.7800012</v>
      </c>
      <c r="O522" s="36">
        <f t="shared" ca="1" si="106"/>
        <v>111446765.46893506</v>
      </c>
      <c r="P522" s="45">
        <f t="shared" ca="1" si="107"/>
        <v>1.9574898225101223E-4</v>
      </c>
    </row>
    <row r="523" spans="1:16" x14ac:dyDescent="0.2">
      <c r="A523" s="106"/>
      <c r="B523" s="106"/>
      <c r="D523" s="92">
        <f t="shared" si="95"/>
        <v>0</v>
      </c>
      <c r="E523" s="92">
        <f t="shared" si="96"/>
        <v>0</v>
      </c>
      <c r="F523" s="36">
        <f t="shared" si="97"/>
        <v>0</v>
      </c>
      <c r="G523" s="36">
        <f t="shared" si="98"/>
        <v>0</v>
      </c>
      <c r="H523" s="36">
        <f t="shared" si="99"/>
        <v>0</v>
      </c>
      <c r="I523" s="36">
        <f t="shared" si="100"/>
        <v>0</v>
      </c>
      <c r="J523" s="36">
        <f t="shared" si="101"/>
        <v>0</v>
      </c>
      <c r="K523" s="36">
        <f t="shared" ca="1" si="102"/>
        <v>-1.9574898225101223E-4</v>
      </c>
      <c r="L523" s="36">
        <f t="shared" ca="1" si="103"/>
        <v>3.8317664052307102E-8</v>
      </c>
      <c r="M523" s="36">
        <f t="shared" ca="1" si="104"/>
        <v>2642988843.8932571</v>
      </c>
      <c r="N523" s="36">
        <f t="shared" ca="1" si="105"/>
        <v>3099489329.7800012</v>
      </c>
      <c r="O523" s="36">
        <f t="shared" ca="1" si="106"/>
        <v>111446765.46893506</v>
      </c>
      <c r="P523" s="45">
        <f t="shared" ca="1" si="107"/>
        <v>1.9574898225101223E-4</v>
      </c>
    </row>
    <row r="524" spans="1:16" x14ac:dyDescent="0.2">
      <c r="A524" s="106"/>
      <c r="B524" s="106"/>
      <c r="D524" s="92">
        <f t="shared" si="95"/>
        <v>0</v>
      </c>
      <c r="E524" s="92">
        <f t="shared" si="96"/>
        <v>0</v>
      </c>
      <c r="F524" s="36">
        <f t="shared" si="97"/>
        <v>0</v>
      </c>
      <c r="G524" s="36">
        <f t="shared" si="98"/>
        <v>0</v>
      </c>
      <c r="H524" s="36">
        <f t="shared" si="99"/>
        <v>0</v>
      </c>
      <c r="I524" s="36">
        <f t="shared" si="100"/>
        <v>0</v>
      </c>
      <c r="J524" s="36">
        <f t="shared" si="101"/>
        <v>0</v>
      </c>
      <c r="K524" s="36">
        <f t="shared" ca="1" si="102"/>
        <v>-1.9574898225101223E-4</v>
      </c>
      <c r="L524" s="36">
        <f t="shared" ca="1" si="103"/>
        <v>3.8317664052307102E-8</v>
      </c>
      <c r="M524" s="36">
        <f t="shared" ca="1" si="104"/>
        <v>2642988843.8932571</v>
      </c>
      <c r="N524" s="36">
        <f t="shared" ca="1" si="105"/>
        <v>3099489329.7800012</v>
      </c>
      <c r="O524" s="36">
        <f t="shared" ca="1" si="106"/>
        <v>111446765.46893506</v>
      </c>
      <c r="P524" s="45">
        <f t="shared" ca="1" si="107"/>
        <v>1.9574898225101223E-4</v>
      </c>
    </row>
    <row r="525" spans="1:16" x14ac:dyDescent="0.2">
      <c r="A525" s="106"/>
      <c r="B525" s="106"/>
      <c r="D525" s="92">
        <f t="shared" si="95"/>
        <v>0</v>
      </c>
      <c r="E525" s="92">
        <f t="shared" si="96"/>
        <v>0</v>
      </c>
      <c r="F525" s="36">
        <f t="shared" si="97"/>
        <v>0</v>
      </c>
      <c r="G525" s="36">
        <f t="shared" si="98"/>
        <v>0</v>
      </c>
      <c r="H525" s="36">
        <f t="shared" si="99"/>
        <v>0</v>
      </c>
      <c r="I525" s="36">
        <f t="shared" si="100"/>
        <v>0</v>
      </c>
      <c r="J525" s="36">
        <f t="shared" si="101"/>
        <v>0</v>
      </c>
      <c r="K525" s="36">
        <f t="shared" ca="1" si="102"/>
        <v>-1.9574898225101223E-4</v>
      </c>
      <c r="L525" s="36">
        <f t="shared" ca="1" si="103"/>
        <v>3.8317664052307102E-8</v>
      </c>
      <c r="M525" s="36">
        <f t="shared" ca="1" si="104"/>
        <v>2642988843.8932571</v>
      </c>
      <c r="N525" s="36">
        <f t="shared" ca="1" si="105"/>
        <v>3099489329.7800012</v>
      </c>
      <c r="O525" s="36">
        <f t="shared" ca="1" si="106"/>
        <v>111446765.46893506</v>
      </c>
      <c r="P525" s="45">
        <f t="shared" ca="1" si="107"/>
        <v>1.9574898225101223E-4</v>
      </c>
    </row>
    <row r="526" spans="1:16" x14ac:dyDescent="0.2">
      <c r="A526" s="106"/>
      <c r="B526" s="106"/>
      <c r="D526" s="92">
        <f t="shared" si="95"/>
        <v>0</v>
      </c>
      <c r="E526" s="92">
        <f t="shared" si="96"/>
        <v>0</v>
      </c>
      <c r="F526" s="36">
        <f t="shared" si="97"/>
        <v>0</v>
      </c>
      <c r="G526" s="36">
        <f t="shared" si="98"/>
        <v>0</v>
      </c>
      <c r="H526" s="36">
        <f t="shared" si="99"/>
        <v>0</v>
      </c>
      <c r="I526" s="36">
        <f t="shared" si="100"/>
        <v>0</v>
      </c>
      <c r="J526" s="36">
        <f t="shared" si="101"/>
        <v>0</v>
      </c>
      <c r="K526" s="36">
        <f t="shared" ca="1" si="102"/>
        <v>-1.9574898225101223E-4</v>
      </c>
      <c r="L526" s="36">
        <f t="shared" ca="1" si="103"/>
        <v>3.8317664052307102E-8</v>
      </c>
      <c r="M526" s="36">
        <f t="shared" ca="1" si="104"/>
        <v>2642988843.8932571</v>
      </c>
      <c r="N526" s="36">
        <f t="shared" ca="1" si="105"/>
        <v>3099489329.7800012</v>
      </c>
      <c r="O526" s="36">
        <f t="shared" ca="1" si="106"/>
        <v>111446765.46893506</v>
      </c>
      <c r="P526" s="45">
        <f t="shared" ca="1" si="107"/>
        <v>1.9574898225101223E-4</v>
      </c>
    </row>
    <row r="527" spans="1:16" x14ac:dyDescent="0.2">
      <c r="A527" s="106"/>
      <c r="B527" s="106"/>
      <c r="D527" s="92">
        <f t="shared" si="95"/>
        <v>0</v>
      </c>
      <c r="E527" s="92">
        <f t="shared" si="96"/>
        <v>0</v>
      </c>
      <c r="F527" s="36">
        <f t="shared" si="97"/>
        <v>0</v>
      </c>
      <c r="G527" s="36">
        <f t="shared" si="98"/>
        <v>0</v>
      </c>
      <c r="H527" s="36">
        <f t="shared" si="99"/>
        <v>0</v>
      </c>
      <c r="I527" s="36">
        <f t="shared" si="100"/>
        <v>0</v>
      </c>
      <c r="J527" s="36">
        <f t="shared" si="101"/>
        <v>0</v>
      </c>
      <c r="K527" s="36">
        <f t="shared" ca="1" si="102"/>
        <v>-1.9574898225101223E-4</v>
      </c>
      <c r="L527" s="36">
        <f t="shared" ca="1" si="103"/>
        <v>3.8317664052307102E-8</v>
      </c>
      <c r="M527" s="36">
        <f t="shared" ca="1" si="104"/>
        <v>2642988843.8932571</v>
      </c>
      <c r="N527" s="36">
        <f t="shared" ca="1" si="105"/>
        <v>3099489329.7800012</v>
      </c>
      <c r="O527" s="36">
        <f t="shared" ca="1" si="106"/>
        <v>111446765.46893506</v>
      </c>
      <c r="P527" s="45">
        <f t="shared" ca="1" si="107"/>
        <v>1.9574898225101223E-4</v>
      </c>
    </row>
    <row r="528" spans="1:16" x14ac:dyDescent="0.2">
      <c r="A528" s="106"/>
      <c r="B528" s="106"/>
      <c r="D528" s="92">
        <f t="shared" si="95"/>
        <v>0</v>
      </c>
      <c r="E528" s="92">
        <f t="shared" si="96"/>
        <v>0</v>
      </c>
      <c r="F528" s="36">
        <f t="shared" si="97"/>
        <v>0</v>
      </c>
      <c r="G528" s="36">
        <f t="shared" si="98"/>
        <v>0</v>
      </c>
      <c r="H528" s="36">
        <f t="shared" si="99"/>
        <v>0</v>
      </c>
      <c r="I528" s="36">
        <f t="shared" si="100"/>
        <v>0</v>
      </c>
      <c r="J528" s="36">
        <f t="shared" si="101"/>
        <v>0</v>
      </c>
      <c r="K528" s="36">
        <f t="shared" ca="1" si="102"/>
        <v>-1.9574898225101223E-4</v>
      </c>
      <c r="L528" s="36">
        <f t="shared" ca="1" si="103"/>
        <v>3.8317664052307102E-8</v>
      </c>
      <c r="M528" s="36">
        <f t="shared" ca="1" si="104"/>
        <v>2642988843.8932571</v>
      </c>
      <c r="N528" s="36">
        <f t="shared" ca="1" si="105"/>
        <v>3099489329.7800012</v>
      </c>
      <c r="O528" s="36">
        <f t="shared" ca="1" si="106"/>
        <v>111446765.46893506</v>
      </c>
      <c r="P528" s="45">
        <f t="shared" ca="1" si="107"/>
        <v>1.9574898225101223E-4</v>
      </c>
    </row>
    <row r="529" spans="1:16" x14ac:dyDescent="0.2">
      <c r="A529" s="106"/>
      <c r="B529" s="106"/>
      <c r="D529" s="92">
        <f t="shared" si="95"/>
        <v>0</v>
      </c>
      <c r="E529" s="92">
        <f t="shared" si="96"/>
        <v>0</v>
      </c>
      <c r="F529" s="36">
        <f t="shared" si="97"/>
        <v>0</v>
      </c>
      <c r="G529" s="36">
        <f t="shared" si="98"/>
        <v>0</v>
      </c>
      <c r="H529" s="36">
        <f t="shared" si="99"/>
        <v>0</v>
      </c>
      <c r="I529" s="36">
        <f t="shared" si="100"/>
        <v>0</v>
      </c>
      <c r="J529" s="36">
        <f t="shared" si="101"/>
        <v>0</v>
      </c>
      <c r="K529" s="36">
        <f t="shared" ca="1" si="102"/>
        <v>-1.9574898225101223E-4</v>
      </c>
      <c r="L529" s="36">
        <f t="shared" ca="1" si="103"/>
        <v>3.8317664052307102E-8</v>
      </c>
      <c r="M529" s="36">
        <f t="shared" ca="1" si="104"/>
        <v>2642988843.8932571</v>
      </c>
      <c r="N529" s="36">
        <f t="shared" ca="1" si="105"/>
        <v>3099489329.7800012</v>
      </c>
      <c r="O529" s="36">
        <f t="shared" ca="1" si="106"/>
        <v>111446765.46893506</v>
      </c>
      <c r="P529" s="45">
        <f t="shared" ca="1" si="107"/>
        <v>1.9574898225101223E-4</v>
      </c>
    </row>
    <row r="530" spans="1:16" x14ac:dyDescent="0.2">
      <c r="A530" s="106"/>
      <c r="B530" s="106"/>
      <c r="D530" s="92">
        <f t="shared" si="95"/>
        <v>0</v>
      </c>
      <c r="E530" s="92">
        <f t="shared" si="96"/>
        <v>0</v>
      </c>
      <c r="F530" s="36">
        <f t="shared" si="97"/>
        <v>0</v>
      </c>
      <c r="G530" s="36">
        <f t="shared" si="98"/>
        <v>0</v>
      </c>
      <c r="H530" s="36">
        <f t="shared" si="99"/>
        <v>0</v>
      </c>
      <c r="I530" s="36">
        <f t="shared" si="100"/>
        <v>0</v>
      </c>
      <c r="J530" s="36">
        <f t="shared" si="101"/>
        <v>0</v>
      </c>
      <c r="K530" s="36">
        <f t="shared" ca="1" si="102"/>
        <v>-1.9574898225101223E-4</v>
      </c>
      <c r="L530" s="36">
        <f t="shared" ca="1" si="103"/>
        <v>3.8317664052307102E-8</v>
      </c>
      <c r="M530" s="36">
        <f t="shared" ca="1" si="104"/>
        <v>2642988843.8932571</v>
      </c>
      <c r="N530" s="36">
        <f t="shared" ca="1" si="105"/>
        <v>3099489329.7800012</v>
      </c>
      <c r="O530" s="36">
        <f t="shared" ca="1" si="106"/>
        <v>111446765.46893506</v>
      </c>
      <c r="P530" s="45">
        <f t="shared" ca="1" si="107"/>
        <v>1.9574898225101223E-4</v>
      </c>
    </row>
    <row r="531" spans="1:16" x14ac:dyDescent="0.2">
      <c r="A531" s="106"/>
      <c r="B531" s="106"/>
      <c r="D531" s="92">
        <f t="shared" si="95"/>
        <v>0</v>
      </c>
      <c r="E531" s="92">
        <f t="shared" si="96"/>
        <v>0</v>
      </c>
      <c r="F531" s="36">
        <f t="shared" si="97"/>
        <v>0</v>
      </c>
      <c r="G531" s="36">
        <f t="shared" si="98"/>
        <v>0</v>
      </c>
      <c r="H531" s="36">
        <f t="shared" si="99"/>
        <v>0</v>
      </c>
      <c r="I531" s="36">
        <f t="shared" si="100"/>
        <v>0</v>
      </c>
      <c r="J531" s="36">
        <f t="shared" si="101"/>
        <v>0</v>
      </c>
      <c r="K531" s="36">
        <f t="shared" ca="1" si="102"/>
        <v>-1.9574898225101223E-4</v>
      </c>
      <c r="L531" s="36">
        <f t="shared" ca="1" si="103"/>
        <v>3.8317664052307102E-8</v>
      </c>
      <c r="M531" s="36">
        <f t="shared" ca="1" si="104"/>
        <v>2642988843.8932571</v>
      </c>
      <c r="N531" s="36">
        <f t="shared" ca="1" si="105"/>
        <v>3099489329.7800012</v>
      </c>
      <c r="O531" s="36">
        <f t="shared" ca="1" si="106"/>
        <v>111446765.46893506</v>
      </c>
      <c r="P531" s="45">
        <f t="shared" ca="1" si="107"/>
        <v>1.9574898225101223E-4</v>
      </c>
    </row>
    <row r="532" spans="1:16" x14ac:dyDescent="0.2">
      <c r="A532" s="106"/>
      <c r="B532" s="106"/>
      <c r="D532" s="92">
        <f t="shared" si="95"/>
        <v>0</v>
      </c>
      <c r="E532" s="92">
        <f t="shared" si="96"/>
        <v>0</v>
      </c>
      <c r="F532" s="36">
        <f t="shared" si="97"/>
        <v>0</v>
      </c>
      <c r="G532" s="36">
        <f t="shared" si="98"/>
        <v>0</v>
      </c>
      <c r="H532" s="36">
        <f t="shared" si="99"/>
        <v>0</v>
      </c>
      <c r="I532" s="36">
        <f t="shared" si="100"/>
        <v>0</v>
      </c>
      <c r="J532" s="36">
        <f t="shared" si="101"/>
        <v>0</v>
      </c>
      <c r="K532" s="36">
        <f t="shared" ca="1" si="102"/>
        <v>-1.9574898225101223E-4</v>
      </c>
      <c r="L532" s="36">
        <f t="shared" ca="1" si="103"/>
        <v>3.8317664052307102E-8</v>
      </c>
      <c r="M532" s="36">
        <f t="shared" ca="1" si="104"/>
        <v>2642988843.8932571</v>
      </c>
      <c r="N532" s="36">
        <f t="shared" ca="1" si="105"/>
        <v>3099489329.7800012</v>
      </c>
      <c r="O532" s="36">
        <f t="shared" ca="1" si="106"/>
        <v>111446765.46893506</v>
      </c>
      <c r="P532" s="45">
        <f t="shared" ca="1" si="107"/>
        <v>1.9574898225101223E-4</v>
      </c>
    </row>
    <row r="533" spans="1:16" x14ac:dyDescent="0.2">
      <c r="A533" s="106"/>
      <c r="B533" s="106"/>
      <c r="D533" s="92">
        <f t="shared" si="95"/>
        <v>0</v>
      </c>
      <c r="E533" s="92">
        <f t="shared" si="96"/>
        <v>0</v>
      </c>
      <c r="F533" s="36">
        <f t="shared" si="97"/>
        <v>0</v>
      </c>
      <c r="G533" s="36">
        <f>D533*F533</f>
        <v>0</v>
      </c>
      <c r="H533" s="36">
        <f t="shared" si="99"/>
        <v>0</v>
      </c>
      <c r="I533" s="36">
        <f t="shared" si="100"/>
        <v>0</v>
      </c>
      <c r="J533" s="36">
        <f>I533*D533</f>
        <v>0</v>
      </c>
      <c r="K533" s="36">
        <f t="shared" ca="1" si="102"/>
        <v>-1.9574898225101223E-4</v>
      </c>
      <c r="L533" s="36">
        <f ca="1">+(K533-E533)^2</f>
        <v>3.8317664052307102E-8</v>
      </c>
      <c r="M533" s="36">
        <f t="shared" ca="1" si="104"/>
        <v>2642988843.8932571</v>
      </c>
      <c r="N533" s="36">
        <f ca="1">(-M$2+M$4*D533-M$5*F533)^2</f>
        <v>3099489329.7800012</v>
      </c>
      <c r="O533" s="36">
        <f t="shared" ca="1" si="106"/>
        <v>111446765.46893506</v>
      </c>
      <c r="P533" s="45">
        <f t="shared" ca="1" si="107"/>
        <v>1.9574898225101223E-4</v>
      </c>
    </row>
    <row r="534" spans="1:16" x14ac:dyDescent="0.2">
      <c r="A534" s="106"/>
      <c r="B534" s="106"/>
      <c r="D534" s="92">
        <f t="shared" si="95"/>
        <v>0</v>
      </c>
      <c r="E534" s="92">
        <f t="shared" si="96"/>
        <v>0</v>
      </c>
      <c r="F534" s="36">
        <f t="shared" si="97"/>
        <v>0</v>
      </c>
      <c r="G534" s="36">
        <f>D534*F534</f>
        <v>0</v>
      </c>
      <c r="H534" s="36">
        <f t="shared" si="99"/>
        <v>0</v>
      </c>
      <c r="I534" s="36">
        <f t="shared" si="100"/>
        <v>0</v>
      </c>
      <c r="J534" s="36">
        <f>I534*D534</f>
        <v>0</v>
      </c>
      <c r="K534" s="36">
        <f t="shared" ca="1" si="102"/>
        <v>-1.9574898225101223E-4</v>
      </c>
      <c r="L534" s="36">
        <f ca="1">+(K534-E534)^2</f>
        <v>3.8317664052307102E-8</v>
      </c>
      <c r="M534" s="36">
        <f t="shared" ca="1" si="104"/>
        <v>2642988843.8932571</v>
      </c>
      <c r="N534" s="36">
        <f ca="1">(-M$2+M$4*D534-M$5*F534)^2</f>
        <v>3099489329.7800012</v>
      </c>
      <c r="O534" s="36">
        <f t="shared" ca="1" si="106"/>
        <v>111446765.46893506</v>
      </c>
      <c r="P534" s="45">
        <f t="shared" ca="1" si="107"/>
        <v>1.9574898225101223E-4</v>
      </c>
    </row>
    <row r="535" spans="1:16" x14ac:dyDescent="0.2">
      <c r="A535" s="106"/>
      <c r="B535" s="106"/>
      <c r="D535" s="92">
        <f t="shared" si="95"/>
        <v>0</v>
      </c>
      <c r="E535" s="92">
        <f t="shared" si="96"/>
        <v>0</v>
      </c>
      <c r="F535" s="36">
        <f t="shared" si="97"/>
        <v>0</v>
      </c>
      <c r="G535" s="36">
        <f>D535*F535</f>
        <v>0</v>
      </c>
      <c r="H535" s="36">
        <f t="shared" si="99"/>
        <v>0</v>
      </c>
      <c r="I535" s="36">
        <f t="shared" si="100"/>
        <v>0</v>
      </c>
      <c r="J535" s="36">
        <f>I535*D535</f>
        <v>0</v>
      </c>
      <c r="K535" s="36">
        <f t="shared" ca="1" si="102"/>
        <v>-1.9574898225101223E-4</v>
      </c>
      <c r="L535" s="36">
        <f ca="1">+(K535-E535)^2</f>
        <v>3.8317664052307102E-8</v>
      </c>
      <c r="M535" s="36">
        <f t="shared" ca="1" si="104"/>
        <v>2642988843.8932571</v>
      </c>
      <c r="N535" s="36">
        <f ca="1">(-M$2+M$4*D535-M$5*F535)^2</f>
        <v>3099489329.7800012</v>
      </c>
      <c r="O535" s="36">
        <f t="shared" ca="1" si="106"/>
        <v>111446765.46893506</v>
      </c>
      <c r="P535" s="45">
        <f t="shared" ca="1" si="107"/>
        <v>1.9574898225101223E-4</v>
      </c>
    </row>
    <row r="536" spans="1:16" x14ac:dyDescent="0.2">
      <c r="A536" s="106"/>
      <c r="B536" s="106"/>
      <c r="D536" s="92">
        <f t="shared" si="95"/>
        <v>0</v>
      </c>
      <c r="E536" s="92">
        <f t="shared" si="96"/>
        <v>0</v>
      </c>
      <c r="F536" s="36">
        <f t="shared" si="97"/>
        <v>0</v>
      </c>
      <c r="G536" s="36">
        <f>D536*F536</f>
        <v>0</v>
      </c>
      <c r="H536" s="36">
        <f t="shared" si="99"/>
        <v>0</v>
      </c>
      <c r="I536" s="36">
        <f t="shared" si="100"/>
        <v>0</v>
      </c>
      <c r="J536" s="36">
        <f>I536*D536</f>
        <v>0</v>
      </c>
      <c r="K536" s="36">
        <f t="shared" ca="1" si="102"/>
        <v>-1.9574898225101223E-4</v>
      </c>
      <c r="L536" s="36">
        <f ca="1">+(K536-E536)^2</f>
        <v>3.8317664052307102E-8</v>
      </c>
      <c r="M536" s="36">
        <f t="shared" ca="1" si="104"/>
        <v>2642988843.8932571</v>
      </c>
      <c r="N536" s="36">
        <f ca="1">(-M$2+M$4*D536-M$5*F536)^2</f>
        <v>3099489329.7800012</v>
      </c>
      <c r="O536" s="36">
        <f t="shared" ca="1" si="106"/>
        <v>111446765.46893506</v>
      </c>
      <c r="P536" s="45">
        <f t="shared" ca="1" si="107"/>
        <v>1.9574898225101223E-4</v>
      </c>
    </row>
    <row r="537" spans="1:16" x14ac:dyDescent="0.2">
      <c r="A537" s="106"/>
      <c r="B537" s="106"/>
      <c r="D537" s="92"/>
      <c r="E537" s="9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45"/>
    </row>
    <row r="538" spans="1:16" x14ac:dyDescent="0.2">
      <c r="A538" s="106"/>
      <c r="B538" s="106"/>
      <c r="D538" s="92"/>
      <c r="E538" s="9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45"/>
    </row>
    <row r="539" spans="1:16" x14ac:dyDescent="0.2">
      <c r="A539" s="106"/>
      <c r="B539" s="106"/>
      <c r="D539" s="92"/>
      <c r="E539" s="9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45"/>
    </row>
    <row r="540" spans="1:16" x14ac:dyDescent="0.2">
      <c r="A540" s="106"/>
      <c r="B540" s="106"/>
      <c r="D540" s="92"/>
      <c r="E540" s="9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45"/>
    </row>
    <row r="541" spans="1:16" x14ac:dyDescent="0.2">
      <c r="A541" s="106"/>
      <c r="B541" s="106"/>
      <c r="D541" s="92"/>
      <c r="E541" s="9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45"/>
    </row>
    <row r="542" spans="1:16" x14ac:dyDescent="0.2">
      <c r="A542" s="106"/>
      <c r="B542" s="106"/>
      <c r="D542" s="92"/>
      <c r="E542" s="9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45"/>
    </row>
    <row r="543" spans="1:16" x14ac:dyDescent="0.2">
      <c r="A543" s="106"/>
      <c r="B543" s="106"/>
      <c r="D543" s="92"/>
      <c r="E543" s="9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45"/>
    </row>
    <row r="544" spans="1:16" x14ac:dyDescent="0.2">
      <c r="A544" s="106"/>
      <c r="B544" s="106"/>
      <c r="D544" s="92"/>
      <c r="E544" s="9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45"/>
    </row>
    <row r="545" spans="1:16" x14ac:dyDescent="0.2">
      <c r="A545" s="106"/>
      <c r="B545" s="106"/>
      <c r="D545" s="92"/>
      <c r="E545" s="9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45"/>
    </row>
    <row r="546" spans="1:16" x14ac:dyDescent="0.2">
      <c r="A546" s="106"/>
      <c r="B546" s="106"/>
      <c r="D546" s="92"/>
      <c r="E546" s="9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45"/>
    </row>
    <row r="547" spans="1:16" x14ac:dyDescent="0.2">
      <c r="A547" s="106"/>
      <c r="B547" s="106"/>
      <c r="D547" s="92"/>
      <c r="E547" s="9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45"/>
    </row>
    <row r="548" spans="1:16" x14ac:dyDescent="0.2">
      <c r="A548" s="106"/>
      <c r="B548" s="106"/>
      <c r="D548" s="92"/>
      <c r="E548" s="9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45"/>
    </row>
    <row r="549" spans="1:16" x14ac:dyDescent="0.2">
      <c r="A549" s="106"/>
      <c r="B549" s="106"/>
      <c r="D549" s="92"/>
      <c r="E549" s="9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45"/>
    </row>
    <row r="550" spans="1:16" x14ac:dyDescent="0.2">
      <c r="A550" s="106"/>
      <c r="B550" s="106"/>
      <c r="D550" s="92"/>
      <c r="E550" s="9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45"/>
    </row>
    <row r="551" spans="1:16" x14ac:dyDescent="0.2">
      <c r="A551" s="106"/>
      <c r="B551" s="106"/>
      <c r="D551" s="92"/>
      <c r="E551" s="9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45"/>
    </row>
    <row r="552" spans="1:16" x14ac:dyDescent="0.2">
      <c r="A552" s="106"/>
      <c r="B552" s="106"/>
      <c r="D552" s="92"/>
      <c r="E552" s="9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45"/>
    </row>
    <row r="553" spans="1:16" x14ac:dyDescent="0.2">
      <c r="A553" s="106"/>
      <c r="B553" s="106"/>
      <c r="D553" s="92"/>
      <c r="E553" s="9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45"/>
    </row>
    <row r="554" spans="1:16" x14ac:dyDescent="0.2">
      <c r="A554" s="106"/>
      <c r="B554" s="106"/>
      <c r="D554" s="92"/>
      <c r="E554" s="9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45"/>
    </row>
    <row r="555" spans="1:16" x14ac:dyDescent="0.2">
      <c r="A555" s="106"/>
      <c r="B555" s="106"/>
      <c r="D555" s="92"/>
      <c r="E555" s="9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45"/>
    </row>
    <row r="556" spans="1:16" x14ac:dyDescent="0.2">
      <c r="A556" s="106"/>
      <c r="B556" s="106"/>
      <c r="D556" s="92"/>
      <c r="E556" s="92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45"/>
    </row>
    <row r="557" spans="1:16" x14ac:dyDescent="0.2">
      <c r="A557" s="106"/>
      <c r="B557" s="106"/>
      <c r="D557" s="92"/>
      <c r="E557" s="92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45"/>
    </row>
    <row r="558" spans="1:16" x14ac:dyDescent="0.2">
      <c r="A558" s="106"/>
      <c r="B558" s="106"/>
      <c r="D558" s="92"/>
      <c r="E558" s="92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45"/>
    </row>
    <row r="559" spans="1:16" x14ac:dyDescent="0.2">
      <c r="A559" s="106"/>
      <c r="B559" s="106"/>
      <c r="D559" s="92"/>
      <c r="E559" s="92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45"/>
    </row>
    <row r="560" spans="1:16" x14ac:dyDescent="0.2">
      <c r="A560" s="106"/>
      <c r="B560" s="106"/>
      <c r="D560" s="92"/>
      <c r="E560" s="92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45"/>
    </row>
    <row r="561" spans="1:16" x14ac:dyDescent="0.2">
      <c r="A561" s="106"/>
      <c r="B561" s="106"/>
      <c r="D561" s="92"/>
      <c r="E561" s="9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45"/>
    </row>
    <row r="562" spans="1:16" x14ac:dyDescent="0.2">
      <c r="A562" s="106"/>
      <c r="B562" s="106"/>
      <c r="D562" s="92"/>
      <c r="E562" s="9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45"/>
    </row>
    <row r="563" spans="1:16" x14ac:dyDescent="0.2">
      <c r="A563" s="106"/>
      <c r="B563" s="106"/>
      <c r="D563" s="92"/>
      <c r="E563" s="9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45"/>
    </row>
    <row r="564" spans="1:16" x14ac:dyDescent="0.2">
      <c r="A564" s="106"/>
      <c r="B564" s="106"/>
      <c r="D564" s="92"/>
      <c r="E564" s="9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45"/>
    </row>
    <row r="565" spans="1:16" x14ac:dyDescent="0.2">
      <c r="A565" s="106"/>
      <c r="B565" s="106"/>
      <c r="D565" s="92"/>
      <c r="E565" s="9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45"/>
    </row>
    <row r="566" spans="1:16" x14ac:dyDescent="0.2">
      <c r="A566" s="106"/>
      <c r="B566" s="106"/>
      <c r="D566" s="92"/>
      <c r="E566" s="9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45"/>
    </row>
    <row r="567" spans="1:16" x14ac:dyDescent="0.2">
      <c r="A567" s="106"/>
      <c r="B567" s="106"/>
      <c r="D567" s="92"/>
      <c r="E567" s="9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45"/>
    </row>
    <row r="568" spans="1:16" x14ac:dyDescent="0.2">
      <c r="A568" s="106"/>
      <c r="B568" s="106"/>
      <c r="D568" s="92"/>
      <c r="E568" s="9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45"/>
    </row>
    <row r="569" spans="1:16" x14ac:dyDescent="0.2">
      <c r="A569" s="106"/>
      <c r="B569" s="106"/>
      <c r="D569" s="92"/>
      <c r="E569" s="9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45"/>
    </row>
    <row r="570" spans="1:16" x14ac:dyDescent="0.2">
      <c r="A570" s="106"/>
      <c r="B570" s="106"/>
      <c r="D570" s="92"/>
      <c r="E570" s="92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45"/>
    </row>
    <row r="571" spans="1:16" x14ac:dyDescent="0.2">
      <c r="A571" s="106"/>
      <c r="B571" s="106"/>
      <c r="D571" s="92"/>
      <c r="E571" s="9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45"/>
    </row>
    <row r="572" spans="1:16" x14ac:dyDescent="0.2">
      <c r="A572" s="106"/>
      <c r="B572" s="106"/>
      <c r="D572" s="92"/>
      <c r="E572" s="9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45"/>
    </row>
    <row r="573" spans="1:16" x14ac:dyDescent="0.2">
      <c r="A573" s="106"/>
      <c r="B573" s="106"/>
      <c r="D573" s="92"/>
      <c r="E573" s="92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45"/>
    </row>
    <row r="574" spans="1:16" x14ac:dyDescent="0.2">
      <c r="A574" s="106"/>
      <c r="B574" s="106"/>
      <c r="D574" s="92"/>
      <c r="E574" s="92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45"/>
    </row>
    <row r="575" spans="1:16" x14ac:dyDescent="0.2">
      <c r="A575" s="106"/>
      <c r="B575" s="106"/>
      <c r="D575" s="92"/>
      <c r="E575" s="92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45"/>
    </row>
    <row r="576" spans="1:16" x14ac:dyDescent="0.2">
      <c r="A576" s="106"/>
      <c r="B576" s="106"/>
      <c r="D576" s="92"/>
      <c r="E576" s="92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45"/>
    </row>
    <row r="577" spans="1:16" x14ac:dyDescent="0.2">
      <c r="A577" s="106"/>
      <c r="B577" s="106"/>
      <c r="D577" s="92"/>
      <c r="E577" s="92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45"/>
    </row>
    <row r="578" spans="1:16" x14ac:dyDescent="0.2">
      <c r="A578" s="106"/>
      <c r="B578" s="106"/>
      <c r="D578" s="92"/>
      <c r="E578" s="92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45"/>
    </row>
    <row r="579" spans="1:16" x14ac:dyDescent="0.2">
      <c r="A579" s="106"/>
      <c r="B579" s="106"/>
      <c r="D579" s="92"/>
      <c r="E579" s="92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45"/>
    </row>
    <row r="580" spans="1:16" x14ac:dyDescent="0.2">
      <c r="A580" s="106"/>
      <c r="B580" s="106"/>
      <c r="D580" s="92"/>
      <c r="E580" s="92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45"/>
    </row>
    <row r="581" spans="1:16" x14ac:dyDescent="0.2">
      <c r="A581" s="106"/>
      <c r="B581" s="106"/>
      <c r="D581" s="92"/>
      <c r="E581" s="92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45"/>
    </row>
    <row r="582" spans="1:16" x14ac:dyDescent="0.2">
      <c r="A582" s="106"/>
      <c r="B582" s="106"/>
      <c r="D582" s="92"/>
      <c r="E582" s="92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45"/>
    </row>
    <row r="583" spans="1:16" x14ac:dyDescent="0.2">
      <c r="A583" s="106"/>
      <c r="B583" s="106"/>
      <c r="D583" s="92"/>
      <c r="E583" s="92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45"/>
    </row>
    <row r="584" spans="1:16" x14ac:dyDescent="0.2">
      <c r="A584" s="106"/>
      <c r="B584" s="106"/>
      <c r="D584" s="92"/>
      <c r="E584" s="92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45"/>
    </row>
    <row r="585" spans="1:16" x14ac:dyDescent="0.2">
      <c r="A585" s="106"/>
      <c r="B585" s="106"/>
      <c r="D585" s="92"/>
      <c r="E585" s="92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45"/>
    </row>
    <row r="586" spans="1:16" x14ac:dyDescent="0.2">
      <c r="A586" s="106"/>
      <c r="B586" s="106"/>
      <c r="D586" s="92"/>
      <c r="E586" s="92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45"/>
    </row>
    <row r="587" spans="1:16" x14ac:dyDescent="0.2">
      <c r="A587" s="106"/>
      <c r="B587" s="106"/>
      <c r="D587" s="92"/>
      <c r="E587" s="92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45"/>
    </row>
    <row r="588" spans="1:16" x14ac:dyDescent="0.2">
      <c r="A588" s="106"/>
      <c r="B588" s="106"/>
      <c r="D588" s="92"/>
      <c r="E588" s="92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45"/>
    </row>
    <row r="589" spans="1:16" x14ac:dyDescent="0.2">
      <c r="A589" s="106"/>
      <c r="B589" s="106"/>
      <c r="D589" s="92"/>
      <c r="E589" s="92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45"/>
    </row>
    <row r="590" spans="1:16" x14ac:dyDescent="0.2">
      <c r="A590" s="106"/>
      <c r="B590" s="106"/>
      <c r="D590" s="92"/>
      <c r="E590" s="92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45"/>
    </row>
    <row r="591" spans="1:16" x14ac:dyDescent="0.2">
      <c r="D591" s="92"/>
      <c r="E591" s="92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45"/>
    </row>
    <row r="592" spans="1:16" x14ac:dyDescent="0.2">
      <c r="D592" s="92"/>
      <c r="E592" s="92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45"/>
    </row>
    <row r="593" spans="4:16" x14ac:dyDescent="0.2">
      <c r="D593" s="92"/>
      <c r="E593" s="9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45"/>
    </row>
    <row r="594" spans="4:16" x14ac:dyDescent="0.2">
      <c r="D594" s="92"/>
      <c r="E594" s="9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45"/>
    </row>
    <row r="595" spans="4:16" x14ac:dyDescent="0.2">
      <c r="D595" s="92"/>
      <c r="E595" s="9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45"/>
    </row>
    <row r="596" spans="4:16" x14ac:dyDescent="0.2">
      <c r="D596" s="92"/>
      <c r="E596" s="92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45"/>
    </row>
    <row r="597" spans="4:16" x14ac:dyDescent="0.2">
      <c r="D597" s="92"/>
      <c r="E597" s="92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45"/>
    </row>
    <row r="598" spans="4:16" x14ac:dyDescent="0.2">
      <c r="D598" s="92"/>
      <c r="E598" s="92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45"/>
    </row>
    <row r="599" spans="4:16" x14ac:dyDescent="0.2">
      <c r="D599" s="92"/>
      <c r="E599" s="9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45"/>
    </row>
    <row r="600" spans="4:16" x14ac:dyDescent="0.2">
      <c r="D600" s="92"/>
      <c r="E600" s="9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45"/>
    </row>
    <row r="601" spans="4:16" x14ac:dyDescent="0.2">
      <c r="D601" s="92"/>
      <c r="E601" s="9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45"/>
    </row>
    <row r="602" spans="4:16" x14ac:dyDescent="0.2">
      <c r="D602" s="92"/>
      <c r="E602" s="92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45"/>
    </row>
    <row r="603" spans="4:16" x14ac:dyDescent="0.2">
      <c r="D603" s="92"/>
      <c r="E603" s="92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45"/>
    </row>
    <row r="604" spans="4:16" x14ac:dyDescent="0.2">
      <c r="D604" s="92"/>
      <c r="E604" s="92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45"/>
    </row>
    <row r="605" spans="4:16" x14ac:dyDescent="0.2">
      <c r="D605" s="92"/>
      <c r="E605" s="92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45"/>
    </row>
    <row r="606" spans="4:16" x14ac:dyDescent="0.2">
      <c r="D606" s="92"/>
      <c r="E606" s="92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45"/>
    </row>
    <row r="607" spans="4:16" x14ac:dyDescent="0.2">
      <c r="D607" s="92"/>
      <c r="E607" s="92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45"/>
    </row>
    <row r="608" spans="4:16" x14ac:dyDescent="0.2">
      <c r="D608" s="92"/>
      <c r="E608" s="92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45"/>
    </row>
    <row r="609" spans="4:16" x14ac:dyDescent="0.2">
      <c r="D609" s="92"/>
      <c r="E609" s="92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45"/>
    </row>
    <row r="610" spans="4:16" x14ac:dyDescent="0.2">
      <c r="D610" s="92"/>
      <c r="E610" s="92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45"/>
    </row>
    <row r="611" spans="4:16" x14ac:dyDescent="0.2">
      <c r="D611" s="92"/>
      <c r="E611" s="92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45"/>
    </row>
    <row r="612" spans="4:16" x14ac:dyDescent="0.2">
      <c r="D612" s="92"/>
      <c r="E612" s="92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45"/>
    </row>
    <row r="613" spans="4:16" x14ac:dyDescent="0.2">
      <c r="D613" s="92"/>
      <c r="E613" s="92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45"/>
    </row>
    <row r="614" spans="4:16" x14ac:dyDescent="0.2">
      <c r="D614" s="92"/>
      <c r="E614" s="92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45"/>
    </row>
    <row r="615" spans="4:16" x14ac:dyDescent="0.2">
      <c r="D615" s="92"/>
      <c r="E615" s="92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45"/>
    </row>
    <row r="616" spans="4:16" x14ac:dyDescent="0.2">
      <c r="D616" s="92"/>
      <c r="E616" s="92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45"/>
    </row>
    <row r="617" spans="4:16" x14ac:dyDescent="0.2">
      <c r="D617" s="92"/>
      <c r="E617" s="92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45"/>
    </row>
    <row r="618" spans="4:16" x14ac:dyDescent="0.2">
      <c r="D618" s="92"/>
      <c r="E618" s="92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45"/>
    </row>
    <row r="619" spans="4:16" x14ac:dyDescent="0.2">
      <c r="D619" s="92"/>
      <c r="E619" s="92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45"/>
    </row>
    <row r="620" spans="4:16" x14ac:dyDescent="0.2">
      <c r="D620" s="92"/>
      <c r="E620" s="92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45"/>
    </row>
    <row r="621" spans="4:16" x14ac:dyDescent="0.2">
      <c r="D621" s="92"/>
      <c r="E621" s="92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45"/>
    </row>
    <row r="622" spans="4:16" x14ac:dyDescent="0.2">
      <c r="D622" s="92"/>
      <c r="E622" s="92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45"/>
    </row>
    <row r="623" spans="4:16" x14ac:dyDescent="0.2">
      <c r="D623" s="92"/>
      <c r="E623" s="92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45"/>
    </row>
    <row r="624" spans="4:16" x14ac:dyDescent="0.2">
      <c r="D624" s="92"/>
      <c r="E624" s="92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45"/>
    </row>
    <row r="625" spans="4:16" x14ac:dyDescent="0.2">
      <c r="D625" s="92"/>
      <c r="E625" s="92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45"/>
    </row>
    <row r="626" spans="4:16" x14ac:dyDescent="0.2">
      <c r="D626" s="92"/>
      <c r="E626" s="92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45"/>
    </row>
    <row r="627" spans="4:16" x14ac:dyDescent="0.2">
      <c r="D627" s="92"/>
      <c r="E627" s="92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45"/>
    </row>
    <row r="628" spans="4:16" x14ac:dyDescent="0.2">
      <c r="D628" s="92"/>
      <c r="E628" s="92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45"/>
    </row>
    <row r="629" spans="4:16" x14ac:dyDescent="0.2">
      <c r="D629" s="92"/>
      <c r="E629" s="92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45"/>
    </row>
    <row r="630" spans="4:16" x14ac:dyDescent="0.2">
      <c r="D630" s="92"/>
      <c r="E630" s="92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45"/>
    </row>
    <row r="631" spans="4:16" x14ac:dyDescent="0.2">
      <c r="D631" s="92"/>
      <c r="E631" s="92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45"/>
    </row>
    <row r="632" spans="4:16" x14ac:dyDescent="0.2">
      <c r="D632" s="92"/>
      <c r="E632" s="92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45"/>
    </row>
    <row r="633" spans="4:16" x14ac:dyDescent="0.2">
      <c r="D633" s="92"/>
      <c r="E633" s="92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45"/>
    </row>
    <row r="634" spans="4:16" x14ac:dyDescent="0.2">
      <c r="D634" s="92"/>
      <c r="E634" s="92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45"/>
    </row>
    <row r="635" spans="4:16" x14ac:dyDescent="0.2">
      <c r="D635" s="92"/>
      <c r="E635" s="92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45"/>
    </row>
    <row r="636" spans="4:16" x14ac:dyDescent="0.2">
      <c r="D636" s="92"/>
      <c r="E636" s="92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45"/>
    </row>
    <row r="637" spans="4:16" x14ac:dyDescent="0.2">
      <c r="D637" s="92"/>
      <c r="E637" s="92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45"/>
    </row>
    <row r="638" spans="4:16" x14ac:dyDescent="0.2">
      <c r="D638" s="92"/>
      <c r="E638" s="92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45"/>
    </row>
    <row r="639" spans="4:16" x14ac:dyDescent="0.2">
      <c r="D639" s="92"/>
      <c r="E639" s="92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45"/>
    </row>
    <row r="640" spans="4:16" x14ac:dyDescent="0.2">
      <c r="D640" s="92"/>
      <c r="E640" s="92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45"/>
    </row>
    <row r="641" spans="4:16" x14ac:dyDescent="0.2">
      <c r="D641" s="92"/>
      <c r="E641" s="92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45"/>
    </row>
    <row r="642" spans="4:16" x14ac:dyDescent="0.2">
      <c r="D642" s="92"/>
      <c r="E642" s="92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45"/>
    </row>
    <row r="643" spans="4:16" x14ac:dyDescent="0.2">
      <c r="D643" s="92"/>
      <c r="E643" s="92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45"/>
    </row>
    <row r="644" spans="4:16" x14ac:dyDescent="0.2">
      <c r="D644" s="92"/>
      <c r="E644" s="92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45"/>
    </row>
    <row r="645" spans="4:16" x14ac:dyDescent="0.2">
      <c r="D645" s="92"/>
      <c r="E645" s="92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45"/>
    </row>
    <row r="646" spans="4:16" x14ac:dyDescent="0.2">
      <c r="D646" s="92"/>
      <c r="E646" s="92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45"/>
    </row>
    <row r="647" spans="4:16" x14ac:dyDescent="0.2">
      <c r="D647" s="92"/>
      <c r="E647" s="92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45"/>
    </row>
    <row r="648" spans="4:16" x14ac:dyDescent="0.2">
      <c r="D648" s="92"/>
      <c r="E648" s="92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45"/>
    </row>
    <row r="649" spans="4:16" x14ac:dyDescent="0.2">
      <c r="D649" s="92"/>
      <c r="E649" s="92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45"/>
    </row>
    <row r="650" spans="4:16" x14ac:dyDescent="0.2">
      <c r="D650" s="92"/>
      <c r="E650" s="92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45"/>
    </row>
    <row r="651" spans="4:16" x14ac:dyDescent="0.2">
      <c r="D651" s="92"/>
      <c r="E651" s="92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45"/>
    </row>
    <row r="652" spans="4:16" x14ac:dyDescent="0.2">
      <c r="D652" s="92"/>
      <c r="E652" s="92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45"/>
    </row>
    <row r="653" spans="4:16" x14ac:dyDescent="0.2">
      <c r="D653" s="92"/>
      <c r="E653" s="92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45"/>
    </row>
    <row r="654" spans="4:16" x14ac:dyDescent="0.2">
      <c r="D654" s="92"/>
      <c r="E654" s="92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45"/>
    </row>
    <row r="655" spans="4:16" x14ac:dyDescent="0.2">
      <c r="D655" s="92"/>
      <c r="E655" s="92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45"/>
    </row>
    <row r="656" spans="4:16" x14ac:dyDescent="0.2">
      <c r="D656" s="92"/>
      <c r="E656" s="92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45"/>
    </row>
    <row r="657" spans="4:16" x14ac:dyDescent="0.2">
      <c r="D657" s="92"/>
      <c r="E657" s="92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45"/>
    </row>
    <row r="658" spans="4:16" x14ac:dyDescent="0.2">
      <c r="D658" s="92"/>
      <c r="E658" s="92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45"/>
    </row>
    <row r="659" spans="4:16" x14ac:dyDescent="0.2">
      <c r="D659" s="92"/>
      <c r="E659" s="92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45"/>
    </row>
    <row r="660" spans="4:16" x14ac:dyDescent="0.2">
      <c r="D660" s="92"/>
      <c r="E660" s="92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45"/>
    </row>
    <row r="661" spans="4:16" x14ac:dyDescent="0.2">
      <c r="D661" s="92"/>
      <c r="E661" s="92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45"/>
    </row>
    <row r="662" spans="4:16" x14ac:dyDescent="0.2">
      <c r="D662" s="92"/>
      <c r="E662" s="92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45"/>
    </row>
    <row r="663" spans="4:16" x14ac:dyDescent="0.2">
      <c r="D663" s="92"/>
      <c r="E663" s="92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45"/>
    </row>
    <row r="664" spans="4:16" x14ac:dyDescent="0.2">
      <c r="D664" s="92"/>
      <c r="E664" s="92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45"/>
    </row>
    <row r="665" spans="4:16" x14ac:dyDescent="0.2">
      <c r="D665" s="92"/>
      <c r="E665" s="92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45"/>
    </row>
    <row r="666" spans="4:16" x14ac:dyDescent="0.2">
      <c r="D666" s="92"/>
      <c r="E666" s="92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45"/>
    </row>
    <row r="667" spans="4:16" x14ac:dyDescent="0.2">
      <c r="D667" s="92"/>
      <c r="E667" s="92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45"/>
    </row>
    <row r="668" spans="4:16" x14ac:dyDescent="0.2">
      <c r="D668" s="92"/>
      <c r="E668" s="92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45"/>
    </row>
    <row r="669" spans="4:16" x14ac:dyDescent="0.2">
      <c r="D669" s="92"/>
      <c r="E669" s="92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45"/>
    </row>
    <row r="670" spans="4:16" x14ac:dyDescent="0.2">
      <c r="D670" s="92"/>
      <c r="E670" s="92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45"/>
    </row>
    <row r="671" spans="4:16" x14ac:dyDescent="0.2">
      <c r="D671" s="92"/>
      <c r="E671" s="92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45"/>
    </row>
    <row r="672" spans="4:16" x14ac:dyDescent="0.2">
      <c r="D672" s="92"/>
      <c r="E672" s="92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45"/>
    </row>
    <row r="673" spans="4:16" x14ac:dyDescent="0.2">
      <c r="D673" s="92"/>
      <c r="E673" s="92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45"/>
    </row>
    <row r="674" spans="4:16" x14ac:dyDescent="0.2">
      <c r="D674" s="92"/>
      <c r="E674" s="92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45"/>
    </row>
    <row r="675" spans="4:16" x14ac:dyDescent="0.2">
      <c r="D675" s="92"/>
      <c r="E675" s="92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45"/>
    </row>
    <row r="676" spans="4:16" x14ac:dyDescent="0.2">
      <c r="D676" s="92"/>
      <c r="E676" s="92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45"/>
    </row>
    <row r="677" spans="4:16" x14ac:dyDescent="0.2">
      <c r="D677" s="92"/>
      <c r="E677" s="92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45"/>
    </row>
    <row r="678" spans="4:16" x14ac:dyDescent="0.2">
      <c r="D678" s="92"/>
      <c r="E678" s="92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45"/>
    </row>
    <row r="679" spans="4:16" x14ac:dyDescent="0.2">
      <c r="D679" s="92"/>
      <c r="E679" s="92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45"/>
    </row>
    <row r="680" spans="4:16" x14ac:dyDescent="0.2">
      <c r="D680" s="92"/>
      <c r="E680" s="92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45"/>
    </row>
    <row r="681" spans="4:16" x14ac:dyDescent="0.2">
      <c r="D681" s="92"/>
      <c r="E681" s="92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45"/>
    </row>
    <row r="682" spans="4:16" x14ac:dyDescent="0.2">
      <c r="D682" s="92"/>
      <c r="E682" s="92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45"/>
    </row>
    <row r="683" spans="4:16" x14ac:dyDescent="0.2">
      <c r="D683" s="92"/>
      <c r="E683" s="92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45"/>
    </row>
    <row r="684" spans="4:16" x14ac:dyDescent="0.2">
      <c r="D684" s="92"/>
      <c r="E684" s="92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45"/>
    </row>
    <row r="685" spans="4:16" x14ac:dyDescent="0.2">
      <c r="D685" s="92"/>
      <c r="E685" s="92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45"/>
    </row>
    <row r="686" spans="4:16" x14ac:dyDescent="0.2">
      <c r="D686" s="92"/>
      <c r="E686" s="92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45"/>
    </row>
    <row r="687" spans="4:16" x14ac:dyDescent="0.2">
      <c r="D687" s="92"/>
      <c r="E687" s="92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45"/>
    </row>
    <row r="688" spans="4:16" x14ac:dyDescent="0.2">
      <c r="D688" s="92"/>
      <c r="E688" s="92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45"/>
    </row>
    <row r="689" spans="4:16" x14ac:dyDescent="0.2">
      <c r="D689" s="92"/>
      <c r="E689" s="92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45"/>
    </row>
    <row r="690" spans="4:16" x14ac:dyDescent="0.2">
      <c r="D690" s="92"/>
      <c r="E690" s="92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45"/>
    </row>
    <row r="691" spans="4:16" x14ac:dyDescent="0.2">
      <c r="D691" s="92"/>
      <c r="E691" s="92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45"/>
    </row>
    <row r="692" spans="4:16" x14ac:dyDescent="0.2">
      <c r="D692" s="92"/>
      <c r="E692" s="92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45"/>
    </row>
    <row r="693" spans="4:16" x14ac:dyDescent="0.2">
      <c r="D693" s="92"/>
      <c r="E693" s="92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45"/>
    </row>
    <row r="694" spans="4:16" x14ac:dyDescent="0.2">
      <c r="D694" s="92"/>
      <c r="E694" s="92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45"/>
    </row>
    <row r="695" spans="4:16" x14ac:dyDescent="0.2">
      <c r="D695" s="92"/>
      <c r="E695" s="92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45"/>
    </row>
    <row r="696" spans="4:16" x14ac:dyDescent="0.2">
      <c r="D696" s="92"/>
      <c r="E696" s="92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45"/>
    </row>
    <row r="697" spans="4:16" x14ac:dyDescent="0.2">
      <c r="D697" s="92"/>
      <c r="E697" s="92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45"/>
    </row>
    <row r="698" spans="4:16" x14ac:dyDescent="0.2">
      <c r="D698" s="92"/>
      <c r="E698" s="92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45"/>
    </row>
    <row r="699" spans="4:16" x14ac:dyDescent="0.2">
      <c r="D699" s="92"/>
      <c r="E699" s="92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45"/>
    </row>
    <row r="700" spans="4:16" x14ac:dyDescent="0.2">
      <c r="D700" s="92"/>
      <c r="E700" s="92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45"/>
    </row>
    <row r="701" spans="4:16" x14ac:dyDescent="0.2">
      <c r="D701" s="92"/>
      <c r="E701" s="92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45"/>
    </row>
    <row r="702" spans="4:16" x14ac:dyDescent="0.2">
      <c r="D702" s="92"/>
      <c r="E702" s="92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45"/>
    </row>
    <row r="703" spans="4:16" x14ac:dyDescent="0.2">
      <c r="D703" s="92"/>
      <c r="E703" s="92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45"/>
    </row>
    <row r="704" spans="4:16" x14ac:dyDescent="0.2">
      <c r="D704" s="92"/>
      <c r="E704" s="92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45"/>
    </row>
    <row r="705" spans="4:16" x14ac:dyDescent="0.2">
      <c r="D705" s="92"/>
      <c r="E705" s="92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45"/>
    </row>
    <row r="706" spans="4:16" x14ac:dyDescent="0.2">
      <c r="D706" s="92"/>
      <c r="E706" s="92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45"/>
    </row>
    <row r="707" spans="4:16" x14ac:dyDescent="0.2">
      <c r="D707" s="92"/>
      <c r="E707" s="92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45"/>
    </row>
    <row r="708" spans="4:16" x14ac:dyDescent="0.2">
      <c r="D708" s="92"/>
      <c r="E708" s="92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45"/>
    </row>
    <row r="709" spans="4:16" x14ac:dyDescent="0.2">
      <c r="D709" s="92"/>
      <c r="E709" s="92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45"/>
    </row>
    <row r="710" spans="4:16" x14ac:dyDescent="0.2">
      <c r="D710" s="92"/>
      <c r="E710" s="92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45"/>
    </row>
    <row r="711" spans="4:16" x14ac:dyDescent="0.2">
      <c r="D711" s="92"/>
      <c r="E711" s="92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45"/>
    </row>
    <row r="712" spans="4:16" x14ac:dyDescent="0.2">
      <c r="D712" s="92"/>
      <c r="E712" s="92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45"/>
    </row>
    <row r="713" spans="4:16" x14ac:dyDescent="0.2">
      <c r="D713" s="92"/>
      <c r="E713" s="92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45"/>
    </row>
    <row r="714" spans="4:16" x14ac:dyDescent="0.2">
      <c r="D714" s="92"/>
      <c r="E714" s="92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45"/>
    </row>
    <row r="715" spans="4:16" x14ac:dyDescent="0.2">
      <c r="D715" s="92"/>
      <c r="E715" s="92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45"/>
    </row>
    <row r="716" spans="4:16" x14ac:dyDescent="0.2">
      <c r="D716" s="92"/>
      <c r="E716" s="92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45"/>
    </row>
    <row r="717" spans="4:16" x14ac:dyDescent="0.2">
      <c r="D717" s="92"/>
      <c r="E717" s="92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45"/>
    </row>
    <row r="718" spans="4:16" x14ac:dyDescent="0.2">
      <c r="D718" s="92"/>
      <c r="E718" s="92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45"/>
    </row>
    <row r="719" spans="4:16" x14ac:dyDescent="0.2">
      <c r="D719" s="92"/>
      <c r="E719" s="92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45"/>
    </row>
    <row r="720" spans="4:16" x14ac:dyDescent="0.2">
      <c r="D720" s="92"/>
      <c r="E720" s="92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45"/>
    </row>
    <row r="721" spans="4:16" x14ac:dyDescent="0.2">
      <c r="D721" s="92"/>
      <c r="E721" s="92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45"/>
    </row>
    <row r="722" spans="4:16" x14ac:dyDescent="0.2">
      <c r="D722" s="92"/>
      <c r="E722" s="92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45"/>
    </row>
    <row r="723" spans="4:16" x14ac:dyDescent="0.2">
      <c r="D723" s="92"/>
      <c r="E723" s="92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45"/>
    </row>
    <row r="724" spans="4:16" x14ac:dyDescent="0.2">
      <c r="D724" s="92"/>
      <c r="E724" s="92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45"/>
    </row>
    <row r="725" spans="4:16" x14ac:dyDescent="0.2">
      <c r="D725" s="92"/>
      <c r="E725" s="92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45"/>
    </row>
    <row r="726" spans="4:16" x14ac:dyDescent="0.2">
      <c r="D726" s="92"/>
      <c r="E726" s="92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45"/>
    </row>
    <row r="727" spans="4:16" x14ac:dyDescent="0.2">
      <c r="D727" s="92"/>
      <c r="E727" s="92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45"/>
    </row>
    <row r="728" spans="4:16" x14ac:dyDescent="0.2">
      <c r="D728" s="92"/>
      <c r="E728" s="92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45"/>
    </row>
    <row r="729" spans="4:16" x14ac:dyDescent="0.2">
      <c r="D729" s="92"/>
      <c r="E729" s="92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45"/>
    </row>
    <row r="730" spans="4:16" x14ac:dyDescent="0.2">
      <c r="D730" s="92"/>
      <c r="E730" s="92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45"/>
    </row>
    <row r="731" spans="4:16" x14ac:dyDescent="0.2">
      <c r="D731" s="92"/>
      <c r="E731" s="92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45"/>
    </row>
    <row r="732" spans="4:16" x14ac:dyDescent="0.2">
      <c r="D732" s="92"/>
      <c r="E732" s="92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45"/>
    </row>
    <row r="733" spans="4:16" x14ac:dyDescent="0.2">
      <c r="D733" s="92"/>
      <c r="E733" s="92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45"/>
    </row>
    <row r="734" spans="4:16" x14ac:dyDescent="0.2">
      <c r="D734" s="92"/>
      <c r="E734" s="92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45"/>
    </row>
    <row r="735" spans="4:16" x14ac:dyDescent="0.2">
      <c r="D735" s="92"/>
      <c r="E735" s="92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45"/>
    </row>
    <row r="736" spans="4:16" x14ac:dyDescent="0.2">
      <c r="D736" s="92"/>
      <c r="E736" s="92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45"/>
    </row>
    <row r="737" spans="4:16" x14ac:dyDescent="0.2">
      <c r="D737" s="92"/>
      <c r="E737" s="92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45"/>
    </row>
    <row r="738" spans="4:16" x14ac:dyDescent="0.2">
      <c r="D738" s="92"/>
      <c r="E738" s="92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45"/>
    </row>
    <row r="739" spans="4:16" x14ac:dyDescent="0.2">
      <c r="D739" s="92"/>
      <c r="E739" s="92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45"/>
    </row>
    <row r="740" spans="4:16" x14ac:dyDescent="0.2">
      <c r="D740" s="92"/>
      <c r="E740" s="92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45"/>
    </row>
    <row r="741" spans="4:16" x14ac:dyDescent="0.2">
      <c r="D741" s="92"/>
      <c r="E741" s="92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45"/>
    </row>
    <row r="742" spans="4:16" x14ac:dyDescent="0.2">
      <c r="D742" s="92"/>
      <c r="E742" s="92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45"/>
    </row>
    <row r="743" spans="4:16" x14ac:dyDescent="0.2">
      <c r="D743" s="92"/>
      <c r="E743" s="92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45"/>
    </row>
    <row r="744" spans="4:16" x14ac:dyDescent="0.2">
      <c r="D744" s="92"/>
      <c r="E744" s="92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45"/>
    </row>
    <row r="745" spans="4:16" x14ac:dyDescent="0.2">
      <c r="D745" s="92"/>
      <c r="E745" s="92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45"/>
    </row>
    <row r="746" spans="4:16" x14ac:dyDescent="0.2">
      <c r="D746" s="92"/>
      <c r="E746" s="92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45"/>
    </row>
    <row r="747" spans="4:16" x14ac:dyDescent="0.2">
      <c r="D747" s="92"/>
      <c r="E747" s="92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45"/>
    </row>
    <row r="748" spans="4:16" x14ac:dyDescent="0.2">
      <c r="D748" s="92"/>
      <c r="E748" s="92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45"/>
    </row>
    <row r="749" spans="4:16" x14ac:dyDescent="0.2">
      <c r="D749" s="92"/>
      <c r="E749" s="92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45"/>
    </row>
    <row r="750" spans="4:16" x14ac:dyDescent="0.2">
      <c r="D750" s="92"/>
      <c r="E750" s="92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45"/>
    </row>
    <row r="751" spans="4:16" x14ac:dyDescent="0.2">
      <c r="D751" s="92"/>
      <c r="E751" s="92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45"/>
    </row>
    <row r="752" spans="4:16" x14ac:dyDescent="0.2">
      <c r="D752" s="92"/>
      <c r="E752" s="92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45"/>
    </row>
    <row r="753" spans="4:16" x14ac:dyDescent="0.2">
      <c r="D753" s="92"/>
      <c r="E753" s="92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45"/>
    </row>
    <row r="754" spans="4:16" x14ac:dyDescent="0.2">
      <c r="D754" s="92"/>
      <c r="E754" s="92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45"/>
    </row>
    <row r="755" spans="4:16" x14ac:dyDescent="0.2">
      <c r="D755" s="92"/>
      <c r="E755" s="92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45"/>
    </row>
    <row r="756" spans="4:16" x14ac:dyDescent="0.2">
      <c r="D756" s="92"/>
      <c r="E756" s="92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45"/>
    </row>
    <row r="757" spans="4:16" x14ac:dyDescent="0.2">
      <c r="D757" s="92"/>
      <c r="E757" s="92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45"/>
    </row>
    <row r="758" spans="4:16" x14ac:dyDescent="0.2">
      <c r="D758" s="92"/>
      <c r="E758" s="92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45"/>
    </row>
    <row r="759" spans="4:16" x14ac:dyDescent="0.2">
      <c r="D759" s="92"/>
      <c r="E759" s="92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45"/>
    </row>
    <row r="760" spans="4:16" x14ac:dyDescent="0.2">
      <c r="D760" s="92"/>
      <c r="E760" s="92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45"/>
    </row>
    <row r="761" spans="4:16" x14ac:dyDescent="0.2">
      <c r="D761" s="92"/>
      <c r="E761" s="92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45"/>
    </row>
    <row r="762" spans="4:16" x14ac:dyDescent="0.2">
      <c r="D762" s="92"/>
      <c r="E762" s="92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45"/>
    </row>
    <row r="763" spans="4:16" x14ac:dyDescent="0.2">
      <c r="D763" s="92"/>
      <c r="E763" s="92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45"/>
    </row>
    <row r="764" spans="4:16" x14ac:dyDescent="0.2">
      <c r="D764" s="92"/>
      <c r="E764" s="92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45"/>
    </row>
    <row r="765" spans="4:16" x14ac:dyDescent="0.2">
      <c r="D765" s="92"/>
      <c r="E765" s="92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45"/>
    </row>
    <row r="766" spans="4:16" x14ac:dyDescent="0.2">
      <c r="D766" s="92"/>
      <c r="E766" s="92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45"/>
    </row>
    <row r="767" spans="4:16" x14ac:dyDescent="0.2">
      <c r="D767" s="92"/>
      <c r="E767" s="92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45"/>
    </row>
    <row r="768" spans="4:16" x14ac:dyDescent="0.2">
      <c r="D768" s="92"/>
      <c r="E768" s="92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45"/>
    </row>
    <row r="769" spans="4:16" x14ac:dyDescent="0.2">
      <c r="D769" s="92"/>
      <c r="E769" s="92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45"/>
    </row>
    <row r="770" spans="4:16" x14ac:dyDescent="0.2">
      <c r="D770" s="92"/>
      <c r="E770" s="92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45"/>
    </row>
    <row r="771" spans="4:16" x14ac:dyDescent="0.2">
      <c r="D771" s="92"/>
      <c r="E771" s="92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45"/>
    </row>
    <row r="772" spans="4:16" x14ac:dyDescent="0.2">
      <c r="D772" s="92"/>
      <c r="E772" s="92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45"/>
    </row>
    <row r="773" spans="4:16" x14ac:dyDescent="0.2">
      <c r="D773" s="92"/>
      <c r="E773" s="92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45"/>
    </row>
    <row r="774" spans="4:16" x14ac:dyDescent="0.2">
      <c r="D774" s="92"/>
      <c r="E774" s="92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45"/>
    </row>
    <row r="775" spans="4:16" x14ac:dyDescent="0.2">
      <c r="D775" s="92"/>
      <c r="E775" s="92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45"/>
    </row>
    <row r="776" spans="4:16" x14ac:dyDescent="0.2">
      <c r="D776" s="92"/>
      <c r="E776" s="92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45"/>
    </row>
    <row r="777" spans="4:16" x14ac:dyDescent="0.2">
      <c r="D777" s="92"/>
      <c r="E777" s="92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45"/>
    </row>
    <row r="778" spans="4:16" x14ac:dyDescent="0.2">
      <c r="D778" s="92"/>
      <c r="E778" s="92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45"/>
    </row>
    <row r="779" spans="4:16" x14ac:dyDescent="0.2">
      <c r="D779" s="92"/>
      <c r="E779" s="92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45"/>
    </row>
    <row r="780" spans="4:16" x14ac:dyDescent="0.2">
      <c r="D780" s="92"/>
      <c r="E780" s="92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45"/>
    </row>
    <row r="781" spans="4:16" x14ac:dyDescent="0.2">
      <c r="D781" s="92"/>
      <c r="E781" s="92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45"/>
    </row>
    <row r="782" spans="4:16" x14ac:dyDescent="0.2">
      <c r="D782" s="92"/>
      <c r="E782" s="92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45"/>
    </row>
    <row r="783" spans="4:16" x14ac:dyDescent="0.2">
      <c r="D783" s="92"/>
      <c r="E783" s="92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45"/>
    </row>
    <row r="784" spans="4:16" x14ac:dyDescent="0.2">
      <c r="D784" s="92"/>
      <c r="E784" s="92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45"/>
    </row>
    <row r="785" spans="4:16" x14ac:dyDescent="0.2">
      <c r="D785" s="92"/>
      <c r="E785" s="92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45"/>
    </row>
    <row r="786" spans="4:16" x14ac:dyDescent="0.2">
      <c r="D786" s="92"/>
      <c r="E786" s="92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45"/>
    </row>
    <row r="787" spans="4:16" x14ac:dyDescent="0.2">
      <c r="D787" s="92"/>
      <c r="E787" s="92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45"/>
    </row>
    <row r="788" spans="4:16" x14ac:dyDescent="0.2">
      <c r="D788" s="92"/>
      <c r="E788" s="92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45"/>
    </row>
    <row r="789" spans="4:16" x14ac:dyDescent="0.2">
      <c r="D789" s="92"/>
      <c r="E789" s="92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45"/>
    </row>
    <row r="790" spans="4:16" x14ac:dyDescent="0.2">
      <c r="D790" s="92"/>
      <c r="E790" s="92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45"/>
    </row>
    <row r="791" spans="4:16" x14ac:dyDescent="0.2">
      <c r="D791" s="92"/>
      <c r="E791" s="92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45"/>
    </row>
    <row r="792" spans="4:16" x14ac:dyDescent="0.2">
      <c r="D792" s="92"/>
      <c r="E792" s="92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45"/>
    </row>
    <row r="793" spans="4:16" x14ac:dyDescent="0.2">
      <c r="D793" s="92"/>
      <c r="E793" s="92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45"/>
    </row>
    <row r="794" spans="4:16" x14ac:dyDescent="0.2">
      <c r="D794" s="92"/>
      <c r="E794" s="92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45"/>
    </row>
    <row r="795" spans="4:16" x14ac:dyDescent="0.2">
      <c r="D795" s="92"/>
      <c r="E795" s="92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45"/>
    </row>
    <row r="796" spans="4:16" x14ac:dyDescent="0.2">
      <c r="D796" s="92"/>
      <c r="E796" s="92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45"/>
    </row>
    <row r="797" spans="4:16" x14ac:dyDescent="0.2">
      <c r="D797" s="92"/>
      <c r="E797" s="92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45"/>
    </row>
    <row r="798" spans="4:16" x14ac:dyDescent="0.2">
      <c r="D798" s="92"/>
      <c r="E798" s="92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45"/>
    </row>
    <row r="799" spans="4:16" x14ac:dyDescent="0.2">
      <c r="D799" s="92"/>
      <c r="E799" s="92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45"/>
    </row>
    <row r="800" spans="4:16" x14ac:dyDescent="0.2">
      <c r="D800" s="92"/>
      <c r="E800" s="92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45"/>
    </row>
    <row r="801" spans="4:16" x14ac:dyDescent="0.2">
      <c r="D801" s="92"/>
      <c r="E801" s="92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45"/>
    </row>
    <row r="802" spans="4:16" x14ac:dyDescent="0.2">
      <c r="D802" s="92"/>
      <c r="E802" s="92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45"/>
    </row>
    <row r="803" spans="4:16" x14ac:dyDescent="0.2">
      <c r="D803" s="92"/>
      <c r="E803" s="92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45"/>
    </row>
    <row r="804" spans="4:16" x14ac:dyDescent="0.2">
      <c r="D804" s="92"/>
      <c r="E804" s="92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45"/>
    </row>
    <row r="805" spans="4:16" x14ac:dyDescent="0.2">
      <c r="D805" s="92"/>
      <c r="E805" s="92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45"/>
    </row>
    <row r="806" spans="4:16" x14ac:dyDescent="0.2">
      <c r="D806" s="92"/>
      <c r="E806" s="92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45"/>
    </row>
    <row r="807" spans="4:16" x14ac:dyDescent="0.2">
      <c r="D807" s="92"/>
      <c r="E807" s="92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45"/>
    </row>
    <row r="808" spans="4:16" x14ac:dyDescent="0.2">
      <c r="D808" s="92"/>
      <c r="E808" s="92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45"/>
    </row>
    <row r="809" spans="4:16" x14ac:dyDescent="0.2">
      <c r="D809" s="92"/>
      <c r="E809" s="92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45"/>
    </row>
    <row r="810" spans="4:16" x14ac:dyDescent="0.2">
      <c r="D810" s="92"/>
      <c r="E810" s="92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45"/>
    </row>
    <row r="811" spans="4:16" x14ac:dyDescent="0.2">
      <c r="D811" s="92"/>
      <c r="E811" s="92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45"/>
    </row>
    <row r="812" spans="4:16" x14ac:dyDescent="0.2">
      <c r="D812" s="92"/>
      <c r="E812" s="92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45"/>
    </row>
    <row r="813" spans="4:16" x14ac:dyDescent="0.2">
      <c r="D813" s="92"/>
      <c r="E813" s="92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45"/>
    </row>
    <row r="814" spans="4:16" x14ac:dyDescent="0.2">
      <c r="D814" s="92"/>
      <c r="E814" s="92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45"/>
    </row>
    <row r="815" spans="4:16" x14ac:dyDescent="0.2">
      <c r="D815" s="92"/>
      <c r="E815" s="92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45"/>
    </row>
    <row r="816" spans="4:16" x14ac:dyDescent="0.2">
      <c r="D816" s="92"/>
      <c r="E816" s="92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45"/>
    </row>
    <row r="817" spans="4:16" x14ac:dyDescent="0.2">
      <c r="D817" s="92"/>
      <c r="E817" s="92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45"/>
    </row>
    <row r="818" spans="4:16" x14ac:dyDescent="0.2">
      <c r="D818" s="92"/>
      <c r="E818" s="92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45"/>
    </row>
    <row r="819" spans="4:16" x14ac:dyDescent="0.2">
      <c r="D819" s="92"/>
      <c r="E819" s="92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45"/>
    </row>
    <row r="820" spans="4:16" x14ac:dyDescent="0.2">
      <c r="D820" s="92"/>
      <c r="E820" s="92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45"/>
    </row>
    <row r="821" spans="4:16" x14ac:dyDescent="0.2">
      <c r="D821" s="92"/>
      <c r="E821" s="92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45"/>
    </row>
    <row r="822" spans="4:16" x14ac:dyDescent="0.2">
      <c r="D822" s="92"/>
      <c r="E822" s="92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45"/>
    </row>
    <row r="823" spans="4:16" x14ac:dyDescent="0.2">
      <c r="D823" s="92"/>
      <c r="E823" s="92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45"/>
    </row>
    <row r="824" spans="4:16" x14ac:dyDescent="0.2">
      <c r="D824" s="92"/>
      <c r="E824" s="92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45"/>
    </row>
    <row r="825" spans="4:16" x14ac:dyDescent="0.2">
      <c r="D825" s="92"/>
      <c r="E825" s="92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45"/>
    </row>
    <row r="826" spans="4:16" x14ac:dyDescent="0.2">
      <c r="D826" s="92"/>
      <c r="E826" s="92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45"/>
    </row>
    <row r="827" spans="4:16" x14ac:dyDescent="0.2">
      <c r="D827" s="92"/>
      <c r="E827" s="92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45"/>
    </row>
    <row r="828" spans="4:16" x14ac:dyDescent="0.2">
      <c r="D828" s="92"/>
      <c r="E828" s="92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45"/>
    </row>
    <row r="829" spans="4:16" x14ac:dyDescent="0.2">
      <c r="D829" s="92"/>
      <c r="E829" s="92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45"/>
    </row>
    <row r="830" spans="4:16" x14ac:dyDescent="0.2">
      <c r="D830" s="92"/>
      <c r="E830" s="92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45"/>
    </row>
    <row r="831" spans="4:16" x14ac:dyDescent="0.2">
      <c r="D831" s="92"/>
      <c r="E831" s="92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45"/>
    </row>
    <row r="832" spans="4:16" x14ac:dyDescent="0.2">
      <c r="D832" s="92"/>
      <c r="E832" s="92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45"/>
    </row>
    <row r="833" spans="4:16" x14ac:dyDescent="0.2">
      <c r="D833" s="92"/>
      <c r="E833" s="92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45"/>
    </row>
    <row r="834" spans="4:16" x14ac:dyDescent="0.2">
      <c r="D834" s="92"/>
      <c r="E834" s="92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45"/>
    </row>
    <row r="835" spans="4:16" x14ac:dyDescent="0.2">
      <c r="D835" s="92"/>
      <c r="E835" s="92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45"/>
    </row>
    <row r="836" spans="4:16" x14ac:dyDescent="0.2">
      <c r="D836" s="92"/>
      <c r="E836" s="92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45"/>
    </row>
    <row r="837" spans="4:16" x14ac:dyDescent="0.2">
      <c r="D837" s="92"/>
      <c r="E837" s="92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45"/>
    </row>
    <row r="838" spans="4:16" x14ac:dyDescent="0.2">
      <c r="D838" s="92"/>
      <c r="E838" s="92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45"/>
    </row>
    <row r="839" spans="4:16" x14ac:dyDescent="0.2">
      <c r="D839" s="92"/>
      <c r="E839" s="92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45"/>
    </row>
    <row r="840" spans="4:16" x14ac:dyDescent="0.2">
      <c r="D840" s="92"/>
      <c r="E840" s="92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45"/>
    </row>
    <row r="841" spans="4:16" x14ac:dyDescent="0.2">
      <c r="D841" s="92"/>
      <c r="E841" s="92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45"/>
    </row>
    <row r="842" spans="4:16" x14ac:dyDescent="0.2">
      <c r="D842" s="92"/>
      <c r="E842" s="92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45"/>
    </row>
    <row r="843" spans="4:16" x14ac:dyDescent="0.2">
      <c r="D843" s="92"/>
      <c r="E843" s="92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45"/>
    </row>
    <row r="844" spans="4:16" x14ac:dyDescent="0.2">
      <c r="D844" s="92"/>
      <c r="E844" s="92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45"/>
    </row>
    <row r="845" spans="4:16" x14ac:dyDescent="0.2">
      <c r="D845" s="92"/>
      <c r="E845" s="92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45"/>
    </row>
    <row r="846" spans="4:16" x14ac:dyDescent="0.2">
      <c r="D846" s="92"/>
      <c r="E846" s="92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45"/>
    </row>
    <row r="847" spans="4:16" x14ac:dyDescent="0.2">
      <c r="D847" s="92"/>
      <c r="E847" s="92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45"/>
    </row>
    <row r="848" spans="4:16" x14ac:dyDescent="0.2">
      <c r="D848" s="92"/>
      <c r="E848" s="92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45"/>
    </row>
    <row r="849" spans="4:16" x14ac:dyDescent="0.2">
      <c r="D849" s="92"/>
      <c r="E849" s="92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45"/>
    </row>
    <row r="850" spans="4:16" x14ac:dyDescent="0.2">
      <c r="D850" s="92"/>
      <c r="E850" s="92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45"/>
    </row>
    <row r="851" spans="4:16" x14ac:dyDescent="0.2">
      <c r="D851" s="92"/>
      <c r="E851" s="92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45"/>
    </row>
    <row r="852" spans="4:16" x14ac:dyDescent="0.2">
      <c r="D852" s="92"/>
      <c r="E852" s="92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45"/>
    </row>
    <row r="853" spans="4:16" x14ac:dyDescent="0.2">
      <c r="D853" s="92"/>
      <c r="E853" s="92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45"/>
    </row>
    <row r="854" spans="4:16" x14ac:dyDescent="0.2">
      <c r="D854" s="92"/>
      <c r="E854" s="92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45"/>
    </row>
    <row r="855" spans="4:16" x14ac:dyDescent="0.2">
      <c r="D855" s="92"/>
      <c r="E855" s="92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45"/>
    </row>
    <row r="856" spans="4:16" x14ac:dyDescent="0.2">
      <c r="D856" s="92"/>
      <c r="E856" s="92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45"/>
    </row>
    <row r="857" spans="4:16" x14ac:dyDescent="0.2">
      <c r="D857" s="92"/>
      <c r="E857" s="92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45"/>
    </row>
    <row r="858" spans="4:16" x14ac:dyDescent="0.2">
      <c r="D858" s="92"/>
      <c r="E858" s="92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45"/>
    </row>
    <row r="859" spans="4:16" x14ac:dyDescent="0.2">
      <c r="D859" s="92"/>
      <c r="E859" s="92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45"/>
    </row>
    <row r="860" spans="4:16" x14ac:dyDescent="0.2">
      <c r="D860" s="92"/>
      <c r="E860" s="92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45"/>
    </row>
    <row r="861" spans="4:16" x14ac:dyDescent="0.2">
      <c r="D861" s="92"/>
      <c r="E861" s="92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45"/>
    </row>
    <row r="862" spans="4:16" x14ac:dyDescent="0.2">
      <c r="D862" s="92"/>
      <c r="E862" s="92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45"/>
    </row>
    <row r="863" spans="4:16" x14ac:dyDescent="0.2">
      <c r="D863" s="92"/>
      <c r="E863" s="92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45"/>
    </row>
    <row r="864" spans="4:16" x14ac:dyDescent="0.2">
      <c r="D864" s="92"/>
      <c r="E864" s="92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45"/>
    </row>
    <row r="865" spans="4:16" x14ac:dyDescent="0.2">
      <c r="D865" s="92"/>
      <c r="E865" s="92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45"/>
    </row>
    <row r="866" spans="4:16" x14ac:dyDescent="0.2">
      <c r="D866" s="92"/>
      <c r="E866" s="92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45"/>
    </row>
    <row r="867" spans="4:16" x14ac:dyDescent="0.2">
      <c r="D867" s="92"/>
      <c r="E867" s="92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45"/>
    </row>
    <row r="868" spans="4:16" x14ac:dyDescent="0.2">
      <c r="D868" s="92"/>
      <c r="E868" s="92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45"/>
    </row>
    <row r="869" spans="4:16" x14ac:dyDescent="0.2">
      <c r="D869" s="92"/>
      <c r="E869" s="92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45"/>
    </row>
    <row r="870" spans="4:16" x14ac:dyDescent="0.2">
      <c r="D870" s="92"/>
      <c r="E870" s="92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45"/>
    </row>
    <row r="871" spans="4:16" x14ac:dyDescent="0.2">
      <c r="D871" s="92"/>
      <c r="E871" s="92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45"/>
    </row>
    <row r="872" spans="4:16" x14ac:dyDescent="0.2">
      <c r="D872" s="92"/>
      <c r="E872" s="92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45"/>
    </row>
    <row r="873" spans="4:16" x14ac:dyDescent="0.2">
      <c r="D873" s="92"/>
      <c r="E873" s="92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45"/>
    </row>
    <row r="874" spans="4:16" x14ac:dyDescent="0.2">
      <c r="D874" s="92"/>
      <c r="E874" s="92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45"/>
    </row>
    <row r="875" spans="4:16" x14ac:dyDescent="0.2">
      <c r="D875" s="92"/>
      <c r="E875" s="92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45"/>
    </row>
    <row r="876" spans="4:16" x14ac:dyDescent="0.2">
      <c r="D876" s="92"/>
      <c r="E876" s="92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45"/>
    </row>
    <row r="877" spans="4:16" x14ac:dyDescent="0.2">
      <c r="D877" s="92"/>
      <c r="E877" s="92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45"/>
    </row>
    <row r="878" spans="4:16" x14ac:dyDescent="0.2">
      <c r="D878" s="92"/>
      <c r="E878" s="92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45"/>
    </row>
    <row r="879" spans="4:16" x14ac:dyDescent="0.2">
      <c r="D879" s="92"/>
      <c r="E879" s="92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45"/>
    </row>
    <row r="880" spans="4:16" x14ac:dyDescent="0.2">
      <c r="D880" s="92"/>
      <c r="E880" s="92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45"/>
    </row>
    <row r="881" spans="4:16" x14ac:dyDescent="0.2">
      <c r="D881" s="92"/>
      <c r="E881" s="92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45"/>
    </row>
    <row r="882" spans="4:16" x14ac:dyDescent="0.2">
      <c r="D882" s="92"/>
      <c r="E882" s="92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45"/>
    </row>
    <row r="883" spans="4:16" x14ac:dyDescent="0.2">
      <c r="D883" s="92"/>
      <c r="E883" s="92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45"/>
    </row>
    <row r="884" spans="4:16" x14ac:dyDescent="0.2">
      <c r="D884" s="92"/>
      <c r="E884" s="92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45"/>
    </row>
    <row r="885" spans="4:16" x14ac:dyDescent="0.2">
      <c r="D885" s="92"/>
      <c r="E885" s="92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45"/>
    </row>
    <row r="886" spans="4:16" x14ac:dyDescent="0.2">
      <c r="D886" s="92"/>
      <c r="E886" s="92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45"/>
    </row>
    <row r="887" spans="4:16" x14ac:dyDescent="0.2">
      <c r="D887" s="92"/>
      <c r="E887" s="92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45"/>
    </row>
    <row r="888" spans="4:16" x14ac:dyDescent="0.2">
      <c r="D888" s="92"/>
      <c r="E888" s="92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45"/>
    </row>
    <row r="889" spans="4:16" x14ac:dyDescent="0.2">
      <c r="D889" s="92"/>
      <c r="E889" s="92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45"/>
    </row>
    <row r="890" spans="4:16" x14ac:dyDescent="0.2">
      <c r="D890" s="92"/>
      <c r="E890" s="92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45"/>
    </row>
    <row r="891" spans="4:16" x14ac:dyDescent="0.2">
      <c r="D891" s="92"/>
      <c r="E891" s="92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45"/>
    </row>
    <row r="892" spans="4:16" x14ac:dyDescent="0.2">
      <c r="D892" s="92"/>
      <c r="E892" s="92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45"/>
    </row>
    <row r="893" spans="4:16" x14ac:dyDescent="0.2">
      <c r="D893" s="92"/>
      <c r="E893" s="92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45"/>
    </row>
    <row r="894" spans="4:16" x14ac:dyDescent="0.2">
      <c r="D894" s="92"/>
      <c r="E894" s="92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45"/>
    </row>
    <row r="895" spans="4:16" x14ac:dyDescent="0.2">
      <c r="D895" s="92"/>
      <c r="E895" s="92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45"/>
    </row>
    <row r="896" spans="4:16" x14ac:dyDescent="0.2">
      <c r="D896" s="92"/>
      <c r="E896" s="92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45"/>
    </row>
    <row r="897" spans="4:16" x14ac:dyDescent="0.2">
      <c r="D897" s="92"/>
      <c r="E897" s="92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45"/>
    </row>
    <row r="898" spans="4:16" x14ac:dyDescent="0.2">
      <c r="D898" s="92"/>
      <c r="E898" s="92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45"/>
    </row>
    <row r="899" spans="4:16" x14ac:dyDescent="0.2">
      <c r="D899" s="92"/>
      <c r="E899" s="92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45"/>
    </row>
    <row r="900" spans="4:16" x14ac:dyDescent="0.2">
      <c r="D900" s="92"/>
      <c r="E900" s="92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45"/>
    </row>
    <row r="901" spans="4:16" x14ac:dyDescent="0.2">
      <c r="D901" s="92"/>
      <c r="E901" s="92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45"/>
    </row>
    <row r="902" spans="4:16" x14ac:dyDescent="0.2">
      <c r="D902" s="92"/>
      <c r="E902" s="92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45"/>
    </row>
    <row r="903" spans="4:16" x14ac:dyDescent="0.2">
      <c r="D903" s="92"/>
      <c r="E903" s="92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45"/>
    </row>
    <row r="904" spans="4:16" x14ac:dyDescent="0.2">
      <c r="D904" s="92"/>
      <c r="E904" s="92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45"/>
    </row>
    <row r="905" spans="4:16" x14ac:dyDescent="0.2">
      <c r="D905" s="92"/>
      <c r="E905" s="92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45"/>
    </row>
    <row r="906" spans="4:16" x14ac:dyDescent="0.2">
      <c r="D906" s="92"/>
      <c r="E906" s="92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45"/>
    </row>
    <row r="907" spans="4:16" x14ac:dyDescent="0.2">
      <c r="D907" s="92"/>
      <c r="E907" s="92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45"/>
    </row>
    <row r="908" spans="4:16" x14ac:dyDescent="0.2">
      <c r="D908" s="92"/>
      <c r="E908" s="92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45"/>
    </row>
    <row r="909" spans="4:16" x14ac:dyDescent="0.2">
      <c r="D909" s="92"/>
      <c r="E909" s="92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45"/>
    </row>
    <row r="910" spans="4:16" x14ac:dyDescent="0.2">
      <c r="D910" s="92"/>
      <c r="E910" s="92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45"/>
    </row>
    <row r="911" spans="4:16" x14ac:dyDescent="0.2">
      <c r="D911" s="92"/>
      <c r="E911" s="92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45"/>
    </row>
    <row r="912" spans="4:16" x14ac:dyDescent="0.2">
      <c r="D912" s="92"/>
      <c r="E912" s="92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45"/>
    </row>
    <row r="913" spans="4:16" x14ac:dyDescent="0.2">
      <c r="D913" s="92"/>
      <c r="E913" s="92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45"/>
    </row>
    <row r="914" spans="4:16" x14ac:dyDescent="0.2">
      <c r="D914" s="92"/>
      <c r="E914" s="92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45"/>
    </row>
    <row r="915" spans="4:16" x14ac:dyDescent="0.2">
      <c r="D915" s="92"/>
      <c r="E915" s="92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45"/>
    </row>
    <row r="916" spans="4:16" x14ac:dyDescent="0.2">
      <c r="D916" s="92"/>
      <c r="E916" s="92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45"/>
    </row>
    <row r="917" spans="4:16" x14ac:dyDescent="0.2">
      <c r="D917" s="92"/>
      <c r="E917" s="92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45"/>
    </row>
    <row r="918" spans="4:16" x14ac:dyDescent="0.2">
      <c r="D918" s="92"/>
      <c r="E918" s="92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45"/>
    </row>
    <row r="919" spans="4:16" x14ac:dyDescent="0.2">
      <c r="D919" s="92"/>
      <c r="E919" s="92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45"/>
    </row>
    <row r="920" spans="4:16" x14ac:dyDescent="0.2">
      <c r="D920" s="92"/>
      <c r="E920" s="92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45"/>
    </row>
    <row r="921" spans="4:16" x14ac:dyDescent="0.2">
      <c r="D921" s="92"/>
      <c r="E921" s="92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45"/>
    </row>
    <row r="922" spans="4:16" x14ac:dyDescent="0.2">
      <c r="D922" s="92"/>
      <c r="E922" s="92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45"/>
    </row>
    <row r="923" spans="4:16" x14ac:dyDescent="0.2">
      <c r="D923" s="92"/>
      <c r="E923" s="92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45"/>
    </row>
    <row r="924" spans="4:16" x14ac:dyDescent="0.2">
      <c r="D924" s="92"/>
      <c r="E924" s="92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45"/>
    </row>
    <row r="925" spans="4:16" x14ac:dyDescent="0.2">
      <c r="D925" s="92"/>
      <c r="E925" s="92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45"/>
    </row>
    <row r="926" spans="4:16" x14ac:dyDescent="0.2">
      <c r="D926" s="92"/>
      <c r="E926" s="92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45"/>
    </row>
    <row r="927" spans="4:16" x14ac:dyDescent="0.2">
      <c r="D927" s="92"/>
      <c r="E927" s="92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45"/>
    </row>
    <row r="928" spans="4:16" x14ac:dyDescent="0.2">
      <c r="D928" s="92"/>
      <c r="E928" s="92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45"/>
    </row>
    <row r="929" spans="4:16" x14ac:dyDescent="0.2">
      <c r="D929" s="92"/>
      <c r="E929" s="92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45"/>
    </row>
    <row r="930" spans="4:16" x14ac:dyDescent="0.2">
      <c r="D930" s="92"/>
      <c r="E930" s="92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45"/>
    </row>
    <row r="931" spans="4:16" x14ac:dyDescent="0.2">
      <c r="D931" s="92"/>
      <c r="E931" s="92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45"/>
    </row>
    <row r="932" spans="4:16" x14ac:dyDescent="0.2">
      <c r="D932" s="92"/>
      <c r="E932" s="92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45"/>
    </row>
    <row r="933" spans="4:16" x14ac:dyDescent="0.2">
      <c r="D933" s="92"/>
      <c r="E933" s="92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45"/>
    </row>
    <row r="934" spans="4:16" x14ac:dyDescent="0.2">
      <c r="D934" s="92"/>
      <c r="E934" s="92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45"/>
    </row>
    <row r="935" spans="4:16" x14ac:dyDescent="0.2">
      <c r="D935" s="92"/>
      <c r="E935" s="92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45"/>
    </row>
    <row r="936" spans="4:16" x14ac:dyDescent="0.2">
      <c r="D936" s="92"/>
      <c r="E936" s="92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45"/>
    </row>
    <row r="937" spans="4:16" x14ac:dyDescent="0.2">
      <c r="D937" s="92"/>
      <c r="E937" s="92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45"/>
    </row>
    <row r="938" spans="4:16" x14ac:dyDescent="0.2">
      <c r="D938" s="92"/>
      <c r="E938" s="92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45"/>
    </row>
    <row r="939" spans="4:16" x14ac:dyDescent="0.2">
      <c r="D939" s="92"/>
      <c r="E939" s="92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45"/>
    </row>
    <row r="940" spans="4:16" x14ac:dyDescent="0.2">
      <c r="D940" s="92"/>
      <c r="E940" s="92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45"/>
    </row>
    <row r="941" spans="4:16" x14ac:dyDescent="0.2">
      <c r="D941" s="92"/>
      <c r="E941" s="92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45"/>
    </row>
    <row r="942" spans="4:16" x14ac:dyDescent="0.2">
      <c r="D942" s="92"/>
      <c r="E942" s="92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45"/>
    </row>
    <row r="943" spans="4:16" x14ac:dyDescent="0.2">
      <c r="D943" s="92"/>
      <c r="E943" s="92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45"/>
    </row>
    <row r="944" spans="4:16" x14ac:dyDescent="0.2">
      <c r="D944" s="92"/>
      <c r="E944" s="92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45"/>
    </row>
    <row r="945" spans="4:16" x14ac:dyDescent="0.2">
      <c r="D945" s="92"/>
      <c r="E945" s="92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45"/>
    </row>
    <row r="946" spans="4:16" x14ac:dyDescent="0.2">
      <c r="D946" s="92"/>
      <c r="E946" s="92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45"/>
    </row>
    <row r="947" spans="4:16" x14ac:dyDescent="0.2">
      <c r="D947" s="92"/>
      <c r="E947" s="92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45"/>
    </row>
    <row r="948" spans="4:16" x14ac:dyDescent="0.2">
      <c r="D948" s="92"/>
      <c r="E948" s="92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45"/>
    </row>
    <row r="949" spans="4:16" x14ac:dyDescent="0.2">
      <c r="D949" s="92"/>
      <c r="E949" s="92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45"/>
    </row>
    <row r="950" spans="4:16" x14ac:dyDescent="0.2">
      <c r="D950" s="92"/>
      <c r="E950" s="92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45"/>
    </row>
    <row r="951" spans="4:16" x14ac:dyDescent="0.2">
      <c r="D951" s="92"/>
      <c r="E951" s="92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45"/>
    </row>
    <row r="952" spans="4:16" x14ac:dyDescent="0.2">
      <c r="D952" s="92"/>
      <c r="E952" s="92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45"/>
    </row>
    <row r="953" spans="4:16" x14ac:dyDescent="0.2">
      <c r="D953" s="92"/>
      <c r="E953" s="92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45"/>
    </row>
    <row r="954" spans="4:16" x14ac:dyDescent="0.2">
      <c r="D954" s="92"/>
      <c r="E954" s="92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45"/>
    </row>
    <row r="955" spans="4:16" x14ac:dyDescent="0.2">
      <c r="D955" s="92"/>
      <c r="E955" s="92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45"/>
    </row>
    <row r="956" spans="4:16" x14ac:dyDescent="0.2">
      <c r="D956" s="92"/>
      <c r="E956" s="92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45"/>
    </row>
    <row r="957" spans="4:16" x14ac:dyDescent="0.2">
      <c r="D957" s="92"/>
      <c r="E957" s="92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45"/>
    </row>
    <row r="958" spans="4:16" x14ac:dyDescent="0.2">
      <c r="D958" s="92"/>
      <c r="E958" s="92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45"/>
    </row>
    <row r="959" spans="4:16" x14ac:dyDescent="0.2">
      <c r="D959" s="92"/>
      <c r="E959" s="92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45"/>
    </row>
    <row r="960" spans="4:16" x14ac:dyDescent="0.2">
      <c r="D960" s="92"/>
      <c r="E960" s="92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45"/>
    </row>
    <row r="961" spans="4:16" x14ac:dyDescent="0.2">
      <c r="D961" s="92"/>
      <c r="E961" s="92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45"/>
    </row>
    <row r="962" spans="4:16" x14ac:dyDescent="0.2">
      <c r="D962" s="92"/>
      <c r="E962" s="92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45"/>
    </row>
    <row r="963" spans="4:16" x14ac:dyDescent="0.2">
      <c r="D963" s="92"/>
      <c r="E963" s="92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45"/>
    </row>
    <row r="964" spans="4:16" x14ac:dyDescent="0.2">
      <c r="D964" s="92"/>
      <c r="E964" s="92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45"/>
    </row>
    <row r="965" spans="4:16" x14ac:dyDescent="0.2">
      <c r="D965" s="92"/>
      <c r="E965" s="92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45"/>
    </row>
    <row r="966" spans="4:16" x14ac:dyDescent="0.2">
      <c r="D966" s="92"/>
      <c r="E966" s="92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45"/>
    </row>
    <row r="967" spans="4:16" x14ac:dyDescent="0.2">
      <c r="D967" s="92"/>
      <c r="E967" s="92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45"/>
    </row>
    <row r="968" spans="4:16" x14ac:dyDescent="0.2">
      <c r="D968" s="92"/>
      <c r="E968" s="92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45"/>
    </row>
    <row r="969" spans="4:16" x14ac:dyDescent="0.2">
      <c r="D969" s="92"/>
      <c r="E969" s="92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45"/>
    </row>
    <row r="970" spans="4:16" x14ac:dyDescent="0.2">
      <c r="D970" s="92"/>
      <c r="E970" s="92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45"/>
    </row>
    <row r="971" spans="4:16" x14ac:dyDescent="0.2">
      <c r="D971" s="92"/>
      <c r="E971" s="92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45"/>
    </row>
    <row r="972" spans="4:16" x14ac:dyDescent="0.2">
      <c r="D972" s="92"/>
      <c r="E972" s="92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45"/>
    </row>
    <row r="973" spans="4:16" x14ac:dyDescent="0.2">
      <c r="D973" s="92"/>
      <c r="E973" s="92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45"/>
    </row>
    <row r="974" spans="4:16" x14ac:dyDescent="0.2">
      <c r="D974" s="92"/>
      <c r="E974" s="92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45"/>
    </row>
    <row r="975" spans="4:16" x14ac:dyDescent="0.2">
      <c r="D975" s="92"/>
      <c r="E975" s="92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45"/>
    </row>
    <row r="976" spans="4:16" x14ac:dyDescent="0.2">
      <c r="D976" s="92"/>
      <c r="E976" s="92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45"/>
    </row>
    <row r="977" spans="4:16" x14ac:dyDescent="0.2">
      <c r="D977" s="92"/>
      <c r="E977" s="92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45"/>
    </row>
    <row r="978" spans="4:16" x14ac:dyDescent="0.2">
      <c r="D978" s="92"/>
      <c r="E978" s="92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45"/>
    </row>
    <row r="979" spans="4:16" x14ac:dyDescent="0.2">
      <c r="D979" s="92"/>
      <c r="E979" s="92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45"/>
    </row>
    <row r="980" spans="4:16" x14ac:dyDescent="0.2">
      <c r="D980" s="92"/>
      <c r="E980" s="92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45"/>
    </row>
    <row r="981" spans="4:16" x14ac:dyDescent="0.2">
      <c r="D981" s="92"/>
      <c r="E981" s="92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45"/>
    </row>
    <row r="982" spans="4:16" x14ac:dyDescent="0.2">
      <c r="D982" s="92"/>
      <c r="E982" s="92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45"/>
    </row>
    <row r="983" spans="4:16" x14ac:dyDescent="0.2">
      <c r="D983" s="92"/>
      <c r="E983" s="92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45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indexed="13"/>
  </sheetPr>
  <dimension ref="A1:AD1383"/>
  <sheetViews>
    <sheetView workbookViewId="0"/>
  </sheetViews>
  <sheetFormatPr defaultColWidth="10.28515625" defaultRowHeight="12.75" x14ac:dyDescent="0.2"/>
  <cols>
    <col min="1" max="1" width="17" customWidth="1"/>
    <col min="2" max="2" width="5.85546875" customWidth="1"/>
    <col min="3" max="3" width="16.7109375" customWidth="1"/>
    <col min="4" max="4" width="13.140625" customWidth="1"/>
    <col min="5" max="5" width="11.42578125" customWidth="1"/>
    <col min="6" max="8" width="10.28515625" customWidth="1"/>
    <col min="9" max="9" width="9.7109375" customWidth="1"/>
    <col min="10" max="10" width="10.5703125" customWidth="1"/>
    <col min="11" max="11" width="9.85546875" customWidth="1"/>
    <col min="12" max="15" width="7.42578125" customWidth="1"/>
    <col min="16" max="16" width="8.5703125" customWidth="1"/>
    <col min="17" max="17" width="12.42578125" customWidth="1"/>
  </cols>
  <sheetData>
    <row r="1" spans="1:26" ht="21" thickBot="1" x14ac:dyDescent="0.35">
      <c r="A1" s="1" t="s">
        <v>167</v>
      </c>
      <c r="H1" s="98" t="s">
        <v>156</v>
      </c>
      <c r="L1" t="s">
        <v>107</v>
      </c>
      <c r="M1" s="22" t="s">
        <v>161</v>
      </c>
      <c r="X1" s="16" t="s">
        <v>2085</v>
      </c>
      <c r="Y1" s="16" t="s">
        <v>160</v>
      </c>
    </row>
    <row r="2" spans="1:26" x14ac:dyDescent="0.2">
      <c r="A2" t="s">
        <v>2062</v>
      </c>
      <c r="B2" t="s">
        <v>2063</v>
      </c>
      <c r="C2" t="s">
        <v>2064</v>
      </c>
      <c r="H2" t="s">
        <v>154</v>
      </c>
      <c r="I2">
        <f t="shared" ref="I2:I7" si="0">J2*K2</f>
        <v>2.5700000000000001E-2</v>
      </c>
      <c r="J2" s="137">
        <v>2.57</v>
      </c>
      <c r="K2" s="3">
        <v>0.01</v>
      </c>
      <c r="L2">
        <v>2.57</v>
      </c>
      <c r="M2">
        <v>2.0760547078333316</v>
      </c>
      <c r="X2">
        <v>-140000</v>
      </c>
      <c r="Y2">
        <f t="shared" ref="Y2:Y20" si="1">+I$2+I$3*X2+I$4*X2^2+I$5*SIN(I$6*X2+I$7)</f>
        <v>6.3257428329432722E-2</v>
      </c>
      <c r="Z2">
        <f t="shared" ref="Z2:Z20" si="2">+I$2+I$3*X2+I$4*X2^2+I$5*SIN(RADIANS(I$6*X2+I$7))</f>
        <v>6.5564652662906286E-2</v>
      </c>
    </row>
    <row r="3" spans="1:26" ht="13.5" thickBot="1" x14ac:dyDescent="0.25">
      <c r="A3" s="20" t="s">
        <v>152</v>
      </c>
      <c r="C3" s="10"/>
      <c r="H3" t="s">
        <v>155</v>
      </c>
      <c r="I3">
        <f t="shared" si="0"/>
        <v>1.114E-6</v>
      </c>
      <c r="J3" s="138">
        <v>1.1140000000000001</v>
      </c>
      <c r="K3" s="3">
        <v>9.9999999999999995E-7</v>
      </c>
      <c r="L3">
        <v>1.1140000000000001</v>
      </c>
      <c r="M3">
        <v>-4.3590623924028959E-2</v>
      </c>
      <c r="X3">
        <v>-130000</v>
      </c>
      <c r="Y3">
        <f t="shared" si="1"/>
        <v>6.0854537219952987E-2</v>
      </c>
      <c r="Z3">
        <f t="shared" si="2"/>
        <v>4.94090442063084E-2</v>
      </c>
    </row>
    <row r="4" spans="1:26" ht="14.25" thickTop="1" thickBot="1" x14ac:dyDescent="0.25">
      <c r="A4" s="14" t="s">
        <v>2065</v>
      </c>
      <c r="C4" s="4">
        <v>41220.303599999999</v>
      </c>
      <c r="D4" s="5">
        <v>0.23369068000000001</v>
      </c>
      <c r="H4" t="s">
        <v>7</v>
      </c>
      <c r="I4">
        <f t="shared" si="0"/>
        <v>1.0199999999999999E-11</v>
      </c>
      <c r="J4" s="138">
        <v>1.02</v>
      </c>
      <c r="K4" s="3">
        <v>9.9999999999999994E-12</v>
      </c>
      <c r="L4">
        <v>1.02</v>
      </c>
      <c r="M4">
        <v>1.0595054233597703</v>
      </c>
      <c r="X4">
        <v>-120000</v>
      </c>
      <c r="Y4">
        <f t="shared" si="1"/>
        <v>5.9368345117053634E-2</v>
      </c>
      <c r="Z4">
        <f t="shared" si="2"/>
        <v>3.5293611438296457E-2</v>
      </c>
    </row>
    <row r="5" spans="1:26" ht="13.5" thickTop="1" x14ac:dyDescent="0.2">
      <c r="H5" t="s">
        <v>157</v>
      </c>
      <c r="I5">
        <f t="shared" si="0"/>
        <v>3.6400000000000002E-2</v>
      </c>
      <c r="J5" s="138">
        <v>3.64</v>
      </c>
      <c r="K5">
        <v>0.01</v>
      </c>
      <c r="L5">
        <v>3.64</v>
      </c>
      <c r="M5">
        <v>5.6019857876644545</v>
      </c>
      <c r="X5">
        <v>-110000</v>
      </c>
      <c r="Y5">
        <f t="shared" si="1"/>
        <v>5.6894698972157508E-2</v>
      </c>
      <c r="Z5">
        <f t="shared" si="2"/>
        <v>2.3218343201206346E-2</v>
      </c>
    </row>
    <row r="6" spans="1:26" x14ac:dyDescent="0.2">
      <c r="A6" s="14" t="s">
        <v>2066</v>
      </c>
      <c r="H6" t="s">
        <v>158</v>
      </c>
      <c r="I6">
        <f t="shared" si="0"/>
        <v>3.8700000000000006E-5</v>
      </c>
      <c r="J6" s="138">
        <v>3.87</v>
      </c>
      <c r="K6" s="3">
        <v>1.0000000000000001E-5</v>
      </c>
      <c r="L6">
        <v>3.87</v>
      </c>
      <c r="M6">
        <v>4.8099877889731175</v>
      </c>
      <c r="X6">
        <v>-100000</v>
      </c>
      <c r="Y6">
        <f t="shared" si="1"/>
        <v>5.1977233670884734E-2</v>
      </c>
      <c r="Z6">
        <f t="shared" si="2"/>
        <v>1.3183228329867779E-2</v>
      </c>
    </row>
    <row r="7" spans="1:26" ht="13.5" thickBot="1" x14ac:dyDescent="0.25">
      <c r="A7" t="s">
        <v>2067</v>
      </c>
      <c r="C7" s="2">
        <v>46708.777300000002</v>
      </c>
      <c r="H7" t="s">
        <v>159</v>
      </c>
      <c r="I7">
        <f t="shared" si="0"/>
        <v>-1.042</v>
      </c>
      <c r="J7" s="139">
        <v>-1.042</v>
      </c>
      <c r="K7">
        <v>1</v>
      </c>
      <c r="L7">
        <v>1.042</v>
      </c>
      <c r="M7">
        <v>-0.54947165083382665</v>
      </c>
      <c r="X7">
        <v>-90000</v>
      </c>
      <c r="Y7">
        <f t="shared" si="1"/>
        <v>4.3822781653465981E-2</v>
      </c>
      <c r="Z7">
        <f t="shared" si="2"/>
        <v>5.1882556521135326E-3</v>
      </c>
    </row>
    <row r="8" spans="1:26" x14ac:dyDescent="0.2">
      <c r="A8" t="s">
        <v>2068</v>
      </c>
      <c r="C8" s="2">
        <v>0.23368993499999999</v>
      </c>
      <c r="J8">
        <f>SUM(R21:R957)</f>
        <v>1.5258712083186259E-2</v>
      </c>
      <c r="X8">
        <v>-80000</v>
      </c>
      <c r="Y8">
        <f t="shared" si="1"/>
        <v>3.2418689596724948E-2</v>
      </c>
      <c r="Z8">
        <f t="shared" si="2"/>
        <v>-7.6658601071075009E-4</v>
      </c>
    </row>
    <row r="9" spans="1:26" x14ac:dyDescent="0.2">
      <c r="A9" s="41" t="s">
        <v>19</v>
      </c>
      <c r="B9" s="41"/>
      <c r="C9" s="41">
        <v>460</v>
      </c>
      <c r="D9" s="41" t="str">
        <f>"F"&amp;C9</f>
        <v>F460</v>
      </c>
      <c r="E9" s="41" t="str">
        <f>"G"&amp;C9</f>
        <v>G460</v>
      </c>
      <c r="I9">
        <f>46708.803-C7</f>
        <v>2.5699999998323619E-2</v>
      </c>
      <c r="X9">
        <v>-70000</v>
      </c>
      <c r="Y9">
        <f t="shared" si="1"/>
        <v>1.853468995543528E-2</v>
      </c>
      <c r="Z9">
        <f t="shared" si="2"/>
        <v>-4.6813078432365743E-3</v>
      </c>
    </row>
    <row r="10" spans="1:26" ht="13.5" thickBot="1" x14ac:dyDescent="0.25">
      <c r="C10" s="16" t="s">
        <v>2069</v>
      </c>
      <c r="D10" s="16" t="s">
        <v>2070</v>
      </c>
      <c r="I10">
        <f>0.233691049-C8</f>
        <v>1.1140000000242622E-6</v>
      </c>
      <c r="X10">
        <v>-60000</v>
      </c>
      <c r="Y10">
        <f t="shared" si="1"/>
        <v>3.6090505450966578E-3</v>
      </c>
      <c r="Z10">
        <f t="shared" si="2"/>
        <v>-6.5559210355623813E-3</v>
      </c>
    </row>
    <row r="11" spans="1:26" ht="13.5" thickTop="1" x14ac:dyDescent="0.2">
      <c r="A11" t="s">
        <v>2071</v>
      </c>
      <c r="C11" s="44">
        <f ca="1">INTERCEPT(INDIRECT(E9):G992,INDIRECT(D9):$F992)</f>
        <v>-2.6231327733425458E-2</v>
      </c>
      <c r="D11">
        <f>E11*F11</f>
        <v>7.3149479713408494E-4</v>
      </c>
      <c r="E11" s="11">
        <v>0.73149479713408494</v>
      </c>
      <c r="F11" s="9">
        <v>1E-3</v>
      </c>
      <c r="X11">
        <v>-50000</v>
      </c>
      <c r="Y11">
        <f t="shared" si="1"/>
        <v>-1.0464158323697971E-2</v>
      </c>
      <c r="Z11">
        <f t="shared" si="2"/>
        <v>-6.3904367827430156E-3</v>
      </c>
    </row>
    <row r="12" spans="1:26" x14ac:dyDescent="0.2">
      <c r="A12" t="s">
        <v>2072</v>
      </c>
      <c r="C12" s="44">
        <f ca="1">SLOPE(INDIRECT(E9):G992,INDIRECT(D9):$F992)</f>
        <v>3.3669688538019014E-6</v>
      </c>
      <c r="D12">
        <f>E12*F12</f>
        <v>-4.5095929795122202E-7</v>
      </c>
      <c r="E12" s="12">
        <v>-4.5095929795122203</v>
      </c>
      <c r="F12" s="9">
        <v>9.9999999999999995E-8</v>
      </c>
      <c r="H12" t="s">
        <v>162</v>
      </c>
      <c r="I12">
        <f>2*PI()/I6</f>
        <v>162356.20948784458</v>
      </c>
      <c r="J12" t="s">
        <v>163</v>
      </c>
      <c r="X12">
        <v>-40000</v>
      </c>
      <c r="Y12">
        <f t="shared" si="1"/>
        <v>-2.1615214037416841E-2</v>
      </c>
      <c r="Z12">
        <f t="shared" si="2"/>
        <v>-4.1848662842789465E-3</v>
      </c>
    </row>
    <row r="13" spans="1:26" ht="13.5" thickBot="1" x14ac:dyDescent="0.25">
      <c r="A13" t="s">
        <v>2073</v>
      </c>
      <c r="D13">
        <f>E13*F13</f>
        <v>3.1470237556817098E-11</v>
      </c>
      <c r="E13" s="13">
        <v>3.14702375568171</v>
      </c>
      <c r="F13" s="9">
        <v>9.9999999999999994E-12</v>
      </c>
      <c r="H13" t="s">
        <v>162</v>
      </c>
      <c r="I13">
        <f>I12*C8</f>
        <v>37941.012042060778</v>
      </c>
      <c r="J13" t="s">
        <v>164</v>
      </c>
      <c r="X13">
        <v>-30000</v>
      </c>
      <c r="Y13">
        <f t="shared" si="1"/>
        <v>-2.7904872441813611E-2</v>
      </c>
      <c r="Z13">
        <f t="shared" si="2"/>
        <v>6.0779256394654811E-5</v>
      </c>
    </row>
    <row r="14" spans="1:26" ht="13.5" thickTop="1" x14ac:dyDescent="0.2">
      <c r="A14" t="s">
        <v>2074</v>
      </c>
      <c r="C14" t="s">
        <v>148</v>
      </c>
      <c r="D14">
        <f>2*D13*365.24/C8</f>
        <v>9.8371284713240889E-8</v>
      </c>
      <c r="E14">
        <f>SUM(U21:U618)</f>
        <v>3.2991217217125477E-3</v>
      </c>
      <c r="H14" t="s">
        <v>162</v>
      </c>
      <c r="I14">
        <f>I13/365.23</f>
        <v>103.88251798061708</v>
      </c>
      <c r="J14" t="s">
        <v>165</v>
      </c>
      <c r="X14">
        <v>-20000</v>
      </c>
      <c r="Y14">
        <f t="shared" si="1"/>
        <v>-2.7811199655618991E-2</v>
      </c>
      <c r="Z14">
        <f t="shared" si="2"/>
        <v>6.3464886324190103E-3</v>
      </c>
    </row>
    <row r="15" spans="1:26" x14ac:dyDescent="0.2">
      <c r="A15" s="15" t="s">
        <v>2075</v>
      </c>
      <c r="C15" s="37">
        <f ca="1">(C7+C11)+(C8+C12)*INT(MAX(F21:F3520))</f>
        <v>56907.594153196987</v>
      </c>
      <c r="D15" s="20">
        <f>+C7+INT(MAX(F21:F1575))*C8+D11+D12*INT(MAX(F21:F4010))+D13*INT(MAX(F21:F4037)^2)</f>
        <v>56907.514432974007</v>
      </c>
      <c r="X15">
        <v>-10000</v>
      </c>
      <c r="Y15">
        <f t="shared" si="1"/>
        <v>-2.0454679906770298E-2</v>
      </c>
      <c r="Z15">
        <f t="shared" si="2"/>
        <v>1.4672250634023066E-2</v>
      </c>
    </row>
    <row r="16" spans="1:26" x14ac:dyDescent="0.2">
      <c r="A16" s="14" t="s">
        <v>2076</v>
      </c>
      <c r="C16" s="38">
        <f ca="1">+C8+C12</f>
        <v>0.23369330196885379</v>
      </c>
      <c r="D16" s="20">
        <f>+C8+D12+2*D13*MAX(F21:F9431)</f>
        <v>0.23369223088891694</v>
      </c>
      <c r="X16">
        <v>0</v>
      </c>
      <c r="Y16">
        <f t="shared" si="1"/>
        <v>-5.7283038988086982E-3</v>
      </c>
      <c r="Z16">
        <f t="shared" si="2"/>
        <v>2.5038054049034867E-2</v>
      </c>
    </row>
    <row r="17" spans="1:26" ht="13.5" thickBot="1" x14ac:dyDescent="0.25">
      <c r="A17" s="44" t="s">
        <v>8</v>
      </c>
      <c r="C17">
        <f>COUNT(C21:C2178)</f>
        <v>615</v>
      </c>
      <c r="T17">
        <f>COUNT(T21:T641)</f>
        <v>524</v>
      </c>
      <c r="X17">
        <v>10000</v>
      </c>
      <c r="Y17">
        <f t="shared" si="1"/>
        <v>1.5686603542809298E-2</v>
      </c>
      <c r="Z17">
        <f t="shared" si="2"/>
        <v>3.7443887663393093E-2</v>
      </c>
    </row>
    <row r="18" spans="1:26" ht="14.25" thickTop="1" thickBot="1" x14ac:dyDescent="0.25">
      <c r="A18" s="14" t="s">
        <v>2077</v>
      </c>
      <c r="C18" s="39">
        <f ca="1">+C15</f>
        <v>56907.594153196987</v>
      </c>
      <c r="D18" s="40">
        <f ca="1">C16</f>
        <v>0.23369330196885379</v>
      </c>
      <c r="E18" s="41" t="s">
        <v>2069</v>
      </c>
      <c r="X18">
        <v>20000</v>
      </c>
      <c r="Y18">
        <f t="shared" si="1"/>
        <v>4.2421157597049106E-2</v>
      </c>
      <c r="Z18">
        <f t="shared" si="2"/>
        <v>5.1889740261658678E-2</v>
      </c>
    </row>
    <row r="19" spans="1:26" ht="13.5" thickBot="1" x14ac:dyDescent="0.25">
      <c r="A19" s="14" t="s">
        <v>6</v>
      </c>
      <c r="C19" s="42">
        <f>+D15</f>
        <v>56907.514432974007</v>
      </c>
      <c r="D19" s="43">
        <f>+D16</f>
        <v>0.23369223088891694</v>
      </c>
      <c r="E19" s="54" t="s">
        <v>7</v>
      </c>
      <c r="G19" t="s">
        <v>2078</v>
      </c>
      <c r="O19" t="s">
        <v>2079</v>
      </c>
      <c r="X19">
        <v>30000</v>
      </c>
      <c r="Y19">
        <f t="shared" si="1"/>
        <v>7.2621383938232642E-2</v>
      </c>
      <c r="Z19">
        <f t="shared" si="2"/>
        <v>6.8375600627526442E-2</v>
      </c>
    </row>
    <row r="20" spans="1:26" ht="15" thickBot="1" x14ac:dyDescent="0.25">
      <c r="A20" s="16" t="s">
        <v>2080</v>
      </c>
      <c r="B20" s="16" t="s">
        <v>2081</v>
      </c>
      <c r="C20" s="16" t="s">
        <v>2082</v>
      </c>
      <c r="D20" s="16" t="s">
        <v>2083</v>
      </c>
      <c r="E20" s="16" t="s">
        <v>2084</v>
      </c>
      <c r="F20" s="16" t="s">
        <v>2085</v>
      </c>
      <c r="G20" s="16" t="s">
        <v>2086</v>
      </c>
      <c r="H20" s="16" t="s">
        <v>2087</v>
      </c>
      <c r="I20" s="16" t="s">
        <v>2218</v>
      </c>
      <c r="J20" s="16" t="s">
        <v>2209</v>
      </c>
      <c r="K20" s="16" t="s">
        <v>2210</v>
      </c>
      <c r="L20" s="16" t="s">
        <v>2221</v>
      </c>
      <c r="M20" s="16" t="s">
        <v>2227</v>
      </c>
      <c r="N20" s="16" t="s">
        <v>2096</v>
      </c>
      <c r="O20" s="16" t="s">
        <v>2089</v>
      </c>
      <c r="P20" s="16" t="s">
        <v>160</v>
      </c>
      <c r="Q20" s="16" t="s">
        <v>2091</v>
      </c>
      <c r="R20" s="16" t="s">
        <v>124</v>
      </c>
      <c r="S20" s="97" t="s">
        <v>96</v>
      </c>
      <c r="T20" s="22" t="s">
        <v>125</v>
      </c>
      <c r="U20" s="16" t="s">
        <v>126</v>
      </c>
      <c r="X20">
        <v>40000</v>
      </c>
      <c r="Y20">
        <f t="shared" si="1"/>
        <v>0.1042224383680572</v>
      </c>
      <c r="Z20">
        <f t="shared" si="2"/>
        <v>8.6901457544336883E-2</v>
      </c>
    </row>
    <row r="21" spans="1:26" x14ac:dyDescent="0.2">
      <c r="A21" s="25" t="s">
        <v>2236</v>
      </c>
      <c r="B21" s="22"/>
      <c r="C21" s="48">
        <v>15677.852000000001</v>
      </c>
      <c r="D21" s="19"/>
      <c r="E21">
        <f t="shared" ref="E21:E52" si="3">(C21-C$7)/C$8</f>
        <v>-132786.74282655778</v>
      </c>
      <c r="F21" s="140">
        <f>+ROUND(2*E21,0)/2-0.5</f>
        <v>-132787</v>
      </c>
      <c r="G21">
        <f t="shared" ref="G21:G52" si="4">C21-(C$7+F21*C$8)</f>
        <v>6.009884499690088E-2</v>
      </c>
      <c r="N21">
        <f t="shared" ref="N21:N52" si="5">G21</f>
        <v>6.009884499690088E-2</v>
      </c>
      <c r="P21">
        <f t="shared" ref="P21:P52" si="6">+I$2+I$3*F21+I$4*F21^2+I$5*SIN(I$6*F21+I$7)</f>
        <v>6.1343890207147214E-2</v>
      </c>
      <c r="Q21" s="7">
        <f t="shared" ref="Q21:Q52" si="7">+C21-15018.5</f>
        <v>659.35200000000077</v>
      </c>
      <c r="R21">
        <f t="shared" ref="R21:R52" si="8">+(P21-G21)^2</f>
        <v>1.550137575557339E-6</v>
      </c>
    </row>
    <row r="22" spans="1:26" x14ac:dyDescent="0.2">
      <c r="A22" s="25" t="s">
        <v>2236</v>
      </c>
      <c r="B22" s="114"/>
      <c r="C22" s="131">
        <v>16444.600999999999</v>
      </c>
      <c r="D22" s="33"/>
      <c r="E22">
        <f t="shared" si="3"/>
        <v>-129505.690093157</v>
      </c>
      <c r="F22" s="140">
        <f>+ROUND(2*E22,0)/2-0.5</f>
        <v>-129506</v>
      </c>
      <c r="G22">
        <f t="shared" si="4"/>
        <v>7.2422109995386563E-2</v>
      </c>
      <c r="N22">
        <f t="shared" si="5"/>
        <v>7.2422109995386563E-2</v>
      </c>
      <c r="P22">
        <f t="shared" si="6"/>
        <v>6.0776398114011976E-2</v>
      </c>
      <c r="Q22" s="7">
        <f t="shared" si="7"/>
        <v>1426.1009999999987</v>
      </c>
      <c r="R22">
        <f t="shared" si="8"/>
        <v>1.3562260522398924E-4</v>
      </c>
    </row>
    <row r="23" spans="1:26" x14ac:dyDescent="0.2">
      <c r="A23" s="25" t="s">
        <v>2236</v>
      </c>
      <c r="B23" s="114"/>
      <c r="C23" s="131">
        <v>16514.482</v>
      </c>
      <c r="D23" s="33"/>
      <c r="E23">
        <f t="shared" si="3"/>
        <v>-129206.65710313969</v>
      </c>
      <c r="F23" s="140">
        <f>+ROUND(2*E23,0)/2-0.5</f>
        <v>-129207</v>
      </c>
      <c r="G23">
        <f t="shared" si="4"/>
        <v>8.0131544997129822E-2</v>
      </c>
      <c r="N23">
        <f t="shared" si="5"/>
        <v>8.0131544997129822E-2</v>
      </c>
      <c r="P23">
        <f t="shared" si="6"/>
        <v>6.0730068704381468E-2</v>
      </c>
      <c r="Q23" s="7">
        <f t="shared" si="7"/>
        <v>1495.982</v>
      </c>
      <c r="R23">
        <f t="shared" si="8"/>
        <v>3.7641728233807641E-4</v>
      </c>
    </row>
    <row r="24" spans="1:26" x14ac:dyDescent="0.2">
      <c r="A24" s="25" t="s">
        <v>2236</v>
      </c>
      <c r="B24" s="114"/>
      <c r="C24" s="131">
        <v>17114.688999999998</v>
      </c>
      <c r="D24" s="33"/>
      <c r="E24">
        <f t="shared" si="3"/>
        <v>-126638.26664165064</v>
      </c>
      <c r="F24" s="25">
        <f>+ROUND(2*E24,0)/2</f>
        <v>-126638.5</v>
      </c>
      <c r="G24">
        <f t="shared" si="4"/>
        <v>5.4533497495867778E-2</v>
      </c>
      <c r="N24">
        <f t="shared" si="5"/>
        <v>5.4533497495867778E-2</v>
      </c>
      <c r="P24">
        <f t="shared" si="6"/>
        <v>6.035364868383282E-2</v>
      </c>
      <c r="Q24" s="7">
        <f t="shared" si="7"/>
        <v>2096.1889999999985</v>
      </c>
      <c r="R24">
        <f t="shared" si="8"/>
        <v>3.3874159850770886E-5</v>
      </c>
    </row>
    <row r="25" spans="1:26" x14ac:dyDescent="0.2">
      <c r="A25" s="25" t="s">
        <v>2236</v>
      </c>
      <c r="B25" s="114"/>
      <c r="C25" s="131">
        <v>17531.707999999999</v>
      </c>
      <c r="D25" s="33"/>
      <c r="E25">
        <f t="shared" si="3"/>
        <v>-124853.76959003393</v>
      </c>
      <c r="F25" s="25">
        <f>+ROUND(2*E25,0)/2</f>
        <v>-124854</v>
      </c>
      <c r="G25">
        <f t="shared" si="4"/>
        <v>5.3844489993934985E-2</v>
      </c>
      <c r="N25">
        <f t="shared" si="5"/>
        <v>5.3844489993934985E-2</v>
      </c>
      <c r="P25">
        <f t="shared" si="6"/>
        <v>6.0102754864791608E-2</v>
      </c>
      <c r="Q25" s="7">
        <f t="shared" si="7"/>
        <v>2513.2079999999987</v>
      </c>
      <c r="R25">
        <f t="shared" si="8"/>
        <v>3.9165879193798055E-5</v>
      </c>
    </row>
    <row r="26" spans="1:26" x14ac:dyDescent="0.2">
      <c r="A26" s="25" t="s">
        <v>2236</v>
      </c>
      <c r="B26" s="114"/>
      <c r="C26" s="131">
        <v>17622.491999999998</v>
      </c>
      <c r="D26" s="33"/>
      <c r="E26">
        <f t="shared" si="3"/>
        <v>-124465.28901640546</v>
      </c>
      <c r="F26" s="25">
        <f>+ROUND(2*E26,0)/2</f>
        <v>-124465.5</v>
      </c>
      <c r="G26">
        <f t="shared" si="4"/>
        <v>4.9304742497042753E-2</v>
      </c>
      <c r="N26">
        <f t="shared" si="5"/>
        <v>4.9304742497042753E-2</v>
      </c>
      <c r="P26">
        <f t="shared" si="6"/>
        <v>6.0047968743957215E-2</v>
      </c>
      <c r="Q26" s="7">
        <f t="shared" si="7"/>
        <v>2603.9919999999984</v>
      </c>
      <c r="R26">
        <f t="shared" si="8"/>
        <v>1.1541691019239181E-4</v>
      </c>
    </row>
    <row r="27" spans="1:26" x14ac:dyDescent="0.2">
      <c r="A27" s="25" t="s">
        <v>2236</v>
      </c>
      <c r="B27" s="114"/>
      <c r="C27" s="131">
        <v>17865.671999999999</v>
      </c>
      <c r="D27" s="33"/>
      <c r="E27">
        <f t="shared" si="3"/>
        <v>-123424.67937269101</v>
      </c>
      <c r="F27" s="140">
        <f>+ROUND(2*E27,0)/2-0.5</f>
        <v>-123425</v>
      </c>
      <c r="G27">
        <f t="shared" si="4"/>
        <v>7.4927374997059815E-2</v>
      </c>
      <c r="N27">
        <f t="shared" si="5"/>
        <v>7.4927374997059815E-2</v>
      </c>
      <c r="P27">
        <f t="shared" si="6"/>
        <v>5.9899407295812265E-2</v>
      </c>
      <c r="Q27" s="7">
        <f t="shared" si="7"/>
        <v>2847.1719999999987</v>
      </c>
      <c r="R27">
        <f t="shared" si="8"/>
        <v>2.2583981322973955E-4</v>
      </c>
    </row>
    <row r="28" spans="1:26" x14ac:dyDescent="0.2">
      <c r="A28" s="25" t="s">
        <v>2236</v>
      </c>
      <c r="B28" s="114"/>
      <c r="C28" s="131">
        <v>17917.536</v>
      </c>
      <c r="D28" s="33"/>
      <c r="E28">
        <f t="shared" si="3"/>
        <v>-123202.74426881074</v>
      </c>
      <c r="F28" s="140">
        <f>+ROUND(2*E28,0)/2-0.5</f>
        <v>-123203</v>
      </c>
      <c r="G28">
        <f t="shared" si="4"/>
        <v>5.9761804997833678E-2</v>
      </c>
      <c r="N28">
        <f t="shared" si="5"/>
        <v>5.9761804997833678E-2</v>
      </c>
      <c r="P28">
        <f t="shared" si="6"/>
        <v>5.9867218323563669E-2</v>
      </c>
      <c r="Q28" s="7">
        <f t="shared" si="7"/>
        <v>2899.0360000000001</v>
      </c>
      <c r="R28">
        <f t="shared" si="8"/>
        <v>1.1111969241457022E-8</v>
      </c>
    </row>
    <row r="29" spans="1:26" x14ac:dyDescent="0.2">
      <c r="A29" s="25" t="s">
        <v>2236</v>
      </c>
      <c r="B29" s="114"/>
      <c r="C29" s="131">
        <v>17943.455000000002</v>
      </c>
      <c r="D29" s="33"/>
      <c r="E29">
        <f t="shared" si="3"/>
        <v>-123091.83234613849</v>
      </c>
      <c r="F29" s="25">
        <f>+ROUND(2*E29,0)/2</f>
        <v>-123092</v>
      </c>
      <c r="G29">
        <f t="shared" si="4"/>
        <v>3.9179019997391151E-2</v>
      </c>
      <c r="N29">
        <f t="shared" si="5"/>
        <v>3.9179019997391151E-2</v>
      </c>
      <c r="P29">
        <f t="shared" si="6"/>
        <v>5.9851042948729782E-2</v>
      </c>
      <c r="Q29" s="7">
        <f t="shared" si="7"/>
        <v>2924.9550000000017</v>
      </c>
      <c r="R29">
        <f t="shared" si="8"/>
        <v>4.2733253290067112E-4</v>
      </c>
    </row>
    <row r="30" spans="1:26" x14ac:dyDescent="0.2">
      <c r="A30" s="25" t="s">
        <v>2236</v>
      </c>
      <c r="B30" s="114"/>
      <c r="C30" s="131">
        <v>18261.745999999999</v>
      </c>
      <c r="D30" s="33"/>
      <c r="E30">
        <f t="shared" si="3"/>
        <v>-121729.80963001253</v>
      </c>
      <c r="F30" s="25">
        <f>+ROUND(2*E30,0)/2</f>
        <v>-121730</v>
      </c>
      <c r="G30">
        <f t="shared" si="4"/>
        <v>4.4487549996119924E-2</v>
      </c>
      <c r="N30">
        <f t="shared" si="5"/>
        <v>4.4487549996119924E-2</v>
      </c>
      <c r="P30">
        <f t="shared" si="6"/>
        <v>5.9647119387512021E-2</v>
      </c>
      <c r="Q30" s="7">
        <f t="shared" si="7"/>
        <v>3243.2459999999992</v>
      </c>
      <c r="R30">
        <f t="shared" si="8"/>
        <v>2.2981254413243215E-4</v>
      </c>
    </row>
    <row r="31" spans="1:26" x14ac:dyDescent="0.2">
      <c r="A31" s="25" t="s">
        <v>2236</v>
      </c>
      <c r="B31" s="114"/>
      <c r="C31" s="131">
        <v>18288.637999999999</v>
      </c>
      <c r="D31" s="33"/>
      <c r="E31">
        <f t="shared" si="3"/>
        <v>-121614.73407059659</v>
      </c>
      <c r="F31" s="140">
        <f>+ROUND(2*E31,0)/2-0.5</f>
        <v>-121615</v>
      </c>
      <c r="G31">
        <f t="shared" si="4"/>
        <v>6.2145024996425491E-2</v>
      </c>
      <c r="N31">
        <f t="shared" si="5"/>
        <v>6.2145024996425491E-2</v>
      </c>
      <c r="P31">
        <f t="shared" si="6"/>
        <v>5.9629356930482103E-2</v>
      </c>
      <c r="Q31" s="7">
        <f t="shared" si="7"/>
        <v>3270.137999999999</v>
      </c>
      <c r="R31">
        <f t="shared" si="8"/>
        <v>6.3285858180073479E-6</v>
      </c>
    </row>
    <row r="32" spans="1:26" x14ac:dyDescent="0.2">
      <c r="A32" s="25" t="s">
        <v>2236</v>
      </c>
      <c r="B32" s="114"/>
      <c r="C32" s="131">
        <v>18647.578000000001</v>
      </c>
      <c r="D32" s="33"/>
      <c r="E32">
        <f t="shared" si="3"/>
        <v>-120078.76719209153</v>
      </c>
      <c r="F32" s="25">
        <f>+ROUND(2*E32,0)/2</f>
        <v>-120079</v>
      </c>
      <c r="G32">
        <f t="shared" si="4"/>
        <v>5.4404864997195546E-2</v>
      </c>
      <c r="N32">
        <f t="shared" si="5"/>
        <v>5.4404864997195546E-2</v>
      </c>
      <c r="P32">
        <f t="shared" si="6"/>
        <v>5.9381674689093111E-2</v>
      </c>
      <c r="Q32" s="7">
        <f t="shared" si="7"/>
        <v>3629.0780000000013</v>
      </c>
      <c r="R32">
        <f t="shared" si="8"/>
        <v>2.4768634709365545E-5</v>
      </c>
    </row>
    <row r="33" spans="1:18" x14ac:dyDescent="0.2">
      <c r="A33" s="25" t="s">
        <v>2236</v>
      </c>
      <c r="B33" s="114"/>
      <c r="C33" s="131">
        <v>18679.588</v>
      </c>
      <c r="D33" s="33"/>
      <c r="E33">
        <f t="shared" si="3"/>
        <v>-119941.79081782022</v>
      </c>
      <c r="F33" s="25">
        <f>+ROUND(2*E33,0)/2</f>
        <v>-119942</v>
      </c>
      <c r="G33">
        <f t="shared" si="4"/>
        <v>4.8883769995882176E-2</v>
      </c>
      <c r="N33">
        <f t="shared" si="5"/>
        <v>4.8883769995882176E-2</v>
      </c>
      <c r="P33">
        <f t="shared" si="6"/>
        <v>5.9358518153517892E-2</v>
      </c>
      <c r="Q33" s="7">
        <f t="shared" si="7"/>
        <v>3661.0879999999997</v>
      </c>
      <c r="R33">
        <f t="shared" si="8"/>
        <v>1.0972034896589283E-4</v>
      </c>
    </row>
    <row r="34" spans="1:18" x14ac:dyDescent="0.2">
      <c r="A34" s="25" t="s">
        <v>2236</v>
      </c>
      <c r="B34" s="114"/>
      <c r="C34" s="131">
        <v>19037.519</v>
      </c>
      <c r="D34" s="33"/>
      <c r="E34">
        <f t="shared" si="3"/>
        <v>-118410.1416263392</v>
      </c>
      <c r="F34" s="140">
        <f>+ROUND(2*E34,0)/2-0.5</f>
        <v>-118410.5</v>
      </c>
      <c r="G34">
        <f t="shared" si="4"/>
        <v>8.374831749824807E-2</v>
      </c>
      <c r="N34">
        <f t="shared" si="5"/>
        <v>8.374831749824807E-2</v>
      </c>
      <c r="P34">
        <f t="shared" si="6"/>
        <v>5.9085399518981681E-2</v>
      </c>
      <c r="Q34" s="7">
        <f t="shared" si="7"/>
        <v>4019.0190000000002</v>
      </c>
      <c r="R34">
        <f t="shared" si="8"/>
        <v>6.0825952325202135E-4</v>
      </c>
    </row>
    <row r="35" spans="1:18" x14ac:dyDescent="0.2">
      <c r="A35" s="25" t="s">
        <v>2236</v>
      </c>
      <c r="B35" s="114"/>
      <c r="C35" s="131">
        <v>19323.760999999999</v>
      </c>
      <c r="D35" s="33"/>
      <c r="E35">
        <f t="shared" si="3"/>
        <v>-117185.26217228828</v>
      </c>
      <c r="F35" s="25">
        <f>+ROUND(2*E35,0)/2</f>
        <v>-117185.5</v>
      </c>
      <c r="G35">
        <f t="shared" si="4"/>
        <v>5.5577942493982846E-2</v>
      </c>
      <c r="N35">
        <f t="shared" si="5"/>
        <v>5.5577942493982846E-2</v>
      </c>
      <c r="P35">
        <f t="shared" si="6"/>
        <v>5.8845346271079749E-2</v>
      </c>
      <c r="Q35" s="7">
        <f t="shared" si="7"/>
        <v>4305.2609999999986</v>
      </c>
      <c r="R35">
        <f t="shared" si="8"/>
        <v>1.0675927442587106E-5</v>
      </c>
    </row>
    <row r="36" spans="1:18" x14ac:dyDescent="0.2">
      <c r="A36" s="25" t="s">
        <v>2236</v>
      </c>
      <c r="B36" s="114"/>
      <c r="C36" s="131">
        <v>19370.615000000002</v>
      </c>
      <c r="D36" s="33"/>
      <c r="E36">
        <f t="shared" si="3"/>
        <v>-116984.76573242233</v>
      </c>
      <c r="F36" s="25">
        <f>+ROUND(2*E36,0)/2</f>
        <v>-116985</v>
      </c>
      <c r="G36">
        <f t="shared" si="4"/>
        <v>5.4745974997786107E-2</v>
      </c>
      <c r="N36">
        <f t="shared" si="5"/>
        <v>5.4745974997786107E-2</v>
      </c>
      <c r="P36">
        <f t="shared" si="6"/>
        <v>5.8803995183392313E-2</v>
      </c>
      <c r="Q36" s="7">
        <f t="shared" si="7"/>
        <v>4352.1150000000016</v>
      </c>
      <c r="R36">
        <f t="shared" si="8"/>
        <v>1.6467527826787432E-5</v>
      </c>
    </row>
    <row r="37" spans="1:18" x14ac:dyDescent="0.2">
      <c r="A37" s="25" t="s">
        <v>2236</v>
      </c>
      <c r="B37" s="114"/>
      <c r="C37" s="131">
        <v>19438.5</v>
      </c>
      <c r="D37" s="33"/>
      <c r="E37">
        <f t="shared" si="3"/>
        <v>-116694.27397461513</v>
      </c>
      <c r="F37" s="25">
        <f>+ROUND(2*E37,0)/2</f>
        <v>-116694.5</v>
      </c>
      <c r="G37">
        <f t="shared" si="4"/>
        <v>5.2819857497524936E-2</v>
      </c>
      <c r="N37">
        <f t="shared" si="5"/>
        <v>5.2819857497524936E-2</v>
      </c>
      <c r="P37">
        <f t="shared" si="6"/>
        <v>5.8742988323651539E-2</v>
      </c>
      <c r="Q37" s="7">
        <f t="shared" si="7"/>
        <v>4420</v>
      </c>
      <c r="R37">
        <f t="shared" si="8"/>
        <v>3.5083478783411215E-5</v>
      </c>
    </row>
    <row r="38" spans="1:18" x14ac:dyDescent="0.2">
      <c r="A38" s="25" t="s">
        <v>2236</v>
      </c>
      <c r="B38" s="114"/>
      <c r="C38" s="131">
        <v>19442.484</v>
      </c>
      <c r="D38" s="33"/>
      <c r="E38">
        <f t="shared" si="3"/>
        <v>-116677.22574359055</v>
      </c>
      <c r="F38" s="140">
        <f>+ROUND(2*E38,0)/2-0.5</f>
        <v>-116677.5</v>
      </c>
      <c r="G38">
        <f t="shared" si="4"/>
        <v>6.4090962496266002E-2</v>
      </c>
      <c r="N38">
        <f t="shared" si="5"/>
        <v>6.4090962496266002E-2</v>
      </c>
      <c r="P38">
        <f t="shared" si="6"/>
        <v>5.8739377410163773E-2</v>
      </c>
      <c r="Q38" s="7">
        <f t="shared" si="7"/>
        <v>4423.9840000000004</v>
      </c>
      <c r="R38">
        <f t="shared" si="8"/>
        <v>2.8639462933791796E-5</v>
      </c>
    </row>
    <row r="39" spans="1:18" x14ac:dyDescent="0.2">
      <c r="A39" s="25" t="s">
        <v>2236</v>
      </c>
      <c r="B39" s="114"/>
      <c r="C39" s="131">
        <v>20094.602999999999</v>
      </c>
      <c r="D39" s="33"/>
      <c r="E39">
        <f t="shared" si="3"/>
        <v>-113886.69477784743</v>
      </c>
      <c r="F39" s="140">
        <f>+ROUND(2*E39,0)/2-0.5</f>
        <v>-113887</v>
      </c>
      <c r="G39">
        <f t="shared" si="4"/>
        <v>7.1327344994642772E-2</v>
      </c>
      <c r="N39">
        <f t="shared" si="5"/>
        <v>7.1327344994642772E-2</v>
      </c>
      <c r="P39">
        <f t="shared" si="6"/>
        <v>5.8079258490600416E-2</v>
      </c>
      <c r="Q39" s="7">
        <f t="shared" si="7"/>
        <v>5076.1029999999992</v>
      </c>
      <c r="R39">
        <f t="shared" si="8"/>
        <v>1.755117960185892E-4</v>
      </c>
    </row>
    <row r="40" spans="1:18" x14ac:dyDescent="0.2">
      <c r="A40" s="25" t="s">
        <v>2236</v>
      </c>
      <c r="B40" s="114"/>
      <c r="C40" s="131">
        <v>20548.535</v>
      </c>
      <c r="D40" s="33"/>
      <c r="E40">
        <f t="shared" si="3"/>
        <v>-111944.24055961162</v>
      </c>
      <c r="F40" s="140">
        <f>+ROUND(2*E40,0)/2-0.5</f>
        <v>-111944.5</v>
      </c>
      <c r="G40">
        <f t="shared" si="4"/>
        <v>6.0628607498074416E-2</v>
      </c>
      <c r="N40">
        <f t="shared" si="5"/>
        <v>6.0628607498074416E-2</v>
      </c>
      <c r="P40">
        <f t="shared" si="6"/>
        <v>5.7529938156725004E-2</v>
      </c>
      <c r="Q40" s="7">
        <f t="shared" si="7"/>
        <v>5530.0349999999999</v>
      </c>
      <c r="R40">
        <f t="shared" si="8"/>
        <v>9.6017516870188006E-6</v>
      </c>
    </row>
    <row r="41" spans="1:18" x14ac:dyDescent="0.2">
      <c r="A41" s="25" t="s">
        <v>2236</v>
      </c>
      <c r="B41" s="114"/>
      <c r="C41" s="131">
        <v>20869.504000000001</v>
      </c>
      <c r="D41" s="33"/>
      <c r="E41">
        <f t="shared" si="3"/>
        <v>-110570.75821429794</v>
      </c>
      <c r="F41" s="25">
        <f>+ROUND(2*E41,0)/2</f>
        <v>-110571</v>
      </c>
      <c r="G41">
        <f t="shared" si="4"/>
        <v>5.6502884999645175E-2</v>
      </c>
      <c r="N41">
        <f t="shared" si="5"/>
        <v>5.6502884999645175E-2</v>
      </c>
      <c r="P41">
        <f t="shared" si="6"/>
        <v>5.7090644850143771E-2</v>
      </c>
      <c r="Q41" s="7">
        <f t="shared" si="7"/>
        <v>5851.0040000000008</v>
      </c>
      <c r="R41">
        <f t="shared" si="8"/>
        <v>3.4546164185813119E-7</v>
      </c>
    </row>
    <row r="42" spans="1:18" x14ac:dyDescent="0.2">
      <c r="A42" s="25" t="s">
        <v>2236</v>
      </c>
      <c r="B42" s="114"/>
      <c r="C42" s="131">
        <v>21217.585999999999</v>
      </c>
      <c r="D42" s="33"/>
      <c r="E42">
        <f t="shared" si="3"/>
        <v>-109081.254612014</v>
      </c>
      <c r="F42" s="25">
        <f>+ROUND(2*E42,0)/2</f>
        <v>-109081.5</v>
      </c>
      <c r="G42">
        <f t="shared" si="4"/>
        <v>5.7344702498085098E-2</v>
      </c>
      <c r="N42">
        <f t="shared" si="5"/>
        <v>5.7344702498085098E-2</v>
      </c>
      <c r="P42">
        <f t="shared" si="6"/>
        <v>5.6562311339269061E-2</v>
      </c>
      <c r="Q42" s="7">
        <f t="shared" si="7"/>
        <v>6199.0859999999993</v>
      </c>
      <c r="R42">
        <f t="shared" si="8"/>
        <v>6.1213592539350135E-7</v>
      </c>
    </row>
    <row r="43" spans="1:18" x14ac:dyDescent="0.2">
      <c r="A43" s="25" t="s">
        <v>2236</v>
      </c>
      <c r="B43" s="114"/>
      <c r="C43" s="131">
        <v>21537.615000000002</v>
      </c>
      <c r="D43" s="33"/>
      <c r="E43">
        <f t="shared" si="3"/>
        <v>-107711.79469068705</v>
      </c>
      <c r="F43" s="25">
        <f>+ROUND(2*E43,0)/2</f>
        <v>-107712</v>
      </c>
      <c r="G43">
        <f t="shared" si="4"/>
        <v>4.7978719998354791E-2</v>
      </c>
      <c r="N43">
        <f t="shared" si="5"/>
        <v>4.7978719998354791E-2</v>
      </c>
      <c r="P43">
        <f t="shared" si="6"/>
        <v>5.6025662419373935E-2</v>
      </c>
      <c r="Q43" s="7">
        <f t="shared" si="7"/>
        <v>6519.1150000000016</v>
      </c>
      <c r="R43">
        <f t="shared" si="8"/>
        <v>6.475328232719745E-5</v>
      </c>
    </row>
    <row r="44" spans="1:18" x14ac:dyDescent="0.2">
      <c r="A44" s="25" t="s">
        <v>2236</v>
      </c>
      <c r="B44" s="114"/>
      <c r="C44" s="131">
        <v>21570.595000000001</v>
      </c>
      <c r="D44" s="33"/>
      <c r="E44">
        <f t="shared" si="3"/>
        <v>-107570.66751719538</v>
      </c>
      <c r="F44" s="140">
        <f>+ROUND(2*E44,0)/2-0.5</f>
        <v>-107571</v>
      </c>
      <c r="G44">
        <f t="shared" si="4"/>
        <v>7.7697884997178335E-2</v>
      </c>
      <c r="N44">
        <f t="shared" si="5"/>
        <v>7.7697884997178335E-2</v>
      </c>
      <c r="P44">
        <f t="shared" si="6"/>
        <v>5.5967527829950514E-2</v>
      </c>
      <c r="Q44" s="7">
        <f t="shared" si="7"/>
        <v>6552.0950000000012</v>
      </c>
      <c r="R44">
        <f t="shared" si="8"/>
        <v>4.722084226152895E-4</v>
      </c>
    </row>
    <row r="45" spans="1:18" x14ac:dyDescent="0.2">
      <c r="A45" s="25" t="s">
        <v>2236</v>
      </c>
      <c r="B45" s="114"/>
      <c r="C45" s="131">
        <v>21933.596000000001</v>
      </c>
      <c r="D45" s="33"/>
      <c r="E45">
        <f t="shared" si="3"/>
        <v>-106017.3229112328</v>
      </c>
      <c r="F45" s="25">
        <f>+ROUND(2*E45,0)/2</f>
        <v>-106017.5</v>
      </c>
      <c r="G45">
        <f t="shared" si="4"/>
        <v>4.1383862499060342E-2</v>
      </c>
      <c r="N45">
        <f t="shared" si="5"/>
        <v>4.1383862499060342E-2</v>
      </c>
      <c r="P45">
        <f t="shared" si="6"/>
        <v>5.5290043779066135E-2</v>
      </c>
      <c r="Q45" s="7">
        <f t="shared" si="7"/>
        <v>6915.0960000000014</v>
      </c>
      <c r="R45">
        <f t="shared" si="8"/>
        <v>1.9338187779238355E-4</v>
      </c>
    </row>
    <row r="46" spans="1:18" x14ac:dyDescent="0.2">
      <c r="A46" s="25" t="s">
        <v>2236</v>
      </c>
      <c r="B46" s="114"/>
      <c r="C46" s="131">
        <v>23044.58</v>
      </c>
      <c r="D46" s="33"/>
      <c r="E46">
        <f t="shared" si="3"/>
        <v>-101263.22855967245</v>
      </c>
      <c r="F46" s="140">
        <f>+ROUND(2*E46,0)/2-0.5</f>
        <v>-101263.5</v>
      </c>
      <c r="G46">
        <f t="shared" si="4"/>
        <v>6.3432872499106452E-2</v>
      </c>
      <c r="N46">
        <f t="shared" si="5"/>
        <v>6.3432872499106452E-2</v>
      </c>
      <c r="P46">
        <f t="shared" si="6"/>
        <v>5.2768089507100387E-2</v>
      </c>
      <c r="Q46" s="7">
        <f t="shared" si="7"/>
        <v>8026.0800000000017</v>
      </c>
      <c r="R46">
        <f t="shared" si="8"/>
        <v>1.1373759626658184E-4</v>
      </c>
    </row>
    <row r="47" spans="1:18" x14ac:dyDescent="0.2">
      <c r="A47" s="25" t="s">
        <v>2236</v>
      </c>
      <c r="B47" s="114"/>
      <c r="C47" s="131">
        <v>23617.809000000001</v>
      </c>
      <c r="D47" s="33"/>
      <c r="E47">
        <f t="shared" si="3"/>
        <v>-98810.281666602386</v>
      </c>
      <c r="F47" s="25">
        <f>+ROUND(2*E47,0)/2</f>
        <v>-98810.5</v>
      </c>
      <c r="G47">
        <f t="shared" si="4"/>
        <v>5.1022317496972391E-2</v>
      </c>
      <c r="N47">
        <f t="shared" si="5"/>
        <v>5.1022317496972391E-2</v>
      </c>
      <c r="P47">
        <f t="shared" si="6"/>
        <v>5.1184532788916222E-2</v>
      </c>
      <c r="Q47" s="7">
        <f t="shared" si="7"/>
        <v>8599.3090000000011</v>
      </c>
      <c r="R47">
        <f t="shared" si="8"/>
        <v>2.631380094042216E-8</v>
      </c>
    </row>
    <row r="48" spans="1:18" x14ac:dyDescent="0.2">
      <c r="A48" s="25" t="s">
        <v>2236</v>
      </c>
      <c r="B48" s="114"/>
      <c r="C48" s="131">
        <v>23744.600999999999</v>
      </c>
      <c r="D48" s="33"/>
      <c r="E48">
        <f t="shared" si="3"/>
        <v>-98267.716579235668</v>
      </c>
      <c r="F48" s="140">
        <f>+ROUND(2*E48,0)/2-0.5</f>
        <v>-98268</v>
      </c>
      <c r="G48">
        <f t="shared" si="4"/>
        <v>6.6232579996722052E-2</v>
      </c>
      <c r="N48">
        <f t="shared" si="5"/>
        <v>6.6232579996722052E-2</v>
      </c>
      <c r="P48">
        <f t="shared" si="6"/>
        <v>5.0807312218602643E-2</v>
      </c>
      <c r="Q48" s="7">
        <f t="shared" si="7"/>
        <v>8726.1009999999987</v>
      </c>
      <c r="R48">
        <f t="shared" si="8"/>
        <v>2.3793888602668888E-4</v>
      </c>
    </row>
    <row r="49" spans="1:18" x14ac:dyDescent="0.2">
      <c r="A49" s="25" t="s">
        <v>2236</v>
      </c>
      <c r="B49" s="114"/>
      <c r="C49" s="131">
        <v>23796.475999999999</v>
      </c>
      <c r="D49" s="33"/>
      <c r="E49">
        <f t="shared" si="3"/>
        <v>-98045.734404436385</v>
      </c>
      <c r="F49" s="140">
        <f>+ROUND(2*E49,0)/2-0.5</f>
        <v>-98046</v>
      </c>
      <c r="G49">
        <f t="shared" si="4"/>
        <v>6.2067009996098932E-2</v>
      </c>
      <c r="N49">
        <f t="shared" si="5"/>
        <v>6.2067009996098932E-2</v>
      </c>
      <c r="P49">
        <f t="shared" si="6"/>
        <v>5.0650095500159004E-2</v>
      </c>
      <c r="Q49" s="7">
        <f t="shared" si="7"/>
        <v>8777.9759999999987</v>
      </c>
      <c r="R49">
        <f t="shared" si="8"/>
        <v>1.3034593660760327E-4</v>
      </c>
    </row>
    <row r="50" spans="1:18" x14ac:dyDescent="0.2">
      <c r="A50" s="25" t="s">
        <v>2236</v>
      </c>
      <c r="B50" s="114"/>
      <c r="C50" s="131">
        <v>24062.653999999999</v>
      </c>
      <c r="D50" s="33"/>
      <c r="E50">
        <f t="shared" si="3"/>
        <v>-96906.712306629735</v>
      </c>
      <c r="F50" s="140">
        <f>+ROUND(2*E50,0)/2-0.5</f>
        <v>-96907</v>
      </c>
      <c r="G50">
        <f t="shared" si="4"/>
        <v>6.7231044995423872E-2</v>
      </c>
      <c r="N50">
        <f t="shared" si="5"/>
        <v>6.7231044995423872E-2</v>
      </c>
      <c r="P50">
        <f t="shared" si="6"/>
        <v>4.9817300005046521E-2</v>
      </c>
      <c r="Q50" s="7">
        <f t="shared" si="7"/>
        <v>9044.1539999999986</v>
      </c>
      <c r="R50">
        <f t="shared" si="8"/>
        <v>3.0323851458989229E-4</v>
      </c>
    </row>
    <row r="51" spans="1:18" x14ac:dyDescent="0.2">
      <c r="A51" s="25" t="s">
        <v>2236</v>
      </c>
      <c r="B51" s="114"/>
      <c r="C51" s="131">
        <v>24806.718000000001</v>
      </c>
      <c r="D51" s="33"/>
      <c r="E51">
        <f t="shared" si="3"/>
        <v>-93722.732645717071</v>
      </c>
      <c r="F51" s="140">
        <f>+ROUND(2*E51,0)/2-0.5</f>
        <v>-93723</v>
      </c>
      <c r="G51">
        <f t="shared" si="4"/>
        <v>6.2478004998411052E-2</v>
      </c>
      <c r="N51">
        <f t="shared" si="5"/>
        <v>6.2478004998411052E-2</v>
      </c>
      <c r="P51">
        <f t="shared" si="6"/>
        <v>4.7255253775259867E-2</v>
      </c>
      <c r="Q51" s="7">
        <f t="shared" si="7"/>
        <v>9788.2180000000008</v>
      </c>
      <c r="R51">
        <f t="shared" si="8"/>
        <v>2.3173215480195089E-4</v>
      </c>
    </row>
    <row r="52" spans="1:18" x14ac:dyDescent="0.2">
      <c r="A52" s="25" t="s">
        <v>2236</v>
      </c>
      <c r="B52" s="114"/>
      <c r="C52" s="131">
        <v>24889.534</v>
      </c>
      <c r="D52" s="33"/>
      <c r="E52">
        <f t="shared" si="3"/>
        <v>-93368.348534137782</v>
      </c>
      <c r="F52" s="25">
        <f t="shared" ref="F52:F78" si="9">+ROUND(2*E52,0)/2</f>
        <v>-93368.5</v>
      </c>
      <c r="G52">
        <f t="shared" si="4"/>
        <v>3.539604749676073E-2</v>
      </c>
      <c r="N52">
        <f t="shared" si="5"/>
        <v>3.539604749676073E-2</v>
      </c>
      <c r="P52">
        <f t="shared" si="6"/>
        <v>4.6948620348919501E-2</v>
      </c>
      <c r="Q52" s="7">
        <f t="shared" si="7"/>
        <v>9871.0339999999997</v>
      </c>
      <c r="R52">
        <f t="shared" si="8"/>
        <v>1.3346193950443584E-4</v>
      </c>
    </row>
    <row r="53" spans="1:18" x14ac:dyDescent="0.2">
      <c r="A53" s="25" t="s">
        <v>2236</v>
      </c>
      <c r="B53" s="114"/>
      <c r="C53" s="131">
        <v>25141.81</v>
      </c>
      <c r="D53" s="33"/>
      <c r="E53">
        <f t="shared" ref="E53:E84" si="10">(C53-C$7)/C$8</f>
        <v>-92288.815519590105</v>
      </c>
      <c r="F53" s="25">
        <f t="shared" si="9"/>
        <v>-92289</v>
      </c>
      <c r="G53">
        <f t="shared" ref="G53:G84" si="11">C53-(C$7+F53*C$8)</f>
        <v>4.3111214999953518E-2</v>
      </c>
      <c r="N53">
        <f t="shared" ref="N53:N83" si="12">G53</f>
        <v>4.3111214999953518E-2</v>
      </c>
      <c r="P53">
        <f t="shared" ref="P53:P78" si="13">+I$2+I$3*F53+I$4*F53^2+I$5*SIN(I$6*F53+I$7)</f>
        <v>4.5988570570659845E-2</v>
      </c>
      <c r="Q53" s="7">
        <f t="shared" ref="Q53:Q84" si="14">+C53-15018.5</f>
        <v>10123.310000000001</v>
      </c>
      <c r="R53">
        <f t="shared" ref="R53:R84" si="15">+(P53-G53)^2</f>
        <v>8.2791750802747357E-6</v>
      </c>
    </row>
    <row r="54" spans="1:18" x14ac:dyDescent="0.2">
      <c r="A54" s="25" t="s">
        <v>2236</v>
      </c>
      <c r="B54" s="114"/>
      <c r="C54" s="131">
        <v>25866.82</v>
      </c>
      <c r="D54" s="33"/>
      <c r="E54">
        <f t="shared" si="10"/>
        <v>-89186.371248723241</v>
      </c>
      <c r="F54" s="25">
        <f t="shared" si="9"/>
        <v>-89186.5</v>
      </c>
      <c r="G54">
        <f t="shared" si="11"/>
        <v>3.0087877497862792E-2</v>
      </c>
      <c r="N54">
        <f t="shared" si="12"/>
        <v>3.0087877497862792E-2</v>
      </c>
      <c r="P54">
        <f t="shared" si="13"/>
        <v>4.3011012569129155E-2</v>
      </c>
      <c r="Q54" s="7">
        <f t="shared" si="14"/>
        <v>10848.32</v>
      </c>
      <c r="R54">
        <f t="shared" si="15"/>
        <v>1.6700742007019466E-4</v>
      </c>
    </row>
    <row r="55" spans="1:18" x14ac:dyDescent="0.2">
      <c r="A55" s="25" t="s">
        <v>2236</v>
      </c>
      <c r="B55" s="114"/>
      <c r="C55" s="131">
        <v>25892.758999999998</v>
      </c>
      <c r="D55" s="33"/>
      <c r="E55">
        <f t="shared" si="10"/>
        <v>-89075.373742561933</v>
      </c>
      <c r="F55" s="25">
        <f t="shared" si="9"/>
        <v>-89075.5</v>
      </c>
      <c r="G55">
        <f t="shared" si="11"/>
        <v>2.9505092494218843E-2</v>
      </c>
      <c r="N55">
        <f t="shared" si="12"/>
        <v>2.9505092494218843E-2</v>
      </c>
      <c r="P55">
        <f t="shared" si="13"/>
        <v>4.2898559696727713E-2</v>
      </c>
      <c r="Q55" s="7">
        <f t="shared" si="14"/>
        <v>10874.258999999998</v>
      </c>
      <c r="R55">
        <f t="shared" si="15"/>
        <v>1.7938496370468077E-4</v>
      </c>
    </row>
    <row r="56" spans="1:18" x14ac:dyDescent="0.2">
      <c r="A56" s="25" t="s">
        <v>2236</v>
      </c>
      <c r="B56" s="114"/>
      <c r="C56" s="131">
        <v>25941.614000000001</v>
      </c>
      <c r="D56" s="33"/>
      <c r="E56">
        <f t="shared" si="10"/>
        <v>-88866.314674613619</v>
      </c>
      <c r="F56" s="25">
        <f t="shared" si="9"/>
        <v>-88866.5</v>
      </c>
      <c r="G56">
        <f t="shared" si="11"/>
        <v>4.3308677497407189E-2</v>
      </c>
      <c r="N56">
        <f t="shared" si="12"/>
        <v>4.3308677497407189E-2</v>
      </c>
      <c r="P56">
        <f t="shared" si="13"/>
        <v>4.2685728997422727E-2</v>
      </c>
      <c r="Q56" s="7">
        <f t="shared" si="14"/>
        <v>10923.114000000001</v>
      </c>
      <c r="R56">
        <f t="shared" si="15"/>
        <v>3.880648336328909E-7</v>
      </c>
    </row>
    <row r="57" spans="1:18" x14ac:dyDescent="0.2">
      <c r="A57" s="25" t="s">
        <v>2236</v>
      </c>
      <c r="B57" s="114"/>
      <c r="C57" s="131">
        <v>26173.794000000002</v>
      </c>
      <c r="D57" s="33"/>
      <c r="E57">
        <f t="shared" si="10"/>
        <v>-87872.775949892748</v>
      </c>
      <c r="F57" s="25">
        <f t="shared" si="9"/>
        <v>-87873</v>
      </c>
      <c r="G57">
        <f t="shared" si="11"/>
        <v>5.2358254997670883E-2</v>
      </c>
      <c r="N57">
        <f t="shared" si="12"/>
        <v>5.2358254997670883E-2</v>
      </c>
      <c r="P57">
        <f t="shared" si="13"/>
        <v>4.1654586237933604E-2</v>
      </c>
      <c r="Q57" s="7">
        <f t="shared" si="14"/>
        <v>11155.294000000002</v>
      </c>
      <c r="R57">
        <f t="shared" si="15"/>
        <v>1.145685249181758E-4</v>
      </c>
    </row>
    <row r="58" spans="1:18" x14ac:dyDescent="0.2">
      <c r="A58" s="25" t="s">
        <v>2236</v>
      </c>
      <c r="B58" s="114"/>
      <c r="C58" s="131">
        <v>26620.705999999998</v>
      </c>
      <c r="D58" s="33"/>
      <c r="E58">
        <f t="shared" si="10"/>
        <v>-85960.361536323777</v>
      </c>
      <c r="F58" s="25">
        <f t="shared" si="9"/>
        <v>-85960.5</v>
      </c>
      <c r="G58">
        <f t="shared" si="11"/>
        <v>3.235756749563734E-2</v>
      </c>
      <c r="N58">
        <f t="shared" si="12"/>
        <v>3.235756749563734E-2</v>
      </c>
      <c r="P58">
        <f t="shared" si="13"/>
        <v>3.9580824849694114E-2</v>
      </c>
      <c r="Q58" s="7">
        <f t="shared" si="14"/>
        <v>11602.205999999998</v>
      </c>
      <c r="R58">
        <f t="shared" si="15"/>
        <v>5.2175446802935261E-5</v>
      </c>
    </row>
    <row r="59" spans="1:18" x14ac:dyDescent="0.2">
      <c r="A59" s="25" t="s">
        <v>2236</v>
      </c>
      <c r="B59" s="114"/>
      <c r="C59" s="131">
        <v>26654.712</v>
      </c>
      <c r="D59" s="33"/>
      <c r="E59">
        <f t="shared" si="10"/>
        <v>-85814.843929842347</v>
      </c>
      <c r="F59" s="25">
        <f t="shared" si="9"/>
        <v>-85815</v>
      </c>
      <c r="G59">
        <f t="shared" si="11"/>
        <v>3.64720249963284E-2</v>
      </c>
      <c r="N59">
        <f t="shared" si="12"/>
        <v>3.64720249963284E-2</v>
      </c>
      <c r="P59">
        <f t="shared" si="13"/>
        <v>3.9418366514122068E-2</v>
      </c>
      <c r="Q59" s="7">
        <f t="shared" si="14"/>
        <v>11636.212</v>
      </c>
      <c r="R59">
        <f t="shared" si="15"/>
        <v>8.6809283394746914E-6</v>
      </c>
    </row>
    <row r="60" spans="1:18" x14ac:dyDescent="0.2">
      <c r="A60" s="25" t="s">
        <v>2236</v>
      </c>
      <c r="B60" s="114"/>
      <c r="C60" s="131">
        <v>27454.505000000001</v>
      </c>
      <c r="D60" s="33"/>
      <c r="E60">
        <f t="shared" si="10"/>
        <v>-82392.390155784844</v>
      </c>
      <c r="F60" s="25">
        <f t="shared" si="9"/>
        <v>-82392.5</v>
      </c>
      <c r="G60">
        <f t="shared" si="11"/>
        <v>2.5669487498817034E-2</v>
      </c>
      <c r="N60">
        <f t="shared" si="12"/>
        <v>2.5669487498817034E-2</v>
      </c>
      <c r="P60">
        <f t="shared" si="13"/>
        <v>3.5414020484347032E-2</v>
      </c>
      <c r="Q60" s="7">
        <f t="shared" si="14"/>
        <v>12436.005000000001</v>
      </c>
      <c r="R60">
        <f t="shared" si="15"/>
        <v>9.4955923106082176E-5</v>
      </c>
    </row>
    <row r="61" spans="1:18" x14ac:dyDescent="0.2">
      <c r="A61" s="25" t="s">
        <v>2236</v>
      </c>
      <c r="B61" s="114"/>
      <c r="C61" s="131">
        <v>28085.703000000001</v>
      </c>
      <c r="D61" s="33"/>
      <c r="E61">
        <f t="shared" si="10"/>
        <v>-79691.383798793046</v>
      </c>
      <c r="F61" s="25">
        <f t="shared" si="9"/>
        <v>-79691.5</v>
      </c>
      <c r="G61">
        <f t="shared" si="11"/>
        <v>2.715505249943817E-2</v>
      </c>
      <c r="N61">
        <f t="shared" si="12"/>
        <v>2.715505249943817E-2</v>
      </c>
      <c r="P61">
        <f t="shared" si="13"/>
        <v>3.2021569456934046E-2</v>
      </c>
      <c r="Q61" s="7">
        <f t="shared" si="14"/>
        <v>13067.203000000001</v>
      </c>
      <c r="R61">
        <f t="shared" si="15"/>
        <v>2.3682987297594914E-5</v>
      </c>
    </row>
    <row r="62" spans="1:18" x14ac:dyDescent="0.2">
      <c r="A62" s="25" t="s">
        <v>2236</v>
      </c>
      <c r="B62" s="114"/>
      <c r="C62" s="131">
        <v>28760.826000000001</v>
      </c>
      <c r="D62" s="33"/>
      <c r="E62">
        <f t="shared" si="10"/>
        <v>-76802.414703910981</v>
      </c>
      <c r="F62" s="25">
        <f t="shared" si="9"/>
        <v>-76802.5</v>
      </c>
      <c r="G62">
        <f t="shared" si="11"/>
        <v>1.9932837498345179E-2</v>
      </c>
      <c r="N62">
        <f t="shared" si="12"/>
        <v>1.9932837498345179E-2</v>
      </c>
      <c r="P62">
        <f t="shared" si="13"/>
        <v>2.8191985202282468E-2</v>
      </c>
      <c r="Q62" s="7">
        <f t="shared" si="14"/>
        <v>13742.326000000001</v>
      </c>
      <c r="R62">
        <f t="shared" si="15"/>
        <v>6.8213520795452586E-5</v>
      </c>
    </row>
    <row r="63" spans="1:18" x14ac:dyDescent="0.2">
      <c r="A63" s="25" t="s">
        <v>2236</v>
      </c>
      <c r="B63" s="114"/>
      <c r="C63" s="131">
        <v>28842.614000000001</v>
      </c>
      <c r="D63" s="33"/>
      <c r="E63">
        <f t="shared" si="10"/>
        <v>-76452.429583670353</v>
      </c>
      <c r="F63" s="25">
        <f t="shared" si="9"/>
        <v>-76452.5</v>
      </c>
      <c r="G63">
        <f t="shared" si="11"/>
        <v>1.6455587498057866E-2</v>
      </c>
      <c r="N63">
        <f t="shared" si="12"/>
        <v>1.6455587498057866E-2</v>
      </c>
      <c r="P63">
        <f t="shared" si="13"/>
        <v>2.7715297766719948E-2</v>
      </c>
      <c r="Q63" s="7">
        <f t="shared" si="14"/>
        <v>13824.114000000001</v>
      </c>
      <c r="R63">
        <f t="shared" si="15"/>
        <v>1.2678107533421431E-4</v>
      </c>
    </row>
    <row r="64" spans="1:18" x14ac:dyDescent="0.2">
      <c r="A64" s="25" t="s">
        <v>2236</v>
      </c>
      <c r="B64" s="114"/>
      <c r="C64" s="131">
        <v>29204.595000000001</v>
      </c>
      <c r="D64" s="33"/>
      <c r="E64">
        <f t="shared" si="10"/>
        <v>-74903.449735650793</v>
      </c>
      <c r="F64" s="25">
        <f t="shared" si="9"/>
        <v>-74903.5</v>
      </c>
      <c r="G64">
        <f t="shared" si="11"/>
        <v>1.1746272499294719E-2</v>
      </c>
      <c r="N64">
        <f t="shared" si="12"/>
        <v>1.1746272499294719E-2</v>
      </c>
      <c r="P64">
        <f t="shared" si="13"/>
        <v>2.5575725776600503E-2</v>
      </c>
      <c r="Q64" s="7">
        <f t="shared" si="14"/>
        <v>14186.095000000001</v>
      </c>
      <c r="R64">
        <f t="shared" si="15"/>
        <v>1.912537779491837E-4</v>
      </c>
    </row>
    <row r="65" spans="1:18" x14ac:dyDescent="0.2">
      <c r="A65" s="25" t="s">
        <v>2236</v>
      </c>
      <c r="B65" s="114"/>
      <c r="C65" s="131">
        <v>29555.61</v>
      </c>
      <c r="D65" s="33"/>
      <c r="E65">
        <f t="shared" si="10"/>
        <v>-73401.395314693393</v>
      </c>
      <c r="F65" s="25">
        <f t="shared" si="9"/>
        <v>-73401.5</v>
      </c>
      <c r="G65">
        <f t="shared" si="11"/>
        <v>2.4463902496790979E-2</v>
      </c>
      <c r="N65">
        <f t="shared" si="12"/>
        <v>2.4463902496790979E-2</v>
      </c>
      <c r="P65">
        <f t="shared" si="13"/>
        <v>2.345825415219828E-2</v>
      </c>
      <c r="Q65" s="7">
        <f t="shared" si="14"/>
        <v>14537.11</v>
      </c>
      <c r="R65">
        <f t="shared" si="15"/>
        <v>1.0113285929820368E-6</v>
      </c>
    </row>
    <row r="66" spans="1:18" x14ac:dyDescent="0.2">
      <c r="A66" s="25" t="s">
        <v>2236</v>
      </c>
      <c r="B66" s="114"/>
      <c r="C66" s="131">
        <v>29556.655999999999</v>
      </c>
      <c r="D66" s="33"/>
      <c r="E66">
        <f t="shared" si="10"/>
        <v>-73396.919298214547</v>
      </c>
      <c r="F66" s="25">
        <f t="shared" si="9"/>
        <v>-73397</v>
      </c>
      <c r="G66">
        <f t="shared" si="11"/>
        <v>1.8859194995457074E-2</v>
      </c>
      <c r="N66">
        <f t="shared" si="12"/>
        <v>1.8859194995457074E-2</v>
      </c>
      <c r="P66">
        <f t="shared" si="13"/>
        <v>2.3451852002903794E-2</v>
      </c>
      <c r="Q66" s="7">
        <f t="shared" si="14"/>
        <v>14538.155999999999</v>
      </c>
      <c r="R66">
        <f t="shared" si="15"/>
        <v>2.1092498388049466E-5</v>
      </c>
    </row>
    <row r="67" spans="1:18" x14ac:dyDescent="0.2">
      <c r="A67" s="25" t="s">
        <v>2236</v>
      </c>
      <c r="B67" s="114"/>
      <c r="C67" s="131">
        <v>29636.476999999999</v>
      </c>
      <c r="D67" s="33"/>
      <c r="E67">
        <f t="shared" si="10"/>
        <v>-73055.351314124855</v>
      </c>
      <c r="F67" s="25">
        <f t="shared" si="9"/>
        <v>-73055.5</v>
      </c>
      <c r="G67">
        <f t="shared" si="11"/>
        <v>3.474639249543543E-2</v>
      </c>
      <c r="N67">
        <f t="shared" si="12"/>
        <v>3.474639249543543E-2</v>
      </c>
      <c r="P67">
        <f t="shared" si="13"/>
        <v>2.2965041791222589E-2</v>
      </c>
      <c r="Q67" s="7">
        <f t="shared" si="14"/>
        <v>14617.976999999999</v>
      </c>
      <c r="R67">
        <f t="shared" si="15"/>
        <v>1.388002244156564E-4</v>
      </c>
    </row>
    <row r="68" spans="1:18" x14ac:dyDescent="0.2">
      <c r="A68" s="25" t="s">
        <v>2236</v>
      </c>
      <c r="B68" s="114"/>
      <c r="C68" s="131">
        <v>29901.706999999999</v>
      </c>
      <c r="D68" s="33"/>
      <c r="E68">
        <f t="shared" si="10"/>
        <v>-71920.385873700565</v>
      </c>
      <c r="F68" s="25">
        <f t="shared" si="9"/>
        <v>-71920.5</v>
      </c>
      <c r="G68">
        <f t="shared" si="11"/>
        <v>2.6670167495467467E-2</v>
      </c>
      <c r="N68">
        <f t="shared" si="12"/>
        <v>2.6670167495467467E-2</v>
      </c>
      <c r="P68">
        <f t="shared" si="13"/>
        <v>2.1334156731038344E-2</v>
      </c>
      <c r="Q68" s="7">
        <f t="shared" si="14"/>
        <v>14883.206999999999</v>
      </c>
      <c r="R68">
        <f t="shared" si="15"/>
        <v>2.8473010878103472E-5</v>
      </c>
    </row>
    <row r="69" spans="1:18" x14ac:dyDescent="0.2">
      <c r="A69" s="25" t="s">
        <v>2236</v>
      </c>
      <c r="B69" s="114"/>
      <c r="C69" s="131">
        <v>29907.657999999999</v>
      </c>
      <c r="D69" s="33"/>
      <c r="E69">
        <f t="shared" si="10"/>
        <v>-71894.920506525043</v>
      </c>
      <c r="F69" s="25">
        <f t="shared" si="9"/>
        <v>-71895</v>
      </c>
      <c r="G69">
        <f t="shared" si="11"/>
        <v>1.8576824997580843E-2</v>
      </c>
      <c r="N69">
        <f t="shared" si="12"/>
        <v>1.8576824997580843E-2</v>
      </c>
      <c r="P69">
        <f t="shared" si="13"/>
        <v>2.1297299133379965E-2</v>
      </c>
      <c r="Q69" s="7">
        <f t="shared" si="14"/>
        <v>14889.157999999999</v>
      </c>
      <c r="R69">
        <f t="shared" si="15"/>
        <v>7.400979523551982E-6</v>
      </c>
    </row>
    <row r="70" spans="1:18" x14ac:dyDescent="0.2">
      <c r="A70" s="25" t="s">
        <v>2236</v>
      </c>
      <c r="B70" s="114"/>
      <c r="C70" s="131">
        <v>29912.68</v>
      </c>
      <c r="D70" s="33"/>
      <c r="E70">
        <f t="shared" si="10"/>
        <v>-71873.430492417232</v>
      </c>
      <c r="F70" s="25">
        <f t="shared" si="9"/>
        <v>-71873.5</v>
      </c>
      <c r="G70">
        <f t="shared" si="11"/>
        <v>1.6243222496996168E-2</v>
      </c>
      <c r="N70">
        <f t="shared" si="12"/>
        <v>1.6243222496996168E-2</v>
      </c>
      <c r="P70">
        <f t="shared" si="13"/>
        <v>2.1266216047385461E-2</v>
      </c>
      <c r="Q70" s="7">
        <f t="shared" si="14"/>
        <v>14894.18</v>
      </c>
      <c r="R70">
        <f t="shared" si="15"/>
        <v>2.5230464207252435E-5</v>
      </c>
    </row>
    <row r="71" spans="1:18" x14ac:dyDescent="0.2">
      <c r="A71" s="25" t="s">
        <v>2236</v>
      </c>
      <c r="B71" s="114"/>
      <c r="C71" s="131">
        <v>29912.692999999999</v>
      </c>
      <c r="D71" s="33"/>
      <c r="E71">
        <f t="shared" si="10"/>
        <v>-71873.374863149336</v>
      </c>
      <c r="F71" s="25">
        <f t="shared" si="9"/>
        <v>-71873.5</v>
      </c>
      <c r="G71">
        <f t="shared" si="11"/>
        <v>2.9243222496006638E-2</v>
      </c>
      <c r="N71">
        <f t="shared" si="12"/>
        <v>2.9243222496006638E-2</v>
      </c>
      <c r="P71">
        <f t="shared" si="13"/>
        <v>2.1266216047385461E-2</v>
      </c>
      <c r="Q71" s="7">
        <f t="shared" si="14"/>
        <v>14894.192999999999</v>
      </c>
      <c r="R71">
        <f t="shared" si="15"/>
        <v>6.3632631881343842E-5</v>
      </c>
    </row>
    <row r="72" spans="1:18" x14ac:dyDescent="0.2">
      <c r="A72" s="25" t="s">
        <v>2236</v>
      </c>
      <c r="B72" s="114"/>
      <c r="C72" s="131">
        <v>29987.462</v>
      </c>
      <c r="D72" s="33"/>
      <c r="E72">
        <f t="shared" si="10"/>
        <v>-71553.425268401072</v>
      </c>
      <c r="F72" s="25">
        <f t="shared" si="9"/>
        <v>-71553.5</v>
      </c>
      <c r="G72">
        <f t="shared" si="11"/>
        <v>1.7464022497733822E-2</v>
      </c>
      <c r="N72">
        <f t="shared" si="12"/>
        <v>1.7464022497733822E-2</v>
      </c>
      <c r="P72">
        <f t="shared" si="13"/>
        <v>2.0802830211596752E-2</v>
      </c>
      <c r="Q72" s="7">
        <f t="shared" si="14"/>
        <v>14968.962</v>
      </c>
      <c r="R72">
        <f t="shared" si="15"/>
        <v>1.1147636950150603E-5</v>
      </c>
    </row>
    <row r="73" spans="1:18" x14ac:dyDescent="0.2">
      <c r="A73" s="25" t="s">
        <v>2236</v>
      </c>
      <c r="B73" s="114"/>
      <c r="C73" s="131">
        <v>30321.535</v>
      </c>
      <c r="D73" s="33"/>
      <c r="E73">
        <f t="shared" si="10"/>
        <v>-70123.868621042682</v>
      </c>
      <c r="F73" s="25">
        <f t="shared" si="9"/>
        <v>-70124</v>
      </c>
      <c r="G73">
        <f t="shared" si="11"/>
        <v>3.070193999883486E-2</v>
      </c>
      <c r="N73">
        <f t="shared" si="12"/>
        <v>3.070193999883486E-2</v>
      </c>
      <c r="P73">
        <f t="shared" si="13"/>
        <v>1.8716774724727766E-2</v>
      </c>
      <c r="Q73" s="7">
        <f t="shared" si="14"/>
        <v>15303.035</v>
      </c>
      <c r="R73">
        <f t="shared" si="15"/>
        <v>1.4364418664766256E-4</v>
      </c>
    </row>
    <row r="74" spans="1:18" x14ac:dyDescent="0.2">
      <c r="A74" s="25" t="s">
        <v>2236</v>
      </c>
      <c r="B74" s="114"/>
      <c r="C74" s="131">
        <v>30662.578000000001</v>
      </c>
      <c r="D74" s="33"/>
      <c r="E74">
        <f t="shared" si="10"/>
        <v>-68664.486127740165</v>
      </c>
      <c r="F74" s="25">
        <f t="shared" si="9"/>
        <v>-68664.5</v>
      </c>
      <c r="G74">
        <f t="shared" si="11"/>
        <v>3.2418074988527223E-3</v>
      </c>
      <c r="N74">
        <f t="shared" si="12"/>
        <v>3.2418074988527223E-3</v>
      </c>
      <c r="P74">
        <f t="shared" si="13"/>
        <v>1.6563765310976232E-2</v>
      </c>
      <c r="Q74" s="7">
        <f t="shared" si="14"/>
        <v>15644.078000000001</v>
      </c>
      <c r="R74">
        <f t="shared" si="15"/>
        <v>1.7747455994799861E-4</v>
      </c>
    </row>
    <row r="75" spans="1:18" x14ac:dyDescent="0.2">
      <c r="A75" s="25" t="s">
        <v>0</v>
      </c>
      <c r="B75" s="114"/>
      <c r="C75" s="131">
        <v>38073.213000000003</v>
      </c>
      <c r="D75" s="33"/>
      <c r="E75">
        <f t="shared" si="10"/>
        <v>-36953.086148104747</v>
      </c>
      <c r="F75" s="25">
        <f t="shared" si="9"/>
        <v>-36953</v>
      </c>
      <c r="G75">
        <f t="shared" si="11"/>
        <v>-2.0131944998865947E-2</v>
      </c>
      <c r="N75">
        <f t="shared" si="12"/>
        <v>-2.0131944998865947E-2</v>
      </c>
      <c r="P75">
        <f t="shared" si="13"/>
        <v>-2.4127246382874622E-2</v>
      </c>
      <c r="Q75" s="7">
        <f t="shared" si="14"/>
        <v>23054.713000000003</v>
      </c>
      <c r="R75">
        <f t="shared" si="15"/>
        <v>1.5962433149061636E-5</v>
      </c>
    </row>
    <row r="76" spans="1:18" x14ac:dyDescent="0.2">
      <c r="A76" s="25" t="s">
        <v>0</v>
      </c>
      <c r="B76" s="114"/>
      <c r="C76" s="131">
        <v>38074.264999999999</v>
      </c>
      <c r="D76" s="33"/>
      <c r="E76">
        <f t="shared" si="10"/>
        <v>-36948.584456579199</v>
      </c>
      <c r="F76" s="25">
        <f t="shared" si="9"/>
        <v>-36948.5</v>
      </c>
      <c r="G76">
        <f t="shared" si="11"/>
        <v>-1.973665250261547E-2</v>
      </c>
      <c r="N76">
        <f t="shared" si="12"/>
        <v>-1.973665250261547E-2</v>
      </c>
      <c r="P76">
        <f t="shared" si="13"/>
        <v>-2.4130595733872887E-2</v>
      </c>
      <c r="Q76" s="7">
        <f t="shared" si="14"/>
        <v>23055.764999999999</v>
      </c>
      <c r="R76">
        <f t="shared" si="15"/>
        <v>1.930673711951287E-5</v>
      </c>
    </row>
    <row r="77" spans="1:18" x14ac:dyDescent="0.2">
      <c r="A77" s="25" t="s">
        <v>0</v>
      </c>
      <c r="B77" s="114"/>
      <c r="C77" s="131">
        <v>38297.315999999999</v>
      </c>
      <c r="D77" s="33"/>
      <c r="E77">
        <f t="shared" si="10"/>
        <v>-35994.110315448561</v>
      </c>
      <c r="F77" s="25">
        <f t="shared" si="9"/>
        <v>-35994</v>
      </c>
      <c r="G77">
        <f t="shared" si="11"/>
        <v>-2.5779610004974529E-2</v>
      </c>
      <c r="N77">
        <f t="shared" si="12"/>
        <v>-2.5779610004974529E-2</v>
      </c>
      <c r="P77">
        <f t="shared" si="13"/>
        <v>-2.4815967533999197E-2</v>
      </c>
      <c r="Q77" s="7">
        <f t="shared" si="14"/>
        <v>23278.815999999999</v>
      </c>
      <c r="R77">
        <f t="shared" si="15"/>
        <v>9.2860681186744414E-7</v>
      </c>
    </row>
    <row r="78" spans="1:18" x14ac:dyDescent="0.2">
      <c r="A78" s="25" t="s">
        <v>0</v>
      </c>
      <c r="B78" s="114"/>
      <c r="C78" s="131">
        <v>38310.178</v>
      </c>
      <c r="D78" s="33"/>
      <c r="E78">
        <f t="shared" si="10"/>
        <v>-35939.071573621695</v>
      </c>
      <c r="F78" s="25">
        <f t="shared" si="9"/>
        <v>-35939</v>
      </c>
      <c r="G78">
        <f t="shared" si="11"/>
        <v>-1.6726034999010153E-2</v>
      </c>
      <c r="N78">
        <f t="shared" si="12"/>
        <v>-1.6726034999010153E-2</v>
      </c>
      <c r="P78">
        <f t="shared" si="13"/>
        <v>-2.4853924391089501E-2</v>
      </c>
      <c r="Q78" s="7">
        <f t="shared" si="14"/>
        <v>23291.678</v>
      </c>
      <c r="R78">
        <f t="shared" si="15"/>
        <v>6.606258596987598E-5</v>
      </c>
    </row>
    <row r="79" spans="1:18" x14ac:dyDescent="0.2">
      <c r="A79" s="25" t="s">
        <v>0</v>
      </c>
      <c r="B79" s="114"/>
      <c r="C79" s="131">
        <v>38329.447999999997</v>
      </c>
      <c r="D79" s="33"/>
      <c r="E79">
        <f t="shared" si="10"/>
        <v>-35856.611881893863</v>
      </c>
      <c r="F79" s="25">
        <f t="shared" ref="F79:F138" si="16">+ROUND(2*E79,0)/2</f>
        <v>-35856.5</v>
      </c>
      <c r="G79">
        <f t="shared" si="11"/>
        <v>-2.6145672505663242E-2</v>
      </c>
      <c r="N79">
        <f t="shared" si="12"/>
        <v>-2.6145672505663242E-2</v>
      </c>
      <c r="P79">
        <f t="shared" ref="P79:P84" si="17">+I$2+I$3*F79+I$4*F79^2+I$5*SIN(I$6*F79+I$7)</f>
        <v>-2.4910542627951948E-2</v>
      </c>
      <c r="Q79" s="7">
        <f t="shared" si="14"/>
        <v>23310.947999999997</v>
      </c>
      <c r="R79">
        <f t="shared" si="15"/>
        <v>1.5255458148151161E-6</v>
      </c>
    </row>
    <row r="80" spans="1:18" x14ac:dyDescent="0.2">
      <c r="A80" s="25" t="s">
        <v>0</v>
      </c>
      <c r="B80" s="114"/>
      <c r="C80" s="131">
        <v>38414.396999999997</v>
      </c>
      <c r="D80" s="33"/>
      <c r="E80">
        <f t="shared" si="10"/>
        <v>-35493.10029120426</v>
      </c>
      <c r="F80" s="25">
        <f t="shared" si="16"/>
        <v>-35493</v>
      </c>
      <c r="G80">
        <f t="shared" si="11"/>
        <v>-2.3437045005266555E-2</v>
      </c>
      <c r="N80">
        <f t="shared" si="12"/>
        <v>-2.3437045005266555E-2</v>
      </c>
      <c r="P80">
        <f t="shared" si="17"/>
        <v>-2.5155453261628227E-2</v>
      </c>
      <c r="Q80" s="7">
        <f t="shared" si="14"/>
        <v>23395.896999999997</v>
      </c>
      <c r="R80">
        <f t="shared" si="15"/>
        <v>2.9529269355319639E-6</v>
      </c>
    </row>
    <row r="81" spans="1:21" x14ac:dyDescent="0.2">
      <c r="A81" s="25" t="s">
        <v>0</v>
      </c>
      <c r="B81" s="114"/>
      <c r="C81" s="131">
        <v>38461.260999999999</v>
      </c>
      <c r="D81" s="33"/>
      <c r="E81">
        <f t="shared" si="10"/>
        <v>-35292.561059593791</v>
      </c>
      <c r="F81" s="25">
        <f t="shared" si="16"/>
        <v>-35292.5</v>
      </c>
      <c r="G81">
        <f t="shared" si="11"/>
        <v>-1.4269012506701984E-2</v>
      </c>
      <c r="N81">
        <f t="shared" si="12"/>
        <v>-1.4269012506701984E-2</v>
      </c>
      <c r="P81">
        <f t="shared" si="17"/>
        <v>-2.5287346580487757E-2</v>
      </c>
      <c r="Q81" s="7">
        <f t="shared" si="14"/>
        <v>23442.760999999999</v>
      </c>
      <c r="R81">
        <f t="shared" si="15"/>
        <v>1.2140368576154861E-4</v>
      </c>
    </row>
    <row r="82" spans="1:21" x14ac:dyDescent="0.2">
      <c r="A82" s="25" t="s">
        <v>0</v>
      </c>
      <c r="B82" s="114"/>
      <c r="C82" s="131">
        <v>38712.476000000002</v>
      </c>
      <c r="D82" s="33"/>
      <c r="E82">
        <f t="shared" si="10"/>
        <v>-34217.568249141754</v>
      </c>
      <c r="F82" s="25">
        <f t="shared" si="16"/>
        <v>-34217.5</v>
      </c>
      <c r="G82">
        <f t="shared" si="11"/>
        <v>-1.5949137501593214E-2</v>
      </c>
      <c r="N82">
        <f t="shared" si="12"/>
        <v>-1.5949137501593214E-2</v>
      </c>
      <c r="P82">
        <f t="shared" si="17"/>
        <v>-2.5955180166381882E-2</v>
      </c>
      <c r="Q82" s="7">
        <f t="shared" si="14"/>
        <v>23693.976000000002</v>
      </c>
      <c r="R82">
        <f t="shared" si="15"/>
        <v>1.0012088980957111E-4</v>
      </c>
    </row>
    <row r="83" spans="1:21" x14ac:dyDescent="0.2">
      <c r="A83" s="25" t="s">
        <v>0</v>
      </c>
      <c r="B83" s="114"/>
      <c r="C83" s="131">
        <v>38739.232000000004</v>
      </c>
      <c r="D83" s="33"/>
      <c r="E83">
        <f t="shared" si="10"/>
        <v>-34103.074657451543</v>
      </c>
      <c r="F83" s="25">
        <f t="shared" si="16"/>
        <v>-34103</v>
      </c>
      <c r="G83">
        <f t="shared" si="11"/>
        <v>-1.7446694997488521E-2</v>
      </c>
      <c r="N83">
        <f t="shared" si="12"/>
        <v>-1.7446694997488521E-2</v>
      </c>
      <c r="P83">
        <f t="shared" si="17"/>
        <v>-2.6022357506485537E-2</v>
      </c>
      <c r="Q83" s="7">
        <f t="shared" si="14"/>
        <v>23720.732000000004</v>
      </c>
      <c r="R83">
        <f t="shared" si="15"/>
        <v>7.3541987468216997E-5</v>
      </c>
    </row>
    <row r="84" spans="1:21" x14ac:dyDescent="0.2">
      <c r="A84" s="25" t="s">
        <v>2233</v>
      </c>
      <c r="B84" s="132"/>
      <c r="C84" s="33">
        <v>39029.464999999997</v>
      </c>
      <c r="D84" s="33" t="s">
        <v>2223</v>
      </c>
      <c r="E84">
        <f t="shared" si="10"/>
        <v>-32861.117018154873</v>
      </c>
      <c r="F84" s="25">
        <f t="shared" si="16"/>
        <v>-32861</v>
      </c>
      <c r="G84">
        <f t="shared" si="11"/>
        <v>-2.7345965005224571E-2</v>
      </c>
      <c r="I84">
        <f t="shared" ref="I84:I90" si="18">G84</f>
        <v>-2.7345965005224571E-2</v>
      </c>
      <c r="P84">
        <f t="shared" si="17"/>
        <v>-2.6701096376679365E-2</v>
      </c>
      <c r="Q84" s="7">
        <f t="shared" si="14"/>
        <v>24010.964999999997</v>
      </c>
      <c r="R84">
        <f t="shared" si="15"/>
        <v>4.1585554808177395E-7</v>
      </c>
    </row>
    <row r="85" spans="1:21" x14ac:dyDescent="0.2">
      <c r="A85" s="25" t="s">
        <v>2233</v>
      </c>
      <c r="B85" s="132"/>
      <c r="C85" s="33">
        <v>39052.364000000001</v>
      </c>
      <c r="D85" s="33" t="s">
        <v>2223</v>
      </c>
      <c r="E85">
        <f t="shared" ref="E85:E148" si="19">(C85-C$7)/C$8</f>
        <v>-32763.128202333577</v>
      </c>
      <c r="F85" s="25">
        <f t="shared" si="16"/>
        <v>-32763</v>
      </c>
      <c r="G85">
        <f t="shared" ref="G85:G116" si="20">C85-(C$7+F85*C$8)</f>
        <v>-2.9959594998217653E-2</v>
      </c>
      <c r="I85">
        <f t="shared" si="18"/>
        <v>-2.9959594998217653E-2</v>
      </c>
      <c r="P85">
        <f t="shared" ref="P85:P148" si="21">+I$2+I$3*F85+I$4*F85^2+I$5*SIN(I$6*F85+I$7)</f>
        <v>-2.6750712707770782E-2</v>
      </c>
      <c r="Q85" s="7">
        <f t="shared" ref="Q85:Q148" si="22">+C85-15018.5</f>
        <v>24033.864000000001</v>
      </c>
      <c r="R85">
        <f t="shared" ref="R85:R116" si="23">+(P85-G85)^2</f>
        <v>1.0296925553943559E-5</v>
      </c>
    </row>
    <row r="86" spans="1:21" x14ac:dyDescent="0.2">
      <c r="A86" s="25" t="s">
        <v>2233</v>
      </c>
      <c r="B86" s="132"/>
      <c r="C86" s="33">
        <v>39056.345999999998</v>
      </c>
      <c r="D86" s="33" t="s">
        <v>2223</v>
      </c>
      <c r="E86">
        <f t="shared" si="19"/>
        <v>-32746.088529657918</v>
      </c>
      <c r="F86" s="25">
        <f t="shared" si="16"/>
        <v>-32746</v>
      </c>
      <c r="G86">
        <f t="shared" si="20"/>
        <v>-2.068849000352202E-2</v>
      </c>
      <c r="I86">
        <f t="shared" si="18"/>
        <v>-2.068849000352202E-2</v>
      </c>
      <c r="P86">
        <f t="shared" si="21"/>
        <v>-2.6759260335237303E-2</v>
      </c>
      <c r="Q86" s="7">
        <f t="shared" si="22"/>
        <v>24037.845999999998</v>
      </c>
      <c r="R86">
        <f t="shared" si="23"/>
        <v>3.6854252420434493E-5</v>
      </c>
    </row>
    <row r="87" spans="1:21" x14ac:dyDescent="0.2">
      <c r="A87" s="25" t="s">
        <v>2233</v>
      </c>
      <c r="B87" s="132" t="s">
        <v>2212</v>
      </c>
      <c r="C87" s="33">
        <v>39056.455000000002</v>
      </c>
      <c r="D87" s="33" t="s">
        <v>2223</v>
      </c>
      <c r="E87">
        <f t="shared" si="19"/>
        <v>-32745.62209964242</v>
      </c>
      <c r="F87" s="25">
        <f t="shared" si="16"/>
        <v>-32745.5</v>
      </c>
      <c r="G87">
        <f t="shared" si="20"/>
        <v>-2.8533457501907833E-2</v>
      </c>
      <c r="I87">
        <f t="shared" si="18"/>
        <v>-2.8533457501907833E-2</v>
      </c>
      <c r="P87">
        <f t="shared" si="21"/>
        <v>-2.6759511470454071E-2</v>
      </c>
      <c r="Q87" s="7">
        <f t="shared" si="22"/>
        <v>24037.955000000002</v>
      </c>
      <c r="R87">
        <f t="shared" si="23"/>
        <v>3.1468845225105502E-6</v>
      </c>
    </row>
    <row r="88" spans="1:21" x14ac:dyDescent="0.2">
      <c r="A88" s="25" t="s">
        <v>2233</v>
      </c>
      <c r="B88" s="132" t="s">
        <v>2212</v>
      </c>
      <c r="C88" s="33">
        <v>39057.385999999999</v>
      </c>
      <c r="D88" s="33" t="s">
        <v>2223</v>
      </c>
      <c r="E88">
        <f t="shared" si="19"/>
        <v>-32741.638188225792</v>
      </c>
      <c r="F88" s="25">
        <f t="shared" si="16"/>
        <v>-32741.5</v>
      </c>
      <c r="G88">
        <f t="shared" si="20"/>
        <v>-3.2293197502440307E-2</v>
      </c>
      <c r="I88">
        <f t="shared" si="18"/>
        <v>-3.2293197502440307E-2</v>
      </c>
      <c r="P88">
        <f t="shared" si="21"/>
        <v>-2.6761520005737852E-2</v>
      </c>
      <c r="Q88" s="7">
        <f t="shared" si="22"/>
        <v>24038.885999999999</v>
      </c>
      <c r="R88">
        <f t="shared" si="23"/>
        <v>3.0599455927524348E-5</v>
      </c>
    </row>
    <row r="89" spans="1:21" x14ac:dyDescent="0.2">
      <c r="A89" s="25" t="s">
        <v>2233</v>
      </c>
      <c r="B89" s="132" t="s">
        <v>2212</v>
      </c>
      <c r="C89" s="33">
        <v>39061.368999999999</v>
      </c>
      <c r="D89" s="33" t="s">
        <v>2223</v>
      </c>
      <c r="E89">
        <f t="shared" si="19"/>
        <v>-32724.594236375662</v>
      </c>
      <c r="F89" s="25">
        <f t="shared" si="16"/>
        <v>-32724.5</v>
      </c>
      <c r="G89">
        <f t="shared" si="20"/>
        <v>-2.2022092503902968E-2</v>
      </c>
      <c r="I89">
        <f t="shared" si="18"/>
        <v>-2.2022092503902968E-2</v>
      </c>
      <c r="P89">
        <f t="shared" si="21"/>
        <v>-2.6770045440944943E-2</v>
      </c>
      <c r="Q89" s="7">
        <f t="shared" si="22"/>
        <v>24042.868999999999</v>
      </c>
      <c r="R89">
        <f t="shared" si="23"/>
        <v>2.2543057092365518E-5</v>
      </c>
    </row>
    <row r="90" spans="1:21" x14ac:dyDescent="0.2">
      <c r="A90" s="25" t="s">
        <v>2233</v>
      </c>
      <c r="B90" s="132"/>
      <c r="C90" s="33">
        <v>39088.362999999998</v>
      </c>
      <c r="D90" s="33" t="s">
        <v>2223</v>
      </c>
      <c r="E90">
        <f t="shared" si="19"/>
        <v>-32609.082201165424</v>
      </c>
      <c r="F90" s="25">
        <f t="shared" si="16"/>
        <v>-32609</v>
      </c>
      <c r="G90">
        <f t="shared" si="20"/>
        <v>-1.9209585007047281E-2</v>
      </c>
      <c r="I90">
        <f t="shared" si="18"/>
        <v>-1.9209585007047281E-2</v>
      </c>
      <c r="P90">
        <f t="shared" si="21"/>
        <v>-2.6827503082602261E-2</v>
      </c>
      <c r="Q90" s="7">
        <f t="shared" si="22"/>
        <v>24069.862999999998</v>
      </c>
      <c r="R90">
        <f t="shared" si="23"/>
        <v>5.8032675805867291E-5</v>
      </c>
    </row>
    <row r="91" spans="1:21" x14ac:dyDescent="0.2">
      <c r="A91" s="25" t="s">
        <v>0</v>
      </c>
      <c r="B91" s="114"/>
      <c r="C91" s="131">
        <v>39090.239000000001</v>
      </c>
      <c r="D91" s="33"/>
      <c r="E91">
        <f t="shared" si="19"/>
        <v>-32601.054469889772</v>
      </c>
      <c r="F91" s="25">
        <f t="shared" si="16"/>
        <v>-32601</v>
      </c>
      <c r="G91">
        <f t="shared" si="20"/>
        <v>-1.2729064997984096E-2</v>
      </c>
      <c r="N91">
        <f>G91</f>
        <v>-1.2729064997984096E-2</v>
      </c>
      <c r="P91">
        <f t="shared" si="21"/>
        <v>-2.6831452768976371E-2</v>
      </c>
      <c r="Q91" s="7">
        <f t="shared" si="22"/>
        <v>24071.739000000001</v>
      </c>
      <c r="R91">
        <f t="shared" si="23"/>
        <v>1.9887734084343244E-4</v>
      </c>
    </row>
    <row r="92" spans="1:21" x14ac:dyDescent="0.2">
      <c r="A92" s="25" t="s">
        <v>2233</v>
      </c>
      <c r="B92" s="132" t="s">
        <v>2212</v>
      </c>
      <c r="C92" s="33">
        <v>39387.599000000002</v>
      </c>
      <c r="D92" s="33" t="s">
        <v>2223</v>
      </c>
      <c r="E92">
        <f t="shared" si="19"/>
        <v>-31328.599154259682</v>
      </c>
      <c r="F92" s="25">
        <f t="shared" si="16"/>
        <v>-31328.5</v>
      </c>
      <c r="G92">
        <f t="shared" si="20"/>
        <v>-2.3171352499048226E-2</v>
      </c>
      <c r="I92">
        <f>G92</f>
        <v>-2.3171352499048226E-2</v>
      </c>
      <c r="P92">
        <f t="shared" si="21"/>
        <v>-2.740958942202245E-2</v>
      </c>
      <c r="Q92" s="7">
        <f t="shared" si="22"/>
        <v>24369.099000000002</v>
      </c>
      <c r="R92">
        <f t="shared" si="23"/>
        <v>1.7962652215262021E-5</v>
      </c>
    </row>
    <row r="93" spans="1:21" x14ac:dyDescent="0.2">
      <c r="A93" s="25" t="s">
        <v>2233</v>
      </c>
      <c r="B93" s="132"/>
      <c r="C93" s="33">
        <v>39388.415999999997</v>
      </c>
      <c r="D93" s="33" t="s">
        <v>2223</v>
      </c>
      <c r="E93">
        <f t="shared" si="19"/>
        <v>-31325.103068730816</v>
      </c>
      <c r="F93" s="25">
        <f t="shared" si="16"/>
        <v>-31325</v>
      </c>
      <c r="G93">
        <f t="shared" si="20"/>
        <v>-2.40861250058515E-2</v>
      </c>
      <c r="I93">
        <f>G93</f>
        <v>-2.40861250058515E-2</v>
      </c>
      <c r="P93">
        <f t="shared" si="21"/>
        <v>-2.7411040926482257E-2</v>
      </c>
      <c r="Q93" s="7">
        <f t="shared" si="22"/>
        <v>24369.915999999997</v>
      </c>
      <c r="R93">
        <f t="shared" si="23"/>
        <v>1.1055065879263873E-5</v>
      </c>
    </row>
    <row r="94" spans="1:21" ht="13.5" thickBot="1" x14ac:dyDescent="0.25">
      <c r="A94" s="25" t="s">
        <v>2233</v>
      </c>
      <c r="B94" s="132"/>
      <c r="C94" s="33">
        <v>39436.315999999999</v>
      </c>
      <c r="D94" s="33" t="s">
        <v>2223</v>
      </c>
      <c r="E94">
        <f t="shared" si="19"/>
        <v>-31120.130612386038</v>
      </c>
      <c r="F94" s="128">
        <f t="shared" si="16"/>
        <v>-31120</v>
      </c>
      <c r="G94" s="98">
        <f t="shared" si="20"/>
        <v>-3.0522799999744166E-2</v>
      </c>
      <c r="I94">
        <f>G94</f>
        <v>-3.0522799999744166E-2</v>
      </c>
      <c r="P94">
        <f t="shared" si="21"/>
        <v>-2.7494716361558334E-2</v>
      </c>
      <c r="Q94" s="7">
        <f t="shared" si="22"/>
        <v>24417.815999999999</v>
      </c>
      <c r="R94">
        <f t="shared" si="23"/>
        <v>9.169290519848741E-6</v>
      </c>
    </row>
    <row r="95" spans="1:21" x14ac:dyDescent="0.2">
      <c r="A95" s="25" t="s">
        <v>2233</v>
      </c>
      <c r="B95" s="132"/>
      <c r="C95" s="33">
        <v>40483.476999999999</v>
      </c>
      <c r="D95" s="33" t="s">
        <v>2223</v>
      </c>
      <c r="E95">
        <f t="shared" si="19"/>
        <v>-26639.146012000914</v>
      </c>
      <c r="F95" s="25">
        <f t="shared" si="16"/>
        <v>-26639</v>
      </c>
      <c r="G95">
        <f t="shared" si="20"/>
        <v>-3.4121535005397163E-2</v>
      </c>
      <c r="I95">
        <f>G95</f>
        <v>-3.4121535005397163E-2</v>
      </c>
      <c r="P95">
        <f t="shared" si="21"/>
        <v>-2.8644265434514999E-2</v>
      </c>
      <c r="Q95" s="7">
        <f t="shared" si="22"/>
        <v>25464.976999999999</v>
      </c>
      <c r="R95">
        <f t="shared" si="23"/>
        <v>3.0000481952111687E-5</v>
      </c>
      <c r="T95">
        <v>0.1</v>
      </c>
      <c r="U95">
        <f t="shared" ref="U95:U134" si="24">+T95*R95</f>
        <v>3.0000481952111688E-6</v>
      </c>
    </row>
    <row r="96" spans="1:21" x14ac:dyDescent="0.2">
      <c r="A96" s="25" t="s">
        <v>0</v>
      </c>
      <c r="B96" s="114"/>
      <c r="C96" s="131">
        <v>40823.385000000002</v>
      </c>
      <c r="D96" s="33"/>
      <c r="E96">
        <f t="shared" si="19"/>
        <v>-25184.620381703644</v>
      </c>
      <c r="F96" s="25">
        <f t="shared" si="16"/>
        <v>-25184.5</v>
      </c>
      <c r="G96">
        <f t="shared" si="20"/>
        <v>-2.8131992497947067E-2</v>
      </c>
      <c r="N96">
        <f t="shared" ref="N96:N107" si="25">G96</f>
        <v>-2.8131992497947067E-2</v>
      </c>
      <c r="P96">
        <f t="shared" si="21"/>
        <v>-2.8727885729756084E-2</v>
      </c>
      <c r="Q96" s="7">
        <f t="shared" si="22"/>
        <v>25804.885000000002</v>
      </c>
      <c r="R96">
        <f t="shared" si="23"/>
        <v>3.5508874371579433E-7</v>
      </c>
      <c r="T96">
        <v>0.5</v>
      </c>
      <c r="U96">
        <f t="shared" si="24"/>
        <v>1.7754437185789716E-7</v>
      </c>
    </row>
    <row r="97" spans="1:21" x14ac:dyDescent="0.2">
      <c r="A97" s="25" t="s">
        <v>0</v>
      </c>
      <c r="B97" s="114"/>
      <c r="C97" s="131">
        <v>40855.281000000003</v>
      </c>
      <c r="D97" s="33"/>
      <c r="E97">
        <f t="shared" si="19"/>
        <v>-25048.131833320076</v>
      </c>
      <c r="F97" s="25">
        <f t="shared" si="16"/>
        <v>-25048</v>
      </c>
      <c r="G97">
        <f t="shared" si="20"/>
        <v>-3.0808119998255279E-2</v>
      </c>
      <c r="N97">
        <f t="shared" si="25"/>
        <v>-3.0808119998255279E-2</v>
      </c>
      <c r="P97">
        <f t="shared" si="21"/>
        <v>-2.8728221763389714E-2</v>
      </c>
      <c r="Q97" s="7">
        <f t="shared" si="22"/>
        <v>25836.781000000003</v>
      </c>
      <c r="R97">
        <f t="shared" si="23"/>
        <v>4.3259766673968916E-6</v>
      </c>
      <c r="T97">
        <v>0.5</v>
      </c>
      <c r="U97">
        <f t="shared" si="24"/>
        <v>2.1629883336984458E-6</v>
      </c>
    </row>
    <row r="98" spans="1:21" x14ac:dyDescent="0.2">
      <c r="A98" s="25" t="s">
        <v>0</v>
      </c>
      <c r="B98" s="114"/>
      <c r="C98" s="131">
        <v>40855.402000000002</v>
      </c>
      <c r="D98" s="33"/>
      <c r="E98">
        <f t="shared" si="19"/>
        <v>-25047.614053211149</v>
      </c>
      <c r="F98" s="25">
        <f t="shared" si="16"/>
        <v>-25047.5</v>
      </c>
      <c r="G98">
        <f t="shared" si="20"/>
        <v>-2.6653087501472328E-2</v>
      </c>
      <c r="N98">
        <f t="shared" si="25"/>
        <v>-2.6653087501472328E-2</v>
      </c>
      <c r="P98">
        <f t="shared" si="21"/>
        <v>-2.8728220608104375E-2</v>
      </c>
      <c r="Q98" s="7">
        <f t="shared" si="22"/>
        <v>25836.902000000002</v>
      </c>
      <c r="R98">
        <f t="shared" si="23"/>
        <v>4.3061774102403697E-6</v>
      </c>
      <c r="T98">
        <v>0.5</v>
      </c>
      <c r="U98">
        <f t="shared" si="24"/>
        <v>2.1530887051201848E-6</v>
      </c>
    </row>
    <row r="99" spans="1:21" x14ac:dyDescent="0.2">
      <c r="A99" s="25" t="s">
        <v>0</v>
      </c>
      <c r="B99" s="114"/>
      <c r="C99" s="131">
        <v>40867.432999999997</v>
      </c>
      <c r="D99" s="33"/>
      <c r="E99">
        <f t="shared" si="19"/>
        <v>-24996.131305355553</v>
      </c>
      <c r="F99" s="25">
        <f t="shared" si="16"/>
        <v>-24996</v>
      </c>
      <c r="G99">
        <f t="shared" si="20"/>
        <v>-3.0684740006108768E-2</v>
      </c>
      <c r="N99">
        <f t="shared" si="25"/>
        <v>-3.0684740006108768E-2</v>
      </c>
      <c r="P99">
        <f t="shared" si="21"/>
        <v>-2.8728008250529055E-2</v>
      </c>
      <c r="Q99" s="7">
        <f t="shared" si="22"/>
        <v>25848.932999999997</v>
      </c>
      <c r="R99">
        <f t="shared" si="23"/>
        <v>3.8287991632940662E-6</v>
      </c>
      <c r="T99">
        <v>0.5</v>
      </c>
      <c r="U99">
        <f t="shared" si="24"/>
        <v>1.9143995816470331E-6</v>
      </c>
    </row>
    <row r="100" spans="1:21" x14ac:dyDescent="0.2">
      <c r="A100" s="25" t="s">
        <v>0</v>
      </c>
      <c r="B100" s="114"/>
      <c r="C100" s="131">
        <v>40884.260999999999</v>
      </c>
      <c r="D100" s="33"/>
      <c r="E100">
        <f t="shared" si="19"/>
        <v>-24924.121357644279</v>
      </c>
      <c r="F100" s="25">
        <f t="shared" si="16"/>
        <v>-24924</v>
      </c>
      <c r="G100">
        <f t="shared" si="20"/>
        <v>-2.836006000143243E-2</v>
      </c>
      <c r="N100">
        <f t="shared" si="25"/>
        <v>-2.836006000143243E-2</v>
      </c>
      <c r="P100">
        <f t="shared" si="21"/>
        <v>-2.8727401195499689E-2</v>
      </c>
      <c r="Q100" s="7">
        <f t="shared" si="22"/>
        <v>25865.760999999999</v>
      </c>
      <c r="R100">
        <f t="shared" si="23"/>
        <v>1.3493955285875962E-7</v>
      </c>
      <c r="T100">
        <v>0.5</v>
      </c>
      <c r="U100">
        <f t="shared" si="24"/>
        <v>6.746977642937981E-8</v>
      </c>
    </row>
    <row r="101" spans="1:21" x14ac:dyDescent="0.2">
      <c r="A101" s="25" t="s">
        <v>0</v>
      </c>
      <c r="B101" s="114"/>
      <c r="C101" s="131">
        <v>40884.379999999997</v>
      </c>
      <c r="D101" s="33"/>
      <c r="E101">
        <f t="shared" si="19"/>
        <v>-24923.612135884261</v>
      </c>
      <c r="F101" s="25">
        <f t="shared" si="16"/>
        <v>-24923.5</v>
      </c>
      <c r="G101">
        <f t="shared" si="20"/>
        <v>-2.6205027505056933E-2</v>
      </c>
      <c r="N101">
        <f t="shared" si="25"/>
        <v>-2.6205027505056933E-2</v>
      </c>
      <c r="P101">
        <f t="shared" si="21"/>
        <v>-2.8727395714713604E-2</v>
      </c>
      <c r="Q101" s="7">
        <f t="shared" si="22"/>
        <v>25865.879999999997</v>
      </c>
      <c r="R101">
        <f t="shared" si="23"/>
        <v>6.3623413850865995E-6</v>
      </c>
      <c r="T101">
        <v>0.5</v>
      </c>
      <c r="U101">
        <f t="shared" si="24"/>
        <v>3.1811706925432998E-6</v>
      </c>
    </row>
    <row r="102" spans="1:21" x14ac:dyDescent="0.2">
      <c r="A102" s="25" t="s">
        <v>0</v>
      </c>
      <c r="B102" s="114"/>
      <c r="C102" s="131">
        <v>40885.194000000003</v>
      </c>
      <c r="D102" s="33"/>
      <c r="E102">
        <f t="shared" si="19"/>
        <v>-24920.128887878713</v>
      </c>
      <c r="F102" s="25">
        <f t="shared" si="16"/>
        <v>-24920</v>
      </c>
      <c r="G102">
        <f t="shared" si="20"/>
        <v>-3.0119800001557451E-2</v>
      </c>
      <c r="N102">
        <f t="shared" si="25"/>
        <v>-3.0119800001557451E-2</v>
      </c>
      <c r="P102">
        <f t="shared" si="21"/>
        <v>-2.8727356860452441E-2</v>
      </c>
      <c r="Q102" s="7">
        <f t="shared" si="22"/>
        <v>25866.694000000003</v>
      </c>
      <c r="R102">
        <f t="shared" si="23"/>
        <v>1.9388979012103861E-6</v>
      </c>
      <c r="T102">
        <v>0.5</v>
      </c>
      <c r="U102">
        <f t="shared" si="24"/>
        <v>9.6944895060519307E-7</v>
      </c>
    </row>
    <row r="103" spans="1:21" x14ac:dyDescent="0.2">
      <c r="A103" s="25" t="s">
        <v>0</v>
      </c>
      <c r="B103" s="114"/>
      <c r="C103" s="131">
        <v>40886.364999999998</v>
      </c>
      <c r="D103" s="33"/>
      <c r="E103">
        <f t="shared" si="19"/>
        <v>-24915.117974593148</v>
      </c>
      <c r="F103" s="25">
        <f t="shared" si="16"/>
        <v>-24915</v>
      </c>
      <c r="G103">
        <f t="shared" si="20"/>
        <v>-2.7569475001655519E-2</v>
      </c>
      <c r="N103">
        <f t="shared" si="25"/>
        <v>-2.7569475001655519E-2</v>
      </c>
      <c r="P103">
        <f t="shared" si="21"/>
        <v>-2.8727299870576876E-2</v>
      </c>
      <c r="Q103" s="7">
        <f t="shared" si="22"/>
        <v>25867.864999999998</v>
      </c>
      <c r="R103">
        <f t="shared" si="23"/>
        <v>1.3405584270927569E-6</v>
      </c>
      <c r="T103">
        <v>0.5</v>
      </c>
      <c r="U103">
        <f t="shared" si="24"/>
        <v>6.7027921354637844E-7</v>
      </c>
    </row>
    <row r="104" spans="1:21" x14ac:dyDescent="0.2">
      <c r="A104" s="25" t="s">
        <v>0</v>
      </c>
      <c r="B104" s="114"/>
      <c r="C104" s="131">
        <v>40887.300000000003</v>
      </c>
      <c r="D104" s="33"/>
      <c r="E104">
        <f t="shared" si="19"/>
        <v>-24911.116946478669</v>
      </c>
      <c r="F104" s="25">
        <f t="shared" si="16"/>
        <v>-24911</v>
      </c>
      <c r="G104">
        <f t="shared" si="20"/>
        <v>-2.7329215001373086E-2</v>
      </c>
      <c r="N104">
        <f t="shared" si="25"/>
        <v>-2.7329215001373086E-2</v>
      </c>
      <c r="P104">
        <f t="shared" si="21"/>
        <v>-2.8727253021753801E-2</v>
      </c>
      <c r="Q104" s="7">
        <f t="shared" si="22"/>
        <v>25868.800000000003</v>
      </c>
      <c r="R104">
        <f t="shared" si="23"/>
        <v>1.9545103064300293E-6</v>
      </c>
      <c r="T104">
        <v>0.5</v>
      </c>
      <c r="U104">
        <f t="shared" si="24"/>
        <v>9.7725515321501465E-7</v>
      </c>
    </row>
    <row r="105" spans="1:21" x14ac:dyDescent="0.2">
      <c r="A105" s="25" t="s">
        <v>2233</v>
      </c>
      <c r="B105" s="132" t="s">
        <v>2212</v>
      </c>
      <c r="C105" s="33">
        <v>41159.428999999996</v>
      </c>
      <c r="D105" s="33" t="s">
        <v>2223</v>
      </c>
      <c r="E105">
        <f t="shared" si="19"/>
        <v>-23746.629481496519</v>
      </c>
      <c r="F105" s="25">
        <f t="shared" si="16"/>
        <v>-23746.5</v>
      </c>
      <c r="G105">
        <f t="shared" si="20"/>
        <v>-3.0258522507210728E-2</v>
      </c>
      <c r="N105">
        <f t="shared" si="25"/>
        <v>-3.0258522507210728E-2</v>
      </c>
      <c r="P105">
        <f t="shared" si="21"/>
        <v>-2.8665874286838693E-2</v>
      </c>
      <c r="Q105" s="7">
        <f t="shared" si="22"/>
        <v>26140.928999999996</v>
      </c>
      <c r="R105">
        <f t="shared" si="23"/>
        <v>2.5365283538542107E-6</v>
      </c>
      <c r="T105">
        <v>0.1</v>
      </c>
      <c r="U105">
        <f t="shared" si="24"/>
        <v>2.5365283538542107E-7</v>
      </c>
    </row>
    <row r="106" spans="1:21" x14ac:dyDescent="0.2">
      <c r="A106" s="25" t="s">
        <v>1</v>
      </c>
      <c r="B106" s="114"/>
      <c r="C106" s="131">
        <v>41213.527099999999</v>
      </c>
      <c r="D106" s="33"/>
      <c r="E106">
        <f t="shared" si="19"/>
        <v>-23515.134273968633</v>
      </c>
      <c r="F106" s="25">
        <f t="shared" si="16"/>
        <v>-23515</v>
      </c>
      <c r="G106">
        <f t="shared" si="20"/>
        <v>-3.1378475003293715E-2</v>
      </c>
      <c r="N106">
        <f t="shared" si="25"/>
        <v>-3.1378475003293715E-2</v>
      </c>
      <c r="P106">
        <f t="shared" si="21"/>
        <v>-2.8642270504026901E-2</v>
      </c>
      <c r="Q106" s="7">
        <f t="shared" si="22"/>
        <v>26195.027099999999</v>
      </c>
      <c r="R106">
        <f t="shared" si="23"/>
        <v>7.4868150618079588E-6</v>
      </c>
      <c r="T106">
        <v>0.5</v>
      </c>
      <c r="U106">
        <f t="shared" si="24"/>
        <v>3.7434075309039794E-6</v>
      </c>
    </row>
    <row r="107" spans="1:21" x14ac:dyDescent="0.2">
      <c r="A107" s="25" t="s">
        <v>1</v>
      </c>
      <c r="B107" s="114"/>
      <c r="C107" s="131">
        <v>41220.302799999998</v>
      </c>
      <c r="D107" s="33"/>
      <c r="E107">
        <f t="shared" si="19"/>
        <v>-23486.139871620933</v>
      </c>
      <c r="F107" s="25">
        <f t="shared" si="16"/>
        <v>-23486</v>
      </c>
      <c r="G107">
        <f t="shared" si="20"/>
        <v>-3.2686590006051119E-2</v>
      </c>
      <c r="N107">
        <f t="shared" si="25"/>
        <v>-3.2686590006051119E-2</v>
      </c>
      <c r="P107">
        <f t="shared" si="21"/>
        <v>-2.8639045667605254E-2</v>
      </c>
      <c r="Q107" s="7">
        <f t="shared" si="22"/>
        <v>26201.802799999998</v>
      </c>
      <c r="R107">
        <f t="shared" si="23"/>
        <v>1.6382615171685178E-5</v>
      </c>
      <c r="T107">
        <v>0.5</v>
      </c>
      <c r="U107">
        <f t="shared" si="24"/>
        <v>8.1913075858425891E-6</v>
      </c>
    </row>
    <row r="108" spans="1:21" x14ac:dyDescent="0.2">
      <c r="A108" s="25" t="s">
        <v>2087</v>
      </c>
      <c r="B108" s="114"/>
      <c r="C108" s="33">
        <v>41220.303599999999</v>
      </c>
      <c r="D108" s="33"/>
      <c r="E108">
        <f t="shared" si="19"/>
        <v>-23486.136448281362</v>
      </c>
      <c r="F108" s="25">
        <f t="shared" si="16"/>
        <v>-23486</v>
      </c>
      <c r="G108">
        <f t="shared" si="20"/>
        <v>-3.1886590004432946E-2</v>
      </c>
      <c r="H108">
        <f>G108</f>
        <v>-3.1886590004432946E-2</v>
      </c>
      <c r="P108">
        <f t="shared" si="21"/>
        <v>-2.8639045667605254E-2</v>
      </c>
      <c r="Q108" s="7">
        <f t="shared" si="22"/>
        <v>26201.803599999999</v>
      </c>
      <c r="R108">
        <f t="shared" si="23"/>
        <v>1.0546544219661615E-5</v>
      </c>
      <c r="T108">
        <v>0.2</v>
      </c>
      <c r="U108">
        <f t="shared" si="24"/>
        <v>2.1093088439323231E-6</v>
      </c>
    </row>
    <row r="109" spans="1:21" x14ac:dyDescent="0.2">
      <c r="A109" s="25" t="s">
        <v>1</v>
      </c>
      <c r="B109" s="114"/>
      <c r="C109" s="131">
        <v>41223.457000000002</v>
      </c>
      <c r="D109" s="33"/>
      <c r="E109">
        <f t="shared" si="19"/>
        <v>-23472.642499558227</v>
      </c>
      <c r="F109" s="25">
        <f t="shared" si="16"/>
        <v>-23472.5</v>
      </c>
      <c r="G109">
        <f t="shared" si="20"/>
        <v>-3.3300712500931695E-2</v>
      </c>
      <c r="N109">
        <f>G109</f>
        <v>-3.3300712500931695E-2</v>
      </c>
      <c r="P109">
        <f t="shared" si="21"/>
        <v>-2.8637524076589212E-2</v>
      </c>
      <c r="Q109" s="7">
        <f t="shared" si="22"/>
        <v>26204.957000000002</v>
      </c>
      <c r="R109">
        <f t="shared" si="23"/>
        <v>2.1745326280921734E-5</v>
      </c>
      <c r="T109">
        <v>0.5</v>
      </c>
      <c r="U109">
        <f t="shared" si="24"/>
        <v>1.0872663140460867E-5</v>
      </c>
    </row>
    <row r="110" spans="1:21" x14ac:dyDescent="0.2">
      <c r="A110" s="25" t="s">
        <v>1</v>
      </c>
      <c r="B110" s="114"/>
      <c r="C110" s="131">
        <v>41225.442999999999</v>
      </c>
      <c r="D110" s="33"/>
      <c r="E110">
        <f t="shared" si="19"/>
        <v>-23464.144059092672</v>
      </c>
      <c r="F110" s="25">
        <f t="shared" si="16"/>
        <v>-23464</v>
      </c>
      <c r="G110">
        <f t="shared" si="20"/>
        <v>-3.3665160000964534E-2</v>
      </c>
      <c r="N110">
        <f>G110</f>
        <v>-3.3665160000964534E-2</v>
      </c>
      <c r="P110">
        <f t="shared" si="21"/>
        <v>-2.8636559396122564E-2</v>
      </c>
      <c r="Q110" s="7">
        <f t="shared" si="22"/>
        <v>26206.942999999999</v>
      </c>
      <c r="R110">
        <f t="shared" si="23"/>
        <v>2.5286824043017021E-5</v>
      </c>
      <c r="T110">
        <v>0.5</v>
      </c>
      <c r="U110">
        <f t="shared" si="24"/>
        <v>1.2643412021508511E-5</v>
      </c>
    </row>
    <row r="111" spans="1:21" x14ac:dyDescent="0.2">
      <c r="A111" s="25" t="s">
        <v>1</v>
      </c>
      <c r="B111" s="114"/>
      <c r="C111" s="131">
        <v>41226.494400000003</v>
      </c>
      <c r="D111" s="33"/>
      <c r="E111">
        <f t="shared" si="19"/>
        <v>-23459.644935071759</v>
      </c>
      <c r="F111" s="25">
        <f t="shared" si="16"/>
        <v>-23459.5</v>
      </c>
      <c r="G111">
        <f t="shared" si="20"/>
        <v>-3.386986749683274E-2</v>
      </c>
      <c r="N111">
        <f>G111</f>
        <v>-3.386986749683274E-2</v>
      </c>
      <c r="P111">
        <f t="shared" si="21"/>
        <v>-2.8636046604987968E-2</v>
      </c>
      <c r="Q111" s="7">
        <f t="shared" si="22"/>
        <v>26207.994400000003</v>
      </c>
      <c r="R111">
        <f t="shared" si="23"/>
        <v>2.7392881127910802E-5</v>
      </c>
      <c r="T111">
        <v>0.5</v>
      </c>
      <c r="U111">
        <f t="shared" si="24"/>
        <v>1.3696440563955401E-5</v>
      </c>
    </row>
    <row r="112" spans="1:21" x14ac:dyDescent="0.2">
      <c r="A112" s="25" t="s">
        <v>2233</v>
      </c>
      <c r="B112" s="132"/>
      <c r="C112" s="33">
        <v>41249.285000000003</v>
      </c>
      <c r="D112" s="33" t="s">
        <v>2223</v>
      </c>
      <c r="E112">
        <f t="shared" si="19"/>
        <v>-23362.119981761294</v>
      </c>
      <c r="F112" s="25">
        <f t="shared" si="16"/>
        <v>-23362</v>
      </c>
      <c r="G112">
        <f t="shared" si="20"/>
        <v>-2.8038529999321327E-2</v>
      </c>
      <c r="I112">
        <f>G112</f>
        <v>-2.8038529999321327E-2</v>
      </c>
      <c r="P112">
        <f t="shared" si="21"/>
        <v>-2.8624582736799617E-2</v>
      </c>
      <c r="Q112" s="7">
        <f t="shared" si="22"/>
        <v>26230.785000000003</v>
      </c>
      <c r="R112">
        <f t="shared" si="23"/>
        <v>3.4345781110579789E-7</v>
      </c>
      <c r="T112">
        <v>0.1</v>
      </c>
      <c r="U112">
        <f t="shared" si="24"/>
        <v>3.4345781110579789E-8</v>
      </c>
    </row>
    <row r="113" spans="1:21" x14ac:dyDescent="0.2">
      <c r="A113" s="25" t="s">
        <v>2233</v>
      </c>
      <c r="B113" s="132" t="s">
        <v>2212</v>
      </c>
      <c r="C113" s="33">
        <v>41249.398000000001</v>
      </c>
      <c r="D113" s="33" t="s">
        <v>2223</v>
      </c>
      <c r="E113">
        <f t="shared" si="19"/>
        <v>-23361.636435048007</v>
      </c>
      <c r="F113" s="25">
        <f t="shared" si="16"/>
        <v>-23361.5</v>
      </c>
      <c r="G113">
        <f t="shared" si="20"/>
        <v>-3.188349750416819E-2</v>
      </c>
      <c r="I113">
        <f>G113</f>
        <v>-3.188349750416819E-2</v>
      </c>
      <c r="P113">
        <f t="shared" si="21"/>
        <v>-2.8624522205876156E-2</v>
      </c>
      <c r="Q113" s="7">
        <f t="shared" si="22"/>
        <v>26230.898000000001</v>
      </c>
      <c r="R113">
        <f t="shared" si="23"/>
        <v>1.0620919994877653E-5</v>
      </c>
      <c r="T113">
        <v>0.1</v>
      </c>
      <c r="U113">
        <f t="shared" si="24"/>
        <v>1.0620919994877652E-6</v>
      </c>
    </row>
    <row r="114" spans="1:21" x14ac:dyDescent="0.2">
      <c r="A114" s="25" t="s">
        <v>2233</v>
      </c>
      <c r="B114" s="132" t="s">
        <v>2212</v>
      </c>
      <c r="C114" s="33">
        <v>41251.264000000003</v>
      </c>
      <c r="D114" s="33" t="s">
        <v>2223</v>
      </c>
      <c r="E114">
        <f t="shared" si="19"/>
        <v>-23353.651495516908</v>
      </c>
      <c r="F114" s="25">
        <f t="shared" si="16"/>
        <v>-23353.5</v>
      </c>
      <c r="G114">
        <f t="shared" si="20"/>
        <v>-3.5402977497142274E-2</v>
      </c>
      <c r="I114">
        <f>G114</f>
        <v>-3.5402977497142274E-2</v>
      </c>
      <c r="P114">
        <f t="shared" si="21"/>
        <v>-2.8623551292900392E-2</v>
      </c>
      <c r="Q114" s="7">
        <f t="shared" si="22"/>
        <v>26232.764000000003</v>
      </c>
      <c r="R114">
        <f t="shared" si="23"/>
        <v>4.5960619658761491E-5</v>
      </c>
      <c r="T114">
        <v>0.1</v>
      </c>
      <c r="U114">
        <f t="shared" si="24"/>
        <v>4.5960619658761496E-6</v>
      </c>
    </row>
    <row r="115" spans="1:21" x14ac:dyDescent="0.2">
      <c r="A115" s="25" t="s">
        <v>2233</v>
      </c>
      <c r="B115" s="132"/>
      <c r="C115" s="33">
        <v>41251.381999999998</v>
      </c>
      <c r="D115" s="33" t="s">
        <v>2223</v>
      </c>
      <c r="E115">
        <f t="shared" si="19"/>
        <v>-23353.146552931361</v>
      </c>
      <c r="F115" s="25">
        <f t="shared" si="16"/>
        <v>-23353</v>
      </c>
      <c r="G115">
        <f t="shared" si="20"/>
        <v>-3.4247945004608482E-2</v>
      </c>
      <c r="I115">
        <f>G115</f>
        <v>-3.4247945004608482E-2</v>
      </c>
      <c r="P115">
        <f t="shared" si="21"/>
        <v>-2.8623490459696952E-2</v>
      </c>
      <c r="Q115" s="7">
        <f t="shared" si="22"/>
        <v>26232.881999999998</v>
      </c>
      <c r="R115">
        <f t="shared" si="23"/>
        <v>3.1634488927775967E-5</v>
      </c>
      <c r="T115">
        <v>0.1</v>
      </c>
      <c r="U115">
        <f t="shared" si="24"/>
        <v>3.163448892777597E-6</v>
      </c>
    </row>
    <row r="116" spans="1:21" x14ac:dyDescent="0.2">
      <c r="A116" s="25" t="s">
        <v>1</v>
      </c>
      <c r="B116" s="114"/>
      <c r="C116" s="131">
        <v>41530.294999999998</v>
      </c>
      <c r="D116" s="33"/>
      <c r="E116">
        <f t="shared" si="19"/>
        <v>-22159.629168453506</v>
      </c>
      <c r="F116" s="25">
        <f t="shared" si="16"/>
        <v>-22159.5</v>
      </c>
      <c r="G116">
        <f t="shared" si="20"/>
        <v>-3.0185367504600435E-2</v>
      </c>
      <c r="N116">
        <f t="shared" ref="N116:N121" si="26">G116</f>
        <v>-3.0185367504600435E-2</v>
      </c>
      <c r="P116">
        <f t="shared" si="21"/>
        <v>-2.8427388899567162E-2</v>
      </c>
      <c r="Q116" s="7">
        <f t="shared" si="22"/>
        <v>26511.794999999998</v>
      </c>
      <c r="R116">
        <f t="shared" si="23"/>
        <v>3.0904887757547351E-6</v>
      </c>
      <c r="T116">
        <v>0.5</v>
      </c>
      <c r="U116">
        <f t="shared" si="24"/>
        <v>1.5452443878773675E-6</v>
      </c>
    </row>
    <row r="117" spans="1:21" x14ac:dyDescent="0.2">
      <c r="A117" s="25" t="s">
        <v>1</v>
      </c>
      <c r="B117" s="114"/>
      <c r="C117" s="131">
        <v>41531.230000000003</v>
      </c>
      <c r="D117" s="33"/>
      <c r="E117">
        <f t="shared" si="19"/>
        <v>-22155.628140339028</v>
      </c>
      <c r="F117" s="25">
        <f t="shared" si="16"/>
        <v>-22155.5</v>
      </c>
      <c r="G117">
        <f t="shared" ref="G117:G148" si="27">C117-(C$7+F117*C$8)</f>
        <v>-2.9945107497042045E-2</v>
      </c>
      <c r="N117">
        <f t="shared" si="26"/>
        <v>-2.9945107497042045E-2</v>
      </c>
      <c r="P117">
        <f t="shared" si="21"/>
        <v>-2.8426559906125942E-2</v>
      </c>
      <c r="Q117" s="7">
        <f t="shared" si="22"/>
        <v>26512.730000000003</v>
      </c>
      <c r="R117">
        <f t="shared" ref="R117:R148" si="28">+(P117-G117)^2</f>
        <v>2.3059867858770995E-6</v>
      </c>
      <c r="T117">
        <v>0.5</v>
      </c>
      <c r="U117">
        <f t="shared" si="24"/>
        <v>1.1529933929385497E-6</v>
      </c>
    </row>
    <row r="118" spans="1:21" x14ac:dyDescent="0.2">
      <c r="A118" s="25" t="s">
        <v>1</v>
      </c>
      <c r="B118" s="114"/>
      <c r="C118" s="131">
        <v>41557.29</v>
      </c>
      <c r="D118" s="33"/>
      <c r="E118">
        <f t="shared" si="19"/>
        <v>-22044.112854068793</v>
      </c>
      <c r="F118" s="25">
        <f t="shared" si="16"/>
        <v>-22044</v>
      </c>
      <c r="G118">
        <f t="shared" si="27"/>
        <v>-2.6372860003903043E-2</v>
      </c>
      <c r="N118">
        <f t="shared" si="26"/>
        <v>-2.6372860003903043E-2</v>
      </c>
      <c r="P118">
        <f t="shared" si="21"/>
        <v>-2.8402987948922188E-2</v>
      </c>
      <c r="Q118" s="7">
        <f t="shared" si="22"/>
        <v>26538.79</v>
      </c>
      <c r="R118">
        <f t="shared" si="28"/>
        <v>4.1214194731476606E-6</v>
      </c>
      <c r="T118">
        <v>0.5</v>
      </c>
      <c r="U118">
        <f t="shared" si="24"/>
        <v>2.0607097365738303E-6</v>
      </c>
    </row>
    <row r="119" spans="1:21" x14ac:dyDescent="0.2">
      <c r="A119" s="25" t="s">
        <v>1</v>
      </c>
      <c r="B119" s="114"/>
      <c r="C119" s="131">
        <v>41585.4447</v>
      </c>
      <c r="D119" s="33"/>
      <c r="E119">
        <f t="shared" si="19"/>
        <v>-21923.633981069837</v>
      </c>
      <c r="F119" s="25">
        <f t="shared" si="16"/>
        <v>-21923.5</v>
      </c>
      <c r="G119">
        <f t="shared" si="27"/>
        <v>-3.1310027501604054E-2</v>
      </c>
      <c r="N119">
        <f t="shared" si="26"/>
        <v>-3.1310027501604054E-2</v>
      </c>
      <c r="P119">
        <f t="shared" si="21"/>
        <v>-2.8376505843679921E-2</v>
      </c>
      <c r="Q119" s="7">
        <f t="shared" si="22"/>
        <v>26566.9447</v>
      </c>
      <c r="R119">
        <f t="shared" si="28"/>
        <v>8.6055493175099563E-6</v>
      </c>
      <c r="T119">
        <v>0.5</v>
      </c>
      <c r="U119">
        <f t="shared" si="24"/>
        <v>4.3027746587549781E-6</v>
      </c>
    </row>
    <row r="120" spans="1:21" x14ac:dyDescent="0.2">
      <c r="A120" s="25" t="s">
        <v>1</v>
      </c>
      <c r="B120" s="114"/>
      <c r="C120" s="131">
        <v>41588.247000000003</v>
      </c>
      <c r="D120" s="33"/>
      <c r="E120">
        <f t="shared" si="19"/>
        <v>-21911.642450497489</v>
      </c>
      <c r="F120" s="25">
        <f t="shared" si="16"/>
        <v>-21911.5</v>
      </c>
      <c r="G120">
        <f t="shared" si="27"/>
        <v>-3.3289247498032637E-2</v>
      </c>
      <c r="N120">
        <f t="shared" si="26"/>
        <v>-3.3289247498032637E-2</v>
      </c>
      <c r="P120">
        <f t="shared" si="21"/>
        <v>-2.8373811277839077E-2</v>
      </c>
      <c r="Q120" s="7">
        <f t="shared" si="22"/>
        <v>26569.747000000003</v>
      </c>
      <c r="R120">
        <f t="shared" si="28"/>
        <v>2.4161513234790751E-5</v>
      </c>
      <c r="T120">
        <v>0.5</v>
      </c>
      <c r="U120">
        <f t="shared" si="24"/>
        <v>1.2080756617395376E-5</v>
      </c>
    </row>
    <row r="121" spans="1:21" x14ac:dyDescent="0.2">
      <c r="A121" s="25" t="s">
        <v>1</v>
      </c>
      <c r="B121" s="114"/>
      <c r="C121" s="131">
        <v>41593.390099999997</v>
      </c>
      <c r="D121" s="33"/>
      <c r="E121">
        <f t="shared" si="19"/>
        <v>-21889.634228363342</v>
      </c>
      <c r="F121" s="25">
        <f t="shared" si="16"/>
        <v>-21889.5</v>
      </c>
      <c r="G121">
        <f t="shared" si="27"/>
        <v>-3.1367817507998552E-2</v>
      </c>
      <c r="N121">
        <f t="shared" si="26"/>
        <v>-3.1367817507998552E-2</v>
      </c>
      <c r="P121">
        <f t="shared" si="21"/>
        <v>-2.8368844250862953E-2</v>
      </c>
      <c r="Q121" s="7">
        <f t="shared" si="22"/>
        <v>26574.890099999997</v>
      </c>
      <c r="R121">
        <f t="shared" si="28"/>
        <v>8.9938405970145062E-6</v>
      </c>
      <c r="T121">
        <v>0.5</v>
      </c>
      <c r="U121">
        <f t="shared" si="24"/>
        <v>4.4969202985072531E-6</v>
      </c>
    </row>
    <row r="122" spans="1:21" x14ac:dyDescent="0.2">
      <c r="A122" s="25" t="s">
        <v>2233</v>
      </c>
      <c r="B122" s="132"/>
      <c r="C122" s="33">
        <v>41595.368999999999</v>
      </c>
      <c r="D122" s="33" t="s">
        <v>2223</v>
      </c>
      <c r="E122">
        <f t="shared" si="19"/>
        <v>-21881.166170036391</v>
      </c>
      <c r="F122">
        <f t="shared" si="16"/>
        <v>-21881</v>
      </c>
      <c r="G122">
        <f t="shared" si="27"/>
        <v>-3.8832265003293287E-2</v>
      </c>
      <c r="I122">
        <f t="shared" ref="I122:I132" si="29">G122</f>
        <v>-3.8832265003293287E-2</v>
      </c>
      <c r="P122">
        <f t="shared" si="21"/>
        <v>-2.8366915816693854E-2</v>
      </c>
      <c r="Q122" s="7">
        <f t="shared" si="22"/>
        <v>26576.868999999999</v>
      </c>
      <c r="R122">
        <f t="shared" si="28"/>
        <v>1.095235335974574E-4</v>
      </c>
      <c r="T122">
        <v>0.1</v>
      </c>
      <c r="U122">
        <f t="shared" si="24"/>
        <v>1.095235335974574E-5</v>
      </c>
    </row>
    <row r="123" spans="1:21" x14ac:dyDescent="0.2">
      <c r="A123" s="25" t="s">
        <v>2233</v>
      </c>
      <c r="B123" s="132"/>
      <c r="C123" s="33">
        <v>41596.303</v>
      </c>
      <c r="D123" s="33" t="s">
        <v>2223</v>
      </c>
      <c r="E123">
        <f t="shared" si="19"/>
        <v>-21877.169421096387</v>
      </c>
      <c r="F123">
        <f t="shared" si="16"/>
        <v>-21877</v>
      </c>
      <c r="G123">
        <f t="shared" si="27"/>
        <v>-3.9592004999576602E-2</v>
      </c>
      <c r="I123">
        <f t="shared" si="29"/>
        <v>-3.9592004999576602E-2</v>
      </c>
      <c r="P123">
        <f t="shared" si="21"/>
        <v>-2.8366006513719576E-2</v>
      </c>
      <c r="Q123" s="7">
        <f t="shared" si="22"/>
        <v>26577.803</v>
      </c>
      <c r="R123">
        <f t="shared" si="28"/>
        <v>1.2602304200446423E-4</v>
      </c>
      <c r="T123">
        <v>0.1</v>
      </c>
      <c r="U123">
        <f t="shared" si="24"/>
        <v>1.2602304200446424E-5</v>
      </c>
    </row>
    <row r="124" spans="1:21" x14ac:dyDescent="0.2">
      <c r="A124" s="25" t="s">
        <v>2233</v>
      </c>
      <c r="B124" s="132" t="s">
        <v>2212</v>
      </c>
      <c r="C124" s="33">
        <v>41598.288999999997</v>
      </c>
      <c r="D124" s="33" t="s">
        <v>2223</v>
      </c>
      <c r="E124">
        <f t="shared" si="19"/>
        <v>-21868.670980630828</v>
      </c>
      <c r="F124">
        <f t="shared" si="16"/>
        <v>-21868.5</v>
      </c>
      <c r="G124">
        <f t="shared" si="27"/>
        <v>-3.9956452506885398E-2</v>
      </c>
      <c r="I124">
        <f t="shared" si="29"/>
        <v>-3.9956452506885398E-2</v>
      </c>
      <c r="P124">
        <f t="shared" si="21"/>
        <v>-2.8364070410002735E-2</v>
      </c>
      <c r="Q124" s="7">
        <f t="shared" si="22"/>
        <v>26579.788999999997</v>
      </c>
      <c r="R124">
        <f t="shared" si="28"/>
        <v>1.3438332268012569E-4</v>
      </c>
      <c r="T124">
        <v>0.1</v>
      </c>
      <c r="U124">
        <f t="shared" si="24"/>
        <v>1.343833226801257E-5</v>
      </c>
    </row>
    <row r="125" spans="1:21" x14ac:dyDescent="0.2">
      <c r="A125" s="25" t="s">
        <v>2233</v>
      </c>
      <c r="B125" s="132"/>
      <c r="C125" s="33">
        <v>41598.417000000001</v>
      </c>
      <c r="D125" s="33" t="s">
        <v>2223</v>
      </c>
      <c r="E125">
        <f t="shared" si="19"/>
        <v>-21868.123246300704</v>
      </c>
      <c r="F125">
        <f t="shared" si="16"/>
        <v>-21868</v>
      </c>
      <c r="G125">
        <f t="shared" si="27"/>
        <v>-2.8801419997762423E-2</v>
      </c>
      <c r="I125">
        <f t="shared" si="29"/>
        <v>-2.8801419997762423E-2</v>
      </c>
      <c r="P125">
        <f t="shared" si="21"/>
        <v>-2.8363956359123234E-2</v>
      </c>
      <c r="Q125" s="7">
        <f t="shared" si="22"/>
        <v>26579.917000000001</v>
      </c>
      <c r="R125">
        <f t="shared" si="28"/>
        <v>1.913744351314391E-7</v>
      </c>
      <c r="T125">
        <v>0.1</v>
      </c>
      <c r="U125">
        <f t="shared" si="24"/>
        <v>1.9137443513143912E-8</v>
      </c>
    </row>
    <row r="126" spans="1:21" x14ac:dyDescent="0.2">
      <c r="A126" s="25" t="s">
        <v>2233</v>
      </c>
      <c r="B126" s="132" t="s">
        <v>2212</v>
      </c>
      <c r="C126" s="33">
        <v>41598.521000000001</v>
      </c>
      <c r="D126" s="33" t="s">
        <v>2223</v>
      </c>
      <c r="E126">
        <f t="shared" si="19"/>
        <v>-21867.678212157494</v>
      </c>
      <c r="F126">
        <f t="shared" si="16"/>
        <v>-21867.5</v>
      </c>
      <c r="G126">
        <f t="shared" si="27"/>
        <v>-4.1646387500804849E-2</v>
      </c>
      <c r="I126">
        <f t="shared" si="29"/>
        <v>-4.1646387500804849E-2</v>
      </c>
      <c r="P126">
        <f t="shared" si="21"/>
        <v>-2.8363842290195916E-2</v>
      </c>
      <c r="Q126" s="7">
        <f t="shared" si="22"/>
        <v>26580.021000000001</v>
      </c>
      <c r="R126">
        <f t="shared" si="28"/>
        <v>1.7642600727187029E-4</v>
      </c>
      <c r="T126">
        <v>0.1</v>
      </c>
      <c r="U126">
        <f t="shared" si="24"/>
        <v>1.7642600727187031E-5</v>
      </c>
    </row>
    <row r="127" spans="1:21" x14ac:dyDescent="0.2">
      <c r="A127" s="25" t="s">
        <v>2233</v>
      </c>
      <c r="B127" s="132"/>
      <c r="C127" s="33">
        <v>41599.347999999998</v>
      </c>
      <c r="D127" s="33" t="s">
        <v>2223</v>
      </c>
      <c r="E127">
        <f t="shared" si="19"/>
        <v>-21864.139334884079</v>
      </c>
      <c r="F127">
        <f t="shared" si="16"/>
        <v>-21864</v>
      </c>
      <c r="G127">
        <f t="shared" si="27"/>
        <v>-3.2561160005570855E-2</v>
      </c>
      <c r="I127">
        <f t="shared" si="29"/>
        <v>-3.2561160005570855E-2</v>
      </c>
      <c r="P127">
        <f t="shared" si="21"/>
        <v>-2.8363043302359222E-2</v>
      </c>
      <c r="Q127" s="7">
        <f t="shared" si="22"/>
        <v>26580.847999999998</v>
      </c>
      <c r="R127">
        <f t="shared" si="28"/>
        <v>1.7624183853784511E-5</v>
      </c>
      <c r="T127">
        <v>0.1</v>
      </c>
      <c r="U127">
        <f t="shared" si="24"/>
        <v>1.7624183853784513E-6</v>
      </c>
    </row>
    <row r="128" spans="1:21" x14ac:dyDescent="0.2">
      <c r="A128" s="25" t="s">
        <v>2233</v>
      </c>
      <c r="B128" s="132" t="s">
        <v>2212</v>
      </c>
      <c r="C128" s="33">
        <v>41602.266000000003</v>
      </c>
      <c r="D128" s="33" t="s">
        <v>2223</v>
      </c>
      <c r="E128">
        <f t="shared" si="19"/>
        <v>-21851.652703827396</v>
      </c>
      <c r="F128">
        <f t="shared" si="16"/>
        <v>-21851.5</v>
      </c>
      <c r="G128">
        <f t="shared" si="27"/>
        <v>-3.5685347495018505E-2</v>
      </c>
      <c r="I128">
        <f t="shared" si="29"/>
        <v>-3.5685347495018505E-2</v>
      </c>
      <c r="P128">
        <f t="shared" si="21"/>
        <v>-2.8360182554787297E-2</v>
      </c>
      <c r="Q128" s="7">
        <f t="shared" si="22"/>
        <v>26583.766000000003</v>
      </c>
      <c r="R128">
        <f t="shared" si="28"/>
        <v>5.3658041401592468E-5</v>
      </c>
      <c r="T128">
        <v>0.1</v>
      </c>
      <c r="U128">
        <f t="shared" si="24"/>
        <v>5.365804140159247E-6</v>
      </c>
    </row>
    <row r="129" spans="1:21" x14ac:dyDescent="0.2">
      <c r="A129" s="25" t="s">
        <v>2233</v>
      </c>
      <c r="B129" s="132" t="s">
        <v>2212</v>
      </c>
      <c r="C129" s="33">
        <v>41959.341999999997</v>
      </c>
      <c r="D129" s="33" t="s">
        <v>2223</v>
      </c>
      <c r="E129">
        <f t="shared" si="19"/>
        <v>-20323.662206504549</v>
      </c>
      <c r="F129">
        <f t="shared" si="16"/>
        <v>-20323.5</v>
      </c>
      <c r="G129">
        <f t="shared" si="27"/>
        <v>-3.790602750814287E-2</v>
      </c>
      <c r="I129">
        <f t="shared" si="29"/>
        <v>-3.790602750814287E-2</v>
      </c>
      <c r="P129">
        <f t="shared" si="21"/>
        <v>-2.7925133955133834E-2</v>
      </c>
      <c r="Q129" s="7">
        <f t="shared" si="22"/>
        <v>26940.841999999997</v>
      </c>
      <c r="R129">
        <f t="shared" si="28"/>
        <v>9.9618236116497333E-5</v>
      </c>
      <c r="T129">
        <v>0.1</v>
      </c>
      <c r="U129">
        <f t="shared" si="24"/>
        <v>9.9618236116497347E-6</v>
      </c>
    </row>
    <row r="130" spans="1:21" x14ac:dyDescent="0.2">
      <c r="A130" s="25" t="s">
        <v>2233</v>
      </c>
      <c r="B130" s="132" t="s">
        <v>2212</v>
      </c>
      <c r="C130" s="33">
        <v>41960.279000000002</v>
      </c>
      <c r="D130" s="33" t="s">
        <v>2223</v>
      </c>
      <c r="E130">
        <f t="shared" si="19"/>
        <v>-20319.652620041164</v>
      </c>
      <c r="F130">
        <f t="shared" si="16"/>
        <v>-20319.5</v>
      </c>
      <c r="G130">
        <f t="shared" si="27"/>
        <v>-3.5665767500177026E-2</v>
      </c>
      <c r="I130">
        <f t="shared" si="29"/>
        <v>-3.5665767500177026E-2</v>
      </c>
      <c r="P130">
        <f t="shared" si="21"/>
        <v>-2.7923771942626758E-2</v>
      </c>
      <c r="Q130" s="7">
        <f t="shared" si="22"/>
        <v>26941.779000000002</v>
      </c>
      <c r="R130">
        <f t="shared" si="28"/>
        <v>5.9938495213128081E-5</v>
      </c>
      <c r="T130">
        <v>0.1</v>
      </c>
      <c r="U130">
        <f t="shared" si="24"/>
        <v>5.9938495213128081E-6</v>
      </c>
    </row>
    <row r="131" spans="1:21" x14ac:dyDescent="0.2">
      <c r="A131" s="25" t="s">
        <v>2233</v>
      </c>
      <c r="B131" s="132" t="s">
        <v>2212</v>
      </c>
      <c r="C131" s="33">
        <v>41973.366999999998</v>
      </c>
      <c r="D131" s="33" t="s">
        <v>2223</v>
      </c>
      <c r="E131">
        <f t="shared" si="19"/>
        <v>-20263.646784787728</v>
      </c>
      <c r="F131">
        <f t="shared" si="16"/>
        <v>-20263.5</v>
      </c>
      <c r="G131">
        <f t="shared" si="27"/>
        <v>-3.4302127503906377E-2</v>
      </c>
      <c r="I131">
        <f t="shared" si="29"/>
        <v>-3.4302127503906377E-2</v>
      </c>
      <c r="P131">
        <f t="shared" si="21"/>
        <v>-2.7904580914411246E-2</v>
      </c>
      <c r="Q131" s="7">
        <f t="shared" si="22"/>
        <v>26954.866999999998</v>
      </c>
      <c r="R131">
        <f t="shared" si="28"/>
        <v>4.0928602364760771E-5</v>
      </c>
      <c r="T131">
        <v>0.1</v>
      </c>
      <c r="U131">
        <f t="shared" si="24"/>
        <v>4.092860236476077E-6</v>
      </c>
    </row>
    <row r="132" spans="1:21" x14ac:dyDescent="0.2">
      <c r="A132" s="25" t="s">
        <v>2233</v>
      </c>
      <c r="B132" s="132"/>
      <c r="C132" s="33">
        <v>42036.345999999998</v>
      </c>
      <c r="D132" s="33" t="s">
        <v>2223</v>
      </c>
      <c r="E132">
        <f t="shared" si="19"/>
        <v>-19994.14865685167</v>
      </c>
      <c r="F132">
        <f t="shared" si="16"/>
        <v>-19994</v>
      </c>
      <c r="G132">
        <f t="shared" si="27"/>
        <v>-3.4739610004180577E-2</v>
      </c>
      <c r="I132">
        <f t="shared" si="29"/>
        <v>-3.4739610004180577E-2</v>
      </c>
      <c r="P132">
        <f t="shared" si="21"/>
        <v>-2.7809014111940249E-2</v>
      </c>
      <c r="Q132" s="7">
        <f t="shared" si="22"/>
        <v>27017.845999999998</v>
      </c>
      <c r="R132">
        <f t="shared" si="28"/>
        <v>4.803315942153851E-5</v>
      </c>
      <c r="T132">
        <v>0.1</v>
      </c>
      <c r="U132">
        <f t="shared" si="24"/>
        <v>4.8033159421538515E-6</v>
      </c>
    </row>
    <row r="133" spans="1:21" x14ac:dyDescent="0.2">
      <c r="A133" s="25" t="s">
        <v>2098</v>
      </c>
      <c r="B133" s="114"/>
      <c r="C133" s="33">
        <v>42220.506999999998</v>
      </c>
      <c r="D133" s="33"/>
      <c r="E133">
        <f t="shared" si="19"/>
        <v>-19206.091610235606</v>
      </c>
      <c r="F133">
        <f t="shared" si="16"/>
        <v>-19206</v>
      </c>
      <c r="G133">
        <f t="shared" si="27"/>
        <v>-2.1408390006399713E-2</v>
      </c>
      <c r="K133">
        <f t="shared" ref="K133:K155" si="30">+G133</f>
        <v>-2.1408390006399713E-2</v>
      </c>
      <c r="P133">
        <f t="shared" si="21"/>
        <v>-2.7499011705330909E-2</v>
      </c>
      <c r="Q133" s="7">
        <f t="shared" si="22"/>
        <v>27202.006999999998</v>
      </c>
      <c r="R133">
        <f t="shared" si="28"/>
        <v>3.7095672679491519E-5</v>
      </c>
      <c r="T133">
        <v>0.1</v>
      </c>
      <c r="U133">
        <f t="shared" si="24"/>
        <v>3.7095672679491521E-6</v>
      </c>
    </row>
    <row r="134" spans="1:21" x14ac:dyDescent="0.2">
      <c r="A134" s="25" t="s">
        <v>2098</v>
      </c>
      <c r="B134" s="114" t="s">
        <v>2212</v>
      </c>
      <c r="C134" s="33">
        <v>42221.55</v>
      </c>
      <c r="D134" s="33"/>
      <c r="E134">
        <f t="shared" si="19"/>
        <v>-19201.6284312801</v>
      </c>
      <c r="F134">
        <f t="shared" si="16"/>
        <v>-19201.5</v>
      </c>
      <c r="G134">
        <f t="shared" si="27"/>
        <v>-3.0013097501068842E-2</v>
      </c>
      <c r="K134">
        <f t="shared" si="30"/>
        <v>-3.0013097501068842E-2</v>
      </c>
      <c r="P134">
        <f t="shared" si="21"/>
        <v>-2.7497110246234521E-2</v>
      </c>
      <c r="Q134" s="7">
        <f t="shared" si="22"/>
        <v>27203.050000000003</v>
      </c>
      <c r="R134">
        <f t="shared" si="28"/>
        <v>6.330191866488743E-6</v>
      </c>
      <c r="T134">
        <v>0.1</v>
      </c>
      <c r="U134">
        <f t="shared" si="24"/>
        <v>6.330191866488743E-7</v>
      </c>
    </row>
    <row r="135" spans="1:21" x14ac:dyDescent="0.2">
      <c r="A135" s="25" t="s">
        <v>2098</v>
      </c>
      <c r="B135" s="114"/>
      <c r="C135" s="33">
        <v>42258.375</v>
      </c>
      <c r="D135" s="33"/>
      <c r="E135">
        <f t="shared" si="19"/>
        <v>-19044.04783201297</v>
      </c>
      <c r="F135">
        <f t="shared" si="16"/>
        <v>-19044</v>
      </c>
      <c r="G135">
        <f t="shared" si="27"/>
        <v>-1.1177860003954265E-2</v>
      </c>
      <c r="K135">
        <f t="shared" si="30"/>
        <v>-1.1177860003954265E-2</v>
      </c>
      <c r="P135">
        <f t="shared" si="21"/>
        <v>-2.7429619057355768E-2</v>
      </c>
      <c r="Q135" s="7">
        <f t="shared" si="22"/>
        <v>27239.875</v>
      </c>
      <c r="R135">
        <f t="shared" si="28"/>
        <v>2.6411967232981774E-4</v>
      </c>
      <c r="S135" s="17"/>
    </row>
    <row r="136" spans="1:21" x14ac:dyDescent="0.2">
      <c r="A136" s="25" t="s">
        <v>2098</v>
      </c>
      <c r="B136" s="114" t="s">
        <v>2212</v>
      </c>
      <c r="C136" s="33">
        <v>42258.478000000003</v>
      </c>
      <c r="D136" s="33"/>
      <c r="E136">
        <f t="shared" si="19"/>
        <v>-19043.607077044198</v>
      </c>
      <c r="F136">
        <f t="shared" si="16"/>
        <v>-19043.5</v>
      </c>
      <c r="G136">
        <f t="shared" si="27"/>
        <v>-2.5022827496286482E-2</v>
      </c>
      <c r="K136">
        <f t="shared" si="30"/>
        <v>-2.5022827496286482E-2</v>
      </c>
      <c r="P136">
        <f t="shared" si="21"/>
        <v>-2.7429401887848655E-2</v>
      </c>
      <c r="Q136" s="7">
        <f t="shared" si="22"/>
        <v>27239.978000000003</v>
      </c>
      <c r="R136">
        <f t="shared" si="28"/>
        <v>5.7916003021228437E-6</v>
      </c>
      <c r="T136">
        <v>0.1</v>
      </c>
      <c r="U136">
        <f t="shared" ref="U136:U145" si="31">+T136*R136</f>
        <v>5.7916003021228441E-7</v>
      </c>
    </row>
    <row r="137" spans="1:21" x14ac:dyDescent="0.2">
      <c r="A137" s="25" t="s">
        <v>2098</v>
      </c>
      <c r="B137" s="114" t="s">
        <v>2212</v>
      </c>
      <c r="C137" s="33">
        <v>42260.578999999998</v>
      </c>
      <c r="D137" s="33"/>
      <c r="E137">
        <f t="shared" si="19"/>
        <v>-19034.616531516447</v>
      </c>
      <c r="F137">
        <f t="shared" si="16"/>
        <v>-19034.5</v>
      </c>
      <c r="G137">
        <f t="shared" si="27"/>
        <v>-2.723224250075873E-2</v>
      </c>
      <c r="K137">
        <f t="shared" si="30"/>
        <v>-2.723224250075873E-2</v>
      </c>
      <c r="P137">
        <f t="shared" si="21"/>
        <v>-2.742548968433553E-2</v>
      </c>
      <c r="Q137" s="7">
        <f t="shared" si="22"/>
        <v>27242.078999999998</v>
      </c>
      <c r="R137">
        <f t="shared" si="28"/>
        <v>3.7344473960365501E-8</v>
      </c>
      <c r="T137">
        <v>0.1</v>
      </c>
      <c r="U137">
        <f t="shared" si="31"/>
        <v>3.7344473960365501E-9</v>
      </c>
    </row>
    <row r="138" spans="1:21" x14ac:dyDescent="0.2">
      <c r="A138" s="25" t="s">
        <v>2100</v>
      </c>
      <c r="B138" s="114"/>
      <c r="C138" s="33">
        <v>42266.536</v>
      </c>
      <c r="D138" s="33"/>
      <c r="E138">
        <f t="shared" si="19"/>
        <v>-19009.125489294187</v>
      </c>
      <c r="F138">
        <f t="shared" si="16"/>
        <v>-19009</v>
      </c>
      <c r="G138">
        <f t="shared" si="27"/>
        <v>-2.9325585004698951E-2</v>
      </c>
      <c r="K138">
        <f t="shared" si="30"/>
        <v>-2.9325585004698951E-2</v>
      </c>
      <c r="P138">
        <f t="shared" si="21"/>
        <v>-2.7414372669098762E-2</v>
      </c>
      <c r="Q138" s="7">
        <f t="shared" si="22"/>
        <v>27248.036</v>
      </c>
      <c r="R138">
        <f t="shared" si="28"/>
        <v>3.6527325917503293E-6</v>
      </c>
      <c r="T138">
        <v>0.1</v>
      </c>
      <c r="U138">
        <f t="shared" si="31"/>
        <v>3.6527325917503296E-7</v>
      </c>
    </row>
    <row r="139" spans="1:21" x14ac:dyDescent="0.2">
      <c r="A139" s="25" t="s">
        <v>2100</v>
      </c>
      <c r="B139" s="114"/>
      <c r="C139" s="33">
        <v>42267.463000000003</v>
      </c>
      <c r="D139" s="33"/>
      <c r="E139">
        <f t="shared" si="19"/>
        <v>-19005.158694575352</v>
      </c>
      <c r="F139">
        <f t="shared" ref="F139:F202" si="32">+ROUND(2*E139,0)/2</f>
        <v>-19005</v>
      </c>
      <c r="G139">
        <f t="shared" si="27"/>
        <v>-3.7085324998770375E-2</v>
      </c>
      <c r="K139">
        <f t="shared" si="30"/>
        <v>-3.7085324998770375E-2</v>
      </c>
      <c r="P139">
        <f t="shared" si="21"/>
        <v>-2.7412624472282886E-2</v>
      </c>
      <c r="Q139" s="7">
        <f t="shared" si="22"/>
        <v>27248.963000000003</v>
      </c>
      <c r="R139">
        <f t="shared" si="28"/>
        <v>9.3561135475111334E-5</v>
      </c>
      <c r="T139">
        <v>0.1</v>
      </c>
      <c r="U139">
        <f t="shared" si="31"/>
        <v>9.3561135475111338E-6</v>
      </c>
    </row>
    <row r="140" spans="1:21" x14ac:dyDescent="0.2">
      <c r="A140" s="25" t="s">
        <v>2100</v>
      </c>
      <c r="B140" s="114" t="s">
        <v>2212</v>
      </c>
      <c r="C140" s="33">
        <v>42272.502999999997</v>
      </c>
      <c r="D140" s="33"/>
      <c r="E140">
        <f t="shared" si="19"/>
        <v>-18983.591655327411</v>
      </c>
      <c r="F140">
        <f t="shared" si="32"/>
        <v>-18983.5</v>
      </c>
      <c r="G140">
        <f t="shared" si="27"/>
        <v>-2.1418927506601904E-2</v>
      </c>
      <c r="K140">
        <f t="shared" si="30"/>
        <v>-2.1418927506601904E-2</v>
      </c>
      <c r="P140">
        <f t="shared" si="21"/>
        <v>-2.7403207695480859E-2</v>
      </c>
      <c r="Q140" s="7">
        <f t="shared" si="22"/>
        <v>27254.002999999997</v>
      </c>
      <c r="R140">
        <f t="shared" si="28"/>
        <v>3.5811609379009147E-5</v>
      </c>
      <c r="T140">
        <v>0.1</v>
      </c>
      <c r="U140">
        <f t="shared" si="31"/>
        <v>3.581160937900915E-6</v>
      </c>
    </row>
    <row r="141" spans="1:21" x14ac:dyDescent="0.2">
      <c r="A141" s="25" t="s">
        <v>2100</v>
      </c>
      <c r="B141" s="114" t="s">
        <v>2212</v>
      </c>
      <c r="C141" s="33">
        <v>42273.430999999997</v>
      </c>
      <c r="D141" s="33"/>
      <c r="E141">
        <f t="shared" si="19"/>
        <v>-18979.620581434134</v>
      </c>
      <c r="F141">
        <f t="shared" si="32"/>
        <v>-18979.5</v>
      </c>
      <c r="G141">
        <f t="shared" si="27"/>
        <v>-2.817866750410758E-2</v>
      </c>
      <c r="K141">
        <f t="shared" si="30"/>
        <v>-2.817866750410758E-2</v>
      </c>
      <c r="P141">
        <f t="shared" si="21"/>
        <v>-2.7401451975130435E-2</v>
      </c>
      <c r="Q141" s="7">
        <f t="shared" si="22"/>
        <v>27254.930999999997</v>
      </c>
      <c r="R141">
        <f t="shared" si="28"/>
        <v>6.0406397848322261E-7</v>
      </c>
      <c r="T141">
        <v>0.1</v>
      </c>
      <c r="U141">
        <f t="shared" si="31"/>
        <v>6.0406397848322266E-8</v>
      </c>
    </row>
    <row r="142" spans="1:21" x14ac:dyDescent="0.2">
      <c r="A142" s="25" t="s">
        <v>2100</v>
      </c>
      <c r="B142" s="114" t="s">
        <v>2212</v>
      </c>
      <c r="C142" s="33">
        <v>42273.434999999998</v>
      </c>
      <c r="D142" s="33"/>
      <c r="E142">
        <f t="shared" si="19"/>
        <v>-18979.603464736316</v>
      </c>
      <c r="F142">
        <f t="shared" si="32"/>
        <v>-18979.5</v>
      </c>
      <c r="G142">
        <f t="shared" si="27"/>
        <v>-2.4178667503292672E-2</v>
      </c>
      <c r="K142">
        <f t="shared" si="30"/>
        <v>-2.4178667503292672E-2</v>
      </c>
      <c r="P142">
        <f t="shared" si="21"/>
        <v>-2.7401451975130435E-2</v>
      </c>
      <c r="Q142" s="7">
        <f t="shared" si="22"/>
        <v>27254.934999999998</v>
      </c>
      <c r="R142">
        <f t="shared" si="28"/>
        <v>1.0386339751918607E-5</v>
      </c>
      <c r="T142">
        <v>0.1</v>
      </c>
      <c r="U142">
        <f t="shared" si="31"/>
        <v>1.0386339751918608E-6</v>
      </c>
    </row>
    <row r="143" spans="1:21" x14ac:dyDescent="0.2">
      <c r="A143" s="25" t="s">
        <v>2100</v>
      </c>
      <c r="B143" s="114"/>
      <c r="C143" s="33">
        <v>42275.406000000003</v>
      </c>
      <c r="D143" s="33"/>
      <c r="E143">
        <f t="shared" si="19"/>
        <v>-18971.169211887533</v>
      </c>
      <c r="F143">
        <f t="shared" si="32"/>
        <v>-18971</v>
      </c>
      <c r="G143">
        <f t="shared" si="27"/>
        <v>-3.9543114995467477E-2</v>
      </c>
      <c r="K143">
        <f t="shared" si="30"/>
        <v>-3.9543114995467477E-2</v>
      </c>
      <c r="P143">
        <f t="shared" si="21"/>
        <v>-2.7397717150505624E-2</v>
      </c>
      <c r="Q143" s="7">
        <f t="shared" si="22"/>
        <v>27256.906000000003</v>
      </c>
      <c r="R143">
        <f t="shared" si="28"/>
        <v>1.4751068881240401E-4</v>
      </c>
      <c r="T143">
        <v>0.1</v>
      </c>
      <c r="U143">
        <f t="shared" si="31"/>
        <v>1.4751068881240401E-5</v>
      </c>
    </row>
    <row r="144" spans="1:21" x14ac:dyDescent="0.2">
      <c r="A144" s="25" t="s">
        <v>2100</v>
      </c>
      <c r="B144" s="114"/>
      <c r="C144" s="33">
        <v>42308.364999999998</v>
      </c>
      <c r="D144" s="33"/>
      <c r="E144">
        <f t="shared" si="19"/>
        <v>-18830.131901059427</v>
      </c>
      <c r="F144">
        <f t="shared" si="32"/>
        <v>-18830</v>
      </c>
      <c r="G144">
        <f t="shared" si="27"/>
        <v>-3.0823950000922196E-2</v>
      </c>
      <c r="K144">
        <f t="shared" si="30"/>
        <v>-3.0823950000922196E-2</v>
      </c>
      <c r="P144">
        <f t="shared" si="21"/>
        <v>-2.7334985282721262E-2</v>
      </c>
      <c r="Q144" s="7">
        <f t="shared" si="22"/>
        <v>27289.864999999998</v>
      </c>
      <c r="R144">
        <f t="shared" si="28"/>
        <v>1.2172874804850919E-5</v>
      </c>
      <c r="T144">
        <v>0.1</v>
      </c>
      <c r="U144">
        <f t="shared" si="31"/>
        <v>1.217287480485092E-6</v>
      </c>
    </row>
    <row r="145" spans="1:21" x14ac:dyDescent="0.2">
      <c r="A145" s="25" t="s">
        <v>2100</v>
      </c>
      <c r="B145" s="114"/>
      <c r="C145" s="33">
        <v>42312.339</v>
      </c>
      <c r="D145" s="33"/>
      <c r="E145">
        <f t="shared" si="19"/>
        <v>-18813.126461779375</v>
      </c>
      <c r="F145">
        <f t="shared" si="32"/>
        <v>-18813</v>
      </c>
      <c r="G145">
        <f t="shared" si="27"/>
        <v>-2.9552845000580419E-2</v>
      </c>
      <c r="K145">
        <f t="shared" si="30"/>
        <v>-2.9552845000580419E-2</v>
      </c>
      <c r="P145">
        <f t="shared" si="21"/>
        <v>-2.7327322735707947E-2</v>
      </c>
      <c r="Q145" s="7">
        <f t="shared" si="22"/>
        <v>27293.839</v>
      </c>
      <c r="R145">
        <f t="shared" si="28"/>
        <v>4.9529493514430961E-6</v>
      </c>
      <c r="T145">
        <v>0.1</v>
      </c>
      <c r="U145">
        <f t="shared" si="31"/>
        <v>4.9529493514430963E-7</v>
      </c>
    </row>
    <row r="146" spans="1:21" x14ac:dyDescent="0.2">
      <c r="A146" s="25" t="s">
        <v>2103</v>
      </c>
      <c r="B146" s="114" t="s">
        <v>2212</v>
      </c>
      <c r="C146" s="33">
        <v>42331.366999999998</v>
      </c>
      <c r="D146" s="33"/>
      <c r="E146">
        <f t="shared" si="19"/>
        <v>-18731.702330269396</v>
      </c>
      <c r="F146">
        <f t="shared" si="32"/>
        <v>-18731.5</v>
      </c>
      <c r="G146">
        <f t="shared" si="27"/>
        <v>-4.728254750079941E-2</v>
      </c>
      <c r="K146">
        <f t="shared" si="30"/>
        <v>-4.728254750079941E-2</v>
      </c>
      <c r="P146">
        <f t="shared" si="21"/>
        <v>-2.7290291174850524E-2</v>
      </c>
      <c r="Q146" s="7">
        <f t="shared" si="22"/>
        <v>27312.866999999998</v>
      </c>
      <c r="R146">
        <f t="shared" si="28"/>
        <v>3.9969031300244326E-4</v>
      </c>
      <c r="S146" s="17">
        <v>-1.8938059998617973E-2</v>
      </c>
    </row>
    <row r="147" spans="1:21" x14ac:dyDescent="0.2">
      <c r="A147" s="25" t="s">
        <v>2104</v>
      </c>
      <c r="B147" s="114" t="s">
        <v>2101</v>
      </c>
      <c r="C147" s="33">
        <v>42331.375999999997</v>
      </c>
      <c r="D147" s="33"/>
      <c r="E147">
        <f t="shared" si="19"/>
        <v>-18731.663817699318</v>
      </c>
      <c r="F147">
        <f t="shared" si="32"/>
        <v>-18731.5</v>
      </c>
      <c r="G147">
        <f t="shared" si="27"/>
        <v>-3.8282547502603848E-2</v>
      </c>
      <c r="K147">
        <f t="shared" si="30"/>
        <v>-3.8282547502603848E-2</v>
      </c>
      <c r="P147">
        <f t="shared" si="21"/>
        <v>-2.7290291174850524E-2</v>
      </c>
      <c r="Q147" s="7">
        <f t="shared" si="22"/>
        <v>27312.875999999997</v>
      </c>
      <c r="R147">
        <f t="shared" si="28"/>
        <v>1.2082969917503298E-4</v>
      </c>
      <c r="T147">
        <v>0.1</v>
      </c>
      <c r="U147">
        <f t="shared" ref="U147:U155" si="33">+T147*R147</f>
        <v>1.2082969917503298E-5</v>
      </c>
    </row>
    <row r="148" spans="1:21" x14ac:dyDescent="0.2">
      <c r="A148" s="25" t="s">
        <v>2104</v>
      </c>
      <c r="B148" s="114"/>
      <c r="C148" s="33">
        <v>42334.3</v>
      </c>
      <c r="D148" s="33"/>
      <c r="E148">
        <f t="shared" si="19"/>
        <v>-18719.151511595905</v>
      </c>
      <c r="F148">
        <f t="shared" si="32"/>
        <v>-18719</v>
      </c>
      <c r="G148">
        <f t="shared" si="27"/>
        <v>-3.5406734998105094E-2</v>
      </c>
      <c r="K148">
        <f t="shared" si="30"/>
        <v>-3.5406734998105094E-2</v>
      </c>
      <c r="P148">
        <f t="shared" si="21"/>
        <v>-2.7284568094011651E-2</v>
      </c>
      <c r="Q148" s="7">
        <f t="shared" si="22"/>
        <v>27315.800000000003</v>
      </c>
      <c r="R148">
        <f t="shared" si="28"/>
        <v>6.596959521795086E-5</v>
      </c>
      <c r="T148">
        <v>0.1</v>
      </c>
      <c r="U148">
        <f t="shared" si="33"/>
        <v>6.5969595217950867E-6</v>
      </c>
    </row>
    <row r="149" spans="1:21" x14ac:dyDescent="0.2">
      <c r="A149" s="25" t="s">
        <v>2103</v>
      </c>
      <c r="B149" s="114"/>
      <c r="C149" s="33">
        <v>42334.307999999997</v>
      </c>
      <c r="D149" s="33"/>
      <c r="E149">
        <f t="shared" ref="E149:E212" si="34">(C149-C$7)/C$8</f>
        <v>-18719.117278200298</v>
      </c>
      <c r="F149">
        <f t="shared" si="32"/>
        <v>-18719</v>
      </c>
      <c r="G149">
        <f t="shared" ref="G149:G155" si="35">C149-(C$7+F149*C$8)</f>
        <v>-2.7406735003751237E-2</v>
      </c>
      <c r="K149">
        <f t="shared" si="30"/>
        <v>-2.7406735003751237E-2</v>
      </c>
      <c r="P149">
        <f t="shared" ref="P149:P212" si="36">+I$2+I$3*F149+I$4*F149^2+I$5*SIN(I$6*F149+I$7)</f>
        <v>-2.7284568094011651E-2</v>
      </c>
      <c r="Q149" s="7">
        <f t="shared" ref="Q149:Q212" si="37">+C149-15018.5</f>
        <v>27315.807999999997</v>
      </c>
      <c r="R149">
        <f t="shared" ref="R149:R155" si="38">+(P149-G149)^2</f>
        <v>1.4924753835320077E-8</v>
      </c>
      <c r="T149">
        <v>0.1</v>
      </c>
      <c r="U149">
        <f t="shared" si="33"/>
        <v>1.4924753835320078E-9</v>
      </c>
    </row>
    <row r="150" spans="1:21" x14ac:dyDescent="0.2">
      <c r="A150" s="25" t="s">
        <v>2103</v>
      </c>
      <c r="B150" s="114" t="s">
        <v>2212</v>
      </c>
      <c r="C150" s="33">
        <v>42354.286999999997</v>
      </c>
      <c r="D150" s="33"/>
      <c r="E150">
        <f t="shared" si="34"/>
        <v>-18633.623651784597</v>
      </c>
      <c r="F150">
        <f t="shared" si="32"/>
        <v>-18633.5</v>
      </c>
      <c r="G150">
        <f t="shared" si="35"/>
        <v>-2.8896177507704124E-2</v>
      </c>
      <c r="K150">
        <f t="shared" si="30"/>
        <v>-2.8896177507704124E-2</v>
      </c>
      <c r="P150">
        <f t="shared" si="36"/>
        <v>-2.724511267570108E-2</v>
      </c>
      <c r="Q150" s="7">
        <f t="shared" si="37"/>
        <v>27335.786999999997</v>
      </c>
      <c r="R150">
        <f t="shared" si="38"/>
        <v>2.7260150794772383E-6</v>
      </c>
      <c r="T150">
        <v>0.1</v>
      </c>
      <c r="U150">
        <f t="shared" si="33"/>
        <v>2.7260150794772384E-7</v>
      </c>
    </row>
    <row r="151" spans="1:21" x14ac:dyDescent="0.2">
      <c r="A151" s="25" t="s">
        <v>2103</v>
      </c>
      <c r="B151" s="114"/>
      <c r="C151" s="33">
        <v>42354.635999999999</v>
      </c>
      <c r="D151" s="33"/>
      <c r="E151">
        <f t="shared" si="34"/>
        <v>-18632.130219900155</v>
      </c>
      <c r="F151">
        <f t="shared" si="32"/>
        <v>-18632</v>
      </c>
      <c r="G151">
        <f t="shared" si="35"/>
        <v>-3.0431080005655531E-2</v>
      </c>
      <c r="K151">
        <f t="shared" si="30"/>
        <v>-3.0431080005655531E-2</v>
      </c>
      <c r="P151">
        <f t="shared" si="36"/>
        <v>-2.7244415653438148E-2</v>
      </c>
      <c r="Q151" s="7">
        <f t="shared" si="37"/>
        <v>27336.135999999999</v>
      </c>
      <c r="R151">
        <f t="shared" si="38"/>
        <v>1.015482969369303E-5</v>
      </c>
      <c r="T151">
        <v>0.1</v>
      </c>
      <c r="U151">
        <f t="shared" si="33"/>
        <v>1.015482969369303E-6</v>
      </c>
    </row>
    <row r="152" spans="1:21" x14ac:dyDescent="0.2">
      <c r="A152" s="25" t="s">
        <v>2103</v>
      </c>
      <c r="B152" s="114"/>
      <c r="C152" s="33">
        <v>42371.232000000004</v>
      </c>
      <c r="D152" s="33"/>
      <c r="E152">
        <f t="shared" si="34"/>
        <v>-18561.113040662185</v>
      </c>
      <c r="F152">
        <f t="shared" si="32"/>
        <v>-18561</v>
      </c>
      <c r="G152">
        <f t="shared" si="35"/>
        <v>-2.6416464999783784E-2</v>
      </c>
      <c r="K152">
        <f t="shared" si="30"/>
        <v>-2.6416464999783784E-2</v>
      </c>
      <c r="P152">
        <f t="shared" si="36"/>
        <v>-2.7211233012821488E-2</v>
      </c>
      <c r="Q152" s="7">
        <f t="shared" si="37"/>
        <v>27352.732000000004</v>
      </c>
      <c r="R152">
        <f t="shared" si="38"/>
        <v>6.3165619454790024E-7</v>
      </c>
      <c r="T152">
        <v>0.1</v>
      </c>
      <c r="U152">
        <f t="shared" si="33"/>
        <v>6.3165619454790021E-8</v>
      </c>
    </row>
    <row r="153" spans="1:21" x14ac:dyDescent="0.2">
      <c r="A153" s="25" t="s">
        <v>2106</v>
      </c>
      <c r="B153" s="114"/>
      <c r="C153" s="33">
        <v>42390.625999999997</v>
      </c>
      <c r="D153" s="33"/>
      <c r="E153">
        <f t="shared" si="34"/>
        <v>-18478.122731302079</v>
      </c>
      <c r="F153">
        <f t="shared" si="32"/>
        <v>-18478</v>
      </c>
      <c r="G153">
        <f t="shared" si="35"/>
        <v>-2.8681070005404763E-2</v>
      </c>
      <c r="K153">
        <f t="shared" si="30"/>
        <v>-2.8681070005404763E-2</v>
      </c>
      <c r="P153">
        <f t="shared" si="36"/>
        <v>-2.7171969479070149E-2</v>
      </c>
      <c r="Q153" s="7">
        <f t="shared" si="37"/>
        <v>27372.125999999997</v>
      </c>
      <c r="R153">
        <f t="shared" si="38"/>
        <v>2.2773843985834091E-6</v>
      </c>
      <c r="T153">
        <v>0.1</v>
      </c>
      <c r="U153">
        <f t="shared" si="33"/>
        <v>2.2773843985834092E-7</v>
      </c>
    </row>
    <row r="154" spans="1:21" x14ac:dyDescent="0.2">
      <c r="A154" s="25" t="s">
        <v>2106</v>
      </c>
      <c r="B154" s="114"/>
      <c r="C154" s="33">
        <v>42396.232000000004</v>
      </c>
      <c r="D154" s="33"/>
      <c r="E154">
        <f t="shared" si="34"/>
        <v>-18454.133679313138</v>
      </c>
      <c r="F154">
        <f t="shared" si="32"/>
        <v>-18454</v>
      </c>
      <c r="G154">
        <f t="shared" si="35"/>
        <v>-3.1239509997249115E-2</v>
      </c>
      <c r="K154">
        <f t="shared" si="30"/>
        <v>-3.1239509997249115E-2</v>
      </c>
      <c r="P154">
        <f t="shared" si="36"/>
        <v>-2.7160521197246969E-2</v>
      </c>
      <c r="Q154" s="7">
        <f t="shared" si="37"/>
        <v>27377.732000000004</v>
      </c>
      <c r="R154">
        <f t="shared" si="38"/>
        <v>1.663814963054295E-5</v>
      </c>
      <c r="T154">
        <v>0.1</v>
      </c>
      <c r="U154">
        <f t="shared" si="33"/>
        <v>1.663814963054295E-6</v>
      </c>
    </row>
    <row r="155" spans="1:21" x14ac:dyDescent="0.2">
      <c r="A155" s="25" t="s">
        <v>2107</v>
      </c>
      <c r="B155" s="114"/>
      <c r="C155" s="33">
        <v>42417.495999999999</v>
      </c>
      <c r="D155" s="33"/>
      <c r="E155">
        <f t="shared" si="34"/>
        <v>-18363.141313724114</v>
      </c>
      <c r="F155">
        <f t="shared" si="32"/>
        <v>-18363</v>
      </c>
      <c r="G155">
        <f t="shared" si="35"/>
        <v>-3.3023595002305228E-2</v>
      </c>
      <c r="K155">
        <f t="shared" si="30"/>
        <v>-3.3023595002305228E-2</v>
      </c>
      <c r="P155">
        <f t="shared" si="36"/>
        <v>-2.7116725973056897E-2</v>
      </c>
      <c r="Q155" s="7">
        <f t="shared" si="37"/>
        <v>27398.995999999999</v>
      </c>
      <c r="R155">
        <f t="shared" si="38"/>
        <v>3.4891101728693125E-5</v>
      </c>
      <c r="T155">
        <v>0.1</v>
      </c>
      <c r="U155">
        <f t="shared" si="33"/>
        <v>3.4891101728693127E-6</v>
      </c>
    </row>
    <row r="156" spans="1:21" x14ac:dyDescent="0.2">
      <c r="A156" s="25" t="s">
        <v>2107</v>
      </c>
      <c r="B156" s="114" t="s">
        <v>2212</v>
      </c>
      <c r="C156" s="33">
        <v>42418.758999999998</v>
      </c>
      <c r="D156" s="33"/>
      <c r="E156">
        <f t="shared" si="34"/>
        <v>-18357.736716388765</v>
      </c>
      <c r="F156">
        <f t="shared" si="32"/>
        <v>-18357.5</v>
      </c>
      <c r="P156">
        <f t="shared" si="36"/>
        <v>-2.71140593696024E-2</v>
      </c>
      <c r="Q156" s="7">
        <f t="shared" si="37"/>
        <v>27400.258999999998</v>
      </c>
      <c r="S156" s="17">
        <v>-2.725238000130048E-2</v>
      </c>
    </row>
    <row r="157" spans="1:21" x14ac:dyDescent="0.2">
      <c r="A157" s="25" t="s">
        <v>2107</v>
      </c>
      <c r="B157" s="114"/>
      <c r="C157" s="33">
        <v>42424.512000000002</v>
      </c>
      <c r="D157" s="33"/>
      <c r="E157">
        <f t="shared" si="34"/>
        <v>-18333.118625755102</v>
      </c>
      <c r="F157">
        <f t="shared" si="32"/>
        <v>-18333</v>
      </c>
      <c r="G157">
        <f t="shared" ref="G157:G188" si="39">C157-(C$7+F157*C$8)</f>
        <v>-2.7721644997654948E-2</v>
      </c>
      <c r="K157">
        <f t="shared" ref="K157:K190" si="40">+G157</f>
        <v>-2.7721644997654948E-2</v>
      </c>
      <c r="P157">
        <f t="shared" si="36"/>
        <v>-2.7102153660410237E-2</v>
      </c>
      <c r="Q157" s="7">
        <f t="shared" si="37"/>
        <v>27406.012000000002</v>
      </c>
      <c r="R157">
        <f>+(P157-G157)^2</f>
        <v>3.8376951692124038E-7</v>
      </c>
      <c r="T157">
        <v>0.1</v>
      </c>
      <c r="U157">
        <f>+T157*R157</f>
        <v>3.8376951692124042E-8</v>
      </c>
    </row>
    <row r="158" spans="1:21" x14ac:dyDescent="0.2">
      <c r="A158" s="25" t="s">
        <v>2107</v>
      </c>
      <c r="B158" s="114"/>
      <c r="C158" s="33">
        <v>42425.212</v>
      </c>
      <c r="D158" s="33"/>
      <c r="E158">
        <f t="shared" si="34"/>
        <v>-18330.123203637344</v>
      </c>
      <c r="F158">
        <f t="shared" si="32"/>
        <v>-18330</v>
      </c>
      <c r="G158">
        <f t="shared" si="39"/>
        <v>-2.8791450000426266E-2</v>
      </c>
      <c r="K158">
        <f t="shared" si="40"/>
        <v>-2.8791450000426266E-2</v>
      </c>
      <c r="P158">
        <f t="shared" si="36"/>
        <v>-2.710069276490968E-2</v>
      </c>
      <c r="Q158" s="7">
        <f t="shared" si="37"/>
        <v>27406.712</v>
      </c>
      <c r="R158">
        <f>+(P158-G158)^2</f>
        <v>2.8586600294516896E-6</v>
      </c>
      <c r="T158">
        <v>0.1</v>
      </c>
      <c r="U158">
        <f>+T158*R158</f>
        <v>2.8586600294516897E-7</v>
      </c>
    </row>
    <row r="159" spans="1:21" x14ac:dyDescent="0.2">
      <c r="A159" s="25" t="s">
        <v>2108</v>
      </c>
      <c r="B159" s="114" t="s">
        <v>2212</v>
      </c>
      <c r="C159" s="33">
        <v>42470.428999999996</v>
      </c>
      <c r="D159" s="33"/>
      <c r="E159">
        <f t="shared" si="34"/>
        <v>-18136.631772352564</v>
      </c>
      <c r="F159">
        <f t="shared" si="32"/>
        <v>-18136.5</v>
      </c>
      <c r="G159">
        <f t="shared" si="39"/>
        <v>-3.0793872509093489E-2</v>
      </c>
      <c r="K159">
        <f t="shared" si="40"/>
        <v>-3.0793872509093489E-2</v>
      </c>
      <c r="P159">
        <f t="shared" si="36"/>
        <v>-2.7005057149383282E-2</v>
      </c>
      <c r="Q159" s="7">
        <f t="shared" si="37"/>
        <v>27451.928999999996</v>
      </c>
      <c r="R159">
        <f>+(P159-G159)^2</f>
        <v>1.4355121829975986E-5</v>
      </c>
      <c r="T159">
        <v>0.1</v>
      </c>
      <c r="U159">
        <f>+T159*R159</f>
        <v>1.4355121829975986E-6</v>
      </c>
    </row>
    <row r="160" spans="1:21" x14ac:dyDescent="0.2">
      <c r="A160" s="25" t="s">
        <v>2109</v>
      </c>
      <c r="B160" s="114" t="s">
        <v>2212</v>
      </c>
      <c r="C160" s="33">
        <v>42678.64</v>
      </c>
      <c r="D160" s="33"/>
      <c r="E160">
        <f t="shared" si="34"/>
        <v>-17245.660580118703</v>
      </c>
      <c r="F160">
        <f t="shared" si="32"/>
        <v>-17245.5</v>
      </c>
      <c r="G160">
        <f t="shared" si="39"/>
        <v>-3.7525957501202356E-2</v>
      </c>
      <c r="K160">
        <f t="shared" si="40"/>
        <v>-3.7525957501202356E-2</v>
      </c>
      <c r="P160">
        <f t="shared" si="36"/>
        <v>-2.6528848150281528E-2</v>
      </c>
      <c r="Q160" s="7">
        <f t="shared" si="37"/>
        <v>27660.14</v>
      </c>
      <c r="R160">
        <f>+(P160-G160)^2</f>
        <v>1.2093641407611032E-4</v>
      </c>
      <c r="T160">
        <v>0.1</v>
      </c>
      <c r="U160">
        <f>+T160*R160</f>
        <v>1.2093641407611032E-5</v>
      </c>
    </row>
    <row r="161" spans="1:21" x14ac:dyDescent="0.2">
      <c r="A161" s="25" t="s">
        <v>2109</v>
      </c>
      <c r="B161" s="114"/>
      <c r="C161" s="33">
        <v>42679.347000000002</v>
      </c>
      <c r="D161" s="33"/>
      <c r="E161">
        <f t="shared" si="34"/>
        <v>-17242.635203779744</v>
      </c>
      <c r="F161">
        <f t="shared" si="32"/>
        <v>-17242.5</v>
      </c>
      <c r="G161">
        <f t="shared" si="39"/>
        <v>-3.1595762498909608E-2</v>
      </c>
      <c r="K161">
        <f t="shared" si="40"/>
        <v>-3.1595762498909608E-2</v>
      </c>
      <c r="P161">
        <f t="shared" si="36"/>
        <v>-2.6527145114682047E-2</v>
      </c>
      <c r="Q161" s="7">
        <f t="shared" si="37"/>
        <v>27660.847000000002</v>
      </c>
      <c r="R161">
        <f>+(P161-G161)^2</f>
        <v>2.5690882187693837E-5</v>
      </c>
      <c r="T161">
        <v>0.1</v>
      </c>
      <c r="U161">
        <f>+T161*R161</f>
        <v>2.5690882187693837E-6</v>
      </c>
    </row>
    <row r="162" spans="1:21" x14ac:dyDescent="0.2">
      <c r="A162" s="25" t="s">
        <v>2109</v>
      </c>
      <c r="B162" s="114" t="s">
        <v>2212</v>
      </c>
      <c r="C162" s="33">
        <v>42708.313000000002</v>
      </c>
      <c r="D162" s="33"/>
      <c r="E162">
        <f t="shared" si="34"/>
        <v>-17118.684636546284</v>
      </c>
      <c r="F162">
        <f t="shared" si="32"/>
        <v>-17118.5</v>
      </c>
      <c r="G162">
        <f t="shared" si="39"/>
        <v>-4.3147702497662976E-2</v>
      </c>
      <c r="K162">
        <f t="shared" si="40"/>
        <v>-4.3147702497662976E-2</v>
      </c>
      <c r="P162">
        <f t="shared" si="36"/>
        <v>-2.6456167106756703E-2</v>
      </c>
      <c r="Q162" s="7">
        <f t="shared" si="37"/>
        <v>27689.813000000002</v>
      </c>
      <c r="S162" s="17">
        <v>-1.6004899996914901E-2</v>
      </c>
    </row>
    <row r="163" spans="1:21" x14ac:dyDescent="0.2">
      <c r="A163" s="25" t="s">
        <v>2109</v>
      </c>
      <c r="B163" s="114"/>
      <c r="C163" s="33">
        <v>42725.271999999997</v>
      </c>
      <c r="D163" s="33"/>
      <c r="E163">
        <f t="shared" si="34"/>
        <v>-17046.114116981567</v>
      </c>
      <c r="F163">
        <f t="shared" si="32"/>
        <v>-17046</v>
      </c>
      <c r="G163">
        <f t="shared" si="39"/>
        <v>-2.6667990001442377E-2</v>
      </c>
      <c r="K163">
        <f t="shared" si="40"/>
        <v>-2.6667990001442377E-2</v>
      </c>
      <c r="P163">
        <f t="shared" si="36"/>
        <v>-2.6414137732836587E-2</v>
      </c>
      <c r="Q163" s="7">
        <f t="shared" si="37"/>
        <v>27706.771999999997</v>
      </c>
      <c r="R163">
        <f>+(P163-G163)^2</f>
        <v>6.4440974276305773E-8</v>
      </c>
      <c r="T163">
        <v>0.1</v>
      </c>
      <c r="U163">
        <f>+T163*R163</f>
        <v>6.444097427630578E-9</v>
      </c>
    </row>
    <row r="164" spans="1:21" x14ac:dyDescent="0.2">
      <c r="A164" s="25" t="s">
        <v>2110</v>
      </c>
      <c r="B164" s="114" t="s">
        <v>2212</v>
      </c>
      <c r="C164" s="33">
        <v>42753.413</v>
      </c>
      <c r="D164" s="33"/>
      <c r="E164">
        <f t="shared" si="34"/>
        <v>-16925.693868672613</v>
      </c>
      <c r="F164">
        <f t="shared" si="32"/>
        <v>-16925.5</v>
      </c>
      <c r="G164">
        <f t="shared" si="39"/>
        <v>-4.5305157502298243E-2</v>
      </c>
      <c r="K164">
        <f t="shared" si="40"/>
        <v>-4.5305157502298243E-2</v>
      </c>
      <c r="P164">
        <f t="shared" si="36"/>
        <v>-2.6343416245445624E-2</v>
      </c>
      <c r="Q164" s="7">
        <f t="shared" si="37"/>
        <v>27734.913</v>
      </c>
      <c r="S164" s="17">
        <v>-1.8306140002096072E-2</v>
      </c>
    </row>
    <row r="165" spans="1:21" x14ac:dyDescent="0.2">
      <c r="A165" s="25" t="s">
        <v>2110</v>
      </c>
      <c r="B165" s="114"/>
      <c r="C165" s="33">
        <v>42768.264999999999</v>
      </c>
      <c r="D165" s="33"/>
      <c r="E165">
        <f t="shared" si="34"/>
        <v>-16862.139569682375</v>
      </c>
      <c r="F165">
        <f t="shared" si="32"/>
        <v>-16862</v>
      </c>
      <c r="G165">
        <f t="shared" si="39"/>
        <v>-3.2616030002827756E-2</v>
      </c>
      <c r="K165">
        <f t="shared" si="40"/>
        <v>-3.2616030002827756E-2</v>
      </c>
      <c r="P165">
        <f t="shared" si="36"/>
        <v>-2.6305712980470727E-2</v>
      </c>
      <c r="Q165" s="7">
        <f t="shared" si="37"/>
        <v>27749.764999999999</v>
      </c>
      <c r="R165">
        <f t="shared" ref="R165:R172" si="41">+(P165-G165)^2</f>
        <v>3.9820100922648875E-5</v>
      </c>
      <c r="T165">
        <v>0.1</v>
      </c>
      <c r="U165">
        <f t="shared" ref="U165:U172" si="42">+T165*R165</f>
        <v>3.9820100922648875E-6</v>
      </c>
    </row>
    <row r="166" spans="1:21" x14ac:dyDescent="0.2">
      <c r="A166" s="25" t="s">
        <v>2110</v>
      </c>
      <c r="B166" s="114" t="s">
        <v>2212</v>
      </c>
      <c r="C166" s="33">
        <v>42770.258999999998</v>
      </c>
      <c r="D166" s="33"/>
      <c r="E166">
        <f t="shared" si="34"/>
        <v>-16853.60689582118</v>
      </c>
      <c r="F166">
        <f t="shared" si="32"/>
        <v>-16853.5</v>
      </c>
      <c r="G166">
        <f t="shared" si="39"/>
        <v>-2.498047750123078E-2</v>
      </c>
      <c r="K166">
        <f t="shared" si="40"/>
        <v>-2.498047750123078E-2</v>
      </c>
      <c r="P166">
        <f t="shared" si="36"/>
        <v>-2.6300643291529702E-2</v>
      </c>
      <c r="Q166" s="7">
        <f t="shared" si="37"/>
        <v>27751.758999999998</v>
      </c>
      <c r="R166">
        <f t="shared" si="41"/>
        <v>1.7428377138755764E-6</v>
      </c>
      <c r="T166">
        <v>0.1</v>
      </c>
      <c r="U166">
        <f t="shared" si="42"/>
        <v>1.7428377138755767E-7</v>
      </c>
    </row>
    <row r="167" spans="1:21" x14ac:dyDescent="0.2">
      <c r="A167" s="25" t="s">
        <v>2110</v>
      </c>
      <c r="B167" s="114"/>
      <c r="C167" s="33">
        <v>42775.285000000003</v>
      </c>
      <c r="D167" s="33"/>
      <c r="E167">
        <f t="shared" si="34"/>
        <v>-16832.099765015548</v>
      </c>
      <c r="F167">
        <f t="shared" si="32"/>
        <v>-16832</v>
      </c>
      <c r="G167">
        <f t="shared" si="39"/>
        <v>-2.3314079997362569E-2</v>
      </c>
      <c r="K167">
        <f t="shared" si="40"/>
        <v>-2.3314079997362569E-2</v>
      </c>
      <c r="P167">
        <f t="shared" si="36"/>
        <v>-2.6287795933698548E-2</v>
      </c>
      <c r="Q167" s="7">
        <f t="shared" si="37"/>
        <v>27756.785000000003</v>
      </c>
      <c r="R167">
        <f t="shared" si="41"/>
        <v>8.8429864700185705E-6</v>
      </c>
      <c r="T167">
        <v>0.1</v>
      </c>
      <c r="U167">
        <f t="shared" si="42"/>
        <v>8.8429864700185713E-7</v>
      </c>
    </row>
    <row r="168" spans="1:21" x14ac:dyDescent="0.2">
      <c r="A168" s="25" t="s">
        <v>2111</v>
      </c>
      <c r="B168" s="114" t="s">
        <v>2212</v>
      </c>
      <c r="C168" s="33">
        <v>42806.252</v>
      </c>
      <c r="D168" s="33"/>
      <c r="E168">
        <f t="shared" si="34"/>
        <v>-16699.586569699724</v>
      </c>
      <c r="F168">
        <f t="shared" si="32"/>
        <v>-16699.5</v>
      </c>
      <c r="G168">
        <f t="shared" si="39"/>
        <v>-2.023046750400681E-2</v>
      </c>
      <c r="K168">
        <f t="shared" si="40"/>
        <v>-2.023046750400681E-2</v>
      </c>
      <c r="P168">
        <f t="shared" si="36"/>
        <v>-2.6207860105332867E-2</v>
      </c>
      <c r="Q168" s="7">
        <f t="shared" si="37"/>
        <v>27787.752</v>
      </c>
      <c r="R168">
        <f t="shared" si="41"/>
        <v>3.5729222310387482E-5</v>
      </c>
      <c r="T168">
        <v>0.1</v>
      </c>
      <c r="U168">
        <f t="shared" si="42"/>
        <v>3.5729222310387484E-6</v>
      </c>
    </row>
    <row r="169" spans="1:21" x14ac:dyDescent="0.2">
      <c r="A169" s="25" t="s">
        <v>2111</v>
      </c>
      <c r="B169" s="114" t="s">
        <v>2212</v>
      </c>
      <c r="C169" s="33">
        <v>42809.284</v>
      </c>
      <c r="D169" s="33"/>
      <c r="E169">
        <f t="shared" si="34"/>
        <v>-16686.612112755316</v>
      </c>
      <c r="F169">
        <f t="shared" si="32"/>
        <v>-16686.5</v>
      </c>
      <c r="G169">
        <f t="shared" si="39"/>
        <v>-2.6199622501735575E-2</v>
      </c>
      <c r="K169">
        <f t="shared" si="40"/>
        <v>-2.6199622501735575E-2</v>
      </c>
      <c r="P169">
        <f t="shared" si="36"/>
        <v>-2.6199946857853845E-2</v>
      </c>
      <c r="Q169" s="7">
        <f t="shared" si="37"/>
        <v>27790.784</v>
      </c>
      <c r="R169">
        <f t="shared" si="41"/>
        <v>1.0520689145902198E-13</v>
      </c>
      <c r="T169">
        <v>0.1</v>
      </c>
      <c r="U169">
        <f t="shared" si="42"/>
        <v>1.0520689145902198E-14</v>
      </c>
    </row>
    <row r="170" spans="1:21" x14ac:dyDescent="0.2">
      <c r="A170" s="25" t="s">
        <v>2112</v>
      </c>
      <c r="B170" s="114" t="s">
        <v>2212</v>
      </c>
      <c r="C170" s="33">
        <v>42859.302000000003</v>
      </c>
      <c r="D170" s="33"/>
      <c r="E170">
        <f t="shared" si="34"/>
        <v>-16472.576364917037</v>
      </c>
      <c r="F170">
        <f t="shared" si="32"/>
        <v>-16472.5</v>
      </c>
      <c r="G170">
        <f t="shared" si="39"/>
        <v>-1.7845712500275113E-2</v>
      </c>
      <c r="K170">
        <f t="shared" si="40"/>
        <v>-1.7845712500275113E-2</v>
      </c>
      <c r="P170">
        <f t="shared" si="36"/>
        <v>-2.6067871652113911E-2</v>
      </c>
      <c r="Q170" s="7">
        <f t="shared" si="37"/>
        <v>27840.802000000003</v>
      </c>
      <c r="R170">
        <f t="shared" si="41"/>
        <v>6.7603901118166505E-5</v>
      </c>
      <c r="T170">
        <v>0.1</v>
      </c>
      <c r="U170">
        <f t="shared" si="42"/>
        <v>6.7603901118166506E-6</v>
      </c>
    </row>
    <row r="171" spans="1:21" x14ac:dyDescent="0.2">
      <c r="A171" s="25" t="s">
        <v>2113</v>
      </c>
      <c r="B171" s="114" t="s">
        <v>2212</v>
      </c>
      <c r="C171" s="33">
        <v>42990.392999999996</v>
      </c>
      <c r="D171" s="33"/>
      <c r="E171">
        <f t="shared" si="34"/>
        <v>-15911.615106572755</v>
      </c>
      <c r="F171">
        <f t="shared" si="32"/>
        <v>-15911.5</v>
      </c>
      <c r="G171">
        <f t="shared" si="39"/>
        <v>-2.6899247503024526E-2</v>
      </c>
      <c r="K171">
        <f t="shared" si="40"/>
        <v>-2.6899247503024526E-2</v>
      </c>
      <c r="P171">
        <f t="shared" si="36"/>
        <v>-2.5705415864780767E-2</v>
      </c>
      <c r="Q171" s="7">
        <f t="shared" si="37"/>
        <v>27971.892999999996</v>
      </c>
      <c r="R171">
        <f t="shared" si="41"/>
        <v>1.4252339804717782E-6</v>
      </c>
      <c r="T171">
        <v>0.1</v>
      </c>
      <c r="U171">
        <f t="shared" si="42"/>
        <v>1.4252339804717783E-7</v>
      </c>
    </row>
    <row r="172" spans="1:21" x14ac:dyDescent="0.2">
      <c r="A172" s="25" t="s">
        <v>2113</v>
      </c>
      <c r="B172" s="114"/>
      <c r="C172" s="33">
        <v>42992.389000000003</v>
      </c>
      <c r="D172" s="33"/>
      <c r="E172">
        <f t="shared" si="34"/>
        <v>-15903.073874362621</v>
      </c>
      <c r="F172">
        <f t="shared" si="32"/>
        <v>-15903</v>
      </c>
      <c r="G172">
        <f t="shared" si="39"/>
        <v>-1.7263695001020096E-2</v>
      </c>
      <c r="K172">
        <f t="shared" si="40"/>
        <v>-1.7263695001020096E-2</v>
      </c>
      <c r="P172">
        <f t="shared" si="36"/>
        <v>-2.5699743371397916E-2</v>
      </c>
      <c r="Q172" s="7">
        <f t="shared" si="37"/>
        <v>27973.889000000003</v>
      </c>
      <c r="R172">
        <f t="shared" si="41"/>
        <v>7.1166912107354274E-5</v>
      </c>
      <c r="T172">
        <v>0.1</v>
      </c>
      <c r="U172">
        <f t="shared" si="42"/>
        <v>7.116691210735428E-6</v>
      </c>
    </row>
    <row r="173" spans="1:21" x14ac:dyDescent="0.2">
      <c r="A173" s="25" t="s">
        <v>2113</v>
      </c>
      <c r="B173" s="114" t="s">
        <v>2212</v>
      </c>
      <c r="C173" s="33">
        <v>42993.444000000003</v>
      </c>
      <c r="D173" s="33"/>
      <c r="E173">
        <f t="shared" si="34"/>
        <v>-15898.55934531369</v>
      </c>
      <c r="F173">
        <f t="shared" si="32"/>
        <v>-15898.5</v>
      </c>
      <c r="G173">
        <f t="shared" si="39"/>
        <v>-1.386840250052046E-2</v>
      </c>
      <c r="K173">
        <f t="shared" si="40"/>
        <v>-1.386840250052046E-2</v>
      </c>
      <c r="P173">
        <f t="shared" si="36"/>
        <v>-2.5696738101364899E-2</v>
      </c>
      <c r="Q173" s="7">
        <f t="shared" si="37"/>
        <v>27974.944000000003</v>
      </c>
      <c r="S173" s="17">
        <v>1.236550000612624E-2</v>
      </c>
    </row>
    <row r="174" spans="1:21" x14ac:dyDescent="0.2">
      <c r="A174" s="25" t="s">
        <v>2113</v>
      </c>
      <c r="B174" s="114" t="s">
        <v>2212</v>
      </c>
      <c r="C174" s="33">
        <v>43009.326000000001</v>
      </c>
      <c r="D174" s="33"/>
      <c r="E174">
        <f t="shared" si="34"/>
        <v>-15830.597496635877</v>
      </c>
      <c r="F174">
        <f t="shared" si="32"/>
        <v>-15830.5</v>
      </c>
      <c r="G174">
        <f t="shared" si="39"/>
        <v>-2.2783982502005529E-2</v>
      </c>
      <c r="K174">
        <f t="shared" si="40"/>
        <v>-2.2783982502005529E-2</v>
      </c>
      <c r="P174">
        <f t="shared" si="36"/>
        <v>-2.5651140956951909E-2</v>
      </c>
      <c r="Q174" s="7">
        <f t="shared" si="37"/>
        <v>27990.826000000001</v>
      </c>
      <c r="R174">
        <f>+(P174-G174)^2</f>
        <v>8.2205976057705173E-6</v>
      </c>
      <c r="T174">
        <v>0.1</v>
      </c>
      <c r="U174">
        <f>+T174*R174</f>
        <v>8.2205976057705175E-7</v>
      </c>
    </row>
    <row r="175" spans="1:21" x14ac:dyDescent="0.2">
      <c r="A175" s="25" t="s">
        <v>2114</v>
      </c>
      <c r="B175" s="114" t="s">
        <v>2212</v>
      </c>
      <c r="C175" s="33">
        <v>43033.633999999998</v>
      </c>
      <c r="D175" s="33"/>
      <c r="E175">
        <f t="shared" si="34"/>
        <v>-15726.579324008984</v>
      </c>
      <c r="F175">
        <f t="shared" si="32"/>
        <v>-15726.5</v>
      </c>
      <c r="G175">
        <f t="shared" si="39"/>
        <v>-1.8537222502345685E-2</v>
      </c>
      <c r="K175">
        <f t="shared" si="40"/>
        <v>-1.8537222502345685E-2</v>
      </c>
      <c r="P175">
        <f t="shared" si="36"/>
        <v>-2.5580735794273796E-2</v>
      </c>
      <c r="Q175" s="7">
        <f t="shared" si="37"/>
        <v>28015.133999999998</v>
      </c>
      <c r="R175">
        <f>+(P175-G175)^2</f>
        <v>4.9611079493567981E-5</v>
      </c>
      <c r="T175">
        <v>0.1</v>
      </c>
      <c r="U175">
        <f>+T175*R175</f>
        <v>4.9611079493567988E-6</v>
      </c>
    </row>
    <row r="176" spans="1:21" x14ac:dyDescent="0.2">
      <c r="A176" s="25" t="s">
        <v>2115</v>
      </c>
      <c r="B176" s="114" t="s">
        <v>2212</v>
      </c>
      <c r="C176" s="33">
        <v>43193.252999999997</v>
      </c>
      <c r="D176" s="33"/>
      <c r="E176">
        <f t="shared" si="34"/>
        <v>-15043.541776842058</v>
      </c>
      <c r="F176">
        <f t="shared" si="32"/>
        <v>-15043.5</v>
      </c>
      <c r="G176">
        <f t="shared" si="39"/>
        <v>-9.7628275034367107E-3</v>
      </c>
      <c r="K176">
        <f t="shared" si="40"/>
        <v>-9.7628275034367107E-3</v>
      </c>
      <c r="P176">
        <f t="shared" si="36"/>
        <v>-2.5098267652984306E-2</v>
      </c>
      <c r="Q176" s="7">
        <f t="shared" si="37"/>
        <v>28174.752999999997</v>
      </c>
      <c r="S176" s="17">
        <v>1.5834099998755846E-2</v>
      </c>
    </row>
    <row r="177" spans="1:21" x14ac:dyDescent="0.2">
      <c r="A177" s="25" t="s">
        <v>2116</v>
      </c>
      <c r="B177" s="114" t="s">
        <v>2212</v>
      </c>
      <c r="C177" s="33">
        <v>43266.608</v>
      </c>
      <c r="D177" s="33"/>
      <c r="E177">
        <f t="shared" si="34"/>
        <v>-14729.642934771673</v>
      </c>
      <c r="F177">
        <f t="shared" si="32"/>
        <v>-14729.5</v>
      </c>
      <c r="G177">
        <f t="shared" si="39"/>
        <v>-3.3402417502657045E-2</v>
      </c>
      <c r="K177">
        <f t="shared" si="40"/>
        <v>-3.3402417502657045E-2</v>
      </c>
      <c r="P177">
        <f t="shared" si="36"/>
        <v>-2.486474764396996E-2</v>
      </c>
      <c r="Q177" s="7">
        <f t="shared" si="37"/>
        <v>28248.108</v>
      </c>
      <c r="R177">
        <f>+(P177-G177)^2</f>
        <v>7.2891806615933935E-5</v>
      </c>
      <c r="T177">
        <v>0.1</v>
      </c>
      <c r="U177">
        <f>+T177*R177</f>
        <v>7.2891806615933937E-6</v>
      </c>
    </row>
    <row r="178" spans="1:21" x14ac:dyDescent="0.2">
      <c r="A178" s="25" t="s">
        <v>2117</v>
      </c>
      <c r="B178" s="114" t="s">
        <v>2212</v>
      </c>
      <c r="C178" s="33">
        <v>43409.400999999998</v>
      </c>
      <c r="D178" s="33"/>
      <c r="E178">
        <f t="shared" si="34"/>
        <v>-14118.606776967112</v>
      </c>
      <c r="F178">
        <f t="shared" si="32"/>
        <v>-14118.5</v>
      </c>
      <c r="G178">
        <f t="shared" si="39"/>
        <v>-2.4952702500740997E-2</v>
      </c>
      <c r="K178">
        <f t="shared" si="40"/>
        <v>-2.4952702500740997E-2</v>
      </c>
      <c r="P178">
        <f t="shared" si="36"/>
        <v>-2.4389191328061822E-2</v>
      </c>
      <c r="Q178" s="7">
        <f t="shared" si="37"/>
        <v>28390.900999999998</v>
      </c>
      <c r="R178">
        <f>+(P178-G178)^2</f>
        <v>3.1754484173425978E-7</v>
      </c>
      <c r="T178">
        <v>0.1</v>
      </c>
      <c r="U178">
        <f>+T178*R178</f>
        <v>3.1754484173425982E-8</v>
      </c>
    </row>
    <row r="179" spans="1:21" x14ac:dyDescent="0.2">
      <c r="A179" s="25" t="s">
        <v>2117</v>
      </c>
      <c r="B179" s="114" t="s">
        <v>2212</v>
      </c>
      <c r="C179" s="33">
        <v>43444.224000000002</v>
      </c>
      <c r="D179" s="33"/>
      <c r="E179">
        <f t="shared" si="34"/>
        <v>-13969.593084956781</v>
      </c>
      <c r="F179">
        <f t="shared" si="32"/>
        <v>-13969.5</v>
      </c>
      <c r="G179">
        <f t="shared" si="39"/>
        <v>-2.1753017499577254E-2</v>
      </c>
      <c r="K179">
        <f t="shared" si="40"/>
        <v>-2.1753017499577254E-2</v>
      </c>
      <c r="P179">
        <f t="shared" si="36"/>
        <v>-2.4268980145404483E-2</v>
      </c>
      <c r="Q179" s="7">
        <f t="shared" si="37"/>
        <v>28425.724000000002</v>
      </c>
      <c r="R179">
        <f>+(P179-G179)^2</f>
        <v>6.3300680351979482E-6</v>
      </c>
      <c r="T179">
        <v>0.1</v>
      </c>
      <c r="U179">
        <f>+T179*R179</f>
        <v>6.3300680351979482E-7</v>
      </c>
    </row>
    <row r="180" spans="1:21" x14ac:dyDescent="0.2">
      <c r="A180" s="25" t="s">
        <v>2118</v>
      </c>
      <c r="B180" s="114"/>
      <c r="C180" s="33">
        <v>43506.267</v>
      </c>
      <c r="D180" s="33"/>
      <c r="E180">
        <f t="shared" si="34"/>
        <v>-13704.100264309636</v>
      </c>
      <c r="F180">
        <f t="shared" si="32"/>
        <v>-13704</v>
      </c>
      <c r="G180">
        <f t="shared" si="39"/>
        <v>-2.3430760003975593E-2</v>
      </c>
      <c r="K180">
        <f t="shared" si="40"/>
        <v>-2.3430760003975593E-2</v>
      </c>
      <c r="P180">
        <f t="shared" si="36"/>
        <v>-2.4050656277408062E-2</v>
      </c>
      <c r="Q180" s="7">
        <f t="shared" si="37"/>
        <v>28487.767</v>
      </c>
      <c r="R180">
        <f>+(P180-G180)^2</f>
        <v>3.8427138981546281E-7</v>
      </c>
      <c r="T180">
        <v>0.1</v>
      </c>
      <c r="U180">
        <f>+T180*R180</f>
        <v>3.8427138981546281E-8</v>
      </c>
    </row>
    <row r="181" spans="1:21" x14ac:dyDescent="0.2">
      <c r="A181" s="25" t="s">
        <v>2118</v>
      </c>
      <c r="B181" s="114" t="s">
        <v>2212</v>
      </c>
      <c r="C181" s="33">
        <v>43532.305</v>
      </c>
      <c r="D181" s="33"/>
      <c r="E181">
        <f t="shared" si="34"/>
        <v>-13592.679119877377</v>
      </c>
      <c r="F181">
        <f t="shared" si="32"/>
        <v>-13592.5</v>
      </c>
      <c r="G181">
        <f t="shared" si="39"/>
        <v>-4.1858512500766665E-2</v>
      </c>
      <c r="K181">
        <f t="shared" si="40"/>
        <v>-4.1858512500766665E-2</v>
      </c>
      <c r="P181">
        <f t="shared" si="36"/>
        <v>-2.3957393924500504E-2</v>
      </c>
      <c r="Q181" s="7">
        <f t="shared" si="37"/>
        <v>28513.805</v>
      </c>
      <c r="S181" s="17">
        <v>-1.7342580002150498E-2</v>
      </c>
    </row>
    <row r="182" spans="1:21" x14ac:dyDescent="0.2">
      <c r="A182" s="25" t="s">
        <v>2118</v>
      </c>
      <c r="B182" s="114" t="s">
        <v>2212</v>
      </c>
      <c r="C182" s="33">
        <v>43544.241999999998</v>
      </c>
      <c r="D182" s="33"/>
      <c r="E182">
        <f t="shared" si="34"/>
        <v>-13541.598614420443</v>
      </c>
      <c r="F182">
        <f t="shared" si="32"/>
        <v>-13541.5</v>
      </c>
      <c r="G182">
        <f t="shared" si="39"/>
        <v>-2.3045197500323411E-2</v>
      </c>
      <c r="K182">
        <f t="shared" si="40"/>
        <v>-2.3045197500323411E-2</v>
      </c>
      <c r="P182">
        <f t="shared" si="36"/>
        <v>-2.3914425375737298E-2</v>
      </c>
      <c r="Q182" s="7">
        <f t="shared" si="37"/>
        <v>28525.741999999998</v>
      </c>
      <c r="R182">
        <f t="shared" ref="R182:R224" si="43">+(P182-G182)^2</f>
        <v>7.5555709939654052E-7</v>
      </c>
      <c r="T182">
        <v>0.1</v>
      </c>
      <c r="U182">
        <f t="shared" ref="U182:U224" si="44">+T182*R182</f>
        <v>7.5555709939654063E-8</v>
      </c>
    </row>
    <row r="183" spans="1:21" x14ac:dyDescent="0.2">
      <c r="A183" s="25" t="s">
        <v>2119</v>
      </c>
      <c r="B183" s="114"/>
      <c r="C183" s="33">
        <v>43715.42</v>
      </c>
      <c r="D183" s="33"/>
      <c r="E183">
        <f t="shared" si="34"/>
        <v>-12809.098089740166</v>
      </c>
      <c r="F183">
        <f t="shared" si="32"/>
        <v>-12809</v>
      </c>
      <c r="G183">
        <f t="shared" si="39"/>
        <v>-2.2922585005289875E-2</v>
      </c>
      <c r="K183">
        <f t="shared" si="40"/>
        <v>-2.2922585005289875E-2</v>
      </c>
      <c r="P183">
        <f t="shared" si="36"/>
        <v>-2.3275783232836168E-2</v>
      </c>
      <c r="Q183" s="7">
        <f t="shared" si="37"/>
        <v>28696.92</v>
      </c>
      <c r="R183">
        <f t="shared" si="43"/>
        <v>1.247489879418432E-7</v>
      </c>
      <c r="T183">
        <v>0.1</v>
      </c>
      <c r="U183">
        <f t="shared" si="44"/>
        <v>1.2474898794184321E-8</v>
      </c>
    </row>
    <row r="184" spans="1:21" x14ac:dyDescent="0.2">
      <c r="A184" s="25" t="s">
        <v>2119</v>
      </c>
      <c r="B184" s="114" t="s">
        <v>2212</v>
      </c>
      <c r="C184" s="33">
        <v>43717.406999999999</v>
      </c>
      <c r="D184" s="33"/>
      <c r="E184">
        <f t="shared" si="34"/>
        <v>-12800.59537010014</v>
      </c>
      <c r="F184">
        <f t="shared" si="32"/>
        <v>-12800.5</v>
      </c>
      <c r="G184">
        <f t="shared" si="39"/>
        <v>-2.2287032501481008E-2</v>
      </c>
      <c r="K184">
        <f t="shared" si="40"/>
        <v>-2.2287032501481008E-2</v>
      </c>
      <c r="P184">
        <f t="shared" si="36"/>
        <v>-2.3268136491718799E-2</v>
      </c>
      <c r="Q184" s="7">
        <f t="shared" si="37"/>
        <v>28698.906999999999</v>
      </c>
      <c r="R184">
        <f t="shared" si="43"/>
        <v>9.6256503966051674E-7</v>
      </c>
      <c r="T184">
        <v>0.1</v>
      </c>
      <c r="U184">
        <f t="shared" si="44"/>
        <v>9.6256503966051674E-8</v>
      </c>
    </row>
    <row r="185" spans="1:21" x14ac:dyDescent="0.2">
      <c r="A185" s="25" t="s">
        <v>2119</v>
      </c>
      <c r="B185" s="114"/>
      <c r="C185" s="33">
        <v>43719.391000000003</v>
      </c>
      <c r="D185" s="33"/>
      <c r="E185">
        <f t="shared" si="34"/>
        <v>-12792.105487983461</v>
      </c>
      <c r="F185">
        <f t="shared" si="32"/>
        <v>-12792</v>
      </c>
      <c r="G185">
        <f t="shared" si="39"/>
        <v>-2.4651479994645342E-2</v>
      </c>
      <c r="K185">
        <f t="shared" si="40"/>
        <v>-2.4651479994645342E-2</v>
      </c>
      <c r="P185">
        <f t="shared" si="36"/>
        <v>-2.3260484340125516E-2</v>
      </c>
      <c r="Q185" s="7">
        <f t="shared" si="37"/>
        <v>28700.891000000003</v>
      </c>
      <c r="R185">
        <f t="shared" si="43"/>
        <v>1.9348689108930399E-6</v>
      </c>
      <c r="T185">
        <v>0.1</v>
      </c>
      <c r="U185">
        <f t="shared" si="44"/>
        <v>1.93486891089304E-7</v>
      </c>
    </row>
    <row r="186" spans="1:21" x14ac:dyDescent="0.2">
      <c r="A186" s="25" t="s">
        <v>2120</v>
      </c>
      <c r="B186" s="114" t="s">
        <v>2212</v>
      </c>
      <c r="C186" s="33">
        <v>43823.258999999998</v>
      </c>
      <c r="D186" s="33"/>
      <c r="E186">
        <f t="shared" si="34"/>
        <v>-12347.636195799376</v>
      </c>
      <c r="F186">
        <f t="shared" si="32"/>
        <v>-12347.5</v>
      </c>
      <c r="G186">
        <f t="shared" si="39"/>
        <v>-3.182758750335779E-2</v>
      </c>
      <c r="K186">
        <f t="shared" si="40"/>
        <v>-3.182758750335779E-2</v>
      </c>
      <c r="P186">
        <f t="shared" si="36"/>
        <v>-2.2852783645369728E-2</v>
      </c>
      <c r="Q186" s="7">
        <f t="shared" si="37"/>
        <v>28804.758999999998</v>
      </c>
      <c r="R186">
        <f t="shared" si="43"/>
        <v>8.054710428935741E-5</v>
      </c>
      <c r="T186">
        <v>0.1</v>
      </c>
      <c r="U186">
        <f t="shared" si="44"/>
        <v>8.0547104289357413E-6</v>
      </c>
    </row>
    <row r="187" spans="1:21" x14ac:dyDescent="0.2">
      <c r="A187" s="25" t="s">
        <v>2120</v>
      </c>
      <c r="B187" s="114" t="s">
        <v>2212</v>
      </c>
      <c r="C187" s="33">
        <v>43831.45</v>
      </c>
      <c r="D187" s="33"/>
      <c r="E187">
        <f t="shared" si="34"/>
        <v>-12312.58547784698</v>
      </c>
      <c r="F187">
        <f t="shared" si="32"/>
        <v>-12312.5</v>
      </c>
      <c r="G187">
        <f t="shared" si="39"/>
        <v>-1.9975312505266629E-2</v>
      </c>
      <c r="K187">
        <f t="shared" si="40"/>
        <v>-1.9975312505266629E-2</v>
      </c>
      <c r="P187">
        <f t="shared" si="36"/>
        <v>-2.2820053071248729E-2</v>
      </c>
      <c r="Q187" s="7">
        <f t="shared" si="37"/>
        <v>28812.949999999997</v>
      </c>
      <c r="R187">
        <f t="shared" si="43"/>
        <v>8.0925488877441583E-6</v>
      </c>
      <c r="T187">
        <v>0.1</v>
      </c>
      <c r="U187">
        <f t="shared" si="44"/>
        <v>8.0925488877441583E-7</v>
      </c>
    </row>
    <row r="188" spans="1:21" x14ac:dyDescent="0.2">
      <c r="A188" s="25" t="s">
        <v>2120</v>
      </c>
      <c r="B188" s="114"/>
      <c r="C188" s="33">
        <v>43836.239000000001</v>
      </c>
      <c r="D188" s="33"/>
      <c r="E188">
        <f t="shared" si="34"/>
        <v>-12292.092511386938</v>
      </c>
      <c r="F188">
        <f t="shared" si="32"/>
        <v>-12292</v>
      </c>
      <c r="G188">
        <f t="shared" si="39"/>
        <v>-2.1618979997583665E-2</v>
      </c>
      <c r="K188">
        <f t="shared" si="40"/>
        <v>-2.1618979997583665E-2</v>
      </c>
      <c r="P188">
        <f t="shared" si="36"/>
        <v>-2.2800839730723964E-2</v>
      </c>
      <c r="Q188" s="7">
        <f t="shared" si="37"/>
        <v>28817.739000000001</v>
      </c>
      <c r="R188">
        <f t="shared" si="43"/>
        <v>1.3967924288184585E-6</v>
      </c>
      <c r="T188">
        <v>0.1</v>
      </c>
      <c r="U188">
        <f t="shared" si="44"/>
        <v>1.3967924288184586E-7</v>
      </c>
    </row>
    <row r="189" spans="1:21" x14ac:dyDescent="0.2">
      <c r="A189" s="25" t="s">
        <v>2121</v>
      </c>
      <c r="B189" s="114"/>
      <c r="C189" s="33">
        <v>43854.231</v>
      </c>
      <c r="D189" s="33"/>
      <c r="E189">
        <f t="shared" si="34"/>
        <v>-12215.101604611264</v>
      </c>
      <c r="F189">
        <f t="shared" si="32"/>
        <v>-12215</v>
      </c>
      <c r="G189">
        <f t="shared" ref="G189:G220" si="45">C189-(C$7+F189*C$8)</f>
        <v>-2.3743975005345419E-2</v>
      </c>
      <c r="K189">
        <f t="shared" si="40"/>
        <v>-2.3743975005345419E-2</v>
      </c>
      <c r="P189">
        <f t="shared" si="36"/>
        <v>-2.2728391630047536E-2</v>
      </c>
      <c r="Q189" s="7">
        <f t="shared" si="37"/>
        <v>28835.731</v>
      </c>
      <c r="R189">
        <f t="shared" si="43"/>
        <v>1.0314095921814417E-6</v>
      </c>
      <c r="T189">
        <v>0.1</v>
      </c>
      <c r="U189">
        <f t="shared" si="44"/>
        <v>1.0314095921814417E-7</v>
      </c>
    </row>
    <row r="190" spans="1:21" x14ac:dyDescent="0.2">
      <c r="A190" s="25" t="s">
        <v>2122</v>
      </c>
      <c r="B190" s="114" t="s">
        <v>2212</v>
      </c>
      <c r="C190" s="33">
        <v>44033.582999999999</v>
      </c>
      <c r="D190" s="33"/>
      <c r="E190">
        <f t="shared" si="34"/>
        <v>-11447.623107944306</v>
      </c>
      <c r="F190">
        <f t="shared" si="32"/>
        <v>-11447.5</v>
      </c>
      <c r="G190">
        <f t="shared" si="45"/>
        <v>-2.8769087504770141E-2</v>
      </c>
      <c r="K190">
        <f t="shared" si="40"/>
        <v>-2.8769087504770141E-2</v>
      </c>
      <c r="P190">
        <f t="shared" si="36"/>
        <v>-2.1982022088036457E-2</v>
      </c>
      <c r="Q190" s="7">
        <f t="shared" si="37"/>
        <v>29015.082999999999</v>
      </c>
      <c r="R190">
        <f t="shared" si="43"/>
        <v>4.6064256971022381E-5</v>
      </c>
      <c r="T190">
        <v>0.1</v>
      </c>
      <c r="U190">
        <f t="shared" si="44"/>
        <v>4.6064256971022386E-6</v>
      </c>
    </row>
    <row r="191" spans="1:21" x14ac:dyDescent="0.2">
      <c r="A191" s="126" t="s">
        <v>97</v>
      </c>
      <c r="B191" s="115"/>
      <c r="C191" s="33">
        <v>44060.813399999999</v>
      </c>
      <c r="D191" s="116"/>
      <c r="E191">
        <f t="shared" si="34"/>
        <v>-11331.099475893143</v>
      </c>
      <c r="F191" s="25">
        <f t="shared" si="32"/>
        <v>-11331</v>
      </c>
      <c r="G191">
        <f t="shared" si="45"/>
        <v>-2.324651500384789E-2</v>
      </c>
      <c r="I191">
        <f>G191</f>
        <v>-2.324651500384789E-2</v>
      </c>
      <c r="O191">
        <f ca="1">+C$11+C$12*F191</f>
        <v>-6.4382451815854808E-2</v>
      </c>
      <c r="P191">
        <f t="shared" si="36"/>
        <v>-2.1864880348023752E-2</v>
      </c>
      <c r="Q191" s="7">
        <f t="shared" si="37"/>
        <v>29042.313399999999</v>
      </c>
      <c r="R191">
        <f t="shared" si="43"/>
        <v>1.9089143221742835E-6</v>
      </c>
      <c r="T191">
        <v>1</v>
      </c>
      <c r="U191">
        <f t="shared" si="44"/>
        <v>1.9089143221742835E-6</v>
      </c>
    </row>
    <row r="192" spans="1:21" x14ac:dyDescent="0.2">
      <c r="A192" s="126" t="s">
        <v>97</v>
      </c>
      <c r="B192" s="114"/>
      <c r="C192" s="33">
        <v>44062.8004</v>
      </c>
      <c r="D192" s="116"/>
      <c r="E192">
        <f t="shared" si="34"/>
        <v>-11322.596756253117</v>
      </c>
      <c r="F192" s="25">
        <f t="shared" si="32"/>
        <v>-11322.5</v>
      </c>
      <c r="G192">
        <f t="shared" si="45"/>
        <v>-2.2610962500039022E-2</v>
      </c>
      <c r="I192">
        <f>G192</f>
        <v>-2.2610962500039022E-2</v>
      </c>
      <c r="O192">
        <f ca="1">+C$11+C$12*F192</f>
        <v>-6.4353832580597486E-2</v>
      </c>
      <c r="P192">
        <f t="shared" si="36"/>
        <v>-2.1856293841080718E-2</v>
      </c>
      <c r="Q192" s="7">
        <f t="shared" si="37"/>
        <v>29044.3004</v>
      </c>
      <c r="R192">
        <f t="shared" si="43"/>
        <v>5.6952478481392584E-7</v>
      </c>
      <c r="T192">
        <v>1</v>
      </c>
      <c r="U192">
        <f t="shared" si="44"/>
        <v>5.6952478481392584E-7</v>
      </c>
    </row>
    <row r="193" spans="1:21" x14ac:dyDescent="0.2">
      <c r="A193" s="25" t="s">
        <v>2122</v>
      </c>
      <c r="B193" s="114"/>
      <c r="C193" s="33">
        <v>44077.41</v>
      </c>
      <c r="D193" s="33"/>
      <c r="E193">
        <f t="shared" si="34"/>
        <v>-11260.0797291505</v>
      </c>
      <c r="F193">
        <f t="shared" si="32"/>
        <v>-11260</v>
      </c>
      <c r="G193">
        <f t="shared" si="45"/>
        <v>-1.8631899998581503E-2</v>
      </c>
      <c r="K193">
        <f>+G193</f>
        <v>-1.8631899998581503E-2</v>
      </c>
      <c r="P193">
        <f t="shared" si="36"/>
        <v>-2.1792992044866281E-2</v>
      </c>
      <c r="Q193" s="7">
        <f t="shared" si="37"/>
        <v>29058.910000000003</v>
      </c>
      <c r="R193">
        <f t="shared" si="43"/>
        <v>9.9925029250848904E-6</v>
      </c>
      <c r="T193">
        <v>0.1</v>
      </c>
      <c r="U193">
        <f t="shared" si="44"/>
        <v>9.9925029250848913E-7</v>
      </c>
    </row>
    <row r="194" spans="1:21" x14ac:dyDescent="0.2">
      <c r="A194" s="25" t="s">
        <v>2122</v>
      </c>
      <c r="B194" s="114" t="s">
        <v>2212</v>
      </c>
      <c r="C194" s="33">
        <v>44092.478999999999</v>
      </c>
      <c r="D194" s="33"/>
      <c r="E194">
        <f t="shared" si="34"/>
        <v>-11195.596849303767</v>
      </c>
      <c r="F194">
        <f t="shared" si="32"/>
        <v>-11195.5</v>
      </c>
      <c r="G194">
        <f t="shared" si="45"/>
        <v>-2.2632707499724347E-2</v>
      </c>
      <c r="K194">
        <f>+G194</f>
        <v>-2.2632707499724347E-2</v>
      </c>
      <c r="P194">
        <f t="shared" si="36"/>
        <v>-2.1727358720563087E-2</v>
      </c>
      <c r="Q194" s="7">
        <f t="shared" si="37"/>
        <v>29073.978999999999</v>
      </c>
      <c r="R194">
        <f t="shared" si="43"/>
        <v>8.1965641192878404E-7</v>
      </c>
      <c r="T194">
        <v>0.1</v>
      </c>
      <c r="U194">
        <f t="shared" si="44"/>
        <v>8.1965641192878404E-8</v>
      </c>
    </row>
    <row r="195" spans="1:21" x14ac:dyDescent="0.2">
      <c r="A195" s="126" t="s">
        <v>97</v>
      </c>
      <c r="B195" s="114"/>
      <c r="C195" s="33">
        <v>44102.760900000001</v>
      </c>
      <c r="D195" s="116"/>
      <c r="E195">
        <f t="shared" si="34"/>
        <v>-11151.59880548557</v>
      </c>
      <c r="F195" s="25">
        <f t="shared" si="32"/>
        <v>-11151.5</v>
      </c>
      <c r="G195">
        <f t="shared" si="45"/>
        <v>-2.3089847498340532E-2</v>
      </c>
      <c r="I195">
        <f>G195</f>
        <v>-2.3089847498340532E-2</v>
      </c>
      <c r="O195">
        <f ca="1">+C$11+C$12*F195</f>
        <v>-6.3778080906597368E-2</v>
      </c>
      <c r="P195">
        <f t="shared" si="36"/>
        <v>-2.168240736592103E-2</v>
      </c>
      <c r="Q195" s="7">
        <f t="shared" si="37"/>
        <v>29084.260900000001</v>
      </c>
      <c r="R195">
        <f t="shared" si="43"/>
        <v>1.980887726345025E-6</v>
      </c>
      <c r="T195">
        <v>1</v>
      </c>
      <c r="U195">
        <f t="shared" si="44"/>
        <v>1.980887726345025E-6</v>
      </c>
    </row>
    <row r="196" spans="1:21" x14ac:dyDescent="0.2">
      <c r="A196" s="25" t="s">
        <v>2122</v>
      </c>
      <c r="B196" s="114" t="s">
        <v>2212</v>
      </c>
      <c r="C196" s="33">
        <v>44105.567999999999</v>
      </c>
      <c r="D196" s="33"/>
      <c r="E196">
        <f t="shared" si="34"/>
        <v>-11139.586734875862</v>
      </c>
      <c r="F196">
        <f t="shared" si="32"/>
        <v>-11139.5</v>
      </c>
      <c r="G196">
        <f t="shared" si="45"/>
        <v>-2.0269067499611992E-2</v>
      </c>
      <c r="K196">
        <f>+G196</f>
        <v>-2.0269067499611992E-2</v>
      </c>
      <c r="P196">
        <f t="shared" si="36"/>
        <v>-2.1670122819606549E-2</v>
      </c>
      <c r="Q196" s="7">
        <f t="shared" si="37"/>
        <v>29087.067999999999</v>
      </c>
      <c r="R196">
        <f t="shared" si="43"/>
        <v>1.9629560096850503E-6</v>
      </c>
      <c r="T196">
        <v>0.1</v>
      </c>
      <c r="U196">
        <f t="shared" si="44"/>
        <v>1.9629560096850505E-7</v>
      </c>
    </row>
    <row r="197" spans="1:21" x14ac:dyDescent="0.2">
      <c r="A197" s="126" t="s">
        <v>97</v>
      </c>
      <c r="B197" s="114"/>
      <c r="C197" s="33">
        <v>44117.718000000001</v>
      </c>
      <c r="D197" s="116"/>
      <c r="E197">
        <f t="shared" si="34"/>
        <v>-11087.594765260219</v>
      </c>
      <c r="F197" s="25">
        <f t="shared" si="32"/>
        <v>-11087.5</v>
      </c>
      <c r="G197">
        <f t="shared" si="45"/>
        <v>-2.2145687500596978E-2</v>
      </c>
      <c r="I197">
        <f>G197</f>
        <v>-2.2145687500596978E-2</v>
      </c>
      <c r="O197">
        <f ca="1">+C$11+C$12*F197</f>
        <v>-6.3562594899954042E-2</v>
      </c>
      <c r="P197">
        <f t="shared" si="36"/>
        <v>-2.1616765562666961E-2</v>
      </c>
      <c r="Q197" s="7">
        <f t="shared" si="37"/>
        <v>29099.218000000001</v>
      </c>
      <c r="R197">
        <f t="shared" si="43"/>
        <v>2.7975841642364425E-7</v>
      </c>
      <c r="T197">
        <v>1</v>
      </c>
      <c r="U197">
        <f t="shared" si="44"/>
        <v>2.7975841642364425E-7</v>
      </c>
    </row>
    <row r="198" spans="1:21" x14ac:dyDescent="0.2">
      <c r="A198" s="25" t="s">
        <v>2123</v>
      </c>
      <c r="B198" s="114"/>
      <c r="C198" s="33">
        <v>44121.341999999997</v>
      </c>
      <c r="D198" s="33"/>
      <c r="E198">
        <f t="shared" si="34"/>
        <v>-11072.087037039078</v>
      </c>
      <c r="F198">
        <f t="shared" si="32"/>
        <v>-11072</v>
      </c>
      <c r="G198">
        <f t="shared" si="45"/>
        <v>-2.03396800061455E-2</v>
      </c>
      <c r="K198">
        <f>+G198</f>
        <v>-2.03396800061455E-2</v>
      </c>
      <c r="P198">
        <f t="shared" si="36"/>
        <v>-2.1600821945627062E-2</v>
      </c>
      <c r="Q198" s="7">
        <f t="shared" si="37"/>
        <v>29102.841999999997</v>
      </c>
      <c r="R198">
        <f t="shared" si="43"/>
        <v>1.5904789915193167E-6</v>
      </c>
      <c r="T198">
        <v>0.1</v>
      </c>
      <c r="U198">
        <f t="shared" si="44"/>
        <v>1.5904789915193168E-7</v>
      </c>
    </row>
    <row r="199" spans="1:21" x14ac:dyDescent="0.2">
      <c r="A199" s="126" t="s">
        <v>97</v>
      </c>
      <c r="B199" s="114"/>
      <c r="C199" s="33">
        <v>44132.674200000001</v>
      </c>
      <c r="D199" s="33"/>
      <c r="E199">
        <f t="shared" si="34"/>
        <v>-11023.594576291873</v>
      </c>
      <c r="F199" s="25">
        <f t="shared" si="32"/>
        <v>-11023.5</v>
      </c>
      <c r="G199">
        <f t="shared" si="45"/>
        <v>-2.2101527501945384E-2</v>
      </c>
      <c r="I199">
        <f t="shared" ref="I199:I208" si="46">G199</f>
        <v>-2.2101527501945384E-2</v>
      </c>
      <c r="O199">
        <f t="shared" ref="O199:O208" ca="1" si="47">+C$11+C$12*F199</f>
        <v>-6.3347108893310716E-2</v>
      </c>
      <c r="P199">
        <f t="shared" si="36"/>
        <v>-2.155081801303663E-2</v>
      </c>
      <c r="Q199" s="7">
        <f t="shared" si="37"/>
        <v>29114.174200000001</v>
      </c>
      <c r="R199">
        <f t="shared" si="43"/>
        <v>3.0328094117414068E-7</v>
      </c>
      <c r="T199">
        <v>1</v>
      </c>
      <c r="U199">
        <f t="shared" si="44"/>
        <v>3.0328094117414068E-7</v>
      </c>
    </row>
    <row r="200" spans="1:21" x14ac:dyDescent="0.2">
      <c r="A200" s="126" t="s">
        <v>97</v>
      </c>
      <c r="B200" s="114"/>
      <c r="C200" s="33">
        <v>44133.842400000001</v>
      </c>
      <c r="D200" s="33"/>
      <c r="E200">
        <f t="shared" si="34"/>
        <v>-11018.595644694755</v>
      </c>
      <c r="F200" s="25">
        <f t="shared" si="32"/>
        <v>-11018.5</v>
      </c>
      <c r="G200">
        <f t="shared" si="45"/>
        <v>-2.2351202504069079E-2</v>
      </c>
      <c r="I200">
        <f t="shared" si="46"/>
        <v>-2.2351202504069079E-2</v>
      </c>
      <c r="O200">
        <f t="shared" ca="1" si="47"/>
        <v>-6.3330274049041707E-2</v>
      </c>
      <c r="P200">
        <f t="shared" si="36"/>
        <v>-2.154565298605686E-2</v>
      </c>
      <c r="Q200" s="7">
        <f t="shared" si="37"/>
        <v>29115.342400000001</v>
      </c>
      <c r="R200">
        <f t="shared" si="43"/>
        <v>6.4891002596971846E-7</v>
      </c>
      <c r="T200">
        <v>1</v>
      </c>
      <c r="U200">
        <f t="shared" si="44"/>
        <v>6.4891002596971846E-7</v>
      </c>
    </row>
    <row r="201" spans="1:21" x14ac:dyDescent="0.2">
      <c r="A201" s="126" t="s">
        <v>97</v>
      </c>
      <c r="B201" s="114"/>
      <c r="C201" s="33">
        <v>44136.6469</v>
      </c>
      <c r="D201" s="33"/>
      <c r="E201">
        <f t="shared" si="34"/>
        <v>-11006.594699938625</v>
      </c>
      <c r="F201" s="25">
        <f t="shared" si="32"/>
        <v>-11006.5</v>
      </c>
      <c r="G201">
        <f t="shared" si="45"/>
        <v>-2.2130422505142633E-2</v>
      </c>
      <c r="I201">
        <f t="shared" si="46"/>
        <v>-2.2130422505142633E-2</v>
      </c>
      <c r="O201">
        <f t="shared" ca="1" si="47"/>
        <v>-6.3289870422796088E-2</v>
      </c>
      <c r="P201">
        <f t="shared" si="36"/>
        <v>-2.1533249309050435E-2</v>
      </c>
      <c r="Q201" s="7">
        <f t="shared" si="37"/>
        <v>29118.1469</v>
      </c>
      <c r="R201">
        <f t="shared" si="43"/>
        <v>3.5661582613097017E-7</v>
      </c>
      <c r="T201">
        <v>1</v>
      </c>
      <c r="U201">
        <f t="shared" si="44"/>
        <v>3.5661582613097017E-7</v>
      </c>
    </row>
    <row r="202" spans="1:21" x14ac:dyDescent="0.2">
      <c r="A202" s="126" t="s">
        <v>97</v>
      </c>
      <c r="B202" s="114"/>
      <c r="C202" s="33">
        <v>44136.763299999999</v>
      </c>
      <c r="D202" s="33"/>
      <c r="E202">
        <f t="shared" si="34"/>
        <v>-11006.096604032189</v>
      </c>
      <c r="F202" s="25">
        <f t="shared" si="32"/>
        <v>-11006</v>
      </c>
      <c r="G202">
        <f t="shared" si="45"/>
        <v>-2.2575390001293272E-2</v>
      </c>
      <c r="I202">
        <f t="shared" si="46"/>
        <v>-2.2575390001293272E-2</v>
      </c>
      <c r="O202">
        <f t="shared" ca="1" si="47"/>
        <v>-6.3288186938369184E-2</v>
      </c>
      <c r="P202">
        <f t="shared" si="36"/>
        <v>-2.1532732255960516E-2</v>
      </c>
      <c r="Q202" s="7">
        <f t="shared" si="37"/>
        <v>29118.263299999999</v>
      </c>
      <c r="R202">
        <f t="shared" si="43"/>
        <v>1.0871351739023867E-6</v>
      </c>
      <c r="T202">
        <v>1</v>
      </c>
      <c r="U202">
        <f t="shared" si="44"/>
        <v>1.0871351739023867E-6</v>
      </c>
    </row>
    <row r="203" spans="1:21" x14ac:dyDescent="0.2">
      <c r="A203" s="126" t="s">
        <v>97</v>
      </c>
      <c r="B203" s="115"/>
      <c r="C203" s="33">
        <v>44136.880100000002</v>
      </c>
      <c r="D203" s="116"/>
      <c r="E203">
        <f t="shared" si="34"/>
        <v>-11005.596796455951</v>
      </c>
      <c r="F203" s="25">
        <f t="shared" ref="F203:F266" si="48">+ROUND(2*E203,0)/2</f>
        <v>-11005.5</v>
      </c>
      <c r="G203">
        <f t="shared" si="45"/>
        <v>-2.2620357500272803E-2</v>
      </c>
      <c r="I203">
        <f t="shared" si="46"/>
        <v>-2.2620357500272803E-2</v>
      </c>
      <c r="O203">
        <f t="shared" ca="1" si="47"/>
        <v>-6.3286503453942294E-2</v>
      </c>
      <c r="P203">
        <f t="shared" si="36"/>
        <v>-2.1532215184213652E-2</v>
      </c>
      <c r="Q203" s="7">
        <f t="shared" si="37"/>
        <v>29118.380100000002</v>
      </c>
      <c r="R203">
        <f t="shared" si="43"/>
        <v>1.184053699998574E-6</v>
      </c>
      <c r="T203">
        <v>1</v>
      </c>
      <c r="U203">
        <f t="shared" si="44"/>
        <v>1.184053699998574E-6</v>
      </c>
    </row>
    <row r="204" spans="1:21" x14ac:dyDescent="0.2">
      <c r="A204" s="126" t="s">
        <v>97</v>
      </c>
      <c r="B204" s="114"/>
      <c r="C204" s="33">
        <v>44140.735200000003</v>
      </c>
      <c r="D204" s="116"/>
      <c r="E204">
        <f t="shared" si="34"/>
        <v>-10989.10015101848</v>
      </c>
      <c r="F204" s="25">
        <f t="shared" si="48"/>
        <v>-10989</v>
      </c>
      <c r="G204">
        <f t="shared" si="45"/>
        <v>-2.3404284998832736E-2</v>
      </c>
      <c r="I204">
        <f t="shared" si="46"/>
        <v>-2.3404284998832736E-2</v>
      </c>
      <c r="O204">
        <f t="shared" ca="1" si="47"/>
        <v>-6.3230948467854556E-2</v>
      </c>
      <c r="P204">
        <f t="shared" si="36"/>
        <v>-2.1515141350202303E-2</v>
      </c>
      <c r="Q204" s="7">
        <f t="shared" si="37"/>
        <v>29122.235200000003</v>
      </c>
      <c r="R204">
        <f t="shared" si="43"/>
        <v>3.5688637251607066E-6</v>
      </c>
      <c r="T204">
        <v>1</v>
      </c>
      <c r="U204">
        <f t="shared" si="44"/>
        <v>3.5688637251607066E-6</v>
      </c>
    </row>
    <row r="205" spans="1:21" x14ac:dyDescent="0.2">
      <c r="A205" s="126" t="s">
        <v>97</v>
      </c>
      <c r="B205" s="114"/>
      <c r="C205" s="33">
        <v>44154.640899999999</v>
      </c>
      <c r="D205" s="116"/>
      <c r="E205">
        <f t="shared" si="34"/>
        <v>-10929.595234814042</v>
      </c>
      <c r="F205" s="25">
        <f t="shared" si="48"/>
        <v>-10929.5</v>
      </c>
      <c r="G205">
        <f t="shared" si="45"/>
        <v>-2.2255417505220976E-2</v>
      </c>
      <c r="I205">
        <f t="shared" si="46"/>
        <v>-2.2255417505220976E-2</v>
      </c>
      <c r="O205">
        <f t="shared" ca="1" si="47"/>
        <v>-6.303061382105335E-2</v>
      </c>
      <c r="P205">
        <f t="shared" si="36"/>
        <v>-2.1453403352092192E-2</v>
      </c>
      <c r="Q205" s="7">
        <f t="shared" si="37"/>
        <v>29136.140899999999</v>
      </c>
      <c r="R205">
        <f t="shared" si="43"/>
        <v>6.4322670181888087E-7</v>
      </c>
      <c r="T205">
        <v>1</v>
      </c>
      <c r="U205">
        <f t="shared" si="44"/>
        <v>6.4322670181888087E-7</v>
      </c>
    </row>
    <row r="206" spans="1:21" x14ac:dyDescent="0.2">
      <c r="A206" s="126" t="s">
        <v>97</v>
      </c>
      <c r="B206" s="114"/>
      <c r="C206" s="33">
        <v>44154.757299999997</v>
      </c>
      <c r="D206" s="116"/>
      <c r="E206">
        <f t="shared" si="34"/>
        <v>-10929.097138907606</v>
      </c>
      <c r="F206" s="25">
        <f t="shared" si="48"/>
        <v>-10929</v>
      </c>
      <c r="G206">
        <f t="shared" si="45"/>
        <v>-2.2700385001371615E-2</v>
      </c>
      <c r="I206">
        <f t="shared" si="46"/>
        <v>-2.2700385001371615E-2</v>
      </c>
      <c r="O206">
        <f t="shared" ca="1" si="47"/>
        <v>-6.3028930336626432E-2</v>
      </c>
      <c r="P206">
        <f t="shared" si="36"/>
        <v>-2.145288342615586E-2</v>
      </c>
      <c r="Q206" s="7">
        <f t="shared" si="37"/>
        <v>29136.257299999997</v>
      </c>
      <c r="R206">
        <f t="shared" si="43"/>
        <v>1.5562601801657902E-6</v>
      </c>
      <c r="T206">
        <v>1</v>
      </c>
      <c r="U206">
        <f t="shared" si="44"/>
        <v>1.5562601801657902E-6</v>
      </c>
    </row>
    <row r="207" spans="1:21" x14ac:dyDescent="0.2">
      <c r="A207" s="126" t="s">
        <v>97</v>
      </c>
      <c r="B207" s="114"/>
      <c r="C207" s="33">
        <v>44162.585800000001</v>
      </c>
      <c r="D207" s="33"/>
      <c r="E207">
        <f t="shared" si="34"/>
        <v>-10895.597621694751</v>
      </c>
      <c r="F207" s="25">
        <f t="shared" si="48"/>
        <v>-10895.5</v>
      </c>
      <c r="G207">
        <f t="shared" si="45"/>
        <v>-2.2813207498984411E-2</v>
      </c>
      <c r="I207">
        <f t="shared" si="46"/>
        <v>-2.2813207498984411E-2</v>
      </c>
      <c r="O207">
        <f t="shared" ca="1" si="47"/>
        <v>-6.2916136880024065E-2</v>
      </c>
      <c r="P207">
        <f t="shared" si="36"/>
        <v>-2.1418005898953818E-2</v>
      </c>
      <c r="Q207" s="7">
        <f t="shared" si="37"/>
        <v>29144.085800000001</v>
      </c>
      <c r="R207">
        <f t="shared" si="43"/>
        <v>1.946587504727928E-6</v>
      </c>
      <c r="T207">
        <v>1</v>
      </c>
      <c r="U207">
        <f t="shared" si="44"/>
        <v>1.946587504727928E-6</v>
      </c>
    </row>
    <row r="208" spans="1:21" x14ac:dyDescent="0.2">
      <c r="A208" s="126" t="s">
        <v>97</v>
      </c>
      <c r="B208" s="114"/>
      <c r="C208" s="33">
        <v>44162.703020000001</v>
      </c>
      <c r="D208" s="33"/>
      <c r="E208">
        <f t="shared" si="34"/>
        <v>-10895.096016865256</v>
      </c>
      <c r="F208" s="25">
        <f t="shared" si="48"/>
        <v>-10895</v>
      </c>
      <c r="G208">
        <f t="shared" si="45"/>
        <v>-2.2438175001298077E-2</v>
      </c>
      <c r="I208">
        <f t="shared" si="46"/>
        <v>-2.2438175001298077E-2</v>
      </c>
      <c r="O208">
        <f t="shared" ca="1" si="47"/>
        <v>-6.2914453395597175E-2</v>
      </c>
      <c r="P208">
        <f t="shared" si="36"/>
        <v>-2.1417484704697079E-2</v>
      </c>
      <c r="Q208" s="7">
        <f t="shared" si="37"/>
        <v>29144.203020000001</v>
      </c>
      <c r="R208">
        <f t="shared" si="43"/>
        <v>1.0418086815754341E-6</v>
      </c>
      <c r="T208">
        <v>1</v>
      </c>
      <c r="U208">
        <f t="shared" si="44"/>
        <v>1.0418086815754341E-6</v>
      </c>
    </row>
    <row r="209" spans="1:21" x14ac:dyDescent="0.2">
      <c r="A209" s="25" t="s">
        <v>2123</v>
      </c>
      <c r="B209" s="114" t="s">
        <v>2212</v>
      </c>
      <c r="C209" s="33">
        <v>44167.258000000002</v>
      </c>
      <c r="D209" s="33"/>
      <c r="E209">
        <f t="shared" si="34"/>
        <v>-10875.604462810947</v>
      </c>
      <c r="F209">
        <f t="shared" si="48"/>
        <v>-10875.5</v>
      </c>
      <c r="G209">
        <f t="shared" si="45"/>
        <v>-2.4411907499597874E-2</v>
      </c>
      <c r="K209">
        <f>+G209</f>
        <v>-2.4411907499597874E-2</v>
      </c>
      <c r="P209">
        <f t="shared" si="36"/>
        <v>-2.1397143581338422E-2</v>
      </c>
      <c r="Q209" s="7">
        <f t="shared" si="37"/>
        <v>29148.758000000002</v>
      </c>
      <c r="R209">
        <f t="shared" si="43"/>
        <v>9.0888014828390795E-6</v>
      </c>
      <c r="T209">
        <v>0.1</v>
      </c>
      <c r="U209">
        <f t="shared" si="44"/>
        <v>9.0888014828390795E-7</v>
      </c>
    </row>
    <row r="210" spans="1:21" x14ac:dyDescent="0.2">
      <c r="A210" s="25" t="s">
        <v>2093</v>
      </c>
      <c r="B210" s="114" t="s">
        <v>2212</v>
      </c>
      <c r="C210" s="33">
        <v>44191.329100000003</v>
      </c>
      <c r="D210" s="33"/>
      <c r="E210">
        <f t="shared" si="34"/>
        <v>-10772.600026612181</v>
      </c>
      <c r="F210">
        <f t="shared" si="48"/>
        <v>-10772.5</v>
      </c>
      <c r="G210">
        <f t="shared" si="45"/>
        <v>-2.3375212498649489E-2</v>
      </c>
      <c r="I210">
        <f>G210</f>
        <v>-2.3375212498649489E-2</v>
      </c>
      <c r="P210">
        <f t="shared" si="36"/>
        <v>-2.1289230139787996E-2</v>
      </c>
      <c r="Q210" s="7">
        <f t="shared" si="37"/>
        <v>29172.829100000003</v>
      </c>
      <c r="R210">
        <f t="shared" si="43"/>
        <v>4.3513224014813574E-6</v>
      </c>
      <c r="T210">
        <v>1</v>
      </c>
      <c r="U210">
        <f t="shared" si="44"/>
        <v>4.3513224014813574E-6</v>
      </c>
    </row>
    <row r="211" spans="1:21" x14ac:dyDescent="0.2">
      <c r="A211" s="25" t="s">
        <v>2093</v>
      </c>
      <c r="B211" s="114" t="s">
        <v>2215</v>
      </c>
      <c r="C211" s="33">
        <v>44194.482799999998</v>
      </c>
      <c r="D211" s="33"/>
      <c r="E211">
        <f t="shared" si="34"/>
        <v>-10759.104794136743</v>
      </c>
      <c r="F211">
        <f t="shared" si="48"/>
        <v>-10759</v>
      </c>
      <c r="G211">
        <f t="shared" si="45"/>
        <v>-2.4489335002726875E-2</v>
      </c>
      <c r="I211">
        <f>G211</f>
        <v>-2.4489335002726875E-2</v>
      </c>
      <c r="P211">
        <f t="shared" si="36"/>
        <v>-2.1275027495664428E-2</v>
      </c>
      <c r="Q211" s="7">
        <f t="shared" si="37"/>
        <v>29175.982799999998</v>
      </c>
      <c r="R211">
        <f t="shared" si="43"/>
        <v>1.0331772749958004E-5</v>
      </c>
      <c r="T211">
        <v>1</v>
      </c>
      <c r="U211">
        <f t="shared" si="44"/>
        <v>1.0331772749958004E-5</v>
      </c>
    </row>
    <row r="212" spans="1:21" x14ac:dyDescent="0.2">
      <c r="A212" s="25" t="s">
        <v>2093</v>
      </c>
      <c r="B212" s="114" t="s">
        <v>2212</v>
      </c>
      <c r="C212" s="33">
        <v>44195.5363</v>
      </c>
      <c r="D212" s="33"/>
      <c r="E212">
        <f t="shared" si="34"/>
        <v>-10754.596683849486</v>
      </c>
      <c r="F212">
        <f t="shared" si="48"/>
        <v>-10754.5</v>
      </c>
      <c r="G212">
        <f t="shared" si="45"/>
        <v>-2.259404250071384E-2</v>
      </c>
      <c r="I212">
        <f>G212</f>
        <v>-2.259404250071384E-2</v>
      </c>
      <c r="P212">
        <f t="shared" si="36"/>
        <v>-2.1270290260771277E-2</v>
      </c>
      <c r="Q212" s="7">
        <f t="shared" si="37"/>
        <v>29177.0363</v>
      </c>
      <c r="R212">
        <f t="shared" si="43"/>
        <v>1.7523199927529537E-6</v>
      </c>
      <c r="T212">
        <v>1</v>
      </c>
      <c r="U212">
        <f t="shared" si="44"/>
        <v>1.7523199927529537E-6</v>
      </c>
    </row>
    <row r="213" spans="1:21" x14ac:dyDescent="0.2">
      <c r="A213" s="25" t="s">
        <v>2093</v>
      </c>
      <c r="B213" s="114" t="s">
        <v>2215</v>
      </c>
      <c r="C213" s="33">
        <v>44200.326200000003</v>
      </c>
      <c r="D213" s="33"/>
      <c r="E213">
        <f t="shared" ref="E213:E276" si="49">(C213-C$7)/C$8</f>
        <v>-10734.099866132439</v>
      </c>
      <c r="F213">
        <f t="shared" si="48"/>
        <v>-10734</v>
      </c>
      <c r="G213">
        <f t="shared" si="45"/>
        <v>-2.3337710001214873E-2</v>
      </c>
      <c r="I213">
        <f>G213</f>
        <v>-2.3337710001214873E-2</v>
      </c>
      <c r="P213">
        <f t="shared" ref="P213:P276" si="50">+I$2+I$3*F213+I$4*F213^2+I$5*SIN(I$6*F213+I$7)</f>
        <v>-2.1248690415618256E-2</v>
      </c>
      <c r="Q213" s="7">
        <f t="shared" ref="Q213:Q276" si="51">+C213-15018.5</f>
        <v>29181.826200000003</v>
      </c>
      <c r="R213">
        <f t="shared" si="43"/>
        <v>4.364002829006263E-6</v>
      </c>
      <c r="T213">
        <v>1</v>
      </c>
      <c r="U213">
        <f t="shared" si="44"/>
        <v>4.364002829006263E-6</v>
      </c>
    </row>
    <row r="214" spans="1:21" x14ac:dyDescent="0.2">
      <c r="A214" s="25" t="s">
        <v>2123</v>
      </c>
      <c r="B214" s="114" t="s">
        <v>2212</v>
      </c>
      <c r="C214" s="33">
        <v>44202.313000000002</v>
      </c>
      <c r="D214" s="33"/>
      <c r="E214">
        <f t="shared" si="49"/>
        <v>-10725.598002327313</v>
      </c>
      <c r="F214">
        <f t="shared" si="48"/>
        <v>-10725.5</v>
      </c>
      <c r="G214">
        <f t="shared" si="45"/>
        <v>-2.2902157499629539E-2</v>
      </c>
      <c r="K214">
        <f t="shared" ref="K214:K224" si="52">+G214</f>
        <v>-2.2902157499629539E-2</v>
      </c>
      <c r="P214">
        <f t="shared" si="50"/>
        <v>-2.1239725191906825E-2</v>
      </c>
      <c r="Q214" s="7">
        <f t="shared" si="51"/>
        <v>29183.813000000002</v>
      </c>
      <c r="R214">
        <f t="shared" si="43"/>
        <v>2.7636811777602677E-6</v>
      </c>
      <c r="T214">
        <v>0.1</v>
      </c>
      <c r="U214">
        <f t="shared" si="44"/>
        <v>2.7636811777602679E-7</v>
      </c>
    </row>
    <row r="215" spans="1:21" x14ac:dyDescent="0.2">
      <c r="A215" s="25" t="s">
        <v>2124</v>
      </c>
      <c r="B215" s="114"/>
      <c r="C215" s="33">
        <v>44264.353000000003</v>
      </c>
      <c r="D215" s="33"/>
      <c r="E215">
        <f t="shared" si="49"/>
        <v>-10460.118019203519</v>
      </c>
      <c r="F215">
        <f t="shared" si="48"/>
        <v>-10460</v>
      </c>
      <c r="G215">
        <f t="shared" si="45"/>
        <v>-2.7579900001001079E-2</v>
      </c>
      <c r="K215">
        <f t="shared" si="52"/>
        <v>-2.7579900001001079E-2</v>
      </c>
      <c r="P215">
        <f t="shared" si="50"/>
        <v>-2.0956982409116989E-2</v>
      </c>
      <c r="Q215" s="7">
        <f t="shared" si="51"/>
        <v>29245.853000000003</v>
      </c>
      <c r="R215">
        <f t="shared" si="43"/>
        <v>4.3863037428887745E-5</v>
      </c>
      <c r="T215">
        <v>0.1</v>
      </c>
      <c r="U215">
        <f t="shared" si="44"/>
        <v>4.3863037428887748E-6</v>
      </c>
    </row>
    <row r="216" spans="1:21" x14ac:dyDescent="0.2">
      <c r="A216" s="25" t="s">
        <v>2124</v>
      </c>
      <c r="B216" s="114"/>
      <c r="C216" s="33">
        <v>44297.302000000003</v>
      </c>
      <c r="D216" s="33"/>
      <c r="E216">
        <f t="shared" si="49"/>
        <v>-10319.123500119927</v>
      </c>
      <c r="F216">
        <f t="shared" si="48"/>
        <v>-10319</v>
      </c>
      <c r="G216">
        <f t="shared" si="45"/>
        <v>-2.8860735001217108E-2</v>
      </c>
      <c r="K216">
        <f t="shared" si="52"/>
        <v>-2.8860735001217108E-2</v>
      </c>
      <c r="P216">
        <f t="shared" si="50"/>
        <v>-2.0804689960624088E-2</v>
      </c>
      <c r="Q216" s="7">
        <f t="shared" si="51"/>
        <v>29278.802000000003</v>
      </c>
      <c r="R216">
        <f t="shared" si="43"/>
        <v>6.4899861696063384E-5</v>
      </c>
      <c r="T216">
        <v>0.1</v>
      </c>
      <c r="U216">
        <f t="shared" si="44"/>
        <v>6.489986169606339E-6</v>
      </c>
    </row>
    <row r="217" spans="1:21" x14ac:dyDescent="0.2">
      <c r="A217" s="25" t="s">
        <v>2124</v>
      </c>
      <c r="B217" s="114" t="s">
        <v>2212</v>
      </c>
      <c r="C217" s="33">
        <v>44299.294999999998</v>
      </c>
      <c r="D217" s="33"/>
      <c r="E217">
        <f t="shared" si="49"/>
        <v>-10310.595105433204</v>
      </c>
      <c r="F217">
        <f t="shared" si="48"/>
        <v>-10310.5</v>
      </c>
      <c r="G217">
        <f t="shared" si="45"/>
        <v>-2.2225182503461838E-2</v>
      </c>
      <c r="K217">
        <f t="shared" si="52"/>
        <v>-2.2225182503461838E-2</v>
      </c>
      <c r="P217">
        <f t="shared" si="50"/>
        <v>-2.0795461892740223E-2</v>
      </c>
      <c r="Q217" s="7">
        <f t="shared" si="51"/>
        <v>29280.794999999998</v>
      </c>
      <c r="R217">
        <f t="shared" si="43"/>
        <v>2.0441010247221866E-6</v>
      </c>
      <c r="T217">
        <v>0.1</v>
      </c>
      <c r="U217">
        <f t="shared" si="44"/>
        <v>2.0441010247221866E-7</v>
      </c>
    </row>
    <row r="218" spans="1:21" x14ac:dyDescent="0.2">
      <c r="A218" s="25" t="s">
        <v>2125</v>
      </c>
      <c r="B218" s="114"/>
      <c r="C218" s="33">
        <v>44304.317999999999</v>
      </c>
      <c r="D218" s="33"/>
      <c r="E218">
        <f t="shared" si="49"/>
        <v>-10289.100812150949</v>
      </c>
      <c r="F218">
        <f t="shared" si="48"/>
        <v>-10289</v>
      </c>
      <c r="G218">
        <f t="shared" si="45"/>
        <v>-2.3558785003842786E-2</v>
      </c>
      <c r="K218">
        <f t="shared" si="52"/>
        <v>-2.3558785003842786E-2</v>
      </c>
      <c r="P218">
        <f t="shared" si="50"/>
        <v>-2.0772096297121231E-2</v>
      </c>
      <c r="Q218" s="7">
        <f t="shared" si="51"/>
        <v>29285.817999999999</v>
      </c>
      <c r="R218">
        <f t="shared" si="43"/>
        <v>7.7656339481694546E-6</v>
      </c>
      <c r="T218">
        <v>0.1</v>
      </c>
      <c r="U218">
        <f t="shared" si="44"/>
        <v>7.7656339481694548E-7</v>
      </c>
    </row>
    <row r="219" spans="1:21" x14ac:dyDescent="0.2">
      <c r="A219" s="25" t="s">
        <v>2126</v>
      </c>
      <c r="B219" s="114"/>
      <c r="C219" s="33">
        <v>44375.593999999997</v>
      </c>
      <c r="D219" s="33"/>
      <c r="E219">
        <f t="shared" si="49"/>
        <v>-9984.0983737703737</v>
      </c>
      <c r="F219">
        <f t="shared" si="48"/>
        <v>-9984</v>
      </c>
      <c r="G219">
        <f t="shared" si="45"/>
        <v>-2.2988960001384839E-2</v>
      </c>
      <c r="K219">
        <f t="shared" si="52"/>
        <v>-2.2988960001384839E-2</v>
      </c>
      <c r="P219">
        <f t="shared" si="50"/>
        <v>-2.0436925156283176E-2</v>
      </c>
      <c r="Q219" s="7">
        <f t="shared" si="51"/>
        <v>29357.093999999997</v>
      </c>
      <c r="R219">
        <f t="shared" si="43"/>
        <v>6.5128818506130739E-6</v>
      </c>
      <c r="T219">
        <v>0.1</v>
      </c>
      <c r="U219">
        <f t="shared" si="44"/>
        <v>6.5128818506130744E-7</v>
      </c>
    </row>
    <row r="220" spans="1:21" x14ac:dyDescent="0.2">
      <c r="A220" s="25" t="s">
        <v>2126</v>
      </c>
      <c r="B220" s="114" t="s">
        <v>2212</v>
      </c>
      <c r="C220" s="33">
        <v>44388.561999999998</v>
      </c>
      <c r="D220" s="33"/>
      <c r="E220">
        <f t="shared" si="49"/>
        <v>-9928.6060394513934</v>
      </c>
      <c r="F220">
        <f t="shared" si="48"/>
        <v>-9928.5</v>
      </c>
      <c r="G220">
        <f t="shared" si="45"/>
        <v>-2.4780352505331393E-2</v>
      </c>
      <c r="K220">
        <f t="shared" si="52"/>
        <v>-2.4780352505331393E-2</v>
      </c>
      <c r="P220">
        <f t="shared" si="50"/>
        <v>-2.0375190825917208E-2</v>
      </c>
      <c r="Q220" s="7">
        <f t="shared" si="51"/>
        <v>29370.061999999998</v>
      </c>
      <c r="R220">
        <f t="shared" si="43"/>
        <v>1.9405449421779209E-5</v>
      </c>
      <c r="T220">
        <v>0.1</v>
      </c>
      <c r="U220">
        <f t="shared" si="44"/>
        <v>1.940544942177921E-6</v>
      </c>
    </row>
    <row r="221" spans="1:21" x14ac:dyDescent="0.2">
      <c r="A221" s="25" t="s">
        <v>2126</v>
      </c>
      <c r="B221" s="114" t="s">
        <v>2212</v>
      </c>
      <c r="C221" s="33">
        <v>44406.555</v>
      </c>
      <c r="D221" s="33"/>
      <c r="E221">
        <f t="shared" si="49"/>
        <v>-9851.6108535012481</v>
      </c>
      <c r="F221">
        <f t="shared" si="48"/>
        <v>-9851.5</v>
      </c>
      <c r="G221">
        <f>C221-(C$7+F221*C$8)</f>
        <v>-2.5905347501975484E-2</v>
      </c>
      <c r="K221">
        <f t="shared" si="52"/>
        <v>-2.5905347501975484E-2</v>
      </c>
      <c r="P221">
        <f t="shared" si="50"/>
        <v>-2.0289162141938016E-2</v>
      </c>
      <c r="Q221" s="7">
        <f t="shared" si="51"/>
        <v>29388.055</v>
      </c>
      <c r="R221">
        <f t="shared" si="43"/>
        <v>3.1541537998299185E-5</v>
      </c>
      <c r="T221">
        <v>0.1</v>
      </c>
      <c r="U221">
        <f t="shared" si="44"/>
        <v>3.1541537998299187E-6</v>
      </c>
    </row>
    <row r="222" spans="1:21" x14ac:dyDescent="0.2">
      <c r="A222" s="25" t="s">
        <v>2126</v>
      </c>
      <c r="B222" s="114" t="s">
        <v>2212</v>
      </c>
      <c r="C222" s="33">
        <v>44421.51</v>
      </c>
      <c r="D222" s="33"/>
      <c r="E222">
        <f t="shared" si="49"/>
        <v>-9787.6157995422418</v>
      </c>
      <c r="F222">
        <f t="shared" si="48"/>
        <v>-9787.5</v>
      </c>
      <c r="G222">
        <f>C222-(C$7+F222*C$8)</f>
        <v>-2.7061187502113171E-2</v>
      </c>
      <c r="K222">
        <f t="shared" si="52"/>
        <v>-2.7061187502113171E-2</v>
      </c>
      <c r="P222">
        <f t="shared" si="50"/>
        <v>-2.0217322427178344E-2</v>
      </c>
      <c r="Q222" s="7">
        <f t="shared" si="51"/>
        <v>29403.010000000002</v>
      </c>
      <c r="R222">
        <f t="shared" si="43"/>
        <v>4.6838489163912685E-5</v>
      </c>
      <c r="T222">
        <v>0.1</v>
      </c>
      <c r="U222">
        <f t="shared" si="44"/>
        <v>4.683848916391269E-6</v>
      </c>
    </row>
    <row r="223" spans="1:21" x14ac:dyDescent="0.2">
      <c r="A223" s="25" t="s">
        <v>2127</v>
      </c>
      <c r="B223" s="114" t="s">
        <v>2212</v>
      </c>
      <c r="C223" s="33">
        <v>44437.521000000001</v>
      </c>
      <c r="D223" s="33"/>
      <c r="E223">
        <f t="shared" si="49"/>
        <v>-9719.1019373598647</v>
      </c>
      <c r="F223">
        <f t="shared" si="48"/>
        <v>-9719</v>
      </c>
      <c r="G223">
        <f>C223-(C$7+F223*C$8)</f>
        <v>-2.3821734997909516E-2</v>
      </c>
      <c r="K223">
        <f t="shared" si="52"/>
        <v>-2.3821734997909516E-2</v>
      </c>
      <c r="P223">
        <f t="shared" si="50"/>
        <v>-2.0140094285742333E-2</v>
      </c>
      <c r="Q223" s="7">
        <f t="shared" si="51"/>
        <v>29419.021000000001</v>
      </c>
      <c r="R223">
        <f t="shared" si="43"/>
        <v>1.355447833348688E-5</v>
      </c>
      <c r="T223">
        <v>0.1</v>
      </c>
      <c r="U223">
        <f t="shared" si="44"/>
        <v>1.3554478333486881E-6</v>
      </c>
    </row>
    <row r="224" spans="1:21" x14ac:dyDescent="0.2">
      <c r="A224" s="25" t="s">
        <v>2127</v>
      </c>
      <c r="B224" s="114"/>
      <c r="C224" s="33">
        <v>44441.495000000003</v>
      </c>
      <c r="D224" s="33"/>
      <c r="E224">
        <f t="shared" si="49"/>
        <v>-9702.0964980798126</v>
      </c>
      <c r="F224">
        <f t="shared" si="48"/>
        <v>-9702</v>
      </c>
      <c r="G224">
        <f>C224-(C$7+F224*C$8)</f>
        <v>-2.2550629997567739E-2</v>
      </c>
      <c r="K224">
        <f t="shared" si="52"/>
        <v>-2.2550629997567739E-2</v>
      </c>
      <c r="P224">
        <f t="shared" si="50"/>
        <v>-2.0120874189360118E-2</v>
      </c>
      <c r="Q224" s="7">
        <f t="shared" si="51"/>
        <v>29422.995000000003</v>
      </c>
      <c r="R224">
        <f t="shared" si="43"/>
        <v>5.90371328751867E-6</v>
      </c>
      <c r="T224">
        <v>0.1</v>
      </c>
      <c r="U224">
        <f t="shared" si="44"/>
        <v>5.9037132875186706E-7</v>
      </c>
    </row>
    <row r="225" spans="1:21" x14ac:dyDescent="0.2">
      <c r="A225" s="25" t="s">
        <v>2127</v>
      </c>
      <c r="B225" s="114" t="s">
        <v>2212</v>
      </c>
      <c r="C225" s="33">
        <v>44443.531000000003</v>
      </c>
      <c r="D225" s="33"/>
      <c r="E225">
        <f t="shared" si="49"/>
        <v>-9693.3840988915454</v>
      </c>
      <c r="F225">
        <f t="shared" si="48"/>
        <v>-9693.5</v>
      </c>
      <c r="P225">
        <f t="shared" si="50"/>
        <v>-2.0111256091371616E-2</v>
      </c>
      <c r="Q225" s="7">
        <f t="shared" si="51"/>
        <v>29425.031000000003</v>
      </c>
      <c r="S225" s="17">
        <v>4.8696100006054621E-2</v>
      </c>
    </row>
    <row r="226" spans="1:21" x14ac:dyDescent="0.2">
      <c r="A226" s="25" t="s">
        <v>2127</v>
      </c>
      <c r="B226" s="114" t="s">
        <v>2212</v>
      </c>
      <c r="C226" s="33">
        <v>44445.576000000001</v>
      </c>
      <c r="D226" s="33"/>
      <c r="E226">
        <f t="shared" si="49"/>
        <v>-9684.6331871332022</v>
      </c>
      <c r="F226">
        <f t="shared" si="48"/>
        <v>-9684.5</v>
      </c>
      <c r="G226">
        <f t="shared" ref="G226:G232" si="53">C226-(C$7+F226*C$8)</f>
        <v>-3.1124492503295187E-2</v>
      </c>
      <c r="K226">
        <f t="shared" ref="K226:K232" si="54">+G226</f>
        <v>-3.1124492503295187E-2</v>
      </c>
      <c r="P226">
        <f t="shared" si="50"/>
        <v>-2.0101066373871431E-2</v>
      </c>
      <c r="Q226" s="7">
        <f t="shared" si="51"/>
        <v>29427.076000000001</v>
      </c>
      <c r="R226">
        <f t="shared" ref="R226:R232" si="55">+(P226-G226)^2</f>
        <v>1.215159236308624E-4</v>
      </c>
      <c r="T226">
        <v>0.1</v>
      </c>
      <c r="U226">
        <f t="shared" ref="U226:U232" si="56">+T226*R226</f>
        <v>1.2151592363086242E-5</v>
      </c>
    </row>
    <row r="227" spans="1:21" x14ac:dyDescent="0.2">
      <c r="A227" s="25" t="s">
        <v>2127</v>
      </c>
      <c r="B227" s="114"/>
      <c r="C227" s="33">
        <v>44452.474000000002</v>
      </c>
      <c r="D227" s="33"/>
      <c r="E227">
        <f t="shared" si="49"/>
        <v>-9655.1154417497692</v>
      </c>
      <c r="F227">
        <f t="shared" si="48"/>
        <v>-9655</v>
      </c>
      <c r="G227">
        <f t="shared" si="53"/>
        <v>-2.6977574998454656E-2</v>
      </c>
      <c r="K227">
        <f t="shared" si="54"/>
        <v>-2.6977574998454656E-2</v>
      </c>
      <c r="P227">
        <f t="shared" si="50"/>
        <v>-2.0067624569077187E-2</v>
      </c>
      <c r="Q227" s="7">
        <f t="shared" si="51"/>
        <v>29433.974000000002</v>
      </c>
      <c r="R227">
        <f t="shared" si="55"/>
        <v>4.7747414936453871E-5</v>
      </c>
      <c r="T227">
        <v>0.1</v>
      </c>
      <c r="U227">
        <f t="shared" si="56"/>
        <v>4.7747414936453873E-6</v>
      </c>
    </row>
    <row r="228" spans="1:21" x14ac:dyDescent="0.2">
      <c r="A228" s="25" t="s">
        <v>2127</v>
      </c>
      <c r="B228" s="114" t="s">
        <v>2212</v>
      </c>
      <c r="C228" s="33">
        <v>44470.358999999997</v>
      </c>
      <c r="D228" s="33"/>
      <c r="E228">
        <f t="shared" si="49"/>
        <v>-9578.582406640684</v>
      </c>
      <c r="F228">
        <f t="shared" si="48"/>
        <v>-9578.5</v>
      </c>
      <c r="G228">
        <f t="shared" si="53"/>
        <v>-1.9257602507423144E-2</v>
      </c>
      <c r="K228">
        <f t="shared" si="54"/>
        <v>-1.9257602507423144E-2</v>
      </c>
      <c r="P228">
        <f t="shared" si="50"/>
        <v>-1.9980601529876713E-2</v>
      </c>
      <c r="Q228" s="7">
        <f t="shared" si="51"/>
        <v>29451.858999999997</v>
      </c>
      <c r="R228">
        <f t="shared" si="55"/>
        <v>5.2272758646881601E-7</v>
      </c>
      <c r="T228">
        <v>0.1</v>
      </c>
      <c r="U228">
        <f t="shared" si="56"/>
        <v>5.2272758646881606E-8</v>
      </c>
    </row>
    <row r="229" spans="1:21" x14ac:dyDescent="0.2">
      <c r="A229" s="25" t="s">
        <v>2127</v>
      </c>
      <c r="B229" s="114" t="s">
        <v>2212</v>
      </c>
      <c r="C229" s="33">
        <v>44474.328000000001</v>
      </c>
      <c r="D229" s="33"/>
      <c r="E229">
        <f t="shared" si="49"/>
        <v>-9561.5983632328898</v>
      </c>
      <c r="F229">
        <f t="shared" si="48"/>
        <v>-9561.5</v>
      </c>
      <c r="G229">
        <f t="shared" si="53"/>
        <v>-2.2986497497186065E-2</v>
      </c>
      <c r="K229">
        <f t="shared" si="54"/>
        <v>-2.2986497497186065E-2</v>
      </c>
      <c r="P229">
        <f t="shared" si="50"/>
        <v>-1.9961204072503243E-2</v>
      </c>
      <c r="Q229" s="7">
        <f t="shared" si="51"/>
        <v>29455.828000000001</v>
      </c>
      <c r="R229">
        <f t="shared" si="55"/>
        <v>9.1524003054291175E-6</v>
      </c>
      <c r="T229">
        <v>0.1</v>
      </c>
      <c r="U229">
        <f t="shared" si="56"/>
        <v>9.1524003054291179E-7</v>
      </c>
    </row>
    <row r="230" spans="1:21" x14ac:dyDescent="0.2">
      <c r="A230" s="25" t="s">
        <v>2128</v>
      </c>
      <c r="B230" s="114" t="s">
        <v>2212</v>
      </c>
      <c r="C230" s="33">
        <v>44503.305999999997</v>
      </c>
      <c r="D230" s="33"/>
      <c r="E230">
        <f t="shared" si="49"/>
        <v>-9437.5964459060033</v>
      </c>
      <c r="F230">
        <f t="shared" si="48"/>
        <v>-9437.5</v>
      </c>
      <c r="G230">
        <f t="shared" si="53"/>
        <v>-2.2538437508046627E-2</v>
      </c>
      <c r="K230">
        <f t="shared" si="54"/>
        <v>-2.2538437508046627E-2</v>
      </c>
      <c r="P230">
        <f t="shared" si="50"/>
        <v>-1.9819067920109297E-2</v>
      </c>
      <c r="Q230" s="7">
        <f t="shared" si="51"/>
        <v>29484.805999999997</v>
      </c>
      <c r="R230">
        <f t="shared" si="55"/>
        <v>7.3949709557984439E-6</v>
      </c>
      <c r="T230">
        <v>0.1</v>
      </c>
      <c r="U230">
        <f t="shared" si="56"/>
        <v>7.3949709557984447E-7</v>
      </c>
    </row>
    <row r="231" spans="1:21" x14ac:dyDescent="0.2">
      <c r="A231" s="25" t="s">
        <v>2128</v>
      </c>
      <c r="B231" s="114"/>
      <c r="C231" s="33">
        <v>44512.305</v>
      </c>
      <c r="D231" s="33"/>
      <c r="E231">
        <f t="shared" si="49"/>
        <v>-9399.0881549947862</v>
      </c>
      <c r="F231">
        <f t="shared" si="48"/>
        <v>-9399</v>
      </c>
      <c r="G231">
        <f t="shared" si="53"/>
        <v>-2.0600935000402387E-2</v>
      </c>
      <c r="K231">
        <f t="shared" si="54"/>
        <v>-2.0600935000402387E-2</v>
      </c>
      <c r="P231">
        <f t="shared" si="50"/>
        <v>-1.9774704836679473E-2</v>
      </c>
      <c r="Q231" s="7">
        <f t="shared" si="51"/>
        <v>29493.805</v>
      </c>
      <c r="R231">
        <f t="shared" si="55"/>
        <v>6.8265628344559393E-7</v>
      </c>
      <c r="T231">
        <v>0.1</v>
      </c>
      <c r="U231">
        <f t="shared" si="56"/>
        <v>6.8265628344559395E-8</v>
      </c>
    </row>
    <row r="232" spans="1:21" x14ac:dyDescent="0.2">
      <c r="A232" s="25" t="s">
        <v>2129</v>
      </c>
      <c r="B232" s="114"/>
      <c r="C232" s="33">
        <v>44533.336000000003</v>
      </c>
      <c r="D232" s="33"/>
      <c r="E232">
        <f t="shared" si="49"/>
        <v>-9309.0928370535039</v>
      </c>
      <c r="F232">
        <f t="shared" si="48"/>
        <v>-9309</v>
      </c>
      <c r="G232">
        <f t="shared" si="53"/>
        <v>-2.169508500082884E-2</v>
      </c>
      <c r="K232">
        <f t="shared" si="54"/>
        <v>-2.169508500082884E-2</v>
      </c>
      <c r="P232">
        <f t="shared" si="50"/>
        <v>-1.9670570045030641E-2</v>
      </c>
      <c r="Q232" s="7">
        <f t="shared" si="51"/>
        <v>29514.836000000003</v>
      </c>
      <c r="R232">
        <f t="shared" si="55"/>
        <v>4.0986608062505843E-6</v>
      </c>
      <c r="T232">
        <v>0.1</v>
      </c>
      <c r="U232">
        <f t="shared" si="56"/>
        <v>4.0986608062505846E-7</v>
      </c>
    </row>
    <row r="233" spans="1:21" x14ac:dyDescent="0.2">
      <c r="A233" s="25" t="s">
        <v>2129</v>
      </c>
      <c r="B233" s="114" t="s">
        <v>2212</v>
      </c>
      <c r="C233" s="33">
        <v>44564.235000000001</v>
      </c>
      <c r="D233" s="33"/>
      <c r="E233">
        <f t="shared" si="49"/>
        <v>-9176.8706256005462</v>
      </c>
      <c r="F233">
        <f t="shared" si="48"/>
        <v>-9177</v>
      </c>
      <c r="P233">
        <f t="shared" si="50"/>
        <v>-1.951675274090196E-2</v>
      </c>
      <c r="Q233" s="7">
        <f t="shared" si="51"/>
        <v>29545.735000000001</v>
      </c>
      <c r="S233" s="17">
        <v>5.1459880000038538E-2</v>
      </c>
    </row>
    <row r="234" spans="1:21" x14ac:dyDescent="0.2">
      <c r="A234" s="25" t="s">
        <v>2130</v>
      </c>
      <c r="B234" s="114" t="s">
        <v>2212</v>
      </c>
      <c r="C234" s="33">
        <v>44565.235000000001</v>
      </c>
      <c r="D234" s="33"/>
      <c r="E234">
        <f t="shared" si="49"/>
        <v>-9172.5914511465853</v>
      </c>
      <c r="F234">
        <f t="shared" si="48"/>
        <v>-9172.5</v>
      </c>
      <c r="G234">
        <f t="shared" ref="G234:G245" si="57">C234-(C$7+F234*C$8)</f>
        <v>-2.137121250416385E-2</v>
      </c>
      <c r="K234">
        <f t="shared" ref="K234:K239" si="58">+G234</f>
        <v>-2.137121250416385E-2</v>
      </c>
      <c r="P234">
        <f t="shared" si="50"/>
        <v>-1.9511486207692236E-2</v>
      </c>
      <c r="Q234" s="7">
        <f t="shared" si="51"/>
        <v>29546.735000000001</v>
      </c>
      <c r="R234">
        <f t="shared" ref="R234:R245" si="59">+(P234-G234)^2</f>
        <v>3.4585818977880245E-6</v>
      </c>
      <c r="T234">
        <v>0.1</v>
      </c>
      <c r="U234">
        <f t="shared" ref="U234:U245" si="60">+T234*R234</f>
        <v>3.4585818977880248E-7</v>
      </c>
    </row>
    <row r="235" spans="1:21" x14ac:dyDescent="0.2">
      <c r="A235" s="25" t="s">
        <v>2131</v>
      </c>
      <c r="B235" s="114"/>
      <c r="C235" s="33">
        <v>44626.347999999998</v>
      </c>
      <c r="D235" s="33"/>
      <c r="E235">
        <f t="shared" si="49"/>
        <v>-8911.0782627416265</v>
      </c>
      <c r="F235">
        <f t="shared" si="48"/>
        <v>-8911</v>
      </c>
      <c r="G235">
        <f t="shared" si="57"/>
        <v>-1.8289215004188009E-2</v>
      </c>
      <c r="K235">
        <f t="shared" si="58"/>
        <v>-1.8289215004188009E-2</v>
      </c>
      <c r="P235">
        <f t="shared" si="50"/>
        <v>-1.9202866246853592E-2</v>
      </c>
      <c r="Q235" s="7">
        <f t="shared" si="51"/>
        <v>29607.847999999998</v>
      </c>
      <c r="R235">
        <f t="shared" si="59"/>
        <v>8.3475859322436492E-7</v>
      </c>
      <c r="T235">
        <v>0.1</v>
      </c>
      <c r="U235">
        <f t="shared" si="60"/>
        <v>8.3475859322436502E-8</v>
      </c>
    </row>
    <row r="236" spans="1:21" x14ac:dyDescent="0.2">
      <c r="A236" s="25" t="s">
        <v>2132</v>
      </c>
      <c r="B236" s="114"/>
      <c r="C236" s="33">
        <v>44637.330999999998</v>
      </c>
      <c r="D236" s="33"/>
      <c r="E236">
        <f t="shared" si="49"/>
        <v>-8864.0800897137633</v>
      </c>
      <c r="F236">
        <f t="shared" si="48"/>
        <v>-8864</v>
      </c>
      <c r="G236">
        <f t="shared" si="57"/>
        <v>-1.8716160004260018E-2</v>
      </c>
      <c r="K236">
        <f t="shared" si="58"/>
        <v>-1.8716160004260018E-2</v>
      </c>
      <c r="P236">
        <f t="shared" si="50"/>
        <v>-1.9146860615666873E-2</v>
      </c>
      <c r="Q236" s="7">
        <f t="shared" si="51"/>
        <v>29618.830999999998</v>
      </c>
      <c r="R236">
        <f t="shared" si="59"/>
        <v>1.8550301666623858E-7</v>
      </c>
      <c r="T236">
        <v>0.1</v>
      </c>
      <c r="U236">
        <f t="shared" si="60"/>
        <v>1.855030166662386E-8</v>
      </c>
    </row>
    <row r="237" spans="1:21" x14ac:dyDescent="0.2">
      <c r="A237" s="25" t="s">
        <v>2132</v>
      </c>
      <c r="B237" s="114" t="s">
        <v>2212</v>
      </c>
      <c r="C237" s="33">
        <v>44686.286999999997</v>
      </c>
      <c r="D237" s="33"/>
      <c r="E237">
        <f t="shared" si="49"/>
        <v>-8654.5888251456145</v>
      </c>
      <c r="F237">
        <f t="shared" si="48"/>
        <v>-8654.5</v>
      </c>
      <c r="G237">
        <f t="shared" si="57"/>
        <v>-2.0757542508363258E-2</v>
      </c>
      <c r="K237">
        <f t="shared" si="58"/>
        <v>-2.0757542508363258E-2</v>
      </c>
      <c r="P237">
        <f t="shared" si="50"/>
        <v>-1.8895231397616084E-2</v>
      </c>
      <c r="Q237" s="7">
        <f t="shared" si="51"/>
        <v>29667.786999999997</v>
      </c>
      <c r="R237">
        <f t="shared" si="59"/>
        <v>3.4682026732123723E-6</v>
      </c>
      <c r="T237">
        <v>0.1</v>
      </c>
      <c r="U237">
        <f t="shared" si="60"/>
        <v>3.4682026732123724E-7</v>
      </c>
    </row>
    <row r="238" spans="1:21" x14ac:dyDescent="0.2">
      <c r="A238" s="25" t="s">
        <v>2133</v>
      </c>
      <c r="B238" s="114" t="s">
        <v>2212</v>
      </c>
      <c r="C238" s="33">
        <v>44779.523999999998</v>
      </c>
      <c r="D238" s="33"/>
      <c r="E238">
        <f t="shared" si="49"/>
        <v>-8255.611436581572</v>
      </c>
      <c r="F238">
        <f t="shared" si="48"/>
        <v>-8255.5</v>
      </c>
      <c r="G238">
        <f t="shared" si="57"/>
        <v>-2.6041607503429987E-2</v>
      </c>
      <c r="K238">
        <f t="shared" si="58"/>
        <v>-2.6041607503429987E-2</v>
      </c>
      <c r="P238">
        <f t="shared" si="50"/>
        <v>-1.8407027561710049E-2</v>
      </c>
      <c r="Q238" s="7">
        <f t="shared" si="51"/>
        <v>29761.023999999998</v>
      </c>
      <c r="R238">
        <f t="shared" si="59"/>
        <v>5.82868108865124E-5</v>
      </c>
      <c r="T238">
        <v>0.1</v>
      </c>
      <c r="U238">
        <f t="shared" si="60"/>
        <v>5.8286810886512402E-6</v>
      </c>
    </row>
    <row r="239" spans="1:21" x14ac:dyDescent="0.2">
      <c r="A239" s="25" t="s">
        <v>2134</v>
      </c>
      <c r="B239" s="114"/>
      <c r="C239" s="33">
        <v>44793.434000000001</v>
      </c>
      <c r="D239" s="33"/>
      <c r="E239">
        <f t="shared" si="49"/>
        <v>-8196.0881199269479</v>
      </c>
      <c r="F239">
        <f t="shared" si="48"/>
        <v>-8196</v>
      </c>
      <c r="G239">
        <f t="shared" si="57"/>
        <v>-2.0592740002030041E-2</v>
      </c>
      <c r="K239">
        <f t="shared" si="58"/>
        <v>-2.0592740002030041E-2</v>
      </c>
      <c r="P239">
        <f t="shared" si="50"/>
        <v>-1.833321891962663E-2</v>
      </c>
      <c r="Q239" s="7">
        <f t="shared" si="51"/>
        <v>29774.934000000001</v>
      </c>
      <c r="R239">
        <f t="shared" si="59"/>
        <v>5.1054355218254817E-6</v>
      </c>
      <c r="T239">
        <v>0.1</v>
      </c>
      <c r="U239">
        <f t="shared" si="60"/>
        <v>5.1054355218254824E-7</v>
      </c>
    </row>
    <row r="240" spans="1:21" x14ac:dyDescent="0.2">
      <c r="A240" s="25" t="s">
        <v>2135</v>
      </c>
      <c r="B240" s="114" t="s">
        <v>2212</v>
      </c>
      <c r="C240" s="33">
        <v>44816.46</v>
      </c>
      <c r="D240" s="33"/>
      <c r="E240">
        <f t="shared" si="49"/>
        <v>-8097.5558489500308</v>
      </c>
      <c r="F240">
        <f t="shared" si="48"/>
        <v>-8097.5</v>
      </c>
      <c r="G240">
        <f t="shared" si="57"/>
        <v>-1.305133750429377E-2</v>
      </c>
      <c r="N240">
        <f>+G240</f>
        <v>-1.305133750429377E-2</v>
      </c>
      <c r="P240">
        <f t="shared" si="50"/>
        <v>-1.8210458053390898E-2</v>
      </c>
      <c r="Q240" s="7">
        <f t="shared" si="51"/>
        <v>29797.96</v>
      </c>
      <c r="R240">
        <f t="shared" si="59"/>
        <v>2.6616524840116256E-5</v>
      </c>
      <c r="T240">
        <v>0.1</v>
      </c>
      <c r="U240">
        <f t="shared" si="60"/>
        <v>2.6616524840116258E-6</v>
      </c>
    </row>
    <row r="241" spans="1:21" x14ac:dyDescent="0.2">
      <c r="A241" s="25" t="s">
        <v>2135</v>
      </c>
      <c r="B241" s="114"/>
      <c r="C241" s="33">
        <v>44844.381000000001</v>
      </c>
      <c r="D241" s="33"/>
      <c r="E241">
        <f t="shared" si="49"/>
        <v>-7978.0770190209541</v>
      </c>
      <c r="F241">
        <f t="shared" si="48"/>
        <v>-7978</v>
      </c>
      <c r="G241">
        <f t="shared" si="57"/>
        <v>-1.7998570001509506E-2</v>
      </c>
      <c r="N241">
        <f>+G241</f>
        <v>-1.7998570001509506E-2</v>
      </c>
      <c r="P241">
        <f t="shared" si="50"/>
        <v>-1.8060565457799806E-2</v>
      </c>
      <c r="Q241" s="7">
        <f t="shared" si="51"/>
        <v>29825.881000000001</v>
      </c>
      <c r="R241">
        <f t="shared" si="59"/>
        <v>3.8434366006424235E-9</v>
      </c>
      <c r="T241">
        <v>0.1</v>
      </c>
      <c r="U241">
        <f t="shared" si="60"/>
        <v>3.8434366006424237E-10</v>
      </c>
    </row>
    <row r="242" spans="1:21" x14ac:dyDescent="0.2">
      <c r="A242" s="25" t="s">
        <v>2134</v>
      </c>
      <c r="B242" s="114"/>
      <c r="C242" s="33">
        <v>44865.409</v>
      </c>
      <c r="D242" s="33"/>
      <c r="E242">
        <f t="shared" si="49"/>
        <v>-7888.0945386030508</v>
      </c>
      <c r="F242">
        <f t="shared" si="48"/>
        <v>-7888</v>
      </c>
      <c r="G242">
        <f t="shared" si="57"/>
        <v>-2.209271999890916E-2</v>
      </c>
      <c r="K242">
        <f>+G242</f>
        <v>-2.209271999890916E-2</v>
      </c>
      <c r="P242">
        <f t="shared" si="50"/>
        <v>-1.794698171792157E-2</v>
      </c>
      <c r="Q242" s="7">
        <f t="shared" si="51"/>
        <v>29846.909</v>
      </c>
      <c r="R242">
        <f t="shared" si="59"/>
        <v>1.7187145894445942E-5</v>
      </c>
      <c r="T242">
        <v>0.1</v>
      </c>
      <c r="U242">
        <f t="shared" si="60"/>
        <v>1.7187145894445943E-6</v>
      </c>
    </row>
    <row r="243" spans="1:21" x14ac:dyDescent="0.2">
      <c r="A243" s="25" t="s">
        <v>2135</v>
      </c>
      <c r="B243" s="114"/>
      <c r="C243" s="33">
        <v>44869.387000000002</v>
      </c>
      <c r="D243" s="33"/>
      <c r="E243">
        <f t="shared" si="49"/>
        <v>-7871.0719826251789</v>
      </c>
      <c r="F243">
        <f t="shared" si="48"/>
        <v>-7871</v>
      </c>
      <c r="G243">
        <f t="shared" si="57"/>
        <v>-1.6821614997752476E-2</v>
      </c>
      <c r="N243">
        <f>+G243</f>
        <v>-1.6821614997752476E-2</v>
      </c>
      <c r="P243">
        <f t="shared" si="50"/>
        <v>-1.79254600987288E-2</v>
      </c>
      <c r="Q243" s="7">
        <f t="shared" si="51"/>
        <v>29850.887000000002</v>
      </c>
      <c r="R243">
        <f t="shared" si="59"/>
        <v>1.2184740069494301E-6</v>
      </c>
      <c r="T243">
        <v>0.1</v>
      </c>
      <c r="U243">
        <f t="shared" si="60"/>
        <v>1.2184740069494301E-7</v>
      </c>
    </row>
    <row r="244" spans="1:21" x14ac:dyDescent="0.2">
      <c r="A244" s="25" t="s">
        <v>2136</v>
      </c>
      <c r="B244" s="114"/>
      <c r="C244" s="33">
        <v>44895.322</v>
      </c>
      <c r="D244" s="33"/>
      <c r="E244">
        <f t="shared" si="49"/>
        <v>-7760.0915931616892</v>
      </c>
      <c r="F244">
        <f t="shared" si="48"/>
        <v>-7760</v>
      </c>
      <c r="G244">
        <f t="shared" si="57"/>
        <v>-2.1404400002211332E-2</v>
      </c>
      <c r="K244">
        <f>+G244</f>
        <v>-2.1404400002211332E-2</v>
      </c>
      <c r="P244">
        <f t="shared" si="50"/>
        <v>-1.7784414179199841E-2</v>
      </c>
      <c r="Q244" s="7">
        <f t="shared" si="51"/>
        <v>29876.822</v>
      </c>
      <c r="R244">
        <f t="shared" si="59"/>
        <v>1.3104297358804186E-5</v>
      </c>
      <c r="T244">
        <v>0.1</v>
      </c>
      <c r="U244">
        <f t="shared" si="60"/>
        <v>1.3104297358804187E-6</v>
      </c>
    </row>
    <row r="245" spans="1:21" x14ac:dyDescent="0.2">
      <c r="A245" s="25" t="s">
        <v>2136</v>
      </c>
      <c r="B245" s="114"/>
      <c r="C245" s="33">
        <v>44906.305</v>
      </c>
      <c r="D245" s="33"/>
      <c r="E245">
        <f t="shared" si="49"/>
        <v>-7713.093420133825</v>
      </c>
      <c r="F245">
        <f t="shared" si="48"/>
        <v>-7713</v>
      </c>
      <c r="G245">
        <f t="shared" si="57"/>
        <v>-2.1831345002283342E-2</v>
      </c>
      <c r="K245">
        <f>+G245</f>
        <v>-2.1831345002283342E-2</v>
      </c>
      <c r="P245">
        <f t="shared" si="50"/>
        <v>-1.7724419093342228E-2</v>
      </c>
      <c r="Q245" s="7">
        <f t="shared" si="51"/>
        <v>29887.805</v>
      </c>
      <c r="R245">
        <f t="shared" si="59"/>
        <v>1.6866840421531796E-5</v>
      </c>
      <c r="T245">
        <v>0.1</v>
      </c>
      <c r="U245">
        <f t="shared" si="60"/>
        <v>1.6866840421531798E-6</v>
      </c>
    </row>
    <row r="246" spans="1:21" x14ac:dyDescent="0.2">
      <c r="A246" s="25" t="s">
        <v>2138</v>
      </c>
      <c r="B246" s="114"/>
      <c r="C246" s="33">
        <v>44913.292000000001</v>
      </c>
      <c r="D246" s="33"/>
      <c r="E246">
        <f t="shared" si="49"/>
        <v>-7683.19482822399</v>
      </c>
      <c r="F246">
        <f t="shared" si="48"/>
        <v>-7683</v>
      </c>
      <c r="P246">
        <f t="shared" si="50"/>
        <v>-1.7686039489140642E-2</v>
      </c>
      <c r="Q246" s="7">
        <f t="shared" si="51"/>
        <v>29894.792000000001</v>
      </c>
      <c r="S246" s="17">
        <v>-2.5416039999981876E-2</v>
      </c>
    </row>
    <row r="247" spans="1:21" x14ac:dyDescent="0.2">
      <c r="A247" s="25" t="s">
        <v>2139</v>
      </c>
      <c r="B247" s="114"/>
      <c r="C247" s="33">
        <v>45003.290999999997</v>
      </c>
      <c r="D247" s="33"/>
      <c r="E247">
        <f t="shared" si="49"/>
        <v>-7298.0734065418956</v>
      </c>
      <c r="F247">
        <f t="shared" si="48"/>
        <v>-7298</v>
      </c>
      <c r="G247">
        <f>C247-(C$7+F247*C$8)</f>
        <v>-1.7154370005300734E-2</v>
      </c>
      <c r="K247">
        <f>+G247</f>
        <v>-1.7154370005300734E-2</v>
      </c>
      <c r="P247">
        <f t="shared" si="50"/>
        <v>-1.7187637182891187E-2</v>
      </c>
      <c r="Q247" s="7">
        <f t="shared" si="51"/>
        <v>29984.790999999997</v>
      </c>
      <c r="R247">
        <f>+(P247-G247)^2</f>
        <v>1.1067051048347235E-9</v>
      </c>
      <c r="T247">
        <v>0.1</v>
      </c>
      <c r="U247">
        <f>+T247*R247</f>
        <v>1.1067051048347236E-10</v>
      </c>
    </row>
    <row r="248" spans="1:21" x14ac:dyDescent="0.2">
      <c r="A248" s="25" t="s">
        <v>2139</v>
      </c>
      <c r="B248" s="114"/>
      <c r="C248" s="33">
        <v>45035.300999999999</v>
      </c>
      <c r="D248" s="33"/>
      <c r="E248">
        <f t="shared" si="49"/>
        <v>-7161.0970322705689</v>
      </c>
      <c r="F248">
        <f t="shared" si="48"/>
        <v>-7161</v>
      </c>
      <c r="G248">
        <f>C248-(C$7+F248*C$8)</f>
        <v>-2.2675464999338146E-2</v>
      </c>
      <c r="K248">
        <f>+G248</f>
        <v>-2.2675464999338146E-2</v>
      </c>
      <c r="P248">
        <f t="shared" si="50"/>
        <v>-1.7007662231255421E-2</v>
      </c>
      <c r="Q248" s="7">
        <f t="shared" si="51"/>
        <v>30016.800999999999</v>
      </c>
      <c r="R248">
        <f>+(P248-G248)^2</f>
        <v>3.2123988217886202E-5</v>
      </c>
      <c r="T248">
        <v>0.1</v>
      </c>
      <c r="U248">
        <f>+T248*R248</f>
        <v>3.2123988217886205E-6</v>
      </c>
    </row>
    <row r="249" spans="1:21" x14ac:dyDescent="0.2">
      <c r="A249" s="25" t="s">
        <v>2140</v>
      </c>
      <c r="B249" s="114" t="s">
        <v>2212</v>
      </c>
      <c r="C249" s="33">
        <v>45119.542000000001</v>
      </c>
      <c r="D249" s="33"/>
      <c r="E249">
        <f t="shared" si="49"/>
        <v>-6800.6150970943627</v>
      </c>
      <c r="F249">
        <f t="shared" si="48"/>
        <v>-6800.5</v>
      </c>
      <c r="G249">
        <f>C249-(C$7+F249*C$8)</f>
        <v>-2.6897032497799955E-2</v>
      </c>
      <c r="K249">
        <f>+G249</f>
        <v>-2.6897032497799955E-2</v>
      </c>
      <c r="P249">
        <f t="shared" si="50"/>
        <v>-1.6527518037079234E-2</v>
      </c>
      <c r="Q249" s="7">
        <f t="shared" si="51"/>
        <v>30101.042000000001</v>
      </c>
      <c r="R249">
        <f>+(P249-G249)^2</f>
        <v>1.0752683015109617E-4</v>
      </c>
      <c r="T249">
        <v>0.1</v>
      </c>
      <c r="U249">
        <f>+T249*R249</f>
        <v>1.0752683015109617E-5</v>
      </c>
    </row>
    <row r="250" spans="1:21" x14ac:dyDescent="0.2">
      <c r="A250" s="25" t="s">
        <v>2141</v>
      </c>
      <c r="B250" s="114" t="s">
        <v>2212</v>
      </c>
      <c r="C250" s="33">
        <v>45152.453000000001</v>
      </c>
      <c r="D250" s="33"/>
      <c r="E250">
        <f t="shared" si="49"/>
        <v>-6659.7831866400247</v>
      </c>
      <c r="F250">
        <f t="shared" si="48"/>
        <v>-6660</v>
      </c>
      <c r="P250">
        <f t="shared" si="50"/>
        <v>-1.6337817526897495E-2</v>
      </c>
      <c r="Q250" s="7">
        <f t="shared" si="51"/>
        <v>30133.953000000001</v>
      </c>
      <c r="S250" s="17">
        <v>-4.682701999990968E-2</v>
      </c>
    </row>
    <row r="251" spans="1:21" x14ac:dyDescent="0.2">
      <c r="A251" s="25" t="s">
        <v>2143</v>
      </c>
      <c r="B251" s="114"/>
      <c r="C251" s="33">
        <v>45164.527999999998</v>
      </c>
      <c r="D251" s="33"/>
      <c r="E251">
        <f t="shared" si="49"/>
        <v>-6608.112155108448</v>
      </c>
      <c r="F251">
        <f t="shared" si="48"/>
        <v>-6608</v>
      </c>
      <c r="G251">
        <f t="shared" ref="G251:G282" si="61">C251-(C$7+F251*C$8)</f>
        <v>-2.6209520001430064E-2</v>
      </c>
      <c r="K251">
        <f t="shared" ref="K251:K285" si="62">+G251</f>
        <v>-2.6209520001430064E-2</v>
      </c>
      <c r="P251">
        <f t="shared" si="50"/>
        <v>-1.6267243010407609E-2</v>
      </c>
      <c r="Q251" s="7">
        <f t="shared" si="51"/>
        <v>30146.027999999998</v>
      </c>
      <c r="R251">
        <f t="shared" ref="R251:R296" si="63">+(P251-G251)^2</f>
        <v>9.8848871766214527E-5</v>
      </c>
      <c r="T251">
        <v>0.1</v>
      </c>
      <c r="U251">
        <f t="shared" ref="U251:U296" si="64">+T251*R251</f>
        <v>9.8848871766214537E-6</v>
      </c>
    </row>
    <row r="252" spans="1:21" x14ac:dyDescent="0.2">
      <c r="A252" s="25" t="s">
        <v>2138</v>
      </c>
      <c r="B252" s="114"/>
      <c r="C252" s="33">
        <v>45192.341999999997</v>
      </c>
      <c r="D252" s="33"/>
      <c r="E252">
        <f t="shared" si="49"/>
        <v>-6489.0911968459604</v>
      </c>
      <c r="F252">
        <f t="shared" si="48"/>
        <v>-6489</v>
      </c>
      <c r="G252">
        <f t="shared" si="61"/>
        <v>-2.1311785007128492E-2</v>
      </c>
      <c r="K252">
        <f t="shared" si="62"/>
        <v>-2.1311785007128492E-2</v>
      </c>
      <c r="P252">
        <f t="shared" si="50"/>
        <v>-1.6104994393344341E-2</v>
      </c>
      <c r="Q252" s="7">
        <f t="shared" si="51"/>
        <v>30173.841999999997</v>
      </c>
      <c r="R252">
        <f t="shared" si="63"/>
        <v>2.7110668495790739E-5</v>
      </c>
      <c r="T252">
        <v>0.1</v>
      </c>
      <c r="U252">
        <f t="shared" si="64"/>
        <v>2.7110668495790742E-6</v>
      </c>
    </row>
    <row r="253" spans="1:21" x14ac:dyDescent="0.2">
      <c r="A253" s="25" t="s">
        <v>2144</v>
      </c>
      <c r="B253" s="114" t="s">
        <v>2212</v>
      </c>
      <c r="C253" s="33">
        <v>45192.453000000001</v>
      </c>
      <c r="D253" s="33"/>
      <c r="E253">
        <f t="shared" si="49"/>
        <v>-6488.6162084815514</v>
      </c>
      <c r="F253">
        <f t="shared" si="48"/>
        <v>-6488.5</v>
      </c>
      <c r="G253">
        <f t="shared" si="61"/>
        <v>-2.7156752497830894E-2</v>
      </c>
      <c r="K253">
        <f t="shared" si="62"/>
        <v>-2.7156752497830894E-2</v>
      </c>
      <c r="P253">
        <f t="shared" si="50"/>
        <v>-1.6104310500057239E-2</v>
      </c>
      <c r="Q253" s="7">
        <f t="shared" si="51"/>
        <v>30173.953000000001</v>
      </c>
      <c r="R253">
        <f t="shared" si="63"/>
        <v>1.2215647411415091E-4</v>
      </c>
      <c r="T253">
        <v>0.1</v>
      </c>
      <c r="U253">
        <f t="shared" si="64"/>
        <v>1.2215647411415091E-5</v>
      </c>
    </row>
    <row r="254" spans="1:21" x14ac:dyDescent="0.2">
      <c r="A254" s="25" t="s">
        <v>2138</v>
      </c>
      <c r="B254" s="114" t="s">
        <v>2212</v>
      </c>
      <c r="C254" s="33">
        <v>45214.427000000003</v>
      </c>
      <c r="D254" s="33"/>
      <c r="E254">
        <f t="shared" si="49"/>
        <v>-6394.5856290301863</v>
      </c>
      <c r="F254">
        <f t="shared" si="48"/>
        <v>-6394.5</v>
      </c>
      <c r="G254">
        <f t="shared" si="61"/>
        <v>-2.0010642496345099E-2</v>
      </c>
      <c r="K254">
        <f t="shared" si="62"/>
        <v>-2.0010642496345099E-2</v>
      </c>
      <c r="P254">
        <f t="shared" si="50"/>
        <v>-1.5975415179239515E-2</v>
      </c>
      <c r="Q254" s="7">
        <f t="shared" si="51"/>
        <v>30195.927000000003</v>
      </c>
      <c r="R254">
        <f t="shared" si="63"/>
        <v>1.6283059500715125E-5</v>
      </c>
      <c r="T254">
        <v>0.1</v>
      </c>
      <c r="U254">
        <f t="shared" si="64"/>
        <v>1.6283059500715126E-6</v>
      </c>
    </row>
    <row r="255" spans="1:21" x14ac:dyDescent="0.2">
      <c r="A255" s="25" t="s">
        <v>2145</v>
      </c>
      <c r="B255" s="114" t="s">
        <v>2212</v>
      </c>
      <c r="C255" s="33">
        <v>45244.341</v>
      </c>
      <c r="D255" s="33"/>
      <c r="E255">
        <f t="shared" si="49"/>
        <v>-6266.5784044143847</v>
      </c>
      <c r="F255">
        <f t="shared" si="48"/>
        <v>-6266.5</v>
      </c>
      <c r="G255">
        <f t="shared" si="61"/>
        <v>-1.8322322503081523E-2</v>
      </c>
      <c r="K255">
        <f t="shared" si="62"/>
        <v>-1.8322322503081523E-2</v>
      </c>
      <c r="P255">
        <f t="shared" si="50"/>
        <v>-1.5798864287001717E-2</v>
      </c>
      <c r="Q255" s="7">
        <f t="shared" si="51"/>
        <v>30225.841</v>
      </c>
      <c r="R255">
        <f t="shared" si="63"/>
        <v>6.3678413683006776E-6</v>
      </c>
      <c r="T255">
        <v>0.1</v>
      </c>
      <c r="U255">
        <f t="shared" si="64"/>
        <v>6.3678413683006776E-7</v>
      </c>
    </row>
    <row r="256" spans="1:21" x14ac:dyDescent="0.2">
      <c r="A256" s="25" t="s">
        <v>2145</v>
      </c>
      <c r="B256" s="114" t="s">
        <v>2212</v>
      </c>
      <c r="C256" s="33">
        <v>45255.557999999997</v>
      </c>
      <c r="D256" s="33"/>
      <c r="E256">
        <f t="shared" si="49"/>
        <v>-6218.5789045643078</v>
      </c>
      <c r="F256">
        <f t="shared" si="48"/>
        <v>-6218.5</v>
      </c>
      <c r="G256">
        <f t="shared" si="61"/>
        <v>-1.8439202503941488E-2</v>
      </c>
      <c r="K256">
        <f t="shared" si="62"/>
        <v>-1.8439202503941488E-2</v>
      </c>
      <c r="P256">
        <f t="shared" si="50"/>
        <v>-1.573235056297697E-2</v>
      </c>
      <c r="Q256" s="7">
        <f t="shared" si="51"/>
        <v>30237.057999999997</v>
      </c>
      <c r="R256">
        <f t="shared" si="63"/>
        <v>7.3270474303033773E-6</v>
      </c>
      <c r="T256">
        <v>0.1</v>
      </c>
      <c r="U256">
        <f t="shared" si="64"/>
        <v>7.327047430303378E-7</v>
      </c>
    </row>
    <row r="257" spans="1:21" x14ac:dyDescent="0.2">
      <c r="A257" s="25" t="s">
        <v>2145</v>
      </c>
      <c r="B257" s="114"/>
      <c r="C257" s="33">
        <v>45268.296999999999</v>
      </c>
      <c r="D257" s="33"/>
      <c r="E257">
        <f t="shared" si="49"/>
        <v>-6164.0665011952824</v>
      </c>
      <c r="F257">
        <f t="shared" si="48"/>
        <v>-6164</v>
      </c>
      <c r="G257">
        <f t="shared" si="61"/>
        <v>-1.5540660002443474E-2</v>
      </c>
      <c r="K257">
        <f t="shared" si="62"/>
        <v>-1.5540660002443474E-2</v>
      </c>
      <c r="P257">
        <f t="shared" si="50"/>
        <v>-1.5656626803792224E-2</v>
      </c>
      <c r="Q257" s="7">
        <f t="shared" si="51"/>
        <v>30249.796999999999</v>
      </c>
      <c r="R257">
        <f t="shared" si="63"/>
        <v>1.3448299015060408E-8</v>
      </c>
      <c r="T257">
        <v>0.1</v>
      </c>
      <c r="U257">
        <f t="shared" si="64"/>
        <v>1.3448299015060409E-9</v>
      </c>
    </row>
    <row r="258" spans="1:21" x14ac:dyDescent="0.2">
      <c r="A258" s="25" t="s">
        <v>2146</v>
      </c>
      <c r="B258" s="114" t="s">
        <v>2212</v>
      </c>
      <c r="C258" s="33">
        <v>45276.36</v>
      </c>
      <c r="D258" s="33"/>
      <c r="E258">
        <f t="shared" si="49"/>
        <v>-6129.5635175729803</v>
      </c>
      <c r="F258">
        <f t="shared" si="48"/>
        <v>-6129.5</v>
      </c>
      <c r="G258">
        <f t="shared" si="61"/>
        <v>-1.4843417498923372E-2</v>
      </c>
      <c r="K258">
        <f t="shared" si="62"/>
        <v>-1.4843417498923372E-2</v>
      </c>
      <c r="P258">
        <f t="shared" si="50"/>
        <v>-1.5608580060047679E-2</v>
      </c>
      <c r="Q258" s="7">
        <f t="shared" si="51"/>
        <v>30257.86</v>
      </c>
      <c r="R258">
        <f t="shared" si="63"/>
        <v>5.8547374494630816E-7</v>
      </c>
      <c r="T258">
        <v>0.1</v>
      </c>
      <c r="U258">
        <f t="shared" si="64"/>
        <v>5.854737449463082E-8</v>
      </c>
    </row>
    <row r="259" spans="1:21" x14ac:dyDescent="0.2">
      <c r="A259" s="25" t="s">
        <v>2146</v>
      </c>
      <c r="B259" s="114" t="s">
        <v>2212</v>
      </c>
      <c r="C259" s="33">
        <v>45330.338000000003</v>
      </c>
      <c r="D259" s="33"/>
      <c r="E259">
        <f t="shared" si="49"/>
        <v>-5898.5822388970164</v>
      </c>
      <c r="F259">
        <f t="shared" si="48"/>
        <v>-5898.5</v>
      </c>
      <c r="G259">
        <f t="shared" si="61"/>
        <v>-1.9218402499973308E-2</v>
      </c>
      <c r="K259">
        <f t="shared" si="62"/>
        <v>-1.9218402499973308E-2</v>
      </c>
      <c r="P259">
        <f t="shared" si="50"/>
        <v>-1.5284650253153186E-2</v>
      </c>
      <c r="Q259" s="7">
        <f t="shared" si="51"/>
        <v>30311.838000000003</v>
      </c>
      <c r="R259">
        <f t="shared" si="63"/>
        <v>1.5474406739362359E-5</v>
      </c>
      <c r="T259">
        <v>0.1</v>
      </c>
      <c r="U259">
        <f t="shared" si="64"/>
        <v>1.5474406739362359E-6</v>
      </c>
    </row>
    <row r="260" spans="1:21" x14ac:dyDescent="0.2">
      <c r="A260" s="25" t="s">
        <v>2147</v>
      </c>
      <c r="B260" s="114"/>
      <c r="C260" s="33">
        <v>45383.269</v>
      </c>
      <c r="D260" s="33"/>
      <c r="E260">
        <f t="shared" si="49"/>
        <v>-5672.0812558743764</v>
      </c>
      <c r="F260">
        <f t="shared" si="48"/>
        <v>-5672</v>
      </c>
      <c r="G260">
        <f t="shared" si="61"/>
        <v>-1.8988679999893066E-2</v>
      </c>
      <c r="K260">
        <f t="shared" si="62"/>
        <v>-1.8988679999893066E-2</v>
      </c>
      <c r="P260">
        <f t="shared" si="50"/>
        <v>-1.4963275795556862E-2</v>
      </c>
      <c r="Q260" s="7">
        <f t="shared" si="51"/>
        <v>30364.769</v>
      </c>
      <c r="R260">
        <f t="shared" si="63"/>
        <v>1.6203879008287589E-5</v>
      </c>
      <c r="T260">
        <v>0.1</v>
      </c>
      <c r="U260">
        <f t="shared" si="64"/>
        <v>1.620387900828759E-6</v>
      </c>
    </row>
    <row r="261" spans="1:21" x14ac:dyDescent="0.2">
      <c r="A261" s="25" t="s">
        <v>2148</v>
      </c>
      <c r="B261" s="114"/>
      <c r="C261" s="33">
        <v>45486.557999999997</v>
      </c>
      <c r="D261" s="33"/>
      <c r="E261">
        <f t="shared" si="49"/>
        <v>-5230.089605699126</v>
      </c>
      <c r="F261">
        <f t="shared" si="48"/>
        <v>-5230</v>
      </c>
      <c r="G261">
        <f t="shared" si="61"/>
        <v>-2.0939950001775287E-2</v>
      </c>
      <c r="K261">
        <f t="shared" si="62"/>
        <v>-2.0939950001775287E-2</v>
      </c>
      <c r="P261">
        <f t="shared" si="50"/>
        <v>-1.4325455627660584E-2</v>
      </c>
      <c r="Q261" s="7">
        <f t="shared" si="51"/>
        <v>30468.057999999997</v>
      </c>
      <c r="R261">
        <f t="shared" si="63"/>
        <v>4.3751535825195054E-5</v>
      </c>
      <c r="T261">
        <v>0.1</v>
      </c>
      <c r="U261">
        <f t="shared" si="64"/>
        <v>4.3751535825195052E-6</v>
      </c>
    </row>
    <row r="262" spans="1:21" x14ac:dyDescent="0.2">
      <c r="A262" s="25" t="s">
        <v>2149</v>
      </c>
      <c r="B262" s="114"/>
      <c r="C262" s="33">
        <v>45504.553</v>
      </c>
      <c r="D262" s="33"/>
      <c r="E262">
        <f t="shared" si="49"/>
        <v>-5153.0858614000717</v>
      </c>
      <c r="F262">
        <f t="shared" si="48"/>
        <v>-5153</v>
      </c>
      <c r="G262">
        <f t="shared" si="61"/>
        <v>-2.0064944998011924E-2</v>
      </c>
      <c r="K262">
        <f t="shared" si="62"/>
        <v>-2.0064944998011924E-2</v>
      </c>
      <c r="P262">
        <f t="shared" si="50"/>
        <v>-1.4212901115077069E-2</v>
      </c>
      <c r="Q262" s="7">
        <f t="shared" si="51"/>
        <v>30486.053</v>
      </c>
      <c r="R262">
        <f t="shared" si="63"/>
        <v>3.4246417607795252E-5</v>
      </c>
      <c r="T262">
        <v>0.1</v>
      </c>
      <c r="U262">
        <f t="shared" si="64"/>
        <v>3.4246417607795253E-6</v>
      </c>
    </row>
    <row r="263" spans="1:21" x14ac:dyDescent="0.2">
      <c r="A263" s="25" t="s">
        <v>2149</v>
      </c>
      <c r="B263" s="114"/>
      <c r="C263" s="33">
        <v>45508.527000000002</v>
      </c>
      <c r="D263" s="33"/>
      <c r="E263">
        <f t="shared" si="49"/>
        <v>-5136.0804221200187</v>
      </c>
      <c r="F263">
        <f t="shared" si="48"/>
        <v>-5136</v>
      </c>
      <c r="G263">
        <f t="shared" si="61"/>
        <v>-1.8793839997670148E-2</v>
      </c>
      <c r="K263">
        <f t="shared" si="62"/>
        <v>-1.8793839997670148E-2</v>
      </c>
      <c r="P263">
        <f t="shared" si="50"/>
        <v>-1.4187993890286028E-2</v>
      </c>
      <c r="Q263" s="7">
        <f t="shared" si="51"/>
        <v>30490.027000000002</v>
      </c>
      <c r="R263">
        <f t="shared" si="63"/>
        <v>2.1213818364905442E-5</v>
      </c>
      <c r="T263">
        <v>0.1</v>
      </c>
      <c r="U263">
        <f t="shared" si="64"/>
        <v>2.1213818364905442E-6</v>
      </c>
    </row>
    <row r="264" spans="1:21" x14ac:dyDescent="0.2">
      <c r="A264" s="25" t="s">
        <v>2149</v>
      </c>
      <c r="B264" s="114" t="s">
        <v>2212</v>
      </c>
      <c r="C264" s="33">
        <v>45524.538</v>
      </c>
      <c r="D264" s="33"/>
      <c r="E264">
        <f t="shared" si="49"/>
        <v>-5067.5665599376416</v>
      </c>
      <c r="F264">
        <f t="shared" si="48"/>
        <v>-5067.5</v>
      </c>
      <c r="G264">
        <f t="shared" si="61"/>
        <v>-1.555438750074245E-2</v>
      </c>
      <c r="K264">
        <f t="shared" si="62"/>
        <v>-1.555438750074245E-2</v>
      </c>
      <c r="P264">
        <f t="shared" si="50"/>
        <v>-1.40874216939126E-2</v>
      </c>
      <c r="Q264" s="7">
        <f t="shared" si="51"/>
        <v>30506.038</v>
      </c>
      <c r="R264">
        <f t="shared" si="63"/>
        <v>2.1519886784079532E-6</v>
      </c>
      <c r="T264">
        <v>0.1</v>
      </c>
      <c r="U264">
        <f t="shared" si="64"/>
        <v>2.1519886784079533E-7</v>
      </c>
    </row>
    <row r="265" spans="1:21" x14ac:dyDescent="0.2">
      <c r="A265" s="25" t="s">
        <v>2150</v>
      </c>
      <c r="B265" s="114" t="s">
        <v>2212</v>
      </c>
      <c r="C265" s="33">
        <v>45569.408000000003</v>
      </c>
      <c r="D265" s="33"/>
      <c r="E265">
        <f t="shared" si="49"/>
        <v>-4875.5600021883638</v>
      </c>
      <c r="F265">
        <f t="shared" si="48"/>
        <v>-4875.5</v>
      </c>
      <c r="G265">
        <f t="shared" si="61"/>
        <v>-1.4021907496498898E-2</v>
      </c>
      <c r="K265">
        <f t="shared" si="62"/>
        <v>-1.4021907496498898E-2</v>
      </c>
      <c r="P265">
        <f t="shared" si="50"/>
        <v>-1.3803727872011076E-2</v>
      </c>
      <c r="Q265" s="7">
        <f t="shared" si="51"/>
        <v>30550.908000000003</v>
      </c>
      <c r="R265">
        <f t="shared" si="63"/>
        <v>4.7602348541646782E-8</v>
      </c>
      <c r="T265">
        <v>0.1</v>
      </c>
      <c r="U265">
        <f t="shared" si="64"/>
        <v>4.7602348541646787E-9</v>
      </c>
    </row>
    <row r="266" spans="1:21" x14ac:dyDescent="0.2">
      <c r="A266" s="25" t="s">
        <v>2150</v>
      </c>
      <c r="B266" s="114" t="s">
        <v>2212</v>
      </c>
      <c r="C266" s="33">
        <v>45583.428</v>
      </c>
      <c r="D266" s="33"/>
      <c r="E266">
        <f t="shared" si="49"/>
        <v>-4815.5659763438325</v>
      </c>
      <c r="F266">
        <f t="shared" si="48"/>
        <v>-4815.5</v>
      </c>
      <c r="G266">
        <f t="shared" si="61"/>
        <v>-1.5418007504194975E-2</v>
      </c>
      <c r="K266">
        <f t="shared" si="62"/>
        <v>-1.5418007504194975E-2</v>
      </c>
      <c r="P266">
        <f t="shared" si="50"/>
        <v>-1.3714530564479032E-2</v>
      </c>
      <c r="Q266" s="7">
        <f t="shared" si="51"/>
        <v>30564.928</v>
      </c>
      <c r="R266">
        <f t="shared" si="63"/>
        <v>2.901833684143994E-6</v>
      </c>
      <c r="T266">
        <v>0.1</v>
      </c>
      <c r="U266">
        <f t="shared" si="64"/>
        <v>2.9018336841439944E-7</v>
      </c>
    </row>
    <row r="267" spans="1:21" x14ac:dyDescent="0.2">
      <c r="A267" s="25" t="s">
        <v>2150</v>
      </c>
      <c r="B267" s="114"/>
      <c r="C267" s="33">
        <v>45586.576999999997</v>
      </c>
      <c r="D267" s="33"/>
      <c r="E267">
        <f t="shared" si="49"/>
        <v>-4802.0908559883164</v>
      </c>
      <c r="F267">
        <f t="shared" ref="F267:F330" si="65">+ROUND(2*E267,0)/2</f>
        <v>-4802</v>
      </c>
      <c r="G267">
        <f t="shared" si="61"/>
        <v>-2.1232130005955696E-2</v>
      </c>
      <c r="K267">
        <f t="shared" si="62"/>
        <v>-2.1232130005955696E-2</v>
      </c>
      <c r="P267">
        <f t="shared" si="50"/>
        <v>-1.3694425567537128E-2</v>
      </c>
      <c r="Q267" s="7">
        <f t="shared" si="51"/>
        <v>30568.076999999997</v>
      </c>
      <c r="R267">
        <f t="shared" si="63"/>
        <v>5.6816988200954978E-5</v>
      </c>
      <c r="T267">
        <v>0.1</v>
      </c>
      <c r="U267">
        <f t="shared" si="64"/>
        <v>5.6816988200954984E-6</v>
      </c>
    </row>
    <row r="268" spans="1:21" x14ac:dyDescent="0.2">
      <c r="A268" s="25" t="s">
        <v>2150</v>
      </c>
      <c r="B268" s="114"/>
      <c r="C268" s="33">
        <v>45595.466</v>
      </c>
      <c r="D268" s="33"/>
      <c r="E268">
        <f t="shared" si="49"/>
        <v>-4764.0532742670375</v>
      </c>
      <c r="F268">
        <f t="shared" si="65"/>
        <v>-4764</v>
      </c>
      <c r="G268">
        <f t="shared" si="61"/>
        <v>-1.2449660003767349E-2</v>
      </c>
      <c r="K268">
        <f t="shared" si="62"/>
        <v>-1.2449660003767349E-2</v>
      </c>
      <c r="P268">
        <f t="shared" si="50"/>
        <v>-1.3637763531288667E-2</v>
      </c>
      <c r="Q268" s="7">
        <f t="shared" si="51"/>
        <v>30576.966</v>
      </c>
      <c r="R268">
        <f t="shared" si="63"/>
        <v>1.4115899921085984E-6</v>
      </c>
      <c r="T268">
        <v>0.1</v>
      </c>
      <c r="U268">
        <f t="shared" si="64"/>
        <v>1.4115899921085985E-7</v>
      </c>
    </row>
    <row r="269" spans="1:21" x14ac:dyDescent="0.2">
      <c r="A269" s="25" t="s">
        <v>2150</v>
      </c>
      <c r="B269" s="114" t="s">
        <v>2212</v>
      </c>
      <c r="C269" s="33">
        <v>45598.377999999997</v>
      </c>
      <c r="D269" s="33"/>
      <c r="E269">
        <f t="shared" si="49"/>
        <v>-4751.5923182571159</v>
      </c>
      <c r="F269">
        <f t="shared" si="65"/>
        <v>-4751.5</v>
      </c>
      <c r="G269">
        <f t="shared" si="61"/>
        <v>-2.1573847501713317E-2</v>
      </c>
      <c r="K269">
        <f t="shared" si="62"/>
        <v>-2.1573847501713317E-2</v>
      </c>
      <c r="P269">
        <f t="shared" si="50"/>
        <v>-1.3619102066903675E-2</v>
      </c>
      <c r="Q269" s="7">
        <f t="shared" si="51"/>
        <v>30579.877999999997</v>
      </c>
      <c r="R269">
        <f t="shared" si="63"/>
        <v>6.3277974932624849E-5</v>
      </c>
      <c r="T269">
        <v>0.1</v>
      </c>
      <c r="U269">
        <f t="shared" si="64"/>
        <v>6.3277974932624853E-6</v>
      </c>
    </row>
    <row r="270" spans="1:21" x14ac:dyDescent="0.2">
      <c r="A270" s="25" t="s">
        <v>2150</v>
      </c>
      <c r="B270" s="114"/>
      <c r="C270" s="33">
        <v>45600.375999999997</v>
      </c>
      <c r="D270" s="33"/>
      <c r="E270">
        <f t="shared" si="49"/>
        <v>-4743.0425276981014</v>
      </c>
      <c r="F270">
        <f t="shared" si="65"/>
        <v>-4743</v>
      </c>
      <c r="G270">
        <f t="shared" si="61"/>
        <v>-9.9382950065773912E-3</v>
      </c>
      <c r="K270">
        <f t="shared" si="62"/>
        <v>-9.9382950065773912E-3</v>
      </c>
      <c r="P270">
        <f t="shared" si="50"/>
        <v>-1.3606405871348943E-2</v>
      </c>
      <c r="Q270" s="7">
        <f t="shared" si="51"/>
        <v>30581.875999999997</v>
      </c>
      <c r="R270">
        <f t="shared" si="63"/>
        <v>1.3455037316255101E-5</v>
      </c>
      <c r="T270">
        <v>0.1</v>
      </c>
      <c r="U270">
        <f t="shared" si="64"/>
        <v>1.3455037316255103E-6</v>
      </c>
    </row>
    <row r="271" spans="1:21" x14ac:dyDescent="0.2">
      <c r="A271" s="25" t="s">
        <v>2152</v>
      </c>
      <c r="B271" s="114"/>
      <c r="C271" s="33">
        <v>45603.411999999997</v>
      </c>
      <c r="D271" s="33"/>
      <c r="E271">
        <f t="shared" si="49"/>
        <v>-4730.0509540558733</v>
      </c>
      <c r="F271">
        <f t="shared" si="65"/>
        <v>-4730</v>
      </c>
      <c r="G271">
        <f t="shared" si="61"/>
        <v>-1.1907450003491249E-2</v>
      </c>
      <c r="K271">
        <f t="shared" si="62"/>
        <v>-1.1907450003491249E-2</v>
      </c>
      <c r="P271">
        <f t="shared" si="50"/>
        <v>-1.3586978140697894E-2</v>
      </c>
      <c r="Q271" s="7">
        <f t="shared" si="51"/>
        <v>30584.911999999997</v>
      </c>
      <c r="R271">
        <f t="shared" si="63"/>
        <v>2.8208147636688228E-6</v>
      </c>
      <c r="T271">
        <v>0.1</v>
      </c>
      <c r="U271">
        <f t="shared" si="64"/>
        <v>2.8208147636688227E-7</v>
      </c>
    </row>
    <row r="272" spans="1:21" x14ac:dyDescent="0.2">
      <c r="A272" s="25" t="s">
        <v>2152</v>
      </c>
      <c r="B272" s="114"/>
      <c r="C272" s="33">
        <v>45604.343999999997</v>
      </c>
      <c r="D272" s="33"/>
      <c r="E272">
        <f t="shared" si="49"/>
        <v>-4726.0627634647781</v>
      </c>
      <c r="F272">
        <f t="shared" si="65"/>
        <v>-4726</v>
      </c>
      <c r="G272">
        <f t="shared" si="61"/>
        <v>-1.4667190007457975E-2</v>
      </c>
      <c r="K272">
        <f t="shared" si="62"/>
        <v>-1.4667190007457975E-2</v>
      </c>
      <c r="P272">
        <f t="shared" si="50"/>
        <v>-1.3580997939893376E-2</v>
      </c>
      <c r="Q272" s="7">
        <f t="shared" si="51"/>
        <v>30585.843999999997</v>
      </c>
      <c r="R272">
        <f t="shared" si="63"/>
        <v>1.1798132076402594E-6</v>
      </c>
      <c r="T272">
        <v>0.1</v>
      </c>
      <c r="U272">
        <f t="shared" si="64"/>
        <v>1.1798132076402594E-7</v>
      </c>
    </row>
    <row r="273" spans="1:21" x14ac:dyDescent="0.2">
      <c r="A273" s="25" t="s">
        <v>2152</v>
      </c>
      <c r="B273" s="114" t="s">
        <v>2212</v>
      </c>
      <c r="C273" s="33">
        <v>45609.37</v>
      </c>
      <c r="D273" s="33"/>
      <c r="E273">
        <f t="shared" si="49"/>
        <v>-4704.5556326591432</v>
      </c>
      <c r="F273">
        <f t="shared" si="65"/>
        <v>-4704.5</v>
      </c>
      <c r="G273">
        <f t="shared" si="61"/>
        <v>-1.3000792496313807E-2</v>
      </c>
      <c r="K273">
        <f t="shared" si="62"/>
        <v>-1.3000792496313807E-2</v>
      </c>
      <c r="P273">
        <f t="shared" si="50"/>
        <v>-1.3548834710521904E-2</v>
      </c>
      <c r="Q273" s="7">
        <f t="shared" si="51"/>
        <v>30590.870000000003</v>
      </c>
      <c r="R273">
        <f t="shared" si="63"/>
        <v>3.0035026855411453E-7</v>
      </c>
      <c r="T273">
        <v>0.1</v>
      </c>
      <c r="U273">
        <f t="shared" si="64"/>
        <v>3.0035026855411452E-8</v>
      </c>
    </row>
    <row r="274" spans="1:21" x14ac:dyDescent="0.2">
      <c r="A274" s="25" t="s">
        <v>2152</v>
      </c>
      <c r="B274" s="114"/>
      <c r="C274" s="33">
        <v>45609.489000000001</v>
      </c>
      <c r="D274" s="33"/>
      <c r="E274">
        <f t="shared" si="49"/>
        <v>-4704.0464108991264</v>
      </c>
      <c r="F274">
        <f t="shared" si="65"/>
        <v>-4704</v>
      </c>
      <c r="G274">
        <f t="shared" si="61"/>
        <v>-1.0845759999938309E-2</v>
      </c>
      <c r="K274">
        <f t="shared" si="62"/>
        <v>-1.0845759999938309E-2</v>
      </c>
      <c r="P274">
        <f t="shared" si="50"/>
        <v>-1.3548086334222241E-2</v>
      </c>
      <c r="Q274" s="7">
        <f t="shared" si="51"/>
        <v>30590.989000000001</v>
      </c>
      <c r="R274">
        <f t="shared" si="63"/>
        <v>7.3025676169644322E-6</v>
      </c>
      <c r="T274">
        <v>0.1</v>
      </c>
      <c r="U274">
        <f t="shared" si="64"/>
        <v>7.3025676169644328E-7</v>
      </c>
    </row>
    <row r="275" spans="1:21" x14ac:dyDescent="0.2">
      <c r="A275" s="25" t="s">
        <v>2152</v>
      </c>
      <c r="B275" s="114"/>
      <c r="C275" s="33">
        <v>45611.353000000003</v>
      </c>
      <c r="D275" s="33"/>
      <c r="E275">
        <f t="shared" si="49"/>
        <v>-4696.070029716936</v>
      </c>
      <c r="F275">
        <f t="shared" si="65"/>
        <v>-4696</v>
      </c>
      <c r="G275">
        <f t="shared" si="61"/>
        <v>-1.6365240000595804E-2</v>
      </c>
      <c r="K275">
        <f t="shared" si="62"/>
        <v>-1.6365240000595804E-2</v>
      </c>
      <c r="P275">
        <f t="shared" si="50"/>
        <v>-1.3536109876667094E-2</v>
      </c>
      <c r="Q275" s="7">
        <f t="shared" si="51"/>
        <v>30592.853000000003</v>
      </c>
      <c r="R275">
        <f t="shared" si="63"/>
        <v>8.0039772581208786E-6</v>
      </c>
      <c r="T275">
        <v>0.1</v>
      </c>
      <c r="U275">
        <f t="shared" si="64"/>
        <v>8.0039772581208786E-7</v>
      </c>
    </row>
    <row r="276" spans="1:21" x14ac:dyDescent="0.2">
      <c r="A276" s="25" t="s">
        <v>2152</v>
      </c>
      <c r="B276" s="114" t="s">
        <v>2212</v>
      </c>
      <c r="C276" s="33">
        <v>45611.47</v>
      </c>
      <c r="D276" s="33"/>
      <c r="E276">
        <f t="shared" si="49"/>
        <v>-4695.5693663058291</v>
      </c>
      <c r="F276">
        <f t="shared" si="65"/>
        <v>-4695.5</v>
      </c>
      <c r="G276">
        <f t="shared" si="61"/>
        <v>-1.6210207497351803E-2</v>
      </c>
      <c r="K276">
        <f t="shared" si="62"/>
        <v>-1.6210207497351803E-2</v>
      </c>
      <c r="P276">
        <f t="shared" si="50"/>
        <v>-1.3535361195776942E-2</v>
      </c>
      <c r="Q276" s="7">
        <f t="shared" si="51"/>
        <v>30592.97</v>
      </c>
      <c r="R276">
        <f t="shared" si="63"/>
        <v>7.1548027370487092E-6</v>
      </c>
      <c r="T276">
        <v>0.1</v>
      </c>
      <c r="U276">
        <f t="shared" si="64"/>
        <v>7.1548027370487094E-7</v>
      </c>
    </row>
    <row r="277" spans="1:21" x14ac:dyDescent="0.2">
      <c r="A277" s="25" t="s">
        <v>2152</v>
      </c>
      <c r="B277" s="114" t="s">
        <v>2212</v>
      </c>
      <c r="C277" s="33">
        <v>45613.343000000001</v>
      </c>
      <c r="D277" s="33"/>
      <c r="E277">
        <f t="shared" ref="E277:E340" si="66">(C277-C$7)/C$8</f>
        <v>-4687.554472553561</v>
      </c>
      <c r="F277">
        <f t="shared" si="65"/>
        <v>-4687.5</v>
      </c>
      <c r="G277">
        <f t="shared" si="61"/>
        <v>-1.2729687499813735E-2</v>
      </c>
      <c r="K277">
        <f t="shared" si="62"/>
        <v>-1.2729687499813735E-2</v>
      </c>
      <c r="P277">
        <f t="shared" ref="P277:P340" si="67">+I$2+I$3*F277+I$4*F277^2+I$5*SIN(I$6*F277+I$7)</f>
        <v>-1.3523379864981373E-2</v>
      </c>
      <c r="Q277" s="7">
        <f t="shared" ref="Q277:Q340" si="68">+C277-15018.5</f>
        <v>30594.843000000001</v>
      </c>
      <c r="R277">
        <f t="shared" si="63"/>
        <v>6.2994757052539895E-7</v>
      </c>
      <c r="T277">
        <v>0.1</v>
      </c>
      <c r="U277">
        <f t="shared" si="64"/>
        <v>6.29947570525399E-8</v>
      </c>
    </row>
    <row r="278" spans="1:21" x14ac:dyDescent="0.2">
      <c r="A278" s="25" t="s">
        <v>2152</v>
      </c>
      <c r="B278" s="114"/>
      <c r="C278" s="33">
        <v>45613.457000000002</v>
      </c>
      <c r="D278" s="33"/>
      <c r="E278">
        <f t="shared" si="66"/>
        <v>-4687.0666466658031</v>
      </c>
      <c r="F278">
        <f t="shared" si="65"/>
        <v>-4687</v>
      </c>
      <c r="G278">
        <f t="shared" si="61"/>
        <v>-1.5574655000818893E-2</v>
      </c>
      <c r="K278">
        <f t="shared" si="62"/>
        <v>-1.5574655000818893E-2</v>
      </c>
      <c r="P278">
        <f t="shared" si="67"/>
        <v>-1.3522630879526654E-2</v>
      </c>
      <c r="Q278" s="7">
        <f t="shared" si="68"/>
        <v>30594.957000000002</v>
      </c>
      <c r="R278">
        <f t="shared" si="63"/>
        <v>4.2108029943651881E-6</v>
      </c>
      <c r="T278">
        <v>0.1</v>
      </c>
      <c r="U278">
        <f t="shared" si="64"/>
        <v>4.2108029943651883E-7</v>
      </c>
    </row>
    <row r="279" spans="1:21" x14ac:dyDescent="0.2">
      <c r="A279" s="25" t="s">
        <v>2152</v>
      </c>
      <c r="B279" s="114"/>
      <c r="C279" s="33">
        <v>45625.610999999997</v>
      </c>
      <c r="D279" s="33"/>
      <c r="E279">
        <f t="shared" si="66"/>
        <v>-4635.0575603523721</v>
      </c>
      <c r="F279">
        <f t="shared" si="65"/>
        <v>-4635</v>
      </c>
      <c r="G279">
        <f t="shared" si="61"/>
        <v>-1.3451275000988971E-2</v>
      </c>
      <c r="K279">
        <f t="shared" si="62"/>
        <v>-1.3451275000988971E-2</v>
      </c>
      <c r="P279">
        <f t="shared" si="67"/>
        <v>-1.3444638594530739E-2</v>
      </c>
      <c r="Q279" s="7">
        <f t="shared" si="68"/>
        <v>30607.110999999997</v>
      </c>
      <c r="R279">
        <f t="shared" si="63"/>
        <v>4.4041890678869917E-11</v>
      </c>
      <c r="T279">
        <v>0.1</v>
      </c>
      <c r="U279">
        <f t="shared" si="64"/>
        <v>4.4041890678869918E-12</v>
      </c>
    </row>
    <row r="280" spans="1:21" x14ac:dyDescent="0.2">
      <c r="A280" s="25" t="s">
        <v>2152</v>
      </c>
      <c r="B280" s="114"/>
      <c r="C280" s="33">
        <v>45634.258999999998</v>
      </c>
      <c r="D280" s="33"/>
      <c r="E280">
        <f t="shared" si="66"/>
        <v>-4598.0512596745057</v>
      </c>
      <c r="F280">
        <f t="shared" si="65"/>
        <v>-4598</v>
      </c>
      <c r="G280">
        <f t="shared" si="61"/>
        <v>-1.1978870003076736E-2</v>
      </c>
      <c r="K280">
        <f t="shared" si="62"/>
        <v>-1.1978870003076736E-2</v>
      </c>
      <c r="P280">
        <f t="shared" si="67"/>
        <v>-1.3389026153225191E-2</v>
      </c>
      <c r="Q280" s="7">
        <f t="shared" si="68"/>
        <v>30615.758999999998</v>
      </c>
      <c r="R280">
        <f t="shared" si="63"/>
        <v>1.9885403678015131E-6</v>
      </c>
      <c r="T280">
        <v>0.1</v>
      </c>
      <c r="U280">
        <f t="shared" si="64"/>
        <v>1.9885403678015132E-7</v>
      </c>
    </row>
    <row r="281" spans="1:21" x14ac:dyDescent="0.2">
      <c r="A281" s="25" t="s">
        <v>2152</v>
      </c>
      <c r="B281" s="114" t="s">
        <v>2212</v>
      </c>
      <c r="C281" s="33">
        <v>45635.307000000001</v>
      </c>
      <c r="D281" s="33"/>
      <c r="E281">
        <f t="shared" si="66"/>
        <v>-4593.5666848467436</v>
      </c>
      <c r="F281">
        <f t="shared" si="65"/>
        <v>-4593.5</v>
      </c>
      <c r="G281">
        <f t="shared" si="61"/>
        <v>-1.5583577500365209E-2</v>
      </c>
      <c r="K281">
        <f t="shared" si="62"/>
        <v>-1.5583577500365209E-2</v>
      </c>
      <c r="P281">
        <f t="shared" si="67"/>
        <v>-1.3382255792035329E-2</v>
      </c>
      <c r="Q281" s="7">
        <f t="shared" si="68"/>
        <v>30616.807000000001</v>
      </c>
      <c r="R281">
        <f t="shared" si="63"/>
        <v>4.8458172635643813E-6</v>
      </c>
      <c r="T281">
        <v>0.1</v>
      </c>
      <c r="U281">
        <f t="shared" si="64"/>
        <v>4.8458172635643811E-7</v>
      </c>
    </row>
    <row r="282" spans="1:21" x14ac:dyDescent="0.2">
      <c r="A282" s="25" t="s">
        <v>2152</v>
      </c>
      <c r="B282" s="114" t="s">
        <v>2212</v>
      </c>
      <c r="C282" s="33">
        <v>45649.328000000001</v>
      </c>
      <c r="D282" s="33"/>
      <c r="E282">
        <f t="shared" si="66"/>
        <v>-4533.5683798277414</v>
      </c>
      <c r="F282">
        <f t="shared" si="65"/>
        <v>-4533.5</v>
      </c>
      <c r="G282">
        <f t="shared" si="61"/>
        <v>-1.5979677496943623E-2</v>
      </c>
      <c r="K282">
        <f t="shared" si="62"/>
        <v>-1.5979677496943623E-2</v>
      </c>
      <c r="P282">
        <f t="shared" si="67"/>
        <v>-1.3291845805919539E-2</v>
      </c>
      <c r="Q282" s="7">
        <f t="shared" si="68"/>
        <v>30630.828000000001</v>
      </c>
      <c r="R282">
        <f t="shared" si="63"/>
        <v>7.2244391992733835E-6</v>
      </c>
      <c r="T282">
        <v>0.1</v>
      </c>
      <c r="U282">
        <f t="shared" si="64"/>
        <v>7.2244391992733837E-7</v>
      </c>
    </row>
    <row r="283" spans="1:21" x14ac:dyDescent="0.2">
      <c r="A283" s="25" t="s">
        <v>2154</v>
      </c>
      <c r="B283" s="114"/>
      <c r="C283" s="33">
        <v>45680.294999999998</v>
      </c>
      <c r="D283" s="33"/>
      <c r="E283">
        <f t="shared" si="66"/>
        <v>-4401.0551845119189</v>
      </c>
      <c r="F283">
        <f t="shared" si="65"/>
        <v>-4401</v>
      </c>
      <c r="G283">
        <f t="shared" ref="G283:G311" si="69">C283-(C$7+F283*C$8)</f>
        <v>-1.2896065003587864E-2</v>
      </c>
      <c r="K283">
        <f t="shared" si="62"/>
        <v>-1.2896065003587864E-2</v>
      </c>
      <c r="P283">
        <f t="shared" si="67"/>
        <v>-1.309127818724343E-2</v>
      </c>
      <c r="Q283" s="7">
        <f t="shared" si="68"/>
        <v>30661.794999999998</v>
      </c>
      <c r="R283">
        <f t="shared" si="63"/>
        <v>3.8108187072941775E-8</v>
      </c>
      <c r="T283">
        <v>0.1</v>
      </c>
      <c r="U283">
        <f t="shared" si="64"/>
        <v>3.8108187072941774E-9</v>
      </c>
    </row>
    <row r="284" spans="1:21" x14ac:dyDescent="0.2">
      <c r="A284" s="25" t="s">
        <v>2154</v>
      </c>
      <c r="B284" s="114"/>
      <c r="C284" s="33">
        <v>45694.315999999999</v>
      </c>
      <c r="D284" s="33"/>
      <c r="E284">
        <f t="shared" si="66"/>
        <v>-4341.0568794929177</v>
      </c>
      <c r="F284">
        <f t="shared" si="65"/>
        <v>-4341</v>
      </c>
      <c r="G284">
        <f t="shared" si="69"/>
        <v>-1.3292165000166278E-2</v>
      </c>
      <c r="K284">
        <f t="shared" si="62"/>
        <v>-1.3292165000166278E-2</v>
      </c>
      <c r="P284">
        <f t="shared" si="67"/>
        <v>-1.3000042385467335E-2</v>
      </c>
      <c r="Q284" s="7">
        <f t="shared" si="68"/>
        <v>30675.815999999999</v>
      </c>
      <c r="R284">
        <f t="shared" si="63"/>
        <v>8.5335622018547318E-8</v>
      </c>
      <c r="T284">
        <v>0.1</v>
      </c>
      <c r="U284">
        <f t="shared" si="64"/>
        <v>8.5335622018547324E-9</v>
      </c>
    </row>
    <row r="285" spans="1:21" x14ac:dyDescent="0.2">
      <c r="A285" s="25" t="s">
        <v>2154</v>
      </c>
      <c r="B285" s="114"/>
      <c r="C285" s="33">
        <v>45701.322</v>
      </c>
      <c r="D285" s="33"/>
      <c r="E285">
        <f t="shared" si="66"/>
        <v>-4311.0769832684555</v>
      </c>
      <c r="F285">
        <f t="shared" si="65"/>
        <v>-4311</v>
      </c>
      <c r="G285">
        <f t="shared" si="69"/>
        <v>-1.7990215004829224E-2</v>
      </c>
      <c r="K285">
        <f t="shared" si="62"/>
        <v>-1.7990215004829224E-2</v>
      </c>
      <c r="P285">
        <f t="shared" si="67"/>
        <v>-1.2954328076582991E-2</v>
      </c>
      <c r="Q285" s="7">
        <f t="shared" si="68"/>
        <v>30682.822</v>
      </c>
      <c r="R285">
        <f t="shared" si="63"/>
        <v>2.5360157154081281E-5</v>
      </c>
      <c r="T285">
        <v>0.1</v>
      </c>
      <c r="U285">
        <f t="shared" si="64"/>
        <v>2.5360157154081283E-6</v>
      </c>
    </row>
    <row r="286" spans="1:21" x14ac:dyDescent="0.2">
      <c r="A286" s="25" t="s">
        <v>2155</v>
      </c>
      <c r="B286" s="114" t="s">
        <v>2212</v>
      </c>
      <c r="C286" s="33">
        <v>45731.353999999999</v>
      </c>
      <c r="D286" s="33"/>
      <c r="E286">
        <f t="shared" si="66"/>
        <v>-4182.5648160670771</v>
      </c>
      <c r="F286">
        <f t="shared" si="65"/>
        <v>-4182.5</v>
      </c>
      <c r="G286">
        <f t="shared" si="69"/>
        <v>-1.5146862504479941E-2</v>
      </c>
      <c r="N286">
        <f>+G286</f>
        <v>-1.5146862504479941E-2</v>
      </c>
      <c r="P286">
        <f t="shared" si="67"/>
        <v>-1.2757791761188575E-2</v>
      </c>
      <c r="Q286" s="7">
        <f t="shared" si="68"/>
        <v>30712.853999999999</v>
      </c>
      <c r="R286">
        <f t="shared" si="63"/>
        <v>5.7076590164507604E-6</v>
      </c>
      <c r="T286">
        <v>0.1</v>
      </c>
      <c r="U286">
        <f t="shared" si="64"/>
        <v>5.7076590164507602E-7</v>
      </c>
    </row>
    <row r="287" spans="1:21" x14ac:dyDescent="0.2">
      <c r="A287" s="25" t="s">
        <v>2155</v>
      </c>
      <c r="B287" s="114" t="s">
        <v>2212</v>
      </c>
      <c r="C287" s="33">
        <v>45739.298000000003</v>
      </c>
      <c r="D287" s="33"/>
      <c r="E287">
        <f t="shared" si="66"/>
        <v>-4148.5710542047909</v>
      </c>
      <c r="F287">
        <f t="shared" si="65"/>
        <v>-4148.5</v>
      </c>
      <c r="G287">
        <f t="shared" si="69"/>
        <v>-1.6604652497335337E-2</v>
      </c>
      <c r="N287">
        <f>+G287</f>
        <v>-1.6604652497335337E-2</v>
      </c>
      <c r="P287">
        <f t="shared" si="67"/>
        <v>-1.2705592938880649E-2</v>
      </c>
      <c r="Q287" s="7">
        <f t="shared" si="68"/>
        <v>30720.798000000003</v>
      </c>
      <c r="R287">
        <f t="shared" si="63"/>
        <v>1.5202665440376871E-5</v>
      </c>
      <c r="T287">
        <v>0.1</v>
      </c>
      <c r="U287">
        <f t="shared" si="64"/>
        <v>1.5202665440376873E-6</v>
      </c>
    </row>
    <row r="288" spans="1:21" x14ac:dyDescent="0.2">
      <c r="A288" s="25" t="s">
        <v>2156</v>
      </c>
      <c r="B288" s="114" t="s">
        <v>2212</v>
      </c>
      <c r="C288" s="33">
        <v>45743.275999999998</v>
      </c>
      <c r="D288" s="33"/>
      <c r="E288">
        <f t="shared" si="66"/>
        <v>-4131.54849822695</v>
      </c>
      <c r="F288">
        <f t="shared" si="65"/>
        <v>-4131.5</v>
      </c>
      <c r="G288">
        <f t="shared" si="69"/>
        <v>-1.1333547503454611E-2</v>
      </c>
      <c r="K288">
        <f t="shared" ref="K288:K293" si="70">+G288</f>
        <v>-1.1333547503454611E-2</v>
      </c>
      <c r="P288">
        <f t="shared" si="67"/>
        <v>-1.2679462634171024E-2</v>
      </c>
      <c r="Q288" s="7">
        <f t="shared" si="68"/>
        <v>30724.775999999998</v>
      </c>
      <c r="R288">
        <f t="shared" si="63"/>
        <v>1.8114875390913791E-6</v>
      </c>
      <c r="T288">
        <v>0.1</v>
      </c>
      <c r="U288">
        <f t="shared" si="64"/>
        <v>1.8114875390913791E-7</v>
      </c>
    </row>
    <row r="289" spans="1:21" x14ac:dyDescent="0.2">
      <c r="A289" s="25" t="s">
        <v>2157</v>
      </c>
      <c r="B289" s="114" t="s">
        <v>2212</v>
      </c>
      <c r="C289" s="33">
        <v>45882.557000000001</v>
      </c>
      <c r="D289" s="33"/>
      <c r="E289">
        <f t="shared" si="66"/>
        <v>-3535.5408011046811</v>
      </c>
      <c r="F289">
        <f t="shared" si="65"/>
        <v>-3535.5</v>
      </c>
      <c r="G289">
        <f t="shared" si="69"/>
        <v>-9.5348074974026531E-3</v>
      </c>
      <c r="K289">
        <f t="shared" si="70"/>
        <v>-9.5348074974026531E-3</v>
      </c>
      <c r="P289">
        <f t="shared" si="67"/>
        <v>-1.1750376922191753E-2</v>
      </c>
      <c r="Q289" s="7">
        <f t="shared" si="68"/>
        <v>30864.057000000001</v>
      </c>
      <c r="R289">
        <f t="shared" si="63"/>
        <v>4.9087478760603051E-6</v>
      </c>
      <c r="T289">
        <v>0.1</v>
      </c>
      <c r="U289">
        <f t="shared" si="64"/>
        <v>4.9087478760603053E-7</v>
      </c>
    </row>
    <row r="290" spans="1:21" x14ac:dyDescent="0.2">
      <c r="A290" s="25" t="s">
        <v>2157</v>
      </c>
      <c r="B290" s="114" t="s">
        <v>2212</v>
      </c>
      <c r="C290" s="33">
        <v>45887.466999999997</v>
      </c>
      <c r="D290" s="33"/>
      <c r="E290">
        <f t="shared" si="66"/>
        <v>-3514.530054535745</v>
      </c>
      <c r="F290">
        <f t="shared" si="65"/>
        <v>-3514.5</v>
      </c>
      <c r="G290">
        <f t="shared" si="69"/>
        <v>-7.0234425074886531E-3</v>
      </c>
      <c r="K290">
        <f t="shared" si="70"/>
        <v>-7.0234425074886531E-3</v>
      </c>
      <c r="P290">
        <f t="shared" si="67"/>
        <v>-1.1717181137350673E-2</v>
      </c>
      <c r="Q290" s="7">
        <f t="shared" si="68"/>
        <v>30868.966999999997</v>
      </c>
      <c r="R290">
        <f t="shared" si="63"/>
        <v>2.2031182325458987E-5</v>
      </c>
      <c r="T290">
        <v>0.1</v>
      </c>
      <c r="U290">
        <f t="shared" si="64"/>
        <v>2.203118232545899E-6</v>
      </c>
    </row>
    <row r="291" spans="1:21" x14ac:dyDescent="0.2">
      <c r="A291" s="25" t="s">
        <v>2157</v>
      </c>
      <c r="B291" s="114"/>
      <c r="C291" s="33">
        <v>45889.445</v>
      </c>
      <c r="D291" s="33"/>
      <c r="E291">
        <f t="shared" si="66"/>
        <v>-3506.0658474657967</v>
      </c>
      <c r="F291">
        <f t="shared" si="65"/>
        <v>-3506</v>
      </c>
      <c r="G291">
        <f t="shared" si="69"/>
        <v>-1.5387890001875348E-2</v>
      </c>
      <c r="K291">
        <f t="shared" si="70"/>
        <v>-1.5387890001875348E-2</v>
      </c>
      <c r="P291">
        <f t="shared" si="67"/>
        <v>-1.1703735875747273E-2</v>
      </c>
      <c r="Q291" s="7">
        <f t="shared" si="68"/>
        <v>30870.945</v>
      </c>
      <c r="R291">
        <f t="shared" si="63"/>
        <v>1.3572991625066522E-5</v>
      </c>
      <c r="T291">
        <v>0.1</v>
      </c>
      <c r="U291">
        <f t="shared" si="64"/>
        <v>1.3572991625066524E-6</v>
      </c>
    </row>
    <row r="292" spans="1:21" x14ac:dyDescent="0.2">
      <c r="A292" s="25" t="s">
        <v>2157</v>
      </c>
      <c r="B292" s="114"/>
      <c r="C292" s="33">
        <v>45891.546999999999</v>
      </c>
      <c r="D292" s="33"/>
      <c r="E292">
        <f t="shared" si="66"/>
        <v>-3497.0710227635732</v>
      </c>
      <c r="F292">
        <f t="shared" si="65"/>
        <v>-3497</v>
      </c>
      <c r="G292">
        <f t="shared" si="69"/>
        <v>-1.6597305002505891E-2</v>
      </c>
      <c r="K292">
        <f t="shared" si="70"/>
        <v>-1.6597305002505891E-2</v>
      </c>
      <c r="P292">
        <f t="shared" si="67"/>
        <v>-1.1689494144261924E-2</v>
      </c>
      <c r="Q292" s="7">
        <f t="shared" si="68"/>
        <v>30873.046999999999</v>
      </c>
      <c r="R292">
        <f t="shared" si="63"/>
        <v>2.4086607420297389E-5</v>
      </c>
      <c r="T292">
        <v>0.1</v>
      </c>
      <c r="U292">
        <f t="shared" si="64"/>
        <v>2.4086607420297389E-6</v>
      </c>
    </row>
    <row r="293" spans="1:21" x14ac:dyDescent="0.2">
      <c r="A293" s="25" t="s">
        <v>2157</v>
      </c>
      <c r="B293" s="114"/>
      <c r="C293" s="33">
        <v>45903.464999999997</v>
      </c>
      <c r="D293" s="33"/>
      <c r="E293">
        <f t="shared" si="66"/>
        <v>-3446.0718216212654</v>
      </c>
      <c r="F293">
        <f t="shared" si="65"/>
        <v>-3446</v>
      </c>
      <c r="G293">
        <f t="shared" si="69"/>
        <v>-1.6783990002295468E-2</v>
      </c>
      <c r="K293">
        <f t="shared" si="70"/>
        <v>-1.6783990002295468E-2</v>
      </c>
      <c r="P293">
        <f t="shared" si="67"/>
        <v>-1.1608682768720721E-2</v>
      </c>
      <c r="Q293" s="7">
        <f t="shared" si="68"/>
        <v>30884.964999999997</v>
      </c>
      <c r="R293">
        <f t="shared" si="63"/>
        <v>2.67838049618911E-5</v>
      </c>
      <c r="T293">
        <v>0.1</v>
      </c>
      <c r="U293">
        <f t="shared" si="64"/>
        <v>2.6783804961891103E-6</v>
      </c>
    </row>
    <row r="294" spans="1:21" x14ac:dyDescent="0.2">
      <c r="A294" s="25" t="s">
        <v>2155</v>
      </c>
      <c r="B294" s="114"/>
      <c r="C294" s="33">
        <v>45925.442000000003</v>
      </c>
      <c r="D294" s="33"/>
      <c r="E294">
        <f t="shared" si="66"/>
        <v>-3352.0284046465194</v>
      </c>
      <c r="F294">
        <f t="shared" si="65"/>
        <v>-3352</v>
      </c>
      <c r="G294">
        <f t="shared" si="69"/>
        <v>-6.637879996560514E-3</v>
      </c>
      <c r="N294">
        <f>+G294</f>
        <v>-6.637879996560514E-3</v>
      </c>
      <c r="P294">
        <f t="shared" si="67"/>
        <v>-1.145925451070379E-2</v>
      </c>
      <c r="Q294" s="7">
        <f t="shared" si="68"/>
        <v>30906.942000000003</v>
      </c>
      <c r="R294">
        <f t="shared" si="63"/>
        <v>2.3245652205630315E-5</v>
      </c>
      <c r="T294">
        <v>0.1</v>
      </c>
      <c r="U294">
        <f t="shared" si="64"/>
        <v>2.3245652205630315E-6</v>
      </c>
    </row>
    <row r="295" spans="1:21" x14ac:dyDescent="0.2">
      <c r="A295" s="25" t="s">
        <v>2155</v>
      </c>
      <c r="B295" s="114"/>
      <c r="C295" s="33">
        <v>45931.512999999999</v>
      </c>
      <c r="D295" s="33"/>
      <c r="E295">
        <f t="shared" si="66"/>
        <v>-3326.0495365365332</v>
      </c>
      <c r="F295">
        <f t="shared" si="65"/>
        <v>-3326</v>
      </c>
      <c r="G295">
        <f t="shared" si="69"/>
        <v>-1.1576190001505893E-2</v>
      </c>
      <c r="N295">
        <f>+G295</f>
        <v>-1.1576190001505893E-2</v>
      </c>
      <c r="P295">
        <f t="shared" si="67"/>
        <v>-1.1417813075372089E-2</v>
      </c>
      <c r="Q295" s="7">
        <f t="shared" si="68"/>
        <v>30913.012999999999</v>
      </c>
      <c r="R295">
        <f t="shared" si="63"/>
        <v>2.5083250731592197E-8</v>
      </c>
      <c r="T295">
        <v>0.1</v>
      </c>
      <c r="U295">
        <f t="shared" si="64"/>
        <v>2.5083250731592198E-9</v>
      </c>
    </row>
    <row r="296" spans="1:21" x14ac:dyDescent="0.2">
      <c r="A296" s="25" t="s">
        <v>2157</v>
      </c>
      <c r="B296" s="114"/>
      <c r="C296" s="33">
        <v>45932.451999999997</v>
      </c>
      <c r="D296" s="33"/>
      <c r="E296">
        <f t="shared" si="66"/>
        <v>-3322.0313917242697</v>
      </c>
      <c r="F296">
        <f t="shared" si="65"/>
        <v>-3322</v>
      </c>
      <c r="G296">
        <f t="shared" si="69"/>
        <v>-7.3359300076845102E-3</v>
      </c>
      <c r="K296">
        <f>+G296</f>
        <v>-7.3359300076845102E-3</v>
      </c>
      <c r="P296">
        <f t="shared" si="67"/>
        <v>-1.1411433232928141E-2</v>
      </c>
      <c r="Q296" s="7">
        <f t="shared" si="68"/>
        <v>30913.951999999997</v>
      </c>
      <c r="R296">
        <f t="shared" si="63"/>
        <v>1.6609726538971234E-5</v>
      </c>
      <c r="T296">
        <v>0.1</v>
      </c>
      <c r="U296">
        <f t="shared" si="64"/>
        <v>1.6609726538971236E-6</v>
      </c>
    </row>
    <row r="297" spans="1:21" x14ac:dyDescent="0.2">
      <c r="A297" s="25" t="s">
        <v>2158</v>
      </c>
      <c r="B297" s="114" t="s">
        <v>2212</v>
      </c>
      <c r="C297" s="33">
        <v>45934.421000000002</v>
      </c>
      <c r="D297" s="33"/>
      <c r="E297">
        <f t="shared" si="66"/>
        <v>-3313.6056972243991</v>
      </c>
      <c r="F297">
        <f t="shared" si="65"/>
        <v>-3313.5</v>
      </c>
      <c r="G297">
        <f t="shared" si="69"/>
        <v>-2.4700377500266768E-2</v>
      </c>
      <c r="P297">
        <f t="shared" si="67"/>
        <v>-1.1397872316777115E-2</v>
      </c>
      <c r="Q297" s="7">
        <f t="shared" si="68"/>
        <v>30915.921000000002</v>
      </c>
      <c r="S297" s="17">
        <v>-7.8422999940812588E-3</v>
      </c>
    </row>
    <row r="298" spans="1:21" x14ac:dyDescent="0.2">
      <c r="A298" s="25" t="s">
        <v>2158</v>
      </c>
      <c r="B298" s="114" t="s">
        <v>2212</v>
      </c>
      <c r="C298" s="33">
        <v>45944.480000000003</v>
      </c>
      <c r="D298" s="33"/>
      <c r="E298">
        <f t="shared" si="66"/>
        <v>-3270.5614813919924</v>
      </c>
      <c r="F298">
        <f t="shared" si="65"/>
        <v>-3270.5</v>
      </c>
      <c r="G298">
        <f t="shared" si="69"/>
        <v>-1.4367582502018195E-2</v>
      </c>
      <c r="K298">
        <f t="shared" ref="K298:K304" si="71">+G298</f>
        <v>-1.4367582502018195E-2</v>
      </c>
      <c r="P298">
        <f t="shared" si="67"/>
        <v>-1.1329191873149028E-2</v>
      </c>
      <c r="Q298" s="7">
        <f t="shared" si="68"/>
        <v>30925.980000000003</v>
      </c>
      <c r="R298">
        <f t="shared" ref="R298:R311" si="72">+(P298-G298)^2</f>
        <v>9.2318176135999726E-6</v>
      </c>
      <c r="T298">
        <v>0.1</v>
      </c>
      <c r="U298">
        <f t="shared" ref="U298:U311" si="73">+T298*R298</f>
        <v>9.2318176135999728E-7</v>
      </c>
    </row>
    <row r="299" spans="1:21" x14ac:dyDescent="0.2">
      <c r="A299" s="25" t="s">
        <v>2158</v>
      </c>
      <c r="B299" s="114"/>
      <c r="C299" s="33">
        <v>45946.464999999997</v>
      </c>
      <c r="D299" s="33"/>
      <c r="E299">
        <f t="shared" si="66"/>
        <v>-3262.0673201009067</v>
      </c>
      <c r="F299">
        <f t="shared" si="65"/>
        <v>-3262</v>
      </c>
      <c r="G299">
        <f t="shared" si="69"/>
        <v>-1.5732030005892739E-2</v>
      </c>
      <c r="K299">
        <f t="shared" si="71"/>
        <v>-1.5732030005892739E-2</v>
      </c>
      <c r="P299">
        <f t="shared" si="67"/>
        <v>-1.1315600059381016E-2</v>
      </c>
      <c r="Q299" s="7">
        <f t="shared" si="68"/>
        <v>30927.964999999997</v>
      </c>
      <c r="R299">
        <f t="shared" si="72"/>
        <v>1.9504853472445537E-5</v>
      </c>
      <c r="T299">
        <v>0.1</v>
      </c>
      <c r="U299">
        <f t="shared" si="73"/>
        <v>1.9504853472445538E-6</v>
      </c>
    </row>
    <row r="300" spans="1:21" x14ac:dyDescent="0.2">
      <c r="A300" s="25" t="s">
        <v>2158</v>
      </c>
      <c r="B300" s="114" t="s">
        <v>2212</v>
      </c>
      <c r="C300" s="33">
        <v>45972.523999999998</v>
      </c>
      <c r="D300" s="33"/>
      <c r="E300">
        <f t="shared" si="66"/>
        <v>-3150.556313005111</v>
      </c>
      <c r="F300">
        <f t="shared" si="65"/>
        <v>-3150.5</v>
      </c>
      <c r="G300">
        <f t="shared" si="69"/>
        <v>-1.3159782502043527E-2</v>
      </c>
      <c r="K300">
        <f t="shared" si="71"/>
        <v>-1.3159782502043527E-2</v>
      </c>
      <c r="P300">
        <f t="shared" si="67"/>
        <v>-1.1136835600546117E-2</v>
      </c>
      <c r="Q300" s="7">
        <f t="shared" si="68"/>
        <v>30954.023999999998</v>
      </c>
      <c r="R300">
        <f t="shared" si="72"/>
        <v>4.092314166277968E-6</v>
      </c>
      <c r="T300">
        <v>0.1</v>
      </c>
      <c r="U300">
        <f t="shared" si="73"/>
        <v>4.0923141662779681E-7</v>
      </c>
    </row>
    <row r="301" spans="1:21" x14ac:dyDescent="0.2">
      <c r="A301" s="25" t="s">
        <v>2158</v>
      </c>
      <c r="B301" s="114" t="s">
        <v>2212</v>
      </c>
      <c r="C301" s="33">
        <v>45974.394</v>
      </c>
      <c r="D301" s="33"/>
      <c r="E301">
        <f t="shared" si="66"/>
        <v>-3142.5542567761909</v>
      </c>
      <c r="F301">
        <f t="shared" si="65"/>
        <v>-3142.5</v>
      </c>
      <c r="G301">
        <f t="shared" si="69"/>
        <v>-1.2679262501478661E-2</v>
      </c>
      <c r="K301">
        <f t="shared" si="71"/>
        <v>-1.2679262501478661E-2</v>
      </c>
      <c r="P301">
        <f t="shared" si="67"/>
        <v>-1.1123975754833062E-2</v>
      </c>
      <c r="Q301" s="7">
        <f t="shared" si="68"/>
        <v>30955.894</v>
      </c>
      <c r="R301">
        <f t="shared" si="72"/>
        <v>2.4189168642914518E-6</v>
      </c>
      <c r="T301">
        <v>0.1</v>
      </c>
      <c r="U301">
        <f t="shared" si="73"/>
        <v>2.418916864291452E-7</v>
      </c>
    </row>
    <row r="302" spans="1:21" x14ac:dyDescent="0.2">
      <c r="A302" s="25" t="s">
        <v>2158</v>
      </c>
      <c r="B302" s="114" t="s">
        <v>2212</v>
      </c>
      <c r="C302" s="33">
        <v>45998.466999999997</v>
      </c>
      <c r="D302" s="33"/>
      <c r="E302">
        <f t="shared" si="66"/>
        <v>-3039.5416901459821</v>
      </c>
      <c r="F302">
        <f t="shared" si="65"/>
        <v>-3039.5</v>
      </c>
      <c r="G302">
        <f t="shared" si="69"/>
        <v>-9.742567504872568E-3</v>
      </c>
      <c r="K302">
        <f t="shared" si="71"/>
        <v>-9.742567504872568E-3</v>
      </c>
      <c r="P302">
        <f t="shared" si="67"/>
        <v>-1.0958002615552059E-2</v>
      </c>
      <c r="Q302" s="7">
        <f t="shared" si="68"/>
        <v>30979.966999999997</v>
      </c>
      <c r="R302">
        <f t="shared" si="72"/>
        <v>1.4772825082724658E-6</v>
      </c>
      <c r="T302">
        <v>0.1</v>
      </c>
      <c r="U302">
        <f t="shared" si="73"/>
        <v>1.4772825082724659E-7</v>
      </c>
    </row>
    <row r="303" spans="1:21" x14ac:dyDescent="0.2">
      <c r="A303" s="25" t="s">
        <v>2158</v>
      </c>
      <c r="B303" s="114" t="s">
        <v>2212</v>
      </c>
      <c r="C303" s="33">
        <v>45999.396999999997</v>
      </c>
      <c r="D303" s="33"/>
      <c r="E303">
        <f t="shared" si="66"/>
        <v>-3035.5620579037964</v>
      </c>
      <c r="F303">
        <f t="shared" si="65"/>
        <v>-3035.5</v>
      </c>
      <c r="G303">
        <f t="shared" si="69"/>
        <v>-1.450230750197079E-2</v>
      </c>
      <c r="K303">
        <f t="shared" si="71"/>
        <v>-1.450230750197079E-2</v>
      </c>
      <c r="P303">
        <f t="shared" si="67"/>
        <v>-1.0951541991137265E-2</v>
      </c>
      <c r="Q303" s="7">
        <f t="shared" si="68"/>
        <v>30980.896999999997</v>
      </c>
      <c r="R303">
        <f t="shared" si="72"/>
        <v>1.2607935712924868E-5</v>
      </c>
      <c r="T303">
        <v>0.1</v>
      </c>
      <c r="U303">
        <f t="shared" si="73"/>
        <v>1.2607935712924868E-6</v>
      </c>
    </row>
    <row r="304" spans="1:21" x14ac:dyDescent="0.2">
      <c r="A304" s="25" t="s">
        <v>2159</v>
      </c>
      <c r="B304" s="114"/>
      <c r="C304" s="33">
        <v>46046.250999999997</v>
      </c>
      <c r="D304" s="33"/>
      <c r="E304">
        <f t="shared" si="66"/>
        <v>-2835.0656180378714</v>
      </c>
      <c r="F304">
        <f t="shared" si="65"/>
        <v>-2835</v>
      </c>
      <c r="G304">
        <f t="shared" si="69"/>
        <v>-1.5334275005443487E-2</v>
      </c>
      <c r="K304">
        <f t="shared" si="71"/>
        <v>-1.5334275005443487E-2</v>
      </c>
      <c r="P304">
        <f t="shared" si="67"/>
        <v>-1.0626261688481711E-2</v>
      </c>
      <c r="Q304" s="7">
        <f t="shared" si="68"/>
        <v>31027.750999999997</v>
      </c>
      <c r="R304">
        <f t="shared" si="72"/>
        <v>2.2165389392689431E-5</v>
      </c>
      <c r="T304">
        <v>0.1</v>
      </c>
      <c r="U304">
        <f t="shared" si="73"/>
        <v>2.2165389392689433E-6</v>
      </c>
    </row>
    <row r="305" spans="1:21" x14ac:dyDescent="0.2">
      <c r="A305" s="25" t="s">
        <v>2160</v>
      </c>
      <c r="B305" s="114"/>
      <c r="C305" s="33">
        <v>46109.351999999999</v>
      </c>
      <c r="D305" s="33"/>
      <c r="E305">
        <f t="shared" si="66"/>
        <v>-2565.0454308184162</v>
      </c>
      <c r="F305">
        <f t="shared" si="65"/>
        <v>-2565</v>
      </c>
      <c r="G305">
        <f t="shared" si="69"/>
        <v>-1.0616725005093031E-2</v>
      </c>
      <c r="N305">
        <f>+G305</f>
        <v>-1.0616725005093031E-2</v>
      </c>
      <c r="P305">
        <f t="shared" si="67"/>
        <v>-1.0183770831184644E-2</v>
      </c>
      <c r="Q305" s="7">
        <f t="shared" si="68"/>
        <v>31090.851999999999</v>
      </c>
      <c r="R305">
        <f t="shared" si="72"/>
        <v>1.8744931670469378E-7</v>
      </c>
      <c r="T305">
        <v>0.1</v>
      </c>
      <c r="U305">
        <f t="shared" si="73"/>
        <v>1.8744931670469381E-8</v>
      </c>
    </row>
    <row r="306" spans="1:21" x14ac:dyDescent="0.2">
      <c r="A306" s="25" t="s">
        <v>2160</v>
      </c>
      <c r="B306" s="114"/>
      <c r="C306" s="33">
        <v>46113.328999999998</v>
      </c>
      <c r="D306" s="33"/>
      <c r="E306">
        <f t="shared" si="66"/>
        <v>-2548.0271540150143</v>
      </c>
      <c r="F306">
        <f t="shared" si="65"/>
        <v>-2548</v>
      </c>
      <c r="G306">
        <f t="shared" si="69"/>
        <v>-6.3456200005020946E-3</v>
      </c>
      <c r="N306">
        <f>+G306</f>
        <v>-6.3456200005020946E-3</v>
      </c>
      <c r="P306">
        <f t="shared" si="67"/>
        <v>-1.0155739439419619E-2</v>
      </c>
      <c r="Q306" s="7">
        <f t="shared" si="68"/>
        <v>31094.828999999998</v>
      </c>
      <c r="R306">
        <f t="shared" si="72"/>
        <v>1.4517010138817191E-5</v>
      </c>
      <c r="T306">
        <v>0.1</v>
      </c>
      <c r="U306">
        <f t="shared" si="73"/>
        <v>1.4517010138817191E-6</v>
      </c>
    </row>
    <row r="307" spans="1:21" x14ac:dyDescent="0.2">
      <c r="A307" s="25" t="s">
        <v>2160</v>
      </c>
      <c r="B307" s="114" t="s">
        <v>2212</v>
      </c>
      <c r="C307" s="33">
        <v>46114.372000000003</v>
      </c>
      <c r="D307" s="33"/>
      <c r="E307">
        <f t="shared" si="66"/>
        <v>-2543.5639750595101</v>
      </c>
      <c r="F307">
        <f t="shared" si="65"/>
        <v>-2543.5</v>
      </c>
      <c r="G307">
        <f t="shared" si="69"/>
        <v>-1.4950327495171223E-2</v>
      </c>
      <c r="N307">
        <f>+G307</f>
        <v>-1.4950327495171223E-2</v>
      </c>
      <c r="P307">
        <f t="shared" si="67"/>
        <v>-1.0148315981177887E-2</v>
      </c>
      <c r="Q307" s="7">
        <f t="shared" si="68"/>
        <v>31095.872000000003</v>
      </c>
      <c r="R307">
        <f t="shared" si="72"/>
        <v>2.305931458052457E-5</v>
      </c>
      <c r="T307">
        <v>0.1</v>
      </c>
      <c r="U307">
        <f t="shared" si="73"/>
        <v>2.3059314580524574E-6</v>
      </c>
    </row>
    <row r="308" spans="1:21" x14ac:dyDescent="0.2">
      <c r="A308" s="25" t="s">
        <v>2160</v>
      </c>
      <c r="B308" s="114" t="s">
        <v>2212</v>
      </c>
      <c r="C308" s="33">
        <v>46121.375999999997</v>
      </c>
      <c r="D308" s="33"/>
      <c r="E308">
        <f t="shared" si="66"/>
        <v>-2513.5926371839892</v>
      </c>
      <c r="F308">
        <f t="shared" si="65"/>
        <v>-2513.5</v>
      </c>
      <c r="G308">
        <f t="shared" si="69"/>
        <v>-2.164837750751758E-2</v>
      </c>
      <c r="N308">
        <f>+G308</f>
        <v>-2.164837750751758E-2</v>
      </c>
      <c r="P308">
        <f t="shared" si="67"/>
        <v>-1.0098790066980539E-2</v>
      </c>
      <c r="Q308" s="7">
        <f t="shared" si="68"/>
        <v>31102.875999999997</v>
      </c>
      <c r="R308">
        <f t="shared" si="72"/>
        <v>1.3339297004661096E-4</v>
      </c>
      <c r="T308">
        <v>0.1</v>
      </c>
      <c r="U308">
        <f t="shared" si="73"/>
        <v>1.3339297004661097E-5</v>
      </c>
    </row>
    <row r="309" spans="1:21" x14ac:dyDescent="0.2">
      <c r="A309" s="25" t="s">
        <v>2161</v>
      </c>
      <c r="B309" s="114"/>
      <c r="C309" s="33">
        <v>46246.529000000002</v>
      </c>
      <c r="D309" s="33"/>
      <c r="E309">
        <f t="shared" si="66"/>
        <v>-1978.0411167472801</v>
      </c>
      <c r="F309">
        <f t="shared" si="65"/>
        <v>-1978</v>
      </c>
      <c r="G309">
        <f t="shared" si="69"/>
        <v>-9.608569998817984E-3</v>
      </c>
      <c r="K309">
        <f>+G309</f>
        <v>-9.608569998817984E-3</v>
      </c>
      <c r="P309">
        <f t="shared" si="67"/>
        <v>-9.2041887352844014E-3</v>
      </c>
      <c r="Q309" s="7">
        <f t="shared" si="68"/>
        <v>31228.029000000002</v>
      </c>
      <c r="R309">
        <f t="shared" si="72"/>
        <v>1.6352420629701682E-7</v>
      </c>
      <c r="T309">
        <v>0.1</v>
      </c>
      <c r="U309">
        <f t="shared" si="73"/>
        <v>1.6352420629701682E-8</v>
      </c>
    </row>
    <row r="310" spans="1:21" x14ac:dyDescent="0.2">
      <c r="A310" s="25" t="s">
        <v>2161</v>
      </c>
      <c r="B310" s="114"/>
      <c r="C310" s="33">
        <v>46269.432999999997</v>
      </c>
      <c r="D310" s="33"/>
      <c r="E310">
        <f t="shared" si="66"/>
        <v>-1880.0309050537599</v>
      </c>
      <c r="F310">
        <f t="shared" si="65"/>
        <v>-1880</v>
      </c>
      <c r="G310">
        <f t="shared" si="69"/>
        <v>-7.2222000017063692E-3</v>
      </c>
      <c r="K310">
        <f>+G310</f>
        <v>-7.2222000017063692E-3</v>
      </c>
      <c r="P310">
        <f t="shared" si="67"/>
        <v>-9.0383113423100798E-3</v>
      </c>
      <c r="Q310" s="7">
        <f t="shared" si="68"/>
        <v>31250.932999999997</v>
      </c>
      <c r="R310">
        <f t="shared" si="72"/>
        <v>3.2982604014694071E-6</v>
      </c>
      <c r="T310">
        <v>0.1</v>
      </c>
      <c r="U310">
        <f t="shared" si="73"/>
        <v>3.2982604014694075E-7</v>
      </c>
    </row>
    <row r="311" spans="1:21" x14ac:dyDescent="0.2">
      <c r="A311" s="25" t="s">
        <v>2162</v>
      </c>
      <c r="B311" s="114" t="s">
        <v>2212</v>
      </c>
      <c r="C311" s="33">
        <v>46311.377999999997</v>
      </c>
      <c r="D311" s="33"/>
      <c r="E311">
        <f t="shared" si="66"/>
        <v>-1700.5409325823323</v>
      </c>
      <c r="F311">
        <f t="shared" si="65"/>
        <v>-1700.5</v>
      </c>
      <c r="G311">
        <f t="shared" si="69"/>
        <v>-9.5655325058032759E-3</v>
      </c>
      <c r="K311">
        <f>+G311</f>
        <v>-9.5655325058032759E-3</v>
      </c>
      <c r="P311">
        <f t="shared" si="67"/>
        <v>-8.7327584553560933E-3</v>
      </c>
      <c r="Q311" s="7">
        <f t="shared" si="68"/>
        <v>31292.877999999997</v>
      </c>
      <c r="R311">
        <f t="shared" si="72"/>
        <v>6.9351261909820653E-7</v>
      </c>
      <c r="T311">
        <v>0.1</v>
      </c>
      <c r="U311">
        <f t="shared" si="73"/>
        <v>6.9351261909820658E-8</v>
      </c>
    </row>
    <row r="312" spans="1:21" x14ac:dyDescent="0.2">
      <c r="A312" s="25" t="s">
        <v>2162</v>
      </c>
      <c r="B312" s="114" t="s">
        <v>2212</v>
      </c>
      <c r="C312" s="33">
        <v>46350.423999999999</v>
      </c>
      <c r="D312" s="33"/>
      <c r="E312">
        <f t="shared" si="66"/>
        <v>-1533.4562868529297</v>
      </c>
      <c r="F312">
        <f t="shared" si="65"/>
        <v>-1533.5</v>
      </c>
      <c r="P312">
        <f t="shared" si="67"/>
        <v>-8.4464820466510111E-3</v>
      </c>
      <c r="Q312" s="7">
        <f t="shared" si="68"/>
        <v>31331.923999999999</v>
      </c>
      <c r="S312" s="17">
        <v>2.5747300001967233E-2</v>
      </c>
    </row>
    <row r="313" spans="1:21" x14ac:dyDescent="0.2">
      <c r="A313" s="25" t="s">
        <v>2164</v>
      </c>
      <c r="B313" s="114" t="s">
        <v>2212</v>
      </c>
      <c r="C313" s="33">
        <v>46402.286999999997</v>
      </c>
      <c r="D313" s="33"/>
      <c r="E313">
        <f t="shared" si="66"/>
        <v>-1311.5254621471179</v>
      </c>
      <c r="F313">
        <f t="shared" si="65"/>
        <v>-1311.5</v>
      </c>
      <c r="G313">
        <f t="shared" ref="G313:G339" si="74">C313-(C$7+F313*C$8)</f>
        <v>-5.95024750509765E-3</v>
      </c>
      <c r="K313">
        <f>+G313</f>
        <v>-5.95024750509765E-3</v>
      </c>
      <c r="P313">
        <f t="shared" si="67"/>
        <v>-8.0629436159826186E-3</v>
      </c>
      <c r="Q313" s="7">
        <f t="shared" si="68"/>
        <v>31383.786999999997</v>
      </c>
      <c r="R313">
        <f t="shared" ref="R313:R339" si="75">+(P313-G313)^2</f>
        <v>4.4634848569484717E-6</v>
      </c>
      <c r="T313">
        <v>0.1</v>
      </c>
      <c r="U313">
        <f t="shared" ref="U313:U339" si="76">+T313*R313</f>
        <v>4.4634848569484721E-7</v>
      </c>
    </row>
    <row r="314" spans="1:21" x14ac:dyDescent="0.2">
      <c r="A314" s="25" t="s">
        <v>2164</v>
      </c>
      <c r="B314" s="114"/>
      <c r="C314" s="33">
        <v>46403.332000000002</v>
      </c>
      <c r="D314" s="33"/>
      <c r="E314">
        <f t="shared" si="66"/>
        <v>-1307.0537248427042</v>
      </c>
      <c r="F314">
        <f t="shared" si="65"/>
        <v>-1307</v>
      </c>
      <c r="G314">
        <f t="shared" si="74"/>
        <v>-1.2554954999359325E-2</v>
      </c>
      <c r="K314">
        <f>+G314</f>
        <v>-1.2554954999359325E-2</v>
      </c>
      <c r="P314">
        <f t="shared" si="67"/>
        <v>-8.0551340880994499E-3</v>
      </c>
      <c r="Q314" s="7">
        <f t="shared" si="68"/>
        <v>31384.832000000002</v>
      </c>
      <c r="R314">
        <f t="shared" si="75"/>
        <v>2.0248388233411649E-5</v>
      </c>
      <c r="T314">
        <v>0.1</v>
      </c>
      <c r="U314">
        <f t="shared" si="76"/>
        <v>2.0248388233411649E-6</v>
      </c>
    </row>
    <row r="315" spans="1:21" x14ac:dyDescent="0.2">
      <c r="A315" s="25" t="s">
        <v>2165</v>
      </c>
      <c r="B315" s="114" t="s">
        <v>2212</v>
      </c>
      <c r="C315" s="33">
        <v>46441.311999999998</v>
      </c>
      <c r="D315" s="33"/>
      <c r="E315">
        <f t="shared" si="66"/>
        <v>-1144.5306790812515</v>
      </c>
      <c r="F315">
        <f t="shared" si="65"/>
        <v>-1144.5</v>
      </c>
      <c r="G315">
        <f t="shared" si="74"/>
        <v>-7.1693925056024455E-3</v>
      </c>
      <c r="N315">
        <f>+G315</f>
        <v>-7.1693925056024455E-3</v>
      </c>
      <c r="P315">
        <f t="shared" si="67"/>
        <v>-7.7721905223529855E-3</v>
      </c>
      <c r="Q315" s="7">
        <f t="shared" si="68"/>
        <v>31422.811999999998</v>
      </c>
      <c r="R315">
        <f t="shared" si="75"/>
        <v>3.633654489983844E-7</v>
      </c>
      <c r="T315">
        <v>0.1</v>
      </c>
      <c r="U315">
        <f t="shared" si="76"/>
        <v>3.633654489983844E-8</v>
      </c>
    </row>
    <row r="316" spans="1:21" x14ac:dyDescent="0.2">
      <c r="A316" s="25" t="s">
        <v>2165</v>
      </c>
      <c r="B316" s="114"/>
      <c r="C316" s="33">
        <v>46441.43</v>
      </c>
      <c r="D316" s="33"/>
      <c r="E316">
        <f t="shared" si="66"/>
        <v>-1144.0257364956744</v>
      </c>
      <c r="F316">
        <f t="shared" si="65"/>
        <v>-1144</v>
      </c>
      <c r="G316">
        <f t="shared" si="74"/>
        <v>-6.0143599985167384E-3</v>
      </c>
      <c r="N316">
        <f>+G316</f>
        <v>-6.0143599985167384E-3</v>
      </c>
      <c r="P316">
        <f t="shared" si="67"/>
        <v>-7.771317127470645E-3</v>
      </c>
      <c r="Q316" s="7">
        <f t="shared" si="68"/>
        <v>31422.93</v>
      </c>
      <c r="R316">
        <f t="shared" si="75"/>
        <v>3.0868983529819543E-6</v>
      </c>
      <c r="T316">
        <v>0.1</v>
      </c>
      <c r="U316">
        <f t="shared" si="76"/>
        <v>3.0868983529819544E-7</v>
      </c>
    </row>
    <row r="317" spans="1:21" x14ac:dyDescent="0.2">
      <c r="A317" s="25" t="s">
        <v>2165</v>
      </c>
      <c r="B317" s="114"/>
      <c r="C317" s="33">
        <v>46441.438000000002</v>
      </c>
      <c r="D317" s="33"/>
      <c r="E317">
        <f t="shared" si="66"/>
        <v>-1143.9915031000357</v>
      </c>
      <c r="F317">
        <f t="shared" si="65"/>
        <v>-1144</v>
      </c>
      <c r="G317">
        <f t="shared" si="74"/>
        <v>1.9856400031130761E-3</v>
      </c>
      <c r="N317">
        <f>+G317</f>
        <v>1.9856400031130761E-3</v>
      </c>
      <c r="P317">
        <f t="shared" si="67"/>
        <v>-7.771317127470645E-3</v>
      </c>
      <c r="Q317" s="7">
        <f t="shared" si="68"/>
        <v>31422.938000000002</v>
      </c>
      <c r="R317">
        <f t="shared" si="75"/>
        <v>9.5198212448048525E-5</v>
      </c>
      <c r="T317">
        <v>0.1</v>
      </c>
      <c r="U317">
        <f t="shared" si="76"/>
        <v>9.5198212448048535E-6</v>
      </c>
    </row>
    <row r="318" spans="1:21" x14ac:dyDescent="0.2">
      <c r="A318" s="25" t="s">
        <v>2165</v>
      </c>
      <c r="B318" s="114"/>
      <c r="C318" s="33">
        <v>46647.423999999999</v>
      </c>
      <c r="D318" s="33"/>
      <c r="E318">
        <f t="shared" si="66"/>
        <v>-262.54147402626688</v>
      </c>
      <c r="F318">
        <f t="shared" si="65"/>
        <v>-262.5</v>
      </c>
      <c r="G318">
        <f t="shared" si="74"/>
        <v>-9.6920625001075678E-3</v>
      </c>
      <c r="N318">
        <f>+G318</f>
        <v>-9.6920625001075678E-3</v>
      </c>
      <c r="P318">
        <f t="shared" si="67"/>
        <v>-6.2049523530391323E-3</v>
      </c>
      <c r="Q318" s="7">
        <f t="shared" si="68"/>
        <v>31628.923999999999</v>
      </c>
      <c r="R318">
        <f t="shared" si="75"/>
        <v>1.2159937177787645E-5</v>
      </c>
      <c r="T318">
        <v>0.1</v>
      </c>
      <c r="U318">
        <f t="shared" si="76"/>
        <v>1.2159937177787645E-6</v>
      </c>
    </row>
    <row r="319" spans="1:21" x14ac:dyDescent="0.2">
      <c r="A319" s="25" t="s">
        <v>2166</v>
      </c>
      <c r="B319" s="114" t="s">
        <v>2212</v>
      </c>
      <c r="C319" s="33">
        <v>46657.470999999998</v>
      </c>
      <c r="D319" s="33"/>
      <c r="E319">
        <f t="shared" si="66"/>
        <v>-219.54860828731813</v>
      </c>
      <c r="F319">
        <f t="shared" si="65"/>
        <v>-219.5</v>
      </c>
      <c r="G319">
        <f t="shared" si="74"/>
        <v>-1.1359267504303716E-2</v>
      </c>
      <c r="K319">
        <f>+G319</f>
        <v>-1.1359267504303716E-2</v>
      </c>
      <c r="P319">
        <f t="shared" si="67"/>
        <v>-6.1271920060261727E-3</v>
      </c>
      <c r="Q319" s="7">
        <f t="shared" si="68"/>
        <v>31638.970999999998</v>
      </c>
      <c r="R319">
        <f t="shared" si="75"/>
        <v>2.7374614019676205E-5</v>
      </c>
      <c r="T319">
        <v>0.1</v>
      </c>
      <c r="U319">
        <f t="shared" si="76"/>
        <v>2.7374614019676205E-6</v>
      </c>
    </row>
    <row r="320" spans="1:21" x14ac:dyDescent="0.2">
      <c r="A320" s="25" t="s">
        <v>2094</v>
      </c>
      <c r="B320" s="114" t="s">
        <v>2215</v>
      </c>
      <c r="C320" s="33">
        <v>46706.668160000001</v>
      </c>
      <c r="D320" s="33"/>
      <c r="E320">
        <f t="shared" si="66"/>
        <v>-9.0253780078311028</v>
      </c>
      <c r="F320">
        <f t="shared" si="65"/>
        <v>-9</v>
      </c>
      <c r="G320">
        <f t="shared" si="74"/>
        <v>-5.9305850008968264E-3</v>
      </c>
      <c r="I320">
        <f t="shared" ref="I320:I325" si="77">G320</f>
        <v>-5.9305850008968264E-3</v>
      </c>
      <c r="P320">
        <f t="shared" si="67"/>
        <v>-5.744723207168019E-3</v>
      </c>
      <c r="Q320" s="7">
        <f t="shared" si="68"/>
        <v>31688.168160000001</v>
      </c>
      <c r="R320">
        <f t="shared" si="75"/>
        <v>3.4544606368089731E-8</v>
      </c>
      <c r="T320">
        <v>1</v>
      </c>
      <c r="U320">
        <f t="shared" si="76"/>
        <v>3.4544606368089731E-8</v>
      </c>
    </row>
    <row r="321" spans="1:21" x14ac:dyDescent="0.2">
      <c r="A321" s="25" t="s">
        <v>2094</v>
      </c>
      <c r="B321" s="114" t="s">
        <v>2212</v>
      </c>
      <c r="C321" s="33">
        <v>46707.719069999999</v>
      </c>
      <c r="D321" s="33"/>
      <c r="E321">
        <f t="shared" si="66"/>
        <v>-4.5283507824261573</v>
      </c>
      <c r="F321">
        <f t="shared" si="65"/>
        <v>-4.5</v>
      </c>
      <c r="G321">
        <f t="shared" si="74"/>
        <v>-6.6252925025764853E-3</v>
      </c>
      <c r="I321">
        <f t="shared" si="77"/>
        <v>-6.6252925025764853E-3</v>
      </c>
      <c r="P321">
        <f t="shared" si="67"/>
        <v>-5.7365142361691483E-3</v>
      </c>
      <c r="Q321" s="7">
        <f t="shared" si="68"/>
        <v>31689.219069999999</v>
      </c>
      <c r="R321">
        <f t="shared" si="75"/>
        <v>7.899268068380312E-7</v>
      </c>
      <c r="T321">
        <v>1</v>
      </c>
      <c r="U321">
        <f t="shared" si="76"/>
        <v>7.899268068380312E-7</v>
      </c>
    </row>
    <row r="322" spans="1:21" x14ac:dyDescent="0.2">
      <c r="A322" s="25" t="s">
        <v>2094</v>
      </c>
      <c r="B322" s="114" t="s">
        <v>2215</v>
      </c>
      <c r="C322" s="33">
        <v>46707.83668</v>
      </c>
      <c r="D322" s="33"/>
      <c r="E322">
        <f t="shared" si="66"/>
        <v>-4.0250770748907856</v>
      </c>
      <c r="F322">
        <f t="shared" si="65"/>
        <v>-4</v>
      </c>
      <c r="G322">
        <f t="shared" si="74"/>
        <v>-5.8602600038284436E-3</v>
      </c>
      <c r="I322">
        <f t="shared" si="77"/>
        <v>-5.8602600038284436E-3</v>
      </c>
      <c r="P322">
        <f t="shared" si="67"/>
        <v>-5.7356020439352957E-3</v>
      </c>
      <c r="Q322" s="7">
        <f t="shared" si="68"/>
        <v>31689.33668</v>
      </c>
      <c r="R322">
        <f t="shared" si="75"/>
        <v>1.5539606964721656E-8</v>
      </c>
      <c r="T322">
        <v>1</v>
      </c>
      <c r="U322">
        <f t="shared" si="76"/>
        <v>1.5539606964721656E-8</v>
      </c>
    </row>
    <row r="323" spans="1:21" x14ac:dyDescent="0.2">
      <c r="A323" s="25" t="s">
        <v>2094</v>
      </c>
      <c r="B323" s="114" t="s">
        <v>2212</v>
      </c>
      <c r="C323" s="33">
        <v>46707.953090000003</v>
      </c>
      <c r="D323" s="33"/>
      <c r="E323">
        <f t="shared" si="66"/>
        <v>-3.5269383766949862</v>
      </c>
      <c r="F323">
        <f t="shared" si="65"/>
        <v>-3.5</v>
      </c>
      <c r="G323">
        <f t="shared" si="74"/>
        <v>-6.2952274965937249E-3</v>
      </c>
      <c r="I323">
        <f t="shared" si="77"/>
        <v>-6.2952274965937249E-3</v>
      </c>
      <c r="P323">
        <f t="shared" si="67"/>
        <v>-5.7346898348329262E-3</v>
      </c>
      <c r="Q323" s="7">
        <f t="shared" si="68"/>
        <v>31689.453090000003</v>
      </c>
      <c r="R323">
        <f t="shared" si="75"/>
        <v>3.1420247025226368E-7</v>
      </c>
      <c r="T323">
        <v>1</v>
      </c>
      <c r="U323">
        <f t="shared" si="76"/>
        <v>3.1420247025226368E-7</v>
      </c>
    </row>
    <row r="324" spans="1:21" x14ac:dyDescent="0.2">
      <c r="A324" s="25" t="s">
        <v>2094</v>
      </c>
      <c r="B324" s="114" t="s">
        <v>2212</v>
      </c>
      <c r="C324" s="33">
        <v>46708.654430000002</v>
      </c>
      <c r="D324" s="33"/>
      <c r="E324">
        <f t="shared" si="66"/>
        <v>-0.52578216515503184</v>
      </c>
      <c r="F324">
        <f t="shared" si="65"/>
        <v>-0.5</v>
      </c>
      <c r="G324">
        <f t="shared" si="74"/>
        <v>-6.0250324968365021E-3</v>
      </c>
      <c r="I324">
        <f t="shared" si="77"/>
        <v>-6.0250324968365021E-3</v>
      </c>
      <c r="P324">
        <f t="shared" si="67"/>
        <v>-5.7292162259870508E-3</v>
      </c>
      <c r="Q324" s="7">
        <f t="shared" si="68"/>
        <v>31690.154430000002</v>
      </c>
      <c r="R324">
        <f t="shared" si="75"/>
        <v>8.7507266099275957E-8</v>
      </c>
      <c r="T324">
        <v>1</v>
      </c>
      <c r="U324">
        <f t="shared" si="76"/>
        <v>8.7507266099275957E-8</v>
      </c>
    </row>
    <row r="325" spans="1:21" x14ac:dyDescent="0.2">
      <c r="A325" s="25" t="s">
        <v>2094</v>
      </c>
      <c r="B325" s="114" t="s">
        <v>2215</v>
      </c>
      <c r="C325" s="33">
        <v>46708.771410000001</v>
      </c>
      <c r="D325" s="33"/>
      <c r="E325">
        <f t="shared" si="66"/>
        <v>-2.5204337535389431E-2</v>
      </c>
      <c r="F325">
        <f t="shared" si="65"/>
        <v>0</v>
      </c>
      <c r="G325">
        <f t="shared" si="74"/>
        <v>-5.8900000003632158E-3</v>
      </c>
      <c r="I325">
        <f t="shared" si="77"/>
        <v>-5.8900000003632158E-3</v>
      </c>
      <c r="P325">
        <f t="shared" si="67"/>
        <v>-5.7283038988086982E-3</v>
      </c>
      <c r="Q325" s="7">
        <f t="shared" si="68"/>
        <v>31690.271410000001</v>
      </c>
      <c r="R325">
        <f t="shared" si="75"/>
        <v>2.614562925792888E-8</v>
      </c>
      <c r="T325">
        <v>1</v>
      </c>
      <c r="U325">
        <f t="shared" si="76"/>
        <v>2.614562925792888E-8</v>
      </c>
    </row>
    <row r="326" spans="1:21" x14ac:dyDescent="0.2">
      <c r="A326" s="25" t="s">
        <v>2167</v>
      </c>
      <c r="B326" s="114" t="s">
        <v>2212</v>
      </c>
      <c r="C326" s="33">
        <v>46749.315999999999</v>
      </c>
      <c r="D326" s="33"/>
      <c r="E326">
        <f t="shared" si="66"/>
        <v>173.47216943681096</v>
      </c>
      <c r="F326">
        <f t="shared" si="65"/>
        <v>173.5</v>
      </c>
      <c r="G326">
        <f t="shared" si="74"/>
        <v>-6.5037224994739518E-3</v>
      </c>
      <c r="K326">
        <f t="shared" ref="K326:K339" si="78">+G326</f>
        <v>-6.5037224994739518E-3</v>
      </c>
      <c r="P326">
        <f t="shared" si="67"/>
        <v>-5.4107088733098899E-3</v>
      </c>
      <c r="Q326" s="7">
        <f t="shared" si="68"/>
        <v>31730.815999999999</v>
      </c>
      <c r="R326">
        <f t="shared" si="75"/>
        <v>1.1946787869803116E-6</v>
      </c>
      <c r="T326">
        <v>0.1</v>
      </c>
      <c r="U326">
        <f t="shared" si="76"/>
        <v>1.1946787869803117E-7</v>
      </c>
    </row>
    <row r="327" spans="1:21" x14ac:dyDescent="0.2">
      <c r="A327" s="25" t="s">
        <v>2167</v>
      </c>
      <c r="B327" s="114" t="s">
        <v>2212</v>
      </c>
      <c r="C327" s="33">
        <v>46764.271999999997</v>
      </c>
      <c r="D327" s="33"/>
      <c r="E327">
        <f t="shared" si="66"/>
        <v>237.47150257025683</v>
      </c>
      <c r="F327">
        <f t="shared" si="65"/>
        <v>237.5</v>
      </c>
      <c r="G327">
        <f t="shared" si="74"/>
        <v>-6.6595625030458905E-3</v>
      </c>
      <c r="K327">
        <f t="shared" si="78"/>
        <v>-6.6595625030458905E-3</v>
      </c>
      <c r="P327">
        <f t="shared" si="67"/>
        <v>-5.2930440080595637E-3</v>
      </c>
      <c r="Q327" s="7">
        <f t="shared" si="68"/>
        <v>31745.771999999997</v>
      </c>
      <c r="R327">
        <f t="shared" si="75"/>
        <v>1.8673727971396956E-6</v>
      </c>
      <c r="T327">
        <v>0.1</v>
      </c>
      <c r="U327">
        <f t="shared" si="76"/>
        <v>1.8673727971396957E-7</v>
      </c>
    </row>
    <row r="328" spans="1:21" x14ac:dyDescent="0.2">
      <c r="A328" s="25" t="s">
        <v>2168</v>
      </c>
      <c r="B328" s="114"/>
      <c r="C328" s="33">
        <v>46819.311000000002</v>
      </c>
      <c r="D328" s="33"/>
      <c r="E328">
        <f t="shared" si="66"/>
        <v>472.99298534188028</v>
      </c>
      <c r="F328">
        <f t="shared" si="65"/>
        <v>473</v>
      </c>
      <c r="G328">
        <f t="shared" si="74"/>
        <v>-1.6392550023738295E-3</v>
      </c>
      <c r="K328">
        <f t="shared" si="78"/>
        <v>-1.6392550023738295E-3</v>
      </c>
      <c r="P328">
        <f t="shared" si="67"/>
        <v>-4.8577058472454616E-3</v>
      </c>
      <c r="Q328" s="7">
        <f t="shared" si="68"/>
        <v>31800.811000000002</v>
      </c>
      <c r="R328">
        <f t="shared" si="75"/>
        <v>1.0358425840854923E-5</v>
      </c>
      <c r="T328">
        <v>0.1</v>
      </c>
      <c r="U328">
        <f t="shared" si="76"/>
        <v>1.0358425840854923E-6</v>
      </c>
    </row>
    <row r="329" spans="1:21" x14ac:dyDescent="0.2">
      <c r="A329" s="25" t="s">
        <v>2169</v>
      </c>
      <c r="B329" s="114" t="s">
        <v>2212</v>
      </c>
      <c r="C329" s="33">
        <v>46982.546000000002</v>
      </c>
      <c r="D329" s="33"/>
      <c r="E329">
        <f t="shared" si="66"/>
        <v>1171.5040273343418</v>
      </c>
      <c r="F329">
        <f t="shared" si="65"/>
        <v>1171.5</v>
      </c>
      <c r="G329">
        <f t="shared" si="74"/>
        <v>9.4114750390872359E-4</v>
      </c>
      <c r="K329">
        <f t="shared" si="78"/>
        <v>9.4114750390872359E-4</v>
      </c>
      <c r="P329">
        <f t="shared" si="67"/>
        <v>-3.5446940447367535E-3</v>
      </c>
      <c r="Q329" s="7">
        <f t="shared" si="68"/>
        <v>31964.046000000002</v>
      </c>
      <c r="R329">
        <f t="shared" si="75"/>
        <v>2.0122774399554053E-5</v>
      </c>
      <c r="T329">
        <v>0.1</v>
      </c>
      <c r="U329">
        <f t="shared" si="76"/>
        <v>2.0122774399554055E-6</v>
      </c>
    </row>
    <row r="330" spans="1:21" x14ac:dyDescent="0.2">
      <c r="A330" s="25" t="s">
        <v>2170</v>
      </c>
      <c r="B330" s="114"/>
      <c r="C330" s="33">
        <v>47039.45</v>
      </c>
      <c r="D330" s="33"/>
      <c r="E330">
        <f t="shared" si="66"/>
        <v>1415.0061704625641</v>
      </c>
      <c r="F330">
        <f t="shared" si="65"/>
        <v>1415</v>
      </c>
      <c r="G330">
        <f t="shared" si="74"/>
        <v>1.4419749932130799E-3</v>
      </c>
      <c r="K330">
        <f t="shared" si="78"/>
        <v>1.4419749932130799E-3</v>
      </c>
      <c r="P330">
        <f t="shared" si="67"/>
        <v>-3.0793634829382951E-3</v>
      </c>
      <c r="Q330" s="7">
        <f t="shared" si="68"/>
        <v>32020.949999999997</v>
      </c>
      <c r="R330">
        <f t="shared" si="75"/>
        <v>2.0442501615926837E-5</v>
      </c>
      <c r="T330">
        <v>0.1</v>
      </c>
      <c r="U330">
        <f t="shared" si="76"/>
        <v>2.0442501615926838E-6</v>
      </c>
    </row>
    <row r="331" spans="1:21" x14ac:dyDescent="0.2">
      <c r="A331" s="25" t="s">
        <v>2170</v>
      </c>
      <c r="B331" s="114" t="s">
        <v>2212</v>
      </c>
      <c r="C331" s="33">
        <v>47055.449000000001</v>
      </c>
      <c r="D331" s="33"/>
      <c r="E331">
        <f t="shared" si="66"/>
        <v>1483.4686825515141</v>
      </c>
      <c r="F331">
        <f t="shared" ref="F331:F394" si="79">+ROUND(2*E331,0)/2</f>
        <v>1483.5</v>
      </c>
      <c r="G331">
        <f t="shared" si="74"/>
        <v>-7.3185724977520294E-3</v>
      </c>
      <c r="K331">
        <f t="shared" si="78"/>
        <v>-7.3185724977520294E-3</v>
      </c>
      <c r="P331">
        <f t="shared" si="67"/>
        <v>-2.9477545381500318E-3</v>
      </c>
      <c r="Q331" s="7">
        <f t="shared" si="68"/>
        <v>32036.949000000001</v>
      </c>
      <c r="R331">
        <f t="shared" si="75"/>
        <v>1.910404963597937E-5</v>
      </c>
      <c r="T331">
        <v>0.1</v>
      </c>
      <c r="U331">
        <f t="shared" si="76"/>
        <v>1.9104049635979369E-6</v>
      </c>
    </row>
    <row r="332" spans="1:21" x14ac:dyDescent="0.2">
      <c r="A332" s="25" t="s">
        <v>2171</v>
      </c>
      <c r="B332" s="114"/>
      <c r="C332" s="33">
        <v>47069.357000000004</v>
      </c>
      <c r="D332" s="33"/>
      <c r="E332">
        <f t="shared" si="66"/>
        <v>1542.9834408572285</v>
      </c>
      <c r="F332">
        <f t="shared" si="79"/>
        <v>1543</v>
      </c>
      <c r="G332">
        <f t="shared" si="74"/>
        <v>-3.8697049967595376E-3</v>
      </c>
      <c r="K332">
        <f t="shared" si="78"/>
        <v>-3.8697049967595376E-3</v>
      </c>
      <c r="P332">
        <f t="shared" si="67"/>
        <v>-2.8331866458728809E-3</v>
      </c>
      <c r="Q332" s="7">
        <f t="shared" si="68"/>
        <v>32050.857000000004</v>
      </c>
      <c r="R332">
        <f t="shared" si="75"/>
        <v>1.0743702917247944E-6</v>
      </c>
      <c r="T332">
        <v>0.1</v>
      </c>
      <c r="U332">
        <f t="shared" si="76"/>
        <v>1.0743702917247945E-7</v>
      </c>
    </row>
    <row r="333" spans="1:21" x14ac:dyDescent="0.2">
      <c r="A333" s="25" t="s">
        <v>2171</v>
      </c>
      <c r="B333" s="114"/>
      <c r="C333" s="33">
        <v>47102.307999999997</v>
      </c>
      <c r="D333" s="33"/>
      <c r="E333">
        <f t="shared" si="66"/>
        <v>1683.9865182896974</v>
      </c>
      <c r="F333">
        <f t="shared" si="79"/>
        <v>1684</v>
      </c>
      <c r="G333">
        <f t="shared" si="74"/>
        <v>-3.1505400038440712E-3</v>
      </c>
      <c r="K333">
        <f t="shared" si="78"/>
        <v>-3.1505400038440712E-3</v>
      </c>
      <c r="P333">
        <f t="shared" si="67"/>
        <v>-2.5607607581196873E-3</v>
      </c>
      <c r="Q333" s="7">
        <f t="shared" si="68"/>
        <v>32083.807999999997</v>
      </c>
      <c r="R333">
        <f t="shared" si="75"/>
        <v>3.478395586872232E-7</v>
      </c>
      <c r="T333">
        <v>0.1</v>
      </c>
      <c r="U333">
        <f t="shared" si="76"/>
        <v>3.4783955868722322E-8</v>
      </c>
    </row>
    <row r="334" spans="1:21" x14ac:dyDescent="0.2">
      <c r="A334" s="25" t="s">
        <v>2171</v>
      </c>
      <c r="B334" s="114"/>
      <c r="C334" s="33">
        <v>47116.334999999999</v>
      </c>
      <c r="D334" s="33"/>
      <c r="E334">
        <f t="shared" si="66"/>
        <v>1744.0104983554281</v>
      </c>
      <c r="F334">
        <f t="shared" si="79"/>
        <v>1744</v>
      </c>
      <c r="G334">
        <f t="shared" si="74"/>
        <v>2.4533600007998757E-3</v>
      </c>
      <c r="K334">
        <f t="shared" si="78"/>
        <v>2.4533600007998757E-3</v>
      </c>
      <c r="P334">
        <f t="shared" si="67"/>
        <v>-2.4444392164820992E-3</v>
      </c>
      <c r="Q334" s="7">
        <f t="shared" si="68"/>
        <v>32097.834999999999</v>
      </c>
      <c r="R334">
        <f t="shared" si="75"/>
        <v>2.3988437172807925E-5</v>
      </c>
      <c r="T334">
        <v>0.1</v>
      </c>
      <c r="U334">
        <f t="shared" si="76"/>
        <v>2.3988437172807926E-6</v>
      </c>
    </row>
    <row r="335" spans="1:21" x14ac:dyDescent="0.2">
      <c r="A335" s="25" t="s">
        <v>2171</v>
      </c>
      <c r="B335" s="114"/>
      <c r="C335" s="33">
        <v>47149.283000000003</v>
      </c>
      <c r="D335" s="33"/>
      <c r="E335">
        <f t="shared" si="66"/>
        <v>1885.0007382645792</v>
      </c>
      <c r="F335">
        <f t="shared" si="79"/>
        <v>1885</v>
      </c>
      <c r="G335">
        <f t="shared" si="74"/>
        <v>1.7252500401809812E-4</v>
      </c>
      <c r="K335">
        <f t="shared" si="78"/>
        <v>1.7252500401809812E-4</v>
      </c>
      <c r="P335">
        <f t="shared" si="67"/>
        <v>-2.170155769218491E-3</v>
      </c>
      <c r="Q335" s="7">
        <f t="shared" si="68"/>
        <v>32130.783000000003</v>
      </c>
      <c r="R335">
        <f t="shared" si="75"/>
        <v>5.4881532052923829E-6</v>
      </c>
      <c r="T335">
        <v>0.1</v>
      </c>
      <c r="U335">
        <f t="shared" si="76"/>
        <v>5.4881532052923829E-7</v>
      </c>
    </row>
    <row r="336" spans="1:21" x14ac:dyDescent="0.2">
      <c r="A336" s="25" t="s">
        <v>2170</v>
      </c>
      <c r="B336" s="114" t="s">
        <v>2212</v>
      </c>
      <c r="C336" s="33">
        <v>47176.275000000001</v>
      </c>
      <c r="D336" s="33"/>
      <c r="E336">
        <f t="shared" si="66"/>
        <v>2000.5042151259099</v>
      </c>
      <c r="F336">
        <f t="shared" si="79"/>
        <v>2000.5</v>
      </c>
      <c r="G336">
        <f t="shared" si="74"/>
        <v>9.8503250046633184E-4</v>
      </c>
      <c r="K336">
        <f t="shared" si="78"/>
        <v>9.8503250046633184E-4</v>
      </c>
      <c r="P336">
        <f t="shared" si="67"/>
        <v>-1.9445087512096441E-3</v>
      </c>
      <c r="Q336" s="7">
        <f t="shared" si="68"/>
        <v>32157.775000000001</v>
      </c>
      <c r="R336">
        <f t="shared" si="75"/>
        <v>8.5822119452712447E-6</v>
      </c>
      <c r="T336">
        <v>0.1</v>
      </c>
      <c r="U336">
        <f t="shared" si="76"/>
        <v>8.5822119452712449E-7</v>
      </c>
    </row>
    <row r="337" spans="1:21" x14ac:dyDescent="0.2">
      <c r="A337" s="25" t="s">
        <v>2170</v>
      </c>
      <c r="B337" s="114"/>
      <c r="C337" s="33">
        <v>47195.317000000003</v>
      </c>
      <c r="D337" s="33"/>
      <c r="E337">
        <f t="shared" si="66"/>
        <v>2081.9882550782568</v>
      </c>
      <c r="F337">
        <f t="shared" si="79"/>
        <v>2082</v>
      </c>
      <c r="G337">
        <f t="shared" si="74"/>
        <v>-2.744669996900484E-3</v>
      </c>
      <c r="K337">
        <f t="shared" si="78"/>
        <v>-2.744669996900484E-3</v>
      </c>
      <c r="P337">
        <f t="shared" si="67"/>
        <v>-1.7847624315465993E-3</v>
      </c>
      <c r="Q337" s="7">
        <f t="shared" si="68"/>
        <v>32176.817000000003</v>
      </c>
      <c r="R337">
        <f t="shared" si="75"/>
        <v>9.2142253402362235E-7</v>
      </c>
      <c r="T337">
        <v>0.1</v>
      </c>
      <c r="U337">
        <f t="shared" si="76"/>
        <v>9.2142253402362246E-8</v>
      </c>
    </row>
    <row r="338" spans="1:21" x14ac:dyDescent="0.2">
      <c r="A338" s="25" t="s">
        <v>2172</v>
      </c>
      <c r="B338" s="114"/>
      <c r="C338" s="33">
        <v>47353.527999999998</v>
      </c>
      <c r="D338" s="33"/>
      <c r="E338">
        <f t="shared" si="66"/>
        <v>2759.000724613993</v>
      </c>
      <c r="F338">
        <f t="shared" si="79"/>
        <v>2759</v>
      </c>
      <c r="G338">
        <f t="shared" si="74"/>
        <v>1.6933499864535406E-4</v>
      </c>
      <c r="K338">
        <f t="shared" si="78"/>
        <v>1.6933499864535406E-4</v>
      </c>
      <c r="P338">
        <f t="shared" si="67"/>
        <v>-4.4113658284770929E-4</v>
      </c>
      <c r="Q338" s="7">
        <f t="shared" si="68"/>
        <v>32335.027999999998</v>
      </c>
      <c r="R338">
        <f t="shared" si="75"/>
        <v>3.726755518106419E-7</v>
      </c>
      <c r="T338">
        <v>0.1</v>
      </c>
      <c r="U338">
        <f t="shared" si="76"/>
        <v>3.7267555181064192E-8</v>
      </c>
    </row>
    <row r="339" spans="1:21" x14ac:dyDescent="0.2">
      <c r="A339" s="25" t="s">
        <v>2172</v>
      </c>
      <c r="B339" s="114" t="s">
        <v>2212</v>
      </c>
      <c r="C339" s="33">
        <v>47381.451999999997</v>
      </c>
      <c r="D339" s="33"/>
      <c r="E339">
        <f t="shared" si="66"/>
        <v>2878.4923920664191</v>
      </c>
      <c r="F339">
        <f t="shared" si="79"/>
        <v>2878.5</v>
      </c>
      <c r="G339">
        <f t="shared" si="74"/>
        <v>-1.777897501597181E-3</v>
      </c>
      <c r="K339">
        <f t="shared" si="78"/>
        <v>-1.777897501597181E-3</v>
      </c>
      <c r="P339">
        <f t="shared" si="67"/>
        <v>-2.0089808880780977E-4</v>
      </c>
      <c r="Q339" s="7">
        <f t="shared" si="68"/>
        <v>32362.951999999997</v>
      </c>
      <c r="R339">
        <f t="shared" si="75"/>
        <v>2.4869271479380214E-6</v>
      </c>
      <c r="T339">
        <v>0.1</v>
      </c>
      <c r="U339">
        <f t="shared" si="76"/>
        <v>2.4869271479380215E-7</v>
      </c>
    </row>
    <row r="340" spans="1:21" x14ac:dyDescent="0.2">
      <c r="A340" s="25" t="s">
        <v>2172</v>
      </c>
      <c r="B340" s="114" t="s">
        <v>2212</v>
      </c>
      <c r="C340" s="33">
        <v>47392.449000000001</v>
      </c>
      <c r="D340" s="33"/>
      <c r="E340">
        <f t="shared" si="66"/>
        <v>2925.5504735366503</v>
      </c>
      <c r="F340">
        <f t="shared" si="79"/>
        <v>2925.5</v>
      </c>
      <c r="P340">
        <f t="shared" si="67"/>
        <v>-1.0615997531971191E-4</v>
      </c>
      <c r="Q340" s="7">
        <f t="shared" si="68"/>
        <v>32373.949000000001</v>
      </c>
      <c r="S340" s="17">
        <v>2.4005179999221582E-2</v>
      </c>
    </row>
    <row r="341" spans="1:21" x14ac:dyDescent="0.2">
      <c r="A341" s="25" t="s">
        <v>2172</v>
      </c>
      <c r="B341" s="114"/>
      <c r="C341" s="33">
        <v>47396.521999999997</v>
      </c>
      <c r="D341" s="33"/>
      <c r="E341">
        <f t="shared" ref="E341:E404" si="80">(C341-C$7)/C$8</f>
        <v>2942.9795510876224</v>
      </c>
      <c r="F341">
        <f t="shared" si="79"/>
        <v>2943</v>
      </c>
      <c r="G341">
        <f t="shared" ref="G341:G404" si="81">C341-(C$7+F341*C$8)</f>
        <v>-4.7787050061742775E-3</v>
      </c>
      <c r="K341">
        <f t="shared" ref="K341:K377" si="82">+G341</f>
        <v>-4.7787050061742775E-3</v>
      </c>
      <c r="P341">
        <f t="shared" ref="P341:P404" si="83">+I$2+I$3*F341+I$4*F341^2+I$5*SIN(I$6*F341+I$7)</f>
        <v>-7.0848984196777987E-5</v>
      </c>
      <c r="Q341" s="7">
        <f t="shared" ref="Q341:Q404" si="84">+C341-15018.5</f>
        <v>32378.021999999997</v>
      </c>
      <c r="R341">
        <f t="shared" ref="R341:R372" si="85">+(P341-G341)^2</f>
        <v>2.2163908323669807E-5</v>
      </c>
      <c r="T341">
        <v>0.1</v>
      </c>
      <c r="U341">
        <f t="shared" ref="U341:U372" si="86">+T341*R341</f>
        <v>2.2163908323669807E-6</v>
      </c>
    </row>
    <row r="342" spans="1:21" x14ac:dyDescent="0.2">
      <c r="A342" s="25" t="s">
        <v>2172</v>
      </c>
      <c r="B342" s="114"/>
      <c r="C342" s="33">
        <v>47412.423999999999</v>
      </c>
      <c r="D342" s="33"/>
      <c r="E342">
        <f t="shared" si="80"/>
        <v>3011.0269832545314</v>
      </c>
      <c r="F342">
        <f t="shared" si="79"/>
        <v>3011</v>
      </c>
      <c r="G342">
        <f t="shared" si="81"/>
        <v>6.3057149964151904E-3</v>
      </c>
      <c r="K342">
        <f t="shared" si="82"/>
        <v>6.3057149964151904E-3</v>
      </c>
      <c r="P342">
        <f t="shared" si="83"/>
        <v>6.6545538573551527E-5</v>
      </c>
      <c r="Q342" s="7">
        <f t="shared" si="84"/>
        <v>32393.923999999999</v>
      </c>
      <c r="R342">
        <f t="shared" si="85"/>
        <v>3.8927235523663928E-5</v>
      </c>
      <c r="T342">
        <v>0.1</v>
      </c>
      <c r="U342">
        <f t="shared" si="86"/>
        <v>3.8927235523663933E-6</v>
      </c>
    </row>
    <row r="343" spans="1:21" x14ac:dyDescent="0.2">
      <c r="A343" s="25" t="s">
        <v>2172</v>
      </c>
      <c r="B343" s="114" t="s">
        <v>2212</v>
      </c>
      <c r="C343" s="33">
        <v>47426.32</v>
      </c>
      <c r="D343" s="33"/>
      <c r="E343">
        <f t="shared" si="80"/>
        <v>3070.490391466788</v>
      </c>
      <c r="F343">
        <f t="shared" si="79"/>
        <v>3070.5</v>
      </c>
      <c r="G343">
        <f t="shared" si="81"/>
        <v>-2.2454175050370395E-3</v>
      </c>
      <c r="K343">
        <f t="shared" si="82"/>
        <v>-2.2454175050370395E-3</v>
      </c>
      <c r="P343">
        <f t="shared" si="83"/>
        <v>1.8700834164920785E-4</v>
      </c>
      <c r="Q343" s="7">
        <f t="shared" si="84"/>
        <v>32407.82</v>
      </c>
      <c r="R343">
        <f t="shared" si="85"/>
        <v>5.916695499627307E-6</v>
      </c>
      <c r="T343">
        <v>0.1</v>
      </c>
      <c r="U343">
        <f t="shared" si="86"/>
        <v>5.9166954996273072E-7</v>
      </c>
    </row>
    <row r="344" spans="1:21" x14ac:dyDescent="0.2">
      <c r="A344" s="25" t="s">
        <v>2173</v>
      </c>
      <c r="B344" s="114"/>
      <c r="C344" s="33">
        <v>47450.273999999998</v>
      </c>
      <c r="D344" s="33"/>
      <c r="E344">
        <f t="shared" si="80"/>
        <v>3172.9937363369804</v>
      </c>
      <c r="F344">
        <f t="shared" si="79"/>
        <v>3173</v>
      </c>
      <c r="G344">
        <f t="shared" si="81"/>
        <v>-1.463755004806444E-3</v>
      </c>
      <c r="K344">
        <f t="shared" si="82"/>
        <v>-1.463755004806444E-3</v>
      </c>
      <c r="P344">
        <f t="shared" si="83"/>
        <v>3.9505848749924952E-4</v>
      </c>
      <c r="Q344" s="7">
        <f t="shared" si="84"/>
        <v>32431.773999999998</v>
      </c>
      <c r="R344">
        <f t="shared" si="85"/>
        <v>3.4551875991776889E-6</v>
      </c>
      <c r="T344">
        <v>0.1</v>
      </c>
      <c r="U344">
        <f t="shared" si="86"/>
        <v>3.4551875991776892E-7</v>
      </c>
    </row>
    <row r="345" spans="1:21" x14ac:dyDescent="0.2">
      <c r="A345" s="25" t="s">
        <v>2173</v>
      </c>
      <c r="B345" s="114"/>
      <c r="C345" s="33">
        <v>47456.35</v>
      </c>
      <c r="D345" s="33"/>
      <c r="E345">
        <f t="shared" si="80"/>
        <v>3198.9940003192564</v>
      </c>
      <c r="F345">
        <f t="shared" si="79"/>
        <v>3199</v>
      </c>
      <c r="G345">
        <f t="shared" si="81"/>
        <v>-1.4020650050952099E-3</v>
      </c>
      <c r="K345">
        <f t="shared" si="82"/>
        <v>-1.4020650050952099E-3</v>
      </c>
      <c r="P345">
        <f t="shared" si="83"/>
        <v>4.4793872628275805E-4</v>
      </c>
      <c r="Q345" s="7">
        <f t="shared" si="84"/>
        <v>32437.85</v>
      </c>
      <c r="R345">
        <f t="shared" si="85"/>
        <v>3.4225138061124048E-6</v>
      </c>
      <c r="T345">
        <v>0.1</v>
      </c>
      <c r="U345">
        <f t="shared" si="86"/>
        <v>3.4225138061124048E-7</v>
      </c>
    </row>
    <row r="346" spans="1:21" x14ac:dyDescent="0.2">
      <c r="A346" s="25" t="s">
        <v>2173</v>
      </c>
      <c r="B346" s="114"/>
      <c r="C346" s="33">
        <v>47466.402999999998</v>
      </c>
      <c r="D346" s="33"/>
      <c r="E346">
        <f t="shared" si="80"/>
        <v>3242.0125411049344</v>
      </c>
      <c r="F346">
        <f t="shared" si="79"/>
        <v>3242</v>
      </c>
      <c r="G346">
        <f t="shared" si="81"/>
        <v>2.9307299992069602E-3</v>
      </c>
      <c r="K346">
        <f t="shared" si="82"/>
        <v>2.9307299992069602E-3</v>
      </c>
      <c r="P346">
        <f t="shared" si="83"/>
        <v>5.3548901384129627E-4</v>
      </c>
      <c r="Q346" s="7">
        <f t="shared" si="84"/>
        <v>32447.902999999998</v>
      </c>
      <c r="R346">
        <f t="shared" si="85"/>
        <v>5.737179377975477E-6</v>
      </c>
      <c r="T346">
        <v>0.1</v>
      </c>
      <c r="U346">
        <f t="shared" si="86"/>
        <v>5.7371793779754776E-7</v>
      </c>
    </row>
    <row r="347" spans="1:21" x14ac:dyDescent="0.2">
      <c r="A347" s="25" t="s">
        <v>2173</v>
      </c>
      <c r="B347" s="114"/>
      <c r="C347" s="33">
        <v>47471.31</v>
      </c>
      <c r="D347" s="33"/>
      <c r="E347">
        <f t="shared" si="80"/>
        <v>3263.0104501505216</v>
      </c>
      <c r="F347">
        <f t="shared" si="79"/>
        <v>3263</v>
      </c>
      <c r="G347">
        <f t="shared" si="81"/>
        <v>2.4420949994237162E-3</v>
      </c>
      <c r="K347">
        <f t="shared" si="82"/>
        <v>2.4420949994237162E-3</v>
      </c>
      <c r="P347">
        <f t="shared" si="83"/>
        <v>5.7828891568038193E-4</v>
      </c>
      <c r="Q347" s="7">
        <f t="shared" si="84"/>
        <v>32452.809999999998</v>
      </c>
      <c r="R347">
        <f t="shared" si="85"/>
        <v>3.4737731177986647E-6</v>
      </c>
      <c r="T347">
        <v>0.1</v>
      </c>
      <c r="U347">
        <f t="shared" si="86"/>
        <v>3.4737731177986648E-7</v>
      </c>
    </row>
    <row r="348" spans="1:21" x14ac:dyDescent="0.2">
      <c r="A348" s="25" t="s">
        <v>2173</v>
      </c>
      <c r="B348" s="114" t="s">
        <v>2212</v>
      </c>
      <c r="C348" s="33">
        <v>47481.468999999997</v>
      </c>
      <c r="D348" s="33"/>
      <c r="E348">
        <f t="shared" si="80"/>
        <v>3306.4825834283183</v>
      </c>
      <c r="F348">
        <f t="shared" si="79"/>
        <v>3306.5</v>
      </c>
      <c r="G348">
        <f t="shared" si="81"/>
        <v>-4.0700775061850436E-3</v>
      </c>
      <c r="K348">
        <f t="shared" si="82"/>
        <v>-4.0700775061850436E-3</v>
      </c>
      <c r="P348">
        <f t="shared" si="83"/>
        <v>6.6703510837733127E-4</v>
      </c>
      <c r="Q348" s="7">
        <f t="shared" si="84"/>
        <v>32462.968999999997</v>
      </c>
      <c r="R348">
        <f t="shared" si="85"/>
        <v>2.244023592304598E-5</v>
      </c>
      <c r="T348">
        <v>0.1</v>
      </c>
      <c r="U348">
        <f t="shared" si="86"/>
        <v>2.2440235923045982E-6</v>
      </c>
    </row>
    <row r="349" spans="1:21" x14ac:dyDescent="0.2">
      <c r="A349" s="25" t="s">
        <v>2173</v>
      </c>
      <c r="B349" s="114" t="s">
        <v>2212</v>
      </c>
      <c r="C349" s="33">
        <v>47483.343999999997</v>
      </c>
      <c r="D349" s="33"/>
      <c r="E349">
        <f t="shared" si="80"/>
        <v>3314.5060355294968</v>
      </c>
      <c r="F349">
        <f t="shared" si="79"/>
        <v>3314.5</v>
      </c>
      <c r="G349">
        <f t="shared" si="81"/>
        <v>1.410442499036435E-3</v>
      </c>
      <c r="K349">
        <f t="shared" si="82"/>
        <v>1.410442499036435E-3</v>
      </c>
      <c r="P349">
        <f t="shared" si="83"/>
        <v>6.8336934691217224E-4</v>
      </c>
      <c r="Q349" s="7">
        <f t="shared" si="84"/>
        <v>32464.843999999997</v>
      </c>
      <c r="R349">
        <f t="shared" si="85"/>
        <v>5.2863536853991138E-7</v>
      </c>
      <c r="T349">
        <v>0.1</v>
      </c>
      <c r="U349">
        <f t="shared" si="86"/>
        <v>5.2863536853991138E-8</v>
      </c>
    </row>
    <row r="350" spans="1:21" x14ac:dyDescent="0.2">
      <c r="A350" s="25" t="s">
        <v>2173</v>
      </c>
      <c r="B350" s="114"/>
      <c r="C350" s="33">
        <v>47522.252999999997</v>
      </c>
      <c r="D350" s="33"/>
      <c r="E350">
        <f t="shared" si="80"/>
        <v>3481.004434358696</v>
      </c>
      <c r="F350">
        <f t="shared" si="79"/>
        <v>3481</v>
      </c>
      <c r="G350">
        <f t="shared" si="81"/>
        <v>1.0362649918533862E-3</v>
      </c>
      <c r="K350">
        <f t="shared" si="82"/>
        <v>1.0362649918533862E-3</v>
      </c>
      <c r="P350">
        <f t="shared" si="83"/>
        <v>1.0242481117559814E-3</v>
      </c>
      <c r="Q350" s="7">
        <f t="shared" si="84"/>
        <v>32503.752999999997</v>
      </c>
      <c r="R350">
        <f t="shared" si="85"/>
        <v>1.4440540727540326E-10</v>
      </c>
      <c r="T350">
        <v>0.1</v>
      </c>
      <c r="U350">
        <f t="shared" si="86"/>
        <v>1.4440540727540327E-11</v>
      </c>
    </row>
    <row r="351" spans="1:21" x14ac:dyDescent="0.2">
      <c r="A351" s="25" t="s">
        <v>2173</v>
      </c>
      <c r="B351" s="114" t="s">
        <v>2212</v>
      </c>
      <c r="C351" s="33">
        <v>47526.343999999997</v>
      </c>
      <c r="D351" s="33"/>
      <c r="E351">
        <f t="shared" si="80"/>
        <v>3498.5105370498554</v>
      </c>
      <c r="F351">
        <f t="shared" si="79"/>
        <v>3498.5</v>
      </c>
      <c r="G351">
        <f t="shared" si="81"/>
        <v>2.4624024954391643E-3</v>
      </c>
      <c r="K351">
        <f t="shared" si="82"/>
        <v>2.4624024954391643E-3</v>
      </c>
      <c r="P351">
        <f t="shared" si="83"/>
        <v>1.0601783065921008E-3</v>
      </c>
      <c r="Q351" s="7">
        <f t="shared" si="84"/>
        <v>32507.843999999997</v>
      </c>
      <c r="R351">
        <f t="shared" si="85"/>
        <v>1.9662326757878054E-6</v>
      </c>
      <c r="T351">
        <v>0.1</v>
      </c>
      <c r="U351">
        <f t="shared" si="86"/>
        <v>1.9662326757878054E-7</v>
      </c>
    </row>
    <row r="352" spans="1:21" x14ac:dyDescent="0.2">
      <c r="A352" s="25" t="s">
        <v>2175</v>
      </c>
      <c r="B352" s="114" t="s">
        <v>2212</v>
      </c>
      <c r="C352" s="33">
        <v>47529.373</v>
      </c>
      <c r="D352" s="33"/>
      <c r="E352">
        <f t="shared" si="80"/>
        <v>3511.4721564709157</v>
      </c>
      <c r="F352">
        <f t="shared" si="79"/>
        <v>3511.5</v>
      </c>
      <c r="G352">
        <f t="shared" si="81"/>
        <v>-6.5067524992628023E-3</v>
      </c>
      <c r="K352">
        <f t="shared" si="82"/>
        <v>-6.5067524992628023E-3</v>
      </c>
      <c r="P352">
        <f t="shared" si="83"/>
        <v>1.0868818633912002E-3</v>
      </c>
      <c r="Q352" s="7">
        <f t="shared" si="84"/>
        <v>32510.873</v>
      </c>
      <c r="R352">
        <f t="shared" si="85"/>
        <v>5.7663282833679661E-5</v>
      </c>
      <c r="T352">
        <v>0.1</v>
      </c>
      <c r="U352">
        <f t="shared" si="86"/>
        <v>5.7663282833679667E-6</v>
      </c>
    </row>
    <row r="353" spans="1:21" x14ac:dyDescent="0.2">
      <c r="A353" s="25" t="s">
        <v>2175</v>
      </c>
      <c r="B353" s="114" t="s">
        <v>2212</v>
      </c>
      <c r="C353" s="33">
        <v>47545.269</v>
      </c>
      <c r="D353" s="33"/>
      <c r="E353">
        <f t="shared" si="80"/>
        <v>3579.4939135910954</v>
      </c>
      <c r="F353">
        <f t="shared" si="79"/>
        <v>3579.5</v>
      </c>
      <c r="G353">
        <f t="shared" si="81"/>
        <v>-1.4223324978956953E-3</v>
      </c>
      <c r="K353">
        <f t="shared" si="82"/>
        <v>-1.4223324978956953E-3</v>
      </c>
      <c r="P353">
        <f t="shared" si="83"/>
        <v>1.2267362962658131E-3</v>
      </c>
      <c r="Q353" s="7">
        <f t="shared" si="84"/>
        <v>32526.769</v>
      </c>
      <c r="R353">
        <f t="shared" si="85"/>
        <v>7.0175654762003081E-6</v>
      </c>
      <c r="T353">
        <v>0.1</v>
      </c>
      <c r="U353">
        <f t="shared" si="86"/>
        <v>7.017565476200309E-7</v>
      </c>
    </row>
    <row r="354" spans="1:21" x14ac:dyDescent="0.2">
      <c r="A354" s="25" t="s">
        <v>2175</v>
      </c>
      <c r="B354" s="114" t="s">
        <v>2212</v>
      </c>
      <c r="C354" s="33">
        <v>47552.286999999997</v>
      </c>
      <c r="D354" s="33"/>
      <c r="E354">
        <f t="shared" si="80"/>
        <v>3609.5251599089843</v>
      </c>
      <c r="F354">
        <f t="shared" si="79"/>
        <v>3609.5</v>
      </c>
      <c r="G354">
        <f t="shared" si="81"/>
        <v>5.879617492610123E-3</v>
      </c>
      <c r="K354">
        <f t="shared" si="82"/>
        <v>5.879617492610123E-3</v>
      </c>
      <c r="P354">
        <f t="shared" si="83"/>
        <v>1.2885297408501764E-3</v>
      </c>
      <c r="Q354" s="7">
        <f t="shared" si="84"/>
        <v>32533.786999999997</v>
      </c>
      <c r="R354">
        <f t="shared" si="85"/>
        <v>2.10780867443602E-5</v>
      </c>
      <c r="T354">
        <v>0.1</v>
      </c>
      <c r="U354">
        <f t="shared" si="86"/>
        <v>2.1078086744360202E-6</v>
      </c>
    </row>
    <row r="355" spans="1:21" x14ac:dyDescent="0.2">
      <c r="A355" s="25" t="s">
        <v>2176</v>
      </c>
      <c r="B355" s="114" t="s">
        <v>2212</v>
      </c>
      <c r="C355" s="33">
        <v>47662.59</v>
      </c>
      <c r="D355" s="33"/>
      <c r="E355">
        <f t="shared" si="80"/>
        <v>4081.5309397043352</v>
      </c>
      <c r="F355">
        <f t="shared" si="79"/>
        <v>4081.5</v>
      </c>
      <c r="G355">
        <f t="shared" si="81"/>
        <v>7.2302974949707277E-3</v>
      </c>
      <c r="K355">
        <f t="shared" si="82"/>
        <v>7.2302974949707277E-3</v>
      </c>
      <c r="P355">
        <f t="shared" si="83"/>
        <v>2.2682089471352009E-3</v>
      </c>
      <c r="Q355" s="7">
        <f t="shared" si="84"/>
        <v>32644.089999999997</v>
      </c>
      <c r="R355">
        <f t="shared" si="85"/>
        <v>2.4622322756560487E-5</v>
      </c>
      <c r="T355">
        <v>0.1</v>
      </c>
      <c r="U355">
        <f t="shared" si="86"/>
        <v>2.4622322756560488E-6</v>
      </c>
    </row>
    <row r="356" spans="1:21" x14ac:dyDescent="0.2">
      <c r="A356" s="25" t="s">
        <v>2176</v>
      </c>
      <c r="B356" s="114"/>
      <c r="C356" s="33">
        <v>47737.482000000004</v>
      </c>
      <c r="D356" s="33"/>
      <c r="E356">
        <f t="shared" si="80"/>
        <v>4402.0068729104751</v>
      </c>
      <c r="F356">
        <f t="shared" si="79"/>
        <v>4402</v>
      </c>
      <c r="G356">
        <f t="shared" si="81"/>
        <v>1.6061300048022531E-3</v>
      </c>
      <c r="K356">
        <f t="shared" si="82"/>
        <v>1.6061300048022531E-3</v>
      </c>
      <c r="P356">
        <f t="shared" si="83"/>
        <v>2.9413892116292931E-3</v>
      </c>
      <c r="Q356" s="7">
        <f t="shared" si="84"/>
        <v>32718.982000000004</v>
      </c>
      <c r="R356">
        <f t="shared" si="85"/>
        <v>1.7829171494163759E-6</v>
      </c>
      <c r="T356">
        <v>0.1</v>
      </c>
      <c r="U356">
        <f t="shared" si="86"/>
        <v>1.7829171494163759E-7</v>
      </c>
    </row>
    <row r="357" spans="1:21" x14ac:dyDescent="0.2">
      <c r="A357" s="25" t="s">
        <v>2176</v>
      </c>
      <c r="B357" s="114" t="s">
        <v>2212</v>
      </c>
      <c r="C357" s="33">
        <v>47758.396000000001</v>
      </c>
      <c r="D357" s="33"/>
      <c r="E357">
        <f t="shared" si="80"/>
        <v>4491.5015274406196</v>
      </c>
      <c r="F357">
        <f t="shared" si="79"/>
        <v>4491.5</v>
      </c>
      <c r="G357">
        <f t="shared" si="81"/>
        <v>3.5694750113179907E-4</v>
      </c>
      <c r="K357">
        <f t="shared" si="82"/>
        <v>3.5694750113179907E-4</v>
      </c>
      <c r="P357">
        <f t="shared" si="83"/>
        <v>3.1305173512288544E-3</v>
      </c>
      <c r="Q357" s="7">
        <f t="shared" si="84"/>
        <v>32739.896000000001</v>
      </c>
      <c r="R357">
        <f t="shared" si="85"/>
        <v>7.6926897133674026E-6</v>
      </c>
      <c r="T357">
        <v>0.1</v>
      </c>
      <c r="U357">
        <f t="shared" si="86"/>
        <v>7.6926897133674026E-7</v>
      </c>
    </row>
    <row r="358" spans="1:21" x14ac:dyDescent="0.2">
      <c r="A358" s="25" t="s">
        <v>2177</v>
      </c>
      <c r="B358" s="114" t="s">
        <v>2212</v>
      </c>
      <c r="C358" s="33">
        <v>47769.38</v>
      </c>
      <c r="D358" s="33"/>
      <c r="E358">
        <f t="shared" si="80"/>
        <v>4538.5039796429228</v>
      </c>
      <c r="F358">
        <f t="shared" si="79"/>
        <v>4538.5</v>
      </c>
      <c r="G358">
        <f t="shared" si="81"/>
        <v>9.3000249762553722E-4</v>
      </c>
      <c r="K358">
        <f t="shared" si="82"/>
        <v>9.3000249762553722E-4</v>
      </c>
      <c r="P358">
        <f t="shared" si="83"/>
        <v>3.2300349942726292E-3</v>
      </c>
      <c r="Q358" s="7">
        <f t="shared" si="84"/>
        <v>32750.879999999997</v>
      </c>
      <c r="R358">
        <f t="shared" si="85"/>
        <v>5.2901494856326551E-6</v>
      </c>
      <c r="T358">
        <v>0.1</v>
      </c>
      <c r="U358">
        <f t="shared" si="86"/>
        <v>5.2901494856326553E-7</v>
      </c>
    </row>
    <row r="359" spans="1:21" x14ac:dyDescent="0.2">
      <c r="A359" s="25" t="s">
        <v>2176</v>
      </c>
      <c r="B359" s="114"/>
      <c r="C359" s="33">
        <v>47782.347999999998</v>
      </c>
      <c r="D359" s="33"/>
      <c r="E359">
        <f t="shared" si="80"/>
        <v>4593.9963139619031</v>
      </c>
      <c r="F359">
        <f t="shared" si="79"/>
        <v>4594</v>
      </c>
      <c r="G359">
        <f t="shared" si="81"/>
        <v>-8.613900063210167E-4</v>
      </c>
      <c r="K359">
        <f t="shared" si="82"/>
        <v>-8.613900063210167E-4</v>
      </c>
      <c r="P359">
        <f t="shared" si="83"/>
        <v>3.3477266780696617E-3</v>
      </c>
      <c r="Q359" s="7">
        <f t="shared" si="84"/>
        <v>32763.847999999998</v>
      </c>
      <c r="R359">
        <f t="shared" si="85"/>
        <v>1.7716663262815978E-5</v>
      </c>
      <c r="T359">
        <v>0.1</v>
      </c>
      <c r="U359">
        <f t="shared" si="86"/>
        <v>1.771666326281598E-6</v>
      </c>
    </row>
    <row r="360" spans="1:21" x14ac:dyDescent="0.2">
      <c r="A360" s="25" t="s">
        <v>2176</v>
      </c>
      <c r="B360" s="114"/>
      <c r="C360" s="33">
        <v>47803.389000000003</v>
      </c>
      <c r="D360" s="33"/>
      <c r="E360">
        <f t="shared" si="80"/>
        <v>4684.034423647734</v>
      </c>
      <c r="F360">
        <f t="shared" si="79"/>
        <v>4684</v>
      </c>
      <c r="G360">
        <f t="shared" si="81"/>
        <v>8.0444600025657564E-3</v>
      </c>
      <c r="K360">
        <f t="shared" si="82"/>
        <v>8.0444600025657564E-3</v>
      </c>
      <c r="P360">
        <f t="shared" si="83"/>
        <v>3.5389830079685346E-3</v>
      </c>
      <c r="Q360" s="7">
        <f t="shared" si="84"/>
        <v>32784.889000000003</v>
      </c>
      <c r="R360">
        <f t="shared" si="85"/>
        <v>2.0299322948844814E-5</v>
      </c>
      <c r="T360">
        <v>0.1</v>
      </c>
      <c r="U360">
        <f t="shared" si="86"/>
        <v>2.0299322948844814E-6</v>
      </c>
    </row>
    <row r="361" spans="1:21" x14ac:dyDescent="0.2">
      <c r="A361" s="25" t="s">
        <v>2177</v>
      </c>
      <c r="B361" s="114"/>
      <c r="C361" s="33">
        <v>47804.322</v>
      </c>
      <c r="D361" s="33"/>
      <c r="E361">
        <f t="shared" si="80"/>
        <v>4688.0268934132682</v>
      </c>
      <c r="F361">
        <f t="shared" si="79"/>
        <v>4688</v>
      </c>
      <c r="G361">
        <f t="shared" si="81"/>
        <v>6.2847199951647781E-3</v>
      </c>
      <c r="K361">
        <f t="shared" si="82"/>
        <v>6.2847199951647781E-3</v>
      </c>
      <c r="P361">
        <f t="shared" si="83"/>
        <v>3.5474949038984196E-3</v>
      </c>
      <c r="Q361" s="7">
        <f t="shared" si="84"/>
        <v>32785.822</v>
      </c>
      <c r="R361">
        <f t="shared" si="85"/>
        <v>7.4924012002581246E-6</v>
      </c>
      <c r="T361">
        <v>0.1</v>
      </c>
      <c r="U361">
        <f t="shared" si="86"/>
        <v>7.492401200258125E-7</v>
      </c>
    </row>
    <row r="362" spans="1:21" x14ac:dyDescent="0.2">
      <c r="A362" s="25" t="s">
        <v>2177</v>
      </c>
      <c r="B362" s="114" t="s">
        <v>2212</v>
      </c>
      <c r="C362" s="33">
        <v>47826.404000000002</v>
      </c>
      <c r="D362" s="33"/>
      <c r="E362">
        <f t="shared" si="80"/>
        <v>4782.5196237056625</v>
      </c>
      <c r="F362">
        <f t="shared" si="79"/>
        <v>4782.5</v>
      </c>
      <c r="G362">
        <f t="shared" si="81"/>
        <v>4.5858625016990118E-3</v>
      </c>
      <c r="K362">
        <f t="shared" si="82"/>
        <v>4.5858625016990118E-3</v>
      </c>
      <c r="P362">
        <f t="shared" si="83"/>
        <v>3.7488755738718481E-3</v>
      </c>
      <c r="Q362" s="7">
        <f t="shared" si="84"/>
        <v>32807.904000000002</v>
      </c>
      <c r="R362">
        <f t="shared" si="85"/>
        <v>7.005471173535537E-7</v>
      </c>
      <c r="T362">
        <v>0.1</v>
      </c>
      <c r="U362">
        <f t="shared" si="86"/>
        <v>7.005471173535537E-8</v>
      </c>
    </row>
    <row r="363" spans="1:21" x14ac:dyDescent="0.2">
      <c r="A363" s="25" t="s">
        <v>2177</v>
      </c>
      <c r="B363" s="114" t="s">
        <v>2212</v>
      </c>
      <c r="C363" s="33">
        <v>47859.347999999998</v>
      </c>
      <c r="D363" s="33"/>
      <c r="E363">
        <f t="shared" si="80"/>
        <v>4923.4927469169634</v>
      </c>
      <c r="F363">
        <f t="shared" si="79"/>
        <v>4923.5</v>
      </c>
      <c r="G363">
        <f t="shared" si="81"/>
        <v>-1.6949725031736307E-3</v>
      </c>
      <c r="K363">
        <f t="shared" si="82"/>
        <v>-1.6949725031736307E-3</v>
      </c>
      <c r="P363">
        <f t="shared" si="83"/>
        <v>4.0503707691223571E-3</v>
      </c>
      <c r="Q363" s="7">
        <f t="shared" si="84"/>
        <v>32840.847999999998</v>
      </c>
      <c r="R363">
        <f t="shared" si="85"/>
        <v>3.3008969316516768E-5</v>
      </c>
      <c r="T363">
        <v>0.1</v>
      </c>
      <c r="U363">
        <f t="shared" si="86"/>
        <v>3.3008969316516771E-6</v>
      </c>
    </row>
    <row r="364" spans="1:21" x14ac:dyDescent="0.2">
      <c r="A364" s="25" t="s">
        <v>2178</v>
      </c>
      <c r="B364" s="114" t="s">
        <v>2212</v>
      </c>
      <c r="C364" s="33">
        <v>47895.345999999998</v>
      </c>
      <c r="D364" s="33"/>
      <c r="E364">
        <f t="shared" si="80"/>
        <v>5077.5344689106796</v>
      </c>
      <c r="F364">
        <f t="shared" si="79"/>
        <v>5077.5</v>
      </c>
      <c r="G364">
        <f t="shared" si="81"/>
        <v>8.0550374987069517E-3</v>
      </c>
      <c r="K364">
        <f t="shared" si="82"/>
        <v>8.0550374987069517E-3</v>
      </c>
      <c r="P364">
        <f t="shared" si="83"/>
        <v>4.3810581653662799E-3</v>
      </c>
      <c r="Q364" s="7">
        <f t="shared" si="84"/>
        <v>32876.845999999998</v>
      </c>
      <c r="R364">
        <f t="shared" si="85"/>
        <v>1.3498124141814367E-5</v>
      </c>
      <c r="T364">
        <v>0.1</v>
      </c>
      <c r="U364">
        <f t="shared" si="86"/>
        <v>1.3498124141814367E-6</v>
      </c>
    </row>
    <row r="365" spans="1:21" x14ac:dyDescent="0.2">
      <c r="A365" s="25" t="s">
        <v>2178</v>
      </c>
      <c r="B365" s="114"/>
      <c r="C365" s="33">
        <v>47929.338000000003</v>
      </c>
      <c r="D365" s="33"/>
      <c r="E365">
        <f t="shared" si="80"/>
        <v>5222.9921669497744</v>
      </c>
      <c r="F365">
        <f t="shared" si="79"/>
        <v>5223</v>
      </c>
      <c r="G365">
        <f t="shared" si="81"/>
        <v>-1.8305049961782061E-3</v>
      </c>
      <c r="K365">
        <f t="shared" si="82"/>
        <v>-1.8305049961782061E-3</v>
      </c>
      <c r="P365">
        <f t="shared" si="83"/>
        <v>4.6948267618981999E-3</v>
      </c>
      <c r="Q365" s="7">
        <f t="shared" si="84"/>
        <v>32910.838000000003</v>
      </c>
      <c r="R365">
        <f t="shared" si="85"/>
        <v>4.2579954552960519E-5</v>
      </c>
      <c r="T365">
        <v>0.1</v>
      </c>
      <c r="U365">
        <f t="shared" si="86"/>
        <v>4.2579954552960523E-6</v>
      </c>
    </row>
    <row r="366" spans="1:21" x14ac:dyDescent="0.2">
      <c r="A366" s="25" t="s">
        <v>2179</v>
      </c>
      <c r="B366" s="114" t="s">
        <v>2212</v>
      </c>
      <c r="C366" s="33">
        <v>48091.409</v>
      </c>
      <c r="D366" s="33"/>
      <c r="E366">
        <f t="shared" si="80"/>
        <v>5916.5222498778057</v>
      </c>
      <c r="F366">
        <f t="shared" si="79"/>
        <v>5916.5</v>
      </c>
      <c r="G366">
        <f t="shared" si="81"/>
        <v>5.1995725007145666E-3</v>
      </c>
      <c r="K366">
        <f t="shared" si="82"/>
        <v>5.1995725007145666E-3</v>
      </c>
      <c r="P366">
        <f t="shared" si="83"/>
        <v>6.2080172721447023E-3</v>
      </c>
      <c r="Q366" s="7">
        <f t="shared" si="84"/>
        <v>33072.909</v>
      </c>
      <c r="R366">
        <f t="shared" si="85"/>
        <v>1.0169608570247786E-6</v>
      </c>
      <c r="T366">
        <v>0.1</v>
      </c>
      <c r="U366">
        <f t="shared" si="86"/>
        <v>1.0169608570247787E-7</v>
      </c>
    </row>
    <row r="367" spans="1:21" x14ac:dyDescent="0.2">
      <c r="A367" s="25" t="s">
        <v>2179</v>
      </c>
      <c r="B367" s="114" t="s">
        <v>2212</v>
      </c>
      <c r="C367" s="33">
        <v>48093.51</v>
      </c>
      <c r="D367" s="33"/>
      <c r="E367">
        <f t="shared" si="80"/>
        <v>5925.5127954055897</v>
      </c>
      <c r="F367">
        <f t="shared" si="79"/>
        <v>5925.5</v>
      </c>
      <c r="G367">
        <f t="shared" si="81"/>
        <v>2.9901575035182759E-3</v>
      </c>
      <c r="K367">
        <f t="shared" si="82"/>
        <v>2.9901575035182759E-3</v>
      </c>
      <c r="P367">
        <f t="shared" si="83"/>
        <v>6.2278456384832967E-3</v>
      </c>
      <c r="Q367" s="7">
        <f t="shared" si="84"/>
        <v>33075.01</v>
      </c>
      <c r="R367">
        <f t="shared" si="85"/>
        <v>1.0482624459293274E-5</v>
      </c>
      <c r="T367">
        <v>0.1</v>
      </c>
      <c r="U367">
        <f t="shared" si="86"/>
        <v>1.0482624459293275E-6</v>
      </c>
    </row>
    <row r="368" spans="1:21" x14ac:dyDescent="0.2">
      <c r="A368" s="25" t="s">
        <v>2179</v>
      </c>
      <c r="B368" s="114" t="s">
        <v>2212</v>
      </c>
      <c r="C368" s="33">
        <v>48106.482000000004</v>
      </c>
      <c r="D368" s="33"/>
      <c r="E368">
        <f t="shared" si="80"/>
        <v>5981.0222464223889</v>
      </c>
      <c r="F368">
        <f t="shared" si="79"/>
        <v>5981</v>
      </c>
      <c r="G368">
        <f t="shared" si="81"/>
        <v>5.1987650003866293E-3</v>
      </c>
      <c r="K368">
        <f t="shared" si="82"/>
        <v>5.1987650003866293E-3</v>
      </c>
      <c r="P368">
        <f t="shared" si="83"/>
        <v>6.3502278912203232E-3</v>
      </c>
      <c r="Q368" s="7">
        <f t="shared" si="84"/>
        <v>33087.982000000004</v>
      </c>
      <c r="R368">
        <f t="shared" si="85"/>
        <v>1.3258667889670873E-6</v>
      </c>
      <c r="T368">
        <v>0.1</v>
      </c>
      <c r="U368">
        <f t="shared" si="86"/>
        <v>1.3258667889670872E-7</v>
      </c>
    </row>
    <row r="369" spans="1:21" x14ac:dyDescent="0.2">
      <c r="A369" s="25" t="s">
        <v>2179</v>
      </c>
      <c r="B369" s="114" t="s">
        <v>2212</v>
      </c>
      <c r="C369" s="33">
        <v>48112.45</v>
      </c>
      <c r="D369" s="33"/>
      <c r="E369">
        <f t="shared" si="80"/>
        <v>6006.5603595636057</v>
      </c>
      <c r="F369">
        <f t="shared" si="79"/>
        <v>6006.5</v>
      </c>
      <c r="G369">
        <f t="shared" si="81"/>
        <v>1.4105422495049424E-2</v>
      </c>
      <c r="K369">
        <f t="shared" si="82"/>
        <v>1.4105422495049424E-2</v>
      </c>
      <c r="P369">
        <f t="shared" si="83"/>
        <v>6.4065194571059601E-3</v>
      </c>
      <c r="Q369" s="7">
        <f t="shared" si="84"/>
        <v>33093.949999999997</v>
      </c>
      <c r="R369">
        <f t="shared" si="85"/>
        <v>5.9273107987655107E-5</v>
      </c>
      <c r="T369">
        <v>0.1</v>
      </c>
      <c r="U369">
        <f t="shared" si="86"/>
        <v>5.9273107987655107E-6</v>
      </c>
    </row>
    <row r="370" spans="1:21" x14ac:dyDescent="0.2">
      <c r="A370" s="25" t="s">
        <v>2179</v>
      </c>
      <c r="B370" s="114" t="s">
        <v>2212</v>
      </c>
      <c r="C370" s="33">
        <v>48175.311000000002</v>
      </c>
      <c r="D370" s="33"/>
      <c r="E370">
        <f t="shared" si="80"/>
        <v>6275.5535449141189</v>
      </c>
      <c r="F370">
        <f t="shared" si="79"/>
        <v>6275.5</v>
      </c>
      <c r="G370">
        <f t="shared" si="81"/>
        <v>1.2512907502241433E-2</v>
      </c>
      <c r="K370">
        <f t="shared" si="82"/>
        <v>1.2512907502241433E-2</v>
      </c>
      <c r="P370">
        <f t="shared" si="83"/>
        <v>7.0027069918781604E-3</v>
      </c>
      <c r="Q370" s="7">
        <f t="shared" si="84"/>
        <v>33156.811000000002</v>
      </c>
      <c r="R370">
        <f t="shared" si="85"/>
        <v>3.0362309664407667E-5</v>
      </c>
      <c r="T370">
        <v>0.1</v>
      </c>
      <c r="U370">
        <f t="shared" si="86"/>
        <v>3.0362309664407669E-6</v>
      </c>
    </row>
    <row r="371" spans="1:21" x14ac:dyDescent="0.2">
      <c r="A371" s="25" t="s">
        <v>2180</v>
      </c>
      <c r="B371" s="114"/>
      <c r="C371" s="33">
        <v>48176.362000000001</v>
      </c>
      <c r="D371" s="33">
        <v>6.0000000000000001E-3</v>
      </c>
      <c r="E371">
        <f t="shared" si="80"/>
        <v>6280.0509572652309</v>
      </c>
      <c r="F371">
        <f t="shared" si="79"/>
        <v>6280</v>
      </c>
      <c r="G371">
        <f t="shared" si="81"/>
        <v>1.1908200001926161E-2</v>
      </c>
      <c r="K371">
        <f t="shared" si="82"/>
        <v>1.1908200001926161E-2</v>
      </c>
      <c r="P371">
        <f t="shared" si="83"/>
        <v>7.0127170680731842E-3</v>
      </c>
      <c r="Q371" s="7">
        <f t="shared" si="84"/>
        <v>33157.862000000001</v>
      </c>
      <c r="R371">
        <f t="shared" si="85"/>
        <v>2.3965753155645755E-5</v>
      </c>
      <c r="T371">
        <v>0.1</v>
      </c>
      <c r="U371">
        <f t="shared" si="86"/>
        <v>2.3965753155645758E-6</v>
      </c>
    </row>
    <row r="372" spans="1:21" x14ac:dyDescent="0.2">
      <c r="A372" s="25" t="s">
        <v>2181</v>
      </c>
      <c r="B372" s="114"/>
      <c r="C372" s="33">
        <v>48258.383000000002</v>
      </c>
      <c r="D372" s="33">
        <v>3.0000000000000001E-3</v>
      </c>
      <c r="E372">
        <f t="shared" si="80"/>
        <v>6631.0331251536363</v>
      </c>
      <c r="F372">
        <f t="shared" si="79"/>
        <v>6631</v>
      </c>
      <c r="G372">
        <f t="shared" si="81"/>
        <v>7.7410149970091879E-3</v>
      </c>
      <c r="K372">
        <f t="shared" si="82"/>
        <v>7.7410149970091879E-3</v>
      </c>
      <c r="P372">
        <f t="shared" si="83"/>
        <v>7.7972025915090011E-3</v>
      </c>
      <c r="Q372" s="7">
        <f t="shared" si="84"/>
        <v>33239.883000000002</v>
      </c>
      <c r="R372">
        <f t="shared" si="85"/>
        <v>3.1570457756754354E-9</v>
      </c>
      <c r="T372">
        <v>0.1</v>
      </c>
      <c r="U372">
        <f t="shared" si="86"/>
        <v>3.1570457756754356E-10</v>
      </c>
    </row>
    <row r="373" spans="1:21" x14ac:dyDescent="0.2">
      <c r="A373" s="25" t="s">
        <v>2182</v>
      </c>
      <c r="B373" s="114" t="s">
        <v>2212</v>
      </c>
      <c r="C373" s="33">
        <v>48404.557999999997</v>
      </c>
      <c r="D373" s="33">
        <v>3.0000000000000001E-3</v>
      </c>
      <c r="E373">
        <f t="shared" si="80"/>
        <v>7256.5414509614875</v>
      </c>
      <c r="F373">
        <f t="shared" si="79"/>
        <v>7256.5</v>
      </c>
      <c r="G373">
        <f t="shared" si="81"/>
        <v>9.6866724925348535E-3</v>
      </c>
      <c r="K373">
        <f t="shared" si="82"/>
        <v>9.6866724925348535E-3</v>
      </c>
      <c r="P373">
        <f t="shared" si="83"/>
        <v>9.213156610244206E-3</v>
      </c>
      <c r="Q373" s="7">
        <f t="shared" si="84"/>
        <v>33386.057999999997</v>
      </c>
      <c r="R373">
        <f t="shared" ref="R373:R404" si="87">+(P373-G373)^2</f>
        <v>2.2421729078149038E-7</v>
      </c>
      <c r="T373">
        <v>0.1</v>
      </c>
      <c r="U373">
        <f t="shared" ref="U373:U404" si="88">+T373*R373</f>
        <v>2.242172907814904E-8</v>
      </c>
    </row>
    <row r="374" spans="1:21" x14ac:dyDescent="0.2">
      <c r="A374" s="25" t="s">
        <v>2182</v>
      </c>
      <c r="B374" s="114" t="s">
        <v>2212</v>
      </c>
      <c r="C374" s="33">
        <v>48449.425000000003</v>
      </c>
      <c r="D374" s="33">
        <v>4.0000000000000001E-3</v>
      </c>
      <c r="E374">
        <f t="shared" si="80"/>
        <v>7448.5351711874173</v>
      </c>
      <c r="F374">
        <f t="shared" si="79"/>
        <v>7448.5</v>
      </c>
      <c r="G374">
        <f t="shared" si="81"/>
        <v>8.2191524998052046E-3</v>
      </c>
      <c r="K374">
        <f t="shared" si="82"/>
        <v>8.2191524998052046E-3</v>
      </c>
      <c r="P374">
        <f t="shared" si="83"/>
        <v>9.6523593035962273E-3</v>
      </c>
      <c r="Q374" s="7">
        <f t="shared" si="84"/>
        <v>33430.925000000003</v>
      </c>
      <c r="R374">
        <f t="shared" si="87"/>
        <v>2.0540817424328792E-6</v>
      </c>
      <c r="T374">
        <v>0.1</v>
      </c>
      <c r="U374">
        <f t="shared" si="88"/>
        <v>2.0540817424328793E-7</v>
      </c>
    </row>
    <row r="375" spans="1:21" x14ac:dyDescent="0.2">
      <c r="A375" s="25" t="s">
        <v>2182</v>
      </c>
      <c r="B375" s="114" t="s">
        <v>2212</v>
      </c>
      <c r="C375" s="33">
        <v>48453.394</v>
      </c>
      <c r="D375" s="33">
        <v>5.0000000000000001E-3</v>
      </c>
      <c r="E375">
        <f t="shared" si="80"/>
        <v>7465.5192145951805</v>
      </c>
      <c r="F375">
        <f t="shared" si="79"/>
        <v>7465.5</v>
      </c>
      <c r="G375">
        <f t="shared" si="81"/>
        <v>4.4902574954903685E-3</v>
      </c>
      <c r="K375">
        <f t="shared" si="82"/>
        <v>4.4902574954903685E-3</v>
      </c>
      <c r="P375">
        <f t="shared" si="83"/>
        <v>9.6913497216065091E-3</v>
      </c>
      <c r="Q375" s="7">
        <f t="shared" si="84"/>
        <v>33434.894</v>
      </c>
      <c r="R375">
        <f t="shared" si="87"/>
        <v>2.7051360344565749E-5</v>
      </c>
      <c r="T375">
        <v>0.1</v>
      </c>
      <c r="U375">
        <f t="shared" si="88"/>
        <v>2.7051360344565751E-6</v>
      </c>
    </row>
    <row r="376" spans="1:21" x14ac:dyDescent="0.2">
      <c r="A376" s="25" t="s">
        <v>2182</v>
      </c>
      <c r="B376" s="114"/>
      <c r="C376" s="33">
        <v>48475.483999999997</v>
      </c>
      <c r="D376" s="33">
        <v>5.0000000000000001E-3</v>
      </c>
      <c r="E376">
        <f t="shared" si="80"/>
        <v>7560.0461782831826</v>
      </c>
      <c r="F376">
        <f t="shared" si="79"/>
        <v>7560</v>
      </c>
      <c r="G376">
        <f t="shared" si="81"/>
        <v>1.0791399996378459E-2</v>
      </c>
      <c r="K376">
        <f t="shared" si="82"/>
        <v>1.0791399996378459E-2</v>
      </c>
      <c r="P376">
        <f t="shared" si="83"/>
        <v>9.9083942609084243E-3</v>
      </c>
      <c r="Q376" s="7">
        <f t="shared" si="84"/>
        <v>33456.983999999997</v>
      </c>
      <c r="R376">
        <f t="shared" si="87"/>
        <v>7.7969912887297708E-7</v>
      </c>
      <c r="T376">
        <v>0.1</v>
      </c>
      <c r="U376">
        <f t="shared" si="88"/>
        <v>7.7969912887297718E-8</v>
      </c>
    </row>
    <row r="377" spans="1:21" x14ac:dyDescent="0.2">
      <c r="A377" s="25" t="s">
        <v>2182</v>
      </c>
      <c r="B377" s="114"/>
      <c r="C377" s="33">
        <v>48486.462</v>
      </c>
      <c r="D377" s="33">
        <v>4.0000000000000001E-3</v>
      </c>
      <c r="E377">
        <f t="shared" si="80"/>
        <v>7607.022955438787</v>
      </c>
      <c r="F377">
        <f t="shared" si="79"/>
        <v>7607</v>
      </c>
      <c r="G377">
        <f t="shared" si="81"/>
        <v>5.3644549989257939E-3</v>
      </c>
      <c r="K377">
        <f t="shared" si="82"/>
        <v>5.3644549989257939E-3</v>
      </c>
      <c r="P377">
        <f t="shared" si="83"/>
        <v>1.0016533745907972E-2</v>
      </c>
      <c r="Q377" s="7">
        <f t="shared" si="84"/>
        <v>33467.962</v>
      </c>
      <c r="R377">
        <f t="shared" si="87"/>
        <v>2.164183666812327E-5</v>
      </c>
      <c r="T377">
        <v>0.1</v>
      </c>
      <c r="U377">
        <f t="shared" si="88"/>
        <v>2.1641836668123273E-6</v>
      </c>
    </row>
    <row r="378" spans="1:21" x14ac:dyDescent="0.2">
      <c r="A378" s="25" t="s">
        <v>2185</v>
      </c>
      <c r="B378" s="114" t="s">
        <v>2212</v>
      </c>
      <c r="C378" s="33">
        <v>48503.408600000002</v>
      </c>
      <c r="D378" s="33"/>
      <c r="E378">
        <f t="shared" si="80"/>
        <v>7679.5404132403091</v>
      </c>
      <c r="F378">
        <f t="shared" si="79"/>
        <v>7679.5</v>
      </c>
      <c r="G378">
        <f t="shared" si="81"/>
        <v>9.444167502806522E-3</v>
      </c>
      <c r="N378">
        <f>+G378</f>
        <v>9.444167502806522E-3</v>
      </c>
      <c r="P378">
        <f t="shared" si="83"/>
        <v>1.0183593526406159E-2</v>
      </c>
      <c r="Q378" s="7">
        <f t="shared" si="84"/>
        <v>33484.908600000002</v>
      </c>
      <c r="R378">
        <f t="shared" si="87"/>
        <v>5.4675084437637167E-7</v>
      </c>
      <c r="T378">
        <v>0.1</v>
      </c>
      <c r="U378">
        <f t="shared" si="88"/>
        <v>5.4675084437637167E-8</v>
      </c>
    </row>
    <row r="379" spans="1:21" x14ac:dyDescent="0.2">
      <c r="A379" s="25" t="s">
        <v>2185</v>
      </c>
      <c r="B379" s="114"/>
      <c r="C379" s="33">
        <v>48503.5245</v>
      </c>
      <c r="D379" s="33"/>
      <c r="E379">
        <f t="shared" si="80"/>
        <v>7680.0363695595106</v>
      </c>
      <c r="F379">
        <f t="shared" si="79"/>
        <v>7680</v>
      </c>
      <c r="G379">
        <f t="shared" si="81"/>
        <v>8.4991999974590726E-3</v>
      </c>
      <c r="N379">
        <f>+G379</f>
        <v>8.4991999974590726E-3</v>
      </c>
      <c r="P379">
        <f t="shared" si="83"/>
        <v>1.018474671018316E-2</v>
      </c>
      <c r="Q379" s="7">
        <f t="shared" si="84"/>
        <v>33485.0245</v>
      </c>
      <c r="R379">
        <f t="shared" si="87"/>
        <v>2.841067720774978E-6</v>
      </c>
      <c r="T379">
        <v>0.1</v>
      </c>
      <c r="U379">
        <f t="shared" si="88"/>
        <v>2.8410677207749781E-7</v>
      </c>
    </row>
    <row r="380" spans="1:21" x14ac:dyDescent="0.2">
      <c r="A380" s="25" t="s">
        <v>2180</v>
      </c>
      <c r="B380" s="114" t="s">
        <v>2212</v>
      </c>
      <c r="C380" s="33">
        <v>48518.37</v>
      </c>
      <c r="D380" s="33">
        <v>4.0000000000000001E-3</v>
      </c>
      <c r="E380">
        <f t="shared" si="80"/>
        <v>7743.5628539158142</v>
      </c>
      <c r="F380">
        <f t="shared" si="79"/>
        <v>7743.5</v>
      </c>
      <c r="G380">
        <f t="shared" si="81"/>
        <v>1.4688327501062304E-2</v>
      </c>
      <c r="K380">
        <f t="shared" ref="K380:K411" si="89">+G380</f>
        <v>1.4688327501062304E-2</v>
      </c>
      <c r="P380">
        <f t="shared" si="83"/>
        <v>1.0331317522078769E-2</v>
      </c>
      <c r="Q380" s="7">
        <f t="shared" si="84"/>
        <v>33499.870000000003</v>
      </c>
      <c r="R380">
        <f t="shared" si="87"/>
        <v>1.8983535956962104E-5</v>
      </c>
      <c r="T380">
        <v>0.1</v>
      </c>
      <c r="U380">
        <f t="shared" si="88"/>
        <v>1.8983535956962105E-6</v>
      </c>
    </row>
    <row r="381" spans="1:21" x14ac:dyDescent="0.2">
      <c r="A381" s="25" t="s">
        <v>2180</v>
      </c>
      <c r="B381" s="114" t="s">
        <v>2212</v>
      </c>
      <c r="C381" s="33">
        <v>48541.269</v>
      </c>
      <c r="D381" s="33">
        <v>5.0000000000000001E-3</v>
      </c>
      <c r="E381">
        <f t="shared" si="80"/>
        <v>7841.5516697370758</v>
      </c>
      <c r="F381">
        <f t="shared" si="79"/>
        <v>7841.5</v>
      </c>
      <c r="G381">
        <f t="shared" si="81"/>
        <v>1.2074697500793263E-2</v>
      </c>
      <c r="K381">
        <f t="shared" si="89"/>
        <v>1.2074697500793263E-2</v>
      </c>
      <c r="P381">
        <f t="shared" si="83"/>
        <v>1.0557974224522874E-2</v>
      </c>
      <c r="Q381" s="7">
        <f t="shared" si="84"/>
        <v>33522.769</v>
      </c>
      <c r="R381">
        <f t="shared" si="87"/>
        <v>2.3004494967803846E-6</v>
      </c>
      <c r="T381">
        <v>0.1</v>
      </c>
      <c r="U381">
        <f t="shared" si="88"/>
        <v>2.3004494967803846E-7</v>
      </c>
    </row>
    <row r="382" spans="1:21" x14ac:dyDescent="0.2">
      <c r="A382" s="25" t="s">
        <v>2180</v>
      </c>
      <c r="B382" s="114"/>
      <c r="C382" s="33">
        <v>48573.400999999998</v>
      </c>
      <c r="D382" s="33">
        <v>5.0000000000000001E-3</v>
      </c>
      <c r="E382">
        <f t="shared" si="80"/>
        <v>7979.0501032917682</v>
      </c>
      <c r="F382">
        <f t="shared" si="79"/>
        <v>7979</v>
      </c>
      <c r="G382">
        <f t="shared" si="81"/>
        <v>1.1708634992828593E-2</v>
      </c>
      <c r="K382">
        <f t="shared" si="89"/>
        <v>1.1708634992828593E-2</v>
      </c>
      <c r="P382">
        <f t="shared" si="83"/>
        <v>1.0876911611870873E-2</v>
      </c>
      <c r="Q382" s="7">
        <f t="shared" si="84"/>
        <v>33554.900999999998</v>
      </c>
      <c r="R382">
        <f t="shared" si="87"/>
        <v>6.9176378243174021E-7</v>
      </c>
      <c r="T382">
        <v>0.1</v>
      </c>
      <c r="U382">
        <f t="shared" si="88"/>
        <v>6.9176378243174019E-8</v>
      </c>
    </row>
    <row r="383" spans="1:21" x14ac:dyDescent="0.2">
      <c r="A383" s="25" t="s">
        <v>2186</v>
      </c>
      <c r="B383" s="114"/>
      <c r="C383" s="33">
        <v>48619.44</v>
      </c>
      <c r="D383" s="33"/>
      <c r="E383">
        <f t="shared" si="80"/>
        <v>8176.0590159777348</v>
      </c>
      <c r="F383">
        <f t="shared" si="79"/>
        <v>8176</v>
      </c>
      <c r="G383">
        <f t="shared" si="81"/>
        <v>1.3791440003842581E-2</v>
      </c>
      <c r="K383">
        <f t="shared" si="89"/>
        <v>1.3791440003842581E-2</v>
      </c>
      <c r="P383">
        <f t="shared" si="83"/>
        <v>1.1335735148218617E-2</v>
      </c>
      <c r="Q383" s="7">
        <f t="shared" si="84"/>
        <v>33600.94</v>
      </c>
      <c r="R383">
        <f t="shared" si="87"/>
        <v>6.0304863379351117E-6</v>
      </c>
      <c r="T383">
        <v>0.1</v>
      </c>
      <c r="U383">
        <f t="shared" si="88"/>
        <v>6.0304863379351117E-7</v>
      </c>
    </row>
    <row r="384" spans="1:21" x14ac:dyDescent="0.2">
      <c r="A384" s="25" t="s">
        <v>2186</v>
      </c>
      <c r="B384" s="114"/>
      <c r="C384" s="33">
        <v>48653.324999999997</v>
      </c>
      <c r="D384" s="33">
        <v>4.0000000000000001E-3</v>
      </c>
      <c r="E384">
        <f t="shared" si="80"/>
        <v>8321.0588423502086</v>
      </c>
      <c r="F384">
        <f t="shared" si="79"/>
        <v>8321</v>
      </c>
      <c r="G384">
        <f t="shared" si="81"/>
        <v>1.3750864993198775E-2</v>
      </c>
      <c r="K384">
        <f t="shared" si="89"/>
        <v>1.3750864993198775E-2</v>
      </c>
      <c r="P384">
        <f t="shared" si="83"/>
        <v>1.1674851366660088E-2</v>
      </c>
      <c r="Q384" s="7">
        <f t="shared" si="84"/>
        <v>33634.824999999997</v>
      </c>
      <c r="R384">
        <f t="shared" si="87"/>
        <v>4.3098325775743109E-6</v>
      </c>
      <c r="T384">
        <v>0.1</v>
      </c>
      <c r="U384">
        <f t="shared" si="88"/>
        <v>4.3098325775743112E-7</v>
      </c>
    </row>
    <row r="385" spans="1:21" x14ac:dyDescent="0.2">
      <c r="A385" s="25" t="s">
        <v>2186</v>
      </c>
      <c r="B385" s="114" t="s">
        <v>2212</v>
      </c>
      <c r="C385" s="33">
        <v>48662.317999999999</v>
      </c>
      <c r="D385" s="33">
        <v>5.0000000000000001E-3</v>
      </c>
      <c r="E385">
        <f t="shared" si="80"/>
        <v>8359.5414582146968</v>
      </c>
      <c r="F385">
        <f t="shared" si="79"/>
        <v>8359.5</v>
      </c>
      <c r="G385">
        <f t="shared" si="81"/>
        <v>9.6883674996206537E-3</v>
      </c>
      <c r="K385">
        <f t="shared" si="89"/>
        <v>9.6883674996206537E-3</v>
      </c>
      <c r="P385">
        <f t="shared" si="83"/>
        <v>1.1765091803427424E-2</v>
      </c>
      <c r="Q385" s="7">
        <f t="shared" si="84"/>
        <v>33643.817999999999</v>
      </c>
      <c r="R385">
        <f t="shared" si="87"/>
        <v>4.3127838340217137E-6</v>
      </c>
      <c r="T385">
        <v>0.1</v>
      </c>
      <c r="U385">
        <f t="shared" si="88"/>
        <v>4.3127838340217139E-7</v>
      </c>
    </row>
    <row r="386" spans="1:21" x14ac:dyDescent="0.2">
      <c r="A386" s="25" t="s">
        <v>2187</v>
      </c>
      <c r="B386" s="114" t="s">
        <v>2212</v>
      </c>
      <c r="C386" s="33">
        <v>48803.466</v>
      </c>
      <c r="D386" s="33">
        <v>4.0000000000000001E-3</v>
      </c>
      <c r="E386">
        <f t="shared" si="80"/>
        <v>8963.5383740425059</v>
      </c>
      <c r="F386">
        <f t="shared" si="79"/>
        <v>8963.5</v>
      </c>
      <c r="G386">
        <f t="shared" si="81"/>
        <v>8.9676275019883178E-3</v>
      </c>
      <c r="K386">
        <f t="shared" si="89"/>
        <v>8.9676275019883178E-3</v>
      </c>
      <c r="P386">
        <f t="shared" si="83"/>
        <v>1.3191674759896254E-2</v>
      </c>
      <c r="Q386" s="7">
        <f t="shared" si="84"/>
        <v>33784.966</v>
      </c>
      <c r="R386">
        <f t="shared" si="87"/>
        <v>1.7842575237039554E-5</v>
      </c>
      <c r="T386">
        <v>0.1</v>
      </c>
      <c r="U386">
        <f t="shared" si="88"/>
        <v>1.7842575237039555E-6</v>
      </c>
    </row>
    <row r="387" spans="1:21" x14ac:dyDescent="0.2">
      <c r="A387" s="25" t="s">
        <v>2187</v>
      </c>
      <c r="B387" s="114"/>
      <c r="C387" s="33">
        <v>48803.580999999998</v>
      </c>
      <c r="D387" s="33">
        <v>3.0000000000000001E-3</v>
      </c>
      <c r="E387">
        <f t="shared" si="80"/>
        <v>8964.030479104702</v>
      </c>
      <c r="F387">
        <f t="shared" si="79"/>
        <v>8964</v>
      </c>
      <c r="G387">
        <f t="shared" si="81"/>
        <v>7.122659997548908E-3</v>
      </c>
      <c r="K387">
        <f t="shared" si="89"/>
        <v>7.122659997548908E-3</v>
      </c>
      <c r="P387">
        <f t="shared" si="83"/>
        <v>1.3192864114686027E-2</v>
      </c>
      <c r="Q387" s="7">
        <f t="shared" si="84"/>
        <v>33785.080999999998</v>
      </c>
      <c r="R387">
        <f t="shared" si="87"/>
        <v>3.6847378023708427E-5</v>
      </c>
      <c r="T387">
        <v>0.1</v>
      </c>
      <c r="U387">
        <f t="shared" si="88"/>
        <v>3.6847378023708431E-6</v>
      </c>
    </row>
    <row r="388" spans="1:21" x14ac:dyDescent="0.2">
      <c r="A388" s="25" t="s">
        <v>2187</v>
      </c>
      <c r="B388" s="114"/>
      <c r="C388" s="33">
        <v>48820.413</v>
      </c>
      <c r="D388" s="33">
        <v>5.0000000000000001E-3</v>
      </c>
      <c r="E388">
        <f t="shared" si="80"/>
        <v>9036.057543513798</v>
      </c>
      <c r="F388">
        <f t="shared" si="79"/>
        <v>9036</v>
      </c>
      <c r="G388">
        <f t="shared" si="81"/>
        <v>1.3447339995764196E-2</v>
      </c>
      <c r="K388">
        <f t="shared" si="89"/>
        <v>1.3447339995764196E-2</v>
      </c>
      <c r="P388">
        <f t="shared" si="83"/>
        <v>1.3364275475978925E-2</v>
      </c>
      <c r="Q388" s="7">
        <f t="shared" si="84"/>
        <v>33801.913</v>
      </c>
      <c r="R388">
        <f t="shared" si="87"/>
        <v>6.8997144471576988E-9</v>
      </c>
      <c r="T388">
        <v>0.1</v>
      </c>
      <c r="U388">
        <f t="shared" si="88"/>
        <v>6.8997144471576996E-10</v>
      </c>
    </row>
    <row r="389" spans="1:21" x14ac:dyDescent="0.2">
      <c r="A389" s="25" t="s">
        <v>2188</v>
      </c>
      <c r="B389" s="114"/>
      <c r="C389" s="33">
        <v>48837.468999999997</v>
      </c>
      <c r="D389" s="33">
        <v>4.0000000000000001E-3</v>
      </c>
      <c r="E389">
        <f t="shared" si="80"/>
        <v>9109.0431430005574</v>
      </c>
      <c r="F389">
        <f t="shared" si="79"/>
        <v>9109</v>
      </c>
      <c r="G389">
        <f t="shared" si="81"/>
        <v>1.0082084998430219E-2</v>
      </c>
      <c r="K389">
        <f t="shared" si="89"/>
        <v>1.0082084998430219E-2</v>
      </c>
      <c r="P389">
        <f t="shared" si="83"/>
        <v>1.3538359684666247E-2</v>
      </c>
      <c r="Q389" s="7">
        <f t="shared" si="84"/>
        <v>33818.968999999997</v>
      </c>
      <c r="R389">
        <f t="shared" si="87"/>
        <v>1.1945834706715958E-5</v>
      </c>
      <c r="T389">
        <v>0.1</v>
      </c>
      <c r="U389">
        <f t="shared" si="88"/>
        <v>1.1945834706715958E-6</v>
      </c>
    </row>
    <row r="390" spans="1:21" x14ac:dyDescent="0.2">
      <c r="A390" s="25" t="s">
        <v>2188</v>
      </c>
      <c r="B390" s="114"/>
      <c r="C390" s="33">
        <v>48882.341</v>
      </c>
      <c r="D390" s="33">
        <v>3.0000000000000001E-3</v>
      </c>
      <c r="E390">
        <f t="shared" si="80"/>
        <v>9301.0582590987451</v>
      </c>
      <c r="F390">
        <f t="shared" si="79"/>
        <v>9301</v>
      </c>
      <c r="G390">
        <f t="shared" si="81"/>
        <v>1.3614564995805267E-2</v>
      </c>
      <c r="K390">
        <f t="shared" si="89"/>
        <v>1.3614564995805267E-2</v>
      </c>
      <c r="P390">
        <f t="shared" si="83"/>
        <v>1.3997624580178756E-2</v>
      </c>
      <c r="Q390" s="7">
        <f t="shared" si="84"/>
        <v>33863.841</v>
      </c>
      <c r="R390">
        <f t="shared" si="87"/>
        <v>1.4673464518038989E-7</v>
      </c>
      <c r="T390">
        <v>0.1</v>
      </c>
      <c r="U390">
        <f t="shared" si="88"/>
        <v>1.4673464518038989E-8</v>
      </c>
    </row>
    <row r="391" spans="1:21" x14ac:dyDescent="0.2">
      <c r="A391" s="25" t="s">
        <v>2188</v>
      </c>
      <c r="B391" s="114"/>
      <c r="C391" s="33">
        <v>48882.347999999998</v>
      </c>
      <c r="D391" s="33">
        <v>5.0000000000000001E-3</v>
      </c>
      <c r="E391">
        <f t="shared" si="80"/>
        <v>9301.0882133199138</v>
      </c>
      <c r="F391">
        <f t="shared" si="79"/>
        <v>9301</v>
      </c>
      <c r="G391">
        <f t="shared" si="81"/>
        <v>2.0614564993593376E-2</v>
      </c>
      <c r="K391">
        <f t="shared" si="89"/>
        <v>2.0614564993593376E-2</v>
      </c>
      <c r="P391">
        <f t="shared" si="83"/>
        <v>1.3997624580178756E-2</v>
      </c>
      <c r="Q391" s="7">
        <f t="shared" si="84"/>
        <v>33863.847999999998</v>
      </c>
      <c r="R391">
        <f t="shared" si="87"/>
        <v>4.3783900434679642E-5</v>
      </c>
      <c r="T391">
        <v>0.1</v>
      </c>
      <c r="U391">
        <f t="shared" si="88"/>
        <v>4.3783900434679644E-6</v>
      </c>
    </row>
    <row r="392" spans="1:21" x14ac:dyDescent="0.2">
      <c r="A392" s="25" t="s">
        <v>2189</v>
      </c>
      <c r="B392" s="114" t="s">
        <v>2212</v>
      </c>
      <c r="C392" s="33">
        <v>48970.324000000001</v>
      </c>
      <c r="D392" s="33">
        <v>4.0000000000000001E-3</v>
      </c>
      <c r="E392">
        <f t="shared" si="80"/>
        <v>9677.5528650816686</v>
      </c>
      <c r="F392">
        <f t="shared" si="79"/>
        <v>9677.5</v>
      </c>
      <c r="G392">
        <f t="shared" si="81"/>
        <v>1.2354037498880643E-2</v>
      </c>
      <c r="K392">
        <f t="shared" si="89"/>
        <v>1.2354037498880643E-2</v>
      </c>
      <c r="P392">
        <f t="shared" si="83"/>
        <v>1.4904064584144727E-2</v>
      </c>
      <c r="Q392" s="7">
        <f t="shared" si="84"/>
        <v>33951.824000000001</v>
      </c>
      <c r="R392">
        <f t="shared" si="87"/>
        <v>6.5026381355804388E-6</v>
      </c>
      <c r="T392">
        <v>0.1</v>
      </c>
      <c r="U392">
        <f t="shared" si="88"/>
        <v>6.502638135580439E-7</v>
      </c>
    </row>
    <row r="393" spans="1:21" x14ac:dyDescent="0.2">
      <c r="A393" s="25" t="s">
        <v>2189</v>
      </c>
      <c r="B393" s="114" t="s">
        <v>2212</v>
      </c>
      <c r="C393" s="33">
        <v>49003.275999999998</v>
      </c>
      <c r="D393" s="33">
        <v>5.0000000000000001E-3</v>
      </c>
      <c r="E393">
        <f t="shared" si="80"/>
        <v>9818.5602216886091</v>
      </c>
      <c r="F393">
        <f t="shared" si="79"/>
        <v>9818.5</v>
      </c>
      <c r="G393">
        <f t="shared" si="81"/>
        <v>1.4073202495637815E-2</v>
      </c>
      <c r="K393">
        <f t="shared" si="89"/>
        <v>1.4073202495637815E-2</v>
      </c>
      <c r="P393">
        <f t="shared" si="83"/>
        <v>1.5245508344220459E-2</v>
      </c>
      <c r="Q393" s="7">
        <f t="shared" si="84"/>
        <v>33984.775999999998</v>
      </c>
      <c r="R393">
        <f t="shared" si="87"/>
        <v>1.374301002621072E-6</v>
      </c>
      <c r="T393">
        <v>0.1</v>
      </c>
      <c r="U393">
        <f t="shared" si="88"/>
        <v>1.374301002621072E-7</v>
      </c>
    </row>
    <row r="394" spans="1:21" x14ac:dyDescent="0.2">
      <c r="A394" s="25" t="s">
        <v>2189</v>
      </c>
      <c r="B394" s="114" t="s">
        <v>2212</v>
      </c>
      <c r="C394" s="33">
        <v>49024.313000000002</v>
      </c>
      <c r="D394" s="33">
        <v>5.0000000000000001E-3</v>
      </c>
      <c r="E394">
        <f t="shared" si="80"/>
        <v>9908.5812146766202</v>
      </c>
      <c r="F394">
        <f t="shared" si="79"/>
        <v>9908.5</v>
      </c>
      <c r="G394">
        <f t="shared" si="81"/>
        <v>1.8979052503709681E-2</v>
      </c>
      <c r="K394">
        <f t="shared" si="89"/>
        <v>1.8979052503709681E-2</v>
      </c>
      <c r="P394">
        <f t="shared" si="83"/>
        <v>1.5464011875618768E-2</v>
      </c>
      <c r="Q394" s="7">
        <f t="shared" si="84"/>
        <v>34005.813000000002</v>
      </c>
      <c r="R394">
        <f t="shared" si="87"/>
        <v>1.2355510617129762E-5</v>
      </c>
      <c r="T394">
        <v>0.1</v>
      </c>
      <c r="U394">
        <f t="shared" si="88"/>
        <v>1.2355510617129763E-6</v>
      </c>
    </row>
    <row r="395" spans="1:21" x14ac:dyDescent="0.2">
      <c r="A395" s="25" t="s">
        <v>2189</v>
      </c>
      <c r="B395" s="114"/>
      <c r="C395" s="33">
        <v>49026.296999999999</v>
      </c>
      <c r="D395" s="33">
        <v>6.0000000000000001E-3</v>
      </c>
      <c r="E395">
        <f t="shared" si="80"/>
        <v>9917.0710967932664</v>
      </c>
      <c r="F395">
        <f t="shared" ref="F395:F458" si="90">+ROUND(2*E395,0)/2</f>
        <v>9917</v>
      </c>
      <c r="G395">
        <f t="shared" si="81"/>
        <v>1.6614604995993432E-2</v>
      </c>
      <c r="K395">
        <f t="shared" si="89"/>
        <v>1.6614604995993432E-2</v>
      </c>
      <c r="P395">
        <f t="shared" si="83"/>
        <v>1.5484670845230253E-2</v>
      </c>
      <c r="Q395" s="7">
        <f t="shared" si="84"/>
        <v>34007.796999999999</v>
      </c>
      <c r="R395">
        <f t="shared" si="87"/>
        <v>1.2767511850609062E-6</v>
      </c>
      <c r="T395">
        <v>0.1</v>
      </c>
      <c r="U395">
        <f t="shared" si="88"/>
        <v>1.2767511850609063E-7</v>
      </c>
    </row>
    <row r="396" spans="1:21" x14ac:dyDescent="0.2">
      <c r="A396" s="25" t="s">
        <v>2190</v>
      </c>
      <c r="B396" s="114"/>
      <c r="C396" s="33">
        <v>49145.478999999999</v>
      </c>
      <c r="D396" s="33">
        <v>4.0000000000000001E-3</v>
      </c>
      <c r="E396">
        <f t="shared" si="80"/>
        <v>10427.071666565349</v>
      </c>
      <c r="F396">
        <f t="shared" si="90"/>
        <v>10427</v>
      </c>
      <c r="G396">
        <f t="shared" si="81"/>
        <v>1.6747754998505116E-2</v>
      </c>
      <c r="K396">
        <f t="shared" si="89"/>
        <v>1.6747754998505116E-2</v>
      </c>
      <c r="P396">
        <f t="shared" si="83"/>
        <v>1.6731278362644493E-2</v>
      </c>
      <c r="Q396" s="7">
        <f t="shared" si="84"/>
        <v>34126.978999999999</v>
      </c>
      <c r="R396">
        <f t="shared" si="87"/>
        <v>2.714795292835507E-10</v>
      </c>
      <c r="T396">
        <v>0.1</v>
      </c>
      <c r="U396">
        <f t="shared" si="88"/>
        <v>2.7147952928355072E-11</v>
      </c>
    </row>
    <row r="397" spans="1:21" x14ac:dyDescent="0.2">
      <c r="A397" s="25" t="s">
        <v>2191</v>
      </c>
      <c r="B397" s="114" t="s">
        <v>2212</v>
      </c>
      <c r="C397" s="33">
        <v>49219.434999999998</v>
      </c>
      <c r="D397" s="33">
        <v>5.0000000000000001E-3</v>
      </c>
      <c r="E397">
        <f t="shared" si="80"/>
        <v>10743.542292482542</v>
      </c>
      <c r="F397">
        <f t="shared" si="90"/>
        <v>10743.5</v>
      </c>
      <c r="G397">
        <f t="shared" si="81"/>
        <v>9.8833274969365448E-3</v>
      </c>
      <c r="K397">
        <f t="shared" si="89"/>
        <v>9.8833274969365448E-3</v>
      </c>
      <c r="P397">
        <f t="shared" si="83"/>
        <v>1.7511840175230907E-2</v>
      </c>
      <c r="Q397" s="7">
        <f t="shared" si="84"/>
        <v>34200.934999999998</v>
      </c>
      <c r="R397">
        <f t="shared" si="87"/>
        <v>5.8194205682897823E-5</v>
      </c>
      <c r="T397">
        <v>0.1</v>
      </c>
      <c r="U397">
        <f t="shared" si="88"/>
        <v>5.8194205682897825E-6</v>
      </c>
    </row>
    <row r="398" spans="1:21" x14ac:dyDescent="0.2">
      <c r="A398" s="25" t="s">
        <v>2191</v>
      </c>
      <c r="B398" s="114"/>
      <c r="C398" s="33">
        <v>49316.305999999997</v>
      </c>
      <c r="D398" s="33">
        <v>8.0000000000000002E-3</v>
      </c>
      <c r="E398">
        <f t="shared" si="80"/>
        <v>11158.070201012275</v>
      </c>
      <c r="F398">
        <f t="shared" si="90"/>
        <v>11158</v>
      </c>
      <c r="G398">
        <f t="shared" si="81"/>
        <v>1.6405269998358563E-2</v>
      </c>
      <c r="K398">
        <f t="shared" si="89"/>
        <v>1.6405269998358563E-2</v>
      </c>
      <c r="P398">
        <f t="shared" si="83"/>
        <v>1.8542015199727886E-2</v>
      </c>
      <c r="Q398" s="7">
        <f t="shared" si="84"/>
        <v>34297.805999999997</v>
      </c>
      <c r="R398">
        <f t="shared" si="87"/>
        <v>4.5656800555748283E-6</v>
      </c>
      <c r="T398">
        <v>0.1</v>
      </c>
      <c r="U398">
        <f t="shared" si="88"/>
        <v>4.5656800555748287E-7</v>
      </c>
    </row>
    <row r="399" spans="1:21" x14ac:dyDescent="0.2">
      <c r="A399" s="25" t="s">
        <v>2192</v>
      </c>
      <c r="B399" s="114"/>
      <c r="C399" s="33">
        <v>49384.311999999998</v>
      </c>
      <c r="D399" s="33"/>
      <c r="E399">
        <f t="shared" si="80"/>
        <v>11449.079738928409</v>
      </c>
      <c r="F399">
        <f t="shared" si="90"/>
        <v>11449</v>
      </c>
      <c r="G399">
        <f t="shared" si="81"/>
        <v>1.8634184998518322E-2</v>
      </c>
      <c r="K399">
        <f t="shared" si="89"/>
        <v>1.8634184998518322E-2</v>
      </c>
      <c r="P399">
        <f t="shared" si="83"/>
        <v>1.9270558234381868E-2</v>
      </c>
      <c r="Q399" s="7">
        <f t="shared" si="84"/>
        <v>34365.811999999998</v>
      </c>
      <c r="R399">
        <f t="shared" si="87"/>
        <v>4.0497089532344104E-7</v>
      </c>
      <c r="T399">
        <v>0.1</v>
      </c>
      <c r="U399">
        <f t="shared" si="88"/>
        <v>4.0497089532344108E-8</v>
      </c>
    </row>
    <row r="400" spans="1:21" x14ac:dyDescent="0.2">
      <c r="A400" s="25" t="s">
        <v>2192</v>
      </c>
      <c r="B400" s="114" t="s">
        <v>2212</v>
      </c>
      <c r="C400" s="33">
        <v>49393.311000000002</v>
      </c>
      <c r="D400" s="33"/>
      <c r="E400">
        <f t="shared" si="80"/>
        <v>11487.588029839626</v>
      </c>
      <c r="F400">
        <f t="shared" si="90"/>
        <v>11487.5</v>
      </c>
      <c r="G400">
        <f t="shared" si="81"/>
        <v>2.0571687498886604E-2</v>
      </c>
      <c r="K400">
        <f t="shared" si="89"/>
        <v>2.0571687498886604E-2</v>
      </c>
      <c r="P400">
        <f t="shared" si="83"/>
        <v>1.9367271492578667E-2</v>
      </c>
      <c r="Q400" s="7">
        <f t="shared" si="84"/>
        <v>34374.811000000002</v>
      </c>
      <c r="R400">
        <f t="shared" si="87"/>
        <v>1.4506179162507596E-6</v>
      </c>
      <c r="T400">
        <v>0.1</v>
      </c>
      <c r="U400">
        <f t="shared" si="88"/>
        <v>1.4506179162507597E-7</v>
      </c>
    </row>
    <row r="401" spans="1:21" x14ac:dyDescent="0.2">
      <c r="A401" s="25" t="s">
        <v>2193</v>
      </c>
      <c r="B401" s="114" t="s">
        <v>2212</v>
      </c>
      <c r="C401" s="33">
        <v>49550.578000000001</v>
      </c>
      <c r="D401" s="33">
        <v>6.0000000000000001E-3</v>
      </c>
      <c r="E401">
        <f t="shared" si="80"/>
        <v>12160.560958690839</v>
      </c>
      <c r="F401">
        <f t="shared" si="90"/>
        <v>12160.5</v>
      </c>
      <c r="G401">
        <f t="shared" si="81"/>
        <v>1.4245432503230404E-2</v>
      </c>
      <c r="K401">
        <f t="shared" si="89"/>
        <v>1.4245432503230404E-2</v>
      </c>
      <c r="P401">
        <f t="shared" si="83"/>
        <v>2.1070007082480673E-2</v>
      </c>
      <c r="Q401" s="7">
        <f t="shared" si="84"/>
        <v>34532.078000000001</v>
      </c>
      <c r="R401">
        <f t="shared" si="87"/>
        <v>4.6574818187748989E-5</v>
      </c>
      <c r="T401">
        <v>0.1</v>
      </c>
      <c r="U401">
        <f t="shared" si="88"/>
        <v>4.6574818187748994E-6</v>
      </c>
    </row>
    <row r="402" spans="1:21" x14ac:dyDescent="0.2">
      <c r="A402" s="25" t="s">
        <v>2193</v>
      </c>
      <c r="B402" s="114"/>
      <c r="C402" s="33">
        <v>49558.417000000001</v>
      </c>
      <c r="D402" s="33">
        <v>5.0000000000000001E-3</v>
      </c>
      <c r="E402">
        <f t="shared" si="80"/>
        <v>12194.105407235445</v>
      </c>
      <c r="F402">
        <f t="shared" si="90"/>
        <v>12194</v>
      </c>
      <c r="G402">
        <f t="shared" si="81"/>
        <v>2.4632610002299771E-2</v>
      </c>
      <c r="K402">
        <f t="shared" si="89"/>
        <v>2.4632610002299771E-2</v>
      </c>
      <c r="P402">
        <f t="shared" si="83"/>
        <v>2.1155359109752126E-2</v>
      </c>
      <c r="Q402" s="7">
        <f t="shared" si="84"/>
        <v>34539.917000000001</v>
      </c>
      <c r="R402">
        <f t="shared" si="87"/>
        <v>1.2091273769723391E-5</v>
      </c>
      <c r="T402">
        <v>0.1</v>
      </c>
      <c r="U402">
        <f t="shared" si="88"/>
        <v>1.2091273769723392E-6</v>
      </c>
    </row>
    <row r="403" spans="1:21" x14ac:dyDescent="0.2">
      <c r="A403" s="25" t="s">
        <v>2193</v>
      </c>
      <c r="B403" s="114" t="s">
        <v>2212</v>
      </c>
      <c r="C403" s="33">
        <v>49567.413999999997</v>
      </c>
      <c r="D403" s="33">
        <v>5.0000000000000001E-3</v>
      </c>
      <c r="E403">
        <f t="shared" si="80"/>
        <v>12232.605139797723</v>
      </c>
      <c r="F403">
        <f t="shared" si="90"/>
        <v>12232.5</v>
      </c>
      <c r="G403">
        <f t="shared" si="81"/>
        <v>2.4570112494984642E-2</v>
      </c>
      <c r="K403">
        <f t="shared" si="89"/>
        <v>2.4570112494984642E-2</v>
      </c>
      <c r="P403">
        <f t="shared" si="83"/>
        <v>2.1253519295817144E-2</v>
      </c>
      <c r="Q403" s="7">
        <f t="shared" si="84"/>
        <v>34548.913999999997</v>
      </c>
      <c r="R403">
        <f t="shared" si="87"/>
        <v>1.09997904487641E-5</v>
      </c>
      <c r="T403">
        <v>0.1</v>
      </c>
      <c r="U403">
        <f t="shared" si="88"/>
        <v>1.09997904487641E-6</v>
      </c>
    </row>
    <row r="404" spans="1:21" x14ac:dyDescent="0.2">
      <c r="A404" s="25" t="s">
        <v>2194</v>
      </c>
      <c r="B404" s="114"/>
      <c r="C404" s="33">
        <v>49631.328000000001</v>
      </c>
      <c r="D404" s="33">
        <v>5.0000000000000001E-3</v>
      </c>
      <c r="E404">
        <f t="shared" si="80"/>
        <v>12506.104295848258</v>
      </c>
      <c r="F404">
        <f t="shared" si="90"/>
        <v>12506</v>
      </c>
      <c r="G404">
        <f t="shared" si="81"/>
        <v>2.4372890002268832E-2</v>
      </c>
      <c r="K404">
        <f t="shared" si="89"/>
        <v>2.4372890002268832E-2</v>
      </c>
      <c r="P404">
        <f t="shared" si="83"/>
        <v>2.1952955926471673E-2</v>
      </c>
      <c r="Q404" s="7">
        <f t="shared" si="84"/>
        <v>34612.828000000001</v>
      </c>
      <c r="R404">
        <f t="shared" si="87"/>
        <v>5.8560809312042494E-6</v>
      </c>
      <c r="T404">
        <v>0.1</v>
      </c>
      <c r="U404">
        <f t="shared" si="88"/>
        <v>5.8560809312042498E-7</v>
      </c>
    </row>
    <row r="405" spans="1:21" x14ac:dyDescent="0.2">
      <c r="A405" s="25" t="s">
        <v>2194</v>
      </c>
      <c r="B405" s="114"/>
      <c r="C405" s="33">
        <v>49657.504000000001</v>
      </c>
      <c r="D405" s="33">
        <v>1E-3</v>
      </c>
      <c r="E405">
        <f t="shared" ref="E405:E468" si="91">(C405-C$7)/C$8</f>
        <v>12618.115966355159</v>
      </c>
      <c r="F405">
        <f t="shared" si="90"/>
        <v>12618</v>
      </c>
      <c r="G405">
        <f t="shared" ref="G405:G468" si="92">C405-(C$7+F405*C$8)</f>
        <v>2.7100170002086088E-2</v>
      </c>
      <c r="K405">
        <f t="shared" si="89"/>
        <v>2.7100170002086088E-2</v>
      </c>
      <c r="P405">
        <f t="shared" ref="P405:P468" si="93">+I$2+I$3*F405+I$4*F405^2+I$5*SIN(I$6*F405+I$7)</f>
        <v>2.2240445342590679E-2</v>
      </c>
      <c r="Q405" s="7">
        <f t="shared" ref="Q405:Q468" si="94">+C405-15018.5</f>
        <v>34639.004000000001</v>
      </c>
      <c r="R405">
        <f t="shared" ref="R405:R436" si="95">+(P405-G405)^2</f>
        <v>2.3616923766107769E-5</v>
      </c>
      <c r="T405">
        <v>0.1</v>
      </c>
      <c r="U405">
        <f t="shared" ref="U405:U436" si="96">+T405*R405</f>
        <v>2.3616923766107769E-6</v>
      </c>
    </row>
    <row r="406" spans="1:21" x14ac:dyDescent="0.2">
      <c r="A406" s="25" t="s">
        <v>2194</v>
      </c>
      <c r="B406" s="114"/>
      <c r="C406" s="33">
        <v>49689.281000000003</v>
      </c>
      <c r="D406" s="33">
        <v>5.0000000000000001E-3</v>
      </c>
      <c r="E406">
        <f t="shared" si="91"/>
        <v>12754.095292978713</v>
      </c>
      <c r="F406">
        <f t="shared" si="90"/>
        <v>12754</v>
      </c>
      <c r="G406">
        <f t="shared" si="92"/>
        <v>2.2269009998126421E-2</v>
      </c>
      <c r="K406">
        <f t="shared" si="89"/>
        <v>2.2269009998126421E-2</v>
      </c>
      <c r="P406">
        <f t="shared" si="93"/>
        <v>2.2590366835671741E-2</v>
      </c>
      <c r="Q406" s="7">
        <f t="shared" si="94"/>
        <v>34670.781000000003</v>
      </c>
      <c r="R406">
        <f t="shared" si="95"/>
        <v>1.0327021703712895E-7</v>
      </c>
      <c r="T406">
        <v>0.1</v>
      </c>
      <c r="U406">
        <f t="shared" si="96"/>
        <v>1.0327021703712895E-8</v>
      </c>
    </row>
    <row r="407" spans="1:21" x14ac:dyDescent="0.2">
      <c r="A407" s="25" t="s">
        <v>2195</v>
      </c>
      <c r="B407" s="114" t="s">
        <v>2212</v>
      </c>
      <c r="C407" s="33">
        <v>49905.56</v>
      </c>
      <c r="D407" s="33">
        <v>3.0000000000000001E-3</v>
      </c>
      <c r="E407">
        <f t="shared" si="91"/>
        <v>13679.590864707101</v>
      </c>
      <c r="F407">
        <f t="shared" si="90"/>
        <v>13679.5</v>
      </c>
      <c r="G407">
        <f t="shared" si="92"/>
        <v>2.1234167499642354E-2</v>
      </c>
      <c r="K407">
        <f t="shared" si="89"/>
        <v>2.1234167499642354E-2</v>
      </c>
      <c r="P407">
        <f t="shared" si="93"/>
        <v>2.4995381507024624E-2</v>
      </c>
      <c r="Q407" s="7">
        <f t="shared" si="94"/>
        <v>34887.06</v>
      </c>
      <c r="R407">
        <f t="shared" si="95"/>
        <v>1.41467308093286E-5</v>
      </c>
      <c r="T407">
        <v>0.1</v>
      </c>
      <c r="U407">
        <f t="shared" si="96"/>
        <v>1.4146730809328602E-6</v>
      </c>
    </row>
    <row r="408" spans="1:21" x14ac:dyDescent="0.2">
      <c r="A408" s="25" t="s">
        <v>2196</v>
      </c>
      <c r="B408" s="114" t="s">
        <v>2212</v>
      </c>
      <c r="C408" s="33">
        <v>49918.417999999998</v>
      </c>
      <c r="D408" s="33">
        <v>5.0000000000000001E-3</v>
      </c>
      <c r="E408">
        <f t="shared" si="91"/>
        <v>13734.612489836143</v>
      </c>
      <c r="F408">
        <f t="shared" si="90"/>
        <v>13734.5</v>
      </c>
      <c r="G408">
        <f t="shared" si="92"/>
        <v>2.6287742497515865E-2</v>
      </c>
      <c r="K408">
        <f t="shared" si="89"/>
        <v>2.6287742497515865E-2</v>
      </c>
      <c r="P408">
        <f t="shared" si="93"/>
        <v>2.5139590430599802E-2</v>
      </c>
      <c r="Q408" s="7">
        <f t="shared" si="94"/>
        <v>34899.917999999998</v>
      </c>
      <c r="R408">
        <f t="shared" si="95"/>
        <v>1.3182531687636263E-6</v>
      </c>
      <c r="T408">
        <v>0.1</v>
      </c>
      <c r="U408">
        <f t="shared" si="96"/>
        <v>1.3182531687636264E-7</v>
      </c>
    </row>
    <row r="409" spans="1:21" x14ac:dyDescent="0.2">
      <c r="A409" s="25" t="s">
        <v>2196</v>
      </c>
      <c r="B409" s="114"/>
      <c r="C409" s="33">
        <v>49967.374000000003</v>
      </c>
      <c r="D409" s="33">
        <v>5.0000000000000001E-3</v>
      </c>
      <c r="E409">
        <f t="shared" si="91"/>
        <v>13944.103754404323</v>
      </c>
      <c r="F409">
        <f t="shared" si="90"/>
        <v>13944</v>
      </c>
      <c r="G409">
        <f t="shared" si="92"/>
        <v>2.4246360000688583E-2</v>
      </c>
      <c r="K409">
        <f t="shared" si="89"/>
        <v>2.4246360000688583E-2</v>
      </c>
      <c r="P409">
        <f t="shared" si="93"/>
        <v>2.5690195898147767E-2</v>
      </c>
      <c r="Q409" s="7">
        <f t="shared" si="94"/>
        <v>34948.874000000003</v>
      </c>
      <c r="R409">
        <f t="shared" si="95"/>
        <v>2.0846620987917684E-6</v>
      </c>
      <c r="T409">
        <v>0.1</v>
      </c>
      <c r="U409">
        <f t="shared" si="96"/>
        <v>2.0846620987917684E-7</v>
      </c>
    </row>
    <row r="410" spans="1:21" x14ac:dyDescent="0.2">
      <c r="A410" s="25" t="s">
        <v>2197</v>
      </c>
      <c r="B410" s="114" t="s">
        <v>2212</v>
      </c>
      <c r="C410" s="33">
        <v>50001.373</v>
      </c>
      <c r="D410" s="33">
        <v>4.0000000000000001E-3</v>
      </c>
      <c r="E410">
        <f t="shared" si="91"/>
        <v>14089.591406664555</v>
      </c>
      <c r="F410">
        <f t="shared" si="90"/>
        <v>14089.5</v>
      </c>
      <c r="G410">
        <f t="shared" si="92"/>
        <v>2.1360817496315576E-2</v>
      </c>
      <c r="K410">
        <f t="shared" si="89"/>
        <v>2.1360817496315576E-2</v>
      </c>
      <c r="P410">
        <f t="shared" si="93"/>
        <v>2.6073803106309197E-2</v>
      </c>
      <c r="Q410" s="7">
        <f t="shared" si="94"/>
        <v>34982.873</v>
      </c>
      <c r="R410">
        <f t="shared" si="95"/>
        <v>2.2212233360006944E-5</v>
      </c>
      <c r="T410">
        <v>0.1</v>
      </c>
      <c r="U410">
        <f t="shared" si="96"/>
        <v>2.2212233360006945E-6</v>
      </c>
    </row>
    <row r="411" spans="1:21" x14ac:dyDescent="0.2">
      <c r="A411" s="25" t="s">
        <v>2196</v>
      </c>
      <c r="B411" s="114" t="s">
        <v>2212</v>
      </c>
      <c r="C411" s="33">
        <v>50006.284</v>
      </c>
      <c r="D411" s="33">
        <v>4.0000000000000001E-3</v>
      </c>
      <c r="E411">
        <f t="shared" si="91"/>
        <v>14110.606432407962</v>
      </c>
      <c r="F411">
        <f t="shared" si="90"/>
        <v>14110.5</v>
      </c>
      <c r="G411">
        <f t="shared" si="92"/>
        <v>2.4872182497347239E-2</v>
      </c>
      <c r="K411">
        <f t="shared" si="89"/>
        <v>2.4872182497347239E-2</v>
      </c>
      <c r="P411">
        <f t="shared" si="93"/>
        <v>2.6129250313490206E-2</v>
      </c>
      <c r="Q411" s="7">
        <f t="shared" si="94"/>
        <v>34987.784</v>
      </c>
      <c r="R411">
        <f t="shared" si="95"/>
        <v>1.5802194943824465E-6</v>
      </c>
      <c r="T411">
        <v>0.1</v>
      </c>
      <c r="U411">
        <f t="shared" si="96"/>
        <v>1.5802194943824467E-7</v>
      </c>
    </row>
    <row r="412" spans="1:21" x14ac:dyDescent="0.2">
      <c r="A412" s="25" t="s">
        <v>2197</v>
      </c>
      <c r="B412" s="114"/>
      <c r="C412" s="33">
        <v>50040.290999999997</v>
      </c>
      <c r="D412" s="33">
        <v>4.0000000000000001E-3</v>
      </c>
      <c r="E412">
        <f t="shared" si="91"/>
        <v>14256.128318063831</v>
      </c>
      <c r="F412">
        <f t="shared" si="90"/>
        <v>14256</v>
      </c>
      <c r="G412">
        <f t="shared" si="92"/>
        <v>2.9986639994604047E-2</v>
      </c>
      <c r="K412">
        <f t="shared" ref="K412:K444" si="97">+G412</f>
        <v>2.9986639994604047E-2</v>
      </c>
      <c r="P412">
        <f t="shared" si="93"/>
        <v>2.6513980639210521E-2</v>
      </c>
      <c r="Q412" s="7">
        <f t="shared" si="94"/>
        <v>35021.790999999997</v>
      </c>
      <c r="R412">
        <f t="shared" si="95"/>
        <v>1.2059362998602183E-5</v>
      </c>
      <c r="T412">
        <v>0.1</v>
      </c>
      <c r="U412">
        <f t="shared" si="96"/>
        <v>1.2059362998602183E-6</v>
      </c>
    </row>
    <row r="413" spans="1:21" x14ac:dyDescent="0.2">
      <c r="A413" s="25" t="s">
        <v>2197</v>
      </c>
      <c r="B413" s="114"/>
      <c r="C413" s="33">
        <v>50054.311999999998</v>
      </c>
      <c r="D413" s="33">
        <v>4.0000000000000001E-3</v>
      </c>
      <c r="E413">
        <f t="shared" si="91"/>
        <v>14316.126623082833</v>
      </c>
      <c r="F413">
        <f t="shared" si="90"/>
        <v>14316</v>
      </c>
      <c r="G413">
        <f t="shared" si="92"/>
        <v>2.9590539998025633E-2</v>
      </c>
      <c r="K413">
        <f t="shared" si="97"/>
        <v>2.9590539998025633E-2</v>
      </c>
      <c r="P413">
        <f t="shared" si="93"/>
        <v>2.6672916672393181E-2</v>
      </c>
      <c r="Q413" s="7">
        <f t="shared" si="94"/>
        <v>35035.811999999998</v>
      </c>
      <c r="R413">
        <f t="shared" si="95"/>
        <v>8.5125258702745728E-6</v>
      </c>
      <c r="T413">
        <v>0.1</v>
      </c>
      <c r="U413">
        <f t="shared" si="96"/>
        <v>8.5125258702745728E-7</v>
      </c>
    </row>
    <row r="414" spans="1:21" x14ac:dyDescent="0.2">
      <c r="A414" s="25" t="s">
        <v>2197</v>
      </c>
      <c r="B414" s="114"/>
      <c r="C414" s="33">
        <v>50099.41</v>
      </c>
      <c r="D414" s="33">
        <v>4.0000000000000001E-3</v>
      </c>
      <c r="E414">
        <f t="shared" si="91"/>
        <v>14509.108832607626</v>
      </c>
      <c r="F414">
        <f t="shared" si="90"/>
        <v>14509</v>
      </c>
      <c r="G414">
        <f t="shared" si="92"/>
        <v>2.543308500025887E-2</v>
      </c>
      <c r="K414">
        <f t="shared" si="97"/>
        <v>2.543308500025887E-2</v>
      </c>
      <c r="P414">
        <f t="shared" si="93"/>
        <v>2.7185280957736084E-2</v>
      </c>
      <c r="Q414" s="7">
        <f t="shared" si="94"/>
        <v>35080.910000000003</v>
      </c>
      <c r="R414">
        <f t="shared" si="95"/>
        <v>3.0701906733994893E-6</v>
      </c>
      <c r="T414">
        <v>0.1</v>
      </c>
      <c r="U414">
        <f t="shared" si="96"/>
        <v>3.0701906733994895E-7</v>
      </c>
    </row>
    <row r="415" spans="1:21" x14ac:dyDescent="0.2">
      <c r="A415" s="25" t="s">
        <v>2197</v>
      </c>
      <c r="B415" s="114"/>
      <c r="C415" s="33">
        <v>50110.387000000002</v>
      </c>
      <c r="D415" s="33">
        <v>4.0000000000000001E-3</v>
      </c>
      <c r="E415">
        <f t="shared" si="91"/>
        <v>14556.08133058876</v>
      </c>
      <c r="F415">
        <f t="shared" si="90"/>
        <v>14556</v>
      </c>
      <c r="G415">
        <f t="shared" si="92"/>
        <v>1.90061399989645E-2</v>
      </c>
      <c r="K415">
        <f t="shared" si="97"/>
        <v>1.90061399989645E-2</v>
      </c>
      <c r="P415">
        <f t="shared" si="93"/>
        <v>2.7310311296451468E-2</v>
      </c>
      <c r="Q415" s="7">
        <f t="shared" si="94"/>
        <v>35091.887000000002</v>
      </c>
      <c r="R415">
        <f t="shared" si="95"/>
        <v>6.8959260938006393E-5</v>
      </c>
      <c r="T415">
        <v>0.1</v>
      </c>
      <c r="U415">
        <f t="shared" si="96"/>
        <v>6.8959260938006393E-6</v>
      </c>
    </row>
    <row r="416" spans="1:21" x14ac:dyDescent="0.2">
      <c r="A416" s="25" t="s">
        <v>2198</v>
      </c>
      <c r="B416" s="114"/>
      <c r="C416" s="33">
        <v>50244.536999999997</v>
      </c>
      <c r="D416" s="33">
        <v>3.0000000000000001E-3</v>
      </c>
      <c r="E416">
        <f t="shared" si="91"/>
        <v>15130.132583587716</v>
      </c>
      <c r="F416">
        <f t="shared" si="90"/>
        <v>15130</v>
      </c>
      <c r="G416">
        <f t="shared" si="92"/>
        <v>3.0983449993073009E-2</v>
      </c>
      <c r="K416">
        <f t="shared" si="97"/>
        <v>3.0983449993073009E-2</v>
      </c>
      <c r="P416">
        <f t="shared" si="93"/>
        <v>2.8845329980178608E-2</v>
      </c>
      <c r="Q416" s="7">
        <f t="shared" si="94"/>
        <v>35226.036999999997</v>
      </c>
      <c r="R416">
        <f t="shared" si="95"/>
        <v>4.5715571895395541E-6</v>
      </c>
      <c r="T416">
        <v>0.1</v>
      </c>
      <c r="U416">
        <f t="shared" si="96"/>
        <v>4.5715571895395543E-7</v>
      </c>
    </row>
    <row r="417" spans="1:29" x14ac:dyDescent="0.2">
      <c r="A417" s="25" t="s">
        <v>2199</v>
      </c>
      <c r="B417" s="114" t="s">
        <v>2212</v>
      </c>
      <c r="C417" s="33">
        <v>50250.487000000001</v>
      </c>
      <c r="D417" s="33">
        <v>4.0000000000000001E-3</v>
      </c>
      <c r="E417">
        <f t="shared" si="91"/>
        <v>15155.593671588807</v>
      </c>
      <c r="F417">
        <f t="shared" si="90"/>
        <v>15155.5</v>
      </c>
      <c r="G417">
        <f t="shared" si="92"/>
        <v>2.1890107498620637E-2</v>
      </c>
      <c r="K417">
        <f t="shared" si="97"/>
        <v>2.1890107498620637E-2</v>
      </c>
      <c r="P417">
        <f t="shared" si="93"/>
        <v>2.8913865561369125E-2</v>
      </c>
      <c r="Q417" s="7">
        <f t="shared" si="94"/>
        <v>35231.987000000001</v>
      </c>
      <c r="R417">
        <f t="shared" si="95"/>
        <v>4.9333177324024398E-5</v>
      </c>
      <c r="T417">
        <v>0.1</v>
      </c>
      <c r="U417">
        <f t="shared" si="96"/>
        <v>4.93331773240244E-6</v>
      </c>
    </row>
    <row r="418" spans="1:29" x14ac:dyDescent="0.2">
      <c r="A418" s="25" t="s">
        <v>2199</v>
      </c>
      <c r="B418" s="114" t="s">
        <v>2212</v>
      </c>
      <c r="C418" s="33">
        <v>50251.427000000003</v>
      </c>
      <c r="D418" s="33">
        <v>3.0000000000000001E-3</v>
      </c>
      <c r="E418">
        <f t="shared" si="91"/>
        <v>15159.61609557554</v>
      </c>
      <c r="F418">
        <f t="shared" si="90"/>
        <v>15159.5</v>
      </c>
      <c r="G418">
        <f t="shared" si="92"/>
        <v>2.7130367503559683E-2</v>
      </c>
      <c r="K418">
        <f t="shared" si="97"/>
        <v>2.7130367503559683E-2</v>
      </c>
      <c r="P418">
        <f t="shared" si="93"/>
        <v>2.8924618860069203E-2</v>
      </c>
      <c r="Q418" s="7">
        <f t="shared" si="94"/>
        <v>35232.927000000003</v>
      </c>
      <c r="R418">
        <f t="shared" si="95"/>
        <v>3.2193379303362526E-6</v>
      </c>
      <c r="T418">
        <v>0.1</v>
      </c>
      <c r="U418">
        <f t="shared" si="96"/>
        <v>3.2193379303362527E-7</v>
      </c>
    </row>
    <row r="419" spans="1:29" x14ac:dyDescent="0.2">
      <c r="A419" s="25" t="s">
        <v>2198</v>
      </c>
      <c r="B419" s="114"/>
      <c r="C419" s="33">
        <v>50285.430999999997</v>
      </c>
      <c r="D419" s="33">
        <v>5.0000000000000001E-3</v>
      </c>
      <c r="E419">
        <f t="shared" si="91"/>
        <v>15305.125143708032</v>
      </c>
      <c r="F419">
        <f t="shared" si="90"/>
        <v>15305</v>
      </c>
      <c r="G419">
        <f t="shared" si="92"/>
        <v>2.9244824996567331E-2</v>
      </c>
      <c r="K419">
        <f t="shared" si="97"/>
        <v>2.9244824996567331E-2</v>
      </c>
      <c r="P419">
        <f t="shared" si="93"/>
        <v>2.9316251741711943E-2</v>
      </c>
      <c r="Q419" s="7">
        <f t="shared" si="94"/>
        <v>35266.930999999997</v>
      </c>
      <c r="R419">
        <f t="shared" si="95"/>
        <v>5.1017799219533703E-9</v>
      </c>
      <c r="T419">
        <v>0.1</v>
      </c>
      <c r="U419">
        <f t="shared" si="96"/>
        <v>5.1017799219533707E-10</v>
      </c>
    </row>
    <row r="420" spans="1:29" x14ac:dyDescent="0.2">
      <c r="A420" s="25" t="s">
        <v>2200</v>
      </c>
      <c r="B420" s="114" t="s">
        <v>2212</v>
      </c>
      <c r="C420" s="33">
        <v>50313.360999999997</v>
      </c>
      <c r="D420" s="33">
        <v>4.0000000000000001E-3</v>
      </c>
      <c r="E420">
        <f t="shared" si="91"/>
        <v>15424.642486207187</v>
      </c>
      <c r="F420">
        <f t="shared" si="90"/>
        <v>15424.5</v>
      </c>
      <c r="G420">
        <f t="shared" si="92"/>
        <v>3.3297592497547157E-2</v>
      </c>
      <c r="K420">
        <f t="shared" si="97"/>
        <v>3.3297592497547157E-2</v>
      </c>
      <c r="P420">
        <f t="shared" si="93"/>
        <v>2.9638600606265456E-2</v>
      </c>
      <c r="Q420" s="7">
        <f t="shared" si="94"/>
        <v>35294.860999999997</v>
      </c>
      <c r="R420">
        <f t="shared" si="95"/>
        <v>1.3388221660465244E-5</v>
      </c>
      <c r="T420">
        <v>0.1</v>
      </c>
      <c r="U420">
        <f t="shared" si="96"/>
        <v>1.3388221660465245E-6</v>
      </c>
    </row>
    <row r="421" spans="1:29" x14ac:dyDescent="0.2">
      <c r="A421" s="25" t="s">
        <v>2200</v>
      </c>
      <c r="B421" s="114"/>
      <c r="C421" s="33">
        <v>50335.675999999999</v>
      </c>
      <c r="D421" s="33">
        <v>4.0000000000000001E-3</v>
      </c>
      <c r="E421">
        <f t="shared" si="91"/>
        <v>15520.132264147354</v>
      </c>
      <c r="F421">
        <f t="shared" si="90"/>
        <v>15520</v>
      </c>
      <c r="G421">
        <f t="shared" si="92"/>
        <v>3.090879999945173E-2</v>
      </c>
      <c r="K421">
        <f t="shared" si="97"/>
        <v>3.090879999945173E-2</v>
      </c>
      <c r="P421">
        <f t="shared" si="93"/>
        <v>2.9896660489827365E-2</v>
      </c>
      <c r="Q421" s="7">
        <f t="shared" si="94"/>
        <v>35317.175999999999</v>
      </c>
      <c r="R421">
        <f t="shared" si="95"/>
        <v>1.0244263869426514E-6</v>
      </c>
      <c r="T421">
        <v>0.1</v>
      </c>
      <c r="U421">
        <f t="shared" si="96"/>
        <v>1.0244263869426515E-7</v>
      </c>
    </row>
    <row r="422" spans="1:29" x14ac:dyDescent="0.2">
      <c r="A422" s="25" t="s">
        <v>2199</v>
      </c>
      <c r="B422" s="114"/>
      <c r="C422" s="33">
        <v>50343.387999999999</v>
      </c>
      <c r="D422" s="33">
        <v>2E-3</v>
      </c>
      <c r="E422">
        <f t="shared" si="91"/>
        <v>15553.133257536307</v>
      </c>
      <c r="F422">
        <f t="shared" si="90"/>
        <v>15553</v>
      </c>
      <c r="G422">
        <f t="shared" si="92"/>
        <v>3.1140945000515785E-2</v>
      </c>
      <c r="K422">
        <f t="shared" si="97"/>
        <v>3.1140945000515785E-2</v>
      </c>
      <c r="P422">
        <f t="shared" si="93"/>
        <v>2.9985925729430297E-2</v>
      </c>
      <c r="Q422" s="7">
        <f t="shared" si="94"/>
        <v>35324.887999999999</v>
      </c>
      <c r="R422">
        <f t="shared" si="95"/>
        <v>1.3340695165788511E-6</v>
      </c>
      <c r="T422">
        <v>0.1</v>
      </c>
      <c r="U422">
        <f t="shared" si="96"/>
        <v>1.3340695165788512E-7</v>
      </c>
    </row>
    <row r="423" spans="1:29" x14ac:dyDescent="0.2">
      <c r="A423" s="25" t="s">
        <v>2200</v>
      </c>
      <c r="B423" s="114" t="s">
        <v>2212</v>
      </c>
      <c r="C423" s="33">
        <v>50370.381000000001</v>
      </c>
      <c r="D423" s="33">
        <v>4.0000000000000001E-3</v>
      </c>
      <c r="E423">
        <f t="shared" si="91"/>
        <v>15668.641013572107</v>
      </c>
      <c r="F423">
        <f t="shared" si="90"/>
        <v>15668.5</v>
      </c>
      <c r="G423">
        <f t="shared" si="92"/>
        <v>3.2953452500805724E-2</v>
      </c>
      <c r="K423">
        <f t="shared" si="97"/>
        <v>3.2953452500805724E-2</v>
      </c>
      <c r="P423">
        <f t="shared" si="93"/>
        <v>3.0298727743247503E-2</v>
      </c>
      <c r="Q423" s="7">
        <f t="shared" si="94"/>
        <v>35351.881000000001</v>
      </c>
      <c r="R423">
        <f t="shared" si="95"/>
        <v>7.0475635383925589E-6</v>
      </c>
      <c r="T423">
        <v>0.1</v>
      </c>
      <c r="U423">
        <f t="shared" si="96"/>
        <v>7.0475635383925589E-7</v>
      </c>
    </row>
    <row r="424" spans="1:29" x14ac:dyDescent="0.2">
      <c r="A424" s="25" t="s">
        <v>2199</v>
      </c>
      <c r="B424" s="114"/>
      <c r="C424" s="33">
        <v>50423.307999999997</v>
      </c>
      <c r="D424" s="33">
        <v>6.0000000000000001E-3</v>
      </c>
      <c r="E424">
        <f t="shared" si="91"/>
        <v>15895.124879896928</v>
      </c>
      <c r="F424">
        <f t="shared" si="90"/>
        <v>15895</v>
      </c>
      <c r="G424">
        <f t="shared" si="92"/>
        <v>2.9183174992795102E-2</v>
      </c>
      <c r="K424">
        <f t="shared" si="97"/>
        <v>2.9183174992795102E-2</v>
      </c>
      <c r="P424">
        <f t="shared" si="93"/>
        <v>3.0913823062047367E-2</v>
      </c>
      <c r="Q424" s="7">
        <f t="shared" si="94"/>
        <v>35404.807999999997</v>
      </c>
      <c r="R424">
        <f t="shared" si="95"/>
        <v>2.9951427396065925E-6</v>
      </c>
      <c r="T424">
        <v>0.1</v>
      </c>
      <c r="U424">
        <f t="shared" si="96"/>
        <v>2.995142739606593E-7</v>
      </c>
    </row>
    <row r="425" spans="1:29" x14ac:dyDescent="0.2">
      <c r="A425" s="25" t="s">
        <v>2199</v>
      </c>
      <c r="B425" s="114"/>
      <c r="C425" s="33">
        <v>50436.394999999997</v>
      </c>
      <c r="D425" s="33">
        <v>4.0000000000000001E-3</v>
      </c>
      <c r="E425">
        <f t="shared" si="91"/>
        <v>15951.126435975924</v>
      </c>
      <c r="F425">
        <f t="shared" si="90"/>
        <v>15951</v>
      </c>
      <c r="G425">
        <f t="shared" si="92"/>
        <v>2.9546814992500003E-2</v>
      </c>
      <c r="K425">
        <f t="shared" si="97"/>
        <v>2.9546814992500003E-2</v>
      </c>
      <c r="P425">
        <f t="shared" si="93"/>
        <v>3.1066240368388509E-2</v>
      </c>
      <c r="Q425" s="7">
        <f t="shared" si="94"/>
        <v>35417.894999999997</v>
      </c>
      <c r="R425">
        <f t="shared" si="95"/>
        <v>2.3086534728939266E-6</v>
      </c>
      <c r="T425">
        <v>0.1</v>
      </c>
      <c r="U425">
        <f t="shared" si="96"/>
        <v>2.3086534728939268E-7</v>
      </c>
    </row>
    <row r="426" spans="1:29" x14ac:dyDescent="0.2">
      <c r="A426" s="25" t="s">
        <v>2199</v>
      </c>
      <c r="B426" s="114" t="s">
        <v>2212</v>
      </c>
      <c r="C426" s="33">
        <v>50486.288999999997</v>
      </c>
      <c r="D426" s="33">
        <v>5.0000000000000001E-3</v>
      </c>
      <c r="E426">
        <f t="shared" si="91"/>
        <v>16164.631566181897</v>
      </c>
      <c r="F426">
        <f t="shared" si="90"/>
        <v>16164.5</v>
      </c>
      <c r="G426">
        <f t="shared" si="92"/>
        <v>3.0745692492928356E-2</v>
      </c>
      <c r="K426">
        <f t="shared" si="97"/>
        <v>3.0745692492928356E-2</v>
      </c>
      <c r="P426">
        <f t="shared" si="93"/>
        <v>3.1648561572261202E-2</v>
      </c>
      <c r="Q426" s="7">
        <f t="shared" si="94"/>
        <v>35467.788999999997</v>
      </c>
      <c r="R426">
        <f t="shared" si="95"/>
        <v>8.1517257441534174E-7</v>
      </c>
      <c r="T426">
        <v>0.1</v>
      </c>
      <c r="U426">
        <f t="shared" si="96"/>
        <v>8.1517257441534182E-8</v>
      </c>
    </row>
    <row r="427" spans="1:29" x14ac:dyDescent="0.2">
      <c r="A427" s="25" t="s">
        <v>2201</v>
      </c>
      <c r="B427" s="114" t="s">
        <v>2212</v>
      </c>
      <c r="C427" s="33">
        <v>50586.538999999997</v>
      </c>
      <c r="D427" s="33">
        <v>5.0000000000000001E-3</v>
      </c>
      <c r="E427">
        <f t="shared" si="91"/>
        <v>16593.618805191571</v>
      </c>
      <c r="F427">
        <f t="shared" si="90"/>
        <v>16593.5</v>
      </c>
      <c r="G427">
        <f t="shared" si="92"/>
        <v>2.7763577498262748E-2</v>
      </c>
      <c r="K427">
        <f t="shared" si="97"/>
        <v>2.7763577498262748E-2</v>
      </c>
      <c r="P427">
        <f t="shared" si="93"/>
        <v>3.2824490371166241E-2</v>
      </c>
      <c r="Q427" s="7">
        <f t="shared" si="94"/>
        <v>35568.038999999997</v>
      </c>
      <c r="R427">
        <f t="shared" si="95"/>
        <v>2.5612839107120289E-5</v>
      </c>
      <c r="T427">
        <v>0.1</v>
      </c>
      <c r="U427">
        <f t="shared" si="96"/>
        <v>2.5612839107120293E-6</v>
      </c>
    </row>
    <row r="428" spans="1:29" x14ac:dyDescent="0.2">
      <c r="A428" s="25" t="s">
        <v>2201</v>
      </c>
      <c r="B428" s="114"/>
      <c r="C428" s="33">
        <v>50639.478000000003</v>
      </c>
      <c r="D428" s="33">
        <v>5.0000000000000001E-3</v>
      </c>
      <c r="E428">
        <f t="shared" si="91"/>
        <v>16820.15402160988</v>
      </c>
      <c r="F428">
        <f t="shared" si="90"/>
        <v>16820</v>
      </c>
      <c r="G428">
        <f t="shared" si="92"/>
        <v>3.5993299999972805E-2</v>
      </c>
      <c r="K428">
        <f t="shared" si="97"/>
        <v>3.5993299999972805E-2</v>
      </c>
      <c r="P428">
        <f t="shared" si="93"/>
        <v>3.3448447347943867E-2</v>
      </c>
      <c r="Q428" s="7">
        <f t="shared" si="94"/>
        <v>35620.978000000003</v>
      </c>
      <c r="R428">
        <f t="shared" si="95"/>
        <v>6.4762750205387195E-6</v>
      </c>
      <c r="T428">
        <v>0.1</v>
      </c>
      <c r="U428">
        <f t="shared" si="96"/>
        <v>6.4762750205387201E-7</v>
      </c>
      <c r="AB428" s="19"/>
      <c r="AC428" s="18"/>
    </row>
    <row r="429" spans="1:29" x14ac:dyDescent="0.2">
      <c r="A429" s="25" t="s">
        <v>2201</v>
      </c>
      <c r="B429" s="114"/>
      <c r="C429" s="33">
        <v>50658.404999999999</v>
      </c>
      <c r="D429" s="33">
        <v>5.0000000000000001E-3</v>
      </c>
      <c r="E429">
        <f t="shared" si="91"/>
        <v>16901.145956499997</v>
      </c>
      <c r="F429">
        <f t="shared" si="90"/>
        <v>16901</v>
      </c>
      <c r="G429">
        <f t="shared" si="92"/>
        <v>3.4108564999769442E-2</v>
      </c>
      <c r="K429">
        <f t="shared" si="97"/>
        <v>3.4108564999769442E-2</v>
      </c>
      <c r="P429">
        <f t="shared" si="93"/>
        <v>3.367209830300967E-2</v>
      </c>
      <c r="Q429" s="7">
        <f t="shared" si="94"/>
        <v>35639.904999999999</v>
      </c>
      <c r="R429">
        <f t="shared" si="95"/>
        <v>1.9050317738038619E-7</v>
      </c>
      <c r="T429">
        <v>0.1</v>
      </c>
      <c r="U429">
        <f t="shared" si="96"/>
        <v>1.9050317738038621E-8</v>
      </c>
      <c r="AB429" s="19"/>
      <c r="AC429" s="18"/>
    </row>
    <row r="430" spans="1:29" x14ac:dyDescent="0.2">
      <c r="A430" s="25" t="s">
        <v>2201</v>
      </c>
      <c r="B430" s="114" t="s">
        <v>2212</v>
      </c>
      <c r="C430" s="33">
        <v>50678.387000000002</v>
      </c>
      <c r="D430" s="33">
        <v>4.0000000000000001E-3</v>
      </c>
      <c r="E430">
        <f t="shared" si="91"/>
        <v>16986.652420439081</v>
      </c>
      <c r="F430">
        <f t="shared" si="90"/>
        <v>16986.5</v>
      </c>
      <c r="G430">
        <f t="shared" si="92"/>
        <v>3.5619122500065714E-2</v>
      </c>
      <c r="K430">
        <f t="shared" si="97"/>
        <v>3.5619122500065714E-2</v>
      </c>
      <c r="P430">
        <f t="shared" si="93"/>
        <v>3.3908466279388247E-2</v>
      </c>
      <c r="Q430" s="7">
        <f t="shared" si="94"/>
        <v>35659.887000000002</v>
      </c>
      <c r="R430">
        <f t="shared" si="95"/>
        <v>2.9263447053425157E-6</v>
      </c>
      <c r="T430">
        <v>0.1</v>
      </c>
      <c r="U430">
        <f t="shared" si="96"/>
        <v>2.9263447053425159E-7</v>
      </c>
      <c r="AB430" s="19"/>
      <c r="AC430" s="18"/>
    </row>
    <row r="431" spans="1:29" x14ac:dyDescent="0.2">
      <c r="A431" s="25" t="s">
        <v>2202</v>
      </c>
      <c r="B431" s="114"/>
      <c r="C431" s="33">
        <v>50700.464999999997</v>
      </c>
      <c r="D431" s="33">
        <v>5.0000000000000001E-3</v>
      </c>
      <c r="E431">
        <f t="shared" si="91"/>
        <v>17081.128034033623</v>
      </c>
      <c r="F431">
        <f t="shared" si="90"/>
        <v>17081</v>
      </c>
      <c r="G431">
        <f t="shared" si="92"/>
        <v>2.9920264998509083E-2</v>
      </c>
      <c r="K431">
        <f t="shared" si="97"/>
        <v>2.9920264998509083E-2</v>
      </c>
      <c r="P431">
        <f t="shared" si="93"/>
        <v>3.4170062516006225E-2</v>
      </c>
      <c r="Q431" s="7">
        <f t="shared" si="94"/>
        <v>35681.964999999997</v>
      </c>
      <c r="R431">
        <f t="shared" si="95"/>
        <v>1.8060778939724872E-5</v>
      </c>
      <c r="T431">
        <v>0.1</v>
      </c>
      <c r="U431">
        <f t="shared" si="96"/>
        <v>1.8060778939724873E-6</v>
      </c>
      <c r="AB431" s="19"/>
      <c r="AC431" s="18"/>
    </row>
    <row r="432" spans="1:29" x14ac:dyDescent="0.2">
      <c r="A432" s="25" t="s">
        <v>2202</v>
      </c>
      <c r="B432" s="114"/>
      <c r="C432" s="33">
        <v>50727.347999999998</v>
      </c>
      <c r="D432" s="33">
        <v>4.0000000000000001E-3</v>
      </c>
      <c r="E432">
        <f t="shared" si="91"/>
        <v>17196.165080879488</v>
      </c>
      <c r="F432">
        <f t="shared" si="90"/>
        <v>17196</v>
      </c>
      <c r="G432">
        <f t="shared" si="92"/>
        <v>3.857773999334313E-2</v>
      </c>
      <c r="K432">
        <f t="shared" si="97"/>
        <v>3.857773999334313E-2</v>
      </c>
      <c r="P432">
        <f t="shared" si="93"/>
        <v>3.4488896901161858E-2</v>
      </c>
      <c r="Q432" s="7">
        <f t="shared" si="94"/>
        <v>35708.847999999998</v>
      </c>
      <c r="R432">
        <f t="shared" si="95"/>
        <v>1.6718637832478499E-5</v>
      </c>
      <c r="T432">
        <v>0.1</v>
      </c>
      <c r="U432">
        <f t="shared" si="96"/>
        <v>1.6718637832478499E-6</v>
      </c>
    </row>
    <row r="433" spans="1:29" x14ac:dyDescent="0.2">
      <c r="A433" s="25" t="s">
        <v>2202</v>
      </c>
      <c r="B433" s="114"/>
      <c r="C433" s="33">
        <v>50753.285000000003</v>
      </c>
      <c r="D433" s="33">
        <v>6.0000000000000001E-3</v>
      </c>
      <c r="E433">
        <f t="shared" si="91"/>
        <v>17307.154028691915</v>
      </c>
      <c r="F433">
        <f t="shared" si="90"/>
        <v>17307</v>
      </c>
      <c r="G433">
        <f t="shared" si="92"/>
        <v>3.5994955003843643E-2</v>
      </c>
      <c r="K433">
        <f t="shared" si="97"/>
        <v>3.5994955003843643E-2</v>
      </c>
      <c r="P433">
        <f t="shared" si="93"/>
        <v>3.4797148722452882E-2</v>
      </c>
      <c r="Q433" s="7">
        <f t="shared" si="94"/>
        <v>35734.785000000003</v>
      </c>
      <c r="R433">
        <f t="shared" si="95"/>
        <v>1.4347398877391618E-6</v>
      </c>
      <c r="T433">
        <v>0.1</v>
      </c>
      <c r="U433">
        <f t="shared" si="96"/>
        <v>1.4347398877391618E-7</v>
      </c>
    </row>
    <row r="434" spans="1:29" s="25" customFormat="1" x14ac:dyDescent="0.2">
      <c r="A434" s="25" t="s">
        <v>2202</v>
      </c>
      <c r="B434" s="114" t="s">
        <v>2212</v>
      </c>
      <c r="C434" s="33">
        <v>50759.703000000001</v>
      </c>
      <c r="D434" s="33">
        <v>4.0000000000000001E-3</v>
      </c>
      <c r="E434" s="25">
        <f t="shared" si="91"/>
        <v>17334.617770337434</v>
      </c>
      <c r="F434" s="25">
        <f t="shared" si="90"/>
        <v>17334.5</v>
      </c>
      <c r="G434" s="25">
        <f t="shared" si="92"/>
        <v>2.7521742500539403E-2</v>
      </c>
      <c r="K434" s="25">
        <f t="shared" si="97"/>
        <v>2.7521742500539403E-2</v>
      </c>
      <c r="P434" s="25">
        <f t="shared" si="93"/>
        <v>3.4873594127452279E-2</v>
      </c>
      <c r="Q434" s="146">
        <f t="shared" si="94"/>
        <v>35741.203000000001</v>
      </c>
      <c r="R434" s="25">
        <f t="shared" si="95"/>
        <v>5.4049722344141489E-5</v>
      </c>
      <c r="T434" s="25">
        <v>0.1</v>
      </c>
      <c r="U434" s="25">
        <f t="shared" si="96"/>
        <v>5.4049722344141489E-6</v>
      </c>
    </row>
    <row r="435" spans="1:29" s="25" customFormat="1" x14ac:dyDescent="0.2">
      <c r="A435" s="25" t="s">
        <v>2203</v>
      </c>
      <c r="B435" s="114"/>
      <c r="C435" s="33">
        <v>50824.33</v>
      </c>
      <c r="D435" s="33">
        <v>6.0000000000000001E-3</v>
      </c>
      <c r="E435" s="25">
        <f t="shared" si="91"/>
        <v>17611.167977773628</v>
      </c>
      <c r="F435" s="25">
        <f t="shared" si="90"/>
        <v>17611</v>
      </c>
      <c r="G435" s="25">
        <f t="shared" si="92"/>
        <v>3.9254714996786788E-2</v>
      </c>
      <c r="K435" s="25">
        <f t="shared" si="97"/>
        <v>3.9254714996786788E-2</v>
      </c>
      <c r="P435" s="25">
        <f t="shared" si="93"/>
        <v>3.5643899430213698E-2</v>
      </c>
      <c r="Q435" s="146">
        <f t="shared" si="94"/>
        <v>35805.83</v>
      </c>
      <c r="R435" s="25">
        <f t="shared" si="95"/>
        <v>1.3037989055806548E-5</v>
      </c>
      <c r="T435" s="25">
        <v>0.1</v>
      </c>
      <c r="U435" s="25">
        <f t="shared" si="96"/>
        <v>1.3037989055806549E-6</v>
      </c>
      <c r="AB435" s="33"/>
      <c r="AC435" s="26"/>
    </row>
    <row r="436" spans="1:29" s="25" customFormat="1" x14ac:dyDescent="0.2">
      <c r="A436" s="25" t="s">
        <v>2203</v>
      </c>
      <c r="B436" s="114"/>
      <c r="C436" s="33">
        <v>50825.256999999998</v>
      </c>
      <c r="D436" s="33">
        <v>4.0000000000000001E-3</v>
      </c>
      <c r="E436" s="25">
        <f t="shared" si="91"/>
        <v>17615.134772492434</v>
      </c>
      <c r="F436" s="25">
        <f t="shared" si="90"/>
        <v>17615</v>
      </c>
      <c r="G436" s="25">
        <f t="shared" si="92"/>
        <v>3.1494974995439406E-2</v>
      </c>
      <c r="K436" s="25">
        <f t="shared" si="97"/>
        <v>3.1494974995439406E-2</v>
      </c>
      <c r="P436" s="25">
        <f t="shared" si="93"/>
        <v>3.5655065419050259E-2</v>
      </c>
      <c r="Q436" s="146">
        <f t="shared" si="94"/>
        <v>35806.756999999998</v>
      </c>
      <c r="R436" s="25">
        <f t="shared" si="95"/>
        <v>1.7306352332618725E-5</v>
      </c>
      <c r="T436" s="25">
        <v>0.1</v>
      </c>
      <c r="U436" s="25">
        <f t="shared" si="96"/>
        <v>1.7306352332618725E-6</v>
      </c>
      <c r="AB436" s="33"/>
      <c r="AC436" s="26"/>
    </row>
    <row r="437" spans="1:29" s="25" customFormat="1" x14ac:dyDescent="0.2">
      <c r="A437" s="25" t="s">
        <v>2205</v>
      </c>
      <c r="B437" s="114" t="s">
        <v>2212</v>
      </c>
      <c r="C437" s="33">
        <v>50951.567000000003</v>
      </c>
      <c r="D437" s="33">
        <v>3.0000000000000001E-3</v>
      </c>
      <c r="E437" s="25">
        <f t="shared" si="91"/>
        <v>18155.637297772373</v>
      </c>
      <c r="F437" s="25">
        <f t="shared" si="90"/>
        <v>18155.5</v>
      </c>
      <c r="G437" s="25">
        <f t="shared" si="92"/>
        <v>3.2085107501188759E-2</v>
      </c>
      <c r="K437" s="25">
        <f t="shared" si="97"/>
        <v>3.2085107501188759E-2</v>
      </c>
      <c r="P437" s="25">
        <f t="shared" si="93"/>
        <v>3.7169647707536085E-2</v>
      </c>
      <c r="Q437" s="146">
        <f t="shared" si="94"/>
        <v>35933.067000000003</v>
      </c>
      <c r="R437" s="25">
        <f t="shared" ref="R437:R468" si="98">+(P437-G437)^2</f>
        <v>2.5852549109962516E-5</v>
      </c>
      <c r="T437" s="25">
        <v>0.1</v>
      </c>
      <c r="U437" s="25">
        <f t="shared" ref="U437:U468" si="99">+T437*R437</f>
        <v>2.585254910996252E-6</v>
      </c>
      <c r="AB437" s="33"/>
      <c r="AC437" s="26"/>
    </row>
    <row r="438" spans="1:29" s="25" customFormat="1" x14ac:dyDescent="0.2">
      <c r="A438" s="25" t="s">
        <v>153</v>
      </c>
      <c r="C438" s="33">
        <v>51071.688130000002</v>
      </c>
      <c r="D438" s="33">
        <v>3.2000000000000002E-3</v>
      </c>
      <c r="E438" s="25">
        <f t="shared" si="91"/>
        <v>18669.6565686494</v>
      </c>
      <c r="F438" s="25">
        <f t="shared" si="90"/>
        <v>18669.5</v>
      </c>
      <c r="G438" s="25">
        <f t="shared" si="92"/>
        <v>3.6588517497875728E-2</v>
      </c>
      <c r="K438" s="25">
        <f t="shared" si="97"/>
        <v>3.6588517497875728E-2</v>
      </c>
      <c r="P438" s="25">
        <f t="shared" si="93"/>
        <v>3.8620423541461328E-2</v>
      </c>
      <c r="Q438" s="146">
        <f t="shared" si="94"/>
        <v>36053.188130000002</v>
      </c>
      <c r="R438" s="25">
        <f t="shared" si="98"/>
        <v>4.128642169959688E-6</v>
      </c>
      <c r="T438" s="25">
        <v>0.7</v>
      </c>
      <c r="U438" s="25">
        <f t="shared" si="99"/>
        <v>2.8900495189717815E-6</v>
      </c>
    </row>
    <row r="439" spans="1:29" s="25" customFormat="1" x14ac:dyDescent="0.2">
      <c r="A439" s="25" t="s">
        <v>153</v>
      </c>
      <c r="C439" s="33">
        <v>51071.804649999998</v>
      </c>
      <c r="D439" s="33">
        <v>2.3E-3</v>
      </c>
      <c r="E439" s="25">
        <f t="shared" si="91"/>
        <v>18670.155178056757</v>
      </c>
      <c r="F439" s="25">
        <f t="shared" si="90"/>
        <v>18670</v>
      </c>
      <c r="G439" s="25">
        <f t="shared" si="92"/>
        <v>3.6263549998693634E-2</v>
      </c>
      <c r="K439" s="25">
        <f t="shared" si="97"/>
        <v>3.6263549998693634E-2</v>
      </c>
      <c r="P439" s="25">
        <f t="shared" si="93"/>
        <v>3.8621839672358119E-2</v>
      </c>
      <c r="Q439" s="146">
        <f t="shared" si="94"/>
        <v>36053.304649999998</v>
      </c>
      <c r="R439" s="25">
        <f t="shared" si="98"/>
        <v>5.5615301849125427E-6</v>
      </c>
      <c r="T439" s="25">
        <v>0.7</v>
      </c>
      <c r="U439" s="25">
        <f t="shared" si="99"/>
        <v>3.8930711294387798E-6</v>
      </c>
    </row>
    <row r="440" spans="1:29" s="25" customFormat="1" x14ac:dyDescent="0.2">
      <c r="A440" s="25" t="s">
        <v>153</v>
      </c>
      <c r="C440" s="33">
        <v>51071.922180000001</v>
      </c>
      <c r="D440" s="33">
        <v>2.3E-3</v>
      </c>
      <c r="E440" s="25">
        <f t="shared" si="91"/>
        <v>18670.658109430344</v>
      </c>
      <c r="F440" s="25">
        <f t="shared" si="90"/>
        <v>18670.5</v>
      </c>
      <c r="G440" s="25">
        <f t="shared" si="92"/>
        <v>3.6948582499462646E-2</v>
      </c>
      <c r="K440" s="25">
        <f t="shared" si="97"/>
        <v>3.6948582499462646E-2</v>
      </c>
      <c r="P440" s="25">
        <f t="shared" si="93"/>
        <v>3.8623255812635281E-2</v>
      </c>
      <c r="Q440" s="146">
        <f t="shared" si="94"/>
        <v>36053.422180000001</v>
      </c>
      <c r="R440" s="25">
        <f t="shared" si="98"/>
        <v>2.804530705852611E-6</v>
      </c>
      <c r="T440" s="25">
        <v>0.7</v>
      </c>
      <c r="U440" s="25">
        <f t="shared" si="99"/>
        <v>1.9631714940968276E-6</v>
      </c>
    </row>
    <row r="441" spans="1:29" s="25" customFormat="1" x14ac:dyDescent="0.2">
      <c r="A441" s="25" t="s">
        <v>153</v>
      </c>
      <c r="C441" s="33">
        <v>51072.739459999997</v>
      </c>
      <c r="D441" s="33">
        <v>1.4E-3</v>
      </c>
      <c r="E441" s="25">
        <f t="shared" si="91"/>
        <v>18674.155393128061</v>
      </c>
      <c r="F441" s="25">
        <f t="shared" si="90"/>
        <v>18674</v>
      </c>
      <c r="G441" s="25">
        <f t="shared" si="92"/>
        <v>3.6313809992861934E-2</v>
      </c>
      <c r="K441" s="25">
        <f t="shared" si="97"/>
        <v>3.6313809992861934E-2</v>
      </c>
      <c r="P441" s="25">
        <f t="shared" si="93"/>
        <v>3.8633169057204937E-2</v>
      </c>
      <c r="Q441" s="146">
        <f t="shared" si="94"/>
        <v>36054.239459999997</v>
      </c>
      <c r="R441" s="25">
        <f t="shared" si="98"/>
        <v>5.3794264693500507E-6</v>
      </c>
      <c r="T441" s="25">
        <v>0.7</v>
      </c>
      <c r="U441" s="25">
        <f t="shared" si="99"/>
        <v>3.7655985285450354E-6</v>
      </c>
    </row>
    <row r="442" spans="1:29" s="25" customFormat="1" x14ac:dyDescent="0.2">
      <c r="A442" s="25" t="s">
        <v>153</v>
      </c>
      <c r="C442" s="33">
        <v>51072.856570000004</v>
      </c>
      <c r="D442" s="33">
        <v>2.5000000000000001E-3</v>
      </c>
      <c r="E442" s="25">
        <f t="shared" si="91"/>
        <v>18674.656527248389</v>
      </c>
      <c r="F442" s="25">
        <f t="shared" si="90"/>
        <v>18674.5</v>
      </c>
      <c r="G442" s="25">
        <f t="shared" si="92"/>
        <v>3.6578842504241038E-2</v>
      </c>
      <c r="K442" s="25">
        <f t="shared" si="97"/>
        <v>3.6578842504241038E-2</v>
      </c>
      <c r="P442" s="25">
        <f t="shared" si="93"/>
        <v>3.8634585272516092E-2</v>
      </c>
      <c r="Q442" s="146">
        <f t="shared" si="94"/>
        <v>36054.356570000004</v>
      </c>
      <c r="R442" s="25">
        <f t="shared" si="98"/>
        <v>4.2260783293151824E-6</v>
      </c>
      <c r="T442" s="25">
        <v>0.8</v>
      </c>
      <c r="U442" s="25">
        <f t="shared" si="99"/>
        <v>3.3808626634521461E-6</v>
      </c>
    </row>
    <row r="443" spans="1:29" s="25" customFormat="1" x14ac:dyDescent="0.2">
      <c r="A443" s="25" t="s">
        <v>153</v>
      </c>
      <c r="C443" s="33">
        <v>51073.792820000002</v>
      </c>
      <c r="D443" s="33">
        <v>3.7000000000000002E-3</v>
      </c>
      <c r="E443" s="25">
        <f t="shared" si="91"/>
        <v>18678.662904330908</v>
      </c>
      <c r="F443" s="25">
        <f t="shared" si="90"/>
        <v>18678.5</v>
      </c>
      <c r="G443" s="25">
        <f t="shared" si="92"/>
        <v>3.8069102498411667E-2</v>
      </c>
      <c r="K443" s="25">
        <f t="shared" si="97"/>
        <v>3.8069102498411667E-2</v>
      </c>
      <c r="P443" s="25">
        <f t="shared" si="93"/>
        <v>3.86459153325968E-2</v>
      </c>
      <c r="Q443" s="146">
        <f t="shared" si="94"/>
        <v>36055.292820000002</v>
      </c>
      <c r="R443" s="25">
        <f t="shared" si="98"/>
        <v>3.3271304568068648E-7</v>
      </c>
      <c r="T443" s="25">
        <v>0.5</v>
      </c>
      <c r="U443" s="25">
        <f t="shared" si="99"/>
        <v>1.6635652284034324E-7</v>
      </c>
    </row>
    <row r="444" spans="1:29" s="25" customFormat="1" x14ac:dyDescent="0.2">
      <c r="A444" s="25" t="s">
        <v>153</v>
      </c>
      <c r="C444" s="33">
        <v>51073.908089999997</v>
      </c>
      <c r="D444" s="33">
        <v>1E-3</v>
      </c>
      <c r="E444" s="25">
        <f t="shared" si="91"/>
        <v>18679.156164770193</v>
      </c>
      <c r="F444" s="25">
        <f t="shared" si="90"/>
        <v>18679</v>
      </c>
      <c r="G444" s="25">
        <f t="shared" si="92"/>
        <v>3.6494134998065419E-2</v>
      </c>
      <c r="K444" s="25">
        <f t="shared" si="97"/>
        <v>3.6494134998065419E-2</v>
      </c>
      <c r="P444" s="25">
        <f t="shared" si="93"/>
        <v>3.8647331632302065E-2</v>
      </c>
      <c r="Q444" s="146">
        <f t="shared" si="94"/>
        <v>36055.408089999997</v>
      </c>
      <c r="R444" s="25">
        <f t="shared" si="98"/>
        <v>4.6362557456880185E-6</v>
      </c>
      <c r="T444" s="25">
        <v>0.8</v>
      </c>
      <c r="U444" s="25">
        <f t="shared" si="99"/>
        <v>3.7090045965504148E-6</v>
      </c>
    </row>
    <row r="445" spans="1:29" s="25" customFormat="1" x14ac:dyDescent="0.2">
      <c r="A445" s="25" t="s">
        <v>2206</v>
      </c>
      <c r="B445" s="114"/>
      <c r="C445" s="33">
        <v>51136.296000000002</v>
      </c>
      <c r="D445" s="33"/>
      <c r="E445" s="25">
        <f t="shared" si="91"/>
        <v>18946.124915478285</v>
      </c>
      <c r="F445" s="25">
        <f t="shared" si="90"/>
        <v>18946</v>
      </c>
      <c r="G445" s="25">
        <f t="shared" si="92"/>
        <v>2.9191490000812337E-2</v>
      </c>
      <c r="N445" s="25">
        <f>+G445</f>
        <v>2.9191490000812337E-2</v>
      </c>
      <c r="P445" s="25">
        <f t="shared" si="93"/>
        <v>3.9404968610626839E-2</v>
      </c>
      <c r="Q445" s="146">
        <f t="shared" si="94"/>
        <v>36117.796000000002</v>
      </c>
      <c r="R445" s="25">
        <f t="shared" si="98"/>
        <v>1.0431514531313839E-4</v>
      </c>
      <c r="T445" s="25">
        <v>0.1</v>
      </c>
      <c r="U445" s="25">
        <f t="shared" si="99"/>
        <v>1.0431514531313839E-5</v>
      </c>
      <c r="AB445" s="33"/>
      <c r="AC445" s="26"/>
    </row>
    <row r="446" spans="1:29" s="25" customFormat="1" x14ac:dyDescent="0.2">
      <c r="A446" s="126" t="s">
        <v>98</v>
      </c>
      <c r="B446" s="115"/>
      <c r="C446" s="33">
        <v>51142.262000000002</v>
      </c>
      <c r="D446" s="116"/>
      <c r="E446" s="25">
        <f t="shared" si="91"/>
        <v>18971.654470270623</v>
      </c>
      <c r="F446" s="25">
        <f t="shared" si="90"/>
        <v>18971.5</v>
      </c>
      <c r="G446" s="25">
        <f t="shared" si="92"/>
        <v>3.6098147502343636E-2</v>
      </c>
      <c r="I446" s="25">
        <f>G446</f>
        <v>3.6098147502343636E-2</v>
      </c>
      <c r="O446" s="25">
        <f ca="1">+C$11+C$12*F446</f>
        <v>3.7645121876477311E-2</v>
      </c>
      <c r="P446" s="25">
        <f t="shared" si="93"/>
        <v>3.9477465667811684E-2</v>
      </c>
      <c r="Q446" s="146">
        <f t="shared" si="94"/>
        <v>36123.762000000002</v>
      </c>
      <c r="R446" s="25">
        <f t="shared" si="98"/>
        <v>1.1419791263462335E-5</v>
      </c>
      <c r="T446" s="25">
        <v>1</v>
      </c>
      <c r="U446" s="25">
        <f t="shared" si="99"/>
        <v>1.1419791263462335E-5</v>
      </c>
    </row>
    <row r="447" spans="1:29" x14ac:dyDescent="0.2">
      <c r="A447" s="25" t="s">
        <v>2206</v>
      </c>
      <c r="B447" s="114" t="s">
        <v>2212</v>
      </c>
      <c r="C447" s="33">
        <v>51142.263200000001</v>
      </c>
      <c r="D447" s="33"/>
      <c r="E447">
        <f t="shared" si="91"/>
        <v>18971.659605279961</v>
      </c>
      <c r="F447">
        <f t="shared" si="90"/>
        <v>18971.5</v>
      </c>
      <c r="G447">
        <f t="shared" si="92"/>
        <v>3.7298147501132917E-2</v>
      </c>
      <c r="K447">
        <f>+G447</f>
        <v>3.7298147501132917E-2</v>
      </c>
      <c r="P447">
        <f t="shared" si="93"/>
        <v>3.9477465667811684E-2</v>
      </c>
      <c r="Q447" s="7">
        <f t="shared" si="94"/>
        <v>36123.763200000001</v>
      </c>
      <c r="R447">
        <f t="shared" si="98"/>
        <v>4.7494276716161046E-6</v>
      </c>
      <c r="T447">
        <v>0.1</v>
      </c>
      <c r="U447">
        <f t="shared" si="99"/>
        <v>4.7494276716161047E-7</v>
      </c>
      <c r="AB447" s="19"/>
      <c r="AC447" s="18"/>
    </row>
    <row r="448" spans="1:29" x14ac:dyDescent="0.2">
      <c r="A448" s="126" t="s">
        <v>98</v>
      </c>
      <c r="B448" s="115"/>
      <c r="C448" s="33">
        <v>51142.379500000003</v>
      </c>
      <c r="D448" s="116"/>
      <c r="E448">
        <f t="shared" si="91"/>
        <v>18972.157273268964</v>
      </c>
      <c r="F448">
        <f t="shared" si="90"/>
        <v>18972</v>
      </c>
      <c r="G448">
        <f t="shared" si="92"/>
        <v>3.6753180000232533E-2</v>
      </c>
      <c r="I448">
        <f>G448</f>
        <v>3.6753180000232533E-2</v>
      </c>
      <c r="O448">
        <f ca="1">+C$11+C$12*F448</f>
        <v>3.7646805360904215E-2</v>
      </c>
      <c r="P448">
        <f t="shared" si="93"/>
        <v>3.9478887418802677E-2</v>
      </c>
      <c r="Q448" s="7">
        <f t="shared" si="94"/>
        <v>36123.879500000003</v>
      </c>
      <c r="R448">
        <f t="shared" si="98"/>
        <v>7.4294809316483217E-6</v>
      </c>
      <c r="T448">
        <v>1</v>
      </c>
      <c r="U448">
        <f t="shared" si="99"/>
        <v>7.4294809316483217E-6</v>
      </c>
    </row>
    <row r="449" spans="1:30" x14ac:dyDescent="0.2">
      <c r="A449" s="126" t="s">
        <v>98</v>
      </c>
      <c r="B449" s="118"/>
      <c r="C449" s="33">
        <v>51146.469400000002</v>
      </c>
      <c r="D449" s="119"/>
      <c r="E449">
        <f t="shared" si="91"/>
        <v>18989.658668868218</v>
      </c>
      <c r="F449">
        <f t="shared" si="90"/>
        <v>18989.5</v>
      </c>
      <c r="G449">
        <f t="shared" si="92"/>
        <v>3.7079317502502818E-2</v>
      </c>
      <c r="I449">
        <f>G449</f>
        <v>3.7079317502502818E-2</v>
      </c>
      <c r="O449">
        <f ca="1">+C$11+C$12*F449</f>
        <v>3.7705727315845747E-2</v>
      </c>
      <c r="P449">
        <f t="shared" si="93"/>
        <v>3.95286545158747E-2</v>
      </c>
      <c r="Q449" s="7">
        <f t="shared" si="94"/>
        <v>36127.969400000002</v>
      </c>
      <c r="R449">
        <f t="shared" si="98"/>
        <v>5.9992518050734952E-6</v>
      </c>
      <c r="T449">
        <v>1</v>
      </c>
      <c r="U449">
        <f t="shared" si="99"/>
        <v>5.9992518050734952E-6</v>
      </c>
    </row>
    <row r="450" spans="1:30" x14ac:dyDescent="0.2">
      <c r="A450" s="126" t="s">
        <v>98</v>
      </c>
      <c r="B450" s="118"/>
      <c r="C450" s="33">
        <v>51146.585500000001</v>
      </c>
      <c r="D450" s="119"/>
      <c r="E450">
        <f t="shared" si="91"/>
        <v>18990.155481022321</v>
      </c>
      <c r="F450">
        <f t="shared" si="90"/>
        <v>18990</v>
      </c>
      <c r="G450">
        <f t="shared" si="92"/>
        <v>3.6334349999378901E-2</v>
      </c>
      <c r="I450">
        <f>G450</f>
        <v>3.6334349999378901E-2</v>
      </c>
      <c r="O450">
        <f ca="1">+C$11+C$12*F450</f>
        <v>3.770741080027265E-2</v>
      </c>
      <c r="P450">
        <f t="shared" si="93"/>
        <v>3.9530076598946307E-2</v>
      </c>
      <c r="Q450" s="7">
        <f t="shared" si="94"/>
        <v>36128.085500000001</v>
      </c>
      <c r="R450">
        <f t="shared" si="98"/>
        <v>1.0212668499182652E-5</v>
      </c>
      <c r="T450">
        <v>1</v>
      </c>
      <c r="U450">
        <f t="shared" si="99"/>
        <v>1.0212668499182652E-5</v>
      </c>
    </row>
    <row r="451" spans="1:30" x14ac:dyDescent="0.2">
      <c r="A451" s="25" t="s">
        <v>2206</v>
      </c>
      <c r="B451" s="114"/>
      <c r="C451" s="33">
        <v>51162.2431</v>
      </c>
      <c r="D451" s="33"/>
      <c r="E451">
        <f t="shared" si="91"/>
        <v>19057.157082952668</v>
      </c>
      <c r="F451">
        <f t="shared" si="90"/>
        <v>19057</v>
      </c>
      <c r="G451">
        <f t="shared" si="92"/>
        <v>3.670870499627199E-2</v>
      </c>
      <c r="K451">
        <f>+G451</f>
        <v>3.670870499627199E-2</v>
      </c>
      <c r="P451">
        <f t="shared" si="93"/>
        <v>3.9720719022911556E-2</v>
      </c>
      <c r="Q451" s="7">
        <f t="shared" si="94"/>
        <v>36143.7431</v>
      </c>
      <c r="R451">
        <f t="shared" si="98"/>
        <v>9.0722284966734922E-6</v>
      </c>
      <c r="T451">
        <v>0.1</v>
      </c>
      <c r="U451">
        <f t="shared" si="99"/>
        <v>9.0722284966734926E-7</v>
      </c>
    </row>
    <row r="452" spans="1:30" x14ac:dyDescent="0.2">
      <c r="A452" s="126" t="s">
        <v>98</v>
      </c>
      <c r="B452" s="25"/>
      <c r="C452" s="33">
        <v>51162.3609</v>
      </c>
      <c r="D452" s="114"/>
      <c r="E452">
        <f t="shared" si="91"/>
        <v>19057.661169703344</v>
      </c>
      <c r="F452">
        <f t="shared" si="90"/>
        <v>19057.5</v>
      </c>
      <c r="G452">
        <f t="shared" si="92"/>
        <v>3.7663737501134165E-2</v>
      </c>
      <c r="I452">
        <f>G452</f>
        <v>3.7663737501134165E-2</v>
      </c>
      <c r="O452">
        <f ca="1">+C$11+C$12*F452</f>
        <v>3.7934681197904274E-2</v>
      </c>
      <c r="P452">
        <f t="shared" si="93"/>
        <v>3.972214234838331E-2</v>
      </c>
      <c r="Q452" s="7">
        <f t="shared" si="94"/>
        <v>36143.8609</v>
      </c>
      <c r="R452">
        <f t="shared" si="98"/>
        <v>4.2370305151787783E-6</v>
      </c>
      <c r="T452">
        <v>1</v>
      </c>
      <c r="U452">
        <f t="shared" si="99"/>
        <v>4.2370305151787783E-6</v>
      </c>
    </row>
    <row r="453" spans="1:30" x14ac:dyDescent="0.2">
      <c r="A453" s="126" t="s">
        <v>98</v>
      </c>
      <c r="B453" s="25"/>
      <c r="C453" s="33">
        <v>51162.476799999997</v>
      </c>
      <c r="D453" s="114"/>
      <c r="E453">
        <f t="shared" si="91"/>
        <v>19058.157126022546</v>
      </c>
      <c r="F453">
        <f t="shared" si="90"/>
        <v>19058</v>
      </c>
      <c r="G453">
        <f t="shared" si="92"/>
        <v>3.6718769995786715E-2</v>
      </c>
      <c r="I453">
        <f>G453</f>
        <v>3.6718769995786715E-2</v>
      </c>
      <c r="O453">
        <f ca="1">+C$11+C$12*F453</f>
        <v>3.7936364682331178E-2</v>
      </c>
      <c r="P453">
        <f t="shared" si="93"/>
        <v>3.9723565683040925E-2</v>
      </c>
      <c r="Q453" s="7">
        <f t="shared" si="94"/>
        <v>36143.976799999997</v>
      </c>
      <c r="R453">
        <f t="shared" si="98"/>
        <v>9.0287971221414979E-6</v>
      </c>
      <c r="T453">
        <v>1</v>
      </c>
      <c r="U453">
        <f t="shared" si="99"/>
        <v>9.0287971221414979E-6</v>
      </c>
    </row>
    <row r="454" spans="1:30" x14ac:dyDescent="0.2">
      <c r="A454" s="126" t="s">
        <v>98</v>
      </c>
      <c r="B454" s="25"/>
      <c r="C454" s="33">
        <v>51171.357799999998</v>
      </c>
      <c r="D454" s="114"/>
      <c r="E454">
        <f t="shared" si="91"/>
        <v>19096.160474348184</v>
      </c>
      <c r="F454">
        <f t="shared" si="90"/>
        <v>19096</v>
      </c>
      <c r="G454">
        <f t="shared" si="92"/>
        <v>3.7501239996345248E-2</v>
      </c>
      <c r="I454">
        <f>G454</f>
        <v>3.7501239996345248E-2</v>
      </c>
      <c r="O454">
        <f ca="1">+C$11+C$12*F454</f>
        <v>3.806430949877565E-2</v>
      </c>
      <c r="P454">
        <f t="shared" si="93"/>
        <v>3.9831765975705612E-2</v>
      </c>
      <c r="Q454" s="7">
        <f t="shared" si="94"/>
        <v>36152.857799999998</v>
      </c>
      <c r="R454">
        <f t="shared" si="98"/>
        <v>5.4313513404735815E-6</v>
      </c>
      <c r="T454">
        <v>1</v>
      </c>
      <c r="U454">
        <f t="shared" si="99"/>
        <v>5.4313513404735815E-6</v>
      </c>
    </row>
    <row r="455" spans="1:30" x14ac:dyDescent="0.2">
      <c r="A455" s="25" t="s">
        <v>2208</v>
      </c>
      <c r="B455" s="114" t="s">
        <v>2212</v>
      </c>
      <c r="C455" s="33">
        <v>51224.292999999998</v>
      </c>
      <c r="D455" s="33"/>
      <c r="E455">
        <f t="shared" si="91"/>
        <v>19322.679429903546</v>
      </c>
      <c r="F455">
        <f t="shared" si="90"/>
        <v>19322.5</v>
      </c>
      <c r="G455">
        <f t="shared" si="92"/>
        <v>4.1930962499463931E-2</v>
      </c>
      <c r="K455">
        <f>+G455</f>
        <v>4.1930962499463931E-2</v>
      </c>
      <c r="P455">
        <f t="shared" si="93"/>
        <v>4.0477791189131432E-2</v>
      </c>
      <c r="Q455" s="7">
        <f t="shared" si="94"/>
        <v>36205.792999999998</v>
      </c>
      <c r="R455">
        <f t="shared" si="98"/>
        <v>2.1117068571734717E-6</v>
      </c>
      <c r="T455">
        <v>0.1</v>
      </c>
      <c r="U455">
        <f t="shared" si="99"/>
        <v>2.1117068571734717E-7</v>
      </c>
    </row>
    <row r="456" spans="1:30" x14ac:dyDescent="0.2">
      <c r="A456" s="25" t="s">
        <v>2220</v>
      </c>
      <c r="B456" s="115" t="s">
        <v>2215</v>
      </c>
      <c r="C456" s="33">
        <v>51468.382400000002</v>
      </c>
      <c r="D456" s="116">
        <v>1E-4</v>
      </c>
      <c r="E456">
        <f t="shared" si="91"/>
        <v>20367.180554866434</v>
      </c>
      <c r="F456">
        <f t="shared" si="90"/>
        <v>20367</v>
      </c>
      <c r="G456">
        <f t="shared" si="92"/>
        <v>4.2193854998913594E-2</v>
      </c>
      <c r="I456">
        <f>G456</f>
        <v>4.2193854998913594E-2</v>
      </c>
      <c r="P456">
        <f t="shared" si="93"/>
        <v>4.3480591265421795E-2</v>
      </c>
      <c r="Q456" s="7">
        <f t="shared" si="94"/>
        <v>36449.882400000002</v>
      </c>
      <c r="R456">
        <f t="shared" si="98"/>
        <v>1.6556902195474642E-6</v>
      </c>
      <c r="T456">
        <v>1</v>
      </c>
      <c r="U456">
        <f t="shared" si="99"/>
        <v>1.6556902195474642E-6</v>
      </c>
    </row>
    <row r="457" spans="1:30" x14ac:dyDescent="0.2">
      <c r="A457" s="133" t="s">
        <v>147</v>
      </c>
      <c r="B457" s="120" t="s">
        <v>2215</v>
      </c>
      <c r="C457" s="117">
        <v>51747.879200000003</v>
      </c>
      <c r="D457" s="117">
        <v>2.0000000000000001E-4</v>
      </c>
      <c r="E457">
        <f t="shared" si="91"/>
        <v>21563.196121390516</v>
      </c>
      <c r="F457">
        <f t="shared" si="90"/>
        <v>21563</v>
      </c>
      <c r="G457">
        <f t="shared" si="92"/>
        <v>4.5831595001800451E-2</v>
      </c>
      <c r="I457">
        <f>G457</f>
        <v>4.5831595001800451E-2</v>
      </c>
      <c r="O457">
        <f ca="1">+C$11+C$12*F457</f>
        <v>4.6370621661104949E-2</v>
      </c>
      <c r="P457">
        <f t="shared" si="93"/>
        <v>4.6964464494476825E-2</v>
      </c>
      <c r="Q457" s="7">
        <f t="shared" si="94"/>
        <v>36729.379200000003</v>
      </c>
      <c r="R457">
        <f t="shared" si="98"/>
        <v>1.283393287436824E-6</v>
      </c>
      <c r="T457">
        <v>22</v>
      </c>
      <c r="U457">
        <f t="shared" si="99"/>
        <v>2.8234652323610128E-5</v>
      </c>
    </row>
    <row r="458" spans="1:30" x14ac:dyDescent="0.2">
      <c r="A458" s="33" t="s">
        <v>15</v>
      </c>
      <c r="B458" s="114" t="s">
        <v>2215</v>
      </c>
      <c r="C458" s="33">
        <v>51757.457999999999</v>
      </c>
      <c r="D458" s="33" t="s">
        <v>18</v>
      </c>
      <c r="E458">
        <f t="shared" si="91"/>
        <v>21604.185477650106</v>
      </c>
      <c r="F458">
        <f t="shared" si="90"/>
        <v>21604</v>
      </c>
      <c r="G458">
        <f t="shared" si="92"/>
        <v>4.334425999695668E-2</v>
      </c>
      <c r="O458">
        <f ca="1">+C$11+C$12*F458</f>
        <v>4.6508667384110816E-2</v>
      </c>
      <c r="P458">
        <f t="shared" si="93"/>
        <v>4.708471716785223E-2</v>
      </c>
      <c r="Q458" s="7">
        <f t="shared" si="94"/>
        <v>36738.957999999999</v>
      </c>
      <c r="R458">
        <f t="shared" si="98"/>
        <v>1.3991019847303944E-5</v>
      </c>
      <c r="S458" s="20"/>
      <c r="T458" s="20">
        <v>0.1</v>
      </c>
      <c r="U458">
        <f t="shared" si="99"/>
        <v>1.3991019847303945E-6</v>
      </c>
      <c r="AB458" s="19"/>
      <c r="AC458" s="18"/>
    </row>
    <row r="459" spans="1:30" x14ac:dyDescent="0.2">
      <c r="A459" s="33" t="s">
        <v>15</v>
      </c>
      <c r="B459" s="114" t="s">
        <v>2215</v>
      </c>
      <c r="C459" s="33">
        <v>51757.476799999997</v>
      </c>
      <c r="D459" s="33" t="s">
        <v>18</v>
      </c>
      <c r="E459">
        <f t="shared" si="91"/>
        <v>21604.265926129832</v>
      </c>
      <c r="F459" s="53">
        <f>+ROUND(2*E459,0)/2-0.5</f>
        <v>21604</v>
      </c>
      <c r="G459">
        <f t="shared" si="92"/>
        <v>6.2144259994965978E-2</v>
      </c>
      <c r="O459">
        <f ca="1">+C$11+C$12*F459</f>
        <v>4.6508667384110816E-2</v>
      </c>
      <c r="P459">
        <f t="shared" si="93"/>
        <v>4.708471716785223E-2</v>
      </c>
      <c r="Q459" s="7">
        <f t="shared" si="94"/>
        <v>36738.976799999997</v>
      </c>
      <c r="R459">
        <f t="shared" si="98"/>
        <v>2.2678983016167313E-4</v>
      </c>
      <c r="S459" s="20"/>
      <c r="T459" s="20">
        <v>0.1</v>
      </c>
      <c r="U459">
        <f t="shared" si="99"/>
        <v>2.2678983016167316E-5</v>
      </c>
      <c r="AB459" s="19"/>
      <c r="AC459" s="18"/>
    </row>
    <row r="460" spans="1:30" x14ac:dyDescent="0.2">
      <c r="A460" s="33" t="s">
        <v>15</v>
      </c>
      <c r="B460" s="114" t="s">
        <v>2215</v>
      </c>
      <c r="C460" s="33">
        <v>51757.483</v>
      </c>
      <c r="D460" s="33" t="s">
        <v>18</v>
      </c>
      <c r="E460">
        <f t="shared" si="91"/>
        <v>21604.292457011463</v>
      </c>
      <c r="F460" s="53">
        <f>+ROUND(2*E460,0)/2-0.5</f>
        <v>21604</v>
      </c>
      <c r="G460">
        <f t="shared" si="92"/>
        <v>6.8344259998411871E-2</v>
      </c>
      <c r="O460">
        <f ca="1">+C$11+C$12*F460</f>
        <v>4.6508667384110816E-2</v>
      </c>
      <c r="P460">
        <f t="shared" si="93"/>
        <v>4.708471716785223E-2</v>
      </c>
      <c r="Q460" s="7">
        <f t="shared" si="94"/>
        <v>36738.983</v>
      </c>
      <c r="R460">
        <f t="shared" si="98"/>
        <v>4.5196816136439984E-4</v>
      </c>
      <c r="S460" s="20"/>
      <c r="T460" s="20">
        <v>0.1</v>
      </c>
      <c r="U460">
        <f t="shared" si="99"/>
        <v>4.5196816136439984E-5</v>
      </c>
    </row>
    <row r="461" spans="1:30" x14ac:dyDescent="0.2">
      <c r="A461" s="33" t="s">
        <v>2225</v>
      </c>
      <c r="B461" s="114" t="s">
        <v>2215</v>
      </c>
      <c r="C461" s="33">
        <v>51822.426399999997</v>
      </c>
      <c r="D461" s="33">
        <v>2.0000000000000001E-4</v>
      </c>
      <c r="E461">
        <f t="shared" si="91"/>
        <v>21882.19659524487</v>
      </c>
      <c r="F461">
        <f t="shared" ref="F461:F475" si="100">+ROUND(2*E461,0)/2</f>
        <v>21882</v>
      </c>
      <c r="G461">
        <f t="shared" si="92"/>
        <v>4.5942329998069908E-2</v>
      </c>
      <c r="I461">
        <f t="shared" ref="I461:I467" si="101">G461</f>
        <v>4.5942329998069908E-2</v>
      </c>
      <c r="P461">
        <f t="shared" si="93"/>
        <v>4.790148054155717E-2</v>
      </c>
      <c r="Q461" s="7">
        <f t="shared" si="94"/>
        <v>36803.926399999997</v>
      </c>
      <c r="R461">
        <f t="shared" si="98"/>
        <v>3.8382708520464334E-6</v>
      </c>
      <c r="T461">
        <v>1</v>
      </c>
      <c r="U461">
        <f t="shared" si="99"/>
        <v>3.8382708520464334E-6</v>
      </c>
    </row>
    <row r="462" spans="1:30" x14ac:dyDescent="0.2">
      <c r="A462" s="117" t="s">
        <v>2225</v>
      </c>
      <c r="B462" s="120" t="s">
        <v>2215</v>
      </c>
      <c r="C462" s="117">
        <v>51822.426700000004</v>
      </c>
      <c r="D462" s="117">
        <v>2.0000000000000001E-4</v>
      </c>
      <c r="E462">
        <f t="shared" si="91"/>
        <v>21882.197878997238</v>
      </c>
      <c r="F462">
        <f t="shared" si="100"/>
        <v>21882</v>
      </c>
      <c r="G462">
        <f t="shared" si="92"/>
        <v>4.6242330005043186E-2</v>
      </c>
      <c r="I462">
        <f t="shared" si="101"/>
        <v>4.6242330005043186E-2</v>
      </c>
      <c r="O462">
        <f ca="1">+C$11+C$12*F462</f>
        <v>4.7444684725467756E-2</v>
      </c>
      <c r="P462">
        <f t="shared" si="93"/>
        <v>4.790148054155717E-2</v>
      </c>
      <c r="Q462" s="7">
        <f t="shared" si="94"/>
        <v>36803.926700000004</v>
      </c>
      <c r="R462">
        <f t="shared" si="98"/>
        <v>2.7527805028146415E-6</v>
      </c>
      <c r="T462">
        <v>3</v>
      </c>
      <c r="U462">
        <f t="shared" si="99"/>
        <v>8.2583415084439245E-6</v>
      </c>
    </row>
    <row r="463" spans="1:30" x14ac:dyDescent="0.2">
      <c r="A463" s="117" t="s">
        <v>2225</v>
      </c>
      <c r="B463" s="120" t="s">
        <v>2215</v>
      </c>
      <c r="C463" s="117">
        <v>51822.426899999999</v>
      </c>
      <c r="D463" s="117">
        <v>1E-4</v>
      </c>
      <c r="E463">
        <f t="shared" si="91"/>
        <v>21882.198734832105</v>
      </c>
      <c r="F463">
        <f t="shared" si="100"/>
        <v>21882</v>
      </c>
      <c r="G463">
        <f t="shared" si="92"/>
        <v>4.6442329999990761E-2</v>
      </c>
      <c r="I463">
        <f t="shared" si="101"/>
        <v>4.6442329999990761E-2</v>
      </c>
      <c r="O463">
        <f ca="1">+C$11+C$12*F463</f>
        <v>4.7444684725467756E-2</v>
      </c>
      <c r="P463">
        <f t="shared" si="93"/>
        <v>4.790148054155717E-2</v>
      </c>
      <c r="Q463" s="7">
        <f t="shared" si="94"/>
        <v>36803.926899999999</v>
      </c>
      <c r="R463">
        <f t="shared" si="98"/>
        <v>2.129120302953545E-6</v>
      </c>
      <c r="T463">
        <v>4</v>
      </c>
      <c r="U463">
        <f t="shared" si="99"/>
        <v>8.5164812118141802E-6</v>
      </c>
    </row>
    <row r="464" spans="1:30" x14ac:dyDescent="0.2">
      <c r="A464" s="25" t="s">
        <v>2211</v>
      </c>
      <c r="B464" s="115" t="s">
        <v>2212</v>
      </c>
      <c r="C464" s="116">
        <v>52110.455300000001</v>
      </c>
      <c r="D464" s="116">
        <v>9.0000000000000006E-5</v>
      </c>
      <c r="E464">
        <f t="shared" si="91"/>
        <v>23114.722506127619</v>
      </c>
      <c r="F464">
        <f t="shared" si="100"/>
        <v>23114.5</v>
      </c>
      <c r="G464">
        <f t="shared" si="92"/>
        <v>5.1997442496940494E-2</v>
      </c>
      <c r="I464">
        <f t="shared" si="101"/>
        <v>5.1997442496940494E-2</v>
      </c>
      <c r="P464">
        <f t="shared" si="93"/>
        <v>5.1550778726125138E-2</v>
      </c>
      <c r="Q464" s="7">
        <f t="shared" si="94"/>
        <v>37091.955300000001</v>
      </c>
      <c r="R464">
        <f t="shared" si="98"/>
        <v>1.9950852415899278E-7</v>
      </c>
      <c r="T464">
        <v>1</v>
      </c>
      <c r="U464">
        <f t="shared" si="99"/>
        <v>1.9950852415899278E-7</v>
      </c>
      <c r="AD464" s="18"/>
    </row>
    <row r="465" spans="1:30" x14ac:dyDescent="0.2">
      <c r="A465" s="25" t="s">
        <v>2211</v>
      </c>
      <c r="B465" s="115" t="s">
        <v>2212</v>
      </c>
      <c r="C465" s="116">
        <v>52110.456059999997</v>
      </c>
      <c r="D465" s="116">
        <v>4.4999999999999999E-4</v>
      </c>
      <c r="E465">
        <f t="shared" si="91"/>
        <v>23114.725758300185</v>
      </c>
      <c r="F465">
        <f t="shared" si="100"/>
        <v>23114.5</v>
      </c>
      <c r="G465">
        <f t="shared" si="92"/>
        <v>5.2757442492293194E-2</v>
      </c>
      <c r="I465">
        <f t="shared" si="101"/>
        <v>5.2757442492293194E-2</v>
      </c>
      <c r="P465">
        <f t="shared" si="93"/>
        <v>5.1550778726125138E-2</v>
      </c>
      <c r="Q465" s="7">
        <f t="shared" si="94"/>
        <v>37091.956059999997</v>
      </c>
      <c r="R465">
        <f t="shared" si="98"/>
        <v>1.4560374445828775E-6</v>
      </c>
      <c r="T465">
        <v>1</v>
      </c>
      <c r="U465">
        <f t="shared" si="99"/>
        <v>1.4560374445828775E-6</v>
      </c>
      <c r="AD465" s="18"/>
    </row>
    <row r="466" spans="1:30" x14ac:dyDescent="0.2">
      <c r="A466" s="25" t="s">
        <v>2211</v>
      </c>
      <c r="B466" s="115" t="s">
        <v>2212</v>
      </c>
      <c r="C466" s="116">
        <v>52113.492980000003</v>
      </c>
      <c r="D466" s="116">
        <v>1.2999999999999999E-4</v>
      </c>
      <c r="E466">
        <f t="shared" si="91"/>
        <v>23127.721268782934</v>
      </c>
      <c r="F466">
        <f t="shared" si="100"/>
        <v>23127.5</v>
      </c>
      <c r="G466">
        <f t="shared" si="92"/>
        <v>5.1708287501242012E-2</v>
      </c>
      <c r="I466">
        <f t="shared" si="101"/>
        <v>5.1708287501242012E-2</v>
      </c>
      <c r="P466">
        <f t="shared" si="93"/>
        <v>5.1589507166804036E-2</v>
      </c>
      <c r="Q466" s="7">
        <f t="shared" si="94"/>
        <v>37094.992980000003</v>
      </c>
      <c r="R466">
        <f t="shared" si="98"/>
        <v>1.4108767849197475E-8</v>
      </c>
      <c r="T466">
        <v>1</v>
      </c>
      <c r="U466">
        <f t="shared" si="99"/>
        <v>1.4108767849197475E-8</v>
      </c>
      <c r="AD466" s="18"/>
    </row>
    <row r="467" spans="1:30" x14ac:dyDescent="0.2">
      <c r="A467" s="25" t="s">
        <v>2211</v>
      </c>
      <c r="B467" s="115" t="s">
        <v>2212</v>
      </c>
      <c r="C467" s="116">
        <v>52113.49366</v>
      </c>
      <c r="D467" s="116">
        <v>1.8000000000000001E-4</v>
      </c>
      <c r="E467">
        <f t="shared" si="91"/>
        <v>23127.724178621553</v>
      </c>
      <c r="F467">
        <f t="shared" si="100"/>
        <v>23127.5</v>
      </c>
      <c r="G467">
        <f t="shared" si="92"/>
        <v>5.2388287498615682E-2</v>
      </c>
      <c r="I467">
        <f t="shared" si="101"/>
        <v>5.2388287498615682E-2</v>
      </c>
      <c r="P467">
        <f t="shared" si="93"/>
        <v>5.1589507166804036E-2</v>
      </c>
      <c r="Q467" s="7">
        <f t="shared" si="94"/>
        <v>37094.99366</v>
      </c>
      <c r="R467">
        <f t="shared" si="98"/>
        <v>6.3805001848912419E-7</v>
      </c>
      <c r="T467">
        <v>1</v>
      </c>
      <c r="U467">
        <f t="shared" si="99"/>
        <v>6.3805001848912419E-7</v>
      </c>
      <c r="AD467" s="18"/>
    </row>
    <row r="468" spans="1:30" x14ac:dyDescent="0.2">
      <c r="A468" s="33" t="s">
        <v>15</v>
      </c>
      <c r="B468" s="114" t="s">
        <v>2215</v>
      </c>
      <c r="C468" s="33">
        <v>52129.500899999999</v>
      </c>
      <c r="D468" s="33" t="s">
        <v>17</v>
      </c>
      <c r="E468">
        <f t="shared" si="91"/>
        <v>23196.221951107982</v>
      </c>
      <c r="F468">
        <f t="shared" si="100"/>
        <v>23196</v>
      </c>
      <c r="G468">
        <f t="shared" si="92"/>
        <v>5.186773999594152E-2</v>
      </c>
      <c r="O468">
        <f ca="1">+C$11+C$12*F468</f>
        <v>5.1868881799363442E-2</v>
      </c>
      <c r="P468">
        <f t="shared" si="93"/>
        <v>5.1793655378336481E-2</v>
      </c>
      <c r="Q468" s="7">
        <f t="shared" si="94"/>
        <v>37111.000899999999</v>
      </c>
      <c r="R468">
        <f t="shared" si="98"/>
        <v>5.4885305656847941E-9</v>
      </c>
      <c r="S468" s="20"/>
      <c r="T468" s="20">
        <v>0.5</v>
      </c>
      <c r="U468">
        <f t="shared" si="99"/>
        <v>2.744265282842397E-9</v>
      </c>
    </row>
    <row r="469" spans="1:30" x14ac:dyDescent="0.2">
      <c r="A469" s="33" t="s">
        <v>2232</v>
      </c>
      <c r="B469" s="115" t="s">
        <v>2212</v>
      </c>
      <c r="C469" s="116">
        <v>52156.492700000003</v>
      </c>
      <c r="D469" s="116">
        <v>5.0000000000000001E-4</v>
      </c>
      <c r="E469">
        <f t="shared" ref="E469:E532" si="102">(C469-C$7)/C$8</f>
        <v>23311.724572134444</v>
      </c>
      <c r="F469">
        <f t="shared" si="100"/>
        <v>23311.5</v>
      </c>
      <c r="G469">
        <f t="shared" ref="G469:G532" si="103">C469-(C$7+F469*C$8)</f>
        <v>5.2480247497442178E-2</v>
      </c>
      <c r="I469">
        <f t="shared" ref="I469:I475" si="104">G469</f>
        <v>5.2480247497442178E-2</v>
      </c>
      <c r="P469">
        <f t="shared" ref="P469:P532" si="105">+I$2+I$3*F469+I$4*F469^2+I$5*SIN(I$6*F469+I$7)</f>
        <v>5.2138175817776446E-2</v>
      </c>
      <c r="Q469" s="7">
        <f t="shared" ref="Q469:Q532" si="106">+C469-15018.5</f>
        <v>37137.992700000003</v>
      </c>
      <c r="R469">
        <f t="shared" ref="R469:R478" si="107">+(P469-G469)^2</f>
        <v>1.1701303402933568E-7</v>
      </c>
      <c r="T469">
        <v>1</v>
      </c>
      <c r="U469">
        <f t="shared" ref="U469:U478" si="108">+T469*R469</f>
        <v>1.1701303402933568E-7</v>
      </c>
    </row>
    <row r="470" spans="1:30" x14ac:dyDescent="0.2">
      <c r="A470" s="33" t="s">
        <v>2232</v>
      </c>
      <c r="B470" s="115" t="s">
        <v>2215</v>
      </c>
      <c r="C470" s="116">
        <v>52159.413350000003</v>
      </c>
      <c r="D470" s="116">
        <v>6.9999999999999994E-5</v>
      </c>
      <c r="E470">
        <f t="shared" si="102"/>
        <v>23324.222543003409</v>
      </c>
      <c r="F470">
        <f t="shared" si="100"/>
        <v>23324</v>
      </c>
      <c r="G470">
        <f t="shared" si="103"/>
        <v>5.2006060002895538E-2</v>
      </c>
      <c r="I470">
        <f t="shared" si="104"/>
        <v>5.2006060002895538E-2</v>
      </c>
      <c r="P470">
        <f t="shared" si="105"/>
        <v>5.2175484036154421E-2</v>
      </c>
      <c r="Q470" s="7">
        <f t="shared" si="106"/>
        <v>37140.913350000003</v>
      </c>
      <c r="R470">
        <f t="shared" si="107"/>
        <v>2.870450304570713E-8</v>
      </c>
      <c r="T470">
        <v>1</v>
      </c>
      <c r="U470">
        <f t="shared" si="108"/>
        <v>2.870450304570713E-8</v>
      </c>
    </row>
    <row r="471" spans="1:30" x14ac:dyDescent="0.2">
      <c r="A471" s="25" t="s">
        <v>2211</v>
      </c>
      <c r="B471" s="115" t="s">
        <v>2215</v>
      </c>
      <c r="C471" s="116">
        <v>52164.320509999998</v>
      </c>
      <c r="D471" s="116">
        <v>2.3000000000000001E-4</v>
      </c>
      <c r="E471">
        <f t="shared" si="102"/>
        <v>23345.221136716893</v>
      </c>
      <c r="F471">
        <f t="shared" si="100"/>
        <v>23345</v>
      </c>
      <c r="G471">
        <f t="shared" si="103"/>
        <v>5.1677424999070354E-2</v>
      </c>
      <c r="I471">
        <f t="shared" si="104"/>
        <v>5.1677424999070354E-2</v>
      </c>
      <c r="P471">
        <f t="shared" si="105"/>
        <v>5.2238171680391826E-2</v>
      </c>
      <c r="Q471" s="7">
        <f t="shared" si="106"/>
        <v>37145.820509999998</v>
      </c>
      <c r="R471">
        <f t="shared" si="107"/>
        <v>3.1443684061304483E-7</v>
      </c>
      <c r="T471">
        <v>1</v>
      </c>
      <c r="U471">
        <f t="shared" si="108"/>
        <v>3.1443684061304483E-7</v>
      </c>
      <c r="AD471" s="18"/>
    </row>
    <row r="472" spans="1:30" x14ac:dyDescent="0.2">
      <c r="A472" s="25" t="s">
        <v>2211</v>
      </c>
      <c r="B472" s="115" t="s">
        <v>2215</v>
      </c>
      <c r="C472" s="116">
        <v>52164.321709999997</v>
      </c>
      <c r="D472" s="116">
        <v>5.4000000000000001E-4</v>
      </c>
      <c r="E472">
        <f t="shared" si="102"/>
        <v>23345.226271726231</v>
      </c>
      <c r="F472">
        <f t="shared" si="100"/>
        <v>23345</v>
      </c>
      <c r="G472">
        <f t="shared" si="103"/>
        <v>5.2877424997859634E-2</v>
      </c>
      <c r="I472">
        <f t="shared" si="104"/>
        <v>5.2877424997859634E-2</v>
      </c>
      <c r="P472">
        <f t="shared" si="105"/>
        <v>5.2238171680391826E-2</v>
      </c>
      <c r="Q472" s="7">
        <f t="shared" si="106"/>
        <v>37145.821709999997</v>
      </c>
      <c r="R472">
        <f t="shared" si="107"/>
        <v>4.0864480389359857E-7</v>
      </c>
      <c r="T472">
        <v>1</v>
      </c>
      <c r="U472">
        <f t="shared" si="108"/>
        <v>4.0864480389359857E-7</v>
      </c>
      <c r="AD472" s="18"/>
    </row>
    <row r="473" spans="1:30" x14ac:dyDescent="0.2">
      <c r="A473" s="25" t="s">
        <v>2211</v>
      </c>
      <c r="B473" s="115" t="s">
        <v>2212</v>
      </c>
      <c r="C473" s="116">
        <v>52164.438049999997</v>
      </c>
      <c r="D473" s="116">
        <v>2.9999999999999997E-4</v>
      </c>
      <c r="E473">
        <f t="shared" si="102"/>
        <v>23345.724110882205</v>
      </c>
      <c r="F473">
        <f t="shared" si="100"/>
        <v>23345.5</v>
      </c>
      <c r="G473">
        <f t="shared" si="103"/>
        <v>5.2372457495948765E-2</v>
      </c>
      <c r="I473">
        <f t="shared" si="104"/>
        <v>5.2372457495948765E-2</v>
      </c>
      <c r="P473">
        <f t="shared" si="105"/>
        <v>5.223966439354475E-2</v>
      </c>
      <c r="Q473" s="7">
        <f t="shared" si="106"/>
        <v>37145.938049999997</v>
      </c>
      <c r="R473">
        <f t="shared" si="107"/>
        <v>1.7634008046083195E-8</v>
      </c>
      <c r="T473">
        <v>1</v>
      </c>
      <c r="U473">
        <f t="shared" si="108"/>
        <v>1.7634008046083195E-8</v>
      </c>
      <c r="AD473" s="18"/>
    </row>
    <row r="474" spans="1:30" x14ac:dyDescent="0.2">
      <c r="A474" s="25" t="s">
        <v>2211</v>
      </c>
      <c r="B474" s="115" t="s">
        <v>2215</v>
      </c>
      <c r="C474" s="116">
        <v>52164.55616</v>
      </c>
      <c r="D474" s="116">
        <v>6.9999999999999999E-4</v>
      </c>
      <c r="E474">
        <f t="shared" si="102"/>
        <v>23346.229524176979</v>
      </c>
      <c r="F474">
        <f t="shared" si="100"/>
        <v>23346</v>
      </c>
      <c r="G474">
        <f t="shared" si="103"/>
        <v>5.363748999661766E-2</v>
      </c>
      <c r="I474">
        <f t="shared" si="104"/>
        <v>5.363748999661766E-2</v>
      </c>
      <c r="P474">
        <f t="shared" si="105"/>
        <v>5.2241157113679645E-2</v>
      </c>
      <c r="Q474" s="7">
        <f t="shared" si="106"/>
        <v>37146.05616</v>
      </c>
      <c r="R474">
        <f t="shared" si="107"/>
        <v>1.9497455199739869E-6</v>
      </c>
      <c r="T474">
        <v>1</v>
      </c>
      <c r="U474">
        <f t="shared" si="108"/>
        <v>1.9497455199739869E-6</v>
      </c>
      <c r="AD474" s="18"/>
    </row>
    <row r="475" spans="1:30" x14ac:dyDescent="0.2">
      <c r="A475" s="25" t="s">
        <v>2211</v>
      </c>
      <c r="B475" s="115" t="s">
        <v>2215</v>
      </c>
      <c r="C475" s="116">
        <v>52164.556680000002</v>
      </c>
      <c r="D475" s="116">
        <v>6.2E-4</v>
      </c>
      <c r="E475">
        <f t="shared" si="102"/>
        <v>23346.231749347698</v>
      </c>
      <c r="F475">
        <f t="shared" si="100"/>
        <v>23346</v>
      </c>
      <c r="G475">
        <f t="shared" si="103"/>
        <v>5.415748999803327E-2</v>
      </c>
      <c r="I475">
        <f t="shared" si="104"/>
        <v>5.415748999803327E-2</v>
      </c>
      <c r="P475">
        <f t="shared" si="105"/>
        <v>5.2241157113679645E-2</v>
      </c>
      <c r="Q475" s="7">
        <f t="shared" si="106"/>
        <v>37146.056680000002</v>
      </c>
      <c r="R475">
        <f t="shared" si="107"/>
        <v>3.672331723655083E-6</v>
      </c>
      <c r="T475">
        <v>1</v>
      </c>
      <c r="U475">
        <f t="shared" si="108"/>
        <v>3.672331723655083E-6</v>
      </c>
      <c r="AD475" s="18"/>
    </row>
    <row r="476" spans="1:30" x14ac:dyDescent="0.2">
      <c r="A476" s="25" t="s">
        <v>2095</v>
      </c>
      <c r="B476" s="114" t="s">
        <v>2215</v>
      </c>
      <c r="C476" s="33">
        <v>52451.534</v>
      </c>
      <c r="D476" s="33">
        <v>3.0000000000000001E-3</v>
      </c>
      <c r="E476">
        <f t="shared" si="102"/>
        <v>24574.257765958122</v>
      </c>
      <c r="F476" s="53">
        <f>+ROUND(2*E476,0)/2-0.5</f>
        <v>24574</v>
      </c>
      <c r="G476">
        <f t="shared" si="103"/>
        <v>6.0237309997319244E-2</v>
      </c>
      <c r="K476">
        <f>+G476</f>
        <v>6.0237309997319244E-2</v>
      </c>
      <c r="O476">
        <f t="shared" ref="O476:O507" ca="1" si="109">+C$11+C$12*F476</f>
        <v>5.6508564879902468E-2</v>
      </c>
      <c r="P476">
        <f t="shared" si="105"/>
        <v>5.592769706863622E-2</v>
      </c>
      <c r="Q476" s="7">
        <f t="shared" si="106"/>
        <v>37433.034</v>
      </c>
      <c r="R476">
        <f t="shared" si="107"/>
        <v>1.8572763595071869E-5</v>
      </c>
      <c r="T476">
        <v>0.1</v>
      </c>
      <c r="U476">
        <f t="shared" si="108"/>
        <v>1.8572763595071869E-6</v>
      </c>
    </row>
    <row r="477" spans="1:30" x14ac:dyDescent="0.2">
      <c r="A477" s="25" t="s">
        <v>2219</v>
      </c>
      <c r="B477" s="115" t="s">
        <v>2212</v>
      </c>
      <c r="C477" s="33">
        <v>52504.461000000003</v>
      </c>
      <c r="D477" s="116">
        <v>2.0000000000000001E-4</v>
      </c>
      <c r="E477">
        <f t="shared" si="102"/>
        <v>24800.741632282974</v>
      </c>
      <c r="F477">
        <f>+ROUND(2*E477,0)/2</f>
        <v>24800.5</v>
      </c>
      <c r="G477">
        <f t="shared" si="103"/>
        <v>5.6467032503860537E-2</v>
      </c>
      <c r="I477">
        <f t="shared" ref="I477:I500" si="110">G477</f>
        <v>5.6467032503860537E-2</v>
      </c>
      <c r="O477">
        <f t="shared" ca="1" si="109"/>
        <v>5.7271183325288605E-2</v>
      </c>
      <c r="P477">
        <f t="shared" si="105"/>
        <v>5.6611957203976285E-2</v>
      </c>
      <c r="Q477" s="7">
        <f t="shared" si="106"/>
        <v>37485.961000000003</v>
      </c>
      <c r="R477">
        <f t="shared" si="107"/>
        <v>2.1003168703639418E-8</v>
      </c>
      <c r="T477">
        <v>1</v>
      </c>
      <c r="U477">
        <f t="shared" si="108"/>
        <v>2.1003168703639418E-8</v>
      </c>
    </row>
    <row r="478" spans="1:30" x14ac:dyDescent="0.2">
      <c r="A478" s="25" t="s">
        <v>2219</v>
      </c>
      <c r="B478" s="115" t="s">
        <v>2215</v>
      </c>
      <c r="C478" s="33">
        <v>52504.578600000001</v>
      </c>
      <c r="D478" s="116">
        <v>1E-4</v>
      </c>
      <c r="E478">
        <f t="shared" si="102"/>
        <v>24801.24486319875</v>
      </c>
      <c r="F478">
        <f>+ROUND(2*E478,0)/2</f>
        <v>24801</v>
      </c>
      <c r="G478">
        <f t="shared" si="103"/>
        <v>5.7222064999223221E-2</v>
      </c>
      <c r="I478">
        <f t="shared" si="110"/>
        <v>5.7222064999223221E-2</v>
      </c>
      <c r="O478">
        <f t="shared" ca="1" si="109"/>
        <v>5.7272866809715495E-2</v>
      </c>
      <c r="P478">
        <f t="shared" si="105"/>
        <v>5.6613469132774742E-2</v>
      </c>
      <c r="Q478" s="7">
        <f t="shared" si="106"/>
        <v>37486.078600000001</v>
      </c>
      <c r="R478">
        <f t="shared" si="107"/>
        <v>3.7038892865817477E-7</v>
      </c>
      <c r="T478">
        <v>1</v>
      </c>
      <c r="U478">
        <f t="shared" si="108"/>
        <v>3.7038892865817477E-7</v>
      </c>
    </row>
    <row r="479" spans="1:30" x14ac:dyDescent="0.2">
      <c r="A479" s="28" t="s">
        <v>2222</v>
      </c>
      <c r="B479" s="114" t="s">
        <v>2215</v>
      </c>
      <c r="C479" s="33">
        <v>52536.364000000001</v>
      </c>
      <c r="D479" s="33">
        <v>4.0000000000000001E-3</v>
      </c>
      <c r="E479">
        <f t="shared" si="102"/>
        <v>24937.260134887711</v>
      </c>
      <c r="F479" s="53">
        <f>+ROUND(2*E479,0)/2-0.5</f>
        <v>24937</v>
      </c>
      <c r="G479">
        <f t="shared" si="103"/>
        <v>6.0790905001340434E-2</v>
      </c>
      <c r="I479">
        <f t="shared" si="110"/>
        <v>6.0790905001340434E-2</v>
      </c>
      <c r="O479">
        <f t="shared" ca="1" si="109"/>
        <v>5.7730774573832563E-2</v>
      </c>
      <c r="P479">
        <f t="shared" si="105"/>
        <v>5.7024943785561007E-2</v>
      </c>
      <c r="Q479" s="7">
        <f t="shared" si="106"/>
        <v>37517.864000000001</v>
      </c>
      <c r="S479" s="20">
        <v>0.17344769999908749</v>
      </c>
    </row>
    <row r="480" spans="1:30" x14ac:dyDescent="0.2">
      <c r="A480" s="117" t="s">
        <v>2211</v>
      </c>
      <c r="B480" s="120" t="s">
        <v>2212</v>
      </c>
      <c r="C480" s="117">
        <v>52577.373019999999</v>
      </c>
      <c r="D480" s="117">
        <v>2.0000000000000001E-4</v>
      </c>
      <c r="E480">
        <f t="shared" si="102"/>
        <v>25112.744885653708</v>
      </c>
      <c r="F480">
        <f>+ROUND(2*E480,0)/2</f>
        <v>25112.5</v>
      </c>
      <c r="G480">
        <f t="shared" si="103"/>
        <v>5.7227312499890104E-2</v>
      </c>
      <c r="I480">
        <f t="shared" si="110"/>
        <v>5.7227312499890104E-2</v>
      </c>
      <c r="O480">
        <f t="shared" ca="1" si="109"/>
        <v>5.8321677607674788E-2</v>
      </c>
      <c r="P480">
        <f t="shared" si="105"/>
        <v>5.7556599015160317E-2</v>
      </c>
      <c r="Q480" s="7">
        <f t="shared" si="106"/>
        <v>37558.873019999999</v>
      </c>
      <c r="R480">
        <f>+(P480-G480)^2</f>
        <v>1.0842960913880052E-7</v>
      </c>
      <c r="T480">
        <v>8</v>
      </c>
      <c r="U480">
        <f>+T480*R480</f>
        <v>8.6743687311040416E-7</v>
      </c>
    </row>
    <row r="481" spans="1:21" x14ac:dyDescent="0.2">
      <c r="A481" s="117" t="s">
        <v>2211</v>
      </c>
      <c r="B481" s="120" t="s">
        <v>2215</v>
      </c>
      <c r="C481" s="117">
        <v>52577.490960000003</v>
      </c>
      <c r="D481" s="117">
        <v>1.9000000000000001E-4</v>
      </c>
      <c r="E481">
        <f t="shared" si="102"/>
        <v>25113.249571488825</v>
      </c>
      <c r="F481">
        <f>+ROUND(2*E481,0)/2</f>
        <v>25113</v>
      </c>
      <c r="G481">
        <f t="shared" si="103"/>
        <v>5.8322345001215581E-2</v>
      </c>
      <c r="I481">
        <f t="shared" si="110"/>
        <v>5.8322345001215581E-2</v>
      </c>
      <c r="O481">
        <f t="shared" ca="1" si="109"/>
        <v>5.8323361092101692E-2</v>
      </c>
      <c r="P481">
        <f t="shared" si="105"/>
        <v>5.7558114773547095E-2</v>
      </c>
      <c r="Q481" s="7">
        <f t="shared" si="106"/>
        <v>37558.990960000003</v>
      </c>
      <c r="R481">
        <f>+(P481-G481)^2</f>
        <v>5.8404784088222583E-7</v>
      </c>
      <c r="T481">
        <v>9</v>
      </c>
      <c r="U481">
        <f>+T481*R481</f>
        <v>5.2564305679400327E-6</v>
      </c>
    </row>
    <row r="482" spans="1:21" x14ac:dyDescent="0.2">
      <c r="A482" s="117" t="s">
        <v>3</v>
      </c>
      <c r="B482" s="120" t="s">
        <v>2215</v>
      </c>
      <c r="C482" s="117">
        <v>52618.27</v>
      </c>
      <c r="D482" s="117">
        <v>1E-4</v>
      </c>
      <c r="E482">
        <f t="shared" si="102"/>
        <v>25287.750197713889</v>
      </c>
      <c r="F482" s="53">
        <f t="shared" ref="F482:F513" si="111">+ROUND(2*E482,0)/2-0.5</f>
        <v>25287.5</v>
      </c>
      <c r="G482">
        <f t="shared" si="103"/>
        <v>5.8468687493586913E-2</v>
      </c>
      <c r="I482">
        <f t="shared" si="110"/>
        <v>5.8468687493586913E-2</v>
      </c>
      <c r="O482">
        <f t="shared" ca="1" si="109"/>
        <v>5.8910897157090122E-2</v>
      </c>
      <c r="P482">
        <f t="shared" si="105"/>
        <v>5.8087482394118817E-2</v>
      </c>
      <c r="Q482" s="7">
        <f t="shared" si="106"/>
        <v>37599.769999999997</v>
      </c>
      <c r="R482">
        <f>+(P482-G482)^2</f>
        <v>1.4531732786048097E-7</v>
      </c>
      <c r="T482">
        <v>10</v>
      </c>
      <c r="U482">
        <f>+T482*R482</f>
        <v>1.4531732786048096E-6</v>
      </c>
    </row>
    <row r="483" spans="1:21" x14ac:dyDescent="0.2">
      <c r="A483" s="26" t="s">
        <v>2224</v>
      </c>
      <c r="B483" s="115" t="s">
        <v>2215</v>
      </c>
      <c r="C483" s="116">
        <v>52684.2889</v>
      </c>
      <c r="D483" s="116">
        <v>1.6000000000000001E-3</v>
      </c>
      <c r="E483">
        <f t="shared" si="102"/>
        <v>25570.25658807256</v>
      </c>
      <c r="F483" s="53">
        <f t="shared" si="111"/>
        <v>25570</v>
      </c>
      <c r="G483">
        <f t="shared" si="103"/>
        <v>5.9962049999739975E-2</v>
      </c>
      <c r="I483">
        <f t="shared" si="110"/>
        <v>5.9962049999739975E-2</v>
      </c>
      <c r="O483">
        <f t="shared" ca="1" si="109"/>
        <v>5.9862065858289168E-2</v>
      </c>
      <c r="P483">
        <f t="shared" si="105"/>
        <v>5.8946016368993895E-2</v>
      </c>
      <c r="Q483" s="7">
        <f t="shared" si="106"/>
        <v>37665.7889</v>
      </c>
      <c r="R483">
        <f>+(P483-G483)^2</f>
        <v>1.0323243388070615E-6</v>
      </c>
      <c r="T483">
        <v>1</v>
      </c>
      <c r="U483">
        <f>+T483*R483</f>
        <v>1.0323243388070615E-6</v>
      </c>
    </row>
    <row r="484" spans="1:21" x14ac:dyDescent="0.2">
      <c r="A484" s="25" t="s">
        <v>2222</v>
      </c>
      <c r="B484" s="114" t="s">
        <v>2212</v>
      </c>
      <c r="C484" s="33">
        <v>52693.285499999998</v>
      </c>
      <c r="D484" s="33">
        <v>6.9999999999999999E-4</v>
      </c>
      <c r="E484">
        <f t="shared" si="102"/>
        <v>25608.754608965068</v>
      </c>
      <c r="F484" s="53">
        <f t="shared" si="111"/>
        <v>25608.5</v>
      </c>
      <c r="G484">
        <f t="shared" si="103"/>
        <v>5.9499552495253738E-2</v>
      </c>
      <c r="I484">
        <f t="shared" si="110"/>
        <v>5.9499552495253738E-2</v>
      </c>
      <c r="O484">
        <f t="shared" ca="1" si="109"/>
        <v>5.999169415916053E-2</v>
      </c>
      <c r="P484">
        <f t="shared" si="105"/>
        <v>5.9063164887218536E-2</v>
      </c>
      <c r="Q484" s="7">
        <f t="shared" si="106"/>
        <v>37674.785499999998</v>
      </c>
      <c r="R484">
        <f>+(P484-G484)^2</f>
        <v>1.9043414444668504E-7</v>
      </c>
      <c r="T484">
        <v>1</v>
      </c>
      <c r="U484">
        <f>+T484*R484</f>
        <v>1.9043414444668504E-7</v>
      </c>
    </row>
    <row r="485" spans="1:21" x14ac:dyDescent="0.2">
      <c r="A485" s="28" t="s">
        <v>2222</v>
      </c>
      <c r="B485" s="114" t="s">
        <v>2212</v>
      </c>
      <c r="C485" s="33">
        <v>52693.285499999998</v>
      </c>
      <c r="D485" s="33">
        <v>6.9999999999999999E-4</v>
      </c>
      <c r="E485">
        <f t="shared" si="102"/>
        <v>25608.754608965068</v>
      </c>
      <c r="F485" s="53">
        <f t="shared" si="111"/>
        <v>25608.5</v>
      </c>
      <c r="G485">
        <f t="shared" si="103"/>
        <v>5.9499552495253738E-2</v>
      </c>
      <c r="I485">
        <f t="shared" si="110"/>
        <v>5.9499552495253738E-2</v>
      </c>
      <c r="O485">
        <f t="shared" ca="1" si="109"/>
        <v>5.999169415916053E-2</v>
      </c>
      <c r="P485">
        <f t="shared" si="105"/>
        <v>5.9063164887218536E-2</v>
      </c>
      <c r="Q485" s="7">
        <f t="shared" si="106"/>
        <v>37674.785499999998</v>
      </c>
      <c r="S485" s="20">
        <v>0.17165607999777421</v>
      </c>
    </row>
    <row r="486" spans="1:21" x14ac:dyDescent="0.2">
      <c r="A486" s="28" t="s">
        <v>2226</v>
      </c>
      <c r="B486" s="114" t="s">
        <v>2212</v>
      </c>
      <c r="C486" s="33">
        <v>52844.482000000004</v>
      </c>
      <c r="D486" s="33">
        <v>3.0000000000000001E-3</v>
      </c>
      <c r="E486">
        <f t="shared" si="102"/>
        <v>26255.750809293531</v>
      </c>
      <c r="F486" s="53">
        <f t="shared" si="111"/>
        <v>26255.5</v>
      </c>
      <c r="G486">
        <f t="shared" si="103"/>
        <v>5.8611607499187812E-2</v>
      </c>
      <c r="I486">
        <f t="shared" si="110"/>
        <v>5.8611607499187812E-2</v>
      </c>
      <c r="O486">
        <f t="shared" ca="1" si="109"/>
        <v>6.2170123007570369E-2</v>
      </c>
      <c r="P486">
        <f t="shared" si="105"/>
        <v>6.1036913345551599E-2</v>
      </c>
      <c r="Q486" s="7">
        <f t="shared" si="106"/>
        <v>37825.982000000004</v>
      </c>
      <c r="R486">
        <f t="shared" ref="R486:R517" si="112">+(P486-G486)^2</f>
        <v>5.8821084484063659E-6</v>
      </c>
      <c r="T486">
        <v>1</v>
      </c>
      <c r="U486">
        <f t="shared" ref="U486:U517" si="113">+T486*R486</f>
        <v>5.8821084484063659E-6</v>
      </c>
    </row>
    <row r="487" spans="1:21" x14ac:dyDescent="0.2">
      <c r="A487" s="33" t="s">
        <v>15</v>
      </c>
      <c r="B487" s="114" t="s">
        <v>2215</v>
      </c>
      <c r="C487" s="33">
        <v>52847.404190000001</v>
      </c>
      <c r="D487" s="33">
        <v>1.5E-3</v>
      </c>
      <c r="E487">
        <f t="shared" si="102"/>
        <v>26268.255370091141</v>
      </c>
      <c r="F487" s="53">
        <f t="shared" si="111"/>
        <v>26268</v>
      </c>
      <c r="G487">
        <f t="shared" si="103"/>
        <v>5.9677420002117287E-2</v>
      </c>
      <c r="I487">
        <f t="shared" si="110"/>
        <v>5.9677420002117287E-2</v>
      </c>
      <c r="N487">
        <f>G487</f>
        <v>5.9677420002117287E-2</v>
      </c>
      <c r="O487">
        <f t="shared" ca="1" si="109"/>
        <v>6.2212210118242892E-2</v>
      </c>
      <c r="P487">
        <f t="shared" si="105"/>
        <v>6.107513779027339E-2</v>
      </c>
      <c r="Q487" s="7">
        <f t="shared" si="106"/>
        <v>37828.904190000001</v>
      </c>
      <c r="R487">
        <f t="shared" si="112"/>
        <v>1.9536150153279878E-6</v>
      </c>
      <c r="T487" s="20">
        <v>0.5</v>
      </c>
      <c r="U487">
        <f t="shared" si="113"/>
        <v>9.7680750766399392E-7</v>
      </c>
    </row>
    <row r="488" spans="1:21" x14ac:dyDescent="0.2">
      <c r="A488" s="52" t="s">
        <v>2235</v>
      </c>
      <c r="B488" s="114" t="s">
        <v>2212</v>
      </c>
      <c r="C488" s="33">
        <v>52854.535000000003</v>
      </c>
      <c r="D488" s="33">
        <v>1E-4</v>
      </c>
      <c r="E488">
        <f t="shared" si="102"/>
        <v>26298.769350079208</v>
      </c>
      <c r="F488" s="53">
        <f t="shared" si="111"/>
        <v>26298.5</v>
      </c>
      <c r="G488">
        <f t="shared" si="103"/>
        <v>6.2944402503489982E-2</v>
      </c>
      <c r="I488">
        <f t="shared" si="110"/>
        <v>6.2944402503489982E-2</v>
      </c>
      <c r="O488">
        <f t="shared" ca="1" si="109"/>
        <v>6.231490266828385E-2</v>
      </c>
      <c r="P488">
        <f t="shared" si="105"/>
        <v>6.1168419713333415E-2</v>
      </c>
      <c r="Q488" s="7">
        <f t="shared" si="106"/>
        <v>37836.035000000003</v>
      </c>
      <c r="R488">
        <f t="shared" si="112"/>
        <v>3.1541148709323067E-6</v>
      </c>
      <c r="T488">
        <v>1</v>
      </c>
      <c r="U488">
        <f t="shared" si="113"/>
        <v>3.1541148709323067E-6</v>
      </c>
    </row>
    <row r="489" spans="1:21" x14ac:dyDescent="0.2">
      <c r="A489" s="33" t="s">
        <v>15</v>
      </c>
      <c r="B489" s="114" t="s">
        <v>2215</v>
      </c>
      <c r="C489" s="33">
        <v>52860.493269999999</v>
      </c>
      <c r="D489" s="33" t="s">
        <v>16</v>
      </c>
      <c r="E489">
        <f t="shared" si="102"/>
        <v>26324.265826852996</v>
      </c>
      <c r="F489" s="53">
        <f t="shared" si="111"/>
        <v>26324</v>
      </c>
      <c r="G489">
        <f t="shared" si="103"/>
        <v>6.2121060000208672E-2</v>
      </c>
      <c r="I489">
        <f t="shared" si="110"/>
        <v>6.2121060000208672E-2</v>
      </c>
      <c r="N489">
        <f>G489</f>
        <v>6.2121060000208672E-2</v>
      </c>
      <c r="O489">
        <f t="shared" ca="1" si="109"/>
        <v>6.24007603740558E-2</v>
      </c>
      <c r="P489">
        <f t="shared" si="105"/>
        <v>6.1246425029716244E-2</v>
      </c>
      <c r="Q489" s="7">
        <f t="shared" si="106"/>
        <v>37841.993269999999</v>
      </c>
      <c r="R489">
        <f t="shared" si="112"/>
        <v>7.6498633160829147E-7</v>
      </c>
      <c r="T489" s="20">
        <v>0.5</v>
      </c>
      <c r="U489">
        <f t="shared" si="113"/>
        <v>3.8249316580414574E-7</v>
      </c>
    </row>
    <row r="490" spans="1:21" x14ac:dyDescent="0.2">
      <c r="A490" s="26" t="s">
        <v>2224</v>
      </c>
      <c r="B490" s="115" t="s">
        <v>2212</v>
      </c>
      <c r="C490" s="116">
        <v>52864.350100000003</v>
      </c>
      <c r="D490" s="116">
        <v>4.7999999999999996E-3</v>
      </c>
      <c r="E490">
        <f t="shared" si="102"/>
        <v>26340.769875262289</v>
      </c>
      <c r="F490" s="53">
        <f t="shared" si="111"/>
        <v>26340.5</v>
      </c>
      <c r="G490">
        <f t="shared" si="103"/>
        <v>6.3067132505238988E-2</v>
      </c>
      <c r="I490">
        <f t="shared" si="110"/>
        <v>6.3067132505238988E-2</v>
      </c>
      <c r="O490">
        <f t="shared" ca="1" si="109"/>
        <v>6.2456315360143524E-2</v>
      </c>
      <c r="P490">
        <f t="shared" si="105"/>
        <v>6.1296906568115407E-2</v>
      </c>
      <c r="Q490" s="7">
        <f t="shared" si="106"/>
        <v>37845.850100000003</v>
      </c>
      <c r="R490">
        <f t="shared" si="112"/>
        <v>3.1336998684650585E-6</v>
      </c>
      <c r="T490">
        <v>1</v>
      </c>
      <c r="U490">
        <f t="shared" si="113"/>
        <v>3.1336998684650585E-6</v>
      </c>
    </row>
    <row r="491" spans="1:21" x14ac:dyDescent="0.2">
      <c r="A491" s="26" t="s">
        <v>2224</v>
      </c>
      <c r="B491" s="115" t="s">
        <v>2215</v>
      </c>
      <c r="C491" s="116">
        <v>52864.466399999998</v>
      </c>
      <c r="D491" s="116">
        <v>5.0000000000000001E-3</v>
      </c>
      <c r="E491">
        <f t="shared" si="102"/>
        <v>26341.267543251259</v>
      </c>
      <c r="F491" s="53">
        <f t="shared" si="111"/>
        <v>26341</v>
      </c>
      <c r="G491">
        <f t="shared" si="103"/>
        <v>6.2522164997062646E-2</v>
      </c>
      <c r="I491">
        <f t="shared" si="110"/>
        <v>6.2522164997062646E-2</v>
      </c>
      <c r="O491">
        <f t="shared" ca="1" si="109"/>
        <v>6.2457998844570428E-2</v>
      </c>
      <c r="P491">
        <f t="shared" si="105"/>
        <v>6.1298436403692126E-2</v>
      </c>
      <c r="Q491" s="7">
        <f t="shared" si="106"/>
        <v>37845.966399999998</v>
      </c>
      <c r="R491">
        <f t="shared" si="112"/>
        <v>1.4975116702325908E-6</v>
      </c>
      <c r="T491">
        <v>1</v>
      </c>
      <c r="U491">
        <f t="shared" si="113"/>
        <v>1.4975116702325908E-6</v>
      </c>
    </row>
    <row r="492" spans="1:21" x14ac:dyDescent="0.2">
      <c r="A492" s="117" t="s">
        <v>4</v>
      </c>
      <c r="B492" s="120" t="s">
        <v>2215</v>
      </c>
      <c r="C492" s="117">
        <v>52910.036</v>
      </c>
      <c r="D492" s="117">
        <v>1E-4</v>
      </c>
      <c r="E492">
        <f t="shared" si="102"/>
        <v>26536.267811448528</v>
      </c>
      <c r="F492" s="53">
        <f t="shared" si="111"/>
        <v>26536</v>
      </c>
      <c r="G492">
        <f t="shared" si="103"/>
        <v>6.2584840001363773E-2</v>
      </c>
      <c r="I492">
        <f t="shared" si="110"/>
        <v>6.2584840001363773E-2</v>
      </c>
      <c r="O492">
        <f t="shared" ca="1" si="109"/>
        <v>6.3114557771061799E-2</v>
      </c>
      <c r="P492">
        <f t="shared" si="105"/>
        <v>6.1895482007443145E-2</v>
      </c>
      <c r="Q492" s="7">
        <f t="shared" si="106"/>
        <v>37891.536</v>
      </c>
      <c r="R492">
        <f t="shared" si="112"/>
        <v>4.7521444378227246E-7</v>
      </c>
      <c r="T492">
        <v>12</v>
      </c>
      <c r="U492">
        <f t="shared" si="113"/>
        <v>5.7025733253872693E-6</v>
      </c>
    </row>
    <row r="493" spans="1:21" x14ac:dyDescent="0.2">
      <c r="A493" s="25" t="s">
        <v>2221</v>
      </c>
      <c r="B493" s="114" t="s">
        <v>2215</v>
      </c>
      <c r="C493" s="33">
        <v>52922.421799999996</v>
      </c>
      <c r="D493" s="33">
        <v>1E-4</v>
      </c>
      <c r="E493">
        <f t="shared" si="102"/>
        <v>26589.268810400394</v>
      </c>
      <c r="F493" s="53">
        <f t="shared" si="111"/>
        <v>26589</v>
      </c>
      <c r="G493">
        <f t="shared" si="103"/>
        <v>6.2818284997774754E-2</v>
      </c>
      <c r="I493">
        <f t="shared" si="110"/>
        <v>6.2818284997774754E-2</v>
      </c>
      <c r="L493">
        <f>G493</f>
        <v>6.2818284997774754E-2</v>
      </c>
      <c r="O493">
        <f t="shared" ca="1" si="109"/>
        <v>6.3293007120313299E-2</v>
      </c>
      <c r="P493">
        <f t="shared" si="105"/>
        <v>6.2057896060093556E-2</v>
      </c>
      <c r="Q493" s="7">
        <f t="shared" si="106"/>
        <v>37903.921799999996</v>
      </c>
      <c r="R493">
        <f t="shared" si="112"/>
        <v>5.7819133654793973E-7</v>
      </c>
      <c r="T493">
        <v>1</v>
      </c>
      <c r="U493">
        <f t="shared" si="113"/>
        <v>5.7819133654793973E-7</v>
      </c>
    </row>
    <row r="494" spans="1:21" x14ac:dyDescent="0.2">
      <c r="A494" s="52" t="s">
        <v>2235</v>
      </c>
      <c r="B494" s="114" t="s">
        <v>2212</v>
      </c>
      <c r="C494" s="33">
        <v>52929.317499999997</v>
      </c>
      <c r="D494" s="33">
        <v>2.0000000000000001E-4</v>
      </c>
      <c r="E494">
        <f t="shared" si="102"/>
        <v>26618.776713682582</v>
      </c>
      <c r="F494" s="53">
        <f t="shared" si="111"/>
        <v>26618.5</v>
      </c>
      <c r="G494">
        <f t="shared" si="103"/>
        <v>6.4665202495234553E-2</v>
      </c>
      <c r="I494">
        <f t="shared" si="110"/>
        <v>6.4665202495234553E-2</v>
      </c>
      <c r="O494">
        <f t="shared" ca="1" si="109"/>
        <v>6.3392332701500451E-2</v>
      </c>
      <c r="P494">
        <f t="shared" si="105"/>
        <v>6.2148322041802262E-2</v>
      </c>
      <c r="Q494" s="7">
        <f t="shared" si="106"/>
        <v>37910.817499999997</v>
      </c>
      <c r="R494">
        <f t="shared" si="112"/>
        <v>6.3346872168695343E-6</v>
      </c>
      <c r="T494">
        <v>1</v>
      </c>
      <c r="U494">
        <f t="shared" si="113"/>
        <v>6.3346872168695343E-6</v>
      </c>
    </row>
    <row r="495" spans="1:21" x14ac:dyDescent="0.2">
      <c r="A495" s="52" t="s">
        <v>2235</v>
      </c>
      <c r="B495" s="26"/>
      <c r="C495" s="33">
        <v>52981.312899999997</v>
      </c>
      <c r="D495" s="33">
        <v>1.4E-3</v>
      </c>
      <c r="E495">
        <f t="shared" si="102"/>
        <v>26841.274101086106</v>
      </c>
      <c r="F495" s="53">
        <f t="shared" si="111"/>
        <v>26841</v>
      </c>
      <c r="G495">
        <f t="shared" si="103"/>
        <v>6.4054664995637722E-2</v>
      </c>
      <c r="I495">
        <f t="shared" si="110"/>
        <v>6.4054664995637722E-2</v>
      </c>
      <c r="O495">
        <f t="shared" ca="1" si="109"/>
        <v>6.4141483271471372E-2</v>
      </c>
      <c r="P495">
        <f t="shared" si="105"/>
        <v>6.2830934755092216E-2</v>
      </c>
      <c r="Q495" s="7">
        <f t="shared" si="106"/>
        <v>37962.812899999997</v>
      </c>
      <c r="R495">
        <f t="shared" si="112"/>
        <v>1.497515701625563E-6</v>
      </c>
      <c r="T495">
        <v>1</v>
      </c>
      <c r="U495">
        <f t="shared" si="113"/>
        <v>1.497515701625563E-6</v>
      </c>
    </row>
    <row r="496" spans="1:21" x14ac:dyDescent="0.2">
      <c r="A496" s="28" t="s">
        <v>2226</v>
      </c>
      <c r="B496" s="114" t="s">
        <v>2215</v>
      </c>
      <c r="C496" s="33">
        <v>52981.313800000004</v>
      </c>
      <c r="D496" s="33">
        <v>4.0000000000000002E-4</v>
      </c>
      <c r="E496">
        <f t="shared" si="102"/>
        <v>26841.277952343142</v>
      </c>
      <c r="F496" s="53">
        <f t="shared" si="111"/>
        <v>26841</v>
      </c>
      <c r="G496">
        <f t="shared" si="103"/>
        <v>6.495466500200564E-2</v>
      </c>
      <c r="I496">
        <f t="shared" si="110"/>
        <v>6.495466500200564E-2</v>
      </c>
      <c r="O496">
        <f t="shared" ca="1" si="109"/>
        <v>6.4141483271471372E-2</v>
      </c>
      <c r="P496">
        <f t="shared" si="105"/>
        <v>6.2830934755092216E-2</v>
      </c>
      <c r="Q496" s="7">
        <f t="shared" si="106"/>
        <v>37962.813800000004</v>
      </c>
      <c r="R496">
        <f t="shared" si="112"/>
        <v>4.5102301616549547E-6</v>
      </c>
      <c r="T496">
        <v>1</v>
      </c>
      <c r="U496">
        <f t="shared" si="113"/>
        <v>4.5102301616549547E-6</v>
      </c>
    </row>
    <row r="497" spans="1:21" x14ac:dyDescent="0.2">
      <c r="A497" s="28" t="s">
        <v>2226</v>
      </c>
      <c r="B497" s="114" t="s">
        <v>2212</v>
      </c>
      <c r="C497" s="33">
        <v>52981.431100000002</v>
      </c>
      <c r="D497" s="33">
        <v>1E-3</v>
      </c>
      <c r="E497">
        <f t="shared" si="102"/>
        <v>26841.779899506586</v>
      </c>
      <c r="F497" s="53">
        <f t="shared" si="111"/>
        <v>26841.5</v>
      </c>
      <c r="G497">
        <f t="shared" si="103"/>
        <v>6.5409697497671004E-2</v>
      </c>
      <c r="I497">
        <f t="shared" si="110"/>
        <v>6.5409697497671004E-2</v>
      </c>
      <c r="O497">
        <f t="shared" ca="1" si="109"/>
        <v>6.4143166755898276E-2</v>
      </c>
      <c r="P497">
        <f t="shared" si="105"/>
        <v>6.2832469872137003E-2</v>
      </c>
      <c r="Q497" s="7">
        <f t="shared" si="106"/>
        <v>37962.931100000002</v>
      </c>
      <c r="R497">
        <f t="shared" si="112"/>
        <v>6.6421022338156244E-6</v>
      </c>
      <c r="T497">
        <v>1</v>
      </c>
      <c r="U497">
        <f t="shared" si="113"/>
        <v>6.6421022338156244E-6</v>
      </c>
    </row>
    <row r="498" spans="1:21" x14ac:dyDescent="0.2">
      <c r="A498" s="52" t="s">
        <v>2235</v>
      </c>
      <c r="B498" s="114" t="s">
        <v>2212</v>
      </c>
      <c r="C498" s="33">
        <v>52982.366600000001</v>
      </c>
      <c r="D498" s="33">
        <v>2.0000000000000001E-4</v>
      </c>
      <c r="E498">
        <f t="shared" si="102"/>
        <v>26845.783067208264</v>
      </c>
      <c r="F498" s="53">
        <f t="shared" si="111"/>
        <v>26845.5</v>
      </c>
      <c r="G498">
        <f t="shared" si="103"/>
        <v>6.614995749987429E-2</v>
      </c>
      <c r="I498">
        <f t="shared" si="110"/>
        <v>6.614995749987429E-2</v>
      </c>
      <c r="O498">
        <f t="shared" ca="1" si="109"/>
        <v>6.4156634631313492E-2</v>
      </c>
      <c r="P498">
        <f t="shared" si="105"/>
        <v>6.2844750993659756E-2</v>
      </c>
      <c r="Q498" s="7">
        <f t="shared" si="106"/>
        <v>37963.866600000001</v>
      </c>
      <c r="R498">
        <f t="shared" si="112"/>
        <v>1.0924390048722884E-5</v>
      </c>
      <c r="T498">
        <v>1</v>
      </c>
      <c r="U498">
        <f t="shared" si="113"/>
        <v>1.0924390048722884E-5</v>
      </c>
    </row>
    <row r="499" spans="1:21" x14ac:dyDescent="0.2">
      <c r="A499" s="52" t="s">
        <v>2235</v>
      </c>
      <c r="B499" s="26"/>
      <c r="C499" s="33">
        <v>52984.351999999999</v>
      </c>
      <c r="D499" s="33">
        <v>2E-3</v>
      </c>
      <c r="E499">
        <f t="shared" si="102"/>
        <v>26854.278940169152</v>
      </c>
      <c r="F499" s="53">
        <f t="shared" si="111"/>
        <v>26854</v>
      </c>
      <c r="G499">
        <f t="shared" si="103"/>
        <v>6.5185510000446811E-2</v>
      </c>
      <c r="I499">
        <f t="shared" si="110"/>
        <v>6.5185510000446811E-2</v>
      </c>
      <c r="O499">
        <f t="shared" ca="1" si="109"/>
        <v>6.4185253866570799E-2</v>
      </c>
      <c r="P499">
        <f t="shared" si="105"/>
        <v>6.2870849469395196E-2</v>
      </c>
      <c r="Q499" s="7">
        <f t="shared" si="106"/>
        <v>37965.851999999999</v>
      </c>
      <c r="R499">
        <f t="shared" si="112"/>
        <v>5.3576533740081468E-6</v>
      </c>
      <c r="T499">
        <v>1</v>
      </c>
      <c r="U499">
        <f t="shared" si="113"/>
        <v>5.3576533740081468E-6</v>
      </c>
    </row>
    <row r="500" spans="1:21" x14ac:dyDescent="0.2">
      <c r="A500" s="52" t="s">
        <v>2235</v>
      </c>
      <c r="B500" s="114" t="s">
        <v>2212</v>
      </c>
      <c r="C500" s="33">
        <v>52984.468399999998</v>
      </c>
      <c r="D500" s="33">
        <v>1.5E-3</v>
      </c>
      <c r="E500">
        <f t="shared" si="102"/>
        <v>26854.777036075586</v>
      </c>
      <c r="F500" s="53">
        <f t="shared" si="111"/>
        <v>26854.5</v>
      </c>
      <c r="G500">
        <f t="shared" si="103"/>
        <v>6.4740542497020215E-2</v>
      </c>
      <c r="I500">
        <f t="shared" si="110"/>
        <v>6.4740542497020215E-2</v>
      </c>
      <c r="O500">
        <f t="shared" ca="1" si="109"/>
        <v>6.4186937350997703E-2</v>
      </c>
      <c r="P500">
        <f t="shared" si="105"/>
        <v>6.2872384720100219E-2</v>
      </c>
      <c r="Q500" s="7">
        <f t="shared" si="106"/>
        <v>37965.968399999998</v>
      </c>
      <c r="R500">
        <f t="shared" si="112"/>
        <v>3.4900134794666609E-6</v>
      </c>
      <c r="T500">
        <v>1</v>
      </c>
      <c r="U500">
        <f t="shared" si="113"/>
        <v>3.4900134794666609E-6</v>
      </c>
    </row>
    <row r="501" spans="1:21" x14ac:dyDescent="0.2">
      <c r="A501" s="33" t="s">
        <v>15</v>
      </c>
      <c r="B501" s="114" t="s">
        <v>2215</v>
      </c>
      <c r="C501" s="33">
        <v>53056.328580000001</v>
      </c>
      <c r="D501" s="33">
        <v>1.4E-3</v>
      </c>
      <c r="E501">
        <f t="shared" si="102"/>
        <v>27162.279282588701</v>
      </c>
      <c r="F501" s="53">
        <f t="shared" si="111"/>
        <v>27162</v>
      </c>
      <c r="G501">
        <f t="shared" si="103"/>
        <v>6.5265530000033323E-2</v>
      </c>
      <c r="N501">
        <f>G501</f>
        <v>6.5265530000033323E-2</v>
      </c>
      <c r="O501">
        <f t="shared" ca="1" si="109"/>
        <v>6.5222280273541794E-2</v>
      </c>
      <c r="P501">
        <f t="shared" si="105"/>
        <v>6.3817526771760225E-2</v>
      </c>
      <c r="Q501" s="7">
        <f t="shared" si="106"/>
        <v>38037.828580000001</v>
      </c>
      <c r="R501">
        <f t="shared" si="112"/>
        <v>2.0967133490893139E-6</v>
      </c>
      <c r="T501" s="20">
        <v>0.5</v>
      </c>
      <c r="U501">
        <f t="shared" si="113"/>
        <v>1.048356674544657E-6</v>
      </c>
    </row>
    <row r="502" spans="1:21" x14ac:dyDescent="0.2">
      <c r="A502" s="117" t="s">
        <v>143</v>
      </c>
      <c r="B502" s="120" t="s">
        <v>2215</v>
      </c>
      <c r="C502" s="117">
        <v>53193.500999999997</v>
      </c>
      <c r="D502" s="117">
        <v>8.0000000000000002E-3</v>
      </c>
      <c r="E502">
        <f t="shared" si="102"/>
        <v>27749.263998040802</v>
      </c>
      <c r="F502" s="53">
        <f t="shared" si="111"/>
        <v>27749</v>
      </c>
      <c r="G502">
        <f t="shared" si="103"/>
        <v>6.1693684998317622E-2</v>
      </c>
      <c r="I502">
        <f>G502</f>
        <v>6.1693684998317622E-2</v>
      </c>
      <c r="O502">
        <f t="shared" ca="1" si="109"/>
        <v>6.7198690990723509E-2</v>
      </c>
      <c r="P502">
        <f t="shared" si="105"/>
        <v>6.5626922059149051E-2</v>
      </c>
      <c r="Q502" s="7">
        <f t="shared" si="106"/>
        <v>38175.000999999997</v>
      </c>
      <c r="R502">
        <f t="shared" si="112"/>
        <v>1.547035377669786E-5</v>
      </c>
      <c r="T502">
        <v>13</v>
      </c>
      <c r="U502">
        <f t="shared" si="113"/>
        <v>2.0111459909707218E-4</v>
      </c>
    </row>
    <row r="503" spans="1:21" x14ac:dyDescent="0.2">
      <c r="A503" s="33" t="s">
        <v>2229</v>
      </c>
      <c r="B503" s="115" t="s">
        <v>2228</v>
      </c>
      <c r="C503" s="33">
        <v>53235.804193281969</v>
      </c>
      <c r="D503" s="134">
        <v>9.5264049068007972E-5</v>
      </c>
      <c r="E503">
        <f t="shared" si="102"/>
        <v>27930.286742054028</v>
      </c>
      <c r="F503" s="53">
        <f t="shared" si="111"/>
        <v>27930</v>
      </c>
      <c r="G503">
        <f t="shared" si="103"/>
        <v>6.7008731966780033E-2</v>
      </c>
      <c r="M503">
        <f t="shared" ref="M503:M534" si="114">G503</f>
        <v>6.7008731966780033E-2</v>
      </c>
      <c r="O503">
        <f t="shared" ca="1" si="109"/>
        <v>6.7808112353261646E-2</v>
      </c>
      <c r="P503">
        <f t="shared" si="105"/>
        <v>6.6186161547321251E-2</v>
      </c>
      <c r="Q503" s="7">
        <f t="shared" si="106"/>
        <v>38217.304193281969</v>
      </c>
      <c r="R503">
        <f t="shared" si="112"/>
        <v>6.7662209496859626E-7</v>
      </c>
      <c r="T503">
        <v>2</v>
      </c>
      <c r="U503">
        <f t="shared" si="113"/>
        <v>1.3532441899371925E-6</v>
      </c>
    </row>
    <row r="504" spans="1:21" x14ac:dyDescent="0.2">
      <c r="A504" s="33" t="s">
        <v>2229</v>
      </c>
      <c r="B504" s="114" t="s">
        <v>2212</v>
      </c>
      <c r="C504" s="33">
        <v>53235.921383264766</v>
      </c>
      <c r="D504" s="134">
        <v>1.1068459495551076E-4</v>
      </c>
      <c r="E504">
        <f t="shared" si="102"/>
        <v>27930.788218434671</v>
      </c>
      <c r="F504" s="53">
        <f t="shared" si="111"/>
        <v>27930.5</v>
      </c>
      <c r="G504">
        <f t="shared" si="103"/>
        <v>6.7353747261222452E-2</v>
      </c>
      <c r="M504">
        <f t="shared" si="114"/>
        <v>6.7353747261222452E-2</v>
      </c>
      <c r="O504">
        <f t="shared" ca="1" si="109"/>
        <v>6.780979583768855E-2</v>
      </c>
      <c r="P504">
        <f t="shared" si="105"/>
        <v>6.6187707243012789E-2</v>
      </c>
      <c r="Q504" s="7">
        <f t="shared" si="106"/>
        <v>38217.421383264766</v>
      </c>
      <c r="R504">
        <f t="shared" si="112"/>
        <v>1.3596493240663914E-6</v>
      </c>
      <c r="T504">
        <v>2</v>
      </c>
      <c r="U504">
        <f t="shared" si="113"/>
        <v>2.7192986481327827E-6</v>
      </c>
    </row>
    <row r="505" spans="1:21" x14ac:dyDescent="0.2">
      <c r="A505" s="33" t="s">
        <v>2229</v>
      </c>
      <c r="B505" s="114" t="s">
        <v>2228</v>
      </c>
      <c r="C505" s="33">
        <v>53242.81490103883</v>
      </c>
      <c r="D505" s="134">
        <v>8.6886870811167364E-5</v>
      </c>
      <c r="E505">
        <f t="shared" si="102"/>
        <v>27960.286783591378</v>
      </c>
      <c r="F505" s="53">
        <f t="shared" si="111"/>
        <v>27960</v>
      </c>
      <c r="G505">
        <f t="shared" si="103"/>
        <v>6.7018438829109073E-2</v>
      </c>
      <c r="M505">
        <f t="shared" si="114"/>
        <v>6.7018438829109073E-2</v>
      </c>
      <c r="O505">
        <f t="shared" ca="1" si="109"/>
        <v>6.7909121418875701E-2</v>
      </c>
      <c r="P505">
        <f t="shared" si="105"/>
        <v>6.6278911368386539E-2</v>
      </c>
      <c r="Q505" s="7">
        <f t="shared" si="106"/>
        <v>38224.31490103883</v>
      </c>
      <c r="R505">
        <f t="shared" si="112"/>
        <v>5.4690086516271796E-7</v>
      </c>
      <c r="T505">
        <v>2</v>
      </c>
      <c r="U505">
        <f t="shared" si="113"/>
        <v>1.0938017303254359E-6</v>
      </c>
    </row>
    <row r="506" spans="1:21" x14ac:dyDescent="0.2">
      <c r="A506" s="33" t="s">
        <v>2229</v>
      </c>
      <c r="B506" s="115" t="s">
        <v>2212</v>
      </c>
      <c r="C506" s="116">
        <v>53242.931995935702</v>
      </c>
      <c r="D506" s="135">
        <v>1.0600182589258973E-4</v>
      </c>
      <c r="E506">
        <f t="shared" si="102"/>
        <v>27960.787853082762</v>
      </c>
      <c r="F506" s="53">
        <f t="shared" si="111"/>
        <v>27960.5</v>
      </c>
      <c r="G506">
        <f t="shared" si="103"/>
        <v>6.7268368198710959E-2</v>
      </c>
      <c r="M506">
        <f t="shared" si="114"/>
        <v>6.7268368198710959E-2</v>
      </c>
      <c r="O506">
        <f t="shared" ca="1" si="109"/>
        <v>6.7910804903302605E-2</v>
      </c>
      <c r="P506">
        <f t="shared" si="105"/>
        <v>6.6280457337801163E-2</v>
      </c>
      <c r="Q506" s="7">
        <f t="shared" si="106"/>
        <v>38224.431995935702</v>
      </c>
      <c r="R506">
        <f t="shared" si="112"/>
        <v>9.7596786910353503E-7</v>
      </c>
      <c r="T506">
        <v>2</v>
      </c>
      <c r="U506">
        <f t="shared" si="113"/>
        <v>1.9519357382070701E-6</v>
      </c>
    </row>
    <row r="507" spans="1:21" x14ac:dyDescent="0.2">
      <c r="A507" s="33" t="s">
        <v>2229</v>
      </c>
      <c r="B507" s="115" t="s">
        <v>2228</v>
      </c>
      <c r="C507" s="116">
        <v>53243.749827002503</v>
      </c>
      <c r="D507" s="135">
        <v>8.8333427345702007E-5</v>
      </c>
      <c r="E507">
        <f t="shared" si="102"/>
        <v>27964.287494891472</v>
      </c>
      <c r="F507" s="53">
        <f t="shared" si="111"/>
        <v>27964</v>
      </c>
      <c r="G507">
        <f t="shared" si="103"/>
        <v>6.7184662497311365E-2</v>
      </c>
      <c r="M507">
        <f t="shared" si="114"/>
        <v>6.7184662497311365E-2</v>
      </c>
      <c r="O507">
        <f t="shared" ca="1" si="109"/>
        <v>6.7922589294290917E-2</v>
      </c>
      <c r="P507">
        <f t="shared" si="105"/>
        <v>6.6291279251201263E-2</v>
      </c>
      <c r="Q507" s="7">
        <f t="shared" si="106"/>
        <v>38225.249827002503</v>
      </c>
      <c r="R507">
        <f t="shared" si="112"/>
        <v>7.9813362443022331E-7</v>
      </c>
      <c r="T507">
        <v>2</v>
      </c>
      <c r="U507">
        <f t="shared" si="113"/>
        <v>1.5962672488604466E-6</v>
      </c>
    </row>
    <row r="508" spans="1:21" x14ac:dyDescent="0.2">
      <c r="A508" s="33" t="s">
        <v>2229</v>
      </c>
      <c r="B508" s="115" t="s">
        <v>2212</v>
      </c>
      <c r="C508" s="116">
        <v>53243.866813947658</v>
      </c>
      <c r="D508" s="135">
        <v>1.0870319515209054E-4</v>
      </c>
      <c r="E508">
        <f t="shared" si="102"/>
        <v>27964.78810243863</v>
      </c>
      <c r="F508" s="53">
        <f t="shared" si="111"/>
        <v>27964.5</v>
      </c>
      <c r="G508">
        <f t="shared" si="103"/>
        <v>6.7326640157261863E-2</v>
      </c>
      <c r="M508">
        <f t="shared" si="114"/>
        <v>6.7326640157261863E-2</v>
      </c>
      <c r="O508">
        <f t="shared" ref="O508:O539" ca="1" si="115">+C$11+C$12*F508</f>
        <v>6.792427277871782E-2</v>
      </c>
      <c r="P508">
        <f t="shared" si="105"/>
        <v>6.6292825257040611E-2</v>
      </c>
      <c r="Q508" s="7">
        <f t="shared" si="106"/>
        <v>38225.366813947658</v>
      </c>
      <c r="R508">
        <f t="shared" si="112"/>
        <v>1.0687732479194787E-6</v>
      </c>
      <c r="T508">
        <v>2</v>
      </c>
      <c r="U508">
        <f t="shared" si="113"/>
        <v>2.1375464958389574E-6</v>
      </c>
    </row>
    <row r="509" spans="1:21" x14ac:dyDescent="0.2">
      <c r="A509" s="33" t="s">
        <v>2229</v>
      </c>
      <c r="B509" s="114" t="s">
        <v>2212</v>
      </c>
      <c r="C509" s="33">
        <v>53244.801479995273</v>
      </c>
      <c r="D509" s="134">
        <v>1.131018277256797E-4</v>
      </c>
      <c r="E509">
        <f t="shared" si="102"/>
        <v>27968.787701512567</v>
      </c>
      <c r="F509" s="53">
        <f t="shared" si="111"/>
        <v>27968.5</v>
      </c>
      <c r="G509">
        <f t="shared" si="103"/>
        <v>6.7232947774755303E-2</v>
      </c>
      <c r="M509">
        <f t="shared" si="114"/>
        <v>6.7232947774755303E-2</v>
      </c>
      <c r="O509">
        <f t="shared" ca="1" si="115"/>
        <v>6.7937740654133022E-2</v>
      </c>
      <c r="P509">
        <f t="shared" si="105"/>
        <v>6.630519346760208E-2</v>
      </c>
      <c r="Q509" s="7">
        <f t="shared" si="106"/>
        <v>38226.301479995273</v>
      </c>
      <c r="R509">
        <f t="shared" si="112"/>
        <v>8.6072805444135572E-7</v>
      </c>
      <c r="T509">
        <v>2</v>
      </c>
      <c r="U509">
        <f t="shared" si="113"/>
        <v>1.7214561088827114E-6</v>
      </c>
    </row>
    <row r="510" spans="1:21" x14ac:dyDescent="0.2">
      <c r="A510" s="33" t="s">
        <v>2229</v>
      </c>
      <c r="B510" s="114" t="s">
        <v>2228</v>
      </c>
      <c r="C510" s="33">
        <v>53244.918154061801</v>
      </c>
      <c r="D510" s="134">
        <v>8.2421205503612339E-5</v>
      </c>
      <c r="E510">
        <f t="shared" si="102"/>
        <v>27969.286970197496</v>
      </c>
      <c r="F510" s="53">
        <f t="shared" si="111"/>
        <v>27969</v>
      </c>
      <c r="G510">
        <f t="shared" si="103"/>
        <v>6.7062046800856479E-2</v>
      </c>
      <c r="M510">
        <f t="shared" si="114"/>
        <v>6.7062046800856479E-2</v>
      </c>
      <c r="O510">
        <f t="shared" ca="1" si="115"/>
        <v>6.7939424138559926E-2</v>
      </c>
      <c r="P510">
        <f t="shared" si="105"/>
        <v>6.6306739514399124E-2</v>
      </c>
      <c r="Q510" s="7">
        <f t="shared" si="106"/>
        <v>38226.418154061801</v>
      </c>
      <c r="R510">
        <f t="shared" si="112"/>
        <v>5.7048909697557223E-7</v>
      </c>
      <c r="T510">
        <v>2</v>
      </c>
      <c r="U510">
        <f t="shared" si="113"/>
        <v>1.1409781939511445E-6</v>
      </c>
    </row>
    <row r="511" spans="1:21" x14ac:dyDescent="0.2">
      <c r="A511" s="33" t="s">
        <v>2229</v>
      </c>
      <c r="B511" s="114" t="s">
        <v>2212</v>
      </c>
      <c r="C511" s="33">
        <v>53245.736291571804</v>
      </c>
      <c r="D511" s="134">
        <v>1.1330540941905197E-4</v>
      </c>
      <c r="E511">
        <f t="shared" si="102"/>
        <v>27972.787923330128</v>
      </c>
      <c r="F511" s="53">
        <f t="shared" si="111"/>
        <v>27972.5</v>
      </c>
      <c r="G511">
        <f t="shared" si="103"/>
        <v>6.7284784301591571E-2</v>
      </c>
      <c r="M511">
        <f t="shared" si="114"/>
        <v>6.7284784301591571E-2</v>
      </c>
      <c r="O511">
        <f t="shared" ca="1" si="115"/>
        <v>6.7951208529548224E-2</v>
      </c>
      <c r="P511">
        <f t="shared" si="105"/>
        <v>6.6317561969350639E-2</v>
      </c>
      <c r="Q511" s="7">
        <f t="shared" si="106"/>
        <v>38227.236291571804</v>
      </c>
      <c r="R511">
        <f t="shared" si="112"/>
        <v>9.3551903998558955E-7</v>
      </c>
      <c r="T511">
        <v>2</v>
      </c>
      <c r="U511">
        <f t="shared" si="113"/>
        <v>1.8710380799711791E-6</v>
      </c>
    </row>
    <row r="512" spans="1:21" x14ac:dyDescent="0.2">
      <c r="A512" s="33" t="s">
        <v>2229</v>
      </c>
      <c r="B512" s="115" t="s">
        <v>2228</v>
      </c>
      <c r="C512" s="116">
        <v>53245.853056871165</v>
      </c>
      <c r="D512" s="135">
        <v>9.7154388032023016E-5</v>
      </c>
      <c r="E512">
        <f t="shared" si="102"/>
        <v>27973.287582416262</v>
      </c>
      <c r="F512" s="53">
        <f t="shared" si="111"/>
        <v>27973</v>
      </c>
      <c r="G512">
        <f t="shared" si="103"/>
        <v>6.7205116160039324E-2</v>
      </c>
      <c r="M512">
        <f t="shared" si="114"/>
        <v>6.7205116160039324E-2</v>
      </c>
      <c r="O512">
        <f t="shared" ca="1" si="115"/>
        <v>6.7952892013975127E-2</v>
      </c>
      <c r="P512">
        <f t="shared" si="105"/>
        <v>6.6319108052536602E-2</v>
      </c>
      <c r="Q512" s="7">
        <f t="shared" si="106"/>
        <v>38227.353056871165</v>
      </c>
      <c r="R512">
        <f t="shared" si="112"/>
        <v>7.8501036656055615E-7</v>
      </c>
      <c r="T512">
        <v>2</v>
      </c>
      <c r="U512">
        <f t="shared" si="113"/>
        <v>1.5700207331211123E-6</v>
      </c>
    </row>
    <row r="513" spans="1:21" x14ac:dyDescent="0.2">
      <c r="A513" s="33" t="s">
        <v>2229</v>
      </c>
      <c r="B513" s="114" t="s">
        <v>2212</v>
      </c>
      <c r="C513" s="33">
        <v>53245.969913514906</v>
      </c>
      <c r="D513" s="134">
        <v>1.10158463375747E-4</v>
      </c>
      <c r="E513">
        <f t="shared" si="102"/>
        <v>27973.787632380936</v>
      </c>
      <c r="F513" s="53">
        <f t="shared" si="111"/>
        <v>27973.5</v>
      </c>
      <c r="G513">
        <f t="shared" si="103"/>
        <v>6.7216792405815795E-2</v>
      </c>
      <c r="M513">
        <f t="shared" si="114"/>
        <v>6.7216792405815795E-2</v>
      </c>
      <c r="O513">
        <f t="shared" ca="1" si="115"/>
        <v>6.7954575498402031E-2</v>
      </c>
      <c r="P513">
        <f t="shared" si="105"/>
        <v>6.6320654140269955E-2</v>
      </c>
      <c r="Q513" s="7">
        <f t="shared" si="106"/>
        <v>38227.469913514906</v>
      </c>
      <c r="R513">
        <f t="shared" si="112"/>
        <v>8.0306379097550638E-7</v>
      </c>
      <c r="T513">
        <v>2</v>
      </c>
      <c r="U513">
        <f t="shared" si="113"/>
        <v>1.6061275819510128E-6</v>
      </c>
    </row>
    <row r="514" spans="1:21" x14ac:dyDescent="0.2">
      <c r="A514" s="33" t="s">
        <v>2229</v>
      </c>
      <c r="B514" s="114" t="s">
        <v>2212</v>
      </c>
      <c r="C514" s="33">
        <v>53248.774299912468</v>
      </c>
      <c r="D514" s="134">
        <v>9.5848699602166137E-5</v>
      </c>
      <c r="E514">
        <f t="shared" si="102"/>
        <v>27985.788091012419</v>
      </c>
      <c r="F514" s="53">
        <f t="shared" ref="F514:F545" si="116">+ROUND(2*E514,0)/2-0.5</f>
        <v>27985.5</v>
      </c>
      <c r="G514">
        <f t="shared" si="103"/>
        <v>6.7323969968128949E-2</v>
      </c>
      <c r="M514">
        <f t="shared" si="114"/>
        <v>6.7323969968128949E-2</v>
      </c>
      <c r="O514">
        <f t="shared" ca="1" si="115"/>
        <v>6.799497912464765E-2</v>
      </c>
      <c r="P514">
        <f t="shared" si="105"/>
        <v>6.6357761609413854E-2</v>
      </c>
      <c r="Q514" s="7">
        <f t="shared" si="106"/>
        <v>38230.274299912468</v>
      </c>
      <c r="R514">
        <f t="shared" si="112"/>
        <v>9.335585924509186E-7</v>
      </c>
      <c r="T514">
        <v>2</v>
      </c>
      <c r="U514">
        <f t="shared" si="113"/>
        <v>1.8671171849018372E-6</v>
      </c>
    </row>
    <row r="515" spans="1:21" x14ac:dyDescent="0.2">
      <c r="A515" s="33" t="s">
        <v>2229</v>
      </c>
      <c r="B515" s="114" t="s">
        <v>2228</v>
      </c>
      <c r="C515" s="33">
        <v>53248.890989289794</v>
      </c>
      <c r="D515" s="134">
        <v>9.1050340534130968E-5</v>
      </c>
      <c r="E515">
        <f t="shared" si="102"/>
        <v>27986.287425214923</v>
      </c>
      <c r="F515" s="53">
        <f t="shared" si="116"/>
        <v>27986</v>
      </c>
      <c r="G515">
        <f t="shared" si="103"/>
        <v>6.7168379791837651E-2</v>
      </c>
      <c r="M515">
        <f t="shared" si="114"/>
        <v>6.7168379791837651E-2</v>
      </c>
      <c r="O515">
        <f t="shared" ca="1" si="115"/>
        <v>6.7996662609074554E-2</v>
      </c>
      <c r="P515">
        <f t="shared" si="105"/>
        <v>6.6359307810747253E-2</v>
      </c>
      <c r="Q515" s="7">
        <f t="shared" si="106"/>
        <v>38230.390989289794</v>
      </c>
      <c r="R515">
        <f t="shared" si="112"/>
        <v>6.5459747058554115E-7</v>
      </c>
      <c r="T515">
        <v>2</v>
      </c>
      <c r="U515">
        <f t="shared" si="113"/>
        <v>1.3091949411710823E-6</v>
      </c>
    </row>
    <row r="516" spans="1:21" x14ac:dyDescent="0.2">
      <c r="A516" s="33" t="s">
        <v>2229</v>
      </c>
      <c r="B516" s="114" t="s">
        <v>2228</v>
      </c>
      <c r="C516" s="33">
        <v>53249.825825892469</v>
      </c>
      <c r="D516" s="134">
        <v>8.7450528839534662E-5</v>
      </c>
      <c r="E516">
        <f t="shared" si="102"/>
        <v>27990.287754123718</v>
      </c>
      <c r="F516" s="53">
        <f t="shared" si="116"/>
        <v>27990</v>
      </c>
      <c r="G516">
        <f t="shared" si="103"/>
        <v>6.7245242469653022E-2</v>
      </c>
      <c r="M516">
        <f t="shared" si="114"/>
        <v>6.7245242469653022E-2</v>
      </c>
      <c r="O516">
        <f t="shared" ca="1" si="115"/>
        <v>6.801013048448977E-2</v>
      </c>
      <c r="P516">
        <f t="shared" si="105"/>
        <v>6.6371677584853087E-2</v>
      </c>
      <c r="Q516" s="7">
        <f t="shared" si="106"/>
        <v>38231.325825892469</v>
      </c>
      <c r="R516">
        <f t="shared" si="112"/>
        <v>7.631156079555237E-7</v>
      </c>
      <c r="T516">
        <v>2</v>
      </c>
      <c r="U516">
        <f t="shared" si="113"/>
        <v>1.5262312159110474E-6</v>
      </c>
    </row>
    <row r="517" spans="1:21" x14ac:dyDescent="0.2">
      <c r="A517" s="33" t="s">
        <v>2229</v>
      </c>
      <c r="B517" s="114" t="s">
        <v>2212</v>
      </c>
      <c r="C517" s="33">
        <v>53249.9427987155</v>
      </c>
      <c r="D517" s="134">
        <v>1.0624860537138382E-4</v>
      </c>
      <c r="E517">
        <f t="shared" si="102"/>
        <v>27990.788301239838</v>
      </c>
      <c r="F517" s="53">
        <f t="shared" si="116"/>
        <v>27990.5</v>
      </c>
      <c r="G517">
        <f t="shared" si="103"/>
        <v>6.7373097997915465E-2</v>
      </c>
      <c r="M517">
        <f t="shared" si="114"/>
        <v>6.7373097997915465E-2</v>
      </c>
      <c r="O517">
        <f t="shared" ca="1" si="115"/>
        <v>6.801181396891666E-2</v>
      </c>
      <c r="P517">
        <f t="shared" si="105"/>
        <v>6.6373223827042194E-2</v>
      </c>
      <c r="Q517" s="7">
        <f t="shared" si="106"/>
        <v>38231.4427987155</v>
      </c>
      <c r="R517">
        <f t="shared" si="112"/>
        <v>9.9974835757951253E-7</v>
      </c>
      <c r="T517">
        <v>2</v>
      </c>
      <c r="U517">
        <f t="shared" si="113"/>
        <v>1.9994967151590251E-6</v>
      </c>
    </row>
    <row r="518" spans="1:21" x14ac:dyDescent="0.2">
      <c r="A518" s="33" t="s">
        <v>2229</v>
      </c>
      <c r="B518" s="115" t="s">
        <v>2228</v>
      </c>
      <c r="C518" s="116">
        <v>53250.760586391996</v>
      </c>
      <c r="D518" s="135">
        <v>8.9054499290007632E-5</v>
      </c>
      <c r="E518">
        <f t="shared" si="102"/>
        <v>27994.28775737387</v>
      </c>
      <c r="F518" s="53">
        <f t="shared" si="116"/>
        <v>27994</v>
      </c>
      <c r="G518">
        <f t="shared" si="103"/>
        <v>6.7246001992316451E-2</v>
      </c>
      <c r="M518">
        <f t="shared" si="114"/>
        <v>6.7246001992316451E-2</v>
      </c>
      <c r="O518">
        <f t="shared" ca="1" si="115"/>
        <v>6.8023598359904971E-2</v>
      </c>
      <c r="P518">
        <f t="shared" si="105"/>
        <v>6.638404764942088E-2</v>
      </c>
      <c r="Q518" s="7">
        <f t="shared" si="106"/>
        <v>38232.260586391996</v>
      </c>
      <c r="R518">
        <f t="shared" ref="R518:R549" si="117">+(P518-G518)^2</f>
        <v>7.4296528923653586E-7</v>
      </c>
      <c r="T518">
        <v>2</v>
      </c>
      <c r="U518">
        <f t="shared" ref="U518:U549" si="118">+T518*R518</f>
        <v>1.4859305784730717E-6</v>
      </c>
    </row>
    <row r="519" spans="1:21" x14ac:dyDescent="0.2">
      <c r="A519" s="33" t="s">
        <v>2229</v>
      </c>
      <c r="B519" s="114" t="s">
        <v>2212</v>
      </c>
      <c r="C519" s="33">
        <v>53250.877493545799</v>
      </c>
      <c r="D519" s="134">
        <v>9.9592588718067261E-5</v>
      </c>
      <c r="E519">
        <f t="shared" si="102"/>
        <v>27994.788023479905</v>
      </c>
      <c r="F519" s="53">
        <f t="shared" si="116"/>
        <v>27994.5</v>
      </c>
      <c r="G519">
        <f t="shared" si="103"/>
        <v>6.7308188299648464E-2</v>
      </c>
      <c r="M519">
        <f t="shared" si="114"/>
        <v>6.7308188299648464E-2</v>
      </c>
      <c r="O519">
        <f t="shared" ca="1" si="115"/>
        <v>6.8025281844331875E-2</v>
      </c>
      <c r="P519">
        <f t="shared" si="105"/>
        <v>6.6385593927908229E-2</v>
      </c>
      <c r="Q519" s="7">
        <f t="shared" si="106"/>
        <v>38232.377493545799</v>
      </c>
      <c r="R519">
        <f t="shared" si="117"/>
        <v>8.5118037476675821E-7</v>
      </c>
      <c r="T519">
        <v>2</v>
      </c>
      <c r="U519">
        <f t="shared" si="118"/>
        <v>1.7023607495335164E-6</v>
      </c>
    </row>
    <row r="520" spans="1:21" x14ac:dyDescent="0.2">
      <c r="A520" s="33" t="s">
        <v>2229</v>
      </c>
      <c r="B520" s="114" t="s">
        <v>2212</v>
      </c>
      <c r="C520" s="33">
        <v>53251.812315609895</v>
      </c>
      <c r="D520" s="134">
        <v>1.07630356605594E-4</v>
      </c>
      <c r="E520">
        <f t="shared" si="102"/>
        <v>27998.788290175587</v>
      </c>
      <c r="F520" s="53">
        <f t="shared" si="116"/>
        <v>27998.5</v>
      </c>
      <c r="G520">
        <f t="shared" si="103"/>
        <v>6.7370512391789816E-2</v>
      </c>
      <c r="M520">
        <f t="shared" si="114"/>
        <v>6.7370512391789816E-2</v>
      </c>
      <c r="O520">
        <f t="shared" ca="1" si="115"/>
        <v>6.8038749719747077E-2</v>
      </c>
      <c r="P520">
        <f t="shared" si="105"/>
        <v>6.6397964319084443E-2</v>
      </c>
      <c r="Q520" s="7">
        <f t="shared" si="106"/>
        <v>38233.312315609895</v>
      </c>
      <c r="R520">
        <f t="shared" si="117"/>
        <v>9.4584975372293571E-7</v>
      </c>
      <c r="T520">
        <v>2</v>
      </c>
      <c r="U520">
        <f t="shared" si="118"/>
        <v>1.8916995074458714E-6</v>
      </c>
    </row>
    <row r="521" spans="1:21" x14ac:dyDescent="0.2">
      <c r="A521" s="33" t="s">
        <v>2229</v>
      </c>
      <c r="B521" s="114" t="s">
        <v>2228</v>
      </c>
      <c r="C521" s="33">
        <v>53251.929035917034</v>
      </c>
      <c r="D521" s="134">
        <v>7.9497069695666286E-5</v>
      </c>
      <c r="E521">
        <f t="shared" si="102"/>
        <v>27999.287756732152</v>
      </c>
      <c r="F521" s="53">
        <f t="shared" si="116"/>
        <v>27999</v>
      </c>
      <c r="G521">
        <f t="shared" si="103"/>
        <v>6.7245852034830023E-2</v>
      </c>
      <c r="M521">
        <f t="shared" si="114"/>
        <v>6.7245852034830023E-2</v>
      </c>
      <c r="O521">
        <f t="shared" ca="1" si="115"/>
        <v>6.8040433204173981E-2</v>
      </c>
      <c r="P521">
        <f t="shared" si="105"/>
        <v>6.6399510638387185E-2</v>
      </c>
      <c r="Q521" s="7">
        <f t="shared" si="106"/>
        <v>38233.429035917034</v>
      </c>
      <c r="R521">
        <f t="shared" si="117"/>
        <v>7.16293759332812E-7</v>
      </c>
      <c r="T521">
        <v>2</v>
      </c>
      <c r="U521">
        <f t="shared" si="118"/>
        <v>1.432587518665624E-6</v>
      </c>
    </row>
    <row r="522" spans="1:21" x14ac:dyDescent="0.2">
      <c r="A522" s="33" t="s">
        <v>2229</v>
      </c>
      <c r="B522" s="114" t="s">
        <v>2212</v>
      </c>
      <c r="C522" s="33">
        <v>53252.747145116766</v>
      </c>
      <c r="D522" s="134">
        <v>1.1378887622999971E-4</v>
      </c>
      <c r="E522">
        <f t="shared" si="102"/>
        <v>28002.788588720196</v>
      </c>
      <c r="F522" s="53">
        <f t="shared" si="116"/>
        <v>28002.5</v>
      </c>
      <c r="G522">
        <f t="shared" si="103"/>
        <v>6.744027926470153E-2</v>
      </c>
      <c r="M522">
        <f t="shared" si="114"/>
        <v>6.744027926470153E-2</v>
      </c>
      <c r="O522">
        <f t="shared" ca="1" si="115"/>
        <v>6.8052217595162293E-2</v>
      </c>
      <c r="P522">
        <f t="shared" si="105"/>
        <v>6.6410335000435916E-2</v>
      </c>
      <c r="Q522" s="7">
        <f t="shared" si="106"/>
        <v>38234.247145116766</v>
      </c>
      <c r="R522">
        <f t="shared" si="117"/>
        <v>1.0607851874936375E-6</v>
      </c>
      <c r="T522">
        <v>2</v>
      </c>
      <c r="U522">
        <f t="shared" si="118"/>
        <v>2.121570374987275E-6</v>
      </c>
    </row>
    <row r="523" spans="1:21" x14ac:dyDescent="0.2">
      <c r="A523" s="33" t="s">
        <v>2229</v>
      </c>
      <c r="B523" s="115" t="s">
        <v>2228</v>
      </c>
      <c r="C523" s="116">
        <v>53252.863748956937</v>
      </c>
      <c r="D523" s="135">
        <v>8.7821024199852474E-5</v>
      </c>
      <c r="E523">
        <f t="shared" si="102"/>
        <v>28003.287556894295</v>
      </c>
      <c r="F523" s="53">
        <f t="shared" si="116"/>
        <v>28003</v>
      </c>
      <c r="G523">
        <f t="shared" si="103"/>
        <v>6.7199151933891699E-2</v>
      </c>
      <c r="M523">
        <f t="shared" si="114"/>
        <v>6.7199151933891699E-2</v>
      </c>
      <c r="O523">
        <f t="shared" ca="1" si="115"/>
        <v>6.8053901079589182E-2</v>
      </c>
      <c r="P523">
        <f t="shared" si="105"/>
        <v>6.6411881356001082E-2</v>
      </c>
      <c r="Q523" s="7">
        <f t="shared" si="106"/>
        <v>38234.363748956937</v>
      </c>
      <c r="R523">
        <f t="shared" si="117"/>
        <v>6.1979496281222595E-7</v>
      </c>
      <c r="T523">
        <v>2</v>
      </c>
      <c r="U523">
        <f t="shared" si="118"/>
        <v>1.2395899256244519E-6</v>
      </c>
    </row>
    <row r="524" spans="1:21" x14ac:dyDescent="0.2">
      <c r="A524" s="33" t="s">
        <v>2229</v>
      </c>
      <c r="B524" s="114" t="s">
        <v>2228</v>
      </c>
      <c r="C524" s="33">
        <v>53253.798551557156</v>
      </c>
      <c r="D524" s="134">
        <v>7.819843321774183E-5</v>
      </c>
      <c r="E524">
        <f t="shared" si="102"/>
        <v>28007.287740300646</v>
      </c>
      <c r="F524" s="53">
        <f t="shared" si="116"/>
        <v>28007</v>
      </c>
      <c r="G524">
        <f t="shared" si="103"/>
        <v>6.7242012155475095E-2</v>
      </c>
      <c r="M524">
        <f t="shared" si="114"/>
        <v>6.7242012155475095E-2</v>
      </c>
      <c r="O524">
        <f t="shared" ca="1" si="115"/>
        <v>6.8067368955004398E-2</v>
      </c>
      <c r="P524">
        <f t="shared" si="105"/>
        <v>6.642425236363847E-2</v>
      </c>
      <c r="Q524" s="7">
        <f t="shared" si="106"/>
        <v>38235.298551557156</v>
      </c>
      <c r="R524">
        <f t="shared" si="117"/>
        <v>6.6873107714468077E-7</v>
      </c>
      <c r="T524">
        <v>2</v>
      </c>
      <c r="U524">
        <f t="shared" si="118"/>
        <v>1.3374621542893615E-6</v>
      </c>
    </row>
    <row r="525" spans="1:21" x14ac:dyDescent="0.2">
      <c r="A525" s="33" t="s">
        <v>2230</v>
      </c>
      <c r="B525" s="114" t="s">
        <v>2228</v>
      </c>
      <c r="C525" s="33">
        <v>53253.798637023538</v>
      </c>
      <c r="D525" s="134">
        <v>8.3923568678244864E-5</v>
      </c>
      <c r="E525">
        <f t="shared" si="102"/>
        <v>28007.288106026204</v>
      </c>
      <c r="F525" s="53">
        <f t="shared" si="116"/>
        <v>28007</v>
      </c>
      <c r="G525">
        <f t="shared" si="103"/>
        <v>6.7327478536753915E-2</v>
      </c>
      <c r="M525">
        <f t="shared" si="114"/>
        <v>6.7327478536753915E-2</v>
      </c>
      <c r="O525">
        <f t="shared" ca="1" si="115"/>
        <v>6.8067368955004398E-2</v>
      </c>
      <c r="P525">
        <f t="shared" si="105"/>
        <v>6.642425236363847E-2</v>
      </c>
      <c r="Q525" s="7">
        <f t="shared" si="106"/>
        <v>38235.298637023538</v>
      </c>
      <c r="R525">
        <f t="shared" si="117"/>
        <v>8.1581751980077289E-7</v>
      </c>
      <c r="T525">
        <v>2</v>
      </c>
      <c r="U525">
        <f t="shared" si="118"/>
        <v>1.6316350396015458E-6</v>
      </c>
    </row>
    <row r="526" spans="1:21" x14ac:dyDescent="0.2">
      <c r="A526" s="33" t="s">
        <v>2229</v>
      </c>
      <c r="B526" s="114" t="s">
        <v>2212</v>
      </c>
      <c r="C526" s="33">
        <v>53253.915489893559</v>
      </c>
      <c r="D526" s="134">
        <v>8.974432733350889E-5</v>
      </c>
      <c r="E526">
        <f t="shared" si="102"/>
        <v>28007.788139842472</v>
      </c>
      <c r="F526" s="53">
        <f t="shared" si="116"/>
        <v>28007.5</v>
      </c>
      <c r="G526">
        <f t="shared" si="103"/>
        <v>6.7335381056182086E-2</v>
      </c>
      <c r="M526">
        <f t="shared" si="114"/>
        <v>6.7335381056182086E-2</v>
      </c>
      <c r="O526">
        <f t="shared" ca="1" si="115"/>
        <v>6.8069052439431302E-2</v>
      </c>
      <c r="P526">
        <f t="shared" si="105"/>
        <v>6.6425798759978685E-2</v>
      </c>
      <c r="Q526" s="7">
        <f t="shared" si="106"/>
        <v>38235.415489893559</v>
      </c>
      <c r="R526">
        <f t="shared" si="117"/>
        <v>8.2733995356665179E-7</v>
      </c>
      <c r="T526">
        <v>2</v>
      </c>
      <c r="U526">
        <f t="shared" si="118"/>
        <v>1.6546799071333036E-6</v>
      </c>
    </row>
    <row r="527" spans="1:21" x14ac:dyDescent="0.2">
      <c r="A527" s="33" t="s">
        <v>2230</v>
      </c>
      <c r="B527" s="114" t="s">
        <v>2212</v>
      </c>
      <c r="C527" s="33">
        <v>53253.915643623426</v>
      </c>
      <c r="D527" s="134">
        <v>8.5522467980448107E-5</v>
      </c>
      <c r="E527">
        <f t="shared" si="102"/>
        <v>28007.78879767939</v>
      </c>
      <c r="F527" s="53">
        <f t="shared" si="116"/>
        <v>28007.5</v>
      </c>
      <c r="G527">
        <f t="shared" si="103"/>
        <v>6.7489110922906548E-2</v>
      </c>
      <c r="M527">
        <f t="shared" si="114"/>
        <v>6.7489110922906548E-2</v>
      </c>
      <c r="O527">
        <f t="shared" ca="1" si="115"/>
        <v>6.8069052439431302E-2</v>
      </c>
      <c r="P527">
        <f t="shared" si="105"/>
        <v>6.6425798759978685E-2</v>
      </c>
      <c r="Q527" s="7">
        <f t="shared" si="106"/>
        <v>38235.415643623426</v>
      </c>
      <c r="R527">
        <f t="shared" si="117"/>
        <v>1.1306327558303292E-6</v>
      </c>
      <c r="T527">
        <v>2</v>
      </c>
      <c r="U527">
        <f t="shared" si="118"/>
        <v>2.2612655116606584E-6</v>
      </c>
    </row>
    <row r="528" spans="1:21" x14ac:dyDescent="0.2">
      <c r="A528" s="33" t="s">
        <v>2229</v>
      </c>
      <c r="B528" s="114" t="s">
        <v>2228</v>
      </c>
      <c r="C528" s="33">
        <v>53254.733450458705</v>
      </c>
      <c r="D528" s="134">
        <v>8.5908617258344255E-5</v>
      </c>
      <c r="E528">
        <f t="shared" si="102"/>
        <v>28011.288335797191</v>
      </c>
      <c r="F528" s="53">
        <f t="shared" si="116"/>
        <v>28011</v>
      </c>
      <c r="G528">
        <f t="shared" si="103"/>
        <v>6.7381173706962727E-2</v>
      </c>
      <c r="M528">
        <f t="shared" si="114"/>
        <v>6.7381173706962727E-2</v>
      </c>
      <c r="O528">
        <f t="shared" ca="1" si="115"/>
        <v>6.80808368304196E-2</v>
      </c>
      <c r="P528">
        <f t="shared" si="105"/>
        <v>6.6436623661164443E-2</v>
      </c>
      <c r="Q528" s="7">
        <f t="shared" si="106"/>
        <v>38236.233450458705</v>
      </c>
      <c r="R528">
        <f t="shared" si="117"/>
        <v>8.9217478901754071E-7</v>
      </c>
      <c r="T528">
        <v>2</v>
      </c>
      <c r="U528">
        <f t="shared" si="118"/>
        <v>1.7843495780350814E-6</v>
      </c>
    </row>
    <row r="529" spans="1:21" x14ac:dyDescent="0.2">
      <c r="A529" s="33" t="s">
        <v>2229</v>
      </c>
      <c r="B529" s="114" t="s">
        <v>2212</v>
      </c>
      <c r="C529" s="33">
        <v>53254.850256816193</v>
      </c>
      <c r="D529" s="134">
        <v>1.0307663197066664E-4</v>
      </c>
      <c r="E529">
        <f t="shared" si="102"/>
        <v>28011.788170578213</v>
      </c>
      <c r="F529" s="53">
        <f t="shared" si="116"/>
        <v>28011.5</v>
      </c>
      <c r="G529">
        <f t="shared" si="103"/>
        <v>6.734256369236391E-2</v>
      </c>
      <c r="M529">
        <f t="shared" si="114"/>
        <v>6.734256369236391E-2</v>
      </c>
      <c r="O529">
        <f t="shared" ca="1" si="115"/>
        <v>6.8082520314846504E-2</v>
      </c>
      <c r="P529">
        <f t="shared" si="105"/>
        <v>6.643817009373125E-2</v>
      </c>
      <c r="Q529" s="7">
        <f t="shared" si="106"/>
        <v>38236.350256816193</v>
      </c>
      <c r="R529">
        <f t="shared" si="117"/>
        <v>8.1792778124773407E-7</v>
      </c>
      <c r="T529">
        <v>2</v>
      </c>
      <c r="U529">
        <f t="shared" si="118"/>
        <v>1.6358555624954681E-6</v>
      </c>
    </row>
    <row r="530" spans="1:21" x14ac:dyDescent="0.2">
      <c r="A530" s="33" t="s">
        <v>2230</v>
      </c>
      <c r="B530" s="114" t="s">
        <v>2212</v>
      </c>
      <c r="C530" s="33">
        <v>53254.85029848577</v>
      </c>
      <c r="D530" s="134">
        <v>1.0891950505560986E-4</v>
      </c>
      <c r="E530">
        <f t="shared" si="102"/>
        <v>28011.7883488896</v>
      </c>
      <c r="F530" s="53">
        <f t="shared" si="116"/>
        <v>28011.5</v>
      </c>
      <c r="G530">
        <f t="shared" si="103"/>
        <v>6.7384233268967364E-2</v>
      </c>
      <c r="M530">
        <f t="shared" si="114"/>
        <v>6.7384233268967364E-2</v>
      </c>
      <c r="O530">
        <f t="shared" ca="1" si="115"/>
        <v>6.8082520314846504E-2</v>
      </c>
      <c r="P530">
        <f t="shared" si="105"/>
        <v>6.643817009373125E-2</v>
      </c>
      <c r="Q530" s="7">
        <f t="shared" si="106"/>
        <v>38236.35029848577</v>
      </c>
      <c r="R530">
        <f t="shared" si="117"/>
        <v>8.9503553153783865E-7</v>
      </c>
      <c r="T530">
        <v>2</v>
      </c>
      <c r="U530">
        <f t="shared" si="118"/>
        <v>1.7900710630756773E-6</v>
      </c>
    </row>
    <row r="531" spans="1:21" x14ac:dyDescent="0.2">
      <c r="A531" s="33" t="s">
        <v>2229</v>
      </c>
      <c r="B531" s="115" t="s">
        <v>2228</v>
      </c>
      <c r="C531" s="116">
        <v>53254.966991356727</v>
      </c>
      <c r="D531" s="135">
        <v>7.8705047876777791E-5</v>
      </c>
      <c r="E531">
        <f t="shared" si="102"/>
        <v>28012.287698041961</v>
      </c>
      <c r="F531" s="53">
        <f t="shared" si="116"/>
        <v>28012</v>
      </c>
      <c r="G531">
        <f t="shared" si="103"/>
        <v>6.723213672376005E-2</v>
      </c>
      <c r="M531">
        <f t="shared" si="114"/>
        <v>6.723213672376005E-2</v>
      </c>
      <c r="O531">
        <f t="shared" ca="1" si="115"/>
        <v>6.8084203799273407E-2</v>
      </c>
      <c r="P531">
        <f t="shared" si="105"/>
        <v>6.6439716530825213E-2</v>
      </c>
      <c r="Q531" s="7">
        <f t="shared" si="106"/>
        <v>38236.466991356727</v>
      </c>
      <c r="R531">
        <f t="shared" si="117"/>
        <v>6.2792976217088394E-7</v>
      </c>
      <c r="T531">
        <v>2</v>
      </c>
      <c r="U531">
        <f t="shared" si="118"/>
        <v>1.2558595243417679E-6</v>
      </c>
    </row>
    <row r="532" spans="1:21" x14ac:dyDescent="0.2">
      <c r="A532" s="33" t="s">
        <v>2230</v>
      </c>
      <c r="B532" s="114" t="s">
        <v>2228</v>
      </c>
      <c r="C532" s="33">
        <v>53254.96699457254</v>
      </c>
      <c r="D532" s="134">
        <v>8.4085148614217807E-5</v>
      </c>
      <c r="E532">
        <f t="shared" si="102"/>
        <v>28012.287711802986</v>
      </c>
      <c r="F532" s="53">
        <f t="shared" si="116"/>
        <v>28012</v>
      </c>
      <c r="G532">
        <f t="shared" si="103"/>
        <v>6.7235352536954451E-2</v>
      </c>
      <c r="M532">
        <f t="shared" si="114"/>
        <v>6.7235352536954451E-2</v>
      </c>
      <c r="O532">
        <f t="shared" ca="1" si="115"/>
        <v>6.8084203799273407E-2</v>
      </c>
      <c r="P532">
        <f t="shared" si="105"/>
        <v>6.6439716530825213E-2</v>
      </c>
      <c r="Q532" s="7">
        <f t="shared" si="106"/>
        <v>38236.46699457254</v>
      </c>
      <c r="R532">
        <f t="shared" si="117"/>
        <v>6.3303665424928539E-7</v>
      </c>
      <c r="T532">
        <v>2</v>
      </c>
      <c r="U532">
        <f t="shared" si="118"/>
        <v>1.2660733084985708E-6</v>
      </c>
    </row>
    <row r="533" spans="1:21" x14ac:dyDescent="0.2">
      <c r="A533" s="33" t="s">
        <v>2229</v>
      </c>
      <c r="B533" s="114" t="s">
        <v>2212</v>
      </c>
      <c r="C533" s="33">
        <v>53255.785046345067</v>
      </c>
      <c r="D533" s="134">
        <v>1.0058137756642222E-4</v>
      </c>
      <c r="E533">
        <f t="shared" ref="E533:E596" si="119">(C533-C$7)/C$8</f>
        <v>28015.788298050004</v>
      </c>
      <c r="F533" s="53">
        <f t="shared" si="116"/>
        <v>28015.5</v>
      </c>
      <c r="G533">
        <f t="shared" ref="G533:G596" si="120">C533-(C$7+F533*C$8)</f>
        <v>6.7372352561505977E-2</v>
      </c>
      <c r="M533">
        <f t="shared" si="114"/>
        <v>6.7372352561505977E-2</v>
      </c>
      <c r="O533">
        <f t="shared" ca="1" si="115"/>
        <v>6.8095988190261705E-2</v>
      </c>
      <c r="P533">
        <f t="shared" ref="P533:P596" si="121">+I$2+I$3*F533+I$4*F533^2+I$5*SIN(I$6*F533+I$7)</f>
        <v>6.6450541717220618E-2</v>
      </c>
      <c r="Q533" s="7">
        <f t="shared" ref="Q533:Q596" si="122">+C533-15018.5</f>
        <v>38237.285046345067</v>
      </c>
      <c r="R533">
        <f t="shared" si="117"/>
        <v>8.4973523264208634E-7</v>
      </c>
      <c r="T533">
        <v>2</v>
      </c>
      <c r="U533">
        <f t="shared" si="118"/>
        <v>1.6994704652841727E-6</v>
      </c>
    </row>
    <row r="534" spans="1:21" x14ac:dyDescent="0.2">
      <c r="A534" s="33" t="s">
        <v>2229</v>
      </c>
      <c r="B534" s="115" t="s">
        <v>2228</v>
      </c>
      <c r="C534" s="116">
        <v>53255.90175901373</v>
      </c>
      <c r="D534" s="135">
        <v>8.2416170884193926E-5</v>
      </c>
      <c r="E534">
        <f t="shared" si="119"/>
        <v>28016.287731920198</v>
      </c>
      <c r="F534" s="53">
        <f t="shared" si="116"/>
        <v>28016</v>
      </c>
      <c r="G534">
        <f t="shared" si="120"/>
        <v>6.7240053729619831E-2</v>
      </c>
      <c r="M534">
        <f t="shared" si="114"/>
        <v>6.7240053729619831E-2</v>
      </c>
      <c r="O534">
        <f t="shared" ca="1" si="115"/>
        <v>6.8097671674688609E-2</v>
      </c>
      <c r="P534">
        <f t="shared" si="121"/>
        <v>6.6452088190522188E-2</v>
      </c>
      <c r="Q534" s="7">
        <f t="shared" si="122"/>
        <v>38237.40175901373</v>
      </c>
      <c r="R534">
        <f t="shared" si="117"/>
        <v>6.2088969080543933E-7</v>
      </c>
      <c r="T534">
        <v>2</v>
      </c>
      <c r="U534">
        <f t="shared" si="118"/>
        <v>1.2417793816108787E-6</v>
      </c>
    </row>
    <row r="535" spans="1:21" x14ac:dyDescent="0.2">
      <c r="A535" s="33" t="s">
        <v>2230</v>
      </c>
      <c r="B535" s="114" t="s">
        <v>2228</v>
      </c>
      <c r="C535" s="33">
        <v>53255.9017946678</v>
      </c>
      <c r="D535" s="134">
        <v>7.8719013454747234E-5</v>
      </c>
      <c r="E535">
        <f t="shared" si="119"/>
        <v>28016.287884490182</v>
      </c>
      <c r="F535" s="53">
        <f t="shared" si="116"/>
        <v>28016</v>
      </c>
      <c r="G535">
        <f t="shared" si="120"/>
        <v>6.7275707799126394E-2</v>
      </c>
      <c r="M535">
        <f t="shared" ref="M535:M571" si="123">G535</f>
        <v>6.7275707799126394E-2</v>
      </c>
      <c r="O535">
        <f t="shared" ca="1" si="115"/>
        <v>6.8097671674688609E-2</v>
      </c>
      <c r="P535">
        <f t="shared" si="121"/>
        <v>6.6452088190522188E-2</v>
      </c>
      <c r="Q535" s="7">
        <f t="shared" si="122"/>
        <v>38237.4017946678</v>
      </c>
      <c r="R535">
        <f t="shared" si="117"/>
        <v>6.7834925967734609E-7</v>
      </c>
      <c r="T535">
        <v>2</v>
      </c>
      <c r="U535">
        <f t="shared" si="118"/>
        <v>1.3566985193546922E-6</v>
      </c>
    </row>
    <row r="536" spans="1:21" x14ac:dyDescent="0.2">
      <c r="A536" s="33" t="s">
        <v>2230</v>
      </c>
      <c r="B536" s="114" t="s">
        <v>2212</v>
      </c>
      <c r="C536" s="33">
        <v>53256.01873020846</v>
      </c>
      <c r="D536" s="134">
        <v>9.2241701656963976E-5</v>
      </c>
      <c r="E536">
        <f t="shared" si="119"/>
        <v>28016.788272068534</v>
      </c>
      <c r="F536" s="53">
        <f t="shared" si="116"/>
        <v>28016.5</v>
      </c>
      <c r="G536">
        <f t="shared" si="120"/>
        <v>6.7366280956775881E-2</v>
      </c>
      <c r="M536">
        <f t="shared" si="123"/>
        <v>6.7366280956775881E-2</v>
      </c>
      <c r="O536">
        <f t="shared" ca="1" si="115"/>
        <v>6.8099355159115513E-2</v>
      </c>
      <c r="P536">
        <f t="shared" si="121"/>
        <v>6.6453634668348541E-2</v>
      </c>
      <c r="Q536" s="7">
        <f t="shared" si="122"/>
        <v>38237.51873020846</v>
      </c>
      <c r="R536">
        <f t="shared" si="117"/>
        <v>8.3292324778020061E-7</v>
      </c>
      <c r="T536">
        <v>2</v>
      </c>
      <c r="U536">
        <f t="shared" si="118"/>
        <v>1.6658464955604012E-6</v>
      </c>
    </row>
    <row r="537" spans="1:21" x14ac:dyDescent="0.2">
      <c r="A537" s="33" t="s">
        <v>2230</v>
      </c>
      <c r="B537" s="114" t="s">
        <v>2228</v>
      </c>
      <c r="C537" s="33">
        <v>53256.836550976826</v>
      </c>
      <c r="D537" s="134">
        <v>8.5533986676357272E-5</v>
      </c>
      <c r="E537">
        <f t="shared" si="119"/>
        <v>28020.28786980845</v>
      </c>
      <c r="F537" s="53">
        <f t="shared" si="116"/>
        <v>28020</v>
      </c>
      <c r="G537">
        <f t="shared" si="120"/>
        <v>6.7272276828589384E-2</v>
      </c>
      <c r="M537">
        <f t="shared" si="123"/>
        <v>6.7272276828589384E-2</v>
      </c>
      <c r="O537">
        <f t="shared" ca="1" si="115"/>
        <v>6.8111139550103825E-2</v>
      </c>
      <c r="P537">
        <f t="shared" si="121"/>
        <v>6.6464460139804227E-2</v>
      </c>
      <c r="Q537" s="7">
        <f t="shared" si="122"/>
        <v>38238.336550976826</v>
      </c>
      <c r="R537">
        <f t="shared" si="117"/>
        <v>6.5256780267981487E-7</v>
      </c>
      <c r="T537">
        <v>2</v>
      </c>
      <c r="U537">
        <f t="shared" si="118"/>
        <v>1.3051356053596297E-6</v>
      </c>
    </row>
    <row r="538" spans="1:21" x14ac:dyDescent="0.2">
      <c r="A538" s="33" t="s">
        <v>2229</v>
      </c>
      <c r="B538" s="114" t="s">
        <v>2228</v>
      </c>
      <c r="C538" s="33">
        <v>53256.836582552038</v>
      </c>
      <c r="D538" s="134">
        <v>8.0676408026074596E-5</v>
      </c>
      <c r="E538">
        <f t="shared" si="119"/>
        <v>28020.288004924289</v>
      </c>
      <c r="F538" s="53">
        <f t="shared" si="116"/>
        <v>28020</v>
      </c>
      <c r="G538">
        <f t="shared" si="120"/>
        <v>6.7303852039913181E-2</v>
      </c>
      <c r="M538">
        <f t="shared" si="123"/>
        <v>6.7303852039913181E-2</v>
      </c>
      <c r="O538">
        <f t="shared" ca="1" si="115"/>
        <v>6.8111139550103825E-2</v>
      </c>
      <c r="P538">
        <f t="shared" si="121"/>
        <v>6.6464460139804227E-2</v>
      </c>
      <c r="Q538" s="7">
        <f t="shared" si="122"/>
        <v>38238.336582552038</v>
      </c>
      <c r="R538">
        <f t="shared" si="117"/>
        <v>7.0457876196852101E-7</v>
      </c>
      <c r="T538">
        <v>2</v>
      </c>
      <c r="U538">
        <f t="shared" si="118"/>
        <v>1.409157523937042E-6</v>
      </c>
    </row>
    <row r="539" spans="1:21" x14ac:dyDescent="0.2">
      <c r="A539" s="33" t="s">
        <v>2230</v>
      </c>
      <c r="B539" s="114" t="s">
        <v>2212</v>
      </c>
      <c r="C539" s="33">
        <v>53256.953440977632</v>
      </c>
      <c r="D539" s="134">
        <v>9.0450531001815207E-5</v>
      </c>
      <c r="E539">
        <f t="shared" si="119"/>
        <v>28020.78806251382</v>
      </c>
      <c r="F539" s="53">
        <f t="shared" si="116"/>
        <v>28020.5</v>
      </c>
      <c r="G539">
        <f t="shared" si="120"/>
        <v>6.7317310131329577E-2</v>
      </c>
      <c r="M539">
        <f t="shared" si="123"/>
        <v>6.7317310131329577E-2</v>
      </c>
      <c r="O539">
        <f t="shared" ca="1" si="115"/>
        <v>6.8112823034530728E-2</v>
      </c>
      <c r="P539">
        <f t="shared" si="121"/>
        <v>6.6466006653819215E-2</v>
      </c>
      <c r="Q539" s="7">
        <f t="shared" si="122"/>
        <v>38238.453440977632</v>
      </c>
      <c r="R539">
        <f t="shared" si="117"/>
        <v>7.2471761082123588E-7</v>
      </c>
      <c r="T539">
        <v>2</v>
      </c>
      <c r="U539">
        <f t="shared" si="118"/>
        <v>1.4494352216424718E-6</v>
      </c>
    </row>
    <row r="540" spans="1:21" x14ac:dyDescent="0.2">
      <c r="A540" s="33" t="s">
        <v>2229</v>
      </c>
      <c r="B540" s="114" t="s">
        <v>2212</v>
      </c>
      <c r="C540" s="33">
        <v>53256.953489916574</v>
      </c>
      <c r="D540" s="134">
        <v>9.4437262352611658E-5</v>
      </c>
      <c r="E540">
        <f t="shared" si="119"/>
        <v>28020.788271932091</v>
      </c>
      <c r="F540" s="53">
        <f t="shared" si="116"/>
        <v>28020.5</v>
      </c>
      <c r="G540">
        <f t="shared" si="120"/>
        <v>6.7366249073529616E-2</v>
      </c>
      <c r="M540">
        <f t="shared" si="123"/>
        <v>6.7366249073529616E-2</v>
      </c>
      <c r="O540">
        <f t="shared" ref="O540:O571" ca="1" si="124">+C$11+C$12*F540</f>
        <v>6.8112823034530728E-2</v>
      </c>
      <c r="P540">
        <f t="shared" si="121"/>
        <v>6.6466006653819215E-2</v>
      </c>
      <c r="Q540" s="7">
        <f t="shared" si="122"/>
        <v>38238.453489916574</v>
      </c>
      <c r="R540">
        <f t="shared" si="117"/>
        <v>8.1043641424603751E-7</v>
      </c>
      <c r="T540">
        <v>2</v>
      </c>
      <c r="U540">
        <f t="shared" si="118"/>
        <v>1.620872828492075E-6</v>
      </c>
    </row>
    <row r="541" spans="1:21" x14ac:dyDescent="0.2">
      <c r="A541" s="33" t="s">
        <v>2229</v>
      </c>
      <c r="B541" s="114" t="s">
        <v>2212</v>
      </c>
      <c r="C541" s="33">
        <v>53258.8230195285</v>
      </c>
      <c r="D541" s="134">
        <v>1.0005801275818754E-4</v>
      </c>
      <c r="E541">
        <f t="shared" si="119"/>
        <v>28028.78831528837</v>
      </c>
      <c r="F541" s="53">
        <f t="shared" si="116"/>
        <v>28028.5</v>
      </c>
      <c r="G541">
        <f t="shared" si="120"/>
        <v>6.7376380997302476E-2</v>
      </c>
      <c r="M541">
        <f t="shared" si="123"/>
        <v>6.7376380997302476E-2</v>
      </c>
      <c r="O541">
        <f t="shared" ca="1" si="124"/>
        <v>6.8139758785361132E-2</v>
      </c>
      <c r="P541">
        <f t="shared" si="121"/>
        <v>6.6490751492925493E-2</v>
      </c>
      <c r="Q541" s="7">
        <f t="shared" si="122"/>
        <v>38240.3230195285</v>
      </c>
      <c r="R541">
        <f t="shared" si="117"/>
        <v>7.843396190230215E-7</v>
      </c>
      <c r="T541">
        <v>2</v>
      </c>
      <c r="U541">
        <f t="shared" si="118"/>
        <v>1.568679238046043E-6</v>
      </c>
    </row>
    <row r="542" spans="1:21" x14ac:dyDescent="0.2">
      <c r="A542" s="33" t="s">
        <v>2229</v>
      </c>
      <c r="B542" s="115" t="s">
        <v>2228</v>
      </c>
      <c r="C542" s="116">
        <v>53258.939814135978</v>
      </c>
      <c r="D542" s="135">
        <v>8.4719673689253458E-5</v>
      </c>
      <c r="E542">
        <f t="shared" si="119"/>
        <v>28029.28809978905</v>
      </c>
      <c r="F542" s="53">
        <f t="shared" si="116"/>
        <v>28029</v>
      </c>
      <c r="G542">
        <f t="shared" si="120"/>
        <v>6.7326020980544854E-2</v>
      </c>
      <c r="M542">
        <f t="shared" si="123"/>
        <v>6.7326020980544854E-2</v>
      </c>
      <c r="O542">
        <f t="shared" ca="1" si="124"/>
        <v>6.8141442269788036E-2</v>
      </c>
      <c r="P542">
        <f t="shared" si="121"/>
        <v>6.6492298083785359E-2</v>
      </c>
      <c r="Q542" s="7">
        <f t="shared" si="122"/>
        <v>38240.439814135978</v>
      </c>
      <c r="R542">
        <f t="shared" si="117"/>
        <v>6.9509386858104365E-7</v>
      </c>
      <c r="T542">
        <v>2</v>
      </c>
      <c r="U542">
        <f t="shared" si="118"/>
        <v>1.3901877371620873E-6</v>
      </c>
    </row>
    <row r="543" spans="1:21" x14ac:dyDescent="0.2">
      <c r="A543" s="33" t="s">
        <v>2229</v>
      </c>
      <c r="B543" s="114" t="s">
        <v>2228</v>
      </c>
      <c r="C543" s="33">
        <v>53259.874602254036</v>
      </c>
      <c r="D543" s="134">
        <v>8.2574830481179891E-5</v>
      </c>
      <c r="E543">
        <f t="shared" si="119"/>
        <v>28033.288221223713</v>
      </c>
      <c r="F543" s="53">
        <f t="shared" si="116"/>
        <v>28033</v>
      </c>
      <c r="G543">
        <f t="shared" si="120"/>
        <v>6.7354399034229573E-2</v>
      </c>
      <c r="M543">
        <f t="shared" si="123"/>
        <v>6.7354399034229573E-2</v>
      </c>
      <c r="O543">
        <f t="shared" ca="1" si="124"/>
        <v>6.8154910145203251E-2</v>
      </c>
      <c r="P543">
        <f t="shared" si="121"/>
        <v>6.6504670973287119E-2</v>
      </c>
      <c r="Q543" s="7">
        <f t="shared" si="122"/>
        <v>38241.374602254036</v>
      </c>
      <c r="R543">
        <f t="shared" si="117"/>
        <v>7.2203777755302194E-7</v>
      </c>
      <c r="T543">
        <v>2</v>
      </c>
      <c r="U543">
        <f t="shared" si="118"/>
        <v>1.4440755551060439E-6</v>
      </c>
    </row>
    <row r="544" spans="1:21" x14ac:dyDescent="0.2">
      <c r="A544" s="33" t="s">
        <v>2229</v>
      </c>
      <c r="B544" s="114" t="s">
        <v>2212</v>
      </c>
      <c r="C544" s="33">
        <v>53260.692681553366</v>
      </c>
      <c r="D544" s="134">
        <v>9.922275630140313E-5</v>
      </c>
      <c r="E544">
        <f t="shared" si="119"/>
        <v>28036.788925262721</v>
      </c>
      <c r="F544" s="53">
        <f t="shared" si="116"/>
        <v>28036.5</v>
      </c>
      <c r="G544">
        <f t="shared" si="120"/>
        <v>6.7518925861804746E-2</v>
      </c>
      <c r="M544">
        <f t="shared" si="123"/>
        <v>6.7518925861804746E-2</v>
      </c>
      <c r="O544">
        <f t="shared" ca="1" si="124"/>
        <v>6.8166694536191549E-2</v>
      </c>
      <c r="P544">
        <f t="shared" si="121"/>
        <v>6.6515497488685682E-2</v>
      </c>
      <c r="Q544" s="7">
        <f t="shared" si="122"/>
        <v>38242.192681553366</v>
      </c>
      <c r="R544">
        <f t="shared" si="117"/>
        <v>1.0068684999803716E-6</v>
      </c>
      <c r="T544">
        <v>2</v>
      </c>
      <c r="U544">
        <f t="shared" si="118"/>
        <v>2.0137369999607433E-6</v>
      </c>
    </row>
    <row r="545" spans="1:21" x14ac:dyDescent="0.2">
      <c r="A545" s="33" t="s">
        <v>2229</v>
      </c>
      <c r="B545" s="114" t="s">
        <v>2228</v>
      </c>
      <c r="C545" s="33">
        <v>53260.809396757533</v>
      </c>
      <c r="D545" s="134">
        <v>7.0306588339297732E-5</v>
      </c>
      <c r="E545">
        <f t="shared" si="119"/>
        <v>28037.28836998278</v>
      </c>
      <c r="F545" s="53">
        <f t="shared" si="116"/>
        <v>28037</v>
      </c>
      <c r="G545">
        <f t="shared" si="120"/>
        <v>6.7389162533800118E-2</v>
      </c>
      <c r="M545">
        <f t="shared" si="123"/>
        <v>6.7389162533800118E-2</v>
      </c>
      <c r="O545">
        <f t="shared" ca="1" si="124"/>
        <v>6.8168378020618453E-2</v>
      </c>
      <c r="P545">
        <f t="shared" si="121"/>
        <v>6.651704415180057E-2</v>
      </c>
      <c r="Q545" s="7">
        <f t="shared" si="122"/>
        <v>38242.309396757533</v>
      </c>
      <c r="R545">
        <f t="shared" si="117"/>
        <v>7.6059047222150984E-7</v>
      </c>
      <c r="T545">
        <v>2</v>
      </c>
      <c r="U545">
        <f t="shared" si="118"/>
        <v>1.5211809444430197E-6</v>
      </c>
    </row>
    <row r="546" spans="1:21" x14ac:dyDescent="0.2">
      <c r="A546" s="33" t="s">
        <v>2229</v>
      </c>
      <c r="B546" s="114" t="s">
        <v>2212</v>
      </c>
      <c r="C546" s="33">
        <v>53260.926311768933</v>
      </c>
      <c r="D546" s="134">
        <v>1.0841508737460434E-4</v>
      </c>
      <c r="E546">
        <f t="shared" si="119"/>
        <v>28037.788669712849</v>
      </c>
      <c r="F546" s="53">
        <f t="shared" ref="F546:F577" si="125">+ROUND(2*E546,0)/2-0.5</f>
        <v>28037.5</v>
      </c>
      <c r="G546">
        <f t="shared" si="120"/>
        <v>6.7459206431522034E-2</v>
      </c>
      <c r="M546">
        <f t="shared" si="123"/>
        <v>6.7459206431522034E-2</v>
      </c>
      <c r="O546">
        <f t="shared" ca="1" si="124"/>
        <v>6.8170061505045357E-2</v>
      </c>
      <c r="P546">
        <f t="shared" si="121"/>
        <v>6.6518590819429194E-2</v>
      </c>
      <c r="Q546" s="7">
        <f t="shared" si="122"/>
        <v>38242.426311768933</v>
      </c>
      <c r="R546">
        <f t="shared" si="117"/>
        <v>8.8475772971278898E-7</v>
      </c>
      <c r="T546">
        <v>2</v>
      </c>
      <c r="U546">
        <f t="shared" si="118"/>
        <v>1.769515459425578E-6</v>
      </c>
    </row>
    <row r="547" spans="1:21" x14ac:dyDescent="0.2">
      <c r="A547" s="33" t="s">
        <v>2229</v>
      </c>
      <c r="B547" s="115" t="s">
        <v>2228</v>
      </c>
      <c r="C547" s="116">
        <v>53261.744186571035</v>
      </c>
      <c r="D547" s="135">
        <v>7.3765032837048438E-5</v>
      </c>
      <c r="E547">
        <f t="shared" si="119"/>
        <v>28041.288498672544</v>
      </c>
      <c r="F547" s="53">
        <f t="shared" si="125"/>
        <v>28041</v>
      </c>
      <c r="G547">
        <f t="shared" si="120"/>
        <v>6.7419236031128094E-2</v>
      </c>
      <c r="M547">
        <f t="shared" si="123"/>
        <v>6.7419236031128094E-2</v>
      </c>
      <c r="O547">
        <f t="shared" ca="1" si="124"/>
        <v>6.8181845896033655E-2</v>
      </c>
      <c r="P547">
        <f t="shared" si="121"/>
        <v>6.6529417619190845E-2</v>
      </c>
      <c r="Q547" s="7">
        <f t="shared" si="122"/>
        <v>38243.244186571035</v>
      </c>
      <c r="R547">
        <f t="shared" si="117"/>
        <v>7.9177680622252733E-7</v>
      </c>
      <c r="T547">
        <v>2</v>
      </c>
      <c r="U547">
        <f t="shared" si="118"/>
        <v>1.5835536124450547E-6</v>
      </c>
    </row>
    <row r="548" spans="1:21" x14ac:dyDescent="0.2">
      <c r="A548" s="33" t="s">
        <v>2229</v>
      </c>
      <c r="B548" s="114" t="s">
        <v>2212</v>
      </c>
      <c r="C548" s="33">
        <v>53261.861017355557</v>
      </c>
      <c r="D548" s="134">
        <v>9.700135563426443E-5</v>
      </c>
      <c r="E548">
        <f t="shared" si="119"/>
        <v>28041.788437981104</v>
      </c>
      <c r="F548" s="53">
        <f t="shared" si="125"/>
        <v>28041.5</v>
      </c>
      <c r="G548">
        <f t="shared" si="120"/>
        <v>6.7405053057882469E-2</v>
      </c>
      <c r="M548">
        <f t="shared" si="123"/>
        <v>6.7405053057882469E-2</v>
      </c>
      <c r="O548">
        <f t="shared" ca="1" si="124"/>
        <v>6.8183529380460559E-2</v>
      </c>
      <c r="P548">
        <f t="shared" si="121"/>
        <v>6.6530964322919578E-2</v>
      </c>
      <c r="Q548" s="7">
        <f t="shared" si="122"/>
        <v>38243.361017355557</v>
      </c>
      <c r="R548">
        <f t="shared" si="117"/>
        <v>7.6403111658902747E-7</v>
      </c>
      <c r="T548">
        <v>2</v>
      </c>
      <c r="U548">
        <f t="shared" si="118"/>
        <v>1.5280622331780549E-6</v>
      </c>
    </row>
    <row r="549" spans="1:21" x14ac:dyDescent="0.2">
      <c r="A549" s="33" t="s">
        <v>2229</v>
      </c>
      <c r="B549" s="114" t="s">
        <v>2228</v>
      </c>
      <c r="C549" s="33">
        <v>53261.977878033729</v>
      </c>
      <c r="D549" s="134">
        <v>8.6958306865834328E-5</v>
      </c>
      <c r="E549">
        <f t="shared" si="119"/>
        <v>28042.28850520981</v>
      </c>
      <c r="F549" s="53">
        <f t="shared" si="125"/>
        <v>28042</v>
      </c>
      <c r="G549">
        <f t="shared" si="120"/>
        <v>6.7420763727568556E-2</v>
      </c>
      <c r="M549">
        <f t="shared" si="123"/>
        <v>6.7420763727568556E-2</v>
      </c>
      <c r="O549">
        <f t="shared" ca="1" si="124"/>
        <v>6.8185212864887462E-2</v>
      </c>
      <c r="P549">
        <f t="shared" si="121"/>
        <v>6.6532511031159619E-2</v>
      </c>
      <c r="Q549" s="7">
        <f t="shared" si="122"/>
        <v>38243.477878033729</v>
      </c>
      <c r="R549">
        <f t="shared" si="117"/>
        <v>7.8899285267774642E-7</v>
      </c>
      <c r="T549">
        <v>2</v>
      </c>
      <c r="U549">
        <f t="shared" si="118"/>
        <v>1.5779857053554928E-6</v>
      </c>
    </row>
    <row r="550" spans="1:21" x14ac:dyDescent="0.2">
      <c r="A550" s="33" t="s">
        <v>2230</v>
      </c>
      <c r="B550" s="114" t="s">
        <v>2212</v>
      </c>
      <c r="C550" s="33">
        <v>53262.79578305647</v>
      </c>
      <c r="D550" s="134">
        <v>9.8672266289221054E-5</v>
      </c>
      <c r="E550">
        <f t="shared" si="119"/>
        <v>28045.788463488891</v>
      </c>
      <c r="F550" s="53">
        <f t="shared" si="125"/>
        <v>28045.5</v>
      </c>
      <c r="G550">
        <f t="shared" si="120"/>
        <v>6.7411013966193423E-2</v>
      </c>
      <c r="M550">
        <f t="shared" si="123"/>
        <v>6.7411013966193423E-2</v>
      </c>
      <c r="O550">
        <f t="shared" ca="1" si="124"/>
        <v>6.8196997255875774E-2</v>
      </c>
      <c r="P550">
        <f t="shared" si="121"/>
        <v>6.6543338115135006E-2</v>
      </c>
      <c r="Q550" s="7">
        <f t="shared" si="122"/>
        <v>38244.29578305647</v>
      </c>
      <c r="R550">
        <f t="shared" ref="R550:R581" si="126">+(P550-G550)^2</f>
        <v>7.5286138250994731E-7</v>
      </c>
      <c r="T550">
        <v>2</v>
      </c>
      <c r="U550">
        <f t="shared" ref="U550:U581" si="127">+T550*R550</f>
        <v>1.5057227650198946E-6</v>
      </c>
    </row>
    <row r="551" spans="1:21" x14ac:dyDescent="0.2">
      <c r="A551" s="33" t="s">
        <v>2229</v>
      </c>
      <c r="B551" s="114" t="s">
        <v>2212</v>
      </c>
      <c r="C551" s="33">
        <v>53262.795793268691</v>
      </c>
      <c r="D551" s="134">
        <v>9.6894608676098968E-5</v>
      </c>
      <c r="E551">
        <f t="shared" si="119"/>
        <v>28045.788507188769</v>
      </c>
      <c r="F551" s="53">
        <f t="shared" si="125"/>
        <v>28045.5</v>
      </c>
      <c r="G551">
        <f t="shared" si="120"/>
        <v>6.7421226187434513E-2</v>
      </c>
      <c r="M551">
        <f t="shared" si="123"/>
        <v>6.7421226187434513E-2</v>
      </c>
      <c r="O551">
        <f t="shared" ca="1" si="124"/>
        <v>6.8196997255875774E-2</v>
      </c>
      <c r="P551">
        <f t="shared" si="121"/>
        <v>6.6543338115135006E-2</v>
      </c>
      <c r="Q551" s="7">
        <f t="shared" si="122"/>
        <v>38244.295793268691</v>
      </c>
      <c r="R551">
        <f t="shared" si="126"/>
        <v>7.7068746748574433E-7</v>
      </c>
      <c r="T551">
        <v>2</v>
      </c>
      <c r="U551">
        <f t="shared" si="127"/>
        <v>1.5413749349714887E-6</v>
      </c>
    </row>
    <row r="552" spans="1:21" x14ac:dyDescent="0.2">
      <c r="A552" s="33" t="s">
        <v>2230</v>
      </c>
      <c r="B552" s="114" t="s">
        <v>2228</v>
      </c>
      <c r="C552" s="33">
        <v>53262.912607969331</v>
      </c>
      <c r="D552" s="134">
        <v>8.5170740326210423E-5</v>
      </c>
      <c r="E552">
        <f t="shared" si="119"/>
        <v>28046.28837767159</v>
      </c>
      <c r="F552" s="53">
        <f t="shared" si="125"/>
        <v>28046</v>
      </c>
      <c r="G552">
        <f t="shared" si="120"/>
        <v>6.739095933153294E-2</v>
      </c>
      <c r="M552">
        <f t="shared" si="123"/>
        <v>6.739095933153294E-2</v>
      </c>
      <c r="O552">
        <f t="shared" ca="1" si="124"/>
        <v>6.8198680740302664E-2</v>
      </c>
      <c r="P552">
        <f t="shared" si="121"/>
        <v>6.6544884859456185E-2</v>
      </c>
      <c r="Q552" s="7">
        <f t="shared" si="122"/>
        <v>38244.412607969331</v>
      </c>
      <c r="R552">
        <f t="shared" si="126"/>
        <v>7.1584201229995949E-7</v>
      </c>
      <c r="T552">
        <v>2</v>
      </c>
      <c r="U552">
        <f t="shared" si="127"/>
        <v>1.431684024599919E-6</v>
      </c>
    </row>
    <row r="553" spans="1:21" x14ac:dyDescent="0.2">
      <c r="A553" s="33" t="s">
        <v>2229</v>
      </c>
      <c r="B553" s="115" t="s">
        <v>2228</v>
      </c>
      <c r="C553" s="116">
        <v>53262.912619796734</v>
      </c>
      <c r="D553" s="135">
        <v>8.6494806373629208E-5</v>
      </c>
      <c r="E553">
        <f t="shared" si="119"/>
        <v>28046.288428283115</v>
      </c>
      <c r="F553" s="53">
        <f t="shared" si="125"/>
        <v>28046</v>
      </c>
      <c r="G553">
        <f t="shared" si="120"/>
        <v>6.7402786735328846E-2</v>
      </c>
      <c r="M553">
        <f t="shared" si="123"/>
        <v>6.7402786735328846E-2</v>
      </c>
      <c r="O553">
        <f t="shared" ca="1" si="124"/>
        <v>6.8198680740302664E-2</v>
      </c>
      <c r="P553">
        <f t="shared" si="121"/>
        <v>6.6544884859456185E-2</v>
      </c>
      <c r="Q553" s="7">
        <f t="shared" si="122"/>
        <v>38244.412619796734</v>
      </c>
      <c r="R553">
        <f t="shared" si="126"/>
        <v>7.3599562862582949E-7</v>
      </c>
      <c r="T553">
        <v>2</v>
      </c>
      <c r="U553">
        <f t="shared" si="127"/>
        <v>1.471991257251659E-6</v>
      </c>
    </row>
    <row r="554" spans="1:21" x14ac:dyDescent="0.2">
      <c r="A554" s="33" t="s">
        <v>2229</v>
      </c>
      <c r="B554" s="114" t="s">
        <v>2212</v>
      </c>
      <c r="C554" s="33">
        <v>53263.730602207033</v>
      </c>
      <c r="D554" s="134">
        <v>9.8480372721708063E-5</v>
      </c>
      <c r="E554">
        <f t="shared" si="119"/>
        <v>28049.788717717056</v>
      </c>
      <c r="F554" s="53">
        <f t="shared" si="125"/>
        <v>28049.5</v>
      </c>
      <c r="G554">
        <f t="shared" si="120"/>
        <v>6.7470424532075413E-2</v>
      </c>
      <c r="M554">
        <f t="shared" si="123"/>
        <v>6.7470424532075413E-2</v>
      </c>
      <c r="O554">
        <f t="shared" ca="1" si="124"/>
        <v>6.8210465131290976E-2</v>
      </c>
      <c r="P554">
        <f t="shared" si="121"/>
        <v>6.6555712195940572E-2</v>
      </c>
      <c r="Q554" s="7">
        <f t="shared" si="122"/>
        <v>38245.230602207033</v>
      </c>
      <c r="R554">
        <f t="shared" si="126"/>
        <v>8.3669865787725696E-7</v>
      </c>
      <c r="T554">
        <v>2</v>
      </c>
      <c r="U554">
        <f t="shared" si="127"/>
        <v>1.6733973157545139E-6</v>
      </c>
    </row>
    <row r="555" spans="1:21" x14ac:dyDescent="0.2">
      <c r="A555" s="33" t="s">
        <v>2230</v>
      </c>
      <c r="B555" s="114" t="s">
        <v>2228</v>
      </c>
      <c r="C555" s="33">
        <v>53263.847324869035</v>
      </c>
      <c r="D555" s="134">
        <v>7.1531596185528696E-5</v>
      </c>
      <c r="E555">
        <f t="shared" si="119"/>
        <v>28050.288194350494</v>
      </c>
      <c r="F555" s="53">
        <f t="shared" si="125"/>
        <v>28050</v>
      </c>
      <c r="G555">
        <f t="shared" si="120"/>
        <v>6.7348119031521492E-2</v>
      </c>
      <c r="M555">
        <f t="shared" si="123"/>
        <v>6.7348119031521492E-2</v>
      </c>
      <c r="O555">
        <f t="shared" ca="1" si="124"/>
        <v>6.821214861571788E-2</v>
      </c>
      <c r="P555">
        <f t="shared" si="121"/>
        <v>6.6557258976326042E-2</v>
      </c>
      <c r="Q555" s="7">
        <f t="shared" si="122"/>
        <v>38245.347324869035</v>
      </c>
      <c r="R555">
        <f t="shared" si="126"/>
        <v>6.2545962690374991E-7</v>
      </c>
      <c r="T555">
        <v>2</v>
      </c>
      <c r="U555">
        <f t="shared" si="127"/>
        <v>1.2509192538074998E-6</v>
      </c>
    </row>
    <row r="556" spans="1:21" x14ac:dyDescent="0.2">
      <c r="A556" s="33" t="s">
        <v>2229</v>
      </c>
      <c r="B556" s="115" t="s">
        <v>2228</v>
      </c>
      <c r="C556" s="116">
        <v>53263.847345692709</v>
      </c>
      <c r="D556" s="135">
        <v>7.9123252706991666E-5</v>
      </c>
      <c r="E556">
        <f t="shared" si="119"/>
        <v>28050.288283458627</v>
      </c>
      <c r="F556" s="53">
        <f t="shared" si="125"/>
        <v>28050</v>
      </c>
      <c r="G556">
        <f t="shared" si="120"/>
        <v>6.7368942705797963E-2</v>
      </c>
      <c r="M556">
        <f t="shared" si="123"/>
        <v>6.7368942705797963E-2</v>
      </c>
      <c r="O556">
        <f t="shared" ca="1" si="124"/>
        <v>6.821214861571788E-2</v>
      </c>
      <c r="P556">
        <f t="shared" si="121"/>
        <v>6.6557258976326042E-2</v>
      </c>
      <c r="Q556" s="7">
        <f t="shared" si="122"/>
        <v>38245.347345692709</v>
      </c>
      <c r="R556">
        <f t="shared" si="126"/>
        <v>6.5883047668944645E-7</v>
      </c>
      <c r="T556">
        <v>2</v>
      </c>
      <c r="U556">
        <f t="shared" si="127"/>
        <v>1.3176609533788929E-6</v>
      </c>
    </row>
    <row r="557" spans="1:21" x14ac:dyDescent="0.2">
      <c r="A557" s="33" t="s">
        <v>2230</v>
      </c>
      <c r="B557" s="114" t="s">
        <v>2212</v>
      </c>
      <c r="C557" s="33">
        <v>53263.964246253709</v>
      </c>
      <c r="D557" s="134">
        <v>8.3581218016631927E-5</v>
      </c>
      <c r="E557">
        <f t="shared" si="119"/>
        <v>28050.788521352908</v>
      </c>
      <c r="F557" s="53">
        <f t="shared" si="125"/>
        <v>28050.5</v>
      </c>
      <c r="G557">
        <f t="shared" si="120"/>
        <v>6.7424536209728103E-2</v>
      </c>
      <c r="M557">
        <f t="shared" si="123"/>
        <v>6.7424536209728103E-2</v>
      </c>
      <c r="O557">
        <f t="shared" ca="1" si="124"/>
        <v>6.8213832100144783E-2</v>
      </c>
      <c r="P557">
        <f t="shared" si="121"/>
        <v>6.6558805761218365E-2</v>
      </c>
      <c r="Q557" s="7">
        <f t="shared" si="122"/>
        <v>38245.464246253709</v>
      </c>
      <c r="R557">
        <f t="shared" si="126"/>
        <v>7.4948920947687268E-7</v>
      </c>
      <c r="T557">
        <v>2</v>
      </c>
      <c r="U557">
        <f t="shared" si="127"/>
        <v>1.4989784189537454E-6</v>
      </c>
    </row>
    <row r="558" spans="1:21" x14ac:dyDescent="0.2">
      <c r="A558" s="33" t="s">
        <v>2229</v>
      </c>
      <c r="B558" s="114" t="s">
        <v>2212</v>
      </c>
      <c r="C558" s="33">
        <v>53263.964263878668</v>
      </c>
      <c r="D558" s="134">
        <v>9.7465732895333644E-5</v>
      </c>
      <c r="E558">
        <f t="shared" si="119"/>
        <v>28050.788596773185</v>
      </c>
      <c r="F558" s="53">
        <f t="shared" si="125"/>
        <v>28050.5</v>
      </c>
      <c r="G558">
        <f t="shared" si="120"/>
        <v>6.7442161169310566E-2</v>
      </c>
      <c r="M558">
        <f t="shared" si="123"/>
        <v>6.7442161169310566E-2</v>
      </c>
      <c r="O558">
        <f t="shared" ca="1" si="124"/>
        <v>6.8213832100144783E-2</v>
      </c>
      <c r="P558">
        <f t="shared" si="121"/>
        <v>6.6558805761218365E-2</v>
      </c>
      <c r="Q558" s="7">
        <f t="shared" si="122"/>
        <v>38245.464263878668</v>
      </c>
      <c r="R558">
        <f t="shared" si="126"/>
        <v>7.8031677700573944E-7</v>
      </c>
      <c r="T558">
        <v>2</v>
      </c>
      <c r="U558">
        <f t="shared" si="127"/>
        <v>1.5606335540114789E-6</v>
      </c>
    </row>
    <row r="559" spans="1:21" x14ac:dyDescent="0.2">
      <c r="A559" s="33" t="s">
        <v>2229</v>
      </c>
      <c r="B559" s="114" t="s">
        <v>2228</v>
      </c>
      <c r="C559" s="33">
        <v>53264.782190518104</v>
      </c>
      <c r="D559" s="134">
        <v>8.0864143152927897E-5</v>
      </c>
      <c r="E559">
        <f t="shared" si="119"/>
        <v>28054.288647553876</v>
      </c>
      <c r="F559" s="53">
        <f t="shared" si="125"/>
        <v>28054</v>
      </c>
      <c r="G559">
        <f t="shared" si="120"/>
        <v>6.7454028103384189E-2</v>
      </c>
      <c r="M559">
        <f t="shared" si="123"/>
        <v>6.7454028103384189E-2</v>
      </c>
      <c r="O559">
        <f t="shared" ca="1" si="124"/>
        <v>6.8225616491133081E-2</v>
      </c>
      <c r="P559">
        <f t="shared" si="121"/>
        <v>6.6569633381634297E-2</v>
      </c>
      <c r="Q559" s="7">
        <f t="shared" si="122"/>
        <v>38246.282190518104</v>
      </c>
      <c r="R559">
        <f t="shared" si="126"/>
        <v>7.8215402385907001E-7</v>
      </c>
      <c r="T559">
        <v>2</v>
      </c>
      <c r="U559">
        <f t="shared" si="127"/>
        <v>1.56430804771814E-6</v>
      </c>
    </row>
    <row r="560" spans="1:21" x14ac:dyDescent="0.2">
      <c r="A560" s="33" t="s">
        <v>2230</v>
      </c>
      <c r="B560" s="114" t="s">
        <v>2212</v>
      </c>
      <c r="C560" s="33">
        <v>53264.898957703605</v>
      </c>
      <c r="D560" s="134">
        <v>9.5592160043923198E-5</v>
      </c>
      <c r="E560">
        <f t="shared" si="119"/>
        <v>28054.788314711128</v>
      </c>
      <c r="F560" s="53">
        <f t="shared" si="125"/>
        <v>28054.5</v>
      </c>
      <c r="G560">
        <f t="shared" si="120"/>
        <v>6.7376246101048309E-2</v>
      </c>
      <c r="M560">
        <f t="shared" si="123"/>
        <v>6.7376246101048309E-2</v>
      </c>
      <c r="O560">
        <f t="shared" ca="1" si="124"/>
        <v>6.8227299975559985E-2</v>
      </c>
      <c r="P560">
        <f t="shared" si="121"/>
        <v>6.6571180202571939E-2</v>
      </c>
      <c r="Q560" s="7">
        <f t="shared" si="122"/>
        <v>38246.398957703605</v>
      </c>
      <c r="R560">
        <f t="shared" si="126"/>
        <v>6.4813110088956548E-7</v>
      </c>
      <c r="T560">
        <v>2</v>
      </c>
      <c r="U560">
        <f t="shared" si="127"/>
        <v>1.296262201779131E-6</v>
      </c>
    </row>
    <row r="561" spans="1:21" x14ac:dyDescent="0.2">
      <c r="A561" s="33" t="s">
        <v>2229</v>
      </c>
      <c r="B561" s="114" t="s">
        <v>2212</v>
      </c>
      <c r="C561" s="33">
        <v>53264.898972713396</v>
      </c>
      <c r="D561" s="134">
        <v>9.3632899023843869E-5</v>
      </c>
      <c r="E561">
        <f t="shared" si="119"/>
        <v>28054.788378940644</v>
      </c>
      <c r="F561" s="53">
        <f t="shared" si="125"/>
        <v>28054.5</v>
      </c>
      <c r="G561">
        <f t="shared" si="120"/>
        <v>6.7391255892289337E-2</v>
      </c>
      <c r="M561">
        <f t="shared" si="123"/>
        <v>6.7391255892289337E-2</v>
      </c>
      <c r="O561">
        <f t="shared" ca="1" si="124"/>
        <v>6.8227299975559985E-2</v>
      </c>
      <c r="P561">
        <f t="shared" si="121"/>
        <v>6.6571180202571939E-2</v>
      </c>
      <c r="Q561" s="7">
        <f t="shared" si="122"/>
        <v>38246.398972713396</v>
      </c>
      <c r="R561">
        <f t="shared" si="126"/>
        <v>6.7252413686546567E-7</v>
      </c>
      <c r="T561">
        <v>2</v>
      </c>
      <c r="U561">
        <f t="shared" si="127"/>
        <v>1.3450482737309313E-6</v>
      </c>
    </row>
    <row r="562" spans="1:21" x14ac:dyDescent="0.2">
      <c r="A562" s="33" t="s">
        <v>2230</v>
      </c>
      <c r="B562" s="115" t="s">
        <v>2228</v>
      </c>
      <c r="C562" s="116">
        <v>53265.015869316565</v>
      </c>
      <c r="D562" s="135">
        <v>7.9972827858826629E-5</v>
      </c>
      <c r="E562">
        <f t="shared" si="119"/>
        <v>28055.288599898682</v>
      </c>
      <c r="F562" s="53">
        <f t="shared" si="125"/>
        <v>28055</v>
      </c>
      <c r="G562">
        <f t="shared" si="120"/>
        <v>6.7442891566315666E-2</v>
      </c>
      <c r="M562">
        <f t="shared" si="123"/>
        <v>6.7442891566315666E-2</v>
      </c>
      <c r="O562">
        <f t="shared" ca="1" si="124"/>
        <v>6.8228983459986889E-2</v>
      </c>
      <c r="P562">
        <f t="shared" si="121"/>
        <v>6.6572727028014048E-2</v>
      </c>
      <c r="Q562" s="7">
        <f t="shared" si="122"/>
        <v>38246.515869316565</v>
      </c>
      <c r="R562">
        <f t="shared" si="126"/>
        <v>7.5718632371766843E-7</v>
      </c>
      <c r="T562">
        <v>2</v>
      </c>
      <c r="U562">
        <f t="shared" si="127"/>
        <v>1.5143726474353369E-6</v>
      </c>
    </row>
    <row r="563" spans="1:21" x14ac:dyDescent="0.2">
      <c r="A563" s="33" t="s">
        <v>2229</v>
      </c>
      <c r="B563" s="114" t="s">
        <v>2228</v>
      </c>
      <c r="C563" s="33">
        <v>53265.7170508251</v>
      </c>
      <c r="D563" s="134">
        <v>8.333550742532466E-5</v>
      </c>
      <c r="E563">
        <f t="shared" si="119"/>
        <v>28058.289077897596</v>
      </c>
      <c r="F563" s="53">
        <f t="shared" si="125"/>
        <v>28058</v>
      </c>
      <c r="G563">
        <f t="shared" si="120"/>
        <v>6.7554595101682935E-2</v>
      </c>
      <c r="M563">
        <f t="shared" si="123"/>
        <v>6.7554595101682935E-2</v>
      </c>
      <c r="O563">
        <f t="shared" ca="1" si="124"/>
        <v>6.8239084366548297E-2</v>
      </c>
      <c r="P563">
        <f t="shared" si="121"/>
        <v>6.6582008075246044E-2</v>
      </c>
      <c r="Q563" s="7">
        <f t="shared" si="122"/>
        <v>38247.2170508251</v>
      </c>
      <c r="R563">
        <f t="shared" si="126"/>
        <v>9.4592552399335435E-7</v>
      </c>
      <c r="T563">
        <v>2</v>
      </c>
      <c r="U563">
        <f t="shared" si="127"/>
        <v>1.8918510479867087E-6</v>
      </c>
    </row>
    <row r="564" spans="1:21" x14ac:dyDescent="0.2">
      <c r="A564" s="33" t="s">
        <v>2230</v>
      </c>
      <c r="B564" s="114" t="s">
        <v>2212</v>
      </c>
      <c r="C564" s="33">
        <v>53265.833693449364</v>
      </c>
      <c r="D564" s="134">
        <v>8.6065388402342742E-5</v>
      </c>
      <c r="E564">
        <f t="shared" si="119"/>
        <v>28058.788212035586</v>
      </c>
      <c r="F564" s="53">
        <f t="shared" si="125"/>
        <v>28058.5</v>
      </c>
      <c r="G564">
        <f t="shared" si="120"/>
        <v>6.7352251862757839E-2</v>
      </c>
      <c r="M564">
        <f t="shared" si="123"/>
        <v>6.7352251862757839E-2</v>
      </c>
      <c r="O564">
        <f t="shared" ca="1" si="124"/>
        <v>6.8240767850975187E-2</v>
      </c>
      <c r="P564">
        <f t="shared" si="121"/>
        <v>6.658355493221213E-2</v>
      </c>
      <c r="Q564" s="7">
        <f t="shared" si="122"/>
        <v>38247.333693449364</v>
      </c>
      <c r="R564">
        <f t="shared" si="126"/>
        <v>5.9089497103039482E-7</v>
      </c>
      <c r="T564">
        <v>2</v>
      </c>
      <c r="U564">
        <f t="shared" si="127"/>
        <v>1.1817899420607896E-6</v>
      </c>
    </row>
    <row r="565" spans="1:21" x14ac:dyDescent="0.2">
      <c r="A565" s="33" t="s">
        <v>2229</v>
      </c>
      <c r="B565" s="114" t="s">
        <v>2212</v>
      </c>
      <c r="C565" s="33">
        <v>53265.833750315098</v>
      </c>
      <c r="D565" s="134">
        <v>9.3563139756010162E-5</v>
      </c>
      <c r="E565">
        <f t="shared" si="119"/>
        <v>28058.788455373982</v>
      </c>
      <c r="F565" s="53">
        <f t="shared" si="125"/>
        <v>28058.5</v>
      </c>
      <c r="G565">
        <f t="shared" si="120"/>
        <v>6.740911759698065E-2</v>
      </c>
      <c r="M565">
        <f t="shared" si="123"/>
        <v>6.740911759698065E-2</v>
      </c>
      <c r="O565">
        <f t="shared" ca="1" si="124"/>
        <v>6.8240767850975187E-2</v>
      </c>
      <c r="P565">
        <f t="shared" si="121"/>
        <v>6.658355493221213E-2</v>
      </c>
      <c r="Q565" s="7">
        <f t="shared" si="122"/>
        <v>38247.333750315098</v>
      </c>
      <c r="R565">
        <f t="shared" si="126"/>
        <v>6.8155371345969958E-7</v>
      </c>
      <c r="T565">
        <v>2</v>
      </c>
      <c r="U565">
        <f t="shared" si="127"/>
        <v>1.3631074269193992E-6</v>
      </c>
    </row>
    <row r="566" spans="1:21" x14ac:dyDescent="0.2">
      <c r="A566" s="33" t="s">
        <v>2230</v>
      </c>
      <c r="B566" s="114" t="s">
        <v>2228</v>
      </c>
      <c r="C566" s="33">
        <v>53265.950585406565</v>
      </c>
      <c r="D566" s="134">
        <v>6.7390218773718302E-5</v>
      </c>
      <c r="E566">
        <f t="shared" si="119"/>
        <v>28059.288413112714</v>
      </c>
      <c r="F566" s="53">
        <f t="shared" si="125"/>
        <v>28059</v>
      </c>
      <c r="G566">
        <f t="shared" si="120"/>
        <v>6.7399241561361123E-2</v>
      </c>
      <c r="M566">
        <f t="shared" si="123"/>
        <v>6.7399241561361123E-2</v>
      </c>
      <c r="O566">
        <f t="shared" ca="1" si="124"/>
        <v>6.8242451335402091E-2</v>
      </c>
      <c r="P566">
        <f t="shared" si="121"/>
        <v>6.6585101793680587E-2</v>
      </c>
      <c r="Q566" s="7">
        <f t="shared" si="122"/>
        <v>38247.450585406565</v>
      </c>
      <c r="R566">
        <f t="shared" si="126"/>
        <v>6.6282356131891654E-7</v>
      </c>
      <c r="T566">
        <v>2</v>
      </c>
      <c r="U566">
        <f t="shared" si="127"/>
        <v>1.3256471226378331E-6</v>
      </c>
    </row>
    <row r="567" spans="1:21" x14ac:dyDescent="0.2">
      <c r="A567" s="33" t="s">
        <v>2229</v>
      </c>
      <c r="B567" s="114" t="s">
        <v>2228</v>
      </c>
      <c r="C567" s="33">
        <v>53265.950614002963</v>
      </c>
      <c r="D567" s="134">
        <v>8.241252800150116E-5</v>
      </c>
      <c r="E567">
        <f t="shared" si="119"/>
        <v>28059.28853548169</v>
      </c>
      <c r="F567" s="53">
        <f t="shared" si="125"/>
        <v>28059</v>
      </c>
      <c r="G567">
        <f t="shared" si="120"/>
        <v>6.7427837959257886E-2</v>
      </c>
      <c r="M567">
        <f t="shared" si="123"/>
        <v>6.7427837959257886E-2</v>
      </c>
      <c r="O567">
        <f t="shared" ca="1" si="124"/>
        <v>6.8242451335402091E-2</v>
      </c>
      <c r="P567">
        <f t="shared" si="121"/>
        <v>6.6585101793680587E-2</v>
      </c>
      <c r="Q567" s="7">
        <f t="shared" si="122"/>
        <v>38247.450614002963</v>
      </c>
      <c r="R567">
        <f t="shared" si="126"/>
        <v>7.1020424477192805E-7</v>
      </c>
      <c r="T567">
        <v>2</v>
      </c>
      <c r="U567">
        <f t="shared" si="127"/>
        <v>1.4204084895438561E-6</v>
      </c>
    </row>
    <row r="568" spans="1:21" x14ac:dyDescent="0.2">
      <c r="A568" s="33" t="s">
        <v>2230</v>
      </c>
      <c r="B568" s="114" t="s">
        <v>2228</v>
      </c>
      <c r="C568" s="33">
        <v>53266.885460624639</v>
      </c>
      <c r="D568" s="134">
        <v>7.7456035269518763E-5</v>
      </c>
      <c r="E568">
        <f t="shared" si="119"/>
        <v>28063.288907263541</v>
      </c>
      <c r="F568" s="53">
        <f t="shared" si="125"/>
        <v>28063</v>
      </c>
      <c r="G568">
        <f t="shared" si="120"/>
        <v>6.7514719637983944E-2</v>
      </c>
      <c r="M568">
        <f t="shared" si="123"/>
        <v>6.7514719637983944E-2</v>
      </c>
      <c r="O568">
        <f t="shared" ca="1" si="124"/>
        <v>6.8255919210817306E-2</v>
      </c>
      <c r="P568">
        <f t="shared" si="121"/>
        <v>6.659747684748199E-2</v>
      </c>
      <c r="Q568" s="7">
        <f t="shared" si="122"/>
        <v>38248.385460624639</v>
      </c>
      <c r="R568">
        <f t="shared" si="126"/>
        <v>8.4133433672781193E-7</v>
      </c>
      <c r="T568">
        <v>2</v>
      </c>
      <c r="U568">
        <f t="shared" si="127"/>
        <v>1.6826686734556239E-6</v>
      </c>
    </row>
    <row r="569" spans="1:21" x14ac:dyDescent="0.2">
      <c r="A569" s="33" t="s">
        <v>2230</v>
      </c>
      <c r="B569" s="114" t="s">
        <v>2212</v>
      </c>
      <c r="C569" s="33">
        <v>53267.002226258599</v>
      </c>
      <c r="D569" s="134">
        <v>8.3991774556339371E-5</v>
      </c>
      <c r="E569">
        <f t="shared" si="119"/>
        <v>28063.788567781481</v>
      </c>
      <c r="F569" s="53">
        <f t="shared" si="125"/>
        <v>28063.5</v>
      </c>
      <c r="G569">
        <f t="shared" si="120"/>
        <v>6.7435386095894501E-2</v>
      </c>
      <c r="M569">
        <f t="shared" si="123"/>
        <v>6.7435386095894501E-2</v>
      </c>
      <c r="O569">
        <f t="shared" ca="1" si="124"/>
        <v>6.825760269524421E-2</v>
      </c>
      <c r="P569">
        <f t="shared" si="121"/>
        <v>6.6599023749459932E-2</v>
      </c>
      <c r="Q569" s="7">
        <f t="shared" si="122"/>
        <v>38248.502226258599</v>
      </c>
      <c r="R569">
        <f t="shared" si="126"/>
        <v>6.9950197453353758E-7</v>
      </c>
      <c r="T569">
        <v>2</v>
      </c>
      <c r="U569">
        <f t="shared" si="127"/>
        <v>1.3990039490670752E-6</v>
      </c>
    </row>
    <row r="570" spans="1:21" x14ac:dyDescent="0.2">
      <c r="A570" s="33" t="s">
        <v>2230</v>
      </c>
      <c r="B570" s="114" t="s">
        <v>2212</v>
      </c>
      <c r="C570" s="33">
        <v>53277.75211601027</v>
      </c>
      <c r="D570" s="134">
        <v>8.7257015466597765E-5</v>
      </c>
      <c r="E570">
        <f t="shared" si="119"/>
        <v>28109.789221389739</v>
      </c>
      <c r="F570" s="53">
        <f t="shared" si="125"/>
        <v>28109.5</v>
      </c>
      <c r="G570">
        <f t="shared" si="120"/>
        <v>6.7588127771159634E-2</v>
      </c>
      <c r="M570">
        <f t="shared" si="123"/>
        <v>6.7588127771159634E-2</v>
      </c>
      <c r="O570">
        <f t="shared" ca="1" si="124"/>
        <v>6.8412483262519086E-2</v>
      </c>
      <c r="P570">
        <f t="shared" si="121"/>
        <v>6.674135794711375E-2</v>
      </c>
      <c r="Q570" s="7">
        <f t="shared" si="122"/>
        <v>38259.25211601027</v>
      </c>
      <c r="R570">
        <f t="shared" si="126"/>
        <v>7.1701913491469789E-7</v>
      </c>
      <c r="T570">
        <v>2</v>
      </c>
      <c r="U570">
        <f t="shared" si="127"/>
        <v>1.4340382698293958E-6</v>
      </c>
    </row>
    <row r="571" spans="1:21" x14ac:dyDescent="0.2">
      <c r="A571" s="33" t="s">
        <v>2230</v>
      </c>
      <c r="B571" s="114" t="s">
        <v>2228</v>
      </c>
      <c r="C571" s="33">
        <v>53277.869178902904</v>
      </c>
      <c r="D571" s="134">
        <v>8.6487920092832328E-5</v>
      </c>
      <c r="E571">
        <f t="shared" si="119"/>
        <v>28110.290153929403</v>
      </c>
      <c r="F571" s="53">
        <f t="shared" si="125"/>
        <v>28110</v>
      </c>
      <c r="G571">
        <f t="shared" si="120"/>
        <v>6.7806052902597003E-2</v>
      </c>
      <c r="M571">
        <f t="shared" si="123"/>
        <v>6.7806052902597003E-2</v>
      </c>
      <c r="O571">
        <f t="shared" ca="1" si="124"/>
        <v>6.841416674694599E-2</v>
      </c>
      <c r="P571">
        <f t="shared" si="121"/>
        <v>6.6742905266440056E-2</v>
      </c>
      <c r="Q571" s="7">
        <f t="shared" si="122"/>
        <v>38259.369178902904</v>
      </c>
      <c r="R571">
        <f t="shared" si="126"/>
        <v>1.1302828962661041E-6</v>
      </c>
      <c r="T571">
        <v>2</v>
      </c>
      <c r="U571">
        <f t="shared" si="127"/>
        <v>2.2605657925322082E-6</v>
      </c>
    </row>
    <row r="572" spans="1:21" x14ac:dyDescent="0.2">
      <c r="A572" s="52" t="s">
        <v>2</v>
      </c>
      <c r="B572" s="114" t="s">
        <v>2212</v>
      </c>
      <c r="C572" s="33">
        <v>53316.428999999996</v>
      </c>
      <c r="D572" s="33">
        <v>1E-3</v>
      </c>
      <c r="E572">
        <f t="shared" si="119"/>
        <v>28275.294355317423</v>
      </c>
      <c r="F572" s="53">
        <f t="shared" si="125"/>
        <v>28275</v>
      </c>
      <c r="G572">
        <f t="shared" si="120"/>
        <v>6.878787499590544E-2</v>
      </c>
      <c r="I572">
        <f>G572</f>
        <v>6.878787499590544E-2</v>
      </c>
      <c r="O572">
        <f t="shared" ref="O572:O603" ca="1" si="128">+C$11+C$12*F572</f>
        <v>6.8969716607823306E-2</v>
      </c>
      <c r="P572">
        <f t="shared" si="121"/>
        <v>6.7253763481323822E-2</v>
      </c>
      <c r="Q572" s="7">
        <f t="shared" si="122"/>
        <v>38297.928999999996</v>
      </c>
      <c r="R572">
        <f t="shared" si="126"/>
        <v>2.3534981391719063E-6</v>
      </c>
      <c r="T572">
        <v>1</v>
      </c>
      <c r="U572">
        <f t="shared" si="127"/>
        <v>2.3534981391719063E-6</v>
      </c>
    </row>
    <row r="573" spans="1:21" x14ac:dyDescent="0.2">
      <c r="A573" s="52" t="s">
        <v>2</v>
      </c>
      <c r="B573" s="115"/>
      <c r="C573" s="33">
        <v>53316.545100000003</v>
      </c>
      <c r="D573" s="33">
        <v>1.1000000000000001E-3</v>
      </c>
      <c r="E573">
        <f t="shared" si="119"/>
        <v>28275.791167471554</v>
      </c>
      <c r="F573" s="53">
        <f t="shared" si="125"/>
        <v>28275.5</v>
      </c>
      <c r="G573">
        <f t="shared" si="120"/>
        <v>6.8042907500057481E-2</v>
      </c>
      <c r="I573">
        <f>G573</f>
        <v>6.8042907500057481E-2</v>
      </c>
      <c r="O573">
        <f t="shared" ca="1" si="128"/>
        <v>6.897140009225021E-2</v>
      </c>
      <c r="P573">
        <f t="shared" si="121"/>
        <v>6.7255312267566411E-2</v>
      </c>
      <c r="Q573" s="7">
        <f t="shared" si="122"/>
        <v>38298.045100000003</v>
      </c>
      <c r="R573">
        <f t="shared" si="126"/>
        <v>6.2030625024266279E-7</v>
      </c>
      <c r="T573">
        <v>1</v>
      </c>
      <c r="U573">
        <f t="shared" si="127"/>
        <v>6.2030625024266279E-7</v>
      </c>
    </row>
    <row r="574" spans="1:21" x14ac:dyDescent="0.2">
      <c r="A574" s="52" t="s">
        <v>2</v>
      </c>
      <c r="B574" s="114" t="s">
        <v>2212</v>
      </c>
      <c r="C574" s="33">
        <v>53316.662799999998</v>
      </c>
      <c r="D574" s="33">
        <v>1.5E-3</v>
      </c>
      <c r="E574">
        <f t="shared" si="119"/>
        <v>28276.294826304766</v>
      </c>
      <c r="F574" s="53">
        <f t="shared" si="125"/>
        <v>28276</v>
      </c>
      <c r="G574">
        <f t="shared" si="120"/>
        <v>6.889794000016991E-2</v>
      </c>
      <c r="I574">
        <f>G574</f>
        <v>6.889794000016991E-2</v>
      </c>
      <c r="O574">
        <f t="shared" ca="1" si="128"/>
        <v>6.8973083576677113E-2</v>
      </c>
      <c r="P574">
        <f t="shared" si="121"/>
        <v>6.7256861058197046E-2</v>
      </c>
      <c r="Q574" s="7">
        <f t="shared" si="122"/>
        <v>38298.162799999998</v>
      </c>
      <c r="R574">
        <f t="shared" si="126"/>
        <v>2.6931400937867777E-6</v>
      </c>
      <c r="T574">
        <v>1</v>
      </c>
      <c r="U574">
        <f t="shared" si="127"/>
        <v>2.6931400937867777E-6</v>
      </c>
    </row>
    <row r="575" spans="1:21" x14ac:dyDescent="0.2">
      <c r="A575" s="33" t="s">
        <v>2230</v>
      </c>
      <c r="B575" s="115" t="s">
        <v>2228</v>
      </c>
      <c r="C575" s="116">
        <v>53355.689779180364</v>
      </c>
      <c r="D575" s="135">
        <v>8.6172923016639711E-5</v>
      </c>
      <c r="E575">
        <f t="shared" si="119"/>
        <v>28443.298078628686</v>
      </c>
      <c r="F575" s="53">
        <f t="shared" si="125"/>
        <v>28443</v>
      </c>
      <c r="G575">
        <f t="shared" si="120"/>
        <v>6.9657975363952573E-2</v>
      </c>
      <c r="M575">
        <f t="shared" ref="M575:M580" si="129">G575</f>
        <v>6.9657975363952573E-2</v>
      </c>
      <c r="O575">
        <f t="shared" ca="1" si="128"/>
        <v>6.953536737526203E-2</v>
      </c>
      <c r="P575">
        <f t="shared" si="121"/>
        <v>6.7774400968171167E-2</v>
      </c>
      <c r="Q575" s="7">
        <f t="shared" si="122"/>
        <v>38337.189779180364</v>
      </c>
      <c r="R575">
        <f t="shared" si="126"/>
        <v>3.5478525044432909E-6</v>
      </c>
      <c r="T575">
        <v>2</v>
      </c>
      <c r="U575">
        <f t="shared" si="127"/>
        <v>7.0957050088865818E-6</v>
      </c>
    </row>
    <row r="576" spans="1:21" x14ac:dyDescent="0.2">
      <c r="A576" s="33" t="s">
        <v>2230</v>
      </c>
      <c r="B576" s="114" t="s">
        <v>2212</v>
      </c>
      <c r="C576" s="33">
        <v>53355.806557510805</v>
      </c>
      <c r="D576" s="134">
        <v>9.1423713346583973E-5</v>
      </c>
      <c r="E576">
        <f t="shared" si="119"/>
        <v>28443.797793477086</v>
      </c>
      <c r="F576" s="53">
        <f t="shared" si="125"/>
        <v>28443.5</v>
      </c>
      <c r="G576">
        <f t="shared" si="120"/>
        <v>6.9591338302416261E-2</v>
      </c>
      <c r="M576">
        <f t="shared" si="129"/>
        <v>6.9591338302416261E-2</v>
      </c>
      <c r="O576">
        <f t="shared" ca="1" si="128"/>
        <v>6.953705085968892E-2</v>
      </c>
      <c r="P576">
        <f t="shared" si="121"/>
        <v>6.7775951213977836E-2</v>
      </c>
      <c r="Q576" s="7">
        <f t="shared" si="122"/>
        <v>38337.306557510805</v>
      </c>
      <c r="R576">
        <f t="shared" si="126"/>
        <v>3.2956302808689414E-6</v>
      </c>
      <c r="T576">
        <v>2</v>
      </c>
      <c r="U576">
        <f t="shared" si="127"/>
        <v>6.5912605617378829E-6</v>
      </c>
    </row>
    <row r="577" spans="1:21" x14ac:dyDescent="0.2">
      <c r="A577" s="33" t="s">
        <v>2230</v>
      </c>
      <c r="B577" s="114" t="s">
        <v>2228</v>
      </c>
      <c r="C577" s="33">
        <v>53356.624533288566</v>
      </c>
      <c r="D577" s="134">
        <v>8.21696247572874E-5</v>
      </c>
      <c r="E577">
        <f t="shared" si="119"/>
        <v>28447.298054529241</v>
      </c>
      <c r="F577" s="53">
        <f t="shared" si="125"/>
        <v>28447</v>
      </c>
      <c r="G577">
        <f t="shared" si="120"/>
        <v>6.9652343569032382E-2</v>
      </c>
      <c r="M577">
        <f t="shared" si="129"/>
        <v>6.9652343569032382E-2</v>
      </c>
      <c r="O577">
        <f t="shared" ca="1" si="128"/>
        <v>6.9548835250677232E-2</v>
      </c>
      <c r="P577">
        <f t="shared" si="121"/>
        <v>6.7786803054997985E-2</v>
      </c>
      <c r="Q577" s="7">
        <f t="shared" si="122"/>
        <v>38338.124533288566</v>
      </c>
      <c r="R577">
        <f t="shared" si="126"/>
        <v>3.4802414095037232E-6</v>
      </c>
      <c r="T577">
        <v>2</v>
      </c>
      <c r="U577">
        <f t="shared" si="127"/>
        <v>6.9604828190074464E-6</v>
      </c>
    </row>
    <row r="578" spans="1:21" x14ac:dyDescent="0.2">
      <c r="A578" s="33" t="s">
        <v>2230</v>
      </c>
      <c r="B578" s="114" t="s">
        <v>2212</v>
      </c>
      <c r="C578" s="33">
        <v>53356.741021822767</v>
      </c>
      <c r="D578" s="134">
        <v>8.5537495884598308E-5</v>
      </c>
      <c r="E578">
        <f t="shared" si="119"/>
        <v>28447.796529288975</v>
      </c>
      <c r="F578" s="53">
        <f t="shared" ref="F578:F604" si="130">+ROUND(2*E578,0)/2-0.5</f>
        <v>28447.5</v>
      </c>
      <c r="G578">
        <f t="shared" si="120"/>
        <v>6.9295910267101135E-2</v>
      </c>
      <c r="M578">
        <f t="shared" si="129"/>
        <v>6.9295910267101135E-2</v>
      </c>
      <c r="O578">
        <f t="shared" ca="1" si="128"/>
        <v>6.9550518735104136E-2</v>
      </c>
      <c r="P578">
        <f t="shared" si="121"/>
        <v>6.7788353335193896E-2</v>
      </c>
      <c r="Q578" s="7">
        <f t="shared" si="122"/>
        <v>38338.241021822767</v>
      </c>
      <c r="R578">
        <f t="shared" si="126"/>
        <v>2.2727279029415678E-6</v>
      </c>
      <c r="T578">
        <v>2</v>
      </c>
      <c r="U578">
        <f t="shared" si="127"/>
        <v>4.5454558058831356E-6</v>
      </c>
    </row>
    <row r="579" spans="1:21" x14ac:dyDescent="0.2">
      <c r="A579" s="33" t="s">
        <v>2230</v>
      </c>
      <c r="B579" s="114" t="s">
        <v>2228</v>
      </c>
      <c r="C579" s="33">
        <v>53359.662561764497</v>
      </c>
      <c r="D579" s="134">
        <v>8.6330330409072425E-5</v>
      </c>
      <c r="E579">
        <f t="shared" si="119"/>
        <v>28460.298308373851</v>
      </c>
      <c r="F579" s="53">
        <f t="shared" si="130"/>
        <v>28460</v>
      </c>
      <c r="G579">
        <f t="shared" si="120"/>
        <v>6.9711664495116565E-2</v>
      </c>
      <c r="M579">
        <f t="shared" si="129"/>
        <v>6.9711664495116565E-2</v>
      </c>
      <c r="O579">
        <f t="shared" ca="1" si="128"/>
        <v>6.9592605845776659E-2</v>
      </c>
      <c r="P579">
        <f t="shared" si="121"/>
        <v>6.7827111736084633E-2</v>
      </c>
      <c r="Q579" s="7">
        <f t="shared" si="122"/>
        <v>38341.162561764497</v>
      </c>
      <c r="R579">
        <f t="shared" si="126"/>
        <v>3.5515391015748678E-6</v>
      </c>
      <c r="T579">
        <v>2</v>
      </c>
      <c r="U579">
        <f t="shared" si="127"/>
        <v>7.1030782031497356E-6</v>
      </c>
    </row>
    <row r="580" spans="1:21" x14ac:dyDescent="0.2">
      <c r="A580" s="33" t="s">
        <v>2230</v>
      </c>
      <c r="B580" s="114" t="s">
        <v>2212</v>
      </c>
      <c r="C580" s="33">
        <v>53359.779039820365</v>
      </c>
      <c r="D580" s="134">
        <v>9.0584556978828997E-5</v>
      </c>
      <c r="E580">
        <f t="shared" si="119"/>
        <v>28460.796738294972</v>
      </c>
      <c r="F580" s="53">
        <f t="shared" si="130"/>
        <v>28460.5</v>
      </c>
      <c r="G580">
        <f t="shared" si="120"/>
        <v>6.9344752861070447E-2</v>
      </c>
      <c r="M580">
        <f t="shared" si="129"/>
        <v>6.9344752861070447E-2</v>
      </c>
      <c r="O580">
        <f t="shared" ca="1" si="128"/>
        <v>6.9594289330203563E-2</v>
      </c>
      <c r="P580">
        <f t="shared" si="121"/>
        <v>6.7828662127929165E-2</v>
      </c>
      <c r="Q580" s="7">
        <f t="shared" si="122"/>
        <v>38341.279039820365</v>
      </c>
      <c r="R580">
        <f t="shared" si="126"/>
        <v>2.2985311111168685E-6</v>
      </c>
      <c r="T580">
        <v>2</v>
      </c>
      <c r="U580">
        <f t="shared" si="127"/>
        <v>4.597062222233737E-6</v>
      </c>
    </row>
    <row r="581" spans="1:21" x14ac:dyDescent="0.2">
      <c r="A581" s="52" t="s">
        <v>4</v>
      </c>
      <c r="B581" s="115" t="s">
        <v>2215</v>
      </c>
      <c r="C581" s="116">
        <v>53369.009910000001</v>
      </c>
      <c r="D581" s="33">
        <v>4.0000000000000003E-5</v>
      </c>
      <c r="E581">
        <f t="shared" si="119"/>
        <v>28500.297242155506</v>
      </c>
      <c r="F581" s="53">
        <f t="shared" si="130"/>
        <v>28500</v>
      </c>
      <c r="G581">
        <f t="shared" si="120"/>
        <v>6.9462499996006954E-2</v>
      </c>
      <c r="I581">
        <f t="shared" ref="I581:I588" si="131">G581</f>
        <v>6.9462499996006954E-2</v>
      </c>
      <c r="O581">
        <f t="shared" ca="1" si="128"/>
        <v>6.9727284599928732E-2</v>
      </c>
      <c r="P581">
        <f t="shared" si="121"/>
        <v>6.7951156620391986E-2</v>
      </c>
      <c r="Q581" s="7">
        <f t="shared" si="122"/>
        <v>38350.509910000001</v>
      </c>
      <c r="R581">
        <f t="shared" si="126"/>
        <v>2.2841587990152464E-6</v>
      </c>
      <c r="T581">
        <v>1</v>
      </c>
      <c r="U581">
        <f t="shared" si="127"/>
        <v>2.2841587990152464E-6</v>
      </c>
    </row>
    <row r="582" spans="1:21" x14ac:dyDescent="0.2">
      <c r="A582" s="28" t="s">
        <v>4</v>
      </c>
      <c r="B582" s="115" t="s">
        <v>2215</v>
      </c>
      <c r="C582" s="116">
        <v>53369.009910000001</v>
      </c>
      <c r="D582" s="116">
        <v>4.0000000000000003E-5</v>
      </c>
      <c r="E582">
        <f t="shared" si="119"/>
        <v>28500.297242155506</v>
      </c>
      <c r="F582" s="53">
        <f t="shared" si="130"/>
        <v>28500</v>
      </c>
      <c r="G582">
        <f t="shared" si="120"/>
        <v>6.9462499996006954E-2</v>
      </c>
      <c r="I582">
        <f t="shared" si="131"/>
        <v>6.9462499996006954E-2</v>
      </c>
      <c r="O582">
        <f t="shared" ca="1" si="128"/>
        <v>6.9727284599928732E-2</v>
      </c>
      <c r="P582">
        <f t="shared" si="121"/>
        <v>6.7951156620391986E-2</v>
      </c>
      <c r="Q582" s="7">
        <f t="shared" si="122"/>
        <v>38350.509910000001</v>
      </c>
      <c r="R582">
        <f t="shared" ref="R582:R604" si="132">+(P582-G582)^2</f>
        <v>2.2841587990152464E-6</v>
      </c>
      <c r="T582">
        <v>1</v>
      </c>
      <c r="U582">
        <f t="shared" ref="U582:U604" si="133">+T582*R582</f>
        <v>2.2841587990152464E-6</v>
      </c>
    </row>
    <row r="583" spans="1:21" x14ac:dyDescent="0.2">
      <c r="A583" s="52" t="s">
        <v>4</v>
      </c>
      <c r="B583" s="115" t="s">
        <v>2212</v>
      </c>
      <c r="C583" s="116">
        <v>53369.126409999997</v>
      </c>
      <c r="D583" s="33">
        <v>6.0000000000000002E-5</v>
      </c>
      <c r="E583">
        <f t="shared" si="119"/>
        <v>28500.795765979379</v>
      </c>
      <c r="F583" s="53">
        <f t="shared" si="130"/>
        <v>28500.5</v>
      </c>
      <c r="G583">
        <f t="shared" si="120"/>
        <v>6.9117532497330103E-2</v>
      </c>
      <c r="I583">
        <f t="shared" si="131"/>
        <v>6.9117532497330103E-2</v>
      </c>
      <c r="O583">
        <f t="shared" ca="1" si="128"/>
        <v>6.9728968084355636E-2</v>
      </c>
      <c r="P583">
        <f t="shared" si="121"/>
        <v>6.7952707354654598E-2</v>
      </c>
      <c r="Q583" s="7">
        <f t="shared" si="122"/>
        <v>38350.626409999997</v>
      </c>
      <c r="R583">
        <f t="shared" si="132"/>
        <v>1.3568176130090098E-6</v>
      </c>
      <c r="T583">
        <v>1</v>
      </c>
      <c r="U583">
        <f t="shared" si="133"/>
        <v>1.3568176130090098E-6</v>
      </c>
    </row>
    <row r="584" spans="1:21" x14ac:dyDescent="0.2">
      <c r="A584" s="28" t="s">
        <v>4</v>
      </c>
      <c r="B584" s="115" t="s">
        <v>2212</v>
      </c>
      <c r="C584" s="116">
        <v>53369.126409999997</v>
      </c>
      <c r="D584" s="116">
        <v>6.0000000000000002E-5</v>
      </c>
      <c r="E584">
        <f t="shared" si="119"/>
        <v>28500.795765979379</v>
      </c>
      <c r="F584" s="53">
        <f t="shared" si="130"/>
        <v>28500.5</v>
      </c>
      <c r="G584">
        <f t="shared" si="120"/>
        <v>6.9117532497330103E-2</v>
      </c>
      <c r="I584">
        <f t="shared" si="131"/>
        <v>6.9117532497330103E-2</v>
      </c>
      <c r="O584">
        <f t="shared" ca="1" si="128"/>
        <v>6.9728968084355636E-2</v>
      </c>
      <c r="P584">
        <f t="shared" si="121"/>
        <v>6.7952707354654598E-2</v>
      </c>
      <c r="Q584" s="7">
        <f t="shared" si="122"/>
        <v>38350.626409999997</v>
      </c>
      <c r="R584">
        <f t="shared" si="132"/>
        <v>1.3568176130090098E-6</v>
      </c>
      <c r="T584">
        <v>1</v>
      </c>
      <c r="U584">
        <f t="shared" si="133"/>
        <v>1.3568176130090098E-6</v>
      </c>
    </row>
    <row r="585" spans="1:21" x14ac:dyDescent="0.2">
      <c r="A585" s="117" t="s">
        <v>143</v>
      </c>
      <c r="B585" s="120" t="s">
        <v>2215</v>
      </c>
      <c r="C585" s="117">
        <v>53599.436000000002</v>
      </c>
      <c r="D585" s="117">
        <v>3.0000000000000001E-3</v>
      </c>
      <c r="E585">
        <f t="shared" si="119"/>
        <v>29486.330680009818</v>
      </c>
      <c r="F585" s="53">
        <f t="shared" si="130"/>
        <v>29486</v>
      </c>
      <c r="G585">
        <f t="shared" si="120"/>
        <v>7.7276590003748424E-2</v>
      </c>
      <c r="I585">
        <f t="shared" si="131"/>
        <v>7.7276590003748424E-2</v>
      </c>
      <c r="O585">
        <f t="shared" ca="1" si="128"/>
        <v>7.3047115889777414E-2</v>
      </c>
      <c r="P585">
        <f t="shared" si="121"/>
        <v>7.1017166376766749E-2</v>
      </c>
      <c r="Q585" s="7">
        <f t="shared" si="122"/>
        <v>38580.936000000002</v>
      </c>
      <c r="R585">
        <f t="shared" si="132"/>
        <v>3.9180384142016429E-5</v>
      </c>
      <c r="T585">
        <v>14</v>
      </c>
      <c r="U585">
        <f t="shared" si="133"/>
        <v>5.4852537798823003E-4</v>
      </c>
    </row>
    <row r="586" spans="1:21" x14ac:dyDescent="0.2">
      <c r="A586" s="28" t="s">
        <v>9</v>
      </c>
      <c r="B586" s="114" t="s">
        <v>2212</v>
      </c>
      <c r="C586" s="33">
        <v>53648.508000000002</v>
      </c>
      <c r="D586" s="33">
        <v>1.6000000000000001E-3</v>
      </c>
      <c r="E586">
        <f t="shared" si="119"/>
        <v>29696.318328814636</v>
      </c>
      <c r="F586" s="53">
        <f t="shared" si="130"/>
        <v>29696</v>
      </c>
      <c r="G586">
        <f t="shared" si="120"/>
        <v>7.4390239999047481E-2</v>
      </c>
      <c r="I586">
        <f t="shared" si="131"/>
        <v>7.4390239999047481E-2</v>
      </c>
      <c r="O586">
        <f t="shared" ca="1" si="128"/>
        <v>7.3754179349075813E-2</v>
      </c>
      <c r="P586">
        <f t="shared" si="121"/>
        <v>7.1672123179006217E-2</v>
      </c>
      <c r="Q586" s="7">
        <f t="shared" si="122"/>
        <v>38630.008000000002</v>
      </c>
      <c r="R586">
        <f t="shared" si="132"/>
        <v>7.388159047391231E-6</v>
      </c>
      <c r="T586">
        <v>1</v>
      </c>
      <c r="U586">
        <f t="shared" si="133"/>
        <v>7.388159047391231E-6</v>
      </c>
    </row>
    <row r="587" spans="1:21" x14ac:dyDescent="0.2">
      <c r="A587" s="28" t="s">
        <v>9</v>
      </c>
      <c r="B587" s="26"/>
      <c r="C587" s="33">
        <v>53648.623699999996</v>
      </c>
      <c r="D587" s="33">
        <v>1.6999999999999999E-3</v>
      </c>
      <c r="E587">
        <f t="shared" si="119"/>
        <v>29696.813429298934</v>
      </c>
      <c r="F587" s="53">
        <f t="shared" si="130"/>
        <v>29696.5</v>
      </c>
      <c r="G587">
        <f t="shared" si="120"/>
        <v>7.3245272491476499E-2</v>
      </c>
      <c r="I587">
        <f t="shared" si="131"/>
        <v>7.3245272491476499E-2</v>
      </c>
      <c r="O587">
        <f t="shared" ca="1" si="128"/>
        <v>7.3755862833502703E-2</v>
      </c>
      <c r="P587">
        <f t="shared" si="121"/>
        <v>7.167368337416663E-2</v>
      </c>
      <c r="Q587" s="7">
        <f t="shared" si="122"/>
        <v>38630.123699999996</v>
      </c>
      <c r="R587">
        <f t="shared" si="132"/>
        <v>2.4698923536468113E-6</v>
      </c>
      <c r="T587">
        <v>1</v>
      </c>
      <c r="U587">
        <f t="shared" si="133"/>
        <v>2.4698923536468113E-6</v>
      </c>
    </row>
    <row r="588" spans="1:21" x14ac:dyDescent="0.2">
      <c r="A588" s="28" t="s">
        <v>9</v>
      </c>
      <c r="B588" s="114" t="s">
        <v>2212</v>
      </c>
      <c r="C588" s="33">
        <v>53650.377099999998</v>
      </c>
      <c r="D588" s="33">
        <v>1E-4</v>
      </c>
      <c r="E588">
        <f t="shared" si="119"/>
        <v>29704.316533786518</v>
      </c>
      <c r="F588" s="53">
        <f t="shared" si="130"/>
        <v>29704</v>
      </c>
      <c r="G588">
        <f t="shared" si="120"/>
        <v>7.3970760000520386E-2</v>
      </c>
      <c r="I588">
        <f t="shared" si="131"/>
        <v>7.3970760000520386E-2</v>
      </c>
      <c r="O588">
        <f t="shared" ca="1" si="128"/>
        <v>7.3781115099906217E-2</v>
      </c>
      <c r="P588">
        <f t="shared" si="121"/>
        <v>7.169708673834943E-2</v>
      </c>
      <c r="Q588" s="7">
        <f t="shared" si="122"/>
        <v>38631.877099999998</v>
      </c>
      <c r="R588">
        <f t="shared" si="132"/>
        <v>5.1695901031111144E-6</v>
      </c>
      <c r="T588">
        <v>1</v>
      </c>
      <c r="U588">
        <f t="shared" si="133"/>
        <v>5.1695901031111144E-6</v>
      </c>
    </row>
    <row r="589" spans="1:21" x14ac:dyDescent="0.2">
      <c r="A589" s="33" t="s">
        <v>15</v>
      </c>
      <c r="B589" s="114" t="s">
        <v>2215</v>
      </c>
      <c r="C589" s="33">
        <v>53651.311710000002</v>
      </c>
      <c r="D589" s="33">
        <v>1.1999999999999999E-3</v>
      </c>
      <c r="E589">
        <f t="shared" si="119"/>
        <v>29708.315893022951</v>
      </c>
      <c r="F589" s="53">
        <f t="shared" si="130"/>
        <v>29708</v>
      </c>
      <c r="G589">
        <f t="shared" si="120"/>
        <v>7.3821019999741111E-2</v>
      </c>
      <c r="N589">
        <f>G589</f>
        <v>7.3821019999741111E-2</v>
      </c>
      <c r="O589">
        <f t="shared" ca="1" si="128"/>
        <v>7.3794582975321432E-2</v>
      </c>
      <c r="P589">
        <f t="shared" si="121"/>
        <v>7.1709568867249565E-2</v>
      </c>
      <c r="Q589" s="7">
        <f t="shared" si="122"/>
        <v>38632.811710000002</v>
      </c>
      <c r="R589">
        <f t="shared" si="132"/>
        <v>4.4582258848998313E-6</v>
      </c>
      <c r="T589" s="20">
        <v>0.5</v>
      </c>
      <c r="U589">
        <f t="shared" si="133"/>
        <v>2.2291129424499156E-6</v>
      </c>
    </row>
    <row r="590" spans="1:21" x14ac:dyDescent="0.2">
      <c r="A590" s="117" t="s">
        <v>9</v>
      </c>
      <c r="B590" s="120" t="s">
        <v>2215</v>
      </c>
      <c r="C590" s="117">
        <v>53661.476699999999</v>
      </c>
      <c r="D590" s="117">
        <v>1E-4</v>
      </c>
      <c r="E590">
        <f t="shared" si="119"/>
        <v>29751.813658555719</v>
      </c>
      <c r="F590" s="53">
        <f t="shared" si="130"/>
        <v>29751.5</v>
      </c>
      <c r="G590">
        <f t="shared" si="120"/>
        <v>7.3298847499245312E-2</v>
      </c>
      <c r="I590">
        <f t="shared" ref="I590:I600" si="134">G590</f>
        <v>7.3298847499245312E-2</v>
      </c>
      <c r="O590">
        <f t="shared" ca="1" si="128"/>
        <v>7.3941046120461817E-2</v>
      </c>
      <c r="P590">
        <f t="shared" si="121"/>
        <v>7.1845327012146465E-2</v>
      </c>
      <c r="Q590" s="7">
        <f t="shared" si="122"/>
        <v>38642.976699999999</v>
      </c>
      <c r="R590">
        <f t="shared" si="132"/>
        <v>2.11272180641607E-6</v>
      </c>
      <c r="T590">
        <v>15</v>
      </c>
      <c r="U590">
        <f t="shared" si="133"/>
        <v>3.1690827096241048E-5</v>
      </c>
    </row>
    <row r="591" spans="1:21" x14ac:dyDescent="0.2">
      <c r="A591" s="28" t="s">
        <v>9</v>
      </c>
      <c r="B591" s="114" t="s">
        <v>2212</v>
      </c>
      <c r="C591" s="33">
        <v>53661.594799999999</v>
      </c>
      <c r="D591" s="33">
        <v>2.0000000000000001E-4</v>
      </c>
      <c r="E591">
        <f t="shared" si="119"/>
        <v>29752.31902905873</v>
      </c>
      <c r="F591" s="53">
        <f t="shared" si="130"/>
        <v>29752</v>
      </c>
      <c r="G591">
        <f t="shared" si="120"/>
        <v>7.4553879996528849E-2</v>
      </c>
      <c r="I591">
        <f t="shared" si="134"/>
        <v>7.4553879996528849E-2</v>
      </c>
      <c r="O591">
        <f t="shared" ca="1" si="128"/>
        <v>7.3942729604888707E-2</v>
      </c>
      <c r="P591">
        <f t="shared" si="121"/>
        <v>7.184688760986066E-2</v>
      </c>
      <c r="Q591" s="7">
        <f t="shared" si="122"/>
        <v>38643.094799999999</v>
      </c>
      <c r="R591">
        <f t="shared" si="132"/>
        <v>7.3278077814795372E-6</v>
      </c>
      <c r="T591">
        <v>1</v>
      </c>
      <c r="U591">
        <f t="shared" si="133"/>
        <v>7.3278077814795372E-6</v>
      </c>
    </row>
    <row r="592" spans="1:21" x14ac:dyDescent="0.2">
      <c r="A592" s="28" t="s">
        <v>9</v>
      </c>
      <c r="B592" s="114" t="s">
        <v>2212</v>
      </c>
      <c r="C592" s="33">
        <v>53662.296499999997</v>
      </c>
      <c r="D592" s="33">
        <v>2.0999999999999999E-3</v>
      </c>
      <c r="E592">
        <f t="shared" si="119"/>
        <v>29755.321725773065</v>
      </c>
      <c r="F592" s="53">
        <f t="shared" si="130"/>
        <v>29755</v>
      </c>
      <c r="G592">
        <f t="shared" si="120"/>
        <v>7.5184074994467665E-2</v>
      </c>
      <c r="I592">
        <f t="shared" si="134"/>
        <v>7.5184074994467665E-2</v>
      </c>
      <c r="O592">
        <f t="shared" ca="1" si="128"/>
        <v>7.3952830511450116E-2</v>
      </c>
      <c r="P592">
        <f t="shared" si="121"/>
        <v>7.1856251271987151E-2</v>
      </c>
      <c r="Q592" s="7">
        <f t="shared" si="122"/>
        <v>38643.796499999997</v>
      </c>
      <c r="R592">
        <f t="shared" si="132"/>
        <v>1.1074410727904061E-5</v>
      </c>
      <c r="T592">
        <v>1</v>
      </c>
      <c r="U592">
        <f t="shared" si="133"/>
        <v>1.1074410727904061E-5</v>
      </c>
    </row>
    <row r="593" spans="1:21" x14ac:dyDescent="0.2">
      <c r="A593" s="28" t="s">
        <v>9</v>
      </c>
      <c r="B593" s="26"/>
      <c r="C593" s="33">
        <v>53662.409699999997</v>
      </c>
      <c r="D593" s="33">
        <v>6.6E-3</v>
      </c>
      <c r="E593">
        <f t="shared" si="119"/>
        <v>29755.806128321252</v>
      </c>
      <c r="F593" s="53">
        <f t="shared" si="130"/>
        <v>29755.5</v>
      </c>
      <c r="G593">
        <f t="shared" si="120"/>
        <v>7.1539107499120291E-2</v>
      </c>
      <c r="I593">
        <f t="shared" si="134"/>
        <v>7.1539107499120291E-2</v>
      </c>
      <c r="O593">
        <f t="shared" ca="1" si="128"/>
        <v>7.3954513995877019E-2</v>
      </c>
      <c r="P593">
        <f t="shared" si="121"/>
        <v>7.1857811894979348E-2</v>
      </c>
      <c r="Q593" s="7">
        <f t="shared" si="122"/>
        <v>38643.909699999997</v>
      </c>
      <c r="R593">
        <f t="shared" si="132"/>
        <v>1.0157249193988642E-7</v>
      </c>
      <c r="T593">
        <v>1</v>
      </c>
      <c r="U593">
        <f t="shared" si="133"/>
        <v>1.0157249193988642E-7</v>
      </c>
    </row>
    <row r="594" spans="1:21" x14ac:dyDescent="0.2">
      <c r="A594" s="28" t="s">
        <v>9</v>
      </c>
      <c r="B594" s="114" t="s">
        <v>2212</v>
      </c>
      <c r="C594" s="33">
        <v>53662.529499999997</v>
      </c>
      <c r="D594" s="33">
        <v>6.9999999999999999E-4</v>
      </c>
      <c r="E594">
        <f t="shared" si="119"/>
        <v>29756.31877342084</v>
      </c>
      <c r="F594" s="53">
        <f t="shared" si="130"/>
        <v>29756</v>
      </c>
      <c r="G594">
        <f t="shared" si="120"/>
        <v>7.4494139997113962E-2</v>
      </c>
      <c r="I594">
        <f t="shared" si="134"/>
        <v>7.4494139997113962E-2</v>
      </c>
      <c r="O594">
        <f t="shared" ca="1" si="128"/>
        <v>7.3956197480303923E-2</v>
      </c>
      <c r="P594">
        <f t="shared" si="121"/>
        <v>7.185937252158163E-2</v>
      </c>
      <c r="Q594" s="7">
        <f t="shared" si="122"/>
        <v>38644.029499999997</v>
      </c>
      <c r="R594">
        <f t="shared" si="132"/>
        <v>6.9419996501230171E-6</v>
      </c>
      <c r="T594">
        <v>1</v>
      </c>
      <c r="U594">
        <f t="shared" si="133"/>
        <v>6.9419996501230171E-6</v>
      </c>
    </row>
    <row r="595" spans="1:21" x14ac:dyDescent="0.2">
      <c r="A595" s="52" t="s">
        <v>4</v>
      </c>
      <c r="B595" s="115" t="s">
        <v>2212</v>
      </c>
      <c r="C595" s="116">
        <v>53669.188999999998</v>
      </c>
      <c r="D595" s="33">
        <v>1E-4</v>
      </c>
      <c r="E595">
        <f t="shared" si="119"/>
        <v>29784.815935697006</v>
      </c>
      <c r="F595" s="53">
        <f t="shared" si="130"/>
        <v>29784.5</v>
      </c>
      <c r="G595">
        <f t="shared" si="120"/>
        <v>7.3830992500006687E-2</v>
      </c>
      <c r="I595">
        <f t="shared" si="134"/>
        <v>7.3830992500006687E-2</v>
      </c>
      <c r="O595">
        <f t="shared" ca="1" si="128"/>
        <v>7.4052156092637281E-2</v>
      </c>
      <c r="P595">
        <f t="shared" si="121"/>
        <v>7.1948334196876795E-2</v>
      </c>
      <c r="Q595" s="7">
        <f t="shared" si="122"/>
        <v>38650.688999999998</v>
      </c>
      <c r="R595">
        <f t="shared" si="132"/>
        <v>3.5444022863439228E-6</v>
      </c>
      <c r="T595">
        <v>1</v>
      </c>
      <c r="U595">
        <f t="shared" si="133"/>
        <v>3.5444022863439228E-6</v>
      </c>
    </row>
    <row r="596" spans="1:21" x14ac:dyDescent="0.2">
      <c r="A596" s="28" t="s">
        <v>4</v>
      </c>
      <c r="B596" s="115" t="s">
        <v>2212</v>
      </c>
      <c r="C596" s="116">
        <v>53669.188999999998</v>
      </c>
      <c r="D596" s="116">
        <v>1E-4</v>
      </c>
      <c r="E596">
        <f t="shared" si="119"/>
        <v>29784.815935697006</v>
      </c>
      <c r="F596" s="53">
        <f t="shared" si="130"/>
        <v>29784.5</v>
      </c>
      <c r="G596">
        <f t="shared" si="120"/>
        <v>7.3830992500006687E-2</v>
      </c>
      <c r="I596">
        <f t="shared" si="134"/>
        <v>7.3830992500006687E-2</v>
      </c>
      <c r="O596">
        <f t="shared" ca="1" si="128"/>
        <v>7.4052156092637281E-2</v>
      </c>
      <c r="P596">
        <f t="shared" si="121"/>
        <v>7.1948334196876795E-2</v>
      </c>
      <c r="Q596" s="7">
        <f t="shared" si="122"/>
        <v>38650.688999999998</v>
      </c>
      <c r="R596">
        <f t="shared" si="132"/>
        <v>3.5444022863439228E-6</v>
      </c>
      <c r="T596">
        <v>1</v>
      </c>
      <c r="U596">
        <f t="shared" si="133"/>
        <v>3.5444022863439228E-6</v>
      </c>
    </row>
    <row r="597" spans="1:21" x14ac:dyDescent="0.2">
      <c r="A597" s="52" t="s">
        <v>4</v>
      </c>
      <c r="B597" s="115" t="s">
        <v>2215</v>
      </c>
      <c r="C597" s="116">
        <v>53669.307000000001</v>
      </c>
      <c r="D597" s="33">
        <v>2.9999999999999997E-4</v>
      </c>
      <c r="E597">
        <f t="shared" ref="E597:E635" si="135">(C597-C$7)/C$8</f>
        <v>29785.320878282582</v>
      </c>
      <c r="F597" s="53">
        <f t="shared" si="130"/>
        <v>29785</v>
      </c>
      <c r="G597">
        <f t="shared" ref="G597:G635" si="136">C597-(C$7+F597*C$8)</f>
        <v>7.4986024999816436E-2</v>
      </c>
      <c r="I597">
        <f t="shared" si="134"/>
        <v>7.4986024999816436E-2</v>
      </c>
      <c r="O597">
        <f t="shared" ca="1" si="128"/>
        <v>7.4053839577064171E-2</v>
      </c>
      <c r="P597">
        <f t="shared" ref="P597:P635" si="137">+I$2+I$3*F597+I$4*F597^2+I$5*SIN(I$6*F597+I$7)</f>
        <v>7.1949895032416056E-2</v>
      </c>
      <c r="Q597" s="7">
        <f t="shared" ref="Q597:Q635" si="138">+C597-15018.5</f>
        <v>38650.807000000001</v>
      </c>
      <c r="R597">
        <f t="shared" si="132"/>
        <v>9.2180851789466365E-6</v>
      </c>
      <c r="T597">
        <v>1</v>
      </c>
      <c r="U597">
        <f t="shared" si="133"/>
        <v>9.2180851789466365E-6</v>
      </c>
    </row>
    <row r="598" spans="1:21" x14ac:dyDescent="0.2">
      <c r="A598" s="28" t="s">
        <v>4</v>
      </c>
      <c r="B598" s="115" t="s">
        <v>2215</v>
      </c>
      <c r="C598" s="116">
        <v>53669.307000000001</v>
      </c>
      <c r="D598" s="116">
        <v>2.9999999999999997E-4</v>
      </c>
      <c r="E598">
        <f t="shared" si="135"/>
        <v>29785.320878282582</v>
      </c>
      <c r="F598" s="53">
        <f t="shared" si="130"/>
        <v>29785</v>
      </c>
      <c r="G598">
        <f t="shared" si="136"/>
        <v>7.4986024999816436E-2</v>
      </c>
      <c r="I598">
        <f t="shared" si="134"/>
        <v>7.4986024999816436E-2</v>
      </c>
      <c r="O598">
        <f t="shared" ca="1" si="128"/>
        <v>7.4053839577064171E-2</v>
      </c>
      <c r="P598">
        <f t="shared" si="137"/>
        <v>7.1949895032416056E-2</v>
      </c>
      <c r="Q598" s="7">
        <f t="shared" si="138"/>
        <v>38650.807000000001</v>
      </c>
      <c r="R598">
        <f t="shared" si="132"/>
        <v>9.2180851789466365E-6</v>
      </c>
      <c r="T598">
        <v>1</v>
      </c>
      <c r="U598">
        <f t="shared" si="133"/>
        <v>9.2180851789466365E-6</v>
      </c>
    </row>
    <row r="599" spans="1:21" x14ac:dyDescent="0.2">
      <c r="A599" s="117" t="s">
        <v>144</v>
      </c>
      <c r="B599" s="120" t="s">
        <v>2215</v>
      </c>
      <c r="C599" s="117">
        <v>53735.323799999998</v>
      </c>
      <c r="D599" s="117" t="s">
        <v>145</v>
      </c>
      <c r="E599">
        <f t="shared" si="135"/>
        <v>30067.818282374879</v>
      </c>
      <c r="F599" s="53">
        <f t="shared" si="130"/>
        <v>30067.5</v>
      </c>
      <c r="G599">
        <f t="shared" si="136"/>
        <v>7.43793875008123E-2</v>
      </c>
      <c r="I599">
        <f t="shared" si="134"/>
        <v>7.43793875008123E-2</v>
      </c>
      <c r="O599">
        <f t="shared" ca="1" si="128"/>
        <v>7.5005008278263216E-2</v>
      </c>
      <c r="P599">
        <f t="shared" si="137"/>
        <v>7.2832333998783805E-2</v>
      </c>
      <c r="Q599" s="7">
        <f t="shared" si="138"/>
        <v>38716.823799999998</v>
      </c>
      <c r="R599">
        <f t="shared" si="132"/>
        <v>2.3933745381386301E-6</v>
      </c>
      <c r="T599">
        <v>16</v>
      </c>
      <c r="U599">
        <f t="shared" si="133"/>
        <v>3.8293992610218081E-5</v>
      </c>
    </row>
    <row r="600" spans="1:21" x14ac:dyDescent="0.2">
      <c r="A600" s="28" t="s">
        <v>9</v>
      </c>
      <c r="B600" s="114" t="s">
        <v>2212</v>
      </c>
      <c r="C600" s="33">
        <v>53745.256999999998</v>
      </c>
      <c r="D600" s="33">
        <v>1.6999999999999999E-3</v>
      </c>
      <c r="E600">
        <f t="shared" si="135"/>
        <v>30110.324178060971</v>
      </c>
      <c r="F600" s="53">
        <f t="shared" si="130"/>
        <v>30110</v>
      </c>
      <c r="G600">
        <f t="shared" si="136"/>
        <v>7.5757149999844842E-2</v>
      </c>
      <c r="I600">
        <f t="shared" si="134"/>
        <v>7.5757149999844842E-2</v>
      </c>
      <c r="O600">
        <f t="shared" ca="1" si="128"/>
        <v>7.5148104454549794E-2</v>
      </c>
      <c r="P600">
        <f t="shared" si="137"/>
        <v>7.2965186674084748E-2</v>
      </c>
      <c r="Q600" s="7">
        <f t="shared" si="138"/>
        <v>38726.756999999998</v>
      </c>
      <c r="R600">
        <f t="shared" si="132"/>
        <v>7.7950592123893649E-6</v>
      </c>
      <c r="T600">
        <v>1</v>
      </c>
      <c r="U600">
        <f t="shared" si="133"/>
        <v>7.7950592123893649E-6</v>
      </c>
    </row>
    <row r="601" spans="1:21" x14ac:dyDescent="0.2">
      <c r="A601" s="33" t="s">
        <v>15</v>
      </c>
      <c r="B601" s="114" t="s">
        <v>2215</v>
      </c>
      <c r="C601" s="33">
        <v>53745.25735</v>
      </c>
      <c r="D601" s="33">
        <v>1.1000000000000001E-3</v>
      </c>
      <c r="E601">
        <f t="shared" si="135"/>
        <v>30110.325675772037</v>
      </c>
      <c r="F601" s="53">
        <f t="shared" si="130"/>
        <v>30110</v>
      </c>
      <c r="G601">
        <f t="shared" si="136"/>
        <v>7.6107150001917034E-2</v>
      </c>
      <c r="N601">
        <f>G601</f>
        <v>7.6107150001917034E-2</v>
      </c>
      <c r="O601">
        <f t="shared" ca="1" si="128"/>
        <v>7.5148104454549794E-2</v>
      </c>
      <c r="P601">
        <f t="shared" si="137"/>
        <v>7.2965186674084748E-2</v>
      </c>
      <c r="Q601" s="7">
        <f t="shared" si="138"/>
        <v>38726.75735</v>
      </c>
      <c r="R601">
        <f t="shared" si="132"/>
        <v>9.8719335534429368E-6</v>
      </c>
      <c r="T601" s="20">
        <v>0.5</v>
      </c>
      <c r="U601">
        <f t="shared" si="133"/>
        <v>4.9359667767214684E-6</v>
      </c>
    </row>
    <row r="602" spans="1:21" x14ac:dyDescent="0.2">
      <c r="A602" s="28" t="s">
        <v>9</v>
      </c>
      <c r="B602" s="26"/>
      <c r="C602" s="33">
        <v>53745.373</v>
      </c>
      <c r="D602" s="33">
        <v>1.9E-3</v>
      </c>
      <c r="E602">
        <f t="shared" si="135"/>
        <v>30110.820562297638</v>
      </c>
      <c r="F602" s="53">
        <f t="shared" si="130"/>
        <v>30110.5</v>
      </c>
      <c r="G602">
        <f t="shared" si="136"/>
        <v>7.4912182499247137E-2</v>
      </c>
      <c r="I602">
        <f t="shared" ref="I602:I635" si="139">G602</f>
        <v>7.4912182499247137E-2</v>
      </c>
      <c r="O602">
        <f t="shared" ca="1" si="128"/>
        <v>7.5149787938976698E-2</v>
      </c>
      <c r="P602">
        <f t="shared" si="137"/>
        <v>7.2966749794298943E-2</v>
      </c>
      <c r="Q602" s="7">
        <f t="shared" si="138"/>
        <v>38726.873</v>
      </c>
      <c r="R602">
        <f t="shared" si="132"/>
        <v>3.7847084094820467E-6</v>
      </c>
      <c r="T602">
        <v>1</v>
      </c>
      <c r="U602">
        <f t="shared" si="133"/>
        <v>3.7847084094820467E-6</v>
      </c>
    </row>
    <row r="603" spans="1:21" x14ac:dyDescent="0.2">
      <c r="A603" s="28" t="s">
        <v>9</v>
      </c>
      <c r="B603" s="114" t="s">
        <v>2212</v>
      </c>
      <c r="C603" s="33">
        <v>53745.491600000001</v>
      </c>
      <c r="D603" s="33">
        <v>2.3999999999999998E-3</v>
      </c>
      <c r="E603">
        <f t="shared" si="135"/>
        <v>30111.328072387885</v>
      </c>
      <c r="F603" s="53">
        <f t="shared" si="130"/>
        <v>30111</v>
      </c>
      <c r="G603">
        <f t="shared" si="136"/>
        <v>7.6667214998451527E-2</v>
      </c>
      <c r="I603">
        <f t="shared" si="139"/>
        <v>7.6667214998451527E-2</v>
      </c>
      <c r="O603">
        <f t="shared" ca="1" si="128"/>
        <v>7.5151471423403601E-2</v>
      </c>
      <c r="P603">
        <f t="shared" si="137"/>
        <v>7.2968312917937275E-2</v>
      </c>
      <c r="Q603" s="7">
        <f t="shared" si="138"/>
        <v>38726.991600000001</v>
      </c>
      <c r="R603">
        <f t="shared" si="132"/>
        <v>1.3681876601232661E-5</v>
      </c>
      <c r="T603">
        <v>1</v>
      </c>
      <c r="U603">
        <f t="shared" si="133"/>
        <v>1.3681876601232661E-5</v>
      </c>
    </row>
    <row r="604" spans="1:21" x14ac:dyDescent="0.2">
      <c r="A604" s="117" t="s">
        <v>12</v>
      </c>
      <c r="B604" s="118" t="s">
        <v>2212</v>
      </c>
      <c r="C604" s="119">
        <v>53930.459199999998</v>
      </c>
      <c r="D604" s="119">
        <v>1E-4</v>
      </c>
      <c r="E604">
        <f t="shared" si="135"/>
        <v>30902.8367011185</v>
      </c>
      <c r="F604" s="53">
        <f t="shared" si="130"/>
        <v>30902.5</v>
      </c>
      <c r="G604">
        <f t="shared" si="136"/>
        <v>7.8683662497496698E-2</v>
      </c>
      <c r="I604">
        <f t="shared" si="139"/>
        <v>7.8683662497496698E-2</v>
      </c>
      <c r="O604">
        <f t="shared" ref="O604:O635" ca="1" si="140">+C$11+C$12*F604</f>
        <v>7.7816427271187802E-2</v>
      </c>
      <c r="P604">
        <f t="shared" si="137"/>
        <v>7.5446857394076E-2</v>
      </c>
      <c r="Q604" s="7">
        <f t="shared" si="138"/>
        <v>38911.959199999998</v>
      </c>
      <c r="R604">
        <f t="shared" si="132"/>
        <v>1.0476907277530274E-5</v>
      </c>
      <c r="T604">
        <v>1</v>
      </c>
      <c r="U604">
        <f t="shared" si="133"/>
        <v>1.0476907277530274E-5</v>
      </c>
    </row>
    <row r="605" spans="1:21" x14ac:dyDescent="0.2">
      <c r="A605" s="117" t="s">
        <v>12</v>
      </c>
      <c r="B605" s="118" t="s">
        <v>2215</v>
      </c>
      <c r="C605" s="119">
        <v>53943.429400000001</v>
      </c>
      <c r="D605" s="119">
        <v>1E-4</v>
      </c>
      <c r="E605">
        <f t="shared" si="135"/>
        <v>30958.338449621289</v>
      </c>
      <c r="F605" s="53">
        <f t="shared" ref="F605:F635" si="141">+ROUND(2*E605,0)/2-0.5</f>
        <v>30958</v>
      </c>
      <c r="G605">
        <f t="shared" si="136"/>
        <v>7.9092270003457088E-2</v>
      </c>
      <c r="I605">
        <f t="shared" si="139"/>
        <v>7.9092270003457088E-2</v>
      </c>
      <c r="O605">
        <f t="shared" ca="1" si="140"/>
        <v>7.8003294042573806E-2</v>
      </c>
      <c r="P605">
        <f t="shared" si="137"/>
        <v>7.5620948060747081E-2</v>
      </c>
      <c r="Q605" s="7">
        <f t="shared" si="138"/>
        <v>38924.929400000001</v>
      </c>
      <c r="R605">
        <f t="shared" ref="R605:R635" si="142">+(P605-G605)^2</f>
        <v>1.2050076029939975E-5</v>
      </c>
      <c r="T605">
        <v>1</v>
      </c>
      <c r="U605">
        <f t="shared" ref="U605:U635" si="143">+T605*R605</f>
        <v>1.2050076029939975E-5</v>
      </c>
    </row>
    <row r="606" spans="1:21" x14ac:dyDescent="0.2">
      <c r="A606" s="117" t="s">
        <v>12</v>
      </c>
      <c r="B606" s="118" t="s">
        <v>2212</v>
      </c>
      <c r="C606" s="119">
        <v>53943.546000000002</v>
      </c>
      <c r="D606" s="119">
        <v>1E-4</v>
      </c>
      <c r="E606">
        <f t="shared" si="135"/>
        <v>30958.837401362627</v>
      </c>
      <c r="F606" s="53">
        <f t="shared" si="141"/>
        <v>30958.5</v>
      </c>
      <c r="G606">
        <f t="shared" si="136"/>
        <v>7.8847302502254024E-2</v>
      </c>
      <c r="I606">
        <f t="shared" si="139"/>
        <v>7.8847302502254024E-2</v>
      </c>
      <c r="O606">
        <f t="shared" ca="1" si="140"/>
        <v>7.800497752700071E-2</v>
      </c>
      <c r="P606">
        <f t="shared" si="137"/>
        <v>7.5622516612629795E-2</v>
      </c>
      <c r="Q606" s="7">
        <f t="shared" si="138"/>
        <v>38925.046000000002</v>
      </c>
      <c r="R606">
        <f t="shared" si="142"/>
        <v>1.0399244033919532E-5</v>
      </c>
      <c r="T606">
        <v>1</v>
      </c>
      <c r="U606">
        <f t="shared" si="143"/>
        <v>1.0399244033919532E-5</v>
      </c>
    </row>
    <row r="607" spans="1:21" x14ac:dyDescent="0.2">
      <c r="A607" s="117" t="s">
        <v>12</v>
      </c>
      <c r="B607" s="118" t="s">
        <v>2212</v>
      </c>
      <c r="C607" s="119">
        <v>53947.518799999998</v>
      </c>
      <c r="D607" s="119">
        <v>1E-4</v>
      </c>
      <c r="E607">
        <f t="shared" si="135"/>
        <v>30975.837705633308</v>
      </c>
      <c r="F607" s="53">
        <f t="shared" si="141"/>
        <v>30975.5</v>
      </c>
      <c r="G607">
        <f t="shared" si="136"/>
        <v>7.8918407496530563E-2</v>
      </c>
      <c r="I607">
        <f t="shared" si="139"/>
        <v>7.8918407496530563E-2</v>
      </c>
      <c r="O607">
        <f t="shared" ca="1" si="140"/>
        <v>7.8062215997515338E-2</v>
      </c>
      <c r="P607">
        <f t="shared" si="137"/>
        <v>7.5675849148767571E-2</v>
      </c>
      <c r="Q607" s="7">
        <f t="shared" si="138"/>
        <v>38929.018799999998</v>
      </c>
      <c r="R607">
        <f t="shared" si="142"/>
        <v>1.0514184638647461E-5</v>
      </c>
      <c r="T607">
        <v>1</v>
      </c>
      <c r="U607">
        <f t="shared" si="143"/>
        <v>1.0514184638647461E-5</v>
      </c>
    </row>
    <row r="608" spans="1:21" x14ac:dyDescent="0.2">
      <c r="A608" s="28" t="s">
        <v>10</v>
      </c>
      <c r="B608" s="115" t="s">
        <v>2212</v>
      </c>
      <c r="C608" s="116">
        <v>53985.377399999998</v>
      </c>
      <c r="D608" s="33">
        <v>1E-4</v>
      </c>
      <c r="E608">
        <f t="shared" si="135"/>
        <v>31137.841259616067</v>
      </c>
      <c r="F608" s="53">
        <f t="shared" si="141"/>
        <v>31137.5</v>
      </c>
      <c r="G608">
        <f t="shared" si="136"/>
        <v>7.9748937496333383E-2</v>
      </c>
      <c r="I608">
        <f t="shared" si="139"/>
        <v>7.9748937496333383E-2</v>
      </c>
      <c r="O608">
        <f t="shared" ca="1" si="140"/>
        <v>7.8607664951831246E-2</v>
      </c>
      <c r="P608">
        <f t="shared" si="137"/>
        <v>7.6184247771679064E-2</v>
      </c>
      <c r="Q608" s="7">
        <f t="shared" si="138"/>
        <v>38966.877399999998</v>
      </c>
      <c r="R608">
        <f t="shared" si="142"/>
        <v>1.2707012833056082E-5</v>
      </c>
      <c r="T608">
        <v>1</v>
      </c>
      <c r="U608">
        <f t="shared" si="143"/>
        <v>1.2707012833056082E-5</v>
      </c>
    </row>
    <row r="609" spans="1:21" x14ac:dyDescent="0.2">
      <c r="A609" s="28" t="s">
        <v>11</v>
      </c>
      <c r="B609" s="115" t="s">
        <v>2215</v>
      </c>
      <c r="C609" s="116">
        <v>53987.3632</v>
      </c>
      <c r="D609" s="116">
        <v>1E-4</v>
      </c>
      <c r="E609">
        <f t="shared" si="135"/>
        <v>31146.338844246751</v>
      </c>
      <c r="F609" s="53">
        <f t="shared" si="141"/>
        <v>31146</v>
      </c>
      <c r="G609">
        <f t="shared" si="136"/>
        <v>7.918449000135297E-2</v>
      </c>
      <c r="I609">
        <f t="shared" si="139"/>
        <v>7.918449000135297E-2</v>
      </c>
      <c r="O609">
        <f t="shared" ca="1" si="140"/>
        <v>7.8636284187088568E-2</v>
      </c>
      <c r="P609">
        <f t="shared" si="137"/>
        <v>7.6210931456183212E-2</v>
      </c>
      <c r="Q609" s="7">
        <f t="shared" si="138"/>
        <v>38968.8632</v>
      </c>
      <c r="R609">
        <f t="shared" si="142"/>
        <v>8.8420504215520868E-6</v>
      </c>
      <c r="T609">
        <v>1</v>
      </c>
      <c r="U609">
        <f t="shared" si="143"/>
        <v>8.8420504215520868E-6</v>
      </c>
    </row>
    <row r="610" spans="1:21" x14ac:dyDescent="0.2">
      <c r="A610" s="28" t="s">
        <v>10</v>
      </c>
      <c r="B610" s="115" t="s">
        <v>2215</v>
      </c>
      <c r="C610" s="116">
        <v>54019.3796</v>
      </c>
      <c r="D610" s="33">
        <v>1E-4</v>
      </c>
      <c r="E610">
        <f t="shared" si="135"/>
        <v>31283.342605234579</v>
      </c>
      <c r="F610" s="53">
        <f t="shared" si="141"/>
        <v>31283</v>
      </c>
      <c r="G610">
        <f t="shared" si="136"/>
        <v>8.0063394998433068E-2</v>
      </c>
      <c r="I610">
        <f t="shared" si="139"/>
        <v>8.0063394998433068E-2</v>
      </c>
      <c r="O610">
        <f t="shared" ca="1" si="140"/>
        <v>7.909755892005943E-2</v>
      </c>
      <c r="P610">
        <f t="shared" si="137"/>
        <v>7.6641123736886807E-2</v>
      </c>
      <c r="Q610" s="7">
        <f t="shared" si="138"/>
        <v>39000.8796</v>
      </c>
      <c r="R610">
        <f t="shared" si="142"/>
        <v>1.1711940587605439E-5</v>
      </c>
      <c r="T610">
        <v>1</v>
      </c>
      <c r="U610">
        <f t="shared" si="143"/>
        <v>1.1711940587605439E-5</v>
      </c>
    </row>
    <row r="611" spans="1:21" x14ac:dyDescent="0.2">
      <c r="A611" s="28" t="s">
        <v>11</v>
      </c>
      <c r="B611" s="115" t="s">
        <v>2212</v>
      </c>
      <c r="C611" s="116">
        <v>54055.485800000002</v>
      </c>
      <c r="D611" s="116">
        <v>2.0000000000000001E-4</v>
      </c>
      <c r="E611">
        <f t="shared" si="135"/>
        <v>31437.847333904221</v>
      </c>
      <c r="F611" s="53">
        <f t="shared" si="141"/>
        <v>31437.5</v>
      </c>
      <c r="G611">
        <f t="shared" si="136"/>
        <v>8.1168437500309665E-2</v>
      </c>
      <c r="I611">
        <f t="shared" si="139"/>
        <v>8.1168437500309665E-2</v>
      </c>
      <c r="O611">
        <f t="shared" ca="1" si="140"/>
        <v>7.9617755607971824E-2</v>
      </c>
      <c r="P611">
        <f t="shared" si="137"/>
        <v>7.7126520629609799E-2</v>
      </c>
      <c r="Q611" s="7">
        <f t="shared" si="138"/>
        <v>39036.985800000002</v>
      </c>
      <c r="R611">
        <f t="shared" si="142"/>
        <v>1.6337091989648198E-5</v>
      </c>
      <c r="T611">
        <v>1</v>
      </c>
      <c r="U611">
        <f t="shared" si="143"/>
        <v>1.6337091989648198E-5</v>
      </c>
    </row>
    <row r="612" spans="1:21" x14ac:dyDescent="0.2">
      <c r="A612" s="26" t="s">
        <v>13</v>
      </c>
      <c r="B612" s="115" t="s">
        <v>2215</v>
      </c>
      <c r="C612" s="116">
        <v>54086.4499</v>
      </c>
      <c r="D612" s="116">
        <v>1E-4</v>
      </c>
      <c r="E612">
        <f t="shared" si="135"/>
        <v>31570.348119614129</v>
      </c>
      <c r="F612" s="53">
        <f t="shared" si="141"/>
        <v>31570</v>
      </c>
      <c r="G612">
        <f t="shared" si="136"/>
        <v>8.1352050001441967E-2</v>
      </c>
      <c r="I612">
        <f t="shared" si="139"/>
        <v>8.1352050001441967E-2</v>
      </c>
      <c r="O612">
        <f t="shared" ca="1" si="140"/>
        <v>8.0063878981100567E-2</v>
      </c>
      <c r="P612">
        <f t="shared" si="137"/>
        <v>7.7543007593125407E-2</v>
      </c>
      <c r="Q612" s="7">
        <f t="shared" si="138"/>
        <v>39067.9499</v>
      </c>
      <c r="R612">
        <f t="shared" si="142"/>
        <v>1.4508804068354017E-5</v>
      </c>
      <c r="T612">
        <v>1</v>
      </c>
      <c r="U612">
        <f t="shared" si="143"/>
        <v>1.4508804068354017E-5</v>
      </c>
    </row>
    <row r="613" spans="1:21" x14ac:dyDescent="0.2">
      <c r="A613" s="117" t="s">
        <v>146</v>
      </c>
      <c r="B613" s="120" t="s">
        <v>2215</v>
      </c>
      <c r="C613" s="117">
        <v>54314.534699999997</v>
      </c>
      <c r="D613" s="117">
        <v>4.0000000000000002E-4</v>
      </c>
      <c r="E613">
        <f t="shared" si="135"/>
        <v>32546.362769111111</v>
      </c>
      <c r="F613" s="53">
        <f t="shared" si="141"/>
        <v>32546</v>
      </c>
      <c r="G613">
        <f t="shared" si="136"/>
        <v>8.4775489995081443E-2</v>
      </c>
      <c r="I613">
        <f t="shared" si="139"/>
        <v>8.4775489995081443E-2</v>
      </c>
      <c r="O613">
        <f t="shared" ca="1" si="140"/>
        <v>8.3350040582411231E-2</v>
      </c>
      <c r="P613">
        <f t="shared" si="137"/>
        <v>8.061631384170638E-2</v>
      </c>
      <c r="Q613" s="7">
        <f t="shared" si="138"/>
        <v>39296.034699999997</v>
      </c>
      <c r="R613">
        <f t="shared" si="142"/>
        <v>1.7298746274803787E-5</v>
      </c>
      <c r="T613">
        <v>17</v>
      </c>
      <c r="U613">
        <f t="shared" si="143"/>
        <v>2.9407868667166438E-4</v>
      </c>
    </row>
    <row r="614" spans="1:21" x14ac:dyDescent="0.2">
      <c r="A614" s="117" t="s">
        <v>122</v>
      </c>
      <c r="B614" s="120" t="s">
        <v>2212</v>
      </c>
      <c r="C614" s="117">
        <v>54405.559000000001</v>
      </c>
      <c r="D614" s="114"/>
      <c r="E614">
        <f t="shared" si="135"/>
        <v>32935.871628360888</v>
      </c>
      <c r="F614" s="53">
        <f t="shared" si="141"/>
        <v>32935.5</v>
      </c>
      <c r="G614">
        <f t="shared" si="136"/>
        <v>8.6845807498320937E-2</v>
      </c>
      <c r="I614">
        <f t="shared" si="139"/>
        <v>8.6845807498320937E-2</v>
      </c>
      <c r="O614">
        <f t="shared" ca="1" si="140"/>
        <v>8.4661474950967069E-2</v>
      </c>
      <c r="P614">
        <f t="shared" si="137"/>
        <v>8.1845205892537992E-2</v>
      </c>
      <c r="Q614" s="7">
        <f t="shared" si="138"/>
        <v>39387.059000000001</v>
      </c>
      <c r="R614">
        <f t="shared" si="142"/>
        <v>2.5006016419758969E-5</v>
      </c>
      <c r="T614" s="20">
        <v>0.5</v>
      </c>
      <c r="U614">
        <f t="shared" si="143"/>
        <v>1.2503008209879484E-5</v>
      </c>
    </row>
    <row r="615" spans="1:21" x14ac:dyDescent="0.2">
      <c r="A615" s="26" t="s">
        <v>14</v>
      </c>
      <c r="B615" s="115" t="s">
        <v>2215</v>
      </c>
      <c r="C615" s="116">
        <v>54441.663200000003</v>
      </c>
      <c r="D615" s="116">
        <v>1E-4</v>
      </c>
      <c r="E615">
        <f t="shared" si="135"/>
        <v>33090.367798681626</v>
      </c>
      <c r="F615" s="53">
        <f t="shared" si="141"/>
        <v>33090</v>
      </c>
      <c r="G615">
        <f t="shared" si="136"/>
        <v>8.595084999979008E-2</v>
      </c>
      <c r="I615">
        <f t="shared" si="139"/>
        <v>8.595084999979008E-2</v>
      </c>
      <c r="O615">
        <f t="shared" ca="1" si="140"/>
        <v>8.5181671638879464E-2</v>
      </c>
      <c r="P615">
        <f t="shared" si="137"/>
        <v>8.2332997105072997E-2</v>
      </c>
      <c r="Q615" s="7">
        <f t="shared" si="138"/>
        <v>39423.163200000003</v>
      </c>
      <c r="R615">
        <f t="shared" si="142"/>
        <v>1.3088859567812777E-5</v>
      </c>
      <c r="T615">
        <v>1</v>
      </c>
      <c r="U615">
        <f t="shared" si="143"/>
        <v>1.3088859567812777E-5</v>
      </c>
    </row>
    <row r="616" spans="1:21" x14ac:dyDescent="0.2">
      <c r="A616" s="117" t="s">
        <v>146</v>
      </c>
      <c r="B616" s="120" t="s">
        <v>2212</v>
      </c>
      <c r="C616" s="117">
        <v>54509.3177</v>
      </c>
      <c r="D616" s="117">
        <v>1E-4</v>
      </c>
      <c r="E616">
        <f t="shared" si="135"/>
        <v>33379.873206777171</v>
      </c>
      <c r="F616" s="53">
        <f t="shared" si="141"/>
        <v>33379.5</v>
      </c>
      <c r="G616">
        <f t="shared" si="136"/>
        <v>8.721466749557294E-2</v>
      </c>
      <c r="I616">
        <f t="shared" si="139"/>
        <v>8.721466749557294E-2</v>
      </c>
      <c r="O616">
        <f t="shared" ca="1" si="140"/>
        <v>8.6156409122055105E-2</v>
      </c>
      <c r="P616">
        <f t="shared" si="137"/>
        <v>8.3247490802782195E-2</v>
      </c>
      <c r="Q616" s="7">
        <f t="shared" si="138"/>
        <v>39490.8177</v>
      </c>
      <c r="R616">
        <f t="shared" si="142"/>
        <v>1.5738490911822106E-5</v>
      </c>
      <c r="T616">
        <v>18</v>
      </c>
      <c r="U616">
        <f t="shared" si="143"/>
        <v>2.8329283641279789E-4</v>
      </c>
    </row>
    <row r="617" spans="1:21" x14ac:dyDescent="0.2">
      <c r="A617" s="117" t="s">
        <v>146</v>
      </c>
      <c r="B617" s="120" t="s">
        <v>2212</v>
      </c>
      <c r="C617" s="117">
        <v>54676.408199999998</v>
      </c>
      <c r="D617" s="117">
        <v>2.0000000000000001E-4</v>
      </c>
      <c r="E617">
        <f t="shared" si="135"/>
        <v>34094.882605876875</v>
      </c>
      <c r="F617" s="53">
        <f t="shared" si="141"/>
        <v>34094.5</v>
      </c>
      <c r="G617">
        <f t="shared" si="136"/>
        <v>8.941114249319071E-2</v>
      </c>
      <c r="I617">
        <f t="shared" si="139"/>
        <v>8.941114249319071E-2</v>
      </c>
      <c r="O617">
        <f t="shared" ca="1" si="140"/>
        <v>8.8563791852523471E-2</v>
      </c>
      <c r="P617">
        <f t="shared" si="137"/>
        <v>8.5508467428373258E-2</v>
      </c>
      <c r="Q617" s="7">
        <f t="shared" si="138"/>
        <v>39657.908199999998</v>
      </c>
      <c r="R617">
        <f t="shared" si="142"/>
        <v>1.5230872661547897E-5</v>
      </c>
      <c r="T617">
        <v>19</v>
      </c>
      <c r="U617">
        <f t="shared" si="143"/>
        <v>2.8938658056941002E-4</v>
      </c>
    </row>
    <row r="618" spans="1:21" x14ac:dyDescent="0.2">
      <c r="A618" s="117" t="s">
        <v>146</v>
      </c>
      <c r="B618" s="120" t="s">
        <v>2215</v>
      </c>
      <c r="C618" s="117">
        <v>55017.482900000003</v>
      </c>
      <c r="D618" s="117">
        <v>2.0000000000000001E-4</v>
      </c>
      <c r="E618">
        <f t="shared" si="135"/>
        <v>35554.40074900959</v>
      </c>
      <c r="F618" s="53">
        <f t="shared" si="141"/>
        <v>35554</v>
      </c>
      <c r="G618">
        <f t="shared" si="136"/>
        <v>9.365101000003051E-2</v>
      </c>
      <c r="I618">
        <f t="shared" si="139"/>
        <v>9.365101000003051E-2</v>
      </c>
      <c r="O618">
        <f t="shared" ca="1" si="140"/>
        <v>9.3477882894647341E-2</v>
      </c>
      <c r="P618">
        <f t="shared" si="137"/>
        <v>9.0131587605035493E-2</v>
      </c>
      <c r="Q618" s="7">
        <f t="shared" si="138"/>
        <v>39998.982900000003</v>
      </c>
      <c r="R618">
        <f t="shared" si="142"/>
        <v>1.2386333994392462E-5</v>
      </c>
      <c r="T618">
        <v>20</v>
      </c>
      <c r="U618">
        <f t="shared" si="143"/>
        <v>2.4772667988784923E-4</v>
      </c>
    </row>
    <row r="619" spans="1:21" x14ac:dyDescent="0.2">
      <c r="A619" s="117" t="s">
        <v>121</v>
      </c>
      <c r="B619" s="120" t="s">
        <v>2212</v>
      </c>
      <c r="C619" s="117">
        <v>55022.507899999997</v>
      </c>
      <c r="D619" s="117">
        <v>2.9999999999999997E-4</v>
      </c>
      <c r="E619">
        <f t="shared" si="135"/>
        <v>35575.903600640719</v>
      </c>
      <c r="F619" s="53">
        <f t="shared" si="141"/>
        <v>35575.5</v>
      </c>
      <c r="G619">
        <f t="shared" si="136"/>
        <v>9.4317407492781058E-2</v>
      </c>
      <c r="I619">
        <f t="shared" si="139"/>
        <v>9.4317407492781058E-2</v>
      </c>
      <c r="O619">
        <f t="shared" ca="1" si="140"/>
        <v>9.3550272725004088E-2</v>
      </c>
      <c r="P619">
        <f t="shared" si="137"/>
        <v>9.0199746708045314E-2</v>
      </c>
      <c r="Q619" s="7">
        <f t="shared" si="138"/>
        <v>40004.007899999997</v>
      </c>
      <c r="R619">
        <f t="shared" si="142"/>
        <v>1.6955130338150581E-5</v>
      </c>
      <c r="T619">
        <v>1</v>
      </c>
      <c r="U619">
        <f t="shared" si="143"/>
        <v>1.6955130338150581E-5</v>
      </c>
    </row>
    <row r="620" spans="1:21" x14ac:dyDescent="0.2">
      <c r="A620" s="117" t="s">
        <v>146</v>
      </c>
      <c r="B620" s="120" t="s">
        <v>2212</v>
      </c>
      <c r="C620" s="117">
        <v>55030.453200000004</v>
      </c>
      <c r="D620" s="117">
        <v>1E-4</v>
      </c>
      <c r="E620">
        <f t="shared" si="135"/>
        <v>35609.902925429815</v>
      </c>
      <c r="F620" s="53">
        <f t="shared" si="141"/>
        <v>35609.5</v>
      </c>
      <c r="G620">
        <f t="shared" si="136"/>
        <v>9.4159617503464688E-2</v>
      </c>
      <c r="I620">
        <f t="shared" si="139"/>
        <v>9.4159617503464688E-2</v>
      </c>
      <c r="O620">
        <f t="shared" ca="1" si="140"/>
        <v>9.3664749666033345E-2</v>
      </c>
      <c r="P620">
        <f t="shared" si="137"/>
        <v>9.0307535536683081E-2</v>
      </c>
      <c r="Q620" s="7">
        <f t="shared" si="138"/>
        <v>40011.953200000004</v>
      </c>
      <c r="R620">
        <f t="shared" si="142"/>
        <v>1.483853547880405E-5</v>
      </c>
      <c r="T620">
        <v>21</v>
      </c>
      <c r="U620">
        <f t="shared" si="143"/>
        <v>3.1160924505488504E-4</v>
      </c>
    </row>
    <row r="621" spans="1:21" x14ac:dyDescent="0.2">
      <c r="A621" s="117" t="s">
        <v>120</v>
      </c>
      <c r="B621" s="120" t="s">
        <v>2212</v>
      </c>
      <c r="C621" s="117">
        <v>55126.267800000001</v>
      </c>
      <c r="D621" s="117">
        <v>1E-4</v>
      </c>
      <c r="E621">
        <f t="shared" si="135"/>
        <v>36019.910314066372</v>
      </c>
      <c r="F621" s="53">
        <f t="shared" si="141"/>
        <v>36019.5</v>
      </c>
      <c r="G621">
        <f t="shared" si="136"/>
        <v>9.5886267503374256E-2</v>
      </c>
      <c r="I621">
        <f t="shared" si="139"/>
        <v>9.5886267503374256E-2</v>
      </c>
      <c r="O621">
        <f t="shared" ca="1" si="140"/>
        <v>9.5045206896092124E-2</v>
      </c>
      <c r="P621">
        <f t="shared" si="137"/>
        <v>9.1607539657034984E-2</v>
      </c>
      <c r="Q621" s="7">
        <f t="shared" si="138"/>
        <v>40107.767800000001</v>
      </c>
      <c r="R621">
        <f t="shared" si="142"/>
        <v>1.830751198303911E-5</v>
      </c>
      <c r="T621">
        <v>1</v>
      </c>
      <c r="U621">
        <f t="shared" si="143"/>
        <v>1.830751198303911E-5</v>
      </c>
    </row>
    <row r="622" spans="1:21" x14ac:dyDescent="0.2">
      <c r="A622" s="117" t="s">
        <v>120</v>
      </c>
      <c r="B622" s="120" t="s">
        <v>2215</v>
      </c>
      <c r="C622" s="117">
        <v>55126.384299999998</v>
      </c>
      <c r="D622" s="117">
        <v>1E-4</v>
      </c>
      <c r="E622">
        <f t="shared" si="135"/>
        <v>36020.408837890245</v>
      </c>
      <c r="F622" s="53">
        <f t="shared" si="141"/>
        <v>36020</v>
      </c>
      <c r="G622">
        <f t="shared" si="136"/>
        <v>9.5541299997421447E-2</v>
      </c>
      <c r="I622">
        <f t="shared" si="139"/>
        <v>9.5541299997421447E-2</v>
      </c>
      <c r="O622">
        <f t="shared" ca="1" si="140"/>
        <v>9.5046890380519028E-2</v>
      </c>
      <c r="P622">
        <f t="shared" si="137"/>
        <v>9.1609125220568188E-2</v>
      </c>
      <c r="Q622" s="7">
        <f t="shared" si="138"/>
        <v>40107.884299999998</v>
      </c>
      <c r="R622">
        <f t="shared" si="142"/>
        <v>1.5461998475720978E-5</v>
      </c>
      <c r="T622">
        <v>1</v>
      </c>
      <c r="U622">
        <f t="shared" si="143"/>
        <v>1.5461998475720978E-5</v>
      </c>
    </row>
    <row r="623" spans="1:21" x14ac:dyDescent="0.2">
      <c r="A623" s="99" t="s">
        <v>174</v>
      </c>
      <c r="B623" s="99"/>
      <c r="C623" s="29">
        <v>55478.327799999999</v>
      </c>
      <c r="D623" s="29">
        <v>6.9999999999999999E-4</v>
      </c>
      <c r="E623">
        <f t="shared" si="135"/>
        <v>37526.436472328161</v>
      </c>
      <c r="F623" s="53">
        <f t="shared" si="141"/>
        <v>37526</v>
      </c>
      <c r="G623">
        <f t="shared" si="136"/>
        <v>0.10199918999569491</v>
      </c>
      <c r="I623">
        <f t="shared" si="139"/>
        <v>0.10199918999569491</v>
      </c>
      <c r="O623">
        <f t="shared" ca="1" si="140"/>
        <v>0.1001175454743447</v>
      </c>
      <c r="P623">
        <f t="shared" si="137"/>
        <v>9.638554273286784E-2</v>
      </c>
      <c r="Q623" s="7">
        <f t="shared" si="138"/>
        <v>40459.827799999999</v>
      </c>
      <c r="R623">
        <f t="shared" si="142"/>
        <v>3.1513035591445801E-5</v>
      </c>
      <c r="T623">
        <v>0.2</v>
      </c>
      <c r="U623">
        <f t="shared" si="143"/>
        <v>6.3026071182891603E-6</v>
      </c>
    </row>
    <row r="624" spans="1:21" x14ac:dyDescent="0.2">
      <c r="A624" s="99" t="s">
        <v>174</v>
      </c>
      <c r="B624" s="99"/>
      <c r="C624" s="29">
        <v>55478.445299999999</v>
      </c>
      <c r="D624" s="29">
        <v>2.3E-3</v>
      </c>
      <c r="E624">
        <f t="shared" si="135"/>
        <v>37526.939275326506</v>
      </c>
      <c r="F624" s="53">
        <f t="shared" si="141"/>
        <v>37526.5</v>
      </c>
      <c r="G624">
        <f t="shared" si="136"/>
        <v>0.10265422250085976</v>
      </c>
      <c r="I624">
        <f t="shared" si="139"/>
        <v>0.10265422250085976</v>
      </c>
      <c r="O624">
        <f t="shared" ca="1" si="140"/>
        <v>0.10011922895877159</v>
      </c>
      <c r="P624">
        <f t="shared" si="137"/>
        <v>9.6387128390829219E-2</v>
      </c>
      <c r="Q624" s="7">
        <f t="shared" si="138"/>
        <v>40459.945299999999</v>
      </c>
      <c r="R624">
        <f t="shared" si="142"/>
        <v>3.9276468583979501E-5</v>
      </c>
      <c r="T624">
        <v>0.2</v>
      </c>
      <c r="U624">
        <f t="shared" si="143"/>
        <v>7.8552937167959006E-6</v>
      </c>
    </row>
    <row r="625" spans="1:21" x14ac:dyDescent="0.2">
      <c r="A625" s="99" t="s">
        <v>174</v>
      </c>
      <c r="B625" s="99"/>
      <c r="C625" s="29">
        <v>55478.561500000003</v>
      </c>
      <c r="D625" s="29">
        <v>2.0999999999999999E-3</v>
      </c>
      <c r="E625">
        <f t="shared" si="135"/>
        <v>37527.436515398076</v>
      </c>
      <c r="F625" s="53">
        <f t="shared" si="141"/>
        <v>37527</v>
      </c>
      <c r="G625">
        <f t="shared" si="136"/>
        <v>0.10200925500248559</v>
      </c>
      <c r="I625">
        <f t="shared" si="139"/>
        <v>0.10200925500248559</v>
      </c>
      <c r="O625">
        <f t="shared" ca="1" si="140"/>
        <v>0.10012091244319848</v>
      </c>
      <c r="P625">
        <f t="shared" si="137"/>
        <v>9.6388714048454491E-2</v>
      </c>
      <c r="Q625" s="7">
        <f t="shared" si="138"/>
        <v>40460.061500000003</v>
      </c>
      <c r="R625">
        <f t="shared" si="142"/>
        <v>3.1590480615940798E-5</v>
      </c>
      <c r="T625">
        <v>1</v>
      </c>
      <c r="U625">
        <f t="shared" si="143"/>
        <v>3.1590480615940798E-5</v>
      </c>
    </row>
    <row r="626" spans="1:21" x14ac:dyDescent="0.2">
      <c r="A626" s="28" t="s">
        <v>142</v>
      </c>
      <c r="B626" s="114" t="s">
        <v>2215</v>
      </c>
      <c r="C626" s="33">
        <v>55517.587699999996</v>
      </c>
      <c r="D626" s="33">
        <v>2.9999999999999997E-4</v>
      </c>
      <c r="E626">
        <f t="shared" si="135"/>
        <v>37694.436433473245</v>
      </c>
      <c r="F626" s="53">
        <f t="shared" si="141"/>
        <v>37694</v>
      </c>
      <c r="G626">
        <f t="shared" si="136"/>
        <v>0.10199010999349412</v>
      </c>
      <c r="I626">
        <f t="shared" si="139"/>
        <v>0.10199010999349412</v>
      </c>
      <c r="O626">
        <f t="shared" ca="1" si="140"/>
        <v>0.1006831962417834</v>
      </c>
      <c r="P626">
        <f t="shared" si="137"/>
        <v>9.6918303378956433E-2</v>
      </c>
      <c r="Q626" s="7">
        <f t="shared" si="138"/>
        <v>40499.087699999996</v>
      </c>
      <c r="R626">
        <f t="shared" si="142"/>
        <v>2.5723222335268192E-5</v>
      </c>
      <c r="T626">
        <v>1</v>
      </c>
      <c r="U626">
        <f t="shared" si="143"/>
        <v>2.5723222335268192E-5</v>
      </c>
    </row>
    <row r="627" spans="1:21" x14ac:dyDescent="0.2">
      <c r="A627" s="28" t="s">
        <v>142</v>
      </c>
      <c r="B627" s="114" t="s">
        <v>2212</v>
      </c>
      <c r="C627" s="33">
        <v>55517.7045</v>
      </c>
      <c r="D627" s="33">
        <v>1E-4</v>
      </c>
      <c r="E627">
        <f t="shared" si="135"/>
        <v>37694.936241049487</v>
      </c>
      <c r="F627" s="53">
        <f t="shared" si="141"/>
        <v>37694.5</v>
      </c>
      <c r="G627">
        <f t="shared" si="136"/>
        <v>0.10194514250179054</v>
      </c>
      <c r="I627">
        <f t="shared" si="139"/>
        <v>0.10194514250179054</v>
      </c>
      <c r="O627">
        <f t="shared" ca="1" si="140"/>
        <v>0.10068487972621032</v>
      </c>
      <c r="P627">
        <f t="shared" si="137"/>
        <v>9.6919888910396601E-2</v>
      </c>
      <c r="Q627" s="7">
        <f t="shared" si="138"/>
        <v>40499.2045</v>
      </c>
      <c r="R627">
        <f t="shared" si="142"/>
        <v>2.5253173657817703E-5</v>
      </c>
      <c r="T627">
        <v>1</v>
      </c>
      <c r="U627">
        <f t="shared" si="143"/>
        <v>2.5253173657817703E-5</v>
      </c>
    </row>
    <row r="628" spans="1:21" x14ac:dyDescent="0.2">
      <c r="A628" s="123" t="s">
        <v>168</v>
      </c>
      <c r="B628" s="142" t="s">
        <v>2215</v>
      </c>
      <c r="C628" s="141">
        <v>55778.3891</v>
      </c>
      <c r="D628" s="141">
        <v>1E-4</v>
      </c>
      <c r="E628">
        <f t="shared" si="135"/>
        <v>38810.451121910744</v>
      </c>
      <c r="F628" s="53">
        <f t="shared" si="141"/>
        <v>38810</v>
      </c>
      <c r="G628">
        <f t="shared" si="136"/>
        <v>0.10542264999821782</v>
      </c>
      <c r="I628">
        <f t="shared" si="139"/>
        <v>0.10542264999821782</v>
      </c>
      <c r="O628">
        <f t="shared" ca="1" si="140"/>
        <v>0.10444073348262634</v>
      </c>
      <c r="P628">
        <f t="shared" si="137"/>
        <v>0.1004557266263712</v>
      </c>
      <c r="Q628" s="7">
        <f t="shared" si="138"/>
        <v>40759.8891</v>
      </c>
      <c r="R628">
        <f t="shared" si="142"/>
        <v>2.4670327781796208E-5</v>
      </c>
      <c r="T628">
        <v>1</v>
      </c>
      <c r="U628">
        <f t="shared" si="143"/>
        <v>2.4670327781796208E-5</v>
      </c>
    </row>
    <row r="629" spans="1:21" x14ac:dyDescent="0.2">
      <c r="A629" s="123" t="s">
        <v>168</v>
      </c>
      <c r="B629" s="142" t="s">
        <v>2212</v>
      </c>
      <c r="C629" s="141">
        <v>55778.505799999999</v>
      </c>
      <c r="D629" s="141">
        <v>2.0000000000000001E-4</v>
      </c>
      <c r="E629">
        <f t="shared" si="135"/>
        <v>38810.950501569518</v>
      </c>
      <c r="F629" s="53">
        <f t="shared" si="141"/>
        <v>38810.5</v>
      </c>
      <c r="G629">
        <f t="shared" si="136"/>
        <v>0.10527768249448854</v>
      </c>
      <c r="I629">
        <f t="shared" si="139"/>
        <v>0.10527768249448854</v>
      </c>
      <c r="O629">
        <f t="shared" ca="1" si="140"/>
        <v>0.10444241696705323</v>
      </c>
      <c r="P629">
        <f t="shared" si="137"/>
        <v>0.10045731063008401</v>
      </c>
      <c r="Q629" s="7">
        <f t="shared" si="138"/>
        <v>40760.005799999999</v>
      </c>
      <c r="R629">
        <f t="shared" si="142"/>
        <v>2.3235984911142881E-5</v>
      </c>
      <c r="T629">
        <v>1</v>
      </c>
      <c r="U629">
        <f t="shared" si="143"/>
        <v>2.3235984911142881E-5</v>
      </c>
    </row>
    <row r="630" spans="1:21" x14ac:dyDescent="0.2">
      <c r="A630" s="123" t="s">
        <v>168</v>
      </c>
      <c r="B630" s="142" t="s">
        <v>2215</v>
      </c>
      <c r="C630" s="141">
        <v>56183.378599999996</v>
      </c>
      <c r="D630" s="141">
        <v>2.0000000000000001E-4</v>
      </c>
      <c r="E630">
        <f t="shared" si="135"/>
        <v>40543.471844433501</v>
      </c>
      <c r="F630" s="53">
        <f t="shared" si="141"/>
        <v>40543</v>
      </c>
      <c r="G630">
        <f t="shared" si="136"/>
        <v>0.11026529499213211</v>
      </c>
      <c r="I630">
        <f t="shared" si="139"/>
        <v>0.11026529499213211</v>
      </c>
      <c r="O630">
        <f t="shared" ca="1" si="140"/>
        <v>0.11027569050626504</v>
      </c>
      <c r="P630">
        <f t="shared" si="137"/>
        <v>0.10593855348425173</v>
      </c>
      <c r="Q630" s="7">
        <f t="shared" si="138"/>
        <v>41164.878599999996</v>
      </c>
      <c r="R630">
        <f t="shared" si="142"/>
        <v>1.8720692076015034E-5</v>
      </c>
      <c r="T630">
        <v>1</v>
      </c>
      <c r="U630">
        <f t="shared" si="143"/>
        <v>1.8720692076015034E-5</v>
      </c>
    </row>
    <row r="631" spans="1:21" x14ac:dyDescent="0.2">
      <c r="A631" s="123" t="s">
        <v>168</v>
      </c>
      <c r="B631" s="142" t="s">
        <v>2215</v>
      </c>
      <c r="C631" s="141">
        <v>56189.454700000002</v>
      </c>
      <c r="D631" s="141">
        <v>5.9999999999999995E-4</v>
      </c>
      <c r="E631">
        <f t="shared" si="135"/>
        <v>40569.472536333247</v>
      </c>
      <c r="F631" s="53">
        <f t="shared" si="141"/>
        <v>40569</v>
      </c>
      <c r="G631">
        <f t="shared" si="136"/>
        <v>0.11042698500386905</v>
      </c>
      <c r="I631">
        <f t="shared" si="139"/>
        <v>0.11042698500386905</v>
      </c>
      <c r="O631">
        <f t="shared" ca="1" si="140"/>
        <v>0.11036323169646389</v>
      </c>
      <c r="P631">
        <f t="shared" si="137"/>
        <v>0.10602067515382663</v>
      </c>
      <c r="Q631" s="7">
        <f t="shared" si="138"/>
        <v>41170.954700000002</v>
      </c>
      <c r="R631">
        <f t="shared" si="142"/>
        <v>1.9415566494580876E-5</v>
      </c>
      <c r="T631">
        <v>1</v>
      </c>
      <c r="U631">
        <f t="shared" si="143"/>
        <v>1.9415566494580876E-5</v>
      </c>
    </row>
    <row r="632" spans="1:21" x14ac:dyDescent="0.2">
      <c r="A632" s="123" t="s">
        <v>169</v>
      </c>
      <c r="B632" s="122" t="s">
        <v>2212</v>
      </c>
      <c r="C632" s="121">
        <v>56255.706899999997</v>
      </c>
      <c r="D632" s="121">
        <v>3.0000000000000003E-4</v>
      </c>
      <c r="E632">
        <f t="shared" si="135"/>
        <v>40852.977258091996</v>
      </c>
      <c r="F632" s="53">
        <f t="shared" si="141"/>
        <v>40852.5</v>
      </c>
      <c r="G632">
        <f t="shared" si="136"/>
        <v>0.11153041249781381</v>
      </c>
      <c r="I632">
        <f t="shared" si="139"/>
        <v>0.11153041249781381</v>
      </c>
      <c r="O632">
        <f t="shared" ca="1" si="140"/>
        <v>0.11131776736651672</v>
      </c>
      <c r="P632">
        <f t="shared" si="137"/>
        <v>0.10691580033703178</v>
      </c>
      <c r="Q632" s="7">
        <f t="shared" si="138"/>
        <v>41237.206899999997</v>
      </c>
      <c r="R632">
        <f t="shared" si="142"/>
        <v>2.1294645394437403E-5</v>
      </c>
      <c r="T632">
        <v>1</v>
      </c>
      <c r="U632">
        <f t="shared" si="143"/>
        <v>2.1294645394437403E-5</v>
      </c>
    </row>
    <row r="633" spans="1:21" x14ac:dyDescent="0.2">
      <c r="A633" s="144" t="s">
        <v>175</v>
      </c>
      <c r="B633" s="145"/>
      <c r="C633" s="144">
        <v>56907.360500000003</v>
      </c>
      <c r="D633" s="144">
        <v>8.0000000000000004E-4</v>
      </c>
      <c r="E633">
        <f t="shared" si="135"/>
        <v>43641.516696044273</v>
      </c>
      <c r="F633" s="53">
        <f t="shared" si="141"/>
        <v>43641</v>
      </c>
      <c r="G633">
        <f t="shared" si="136"/>
        <v>0.12074666500120657</v>
      </c>
      <c r="I633">
        <f t="shared" si="139"/>
        <v>0.12074666500120657</v>
      </c>
      <c r="O633">
        <f t="shared" ca="1" si="140"/>
        <v>0.12070656001534333</v>
      </c>
      <c r="P633">
        <f t="shared" si="137"/>
        <v>0.11568139415984202</v>
      </c>
      <c r="Q633" s="7">
        <f t="shared" si="138"/>
        <v>41888.860500000003</v>
      </c>
      <c r="R633">
        <f t="shared" si="142"/>
        <v>2.5656968696377876E-5</v>
      </c>
      <c r="T633">
        <v>1</v>
      </c>
      <c r="U633">
        <f t="shared" si="143"/>
        <v>2.5656968696377876E-5</v>
      </c>
    </row>
    <row r="634" spans="1:21" x14ac:dyDescent="0.2">
      <c r="A634" s="144" t="s">
        <v>175</v>
      </c>
      <c r="B634" s="145"/>
      <c r="C634" s="144">
        <v>56907.475899999998</v>
      </c>
      <c r="D634" s="144">
        <v>8.0000000000000004E-4</v>
      </c>
      <c r="E634">
        <f t="shared" si="135"/>
        <v>43642.010512776244</v>
      </c>
      <c r="F634" s="53">
        <f t="shared" si="141"/>
        <v>43641.5</v>
      </c>
      <c r="G634">
        <f t="shared" si="136"/>
        <v>0.11930169749393826</v>
      </c>
      <c r="I634">
        <f t="shared" si="139"/>
        <v>0.11930169749393826</v>
      </c>
      <c r="O634">
        <f t="shared" ca="1" si="140"/>
        <v>0.12070824349977022</v>
      </c>
      <c r="P634">
        <f t="shared" si="137"/>
        <v>0.11568295832600348</v>
      </c>
      <c r="Q634" s="7">
        <f t="shared" si="138"/>
        <v>41888.975899999998</v>
      </c>
      <c r="R634">
        <f t="shared" si="142"/>
        <v>1.3095273165545353E-5</v>
      </c>
      <c r="T634">
        <v>1</v>
      </c>
      <c r="U634">
        <f t="shared" si="143"/>
        <v>1.3095273165545353E-5</v>
      </c>
    </row>
    <row r="635" spans="1:21" x14ac:dyDescent="0.2">
      <c r="A635" s="144" t="s">
        <v>175</v>
      </c>
      <c r="B635" s="145"/>
      <c r="C635" s="144">
        <v>56907.592299999997</v>
      </c>
      <c r="D635" s="144">
        <v>8.0000000000000004E-4</v>
      </c>
      <c r="E635">
        <f t="shared" si="135"/>
        <v>43642.508608682678</v>
      </c>
      <c r="F635" s="53">
        <f t="shared" si="141"/>
        <v>43642</v>
      </c>
      <c r="G635">
        <f t="shared" si="136"/>
        <v>0.11885672999778762</v>
      </c>
      <c r="I635">
        <f t="shared" si="139"/>
        <v>0.11885672999778762</v>
      </c>
      <c r="O635">
        <f t="shared" ca="1" si="140"/>
        <v>0.12070992698419714</v>
      </c>
      <c r="P635">
        <f t="shared" si="137"/>
        <v>0.11568452248905027</v>
      </c>
      <c r="Q635" s="7">
        <f t="shared" si="138"/>
        <v>41889.092299999997</v>
      </c>
      <c r="R635">
        <f t="shared" si="142"/>
        <v>1.006290047848965E-5</v>
      </c>
      <c r="T635">
        <v>1</v>
      </c>
      <c r="U635">
        <f t="shared" si="143"/>
        <v>1.006290047848965E-5</v>
      </c>
    </row>
    <row r="636" spans="1:21" x14ac:dyDescent="0.2">
      <c r="D636" s="22"/>
    </row>
    <row r="637" spans="1:21" x14ac:dyDescent="0.2">
      <c r="D637" s="22"/>
    </row>
    <row r="638" spans="1:21" x14ac:dyDescent="0.2">
      <c r="D638" s="22"/>
    </row>
    <row r="639" spans="1:21" x14ac:dyDescent="0.2">
      <c r="D639" s="22"/>
    </row>
    <row r="640" spans="1:21" x14ac:dyDescent="0.2">
      <c r="D640" s="22"/>
    </row>
    <row r="641" spans="4:4" x14ac:dyDescent="0.2">
      <c r="D641" s="22"/>
    </row>
    <row r="642" spans="4:4" x14ac:dyDescent="0.2">
      <c r="D642" s="22"/>
    </row>
    <row r="643" spans="4:4" x14ac:dyDescent="0.2">
      <c r="D643" s="22"/>
    </row>
    <row r="644" spans="4:4" x14ac:dyDescent="0.2">
      <c r="D644" s="22"/>
    </row>
    <row r="645" spans="4:4" x14ac:dyDescent="0.2">
      <c r="D645" s="22"/>
    </row>
    <row r="646" spans="4:4" x14ac:dyDescent="0.2">
      <c r="D646" s="22"/>
    </row>
    <row r="647" spans="4:4" x14ac:dyDescent="0.2">
      <c r="D647" s="22"/>
    </row>
    <row r="648" spans="4:4" x14ac:dyDescent="0.2">
      <c r="D648" s="22"/>
    </row>
    <row r="649" spans="4:4" x14ac:dyDescent="0.2">
      <c r="D649" s="22"/>
    </row>
    <row r="650" spans="4:4" x14ac:dyDescent="0.2">
      <c r="D650" s="22"/>
    </row>
    <row r="651" spans="4:4" x14ac:dyDescent="0.2">
      <c r="D651" s="22"/>
    </row>
    <row r="652" spans="4:4" x14ac:dyDescent="0.2">
      <c r="D652" s="22"/>
    </row>
    <row r="653" spans="4:4" x14ac:dyDescent="0.2">
      <c r="D653" s="22"/>
    </row>
    <row r="654" spans="4:4" x14ac:dyDescent="0.2">
      <c r="D654" s="22"/>
    </row>
    <row r="655" spans="4:4" x14ac:dyDescent="0.2">
      <c r="D655" s="22"/>
    </row>
    <row r="656" spans="4:4" x14ac:dyDescent="0.2">
      <c r="D656" s="22"/>
    </row>
    <row r="657" spans="4:4" x14ac:dyDescent="0.2">
      <c r="D657" s="22"/>
    </row>
    <row r="658" spans="4:4" x14ac:dyDescent="0.2">
      <c r="D658" s="22"/>
    </row>
    <row r="659" spans="4:4" x14ac:dyDescent="0.2">
      <c r="D659" s="22"/>
    </row>
    <row r="660" spans="4:4" x14ac:dyDescent="0.2">
      <c r="D660" s="22"/>
    </row>
    <row r="661" spans="4:4" x14ac:dyDescent="0.2">
      <c r="D661" s="22"/>
    </row>
    <row r="662" spans="4:4" x14ac:dyDescent="0.2">
      <c r="D662" s="22"/>
    </row>
    <row r="663" spans="4:4" x14ac:dyDescent="0.2">
      <c r="D663" s="22"/>
    </row>
    <row r="664" spans="4:4" x14ac:dyDescent="0.2">
      <c r="D664" s="22"/>
    </row>
    <row r="665" spans="4:4" x14ac:dyDescent="0.2">
      <c r="D665" s="22"/>
    </row>
    <row r="666" spans="4:4" x14ac:dyDescent="0.2">
      <c r="D666" s="22"/>
    </row>
    <row r="667" spans="4:4" x14ac:dyDescent="0.2">
      <c r="D667" s="22"/>
    </row>
    <row r="668" spans="4:4" x14ac:dyDescent="0.2">
      <c r="D668" s="22"/>
    </row>
    <row r="669" spans="4:4" x14ac:dyDescent="0.2">
      <c r="D669" s="22"/>
    </row>
    <row r="670" spans="4:4" x14ac:dyDescent="0.2">
      <c r="D670" s="22"/>
    </row>
    <row r="671" spans="4:4" x14ac:dyDescent="0.2">
      <c r="D671" s="22"/>
    </row>
    <row r="672" spans="4:4" x14ac:dyDescent="0.2">
      <c r="D672" s="22"/>
    </row>
    <row r="673" spans="4:4" x14ac:dyDescent="0.2">
      <c r="D673" s="22"/>
    </row>
    <row r="674" spans="4:4" x14ac:dyDescent="0.2">
      <c r="D674" s="22"/>
    </row>
    <row r="675" spans="4:4" x14ac:dyDescent="0.2">
      <c r="D675" s="22"/>
    </row>
    <row r="676" spans="4:4" x14ac:dyDescent="0.2">
      <c r="D676" s="22"/>
    </row>
    <row r="677" spans="4:4" x14ac:dyDescent="0.2">
      <c r="D677" s="22"/>
    </row>
    <row r="678" spans="4:4" x14ac:dyDescent="0.2">
      <c r="D678" s="22"/>
    </row>
    <row r="679" spans="4:4" x14ac:dyDescent="0.2">
      <c r="D679" s="22"/>
    </row>
    <row r="680" spans="4:4" x14ac:dyDescent="0.2">
      <c r="D680" s="22"/>
    </row>
    <row r="681" spans="4:4" x14ac:dyDescent="0.2">
      <c r="D681" s="22"/>
    </row>
    <row r="682" spans="4:4" x14ac:dyDescent="0.2">
      <c r="D682" s="22"/>
    </row>
    <row r="683" spans="4:4" x14ac:dyDescent="0.2">
      <c r="D683" s="22"/>
    </row>
    <row r="684" spans="4:4" x14ac:dyDescent="0.2">
      <c r="D684" s="22"/>
    </row>
    <row r="685" spans="4:4" x14ac:dyDescent="0.2">
      <c r="D685" s="22"/>
    </row>
    <row r="686" spans="4:4" x14ac:dyDescent="0.2">
      <c r="D686" s="22"/>
    </row>
    <row r="687" spans="4:4" x14ac:dyDescent="0.2">
      <c r="D687" s="22"/>
    </row>
    <row r="688" spans="4:4" x14ac:dyDescent="0.2">
      <c r="D688" s="22"/>
    </row>
    <row r="689" spans="4:4" x14ac:dyDescent="0.2">
      <c r="D689" s="22"/>
    </row>
    <row r="690" spans="4:4" x14ac:dyDescent="0.2">
      <c r="D690" s="22"/>
    </row>
    <row r="691" spans="4:4" x14ac:dyDescent="0.2">
      <c r="D691" s="22"/>
    </row>
    <row r="692" spans="4:4" x14ac:dyDescent="0.2">
      <c r="D692" s="22"/>
    </row>
    <row r="693" spans="4:4" x14ac:dyDescent="0.2">
      <c r="D693" s="22"/>
    </row>
    <row r="694" spans="4:4" x14ac:dyDescent="0.2">
      <c r="D694" s="22"/>
    </row>
    <row r="695" spans="4:4" x14ac:dyDescent="0.2">
      <c r="D695" s="22"/>
    </row>
    <row r="696" spans="4:4" x14ac:dyDescent="0.2">
      <c r="D696" s="22"/>
    </row>
    <row r="697" spans="4:4" x14ac:dyDescent="0.2">
      <c r="D697" s="22"/>
    </row>
    <row r="698" spans="4:4" x14ac:dyDescent="0.2">
      <c r="D698" s="22"/>
    </row>
    <row r="699" spans="4:4" x14ac:dyDescent="0.2">
      <c r="D699" s="22"/>
    </row>
    <row r="700" spans="4:4" x14ac:dyDescent="0.2">
      <c r="D700" s="22"/>
    </row>
    <row r="701" spans="4:4" x14ac:dyDescent="0.2">
      <c r="D701" s="22"/>
    </row>
    <row r="702" spans="4:4" x14ac:dyDescent="0.2">
      <c r="D702" s="22"/>
    </row>
    <row r="703" spans="4:4" x14ac:dyDescent="0.2">
      <c r="D703" s="22"/>
    </row>
    <row r="704" spans="4:4" x14ac:dyDescent="0.2">
      <c r="D704" s="22"/>
    </row>
    <row r="705" spans="4:4" x14ac:dyDescent="0.2">
      <c r="D705" s="22"/>
    </row>
    <row r="706" spans="4:4" x14ac:dyDescent="0.2">
      <c r="D706" s="22"/>
    </row>
    <row r="707" spans="4:4" x14ac:dyDescent="0.2">
      <c r="D707" s="22"/>
    </row>
    <row r="708" spans="4:4" x14ac:dyDescent="0.2">
      <c r="D708" s="22"/>
    </row>
    <row r="709" spans="4:4" x14ac:dyDescent="0.2">
      <c r="D709" s="22"/>
    </row>
    <row r="710" spans="4:4" x14ac:dyDescent="0.2">
      <c r="D710" s="22"/>
    </row>
    <row r="711" spans="4:4" x14ac:dyDescent="0.2">
      <c r="D711" s="22"/>
    </row>
    <row r="712" spans="4:4" x14ac:dyDescent="0.2">
      <c r="D712" s="22"/>
    </row>
    <row r="713" spans="4:4" x14ac:dyDescent="0.2">
      <c r="D713" s="22"/>
    </row>
    <row r="714" spans="4:4" x14ac:dyDescent="0.2">
      <c r="D714" s="22"/>
    </row>
    <row r="715" spans="4:4" x14ac:dyDescent="0.2">
      <c r="D715" s="22"/>
    </row>
    <row r="716" spans="4:4" x14ac:dyDescent="0.2">
      <c r="D716" s="22"/>
    </row>
    <row r="717" spans="4:4" x14ac:dyDescent="0.2">
      <c r="D717" s="22"/>
    </row>
    <row r="718" spans="4:4" x14ac:dyDescent="0.2">
      <c r="D718" s="22"/>
    </row>
    <row r="719" spans="4:4" x14ac:dyDescent="0.2">
      <c r="D719" s="22"/>
    </row>
    <row r="720" spans="4:4" x14ac:dyDescent="0.2">
      <c r="D720" s="22"/>
    </row>
    <row r="721" spans="4:4" x14ac:dyDescent="0.2">
      <c r="D721" s="22"/>
    </row>
    <row r="722" spans="4:4" x14ac:dyDescent="0.2">
      <c r="D722" s="22"/>
    </row>
    <row r="723" spans="4:4" x14ac:dyDescent="0.2">
      <c r="D723" s="22"/>
    </row>
    <row r="724" spans="4:4" x14ac:dyDescent="0.2">
      <c r="D724" s="22"/>
    </row>
    <row r="725" spans="4:4" x14ac:dyDescent="0.2">
      <c r="D725" s="22"/>
    </row>
    <row r="726" spans="4:4" x14ac:dyDescent="0.2">
      <c r="D726" s="22"/>
    </row>
    <row r="727" spans="4:4" x14ac:dyDescent="0.2">
      <c r="D727" s="22"/>
    </row>
    <row r="728" spans="4:4" x14ac:dyDescent="0.2">
      <c r="D728" s="22"/>
    </row>
    <row r="729" spans="4:4" x14ac:dyDescent="0.2">
      <c r="D729" s="22"/>
    </row>
    <row r="730" spans="4:4" x14ac:dyDescent="0.2">
      <c r="D730" s="22"/>
    </row>
    <row r="731" spans="4:4" x14ac:dyDescent="0.2">
      <c r="D731" s="22"/>
    </row>
    <row r="732" spans="4:4" x14ac:dyDescent="0.2">
      <c r="D732" s="22"/>
    </row>
    <row r="733" spans="4:4" x14ac:dyDescent="0.2">
      <c r="D733" s="22"/>
    </row>
    <row r="734" spans="4:4" x14ac:dyDescent="0.2">
      <c r="D734" s="22"/>
    </row>
    <row r="735" spans="4:4" x14ac:dyDescent="0.2">
      <c r="D735" s="22"/>
    </row>
    <row r="736" spans="4:4" x14ac:dyDescent="0.2">
      <c r="D736" s="22"/>
    </row>
    <row r="737" spans="4:4" x14ac:dyDescent="0.2">
      <c r="D737" s="22"/>
    </row>
    <row r="738" spans="4:4" x14ac:dyDescent="0.2">
      <c r="D738" s="22"/>
    </row>
    <row r="739" spans="4:4" x14ac:dyDescent="0.2">
      <c r="D739" s="22"/>
    </row>
    <row r="740" spans="4:4" x14ac:dyDescent="0.2">
      <c r="D740" s="22"/>
    </row>
    <row r="741" spans="4:4" x14ac:dyDescent="0.2">
      <c r="D741" s="22"/>
    </row>
    <row r="742" spans="4:4" x14ac:dyDescent="0.2">
      <c r="D742" s="22"/>
    </row>
    <row r="743" spans="4:4" x14ac:dyDescent="0.2">
      <c r="D743" s="22"/>
    </row>
    <row r="744" spans="4:4" x14ac:dyDescent="0.2">
      <c r="D744" s="22"/>
    </row>
    <row r="745" spans="4:4" x14ac:dyDescent="0.2">
      <c r="D745" s="22"/>
    </row>
    <row r="746" spans="4:4" x14ac:dyDescent="0.2">
      <c r="D746" s="22"/>
    </row>
    <row r="747" spans="4:4" x14ac:dyDescent="0.2">
      <c r="D747" s="22"/>
    </row>
    <row r="748" spans="4:4" x14ac:dyDescent="0.2">
      <c r="D748" s="22"/>
    </row>
    <row r="749" spans="4:4" x14ac:dyDescent="0.2">
      <c r="D749" s="22"/>
    </row>
    <row r="750" spans="4:4" x14ac:dyDescent="0.2">
      <c r="D750" s="22"/>
    </row>
    <row r="751" spans="4:4" x14ac:dyDescent="0.2">
      <c r="D751" s="22"/>
    </row>
    <row r="752" spans="4:4" x14ac:dyDescent="0.2">
      <c r="D752" s="22"/>
    </row>
    <row r="753" spans="4:4" x14ac:dyDescent="0.2">
      <c r="D753" s="22"/>
    </row>
    <row r="754" spans="4:4" x14ac:dyDescent="0.2">
      <c r="D754" s="22"/>
    </row>
    <row r="755" spans="4:4" x14ac:dyDescent="0.2">
      <c r="D755" s="22"/>
    </row>
    <row r="756" spans="4:4" x14ac:dyDescent="0.2">
      <c r="D756" s="22"/>
    </row>
    <row r="757" spans="4:4" x14ac:dyDescent="0.2">
      <c r="D757" s="22"/>
    </row>
    <row r="758" spans="4:4" x14ac:dyDescent="0.2">
      <c r="D758" s="22"/>
    </row>
    <row r="759" spans="4:4" x14ac:dyDescent="0.2">
      <c r="D759" s="22"/>
    </row>
    <row r="760" spans="4:4" x14ac:dyDescent="0.2">
      <c r="D760" s="22"/>
    </row>
    <row r="761" spans="4:4" x14ac:dyDescent="0.2">
      <c r="D761" s="22"/>
    </row>
    <row r="762" spans="4:4" x14ac:dyDescent="0.2">
      <c r="D762" s="22"/>
    </row>
    <row r="763" spans="4:4" x14ac:dyDescent="0.2">
      <c r="D763" s="22"/>
    </row>
    <row r="764" spans="4:4" x14ac:dyDescent="0.2">
      <c r="D764" s="22"/>
    </row>
    <row r="765" spans="4:4" x14ac:dyDescent="0.2">
      <c r="D765" s="22"/>
    </row>
    <row r="766" spans="4:4" x14ac:dyDescent="0.2">
      <c r="D766" s="22"/>
    </row>
    <row r="767" spans="4:4" x14ac:dyDescent="0.2">
      <c r="D767" s="22"/>
    </row>
    <row r="768" spans="4:4" x14ac:dyDescent="0.2">
      <c r="D768" s="22"/>
    </row>
    <row r="769" spans="4:4" x14ac:dyDescent="0.2">
      <c r="D769" s="22"/>
    </row>
    <row r="770" spans="4:4" x14ac:dyDescent="0.2">
      <c r="D770" s="22"/>
    </row>
    <row r="771" spans="4:4" x14ac:dyDescent="0.2">
      <c r="D771" s="22"/>
    </row>
    <row r="772" spans="4:4" x14ac:dyDescent="0.2">
      <c r="D772" s="22"/>
    </row>
    <row r="773" spans="4:4" x14ac:dyDescent="0.2">
      <c r="D773" s="22"/>
    </row>
    <row r="774" spans="4:4" x14ac:dyDescent="0.2">
      <c r="D774" s="22"/>
    </row>
    <row r="775" spans="4:4" x14ac:dyDescent="0.2">
      <c r="D775" s="22"/>
    </row>
    <row r="776" spans="4:4" x14ac:dyDescent="0.2">
      <c r="D776" s="22"/>
    </row>
    <row r="777" spans="4:4" x14ac:dyDescent="0.2">
      <c r="D777" s="22"/>
    </row>
    <row r="778" spans="4:4" x14ac:dyDescent="0.2">
      <c r="D778" s="22"/>
    </row>
    <row r="779" spans="4:4" x14ac:dyDescent="0.2">
      <c r="D779" s="22"/>
    </row>
    <row r="780" spans="4:4" x14ac:dyDescent="0.2">
      <c r="D780" s="22"/>
    </row>
    <row r="781" spans="4:4" x14ac:dyDescent="0.2">
      <c r="D781" s="22"/>
    </row>
    <row r="782" spans="4:4" x14ac:dyDescent="0.2">
      <c r="D782" s="22"/>
    </row>
    <row r="783" spans="4:4" x14ac:dyDescent="0.2">
      <c r="D783" s="22"/>
    </row>
    <row r="784" spans="4:4" x14ac:dyDescent="0.2">
      <c r="D784" s="22"/>
    </row>
    <row r="785" spans="4:4" x14ac:dyDescent="0.2">
      <c r="D785" s="22"/>
    </row>
    <row r="786" spans="4:4" x14ac:dyDescent="0.2">
      <c r="D786" s="22"/>
    </row>
    <row r="787" spans="4:4" x14ac:dyDescent="0.2">
      <c r="D787" s="22"/>
    </row>
    <row r="788" spans="4:4" x14ac:dyDescent="0.2">
      <c r="D788" s="22"/>
    </row>
    <row r="789" spans="4:4" x14ac:dyDescent="0.2">
      <c r="D789" s="22"/>
    </row>
    <row r="790" spans="4:4" x14ac:dyDescent="0.2">
      <c r="D790" s="22"/>
    </row>
    <row r="791" spans="4:4" x14ac:dyDescent="0.2">
      <c r="D791" s="22"/>
    </row>
    <row r="792" spans="4:4" x14ac:dyDescent="0.2">
      <c r="D792" s="22"/>
    </row>
    <row r="793" spans="4:4" x14ac:dyDescent="0.2">
      <c r="D793" s="22"/>
    </row>
    <row r="794" spans="4:4" x14ac:dyDescent="0.2">
      <c r="D794" s="22"/>
    </row>
    <row r="795" spans="4:4" x14ac:dyDescent="0.2">
      <c r="D795" s="22"/>
    </row>
    <row r="796" spans="4:4" x14ac:dyDescent="0.2">
      <c r="D796" s="22"/>
    </row>
    <row r="797" spans="4:4" x14ac:dyDescent="0.2">
      <c r="D797" s="22"/>
    </row>
    <row r="798" spans="4:4" x14ac:dyDescent="0.2">
      <c r="D798" s="22"/>
    </row>
    <row r="799" spans="4:4" x14ac:dyDescent="0.2">
      <c r="D799" s="22"/>
    </row>
    <row r="800" spans="4:4" x14ac:dyDescent="0.2">
      <c r="D800" s="22"/>
    </row>
    <row r="801" spans="4:4" x14ac:dyDescent="0.2">
      <c r="D801" s="22"/>
    </row>
    <row r="802" spans="4:4" x14ac:dyDescent="0.2">
      <c r="D802" s="22"/>
    </row>
    <row r="803" spans="4:4" x14ac:dyDescent="0.2">
      <c r="D803" s="22"/>
    </row>
    <row r="804" spans="4:4" x14ac:dyDescent="0.2">
      <c r="D804" s="22"/>
    </row>
    <row r="805" spans="4:4" x14ac:dyDescent="0.2">
      <c r="D805" s="22"/>
    </row>
    <row r="806" spans="4:4" x14ac:dyDescent="0.2">
      <c r="D806" s="22"/>
    </row>
    <row r="807" spans="4:4" x14ac:dyDescent="0.2">
      <c r="D807" s="22"/>
    </row>
    <row r="808" spans="4:4" x14ac:dyDescent="0.2">
      <c r="D808" s="22"/>
    </row>
    <row r="809" spans="4:4" x14ac:dyDescent="0.2">
      <c r="D809" s="22"/>
    </row>
    <row r="810" spans="4:4" x14ac:dyDescent="0.2">
      <c r="D810" s="22"/>
    </row>
    <row r="811" spans="4:4" x14ac:dyDescent="0.2">
      <c r="D811" s="22"/>
    </row>
    <row r="812" spans="4:4" x14ac:dyDescent="0.2">
      <c r="D812" s="22"/>
    </row>
    <row r="813" spans="4:4" x14ac:dyDescent="0.2">
      <c r="D813" s="22"/>
    </row>
    <row r="814" spans="4:4" x14ac:dyDescent="0.2">
      <c r="D814" s="22"/>
    </row>
    <row r="815" spans="4:4" x14ac:dyDescent="0.2">
      <c r="D815" s="22"/>
    </row>
    <row r="816" spans="4:4" x14ac:dyDescent="0.2">
      <c r="D816" s="22"/>
    </row>
    <row r="817" spans="4:4" x14ac:dyDescent="0.2">
      <c r="D817" s="22"/>
    </row>
    <row r="818" spans="4:4" x14ac:dyDescent="0.2">
      <c r="D818" s="22"/>
    </row>
    <row r="819" spans="4:4" x14ac:dyDescent="0.2">
      <c r="D819" s="22"/>
    </row>
    <row r="820" spans="4:4" x14ac:dyDescent="0.2">
      <c r="D820" s="22"/>
    </row>
    <row r="821" spans="4:4" x14ac:dyDescent="0.2">
      <c r="D821" s="22"/>
    </row>
    <row r="822" spans="4:4" x14ac:dyDescent="0.2">
      <c r="D822" s="22"/>
    </row>
    <row r="823" spans="4:4" x14ac:dyDescent="0.2">
      <c r="D823" s="22"/>
    </row>
    <row r="824" spans="4:4" x14ac:dyDescent="0.2">
      <c r="D824" s="22"/>
    </row>
    <row r="825" spans="4:4" x14ac:dyDescent="0.2">
      <c r="D825" s="22"/>
    </row>
    <row r="826" spans="4:4" x14ac:dyDescent="0.2">
      <c r="D826" s="22"/>
    </row>
    <row r="827" spans="4:4" x14ac:dyDescent="0.2">
      <c r="D827" s="22"/>
    </row>
    <row r="828" spans="4:4" x14ac:dyDescent="0.2">
      <c r="D828" s="22"/>
    </row>
    <row r="829" spans="4:4" x14ac:dyDescent="0.2">
      <c r="D829" s="22"/>
    </row>
    <row r="830" spans="4:4" x14ac:dyDescent="0.2">
      <c r="D830" s="22"/>
    </row>
    <row r="831" spans="4:4" x14ac:dyDescent="0.2">
      <c r="D831" s="22"/>
    </row>
    <row r="832" spans="4:4" x14ac:dyDescent="0.2">
      <c r="D832" s="22"/>
    </row>
    <row r="833" spans="4:4" x14ac:dyDescent="0.2">
      <c r="D833" s="22"/>
    </row>
    <row r="834" spans="4:4" x14ac:dyDescent="0.2">
      <c r="D834" s="22"/>
    </row>
    <row r="835" spans="4:4" x14ac:dyDescent="0.2">
      <c r="D835" s="22"/>
    </row>
    <row r="836" spans="4:4" x14ac:dyDescent="0.2">
      <c r="D836" s="22"/>
    </row>
    <row r="837" spans="4:4" x14ac:dyDescent="0.2">
      <c r="D837" s="22"/>
    </row>
    <row r="838" spans="4:4" x14ac:dyDescent="0.2">
      <c r="D838" s="22"/>
    </row>
    <row r="839" spans="4:4" x14ac:dyDescent="0.2">
      <c r="D839" s="22"/>
    </row>
    <row r="840" spans="4:4" x14ac:dyDescent="0.2">
      <c r="D840" s="22"/>
    </row>
    <row r="841" spans="4:4" x14ac:dyDescent="0.2">
      <c r="D841" s="22"/>
    </row>
    <row r="842" spans="4:4" x14ac:dyDescent="0.2">
      <c r="D842" s="22"/>
    </row>
    <row r="843" spans="4:4" x14ac:dyDescent="0.2">
      <c r="D843" s="22"/>
    </row>
    <row r="844" spans="4:4" x14ac:dyDescent="0.2">
      <c r="D844" s="22"/>
    </row>
    <row r="845" spans="4:4" x14ac:dyDescent="0.2">
      <c r="D845" s="22"/>
    </row>
    <row r="846" spans="4:4" x14ac:dyDescent="0.2">
      <c r="D846" s="22"/>
    </row>
    <row r="847" spans="4:4" x14ac:dyDescent="0.2">
      <c r="D847" s="22"/>
    </row>
    <row r="848" spans="4:4" x14ac:dyDescent="0.2">
      <c r="D848" s="22"/>
    </row>
    <row r="849" spans="4:4" x14ac:dyDescent="0.2">
      <c r="D849" s="22"/>
    </row>
    <row r="850" spans="4:4" x14ac:dyDescent="0.2">
      <c r="D850" s="22"/>
    </row>
    <row r="851" spans="4:4" x14ac:dyDescent="0.2">
      <c r="D851" s="22"/>
    </row>
    <row r="852" spans="4:4" x14ac:dyDescent="0.2">
      <c r="D852" s="22"/>
    </row>
    <row r="853" spans="4:4" x14ac:dyDescent="0.2">
      <c r="D853" s="22"/>
    </row>
    <row r="854" spans="4:4" x14ac:dyDescent="0.2">
      <c r="D854" s="22"/>
    </row>
    <row r="855" spans="4:4" x14ac:dyDescent="0.2">
      <c r="D855" s="22"/>
    </row>
    <row r="856" spans="4:4" x14ac:dyDescent="0.2">
      <c r="D856" s="22"/>
    </row>
    <row r="857" spans="4:4" x14ac:dyDescent="0.2">
      <c r="D857" s="22"/>
    </row>
    <row r="858" spans="4:4" x14ac:dyDescent="0.2">
      <c r="D858" s="22"/>
    </row>
    <row r="859" spans="4:4" x14ac:dyDescent="0.2">
      <c r="D859" s="22"/>
    </row>
    <row r="860" spans="4:4" x14ac:dyDescent="0.2">
      <c r="D860" s="22"/>
    </row>
    <row r="861" spans="4:4" x14ac:dyDescent="0.2">
      <c r="D861" s="22"/>
    </row>
    <row r="862" spans="4:4" x14ac:dyDescent="0.2">
      <c r="D862" s="22"/>
    </row>
    <row r="863" spans="4:4" x14ac:dyDescent="0.2">
      <c r="D863" s="22"/>
    </row>
    <row r="864" spans="4:4" x14ac:dyDescent="0.2">
      <c r="D864" s="22"/>
    </row>
    <row r="865" spans="4:4" x14ac:dyDescent="0.2">
      <c r="D865" s="22"/>
    </row>
    <row r="866" spans="4:4" x14ac:dyDescent="0.2">
      <c r="D866" s="22"/>
    </row>
    <row r="867" spans="4:4" x14ac:dyDescent="0.2">
      <c r="D867" s="22"/>
    </row>
    <row r="868" spans="4:4" x14ac:dyDescent="0.2">
      <c r="D868" s="22"/>
    </row>
    <row r="869" spans="4:4" x14ac:dyDescent="0.2">
      <c r="D869" s="22"/>
    </row>
    <row r="870" spans="4:4" x14ac:dyDescent="0.2">
      <c r="D870" s="22"/>
    </row>
    <row r="871" spans="4:4" x14ac:dyDescent="0.2">
      <c r="D871" s="22"/>
    </row>
    <row r="872" spans="4:4" x14ac:dyDescent="0.2">
      <c r="D872" s="22"/>
    </row>
    <row r="873" spans="4:4" x14ac:dyDescent="0.2">
      <c r="D873" s="22"/>
    </row>
    <row r="874" spans="4:4" x14ac:dyDescent="0.2">
      <c r="D874" s="22"/>
    </row>
    <row r="875" spans="4:4" x14ac:dyDescent="0.2">
      <c r="D875" s="22"/>
    </row>
    <row r="876" spans="4:4" x14ac:dyDescent="0.2">
      <c r="D876" s="22"/>
    </row>
    <row r="877" spans="4:4" x14ac:dyDescent="0.2">
      <c r="D877" s="22"/>
    </row>
    <row r="878" spans="4:4" x14ac:dyDescent="0.2">
      <c r="D878" s="22"/>
    </row>
    <row r="879" spans="4:4" x14ac:dyDescent="0.2">
      <c r="D879" s="22"/>
    </row>
    <row r="880" spans="4:4" x14ac:dyDescent="0.2">
      <c r="D880" s="22"/>
    </row>
    <row r="881" spans="4:4" x14ac:dyDescent="0.2">
      <c r="D881" s="22"/>
    </row>
    <row r="882" spans="4:4" x14ac:dyDescent="0.2">
      <c r="D882" s="22"/>
    </row>
    <row r="883" spans="4:4" x14ac:dyDescent="0.2">
      <c r="D883" s="22"/>
    </row>
    <row r="884" spans="4:4" x14ac:dyDescent="0.2">
      <c r="D884" s="22"/>
    </row>
    <row r="885" spans="4:4" x14ac:dyDescent="0.2">
      <c r="D885" s="22"/>
    </row>
    <row r="886" spans="4:4" x14ac:dyDescent="0.2">
      <c r="D886" s="22"/>
    </row>
    <row r="887" spans="4:4" x14ac:dyDescent="0.2">
      <c r="D887" s="22"/>
    </row>
    <row r="888" spans="4:4" x14ac:dyDescent="0.2">
      <c r="D888" s="22"/>
    </row>
    <row r="889" spans="4:4" x14ac:dyDescent="0.2">
      <c r="D889" s="22"/>
    </row>
    <row r="890" spans="4:4" x14ac:dyDescent="0.2">
      <c r="D890" s="22"/>
    </row>
    <row r="891" spans="4:4" x14ac:dyDescent="0.2">
      <c r="D891" s="22"/>
    </row>
    <row r="892" spans="4:4" x14ac:dyDescent="0.2">
      <c r="D892" s="22"/>
    </row>
    <row r="893" spans="4:4" x14ac:dyDescent="0.2">
      <c r="D893" s="22"/>
    </row>
    <row r="894" spans="4:4" x14ac:dyDescent="0.2">
      <c r="D894" s="22"/>
    </row>
    <row r="895" spans="4:4" x14ac:dyDescent="0.2">
      <c r="D895" s="22"/>
    </row>
    <row r="896" spans="4:4" x14ac:dyDescent="0.2">
      <c r="D896" s="22"/>
    </row>
    <row r="897" spans="4:4" x14ac:dyDescent="0.2">
      <c r="D897" s="22"/>
    </row>
    <row r="898" spans="4:4" x14ac:dyDescent="0.2">
      <c r="D898" s="22"/>
    </row>
    <row r="899" spans="4:4" x14ac:dyDescent="0.2">
      <c r="D899" s="22"/>
    </row>
    <row r="900" spans="4:4" x14ac:dyDescent="0.2">
      <c r="D900" s="22"/>
    </row>
    <row r="901" spans="4:4" x14ac:dyDescent="0.2">
      <c r="D901" s="22"/>
    </row>
    <row r="902" spans="4:4" x14ac:dyDescent="0.2">
      <c r="D902" s="22"/>
    </row>
    <row r="903" spans="4:4" x14ac:dyDescent="0.2">
      <c r="D903" s="22"/>
    </row>
    <row r="904" spans="4:4" x14ac:dyDescent="0.2">
      <c r="D904" s="22"/>
    </row>
    <row r="905" spans="4:4" x14ac:dyDescent="0.2">
      <c r="D905" s="22"/>
    </row>
    <row r="906" spans="4:4" x14ac:dyDescent="0.2">
      <c r="D906" s="22"/>
    </row>
    <row r="907" spans="4:4" x14ac:dyDescent="0.2">
      <c r="D907" s="22"/>
    </row>
    <row r="908" spans="4:4" x14ac:dyDescent="0.2">
      <c r="D908" s="22"/>
    </row>
    <row r="909" spans="4:4" x14ac:dyDescent="0.2">
      <c r="D909" s="22"/>
    </row>
    <row r="910" spans="4:4" x14ac:dyDescent="0.2">
      <c r="D910" s="22"/>
    </row>
    <row r="911" spans="4:4" x14ac:dyDescent="0.2">
      <c r="D911" s="22"/>
    </row>
    <row r="912" spans="4:4" x14ac:dyDescent="0.2">
      <c r="D912" s="22"/>
    </row>
    <row r="913" spans="4:4" x14ac:dyDescent="0.2">
      <c r="D913" s="22"/>
    </row>
    <row r="914" spans="4:4" x14ac:dyDescent="0.2">
      <c r="D914" s="22"/>
    </row>
    <row r="915" spans="4:4" x14ac:dyDescent="0.2">
      <c r="D915" s="22"/>
    </row>
    <row r="916" spans="4:4" x14ac:dyDescent="0.2">
      <c r="D916" s="22"/>
    </row>
    <row r="917" spans="4:4" x14ac:dyDescent="0.2">
      <c r="D917" s="22"/>
    </row>
    <row r="918" spans="4:4" x14ac:dyDescent="0.2">
      <c r="D918" s="22"/>
    </row>
    <row r="919" spans="4:4" x14ac:dyDescent="0.2">
      <c r="D919" s="22"/>
    </row>
    <row r="920" spans="4:4" x14ac:dyDescent="0.2">
      <c r="D920" s="22"/>
    </row>
    <row r="921" spans="4:4" x14ac:dyDescent="0.2">
      <c r="D921" s="22"/>
    </row>
    <row r="922" spans="4:4" x14ac:dyDescent="0.2">
      <c r="D922" s="22"/>
    </row>
    <row r="923" spans="4:4" x14ac:dyDescent="0.2">
      <c r="D923" s="22"/>
    </row>
    <row r="924" spans="4:4" x14ac:dyDescent="0.2">
      <c r="D924" s="22"/>
    </row>
    <row r="925" spans="4:4" x14ac:dyDescent="0.2">
      <c r="D925" s="22"/>
    </row>
    <row r="926" spans="4:4" x14ac:dyDescent="0.2">
      <c r="D926" s="22"/>
    </row>
    <row r="927" spans="4:4" x14ac:dyDescent="0.2">
      <c r="D927" s="22"/>
    </row>
    <row r="928" spans="4:4" x14ac:dyDescent="0.2">
      <c r="D928" s="22"/>
    </row>
    <row r="929" spans="4:4" x14ac:dyDescent="0.2">
      <c r="D929" s="22"/>
    </row>
    <row r="930" spans="4:4" x14ac:dyDescent="0.2">
      <c r="D930" s="22"/>
    </row>
    <row r="931" spans="4:4" x14ac:dyDescent="0.2">
      <c r="D931" s="22"/>
    </row>
    <row r="932" spans="4:4" x14ac:dyDescent="0.2">
      <c r="D932" s="22"/>
    </row>
    <row r="933" spans="4:4" x14ac:dyDescent="0.2">
      <c r="D933" s="22"/>
    </row>
    <row r="934" spans="4:4" x14ac:dyDescent="0.2">
      <c r="D934" s="22"/>
    </row>
    <row r="935" spans="4:4" x14ac:dyDescent="0.2">
      <c r="D935" s="22"/>
    </row>
    <row r="936" spans="4:4" x14ac:dyDescent="0.2">
      <c r="D936" s="22"/>
    </row>
    <row r="937" spans="4:4" x14ac:dyDescent="0.2">
      <c r="D937" s="22"/>
    </row>
    <row r="938" spans="4:4" x14ac:dyDescent="0.2">
      <c r="D938" s="22"/>
    </row>
    <row r="939" spans="4:4" x14ac:dyDescent="0.2">
      <c r="D939" s="22"/>
    </row>
    <row r="940" spans="4:4" x14ac:dyDescent="0.2">
      <c r="D940" s="22"/>
    </row>
    <row r="941" spans="4:4" x14ac:dyDescent="0.2">
      <c r="D941" s="22"/>
    </row>
    <row r="942" spans="4:4" x14ac:dyDescent="0.2">
      <c r="D942" s="22"/>
    </row>
    <row r="943" spans="4:4" x14ac:dyDescent="0.2">
      <c r="D943" s="22"/>
    </row>
    <row r="944" spans="4:4" x14ac:dyDescent="0.2">
      <c r="D944" s="22"/>
    </row>
    <row r="945" spans="4:4" x14ac:dyDescent="0.2">
      <c r="D945" s="22"/>
    </row>
    <row r="946" spans="4:4" x14ac:dyDescent="0.2">
      <c r="D946" s="22"/>
    </row>
    <row r="947" spans="4:4" x14ac:dyDescent="0.2">
      <c r="D947" s="22"/>
    </row>
    <row r="948" spans="4:4" x14ac:dyDescent="0.2">
      <c r="D948" s="22"/>
    </row>
    <row r="949" spans="4:4" x14ac:dyDescent="0.2">
      <c r="D949" s="22"/>
    </row>
    <row r="950" spans="4:4" x14ac:dyDescent="0.2">
      <c r="D950" s="22"/>
    </row>
    <row r="951" spans="4:4" x14ac:dyDescent="0.2">
      <c r="D951" s="22"/>
    </row>
    <row r="952" spans="4:4" x14ac:dyDescent="0.2">
      <c r="D952" s="22"/>
    </row>
    <row r="953" spans="4:4" x14ac:dyDescent="0.2">
      <c r="D953" s="22"/>
    </row>
    <row r="954" spans="4:4" x14ac:dyDescent="0.2">
      <c r="D954" s="22"/>
    </row>
    <row r="955" spans="4:4" x14ac:dyDescent="0.2">
      <c r="D955" s="22"/>
    </row>
    <row r="956" spans="4:4" x14ac:dyDescent="0.2">
      <c r="D956" s="22"/>
    </row>
    <row r="957" spans="4:4" x14ac:dyDescent="0.2">
      <c r="D957" s="22"/>
    </row>
    <row r="958" spans="4:4" x14ac:dyDescent="0.2">
      <c r="D958" s="22"/>
    </row>
    <row r="959" spans="4:4" x14ac:dyDescent="0.2">
      <c r="D959" s="22"/>
    </row>
    <row r="960" spans="4:4" x14ac:dyDescent="0.2">
      <c r="D960" s="22"/>
    </row>
    <row r="961" spans="4:4" x14ac:dyDescent="0.2">
      <c r="D961" s="22"/>
    </row>
    <row r="962" spans="4:4" x14ac:dyDescent="0.2">
      <c r="D962" s="22"/>
    </row>
    <row r="963" spans="4:4" x14ac:dyDescent="0.2">
      <c r="D963" s="22"/>
    </row>
    <row r="964" spans="4:4" x14ac:dyDescent="0.2">
      <c r="D964" s="22"/>
    </row>
    <row r="965" spans="4:4" x14ac:dyDescent="0.2">
      <c r="D965" s="22"/>
    </row>
    <row r="966" spans="4:4" x14ac:dyDescent="0.2">
      <c r="D966" s="22"/>
    </row>
    <row r="967" spans="4:4" x14ac:dyDescent="0.2">
      <c r="D967" s="22"/>
    </row>
    <row r="968" spans="4:4" x14ac:dyDescent="0.2">
      <c r="D968" s="22"/>
    </row>
    <row r="969" spans="4:4" x14ac:dyDescent="0.2">
      <c r="D969" s="22"/>
    </row>
    <row r="970" spans="4:4" x14ac:dyDescent="0.2">
      <c r="D970" s="22"/>
    </row>
    <row r="971" spans="4:4" x14ac:dyDescent="0.2">
      <c r="D971" s="22"/>
    </row>
    <row r="972" spans="4:4" x14ac:dyDescent="0.2">
      <c r="D972" s="22"/>
    </row>
    <row r="973" spans="4:4" x14ac:dyDescent="0.2">
      <c r="D973" s="22"/>
    </row>
    <row r="974" spans="4:4" x14ac:dyDescent="0.2">
      <c r="D974" s="22"/>
    </row>
    <row r="975" spans="4:4" x14ac:dyDescent="0.2">
      <c r="D975" s="22"/>
    </row>
    <row r="976" spans="4:4" x14ac:dyDescent="0.2">
      <c r="D976" s="22"/>
    </row>
    <row r="977" spans="4:4" x14ac:dyDescent="0.2">
      <c r="D977" s="22"/>
    </row>
    <row r="978" spans="4:4" x14ac:dyDescent="0.2">
      <c r="D978" s="22"/>
    </row>
    <row r="979" spans="4:4" x14ac:dyDescent="0.2">
      <c r="D979" s="22"/>
    </row>
    <row r="980" spans="4:4" x14ac:dyDescent="0.2">
      <c r="D980" s="22"/>
    </row>
    <row r="981" spans="4:4" x14ac:dyDescent="0.2">
      <c r="D981" s="22"/>
    </row>
    <row r="982" spans="4:4" x14ac:dyDescent="0.2">
      <c r="D982" s="22"/>
    </row>
    <row r="983" spans="4:4" x14ac:dyDescent="0.2">
      <c r="D983" s="22"/>
    </row>
    <row r="984" spans="4:4" x14ac:dyDescent="0.2">
      <c r="D984" s="22"/>
    </row>
    <row r="985" spans="4:4" x14ac:dyDescent="0.2">
      <c r="D985" s="22"/>
    </row>
    <row r="986" spans="4:4" x14ac:dyDescent="0.2">
      <c r="D986" s="22"/>
    </row>
    <row r="987" spans="4:4" x14ac:dyDescent="0.2">
      <c r="D987" s="22"/>
    </row>
    <row r="988" spans="4:4" x14ac:dyDescent="0.2">
      <c r="D988" s="22"/>
    </row>
    <row r="989" spans="4:4" x14ac:dyDescent="0.2">
      <c r="D989" s="22"/>
    </row>
    <row r="990" spans="4:4" x14ac:dyDescent="0.2">
      <c r="D990" s="22"/>
    </row>
    <row r="991" spans="4:4" x14ac:dyDescent="0.2">
      <c r="D991" s="22"/>
    </row>
    <row r="992" spans="4:4" x14ac:dyDescent="0.2">
      <c r="D992" s="22"/>
    </row>
    <row r="993" spans="4:4" x14ac:dyDescent="0.2">
      <c r="D993" s="22"/>
    </row>
    <row r="994" spans="4:4" x14ac:dyDescent="0.2">
      <c r="D994" s="22"/>
    </row>
    <row r="995" spans="4:4" x14ac:dyDescent="0.2">
      <c r="D995" s="22"/>
    </row>
    <row r="996" spans="4:4" x14ac:dyDescent="0.2">
      <c r="D996" s="22"/>
    </row>
    <row r="997" spans="4:4" x14ac:dyDescent="0.2">
      <c r="D997" s="22"/>
    </row>
    <row r="998" spans="4:4" x14ac:dyDescent="0.2">
      <c r="D998" s="22"/>
    </row>
    <row r="999" spans="4:4" x14ac:dyDescent="0.2">
      <c r="D999" s="22"/>
    </row>
    <row r="1000" spans="4:4" x14ac:dyDescent="0.2">
      <c r="D1000" s="22"/>
    </row>
    <row r="1001" spans="4:4" x14ac:dyDescent="0.2">
      <c r="D1001" s="22"/>
    </row>
    <row r="1002" spans="4:4" x14ac:dyDescent="0.2">
      <c r="D1002" s="22"/>
    </row>
    <row r="1003" spans="4:4" x14ac:dyDescent="0.2">
      <c r="D1003" s="22"/>
    </row>
    <row r="1004" spans="4:4" x14ac:dyDescent="0.2">
      <c r="D1004" s="22"/>
    </row>
    <row r="1005" spans="4:4" x14ac:dyDescent="0.2">
      <c r="D1005" s="22"/>
    </row>
    <row r="1006" spans="4:4" x14ac:dyDescent="0.2">
      <c r="D1006" s="22"/>
    </row>
    <row r="1007" spans="4:4" x14ac:dyDescent="0.2">
      <c r="D1007" s="22"/>
    </row>
    <row r="1008" spans="4:4" x14ac:dyDescent="0.2">
      <c r="D1008" s="22"/>
    </row>
    <row r="1009" spans="4:4" x14ac:dyDescent="0.2">
      <c r="D1009" s="22"/>
    </row>
    <row r="1010" spans="4:4" x14ac:dyDescent="0.2">
      <c r="D1010" s="22"/>
    </row>
    <row r="1011" spans="4:4" x14ac:dyDescent="0.2">
      <c r="D1011" s="22"/>
    </row>
    <row r="1012" spans="4:4" x14ac:dyDescent="0.2">
      <c r="D1012" s="22"/>
    </row>
    <row r="1013" spans="4:4" x14ac:dyDescent="0.2">
      <c r="D1013" s="22"/>
    </row>
    <row r="1014" spans="4:4" x14ac:dyDescent="0.2">
      <c r="D1014" s="22"/>
    </row>
    <row r="1015" spans="4:4" x14ac:dyDescent="0.2">
      <c r="D1015" s="22"/>
    </row>
    <row r="1016" spans="4:4" x14ac:dyDescent="0.2">
      <c r="D1016" s="22"/>
    </row>
    <row r="1017" spans="4:4" x14ac:dyDescent="0.2">
      <c r="D1017" s="22"/>
    </row>
    <row r="1018" spans="4:4" x14ac:dyDescent="0.2">
      <c r="D1018" s="22"/>
    </row>
    <row r="1019" spans="4:4" x14ac:dyDescent="0.2">
      <c r="D1019" s="22"/>
    </row>
    <row r="1020" spans="4:4" x14ac:dyDescent="0.2">
      <c r="D1020" s="22"/>
    </row>
    <row r="1021" spans="4:4" x14ac:dyDescent="0.2">
      <c r="D1021" s="22"/>
    </row>
    <row r="1022" spans="4:4" x14ac:dyDescent="0.2">
      <c r="D1022" s="22"/>
    </row>
    <row r="1023" spans="4:4" x14ac:dyDescent="0.2">
      <c r="D1023" s="22"/>
    </row>
    <row r="1024" spans="4:4" x14ac:dyDescent="0.2">
      <c r="D1024" s="22"/>
    </row>
    <row r="1025" spans="4:4" x14ac:dyDescent="0.2">
      <c r="D1025" s="22"/>
    </row>
    <row r="1026" spans="4:4" x14ac:dyDescent="0.2">
      <c r="D1026" s="22"/>
    </row>
    <row r="1027" spans="4:4" x14ac:dyDescent="0.2">
      <c r="D1027" s="22"/>
    </row>
    <row r="1028" spans="4:4" x14ac:dyDescent="0.2">
      <c r="D1028" s="22"/>
    </row>
    <row r="1029" spans="4:4" x14ac:dyDescent="0.2">
      <c r="D1029" s="22"/>
    </row>
    <row r="1030" spans="4:4" x14ac:dyDescent="0.2">
      <c r="D1030" s="22"/>
    </row>
    <row r="1031" spans="4:4" x14ac:dyDescent="0.2">
      <c r="D1031" s="22"/>
    </row>
    <row r="1032" spans="4:4" x14ac:dyDescent="0.2">
      <c r="D1032" s="22"/>
    </row>
    <row r="1033" spans="4:4" x14ac:dyDescent="0.2">
      <c r="D1033" s="22"/>
    </row>
    <row r="1034" spans="4:4" x14ac:dyDescent="0.2">
      <c r="D1034" s="22"/>
    </row>
    <row r="1035" spans="4:4" x14ac:dyDescent="0.2">
      <c r="D1035" s="22"/>
    </row>
    <row r="1036" spans="4:4" x14ac:dyDescent="0.2">
      <c r="D1036" s="22"/>
    </row>
    <row r="1037" spans="4:4" x14ac:dyDescent="0.2">
      <c r="D1037" s="22"/>
    </row>
    <row r="1038" spans="4:4" x14ac:dyDescent="0.2">
      <c r="D1038" s="22"/>
    </row>
    <row r="1039" spans="4:4" x14ac:dyDescent="0.2">
      <c r="D1039" s="22"/>
    </row>
    <row r="1040" spans="4:4" x14ac:dyDescent="0.2">
      <c r="D1040" s="22"/>
    </row>
    <row r="1041" spans="4:4" x14ac:dyDescent="0.2">
      <c r="D1041" s="22"/>
    </row>
    <row r="1042" spans="4:4" x14ac:dyDescent="0.2">
      <c r="D1042" s="22"/>
    </row>
    <row r="1043" spans="4:4" x14ac:dyDescent="0.2">
      <c r="D1043" s="22"/>
    </row>
    <row r="1044" spans="4:4" x14ac:dyDescent="0.2">
      <c r="D1044" s="22"/>
    </row>
    <row r="1045" spans="4:4" x14ac:dyDescent="0.2">
      <c r="D1045" s="22"/>
    </row>
    <row r="1046" spans="4:4" x14ac:dyDescent="0.2">
      <c r="D1046" s="22"/>
    </row>
    <row r="1047" spans="4:4" x14ac:dyDescent="0.2">
      <c r="D1047" s="22"/>
    </row>
    <row r="1048" spans="4:4" x14ac:dyDescent="0.2">
      <c r="D1048" s="22"/>
    </row>
    <row r="1049" spans="4:4" x14ac:dyDescent="0.2">
      <c r="D1049" s="22"/>
    </row>
    <row r="1050" spans="4:4" x14ac:dyDescent="0.2">
      <c r="D1050" s="22"/>
    </row>
    <row r="1051" spans="4:4" x14ac:dyDescent="0.2">
      <c r="D1051" s="22"/>
    </row>
    <row r="1052" spans="4:4" x14ac:dyDescent="0.2">
      <c r="D1052" s="22"/>
    </row>
    <row r="1053" spans="4:4" x14ac:dyDescent="0.2">
      <c r="D1053" s="22"/>
    </row>
    <row r="1054" spans="4:4" x14ac:dyDescent="0.2">
      <c r="D1054" s="22"/>
    </row>
    <row r="1055" spans="4:4" x14ac:dyDescent="0.2">
      <c r="D1055" s="22"/>
    </row>
    <row r="1056" spans="4:4" x14ac:dyDescent="0.2">
      <c r="D1056" s="22"/>
    </row>
    <row r="1057" spans="4:4" x14ac:dyDescent="0.2">
      <c r="D1057" s="22"/>
    </row>
    <row r="1058" spans="4:4" x14ac:dyDescent="0.2">
      <c r="D1058" s="22"/>
    </row>
    <row r="1059" spans="4:4" x14ac:dyDescent="0.2">
      <c r="D1059" s="22"/>
    </row>
    <row r="1060" spans="4:4" x14ac:dyDescent="0.2">
      <c r="D1060" s="22"/>
    </row>
    <row r="1061" spans="4:4" x14ac:dyDescent="0.2">
      <c r="D1061" s="22"/>
    </row>
    <row r="1062" spans="4:4" x14ac:dyDescent="0.2">
      <c r="D1062" s="22"/>
    </row>
    <row r="1063" spans="4:4" x14ac:dyDescent="0.2">
      <c r="D1063" s="22"/>
    </row>
    <row r="1064" spans="4:4" x14ac:dyDescent="0.2">
      <c r="D1064" s="22"/>
    </row>
    <row r="1065" spans="4:4" x14ac:dyDescent="0.2">
      <c r="D1065" s="22"/>
    </row>
    <row r="1066" spans="4:4" x14ac:dyDescent="0.2">
      <c r="D1066" s="22"/>
    </row>
    <row r="1067" spans="4:4" x14ac:dyDescent="0.2">
      <c r="D1067" s="22"/>
    </row>
    <row r="1068" spans="4:4" x14ac:dyDescent="0.2">
      <c r="D1068" s="22"/>
    </row>
    <row r="1069" spans="4:4" x14ac:dyDescent="0.2">
      <c r="D1069" s="22"/>
    </row>
    <row r="1070" spans="4:4" x14ac:dyDescent="0.2">
      <c r="D1070" s="22"/>
    </row>
    <row r="1071" spans="4:4" x14ac:dyDescent="0.2">
      <c r="D1071" s="22"/>
    </row>
    <row r="1072" spans="4:4" x14ac:dyDescent="0.2">
      <c r="D1072" s="22"/>
    </row>
    <row r="1073" spans="4:4" x14ac:dyDescent="0.2">
      <c r="D1073" s="22"/>
    </row>
    <row r="1074" spans="4:4" x14ac:dyDescent="0.2">
      <c r="D1074" s="22"/>
    </row>
    <row r="1075" spans="4:4" x14ac:dyDescent="0.2">
      <c r="D1075" s="22"/>
    </row>
    <row r="1076" spans="4:4" x14ac:dyDescent="0.2">
      <c r="D1076" s="22"/>
    </row>
    <row r="1077" spans="4:4" x14ac:dyDescent="0.2">
      <c r="D1077" s="22"/>
    </row>
    <row r="1078" spans="4:4" x14ac:dyDescent="0.2">
      <c r="D1078" s="22"/>
    </row>
    <row r="1079" spans="4:4" x14ac:dyDescent="0.2">
      <c r="D1079" s="22"/>
    </row>
    <row r="1080" spans="4:4" x14ac:dyDescent="0.2">
      <c r="D1080" s="22"/>
    </row>
    <row r="1081" spans="4:4" x14ac:dyDescent="0.2">
      <c r="D1081" s="22"/>
    </row>
    <row r="1082" spans="4:4" x14ac:dyDescent="0.2">
      <c r="D1082" s="22"/>
    </row>
    <row r="1083" spans="4:4" x14ac:dyDescent="0.2">
      <c r="D1083" s="22"/>
    </row>
    <row r="1084" spans="4:4" x14ac:dyDescent="0.2">
      <c r="D1084" s="22"/>
    </row>
    <row r="1085" spans="4:4" x14ac:dyDescent="0.2">
      <c r="D1085" s="22"/>
    </row>
    <row r="1086" spans="4:4" x14ac:dyDescent="0.2">
      <c r="D1086" s="22"/>
    </row>
    <row r="1087" spans="4:4" x14ac:dyDescent="0.2">
      <c r="D1087" s="22"/>
    </row>
    <row r="1088" spans="4:4" x14ac:dyDescent="0.2">
      <c r="D1088" s="22"/>
    </row>
    <row r="1089" spans="4:4" x14ac:dyDescent="0.2">
      <c r="D1089" s="22"/>
    </row>
    <row r="1090" spans="4:4" x14ac:dyDescent="0.2">
      <c r="D1090" s="22"/>
    </row>
    <row r="1091" spans="4:4" x14ac:dyDescent="0.2">
      <c r="D1091" s="22"/>
    </row>
    <row r="1092" spans="4:4" x14ac:dyDescent="0.2">
      <c r="D1092" s="22"/>
    </row>
    <row r="1093" spans="4:4" x14ac:dyDescent="0.2">
      <c r="D1093" s="22"/>
    </row>
    <row r="1094" spans="4:4" x14ac:dyDescent="0.2">
      <c r="D1094" s="22"/>
    </row>
    <row r="1095" spans="4:4" x14ac:dyDescent="0.2">
      <c r="D1095" s="22"/>
    </row>
    <row r="1096" spans="4:4" x14ac:dyDescent="0.2">
      <c r="D1096" s="22"/>
    </row>
    <row r="1097" spans="4:4" x14ac:dyDescent="0.2">
      <c r="D1097" s="22"/>
    </row>
    <row r="1098" spans="4:4" x14ac:dyDescent="0.2">
      <c r="D1098" s="22"/>
    </row>
    <row r="1099" spans="4:4" x14ac:dyDescent="0.2">
      <c r="D1099" s="22"/>
    </row>
    <row r="1100" spans="4:4" x14ac:dyDescent="0.2">
      <c r="D1100" s="22"/>
    </row>
    <row r="1101" spans="4:4" x14ac:dyDescent="0.2">
      <c r="D1101" s="22"/>
    </row>
    <row r="1102" spans="4:4" x14ac:dyDescent="0.2">
      <c r="D1102" s="22"/>
    </row>
    <row r="1103" spans="4:4" x14ac:dyDescent="0.2">
      <c r="D1103" s="22"/>
    </row>
    <row r="1104" spans="4:4" x14ac:dyDescent="0.2">
      <c r="D1104" s="22"/>
    </row>
    <row r="1105" spans="4:4" x14ac:dyDescent="0.2">
      <c r="D1105" s="22"/>
    </row>
    <row r="1106" spans="4:4" x14ac:dyDescent="0.2">
      <c r="D1106" s="22"/>
    </row>
    <row r="1107" spans="4:4" x14ac:dyDescent="0.2">
      <c r="D1107" s="22"/>
    </row>
    <row r="1108" spans="4:4" x14ac:dyDescent="0.2">
      <c r="D1108" s="22"/>
    </row>
    <row r="1109" spans="4:4" x14ac:dyDescent="0.2">
      <c r="D1109" s="22"/>
    </row>
    <row r="1110" spans="4:4" x14ac:dyDescent="0.2">
      <c r="D1110" s="22"/>
    </row>
    <row r="1111" spans="4:4" x14ac:dyDescent="0.2">
      <c r="D1111" s="22"/>
    </row>
    <row r="1112" spans="4:4" x14ac:dyDescent="0.2">
      <c r="D1112" s="22"/>
    </row>
    <row r="1113" spans="4:4" x14ac:dyDescent="0.2">
      <c r="D1113" s="22"/>
    </row>
    <row r="1114" spans="4:4" x14ac:dyDescent="0.2">
      <c r="D1114" s="22"/>
    </row>
    <row r="1115" spans="4:4" x14ac:dyDescent="0.2">
      <c r="D1115" s="22"/>
    </row>
    <row r="1116" spans="4:4" x14ac:dyDescent="0.2">
      <c r="D1116" s="22"/>
    </row>
    <row r="1117" spans="4:4" x14ac:dyDescent="0.2">
      <c r="D1117" s="22"/>
    </row>
    <row r="1118" spans="4:4" x14ac:dyDescent="0.2">
      <c r="D1118" s="22"/>
    </row>
    <row r="1119" spans="4:4" x14ac:dyDescent="0.2">
      <c r="D1119" s="22"/>
    </row>
    <row r="1120" spans="4:4" x14ac:dyDescent="0.2">
      <c r="D1120" s="22"/>
    </row>
    <row r="1121" spans="4:4" x14ac:dyDescent="0.2">
      <c r="D1121" s="22"/>
    </row>
    <row r="1122" spans="4:4" x14ac:dyDescent="0.2">
      <c r="D1122" s="22"/>
    </row>
    <row r="1123" spans="4:4" x14ac:dyDescent="0.2">
      <c r="D1123" s="22"/>
    </row>
    <row r="1124" spans="4:4" x14ac:dyDescent="0.2">
      <c r="D1124" s="22"/>
    </row>
    <row r="1125" spans="4:4" x14ac:dyDescent="0.2">
      <c r="D1125" s="22"/>
    </row>
    <row r="1126" spans="4:4" x14ac:dyDescent="0.2">
      <c r="D1126" s="22"/>
    </row>
    <row r="1127" spans="4:4" x14ac:dyDescent="0.2">
      <c r="D1127" s="22"/>
    </row>
    <row r="1128" spans="4:4" x14ac:dyDescent="0.2">
      <c r="D1128" s="22"/>
    </row>
    <row r="1129" spans="4:4" x14ac:dyDescent="0.2">
      <c r="D1129" s="22"/>
    </row>
    <row r="1130" spans="4:4" x14ac:dyDescent="0.2">
      <c r="D1130" s="22"/>
    </row>
    <row r="1131" spans="4:4" x14ac:dyDescent="0.2">
      <c r="D1131" s="22"/>
    </row>
    <row r="1132" spans="4:4" x14ac:dyDescent="0.2">
      <c r="D1132" s="22"/>
    </row>
    <row r="1133" spans="4:4" x14ac:dyDescent="0.2">
      <c r="D1133" s="22"/>
    </row>
    <row r="1134" spans="4:4" x14ac:dyDescent="0.2">
      <c r="D1134" s="22"/>
    </row>
    <row r="1135" spans="4:4" x14ac:dyDescent="0.2">
      <c r="D1135" s="22"/>
    </row>
    <row r="1136" spans="4:4" x14ac:dyDescent="0.2">
      <c r="D1136" s="22"/>
    </row>
    <row r="1137" spans="4:4" x14ac:dyDescent="0.2">
      <c r="D1137" s="22"/>
    </row>
    <row r="1138" spans="4:4" x14ac:dyDescent="0.2">
      <c r="D1138" s="22"/>
    </row>
    <row r="1139" spans="4:4" x14ac:dyDescent="0.2">
      <c r="D1139" s="22"/>
    </row>
    <row r="1140" spans="4:4" x14ac:dyDescent="0.2">
      <c r="D1140" s="22"/>
    </row>
    <row r="1141" spans="4:4" x14ac:dyDescent="0.2">
      <c r="D1141" s="22"/>
    </row>
    <row r="1142" spans="4:4" x14ac:dyDescent="0.2">
      <c r="D1142" s="22"/>
    </row>
    <row r="1143" spans="4:4" x14ac:dyDescent="0.2">
      <c r="D1143" s="22"/>
    </row>
    <row r="1144" spans="4:4" x14ac:dyDescent="0.2">
      <c r="D1144" s="22"/>
    </row>
    <row r="1145" spans="4:4" x14ac:dyDescent="0.2">
      <c r="D1145" s="22"/>
    </row>
    <row r="1146" spans="4:4" x14ac:dyDescent="0.2">
      <c r="D1146" s="22"/>
    </row>
    <row r="1147" spans="4:4" x14ac:dyDescent="0.2">
      <c r="D1147" s="22"/>
    </row>
    <row r="1148" spans="4:4" x14ac:dyDescent="0.2">
      <c r="D1148" s="22"/>
    </row>
    <row r="1149" spans="4:4" x14ac:dyDescent="0.2">
      <c r="D1149" s="22"/>
    </row>
    <row r="1150" spans="4:4" x14ac:dyDescent="0.2">
      <c r="D1150" s="22"/>
    </row>
    <row r="1151" spans="4:4" x14ac:dyDescent="0.2">
      <c r="D1151" s="22"/>
    </row>
    <row r="1152" spans="4:4" x14ac:dyDescent="0.2">
      <c r="D1152" s="22"/>
    </row>
    <row r="1153" spans="4:4" x14ac:dyDescent="0.2">
      <c r="D1153" s="22"/>
    </row>
    <row r="1154" spans="4:4" x14ac:dyDescent="0.2">
      <c r="D1154" s="22"/>
    </row>
    <row r="1155" spans="4:4" x14ac:dyDescent="0.2">
      <c r="D1155" s="22"/>
    </row>
    <row r="1156" spans="4:4" x14ac:dyDescent="0.2">
      <c r="D1156" s="22"/>
    </row>
    <row r="1157" spans="4:4" x14ac:dyDescent="0.2">
      <c r="D1157" s="22"/>
    </row>
    <row r="1158" spans="4:4" x14ac:dyDescent="0.2">
      <c r="D1158" s="22"/>
    </row>
    <row r="1159" spans="4:4" x14ac:dyDescent="0.2">
      <c r="D1159" s="22"/>
    </row>
    <row r="1160" spans="4:4" x14ac:dyDescent="0.2">
      <c r="D1160" s="22"/>
    </row>
    <row r="1161" spans="4:4" x14ac:dyDescent="0.2">
      <c r="D1161" s="22"/>
    </row>
    <row r="1162" spans="4:4" x14ac:dyDescent="0.2">
      <c r="D1162" s="22"/>
    </row>
    <row r="1163" spans="4:4" x14ac:dyDescent="0.2">
      <c r="D1163" s="22"/>
    </row>
    <row r="1164" spans="4:4" x14ac:dyDescent="0.2">
      <c r="D1164" s="22"/>
    </row>
    <row r="1165" spans="4:4" x14ac:dyDescent="0.2">
      <c r="D1165" s="22"/>
    </row>
    <row r="1166" spans="4:4" x14ac:dyDescent="0.2">
      <c r="D1166" s="22"/>
    </row>
    <row r="1167" spans="4:4" x14ac:dyDescent="0.2">
      <c r="D1167" s="22"/>
    </row>
    <row r="1168" spans="4:4" x14ac:dyDescent="0.2">
      <c r="D1168" s="22"/>
    </row>
    <row r="1169" spans="4:4" x14ac:dyDescent="0.2">
      <c r="D1169" s="22"/>
    </row>
    <row r="1170" spans="4:4" x14ac:dyDescent="0.2">
      <c r="D1170" s="22"/>
    </row>
    <row r="1171" spans="4:4" x14ac:dyDescent="0.2">
      <c r="D1171" s="22"/>
    </row>
    <row r="1172" spans="4:4" x14ac:dyDescent="0.2">
      <c r="D1172" s="22"/>
    </row>
    <row r="1173" spans="4:4" x14ac:dyDescent="0.2">
      <c r="D1173" s="22"/>
    </row>
    <row r="1174" spans="4:4" x14ac:dyDescent="0.2">
      <c r="D1174" s="22"/>
    </row>
    <row r="1175" spans="4:4" x14ac:dyDescent="0.2">
      <c r="D1175" s="22"/>
    </row>
    <row r="1176" spans="4:4" x14ac:dyDescent="0.2">
      <c r="D1176" s="22"/>
    </row>
    <row r="1177" spans="4:4" x14ac:dyDescent="0.2">
      <c r="D1177" s="22"/>
    </row>
    <row r="1178" spans="4:4" x14ac:dyDescent="0.2">
      <c r="D1178" s="22"/>
    </row>
    <row r="1179" spans="4:4" x14ac:dyDescent="0.2">
      <c r="D1179" s="22"/>
    </row>
    <row r="1180" spans="4:4" x14ac:dyDescent="0.2">
      <c r="D1180" s="22"/>
    </row>
    <row r="1181" spans="4:4" x14ac:dyDescent="0.2">
      <c r="D1181" s="22"/>
    </row>
    <row r="1182" spans="4:4" x14ac:dyDescent="0.2">
      <c r="D1182" s="22"/>
    </row>
    <row r="1183" spans="4:4" x14ac:dyDescent="0.2">
      <c r="D1183" s="22"/>
    </row>
    <row r="1184" spans="4:4" x14ac:dyDescent="0.2">
      <c r="D1184" s="22"/>
    </row>
    <row r="1185" spans="4:4" x14ac:dyDescent="0.2">
      <c r="D1185" s="22"/>
    </row>
    <row r="1186" spans="4:4" x14ac:dyDescent="0.2">
      <c r="D1186" s="22"/>
    </row>
    <row r="1187" spans="4:4" x14ac:dyDescent="0.2">
      <c r="D1187" s="22"/>
    </row>
    <row r="1188" spans="4:4" x14ac:dyDescent="0.2">
      <c r="D1188" s="22"/>
    </row>
    <row r="1189" spans="4:4" x14ac:dyDescent="0.2">
      <c r="D1189" s="22"/>
    </row>
    <row r="1190" spans="4:4" x14ac:dyDescent="0.2">
      <c r="D1190" s="22"/>
    </row>
    <row r="1191" spans="4:4" x14ac:dyDescent="0.2">
      <c r="D1191" s="22"/>
    </row>
    <row r="1192" spans="4:4" x14ac:dyDescent="0.2">
      <c r="D1192" s="22"/>
    </row>
    <row r="1193" spans="4:4" x14ac:dyDescent="0.2">
      <c r="D1193" s="22"/>
    </row>
    <row r="1194" spans="4:4" x14ac:dyDescent="0.2">
      <c r="D1194" s="22"/>
    </row>
    <row r="1195" spans="4:4" x14ac:dyDescent="0.2">
      <c r="D1195" s="22"/>
    </row>
    <row r="1196" spans="4:4" x14ac:dyDescent="0.2">
      <c r="D1196" s="22"/>
    </row>
    <row r="1197" spans="4:4" x14ac:dyDescent="0.2">
      <c r="D1197" s="22"/>
    </row>
    <row r="1198" spans="4:4" x14ac:dyDescent="0.2">
      <c r="D1198" s="22"/>
    </row>
    <row r="1199" spans="4:4" x14ac:dyDescent="0.2">
      <c r="D1199" s="22"/>
    </row>
    <row r="1200" spans="4:4" x14ac:dyDescent="0.2">
      <c r="D1200" s="22"/>
    </row>
    <row r="1201" spans="4:4" x14ac:dyDescent="0.2">
      <c r="D1201" s="22"/>
    </row>
    <row r="1202" spans="4:4" x14ac:dyDescent="0.2">
      <c r="D1202" s="22"/>
    </row>
    <row r="1203" spans="4:4" x14ac:dyDescent="0.2">
      <c r="D1203" s="22"/>
    </row>
    <row r="1204" spans="4:4" x14ac:dyDescent="0.2">
      <c r="D1204" s="22"/>
    </row>
    <row r="1205" spans="4:4" x14ac:dyDescent="0.2">
      <c r="D1205" s="22"/>
    </row>
    <row r="1206" spans="4:4" x14ac:dyDescent="0.2">
      <c r="D1206" s="22"/>
    </row>
    <row r="1207" spans="4:4" x14ac:dyDescent="0.2">
      <c r="D1207" s="22"/>
    </row>
    <row r="1208" spans="4:4" x14ac:dyDescent="0.2">
      <c r="D1208" s="22"/>
    </row>
    <row r="1209" spans="4:4" x14ac:dyDescent="0.2">
      <c r="D1209" s="22"/>
    </row>
    <row r="1210" spans="4:4" x14ac:dyDescent="0.2">
      <c r="D1210" s="22"/>
    </row>
    <row r="1211" spans="4:4" x14ac:dyDescent="0.2">
      <c r="D1211" s="22"/>
    </row>
    <row r="1212" spans="4:4" x14ac:dyDescent="0.2">
      <c r="D1212" s="22"/>
    </row>
    <row r="1213" spans="4:4" x14ac:dyDescent="0.2">
      <c r="D1213" s="22"/>
    </row>
    <row r="1214" spans="4:4" x14ac:dyDescent="0.2">
      <c r="D1214" s="22"/>
    </row>
    <row r="1215" spans="4:4" x14ac:dyDescent="0.2">
      <c r="D1215" s="22"/>
    </row>
    <row r="1216" spans="4:4" x14ac:dyDescent="0.2">
      <c r="D1216" s="22"/>
    </row>
    <row r="1217" spans="4:4" x14ac:dyDescent="0.2">
      <c r="D1217" s="22"/>
    </row>
    <row r="1218" spans="4:4" x14ac:dyDescent="0.2">
      <c r="D1218" s="22"/>
    </row>
    <row r="1219" spans="4:4" x14ac:dyDescent="0.2">
      <c r="D1219" s="22"/>
    </row>
    <row r="1220" spans="4:4" x14ac:dyDescent="0.2">
      <c r="D1220" s="22"/>
    </row>
    <row r="1221" spans="4:4" x14ac:dyDescent="0.2">
      <c r="D1221" s="22"/>
    </row>
    <row r="1222" spans="4:4" x14ac:dyDescent="0.2">
      <c r="D1222" s="22"/>
    </row>
    <row r="1223" spans="4:4" x14ac:dyDescent="0.2">
      <c r="D1223" s="22"/>
    </row>
    <row r="1224" spans="4:4" x14ac:dyDescent="0.2">
      <c r="D1224" s="22"/>
    </row>
    <row r="1225" spans="4:4" x14ac:dyDescent="0.2">
      <c r="D1225" s="22"/>
    </row>
    <row r="1226" spans="4:4" x14ac:dyDescent="0.2">
      <c r="D1226" s="22"/>
    </row>
    <row r="1227" spans="4:4" x14ac:dyDescent="0.2">
      <c r="D1227" s="22"/>
    </row>
    <row r="1228" spans="4:4" x14ac:dyDescent="0.2">
      <c r="D1228" s="22"/>
    </row>
    <row r="1229" spans="4:4" x14ac:dyDescent="0.2">
      <c r="D1229" s="22"/>
    </row>
    <row r="1230" spans="4:4" x14ac:dyDescent="0.2">
      <c r="D1230" s="22"/>
    </row>
    <row r="1231" spans="4:4" x14ac:dyDescent="0.2">
      <c r="D1231" s="22"/>
    </row>
    <row r="1232" spans="4:4" x14ac:dyDescent="0.2">
      <c r="D1232" s="22"/>
    </row>
    <row r="1233" spans="4:4" x14ac:dyDescent="0.2">
      <c r="D1233" s="22"/>
    </row>
    <row r="1234" spans="4:4" x14ac:dyDescent="0.2">
      <c r="D1234" s="22"/>
    </row>
    <row r="1235" spans="4:4" x14ac:dyDescent="0.2">
      <c r="D1235" s="22"/>
    </row>
    <row r="1236" spans="4:4" x14ac:dyDescent="0.2">
      <c r="D1236" s="22"/>
    </row>
    <row r="1237" spans="4:4" x14ac:dyDescent="0.2">
      <c r="D1237" s="22"/>
    </row>
    <row r="1238" spans="4:4" x14ac:dyDescent="0.2">
      <c r="D1238" s="22"/>
    </row>
    <row r="1239" spans="4:4" x14ac:dyDescent="0.2">
      <c r="D1239" s="22"/>
    </row>
    <row r="1240" spans="4:4" x14ac:dyDescent="0.2">
      <c r="D1240" s="22"/>
    </row>
    <row r="1241" spans="4:4" x14ac:dyDescent="0.2">
      <c r="D1241" s="22"/>
    </row>
    <row r="1242" spans="4:4" x14ac:dyDescent="0.2">
      <c r="D1242" s="22"/>
    </row>
    <row r="1243" spans="4:4" x14ac:dyDescent="0.2">
      <c r="D1243" s="22"/>
    </row>
    <row r="1244" spans="4:4" x14ac:dyDescent="0.2">
      <c r="D1244" s="22"/>
    </row>
    <row r="1245" spans="4:4" x14ac:dyDescent="0.2">
      <c r="D1245" s="22"/>
    </row>
    <row r="1246" spans="4:4" x14ac:dyDescent="0.2">
      <c r="D1246" s="22"/>
    </row>
    <row r="1247" spans="4:4" x14ac:dyDescent="0.2">
      <c r="D1247" s="22"/>
    </row>
    <row r="1248" spans="4:4" x14ac:dyDescent="0.2">
      <c r="D1248" s="22"/>
    </row>
    <row r="1249" spans="4:4" x14ac:dyDescent="0.2">
      <c r="D1249" s="22"/>
    </row>
    <row r="1250" spans="4:4" x14ac:dyDescent="0.2">
      <c r="D1250" s="22"/>
    </row>
    <row r="1251" spans="4:4" x14ac:dyDescent="0.2">
      <c r="D1251" s="22"/>
    </row>
    <row r="1252" spans="4:4" x14ac:dyDescent="0.2">
      <c r="D1252" s="22"/>
    </row>
    <row r="1253" spans="4:4" x14ac:dyDescent="0.2">
      <c r="D1253" s="22"/>
    </row>
    <row r="1254" spans="4:4" x14ac:dyDescent="0.2">
      <c r="D1254" s="22"/>
    </row>
    <row r="1255" spans="4:4" x14ac:dyDescent="0.2">
      <c r="D1255" s="22"/>
    </row>
    <row r="1256" spans="4:4" x14ac:dyDescent="0.2">
      <c r="D1256" s="22"/>
    </row>
    <row r="1257" spans="4:4" x14ac:dyDescent="0.2">
      <c r="D1257" s="22"/>
    </row>
    <row r="1258" spans="4:4" x14ac:dyDescent="0.2">
      <c r="D1258" s="22"/>
    </row>
    <row r="1259" spans="4:4" x14ac:dyDescent="0.2">
      <c r="D1259" s="22"/>
    </row>
    <row r="1260" spans="4:4" x14ac:dyDescent="0.2">
      <c r="D1260" s="22"/>
    </row>
    <row r="1261" spans="4:4" x14ac:dyDescent="0.2">
      <c r="D1261" s="22"/>
    </row>
    <row r="1262" spans="4:4" x14ac:dyDescent="0.2">
      <c r="D1262" s="22"/>
    </row>
    <row r="1263" spans="4:4" x14ac:dyDescent="0.2">
      <c r="D1263" s="22"/>
    </row>
    <row r="1264" spans="4:4" x14ac:dyDescent="0.2">
      <c r="D1264" s="22"/>
    </row>
    <row r="1265" spans="4:4" x14ac:dyDescent="0.2">
      <c r="D1265" s="22"/>
    </row>
    <row r="1266" spans="4:4" x14ac:dyDescent="0.2">
      <c r="D1266" s="22"/>
    </row>
    <row r="1267" spans="4:4" x14ac:dyDescent="0.2">
      <c r="D1267" s="22"/>
    </row>
    <row r="1268" spans="4:4" x14ac:dyDescent="0.2">
      <c r="D1268" s="22"/>
    </row>
    <row r="1269" spans="4:4" x14ac:dyDescent="0.2">
      <c r="D1269" s="22"/>
    </row>
    <row r="1270" spans="4:4" x14ac:dyDescent="0.2">
      <c r="D1270" s="22"/>
    </row>
    <row r="1271" spans="4:4" x14ac:dyDescent="0.2">
      <c r="D1271" s="22"/>
    </row>
    <row r="1272" spans="4:4" x14ac:dyDescent="0.2">
      <c r="D1272" s="22"/>
    </row>
    <row r="1273" spans="4:4" x14ac:dyDescent="0.2">
      <c r="D1273" s="22"/>
    </row>
    <row r="1274" spans="4:4" x14ac:dyDescent="0.2">
      <c r="D1274" s="22"/>
    </row>
    <row r="1275" spans="4:4" x14ac:dyDescent="0.2">
      <c r="D1275" s="22"/>
    </row>
    <row r="1276" spans="4:4" x14ac:dyDescent="0.2">
      <c r="D1276" s="22"/>
    </row>
    <row r="1277" spans="4:4" x14ac:dyDescent="0.2">
      <c r="D1277" s="22"/>
    </row>
    <row r="1278" spans="4:4" x14ac:dyDescent="0.2">
      <c r="D1278" s="22"/>
    </row>
    <row r="1279" spans="4:4" x14ac:dyDescent="0.2">
      <c r="D1279" s="22"/>
    </row>
    <row r="1280" spans="4:4" x14ac:dyDescent="0.2">
      <c r="D1280" s="22"/>
    </row>
    <row r="1281" spans="4:4" x14ac:dyDescent="0.2">
      <c r="D1281" s="22"/>
    </row>
    <row r="1282" spans="4:4" x14ac:dyDescent="0.2">
      <c r="D1282" s="22"/>
    </row>
    <row r="1283" spans="4:4" x14ac:dyDescent="0.2">
      <c r="D1283" s="22"/>
    </row>
    <row r="1284" spans="4:4" x14ac:dyDescent="0.2">
      <c r="D1284" s="22"/>
    </row>
    <row r="1285" spans="4:4" x14ac:dyDescent="0.2">
      <c r="D1285" s="22"/>
    </row>
    <row r="1286" spans="4:4" x14ac:dyDescent="0.2">
      <c r="D1286" s="22"/>
    </row>
    <row r="1287" spans="4:4" x14ac:dyDescent="0.2">
      <c r="D1287" s="22"/>
    </row>
    <row r="1288" spans="4:4" x14ac:dyDescent="0.2">
      <c r="D1288" s="22"/>
    </row>
    <row r="1289" spans="4:4" x14ac:dyDescent="0.2">
      <c r="D1289" s="22"/>
    </row>
    <row r="1290" spans="4:4" x14ac:dyDescent="0.2">
      <c r="D1290" s="22"/>
    </row>
    <row r="1291" spans="4:4" x14ac:dyDescent="0.2">
      <c r="D1291" s="22"/>
    </row>
    <row r="1292" spans="4:4" x14ac:dyDescent="0.2">
      <c r="D1292" s="22"/>
    </row>
    <row r="1293" spans="4:4" x14ac:dyDescent="0.2">
      <c r="D1293" s="22"/>
    </row>
    <row r="1294" spans="4:4" x14ac:dyDescent="0.2">
      <c r="D1294" s="22"/>
    </row>
    <row r="1295" spans="4:4" x14ac:dyDescent="0.2">
      <c r="D1295" s="22"/>
    </row>
    <row r="1296" spans="4:4" x14ac:dyDescent="0.2">
      <c r="D1296" s="22"/>
    </row>
    <row r="1297" spans="4:4" x14ac:dyDescent="0.2">
      <c r="D1297" s="22"/>
    </row>
    <row r="1298" spans="4:4" x14ac:dyDescent="0.2">
      <c r="D1298" s="22"/>
    </row>
    <row r="1299" spans="4:4" x14ac:dyDescent="0.2">
      <c r="D1299" s="22"/>
    </row>
    <row r="1300" spans="4:4" x14ac:dyDescent="0.2">
      <c r="D1300" s="22"/>
    </row>
    <row r="1301" spans="4:4" x14ac:dyDescent="0.2">
      <c r="D1301" s="22"/>
    </row>
    <row r="1302" spans="4:4" x14ac:dyDescent="0.2">
      <c r="D1302" s="22"/>
    </row>
    <row r="1303" spans="4:4" x14ac:dyDescent="0.2">
      <c r="D1303" s="22"/>
    </row>
    <row r="1304" spans="4:4" x14ac:dyDescent="0.2">
      <c r="D1304" s="22"/>
    </row>
    <row r="1305" spans="4:4" x14ac:dyDescent="0.2">
      <c r="D1305" s="22"/>
    </row>
    <row r="1306" spans="4:4" x14ac:dyDescent="0.2">
      <c r="D1306" s="22"/>
    </row>
    <row r="1307" spans="4:4" x14ac:dyDescent="0.2">
      <c r="D1307" s="22"/>
    </row>
    <row r="1308" spans="4:4" x14ac:dyDescent="0.2">
      <c r="D1308" s="22"/>
    </row>
    <row r="1309" spans="4:4" x14ac:dyDescent="0.2">
      <c r="D1309" s="22"/>
    </row>
    <row r="1310" spans="4:4" x14ac:dyDescent="0.2">
      <c r="D1310" s="22"/>
    </row>
    <row r="1311" spans="4:4" x14ac:dyDescent="0.2">
      <c r="D1311" s="22"/>
    </row>
    <row r="1312" spans="4:4" x14ac:dyDescent="0.2">
      <c r="D1312" s="22"/>
    </row>
    <row r="1313" spans="4:4" x14ac:dyDescent="0.2">
      <c r="D1313" s="22"/>
    </row>
    <row r="1314" spans="4:4" x14ac:dyDescent="0.2">
      <c r="D1314" s="22"/>
    </row>
    <row r="1315" spans="4:4" x14ac:dyDescent="0.2">
      <c r="D1315" s="22"/>
    </row>
    <row r="1316" spans="4:4" x14ac:dyDescent="0.2">
      <c r="D1316" s="22"/>
    </row>
    <row r="1317" spans="4:4" x14ac:dyDescent="0.2">
      <c r="D1317" s="22"/>
    </row>
    <row r="1318" spans="4:4" x14ac:dyDescent="0.2">
      <c r="D1318" s="22"/>
    </row>
    <row r="1319" spans="4:4" x14ac:dyDescent="0.2">
      <c r="D1319" s="22"/>
    </row>
    <row r="1320" spans="4:4" x14ac:dyDescent="0.2">
      <c r="D1320" s="22"/>
    </row>
    <row r="1321" spans="4:4" x14ac:dyDescent="0.2">
      <c r="D1321" s="22"/>
    </row>
    <row r="1322" spans="4:4" x14ac:dyDescent="0.2">
      <c r="D1322" s="22"/>
    </row>
    <row r="1323" spans="4:4" x14ac:dyDescent="0.2">
      <c r="D1323" s="22"/>
    </row>
    <row r="1324" spans="4:4" x14ac:dyDescent="0.2">
      <c r="D1324" s="22"/>
    </row>
    <row r="1325" spans="4:4" x14ac:dyDescent="0.2">
      <c r="D1325" s="22"/>
    </row>
    <row r="1326" spans="4:4" x14ac:dyDescent="0.2">
      <c r="D1326" s="22"/>
    </row>
    <row r="1327" spans="4:4" x14ac:dyDescent="0.2">
      <c r="D1327" s="22"/>
    </row>
    <row r="1328" spans="4:4" x14ac:dyDescent="0.2">
      <c r="D1328" s="22"/>
    </row>
    <row r="1329" spans="4:4" x14ac:dyDescent="0.2">
      <c r="D1329" s="22"/>
    </row>
    <row r="1330" spans="4:4" x14ac:dyDescent="0.2">
      <c r="D1330" s="22"/>
    </row>
    <row r="1331" spans="4:4" x14ac:dyDescent="0.2">
      <c r="D1331" s="22"/>
    </row>
    <row r="1332" spans="4:4" x14ac:dyDescent="0.2">
      <c r="D1332" s="22"/>
    </row>
    <row r="1333" spans="4:4" x14ac:dyDescent="0.2">
      <c r="D1333" s="22"/>
    </row>
    <row r="1334" spans="4:4" x14ac:dyDescent="0.2">
      <c r="D1334" s="22"/>
    </row>
    <row r="1335" spans="4:4" x14ac:dyDescent="0.2">
      <c r="D1335" s="22"/>
    </row>
    <row r="1336" spans="4:4" x14ac:dyDescent="0.2">
      <c r="D1336" s="22"/>
    </row>
    <row r="1337" spans="4:4" x14ac:dyDescent="0.2">
      <c r="D1337" s="22"/>
    </row>
    <row r="1338" spans="4:4" x14ac:dyDescent="0.2">
      <c r="D1338" s="22"/>
    </row>
    <row r="1339" spans="4:4" x14ac:dyDescent="0.2">
      <c r="D1339" s="22"/>
    </row>
    <row r="1340" spans="4:4" x14ac:dyDescent="0.2">
      <c r="D1340" s="22"/>
    </row>
    <row r="1341" spans="4:4" x14ac:dyDescent="0.2">
      <c r="D1341" s="22"/>
    </row>
    <row r="1342" spans="4:4" x14ac:dyDescent="0.2">
      <c r="D1342" s="22"/>
    </row>
    <row r="1343" spans="4:4" x14ac:dyDescent="0.2">
      <c r="D1343" s="22"/>
    </row>
    <row r="1344" spans="4:4" x14ac:dyDescent="0.2">
      <c r="D1344" s="22"/>
    </row>
    <row r="1345" spans="4:4" x14ac:dyDescent="0.2">
      <c r="D1345" s="22"/>
    </row>
    <row r="1346" spans="4:4" x14ac:dyDescent="0.2">
      <c r="D1346" s="22"/>
    </row>
    <row r="1347" spans="4:4" x14ac:dyDescent="0.2">
      <c r="D1347" s="22"/>
    </row>
    <row r="1348" spans="4:4" x14ac:dyDescent="0.2">
      <c r="D1348" s="22"/>
    </row>
    <row r="1349" spans="4:4" x14ac:dyDescent="0.2">
      <c r="D1349" s="22"/>
    </row>
    <row r="1350" spans="4:4" x14ac:dyDescent="0.2">
      <c r="D1350" s="22"/>
    </row>
    <row r="1351" spans="4:4" x14ac:dyDescent="0.2">
      <c r="D1351" s="22"/>
    </row>
    <row r="1352" spans="4:4" x14ac:dyDescent="0.2">
      <c r="D1352" s="22"/>
    </row>
    <row r="1353" spans="4:4" x14ac:dyDescent="0.2">
      <c r="D1353" s="22"/>
    </row>
    <row r="1354" spans="4:4" x14ac:dyDescent="0.2">
      <c r="D1354" s="22"/>
    </row>
    <row r="1355" spans="4:4" x14ac:dyDescent="0.2">
      <c r="D1355" s="22"/>
    </row>
    <row r="1356" spans="4:4" x14ac:dyDescent="0.2">
      <c r="D1356" s="22"/>
    </row>
    <row r="1357" spans="4:4" x14ac:dyDescent="0.2">
      <c r="D1357" s="22"/>
    </row>
    <row r="1358" spans="4:4" x14ac:dyDescent="0.2">
      <c r="D1358" s="22"/>
    </row>
    <row r="1359" spans="4:4" x14ac:dyDescent="0.2">
      <c r="D1359" s="22"/>
    </row>
    <row r="1360" spans="4:4" x14ac:dyDescent="0.2">
      <c r="D1360" s="22"/>
    </row>
    <row r="1361" spans="4:4" x14ac:dyDescent="0.2">
      <c r="D1361" s="22"/>
    </row>
    <row r="1362" spans="4:4" x14ac:dyDescent="0.2">
      <c r="D1362" s="22"/>
    </row>
    <row r="1363" spans="4:4" x14ac:dyDescent="0.2">
      <c r="D1363" s="22"/>
    </row>
    <row r="1364" spans="4:4" x14ac:dyDescent="0.2">
      <c r="D1364" s="22"/>
    </row>
    <row r="1365" spans="4:4" x14ac:dyDescent="0.2">
      <c r="D1365" s="22"/>
    </row>
    <row r="1366" spans="4:4" x14ac:dyDescent="0.2">
      <c r="D1366" s="22"/>
    </row>
    <row r="1367" spans="4:4" x14ac:dyDescent="0.2">
      <c r="D1367" s="22"/>
    </row>
    <row r="1368" spans="4:4" x14ac:dyDescent="0.2">
      <c r="D1368" s="22"/>
    </row>
    <row r="1369" spans="4:4" x14ac:dyDescent="0.2">
      <c r="D1369" s="22"/>
    </row>
    <row r="1370" spans="4:4" x14ac:dyDescent="0.2">
      <c r="D1370" s="22"/>
    </row>
    <row r="1371" spans="4:4" x14ac:dyDescent="0.2">
      <c r="D1371" s="22"/>
    </row>
    <row r="1372" spans="4:4" x14ac:dyDescent="0.2">
      <c r="D1372" s="22"/>
    </row>
    <row r="1373" spans="4:4" x14ac:dyDescent="0.2">
      <c r="D1373" s="22"/>
    </row>
    <row r="1374" spans="4:4" x14ac:dyDescent="0.2">
      <c r="D1374" s="22"/>
    </row>
    <row r="1375" spans="4:4" x14ac:dyDescent="0.2">
      <c r="D1375" s="22"/>
    </row>
    <row r="1376" spans="4:4" x14ac:dyDescent="0.2">
      <c r="D1376" s="22"/>
    </row>
    <row r="1377" spans="4:4" x14ac:dyDescent="0.2">
      <c r="D1377" s="22"/>
    </row>
    <row r="1378" spans="4:4" x14ac:dyDescent="0.2">
      <c r="D1378" s="22"/>
    </row>
    <row r="1379" spans="4:4" x14ac:dyDescent="0.2">
      <c r="D1379" s="22"/>
    </row>
    <row r="1380" spans="4:4" x14ac:dyDescent="0.2">
      <c r="D1380" s="22"/>
    </row>
    <row r="1381" spans="4:4" x14ac:dyDescent="0.2">
      <c r="D1381" s="22"/>
    </row>
    <row r="1382" spans="4:4" x14ac:dyDescent="0.2">
      <c r="D1382" s="22"/>
    </row>
    <row r="1383" spans="4:4" x14ac:dyDescent="0.2">
      <c r="D1383" s="22"/>
    </row>
  </sheetData>
  <sheetProtection sheet="1"/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indexed="13"/>
  </sheetPr>
  <dimension ref="A1:AD1383"/>
  <sheetViews>
    <sheetView topLeftCell="A21" workbookViewId="0"/>
  </sheetViews>
  <sheetFormatPr defaultColWidth="10.28515625" defaultRowHeight="12.75" x14ac:dyDescent="0.2"/>
  <cols>
    <col min="1" max="1" width="17" customWidth="1"/>
    <col min="2" max="2" width="5.85546875" customWidth="1"/>
    <col min="3" max="3" width="16.7109375" customWidth="1"/>
    <col min="4" max="4" width="13.140625" customWidth="1"/>
    <col min="5" max="5" width="11.42578125" customWidth="1"/>
    <col min="6" max="8" width="10.28515625" customWidth="1"/>
    <col min="9" max="9" width="9.7109375" customWidth="1"/>
    <col min="10" max="10" width="10.5703125" customWidth="1"/>
    <col min="11" max="11" width="9.85546875" customWidth="1"/>
    <col min="12" max="15" width="7.42578125" customWidth="1"/>
    <col min="16" max="16" width="8.5703125" customWidth="1"/>
    <col min="17" max="17" width="12.42578125" customWidth="1"/>
  </cols>
  <sheetData>
    <row r="1" spans="1:26" ht="21" thickBot="1" x14ac:dyDescent="0.35">
      <c r="A1" s="1" t="s">
        <v>5</v>
      </c>
      <c r="H1" s="98" t="s">
        <v>156</v>
      </c>
      <c r="L1" t="s">
        <v>107</v>
      </c>
      <c r="M1" s="22" t="s">
        <v>161</v>
      </c>
      <c r="X1" s="16" t="s">
        <v>2085</v>
      </c>
      <c r="Y1" s="16" t="s">
        <v>160</v>
      </c>
    </row>
    <row r="2" spans="1:26" x14ac:dyDescent="0.2">
      <c r="A2" t="s">
        <v>2062</v>
      </c>
      <c r="B2" t="s">
        <v>2063</v>
      </c>
      <c r="C2" t="s">
        <v>2064</v>
      </c>
      <c r="H2" t="s">
        <v>154</v>
      </c>
      <c r="I2">
        <f t="shared" ref="I2:I7" si="0">J2*K2</f>
        <v>3.160833705044426E-2</v>
      </c>
      <c r="J2" s="137">
        <v>3.1608337050444257</v>
      </c>
      <c r="K2" s="3">
        <v>0.01</v>
      </c>
      <c r="L2">
        <v>2.57</v>
      </c>
      <c r="M2">
        <v>2.0760547078333316</v>
      </c>
      <c r="X2">
        <v>-120000</v>
      </c>
      <c r="Y2">
        <f t="shared" ref="Y2:Y20" si="1">+I$2+I$3*X2+I$4*X2^2+I$5*SIN(I$6*X2+I$7)</f>
        <v>0.19908253146491778</v>
      </c>
      <c r="Z2">
        <f t="shared" ref="Z2:Z20" si="2">+I$2+I$3*X2+I$4*X2^2+I$5*SIN(RADIANS(I$6*X2+I$7))</f>
        <v>0.21916059732231544</v>
      </c>
    </row>
    <row r="3" spans="1:26" ht="13.5" thickBot="1" x14ac:dyDescent="0.25">
      <c r="A3" s="20" t="s">
        <v>152</v>
      </c>
      <c r="C3" s="10"/>
      <c r="H3" t="s">
        <v>155</v>
      </c>
      <c r="I3">
        <f t="shared" si="0"/>
        <v>-2.9846856053281591E-8</v>
      </c>
      <c r="J3" s="138">
        <v>-2.9846856053281592E-2</v>
      </c>
      <c r="K3" s="3">
        <v>9.9999999999999995E-7</v>
      </c>
      <c r="L3">
        <v>1.1140000000000001</v>
      </c>
      <c r="M3">
        <v>-4.3590623924028959E-2</v>
      </c>
      <c r="X3">
        <v>-110000</v>
      </c>
      <c r="Y3">
        <f t="shared" si="1"/>
        <v>0.18073165461975585</v>
      </c>
      <c r="Z3">
        <f t="shared" si="2"/>
        <v>0.18905111626513452</v>
      </c>
    </row>
    <row r="4" spans="1:26" ht="14.25" thickTop="1" thickBot="1" x14ac:dyDescent="0.25">
      <c r="A4" s="14" t="s">
        <v>2065</v>
      </c>
      <c r="C4" s="4">
        <v>41220.303599999999</v>
      </c>
      <c r="D4" s="5">
        <v>0.23369068000000001</v>
      </c>
      <c r="H4" t="s">
        <v>7</v>
      </c>
      <c r="I4">
        <f t="shared" si="0"/>
        <v>1.3069897537537248E-11</v>
      </c>
      <c r="J4" s="138">
        <v>1.3069897537537249</v>
      </c>
      <c r="K4" s="3">
        <v>9.9999999999999994E-12</v>
      </c>
      <c r="L4">
        <v>1.02</v>
      </c>
      <c r="M4">
        <v>1.0595054233597703</v>
      </c>
      <c r="X4">
        <v>-100000</v>
      </c>
      <c r="Y4">
        <f t="shared" si="1"/>
        <v>0.16712008540870971</v>
      </c>
      <c r="Z4">
        <f t="shared" si="2"/>
        <v>0.16155582751965517</v>
      </c>
    </row>
    <row r="5" spans="1:26" ht="13.5" thickTop="1" x14ac:dyDescent="0.2">
      <c r="H5" t="s">
        <v>157</v>
      </c>
      <c r="I5">
        <f t="shared" si="0"/>
        <v>3.442810475962544E-2</v>
      </c>
      <c r="J5" s="138">
        <v>3.4428104759625437</v>
      </c>
      <c r="K5">
        <v>0.01</v>
      </c>
      <c r="L5">
        <v>3.64</v>
      </c>
      <c r="M5">
        <v>5.6019857876644545</v>
      </c>
      <c r="X5">
        <v>-90000</v>
      </c>
      <c r="Y5">
        <f t="shared" si="1"/>
        <v>0.15580676249983802</v>
      </c>
      <c r="Z5">
        <f t="shared" si="2"/>
        <v>0.1366747177412409</v>
      </c>
    </row>
    <row r="6" spans="1:26" x14ac:dyDescent="0.2">
      <c r="A6" s="14" t="s">
        <v>2066</v>
      </c>
      <c r="H6" t="s">
        <v>158</v>
      </c>
      <c r="I6">
        <f t="shared" si="0"/>
        <v>4.1863706794670963E-5</v>
      </c>
      <c r="J6" s="138">
        <v>4.1863706794670961</v>
      </c>
      <c r="K6" s="3">
        <v>1.0000000000000001E-5</v>
      </c>
      <c r="L6">
        <v>3.87</v>
      </c>
      <c r="M6">
        <v>4.8099877889731175</v>
      </c>
      <c r="X6">
        <v>-80000</v>
      </c>
      <c r="Y6">
        <f t="shared" si="1"/>
        <v>0.14440515557441763</v>
      </c>
      <c r="Z6">
        <f t="shared" si="2"/>
        <v>0.11440777357460684</v>
      </c>
    </row>
    <row r="7" spans="1:26" ht="13.5" thickBot="1" x14ac:dyDescent="0.25">
      <c r="A7" t="s">
        <v>2067</v>
      </c>
      <c r="C7" s="2">
        <v>41220.303599999999</v>
      </c>
      <c r="H7" t="s">
        <v>159</v>
      </c>
      <c r="I7">
        <f t="shared" si="0"/>
        <v>-2.0436909509359871</v>
      </c>
      <c r="J7" s="139">
        <v>-2.0436909509359871</v>
      </c>
      <c r="K7">
        <v>1</v>
      </c>
      <c r="L7">
        <v>1.042</v>
      </c>
      <c r="M7">
        <v>-0.54947165083382665</v>
      </c>
      <c r="X7">
        <v>-70000</v>
      </c>
      <c r="Y7">
        <f t="shared" si="1"/>
        <v>0.13099544850615155</v>
      </c>
      <c r="Z7">
        <f t="shared" si="2"/>
        <v>9.4754981654532791E-2</v>
      </c>
    </row>
    <row r="8" spans="1:26" x14ac:dyDescent="0.2">
      <c r="A8" t="s">
        <v>2068</v>
      </c>
      <c r="C8" s="2">
        <v>0.23369068000000001</v>
      </c>
      <c r="J8">
        <f>SUM(R21:R957)</f>
        <v>2.4328294463999027E-2</v>
      </c>
      <c r="X8">
        <v>-60000</v>
      </c>
      <c r="Y8">
        <f t="shared" si="1"/>
        <v>0.11445611525116453</v>
      </c>
      <c r="Z8">
        <f t="shared" si="2"/>
        <v>7.7716328606576637E-2</v>
      </c>
    </row>
    <row r="9" spans="1:26" x14ac:dyDescent="0.2">
      <c r="A9" s="41" t="s">
        <v>19</v>
      </c>
      <c r="B9" s="41"/>
      <c r="C9" s="41">
        <v>460</v>
      </c>
      <c r="D9" s="41" t="str">
        <f>"F"&amp;C9</f>
        <v>F460</v>
      </c>
      <c r="E9" s="41" t="str">
        <f>"G"&amp;C9</f>
        <v>G460</v>
      </c>
      <c r="I9">
        <f>46708.803-C7</f>
        <v>5488.4994000000006</v>
      </c>
      <c r="X9">
        <v>-50000</v>
      </c>
      <c r="Y9">
        <f t="shared" si="1"/>
        <v>9.4657621208803902E-2</v>
      </c>
      <c r="Z9">
        <f t="shared" si="2"/>
        <v>6.3291801047788462E-2</v>
      </c>
    </row>
    <row r="10" spans="1:26" ht="13.5" thickBot="1" x14ac:dyDescent="0.25">
      <c r="C10" s="16" t="s">
        <v>2069</v>
      </c>
      <c r="D10" s="16" t="s">
        <v>2070</v>
      </c>
      <c r="I10">
        <f>0.233691049-C8</f>
        <v>3.6900000000006372E-7</v>
      </c>
      <c r="X10">
        <v>-40000</v>
      </c>
      <c r="Y10">
        <f t="shared" si="1"/>
        <v>7.248479544255601E-2</v>
      </c>
      <c r="Z10">
        <f t="shared" si="2"/>
        <v>5.1481385587424912E-2</v>
      </c>
    </row>
    <row r="11" spans="1:26" ht="13.5" thickTop="1" x14ac:dyDescent="0.2">
      <c r="A11" t="s">
        <v>2071</v>
      </c>
      <c r="C11" s="44">
        <f ca="1">INTERCEPT(INDIRECT(E9):G992,INDIRECT(D9):$F992)</f>
        <v>-7.3225256643928149E-2</v>
      </c>
      <c r="D11">
        <f>E11*F11</f>
        <v>7.3149479713408494E-4</v>
      </c>
      <c r="E11" s="11">
        <v>0.73149479713408494</v>
      </c>
      <c r="F11" s="9">
        <v>1E-3</v>
      </c>
      <c r="X11">
        <v>-30000</v>
      </c>
      <c r="Y11">
        <f t="shared" si="1"/>
        <v>4.9684009802983937E-2</v>
      </c>
      <c r="Z11">
        <f t="shared" si="2"/>
        <v>4.2285068827664175E-2</v>
      </c>
    </row>
    <row r="12" spans="1:26" x14ac:dyDescent="0.2">
      <c r="A12" t="s">
        <v>2072</v>
      </c>
      <c r="C12" s="44">
        <f ca="1">SLOPE(INDIRECT(E9):G992,INDIRECT(D9):$F992)</f>
        <v>2.6178454928862366E-6</v>
      </c>
      <c r="D12">
        <f>E12*F12</f>
        <v>-4.5095929795122202E-7</v>
      </c>
      <c r="E12" s="12">
        <v>-4.5095929795122203</v>
      </c>
      <c r="F12" s="9">
        <v>9.9999999999999995E-8</v>
      </c>
      <c r="H12" t="s">
        <v>162</v>
      </c>
      <c r="I12">
        <f>2*PI()/I6</f>
        <v>150086.69294376494</v>
      </c>
      <c r="J12" t="s">
        <v>163</v>
      </c>
      <c r="X12">
        <v>-20000</v>
      </c>
      <c r="Y12">
        <f t="shared" si="1"/>
        <v>2.8561559000338424E-2</v>
      </c>
      <c r="Z12">
        <f t="shared" si="2"/>
        <v>3.5702837364321109E-2</v>
      </c>
    </row>
    <row r="13" spans="1:26" ht="13.5" thickBot="1" x14ac:dyDescent="0.25">
      <c r="A13" t="s">
        <v>2073</v>
      </c>
      <c r="D13">
        <f>E13*F13</f>
        <v>3.1470237556817098E-11</v>
      </c>
      <c r="E13" s="13">
        <v>3.14702375568171</v>
      </c>
      <c r="F13" s="9">
        <v>9.9999999999999994E-12</v>
      </c>
      <c r="H13" t="s">
        <v>162</v>
      </c>
      <c r="I13">
        <f>I12*C8</f>
        <v>35073.861332979635</v>
      </c>
      <c r="J13" t="s">
        <v>164</v>
      </c>
      <c r="X13">
        <v>-10000</v>
      </c>
      <c r="Y13">
        <f t="shared" si="1"/>
        <v>1.1585335103136994E-2</v>
      </c>
      <c r="Z13">
        <f t="shared" si="2"/>
        <v>3.1734677787563004E-2</v>
      </c>
    </row>
    <row r="14" spans="1:26" ht="13.5" thickTop="1" x14ac:dyDescent="0.2">
      <c r="A14" t="s">
        <v>2074</v>
      </c>
      <c r="C14" t="s">
        <v>148</v>
      </c>
      <c r="D14">
        <f>2*D13*365.24/C8</f>
        <v>9.8370971108063671E-8</v>
      </c>
      <c r="E14">
        <f>SUM(U21:U618)</f>
        <v>2.4725717667339973E-2</v>
      </c>
      <c r="H14" t="s">
        <v>162</v>
      </c>
      <c r="I14">
        <f>I13/365.23</f>
        <v>96.032257298085128</v>
      </c>
      <c r="J14" t="s">
        <v>165</v>
      </c>
      <c r="X14">
        <v>0</v>
      </c>
      <c r="Y14">
        <f t="shared" si="1"/>
        <v>9.585921826926122E-4</v>
      </c>
      <c r="Z14">
        <f t="shared" si="2"/>
        <v>3.0380576682625313E-2</v>
      </c>
    </row>
    <row r="15" spans="1:26" x14ac:dyDescent="0.2">
      <c r="A15" s="15" t="s">
        <v>2075</v>
      </c>
      <c r="C15" s="37">
        <f ca="1">(C7+C11)+(C8+C12)*INT(MAX(F21:F3520))</f>
        <v>56255.589771526676</v>
      </c>
      <c r="D15" s="20">
        <f>+C7+INT(MAX(F21:F1575))*C8+D11+D12*INT(MAX(F21:F4010))+D13*INT(MAX(F21:F4037)^2)</f>
        <v>56255.596556756893</v>
      </c>
      <c r="X15">
        <v>10000</v>
      </c>
      <c r="Y15">
        <f t="shared" si="1"/>
        <v>-1.7605828008858959E-3</v>
      </c>
      <c r="Z15">
        <f t="shared" si="2"/>
        <v>3.1640520630527948E-2</v>
      </c>
    </row>
    <row r="16" spans="1:26" x14ac:dyDescent="0.2">
      <c r="A16" s="14" t="s">
        <v>2076</v>
      </c>
      <c r="C16" s="38">
        <f ca="1">+C8+C12</f>
        <v>0.23369329784549289</v>
      </c>
      <c r="D16" s="20">
        <f>+C8+D12+2*D13*MAX(F21:F9431)</f>
        <v>0.23369427853646016</v>
      </c>
      <c r="X16">
        <v>20000</v>
      </c>
      <c r="Y16">
        <f t="shared" si="1"/>
        <v>4.0716291934673257E-3</v>
      </c>
      <c r="Z16">
        <f t="shared" si="2"/>
        <v>3.5514496208791574E-2</v>
      </c>
    </row>
    <row r="17" spans="1:26" ht="13.5" thickBot="1" x14ac:dyDescent="0.25">
      <c r="A17" s="44" t="s">
        <v>8</v>
      </c>
      <c r="C17">
        <f>COUNT(C21:C2178)</f>
        <v>609</v>
      </c>
      <c r="T17">
        <f>COUNT(T21:T641)</f>
        <v>518</v>
      </c>
      <c r="X17">
        <v>30000</v>
      </c>
      <c r="Y17">
        <f t="shared" si="1"/>
        <v>1.8073583809930505E-2</v>
      </c>
      <c r="Z17">
        <f t="shared" si="2"/>
        <v>4.2002489992154245E-2</v>
      </c>
    </row>
    <row r="18" spans="1:26" ht="14.25" thickTop="1" thickBot="1" x14ac:dyDescent="0.25">
      <c r="A18" s="14" t="s">
        <v>2077</v>
      </c>
      <c r="C18" s="39">
        <f ca="1">+C15</f>
        <v>56255.589771526676</v>
      </c>
      <c r="D18" s="40">
        <f ca="1">C16</f>
        <v>0.23369329784549289</v>
      </c>
      <c r="E18" s="41" t="s">
        <v>2069</v>
      </c>
      <c r="X18">
        <v>40000</v>
      </c>
      <c r="Y18">
        <f t="shared" si="1"/>
        <v>3.8904087976481573E-2</v>
      </c>
      <c r="Z18">
        <f t="shared" si="2"/>
        <v>5.1104488553288079E-2</v>
      </c>
    </row>
    <row r="19" spans="1:26" ht="13.5" thickBot="1" x14ac:dyDescent="0.25">
      <c r="A19" s="14" t="s">
        <v>6</v>
      </c>
      <c r="C19" s="42">
        <f>+D15</f>
        <v>56255.596556756893</v>
      </c>
      <c r="D19" s="43">
        <f>+D16</f>
        <v>0.23369427853646016</v>
      </c>
      <c r="E19" s="54" t="s">
        <v>7</v>
      </c>
      <c r="G19" t="s">
        <v>2078</v>
      </c>
      <c r="O19" t="s">
        <v>2079</v>
      </c>
      <c r="X19">
        <v>50000</v>
      </c>
      <c r="Y19">
        <f t="shared" si="1"/>
        <v>6.4494040466939698E-2</v>
      </c>
      <c r="Z19">
        <f t="shared" si="2"/>
        <v>6.2820478463516155E-2</v>
      </c>
    </row>
    <row r="20" spans="1:26" ht="15" thickBot="1" x14ac:dyDescent="0.25">
      <c r="A20" s="16" t="s">
        <v>2080</v>
      </c>
      <c r="B20" s="16" t="s">
        <v>2081</v>
      </c>
      <c r="C20" s="16" t="s">
        <v>2082</v>
      </c>
      <c r="D20" s="16" t="s">
        <v>2083</v>
      </c>
      <c r="E20" s="16" t="s">
        <v>2084</v>
      </c>
      <c r="F20" s="16" t="s">
        <v>2085</v>
      </c>
      <c r="G20" s="16" t="s">
        <v>2086</v>
      </c>
      <c r="H20" s="16" t="s">
        <v>2087</v>
      </c>
      <c r="I20" s="16" t="s">
        <v>2218</v>
      </c>
      <c r="J20" s="16" t="s">
        <v>2209</v>
      </c>
      <c r="K20" s="16" t="s">
        <v>2210</v>
      </c>
      <c r="L20" s="16" t="s">
        <v>2221</v>
      </c>
      <c r="M20" s="16" t="s">
        <v>2227</v>
      </c>
      <c r="N20" s="16" t="s">
        <v>2096</v>
      </c>
      <c r="O20" s="16" t="s">
        <v>2089</v>
      </c>
      <c r="P20" s="16" t="s">
        <v>160</v>
      </c>
      <c r="Q20" s="16" t="s">
        <v>2091</v>
      </c>
      <c r="R20" s="16" t="s">
        <v>124</v>
      </c>
      <c r="S20" s="97" t="s">
        <v>96</v>
      </c>
      <c r="T20" s="22" t="s">
        <v>125</v>
      </c>
      <c r="U20" s="16" t="s">
        <v>126</v>
      </c>
      <c r="X20">
        <v>60000</v>
      </c>
      <c r="Y20">
        <f t="shared" si="1"/>
        <v>9.2403791166347046E-2</v>
      </c>
      <c r="Z20">
        <f t="shared" si="2"/>
        <v>7.7150446293529323E-2</v>
      </c>
    </row>
    <row r="21" spans="1:26" x14ac:dyDescent="0.2">
      <c r="A21" s="25" t="s">
        <v>2236</v>
      </c>
      <c r="B21" s="22"/>
      <c r="C21" s="48">
        <v>15677.852000000001</v>
      </c>
      <c r="D21" s="19"/>
      <c r="E21">
        <f t="shared" ref="E21:E84" si="3">(C21-C$7)/C$8</f>
        <v>-109300.2579306971</v>
      </c>
      <c r="F21" s="140">
        <f>+ROUND(2*E21,0)/2-0.5</f>
        <v>-109301</v>
      </c>
      <c r="G21">
        <f t="shared" ref="G21:G52" si="4">C21-(C$7+F21*C$8)</f>
        <v>0.17341468000267923</v>
      </c>
      <c r="N21">
        <f t="shared" ref="N21:N52" si="5">G21</f>
        <v>0.17341468000267923</v>
      </c>
      <c r="P21">
        <f t="shared" ref="P21:P84" si="6">+I$2+I$3*F21+I$4*F21^2+I$5*SIN(I$6*F21+I$7)</f>
        <v>0.17965333074580697</v>
      </c>
      <c r="Q21" s="7">
        <f t="shared" ref="Q21:Q84" si="7">+C21-15018.5</f>
        <v>659.35200000000077</v>
      </c>
      <c r="R21">
        <f t="shared" ref="R21:R52" si="8">+(P21-G21)^2</f>
        <v>3.8920763094728283E-5</v>
      </c>
    </row>
    <row r="22" spans="1:26" x14ac:dyDescent="0.2">
      <c r="A22" s="25" t="s">
        <v>2236</v>
      </c>
      <c r="B22" s="114"/>
      <c r="C22" s="131">
        <v>16444.600999999999</v>
      </c>
      <c r="D22" s="33"/>
      <c r="E22">
        <f t="shared" si="3"/>
        <v>-106019.21565720977</v>
      </c>
      <c r="F22" s="143">
        <f>+ROUND(2*E22,0)/2-1</f>
        <v>-106020</v>
      </c>
      <c r="G22">
        <f t="shared" si="4"/>
        <v>0.18329359999916051</v>
      </c>
      <c r="N22">
        <f t="shared" si="5"/>
        <v>0.18329359999916051</v>
      </c>
      <c r="P22">
        <f t="shared" si="6"/>
        <v>0.17487894313076041</v>
      </c>
      <c r="Q22" s="7">
        <f t="shared" si="7"/>
        <v>1426.1009999999987</v>
      </c>
      <c r="R22">
        <f t="shared" si="8"/>
        <v>7.0806450212912889E-5</v>
      </c>
    </row>
    <row r="23" spans="1:26" x14ac:dyDescent="0.2">
      <c r="A23" s="25" t="s">
        <v>2236</v>
      </c>
      <c r="B23" s="114"/>
      <c r="C23" s="131">
        <v>16514.482</v>
      </c>
      <c r="D23" s="33"/>
      <c r="E23">
        <f t="shared" si="3"/>
        <v>-105720.1836205021</v>
      </c>
      <c r="F23" s="143">
        <f>+ROUND(2*E23,0)/2-1</f>
        <v>-105721</v>
      </c>
      <c r="G23">
        <f t="shared" si="4"/>
        <v>0.19078028000149061</v>
      </c>
      <c r="N23">
        <f t="shared" si="5"/>
        <v>0.19078028000149061</v>
      </c>
      <c r="P23">
        <f t="shared" si="6"/>
        <v>0.17446552748132027</v>
      </c>
      <c r="Q23" s="7">
        <f t="shared" si="7"/>
        <v>1495.982</v>
      </c>
      <c r="R23">
        <f t="shared" si="8"/>
        <v>2.6617114979440442E-4</v>
      </c>
    </row>
    <row r="24" spans="1:26" x14ac:dyDescent="0.2">
      <c r="A24" s="25" t="s">
        <v>2236</v>
      </c>
      <c r="B24" s="114"/>
      <c r="C24" s="131">
        <v>17114.688999999998</v>
      </c>
      <c r="D24" s="33"/>
      <c r="E24">
        <f t="shared" si="3"/>
        <v>-103151.80134697712</v>
      </c>
      <c r="F24" s="140">
        <f t="shared" ref="F24:F43" si="9">+ROUND(2*E24,0)/2-0.5</f>
        <v>-103152.5</v>
      </c>
      <c r="G24">
        <f t="shared" si="4"/>
        <v>0.16326870000193594</v>
      </c>
      <c r="N24">
        <f t="shared" si="5"/>
        <v>0.16326870000193594</v>
      </c>
      <c r="P24">
        <f t="shared" si="6"/>
        <v>0.17104465174545486</v>
      </c>
      <c r="Q24" s="7">
        <f t="shared" si="7"/>
        <v>2096.1889999999985</v>
      </c>
      <c r="R24">
        <f t="shared" si="8"/>
        <v>6.0465425517534875E-5</v>
      </c>
    </row>
    <row r="25" spans="1:26" x14ac:dyDescent="0.2">
      <c r="A25" s="25" t="s">
        <v>2236</v>
      </c>
      <c r="B25" s="114"/>
      <c r="C25" s="131">
        <v>17531.707999999999</v>
      </c>
      <c r="D25" s="33"/>
      <c r="E25">
        <f t="shared" si="3"/>
        <v>-101367.30998429205</v>
      </c>
      <c r="F25" s="140">
        <f t="shared" si="9"/>
        <v>-101368</v>
      </c>
      <c r="G25">
        <f t="shared" si="4"/>
        <v>0.16125024000211852</v>
      </c>
      <c r="N25">
        <f t="shared" si="5"/>
        <v>0.16125024000211852</v>
      </c>
      <c r="P25">
        <f t="shared" si="6"/>
        <v>0.16879047763684285</v>
      </c>
      <c r="Q25" s="7">
        <f t="shared" si="7"/>
        <v>2513.2079999999987</v>
      </c>
      <c r="R25">
        <f t="shared" si="8"/>
        <v>5.6855183588113214E-5</v>
      </c>
    </row>
    <row r="26" spans="1:26" x14ac:dyDescent="0.2">
      <c r="A26" s="25" t="s">
        <v>2236</v>
      </c>
      <c r="B26" s="114"/>
      <c r="C26" s="131">
        <v>17622.491999999998</v>
      </c>
      <c r="D26" s="33"/>
      <c r="E26">
        <f t="shared" si="3"/>
        <v>-100978.83064912987</v>
      </c>
      <c r="F26" s="140">
        <f t="shared" si="9"/>
        <v>-100979.5</v>
      </c>
      <c r="G26">
        <f t="shared" si="4"/>
        <v>0.15642106000086642</v>
      </c>
      <c r="N26">
        <f t="shared" si="5"/>
        <v>0.15642106000086642</v>
      </c>
      <c r="P26">
        <f t="shared" si="6"/>
        <v>0.1683113610993941</v>
      </c>
      <c r="Q26" s="7">
        <f t="shared" si="7"/>
        <v>2603.9919999999984</v>
      </c>
      <c r="R26">
        <f t="shared" si="8"/>
        <v>1.413792602136485E-4</v>
      </c>
    </row>
    <row r="27" spans="1:26" x14ac:dyDescent="0.2">
      <c r="A27" s="25" t="s">
        <v>2236</v>
      </c>
      <c r="B27" s="114"/>
      <c r="C27" s="131">
        <v>17865.671999999999</v>
      </c>
      <c r="D27" s="33"/>
      <c r="E27">
        <f t="shared" si="3"/>
        <v>-99938.224322852751</v>
      </c>
      <c r="F27" s="143">
        <f>+ROUND(2*E27,0)/2-1</f>
        <v>-99939</v>
      </c>
      <c r="G27">
        <f t="shared" si="4"/>
        <v>0.18126852000204963</v>
      </c>
      <c r="N27">
        <f t="shared" si="5"/>
        <v>0.18126852000204963</v>
      </c>
      <c r="P27">
        <f t="shared" si="6"/>
        <v>0.16704664912107942</v>
      </c>
      <c r="Q27" s="7">
        <f t="shared" si="7"/>
        <v>2847.1719999999987</v>
      </c>
      <c r="R27">
        <f t="shared" si="8"/>
        <v>2.0226161135498841E-4</v>
      </c>
    </row>
    <row r="28" spans="1:26" x14ac:dyDescent="0.2">
      <c r="A28" s="25" t="s">
        <v>2236</v>
      </c>
      <c r="B28" s="114"/>
      <c r="C28" s="131">
        <v>17917.536</v>
      </c>
      <c r="D28" s="33"/>
      <c r="E28">
        <f t="shared" si="3"/>
        <v>-99716.289926495985</v>
      </c>
      <c r="F28" s="140">
        <f t="shared" si="9"/>
        <v>-99717</v>
      </c>
      <c r="G28">
        <f t="shared" si="4"/>
        <v>0.1659375600029307</v>
      </c>
      <c r="N28">
        <f t="shared" si="5"/>
        <v>0.1659375600029307</v>
      </c>
      <c r="P28">
        <f t="shared" si="6"/>
        <v>0.16678010059168524</v>
      </c>
      <c r="Q28" s="7">
        <f t="shared" si="7"/>
        <v>2899.0360000000001</v>
      </c>
      <c r="R28">
        <f t="shared" si="8"/>
        <v>7.0987464369886009E-7</v>
      </c>
    </row>
    <row r="29" spans="1:26" x14ac:dyDescent="0.2">
      <c r="A29" s="25" t="s">
        <v>2236</v>
      </c>
      <c r="B29" s="114"/>
      <c r="C29" s="131">
        <v>17943.455000000002</v>
      </c>
      <c r="D29" s="33"/>
      <c r="E29">
        <f t="shared" si="3"/>
        <v>-99605.378357408161</v>
      </c>
      <c r="F29" s="140">
        <f t="shared" si="9"/>
        <v>-99606</v>
      </c>
      <c r="G29">
        <f t="shared" si="4"/>
        <v>0.14527208000436076</v>
      </c>
      <c r="N29">
        <f t="shared" si="5"/>
        <v>0.14527208000436076</v>
      </c>
      <c r="P29">
        <f t="shared" si="6"/>
        <v>0.16664723875333762</v>
      </c>
      <c r="Q29" s="7">
        <f t="shared" si="7"/>
        <v>2924.9550000000017</v>
      </c>
      <c r="R29">
        <f t="shared" si="8"/>
        <v>4.5689741154396194E-4</v>
      </c>
    </row>
    <row r="30" spans="1:26" x14ac:dyDescent="0.2">
      <c r="A30" s="25" t="s">
        <v>2236</v>
      </c>
      <c r="B30" s="114"/>
      <c r="C30" s="131">
        <v>18261.745999999999</v>
      </c>
      <c r="D30" s="33"/>
      <c r="E30">
        <f t="shared" si="3"/>
        <v>-98243.359983376315</v>
      </c>
      <c r="F30" s="140">
        <f t="shared" si="9"/>
        <v>-98244</v>
      </c>
      <c r="G30">
        <f t="shared" si="4"/>
        <v>0.14956592000089586</v>
      </c>
      <c r="N30">
        <f t="shared" si="5"/>
        <v>0.14956592000089586</v>
      </c>
      <c r="P30">
        <f t="shared" si="6"/>
        <v>0.16503794618048878</v>
      </c>
      <c r="Q30" s="7">
        <f t="shared" si="7"/>
        <v>3243.2459999999992</v>
      </c>
      <c r="R30">
        <f t="shared" si="8"/>
        <v>2.3938359410200879E-4</v>
      </c>
    </row>
    <row r="31" spans="1:26" x14ac:dyDescent="0.2">
      <c r="A31" s="25" t="s">
        <v>2236</v>
      </c>
      <c r="B31" s="114"/>
      <c r="C31" s="131">
        <v>18288.637999999999</v>
      </c>
      <c r="D31" s="33"/>
      <c r="E31">
        <f t="shared" si="3"/>
        <v>-98128.284790818361</v>
      </c>
      <c r="F31" s="140">
        <f t="shared" si="9"/>
        <v>-98129</v>
      </c>
      <c r="G31">
        <f t="shared" si="4"/>
        <v>0.16713772000002791</v>
      </c>
      <c r="N31">
        <f t="shared" si="5"/>
        <v>0.16713772000002791</v>
      </c>
      <c r="P31">
        <f t="shared" si="6"/>
        <v>0.16490372751535365</v>
      </c>
      <c r="Q31" s="7">
        <f t="shared" si="7"/>
        <v>3270.137999999999</v>
      </c>
      <c r="R31">
        <f t="shared" si="8"/>
        <v>4.9907224215810877E-6</v>
      </c>
    </row>
    <row r="32" spans="1:26" x14ac:dyDescent="0.2">
      <c r="A32" s="25" t="s">
        <v>2236</v>
      </c>
      <c r="B32" s="114"/>
      <c r="C32" s="131">
        <v>18647.578000000001</v>
      </c>
      <c r="D32" s="33"/>
      <c r="E32">
        <f t="shared" si="3"/>
        <v>-96592.322808936995</v>
      </c>
      <c r="F32" s="140">
        <f t="shared" si="9"/>
        <v>-96593</v>
      </c>
      <c r="G32">
        <f t="shared" si="4"/>
        <v>0.15825324000252294</v>
      </c>
      <c r="N32">
        <f t="shared" si="5"/>
        <v>0.15825324000252294</v>
      </c>
      <c r="P32">
        <f t="shared" si="6"/>
        <v>0.16313264910362754</v>
      </c>
      <c r="Q32" s="7">
        <f t="shared" si="7"/>
        <v>3629.0780000000013</v>
      </c>
      <c r="R32">
        <f t="shared" si="8"/>
        <v>2.3808633175942382E-5</v>
      </c>
    </row>
    <row r="33" spans="1:18" x14ac:dyDescent="0.2">
      <c r="A33" s="25" t="s">
        <v>2236</v>
      </c>
      <c r="B33" s="114"/>
      <c r="C33" s="131">
        <v>18679.588</v>
      </c>
      <c r="D33" s="33"/>
      <c r="E33">
        <f t="shared" si="3"/>
        <v>-96455.346871342917</v>
      </c>
      <c r="F33" s="140">
        <f t="shared" si="9"/>
        <v>-96456</v>
      </c>
      <c r="G33">
        <f t="shared" si="4"/>
        <v>0.15263008000329137</v>
      </c>
      <c r="N33">
        <f t="shared" si="5"/>
        <v>0.15263008000329137</v>
      </c>
      <c r="P33">
        <f t="shared" si="6"/>
        <v>0.16297646531683774</v>
      </c>
      <c r="Q33" s="7">
        <f t="shared" si="7"/>
        <v>3661.0879999999997</v>
      </c>
      <c r="R33">
        <f t="shared" si="8"/>
        <v>1.07047689056368E-4</v>
      </c>
    </row>
    <row r="34" spans="1:18" x14ac:dyDescent="0.2">
      <c r="A34" s="25" t="s">
        <v>2236</v>
      </c>
      <c r="B34" s="114"/>
      <c r="C34" s="131">
        <v>19037.519</v>
      </c>
      <c r="D34" s="33"/>
      <c r="E34">
        <f t="shared" si="3"/>
        <v>-94923.702562720937</v>
      </c>
      <c r="F34" s="143">
        <f>+ROUND(2*E34,0)/2-1</f>
        <v>-94924.5</v>
      </c>
      <c r="G34">
        <f t="shared" si="4"/>
        <v>0.1863536600030784</v>
      </c>
      <c r="N34">
        <f t="shared" si="5"/>
        <v>0.1863536600030784</v>
      </c>
      <c r="P34">
        <f t="shared" si="6"/>
        <v>0.16124701794151283</v>
      </c>
      <c r="Q34" s="7">
        <f t="shared" si="7"/>
        <v>4019.0190000000002</v>
      </c>
      <c r="R34">
        <f t="shared" si="8"/>
        <v>6.3034347560757351E-4</v>
      </c>
    </row>
    <row r="35" spans="1:18" x14ac:dyDescent="0.2">
      <c r="A35" s="25" t="s">
        <v>2236</v>
      </c>
      <c r="B35" s="114"/>
      <c r="C35" s="131">
        <v>19323.760999999999</v>
      </c>
      <c r="D35" s="33"/>
      <c r="E35">
        <f t="shared" si="3"/>
        <v>-93698.827013554837</v>
      </c>
      <c r="F35" s="140">
        <f t="shared" si="9"/>
        <v>-93699.5</v>
      </c>
      <c r="G35">
        <f t="shared" si="4"/>
        <v>0.15727066000181367</v>
      </c>
      <c r="N35">
        <f t="shared" si="5"/>
        <v>0.15727066000181367</v>
      </c>
      <c r="P35">
        <f t="shared" si="6"/>
        <v>0.15988150680907492</v>
      </c>
      <c r="Q35" s="7">
        <f t="shared" si="7"/>
        <v>4305.2609999999986</v>
      </c>
      <c r="R35">
        <f t="shared" si="8"/>
        <v>6.8165210509863036E-6</v>
      </c>
    </row>
    <row r="36" spans="1:18" x14ac:dyDescent="0.2">
      <c r="A36" s="25" t="s">
        <v>2236</v>
      </c>
      <c r="B36" s="114"/>
      <c r="C36" s="131">
        <v>19370.615000000002</v>
      </c>
      <c r="D36" s="33"/>
      <c r="E36">
        <f t="shared" si="3"/>
        <v>-93498.331212866498</v>
      </c>
      <c r="F36" s="140">
        <f t="shared" si="9"/>
        <v>-93499</v>
      </c>
      <c r="G36">
        <f t="shared" si="4"/>
        <v>0.15628932000254281</v>
      </c>
      <c r="N36">
        <f t="shared" si="5"/>
        <v>0.15628932000254281</v>
      </c>
      <c r="P36">
        <f t="shared" si="6"/>
        <v>0.15965917514384986</v>
      </c>
      <c r="Q36" s="7">
        <f t="shared" si="7"/>
        <v>4352.1150000000016</v>
      </c>
      <c r="R36">
        <f t="shared" si="8"/>
        <v>1.1355923673393587E-5</v>
      </c>
    </row>
    <row r="37" spans="1:18" x14ac:dyDescent="0.2">
      <c r="A37" s="25" t="s">
        <v>2236</v>
      </c>
      <c r="B37" s="114"/>
      <c r="C37" s="131">
        <v>19438.5</v>
      </c>
      <c r="D37" s="33"/>
      <c r="E37">
        <f t="shared" si="3"/>
        <v>-93207.840381139715</v>
      </c>
      <c r="F37" s="140">
        <f t="shared" si="9"/>
        <v>-93208.5</v>
      </c>
      <c r="G37">
        <f t="shared" si="4"/>
        <v>0.15414678000161075</v>
      </c>
      <c r="N37">
        <f t="shared" si="5"/>
        <v>0.15414678000161075</v>
      </c>
      <c r="P37">
        <f t="shared" si="6"/>
        <v>0.15933752767975237</v>
      </c>
      <c r="Q37" s="7">
        <f t="shared" si="7"/>
        <v>4420</v>
      </c>
      <c r="R37">
        <f t="shared" si="8"/>
        <v>2.6943861458132638E-5</v>
      </c>
    </row>
    <row r="38" spans="1:18" x14ac:dyDescent="0.2">
      <c r="A38" s="25" t="s">
        <v>2236</v>
      </c>
      <c r="B38" s="114"/>
      <c r="C38" s="131">
        <v>19442.484</v>
      </c>
      <c r="D38" s="33"/>
      <c r="E38">
        <f t="shared" si="3"/>
        <v>-93190.792204464451</v>
      </c>
      <c r="F38" s="140">
        <f t="shared" si="9"/>
        <v>-93191.5</v>
      </c>
      <c r="G38">
        <f t="shared" si="4"/>
        <v>0.16540522000286728</v>
      </c>
      <c r="N38">
        <f t="shared" si="5"/>
        <v>0.16540522000286728</v>
      </c>
      <c r="P38">
        <f t="shared" si="6"/>
        <v>0.15931872161523808</v>
      </c>
      <c r="Q38" s="7">
        <f t="shared" si="7"/>
        <v>4423.9840000000004</v>
      </c>
      <c r="R38">
        <f t="shared" si="8"/>
        <v>3.7045462622612881E-5</v>
      </c>
    </row>
    <row r="39" spans="1:18" x14ac:dyDescent="0.2">
      <c r="A39" s="25" t="s">
        <v>2236</v>
      </c>
      <c r="B39" s="114"/>
      <c r="C39" s="131">
        <v>20094.602999999999</v>
      </c>
      <c r="D39" s="33"/>
      <c r="E39">
        <f t="shared" si="3"/>
        <v>-90400.270134863735</v>
      </c>
      <c r="F39" s="140">
        <f t="shared" si="9"/>
        <v>-90401</v>
      </c>
      <c r="G39">
        <f t="shared" si="4"/>
        <v>0.17056267999942065</v>
      </c>
      <c r="N39">
        <f t="shared" si="5"/>
        <v>0.17056267999942065</v>
      </c>
      <c r="P39">
        <f t="shared" si="6"/>
        <v>0.15624721149876691</v>
      </c>
      <c r="Q39" s="7">
        <f t="shared" si="7"/>
        <v>5076.1029999999992</v>
      </c>
      <c r="R39">
        <f t="shared" si="8"/>
        <v>2.049326383932094E-4</v>
      </c>
    </row>
    <row r="40" spans="1:18" x14ac:dyDescent="0.2">
      <c r="A40" s="25" t="s">
        <v>2236</v>
      </c>
      <c r="B40" s="114"/>
      <c r="C40" s="131">
        <v>20548.535</v>
      </c>
      <c r="D40" s="33"/>
      <c r="E40">
        <f t="shared" si="3"/>
        <v>-88457.822109123037</v>
      </c>
      <c r="F40" s="140">
        <f t="shared" si="9"/>
        <v>-88458.5</v>
      </c>
      <c r="G40">
        <f t="shared" si="4"/>
        <v>0.15841678000288084</v>
      </c>
      <c r="N40">
        <f t="shared" si="5"/>
        <v>0.15841678000288084</v>
      </c>
      <c r="P40">
        <f t="shared" si="6"/>
        <v>0.15411042828653249</v>
      </c>
      <c r="Q40" s="7">
        <f t="shared" si="7"/>
        <v>5530.0349999999999</v>
      </c>
      <c r="R40">
        <f t="shared" si="8"/>
        <v>1.8544665104896428E-5</v>
      </c>
    </row>
    <row r="41" spans="1:18" x14ac:dyDescent="0.2">
      <c r="A41" s="25" t="s">
        <v>2236</v>
      </c>
      <c r="B41" s="114"/>
      <c r="C41" s="131">
        <v>20869.504000000001</v>
      </c>
      <c r="D41" s="33"/>
      <c r="E41">
        <f t="shared" si="3"/>
        <v>-87084.344142436472</v>
      </c>
      <c r="F41" s="140">
        <f t="shared" si="9"/>
        <v>-87085</v>
      </c>
      <c r="G41">
        <f t="shared" si="4"/>
        <v>0.15326780000395956</v>
      </c>
      <c r="N41">
        <f t="shared" si="5"/>
        <v>0.15326780000395956</v>
      </c>
      <c r="P41">
        <f t="shared" si="6"/>
        <v>0.15258984261690539</v>
      </c>
      <c r="Q41" s="7">
        <f t="shared" si="7"/>
        <v>5851.0040000000008</v>
      </c>
      <c r="R41">
        <f t="shared" si="8"/>
        <v>4.5962621866132212E-7</v>
      </c>
    </row>
    <row r="42" spans="1:18" x14ac:dyDescent="0.2">
      <c r="A42" s="25" t="s">
        <v>2236</v>
      </c>
      <c r="B42" s="114"/>
      <c r="C42" s="131">
        <v>21217.585999999999</v>
      </c>
      <c r="D42" s="33"/>
      <c r="E42">
        <f t="shared" si="3"/>
        <v>-85594.845288652505</v>
      </c>
      <c r="F42" s="140">
        <f t="shared" si="9"/>
        <v>-85595.5</v>
      </c>
      <c r="G42">
        <f t="shared" si="4"/>
        <v>0.15299994000088191</v>
      </c>
      <c r="N42">
        <f t="shared" si="5"/>
        <v>0.15299994000088191</v>
      </c>
      <c r="P42">
        <f t="shared" si="6"/>
        <v>0.15092443699080674</v>
      </c>
      <c r="Q42" s="7">
        <f t="shared" si="7"/>
        <v>6199.0859999999993</v>
      </c>
      <c r="R42">
        <f t="shared" si="8"/>
        <v>4.3077127448310883E-6</v>
      </c>
    </row>
    <row r="43" spans="1:18" x14ac:dyDescent="0.2">
      <c r="A43" s="25" t="s">
        <v>2236</v>
      </c>
      <c r="B43" s="114"/>
      <c r="C43" s="131">
        <v>21537.615000000002</v>
      </c>
      <c r="D43" s="33"/>
      <c r="E43">
        <f t="shared" si="3"/>
        <v>-84225.389733129268</v>
      </c>
      <c r="F43" s="140">
        <f t="shared" si="9"/>
        <v>-84226</v>
      </c>
      <c r="G43">
        <f t="shared" si="4"/>
        <v>0.14261368000370567</v>
      </c>
      <c r="N43">
        <f t="shared" si="5"/>
        <v>0.14261368000370567</v>
      </c>
      <c r="P43">
        <f t="shared" si="6"/>
        <v>0.1493724918098675</v>
      </c>
      <c r="Q43" s="7">
        <f t="shared" si="7"/>
        <v>6519.1150000000016</v>
      </c>
      <c r="R43">
        <f t="shared" si="8"/>
        <v>4.5681537031112612E-5</v>
      </c>
    </row>
    <row r="44" spans="1:18" x14ac:dyDescent="0.2">
      <c r="A44" s="25" t="s">
        <v>2236</v>
      </c>
      <c r="B44" s="114"/>
      <c r="C44" s="131">
        <v>21570.595000000001</v>
      </c>
      <c r="D44" s="33"/>
      <c r="E44">
        <f t="shared" si="3"/>
        <v>-84084.263009547474</v>
      </c>
      <c r="F44" s="140">
        <f t="shared" ref="F44:F51" si="10">+ROUND(2*E44,0)/2-0.5</f>
        <v>-84085</v>
      </c>
      <c r="G44">
        <f t="shared" si="4"/>
        <v>0.1722278000015649</v>
      </c>
      <c r="N44">
        <f t="shared" si="5"/>
        <v>0.1722278000015649</v>
      </c>
      <c r="P44">
        <f t="shared" si="6"/>
        <v>0.149211370483187</v>
      </c>
      <c r="Q44" s="7">
        <f t="shared" si="7"/>
        <v>6552.0950000000012</v>
      </c>
      <c r="R44">
        <f t="shared" si="8"/>
        <v>5.2975602777445758E-4</v>
      </c>
    </row>
    <row r="45" spans="1:18" x14ac:dyDescent="0.2">
      <c r="A45" s="25" t="s">
        <v>2236</v>
      </c>
      <c r="B45" s="114"/>
      <c r="C45" s="131">
        <v>21933.596000000001</v>
      </c>
      <c r="D45" s="33"/>
      <c r="E45">
        <f t="shared" si="3"/>
        <v>-82530.923355608349</v>
      </c>
      <c r="F45" s="140">
        <f t="shared" si="10"/>
        <v>-82531.5</v>
      </c>
      <c r="G45">
        <f t="shared" si="4"/>
        <v>0.13475642000412336</v>
      </c>
      <c r="N45">
        <f t="shared" si="5"/>
        <v>0.13475642000412336</v>
      </c>
      <c r="P45">
        <f t="shared" si="6"/>
        <v>0.14741709474931231</v>
      </c>
      <c r="Q45" s="7">
        <f t="shared" si="7"/>
        <v>6915.0960000000014</v>
      </c>
      <c r="R45">
        <f t="shared" si="8"/>
        <v>1.6029268500346525E-4</v>
      </c>
    </row>
    <row r="46" spans="1:18" x14ac:dyDescent="0.2">
      <c r="A46" s="25" t="s">
        <v>2236</v>
      </c>
      <c r="B46" s="114"/>
      <c r="C46" s="131">
        <v>23044.58</v>
      </c>
      <c r="D46" s="33"/>
      <c r="E46">
        <f t="shared" si="3"/>
        <v>-77776.844159981032</v>
      </c>
      <c r="F46" s="140">
        <f t="shared" si="10"/>
        <v>-77777.5</v>
      </c>
      <c r="G46">
        <f t="shared" si="4"/>
        <v>0.15326370000184397</v>
      </c>
      <c r="N46">
        <f t="shared" si="5"/>
        <v>0.15326370000184397</v>
      </c>
      <c r="P46">
        <f t="shared" si="6"/>
        <v>0.14165224736657583</v>
      </c>
      <c r="Q46" s="7">
        <f t="shared" si="7"/>
        <v>8026.0800000000017</v>
      </c>
      <c r="R46">
        <f t="shared" si="8"/>
        <v>1.3482583230107537E-4</v>
      </c>
    </row>
    <row r="47" spans="1:18" x14ac:dyDescent="0.2">
      <c r="A47" s="25" t="s">
        <v>2236</v>
      </c>
      <c r="B47" s="114"/>
      <c r="C47" s="131">
        <v>23617.809000000001</v>
      </c>
      <c r="D47" s="33"/>
      <c r="E47">
        <f t="shared" si="3"/>
        <v>-75323.90508684385</v>
      </c>
      <c r="F47" s="140">
        <f t="shared" si="10"/>
        <v>-75324.5</v>
      </c>
      <c r="G47">
        <f t="shared" si="4"/>
        <v>0.13902566000251682</v>
      </c>
      <c r="N47">
        <f t="shared" si="5"/>
        <v>0.13902566000251682</v>
      </c>
      <c r="P47">
        <f t="shared" si="6"/>
        <v>0.13847532478738209</v>
      </c>
      <c r="Q47" s="7">
        <f t="shared" si="7"/>
        <v>8599.3090000000011</v>
      </c>
      <c r="R47">
        <f t="shared" si="8"/>
        <v>3.0286884901738791E-7</v>
      </c>
    </row>
    <row r="48" spans="1:18" x14ac:dyDescent="0.2">
      <c r="A48" s="25" t="s">
        <v>2236</v>
      </c>
      <c r="B48" s="114"/>
      <c r="C48" s="131">
        <v>23744.600999999999</v>
      </c>
      <c r="D48" s="33"/>
      <c r="E48">
        <f t="shared" si="3"/>
        <v>-74781.341729160951</v>
      </c>
      <c r="F48" s="140">
        <f t="shared" si="10"/>
        <v>-74782</v>
      </c>
      <c r="G48">
        <f t="shared" si="4"/>
        <v>0.15383175999886589</v>
      </c>
      <c r="N48">
        <f t="shared" si="5"/>
        <v>0.15383175999886589</v>
      </c>
      <c r="P48">
        <f t="shared" si="6"/>
        <v>0.13775122337208182</v>
      </c>
      <c r="Q48" s="7">
        <f t="shared" si="7"/>
        <v>8726.1009999999987</v>
      </c>
      <c r="R48">
        <f t="shared" si="8"/>
        <v>2.5858365820534418E-4</v>
      </c>
    </row>
    <row r="49" spans="1:18" x14ac:dyDescent="0.2">
      <c r="A49" s="25" t="s">
        <v>2236</v>
      </c>
      <c r="B49" s="114"/>
      <c r="C49" s="131">
        <v>23796.475999999999</v>
      </c>
      <c r="D49" s="33"/>
      <c r="E49">
        <f t="shared" si="3"/>
        <v>-74559.360262035261</v>
      </c>
      <c r="F49" s="140">
        <f t="shared" si="10"/>
        <v>-74560</v>
      </c>
      <c r="G49">
        <f t="shared" si="4"/>
        <v>0.14950080000198795</v>
      </c>
      <c r="N49">
        <f t="shared" si="5"/>
        <v>0.14950080000198795</v>
      </c>
      <c r="P49">
        <f t="shared" si="6"/>
        <v>0.13745255408603391</v>
      </c>
      <c r="Q49" s="7">
        <f t="shared" si="7"/>
        <v>8777.9759999999987</v>
      </c>
      <c r="R49">
        <f t="shared" si="8"/>
        <v>1.451602296513034E-4</v>
      </c>
    </row>
    <row r="50" spans="1:18" x14ac:dyDescent="0.2">
      <c r="A50" s="25" t="s">
        <v>2236</v>
      </c>
      <c r="B50" s="114"/>
      <c r="C50" s="131">
        <v>24062.653999999999</v>
      </c>
      <c r="D50" s="33"/>
      <c r="E50">
        <f t="shared" si="3"/>
        <v>-73420.341795402361</v>
      </c>
      <c r="F50" s="140">
        <f t="shared" si="10"/>
        <v>-73421</v>
      </c>
      <c r="G50">
        <f t="shared" si="4"/>
        <v>0.15381627999886405</v>
      </c>
      <c r="N50">
        <f t="shared" si="5"/>
        <v>0.15381627999886405</v>
      </c>
      <c r="P50">
        <f t="shared" si="6"/>
        <v>0.13589814096019187</v>
      </c>
      <c r="Q50" s="7">
        <f t="shared" si="7"/>
        <v>9044.1539999999986</v>
      </c>
      <c r="R50">
        <f t="shared" si="8"/>
        <v>3.2105970660918783E-4</v>
      </c>
    </row>
    <row r="51" spans="1:18" x14ac:dyDescent="0.2">
      <c r="A51" s="25" t="s">
        <v>2236</v>
      </c>
      <c r="B51" s="114"/>
      <c r="C51" s="131">
        <v>24806.718000000001</v>
      </c>
      <c r="D51" s="33"/>
      <c r="E51">
        <f t="shared" si="3"/>
        <v>-70236.372284936646</v>
      </c>
      <c r="F51" s="140">
        <f t="shared" si="10"/>
        <v>-70237</v>
      </c>
      <c r="G51">
        <f t="shared" si="4"/>
        <v>0.14669116000368376</v>
      </c>
      <c r="N51">
        <f t="shared" si="5"/>
        <v>0.14669116000368376</v>
      </c>
      <c r="P51">
        <f t="shared" si="6"/>
        <v>0.1313468839127831</v>
      </c>
      <c r="Q51" s="7">
        <f t="shared" si="7"/>
        <v>9788.2180000000008</v>
      </c>
      <c r="R51">
        <f t="shared" si="8"/>
        <v>2.3544680875378583E-4</v>
      </c>
    </row>
    <row r="52" spans="1:18" x14ac:dyDescent="0.2">
      <c r="A52" s="25" t="s">
        <v>2236</v>
      </c>
      <c r="B52" s="114"/>
      <c r="C52" s="131">
        <v>24889.534</v>
      </c>
      <c r="D52" s="33"/>
      <c r="E52">
        <f t="shared" si="3"/>
        <v>-69881.989303124967</v>
      </c>
      <c r="F52" s="140">
        <f t="shared" ref="F52:F73" si="11">+ROUND(2*E52,0)/2-0.5</f>
        <v>-69882.5</v>
      </c>
      <c r="G52">
        <f t="shared" si="4"/>
        <v>0.1193450999999186</v>
      </c>
      <c r="N52">
        <f t="shared" si="5"/>
        <v>0.1193450999999186</v>
      </c>
      <c r="P52">
        <f t="shared" si="6"/>
        <v>0.13082054477451249</v>
      </c>
      <c r="Q52" s="7">
        <f t="shared" si="7"/>
        <v>9871.0339999999997</v>
      </c>
      <c r="R52">
        <f t="shared" si="8"/>
        <v>1.3168583277475422E-4</v>
      </c>
    </row>
    <row r="53" spans="1:18" x14ac:dyDescent="0.2">
      <c r="A53" s="25" t="s">
        <v>2236</v>
      </c>
      <c r="B53" s="114"/>
      <c r="C53" s="131">
        <v>25141.81</v>
      </c>
      <c r="D53" s="33"/>
      <c r="E53">
        <f t="shared" si="3"/>
        <v>-68802.459730101327</v>
      </c>
      <c r="F53" s="140">
        <f t="shared" si="11"/>
        <v>-68803</v>
      </c>
      <c r="G53">
        <f t="shared" ref="G53:G84" si="12">C53-(C$7+F53*C$8)</f>
        <v>0.12625604000277235</v>
      </c>
      <c r="N53">
        <f t="shared" ref="N53:N83" si="13">G53</f>
        <v>0.12625604000277235</v>
      </c>
      <c r="P53">
        <f t="shared" si="6"/>
        <v>0.12919272030712872</v>
      </c>
      <c r="Q53" s="7">
        <f t="shared" si="7"/>
        <v>10123.310000000001</v>
      </c>
      <c r="R53">
        <f t="shared" ref="R53:R84" si="14">+(P53-G53)^2</f>
        <v>8.6240912099946241E-6</v>
      </c>
    </row>
    <row r="54" spans="1:18" x14ac:dyDescent="0.2">
      <c r="A54" s="25" t="s">
        <v>2236</v>
      </c>
      <c r="B54" s="114"/>
      <c r="C54" s="131">
        <v>25866.82</v>
      </c>
      <c r="D54" s="33"/>
      <c r="E54">
        <f t="shared" si="3"/>
        <v>-65700.025349748641</v>
      </c>
      <c r="F54" s="140">
        <f t="shared" si="11"/>
        <v>-65700.5</v>
      </c>
      <c r="G54">
        <f t="shared" si="12"/>
        <v>0.11092134000136866</v>
      </c>
      <c r="N54">
        <f t="shared" si="13"/>
        <v>0.11092134000136866</v>
      </c>
      <c r="P54">
        <f t="shared" si="6"/>
        <v>0.12429930551702131</v>
      </c>
      <c r="Q54" s="7">
        <f t="shared" si="7"/>
        <v>10848.32</v>
      </c>
      <c r="R54">
        <f t="shared" si="14"/>
        <v>1.7896996133799151E-4</v>
      </c>
    </row>
    <row r="55" spans="1:18" x14ac:dyDescent="0.2">
      <c r="A55" s="25" t="s">
        <v>2236</v>
      </c>
      <c r="B55" s="114"/>
      <c r="C55" s="131">
        <v>25892.758999999998</v>
      </c>
      <c r="D55" s="33"/>
      <c r="E55">
        <f t="shared" si="3"/>
        <v>-65589.028197444582</v>
      </c>
      <c r="F55" s="140">
        <f t="shared" si="11"/>
        <v>-65589.5</v>
      </c>
      <c r="G55">
        <f t="shared" si="12"/>
        <v>0.11025585999959731</v>
      </c>
      <c r="N55">
        <f t="shared" si="13"/>
        <v>0.11025585999959731</v>
      </c>
      <c r="P55">
        <f t="shared" si="6"/>
        <v>0.1241182188871004</v>
      </c>
      <c r="Q55" s="7">
        <f t="shared" si="7"/>
        <v>10874.258999999998</v>
      </c>
      <c r="R55">
        <f t="shared" si="14"/>
        <v>1.921649939259359E-4</v>
      </c>
    </row>
    <row r="56" spans="1:18" x14ac:dyDescent="0.2">
      <c r="A56" s="25" t="s">
        <v>2236</v>
      </c>
      <c r="B56" s="114"/>
      <c r="C56" s="131">
        <v>25941.614000000001</v>
      </c>
      <c r="D56" s="33"/>
      <c r="E56">
        <f t="shared" si="3"/>
        <v>-65379.969795971308</v>
      </c>
      <c r="F56" s="140">
        <f t="shared" si="11"/>
        <v>-65380.5</v>
      </c>
      <c r="G56">
        <f t="shared" si="12"/>
        <v>0.12390374000096926</v>
      </c>
      <c r="N56">
        <f t="shared" si="13"/>
        <v>0.12390374000096926</v>
      </c>
      <c r="P56">
        <f t="shared" si="6"/>
        <v>0.12377611618906613</v>
      </c>
      <c r="Q56" s="7">
        <f t="shared" si="7"/>
        <v>10923.114000000001</v>
      </c>
      <c r="R56">
        <f t="shared" si="14"/>
        <v>1.6287837364686863E-8</v>
      </c>
    </row>
    <row r="57" spans="1:18" x14ac:dyDescent="0.2">
      <c r="A57" s="25" t="s">
        <v>2236</v>
      </c>
      <c r="B57" s="114"/>
      <c r="C57" s="131">
        <v>26173.794000000002</v>
      </c>
      <c r="D57" s="33"/>
      <c r="E57">
        <f t="shared" si="3"/>
        <v>-64386.434238626876</v>
      </c>
      <c r="F57" s="140">
        <f t="shared" si="11"/>
        <v>-64387</v>
      </c>
      <c r="G57">
        <f t="shared" si="12"/>
        <v>0.13221316000272054</v>
      </c>
      <c r="N57">
        <f t="shared" si="13"/>
        <v>0.13221316000272054</v>
      </c>
      <c r="P57">
        <f t="shared" si="6"/>
        <v>0.12212953449380727</v>
      </c>
      <c r="Q57" s="7">
        <f t="shared" si="7"/>
        <v>11155.294000000002</v>
      </c>
      <c r="R57">
        <f t="shared" si="14"/>
        <v>1.0167950340400643E-4</v>
      </c>
    </row>
    <row r="58" spans="1:18" x14ac:dyDescent="0.2">
      <c r="A58" s="25" t="s">
        <v>2236</v>
      </c>
      <c r="B58" s="114"/>
      <c r="C58" s="131">
        <v>26620.705999999998</v>
      </c>
      <c r="D58" s="33"/>
      <c r="E58">
        <f t="shared" si="3"/>
        <v>-62474.025921786866</v>
      </c>
      <c r="F58" s="140">
        <f t="shared" si="11"/>
        <v>-62474.5</v>
      </c>
      <c r="G58">
        <f t="shared" si="12"/>
        <v>0.11078765999991447</v>
      </c>
      <c r="N58">
        <f t="shared" si="13"/>
        <v>0.11078765999991447</v>
      </c>
      <c r="P58">
        <f t="shared" si="6"/>
        <v>0.11886488258519853</v>
      </c>
      <c r="Q58" s="7">
        <f t="shared" si="7"/>
        <v>11602.205999999998</v>
      </c>
      <c r="R58">
        <f t="shared" si="14"/>
        <v>6.5241524692223013E-5</v>
      </c>
    </row>
    <row r="59" spans="1:18" x14ac:dyDescent="0.2">
      <c r="A59" s="25" t="s">
        <v>2236</v>
      </c>
      <c r="B59" s="114"/>
      <c r="C59" s="131">
        <v>26654.712</v>
      </c>
      <c r="D59" s="33"/>
      <c r="E59">
        <f t="shared" si="3"/>
        <v>-62328.508779211901</v>
      </c>
      <c r="F59" s="140">
        <f>+ROUND(2*E59,0)/2-0.5</f>
        <v>-62329</v>
      </c>
      <c r="G59">
        <f t="shared" si="12"/>
        <v>0.11479372000030708</v>
      </c>
      <c r="N59">
        <f t="shared" si="13"/>
        <v>0.11479372000030708</v>
      </c>
      <c r="P59">
        <f t="shared" si="6"/>
        <v>0.11861139834224213</v>
      </c>
      <c r="Q59" s="7">
        <f t="shared" si="7"/>
        <v>11636.212</v>
      </c>
      <c r="R59">
        <f t="shared" si="14"/>
        <v>1.4574667922479987E-5</v>
      </c>
    </row>
    <row r="60" spans="1:18" x14ac:dyDescent="0.2">
      <c r="A60" s="25" t="s">
        <v>2236</v>
      </c>
      <c r="B60" s="114"/>
      <c r="C60" s="131">
        <v>27454.505000000001</v>
      </c>
      <c r="D60" s="33"/>
      <c r="E60">
        <f t="shared" si="3"/>
        <v>-58906.065915850806</v>
      </c>
      <c r="F60" s="140">
        <f t="shared" si="11"/>
        <v>-58906.5</v>
      </c>
      <c r="G60">
        <f t="shared" si="12"/>
        <v>0.10144141999990097</v>
      </c>
      <c r="N60">
        <f t="shared" si="13"/>
        <v>0.10144141999990097</v>
      </c>
      <c r="P60">
        <f t="shared" si="6"/>
        <v>0.1124423043090453</v>
      </c>
      <c r="Q60" s="7">
        <f t="shared" si="7"/>
        <v>12436.005000000001</v>
      </c>
      <c r="R60">
        <f t="shared" si="14"/>
        <v>1.2101945558317778E-4</v>
      </c>
    </row>
    <row r="61" spans="1:18" x14ac:dyDescent="0.2">
      <c r="A61" s="25" t="s">
        <v>2236</v>
      </c>
      <c r="B61" s="114"/>
      <c r="C61" s="131">
        <v>28085.703000000001</v>
      </c>
      <c r="D61" s="33"/>
      <c r="E61">
        <f t="shared" si="3"/>
        <v>-56205.068169599224</v>
      </c>
      <c r="F61" s="140">
        <f t="shared" si="11"/>
        <v>-56205.5</v>
      </c>
      <c r="G61">
        <f t="shared" si="12"/>
        <v>0.10091474000364542</v>
      </c>
      <c r="N61">
        <f t="shared" si="13"/>
        <v>0.10091474000364542</v>
      </c>
      <c r="P61">
        <f t="shared" si="6"/>
        <v>0.10730081123542012</v>
      </c>
      <c r="Q61" s="7">
        <f t="shared" si="7"/>
        <v>13067.203000000001</v>
      </c>
      <c r="R61">
        <f t="shared" si="14"/>
        <v>4.0781905777300482E-5</v>
      </c>
    </row>
    <row r="62" spans="1:18" x14ac:dyDescent="0.2">
      <c r="A62" s="25" t="s">
        <v>2236</v>
      </c>
      <c r="B62" s="114"/>
      <c r="C62" s="131">
        <v>28760.826000000001</v>
      </c>
      <c r="D62" s="33"/>
      <c r="E62">
        <f t="shared" si="3"/>
        <v>-53316.108284677837</v>
      </c>
      <c r="F62" s="140">
        <f t="shared" si="11"/>
        <v>-53316.5</v>
      </c>
      <c r="G62">
        <f t="shared" si="12"/>
        <v>9.1540220004389994E-2</v>
      </c>
      <c r="N62">
        <f t="shared" si="13"/>
        <v>9.1540220004389994E-2</v>
      </c>
      <c r="P62">
        <f t="shared" si="6"/>
        <v>0.10155031985559651</v>
      </c>
      <c r="Q62" s="7">
        <f t="shared" si="7"/>
        <v>13742.326000000001</v>
      </c>
      <c r="R62">
        <f t="shared" si="14"/>
        <v>1.0020209903112472E-4</v>
      </c>
    </row>
    <row r="63" spans="1:18" x14ac:dyDescent="0.2">
      <c r="A63" s="25" t="s">
        <v>2236</v>
      </c>
      <c r="B63" s="114"/>
      <c r="C63" s="131">
        <v>28842.614000000001</v>
      </c>
      <c r="D63" s="33"/>
      <c r="E63">
        <f t="shared" si="3"/>
        <v>-52966.124280180949</v>
      </c>
      <c r="F63" s="140">
        <f t="shared" si="11"/>
        <v>-52966.5</v>
      </c>
      <c r="G63">
        <f t="shared" si="12"/>
        <v>8.7802220004959963E-2</v>
      </c>
      <c r="N63">
        <f t="shared" si="13"/>
        <v>8.7802220004959963E-2</v>
      </c>
      <c r="P63">
        <f t="shared" si="6"/>
        <v>0.10083699919614374</v>
      </c>
      <c r="Q63" s="7">
        <f t="shared" si="7"/>
        <v>13824.114000000001</v>
      </c>
      <c r="R63">
        <f t="shared" si="14"/>
        <v>1.699054685629175E-4</v>
      </c>
    </row>
    <row r="64" spans="1:18" x14ac:dyDescent="0.2">
      <c r="A64" s="25" t="s">
        <v>2236</v>
      </c>
      <c r="B64" s="114"/>
      <c r="C64" s="131">
        <v>29204.595000000001</v>
      </c>
      <c r="D64" s="33"/>
      <c r="E64">
        <f t="shared" si="3"/>
        <v>-51417.149370270126</v>
      </c>
      <c r="F64" s="140">
        <f t="shared" si="11"/>
        <v>-51417.5</v>
      </c>
      <c r="G64">
        <f t="shared" si="12"/>
        <v>8.1938900002569426E-2</v>
      </c>
      <c r="N64">
        <f t="shared" si="13"/>
        <v>8.1938900002569426E-2</v>
      </c>
      <c r="P64">
        <f t="shared" si="6"/>
        <v>9.7639304747561897E-2</v>
      </c>
      <c r="Q64" s="7">
        <f t="shared" si="7"/>
        <v>14186.095000000001</v>
      </c>
      <c r="R64">
        <f t="shared" si="14"/>
        <v>2.465027091565821E-4</v>
      </c>
    </row>
    <row r="65" spans="1:18" x14ac:dyDescent="0.2">
      <c r="A65" s="25" t="s">
        <v>2236</v>
      </c>
      <c r="B65" s="114"/>
      <c r="C65" s="131">
        <v>29555.61</v>
      </c>
      <c r="D65" s="33"/>
      <c r="E65">
        <f t="shared" si="3"/>
        <v>-49915.09973782437</v>
      </c>
      <c r="F65" s="140">
        <f t="shared" si="11"/>
        <v>-49915.5</v>
      </c>
      <c r="G65">
        <f t="shared" si="12"/>
        <v>9.3537540000397712E-2</v>
      </c>
      <c r="N65">
        <f t="shared" si="13"/>
        <v>9.3537540000397712E-2</v>
      </c>
      <c r="P65">
        <f t="shared" si="6"/>
        <v>9.4478285862883732E-2</v>
      </c>
      <c r="Q65" s="7">
        <f t="shared" si="7"/>
        <v>14537.11</v>
      </c>
      <c r="R65">
        <f t="shared" si="14"/>
        <v>8.8500277778456544E-7</v>
      </c>
    </row>
    <row r="66" spans="1:18" x14ac:dyDescent="0.2">
      <c r="A66" s="25" t="s">
        <v>2236</v>
      </c>
      <c r="B66" s="114"/>
      <c r="C66" s="131">
        <v>29556.655999999999</v>
      </c>
      <c r="D66" s="33"/>
      <c r="E66">
        <f t="shared" si="3"/>
        <v>-49910.623735614958</v>
      </c>
      <c r="F66" s="140">
        <f t="shared" si="11"/>
        <v>-49911</v>
      </c>
      <c r="G66">
        <f t="shared" si="12"/>
        <v>8.7929479999729665E-2</v>
      </c>
      <c r="N66">
        <f t="shared" si="13"/>
        <v>8.7929479999729665E-2</v>
      </c>
      <c r="P66">
        <f t="shared" si="6"/>
        <v>9.4468730574026771E-2</v>
      </c>
      <c r="Q66" s="7">
        <f t="shared" si="7"/>
        <v>14538.155999999999</v>
      </c>
      <c r="R66">
        <f t="shared" si="14"/>
        <v>4.2761798073445037E-5</v>
      </c>
    </row>
    <row r="67" spans="1:18" x14ac:dyDescent="0.2">
      <c r="A67" s="25" t="s">
        <v>2236</v>
      </c>
      <c r="B67" s="114"/>
      <c r="C67" s="131">
        <v>29636.476999999999</v>
      </c>
      <c r="D67" s="33"/>
      <c r="E67">
        <f t="shared" si="3"/>
        <v>-49569.056840435398</v>
      </c>
      <c r="F67" s="140">
        <f>+ROUND(2*E67,0)/2-0.5</f>
        <v>-49569.5</v>
      </c>
      <c r="G67">
        <f t="shared" si="12"/>
        <v>0.10356226000294555</v>
      </c>
      <c r="N67">
        <f t="shared" si="13"/>
        <v>0.10356226000294555</v>
      </c>
      <c r="P67">
        <f t="shared" si="6"/>
        <v>9.3742160631151747E-2</v>
      </c>
      <c r="Q67" s="7">
        <f t="shared" si="7"/>
        <v>14617.976999999999</v>
      </c>
      <c r="R67">
        <f t="shared" si="14"/>
        <v>9.6434351671905035E-5</v>
      </c>
    </row>
    <row r="68" spans="1:18" x14ac:dyDescent="0.2">
      <c r="A68" s="25" t="s">
        <v>2236</v>
      </c>
      <c r="B68" s="114"/>
      <c r="C68" s="131">
        <v>29901.706999999999</v>
      </c>
      <c r="D68" s="33"/>
      <c r="E68">
        <f t="shared" si="3"/>
        <v>-48434.09501825233</v>
      </c>
      <c r="F68" s="140">
        <f t="shared" si="11"/>
        <v>-48434.5</v>
      </c>
      <c r="G68">
        <f t="shared" si="12"/>
        <v>9.4640459999936866E-2</v>
      </c>
      <c r="N68">
        <f t="shared" si="13"/>
        <v>9.4640459999936866E-2</v>
      </c>
      <c r="P68">
        <f t="shared" si="6"/>
        <v>9.1307664156054083E-2</v>
      </c>
      <c r="Q68" s="7">
        <f t="shared" si="7"/>
        <v>14883.206999999999</v>
      </c>
      <c r="R68">
        <f t="shared" si="14"/>
        <v>1.110752813700235E-5</v>
      </c>
    </row>
    <row r="69" spans="1:18" x14ac:dyDescent="0.2">
      <c r="A69" s="25" t="s">
        <v>2236</v>
      </c>
      <c r="B69" s="114"/>
      <c r="C69" s="131">
        <v>29907.657999999999</v>
      </c>
      <c r="D69" s="33"/>
      <c r="E69">
        <f t="shared" si="3"/>
        <v>-48408.629732259753</v>
      </c>
      <c r="F69" s="140">
        <f t="shared" si="11"/>
        <v>-48409</v>
      </c>
      <c r="G69">
        <f t="shared" si="12"/>
        <v>8.6528119998547481E-2</v>
      </c>
      <c r="N69">
        <f t="shared" si="13"/>
        <v>8.6528119998547481E-2</v>
      </c>
      <c r="P69">
        <f t="shared" si="6"/>
        <v>9.1252631527082101E-2</v>
      </c>
      <c r="Q69" s="7">
        <f t="shared" si="7"/>
        <v>14889.157999999999</v>
      </c>
      <c r="R69">
        <f t="shared" si="14"/>
        <v>2.2321009183256527E-5</v>
      </c>
    </row>
    <row r="70" spans="1:18" x14ac:dyDescent="0.2">
      <c r="A70" s="25" t="s">
        <v>2236</v>
      </c>
      <c r="B70" s="114"/>
      <c r="C70" s="131">
        <v>29912.68</v>
      </c>
      <c r="D70" s="33"/>
      <c r="E70">
        <f t="shared" si="3"/>
        <v>-48387.139786661573</v>
      </c>
      <c r="F70" s="140">
        <f>+ROUND(2*E70,0)/2-0.5</f>
        <v>-48387.5</v>
      </c>
      <c r="G70">
        <f t="shared" si="12"/>
        <v>8.417850000114413E-2</v>
      </c>
      <c r="N70">
        <f t="shared" si="13"/>
        <v>8.417850000114413E-2</v>
      </c>
      <c r="P70">
        <f t="shared" si="6"/>
        <v>9.1206220259713755E-2</v>
      </c>
      <c r="Q70" s="7">
        <f t="shared" si="7"/>
        <v>14894.18</v>
      </c>
      <c r="R70">
        <f t="shared" si="14"/>
        <v>4.9388852032709918E-5</v>
      </c>
    </row>
    <row r="71" spans="1:18" x14ac:dyDescent="0.2">
      <c r="A71" s="25" t="s">
        <v>2236</v>
      </c>
      <c r="B71" s="114"/>
      <c r="C71" s="131">
        <v>29912.692999999999</v>
      </c>
      <c r="D71" s="33"/>
      <c r="E71">
        <f t="shared" si="3"/>
        <v>-48387.084157571022</v>
      </c>
      <c r="F71" s="140">
        <f t="shared" si="11"/>
        <v>-48387.5</v>
      </c>
      <c r="G71">
        <f t="shared" si="12"/>
        <v>9.71785000001546E-2</v>
      </c>
      <c r="N71">
        <f t="shared" si="13"/>
        <v>9.71785000001546E-2</v>
      </c>
      <c r="P71">
        <f t="shared" si="6"/>
        <v>9.1206220259713755E-2</v>
      </c>
      <c r="Q71" s="7">
        <f t="shared" si="7"/>
        <v>14894.192999999999</v>
      </c>
      <c r="R71">
        <f t="shared" si="14"/>
        <v>3.5668125298080164E-5</v>
      </c>
    </row>
    <row r="72" spans="1:18" x14ac:dyDescent="0.2">
      <c r="A72" s="25" t="s">
        <v>2236</v>
      </c>
      <c r="B72" s="114"/>
      <c r="C72" s="131">
        <v>29987.462</v>
      </c>
      <c r="D72" s="33"/>
      <c r="E72">
        <f t="shared" si="3"/>
        <v>-48067.135582813993</v>
      </c>
      <c r="F72" s="140">
        <f t="shared" si="11"/>
        <v>-48067.5</v>
      </c>
      <c r="G72">
        <f t="shared" si="12"/>
        <v>8.5160900001937989E-2</v>
      </c>
      <c r="N72">
        <f t="shared" si="13"/>
        <v>8.5160900001937989E-2</v>
      </c>
      <c r="P72">
        <f t="shared" si="6"/>
        <v>9.0514246022517078E-2</v>
      </c>
      <c r="Q72" s="7">
        <f t="shared" si="7"/>
        <v>14968.962</v>
      </c>
      <c r="R72">
        <f t="shared" si="14"/>
        <v>2.8658313616049968E-5</v>
      </c>
    </row>
    <row r="73" spans="1:18" x14ac:dyDescent="0.2">
      <c r="A73" s="25" t="s">
        <v>2236</v>
      </c>
      <c r="B73" s="114"/>
      <c r="C73" s="131">
        <v>30321.535</v>
      </c>
      <c r="D73" s="33"/>
      <c r="E73">
        <f t="shared" si="3"/>
        <v>-46637.583492846177</v>
      </c>
      <c r="F73" s="140">
        <f t="shared" si="11"/>
        <v>-46638</v>
      </c>
      <c r="G73">
        <f t="shared" si="12"/>
        <v>9.733384000355727E-2</v>
      </c>
      <c r="N73">
        <f t="shared" si="13"/>
        <v>9.733384000355727E-2</v>
      </c>
      <c r="P73">
        <f t="shared" si="6"/>
        <v>8.7396711467397581E-2</v>
      </c>
      <c r="Q73" s="7">
        <f t="shared" si="7"/>
        <v>15303.035</v>
      </c>
      <c r="R73">
        <f t="shared" si="14"/>
        <v>9.8746523544159217E-5</v>
      </c>
    </row>
    <row r="74" spans="1:18" x14ac:dyDescent="0.2">
      <c r="A74" s="25" t="s">
        <v>2236</v>
      </c>
      <c r="B74" s="114"/>
      <c r="C74" s="131">
        <v>30662.578000000001</v>
      </c>
      <c r="D74" s="33"/>
      <c r="E74">
        <f t="shared" si="3"/>
        <v>-45178.205652018289</v>
      </c>
      <c r="F74" s="140">
        <f>+ROUND(2*E74,0)/2-0.5</f>
        <v>-45178.5</v>
      </c>
      <c r="G74">
        <f t="shared" si="12"/>
        <v>6.8786380004894454E-2</v>
      </c>
      <c r="N74">
        <f t="shared" si="13"/>
        <v>6.8786380004894454E-2</v>
      </c>
      <c r="P74">
        <f t="shared" si="6"/>
        <v>8.4172976656204782E-2</v>
      </c>
      <c r="Q74" s="7">
        <f t="shared" si="7"/>
        <v>15644.078000000001</v>
      </c>
      <c r="R74">
        <f t="shared" si="14"/>
        <v>2.367473565101142E-4</v>
      </c>
    </row>
    <row r="75" spans="1:18" x14ac:dyDescent="0.2">
      <c r="A75" s="25" t="s">
        <v>0</v>
      </c>
      <c r="B75" s="114"/>
      <c r="C75" s="131">
        <v>38073.213000000003</v>
      </c>
      <c r="D75" s="33"/>
      <c r="E75">
        <f t="shared" si="3"/>
        <v>-13466.90676752704</v>
      </c>
      <c r="F75" s="25">
        <f t="shared" ref="F75:F115" si="15">+ROUND(2*E75,0)/2</f>
        <v>-13467</v>
      </c>
      <c r="G75">
        <f>C75-(C$7+F75*C$8)</f>
        <v>2.1787560006487183E-2</v>
      </c>
      <c r="N75">
        <f t="shared" si="13"/>
        <v>2.1787560006487183E-2</v>
      </c>
      <c r="P75">
        <f t="shared" si="6"/>
        <v>1.685375811067413E-2</v>
      </c>
      <c r="Q75" s="7">
        <f t="shared" si="7"/>
        <v>23054.713000000003</v>
      </c>
      <c r="R75">
        <f t="shared" si="14"/>
        <v>2.4342401147128483E-5</v>
      </c>
    </row>
    <row r="76" spans="1:18" x14ac:dyDescent="0.2">
      <c r="A76" s="25" t="s">
        <v>0</v>
      </c>
      <c r="B76" s="114"/>
      <c r="C76" s="131">
        <v>38074.264999999999</v>
      </c>
      <c r="D76" s="33"/>
      <c r="E76">
        <f t="shared" si="3"/>
        <v>-13462.405090352768</v>
      </c>
      <c r="F76" s="25">
        <f t="shared" si="15"/>
        <v>-13462.5</v>
      </c>
      <c r="G76">
        <f>C76-(C$7+F76*C$8)</f>
        <v>2.2179500003403518E-2</v>
      </c>
      <c r="N76">
        <f t="shared" si="13"/>
        <v>2.2179500003403518E-2</v>
      </c>
      <c r="P76">
        <f t="shared" si="6"/>
        <v>1.6846457840270185E-2</v>
      </c>
      <c r="Q76" s="7">
        <f t="shared" si="7"/>
        <v>23055.764999999999</v>
      </c>
      <c r="R76">
        <f t="shared" si="14"/>
        <v>2.8441338713757858E-5</v>
      </c>
    </row>
    <row r="77" spans="1:18" x14ac:dyDescent="0.2">
      <c r="A77" s="25" t="s">
        <v>0</v>
      </c>
      <c r="B77" s="114"/>
      <c r="C77" s="131">
        <v>38297.315999999999</v>
      </c>
      <c r="D77" s="33"/>
      <c r="E77">
        <f t="shared" si="3"/>
        <v>-12507.933992061644</v>
      </c>
      <c r="F77" s="25">
        <f t="shared" si="15"/>
        <v>-12508</v>
      </c>
      <c r="G77">
        <f t="shared" si="12"/>
        <v>1.542543999676127E-2</v>
      </c>
      <c r="N77">
        <f t="shared" si="13"/>
        <v>1.542543999676127E-2</v>
      </c>
      <c r="P77">
        <f t="shared" si="6"/>
        <v>1.5324329447275201E-2</v>
      </c>
      <c r="Q77" s="7">
        <f t="shared" si="7"/>
        <v>23278.815999999999</v>
      </c>
      <c r="R77">
        <f t="shared" si="14"/>
        <v>1.0223343217374856E-8</v>
      </c>
    </row>
    <row r="78" spans="1:18" x14ac:dyDescent="0.2">
      <c r="A78" s="25" t="s">
        <v>0</v>
      </c>
      <c r="B78" s="114"/>
      <c r="C78" s="131">
        <v>38310.178</v>
      </c>
      <c r="D78" s="33"/>
      <c r="E78">
        <f t="shared" si="3"/>
        <v>-12452.895425696905</v>
      </c>
      <c r="F78" s="25">
        <f t="shared" si="15"/>
        <v>-12453</v>
      </c>
      <c r="G78">
        <f t="shared" si="12"/>
        <v>2.4438040003587957E-2</v>
      </c>
      <c r="N78">
        <f t="shared" si="13"/>
        <v>2.4438040003587957E-2</v>
      </c>
      <c r="P78">
        <f t="shared" si="6"/>
        <v>1.5238239514062266E-2</v>
      </c>
      <c r="Q78" s="7">
        <f t="shared" si="7"/>
        <v>23291.678</v>
      </c>
      <c r="R78">
        <f t="shared" si="14"/>
        <v>8.4636329047077164E-5</v>
      </c>
    </row>
    <row r="79" spans="1:18" x14ac:dyDescent="0.2">
      <c r="A79" s="25" t="s">
        <v>0</v>
      </c>
      <c r="B79" s="114"/>
      <c r="C79" s="131">
        <v>38329.447999999997</v>
      </c>
      <c r="D79" s="33"/>
      <c r="E79">
        <f t="shared" si="3"/>
        <v>-12370.435996848493</v>
      </c>
      <c r="F79" s="25">
        <f t="shared" si="15"/>
        <v>-12370.5</v>
      </c>
      <c r="G79">
        <f t="shared" si="12"/>
        <v>1.4956939994590357E-2</v>
      </c>
      <c r="N79">
        <f t="shared" si="13"/>
        <v>1.4956939994590357E-2</v>
      </c>
      <c r="P79">
        <f t="shared" si="6"/>
        <v>1.5109439552679578E-2</v>
      </c>
      <c r="Q79" s="7">
        <f t="shared" si="7"/>
        <v>23310.947999999997</v>
      </c>
      <c r="R79">
        <f t="shared" si="14"/>
        <v>2.3256115217407705E-8</v>
      </c>
    </row>
    <row r="80" spans="1:18" x14ac:dyDescent="0.2">
      <c r="A80" s="25" t="s">
        <v>0</v>
      </c>
      <c r="B80" s="114"/>
      <c r="C80" s="131">
        <v>38414.396999999997</v>
      </c>
      <c r="D80" s="33"/>
      <c r="E80">
        <f t="shared" si="3"/>
        <v>-12006.925565024681</v>
      </c>
      <c r="F80" s="25">
        <f t="shared" si="15"/>
        <v>-12007</v>
      </c>
      <c r="G80">
        <f t="shared" si="12"/>
        <v>1.7394759997841902E-2</v>
      </c>
      <c r="N80">
        <f t="shared" si="13"/>
        <v>1.7394759997841902E-2</v>
      </c>
      <c r="P80">
        <f t="shared" si="6"/>
        <v>1.4546754515759135E-2</v>
      </c>
      <c r="Q80" s="7">
        <f t="shared" si="7"/>
        <v>23395.896999999997</v>
      </c>
      <c r="R80">
        <f t="shared" si="14"/>
        <v>8.1111352259734928E-6</v>
      </c>
    </row>
    <row r="81" spans="1:21" x14ac:dyDescent="0.2">
      <c r="A81" s="25" t="s">
        <v>0</v>
      </c>
      <c r="B81" s="114"/>
      <c r="C81" s="131">
        <v>38461.260999999999</v>
      </c>
      <c r="D81" s="33"/>
      <c r="E81">
        <f t="shared" si="3"/>
        <v>-11806.386972728225</v>
      </c>
      <c r="F81" s="25">
        <f t="shared" si="15"/>
        <v>-11806.5</v>
      </c>
      <c r="G81">
        <f t="shared" si="12"/>
        <v>2.6413419996970333E-2</v>
      </c>
      <c r="N81">
        <f t="shared" si="13"/>
        <v>2.6413419996970333E-2</v>
      </c>
      <c r="P81">
        <f t="shared" si="6"/>
        <v>1.4239772077555734E-2</v>
      </c>
      <c r="Q81" s="7">
        <f t="shared" si="7"/>
        <v>23442.760999999999</v>
      </c>
      <c r="R81">
        <f t="shared" si="14"/>
        <v>1.4819770366586741E-4</v>
      </c>
    </row>
    <row r="82" spans="1:21" x14ac:dyDescent="0.2">
      <c r="A82" s="25" t="s">
        <v>0</v>
      </c>
      <c r="B82" s="114"/>
      <c r="C82" s="131">
        <v>38712.476000000002</v>
      </c>
      <c r="D82" s="33"/>
      <c r="E82">
        <f t="shared" si="3"/>
        <v>-10731.397589326185</v>
      </c>
      <c r="F82" s="25">
        <f t="shared" si="15"/>
        <v>-10731.5</v>
      </c>
      <c r="G82">
        <f t="shared" si="12"/>
        <v>2.3932420001074206E-2</v>
      </c>
      <c r="N82">
        <f t="shared" si="13"/>
        <v>2.3932420001074206E-2</v>
      </c>
      <c r="P82">
        <f t="shared" si="6"/>
        <v>1.2635670658583065E-2</v>
      </c>
      <c r="Q82" s="7">
        <f t="shared" si="7"/>
        <v>23693.976000000002</v>
      </c>
      <c r="R82">
        <f t="shared" si="14"/>
        <v>1.2761654570707403E-4</v>
      </c>
    </row>
    <row r="83" spans="1:21" x14ac:dyDescent="0.2">
      <c r="A83" s="25" t="s">
        <v>0</v>
      </c>
      <c r="B83" s="114"/>
      <c r="C83" s="131">
        <v>38739.232000000004</v>
      </c>
      <c r="D83" s="33"/>
      <c r="E83">
        <f t="shared" si="3"/>
        <v>-10616.904362638663</v>
      </c>
      <c r="F83" s="25">
        <f t="shared" si="15"/>
        <v>-10617</v>
      </c>
      <c r="G83">
        <f t="shared" si="12"/>
        <v>2.234956000756938E-2</v>
      </c>
      <c r="N83">
        <f t="shared" si="13"/>
        <v>2.234956000756938E-2</v>
      </c>
      <c r="P83">
        <f t="shared" si="6"/>
        <v>1.2469033253021268E-2</v>
      </c>
      <c r="Q83" s="7">
        <f t="shared" si="7"/>
        <v>23720.732000000004</v>
      </c>
      <c r="R83">
        <f t="shared" si="14"/>
        <v>9.7624808947341051E-5</v>
      </c>
    </row>
    <row r="84" spans="1:21" x14ac:dyDescent="0.2">
      <c r="A84" s="25" t="s">
        <v>2233</v>
      </c>
      <c r="B84" s="132"/>
      <c r="C84" s="33">
        <v>39029.464999999997</v>
      </c>
      <c r="D84" s="33" t="s">
        <v>2223</v>
      </c>
      <c r="E84">
        <f t="shared" si="3"/>
        <v>-9374.9506826716515</v>
      </c>
      <c r="F84" s="25">
        <f t="shared" si="15"/>
        <v>-9375</v>
      </c>
      <c r="G84">
        <f t="shared" si="12"/>
        <v>1.1524999994435348E-2</v>
      </c>
      <c r="I84">
        <f t="shared" ref="I84:I90" si="16">G84</f>
        <v>1.1524999994435348E-2</v>
      </c>
      <c r="P84">
        <f t="shared" si="6"/>
        <v>1.071503769703001E-2</v>
      </c>
      <c r="Q84" s="7">
        <f t="shared" si="7"/>
        <v>24010.964999999997</v>
      </c>
      <c r="R84">
        <f t="shared" si="14"/>
        <v>6.5603892321813216E-7</v>
      </c>
    </row>
    <row r="85" spans="1:21" x14ac:dyDescent="0.2">
      <c r="A85" s="25" t="s">
        <v>2233</v>
      </c>
      <c r="B85" s="132"/>
      <c r="C85" s="33">
        <v>39052.364000000001</v>
      </c>
      <c r="D85" s="33" t="s">
        <v>2223</v>
      </c>
      <c r="E85">
        <f t="shared" ref="E85:E148" si="17">(C85-C$7)/C$8</f>
        <v>-9276.9621792362359</v>
      </c>
      <c r="F85" s="25">
        <f t="shared" si="15"/>
        <v>-9277</v>
      </c>
      <c r="G85">
        <f t="shared" ref="G85:G116" si="18">C85-(C$7+F85*C$8)</f>
        <v>8.8383600013912655E-3</v>
      </c>
      <c r="I85">
        <f t="shared" si="16"/>
        <v>8.8383600013912655E-3</v>
      </c>
      <c r="P85">
        <f t="shared" ref="P85:P148" si="19">+I$2+I$3*F85+I$4*F85^2+I$5*SIN(I$6*F85+I$7)</f>
        <v>1.0580875006689423E-2</v>
      </c>
      <c r="Q85" s="7">
        <f t="shared" ref="Q85:Q148" si="20">+C85-15018.5</f>
        <v>24033.864000000001</v>
      </c>
      <c r="R85">
        <f t="shared" ref="R85:R116" si="21">+(P85-G85)^2</f>
        <v>3.0363585436892387E-6</v>
      </c>
    </row>
    <row r="86" spans="1:21" x14ac:dyDescent="0.2">
      <c r="A86" s="25" t="s">
        <v>2233</v>
      </c>
      <c r="B86" s="132"/>
      <c r="C86" s="33">
        <v>39056.345999999998</v>
      </c>
      <c r="D86" s="33" t="s">
        <v>2223</v>
      </c>
      <c r="E86">
        <f t="shared" si="17"/>
        <v>-9259.9225608826218</v>
      </c>
      <c r="F86" s="25">
        <f t="shared" si="15"/>
        <v>-9260</v>
      </c>
      <c r="G86">
        <f t="shared" si="18"/>
        <v>1.8096799998602364E-2</v>
      </c>
      <c r="I86">
        <f t="shared" si="16"/>
        <v>1.8096799998602364E-2</v>
      </c>
      <c r="P86">
        <f t="shared" si="19"/>
        <v>1.0557665812227446E-2</v>
      </c>
      <c r="Q86" s="7">
        <f t="shared" si="20"/>
        <v>24037.845999999998</v>
      </c>
      <c r="R86">
        <f t="shared" si="21"/>
        <v>5.6838544280167005E-5</v>
      </c>
    </row>
    <row r="87" spans="1:21" x14ac:dyDescent="0.2">
      <c r="A87" s="25" t="s">
        <v>2233</v>
      </c>
      <c r="B87" s="132" t="s">
        <v>2212</v>
      </c>
      <c r="C87" s="33">
        <v>39056.455000000002</v>
      </c>
      <c r="D87" s="33" t="s">
        <v>2223</v>
      </c>
      <c r="E87">
        <f t="shared" si="17"/>
        <v>-9259.4561323540911</v>
      </c>
      <c r="F87" s="25">
        <f t="shared" si="15"/>
        <v>-9259.5</v>
      </c>
      <c r="G87">
        <f t="shared" si="18"/>
        <v>1.0251460000290535E-2</v>
      </c>
      <c r="I87">
        <f t="shared" si="16"/>
        <v>1.0251460000290535E-2</v>
      </c>
      <c r="P87">
        <f t="shared" si="19"/>
        <v>1.0556983475294528E-2</v>
      </c>
      <c r="Q87" s="7">
        <f t="shared" si="20"/>
        <v>24037.955000000002</v>
      </c>
      <c r="R87">
        <f t="shared" si="21"/>
        <v>9.3344593778515525E-8</v>
      </c>
    </row>
    <row r="88" spans="1:21" x14ac:dyDescent="0.2">
      <c r="A88" s="25" t="s">
        <v>2233</v>
      </c>
      <c r="B88" s="132" t="s">
        <v>2212</v>
      </c>
      <c r="C88" s="33">
        <v>39057.385999999999</v>
      </c>
      <c r="D88" s="33" t="s">
        <v>2223</v>
      </c>
      <c r="E88">
        <f t="shared" si="17"/>
        <v>-9255.4722336380746</v>
      </c>
      <c r="F88" s="25">
        <f t="shared" si="15"/>
        <v>-9255.5</v>
      </c>
      <c r="G88">
        <f t="shared" si="18"/>
        <v>6.4887400003499351E-3</v>
      </c>
      <c r="I88">
        <f t="shared" si="16"/>
        <v>6.4887400003499351E-3</v>
      </c>
      <c r="P88">
        <f t="shared" si="19"/>
        <v>1.055152536918956E-2</v>
      </c>
      <c r="Q88" s="7">
        <f t="shared" si="20"/>
        <v>24038.885999999999</v>
      </c>
      <c r="R88">
        <f t="shared" si="21"/>
        <v>1.6506224953257327E-5</v>
      </c>
    </row>
    <row r="89" spans="1:21" x14ac:dyDescent="0.2">
      <c r="A89" s="25" t="s">
        <v>2233</v>
      </c>
      <c r="B89" s="132" t="s">
        <v>2212</v>
      </c>
      <c r="C89" s="33">
        <v>39061.368999999999</v>
      </c>
      <c r="D89" s="33" t="s">
        <v>2223</v>
      </c>
      <c r="E89">
        <f t="shared" si="17"/>
        <v>-9238.4283361236339</v>
      </c>
      <c r="F89" s="25">
        <f t="shared" si="15"/>
        <v>-9238.5</v>
      </c>
      <c r="G89">
        <f t="shared" si="18"/>
        <v>1.6747180001402739E-2</v>
      </c>
      <c r="I89">
        <f t="shared" si="16"/>
        <v>1.6747180001402739E-2</v>
      </c>
      <c r="P89">
        <f t="shared" si="19"/>
        <v>1.0528340109634358E-2</v>
      </c>
      <c r="Q89" s="7">
        <f t="shared" si="20"/>
        <v>24042.868999999999</v>
      </c>
      <c r="R89">
        <f t="shared" si="21"/>
        <v>3.8673969599449775E-5</v>
      </c>
    </row>
    <row r="90" spans="1:21" x14ac:dyDescent="0.2">
      <c r="A90" s="25" t="s">
        <v>2233</v>
      </c>
      <c r="B90" s="132"/>
      <c r="C90" s="33">
        <v>39088.362999999998</v>
      </c>
      <c r="D90" s="33" t="s">
        <v>2223</v>
      </c>
      <c r="E90">
        <f t="shared" si="17"/>
        <v>-9122.9166691628507</v>
      </c>
      <c r="F90" s="25">
        <f t="shared" si="15"/>
        <v>-9123</v>
      </c>
      <c r="G90">
        <f t="shared" si="18"/>
        <v>1.9473640000796877E-2</v>
      </c>
      <c r="I90">
        <f t="shared" si="16"/>
        <v>1.9473640000796877E-2</v>
      </c>
      <c r="P90">
        <f t="shared" si="19"/>
        <v>1.0371318576768193E-2</v>
      </c>
      <c r="Q90" s="7">
        <f t="shared" si="20"/>
        <v>24069.862999999998</v>
      </c>
      <c r="R90">
        <f t="shared" si="21"/>
        <v>8.2852255306331562E-5</v>
      </c>
    </row>
    <row r="91" spans="1:21" x14ac:dyDescent="0.2">
      <c r="A91" s="25" t="s">
        <v>0</v>
      </c>
      <c r="B91" s="114"/>
      <c r="C91" s="131">
        <v>39090.239000000001</v>
      </c>
      <c r="D91" s="33"/>
      <c r="E91">
        <f t="shared" si="17"/>
        <v>-9114.8889634794068</v>
      </c>
      <c r="F91" s="25">
        <f t="shared" si="15"/>
        <v>-9115</v>
      </c>
      <c r="G91">
        <f t="shared" si="18"/>
        <v>2.5948200003767852E-2</v>
      </c>
      <c r="N91">
        <f>G91</f>
        <v>2.5948200003767852E-2</v>
      </c>
      <c r="P91">
        <f t="shared" si="19"/>
        <v>1.0360475069616376E-2</v>
      </c>
      <c r="Q91" s="7">
        <f t="shared" si="20"/>
        <v>24071.739000000001</v>
      </c>
      <c r="R91">
        <f t="shared" si="21"/>
        <v>2.4297716862276762E-4</v>
      </c>
    </row>
    <row r="92" spans="1:21" x14ac:dyDescent="0.2">
      <c r="A92" s="25" t="s">
        <v>2233</v>
      </c>
      <c r="B92" s="132" t="s">
        <v>2212</v>
      </c>
      <c r="C92" s="33">
        <v>39387.599000000002</v>
      </c>
      <c r="D92" s="33" t="s">
        <v>2223</v>
      </c>
      <c r="E92">
        <f t="shared" si="17"/>
        <v>-7842.4377044048024</v>
      </c>
      <c r="F92" s="25">
        <f t="shared" si="15"/>
        <v>-7842.5</v>
      </c>
      <c r="G92">
        <f t="shared" si="18"/>
        <v>1.455790000181878E-2</v>
      </c>
      <c r="I92">
        <f>G92</f>
        <v>1.455790000181878E-2</v>
      </c>
      <c r="P92">
        <f t="shared" si="19"/>
        <v>8.6899005484945488E-3</v>
      </c>
      <c r="Q92" s="7">
        <f t="shared" si="20"/>
        <v>24369.099000000002</v>
      </c>
      <c r="R92">
        <f t="shared" si="21"/>
        <v>3.4433417584213472E-5</v>
      </c>
    </row>
    <row r="93" spans="1:21" x14ac:dyDescent="0.2">
      <c r="A93" s="25" t="s">
        <v>2233</v>
      </c>
      <c r="B93" s="132"/>
      <c r="C93" s="33">
        <v>39388.415999999997</v>
      </c>
      <c r="D93" s="33" t="s">
        <v>2223</v>
      </c>
      <c r="E93">
        <f t="shared" si="17"/>
        <v>-7838.941630021367</v>
      </c>
      <c r="F93" s="25">
        <f t="shared" si="15"/>
        <v>-7839</v>
      </c>
      <c r="G93">
        <f t="shared" si="18"/>
        <v>1.3640519995533396E-2</v>
      </c>
      <c r="I93">
        <f>G93</f>
        <v>1.3640519995533396E-2</v>
      </c>
      <c r="P93">
        <f t="shared" si="19"/>
        <v>8.685456035768209E-3</v>
      </c>
      <c r="Q93" s="7">
        <f t="shared" si="20"/>
        <v>24369.915999999997</v>
      </c>
      <c r="R93">
        <f t="shared" si="21"/>
        <v>2.455265884536385E-5</v>
      </c>
    </row>
    <row r="94" spans="1:21" ht="13.5" thickBot="1" x14ac:dyDescent="0.25">
      <c r="A94" s="25" t="s">
        <v>2233</v>
      </c>
      <c r="B94" s="132"/>
      <c r="C94" s="33">
        <v>39436.315999999999</v>
      </c>
      <c r="D94" s="33" t="s">
        <v>2223</v>
      </c>
      <c r="E94">
        <f t="shared" si="17"/>
        <v>-7633.9698271236157</v>
      </c>
      <c r="F94" s="128">
        <f t="shared" si="15"/>
        <v>-7634</v>
      </c>
      <c r="G94" s="98">
        <f t="shared" si="18"/>
        <v>7.0511200028704479E-3</v>
      </c>
      <c r="I94">
        <f>G94</f>
        <v>7.0511200028704479E-3</v>
      </c>
      <c r="P94">
        <f t="shared" si="19"/>
        <v>8.426593226733909E-3</v>
      </c>
      <c r="Q94" s="7">
        <f t="shared" si="20"/>
        <v>24417.815999999999</v>
      </c>
      <c r="R94">
        <f t="shared" si="21"/>
        <v>1.8919265895653429E-6</v>
      </c>
    </row>
    <row r="95" spans="1:21" x14ac:dyDescent="0.2">
      <c r="A95" s="25" t="s">
        <v>2233</v>
      </c>
      <c r="B95" s="132"/>
      <c r="C95" s="33">
        <v>40483.476999999999</v>
      </c>
      <c r="D95" s="33" t="s">
        <v>2223</v>
      </c>
      <c r="E95">
        <f t="shared" si="17"/>
        <v>-3152.9995120045023</v>
      </c>
      <c r="F95" s="25">
        <f t="shared" si="15"/>
        <v>-3153</v>
      </c>
      <c r="G95">
        <f t="shared" si="18"/>
        <v>1.1403999815229326E-4</v>
      </c>
      <c r="I95">
        <f>G95</f>
        <v>1.1403999815229326E-4</v>
      </c>
      <c r="P95">
        <f t="shared" si="19"/>
        <v>3.5130526768521117E-3</v>
      </c>
      <c r="Q95" s="7">
        <f t="shared" si="20"/>
        <v>25464.976999999999</v>
      </c>
      <c r="R95">
        <f t="shared" si="21"/>
        <v>1.1553287189962115E-5</v>
      </c>
      <c r="T95">
        <v>0.1</v>
      </c>
      <c r="U95">
        <f t="shared" ref="U95:U134" si="22">+T95*R95</f>
        <v>1.1553287189962115E-6</v>
      </c>
    </row>
    <row r="96" spans="1:21" x14ac:dyDescent="0.2">
      <c r="A96" s="25" t="s">
        <v>0</v>
      </c>
      <c r="B96" s="114"/>
      <c r="C96" s="131">
        <v>40823.385000000002</v>
      </c>
      <c r="D96" s="33"/>
      <c r="E96">
        <f t="shared" si="17"/>
        <v>-1698.4785186982947</v>
      </c>
      <c r="F96" s="25">
        <f t="shared" si="15"/>
        <v>-1698.5</v>
      </c>
      <c r="G96">
        <f t="shared" si="18"/>
        <v>5.019980002543889E-3</v>
      </c>
      <c r="N96">
        <f t="shared" ref="N96:N107" si="23">G96</f>
        <v>5.019980002543889E-3</v>
      </c>
      <c r="P96">
        <f t="shared" si="19"/>
        <v>2.2384942520883716E-3</v>
      </c>
      <c r="Q96" s="7">
        <f t="shared" si="20"/>
        <v>25804.885000000002</v>
      </c>
      <c r="R96">
        <f t="shared" si="21"/>
        <v>7.736662979987092E-6</v>
      </c>
      <c r="T96">
        <v>0.5</v>
      </c>
      <c r="U96">
        <f t="shared" si="22"/>
        <v>3.868331489993546E-6</v>
      </c>
    </row>
    <row r="97" spans="1:21" x14ac:dyDescent="0.2">
      <c r="A97" s="25" t="s">
        <v>0</v>
      </c>
      <c r="B97" s="114"/>
      <c r="C97" s="131">
        <v>40855.281000000003</v>
      </c>
      <c r="D97" s="33"/>
      <c r="E97">
        <f t="shared" si="17"/>
        <v>-1561.9904054367789</v>
      </c>
      <c r="F97" s="25">
        <f t="shared" si="15"/>
        <v>-1562</v>
      </c>
      <c r="G97">
        <f t="shared" si="18"/>
        <v>2.2421600006055087E-3</v>
      </c>
      <c r="N97">
        <f t="shared" si="23"/>
        <v>2.2421600006055087E-3</v>
      </c>
      <c r="P97">
        <f t="shared" si="19"/>
        <v>2.1272616661890606E-3</v>
      </c>
      <c r="Q97" s="7">
        <f t="shared" si="20"/>
        <v>25836.781000000003</v>
      </c>
      <c r="R97">
        <f t="shared" si="21"/>
        <v>1.320162725167394E-8</v>
      </c>
      <c r="T97">
        <v>0.5</v>
      </c>
      <c r="U97">
        <f t="shared" si="22"/>
        <v>6.6008136258369699E-9</v>
      </c>
    </row>
    <row r="98" spans="1:21" x14ac:dyDescent="0.2">
      <c r="A98" s="25" t="s">
        <v>0</v>
      </c>
      <c r="B98" s="114"/>
      <c r="C98" s="131">
        <v>40855.402000000002</v>
      </c>
      <c r="D98" s="33"/>
      <c r="E98">
        <f t="shared" si="17"/>
        <v>-1561.4726269785231</v>
      </c>
      <c r="F98" s="25">
        <f t="shared" si="15"/>
        <v>-1561.5</v>
      </c>
      <c r="G98">
        <f t="shared" si="18"/>
        <v>6.3968200047384016E-3</v>
      </c>
      <c r="N98">
        <f t="shared" si="23"/>
        <v>6.3968200047384016E-3</v>
      </c>
      <c r="P98">
        <f t="shared" si="19"/>
        <v>2.1268568884214335E-3</v>
      </c>
      <c r="Q98" s="7">
        <f t="shared" si="20"/>
        <v>25836.902000000002</v>
      </c>
      <c r="R98">
        <f t="shared" si="21"/>
        <v>1.8232585014707312E-5</v>
      </c>
      <c r="T98">
        <v>0.5</v>
      </c>
      <c r="U98">
        <f t="shared" si="22"/>
        <v>9.1162925073536561E-6</v>
      </c>
    </row>
    <row r="99" spans="1:21" x14ac:dyDescent="0.2">
      <c r="A99" s="25" t="s">
        <v>0</v>
      </c>
      <c r="B99" s="114"/>
      <c r="C99" s="131">
        <v>40867.432999999997</v>
      </c>
      <c r="D99" s="33"/>
      <c r="E99">
        <f t="shared" si="17"/>
        <v>-1509.9900432486311</v>
      </c>
      <c r="F99" s="25">
        <f t="shared" si="15"/>
        <v>-1510</v>
      </c>
      <c r="G99">
        <f t="shared" si="18"/>
        <v>2.3268000004463829E-3</v>
      </c>
      <c r="N99">
        <f t="shared" si="23"/>
        <v>2.3268000004463829E-3</v>
      </c>
      <c r="P99">
        <f t="shared" si="19"/>
        <v>2.0852691770753377E-3</v>
      </c>
      <c r="Q99" s="7">
        <f t="shared" si="20"/>
        <v>25848.932999999997</v>
      </c>
      <c r="R99">
        <f t="shared" si="21"/>
        <v>5.8337138638295024E-8</v>
      </c>
      <c r="T99">
        <v>0.5</v>
      </c>
      <c r="U99">
        <f t="shared" si="22"/>
        <v>2.9168569319147512E-8</v>
      </c>
    </row>
    <row r="100" spans="1:21" x14ac:dyDescent="0.2">
      <c r="A100" s="25" t="s">
        <v>0</v>
      </c>
      <c r="B100" s="114"/>
      <c r="C100" s="131">
        <v>40884.260999999999</v>
      </c>
      <c r="D100" s="33"/>
      <c r="E100">
        <f t="shared" si="17"/>
        <v>-1437.9803251032547</v>
      </c>
      <c r="F100" s="25">
        <f t="shared" si="15"/>
        <v>-1438</v>
      </c>
      <c r="G100">
        <f t="shared" si="18"/>
        <v>4.5978400012245402E-3</v>
      </c>
      <c r="N100">
        <f t="shared" si="23"/>
        <v>4.5978400012245402E-3</v>
      </c>
      <c r="P100">
        <f t="shared" si="19"/>
        <v>2.0274740155538269E-3</v>
      </c>
      <c r="Q100" s="7">
        <f t="shared" si="20"/>
        <v>25865.760999999999</v>
      </c>
      <c r="R100">
        <f t="shared" si="21"/>
        <v>6.6067813002929772E-6</v>
      </c>
      <c r="T100">
        <v>0.5</v>
      </c>
      <c r="U100">
        <f t="shared" si="22"/>
        <v>3.3033906501464886E-6</v>
      </c>
    </row>
    <row r="101" spans="1:21" x14ac:dyDescent="0.2">
      <c r="A101" s="25" t="s">
        <v>0</v>
      </c>
      <c r="B101" s="114"/>
      <c r="C101" s="131">
        <v>40884.379999999997</v>
      </c>
      <c r="D101" s="33"/>
      <c r="E101">
        <f t="shared" si="17"/>
        <v>-1437.4711049666246</v>
      </c>
      <c r="F101" s="25">
        <f t="shared" si="15"/>
        <v>-1437.5</v>
      </c>
      <c r="G101">
        <f t="shared" si="18"/>
        <v>6.7524999976740219E-3</v>
      </c>
      <c r="N101">
        <f t="shared" si="23"/>
        <v>6.7524999976740219E-3</v>
      </c>
      <c r="P101">
        <f t="shared" si="19"/>
        <v>2.027074075361783E-3</v>
      </c>
      <c r="Q101" s="7">
        <f t="shared" si="20"/>
        <v>25865.879999999997</v>
      </c>
      <c r="R101">
        <f t="shared" si="21"/>
        <v>2.2329650147260473E-5</v>
      </c>
      <c r="T101">
        <v>0.5</v>
      </c>
      <c r="U101">
        <f t="shared" si="22"/>
        <v>1.1164825073630237E-5</v>
      </c>
    </row>
    <row r="102" spans="1:21" x14ac:dyDescent="0.2">
      <c r="A102" s="25" t="s">
        <v>0</v>
      </c>
      <c r="B102" s="114"/>
      <c r="C102" s="131">
        <v>40885.194000000003</v>
      </c>
      <c r="D102" s="33"/>
      <c r="E102">
        <f t="shared" si="17"/>
        <v>-1433.987868065582</v>
      </c>
      <c r="F102" s="25">
        <f t="shared" si="15"/>
        <v>-1434</v>
      </c>
      <c r="G102">
        <f t="shared" si="18"/>
        <v>2.8351200016913936E-3</v>
      </c>
      <c r="N102">
        <f t="shared" si="23"/>
        <v>2.8351200016913936E-3</v>
      </c>
      <c r="P102">
        <f t="shared" si="19"/>
        <v>2.0242750407653415E-3</v>
      </c>
      <c r="Q102" s="7">
        <f t="shared" si="20"/>
        <v>25866.694000000003</v>
      </c>
      <c r="R102">
        <f t="shared" si="21"/>
        <v>6.5746955065917092E-7</v>
      </c>
      <c r="T102">
        <v>0.5</v>
      </c>
      <c r="U102">
        <f t="shared" si="22"/>
        <v>3.2873477532958546E-7</v>
      </c>
    </row>
    <row r="103" spans="1:21" x14ac:dyDescent="0.2">
      <c r="A103" s="25" t="s">
        <v>0</v>
      </c>
      <c r="B103" s="114"/>
      <c r="C103" s="131">
        <v>40886.364999999998</v>
      </c>
      <c r="D103" s="33"/>
      <c r="E103">
        <f t="shared" si="17"/>
        <v>-1428.97697075468</v>
      </c>
      <c r="F103" s="25">
        <f t="shared" si="15"/>
        <v>-1429</v>
      </c>
      <c r="G103">
        <f t="shared" si="18"/>
        <v>5.3817200023331679E-3</v>
      </c>
      <c r="N103">
        <f t="shared" si="23"/>
        <v>5.3817200023331679E-3</v>
      </c>
      <c r="P103">
        <f t="shared" si="19"/>
        <v>2.0202780797653995E-3</v>
      </c>
      <c r="Q103" s="7">
        <f t="shared" si="20"/>
        <v>25867.864999999998</v>
      </c>
      <c r="R103">
        <f t="shared" si="21"/>
        <v>1.1299291798796095E-5</v>
      </c>
      <c r="T103">
        <v>0.5</v>
      </c>
      <c r="U103">
        <f t="shared" si="22"/>
        <v>5.6496458993980477E-6</v>
      </c>
    </row>
    <row r="104" spans="1:21" x14ac:dyDescent="0.2">
      <c r="A104" s="25" t="s">
        <v>0</v>
      </c>
      <c r="B104" s="114"/>
      <c r="C104" s="131">
        <v>40887.300000000003</v>
      </c>
      <c r="D104" s="33"/>
      <c r="E104">
        <f t="shared" si="17"/>
        <v>-1424.9759553953813</v>
      </c>
      <c r="F104" s="25">
        <f t="shared" si="15"/>
        <v>-1425</v>
      </c>
      <c r="G104">
        <f t="shared" si="18"/>
        <v>5.6190000032074749E-3</v>
      </c>
      <c r="N104">
        <f t="shared" si="23"/>
        <v>5.6190000032074749E-3</v>
      </c>
      <c r="P104">
        <f t="shared" si="19"/>
        <v>2.0170819170540581E-3</v>
      </c>
      <c r="Q104" s="7">
        <f t="shared" si="20"/>
        <v>25868.800000000003</v>
      </c>
      <c r="R104">
        <f t="shared" si="21"/>
        <v>1.2973813899359094E-5</v>
      </c>
      <c r="T104">
        <v>0.5</v>
      </c>
      <c r="U104">
        <f t="shared" si="22"/>
        <v>6.4869069496795468E-6</v>
      </c>
    </row>
    <row r="105" spans="1:21" x14ac:dyDescent="0.2">
      <c r="A105" s="25" t="s">
        <v>2233</v>
      </c>
      <c r="B105" s="132" t="s">
        <v>2212</v>
      </c>
      <c r="C105" s="33">
        <v>41159.428999999996</v>
      </c>
      <c r="D105" s="33" t="s">
        <v>2223</v>
      </c>
      <c r="E105">
        <f t="shared" si="17"/>
        <v>-260.49220276992997</v>
      </c>
      <c r="F105" s="25">
        <f t="shared" si="15"/>
        <v>-260.5</v>
      </c>
      <c r="G105">
        <f t="shared" si="18"/>
        <v>1.8221399950562045E-3</v>
      </c>
      <c r="N105">
        <f t="shared" si="23"/>
        <v>1.8221399950562045E-3</v>
      </c>
      <c r="P105">
        <f t="shared" si="19"/>
        <v>1.1400803045675985E-3</v>
      </c>
      <c r="Q105" s="7">
        <f t="shared" si="20"/>
        <v>26140.928999999996</v>
      </c>
      <c r="R105">
        <f t="shared" si="21"/>
        <v>4.6520542138941306E-7</v>
      </c>
      <c r="T105">
        <v>0.1</v>
      </c>
      <c r="U105">
        <f t="shared" si="22"/>
        <v>4.6520542138941306E-8</v>
      </c>
    </row>
    <row r="106" spans="1:21" x14ac:dyDescent="0.2">
      <c r="A106" s="25" t="s">
        <v>1</v>
      </c>
      <c r="B106" s="114"/>
      <c r="C106" s="131">
        <v>41213.527099999999</v>
      </c>
      <c r="D106" s="33"/>
      <c r="E106">
        <f t="shared" si="17"/>
        <v>-28.997733242934384</v>
      </c>
      <c r="F106" s="25">
        <f t="shared" si="15"/>
        <v>-29</v>
      </c>
      <c r="G106">
        <f t="shared" si="18"/>
        <v>5.2971999684814364E-4</v>
      </c>
      <c r="N106">
        <f t="shared" si="23"/>
        <v>5.2971999684814364E-4</v>
      </c>
      <c r="P106">
        <f t="shared" si="19"/>
        <v>9.7852855398487121E-4</v>
      </c>
      <c r="Q106" s="7">
        <f t="shared" si="20"/>
        <v>26195.027099999999</v>
      </c>
      <c r="R106">
        <f t="shared" si="21"/>
        <v>2.0142912095915127E-7</v>
      </c>
      <c r="T106">
        <v>0.5</v>
      </c>
      <c r="U106">
        <f t="shared" si="22"/>
        <v>1.0071456047957563E-7</v>
      </c>
    </row>
    <row r="107" spans="1:21" x14ac:dyDescent="0.2">
      <c r="A107" s="25" t="s">
        <v>1</v>
      </c>
      <c r="B107" s="114"/>
      <c r="C107" s="131">
        <v>41220.302799999998</v>
      </c>
      <c r="D107" s="33"/>
      <c r="E107">
        <f t="shared" si="17"/>
        <v>-3.4233286565736082E-3</v>
      </c>
      <c r="F107" s="25">
        <f t="shared" si="15"/>
        <v>0</v>
      </c>
      <c r="G107">
        <f t="shared" si="18"/>
        <v>-8.0000000161817297E-4</v>
      </c>
      <c r="N107">
        <f t="shared" si="23"/>
        <v>-8.0000000161817297E-4</v>
      </c>
      <c r="P107">
        <f t="shared" si="19"/>
        <v>9.585921826926122E-4</v>
      </c>
      <c r="Q107" s="7">
        <f t="shared" si="20"/>
        <v>26201.802799999998</v>
      </c>
      <c r="R107">
        <f t="shared" si="21"/>
        <v>3.0926464707189786E-6</v>
      </c>
      <c r="T107">
        <v>0.5</v>
      </c>
      <c r="U107">
        <f t="shared" si="22"/>
        <v>1.5463232353594893E-6</v>
      </c>
    </row>
    <row r="108" spans="1:21" x14ac:dyDescent="0.2">
      <c r="A108" s="25" t="s">
        <v>2087</v>
      </c>
      <c r="B108" s="114"/>
      <c r="C108" s="33">
        <v>41220.303599999999</v>
      </c>
      <c r="D108" s="33"/>
      <c r="E108">
        <f t="shared" si="17"/>
        <v>0</v>
      </c>
      <c r="F108" s="25">
        <f t="shared" si="15"/>
        <v>0</v>
      </c>
      <c r="G108">
        <f t="shared" si="18"/>
        <v>0</v>
      </c>
      <c r="H108">
        <f>G108</f>
        <v>0</v>
      </c>
      <c r="P108">
        <f t="shared" si="19"/>
        <v>9.585921826926122E-4</v>
      </c>
      <c r="Q108" s="7">
        <f t="shared" si="20"/>
        <v>26201.803599999999</v>
      </c>
      <c r="R108">
        <f t="shared" si="21"/>
        <v>9.1889897271938644E-7</v>
      </c>
      <c r="T108">
        <v>0.2</v>
      </c>
      <c r="U108">
        <f t="shared" si="22"/>
        <v>1.837797945438773E-7</v>
      </c>
    </row>
    <row r="109" spans="1:21" x14ac:dyDescent="0.2">
      <c r="A109" s="25" t="s">
        <v>1</v>
      </c>
      <c r="B109" s="114"/>
      <c r="C109" s="131">
        <v>41223.457000000002</v>
      </c>
      <c r="D109" s="33"/>
      <c r="E109">
        <f t="shared" si="17"/>
        <v>13.493905704766982</v>
      </c>
      <c r="F109" s="25">
        <f t="shared" si="15"/>
        <v>13.5</v>
      </c>
      <c r="G109">
        <f t="shared" si="18"/>
        <v>-1.4241799945011735E-3</v>
      </c>
      <c r="N109">
        <f>G109</f>
        <v>-1.4241799945011735E-3</v>
      </c>
      <c r="P109">
        <f t="shared" si="19"/>
        <v>9.4933436499894039E-4</v>
      </c>
      <c r="Q109" s="7">
        <f t="shared" si="20"/>
        <v>26204.957000000002</v>
      </c>
      <c r="R109">
        <f t="shared" si="21"/>
        <v>5.6335704147532361E-6</v>
      </c>
      <c r="T109">
        <v>0.5</v>
      </c>
      <c r="U109">
        <f t="shared" si="22"/>
        <v>2.816785207376618E-6</v>
      </c>
    </row>
    <row r="110" spans="1:21" x14ac:dyDescent="0.2">
      <c r="A110" s="25" t="s">
        <v>1</v>
      </c>
      <c r="B110" s="114"/>
      <c r="C110" s="131">
        <v>41225.442999999999</v>
      </c>
      <c r="D110" s="33"/>
      <c r="E110">
        <f t="shared" si="17"/>
        <v>21.992319077508881</v>
      </c>
      <c r="F110" s="25">
        <f t="shared" si="15"/>
        <v>22</v>
      </c>
      <c r="G110">
        <f t="shared" si="18"/>
        <v>-1.794960000552237E-3</v>
      </c>
      <c r="N110">
        <f>G110</f>
        <v>-1.794960000552237E-3</v>
      </c>
      <c r="P110">
        <f t="shared" si="19"/>
        <v>9.4351283644567019E-4</v>
      </c>
      <c r="Q110" s="7">
        <f t="shared" si="20"/>
        <v>26206.942999999999</v>
      </c>
      <c r="R110">
        <f t="shared" si="21"/>
        <v>7.4992334789753667E-6</v>
      </c>
      <c r="T110">
        <v>0.5</v>
      </c>
      <c r="U110">
        <f t="shared" si="22"/>
        <v>3.7496167394876834E-6</v>
      </c>
    </row>
    <row r="111" spans="1:21" x14ac:dyDescent="0.2">
      <c r="A111" s="25" t="s">
        <v>1</v>
      </c>
      <c r="B111" s="114"/>
      <c r="C111" s="131">
        <v>41226.494400000003</v>
      </c>
      <c r="D111" s="33"/>
      <c r="E111">
        <f t="shared" si="17"/>
        <v>26.49142875532711</v>
      </c>
      <c r="F111" s="25">
        <f t="shared" si="15"/>
        <v>26.5</v>
      </c>
      <c r="G111">
        <f t="shared" si="18"/>
        <v>-2.0030199957545847E-3</v>
      </c>
      <c r="N111">
        <f>G111</f>
        <v>-2.0030199957545847E-3</v>
      </c>
      <c r="P111">
        <f t="shared" si="19"/>
        <v>9.404331872126595E-4</v>
      </c>
      <c r="Q111" s="7">
        <f t="shared" si="20"/>
        <v>26207.994400000003</v>
      </c>
      <c r="R111">
        <f t="shared" si="21"/>
        <v>8.6639166403200018E-6</v>
      </c>
      <c r="T111">
        <v>0.5</v>
      </c>
      <c r="U111">
        <f t="shared" si="22"/>
        <v>4.3319583201600009E-6</v>
      </c>
    </row>
    <row r="112" spans="1:21" x14ac:dyDescent="0.2">
      <c r="A112" s="25" t="s">
        <v>2233</v>
      </c>
      <c r="B112" s="132"/>
      <c r="C112" s="33">
        <v>41249.285000000003</v>
      </c>
      <c r="D112" s="33" t="s">
        <v>2223</v>
      </c>
      <c r="E112">
        <f t="shared" si="17"/>
        <v>124.01607115869668</v>
      </c>
      <c r="F112" s="25">
        <f t="shared" si="15"/>
        <v>124</v>
      </c>
      <c r="G112">
        <f t="shared" si="18"/>
        <v>3.7556800016318448E-3</v>
      </c>
      <c r="I112">
        <f>G112</f>
        <v>3.7556800016318448E-3</v>
      </c>
      <c r="P112">
        <f t="shared" si="19"/>
        <v>8.7410486392692707E-4</v>
      </c>
      <c r="Q112" s="7">
        <f t="shared" si="20"/>
        <v>26230.785000000003</v>
      </c>
      <c r="R112">
        <f t="shared" si="21"/>
        <v>8.3034752742391149E-6</v>
      </c>
      <c r="T112">
        <v>0.1</v>
      </c>
      <c r="U112">
        <f t="shared" si="22"/>
        <v>8.3034752742391156E-7</v>
      </c>
    </row>
    <row r="113" spans="1:21" x14ac:dyDescent="0.2">
      <c r="A113" s="25" t="s">
        <v>2233</v>
      </c>
      <c r="B113" s="132" t="s">
        <v>2212</v>
      </c>
      <c r="C113" s="33">
        <v>41249.398000000001</v>
      </c>
      <c r="D113" s="33" t="s">
        <v>2223</v>
      </c>
      <c r="E113">
        <f t="shared" si="17"/>
        <v>124.49961633044916</v>
      </c>
      <c r="F113" s="25">
        <f t="shared" si="15"/>
        <v>124.5</v>
      </c>
      <c r="G113">
        <f t="shared" si="18"/>
        <v>-8.965999586507678E-5</v>
      </c>
      <c r="I113">
        <f>G113</f>
        <v>-8.965999586507678E-5</v>
      </c>
      <c r="P113">
        <f t="shared" si="19"/>
        <v>8.7376667771540614E-4</v>
      </c>
      <c r="Q113" s="7">
        <f t="shared" si="20"/>
        <v>26230.898000000001</v>
      </c>
      <c r="R113">
        <f t="shared" si="21"/>
        <v>9.2819095536635443E-7</v>
      </c>
      <c r="T113">
        <v>0.1</v>
      </c>
      <c r="U113">
        <f t="shared" si="22"/>
        <v>9.2819095536635453E-8</v>
      </c>
    </row>
    <row r="114" spans="1:21" x14ac:dyDescent="0.2">
      <c r="A114" s="25" t="s">
        <v>2233</v>
      </c>
      <c r="B114" s="132" t="s">
        <v>2212</v>
      </c>
      <c r="C114" s="33">
        <v>41251.264000000003</v>
      </c>
      <c r="D114" s="33" t="s">
        <v>2223</v>
      </c>
      <c r="E114">
        <f t="shared" si="17"/>
        <v>132.48453040576359</v>
      </c>
      <c r="F114" s="25">
        <f t="shared" si="15"/>
        <v>132.5</v>
      </c>
      <c r="G114">
        <f t="shared" si="18"/>
        <v>-3.61509999493137E-3</v>
      </c>
      <c r="I114">
        <f>G114</f>
        <v>-3.61509999493137E-3</v>
      </c>
      <c r="P114">
        <f t="shared" si="19"/>
        <v>8.6835841836404443E-4</v>
      </c>
      <c r="Q114" s="7">
        <f t="shared" si="20"/>
        <v>26232.764000000003</v>
      </c>
      <c r="R114">
        <f t="shared" si="21"/>
        <v>2.0101399343749434E-5</v>
      </c>
      <c r="T114">
        <v>0.1</v>
      </c>
      <c r="U114">
        <f t="shared" si="22"/>
        <v>2.0101399343749436E-6</v>
      </c>
    </row>
    <row r="115" spans="1:21" x14ac:dyDescent="0.2">
      <c r="A115" s="25" t="s">
        <v>2233</v>
      </c>
      <c r="B115" s="132"/>
      <c r="C115" s="33">
        <v>41251.381999999998</v>
      </c>
      <c r="D115" s="33" t="s">
        <v>2223</v>
      </c>
      <c r="E115">
        <f t="shared" si="17"/>
        <v>132.98947138156518</v>
      </c>
      <c r="F115" s="25">
        <f t="shared" si="15"/>
        <v>133</v>
      </c>
      <c r="G115">
        <f t="shared" si="18"/>
        <v>-2.4604400023235939E-3</v>
      </c>
      <c r="I115">
        <f>G115</f>
        <v>-2.4604400023235939E-3</v>
      </c>
      <c r="P115">
        <f t="shared" si="19"/>
        <v>8.6802057216390019E-4</v>
      </c>
      <c r="Q115" s="7">
        <f t="shared" si="20"/>
        <v>26232.881999999998</v>
      </c>
      <c r="R115">
        <f t="shared" si="21"/>
        <v>1.1078649795917619E-5</v>
      </c>
      <c r="T115">
        <v>0.1</v>
      </c>
      <c r="U115">
        <f t="shared" si="22"/>
        <v>1.1078649795917619E-6</v>
      </c>
    </row>
    <row r="116" spans="1:21" x14ac:dyDescent="0.2">
      <c r="A116" s="25" t="s">
        <v>1</v>
      </c>
      <c r="B116" s="114"/>
      <c r="C116" s="131">
        <v>41530.294999999998</v>
      </c>
      <c r="D116" s="33"/>
      <c r="E116">
        <f t="shared" si="17"/>
        <v>1326.5030509560713</v>
      </c>
      <c r="F116" s="25">
        <f t="shared" ref="F116:F179" si="24">+ROUND(2*E116,0)/2</f>
        <v>1326.5</v>
      </c>
      <c r="G116">
        <f t="shared" si="18"/>
        <v>7.1297999966191128E-4</v>
      </c>
      <c r="N116">
        <f t="shared" ref="N116:N121" si="25">G116</f>
        <v>7.1297999966191128E-4</v>
      </c>
      <c r="P116">
        <f t="shared" si="19"/>
        <v>1.1890321956620903E-4</v>
      </c>
      <c r="Q116" s="7">
        <f t="shared" si="20"/>
        <v>26511.794999999998</v>
      </c>
      <c r="R116">
        <f t="shared" si="21"/>
        <v>3.5292722064887737E-7</v>
      </c>
      <c r="T116">
        <v>0.5</v>
      </c>
      <c r="U116">
        <f t="shared" si="22"/>
        <v>1.7646361032443868E-7</v>
      </c>
    </row>
    <row r="117" spans="1:21" x14ac:dyDescent="0.2">
      <c r="A117" s="25" t="s">
        <v>1</v>
      </c>
      <c r="B117" s="114"/>
      <c r="C117" s="131">
        <v>41531.230000000003</v>
      </c>
      <c r="D117" s="33"/>
      <c r="E117">
        <f t="shared" si="17"/>
        <v>1330.50406631537</v>
      </c>
      <c r="F117" s="25">
        <f t="shared" si="24"/>
        <v>1330.5</v>
      </c>
      <c r="G117">
        <f t="shared" ref="G117:G148" si="26">C117-(C$7+F117*C$8)</f>
        <v>9.5026000053621829E-4</v>
      </c>
      <c r="N117">
        <f t="shared" si="25"/>
        <v>9.5026000053621829E-4</v>
      </c>
      <c r="P117">
        <f t="shared" si="19"/>
        <v>1.1658627181655029E-4</v>
      </c>
      <c r="Q117" s="7">
        <f t="shared" si="20"/>
        <v>26512.730000000003</v>
      </c>
      <c r="R117">
        <f t="shared" ref="R117:R148" si="27">+(P117-G117)^2</f>
        <v>6.9501188595735458E-7</v>
      </c>
      <c r="T117">
        <v>0.5</v>
      </c>
      <c r="U117">
        <f t="shared" si="22"/>
        <v>3.4750594297867729E-7</v>
      </c>
    </row>
    <row r="118" spans="1:21" x14ac:dyDescent="0.2">
      <c r="A118" s="25" t="s">
        <v>1</v>
      </c>
      <c r="B118" s="114"/>
      <c r="C118" s="131">
        <v>41557.29</v>
      </c>
      <c r="D118" s="33"/>
      <c r="E118">
        <f t="shared" si="17"/>
        <v>1442.0189970776823</v>
      </c>
      <c r="F118" s="25">
        <f t="shared" si="24"/>
        <v>1442</v>
      </c>
      <c r="G118">
        <f t="shared" si="26"/>
        <v>4.4394400028977543E-3</v>
      </c>
      <c r="N118">
        <f t="shared" si="25"/>
        <v>4.4394400028977543E-3</v>
      </c>
      <c r="P118">
        <f t="shared" si="19"/>
        <v>5.2525104138209655E-5</v>
      </c>
      <c r="Q118" s="7">
        <f t="shared" si="20"/>
        <v>26538.79</v>
      </c>
      <c r="R118">
        <f t="shared" si="27"/>
        <v>1.9245022328958465E-5</v>
      </c>
      <c r="T118">
        <v>0.5</v>
      </c>
      <c r="U118">
        <f t="shared" si="22"/>
        <v>9.6225111644792326E-6</v>
      </c>
    </row>
    <row r="119" spans="1:21" x14ac:dyDescent="0.2">
      <c r="A119" s="25" t="s">
        <v>1</v>
      </c>
      <c r="B119" s="114"/>
      <c r="C119" s="131">
        <v>41585.4447</v>
      </c>
      <c r="D119" s="33"/>
      <c r="E119">
        <f t="shared" si="17"/>
        <v>1562.497485993026</v>
      </c>
      <c r="F119" s="25">
        <f t="shared" si="24"/>
        <v>1562.5</v>
      </c>
      <c r="G119">
        <f t="shared" si="26"/>
        <v>-5.8749999880092219E-4</v>
      </c>
      <c r="N119">
        <f t="shared" si="25"/>
        <v>-5.8749999880092219E-4</v>
      </c>
      <c r="P119">
        <f t="shared" si="19"/>
        <v>-1.5568849642433324E-5</v>
      </c>
      <c r="Q119" s="7">
        <f t="shared" si="20"/>
        <v>26566.9447</v>
      </c>
      <c r="R119">
        <f t="shared" si="27"/>
        <v>3.2710523937774965E-7</v>
      </c>
      <c r="T119">
        <v>0.5</v>
      </c>
      <c r="U119">
        <f t="shared" si="22"/>
        <v>1.6355261968887483E-7</v>
      </c>
    </row>
    <row r="120" spans="1:21" x14ac:dyDescent="0.2">
      <c r="A120" s="25" t="s">
        <v>1</v>
      </c>
      <c r="B120" s="114"/>
      <c r="C120" s="131">
        <v>41588.247000000003</v>
      </c>
      <c r="D120" s="33"/>
      <c r="E120">
        <f t="shared" si="17"/>
        <v>1574.4889783366787</v>
      </c>
      <c r="F120" s="25">
        <f t="shared" si="24"/>
        <v>1574.5</v>
      </c>
      <c r="G120">
        <f t="shared" si="26"/>
        <v>-2.5756599934538826E-3</v>
      </c>
      <c r="N120">
        <f t="shared" si="25"/>
        <v>-2.5756599934538826E-3</v>
      </c>
      <c r="P120">
        <f t="shared" si="19"/>
        <v>-2.2285197146656999E-5</v>
      </c>
      <c r="Q120" s="7">
        <f t="shared" si="20"/>
        <v>26569.747000000003</v>
      </c>
      <c r="R120">
        <f t="shared" si="27"/>
        <v>6.5197228504169656E-6</v>
      </c>
      <c r="T120">
        <v>0.5</v>
      </c>
      <c r="U120">
        <f t="shared" si="22"/>
        <v>3.2598614252084828E-6</v>
      </c>
    </row>
    <row r="121" spans="1:21" x14ac:dyDescent="0.2">
      <c r="A121" s="25" t="s">
        <v>1</v>
      </c>
      <c r="B121" s="114"/>
      <c r="C121" s="131">
        <v>41593.390099999997</v>
      </c>
      <c r="D121" s="33"/>
      <c r="E121">
        <f t="shared" si="17"/>
        <v>1596.4971303091659</v>
      </c>
      <c r="F121" s="25">
        <f t="shared" si="24"/>
        <v>1596.5</v>
      </c>
      <c r="G121">
        <f t="shared" si="26"/>
        <v>-6.7062000016449019E-4</v>
      </c>
      <c r="N121">
        <f t="shared" si="25"/>
        <v>-6.7062000016449019E-4</v>
      </c>
      <c r="P121">
        <f t="shared" si="19"/>
        <v>-3.4568000296407442E-5</v>
      </c>
      <c r="Q121" s="7">
        <f t="shared" si="20"/>
        <v>26574.890099999997</v>
      </c>
      <c r="R121">
        <f t="shared" si="27"/>
        <v>4.0456214653618755E-7</v>
      </c>
      <c r="T121">
        <v>0.5</v>
      </c>
      <c r="U121">
        <f t="shared" si="22"/>
        <v>2.0228107326809377E-7</v>
      </c>
    </row>
    <row r="122" spans="1:21" x14ac:dyDescent="0.2">
      <c r="A122" s="25" t="s">
        <v>2233</v>
      </c>
      <c r="B122" s="132"/>
      <c r="C122" s="33">
        <v>41595.368999999999</v>
      </c>
      <c r="D122" s="33" t="s">
        <v>2223</v>
      </c>
      <c r="E122">
        <f t="shared" si="17"/>
        <v>1604.9651616401625</v>
      </c>
      <c r="F122">
        <f t="shared" si="24"/>
        <v>1605</v>
      </c>
      <c r="G122">
        <f t="shared" si="26"/>
        <v>-8.1414000014774501E-3</v>
      </c>
      <c r="I122">
        <f t="shared" ref="I122:I132" si="28">G122</f>
        <v>-8.1414000014774501E-3</v>
      </c>
      <c r="P122">
        <f t="shared" si="19"/>
        <v>-3.9303055718323265E-5</v>
      </c>
      <c r="Q122" s="7">
        <f t="shared" si="20"/>
        <v>26576.868999999999</v>
      </c>
      <c r="R122">
        <f t="shared" si="27"/>
        <v>6.5643974918479369E-5</v>
      </c>
      <c r="T122">
        <v>0.1</v>
      </c>
      <c r="U122">
        <f t="shared" si="22"/>
        <v>6.5643974918479373E-6</v>
      </c>
    </row>
    <row r="123" spans="1:21" x14ac:dyDescent="0.2">
      <c r="A123" s="25" t="s">
        <v>2233</v>
      </c>
      <c r="B123" s="132"/>
      <c r="C123" s="33">
        <v>41596.303</v>
      </c>
      <c r="D123" s="33" t="s">
        <v>2223</v>
      </c>
      <c r="E123">
        <f t="shared" si="17"/>
        <v>1608.9618978386327</v>
      </c>
      <c r="F123">
        <f t="shared" si="24"/>
        <v>1609</v>
      </c>
      <c r="G123">
        <f t="shared" si="26"/>
        <v>-8.9041199971688911E-3</v>
      </c>
      <c r="I123">
        <f t="shared" si="28"/>
        <v>-8.9041199971688911E-3</v>
      </c>
      <c r="P123">
        <f t="shared" si="19"/>
        <v>-4.152927764201203E-5</v>
      </c>
      <c r="Q123" s="7">
        <f t="shared" si="20"/>
        <v>26577.803</v>
      </c>
      <c r="R123">
        <f t="shared" si="27"/>
        <v>7.8545514261843966E-5</v>
      </c>
      <c r="T123">
        <v>0.1</v>
      </c>
      <c r="U123">
        <f t="shared" si="22"/>
        <v>7.8545514261843973E-6</v>
      </c>
    </row>
    <row r="124" spans="1:21" x14ac:dyDescent="0.2">
      <c r="A124" s="25" t="s">
        <v>2233</v>
      </c>
      <c r="B124" s="132" t="s">
        <v>2212</v>
      </c>
      <c r="C124" s="33">
        <v>41598.288999999997</v>
      </c>
      <c r="D124" s="33" t="s">
        <v>2223</v>
      </c>
      <c r="E124">
        <f t="shared" si="17"/>
        <v>1617.4603112113746</v>
      </c>
      <c r="F124">
        <f t="shared" si="24"/>
        <v>1617.5</v>
      </c>
      <c r="G124">
        <f t="shared" si="26"/>
        <v>-9.2749000032199547E-3</v>
      </c>
      <c r="I124">
        <f t="shared" si="28"/>
        <v>-9.2749000032199547E-3</v>
      </c>
      <c r="P124">
        <f t="shared" si="19"/>
        <v>-4.6255665025148052E-5</v>
      </c>
      <c r="Q124" s="7">
        <f t="shared" si="20"/>
        <v>26579.788999999997</v>
      </c>
      <c r="R124">
        <f t="shared" si="27"/>
        <v>8.516787632089506E-5</v>
      </c>
      <c r="T124">
        <v>0.1</v>
      </c>
      <c r="U124">
        <f t="shared" si="22"/>
        <v>8.5167876320895063E-6</v>
      </c>
    </row>
    <row r="125" spans="1:21" x14ac:dyDescent="0.2">
      <c r="A125" s="25" t="s">
        <v>2233</v>
      </c>
      <c r="B125" s="132"/>
      <c r="C125" s="33">
        <v>41598.417000000001</v>
      </c>
      <c r="D125" s="33" t="s">
        <v>2223</v>
      </c>
      <c r="E125">
        <f t="shared" si="17"/>
        <v>1618.0080437953366</v>
      </c>
      <c r="F125">
        <f t="shared" si="24"/>
        <v>1618</v>
      </c>
      <c r="G125">
        <f t="shared" si="26"/>
        <v>1.8797599987010472E-3</v>
      </c>
      <c r="I125">
        <f t="shared" si="28"/>
        <v>1.8797599987010472E-3</v>
      </c>
      <c r="P125">
        <f t="shared" si="19"/>
        <v>-4.65335042363485E-5</v>
      </c>
      <c r="Q125" s="7">
        <f t="shared" si="20"/>
        <v>26579.917000000001</v>
      </c>
      <c r="R125">
        <f t="shared" si="27"/>
        <v>3.7106066594588223E-6</v>
      </c>
      <c r="T125">
        <v>0.1</v>
      </c>
      <c r="U125">
        <f t="shared" si="22"/>
        <v>3.7106066594588224E-7</v>
      </c>
    </row>
    <row r="126" spans="1:21" x14ac:dyDescent="0.2">
      <c r="A126" s="25" t="s">
        <v>2233</v>
      </c>
      <c r="B126" s="132" t="s">
        <v>2212</v>
      </c>
      <c r="C126" s="33">
        <v>41598.521000000001</v>
      </c>
      <c r="D126" s="33" t="s">
        <v>2223</v>
      </c>
      <c r="E126">
        <f t="shared" si="17"/>
        <v>1618.4530765197883</v>
      </c>
      <c r="F126">
        <f t="shared" si="24"/>
        <v>1618.5</v>
      </c>
      <c r="G126">
        <f t="shared" si="26"/>
        <v>-1.0965579996991437E-2</v>
      </c>
      <c r="I126">
        <f t="shared" si="28"/>
        <v>-1.0965579996991437E-2</v>
      </c>
      <c r="P126">
        <f t="shared" si="19"/>
        <v>-4.6811323049449072E-5</v>
      </c>
      <c r="Q126" s="7">
        <f t="shared" si="20"/>
        <v>26580.021000000001</v>
      </c>
      <c r="R126">
        <f t="shared" si="27"/>
        <v>1.1921950935505687E-4</v>
      </c>
      <c r="T126">
        <v>0.1</v>
      </c>
      <c r="U126">
        <f t="shared" si="22"/>
        <v>1.1921950935505688E-5</v>
      </c>
    </row>
    <row r="127" spans="1:21" x14ac:dyDescent="0.2">
      <c r="A127" s="25" t="s">
        <v>2233</v>
      </c>
      <c r="B127" s="132"/>
      <c r="C127" s="33">
        <v>41599.347999999998</v>
      </c>
      <c r="D127" s="33" t="s">
        <v>2223</v>
      </c>
      <c r="E127">
        <f t="shared" si="17"/>
        <v>1621.9919425113524</v>
      </c>
      <c r="F127">
        <f t="shared" si="24"/>
        <v>1622</v>
      </c>
      <c r="G127">
        <f t="shared" si="26"/>
        <v>-1.8829600012395531E-3</v>
      </c>
      <c r="I127">
        <f t="shared" si="28"/>
        <v>-1.8829600012395531E-3</v>
      </c>
      <c r="P127">
        <f t="shared" si="19"/>
        <v>-4.8755483583108605E-5</v>
      </c>
      <c r="Q127" s="7">
        <f t="shared" si="20"/>
        <v>26580.847999999998</v>
      </c>
      <c r="R127">
        <f t="shared" si="27"/>
        <v>3.3643062125913101E-6</v>
      </c>
      <c r="T127">
        <v>0.1</v>
      </c>
      <c r="U127">
        <f t="shared" si="22"/>
        <v>3.3643062125913102E-7</v>
      </c>
    </row>
    <row r="128" spans="1:21" x14ac:dyDescent="0.2">
      <c r="A128" s="25" t="s">
        <v>2233</v>
      </c>
      <c r="B128" s="132" t="s">
        <v>2212</v>
      </c>
      <c r="C128" s="33">
        <v>41602.266000000003</v>
      </c>
      <c r="D128" s="33" t="s">
        <v>2223</v>
      </c>
      <c r="E128">
        <f t="shared" si="17"/>
        <v>1634.4785337609696</v>
      </c>
      <c r="F128">
        <f t="shared" si="24"/>
        <v>1634.5</v>
      </c>
      <c r="G128">
        <f t="shared" si="26"/>
        <v>-5.0164599961135536E-3</v>
      </c>
      <c r="I128">
        <f t="shared" si="28"/>
        <v>-5.0164599961135536E-3</v>
      </c>
      <c r="P128">
        <f t="shared" si="19"/>
        <v>-5.5690754113775498E-5</v>
      </c>
      <c r="Q128" s="7">
        <f t="shared" si="20"/>
        <v>26583.766000000003</v>
      </c>
      <c r="R128">
        <f t="shared" si="27"/>
        <v>2.4609231472371053E-5</v>
      </c>
      <c r="T128">
        <v>0.1</v>
      </c>
      <c r="U128">
        <f t="shared" si="22"/>
        <v>2.4609231472371055E-6</v>
      </c>
    </row>
    <row r="129" spans="1:21" x14ac:dyDescent="0.2">
      <c r="A129" s="25" t="s">
        <v>2233</v>
      </c>
      <c r="B129" s="132" t="s">
        <v>2212</v>
      </c>
      <c r="C129" s="33">
        <v>41959.341999999997</v>
      </c>
      <c r="D129" s="33" t="s">
        <v>2223</v>
      </c>
      <c r="E129">
        <f t="shared" si="17"/>
        <v>3162.4641598886083</v>
      </c>
      <c r="F129">
        <f t="shared" si="24"/>
        <v>3162.5</v>
      </c>
      <c r="G129">
        <f t="shared" si="26"/>
        <v>-8.3755000014207326E-3</v>
      </c>
      <c r="I129">
        <f t="shared" si="28"/>
        <v>-8.3755000014207326E-3</v>
      </c>
      <c r="P129">
        <f t="shared" si="19"/>
        <v>-8.068404536025961E-4</v>
      </c>
      <c r="Q129" s="7">
        <f t="shared" si="20"/>
        <v>26940.841999999997</v>
      </c>
      <c r="R129">
        <f t="shared" si="27"/>
        <v>5.728460735077864E-5</v>
      </c>
      <c r="T129">
        <v>0.1</v>
      </c>
      <c r="U129">
        <f t="shared" si="22"/>
        <v>5.7284607350778642E-6</v>
      </c>
    </row>
    <row r="130" spans="1:21" x14ac:dyDescent="0.2">
      <c r="A130" s="25" t="s">
        <v>2233</v>
      </c>
      <c r="B130" s="132" t="s">
        <v>2212</v>
      </c>
      <c r="C130" s="33">
        <v>41960.279000000002</v>
      </c>
      <c r="D130" s="33" t="s">
        <v>2223</v>
      </c>
      <c r="E130">
        <f t="shared" si="17"/>
        <v>3166.4737335695327</v>
      </c>
      <c r="F130">
        <f t="shared" si="24"/>
        <v>3166.5</v>
      </c>
      <c r="G130">
        <f t="shared" si="26"/>
        <v>-6.138220000138972E-3</v>
      </c>
      <c r="I130">
        <f t="shared" si="28"/>
        <v>-6.138220000138972E-3</v>
      </c>
      <c r="P130">
        <f t="shared" si="19"/>
        <v>-8.0855383325217911E-4</v>
      </c>
      <c r="Q130" s="7">
        <f t="shared" si="20"/>
        <v>26941.779000000002</v>
      </c>
      <c r="R130">
        <f t="shared" si="27"/>
        <v>2.8405341450457759E-5</v>
      </c>
      <c r="T130">
        <v>0.1</v>
      </c>
      <c r="U130">
        <f t="shared" si="22"/>
        <v>2.840534145045776E-6</v>
      </c>
    </row>
    <row r="131" spans="1:21" x14ac:dyDescent="0.2">
      <c r="A131" s="25" t="s">
        <v>2233</v>
      </c>
      <c r="B131" s="132" t="s">
        <v>2212</v>
      </c>
      <c r="C131" s="33">
        <v>41973.366999999998</v>
      </c>
      <c r="D131" s="33" t="s">
        <v>2223</v>
      </c>
      <c r="E131">
        <f t="shared" si="17"/>
        <v>3222.4793902777769</v>
      </c>
      <c r="F131">
        <f t="shared" si="24"/>
        <v>3222.5</v>
      </c>
      <c r="G131">
        <f t="shared" si="26"/>
        <v>-4.8163000028580427E-3</v>
      </c>
      <c r="I131">
        <f t="shared" si="28"/>
        <v>-4.8163000028580427E-3</v>
      </c>
      <c r="P131">
        <f t="shared" si="19"/>
        <v>-8.3240165577898317E-4</v>
      </c>
      <c r="Q131" s="7">
        <f t="shared" si="20"/>
        <v>26954.866999999998</v>
      </c>
      <c r="R131">
        <f t="shared" si="27"/>
        <v>1.5871446039859264E-5</v>
      </c>
      <c r="T131">
        <v>0.1</v>
      </c>
      <c r="U131">
        <f t="shared" si="22"/>
        <v>1.5871446039859266E-6</v>
      </c>
    </row>
    <row r="132" spans="1:21" x14ac:dyDescent="0.2">
      <c r="A132" s="25" t="s">
        <v>2233</v>
      </c>
      <c r="B132" s="132"/>
      <c r="C132" s="33">
        <v>42036.345999999998</v>
      </c>
      <c r="D132" s="33" t="s">
        <v>2223</v>
      </c>
      <c r="E132">
        <f t="shared" si="17"/>
        <v>3491.9766590605941</v>
      </c>
      <c r="F132">
        <f t="shared" si="24"/>
        <v>3492</v>
      </c>
      <c r="G132">
        <f t="shared" si="26"/>
        <v>-5.4545599996345118E-3</v>
      </c>
      <c r="I132">
        <f t="shared" si="28"/>
        <v>-5.4545599996345118E-3</v>
      </c>
      <c r="P132">
        <f t="shared" si="19"/>
        <v>-9.4352343937197103E-4</v>
      </c>
      <c r="Q132" s="7">
        <f t="shared" si="20"/>
        <v>27017.845999999998</v>
      </c>
      <c r="R132">
        <f t="shared" si="27"/>
        <v>2.0349450848025296E-5</v>
      </c>
      <c r="T132">
        <v>0.1</v>
      </c>
      <c r="U132">
        <f t="shared" si="22"/>
        <v>2.0349450848025297E-6</v>
      </c>
    </row>
    <row r="133" spans="1:21" x14ac:dyDescent="0.2">
      <c r="A133" s="25" t="s">
        <v>2098</v>
      </c>
      <c r="B133" s="114"/>
      <c r="C133" s="33">
        <v>42220.506999999998</v>
      </c>
      <c r="D133" s="33"/>
      <c r="E133">
        <f t="shared" si="17"/>
        <v>4280.0311933706489</v>
      </c>
      <c r="F133">
        <f t="shared" si="24"/>
        <v>4280</v>
      </c>
      <c r="G133">
        <f t="shared" si="26"/>
        <v>7.2895999983302318E-3</v>
      </c>
      <c r="K133">
        <f t="shared" ref="K133:K155" si="29">+G133</f>
        <v>7.2895999983302318E-3</v>
      </c>
      <c r="P133">
        <f t="shared" si="19"/>
        <v>-1.2336779428882561E-3</v>
      </c>
      <c r="Q133" s="7">
        <f t="shared" si="20"/>
        <v>27202.006999999998</v>
      </c>
      <c r="R133">
        <f t="shared" si="27"/>
        <v>7.2646266863261668E-5</v>
      </c>
      <c r="T133">
        <v>0.1</v>
      </c>
      <c r="U133">
        <f t="shared" si="22"/>
        <v>7.2646266863261673E-6</v>
      </c>
    </row>
    <row r="134" spans="1:21" x14ac:dyDescent="0.2">
      <c r="A134" s="25" t="s">
        <v>2098</v>
      </c>
      <c r="B134" s="114" t="s">
        <v>2212</v>
      </c>
      <c r="C134" s="33">
        <v>42221.55</v>
      </c>
      <c r="D134" s="33"/>
      <c r="E134">
        <f t="shared" si="17"/>
        <v>4284.4943580976515</v>
      </c>
      <c r="F134">
        <f t="shared" si="24"/>
        <v>4284.5</v>
      </c>
      <c r="G134">
        <f t="shared" si="26"/>
        <v>-1.3184599956730381E-3</v>
      </c>
      <c r="K134">
        <f t="shared" si="29"/>
        <v>-1.3184599956730381E-3</v>
      </c>
      <c r="P134">
        <f t="shared" si="19"/>
        <v>-1.2351856739095668E-3</v>
      </c>
      <c r="Q134" s="7">
        <f t="shared" si="20"/>
        <v>27203.050000000003</v>
      </c>
      <c r="R134">
        <f t="shared" si="27"/>
        <v>6.9346126651661451E-9</v>
      </c>
      <c r="T134">
        <v>0.1</v>
      </c>
      <c r="U134">
        <f t="shared" si="22"/>
        <v>6.9346126651661451E-10</v>
      </c>
    </row>
    <row r="135" spans="1:21" x14ac:dyDescent="0.2">
      <c r="A135" s="25" t="s">
        <v>2098</v>
      </c>
      <c r="B135" s="114"/>
      <c r="C135" s="33">
        <v>42258.375</v>
      </c>
      <c r="D135" s="33"/>
      <c r="E135">
        <f t="shared" si="17"/>
        <v>4442.0744550018026</v>
      </c>
      <c r="F135">
        <f t="shared" si="24"/>
        <v>4442</v>
      </c>
      <c r="G135">
        <f t="shared" si="26"/>
        <v>1.7399440002918709E-2</v>
      </c>
      <c r="K135">
        <f t="shared" si="29"/>
        <v>1.7399440002918709E-2</v>
      </c>
      <c r="P135">
        <f t="shared" si="19"/>
        <v>-1.2868854741869482E-3</v>
      </c>
      <c r="Q135" s="7">
        <f t="shared" si="20"/>
        <v>27239.875</v>
      </c>
      <c r="R135">
        <f t="shared" si="27"/>
        <v>3.4917875983632798E-4</v>
      </c>
      <c r="S135" s="17"/>
    </row>
    <row r="136" spans="1:21" x14ac:dyDescent="0.2">
      <c r="A136" s="25" t="s">
        <v>2098</v>
      </c>
      <c r="B136" s="114" t="s">
        <v>2212</v>
      </c>
      <c r="C136" s="33">
        <v>42258.478000000003</v>
      </c>
      <c r="D136" s="33"/>
      <c r="E136">
        <f t="shared" si="17"/>
        <v>4442.5152085654572</v>
      </c>
      <c r="F136">
        <f t="shared" si="24"/>
        <v>4442.5</v>
      </c>
      <c r="G136">
        <f t="shared" si="26"/>
        <v>3.5541000033845194E-3</v>
      </c>
      <c r="K136">
        <f t="shared" si="29"/>
        <v>3.5541000033845194E-3</v>
      </c>
      <c r="P136">
        <f t="shared" si="19"/>
        <v>-1.2870462836050423E-3</v>
      </c>
      <c r="Q136" s="7">
        <f t="shared" si="20"/>
        <v>27239.978000000003</v>
      </c>
      <c r="R136">
        <f t="shared" si="27"/>
        <v>2.3436697372032819E-5</v>
      </c>
      <c r="T136">
        <v>0.1</v>
      </c>
      <c r="U136">
        <f t="shared" ref="U136:U145" si="30">+T136*R136</f>
        <v>2.3436697372032819E-6</v>
      </c>
    </row>
    <row r="137" spans="1:21" x14ac:dyDescent="0.2">
      <c r="A137" s="25" t="s">
        <v>2098</v>
      </c>
      <c r="B137" s="114" t="s">
        <v>2212</v>
      </c>
      <c r="C137" s="33">
        <v>42260.578999999998</v>
      </c>
      <c r="D137" s="33"/>
      <c r="E137">
        <f t="shared" si="17"/>
        <v>4451.505725431577</v>
      </c>
      <c r="F137">
        <f t="shared" si="24"/>
        <v>4451.5</v>
      </c>
      <c r="G137">
        <f t="shared" si="26"/>
        <v>1.3379800002439879E-3</v>
      </c>
      <c r="K137">
        <f t="shared" si="29"/>
        <v>1.3379800002439879E-3</v>
      </c>
      <c r="P137">
        <f t="shared" si="19"/>
        <v>-1.2899372615764529E-3</v>
      </c>
      <c r="Q137" s="7">
        <f t="shared" si="20"/>
        <v>27242.078999999998</v>
      </c>
      <c r="R137">
        <f t="shared" si="27"/>
        <v>6.9059491349738431E-6</v>
      </c>
      <c r="T137">
        <v>0.1</v>
      </c>
      <c r="U137">
        <f t="shared" si="30"/>
        <v>6.9059491349738439E-7</v>
      </c>
    </row>
    <row r="138" spans="1:21" x14ac:dyDescent="0.2">
      <c r="A138" s="25" t="s">
        <v>2100</v>
      </c>
      <c r="B138" s="114"/>
      <c r="C138" s="33">
        <v>42266.536</v>
      </c>
      <c r="D138" s="33"/>
      <c r="E138">
        <f t="shared" si="17"/>
        <v>4476.9966863890368</v>
      </c>
      <c r="F138">
        <f t="shared" si="24"/>
        <v>4477</v>
      </c>
      <c r="G138">
        <f t="shared" si="26"/>
        <v>-7.743599999230355E-4</v>
      </c>
      <c r="K138">
        <f t="shared" si="29"/>
        <v>-7.743599999230355E-4</v>
      </c>
      <c r="P138">
        <f t="shared" si="19"/>
        <v>-1.2980914069628743E-3</v>
      </c>
      <c r="Q138" s="7">
        <f t="shared" si="20"/>
        <v>27248.036</v>
      </c>
      <c r="R138">
        <f t="shared" si="27"/>
        <v>2.7429458671992937E-7</v>
      </c>
      <c r="T138">
        <v>0.1</v>
      </c>
      <c r="U138">
        <f t="shared" si="30"/>
        <v>2.7429458671992938E-8</v>
      </c>
    </row>
    <row r="139" spans="1:21" x14ac:dyDescent="0.2">
      <c r="A139" s="25" t="s">
        <v>2100</v>
      </c>
      <c r="B139" s="114"/>
      <c r="C139" s="33">
        <v>42267.463000000003</v>
      </c>
      <c r="D139" s="33"/>
      <c r="E139">
        <f t="shared" si="17"/>
        <v>4480.9634684618322</v>
      </c>
      <c r="F139">
        <f t="shared" si="24"/>
        <v>4481</v>
      </c>
      <c r="G139">
        <f t="shared" si="26"/>
        <v>-8.5370799934025854E-3</v>
      </c>
      <c r="K139">
        <f t="shared" si="29"/>
        <v>-8.5370799934025854E-3</v>
      </c>
      <c r="P139">
        <f t="shared" si="19"/>
        <v>-1.2993655307962093E-3</v>
      </c>
      <c r="Q139" s="7">
        <f t="shared" si="20"/>
        <v>27248.963000000003</v>
      </c>
      <c r="R139">
        <f t="shared" si="27"/>
        <v>5.2384510642221506E-5</v>
      </c>
      <c r="T139">
        <v>0.1</v>
      </c>
      <c r="U139">
        <f t="shared" si="30"/>
        <v>5.2384510642221508E-6</v>
      </c>
    </row>
    <row r="140" spans="1:21" x14ac:dyDescent="0.2">
      <c r="A140" s="25" t="s">
        <v>2100</v>
      </c>
      <c r="B140" s="114" t="s">
        <v>2212</v>
      </c>
      <c r="C140" s="33">
        <v>42272.502999999997</v>
      </c>
      <c r="D140" s="33"/>
      <c r="E140">
        <f t="shared" si="17"/>
        <v>4502.5304389545945</v>
      </c>
      <c r="F140">
        <f t="shared" si="24"/>
        <v>4502.5</v>
      </c>
      <c r="G140">
        <f t="shared" si="26"/>
        <v>7.1132999946712516E-3</v>
      </c>
      <c r="K140">
        <f t="shared" si="29"/>
        <v>7.1132999946712516E-3</v>
      </c>
      <c r="P140">
        <f t="shared" si="19"/>
        <v>-1.3061909082418E-3</v>
      </c>
      <c r="Q140" s="7">
        <f t="shared" si="20"/>
        <v>27254.002999999997</v>
      </c>
      <c r="R140">
        <f t="shared" si="27"/>
        <v>7.0887827064235634E-5</v>
      </c>
      <c r="T140">
        <v>0.1</v>
      </c>
      <c r="U140">
        <f t="shared" si="30"/>
        <v>7.0887827064235634E-6</v>
      </c>
    </row>
    <row r="141" spans="1:21" x14ac:dyDescent="0.2">
      <c r="A141" s="25" t="s">
        <v>2100</v>
      </c>
      <c r="B141" s="114" t="s">
        <v>2212</v>
      </c>
      <c r="C141" s="33">
        <v>42273.430999999997</v>
      </c>
      <c r="D141" s="33"/>
      <c r="E141">
        <f t="shared" si="17"/>
        <v>4506.5015001881866</v>
      </c>
      <c r="F141">
        <f t="shared" si="24"/>
        <v>4506.5</v>
      </c>
      <c r="G141">
        <f t="shared" si="26"/>
        <v>3.5057999775744975E-4</v>
      </c>
      <c r="K141">
        <f t="shared" si="29"/>
        <v>3.5057999775744975E-4</v>
      </c>
      <c r="P141">
        <f t="shared" si="19"/>
        <v>-1.3074564593810803E-3</v>
      </c>
      <c r="Q141" s="7">
        <f t="shared" si="20"/>
        <v>27254.930999999997</v>
      </c>
      <c r="R141">
        <f t="shared" si="27"/>
        <v>2.7490848932004887E-6</v>
      </c>
      <c r="T141">
        <v>0.1</v>
      </c>
      <c r="U141">
        <f t="shared" si="30"/>
        <v>2.749084893200489E-7</v>
      </c>
    </row>
    <row r="142" spans="1:21" x14ac:dyDescent="0.2">
      <c r="A142" s="25" t="s">
        <v>2100</v>
      </c>
      <c r="B142" s="114" t="s">
        <v>2212</v>
      </c>
      <c r="C142" s="33">
        <v>42273.434999999998</v>
      </c>
      <c r="D142" s="33"/>
      <c r="E142">
        <f t="shared" si="17"/>
        <v>4506.5186168314385</v>
      </c>
      <c r="F142">
        <f t="shared" si="24"/>
        <v>4506.5</v>
      </c>
      <c r="G142">
        <f t="shared" si="26"/>
        <v>4.350579998572357E-3</v>
      </c>
      <c r="K142">
        <f t="shared" si="29"/>
        <v>4.350579998572357E-3</v>
      </c>
      <c r="P142">
        <f t="shared" si="19"/>
        <v>-1.3074564593810803E-3</v>
      </c>
      <c r="Q142" s="7">
        <f t="shared" si="20"/>
        <v>27254.934999999998</v>
      </c>
      <c r="R142">
        <f t="shared" si="27"/>
        <v>3.2013376559530282E-5</v>
      </c>
      <c r="T142">
        <v>0.1</v>
      </c>
      <c r="U142">
        <f t="shared" si="30"/>
        <v>3.2013376559530282E-6</v>
      </c>
    </row>
    <row r="143" spans="1:21" x14ac:dyDescent="0.2">
      <c r="A143" s="25" t="s">
        <v>2100</v>
      </c>
      <c r="B143" s="114"/>
      <c r="C143" s="33">
        <v>42275.406000000003</v>
      </c>
      <c r="D143" s="33"/>
      <c r="E143">
        <f t="shared" si="17"/>
        <v>4514.9528427920332</v>
      </c>
      <c r="F143">
        <f t="shared" si="24"/>
        <v>4515</v>
      </c>
      <c r="G143">
        <f t="shared" si="26"/>
        <v>-1.1020199999620672E-2</v>
      </c>
      <c r="K143">
        <f t="shared" si="29"/>
        <v>-1.1020199999620672E-2</v>
      </c>
      <c r="P143">
        <f t="shared" si="19"/>
        <v>-1.310141289995008E-3</v>
      </c>
      <c r="Q143" s="7">
        <f t="shared" si="20"/>
        <v>27256.906000000003</v>
      </c>
      <c r="R143">
        <f t="shared" si="27"/>
        <v>9.4285240144377226E-5</v>
      </c>
      <c r="T143">
        <v>0.1</v>
      </c>
      <c r="U143">
        <f t="shared" si="30"/>
        <v>9.4285240144377226E-6</v>
      </c>
    </row>
    <row r="144" spans="1:21" x14ac:dyDescent="0.2">
      <c r="A144" s="25" t="s">
        <v>2100</v>
      </c>
      <c r="B144" s="114"/>
      <c r="C144" s="33">
        <v>42308.364999999998</v>
      </c>
      <c r="D144" s="33"/>
      <c r="E144">
        <f t="shared" si="17"/>
        <v>4655.9897039967473</v>
      </c>
      <c r="F144">
        <f t="shared" si="24"/>
        <v>4656</v>
      </c>
      <c r="G144">
        <f t="shared" si="26"/>
        <v>-2.4060799987637438E-3</v>
      </c>
      <c r="K144">
        <f t="shared" si="29"/>
        <v>-2.4060799987637438E-3</v>
      </c>
      <c r="P144">
        <f t="shared" si="19"/>
        <v>-1.3537915665559896E-3</v>
      </c>
      <c r="Q144" s="7">
        <f t="shared" si="20"/>
        <v>27289.864999999998</v>
      </c>
      <c r="R144">
        <f t="shared" si="27"/>
        <v>1.1073109445582532E-6</v>
      </c>
      <c r="T144">
        <v>0.1</v>
      </c>
      <c r="U144">
        <f t="shared" si="30"/>
        <v>1.1073109445582533E-7</v>
      </c>
    </row>
    <row r="145" spans="1:21" x14ac:dyDescent="0.2">
      <c r="A145" s="25" t="s">
        <v>2100</v>
      </c>
      <c r="B145" s="114"/>
      <c r="C145" s="33">
        <v>42312.339</v>
      </c>
      <c r="D145" s="33"/>
      <c r="E145">
        <f t="shared" si="17"/>
        <v>4672.9950890638884</v>
      </c>
      <c r="F145">
        <f t="shared" si="24"/>
        <v>4673</v>
      </c>
      <c r="G145">
        <f t="shared" si="26"/>
        <v>-1.147639995906502E-3</v>
      </c>
      <c r="K145">
        <f t="shared" si="29"/>
        <v>-1.147639995906502E-3</v>
      </c>
      <c r="P145">
        <f t="shared" si="19"/>
        <v>-1.3589413759867788E-3</v>
      </c>
      <c r="Q145" s="7">
        <f t="shared" si="20"/>
        <v>27293.839</v>
      </c>
      <c r="R145">
        <f t="shared" si="27"/>
        <v>4.4648273223829609E-8</v>
      </c>
      <c r="T145">
        <v>0.1</v>
      </c>
      <c r="U145">
        <f t="shared" si="30"/>
        <v>4.4648273223829608E-9</v>
      </c>
    </row>
    <row r="146" spans="1:21" x14ac:dyDescent="0.2">
      <c r="A146" s="25" t="s">
        <v>2103</v>
      </c>
      <c r="B146" s="114" t="s">
        <v>2212</v>
      </c>
      <c r="C146" s="33">
        <v>42331.366999999998</v>
      </c>
      <c r="D146" s="33"/>
      <c r="E146">
        <f t="shared" si="17"/>
        <v>4754.4189609957875</v>
      </c>
      <c r="F146">
        <f t="shared" si="24"/>
        <v>4754.5</v>
      </c>
      <c r="G146">
        <f t="shared" si="26"/>
        <v>-1.8938059998617973E-2</v>
      </c>
      <c r="K146">
        <f t="shared" si="29"/>
        <v>-1.8938059998617973E-2</v>
      </c>
      <c r="P146">
        <f t="shared" si="19"/>
        <v>-1.3832922488270227E-3</v>
      </c>
      <c r="Q146" s="7">
        <f t="shared" si="20"/>
        <v>27312.866999999998</v>
      </c>
      <c r="R146">
        <f t="shared" si="27"/>
        <v>3.0816987074910044E-4</v>
      </c>
      <c r="S146" s="17">
        <v>-1.8938059998617973E-2</v>
      </c>
    </row>
    <row r="147" spans="1:21" x14ac:dyDescent="0.2">
      <c r="A147" s="25" t="s">
        <v>2104</v>
      </c>
      <c r="B147" s="114" t="s">
        <v>2101</v>
      </c>
      <c r="C147" s="33">
        <v>42331.375999999997</v>
      </c>
      <c r="D147" s="33"/>
      <c r="E147">
        <f t="shared" si="17"/>
        <v>4754.457473443088</v>
      </c>
      <c r="F147">
        <f t="shared" si="24"/>
        <v>4754.5</v>
      </c>
      <c r="G147">
        <f t="shared" si="26"/>
        <v>-9.9380600004224107E-3</v>
      </c>
      <c r="K147">
        <f t="shared" si="29"/>
        <v>-9.9380600004224107E-3</v>
      </c>
      <c r="P147">
        <f t="shared" si="19"/>
        <v>-1.3832922488270227E-3</v>
      </c>
      <c r="Q147" s="7">
        <f t="shared" si="20"/>
        <v>27312.875999999997</v>
      </c>
      <c r="R147">
        <f t="shared" si="27"/>
        <v>7.3184051283736409E-5</v>
      </c>
      <c r="T147">
        <v>0.1</v>
      </c>
      <c r="U147">
        <f t="shared" ref="U147:U155" si="31">+T147*R147</f>
        <v>7.3184051283736415E-6</v>
      </c>
    </row>
    <row r="148" spans="1:21" x14ac:dyDescent="0.2">
      <c r="A148" s="25" t="s">
        <v>2104</v>
      </c>
      <c r="B148" s="114"/>
      <c r="C148" s="33">
        <v>42334.3</v>
      </c>
      <c r="D148" s="33"/>
      <c r="E148">
        <f t="shared" si="17"/>
        <v>4766.969739657583</v>
      </c>
      <c r="F148">
        <f t="shared" si="24"/>
        <v>4767</v>
      </c>
      <c r="G148">
        <f t="shared" si="26"/>
        <v>-7.0715599940740503E-3</v>
      </c>
      <c r="K148">
        <f t="shared" si="29"/>
        <v>-7.0715599940740503E-3</v>
      </c>
      <c r="P148">
        <f t="shared" si="19"/>
        <v>-1.3869775699819481E-3</v>
      </c>
      <c r="Q148" s="7">
        <f t="shared" si="20"/>
        <v>27315.800000000003</v>
      </c>
      <c r="R148">
        <f t="shared" si="27"/>
        <v>3.2314477336296841E-5</v>
      </c>
      <c r="T148">
        <v>0.1</v>
      </c>
      <c r="U148">
        <f t="shared" si="31"/>
        <v>3.2314477336296842E-6</v>
      </c>
    </row>
    <row r="149" spans="1:21" x14ac:dyDescent="0.2">
      <c r="A149" s="25" t="s">
        <v>2103</v>
      </c>
      <c r="B149" s="114"/>
      <c r="C149" s="33">
        <v>42334.307999999997</v>
      </c>
      <c r="D149" s="33"/>
      <c r="E149">
        <f t="shared" ref="E149:E212" si="32">(C149-C$7)/C$8</f>
        <v>4767.0039729440559</v>
      </c>
      <c r="F149">
        <f t="shared" si="24"/>
        <v>4767</v>
      </c>
      <c r="G149">
        <f t="shared" ref="G149:G155" si="33">C149-(C$7+F149*C$8)</f>
        <v>9.2844000027980655E-4</v>
      </c>
      <c r="K149">
        <f t="shared" si="29"/>
        <v>9.2844000027980655E-4</v>
      </c>
      <c r="P149">
        <f t="shared" ref="P149:P212" si="34">+I$2+I$3*F149+I$4*F149^2+I$5*SIN(I$6*F149+I$7)</f>
        <v>-1.3869775699819481E-3</v>
      </c>
      <c r="Q149" s="7">
        <f t="shared" ref="Q149:Q212" si="35">+C149-15018.5</f>
        <v>27315.807999999997</v>
      </c>
      <c r="R149">
        <f t="shared" ref="R149:R155" si="36">+(P149-G149)^2</f>
        <v>5.3611585246768474E-6</v>
      </c>
      <c r="T149">
        <v>0.1</v>
      </c>
      <c r="U149">
        <f t="shared" si="31"/>
        <v>5.3611585246768474E-7</v>
      </c>
    </row>
    <row r="150" spans="1:21" x14ac:dyDescent="0.2">
      <c r="A150" s="25" t="s">
        <v>2103</v>
      </c>
      <c r="B150" s="114" t="s">
        <v>2212</v>
      </c>
      <c r="C150" s="33">
        <v>42354.286999999997</v>
      </c>
      <c r="D150" s="33"/>
      <c r="E150">
        <f t="shared" si="32"/>
        <v>4852.4973268082294</v>
      </c>
      <c r="F150">
        <f t="shared" si="24"/>
        <v>4852.5</v>
      </c>
      <c r="G150">
        <f t="shared" si="33"/>
        <v>-6.2470000557368621E-4</v>
      </c>
      <c r="K150">
        <f t="shared" si="29"/>
        <v>-6.2470000557368621E-4</v>
      </c>
      <c r="P150">
        <f t="shared" si="34"/>
        <v>-1.4118321841534304E-3</v>
      </c>
      <c r="Q150" s="7">
        <f t="shared" si="35"/>
        <v>27335.786999999997</v>
      </c>
      <c r="R150">
        <f t="shared" si="36"/>
        <v>6.1957706655569426E-7</v>
      </c>
      <c r="T150">
        <v>0.1</v>
      </c>
      <c r="U150">
        <f t="shared" si="31"/>
        <v>6.1957706655569432E-8</v>
      </c>
    </row>
    <row r="151" spans="1:21" x14ac:dyDescent="0.2">
      <c r="A151" s="25" t="s">
        <v>2103</v>
      </c>
      <c r="B151" s="114"/>
      <c r="C151" s="33">
        <v>42354.635999999999</v>
      </c>
      <c r="D151" s="33"/>
      <c r="E151">
        <f t="shared" si="32"/>
        <v>4853.9907539316473</v>
      </c>
      <c r="F151">
        <f t="shared" si="24"/>
        <v>4854</v>
      </c>
      <c r="G151">
        <f t="shared" si="33"/>
        <v>-2.1607200033031404E-3</v>
      </c>
      <c r="K151">
        <f t="shared" si="29"/>
        <v>-2.1607200033031404E-3</v>
      </c>
      <c r="P151">
        <f t="shared" si="34"/>
        <v>-1.4122627309696226E-3</v>
      </c>
      <c r="Q151" s="7">
        <f t="shared" si="35"/>
        <v>27336.135999999999</v>
      </c>
      <c r="R151">
        <f t="shared" si="36"/>
        <v>5.6018828850892971E-7</v>
      </c>
      <c r="T151">
        <v>0.1</v>
      </c>
      <c r="U151">
        <f t="shared" si="31"/>
        <v>5.6018828850892974E-8</v>
      </c>
    </row>
    <row r="152" spans="1:21" x14ac:dyDescent="0.2">
      <c r="A152" s="25" t="s">
        <v>2103</v>
      </c>
      <c r="B152" s="114"/>
      <c r="C152" s="33">
        <v>42371.232000000004</v>
      </c>
      <c r="D152" s="33"/>
      <c r="E152">
        <f t="shared" si="32"/>
        <v>4925.0077067686407</v>
      </c>
      <c r="F152">
        <f t="shared" si="24"/>
        <v>4925</v>
      </c>
      <c r="G152">
        <f t="shared" si="33"/>
        <v>1.8010000057984143E-3</v>
      </c>
      <c r="K152">
        <f t="shared" si="29"/>
        <v>1.8010000057984143E-3</v>
      </c>
      <c r="P152">
        <f t="shared" si="34"/>
        <v>-1.4324249488185531E-3</v>
      </c>
      <c r="Q152" s="7">
        <f t="shared" si="35"/>
        <v>27352.732000000004</v>
      </c>
      <c r="R152">
        <f t="shared" si="36"/>
        <v>1.0455036937139739E-5</v>
      </c>
      <c r="T152">
        <v>0.1</v>
      </c>
      <c r="U152">
        <f t="shared" si="31"/>
        <v>1.045503693713974E-6</v>
      </c>
    </row>
    <row r="153" spans="1:21" x14ac:dyDescent="0.2">
      <c r="A153" s="25" t="s">
        <v>2106</v>
      </c>
      <c r="B153" s="114"/>
      <c r="C153" s="33">
        <v>42390.625999999997</v>
      </c>
      <c r="D153" s="33"/>
      <c r="E153">
        <f t="shared" si="32"/>
        <v>5007.9977515577311</v>
      </c>
      <c r="F153">
        <f t="shared" si="24"/>
        <v>5008</v>
      </c>
      <c r="G153">
        <f t="shared" si="33"/>
        <v>-5.2544000209309161E-4</v>
      </c>
      <c r="K153">
        <f t="shared" si="29"/>
        <v>-5.2544000209309161E-4</v>
      </c>
      <c r="P153">
        <f t="shared" si="34"/>
        <v>-1.455455806146172E-3</v>
      </c>
      <c r="Q153" s="7">
        <f t="shared" si="35"/>
        <v>27372.125999999997</v>
      </c>
      <c r="R153">
        <f t="shared" si="36"/>
        <v>8.6492939578849755E-7</v>
      </c>
      <c r="T153">
        <v>0.1</v>
      </c>
      <c r="U153">
        <f t="shared" si="31"/>
        <v>8.6492939578849766E-8</v>
      </c>
    </row>
    <row r="154" spans="1:21" x14ac:dyDescent="0.2">
      <c r="A154" s="25" t="s">
        <v>2106</v>
      </c>
      <c r="B154" s="114"/>
      <c r="C154" s="33">
        <v>42396.232000000004</v>
      </c>
      <c r="D154" s="33"/>
      <c r="E154">
        <f t="shared" si="32"/>
        <v>5031.9867270701779</v>
      </c>
      <c r="F154">
        <f t="shared" si="24"/>
        <v>5032</v>
      </c>
      <c r="G154">
        <f t="shared" si="33"/>
        <v>-3.1017599976621568E-3</v>
      </c>
      <c r="K154">
        <f t="shared" si="29"/>
        <v>-3.1017599976621568E-3</v>
      </c>
      <c r="P154">
        <f t="shared" si="34"/>
        <v>-1.4620069795950597E-3</v>
      </c>
      <c r="Q154" s="7">
        <f t="shared" si="35"/>
        <v>27377.732000000004</v>
      </c>
      <c r="R154">
        <f t="shared" si="36"/>
        <v>2.6887899602601539E-6</v>
      </c>
      <c r="T154">
        <v>0.1</v>
      </c>
      <c r="U154">
        <f t="shared" si="31"/>
        <v>2.6887899602601542E-7</v>
      </c>
    </row>
    <row r="155" spans="1:21" x14ac:dyDescent="0.2">
      <c r="A155" s="25" t="s">
        <v>2107</v>
      </c>
      <c r="B155" s="114"/>
      <c r="C155" s="33">
        <v>42417.495999999999</v>
      </c>
      <c r="D155" s="33"/>
      <c r="E155">
        <f t="shared" si="32"/>
        <v>5122.9788025778344</v>
      </c>
      <c r="F155">
        <f t="shared" si="24"/>
        <v>5123</v>
      </c>
      <c r="G155">
        <f t="shared" si="33"/>
        <v>-4.9536400038050488E-3</v>
      </c>
      <c r="K155">
        <f t="shared" si="29"/>
        <v>-4.9536400038050488E-3</v>
      </c>
      <c r="P155">
        <f t="shared" si="34"/>
        <v>-1.4864050696029238E-3</v>
      </c>
      <c r="Q155" s="7">
        <f t="shared" si="35"/>
        <v>27398.995999999999</v>
      </c>
      <c r="R155">
        <f t="shared" si="36"/>
        <v>1.2021718088951614E-5</v>
      </c>
      <c r="T155">
        <v>0.1</v>
      </c>
      <c r="U155">
        <f t="shared" si="31"/>
        <v>1.2021718088951615E-6</v>
      </c>
    </row>
    <row r="156" spans="1:21" x14ac:dyDescent="0.2">
      <c r="A156" s="25" t="s">
        <v>2107</v>
      </c>
      <c r="B156" s="114" t="s">
        <v>2212</v>
      </c>
      <c r="C156" s="33">
        <v>42418.758999999998</v>
      </c>
      <c r="D156" s="33"/>
      <c r="E156">
        <f t="shared" si="32"/>
        <v>5128.3833826834634</v>
      </c>
      <c r="F156">
        <f t="shared" si="24"/>
        <v>5128.5</v>
      </c>
      <c r="P156">
        <f t="shared" si="34"/>
        <v>-1.4878572670941267E-3</v>
      </c>
      <c r="Q156" s="7">
        <f t="shared" si="35"/>
        <v>27400.258999999998</v>
      </c>
      <c r="S156" s="17">
        <v>-2.725238000130048E-2</v>
      </c>
    </row>
    <row r="157" spans="1:21" x14ac:dyDescent="0.2">
      <c r="A157" s="25" t="s">
        <v>2107</v>
      </c>
      <c r="B157" s="114"/>
      <c r="C157" s="33">
        <v>42424.512000000002</v>
      </c>
      <c r="D157" s="33"/>
      <c r="E157">
        <f t="shared" si="32"/>
        <v>5153.0013948352716</v>
      </c>
      <c r="F157">
        <f t="shared" si="24"/>
        <v>5153</v>
      </c>
      <c r="G157">
        <f t="shared" ref="G157:G188" si="37">C157-(C$7+F157*C$8)</f>
        <v>3.2596000528428704E-4</v>
      </c>
      <c r="K157">
        <f t="shared" ref="K157:K190" si="38">+G157</f>
        <v>3.2596000528428704E-4</v>
      </c>
      <c r="P157">
        <f t="shared" si="34"/>
        <v>-1.4942950998889093E-3</v>
      </c>
      <c r="Q157" s="7">
        <f t="shared" si="35"/>
        <v>27406.012000000002</v>
      </c>
      <c r="R157">
        <f>+(P157-G157)^2</f>
        <v>3.313328647909084E-6</v>
      </c>
      <c r="T157">
        <v>0.1</v>
      </c>
      <c r="U157">
        <f>+T157*R157</f>
        <v>3.3133286479090844E-7</v>
      </c>
    </row>
    <row r="158" spans="1:21" x14ac:dyDescent="0.2">
      <c r="A158" s="25" t="s">
        <v>2107</v>
      </c>
      <c r="B158" s="114"/>
      <c r="C158" s="33">
        <v>42425.212</v>
      </c>
      <c r="D158" s="33"/>
      <c r="E158">
        <f t="shared" si="32"/>
        <v>5155.9968074037024</v>
      </c>
      <c r="F158">
        <f t="shared" si="24"/>
        <v>5156</v>
      </c>
      <c r="G158">
        <f t="shared" si="37"/>
        <v>-7.4607999704312533E-4</v>
      </c>
      <c r="K158">
        <f t="shared" si="38"/>
        <v>-7.4607999704312533E-4</v>
      </c>
      <c r="P158">
        <f t="shared" si="34"/>
        <v>-1.4950799207928273E-3</v>
      </c>
      <c r="Q158" s="7">
        <f t="shared" si="35"/>
        <v>27406.712</v>
      </c>
      <c r="R158">
        <f>+(P158-G158)^2</f>
        <v>5.6100088577705928E-7</v>
      </c>
      <c r="T158">
        <v>0.1</v>
      </c>
      <c r="U158">
        <f>+T158*R158</f>
        <v>5.6100088577705932E-8</v>
      </c>
    </row>
    <row r="159" spans="1:21" x14ac:dyDescent="0.2">
      <c r="A159" s="25" t="s">
        <v>2108</v>
      </c>
      <c r="B159" s="114" t="s">
        <v>2212</v>
      </c>
      <c r="C159" s="33">
        <v>42470.428999999996</v>
      </c>
      <c r="D159" s="33"/>
      <c r="E159">
        <f t="shared" si="32"/>
        <v>5349.4876218426734</v>
      </c>
      <c r="F159">
        <f t="shared" si="24"/>
        <v>5349.5</v>
      </c>
      <c r="G159">
        <f t="shared" si="37"/>
        <v>-2.8926600061822683E-3</v>
      </c>
      <c r="K159">
        <f t="shared" si="38"/>
        <v>-2.8926600061822683E-3</v>
      </c>
      <c r="P159">
        <f t="shared" si="34"/>
        <v>-1.5440937321242951E-3</v>
      </c>
      <c r="Q159" s="7">
        <f t="shared" si="35"/>
        <v>27451.928999999996</v>
      </c>
      <c r="R159">
        <f>+(P159-G159)^2</f>
        <v>1.8186309955266045E-6</v>
      </c>
      <c r="T159">
        <v>0.1</v>
      </c>
      <c r="U159">
        <f>+T159*R159</f>
        <v>1.8186309955266047E-7</v>
      </c>
    </row>
    <row r="160" spans="1:21" x14ac:dyDescent="0.2">
      <c r="A160" s="25" t="s">
        <v>2109</v>
      </c>
      <c r="B160" s="114" t="s">
        <v>2212</v>
      </c>
      <c r="C160" s="33">
        <v>42678.64</v>
      </c>
      <c r="D160" s="33"/>
      <c r="E160">
        <f t="shared" si="32"/>
        <v>6240.4559736828187</v>
      </c>
      <c r="F160">
        <f t="shared" si="24"/>
        <v>6240.5</v>
      </c>
      <c r="G160">
        <f t="shared" si="37"/>
        <v>-1.0288539997418411E-2</v>
      </c>
      <c r="K160">
        <f t="shared" si="38"/>
        <v>-1.0288539997418411E-2</v>
      </c>
      <c r="P160">
        <f t="shared" si="34"/>
        <v>-1.7288355853064749E-3</v>
      </c>
      <c r="Q160" s="7">
        <f t="shared" si="35"/>
        <v>27660.14</v>
      </c>
      <c r="R160">
        <f>+(P160-G160)^2</f>
        <v>7.3268539622728545E-5</v>
      </c>
      <c r="T160">
        <v>0.1</v>
      </c>
      <c r="U160">
        <f>+T160*R160</f>
        <v>7.3268539622728545E-6</v>
      </c>
    </row>
    <row r="161" spans="1:21" x14ac:dyDescent="0.2">
      <c r="A161" s="25" t="s">
        <v>2109</v>
      </c>
      <c r="B161" s="114"/>
      <c r="C161" s="33">
        <v>42679.347000000002</v>
      </c>
      <c r="D161" s="33"/>
      <c r="E161">
        <f t="shared" si="32"/>
        <v>6243.4813403769558</v>
      </c>
      <c r="F161">
        <f t="shared" si="24"/>
        <v>6243.5</v>
      </c>
      <c r="G161">
        <f t="shared" si="37"/>
        <v>-4.3605799946817569E-3</v>
      </c>
      <c r="K161">
        <f t="shared" si="38"/>
        <v>-4.3605799946817569E-3</v>
      </c>
      <c r="P161">
        <f t="shared" si="34"/>
        <v>-1.7293436706472751E-3</v>
      </c>
      <c r="Q161" s="7">
        <f t="shared" si="35"/>
        <v>27660.847000000002</v>
      </c>
      <c r="R161">
        <f>+(P161-G161)^2</f>
        <v>6.9234045929184931E-6</v>
      </c>
      <c r="T161">
        <v>0.1</v>
      </c>
      <c r="U161">
        <f>+T161*R161</f>
        <v>6.9234045929184937E-7</v>
      </c>
    </row>
    <row r="162" spans="1:21" x14ac:dyDescent="0.2">
      <c r="A162" s="25" t="s">
        <v>2109</v>
      </c>
      <c r="B162" s="114" t="s">
        <v>2212</v>
      </c>
      <c r="C162" s="33">
        <v>42708.313000000002</v>
      </c>
      <c r="D162" s="33"/>
      <c r="E162">
        <f t="shared" si="32"/>
        <v>6367.4315124591303</v>
      </c>
      <c r="F162">
        <f t="shared" si="24"/>
        <v>6367.5</v>
      </c>
      <c r="G162">
        <f t="shared" si="37"/>
        <v>-1.6004899996914901E-2</v>
      </c>
      <c r="K162">
        <f t="shared" si="38"/>
        <v>-1.6004899996914901E-2</v>
      </c>
      <c r="P162">
        <f t="shared" si="34"/>
        <v>-1.7496740289237103E-3</v>
      </c>
      <c r="Q162" s="7">
        <f t="shared" si="35"/>
        <v>27689.813000000002</v>
      </c>
      <c r="S162" s="17">
        <v>-1.6004899996914901E-2</v>
      </c>
    </row>
    <row r="163" spans="1:21" x14ac:dyDescent="0.2">
      <c r="A163" s="25" t="s">
        <v>2109</v>
      </c>
      <c r="B163" s="114"/>
      <c r="C163" s="33">
        <v>42725.271999999997</v>
      </c>
      <c r="D163" s="33"/>
      <c r="E163">
        <f t="shared" si="32"/>
        <v>6440.0018006708606</v>
      </c>
      <c r="F163">
        <f t="shared" si="24"/>
        <v>6440</v>
      </c>
      <c r="G163">
        <f t="shared" si="37"/>
        <v>4.2079999548150226E-4</v>
      </c>
      <c r="K163">
        <f t="shared" si="38"/>
        <v>4.2079999548150226E-4</v>
      </c>
      <c r="P163">
        <f t="shared" si="34"/>
        <v>-1.7609539205437966E-3</v>
      </c>
      <c r="Q163" s="7">
        <f t="shared" si="35"/>
        <v>27706.771999999997</v>
      </c>
      <c r="R163">
        <f>+(P163-G163)^2</f>
        <v>4.7600501500917271E-6</v>
      </c>
      <c r="T163">
        <v>0.1</v>
      </c>
      <c r="U163">
        <f>+T163*R163</f>
        <v>4.7600501500917274E-7</v>
      </c>
    </row>
    <row r="164" spans="1:21" x14ac:dyDescent="0.2">
      <c r="A164" s="25" t="s">
        <v>2110</v>
      </c>
      <c r="B164" s="114" t="s">
        <v>2212</v>
      </c>
      <c r="C164" s="33">
        <v>42753.413</v>
      </c>
      <c r="D164" s="33"/>
      <c r="E164">
        <f t="shared" si="32"/>
        <v>6560.4216650830967</v>
      </c>
      <c r="F164">
        <f t="shared" si="24"/>
        <v>6560.5</v>
      </c>
      <c r="G164">
        <f t="shared" si="37"/>
        <v>-1.8306140002096072E-2</v>
      </c>
      <c r="K164">
        <f t="shared" si="38"/>
        <v>-1.8306140002096072E-2</v>
      </c>
      <c r="P164">
        <f t="shared" si="34"/>
        <v>-1.7787106514436934E-3</v>
      </c>
      <c r="Q164" s="7">
        <f t="shared" si="35"/>
        <v>27734.913</v>
      </c>
      <c r="S164" s="17">
        <v>-1.8306140002096072E-2</v>
      </c>
    </row>
    <row r="165" spans="1:21" x14ac:dyDescent="0.2">
      <c r="A165" s="25" t="s">
        <v>2110</v>
      </c>
      <c r="B165" s="114"/>
      <c r="C165" s="33">
        <v>42768.264999999999</v>
      </c>
      <c r="D165" s="33"/>
      <c r="E165">
        <f t="shared" si="32"/>
        <v>6623.9757614638293</v>
      </c>
      <c r="F165">
        <f t="shared" si="24"/>
        <v>6624</v>
      </c>
      <c r="G165">
        <f t="shared" si="37"/>
        <v>-5.6643200005055405E-3</v>
      </c>
      <c r="K165">
        <f t="shared" si="38"/>
        <v>-5.6643200005055405E-3</v>
      </c>
      <c r="P165">
        <f t="shared" si="34"/>
        <v>-1.7875696915476205E-3</v>
      </c>
      <c r="Q165" s="7">
        <f t="shared" si="35"/>
        <v>27749.764999999999</v>
      </c>
      <c r="R165">
        <f t="shared" ref="R165:R172" si="39">+(P165-G165)^2</f>
        <v>1.5029192958005329E-5</v>
      </c>
      <c r="T165">
        <v>0.1</v>
      </c>
      <c r="U165">
        <f t="shared" ref="U165:U172" si="40">+T165*R165</f>
        <v>1.502919295800533E-6</v>
      </c>
    </row>
    <row r="166" spans="1:21" x14ac:dyDescent="0.2">
      <c r="A166" s="25" t="s">
        <v>2110</v>
      </c>
      <c r="B166" s="114" t="s">
        <v>2212</v>
      </c>
      <c r="C166" s="33">
        <v>42770.258999999998</v>
      </c>
      <c r="D166" s="33"/>
      <c r="E166">
        <f t="shared" si="32"/>
        <v>6632.5084081230743</v>
      </c>
      <c r="F166">
        <f t="shared" si="24"/>
        <v>6632.5</v>
      </c>
      <c r="G166">
        <f t="shared" si="37"/>
        <v>1.9649000023491681E-3</v>
      </c>
      <c r="K166">
        <f t="shared" si="38"/>
        <v>1.9649000023491681E-3</v>
      </c>
      <c r="P166">
        <f t="shared" si="34"/>
        <v>-1.7887294400061038E-3</v>
      </c>
      <c r="Q166" s="7">
        <f t="shared" si="35"/>
        <v>27751.758999999998</v>
      </c>
      <c r="R166">
        <f t="shared" si="39"/>
        <v>1.4089733990516349E-5</v>
      </c>
      <c r="T166">
        <v>0.1</v>
      </c>
      <c r="U166">
        <f t="shared" si="40"/>
        <v>1.4089733990516351E-6</v>
      </c>
    </row>
    <row r="167" spans="1:21" x14ac:dyDescent="0.2">
      <c r="A167" s="25" t="s">
        <v>2110</v>
      </c>
      <c r="B167" s="114"/>
      <c r="C167" s="33">
        <v>42775.285000000003</v>
      </c>
      <c r="D167" s="33"/>
      <c r="E167">
        <f t="shared" si="32"/>
        <v>6654.0154703645185</v>
      </c>
      <c r="F167">
        <f t="shared" si="24"/>
        <v>6654</v>
      </c>
      <c r="G167">
        <f t="shared" si="37"/>
        <v>3.6152800021227449E-3</v>
      </c>
      <c r="K167">
        <f t="shared" si="38"/>
        <v>3.6152800021227449E-3</v>
      </c>
      <c r="P167">
        <f t="shared" si="34"/>
        <v>-1.7916354014101271E-3</v>
      </c>
      <c r="Q167" s="7">
        <f t="shared" si="35"/>
        <v>27756.785000000003</v>
      </c>
      <c r="R167">
        <f t="shared" si="39"/>
        <v>2.923473418096104E-5</v>
      </c>
      <c r="T167">
        <v>0.1</v>
      </c>
      <c r="U167">
        <f t="shared" si="40"/>
        <v>2.9234734180961043E-6</v>
      </c>
    </row>
    <row r="168" spans="1:21" x14ac:dyDescent="0.2">
      <c r="A168" s="25" t="s">
        <v>2111</v>
      </c>
      <c r="B168" s="114" t="s">
        <v>2212</v>
      </c>
      <c r="C168" s="33">
        <v>42806.252</v>
      </c>
      <c r="D168" s="33"/>
      <c r="E168">
        <f t="shared" si="32"/>
        <v>6786.5282432316135</v>
      </c>
      <c r="F168">
        <f t="shared" si="24"/>
        <v>6786.5</v>
      </c>
      <c r="G168">
        <f t="shared" si="37"/>
        <v>6.6001800005324185E-3</v>
      </c>
      <c r="K168">
        <f t="shared" si="38"/>
        <v>6.6001800005324185E-3</v>
      </c>
      <c r="P168">
        <f t="shared" si="34"/>
        <v>-1.808673351860364E-3</v>
      </c>
      <c r="Q168" s="7">
        <f t="shared" si="35"/>
        <v>27787.752</v>
      </c>
      <c r="R168">
        <f t="shared" si="39"/>
        <v>7.0708814702047335E-5</v>
      </c>
      <c r="T168">
        <v>0.1</v>
      </c>
      <c r="U168">
        <f t="shared" si="40"/>
        <v>7.0708814702047341E-6</v>
      </c>
    </row>
    <row r="169" spans="1:21" x14ac:dyDescent="0.2">
      <c r="A169" s="25" t="s">
        <v>2111</v>
      </c>
      <c r="B169" s="114" t="s">
        <v>2212</v>
      </c>
      <c r="C169" s="33">
        <v>42809.284</v>
      </c>
      <c r="D169" s="33"/>
      <c r="E169">
        <f t="shared" si="32"/>
        <v>6799.5026588137798</v>
      </c>
      <c r="F169">
        <f t="shared" si="24"/>
        <v>6799.5</v>
      </c>
      <c r="G169">
        <f t="shared" si="37"/>
        <v>6.2133999745128676E-4</v>
      </c>
      <c r="K169">
        <f t="shared" si="38"/>
        <v>6.2133999745128676E-4</v>
      </c>
      <c r="P169">
        <f t="shared" si="34"/>
        <v>-1.8102642456440526E-3</v>
      </c>
      <c r="Q169" s="7">
        <f t="shared" si="35"/>
        <v>27790.784</v>
      </c>
      <c r="R169">
        <f t="shared" si="39"/>
        <v>5.9126991950392582E-6</v>
      </c>
      <c r="T169">
        <v>0.1</v>
      </c>
      <c r="U169">
        <f t="shared" si="40"/>
        <v>5.9126991950392584E-7</v>
      </c>
    </row>
    <row r="170" spans="1:21" x14ac:dyDescent="0.2">
      <c r="A170" s="25" t="s">
        <v>2112</v>
      </c>
      <c r="B170" s="114" t="s">
        <v>2212</v>
      </c>
      <c r="C170" s="33">
        <v>42859.302000000003</v>
      </c>
      <c r="D170" s="33"/>
      <c r="E170">
        <f t="shared" si="32"/>
        <v>7013.5377243114872</v>
      </c>
      <c r="F170">
        <f t="shared" si="24"/>
        <v>7013.5</v>
      </c>
      <c r="G170">
        <f t="shared" si="37"/>
        <v>8.8158200014731847E-3</v>
      </c>
      <c r="K170">
        <f t="shared" si="38"/>
        <v>8.8158200014731847E-3</v>
      </c>
      <c r="P170">
        <f t="shared" si="34"/>
        <v>-1.8343774830298018E-3</v>
      </c>
      <c r="Q170" s="7">
        <f t="shared" si="35"/>
        <v>27840.802000000003</v>
      </c>
      <c r="R170">
        <f t="shared" si="39"/>
        <v>1.1342670645891374E-4</v>
      </c>
      <c r="T170">
        <v>0.1</v>
      </c>
      <c r="U170">
        <f t="shared" si="40"/>
        <v>1.1342670645891374E-5</v>
      </c>
    </row>
    <row r="171" spans="1:21" x14ac:dyDescent="0.2">
      <c r="A171" s="25" t="s">
        <v>2113</v>
      </c>
      <c r="B171" s="114" t="s">
        <v>2212</v>
      </c>
      <c r="C171" s="33">
        <v>42990.392999999996</v>
      </c>
      <c r="D171" s="33"/>
      <c r="E171">
        <f t="shared" si="32"/>
        <v>7574.4971943254095</v>
      </c>
      <c r="F171">
        <f t="shared" si="24"/>
        <v>7574.5</v>
      </c>
      <c r="G171">
        <f t="shared" si="37"/>
        <v>-6.5566000557737425E-4</v>
      </c>
      <c r="K171">
        <f t="shared" si="38"/>
        <v>-6.5566000557737425E-4</v>
      </c>
      <c r="P171">
        <f t="shared" si="34"/>
        <v>-1.8789904690322337E-3</v>
      </c>
      <c r="Q171" s="7">
        <f t="shared" si="35"/>
        <v>27971.892999999996</v>
      </c>
      <c r="R171">
        <f t="shared" si="39"/>
        <v>1.4965374228166812E-6</v>
      </c>
      <c r="T171">
        <v>0.1</v>
      </c>
      <c r="U171">
        <f t="shared" si="40"/>
        <v>1.4965374228166814E-7</v>
      </c>
    </row>
    <row r="172" spans="1:21" x14ac:dyDescent="0.2">
      <c r="A172" s="25" t="s">
        <v>2113</v>
      </c>
      <c r="B172" s="114"/>
      <c r="C172" s="33">
        <v>42992.389000000003</v>
      </c>
      <c r="D172" s="33"/>
      <c r="E172">
        <f t="shared" si="32"/>
        <v>7583.0383993063115</v>
      </c>
      <c r="F172">
        <f t="shared" si="24"/>
        <v>7583</v>
      </c>
      <c r="G172">
        <f t="shared" si="37"/>
        <v>8.9735600049607456E-3</v>
      </c>
      <c r="K172">
        <f t="shared" si="38"/>
        <v>8.9735600049607456E-3</v>
      </c>
      <c r="P172">
        <f t="shared" si="34"/>
        <v>-1.8794590655608553E-3</v>
      </c>
      <c r="Q172" s="7">
        <f t="shared" si="35"/>
        <v>27973.889000000003</v>
      </c>
      <c r="R172">
        <f t="shared" si="39"/>
        <v>1.1778802294510555E-4</v>
      </c>
      <c r="T172">
        <v>0.1</v>
      </c>
      <c r="U172">
        <f t="shared" si="40"/>
        <v>1.1778802294510556E-5</v>
      </c>
    </row>
    <row r="173" spans="1:21" x14ac:dyDescent="0.2">
      <c r="A173" s="25" t="s">
        <v>2113</v>
      </c>
      <c r="B173" s="114" t="s">
        <v>2212</v>
      </c>
      <c r="C173" s="33">
        <v>42993.444000000003</v>
      </c>
      <c r="D173" s="33"/>
      <c r="E173">
        <f t="shared" si="32"/>
        <v>7587.552913963038</v>
      </c>
      <c r="F173">
        <f t="shared" si="24"/>
        <v>7587.5</v>
      </c>
      <c r="G173">
        <f t="shared" si="37"/>
        <v>1.236550000612624E-2</v>
      </c>
      <c r="K173">
        <f t="shared" si="38"/>
        <v>1.236550000612624E-2</v>
      </c>
      <c r="P173">
        <f t="shared" si="34"/>
        <v>-1.8797046379044613E-3</v>
      </c>
      <c r="Q173" s="7">
        <f t="shared" si="35"/>
        <v>27974.944000000003</v>
      </c>
      <c r="S173" s="17">
        <v>1.236550000612624E-2</v>
      </c>
    </row>
    <row r="174" spans="1:21" x14ac:dyDescent="0.2">
      <c r="A174" s="25" t="s">
        <v>2113</v>
      </c>
      <c r="B174" s="114" t="s">
        <v>2212</v>
      </c>
      <c r="C174" s="33">
        <v>43009.326000000001</v>
      </c>
      <c r="D174" s="33"/>
      <c r="E174">
        <f t="shared" si="32"/>
        <v>7655.5145459801888</v>
      </c>
      <c r="F174">
        <f t="shared" si="24"/>
        <v>7655.5</v>
      </c>
      <c r="G174">
        <f t="shared" si="37"/>
        <v>3.3992600001511164E-3</v>
      </c>
      <c r="K174">
        <f t="shared" si="38"/>
        <v>3.3992600001511164E-3</v>
      </c>
      <c r="P174">
        <f t="shared" si="34"/>
        <v>-1.8832041105613859E-3</v>
      </c>
      <c r="Q174" s="7">
        <f t="shared" si="35"/>
        <v>27990.826000000001</v>
      </c>
      <c r="R174">
        <f>+(P174-G174)^2</f>
        <v>2.7904427080965627E-5</v>
      </c>
      <c r="T174">
        <v>0.1</v>
      </c>
      <c r="U174">
        <f>+T174*R174</f>
        <v>2.7904427080965629E-6</v>
      </c>
    </row>
    <row r="175" spans="1:21" x14ac:dyDescent="0.2">
      <c r="A175" s="25" t="s">
        <v>2114</v>
      </c>
      <c r="B175" s="114" t="s">
        <v>2212</v>
      </c>
      <c r="C175" s="33">
        <v>43033.633999999998</v>
      </c>
      <c r="D175" s="33"/>
      <c r="E175">
        <f t="shared" si="32"/>
        <v>7759.5323869997674</v>
      </c>
      <c r="F175">
        <f t="shared" si="24"/>
        <v>7759.5</v>
      </c>
      <c r="G175">
        <f t="shared" si="37"/>
        <v>7.5685400006477721E-3</v>
      </c>
      <c r="K175">
        <f t="shared" si="38"/>
        <v>7.5685400006477721E-3</v>
      </c>
      <c r="P175">
        <f t="shared" si="34"/>
        <v>-1.8877890057947891E-3</v>
      </c>
      <c r="Q175" s="7">
        <f t="shared" si="35"/>
        <v>28015.133999999998</v>
      </c>
      <c r="R175">
        <f>+(P175-G175)^2</f>
        <v>8.9422158278086952E-5</v>
      </c>
      <c r="T175">
        <v>0.1</v>
      </c>
      <c r="U175">
        <f>+T175*R175</f>
        <v>8.9422158278086959E-6</v>
      </c>
    </row>
    <row r="176" spans="1:21" x14ac:dyDescent="0.2">
      <c r="A176" s="25" t="s">
        <v>2115</v>
      </c>
      <c r="B176" s="114" t="s">
        <v>2212</v>
      </c>
      <c r="C176" s="33">
        <v>43193.252999999997</v>
      </c>
      <c r="D176" s="33"/>
      <c r="E176">
        <f t="shared" si="32"/>
        <v>8442.5677566602044</v>
      </c>
      <c r="F176">
        <f t="shared" si="24"/>
        <v>8442.5</v>
      </c>
      <c r="G176">
        <f t="shared" si="37"/>
        <v>1.5834099998755846E-2</v>
      </c>
      <c r="K176">
        <f t="shared" si="38"/>
        <v>1.5834099998755846E-2</v>
      </c>
      <c r="P176">
        <f t="shared" si="34"/>
        <v>-1.8948167288832252E-3</v>
      </c>
      <c r="Q176" s="7">
        <f t="shared" si="35"/>
        <v>28174.752999999997</v>
      </c>
      <c r="S176" s="17">
        <v>1.5834099998755846E-2</v>
      </c>
    </row>
    <row r="177" spans="1:21" x14ac:dyDescent="0.2">
      <c r="A177" s="25" t="s">
        <v>2116</v>
      </c>
      <c r="B177" s="114" t="s">
        <v>2212</v>
      </c>
      <c r="C177" s="33">
        <v>43266.608</v>
      </c>
      <c r="D177" s="33"/>
      <c r="E177">
        <f t="shared" si="32"/>
        <v>8756.4655980289881</v>
      </c>
      <c r="F177">
        <f t="shared" si="24"/>
        <v>8756.5</v>
      </c>
      <c r="G177">
        <f t="shared" si="37"/>
        <v>-8.0394199976581149E-3</v>
      </c>
      <c r="K177">
        <f t="shared" si="38"/>
        <v>-8.0394199976581149E-3</v>
      </c>
      <c r="P177">
        <f t="shared" si="34"/>
        <v>-1.88458498594022E-3</v>
      </c>
      <c r="Q177" s="7">
        <f t="shared" si="35"/>
        <v>28248.108</v>
      </c>
      <c r="R177">
        <f>+(P177-G177)^2</f>
        <v>3.788199402146842E-5</v>
      </c>
      <c r="T177">
        <v>0.1</v>
      </c>
      <c r="U177">
        <f>+T177*R177</f>
        <v>3.7881994021468422E-6</v>
      </c>
    </row>
    <row r="178" spans="1:21" x14ac:dyDescent="0.2">
      <c r="A178" s="25" t="s">
        <v>2117</v>
      </c>
      <c r="B178" s="114" t="s">
        <v>2212</v>
      </c>
      <c r="C178" s="33">
        <v>43409.400999999998</v>
      </c>
      <c r="D178" s="33"/>
      <c r="E178">
        <f t="shared" si="32"/>
        <v>9367.4998078656736</v>
      </c>
      <c r="F178">
        <f t="shared" si="24"/>
        <v>9367.5</v>
      </c>
      <c r="G178">
        <f t="shared" si="37"/>
        <v>-4.4899999920744449E-5</v>
      </c>
      <c r="K178">
        <f t="shared" si="38"/>
        <v>-4.4899999920744449E-5</v>
      </c>
      <c r="P178">
        <f t="shared" si="34"/>
        <v>-1.8403274648246259E-3</v>
      </c>
      <c r="Q178" s="7">
        <f t="shared" si="35"/>
        <v>28390.900999999998</v>
      </c>
      <c r="R178">
        <f>+(P178-G178)^2</f>
        <v>3.2235597817311788E-6</v>
      </c>
      <c r="T178">
        <v>0.1</v>
      </c>
      <c r="U178">
        <f>+T178*R178</f>
        <v>3.2235597817311792E-7</v>
      </c>
    </row>
    <row r="179" spans="1:21" x14ac:dyDescent="0.2">
      <c r="A179" s="25" t="s">
        <v>2117</v>
      </c>
      <c r="B179" s="114" t="s">
        <v>2212</v>
      </c>
      <c r="C179" s="33">
        <v>43444.224000000002</v>
      </c>
      <c r="D179" s="33"/>
      <c r="E179">
        <f t="shared" si="32"/>
        <v>9516.5130248241076</v>
      </c>
      <c r="F179">
        <f t="shared" si="24"/>
        <v>9516.5</v>
      </c>
      <c r="G179">
        <f t="shared" si="37"/>
        <v>3.0437800014624372E-3</v>
      </c>
      <c r="K179">
        <f t="shared" si="38"/>
        <v>3.0437800014624372E-3</v>
      </c>
      <c r="P179">
        <f t="shared" si="34"/>
        <v>-1.8246514165701291E-3</v>
      </c>
      <c r="Q179" s="7">
        <f t="shared" si="35"/>
        <v>28425.724000000002</v>
      </c>
      <c r="R179">
        <f>+(P179-G179)^2</f>
        <v>2.3701624472086585E-5</v>
      </c>
      <c r="T179">
        <v>0.1</v>
      </c>
      <c r="U179">
        <f>+T179*R179</f>
        <v>2.3701624472086585E-6</v>
      </c>
    </row>
    <row r="180" spans="1:21" x14ac:dyDescent="0.2">
      <c r="A180" s="25" t="s">
        <v>2118</v>
      </c>
      <c r="B180" s="114"/>
      <c r="C180" s="33">
        <v>43506.267</v>
      </c>
      <c r="D180" s="33"/>
      <c r="E180">
        <f t="shared" si="32"/>
        <v>9782.0049990868283</v>
      </c>
      <c r="F180">
        <f t="shared" ref="F180:F243" si="41">+ROUND(2*E180,0)/2</f>
        <v>9782</v>
      </c>
      <c r="G180">
        <f t="shared" si="37"/>
        <v>1.1682399999699555E-3</v>
      </c>
      <c r="K180">
        <f t="shared" si="38"/>
        <v>1.1682399999699555E-3</v>
      </c>
      <c r="P180">
        <f t="shared" si="34"/>
        <v>-1.7919690140669187E-3</v>
      </c>
      <c r="Q180" s="7">
        <f t="shared" si="35"/>
        <v>28487.767</v>
      </c>
      <c r="R180">
        <f>+(P180-G180)^2</f>
        <v>8.7628374067851637E-6</v>
      </c>
      <c r="T180">
        <v>0.1</v>
      </c>
      <c r="U180">
        <f>+T180*R180</f>
        <v>8.7628374067851645E-7</v>
      </c>
    </row>
    <row r="181" spans="1:21" x14ac:dyDescent="0.2">
      <c r="A181" s="25" t="s">
        <v>2118</v>
      </c>
      <c r="B181" s="114" t="s">
        <v>2212</v>
      </c>
      <c r="C181" s="33">
        <v>43532.305</v>
      </c>
      <c r="D181" s="33"/>
      <c r="E181">
        <f t="shared" si="32"/>
        <v>9893.4257883112878</v>
      </c>
      <c r="F181">
        <f t="shared" si="41"/>
        <v>9893.5</v>
      </c>
      <c r="G181">
        <f t="shared" si="37"/>
        <v>-1.7342580002150498E-2</v>
      </c>
      <c r="K181">
        <f t="shared" si="38"/>
        <v>-1.7342580002150498E-2</v>
      </c>
      <c r="P181">
        <f t="shared" si="34"/>
        <v>-1.7764288034761155E-3</v>
      </c>
      <c r="Q181" s="7">
        <f t="shared" si="35"/>
        <v>28513.805</v>
      </c>
      <c r="S181" s="17">
        <v>-1.7342580002150498E-2</v>
      </c>
    </row>
    <row r="182" spans="1:21" x14ac:dyDescent="0.2">
      <c r="A182" s="25" t="s">
        <v>2118</v>
      </c>
      <c r="B182" s="114" t="s">
        <v>2212</v>
      </c>
      <c r="C182" s="33">
        <v>43544.241999999998</v>
      </c>
      <c r="D182" s="33"/>
      <c r="E182">
        <f t="shared" si="32"/>
        <v>9944.5061309248576</v>
      </c>
      <c r="F182">
        <f t="shared" si="41"/>
        <v>9944.5</v>
      </c>
      <c r="G182">
        <f t="shared" si="37"/>
        <v>1.4327399985631928E-3</v>
      </c>
      <c r="K182">
        <f t="shared" si="38"/>
        <v>1.4327399985631928E-3</v>
      </c>
      <c r="P182">
        <f t="shared" si="34"/>
        <v>-1.7689628277198013E-3</v>
      </c>
      <c r="Q182" s="7">
        <f t="shared" si="35"/>
        <v>28525.741999999998</v>
      </c>
      <c r="R182">
        <f t="shared" ref="R182:R224" si="42">+(P182-G182)^2</f>
        <v>1.0250900987828512E-5</v>
      </c>
      <c r="T182">
        <v>0.1</v>
      </c>
      <c r="U182">
        <f t="shared" ref="U182:U224" si="43">+T182*R182</f>
        <v>1.0250900987828514E-6</v>
      </c>
    </row>
    <row r="183" spans="1:21" x14ac:dyDescent="0.2">
      <c r="A183" s="25" t="s">
        <v>2119</v>
      </c>
      <c r="B183" s="114"/>
      <c r="C183" s="33">
        <v>43715.42</v>
      </c>
      <c r="D183" s="33"/>
      <c r="E183">
        <f t="shared" si="32"/>
        <v>10677.004320411917</v>
      </c>
      <c r="F183">
        <f t="shared" si="41"/>
        <v>10677</v>
      </c>
      <c r="G183">
        <f t="shared" si="37"/>
        <v>1.009640000120271E-3</v>
      </c>
      <c r="K183">
        <f t="shared" si="38"/>
        <v>1.009640000120271E-3</v>
      </c>
      <c r="P183">
        <f t="shared" si="34"/>
        <v>-1.6369352835924819E-3</v>
      </c>
      <c r="Q183" s="7">
        <f t="shared" si="35"/>
        <v>28696.92</v>
      </c>
      <c r="R183">
        <f t="shared" si="42"/>
        <v>7.0043607323592382E-6</v>
      </c>
      <c r="T183">
        <v>0.1</v>
      </c>
      <c r="U183">
        <f t="shared" si="43"/>
        <v>7.0043607323592386E-7</v>
      </c>
    </row>
    <row r="184" spans="1:21" x14ac:dyDescent="0.2">
      <c r="A184" s="25" t="s">
        <v>2119</v>
      </c>
      <c r="B184" s="114" t="s">
        <v>2212</v>
      </c>
      <c r="C184" s="33">
        <v>43717.406999999999</v>
      </c>
      <c r="D184" s="33"/>
      <c r="E184">
        <f t="shared" si="32"/>
        <v>10685.507012945487</v>
      </c>
      <c r="F184">
        <f t="shared" si="41"/>
        <v>10685.5</v>
      </c>
      <c r="G184">
        <f t="shared" si="37"/>
        <v>1.6388599979109131E-3</v>
      </c>
      <c r="K184">
        <f t="shared" si="38"/>
        <v>1.6388599979109131E-3</v>
      </c>
      <c r="P184">
        <f t="shared" si="34"/>
        <v>-1.6351310124889593E-3</v>
      </c>
      <c r="Q184" s="7">
        <f t="shared" si="35"/>
        <v>28698.906999999999</v>
      </c>
      <c r="R184">
        <f t="shared" si="42"/>
        <v>1.0719017136179178E-5</v>
      </c>
      <c r="T184">
        <v>0.1</v>
      </c>
      <c r="U184">
        <f t="shared" si="43"/>
        <v>1.0719017136179178E-6</v>
      </c>
    </row>
    <row r="185" spans="1:21" x14ac:dyDescent="0.2">
      <c r="A185" s="25" t="s">
        <v>2119</v>
      </c>
      <c r="B185" s="114"/>
      <c r="C185" s="33">
        <v>43719.391000000003</v>
      </c>
      <c r="D185" s="33"/>
      <c r="E185">
        <f t="shared" si="32"/>
        <v>10693.996867996635</v>
      </c>
      <c r="F185">
        <f t="shared" si="41"/>
        <v>10694</v>
      </c>
      <c r="G185">
        <f t="shared" si="37"/>
        <v>-7.3191999399568886E-4</v>
      </c>
      <c r="K185">
        <f t="shared" si="38"/>
        <v>-7.3191999399568886E-4</v>
      </c>
      <c r="P185">
        <f t="shared" si="34"/>
        <v>-1.6333204948131563E-3</v>
      </c>
      <c r="Q185" s="7">
        <f t="shared" si="35"/>
        <v>28700.891000000003</v>
      </c>
      <c r="R185">
        <f t="shared" si="42"/>
        <v>8.1252286287398117E-7</v>
      </c>
      <c r="T185">
        <v>0.1</v>
      </c>
      <c r="U185">
        <f t="shared" si="43"/>
        <v>8.1252286287398117E-8</v>
      </c>
    </row>
    <row r="186" spans="1:21" x14ac:dyDescent="0.2">
      <c r="A186" s="25" t="s">
        <v>2120</v>
      </c>
      <c r="B186" s="114" t="s">
        <v>2212</v>
      </c>
      <c r="C186" s="33">
        <v>43823.258999999998</v>
      </c>
      <c r="D186" s="33"/>
      <c r="E186">
        <f t="shared" si="32"/>
        <v>11138.464743223816</v>
      </c>
      <c r="F186">
        <f t="shared" si="41"/>
        <v>11138.5</v>
      </c>
      <c r="G186">
        <f t="shared" si="37"/>
        <v>-8.2391800024197437E-3</v>
      </c>
      <c r="K186">
        <f t="shared" si="38"/>
        <v>-8.2391800024197437E-3</v>
      </c>
      <c r="P186">
        <f t="shared" si="34"/>
        <v>-1.5299357548882939E-3</v>
      </c>
      <c r="Q186" s="7">
        <f t="shared" si="35"/>
        <v>28804.758999999998</v>
      </c>
      <c r="R186">
        <f t="shared" si="42"/>
        <v>4.501395837303385E-5</v>
      </c>
      <c r="T186">
        <v>0.1</v>
      </c>
      <c r="U186">
        <f t="shared" si="43"/>
        <v>4.501395837303385E-6</v>
      </c>
    </row>
    <row r="187" spans="1:21" x14ac:dyDescent="0.2">
      <c r="A187" s="25" t="s">
        <v>2120</v>
      </c>
      <c r="B187" s="114" t="s">
        <v>2212</v>
      </c>
      <c r="C187" s="33">
        <v>43831.45</v>
      </c>
      <c r="D187" s="33"/>
      <c r="E187">
        <f t="shared" si="32"/>
        <v>11173.515349435405</v>
      </c>
      <c r="F187">
        <f t="shared" si="41"/>
        <v>11173.5</v>
      </c>
      <c r="G187">
        <f t="shared" si="37"/>
        <v>3.5870200008503161E-3</v>
      </c>
      <c r="K187">
        <f t="shared" si="38"/>
        <v>3.5870200008503161E-3</v>
      </c>
      <c r="P187">
        <f t="shared" si="34"/>
        <v>-1.5210696138717103E-3</v>
      </c>
      <c r="Q187" s="7">
        <f t="shared" si="35"/>
        <v>28812.949999999997</v>
      </c>
      <c r="R187">
        <f t="shared" si="42"/>
        <v>2.6092579512031021E-5</v>
      </c>
      <c r="T187">
        <v>0.1</v>
      </c>
      <c r="U187">
        <f t="shared" si="43"/>
        <v>2.6092579512031022E-6</v>
      </c>
    </row>
    <row r="188" spans="1:21" x14ac:dyDescent="0.2">
      <c r="A188" s="25" t="s">
        <v>2120</v>
      </c>
      <c r="B188" s="114"/>
      <c r="C188" s="33">
        <v>43836.239000000001</v>
      </c>
      <c r="D188" s="33"/>
      <c r="E188">
        <f t="shared" si="32"/>
        <v>11194.008250564388</v>
      </c>
      <c r="F188">
        <f t="shared" si="41"/>
        <v>11194</v>
      </c>
      <c r="G188">
        <f t="shared" si="37"/>
        <v>1.9280800042906776E-3</v>
      </c>
      <c r="K188">
        <f t="shared" si="38"/>
        <v>1.9280800042906776E-3</v>
      </c>
      <c r="P188">
        <f t="shared" si="34"/>
        <v>-1.5158273940479236E-3</v>
      </c>
      <c r="Q188" s="7">
        <f t="shared" si="35"/>
        <v>28817.739000000001</v>
      </c>
      <c r="R188">
        <f t="shared" si="42"/>
        <v>1.1860498168331353E-5</v>
      </c>
      <c r="T188">
        <v>0.1</v>
      </c>
      <c r="U188">
        <f t="shared" si="43"/>
        <v>1.1860498168331353E-6</v>
      </c>
    </row>
    <row r="189" spans="1:21" x14ac:dyDescent="0.2">
      <c r="A189" s="25" t="s">
        <v>2121</v>
      </c>
      <c r="B189" s="114"/>
      <c r="C189" s="33">
        <v>43854.231</v>
      </c>
      <c r="D189" s="33"/>
      <c r="E189">
        <f t="shared" si="32"/>
        <v>11270.998911894991</v>
      </c>
      <c r="F189">
        <f t="shared" si="41"/>
        <v>11271</v>
      </c>
      <c r="G189">
        <f t="shared" ref="G189:G220" si="44">C189-(C$7+F189*C$8)</f>
        <v>-2.5427999935345724E-4</v>
      </c>
      <c r="K189">
        <f t="shared" si="38"/>
        <v>-2.5427999935345724E-4</v>
      </c>
      <c r="P189">
        <f t="shared" si="34"/>
        <v>-1.4958124916622101E-3</v>
      </c>
      <c r="Q189" s="7">
        <f t="shared" si="35"/>
        <v>28835.731</v>
      </c>
      <c r="R189">
        <f t="shared" si="42"/>
        <v>1.5414029294583834E-6</v>
      </c>
      <c r="T189">
        <v>0.1</v>
      </c>
      <c r="U189">
        <f t="shared" si="43"/>
        <v>1.5414029294583836E-7</v>
      </c>
    </row>
    <row r="190" spans="1:21" x14ac:dyDescent="0.2">
      <c r="A190" s="25" t="s">
        <v>2122</v>
      </c>
      <c r="B190" s="114" t="s">
        <v>2212</v>
      </c>
      <c r="C190" s="33">
        <v>44033.582999999999</v>
      </c>
      <c r="D190" s="33"/>
      <c r="E190">
        <f t="shared" si="32"/>
        <v>12038.474961859836</v>
      </c>
      <c r="F190">
        <f t="shared" si="41"/>
        <v>12038.5</v>
      </c>
      <c r="G190">
        <f t="shared" si="44"/>
        <v>-5.8511800016276538E-3</v>
      </c>
      <c r="K190">
        <f t="shared" si="38"/>
        <v>-5.8511800016276538E-3</v>
      </c>
      <c r="P190">
        <f t="shared" si="34"/>
        <v>-1.2682893018440208E-3</v>
      </c>
      <c r="Q190" s="7">
        <f t="shared" si="35"/>
        <v>29015.082999999999</v>
      </c>
      <c r="R190">
        <f t="shared" si="42"/>
        <v>2.1002887166163317E-5</v>
      </c>
      <c r="T190">
        <v>0.1</v>
      </c>
      <c r="U190">
        <f t="shared" si="43"/>
        <v>2.1002887166163318E-6</v>
      </c>
    </row>
    <row r="191" spans="1:21" x14ac:dyDescent="0.2">
      <c r="A191" s="126" t="s">
        <v>97</v>
      </c>
      <c r="B191" s="115"/>
      <c r="C191" s="33">
        <v>44060.813399999999</v>
      </c>
      <c r="D191" s="116"/>
      <c r="E191">
        <f t="shared" si="32"/>
        <v>12154.998222436598</v>
      </c>
      <c r="F191" s="25">
        <f t="shared" si="41"/>
        <v>12155</v>
      </c>
      <c r="G191">
        <f t="shared" si="44"/>
        <v>-4.1539999801898375E-4</v>
      </c>
      <c r="I191">
        <f>G191</f>
        <v>-4.1539999801898375E-4</v>
      </c>
      <c r="O191">
        <f ca="1">+C$11+C$12*F191</f>
        <v>-4.1405344677895944E-2</v>
      </c>
      <c r="P191">
        <f t="shared" si="34"/>
        <v>-1.2293010811681715E-3</v>
      </c>
      <c r="Q191" s="7">
        <f t="shared" si="35"/>
        <v>29042.313399999999</v>
      </c>
      <c r="R191">
        <f t="shared" si="42"/>
        <v>6.6243497315142103E-7</v>
      </c>
      <c r="T191">
        <v>1</v>
      </c>
      <c r="U191">
        <f t="shared" si="43"/>
        <v>6.6243497315142103E-7</v>
      </c>
    </row>
    <row r="192" spans="1:21" x14ac:dyDescent="0.2">
      <c r="A192" s="126" t="s">
        <v>97</v>
      </c>
      <c r="B192" s="114"/>
      <c r="C192" s="33">
        <v>44062.8004</v>
      </c>
      <c r="D192" s="116"/>
      <c r="E192">
        <f t="shared" si="32"/>
        <v>12163.500914970167</v>
      </c>
      <c r="F192" s="25">
        <f t="shared" si="41"/>
        <v>12163.5</v>
      </c>
      <c r="G192">
        <f t="shared" si="44"/>
        <v>2.1381999977165833E-4</v>
      </c>
      <c r="I192">
        <f>G192</f>
        <v>2.1381999977165833E-4</v>
      </c>
      <c r="O192">
        <f ca="1">+C$11+C$12*F192</f>
        <v>-4.1383092991206412E-2</v>
      </c>
      <c r="P192">
        <f t="shared" si="34"/>
        <v>-1.2264105249365498E-3</v>
      </c>
      <c r="Q192" s="7">
        <f t="shared" si="35"/>
        <v>29044.3004</v>
      </c>
      <c r="R192">
        <f t="shared" si="42"/>
        <v>2.0742639643012806E-6</v>
      </c>
      <c r="T192">
        <v>1</v>
      </c>
      <c r="U192">
        <f t="shared" si="43"/>
        <v>2.0742639643012806E-6</v>
      </c>
    </row>
    <row r="193" spans="1:21" x14ac:dyDescent="0.2">
      <c r="A193" s="25" t="s">
        <v>2122</v>
      </c>
      <c r="B193" s="114"/>
      <c r="C193" s="33">
        <v>44077.41</v>
      </c>
      <c r="D193" s="33"/>
      <c r="E193">
        <f t="shared" si="32"/>
        <v>12226.017742770076</v>
      </c>
      <c r="F193">
        <f t="shared" si="41"/>
        <v>12226</v>
      </c>
      <c r="G193">
        <f t="shared" si="44"/>
        <v>4.1463200032012537E-3</v>
      </c>
      <c r="K193">
        <f>+G193</f>
        <v>4.1463200032012537E-3</v>
      </c>
      <c r="P193">
        <f t="shared" si="34"/>
        <v>-1.2049646551343385E-3</v>
      </c>
      <c r="Q193" s="7">
        <f t="shared" si="35"/>
        <v>29058.910000000003</v>
      </c>
      <c r="R193">
        <f t="shared" si="42"/>
        <v>2.8636247494537876E-5</v>
      </c>
      <c r="T193">
        <v>0.1</v>
      </c>
      <c r="U193">
        <f t="shared" si="43"/>
        <v>2.8636247494537876E-6</v>
      </c>
    </row>
    <row r="194" spans="1:21" x14ac:dyDescent="0.2">
      <c r="A194" s="25" t="s">
        <v>2122</v>
      </c>
      <c r="B194" s="114" t="s">
        <v>2212</v>
      </c>
      <c r="C194" s="33">
        <v>44092.478999999999</v>
      </c>
      <c r="D194" s="33"/>
      <c r="E194">
        <f t="shared" si="32"/>
        <v>12290.500417047013</v>
      </c>
      <c r="F194">
        <f t="shared" si="41"/>
        <v>12290.5</v>
      </c>
      <c r="G194">
        <f t="shared" si="44"/>
        <v>9.7459997050464153E-5</v>
      </c>
      <c r="K194">
        <f>+G194</f>
        <v>9.7459997050464153E-5</v>
      </c>
      <c r="P194">
        <f t="shared" si="34"/>
        <v>-1.1824785151220291E-3</v>
      </c>
      <c r="Q194" s="7">
        <f t="shared" si="35"/>
        <v>29073.978999999999</v>
      </c>
      <c r="R194">
        <f t="shared" si="42"/>
        <v>1.6382425949423356E-6</v>
      </c>
      <c r="T194">
        <v>0.1</v>
      </c>
      <c r="U194">
        <f t="shared" si="43"/>
        <v>1.6382425949423357E-7</v>
      </c>
    </row>
    <row r="195" spans="1:21" x14ac:dyDescent="0.2">
      <c r="A195" s="126" t="s">
        <v>97</v>
      </c>
      <c r="B195" s="114"/>
      <c r="C195" s="33">
        <v>44102.760900000001</v>
      </c>
      <c r="D195" s="116"/>
      <c r="E195">
        <f t="shared" si="32"/>
        <v>12334.498320600555</v>
      </c>
      <c r="F195" s="25">
        <f t="shared" si="41"/>
        <v>12334.5</v>
      </c>
      <c r="G195">
        <f t="shared" si="44"/>
        <v>-3.9245999505510554E-4</v>
      </c>
      <c r="I195">
        <f>G195</f>
        <v>-3.9245999505510554E-4</v>
      </c>
      <c r="O195">
        <f ca="1">+C$11+C$12*F195</f>
        <v>-4.0935441411922867E-2</v>
      </c>
      <c r="P195">
        <f t="shared" si="34"/>
        <v>-1.1669328342445717E-3</v>
      </c>
      <c r="Q195" s="7">
        <f t="shared" si="35"/>
        <v>29084.260900000001</v>
      </c>
      <c r="R195">
        <f t="shared" si="42"/>
        <v>5.9980817864219272E-7</v>
      </c>
      <c r="T195">
        <v>1</v>
      </c>
      <c r="U195">
        <f t="shared" si="43"/>
        <v>5.9980817864219272E-7</v>
      </c>
    </row>
    <row r="196" spans="1:21" x14ac:dyDescent="0.2">
      <c r="A196" s="25" t="s">
        <v>2122</v>
      </c>
      <c r="B196" s="114" t="s">
        <v>2212</v>
      </c>
      <c r="C196" s="33">
        <v>44105.567999999999</v>
      </c>
      <c r="D196" s="33"/>
      <c r="E196">
        <f t="shared" si="32"/>
        <v>12346.510352916084</v>
      </c>
      <c r="F196">
        <f t="shared" si="41"/>
        <v>12346.5</v>
      </c>
      <c r="G196">
        <f t="shared" si="44"/>
        <v>2.419379998173099E-3</v>
      </c>
      <c r="K196">
        <f>+G196</f>
        <v>2.419379998173099E-3</v>
      </c>
      <c r="P196">
        <f t="shared" si="34"/>
        <v>-1.1626640654364764E-3</v>
      </c>
      <c r="Q196" s="7">
        <f t="shared" si="35"/>
        <v>29087.067999999999</v>
      </c>
      <c r="R196">
        <f t="shared" si="42"/>
        <v>1.28310396736406E-5</v>
      </c>
      <c r="T196">
        <v>0.1</v>
      </c>
      <c r="U196">
        <f t="shared" si="43"/>
        <v>1.28310396736406E-6</v>
      </c>
    </row>
    <row r="197" spans="1:21" x14ac:dyDescent="0.2">
      <c r="A197" s="126" t="s">
        <v>97</v>
      </c>
      <c r="B197" s="114"/>
      <c r="C197" s="33">
        <v>44117.718000000001</v>
      </c>
      <c r="D197" s="116"/>
      <c r="E197">
        <f t="shared" si="32"/>
        <v>12398.502156782639</v>
      </c>
      <c r="F197" s="25">
        <f t="shared" si="41"/>
        <v>12398.5</v>
      </c>
      <c r="G197">
        <f t="shared" si="44"/>
        <v>5.0401999760651961E-4</v>
      </c>
      <c r="I197">
        <f>G197</f>
        <v>5.0401999760651961E-4</v>
      </c>
      <c r="O197">
        <f ca="1">+C$11+C$12*F197</f>
        <v>-4.0767899300378142E-2</v>
      </c>
      <c r="P197">
        <f t="shared" si="34"/>
        <v>-1.1440222683420098E-3</v>
      </c>
      <c r="Q197" s="7">
        <f t="shared" si="35"/>
        <v>29099.218000000001</v>
      </c>
      <c r="R197">
        <f t="shared" si="42"/>
        <v>2.7160433103527635E-6</v>
      </c>
      <c r="T197">
        <v>1</v>
      </c>
      <c r="U197">
        <f t="shared" si="43"/>
        <v>2.7160433103527635E-6</v>
      </c>
    </row>
    <row r="198" spans="1:21" x14ac:dyDescent="0.2">
      <c r="A198" s="25" t="s">
        <v>2123</v>
      </c>
      <c r="B198" s="114"/>
      <c r="C198" s="33">
        <v>44121.341999999997</v>
      </c>
      <c r="D198" s="33"/>
      <c r="E198">
        <f t="shared" si="32"/>
        <v>12414.009835565532</v>
      </c>
      <c r="F198">
        <f t="shared" si="41"/>
        <v>12414</v>
      </c>
      <c r="G198">
        <f t="shared" si="44"/>
        <v>2.29847999435151E-3</v>
      </c>
      <c r="K198">
        <f>+G198</f>
        <v>2.29847999435151E-3</v>
      </c>
      <c r="P198">
        <f t="shared" si="34"/>
        <v>-1.1384203731827428E-3</v>
      </c>
      <c r="Q198" s="7">
        <f t="shared" si="35"/>
        <v>29102.841999999997</v>
      </c>
      <c r="R198">
        <f t="shared" si="42"/>
        <v>1.1812284136357082E-5</v>
      </c>
      <c r="T198">
        <v>0.1</v>
      </c>
      <c r="U198">
        <f t="shared" si="43"/>
        <v>1.1812284136357082E-6</v>
      </c>
    </row>
    <row r="199" spans="1:21" x14ac:dyDescent="0.2">
      <c r="A199" s="126" t="s">
        <v>97</v>
      </c>
      <c r="B199" s="114"/>
      <c r="C199" s="33">
        <v>44132.674200000001</v>
      </c>
      <c r="D199" s="33"/>
      <c r="E199">
        <f t="shared" si="32"/>
        <v>12462.502141719995</v>
      </c>
      <c r="F199" s="25">
        <f t="shared" si="41"/>
        <v>12462.5</v>
      </c>
      <c r="G199">
        <f t="shared" si="44"/>
        <v>5.005000057280995E-4</v>
      </c>
      <c r="I199">
        <f t="shared" ref="I199:I208" si="45">G199</f>
        <v>5.005000057280995E-4</v>
      </c>
      <c r="O199">
        <f t="shared" ref="O199:O208" ca="1" si="46">+C$11+C$12*F199</f>
        <v>-4.0600357188833425E-2</v>
      </c>
      <c r="P199">
        <f t="shared" si="34"/>
        <v>-1.1207577540918306E-3</v>
      </c>
      <c r="Q199" s="7">
        <f t="shared" si="35"/>
        <v>29114.174200000001</v>
      </c>
      <c r="R199">
        <f t="shared" si="42"/>
        <v>2.6284767237763382E-6</v>
      </c>
      <c r="T199">
        <v>1</v>
      </c>
      <c r="U199">
        <f t="shared" si="43"/>
        <v>2.6284767237763382E-6</v>
      </c>
    </row>
    <row r="200" spans="1:21" x14ac:dyDescent="0.2">
      <c r="A200" s="126" t="s">
        <v>97</v>
      </c>
      <c r="B200" s="114"/>
      <c r="C200" s="33">
        <v>44133.842400000001</v>
      </c>
      <c r="D200" s="33"/>
      <c r="E200">
        <f t="shared" si="32"/>
        <v>12467.501057380645</v>
      </c>
      <c r="F200" s="25">
        <f t="shared" si="41"/>
        <v>12467.5</v>
      </c>
      <c r="G200">
        <f t="shared" si="44"/>
        <v>2.4710000434424728E-4</v>
      </c>
      <c r="I200">
        <f t="shared" si="45"/>
        <v>2.4710000434424728E-4</v>
      </c>
      <c r="O200">
        <f t="shared" ca="1" si="46"/>
        <v>-4.0587267961368995E-2</v>
      </c>
      <c r="P200">
        <f t="shared" si="34"/>
        <v>-1.1189253085492276E-3</v>
      </c>
      <c r="Q200" s="7">
        <f t="shared" si="35"/>
        <v>29115.342400000001</v>
      </c>
      <c r="R200">
        <f t="shared" si="42"/>
        <v>1.866025155465716E-6</v>
      </c>
      <c r="T200">
        <v>1</v>
      </c>
      <c r="U200">
        <f t="shared" si="43"/>
        <v>1.866025155465716E-6</v>
      </c>
    </row>
    <row r="201" spans="1:21" x14ac:dyDescent="0.2">
      <c r="A201" s="126" t="s">
        <v>97</v>
      </c>
      <c r="B201" s="114"/>
      <c r="C201" s="33">
        <v>44136.6469</v>
      </c>
      <c r="D201" s="33"/>
      <c r="E201">
        <f t="shared" si="32"/>
        <v>12479.501963878065</v>
      </c>
      <c r="F201" s="25">
        <f t="shared" si="41"/>
        <v>12479.5</v>
      </c>
      <c r="G201">
        <f t="shared" si="44"/>
        <v>4.5893999777035788E-4</v>
      </c>
      <c r="I201">
        <f t="shared" si="45"/>
        <v>4.5893999777035788E-4</v>
      </c>
      <c r="O201">
        <f t="shared" ca="1" si="46"/>
        <v>-4.055585381545436E-2</v>
      </c>
      <c r="P201">
        <f t="shared" si="34"/>
        <v>-1.1145186259753012E-3</v>
      </c>
      <c r="Q201" s="7">
        <f t="shared" si="35"/>
        <v>29118.1469</v>
      </c>
      <c r="R201">
        <f t="shared" si="42"/>
        <v>2.4757720406395834E-6</v>
      </c>
      <c r="T201">
        <v>1</v>
      </c>
      <c r="U201">
        <f t="shared" si="43"/>
        <v>2.4757720406395834E-6</v>
      </c>
    </row>
    <row r="202" spans="1:21" x14ac:dyDescent="0.2">
      <c r="A202" s="126" t="s">
        <v>97</v>
      </c>
      <c r="B202" s="114"/>
      <c r="C202" s="33">
        <v>44136.763299999999</v>
      </c>
      <c r="D202" s="33"/>
      <c r="E202">
        <f t="shared" si="32"/>
        <v>12480.000058196583</v>
      </c>
      <c r="F202" s="25">
        <f t="shared" si="41"/>
        <v>12480</v>
      </c>
      <c r="G202">
        <f t="shared" si="44"/>
        <v>1.3600001693703234E-5</v>
      </c>
      <c r="I202">
        <f t="shared" si="45"/>
        <v>1.3600001693703234E-5</v>
      </c>
      <c r="O202">
        <f t="shared" ca="1" si="46"/>
        <v>-4.0554544892707919E-2</v>
      </c>
      <c r="P202">
        <f t="shared" si="34"/>
        <v>-1.1143347441891979E-3</v>
      </c>
      <c r="Q202" s="7">
        <f t="shared" si="35"/>
        <v>29118.263299999999</v>
      </c>
      <c r="R202">
        <f t="shared" si="42"/>
        <v>1.2722367909699248E-6</v>
      </c>
      <c r="T202">
        <v>1</v>
      </c>
      <c r="U202">
        <f t="shared" si="43"/>
        <v>1.2722367909699248E-6</v>
      </c>
    </row>
    <row r="203" spans="1:21" x14ac:dyDescent="0.2">
      <c r="A203" s="126" t="s">
        <v>97</v>
      </c>
      <c r="B203" s="115"/>
      <c r="C203" s="33">
        <v>44136.880100000002</v>
      </c>
      <c r="D203" s="116"/>
      <c r="E203">
        <f t="shared" si="32"/>
        <v>12480.499864179448</v>
      </c>
      <c r="F203" s="25">
        <f t="shared" si="41"/>
        <v>12480.5</v>
      </c>
      <c r="G203">
        <f t="shared" si="44"/>
        <v>-3.1739997211843729E-5</v>
      </c>
      <c r="I203">
        <f t="shared" si="45"/>
        <v>-3.1739997211843729E-5</v>
      </c>
      <c r="O203">
        <f t="shared" ca="1" si="46"/>
        <v>-4.0553235969961472E-2</v>
      </c>
      <c r="P203">
        <f t="shared" si="34"/>
        <v>-1.1141508408022624E-3</v>
      </c>
      <c r="Q203" s="7">
        <f t="shared" si="35"/>
        <v>29118.380100000002</v>
      </c>
      <c r="R203">
        <f t="shared" si="42"/>
        <v>1.1716132343221218E-6</v>
      </c>
      <c r="T203">
        <v>1</v>
      </c>
      <c r="U203">
        <f t="shared" si="43"/>
        <v>1.1716132343221218E-6</v>
      </c>
    </row>
    <row r="204" spans="1:21" x14ac:dyDescent="0.2">
      <c r="A204" s="126" t="s">
        <v>97</v>
      </c>
      <c r="B204" s="114"/>
      <c r="C204" s="33">
        <v>44140.735200000003</v>
      </c>
      <c r="D204" s="116"/>
      <c r="E204">
        <f t="shared" si="32"/>
        <v>12496.996457026029</v>
      </c>
      <c r="F204" s="25">
        <f t="shared" si="41"/>
        <v>12497</v>
      </c>
      <c r="G204">
        <f t="shared" si="44"/>
        <v>-8.2795999333029613E-4</v>
      </c>
      <c r="I204">
        <f t="shared" si="45"/>
        <v>-8.2795999333029613E-4</v>
      </c>
      <c r="O204">
        <f t="shared" ca="1" si="46"/>
        <v>-4.0510041519328847E-2</v>
      </c>
      <c r="P204">
        <f t="shared" si="34"/>
        <v>-1.1080699110650738E-3</v>
      </c>
      <c r="Q204" s="7">
        <f t="shared" si="35"/>
        <v>29122.235200000003</v>
      </c>
      <c r="R204">
        <f t="shared" si="42"/>
        <v>7.846156601338392E-8</v>
      </c>
      <c r="T204">
        <v>1</v>
      </c>
      <c r="U204">
        <f t="shared" si="43"/>
        <v>7.846156601338392E-8</v>
      </c>
    </row>
    <row r="205" spans="1:21" x14ac:dyDescent="0.2">
      <c r="A205" s="126" t="s">
        <v>97</v>
      </c>
      <c r="B205" s="114"/>
      <c r="C205" s="33">
        <v>44154.640899999999</v>
      </c>
      <c r="D205" s="116"/>
      <c r="E205">
        <f t="shared" si="32"/>
        <v>12556.501183530294</v>
      </c>
      <c r="F205" s="25">
        <f t="shared" si="41"/>
        <v>12556.5</v>
      </c>
      <c r="G205">
        <f t="shared" si="44"/>
        <v>2.7658000180963427E-4</v>
      </c>
      <c r="I205">
        <f t="shared" si="45"/>
        <v>2.7658000180963427E-4</v>
      </c>
      <c r="O205">
        <f t="shared" ca="1" si="46"/>
        <v>-4.035427971250212E-2</v>
      </c>
      <c r="P205">
        <f t="shared" si="34"/>
        <v>-1.0859463609136505E-3</v>
      </c>
      <c r="Q205" s="7">
        <f t="shared" si="35"/>
        <v>29136.140899999999</v>
      </c>
      <c r="R205">
        <f t="shared" si="42"/>
        <v>1.8564780891159442E-6</v>
      </c>
      <c r="T205">
        <v>1</v>
      </c>
      <c r="U205">
        <f t="shared" si="43"/>
        <v>1.8564780891159442E-6</v>
      </c>
    </row>
    <row r="206" spans="1:21" x14ac:dyDescent="0.2">
      <c r="A206" s="126" t="s">
        <v>97</v>
      </c>
      <c r="B206" s="114"/>
      <c r="C206" s="33">
        <v>44154.757299999997</v>
      </c>
      <c r="D206" s="116"/>
      <c r="E206">
        <f t="shared" si="32"/>
        <v>12556.999277848812</v>
      </c>
      <c r="F206" s="25">
        <f t="shared" si="41"/>
        <v>12557</v>
      </c>
      <c r="G206">
        <f t="shared" si="44"/>
        <v>-1.6876000154297799E-4</v>
      </c>
      <c r="I206">
        <f t="shared" si="45"/>
        <v>-1.6876000154297799E-4</v>
      </c>
      <c r="O206">
        <f t="shared" ca="1" si="46"/>
        <v>-4.0352970789755679E-2</v>
      </c>
      <c r="P206">
        <f t="shared" si="34"/>
        <v>-1.0857591527865321E-3</v>
      </c>
      <c r="Q206" s="7">
        <f t="shared" si="35"/>
        <v>29136.257299999997</v>
      </c>
      <c r="R206">
        <f t="shared" si="42"/>
        <v>8.4088744338139855E-7</v>
      </c>
      <c r="T206">
        <v>1</v>
      </c>
      <c r="U206">
        <f t="shared" si="43"/>
        <v>8.4088744338139855E-7</v>
      </c>
    </row>
    <row r="207" spans="1:21" x14ac:dyDescent="0.2">
      <c r="A207" s="126" t="s">
        <v>97</v>
      </c>
      <c r="B207" s="114"/>
      <c r="C207" s="33">
        <v>44162.585800000001</v>
      </c>
      <c r="D207" s="33"/>
      <c r="E207">
        <f t="shared" si="32"/>
        <v>12590.498688266051</v>
      </c>
      <c r="F207" s="25">
        <f t="shared" si="41"/>
        <v>12590.5</v>
      </c>
      <c r="G207">
        <f t="shared" si="44"/>
        <v>-3.0654000147478655E-4</v>
      </c>
      <c r="I207">
        <f t="shared" si="45"/>
        <v>-3.0654000147478655E-4</v>
      </c>
      <c r="O207">
        <f t="shared" ca="1" si="46"/>
        <v>-4.026527296574399E-2</v>
      </c>
      <c r="P207">
        <f t="shared" si="34"/>
        <v>-1.0731670080638481E-3</v>
      </c>
      <c r="Q207" s="7">
        <f t="shared" si="35"/>
        <v>29144.085800000001</v>
      </c>
      <c r="R207">
        <f t="shared" si="42"/>
        <v>5.8771696723170494E-7</v>
      </c>
      <c r="T207">
        <v>1</v>
      </c>
      <c r="U207">
        <f t="shared" si="43"/>
        <v>5.8771696723170494E-7</v>
      </c>
    </row>
    <row r="208" spans="1:21" x14ac:dyDescent="0.2">
      <c r="A208" s="126" t="s">
        <v>97</v>
      </c>
      <c r="B208" s="114"/>
      <c r="C208" s="33">
        <v>44162.703020000001</v>
      </c>
      <c r="D208" s="33"/>
      <c r="E208">
        <f t="shared" si="32"/>
        <v>12591.000291496441</v>
      </c>
      <c r="F208" s="25">
        <f t="shared" si="41"/>
        <v>12591</v>
      </c>
      <c r="G208">
        <f t="shared" si="44"/>
        <v>6.8120003561489284E-5</v>
      </c>
      <c r="I208">
        <f t="shared" si="45"/>
        <v>6.8120003561489284E-5</v>
      </c>
      <c r="O208">
        <f t="shared" ca="1" si="46"/>
        <v>-4.0263964042997542E-2</v>
      </c>
      <c r="P208">
        <f t="shared" si="34"/>
        <v>-1.0729783312870694E-3</v>
      </c>
      <c r="Q208" s="7">
        <f t="shared" si="35"/>
        <v>29144.203020000001</v>
      </c>
      <c r="R208">
        <f t="shared" si="42"/>
        <v>1.3021054097941533E-6</v>
      </c>
      <c r="T208">
        <v>1</v>
      </c>
      <c r="U208">
        <f t="shared" si="43"/>
        <v>1.3021054097941533E-6</v>
      </c>
    </row>
    <row r="209" spans="1:21" x14ac:dyDescent="0.2">
      <c r="A209" s="25" t="s">
        <v>2123</v>
      </c>
      <c r="B209" s="114" t="s">
        <v>2212</v>
      </c>
      <c r="C209" s="33">
        <v>44167.258000000002</v>
      </c>
      <c r="D209" s="33"/>
      <c r="E209">
        <f t="shared" si="32"/>
        <v>12610.491783412168</v>
      </c>
      <c r="F209">
        <f t="shared" si="41"/>
        <v>12610.5</v>
      </c>
      <c r="G209">
        <f t="shared" si="44"/>
        <v>-1.9201399991288781E-3</v>
      </c>
      <c r="K209">
        <f>+G209</f>
        <v>-1.9201399991288781E-3</v>
      </c>
      <c r="P209">
        <f t="shared" si="34"/>
        <v>-1.065603091343216E-3</v>
      </c>
      <c r="Q209" s="7">
        <f t="shared" si="35"/>
        <v>29148.758000000002</v>
      </c>
      <c r="R209">
        <f t="shared" si="42"/>
        <v>7.302333267678812E-7</v>
      </c>
      <c r="T209">
        <v>0.1</v>
      </c>
      <c r="U209">
        <f t="shared" si="43"/>
        <v>7.3023332676788131E-8</v>
      </c>
    </row>
    <row r="210" spans="1:21" x14ac:dyDescent="0.2">
      <c r="A210" s="25" t="s">
        <v>2093</v>
      </c>
      <c r="B210" s="114" t="s">
        <v>2212</v>
      </c>
      <c r="C210" s="33">
        <v>44191.329100000003</v>
      </c>
      <c r="D210" s="33"/>
      <c r="E210">
        <f t="shared" si="32"/>
        <v>12713.495891235385</v>
      </c>
      <c r="F210">
        <f t="shared" si="41"/>
        <v>12713.5</v>
      </c>
      <c r="G210">
        <f t="shared" si="44"/>
        <v>-9.6017999749165028E-4</v>
      </c>
      <c r="I210">
        <f>G210</f>
        <v>-9.6017999749165028E-4</v>
      </c>
      <c r="P210">
        <f t="shared" si="34"/>
        <v>-1.0261017321546648E-3</v>
      </c>
      <c r="Q210" s="7">
        <f t="shared" si="35"/>
        <v>29172.829100000003</v>
      </c>
      <c r="R210">
        <f t="shared" si="42"/>
        <v>4.345675100980886E-9</v>
      </c>
      <c r="T210">
        <v>1</v>
      </c>
      <c r="U210">
        <f t="shared" si="43"/>
        <v>4.345675100980886E-9</v>
      </c>
    </row>
    <row r="211" spans="1:21" x14ac:dyDescent="0.2">
      <c r="A211" s="25" t="s">
        <v>2093</v>
      </c>
      <c r="B211" s="114" t="s">
        <v>2215</v>
      </c>
      <c r="C211" s="33">
        <v>44194.482799999998</v>
      </c>
      <c r="D211" s="33"/>
      <c r="E211">
        <f t="shared" si="32"/>
        <v>12726.991080688364</v>
      </c>
      <c r="F211">
        <f t="shared" si="41"/>
        <v>12727</v>
      </c>
      <c r="G211">
        <f t="shared" si="44"/>
        <v>-2.0843599995714612E-3</v>
      </c>
      <c r="I211">
        <f>G211</f>
        <v>-2.0843599995714612E-3</v>
      </c>
      <c r="P211">
        <f t="shared" si="34"/>
        <v>-1.0208564458953975E-3</v>
      </c>
      <c r="Q211" s="7">
        <f t="shared" si="35"/>
        <v>29175.982799999998</v>
      </c>
      <c r="R211">
        <f t="shared" si="42"/>
        <v>1.1310398086816161E-6</v>
      </c>
      <c r="T211">
        <v>1</v>
      </c>
      <c r="U211">
        <f t="shared" si="43"/>
        <v>1.1310398086816161E-6</v>
      </c>
    </row>
    <row r="212" spans="1:21" x14ac:dyDescent="0.2">
      <c r="A212" s="25" t="s">
        <v>2093</v>
      </c>
      <c r="B212" s="114" t="s">
        <v>2212</v>
      </c>
      <c r="C212" s="33">
        <v>44195.5363</v>
      </c>
      <c r="D212" s="33"/>
      <c r="E212">
        <f t="shared" si="32"/>
        <v>12731.499176603878</v>
      </c>
      <c r="F212">
        <f t="shared" si="41"/>
        <v>12731.5</v>
      </c>
      <c r="G212">
        <f t="shared" si="44"/>
        <v>-1.9241999689256772E-4</v>
      </c>
      <c r="I212">
        <f>G212</f>
        <v>-1.9241999689256772E-4</v>
      </c>
      <c r="P212">
        <f t="shared" si="34"/>
        <v>-1.0191045191703385E-3</v>
      </c>
      <c r="Q212" s="7">
        <f t="shared" si="35"/>
        <v>29177.0363</v>
      </c>
      <c r="R212">
        <f t="shared" si="42"/>
        <v>6.8340729937362613E-7</v>
      </c>
      <c r="T212">
        <v>1</v>
      </c>
      <c r="U212">
        <f t="shared" si="43"/>
        <v>6.8340729937362613E-7</v>
      </c>
    </row>
    <row r="213" spans="1:21" x14ac:dyDescent="0.2">
      <c r="A213" s="25" t="s">
        <v>2093</v>
      </c>
      <c r="B213" s="114" t="s">
        <v>2215</v>
      </c>
      <c r="C213" s="33">
        <v>44200.326200000003</v>
      </c>
      <c r="D213" s="33"/>
      <c r="E213">
        <f t="shared" ref="E213:E276" si="47">(C213-C$7)/C$8</f>
        <v>12751.995928977585</v>
      </c>
      <c r="F213">
        <f t="shared" si="41"/>
        <v>12752</v>
      </c>
      <c r="G213">
        <f t="shared" si="44"/>
        <v>-9.5135999436024576E-4</v>
      </c>
      <c r="I213">
        <f>G213</f>
        <v>-9.5135999436024576E-4</v>
      </c>
      <c r="P213">
        <f t="shared" ref="P213:P276" si="48">+I$2+I$3*F213+I$4*F213^2+I$5*SIN(I$6*F213+I$7)</f>
        <v>-1.0111013879137015E-3</v>
      </c>
      <c r="Q213" s="7">
        <f t="shared" ref="Q213:Q276" si="49">+C213-15018.5</f>
        <v>29181.826200000003</v>
      </c>
      <c r="R213">
        <f t="shared" si="42"/>
        <v>3.5690341037088852E-9</v>
      </c>
      <c r="T213">
        <v>1</v>
      </c>
      <c r="U213">
        <f t="shared" si="43"/>
        <v>3.5690341037088852E-9</v>
      </c>
    </row>
    <row r="214" spans="1:21" x14ac:dyDescent="0.2">
      <c r="A214" s="25" t="s">
        <v>2123</v>
      </c>
      <c r="B214" s="114" t="s">
        <v>2212</v>
      </c>
      <c r="C214" s="33">
        <v>44202.313000000002</v>
      </c>
      <c r="D214" s="33"/>
      <c r="E214">
        <f t="shared" si="47"/>
        <v>12760.497765678985</v>
      </c>
      <c r="F214">
        <f t="shared" si="41"/>
        <v>12760.5</v>
      </c>
      <c r="G214">
        <f t="shared" si="44"/>
        <v>-5.2213999879313633E-4</v>
      </c>
      <c r="K214">
        <f t="shared" ref="K214:K224" si="50">+G214</f>
        <v>-5.2213999879313633E-4</v>
      </c>
      <c r="P214">
        <f t="shared" si="48"/>
        <v>-1.0077723718044801E-3</v>
      </c>
      <c r="Q214" s="7">
        <f t="shared" si="49"/>
        <v>29183.813000000002</v>
      </c>
      <c r="R214">
        <f t="shared" si="42"/>
        <v>2.3583880171662893E-7</v>
      </c>
      <c r="T214">
        <v>0.1</v>
      </c>
      <c r="U214">
        <f t="shared" si="43"/>
        <v>2.3583880171662896E-8</v>
      </c>
    </row>
    <row r="215" spans="1:21" x14ac:dyDescent="0.2">
      <c r="A215" s="25" t="s">
        <v>2124</v>
      </c>
      <c r="B215" s="114"/>
      <c r="C215" s="33">
        <v>44264.353000000003</v>
      </c>
      <c r="D215" s="33"/>
      <c r="E215">
        <f t="shared" si="47"/>
        <v>13025.976902459282</v>
      </c>
      <c r="F215">
        <f t="shared" si="41"/>
        <v>13026</v>
      </c>
      <c r="G215">
        <f t="shared" si="44"/>
        <v>-5.3976799972588196E-3</v>
      </c>
      <c r="K215">
        <f t="shared" si="50"/>
        <v>-5.3976799972588196E-3</v>
      </c>
      <c r="P215">
        <f t="shared" si="48"/>
        <v>-9.0064871398883029E-4</v>
      </c>
      <c r="Q215" s="7">
        <f t="shared" si="49"/>
        <v>29245.853000000003</v>
      </c>
      <c r="R215">
        <f t="shared" si="42"/>
        <v>2.0223290362708926E-5</v>
      </c>
      <c r="T215">
        <v>0.1</v>
      </c>
      <c r="U215">
        <f t="shared" si="43"/>
        <v>2.0223290362708925E-6</v>
      </c>
    </row>
    <row r="216" spans="1:21" x14ac:dyDescent="0.2">
      <c r="A216" s="25" t="s">
        <v>2124</v>
      </c>
      <c r="B216" s="114"/>
      <c r="C216" s="33">
        <v>44297.302000000003</v>
      </c>
      <c r="D216" s="33"/>
      <c r="E216">
        <f t="shared" si="47"/>
        <v>13166.970972055899</v>
      </c>
      <c r="F216">
        <f t="shared" si="41"/>
        <v>13167</v>
      </c>
      <c r="G216">
        <f t="shared" si="44"/>
        <v>-6.7835599984391592E-3</v>
      </c>
      <c r="K216">
        <f t="shared" si="50"/>
        <v>-6.7835599984391592E-3</v>
      </c>
      <c r="P216">
        <f t="shared" si="48"/>
        <v>-8.4128421995802866E-4</v>
      </c>
      <c r="Q216" s="7">
        <f t="shared" si="49"/>
        <v>29278.802000000003</v>
      </c>
      <c r="R216">
        <f t="shared" si="42"/>
        <v>3.5310641427523528E-5</v>
      </c>
      <c r="T216">
        <v>0.1</v>
      </c>
      <c r="U216">
        <f t="shared" si="43"/>
        <v>3.531064142752353E-6</v>
      </c>
    </row>
    <row r="217" spans="1:21" x14ac:dyDescent="0.2">
      <c r="A217" s="25" t="s">
        <v>2124</v>
      </c>
      <c r="B217" s="114" t="s">
        <v>2212</v>
      </c>
      <c r="C217" s="33">
        <v>44299.294999999998</v>
      </c>
      <c r="D217" s="33"/>
      <c r="E217">
        <f t="shared" si="47"/>
        <v>13175.499339554315</v>
      </c>
      <c r="F217">
        <f t="shared" si="41"/>
        <v>13175.5</v>
      </c>
      <c r="G217">
        <f t="shared" si="44"/>
        <v>-1.5433999942615628E-4</v>
      </c>
      <c r="K217">
        <f t="shared" si="50"/>
        <v>-1.5433999942615628E-4</v>
      </c>
      <c r="P217">
        <f t="shared" si="48"/>
        <v>-8.3765067580367225E-4</v>
      </c>
      <c r="Q217" s="7">
        <f t="shared" si="49"/>
        <v>29280.794999999998</v>
      </c>
      <c r="R217">
        <f t="shared" si="42"/>
        <v>4.6691348045149838E-7</v>
      </c>
      <c r="T217">
        <v>0.1</v>
      </c>
      <c r="U217">
        <f t="shared" si="43"/>
        <v>4.6691348045149843E-8</v>
      </c>
    </row>
    <row r="218" spans="1:21" x14ac:dyDescent="0.2">
      <c r="A218" s="25" t="s">
        <v>2125</v>
      </c>
      <c r="B218" s="114"/>
      <c r="C218" s="33">
        <v>44304.317999999999</v>
      </c>
      <c r="D218" s="33"/>
      <c r="E218">
        <f t="shared" si="47"/>
        <v>13196.993564313305</v>
      </c>
      <c r="F218">
        <f t="shared" si="41"/>
        <v>13197</v>
      </c>
      <c r="G218">
        <f t="shared" si="44"/>
        <v>-1.5039599966257811E-3</v>
      </c>
      <c r="K218">
        <f t="shared" si="50"/>
        <v>-1.5039599966257811E-3</v>
      </c>
      <c r="P218">
        <f t="shared" si="48"/>
        <v>-8.284321179711715E-4</v>
      </c>
      <c r="Q218" s="7">
        <f t="shared" si="49"/>
        <v>29285.817999999999</v>
      </c>
      <c r="R218">
        <f t="shared" si="42"/>
        <v>4.5633791483959692E-7</v>
      </c>
      <c r="T218">
        <v>0.1</v>
      </c>
      <c r="U218">
        <f t="shared" si="43"/>
        <v>4.5633791483959692E-8</v>
      </c>
    </row>
    <row r="219" spans="1:21" x14ac:dyDescent="0.2">
      <c r="A219" s="25" t="s">
        <v>2126</v>
      </c>
      <c r="B219" s="114"/>
      <c r="C219" s="33">
        <v>44375.593999999997</v>
      </c>
      <c r="D219" s="33"/>
      <c r="E219">
        <f t="shared" si="47"/>
        <v>13501.99503035379</v>
      </c>
      <c r="F219">
        <f t="shared" si="41"/>
        <v>13502</v>
      </c>
      <c r="G219">
        <f t="shared" si="44"/>
        <v>-1.161359999969136E-3</v>
      </c>
      <c r="K219">
        <f t="shared" si="50"/>
        <v>-1.161359999969136E-3</v>
      </c>
      <c r="P219">
        <f t="shared" si="48"/>
        <v>-6.9336189816892463E-4</v>
      </c>
      <c r="Q219" s="7">
        <f t="shared" si="49"/>
        <v>29357.093999999997</v>
      </c>
      <c r="R219">
        <f t="shared" si="42"/>
        <v>2.1902222328860099E-7</v>
      </c>
      <c r="T219">
        <v>0.1</v>
      </c>
      <c r="U219">
        <f t="shared" si="43"/>
        <v>2.19022223288601E-8</v>
      </c>
    </row>
    <row r="220" spans="1:21" x14ac:dyDescent="0.2">
      <c r="A220" s="25" t="s">
        <v>2126</v>
      </c>
      <c r="B220" s="114" t="s">
        <v>2212</v>
      </c>
      <c r="C220" s="33">
        <v>44388.561999999998</v>
      </c>
      <c r="D220" s="33"/>
      <c r="E220">
        <f t="shared" si="47"/>
        <v>13557.487187764607</v>
      </c>
      <c r="F220">
        <f t="shared" si="41"/>
        <v>13557.5</v>
      </c>
      <c r="G220">
        <f t="shared" si="44"/>
        <v>-2.994100002979394E-3</v>
      </c>
      <c r="K220">
        <f t="shared" si="50"/>
        <v>-2.994100002979394E-3</v>
      </c>
      <c r="P220">
        <f t="shared" si="48"/>
        <v>-6.6792082225419769E-4</v>
      </c>
      <c r="Q220" s="7">
        <f t="shared" si="49"/>
        <v>29370.061999999998</v>
      </c>
      <c r="R220">
        <f t="shared" si="42"/>
        <v>5.4111095808393455E-6</v>
      </c>
      <c r="T220">
        <v>0.1</v>
      </c>
      <c r="U220">
        <f t="shared" si="43"/>
        <v>5.4111095808393455E-7</v>
      </c>
    </row>
    <row r="221" spans="1:21" x14ac:dyDescent="0.2">
      <c r="A221" s="25" t="s">
        <v>2126</v>
      </c>
      <c r="B221" s="114" t="s">
        <v>2212</v>
      </c>
      <c r="C221" s="33">
        <v>44406.555</v>
      </c>
      <c r="D221" s="33"/>
      <c r="E221">
        <f t="shared" si="47"/>
        <v>13634.482128256039</v>
      </c>
      <c r="F221">
        <f t="shared" si="41"/>
        <v>13634.5</v>
      </c>
      <c r="G221">
        <f>C221-(C$7+F221*C$8)</f>
        <v>-4.1764599955058657E-3</v>
      </c>
      <c r="K221">
        <f t="shared" si="50"/>
        <v>-4.1764599955058657E-3</v>
      </c>
      <c r="P221">
        <f t="shared" si="48"/>
        <v>-6.3218443857238071E-4</v>
      </c>
      <c r="Q221" s="7">
        <f t="shared" si="49"/>
        <v>29388.055</v>
      </c>
      <c r="R221">
        <f t="shared" si="42"/>
        <v>1.2561889223476164E-5</v>
      </c>
      <c r="T221">
        <v>0.1</v>
      </c>
      <c r="U221">
        <f t="shared" si="43"/>
        <v>1.2561889223476166E-6</v>
      </c>
    </row>
    <row r="222" spans="1:21" x14ac:dyDescent="0.2">
      <c r="A222" s="25" t="s">
        <v>2126</v>
      </c>
      <c r="B222" s="114" t="s">
        <v>2212</v>
      </c>
      <c r="C222" s="33">
        <v>44421.51</v>
      </c>
      <c r="D222" s="33"/>
      <c r="E222">
        <f t="shared" si="47"/>
        <v>13698.476978200426</v>
      </c>
      <c r="F222">
        <f t="shared" si="41"/>
        <v>13698.5</v>
      </c>
      <c r="G222">
        <f>C222-(C$7+F222*C$8)</f>
        <v>-5.3799800007254817E-3</v>
      </c>
      <c r="K222">
        <f t="shared" si="50"/>
        <v>-5.3799800007254817E-3</v>
      </c>
      <c r="P222">
        <f t="shared" si="48"/>
        <v>-6.0209258290783163E-4</v>
      </c>
      <c r="Q222" s="7">
        <f t="shared" si="49"/>
        <v>29403.010000000002</v>
      </c>
      <c r="R222">
        <f t="shared" si="42"/>
        <v>2.2828208177340213E-5</v>
      </c>
      <c r="T222">
        <v>0.1</v>
      </c>
      <c r="U222">
        <f t="shared" si="43"/>
        <v>2.2828208177340214E-6</v>
      </c>
    </row>
    <row r="223" spans="1:21" x14ac:dyDescent="0.2">
      <c r="A223" s="25" t="s">
        <v>2127</v>
      </c>
      <c r="B223" s="114" t="s">
        <v>2212</v>
      </c>
      <c r="C223" s="33">
        <v>44437.521000000001</v>
      </c>
      <c r="D223" s="33"/>
      <c r="E223">
        <f t="shared" si="47"/>
        <v>13766.990621962335</v>
      </c>
      <c r="F223">
        <f t="shared" si="41"/>
        <v>13767</v>
      </c>
      <c r="G223">
        <f>C223-(C$7+F223*C$8)</f>
        <v>-2.1915600009378977E-3</v>
      </c>
      <c r="K223">
        <f t="shared" si="50"/>
        <v>-2.1915600009378977E-3</v>
      </c>
      <c r="P223">
        <f t="shared" si="48"/>
        <v>-5.6949383376710822E-4</v>
      </c>
      <c r="Q223" s="7">
        <f t="shared" si="49"/>
        <v>29419.021000000001</v>
      </c>
      <c r="R223">
        <f t="shared" si="42"/>
        <v>2.6310986506801358E-6</v>
      </c>
      <c r="T223">
        <v>0.1</v>
      </c>
      <c r="U223">
        <f t="shared" si="43"/>
        <v>2.6310986506801359E-7</v>
      </c>
    </row>
    <row r="224" spans="1:21" x14ac:dyDescent="0.2">
      <c r="A224" s="25" t="s">
        <v>2127</v>
      </c>
      <c r="B224" s="114"/>
      <c r="C224" s="33">
        <v>44441.495000000003</v>
      </c>
      <c r="D224" s="33"/>
      <c r="E224">
        <f t="shared" si="47"/>
        <v>13783.996007029476</v>
      </c>
      <c r="F224">
        <f t="shared" si="41"/>
        <v>13784</v>
      </c>
      <c r="G224">
        <f>C224-(C$7+F224*C$8)</f>
        <v>-9.3311999808065593E-4</v>
      </c>
      <c r="K224">
        <f t="shared" si="50"/>
        <v>-9.3311999808065593E-4</v>
      </c>
      <c r="P224">
        <f t="shared" si="48"/>
        <v>-5.6134101692954796E-4</v>
      </c>
      <c r="Q224" s="7">
        <f t="shared" si="49"/>
        <v>29422.995000000003</v>
      </c>
      <c r="R224">
        <f t="shared" si="42"/>
        <v>1.3821961082575589E-7</v>
      </c>
      <c r="T224">
        <v>0.1</v>
      </c>
      <c r="U224">
        <f t="shared" si="43"/>
        <v>1.382196108257559E-8</v>
      </c>
    </row>
    <row r="225" spans="1:21" x14ac:dyDescent="0.2">
      <c r="A225" s="25" t="s">
        <v>2127</v>
      </c>
      <c r="B225" s="114" t="s">
        <v>2212</v>
      </c>
      <c r="C225" s="33">
        <v>44443.531000000003</v>
      </c>
      <c r="D225" s="33"/>
      <c r="E225">
        <f t="shared" si="47"/>
        <v>13792.708378442834</v>
      </c>
      <c r="F225">
        <f t="shared" si="41"/>
        <v>13792.5</v>
      </c>
      <c r="P225">
        <f t="shared" si="48"/>
        <v>-5.5725527187260732E-4</v>
      </c>
      <c r="Q225" s="7">
        <f t="shared" si="49"/>
        <v>29425.031000000003</v>
      </c>
      <c r="S225" s="17">
        <v>4.8696100006054621E-2</v>
      </c>
    </row>
    <row r="226" spans="1:21" x14ac:dyDescent="0.2">
      <c r="A226" s="25" t="s">
        <v>2127</v>
      </c>
      <c r="B226" s="114" t="s">
        <v>2212</v>
      </c>
      <c r="C226" s="33">
        <v>44445.576000000001</v>
      </c>
      <c r="D226" s="33"/>
      <c r="E226">
        <f t="shared" si="47"/>
        <v>13801.459262303493</v>
      </c>
      <c r="F226">
        <f t="shared" si="41"/>
        <v>13801.5</v>
      </c>
      <c r="G226">
        <f t="shared" ref="G226:G232" si="51">C226-(C$7+F226*C$8)</f>
        <v>-9.5200200012186542E-3</v>
      </c>
      <c r="K226">
        <f t="shared" ref="K226:K232" si="52">+G226</f>
        <v>-9.5200200012186542E-3</v>
      </c>
      <c r="P226">
        <f t="shared" si="48"/>
        <v>-5.5292240470084658E-4</v>
      </c>
      <c r="Q226" s="7">
        <f t="shared" si="49"/>
        <v>29427.076000000001</v>
      </c>
      <c r="R226">
        <f t="shared" ref="R226:R232" si="53">+(P226-G226)^2</f>
        <v>8.0408839305475441E-5</v>
      </c>
      <c r="T226">
        <v>0.1</v>
      </c>
      <c r="U226">
        <f t="shared" ref="U226:U232" si="54">+T226*R226</f>
        <v>8.0408839305475444E-6</v>
      </c>
    </row>
    <row r="227" spans="1:21" x14ac:dyDescent="0.2">
      <c r="A227" s="25" t="s">
        <v>2127</v>
      </c>
      <c r="B227" s="114"/>
      <c r="C227" s="33">
        <v>44452.474000000002</v>
      </c>
      <c r="D227" s="33"/>
      <c r="E227">
        <f t="shared" si="47"/>
        <v>13830.976913585097</v>
      </c>
      <c r="F227">
        <f t="shared" si="41"/>
        <v>13831</v>
      </c>
      <c r="G227">
        <f t="shared" si="51"/>
        <v>-5.3950799992890097E-3</v>
      </c>
      <c r="K227">
        <f t="shared" si="52"/>
        <v>-5.3950799992890097E-3</v>
      </c>
      <c r="P227">
        <f t="shared" si="48"/>
        <v>-5.3867130991881729E-4</v>
      </c>
      <c r="Q227" s="7">
        <f t="shared" si="49"/>
        <v>29433.974000000002</v>
      </c>
      <c r="R227">
        <f t="shared" si="53"/>
        <v>2.358470535819031E-5</v>
      </c>
      <c r="T227">
        <v>0.1</v>
      </c>
      <c r="U227">
        <f t="shared" si="54"/>
        <v>2.3584705358190312E-6</v>
      </c>
    </row>
    <row r="228" spans="1:21" x14ac:dyDescent="0.2">
      <c r="A228" s="25" t="s">
        <v>2127</v>
      </c>
      <c r="B228" s="114" t="s">
        <v>2212</v>
      </c>
      <c r="C228" s="33">
        <v>44470.358999999997</v>
      </c>
      <c r="D228" s="33"/>
      <c r="E228">
        <f t="shared" si="47"/>
        <v>13907.509704708795</v>
      </c>
      <c r="F228">
        <f t="shared" si="41"/>
        <v>13907.5</v>
      </c>
      <c r="G228">
        <f t="shared" si="51"/>
        <v>2.2678999957861379E-3</v>
      </c>
      <c r="K228">
        <f t="shared" si="52"/>
        <v>2.2678999957861379E-3</v>
      </c>
      <c r="P228">
        <f t="shared" si="48"/>
        <v>-5.0136585164599345E-4</v>
      </c>
      <c r="Q228" s="7">
        <f t="shared" si="49"/>
        <v>29451.858999999997</v>
      </c>
      <c r="R228">
        <f t="shared" si="53"/>
        <v>7.6688333337540006E-6</v>
      </c>
      <c r="T228">
        <v>0.1</v>
      </c>
      <c r="U228">
        <f t="shared" si="54"/>
        <v>7.6688333337540015E-7</v>
      </c>
    </row>
    <row r="229" spans="1:21" x14ac:dyDescent="0.2">
      <c r="A229" s="25" t="s">
        <v>2127</v>
      </c>
      <c r="B229" s="114" t="s">
        <v>2212</v>
      </c>
      <c r="C229" s="33">
        <v>44474.328000000001</v>
      </c>
      <c r="D229" s="33"/>
      <c r="E229">
        <f t="shared" si="47"/>
        <v>13924.493693971886</v>
      </c>
      <c r="F229">
        <f t="shared" si="41"/>
        <v>13924.5</v>
      </c>
      <c r="G229">
        <f t="shared" si="51"/>
        <v>-1.4736599987372756E-3</v>
      </c>
      <c r="K229">
        <f t="shared" si="52"/>
        <v>-1.4736599987372756E-3</v>
      </c>
      <c r="P229">
        <f t="shared" si="48"/>
        <v>-4.9300730382059732E-4</v>
      </c>
      <c r="Q229" s="7">
        <f t="shared" si="49"/>
        <v>29455.828000000001</v>
      </c>
      <c r="R229">
        <f t="shared" si="53"/>
        <v>9.6167970804734376E-7</v>
      </c>
      <c r="T229">
        <v>0.1</v>
      </c>
      <c r="U229">
        <f t="shared" si="54"/>
        <v>9.6167970804734387E-8</v>
      </c>
    </row>
    <row r="230" spans="1:21" x14ac:dyDescent="0.2">
      <c r="A230" s="25" t="s">
        <v>2128</v>
      </c>
      <c r="B230" s="114" t="s">
        <v>2212</v>
      </c>
      <c r="C230" s="33">
        <v>44503.305999999997</v>
      </c>
      <c r="D230" s="33"/>
      <c r="E230">
        <f t="shared" si="47"/>
        <v>14048.495215983785</v>
      </c>
      <c r="F230">
        <f t="shared" si="41"/>
        <v>14048.5</v>
      </c>
      <c r="G230">
        <f t="shared" si="51"/>
        <v>-1.1179800058016554E-3</v>
      </c>
      <c r="K230">
        <f t="shared" si="52"/>
        <v>-1.1179800058016554E-3</v>
      </c>
      <c r="P230">
        <f t="shared" si="48"/>
        <v>-4.3128636432850087E-4</v>
      </c>
      <c r="Q230" s="7">
        <f t="shared" si="49"/>
        <v>29484.805999999997</v>
      </c>
      <c r="R230">
        <f t="shared" si="53"/>
        <v>4.7154815723966124E-7</v>
      </c>
      <c r="T230">
        <v>0.1</v>
      </c>
      <c r="U230">
        <f t="shared" si="54"/>
        <v>4.7154815723966126E-8</v>
      </c>
    </row>
    <row r="231" spans="1:21" x14ac:dyDescent="0.2">
      <c r="A231" s="25" t="s">
        <v>2128</v>
      </c>
      <c r="B231" s="114"/>
      <c r="C231" s="33">
        <v>44512.305</v>
      </c>
      <c r="D231" s="33"/>
      <c r="E231">
        <f t="shared" si="47"/>
        <v>14087.00338413154</v>
      </c>
      <c r="F231">
        <f t="shared" si="41"/>
        <v>14087</v>
      </c>
      <c r="G231">
        <f t="shared" si="51"/>
        <v>7.9084000026341528E-4</v>
      </c>
      <c r="K231">
        <f t="shared" si="52"/>
        <v>7.9084000026341528E-4</v>
      </c>
      <c r="P231">
        <f t="shared" si="48"/>
        <v>-4.1185372188917019E-4</v>
      </c>
      <c r="Q231" s="7">
        <f t="shared" si="49"/>
        <v>29493.805</v>
      </c>
      <c r="R231">
        <f t="shared" si="53"/>
        <v>1.4464721893052405E-6</v>
      </c>
      <c r="T231">
        <v>0.1</v>
      </c>
      <c r="U231">
        <f t="shared" si="54"/>
        <v>1.4464721893052407E-7</v>
      </c>
    </row>
    <row r="232" spans="1:21" x14ac:dyDescent="0.2">
      <c r="A232" s="25" t="s">
        <v>2129</v>
      </c>
      <c r="B232" s="114"/>
      <c r="C232" s="33">
        <v>44533.336000000003</v>
      </c>
      <c r="D232" s="33"/>
      <c r="E232">
        <f t="shared" si="47"/>
        <v>14176.998415170017</v>
      </c>
      <c r="F232">
        <f t="shared" si="41"/>
        <v>14177</v>
      </c>
      <c r="G232">
        <f t="shared" si="51"/>
        <v>-3.7035999412182719E-4</v>
      </c>
      <c r="K232">
        <f t="shared" si="52"/>
        <v>-3.7035999412182719E-4</v>
      </c>
      <c r="P232">
        <f t="shared" si="48"/>
        <v>-3.6592911798756511E-4</v>
      </c>
      <c r="Q232" s="7">
        <f t="shared" si="49"/>
        <v>29514.836000000003</v>
      </c>
      <c r="R232">
        <f t="shared" si="53"/>
        <v>1.963266331717322E-11</v>
      </c>
      <c r="T232">
        <v>0.1</v>
      </c>
      <c r="U232">
        <f t="shared" si="54"/>
        <v>1.963266331717322E-12</v>
      </c>
    </row>
    <row r="233" spans="1:21" x14ac:dyDescent="0.2">
      <c r="A233" s="25" t="s">
        <v>2129</v>
      </c>
      <c r="B233" s="114" t="s">
        <v>2212</v>
      </c>
      <c r="C233" s="33">
        <v>44564.235000000001</v>
      </c>
      <c r="D233" s="33"/>
      <c r="E233">
        <f t="shared" si="47"/>
        <v>14309.220205101894</v>
      </c>
      <c r="F233">
        <f t="shared" si="41"/>
        <v>14309</v>
      </c>
      <c r="P233">
        <f t="shared" si="48"/>
        <v>-2.9731245072666529E-4</v>
      </c>
      <c r="Q233" s="7">
        <f t="shared" si="49"/>
        <v>29545.735000000001</v>
      </c>
      <c r="S233" s="17">
        <v>5.1459880000038538E-2</v>
      </c>
    </row>
    <row r="234" spans="1:21" x14ac:dyDescent="0.2">
      <c r="A234" s="25" t="s">
        <v>2130</v>
      </c>
      <c r="B234" s="114" t="s">
        <v>2212</v>
      </c>
      <c r="C234" s="33">
        <v>44565.235000000001</v>
      </c>
      <c r="D234" s="33"/>
      <c r="E234">
        <f t="shared" si="47"/>
        <v>14313.499365913956</v>
      </c>
      <c r="F234">
        <f t="shared" si="41"/>
        <v>14313.5</v>
      </c>
      <c r="G234">
        <f t="shared" ref="G234:G245" si="55">C234-(C$7+F234*C$8)</f>
        <v>-1.4817999908700585E-4</v>
      </c>
      <c r="K234">
        <f t="shared" ref="K234:K239" si="56">+G234</f>
        <v>-1.4817999908700585E-4</v>
      </c>
      <c r="P234">
        <f t="shared" si="48"/>
        <v>-2.949468298860114E-4</v>
      </c>
      <c r="Q234" s="7">
        <f t="shared" si="49"/>
        <v>29546.735000000001</v>
      </c>
      <c r="R234">
        <f t="shared" ref="R234:R245" si="57">+(P234-G234)^2</f>
        <v>2.1540502622783923E-8</v>
      </c>
      <c r="T234">
        <v>0.1</v>
      </c>
      <c r="U234">
        <f t="shared" ref="U234:U245" si="58">+T234*R234</f>
        <v>2.1540502622783924E-9</v>
      </c>
    </row>
    <row r="235" spans="1:21" x14ac:dyDescent="0.2">
      <c r="A235" s="25" t="s">
        <v>2131</v>
      </c>
      <c r="B235" s="114"/>
      <c r="C235" s="33">
        <v>44626.347999999998</v>
      </c>
      <c r="D235" s="33"/>
      <c r="E235">
        <f t="shared" si="47"/>
        <v>14575.011720621458</v>
      </c>
      <c r="F235">
        <f t="shared" si="41"/>
        <v>14575</v>
      </c>
      <c r="G235">
        <f t="shared" si="55"/>
        <v>2.7389999959268607E-3</v>
      </c>
      <c r="K235">
        <f t="shared" si="56"/>
        <v>2.7389999959268607E-3</v>
      </c>
      <c r="P235">
        <f t="shared" si="48"/>
        <v>-1.5448802113485899E-4</v>
      </c>
      <c r="Q235" s="7">
        <f t="shared" si="49"/>
        <v>29607.847999999998</v>
      </c>
      <c r="R235">
        <f t="shared" si="57"/>
        <v>8.3722729048797626E-6</v>
      </c>
      <c r="T235">
        <v>0.1</v>
      </c>
      <c r="U235">
        <f t="shared" si="58"/>
        <v>8.3722729048797632E-7</v>
      </c>
    </row>
    <row r="236" spans="1:21" x14ac:dyDescent="0.2">
      <c r="A236" s="25" t="s">
        <v>2132</v>
      </c>
      <c r="B236" s="114"/>
      <c r="C236" s="33">
        <v>44637.330999999998</v>
      </c>
      <c r="D236" s="33"/>
      <c r="E236">
        <f t="shared" si="47"/>
        <v>14622.00974382033</v>
      </c>
      <c r="F236">
        <f t="shared" si="41"/>
        <v>14622</v>
      </c>
      <c r="G236">
        <f t="shared" si="55"/>
        <v>2.2770399955334142E-3</v>
      </c>
      <c r="K236">
        <f t="shared" si="56"/>
        <v>2.2770399955334142E-3</v>
      </c>
      <c r="P236">
        <f t="shared" si="48"/>
        <v>-1.2862003380843118E-4</v>
      </c>
      <c r="Q236" s="7">
        <f t="shared" si="49"/>
        <v>29618.830999999998</v>
      </c>
      <c r="R236">
        <f t="shared" si="57"/>
        <v>5.7872001767730082E-6</v>
      </c>
      <c r="T236">
        <v>0.1</v>
      </c>
      <c r="U236">
        <f t="shared" si="58"/>
        <v>5.7872001767730082E-7</v>
      </c>
    </row>
    <row r="237" spans="1:21" x14ac:dyDescent="0.2">
      <c r="A237" s="25" t="s">
        <v>2132</v>
      </c>
      <c r="B237" s="114" t="s">
        <v>2212</v>
      </c>
      <c r="C237" s="33">
        <v>44686.286999999997</v>
      </c>
      <c r="D237" s="33"/>
      <c r="E237">
        <f t="shared" si="47"/>
        <v>14831.500340535606</v>
      </c>
      <c r="F237">
        <f t="shared" si="41"/>
        <v>14831.5</v>
      </c>
      <c r="G237">
        <f t="shared" si="55"/>
        <v>7.9580000601708889E-5</v>
      </c>
      <c r="K237">
        <f t="shared" si="56"/>
        <v>7.9580000601708889E-5</v>
      </c>
      <c r="P237">
        <f t="shared" si="48"/>
        <v>-1.1007555554207182E-5</v>
      </c>
      <c r="Q237" s="7">
        <f t="shared" si="49"/>
        <v>29667.786999999997</v>
      </c>
      <c r="R237">
        <f t="shared" si="57"/>
        <v>8.2061053303012484E-9</v>
      </c>
      <c r="T237">
        <v>0.1</v>
      </c>
      <c r="U237">
        <f t="shared" si="58"/>
        <v>8.2061053303012492E-10</v>
      </c>
    </row>
    <row r="238" spans="1:21" x14ac:dyDescent="0.2">
      <c r="A238" s="25" t="s">
        <v>2133</v>
      </c>
      <c r="B238" s="114" t="s">
        <v>2212</v>
      </c>
      <c r="C238" s="33">
        <v>44779.523999999998</v>
      </c>
      <c r="D238" s="33"/>
      <c r="E238">
        <f t="shared" si="47"/>
        <v>15230.476457169785</v>
      </c>
      <c r="F238">
        <f t="shared" si="41"/>
        <v>15230.5</v>
      </c>
      <c r="G238">
        <f t="shared" si="55"/>
        <v>-5.5017400009091944E-3</v>
      </c>
      <c r="K238">
        <f t="shared" si="56"/>
        <v>-5.5017400009091944E-3</v>
      </c>
      <c r="P238">
        <f t="shared" si="48"/>
        <v>2.2340441069830519E-4</v>
      </c>
      <c r="Q238" s="7">
        <f t="shared" si="49"/>
        <v>29761.023999999998</v>
      </c>
      <c r="R238">
        <f t="shared" si="57"/>
        <v>3.2777278533760585E-5</v>
      </c>
      <c r="T238">
        <v>0.1</v>
      </c>
      <c r="U238">
        <f t="shared" si="58"/>
        <v>3.2777278533760586E-6</v>
      </c>
    </row>
    <row r="239" spans="1:21" x14ac:dyDescent="0.2">
      <c r="A239" s="25" t="s">
        <v>2134</v>
      </c>
      <c r="B239" s="114"/>
      <c r="C239" s="33">
        <v>44793.434000000001</v>
      </c>
      <c r="D239" s="33"/>
      <c r="E239">
        <f t="shared" si="47"/>
        <v>15289.999584065576</v>
      </c>
      <c r="F239">
        <f t="shared" si="41"/>
        <v>15290</v>
      </c>
      <c r="G239">
        <f t="shared" si="55"/>
        <v>-9.7199997981078923E-5</v>
      </c>
      <c r="K239">
        <f t="shared" si="56"/>
        <v>-9.7199997981078923E-5</v>
      </c>
      <c r="P239">
        <f t="shared" si="48"/>
        <v>2.595296499010788E-4</v>
      </c>
      <c r="Q239" s="7">
        <f t="shared" si="49"/>
        <v>29774.934000000001</v>
      </c>
      <c r="R239">
        <f t="shared" si="57"/>
        <v>1.2725604167812823E-7</v>
      </c>
      <c r="T239">
        <v>0.1</v>
      </c>
      <c r="U239">
        <f t="shared" si="58"/>
        <v>1.2725604167812823E-8</v>
      </c>
    </row>
    <row r="240" spans="1:21" x14ac:dyDescent="0.2">
      <c r="A240" s="25" t="s">
        <v>2135</v>
      </c>
      <c r="B240" s="114" t="s">
        <v>2212</v>
      </c>
      <c r="C240" s="33">
        <v>44816.46</v>
      </c>
      <c r="D240" s="33"/>
      <c r="E240">
        <f t="shared" si="47"/>
        <v>15388.531540924096</v>
      </c>
      <c r="F240">
        <f t="shared" si="41"/>
        <v>15388.5</v>
      </c>
      <c r="G240">
        <f t="shared" si="55"/>
        <v>7.3708199997781776E-3</v>
      </c>
      <c r="N240">
        <f>+G240</f>
        <v>7.3708199997781776E-3</v>
      </c>
      <c r="P240">
        <f t="shared" si="48"/>
        <v>3.1999995090965794E-4</v>
      </c>
      <c r="Q240" s="7">
        <f t="shared" si="49"/>
        <v>29797.96</v>
      </c>
      <c r="R240">
        <f t="shared" si="57"/>
        <v>4.9714063361526277E-5</v>
      </c>
      <c r="T240">
        <v>0.1</v>
      </c>
      <c r="U240">
        <f t="shared" si="58"/>
        <v>4.9714063361526282E-6</v>
      </c>
    </row>
    <row r="241" spans="1:21" x14ac:dyDescent="0.2">
      <c r="A241" s="25" t="s">
        <v>2135</v>
      </c>
      <c r="B241" s="114"/>
      <c r="C241" s="33">
        <v>44844.381000000001</v>
      </c>
      <c r="D241" s="33"/>
      <c r="E241">
        <f t="shared" si="47"/>
        <v>15508.009989957673</v>
      </c>
      <c r="F241">
        <f t="shared" si="41"/>
        <v>15508</v>
      </c>
      <c r="G241">
        <f t="shared" si="55"/>
        <v>2.3345599984168075E-3</v>
      </c>
      <c r="N241">
        <f>+G241</f>
        <v>2.3345599984168075E-3</v>
      </c>
      <c r="P241">
        <f t="shared" si="48"/>
        <v>3.9447726257680477E-4</v>
      </c>
      <c r="Q241" s="7">
        <f t="shared" si="49"/>
        <v>29825.881000000001</v>
      </c>
      <c r="R241">
        <f t="shared" si="57"/>
        <v>3.76392102190443E-6</v>
      </c>
      <c r="T241">
        <v>0.1</v>
      </c>
      <c r="U241">
        <f t="shared" si="58"/>
        <v>3.7639210219044302E-7</v>
      </c>
    </row>
    <row r="242" spans="1:21" x14ac:dyDescent="0.2">
      <c r="A242" s="25" t="s">
        <v>2134</v>
      </c>
      <c r="B242" s="114"/>
      <c r="C242" s="33">
        <v>44865.409</v>
      </c>
      <c r="D242" s="33"/>
      <c r="E242">
        <f t="shared" si="47"/>
        <v>15597.992183513696</v>
      </c>
      <c r="F242">
        <f t="shared" si="41"/>
        <v>15598</v>
      </c>
      <c r="G242">
        <f t="shared" si="55"/>
        <v>-1.8266400002175942E-3</v>
      </c>
      <c r="K242">
        <f>+G242</f>
        <v>-1.8266400002175942E-3</v>
      </c>
      <c r="P242">
        <f t="shared" si="48"/>
        <v>4.5137544804513957E-4</v>
      </c>
      <c r="Q242" s="7">
        <f t="shared" si="49"/>
        <v>29846.909</v>
      </c>
      <c r="R242">
        <f t="shared" si="57"/>
        <v>5.1893543825236643E-6</v>
      </c>
      <c r="T242">
        <v>0.1</v>
      </c>
      <c r="U242">
        <f t="shared" si="58"/>
        <v>5.1893543825236641E-7</v>
      </c>
    </row>
    <row r="243" spans="1:21" x14ac:dyDescent="0.2">
      <c r="A243" s="25" t="s">
        <v>2135</v>
      </c>
      <c r="B243" s="114"/>
      <c r="C243" s="33">
        <v>44869.387000000002</v>
      </c>
      <c r="D243" s="33"/>
      <c r="E243">
        <f t="shared" si="47"/>
        <v>15615.014685224087</v>
      </c>
      <c r="F243">
        <f t="shared" si="41"/>
        <v>15615</v>
      </c>
      <c r="G243">
        <f t="shared" si="55"/>
        <v>3.4318000034545548E-3</v>
      </c>
      <c r="N243">
        <f>+G243</f>
        <v>3.4318000034545548E-3</v>
      </c>
      <c r="P243">
        <f t="shared" si="48"/>
        <v>4.6220065673475974E-4</v>
      </c>
      <c r="Q243" s="7">
        <f t="shared" si="49"/>
        <v>29850.887000000002</v>
      </c>
      <c r="R243">
        <f t="shared" si="57"/>
        <v>8.8185202800386334E-6</v>
      </c>
      <c r="T243">
        <v>0.1</v>
      </c>
      <c r="U243">
        <f t="shared" si="58"/>
        <v>8.8185202800386334E-7</v>
      </c>
    </row>
    <row r="244" spans="1:21" x14ac:dyDescent="0.2">
      <c r="A244" s="25" t="s">
        <v>2136</v>
      </c>
      <c r="B244" s="114"/>
      <c r="C244" s="33">
        <v>44895.322</v>
      </c>
      <c r="D244" s="33"/>
      <c r="E244">
        <f t="shared" si="47"/>
        <v>15725.994720884892</v>
      </c>
      <c r="F244">
        <f t="shared" ref="F244:F307" si="59">+ROUND(2*E244,0)/2</f>
        <v>15726</v>
      </c>
      <c r="G244">
        <f t="shared" si="55"/>
        <v>-1.2336799991317093E-3</v>
      </c>
      <c r="K244">
        <f>+G244</f>
        <v>-1.2336799991317093E-3</v>
      </c>
      <c r="P244">
        <f t="shared" si="48"/>
        <v>5.3349014849657372E-4</v>
      </c>
      <c r="Q244" s="7">
        <f t="shared" si="49"/>
        <v>29876.822</v>
      </c>
      <c r="R244">
        <f t="shared" si="57"/>
        <v>3.1228903306685678E-6</v>
      </c>
      <c r="T244">
        <v>0.1</v>
      </c>
      <c r="U244">
        <f t="shared" si="58"/>
        <v>3.1228903306685683E-7</v>
      </c>
    </row>
    <row r="245" spans="1:21" x14ac:dyDescent="0.2">
      <c r="A245" s="25" t="s">
        <v>2136</v>
      </c>
      <c r="B245" s="114"/>
      <c r="C245" s="33">
        <v>44906.305</v>
      </c>
      <c r="D245" s="33"/>
      <c r="E245">
        <f t="shared" si="47"/>
        <v>15772.992744083764</v>
      </c>
      <c r="F245">
        <f t="shared" si="59"/>
        <v>15773</v>
      </c>
      <c r="G245">
        <f t="shared" si="55"/>
        <v>-1.6956399995251559E-3</v>
      </c>
      <c r="K245">
        <f>+G245</f>
        <v>-1.6956399995251559E-3</v>
      </c>
      <c r="P245">
        <f t="shared" si="48"/>
        <v>5.6399307495495765E-4</v>
      </c>
      <c r="Q245" s="7">
        <f t="shared" si="49"/>
        <v>29887.805</v>
      </c>
      <c r="R245">
        <f t="shared" si="57"/>
        <v>5.1059416312844502E-6</v>
      </c>
      <c r="T245">
        <v>0.1</v>
      </c>
      <c r="U245">
        <f t="shared" si="58"/>
        <v>5.1059416312844506E-7</v>
      </c>
    </row>
    <row r="246" spans="1:21" x14ac:dyDescent="0.2">
      <c r="A246" s="25" t="s">
        <v>2138</v>
      </c>
      <c r="B246" s="114"/>
      <c r="C246" s="33">
        <v>44913.292000000001</v>
      </c>
      <c r="D246" s="33"/>
      <c r="E246">
        <f t="shared" si="47"/>
        <v>15802.891240677642</v>
      </c>
      <c r="F246">
        <f t="shared" si="59"/>
        <v>15803</v>
      </c>
      <c r="P246">
        <f t="shared" si="48"/>
        <v>5.8356169212268189E-4</v>
      </c>
      <c r="Q246" s="7">
        <f t="shared" si="49"/>
        <v>29894.792000000001</v>
      </c>
      <c r="S246" s="17">
        <v>-2.5416039999981876E-2</v>
      </c>
    </row>
    <row r="247" spans="1:21" x14ac:dyDescent="0.2">
      <c r="A247" s="25" t="s">
        <v>2139</v>
      </c>
      <c r="B247" s="114"/>
      <c r="C247" s="33">
        <v>45003.290999999997</v>
      </c>
      <c r="D247" s="33"/>
      <c r="E247">
        <f t="shared" si="47"/>
        <v>16188.011434602347</v>
      </c>
      <c r="F247">
        <f t="shared" si="59"/>
        <v>16188</v>
      </c>
      <c r="G247">
        <f>C247-(C$7+F247*C$8)</f>
        <v>2.6721600006567314E-3</v>
      </c>
      <c r="K247">
        <f>+G247</f>
        <v>2.6721600006567314E-3</v>
      </c>
      <c r="P247">
        <f t="shared" si="48"/>
        <v>8.415106292829766E-4</v>
      </c>
      <c r="Q247" s="7">
        <f t="shared" si="49"/>
        <v>29984.790999999997</v>
      </c>
      <c r="R247">
        <f>+(P247-G247)^2</f>
        <v>3.3512771209111237E-6</v>
      </c>
      <c r="T247">
        <v>0.1</v>
      </c>
      <c r="U247">
        <f>+T247*R247</f>
        <v>3.3512771209111239E-7</v>
      </c>
    </row>
    <row r="248" spans="1:21" x14ac:dyDescent="0.2">
      <c r="A248" s="25" t="s">
        <v>2139</v>
      </c>
      <c r="B248" s="114"/>
      <c r="C248" s="33">
        <v>45035.300999999999</v>
      </c>
      <c r="D248" s="33"/>
      <c r="E248">
        <f t="shared" si="47"/>
        <v>16324.987372196443</v>
      </c>
      <c r="F248">
        <f t="shared" si="59"/>
        <v>16325</v>
      </c>
      <c r="G248">
        <f>C248-(C$7+F248*C$8)</f>
        <v>-2.9510000022128224E-3</v>
      </c>
      <c r="K248">
        <f>+G248</f>
        <v>-2.9510000022128224E-3</v>
      </c>
      <c r="P248">
        <f t="shared" si="48"/>
        <v>9.3634882283743365E-4</v>
      </c>
      <c r="Q248" s="7">
        <f t="shared" si="49"/>
        <v>30016.800999999999</v>
      </c>
      <c r="R248">
        <f>+(P248-G248)^2</f>
        <v>1.5111480887619606E-5</v>
      </c>
      <c r="T248">
        <v>0.1</v>
      </c>
      <c r="U248">
        <f>+T248*R248</f>
        <v>1.5111480887619607E-6</v>
      </c>
    </row>
    <row r="249" spans="1:21" x14ac:dyDescent="0.2">
      <c r="A249" s="25" t="s">
        <v>2140</v>
      </c>
      <c r="B249" s="114" t="s">
        <v>2212</v>
      </c>
      <c r="C249" s="33">
        <v>45119.542000000001</v>
      </c>
      <c r="D249" s="33"/>
      <c r="E249">
        <f t="shared" si="47"/>
        <v>16685.468158165324</v>
      </c>
      <c r="F249">
        <f t="shared" si="59"/>
        <v>16685.5</v>
      </c>
      <c r="G249">
        <f>C249-(C$7+F249*C$8)</f>
        <v>-7.4411399982636794E-3</v>
      </c>
      <c r="K249">
        <f>+G249</f>
        <v>-7.4411399982636794E-3</v>
      </c>
      <c r="P249">
        <f t="shared" si="48"/>
        <v>1.1935365398672432E-3</v>
      </c>
      <c r="Q249" s="7">
        <f t="shared" si="49"/>
        <v>30101.042000000001</v>
      </c>
      <c r="R249">
        <f>+(P249-G249)^2</f>
        <v>7.455763891814861E-5</v>
      </c>
      <c r="T249">
        <v>0.1</v>
      </c>
      <c r="U249">
        <f>+T249*R249</f>
        <v>7.4557638918148612E-6</v>
      </c>
    </row>
    <row r="250" spans="1:21" x14ac:dyDescent="0.2">
      <c r="A250" s="25" t="s">
        <v>2141</v>
      </c>
      <c r="B250" s="114" t="s">
        <v>2212</v>
      </c>
      <c r="C250" s="33">
        <v>45152.453000000001</v>
      </c>
      <c r="D250" s="33"/>
      <c r="E250">
        <f t="shared" si="47"/>
        <v>16826.299619651079</v>
      </c>
      <c r="F250">
        <f t="shared" si="59"/>
        <v>16826.5</v>
      </c>
      <c r="P250">
        <f t="shared" si="48"/>
        <v>1.2971335235841125E-3</v>
      </c>
      <c r="Q250" s="7">
        <f t="shared" si="49"/>
        <v>30133.953000000001</v>
      </c>
      <c r="S250" s="17">
        <v>-4.682701999990968E-2</v>
      </c>
    </row>
    <row r="251" spans="1:21" x14ac:dyDescent="0.2">
      <c r="A251" s="25" t="s">
        <v>2143</v>
      </c>
      <c r="B251" s="114"/>
      <c r="C251" s="33">
        <v>45164.527999999998</v>
      </c>
      <c r="D251" s="33"/>
      <c r="E251">
        <f t="shared" si="47"/>
        <v>16877.970486456707</v>
      </c>
      <c r="F251">
        <f t="shared" si="59"/>
        <v>16878</v>
      </c>
      <c r="G251">
        <f t="shared" ref="G251:G282" si="60">C251-(C$7+F251*C$8)</f>
        <v>-6.8970400025136769E-3</v>
      </c>
      <c r="K251">
        <f t="shared" ref="K251:K285" si="61">+G251</f>
        <v>-6.8970400025136769E-3</v>
      </c>
      <c r="P251">
        <f t="shared" si="48"/>
        <v>1.3353929008690091E-3</v>
      </c>
      <c r="Q251" s="7">
        <f t="shared" si="49"/>
        <v>30146.027999999998</v>
      </c>
      <c r="R251">
        <f t="shared" ref="R251:R296" si="62">+(P251-G251)^2</f>
        <v>6.7772951508697884E-5</v>
      </c>
      <c r="T251">
        <v>0.1</v>
      </c>
      <c r="U251">
        <f t="shared" ref="U251:U296" si="63">+T251*R251</f>
        <v>6.7772951508697884E-6</v>
      </c>
    </row>
    <row r="252" spans="1:21" x14ac:dyDescent="0.2">
      <c r="A252" s="25" t="s">
        <v>2138</v>
      </c>
      <c r="B252" s="114"/>
      <c r="C252" s="33">
        <v>45192.341999999997</v>
      </c>
      <c r="D252" s="33"/>
      <c r="E252">
        <f t="shared" si="47"/>
        <v>16996.991065283379</v>
      </c>
      <c r="F252">
        <f t="shared" si="59"/>
        <v>16997</v>
      </c>
      <c r="G252">
        <f t="shared" si="60"/>
        <v>-2.0879600051557645E-3</v>
      </c>
      <c r="K252">
        <f t="shared" si="61"/>
        <v>-2.0879600051557645E-3</v>
      </c>
      <c r="P252">
        <f t="shared" si="48"/>
        <v>1.4246585848671361E-3</v>
      </c>
      <c r="Q252" s="7">
        <f t="shared" si="49"/>
        <v>30173.841999999997</v>
      </c>
      <c r="R252">
        <f t="shared" si="62"/>
        <v>1.2338489358974471E-5</v>
      </c>
      <c r="T252">
        <v>0.1</v>
      </c>
      <c r="U252">
        <f t="shared" si="63"/>
        <v>1.2338489358974472E-6</v>
      </c>
    </row>
    <row r="253" spans="1:21" x14ac:dyDescent="0.2">
      <c r="A253" s="25" t="s">
        <v>2144</v>
      </c>
      <c r="B253" s="114" t="s">
        <v>2212</v>
      </c>
      <c r="C253" s="33">
        <v>45192.453000000001</v>
      </c>
      <c r="D253" s="33"/>
      <c r="E253">
        <f t="shared" si="47"/>
        <v>16997.466052133539</v>
      </c>
      <c r="F253">
        <f t="shared" si="59"/>
        <v>16997.5</v>
      </c>
      <c r="G253">
        <f t="shared" si="60"/>
        <v>-7.9332999957841821E-3</v>
      </c>
      <c r="K253">
        <f t="shared" si="61"/>
        <v>-7.9332999957841821E-3</v>
      </c>
      <c r="P253">
        <f t="shared" si="48"/>
        <v>1.4250361838869588E-3</v>
      </c>
      <c r="Q253" s="7">
        <f t="shared" si="49"/>
        <v>30173.953000000001</v>
      </c>
      <c r="R253">
        <f t="shared" si="62"/>
        <v>8.7578456051741843E-5</v>
      </c>
      <c r="T253">
        <v>0.1</v>
      </c>
      <c r="U253">
        <f t="shared" si="63"/>
        <v>8.7578456051741843E-6</v>
      </c>
    </row>
    <row r="254" spans="1:21" x14ac:dyDescent="0.2">
      <c r="A254" s="25" t="s">
        <v>2138</v>
      </c>
      <c r="B254" s="114" t="s">
        <v>2212</v>
      </c>
      <c r="C254" s="33">
        <v>45214.427000000003</v>
      </c>
      <c r="D254" s="33"/>
      <c r="E254">
        <f t="shared" si="47"/>
        <v>17091.496331817783</v>
      </c>
      <c r="F254">
        <f t="shared" si="59"/>
        <v>17091.5</v>
      </c>
      <c r="G254">
        <f t="shared" si="60"/>
        <v>-8.5721999494126067E-4</v>
      </c>
      <c r="K254">
        <f t="shared" si="61"/>
        <v>-8.5721999494126067E-4</v>
      </c>
      <c r="P254">
        <f t="shared" si="48"/>
        <v>1.4964012087301387E-3</v>
      </c>
      <c r="Q254" s="7">
        <f t="shared" si="49"/>
        <v>30195.927000000003</v>
      </c>
      <c r="R254">
        <f t="shared" si="62"/>
        <v>5.5395327703716071E-6</v>
      </c>
      <c r="T254">
        <v>0.1</v>
      </c>
      <c r="U254">
        <f t="shared" si="63"/>
        <v>5.5395327703716075E-7</v>
      </c>
    </row>
    <row r="255" spans="1:21" x14ac:dyDescent="0.2">
      <c r="A255" s="25" t="s">
        <v>2145</v>
      </c>
      <c r="B255" s="114" t="s">
        <v>2212</v>
      </c>
      <c r="C255" s="33">
        <v>45244.341</v>
      </c>
      <c r="D255" s="33"/>
      <c r="E255">
        <f t="shared" si="47"/>
        <v>17219.503148349781</v>
      </c>
      <c r="F255">
        <f t="shared" si="59"/>
        <v>17219.5</v>
      </c>
      <c r="G255">
        <f t="shared" si="60"/>
        <v>7.3574000271037221E-4</v>
      </c>
      <c r="K255">
        <f t="shared" si="61"/>
        <v>7.3574000271037221E-4</v>
      </c>
      <c r="P255">
        <f t="shared" si="48"/>
        <v>1.5947825794453072E-3</v>
      </c>
      <c r="Q255" s="7">
        <f t="shared" si="49"/>
        <v>30225.841</v>
      </c>
      <c r="R255">
        <f t="shared" si="62"/>
        <v>7.3795414864339656E-7</v>
      </c>
      <c r="T255">
        <v>0.1</v>
      </c>
      <c r="U255">
        <f t="shared" si="63"/>
        <v>7.3795414864339656E-8</v>
      </c>
    </row>
    <row r="256" spans="1:21" x14ac:dyDescent="0.2">
      <c r="A256" s="25" t="s">
        <v>2145</v>
      </c>
      <c r="B256" s="114" t="s">
        <v>2212</v>
      </c>
      <c r="C256" s="33">
        <v>45255.557999999997</v>
      </c>
      <c r="D256" s="33"/>
      <c r="E256">
        <f t="shared" si="47"/>
        <v>17267.502495178662</v>
      </c>
      <c r="F256">
        <f t="shared" si="59"/>
        <v>17267.5</v>
      </c>
      <c r="G256">
        <f t="shared" si="60"/>
        <v>5.8309999440098181E-4</v>
      </c>
      <c r="K256">
        <f t="shared" si="61"/>
        <v>5.8309999440098181E-4</v>
      </c>
      <c r="P256">
        <f t="shared" si="48"/>
        <v>1.6320331474723657E-3</v>
      </c>
      <c r="Q256" s="7">
        <f t="shared" si="49"/>
        <v>30237.057999999997</v>
      </c>
      <c r="R256">
        <f t="shared" si="62"/>
        <v>1.1002607596122752E-6</v>
      </c>
      <c r="T256">
        <v>0.1</v>
      </c>
      <c r="U256">
        <f t="shared" si="63"/>
        <v>1.1002607596122752E-7</v>
      </c>
    </row>
    <row r="257" spans="1:21" x14ac:dyDescent="0.2">
      <c r="A257" s="25" t="s">
        <v>2145</v>
      </c>
      <c r="B257" s="114"/>
      <c r="C257" s="33">
        <v>45268.296999999999</v>
      </c>
      <c r="D257" s="33"/>
      <c r="E257">
        <f t="shared" si="47"/>
        <v>17322.014724763518</v>
      </c>
      <c r="F257">
        <f t="shared" si="59"/>
        <v>17322</v>
      </c>
      <c r="G257">
        <f t="shared" si="60"/>
        <v>3.4410399966873229E-3</v>
      </c>
      <c r="K257">
        <f t="shared" si="61"/>
        <v>3.4410399966873229E-3</v>
      </c>
      <c r="P257">
        <f t="shared" si="48"/>
        <v>1.6745643630900683E-3</v>
      </c>
      <c r="Q257" s="7">
        <f t="shared" si="49"/>
        <v>30249.796999999999</v>
      </c>
      <c r="R257">
        <f t="shared" si="62"/>
        <v>3.1204361640928218E-6</v>
      </c>
      <c r="T257">
        <v>0.1</v>
      </c>
      <c r="U257">
        <f t="shared" si="63"/>
        <v>3.1204361640928221E-7</v>
      </c>
    </row>
    <row r="258" spans="1:21" x14ac:dyDescent="0.2">
      <c r="A258" s="25" t="s">
        <v>2146</v>
      </c>
      <c r="B258" s="114" t="s">
        <v>2212</v>
      </c>
      <c r="C258" s="33">
        <v>45276.36</v>
      </c>
      <c r="D258" s="33"/>
      <c r="E258">
        <f t="shared" si="47"/>
        <v>17356.517598391176</v>
      </c>
      <c r="F258">
        <f t="shared" si="59"/>
        <v>17356.5</v>
      </c>
      <c r="G258">
        <f t="shared" si="60"/>
        <v>4.1125799980363809E-3</v>
      </c>
      <c r="K258">
        <f t="shared" si="61"/>
        <v>4.1125799980363809E-3</v>
      </c>
      <c r="P258">
        <f t="shared" si="48"/>
        <v>1.701617632130524E-3</v>
      </c>
      <c r="Q258" s="7">
        <f t="shared" si="49"/>
        <v>30257.86</v>
      </c>
      <c r="R258">
        <f t="shared" si="62"/>
        <v>5.8127395298143663E-6</v>
      </c>
      <c r="T258">
        <v>0.1</v>
      </c>
      <c r="U258">
        <f t="shared" si="63"/>
        <v>5.8127395298143665E-7</v>
      </c>
    </row>
    <row r="259" spans="1:21" x14ac:dyDescent="0.2">
      <c r="A259" s="25" t="s">
        <v>2146</v>
      </c>
      <c r="B259" s="114" t="s">
        <v>2212</v>
      </c>
      <c r="C259" s="33">
        <v>45330.338000000003</v>
      </c>
      <c r="D259" s="33"/>
      <c r="E259">
        <f t="shared" si="47"/>
        <v>17587.498140704643</v>
      </c>
      <c r="F259">
        <f t="shared" si="59"/>
        <v>17587.5</v>
      </c>
      <c r="G259">
        <f t="shared" si="60"/>
        <v>-4.3449999793665484E-4</v>
      </c>
      <c r="K259">
        <f t="shared" si="61"/>
        <v>-4.3449999793665484E-4</v>
      </c>
      <c r="P259">
        <f t="shared" si="48"/>
        <v>1.8853482466437352E-3</v>
      </c>
      <c r="Q259" s="7">
        <f t="shared" si="49"/>
        <v>30311.838000000003</v>
      </c>
      <c r="R259">
        <f t="shared" si="62"/>
        <v>5.3816958778827174E-6</v>
      </c>
      <c r="T259">
        <v>0.1</v>
      </c>
      <c r="U259">
        <f t="shared" si="63"/>
        <v>5.3816958778827172E-7</v>
      </c>
    </row>
    <row r="260" spans="1:21" x14ac:dyDescent="0.2">
      <c r="A260" s="25" t="s">
        <v>2147</v>
      </c>
      <c r="B260" s="114"/>
      <c r="C260" s="33">
        <v>45383.269</v>
      </c>
      <c r="D260" s="33"/>
      <c r="E260">
        <f t="shared" si="47"/>
        <v>17813.998401647856</v>
      </c>
      <c r="F260">
        <f t="shared" si="59"/>
        <v>17814</v>
      </c>
      <c r="G260">
        <f t="shared" si="60"/>
        <v>-3.7352000072132796E-4</v>
      </c>
      <c r="K260">
        <f t="shared" si="61"/>
        <v>-3.7352000072132796E-4</v>
      </c>
      <c r="P260">
        <f t="shared" si="48"/>
        <v>2.0698724722442371E-3</v>
      </c>
      <c r="Q260" s="7">
        <f t="shared" si="49"/>
        <v>30364.769</v>
      </c>
      <c r="R260">
        <f t="shared" si="62"/>
        <v>5.9701667769447795E-6</v>
      </c>
      <c r="T260">
        <v>0.1</v>
      </c>
      <c r="U260">
        <f t="shared" si="63"/>
        <v>5.9701667769447797E-7</v>
      </c>
    </row>
    <row r="261" spans="1:21" x14ac:dyDescent="0.2">
      <c r="A261" s="25" t="s">
        <v>2148</v>
      </c>
      <c r="B261" s="114"/>
      <c r="C261" s="33">
        <v>45486.557999999997</v>
      </c>
      <c r="D261" s="33"/>
      <c r="E261">
        <f t="shared" si="47"/>
        <v>18255.988642764863</v>
      </c>
      <c r="F261">
        <f t="shared" si="59"/>
        <v>18256</v>
      </c>
      <c r="G261">
        <f t="shared" si="60"/>
        <v>-2.6540800026850775E-3</v>
      </c>
      <c r="K261">
        <f t="shared" si="61"/>
        <v>-2.6540800026850775E-3</v>
      </c>
      <c r="P261">
        <f t="shared" si="48"/>
        <v>2.4423983222186529E-3</v>
      </c>
      <c r="Q261" s="7">
        <f t="shared" si="49"/>
        <v>30468.057999999997</v>
      </c>
      <c r="R261">
        <f t="shared" si="62"/>
        <v>2.5974091316213535E-5</v>
      </c>
      <c r="T261">
        <v>0.1</v>
      </c>
      <c r="U261">
        <f t="shared" si="63"/>
        <v>2.5974091316213538E-6</v>
      </c>
    </row>
    <row r="262" spans="1:21" x14ac:dyDescent="0.2">
      <c r="A262" s="25" t="s">
        <v>2149</v>
      </c>
      <c r="B262" s="114"/>
      <c r="C262" s="33">
        <v>45504.553</v>
      </c>
      <c r="D262" s="33"/>
      <c r="E262">
        <f t="shared" si="47"/>
        <v>18332.992141577921</v>
      </c>
      <c r="F262">
        <f t="shared" si="59"/>
        <v>18333</v>
      </c>
      <c r="G262">
        <f t="shared" si="60"/>
        <v>-1.8364400020800531E-3</v>
      </c>
      <c r="K262">
        <f t="shared" si="61"/>
        <v>-1.8364400020800531E-3</v>
      </c>
      <c r="P262">
        <f t="shared" si="48"/>
        <v>2.5089742286768801E-3</v>
      </c>
      <c r="Q262" s="7">
        <f t="shared" si="49"/>
        <v>30486.053</v>
      </c>
      <c r="R262">
        <f t="shared" si="62"/>
        <v>1.8882624836864869E-5</v>
      </c>
      <c r="T262">
        <v>0.1</v>
      </c>
      <c r="U262">
        <f t="shared" si="63"/>
        <v>1.8882624836864869E-6</v>
      </c>
    </row>
    <row r="263" spans="1:21" x14ac:dyDescent="0.2">
      <c r="A263" s="25" t="s">
        <v>2149</v>
      </c>
      <c r="B263" s="114"/>
      <c r="C263" s="33">
        <v>45508.527000000002</v>
      </c>
      <c r="D263" s="33"/>
      <c r="E263">
        <f t="shared" si="47"/>
        <v>18349.99752664506</v>
      </c>
      <c r="F263">
        <f t="shared" si="59"/>
        <v>18350</v>
      </c>
      <c r="G263">
        <f t="shared" si="60"/>
        <v>-5.7799999922281131E-4</v>
      </c>
      <c r="K263">
        <f t="shared" si="61"/>
        <v>-5.7799999922281131E-4</v>
      </c>
      <c r="P263">
        <f t="shared" si="48"/>
        <v>2.5237398357474197E-3</v>
      </c>
      <c r="Q263" s="7">
        <f t="shared" si="49"/>
        <v>30490.027000000002</v>
      </c>
      <c r="R263">
        <f t="shared" si="62"/>
        <v>9.6207900038411559E-6</v>
      </c>
      <c r="T263">
        <v>0.1</v>
      </c>
      <c r="U263">
        <f t="shared" si="63"/>
        <v>9.6207900038411559E-7</v>
      </c>
    </row>
    <row r="264" spans="1:21" x14ac:dyDescent="0.2">
      <c r="A264" s="25" t="s">
        <v>2149</v>
      </c>
      <c r="B264" s="114" t="s">
        <v>2212</v>
      </c>
      <c r="C264" s="33">
        <v>45524.538</v>
      </c>
      <c r="D264" s="33"/>
      <c r="E264">
        <f t="shared" si="47"/>
        <v>18418.511170406971</v>
      </c>
      <c r="F264">
        <f t="shared" si="59"/>
        <v>18418.5</v>
      </c>
      <c r="G264">
        <f t="shared" si="60"/>
        <v>2.6104200005647726E-3</v>
      </c>
      <c r="K264">
        <f t="shared" si="61"/>
        <v>2.6104200005647726E-3</v>
      </c>
      <c r="P264">
        <f t="shared" si="48"/>
        <v>2.5834820996327654E-3</v>
      </c>
      <c r="Q264" s="7">
        <f t="shared" si="49"/>
        <v>30506.038</v>
      </c>
      <c r="R264">
        <f t="shared" si="62"/>
        <v>7.2565050662263776E-10</v>
      </c>
      <c r="T264">
        <v>0.1</v>
      </c>
      <c r="U264">
        <f t="shared" si="63"/>
        <v>7.2565050662263779E-11</v>
      </c>
    </row>
    <row r="265" spans="1:21" x14ac:dyDescent="0.2">
      <c r="A265" s="25" t="s">
        <v>2150</v>
      </c>
      <c r="B265" s="114" t="s">
        <v>2212</v>
      </c>
      <c r="C265" s="33">
        <v>45569.408000000003</v>
      </c>
      <c r="D265" s="33"/>
      <c r="E265">
        <f t="shared" si="47"/>
        <v>18610.517116044182</v>
      </c>
      <c r="F265">
        <f t="shared" si="59"/>
        <v>18610.5</v>
      </c>
      <c r="G265">
        <f t="shared" si="60"/>
        <v>3.9998600041144527E-3</v>
      </c>
      <c r="K265">
        <f t="shared" si="61"/>
        <v>3.9998600041144527E-3</v>
      </c>
      <c r="P265">
        <f t="shared" si="48"/>
        <v>2.7530301456387615E-3</v>
      </c>
      <c r="Q265" s="7">
        <f t="shared" si="49"/>
        <v>30550.908000000003</v>
      </c>
      <c r="R265">
        <f t="shared" si="62"/>
        <v>1.5545846959865121E-6</v>
      </c>
      <c r="T265">
        <v>0.1</v>
      </c>
      <c r="U265">
        <f t="shared" si="63"/>
        <v>1.5545846959865122E-7</v>
      </c>
    </row>
    <row r="266" spans="1:21" x14ac:dyDescent="0.2">
      <c r="A266" s="25" t="s">
        <v>2150</v>
      </c>
      <c r="B266" s="114" t="s">
        <v>2212</v>
      </c>
      <c r="C266" s="33">
        <v>45583.428</v>
      </c>
      <c r="D266" s="33"/>
      <c r="E266">
        <f t="shared" si="47"/>
        <v>18670.510950629268</v>
      </c>
      <c r="F266">
        <f t="shared" si="59"/>
        <v>18670.5</v>
      </c>
      <c r="G266">
        <f t="shared" si="60"/>
        <v>2.5590599980205297E-3</v>
      </c>
      <c r="K266">
        <f t="shared" si="61"/>
        <v>2.5590599980205297E-3</v>
      </c>
      <c r="P266">
        <f t="shared" si="48"/>
        <v>2.8066467121487942E-3</v>
      </c>
      <c r="Q266" s="7">
        <f t="shared" si="49"/>
        <v>30564.928</v>
      </c>
      <c r="R266">
        <f t="shared" si="62"/>
        <v>6.1299181012830968E-8</v>
      </c>
      <c r="T266">
        <v>0.1</v>
      </c>
      <c r="U266">
        <f t="shared" si="63"/>
        <v>6.1299181012830974E-9</v>
      </c>
    </row>
    <row r="267" spans="1:21" x14ac:dyDescent="0.2">
      <c r="A267" s="25" t="s">
        <v>2150</v>
      </c>
      <c r="B267" s="114"/>
      <c r="C267" s="33">
        <v>45586.576999999997</v>
      </c>
      <c r="D267" s="33"/>
      <c r="E267">
        <f t="shared" si="47"/>
        <v>18683.98602802644</v>
      </c>
      <c r="F267">
        <f t="shared" si="59"/>
        <v>18684</v>
      </c>
      <c r="G267">
        <f t="shared" si="60"/>
        <v>-3.2651200017426163E-3</v>
      </c>
      <c r="K267">
        <f t="shared" si="61"/>
        <v>-3.2651200017426163E-3</v>
      </c>
      <c r="P267">
        <f t="shared" si="48"/>
        <v>2.8187519338856576E-3</v>
      </c>
      <c r="Q267" s="7">
        <f t="shared" si="49"/>
        <v>30568.076999999997</v>
      </c>
      <c r="R267">
        <f t="shared" si="62"/>
        <v>3.7013497729125323E-5</v>
      </c>
      <c r="T267">
        <v>0.1</v>
      </c>
      <c r="U267">
        <f t="shared" si="63"/>
        <v>3.7013497729125325E-6</v>
      </c>
    </row>
    <row r="268" spans="1:21" x14ac:dyDescent="0.2">
      <c r="A268" s="25" t="s">
        <v>2150</v>
      </c>
      <c r="B268" s="114"/>
      <c r="C268" s="33">
        <v>45595.466</v>
      </c>
      <c r="D268" s="33"/>
      <c r="E268">
        <f t="shared" si="47"/>
        <v>18722.023488484869</v>
      </c>
      <c r="F268">
        <f t="shared" si="59"/>
        <v>18722</v>
      </c>
      <c r="G268">
        <f t="shared" si="60"/>
        <v>5.4890399987925775E-3</v>
      </c>
      <c r="K268">
        <f t="shared" si="61"/>
        <v>5.4890399987925775E-3</v>
      </c>
      <c r="P268">
        <f t="shared" si="48"/>
        <v>2.8529077019900442E-3</v>
      </c>
      <c r="Q268" s="7">
        <f t="shared" si="49"/>
        <v>30576.966</v>
      </c>
      <c r="R268">
        <f t="shared" si="62"/>
        <v>6.9491934862453996E-6</v>
      </c>
      <c r="T268">
        <v>0.1</v>
      </c>
      <c r="U268">
        <f t="shared" si="63"/>
        <v>6.9491934862454005E-7</v>
      </c>
    </row>
    <row r="269" spans="1:21" x14ac:dyDescent="0.2">
      <c r="A269" s="25" t="s">
        <v>2150</v>
      </c>
      <c r="B269" s="114" t="s">
        <v>2212</v>
      </c>
      <c r="C269" s="33">
        <v>45598.377999999997</v>
      </c>
      <c r="D269" s="33"/>
      <c r="E269">
        <f t="shared" si="47"/>
        <v>18734.484404769577</v>
      </c>
      <c r="F269">
        <f t="shared" si="59"/>
        <v>18734.5</v>
      </c>
      <c r="G269">
        <f t="shared" si="60"/>
        <v>-3.6444600045797415E-3</v>
      </c>
      <c r="K269">
        <f t="shared" si="61"/>
        <v>-3.6444600045797415E-3</v>
      </c>
      <c r="P269">
        <f t="shared" si="48"/>
        <v>2.8641695356726102E-3</v>
      </c>
      <c r="Q269" s="7">
        <f t="shared" si="49"/>
        <v>30579.877999999997</v>
      </c>
      <c r="R269">
        <f t="shared" si="62"/>
        <v>4.2362258492245538E-5</v>
      </c>
      <c r="T269">
        <v>0.1</v>
      </c>
      <c r="U269">
        <f t="shared" si="63"/>
        <v>4.2362258492245538E-6</v>
      </c>
    </row>
    <row r="270" spans="1:21" x14ac:dyDescent="0.2">
      <c r="A270" s="25" t="s">
        <v>2150</v>
      </c>
      <c r="B270" s="114"/>
      <c r="C270" s="33">
        <v>45600.375999999997</v>
      </c>
      <c r="D270" s="33"/>
      <c r="E270">
        <f t="shared" si="47"/>
        <v>18743.034168072074</v>
      </c>
      <c r="F270">
        <f t="shared" si="59"/>
        <v>18743</v>
      </c>
      <c r="G270">
        <f t="shared" si="60"/>
        <v>7.9847599990898743E-3</v>
      </c>
      <c r="K270">
        <f t="shared" si="61"/>
        <v>7.9847599990898743E-3</v>
      </c>
      <c r="P270">
        <f t="shared" si="48"/>
        <v>2.8718350417849883E-3</v>
      </c>
      <c r="Q270" s="7">
        <f t="shared" si="49"/>
        <v>30581.875999999997</v>
      </c>
      <c r="R270">
        <f t="shared" si="62"/>
        <v>2.6142001619031171E-5</v>
      </c>
      <c r="T270">
        <v>0.1</v>
      </c>
      <c r="U270">
        <f t="shared" si="63"/>
        <v>2.6142001619031171E-6</v>
      </c>
    </row>
    <row r="271" spans="1:21" x14ac:dyDescent="0.2">
      <c r="A271" s="25" t="s">
        <v>2152</v>
      </c>
      <c r="B271" s="114"/>
      <c r="C271" s="33">
        <v>45603.411999999997</v>
      </c>
      <c r="D271" s="33"/>
      <c r="E271">
        <f t="shared" si="47"/>
        <v>18756.02570029749</v>
      </c>
      <c r="F271">
        <f t="shared" si="59"/>
        <v>18756</v>
      </c>
      <c r="G271">
        <f t="shared" si="60"/>
        <v>6.0059199968236499E-3</v>
      </c>
      <c r="K271">
        <f t="shared" si="61"/>
        <v>6.0059199968236499E-3</v>
      </c>
      <c r="P271">
        <f t="shared" si="48"/>
        <v>2.8835704356138941E-3</v>
      </c>
      <c r="Q271" s="7">
        <f t="shared" si="49"/>
        <v>30584.911999999997</v>
      </c>
      <c r="R271">
        <f t="shared" si="62"/>
        <v>9.7490667823867539E-6</v>
      </c>
      <c r="T271">
        <v>0.1</v>
      </c>
      <c r="U271">
        <f t="shared" si="63"/>
        <v>9.7490667823867552E-7</v>
      </c>
    </row>
    <row r="272" spans="1:21" x14ac:dyDescent="0.2">
      <c r="A272" s="25" t="s">
        <v>2152</v>
      </c>
      <c r="B272" s="114"/>
      <c r="C272" s="33">
        <v>45604.343999999997</v>
      </c>
      <c r="D272" s="33"/>
      <c r="E272">
        <f t="shared" si="47"/>
        <v>18760.013878174337</v>
      </c>
      <c r="F272">
        <f t="shared" si="59"/>
        <v>18760</v>
      </c>
      <c r="G272">
        <f t="shared" si="60"/>
        <v>3.2432000007247552E-3</v>
      </c>
      <c r="K272">
        <f t="shared" si="61"/>
        <v>3.2432000007247552E-3</v>
      </c>
      <c r="P272">
        <f t="shared" si="48"/>
        <v>2.887184167103464E-3</v>
      </c>
      <c r="Q272" s="7">
        <f t="shared" si="49"/>
        <v>30585.843999999997</v>
      </c>
      <c r="R272">
        <f t="shared" si="62"/>
        <v>1.2674727378906294E-7</v>
      </c>
      <c r="T272">
        <v>0.1</v>
      </c>
      <c r="U272">
        <f t="shared" si="63"/>
        <v>1.2674727378906294E-8</v>
      </c>
    </row>
    <row r="273" spans="1:21" x14ac:dyDescent="0.2">
      <c r="A273" s="25" t="s">
        <v>2152</v>
      </c>
      <c r="B273" s="114" t="s">
        <v>2212</v>
      </c>
      <c r="C273" s="33">
        <v>45609.37</v>
      </c>
      <c r="D273" s="33"/>
      <c r="E273">
        <f t="shared" si="47"/>
        <v>18781.520940415779</v>
      </c>
      <c r="F273">
        <f t="shared" si="59"/>
        <v>18781.5</v>
      </c>
      <c r="G273">
        <f t="shared" si="60"/>
        <v>4.8935800004983321E-3</v>
      </c>
      <c r="K273">
        <f t="shared" si="61"/>
        <v>4.8935800004983321E-3</v>
      </c>
      <c r="P273">
        <f t="shared" si="48"/>
        <v>2.9066308773411584E-3</v>
      </c>
      <c r="Q273" s="7">
        <f t="shared" si="49"/>
        <v>30590.870000000003</v>
      </c>
      <c r="R273">
        <f t="shared" si="62"/>
        <v>3.9479668180150618E-6</v>
      </c>
      <c r="T273">
        <v>0.1</v>
      </c>
      <c r="U273">
        <f t="shared" si="63"/>
        <v>3.9479668180150619E-7</v>
      </c>
    </row>
    <row r="274" spans="1:21" x14ac:dyDescent="0.2">
      <c r="A274" s="25" t="s">
        <v>2152</v>
      </c>
      <c r="B274" s="114"/>
      <c r="C274" s="33">
        <v>45609.489000000001</v>
      </c>
      <c r="D274" s="33"/>
      <c r="E274">
        <f t="shared" si="47"/>
        <v>18782.030160552411</v>
      </c>
      <c r="F274">
        <f t="shared" si="59"/>
        <v>18782</v>
      </c>
      <c r="G274">
        <f t="shared" si="60"/>
        <v>7.0482400042237714E-3</v>
      </c>
      <c r="K274">
        <f t="shared" si="61"/>
        <v>7.0482400042237714E-3</v>
      </c>
      <c r="P274">
        <f t="shared" si="48"/>
        <v>2.9070835859111646E-3</v>
      </c>
      <c r="Q274" s="7">
        <f t="shared" si="49"/>
        <v>30590.989000000001</v>
      </c>
      <c r="R274">
        <f t="shared" si="62"/>
        <v>1.7149176480931697E-5</v>
      </c>
      <c r="T274">
        <v>0.1</v>
      </c>
      <c r="U274">
        <f t="shared" si="63"/>
        <v>1.7149176480931698E-6</v>
      </c>
    </row>
    <row r="275" spans="1:21" x14ac:dyDescent="0.2">
      <c r="A275" s="25" t="s">
        <v>2152</v>
      </c>
      <c r="B275" s="114"/>
      <c r="C275" s="33">
        <v>45611.353000000003</v>
      </c>
      <c r="D275" s="33"/>
      <c r="E275">
        <f t="shared" si="47"/>
        <v>18790.006516306097</v>
      </c>
      <c r="F275">
        <f t="shared" si="59"/>
        <v>18790</v>
      </c>
      <c r="G275">
        <f t="shared" si="60"/>
        <v>1.5228000047500245E-3</v>
      </c>
      <c r="K275">
        <f t="shared" si="61"/>
        <v>1.5228000047500245E-3</v>
      </c>
      <c r="P275">
        <f t="shared" si="48"/>
        <v>2.9143297632793844E-3</v>
      </c>
      <c r="Q275" s="7">
        <f t="shared" si="49"/>
        <v>30592.853000000003</v>
      </c>
      <c r="R275">
        <f t="shared" si="62"/>
        <v>1.9363550688727784E-6</v>
      </c>
      <c r="T275">
        <v>0.1</v>
      </c>
      <c r="U275">
        <f t="shared" si="63"/>
        <v>1.9363550688727785E-7</v>
      </c>
    </row>
    <row r="276" spans="1:21" x14ac:dyDescent="0.2">
      <c r="A276" s="25" t="s">
        <v>2152</v>
      </c>
      <c r="B276" s="114" t="s">
        <v>2212</v>
      </c>
      <c r="C276" s="33">
        <v>45611.47</v>
      </c>
      <c r="D276" s="33"/>
      <c r="E276">
        <f t="shared" si="47"/>
        <v>18790.507178121105</v>
      </c>
      <c r="F276">
        <f t="shared" si="59"/>
        <v>18790.5</v>
      </c>
      <c r="G276">
        <f t="shared" si="60"/>
        <v>1.6774600007920526E-3</v>
      </c>
      <c r="K276">
        <f t="shared" si="61"/>
        <v>1.6774600007920526E-3</v>
      </c>
      <c r="P276">
        <f t="shared" si="48"/>
        <v>2.9147828268754339E-3</v>
      </c>
      <c r="Q276" s="7">
        <f t="shared" si="49"/>
        <v>30592.97</v>
      </c>
      <c r="R276">
        <f t="shared" si="62"/>
        <v>1.5309677759469654E-6</v>
      </c>
      <c r="T276">
        <v>0.1</v>
      </c>
      <c r="U276">
        <f t="shared" si="63"/>
        <v>1.5309677759469656E-7</v>
      </c>
    </row>
    <row r="277" spans="1:21" x14ac:dyDescent="0.2">
      <c r="A277" s="25" t="s">
        <v>2152</v>
      </c>
      <c r="B277" s="114" t="s">
        <v>2212</v>
      </c>
      <c r="C277" s="33">
        <v>45613.343000000001</v>
      </c>
      <c r="D277" s="33"/>
      <c r="E277">
        <f t="shared" ref="E277:E340" si="64">(C277-C$7)/C$8</f>
        <v>18798.522046322094</v>
      </c>
      <c r="F277">
        <f t="shared" si="59"/>
        <v>18798.5</v>
      </c>
      <c r="G277">
        <f t="shared" si="60"/>
        <v>5.1520199995138682E-3</v>
      </c>
      <c r="K277">
        <f t="shared" si="61"/>
        <v>5.1520199995138682E-3</v>
      </c>
      <c r="P277">
        <f t="shared" ref="P277:P340" si="65">+I$2+I$3*F277+I$4*F277^2+I$5*SIN(I$6*F277+I$7)</f>
        <v>2.9220346844351722E-3</v>
      </c>
      <c r="Q277" s="7">
        <f t="shared" ref="Q277:Q340" si="66">+C277-15018.5</f>
        <v>30594.843000000001</v>
      </c>
      <c r="R277">
        <f t="shared" si="62"/>
        <v>4.9728345054666315E-6</v>
      </c>
      <c r="T277">
        <v>0.1</v>
      </c>
      <c r="U277">
        <f t="shared" si="63"/>
        <v>4.9728345054666319E-7</v>
      </c>
    </row>
    <row r="278" spans="1:21" x14ac:dyDescent="0.2">
      <c r="A278" s="25" t="s">
        <v>2152</v>
      </c>
      <c r="B278" s="114"/>
      <c r="C278" s="33">
        <v>45613.457000000002</v>
      </c>
      <c r="D278" s="33"/>
      <c r="E278">
        <f t="shared" si="64"/>
        <v>18799.009870654674</v>
      </c>
      <c r="F278">
        <f t="shared" si="59"/>
        <v>18799</v>
      </c>
      <c r="G278">
        <f t="shared" si="60"/>
        <v>2.3066799985826947E-3</v>
      </c>
      <c r="K278">
        <f t="shared" si="61"/>
        <v>2.3066799985826947E-3</v>
      </c>
      <c r="P278">
        <f t="shared" si="65"/>
        <v>2.9224881030291208E-3</v>
      </c>
      <c r="Q278" s="7">
        <f t="shared" si="66"/>
        <v>30594.957000000002</v>
      </c>
      <c r="R278">
        <f t="shared" si="62"/>
        <v>3.7921962150190051E-7</v>
      </c>
      <c r="T278">
        <v>0.1</v>
      </c>
      <c r="U278">
        <f t="shared" si="63"/>
        <v>3.7921962150190054E-8</v>
      </c>
    </row>
    <row r="279" spans="1:21" x14ac:dyDescent="0.2">
      <c r="A279" s="25" t="s">
        <v>2152</v>
      </c>
      <c r="B279" s="114"/>
      <c r="C279" s="33">
        <v>45625.610999999997</v>
      </c>
      <c r="D279" s="33"/>
      <c r="E279">
        <f t="shared" si="64"/>
        <v>18851.018791164446</v>
      </c>
      <c r="F279">
        <f t="shared" si="59"/>
        <v>18851</v>
      </c>
      <c r="G279">
        <f t="shared" si="60"/>
        <v>4.3913199988310225E-3</v>
      </c>
      <c r="K279">
        <f t="shared" si="61"/>
        <v>4.3913199988310225E-3</v>
      </c>
      <c r="P279">
        <f t="shared" si="65"/>
        <v>2.969757630657488E-3</v>
      </c>
      <c r="Q279" s="7">
        <f t="shared" si="66"/>
        <v>30607.110999999997</v>
      </c>
      <c r="R279">
        <f t="shared" si="62"/>
        <v>2.0208395666071477E-6</v>
      </c>
      <c r="T279">
        <v>0.1</v>
      </c>
      <c r="U279">
        <f t="shared" si="63"/>
        <v>2.0208395666071479E-7</v>
      </c>
    </row>
    <row r="280" spans="1:21" x14ac:dyDescent="0.2">
      <c r="A280" s="25" t="s">
        <v>2152</v>
      </c>
      <c r="B280" s="114"/>
      <c r="C280" s="33">
        <v>45634.258999999998</v>
      </c>
      <c r="D280" s="33"/>
      <c r="E280">
        <f t="shared" si="64"/>
        <v>18888.024973867159</v>
      </c>
      <c r="F280">
        <f t="shared" si="59"/>
        <v>18888</v>
      </c>
      <c r="G280">
        <f t="shared" si="60"/>
        <v>5.8361600022180937E-3</v>
      </c>
      <c r="K280">
        <f t="shared" si="61"/>
        <v>5.8361600022180937E-3</v>
      </c>
      <c r="P280">
        <f t="shared" si="65"/>
        <v>3.0035291815975265E-3</v>
      </c>
      <c r="Q280" s="7">
        <f t="shared" si="66"/>
        <v>30615.758999999998</v>
      </c>
      <c r="R280">
        <f t="shared" si="62"/>
        <v>8.0237973659295473E-6</v>
      </c>
      <c r="T280">
        <v>0.1</v>
      </c>
      <c r="U280">
        <f t="shared" si="63"/>
        <v>8.0237973659295473E-7</v>
      </c>
    </row>
    <row r="281" spans="1:21" x14ac:dyDescent="0.2">
      <c r="A281" s="25" t="s">
        <v>2152</v>
      </c>
      <c r="B281" s="114" t="s">
        <v>2212</v>
      </c>
      <c r="C281" s="33">
        <v>45635.307000000001</v>
      </c>
      <c r="D281" s="33"/>
      <c r="E281">
        <f t="shared" si="64"/>
        <v>18892.50953439821</v>
      </c>
      <c r="F281">
        <f t="shared" si="59"/>
        <v>18892.5</v>
      </c>
      <c r="G281">
        <f t="shared" si="60"/>
        <v>2.2280999983195215E-3</v>
      </c>
      <c r="K281">
        <f t="shared" si="61"/>
        <v>2.2280999983195215E-3</v>
      </c>
      <c r="P281">
        <f t="shared" si="65"/>
        <v>3.0076443258468602E-3</v>
      </c>
      <c r="Q281" s="7">
        <f t="shared" si="66"/>
        <v>30616.807000000001</v>
      </c>
      <c r="R281">
        <f t="shared" si="62"/>
        <v>6.0768935858005066E-7</v>
      </c>
      <c r="T281">
        <v>0.1</v>
      </c>
      <c r="U281">
        <f t="shared" si="63"/>
        <v>6.0768935858005064E-8</v>
      </c>
    </row>
    <row r="282" spans="1:21" x14ac:dyDescent="0.2">
      <c r="A282" s="25" t="s">
        <v>2152</v>
      </c>
      <c r="B282" s="114" t="s">
        <v>2212</v>
      </c>
      <c r="C282" s="33">
        <v>45649.328000000001</v>
      </c>
      <c r="D282" s="33"/>
      <c r="E282">
        <f t="shared" si="64"/>
        <v>18952.507648144128</v>
      </c>
      <c r="F282">
        <f t="shared" si="59"/>
        <v>18952.5</v>
      </c>
      <c r="G282">
        <f t="shared" si="60"/>
        <v>1.7873000033432618E-3</v>
      </c>
      <c r="K282">
        <f t="shared" si="61"/>
        <v>1.7873000033432618E-3</v>
      </c>
      <c r="P282">
        <f t="shared" si="65"/>
        <v>3.0626743671202938E-3</v>
      </c>
      <c r="Q282" s="7">
        <f t="shared" si="66"/>
        <v>30630.828000000001</v>
      </c>
      <c r="R282">
        <f t="shared" si="62"/>
        <v>1.6265797677796693E-6</v>
      </c>
      <c r="T282">
        <v>0.1</v>
      </c>
      <c r="U282">
        <f t="shared" si="63"/>
        <v>1.6265797677796693E-7</v>
      </c>
    </row>
    <row r="283" spans="1:21" x14ac:dyDescent="0.2">
      <c r="A283" s="25" t="s">
        <v>2154</v>
      </c>
      <c r="B283" s="114"/>
      <c r="C283" s="33">
        <v>45680.294999999998</v>
      </c>
      <c r="D283" s="33"/>
      <c r="E283">
        <f t="shared" si="64"/>
        <v>19085.020421011221</v>
      </c>
      <c r="F283">
        <f t="shared" si="59"/>
        <v>19085</v>
      </c>
      <c r="G283">
        <f t="shared" ref="G283:G311" si="67">C283-(C$7+F283*C$8)</f>
        <v>4.7722000017529353E-3</v>
      </c>
      <c r="K283">
        <f t="shared" si="61"/>
        <v>4.7722000017529353E-3</v>
      </c>
      <c r="P283">
        <f t="shared" si="65"/>
        <v>3.185262461965814E-3</v>
      </c>
      <c r="Q283" s="7">
        <f t="shared" si="66"/>
        <v>30661.794999999998</v>
      </c>
      <c r="R283">
        <f t="shared" si="62"/>
        <v>2.5183707551856012E-6</v>
      </c>
      <c r="T283">
        <v>0.1</v>
      </c>
      <c r="U283">
        <f t="shared" si="63"/>
        <v>2.5183707551856012E-7</v>
      </c>
    </row>
    <row r="284" spans="1:21" x14ac:dyDescent="0.2">
      <c r="A284" s="25" t="s">
        <v>2154</v>
      </c>
      <c r="B284" s="114"/>
      <c r="C284" s="33">
        <v>45694.315999999999</v>
      </c>
      <c r="D284" s="33"/>
      <c r="E284">
        <f t="shared" si="64"/>
        <v>19145.018534757139</v>
      </c>
      <c r="F284">
        <f t="shared" si="59"/>
        <v>19145</v>
      </c>
      <c r="G284">
        <f t="shared" si="67"/>
        <v>4.331399999500718E-3</v>
      </c>
      <c r="K284">
        <f t="shared" si="61"/>
        <v>4.331399999500718E-3</v>
      </c>
      <c r="P284">
        <f t="shared" si="65"/>
        <v>3.2412552108692858E-3</v>
      </c>
      <c r="Q284" s="7">
        <f t="shared" si="66"/>
        <v>30675.815999999999</v>
      </c>
      <c r="R284">
        <f t="shared" si="62"/>
        <v>1.18841566018027E-6</v>
      </c>
      <c r="T284">
        <v>0.1</v>
      </c>
      <c r="U284">
        <f t="shared" si="63"/>
        <v>1.1884156601802701E-7</v>
      </c>
    </row>
    <row r="285" spans="1:21" x14ac:dyDescent="0.2">
      <c r="A285" s="25" t="s">
        <v>2154</v>
      </c>
      <c r="B285" s="114"/>
      <c r="C285" s="33">
        <v>45701.322</v>
      </c>
      <c r="D285" s="33"/>
      <c r="E285">
        <f t="shared" si="64"/>
        <v>19174.998335406446</v>
      </c>
      <c r="F285">
        <f t="shared" si="59"/>
        <v>19175</v>
      </c>
      <c r="G285">
        <f t="shared" si="67"/>
        <v>-3.8900000072317198E-4</v>
      </c>
      <c r="K285">
        <f t="shared" si="61"/>
        <v>-3.8900000072317198E-4</v>
      </c>
      <c r="P285">
        <f t="shared" si="65"/>
        <v>3.2693639829399074E-3</v>
      </c>
      <c r="Q285" s="7">
        <f t="shared" si="66"/>
        <v>30682.822</v>
      </c>
      <c r="R285">
        <f t="shared" si="62"/>
        <v>1.3383627036963195E-5</v>
      </c>
      <c r="T285">
        <v>0.1</v>
      </c>
      <c r="U285">
        <f t="shared" si="63"/>
        <v>1.3383627036963196E-6</v>
      </c>
    </row>
    <row r="286" spans="1:21" x14ac:dyDescent="0.2">
      <c r="A286" s="25" t="s">
        <v>2155</v>
      </c>
      <c r="B286" s="114" t="s">
        <v>2212</v>
      </c>
      <c r="C286" s="33">
        <v>45731.353999999999</v>
      </c>
      <c r="D286" s="33"/>
      <c r="E286">
        <f t="shared" si="64"/>
        <v>19303.510092914275</v>
      </c>
      <c r="F286">
        <f t="shared" si="59"/>
        <v>19303.5</v>
      </c>
      <c r="G286">
        <f t="shared" si="67"/>
        <v>2.3586199968121946E-3</v>
      </c>
      <c r="N286">
        <f>+G286</f>
        <v>2.3586199968121946E-3</v>
      </c>
      <c r="P286">
        <f t="shared" si="65"/>
        <v>3.3906104794428349E-3</v>
      </c>
      <c r="Q286" s="7">
        <f t="shared" si="66"/>
        <v>30712.853999999999</v>
      </c>
      <c r="R286">
        <f t="shared" si="62"/>
        <v>1.0650043562402218E-6</v>
      </c>
      <c r="T286">
        <v>0.1</v>
      </c>
      <c r="U286">
        <f t="shared" si="63"/>
        <v>1.0650043562402219E-7</v>
      </c>
    </row>
    <row r="287" spans="1:21" x14ac:dyDescent="0.2">
      <c r="A287" s="25" t="s">
        <v>2155</v>
      </c>
      <c r="B287" s="114" t="s">
        <v>2212</v>
      </c>
      <c r="C287" s="33">
        <v>45739.298000000003</v>
      </c>
      <c r="D287" s="33"/>
      <c r="E287">
        <f t="shared" si="64"/>
        <v>19337.503746405302</v>
      </c>
      <c r="F287">
        <f t="shared" si="59"/>
        <v>19337.5</v>
      </c>
      <c r="G287">
        <f t="shared" si="67"/>
        <v>8.7550000171177089E-4</v>
      </c>
      <c r="N287">
        <f>+G287</f>
        <v>8.7550000171177089E-4</v>
      </c>
      <c r="P287">
        <f t="shared" si="65"/>
        <v>3.4229209525060977E-3</v>
      </c>
      <c r="Q287" s="7">
        <f t="shared" si="66"/>
        <v>30720.798000000003</v>
      </c>
      <c r="R287">
        <f t="shared" si="62"/>
        <v>6.4893535005458725E-6</v>
      </c>
      <c r="T287">
        <v>0.1</v>
      </c>
      <c r="U287">
        <f t="shared" si="63"/>
        <v>6.4893535005458731E-7</v>
      </c>
    </row>
    <row r="288" spans="1:21" x14ac:dyDescent="0.2">
      <c r="A288" s="25" t="s">
        <v>2156</v>
      </c>
      <c r="B288" s="114" t="s">
        <v>2212</v>
      </c>
      <c r="C288" s="33">
        <v>45743.275999999998</v>
      </c>
      <c r="D288" s="33"/>
      <c r="E288">
        <f t="shared" si="64"/>
        <v>19354.526248115664</v>
      </c>
      <c r="F288">
        <f t="shared" si="59"/>
        <v>19354.5</v>
      </c>
      <c r="G288">
        <f t="shared" si="67"/>
        <v>6.1339399981079623E-3</v>
      </c>
      <c r="K288">
        <f t="shared" ref="K288:K293" si="68">+G288</f>
        <v>6.1339399981079623E-3</v>
      </c>
      <c r="P288">
        <f t="shared" si="65"/>
        <v>3.4391122108591507E-3</v>
      </c>
      <c r="Q288" s="7">
        <f t="shared" si="66"/>
        <v>30724.775999999998</v>
      </c>
      <c r="R288">
        <f t="shared" si="62"/>
        <v>7.2620968029283264E-6</v>
      </c>
      <c r="T288">
        <v>0.1</v>
      </c>
      <c r="U288">
        <f t="shared" si="63"/>
        <v>7.2620968029283273E-7</v>
      </c>
    </row>
    <row r="289" spans="1:21" x14ac:dyDescent="0.2">
      <c r="A289" s="25" t="s">
        <v>2157</v>
      </c>
      <c r="B289" s="114" t="s">
        <v>2212</v>
      </c>
      <c r="C289" s="33">
        <v>45882.557000000001</v>
      </c>
      <c r="D289" s="33"/>
      <c r="E289">
        <f t="shared" si="64"/>
        <v>19950.532045180411</v>
      </c>
      <c r="F289">
        <f t="shared" si="59"/>
        <v>19950.5</v>
      </c>
      <c r="G289">
        <f t="shared" si="67"/>
        <v>7.4886600050376728E-3</v>
      </c>
      <c r="K289">
        <f t="shared" si="68"/>
        <v>7.4886600050376728E-3</v>
      </c>
      <c r="P289">
        <f t="shared" si="65"/>
        <v>4.0219045781121829E-3</v>
      </c>
      <c r="Q289" s="7">
        <f t="shared" si="66"/>
        <v>30864.057000000001</v>
      </c>
      <c r="R289">
        <f t="shared" si="62"/>
        <v>1.2018393190117335E-5</v>
      </c>
      <c r="T289">
        <v>0.1</v>
      </c>
      <c r="U289">
        <f t="shared" si="63"/>
        <v>1.2018393190117336E-6</v>
      </c>
    </row>
    <row r="290" spans="1:21" x14ac:dyDescent="0.2">
      <c r="A290" s="25" t="s">
        <v>2157</v>
      </c>
      <c r="B290" s="114" t="s">
        <v>2212</v>
      </c>
      <c r="C290" s="33">
        <v>45887.466999999997</v>
      </c>
      <c r="D290" s="33"/>
      <c r="E290">
        <f t="shared" si="64"/>
        <v>19971.542724767616</v>
      </c>
      <c r="F290">
        <f t="shared" si="59"/>
        <v>19971.5</v>
      </c>
      <c r="G290">
        <f t="shared" si="67"/>
        <v>9.984379998059012E-3</v>
      </c>
      <c r="K290">
        <f t="shared" si="68"/>
        <v>9.984379998059012E-3</v>
      </c>
      <c r="P290">
        <f t="shared" si="65"/>
        <v>4.0429751695722355E-3</v>
      </c>
      <c r="Q290" s="7">
        <f t="shared" si="66"/>
        <v>30868.966999999997</v>
      </c>
      <c r="R290">
        <f t="shared" si="62"/>
        <v>3.5300291335965983E-5</v>
      </c>
      <c r="T290">
        <v>0.1</v>
      </c>
      <c r="U290">
        <f t="shared" si="63"/>
        <v>3.5300291335965985E-6</v>
      </c>
    </row>
    <row r="291" spans="1:21" x14ac:dyDescent="0.2">
      <c r="A291" s="25" t="s">
        <v>2157</v>
      </c>
      <c r="B291" s="114"/>
      <c r="C291" s="33">
        <v>45889.445</v>
      </c>
      <c r="D291" s="33"/>
      <c r="E291">
        <f t="shared" si="64"/>
        <v>19980.006904853886</v>
      </c>
      <c r="F291">
        <f t="shared" si="59"/>
        <v>19980</v>
      </c>
      <c r="G291">
        <f t="shared" si="67"/>
        <v>1.6135999976540916E-3</v>
      </c>
      <c r="K291">
        <f t="shared" si="68"/>
        <v>1.6135999976540916E-3</v>
      </c>
      <c r="P291">
        <f t="shared" si="65"/>
        <v>4.0515140914283779E-3</v>
      </c>
      <c r="Q291" s="7">
        <f t="shared" si="66"/>
        <v>30870.945</v>
      </c>
      <c r="R291">
        <f t="shared" si="62"/>
        <v>5.9434251286232996E-6</v>
      </c>
      <c r="T291">
        <v>0.1</v>
      </c>
      <c r="U291">
        <f t="shared" si="63"/>
        <v>5.9434251286232996E-7</v>
      </c>
    </row>
    <row r="292" spans="1:21" x14ac:dyDescent="0.2">
      <c r="A292" s="25" t="s">
        <v>2157</v>
      </c>
      <c r="B292" s="114"/>
      <c r="C292" s="33">
        <v>45891.546999999999</v>
      </c>
      <c r="D292" s="33"/>
      <c r="E292">
        <f t="shared" si="64"/>
        <v>19989.001700880835</v>
      </c>
      <c r="F292">
        <f t="shared" si="59"/>
        <v>19989</v>
      </c>
      <c r="G292">
        <f t="shared" si="67"/>
        <v>3.9747999835526571E-4</v>
      </c>
      <c r="K292">
        <f t="shared" si="68"/>
        <v>3.9747999835526571E-4</v>
      </c>
      <c r="P292">
        <f t="shared" si="65"/>
        <v>4.0605618023441883E-3</v>
      </c>
      <c r="Q292" s="7">
        <f t="shared" si="66"/>
        <v>30873.046999999999</v>
      </c>
      <c r="R292">
        <f t="shared" si="62"/>
        <v>1.3418168302714739E-5</v>
      </c>
      <c r="T292">
        <v>0.1</v>
      </c>
      <c r="U292">
        <f t="shared" si="63"/>
        <v>1.3418168302714739E-6</v>
      </c>
    </row>
    <row r="293" spans="1:21" x14ac:dyDescent="0.2">
      <c r="A293" s="25" t="s">
        <v>2157</v>
      </c>
      <c r="B293" s="114"/>
      <c r="C293" s="33">
        <v>45903.464999999997</v>
      </c>
      <c r="D293" s="33"/>
      <c r="E293">
        <f t="shared" si="64"/>
        <v>20040.000739438976</v>
      </c>
      <c r="F293">
        <f t="shared" si="59"/>
        <v>20040</v>
      </c>
      <c r="G293">
        <f t="shared" si="67"/>
        <v>1.7279999883612618E-4</v>
      </c>
      <c r="K293">
        <f t="shared" si="68"/>
        <v>1.7279999883612618E-4</v>
      </c>
      <c r="P293">
        <f t="shared" si="65"/>
        <v>4.1119584095217487E-3</v>
      </c>
      <c r="Q293" s="7">
        <f t="shared" si="66"/>
        <v>30884.964999999997</v>
      </c>
      <c r="R293">
        <f t="shared" si="62"/>
        <v>1.5516968984475281E-5</v>
      </c>
      <c r="T293">
        <v>0.1</v>
      </c>
      <c r="U293">
        <f t="shared" si="63"/>
        <v>1.5516968984475282E-6</v>
      </c>
    </row>
    <row r="294" spans="1:21" x14ac:dyDescent="0.2">
      <c r="A294" s="25" t="s">
        <v>2155</v>
      </c>
      <c r="B294" s="114"/>
      <c r="C294" s="33">
        <v>45925.442000000003</v>
      </c>
      <c r="D294" s="33"/>
      <c r="E294">
        <f t="shared" si="64"/>
        <v>20134.043856605676</v>
      </c>
      <c r="F294">
        <f t="shared" si="59"/>
        <v>20134</v>
      </c>
      <c r="G294">
        <f t="shared" si="67"/>
        <v>1.0248880003928207E-2</v>
      </c>
      <c r="N294">
        <f>+G294</f>
        <v>1.0248880003928207E-2</v>
      </c>
      <c r="P294">
        <f t="shared" si="65"/>
        <v>4.2072514228531435E-3</v>
      </c>
      <c r="Q294" s="7">
        <f t="shared" si="66"/>
        <v>30906.942000000003</v>
      </c>
      <c r="R294">
        <f t="shared" si="62"/>
        <v>3.6501275911663086E-5</v>
      </c>
      <c r="T294">
        <v>0.1</v>
      </c>
      <c r="U294">
        <f t="shared" si="63"/>
        <v>3.6501275911663088E-6</v>
      </c>
    </row>
    <row r="295" spans="1:21" x14ac:dyDescent="0.2">
      <c r="A295" s="25" t="s">
        <v>2155</v>
      </c>
      <c r="B295" s="114"/>
      <c r="C295" s="33">
        <v>45931.512999999999</v>
      </c>
      <c r="D295" s="33"/>
      <c r="E295">
        <f t="shared" si="64"/>
        <v>20160.022641895688</v>
      </c>
      <c r="F295">
        <f t="shared" si="59"/>
        <v>20160</v>
      </c>
      <c r="G295">
        <f t="shared" si="67"/>
        <v>5.2912000028300099E-3</v>
      </c>
      <c r="N295">
        <f>+G295</f>
        <v>5.2912000028300099E-3</v>
      </c>
      <c r="P295">
        <f t="shared" si="65"/>
        <v>4.2337376324370138E-3</v>
      </c>
      <c r="Q295" s="7">
        <f t="shared" si="66"/>
        <v>30913.012999999999</v>
      </c>
      <c r="R295">
        <f t="shared" si="62"/>
        <v>1.1182266647971741E-6</v>
      </c>
      <c r="T295">
        <v>0.1</v>
      </c>
      <c r="U295">
        <f t="shared" si="63"/>
        <v>1.1182266647971741E-7</v>
      </c>
    </row>
    <row r="296" spans="1:21" x14ac:dyDescent="0.2">
      <c r="A296" s="25" t="s">
        <v>2157</v>
      </c>
      <c r="B296" s="114"/>
      <c r="C296" s="33">
        <v>45932.451999999997</v>
      </c>
      <c r="D296" s="33"/>
      <c r="E296">
        <f t="shared" si="64"/>
        <v>20164.040773898207</v>
      </c>
      <c r="F296">
        <f t="shared" si="59"/>
        <v>20164</v>
      </c>
      <c r="G296">
        <f t="shared" si="67"/>
        <v>9.5284799972432666E-3</v>
      </c>
      <c r="K296">
        <f>+G296</f>
        <v>9.5284799972432666E-3</v>
      </c>
      <c r="P296">
        <f t="shared" si="65"/>
        <v>4.2378173765561869E-3</v>
      </c>
      <c r="Q296" s="7">
        <f t="shared" si="66"/>
        <v>30913.951999999997</v>
      </c>
      <c r="R296">
        <f t="shared" si="62"/>
        <v>2.7991110965935476E-5</v>
      </c>
      <c r="T296">
        <v>0.1</v>
      </c>
      <c r="U296">
        <f t="shared" si="63"/>
        <v>2.7991110965935478E-6</v>
      </c>
    </row>
    <row r="297" spans="1:21" x14ac:dyDescent="0.2">
      <c r="A297" s="25" t="s">
        <v>2158</v>
      </c>
      <c r="B297" s="114" t="s">
        <v>2212</v>
      </c>
      <c r="C297" s="33">
        <v>45934.421000000002</v>
      </c>
      <c r="D297" s="33"/>
      <c r="E297">
        <f t="shared" si="64"/>
        <v>20172.466441537174</v>
      </c>
      <c r="F297">
        <f t="shared" si="59"/>
        <v>20172.5</v>
      </c>
      <c r="G297">
        <f t="shared" si="67"/>
        <v>-7.8422999940812588E-3</v>
      </c>
      <c r="P297">
        <f t="shared" si="65"/>
        <v>4.24649120848513E-3</v>
      </c>
      <c r="Q297" s="7">
        <f t="shared" si="66"/>
        <v>30915.921000000002</v>
      </c>
      <c r="S297" s="17">
        <v>-7.8422999940812588E-3</v>
      </c>
    </row>
    <row r="298" spans="1:21" x14ac:dyDescent="0.2">
      <c r="A298" s="25" t="s">
        <v>2158</v>
      </c>
      <c r="B298" s="114" t="s">
        <v>2212</v>
      </c>
      <c r="C298" s="33">
        <v>45944.480000000003</v>
      </c>
      <c r="D298" s="33"/>
      <c r="E298">
        <f t="shared" si="64"/>
        <v>20215.510520145705</v>
      </c>
      <c r="F298">
        <f t="shared" si="59"/>
        <v>20215.5</v>
      </c>
      <c r="G298">
        <f t="shared" si="67"/>
        <v>2.4584600032540038E-3</v>
      </c>
      <c r="K298">
        <f t="shared" ref="K298:K304" si="69">+G298</f>
        <v>2.4584600032540038E-3</v>
      </c>
      <c r="P298">
        <f t="shared" si="65"/>
        <v>4.2904617741157669E-3</v>
      </c>
      <c r="Q298" s="7">
        <f t="shared" si="66"/>
        <v>30925.980000000003</v>
      </c>
      <c r="R298">
        <f t="shared" ref="R298:R311" si="70">+(P298-G298)^2</f>
        <v>3.3562304884406361E-6</v>
      </c>
      <c r="T298">
        <v>0.1</v>
      </c>
      <c r="U298">
        <f t="shared" ref="U298:U311" si="71">+T298*R298</f>
        <v>3.3562304884406365E-7</v>
      </c>
    </row>
    <row r="299" spans="1:21" x14ac:dyDescent="0.2">
      <c r="A299" s="25" t="s">
        <v>2158</v>
      </c>
      <c r="B299" s="114"/>
      <c r="C299" s="33">
        <v>45946.464999999997</v>
      </c>
      <c r="D299" s="33"/>
      <c r="E299">
        <f t="shared" si="64"/>
        <v>20224.004654357621</v>
      </c>
      <c r="F299">
        <f t="shared" si="59"/>
        <v>20224</v>
      </c>
      <c r="G299">
        <f t="shared" si="67"/>
        <v>1.0876799933612347E-3</v>
      </c>
      <c r="K299">
        <f t="shared" si="69"/>
        <v>1.0876799933612347E-3</v>
      </c>
      <c r="P299">
        <f t="shared" si="65"/>
        <v>4.2991716501560445E-3</v>
      </c>
      <c r="Q299" s="7">
        <f t="shared" si="66"/>
        <v>30927.964999999997</v>
      </c>
      <c r="R299">
        <f t="shared" si="70"/>
        <v>1.0313678661662672E-5</v>
      </c>
      <c r="T299">
        <v>0.1</v>
      </c>
      <c r="U299">
        <f t="shared" si="71"/>
        <v>1.0313678661662674E-6</v>
      </c>
    </row>
    <row r="300" spans="1:21" x14ac:dyDescent="0.2">
      <c r="A300" s="25" t="s">
        <v>2158</v>
      </c>
      <c r="B300" s="114" t="s">
        <v>2212</v>
      </c>
      <c r="C300" s="33">
        <v>45972.523999999998</v>
      </c>
      <c r="D300" s="33"/>
      <c r="E300">
        <f t="shared" si="64"/>
        <v>20335.515305959136</v>
      </c>
      <c r="F300">
        <f t="shared" si="59"/>
        <v>20335.5</v>
      </c>
      <c r="G300">
        <f t="shared" si="67"/>
        <v>3.5768599991570227E-3</v>
      </c>
      <c r="K300">
        <f t="shared" si="69"/>
        <v>3.5768599991570227E-3</v>
      </c>
      <c r="P300">
        <f t="shared" si="65"/>
        <v>4.4139751839630814E-3</v>
      </c>
      <c r="Q300" s="7">
        <f t="shared" si="66"/>
        <v>30954.023999999998</v>
      </c>
      <c r="R300">
        <f t="shared" si="70"/>
        <v>7.0076183263288191E-7</v>
      </c>
      <c r="T300">
        <v>0.1</v>
      </c>
      <c r="U300">
        <f t="shared" si="71"/>
        <v>7.0076183263288188E-8</v>
      </c>
    </row>
    <row r="301" spans="1:21" x14ac:dyDescent="0.2">
      <c r="A301" s="25" t="s">
        <v>2158</v>
      </c>
      <c r="B301" s="114" t="s">
        <v>2212</v>
      </c>
      <c r="C301" s="33">
        <v>45974.394</v>
      </c>
      <c r="D301" s="33"/>
      <c r="E301">
        <f t="shared" si="64"/>
        <v>20343.517336677702</v>
      </c>
      <c r="F301">
        <f t="shared" si="59"/>
        <v>20343.5</v>
      </c>
      <c r="G301">
        <f t="shared" si="67"/>
        <v>4.0514200009056367E-3</v>
      </c>
      <c r="K301">
        <f t="shared" si="69"/>
        <v>4.0514200009056367E-3</v>
      </c>
      <c r="P301">
        <f t="shared" si="65"/>
        <v>4.4222515197853418E-3</v>
      </c>
      <c r="Q301" s="7">
        <f t="shared" si="66"/>
        <v>30955.894</v>
      </c>
      <c r="R301">
        <f t="shared" si="70"/>
        <v>1.3751601539462908E-7</v>
      </c>
      <c r="T301">
        <v>0.1</v>
      </c>
      <c r="U301">
        <f t="shared" si="71"/>
        <v>1.3751601539462908E-8</v>
      </c>
    </row>
    <row r="302" spans="1:21" x14ac:dyDescent="0.2">
      <c r="A302" s="25" t="s">
        <v>2158</v>
      </c>
      <c r="B302" s="114" t="s">
        <v>2212</v>
      </c>
      <c r="C302" s="33">
        <v>45998.466999999997</v>
      </c>
      <c r="D302" s="33"/>
      <c r="E302">
        <f t="shared" si="64"/>
        <v>20446.529574906443</v>
      </c>
      <c r="F302">
        <f t="shared" si="59"/>
        <v>20446.5</v>
      </c>
      <c r="G302">
        <f t="shared" si="67"/>
        <v>6.911379998200573E-3</v>
      </c>
      <c r="K302">
        <f t="shared" si="69"/>
        <v>6.911379998200573E-3</v>
      </c>
      <c r="P302">
        <f t="shared" si="65"/>
        <v>4.5292790757637674E-3</v>
      </c>
      <c r="Q302" s="7">
        <f t="shared" si="66"/>
        <v>30979.966999999997</v>
      </c>
      <c r="R302">
        <f t="shared" si="70"/>
        <v>5.67440480467428E-6</v>
      </c>
      <c r="T302">
        <v>0.1</v>
      </c>
      <c r="U302">
        <f t="shared" si="71"/>
        <v>5.6744048046742798E-7</v>
      </c>
    </row>
    <row r="303" spans="1:21" x14ac:dyDescent="0.2">
      <c r="A303" s="25" t="s">
        <v>2158</v>
      </c>
      <c r="B303" s="114" t="s">
        <v>2212</v>
      </c>
      <c r="C303" s="33">
        <v>45999.396999999997</v>
      </c>
      <c r="D303" s="33"/>
      <c r="E303">
        <f t="shared" si="64"/>
        <v>20450.509194461662</v>
      </c>
      <c r="F303">
        <f t="shared" si="59"/>
        <v>20450.5</v>
      </c>
      <c r="G303">
        <f t="shared" si="67"/>
        <v>2.1486600016942248E-3</v>
      </c>
      <c r="K303">
        <f t="shared" si="69"/>
        <v>2.1486600016942248E-3</v>
      </c>
      <c r="P303">
        <f t="shared" si="65"/>
        <v>4.5334530626612649E-3</v>
      </c>
      <c r="Q303" s="7">
        <f t="shared" si="66"/>
        <v>30980.896999999997</v>
      </c>
      <c r="R303">
        <f t="shared" si="70"/>
        <v>5.6872379436365449E-6</v>
      </c>
      <c r="T303">
        <v>0.1</v>
      </c>
      <c r="U303">
        <f t="shared" si="71"/>
        <v>5.6872379436365451E-7</v>
      </c>
    </row>
    <row r="304" spans="1:21" x14ac:dyDescent="0.2">
      <c r="A304" s="25" t="s">
        <v>2159</v>
      </c>
      <c r="B304" s="114"/>
      <c r="C304" s="33">
        <v>46046.250999999997</v>
      </c>
      <c r="D304" s="33"/>
      <c r="E304">
        <f t="shared" si="64"/>
        <v>20651.004995149986</v>
      </c>
      <c r="F304">
        <f t="shared" si="59"/>
        <v>20651</v>
      </c>
      <c r="G304">
        <f t="shared" si="67"/>
        <v>1.1673199987853877E-3</v>
      </c>
      <c r="K304">
        <f t="shared" si="69"/>
        <v>1.1673199987853877E-3</v>
      </c>
      <c r="P304">
        <f t="shared" si="65"/>
        <v>4.7443560327852033E-3</v>
      </c>
      <c r="Q304" s="7">
        <f t="shared" si="66"/>
        <v>31027.750999999997</v>
      </c>
      <c r="R304">
        <f t="shared" si="70"/>
        <v>1.2795186788533129E-5</v>
      </c>
      <c r="T304">
        <v>0.1</v>
      </c>
      <c r="U304">
        <f t="shared" si="71"/>
        <v>1.279518678853313E-6</v>
      </c>
    </row>
    <row r="305" spans="1:21" x14ac:dyDescent="0.2">
      <c r="A305" s="25" t="s">
        <v>2160</v>
      </c>
      <c r="B305" s="114"/>
      <c r="C305" s="33">
        <v>46109.351999999999</v>
      </c>
      <c r="D305" s="33"/>
      <c r="E305">
        <f t="shared" si="64"/>
        <v>20921.024321551889</v>
      </c>
      <c r="F305">
        <f t="shared" si="59"/>
        <v>20921</v>
      </c>
      <c r="G305">
        <f t="shared" si="67"/>
        <v>5.683719995431602E-3</v>
      </c>
      <c r="N305">
        <f>+G305</f>
        <v>5.683719995431602E-3</v>
      </c>
      <c r="P305">
        <f t="shared" si="65"/>
        <v>5.0335662329715272E-3</v>
      </c>
      <c r="Q305" s="7">
        <f t="shared" si="66"/>
        <v>31090.851999999999</v>
      </c>
      <c r="R305">
        <f t="shared" si="70"/>
        <v>4.2269991484099132E-7</v>
      </c>
      <c r="T305">
        <v>0.1</v>
      </c>
      <c r="U305">
        <f t="shared" si="71"/>
        <v>4.2269991484099136E-8</v>
      </c>
    </row>
    <row r="306" spans="1:21" x14ac:dyDescent="0.2">
      <c r="A306" s="25" t="s">
        <v>2160</v>
      </c>
      <c r="B306" s="114"/>
      <c r="C306" s="33">
        <v>46113.328999999998</v>
      </c>
      <c r="D306" s="33"/>
      <c r="E306">
        <f t="shared" si="64"/>
        <v>20938.042544101452</v>
      </c>
      <c r="F306">
        <f t="shared" si="59"/>
        <v>20938</v>
      </c>
      <c r="G306">
        <f t="shared" si="67"/>
        <v>9.9421599952620454E-3</v>
      </c>
      <c r="N306">
        <f>+G306</f>
        <v>9.9421599952620454E-3</v>
      </c>
      <c r="P306">
        <f t="shared" si="65"/>
        <v>5.0519751400641272E-3</v>
      </c>
      <c r="Q306" s="7">
        <f t="shared" si="66"/>
        <v>31094.828999999998</v>
      </c>
      <c r="R306">
        <f t="shared" si="70"/>
        <v>2.3913907918007085E-5</v>
      </c>
      <c r="T306">
        <v>0.1</v>
      </c>
      <c r="U306">
        <f t="shared" si="71"/>
        <v>2.3913907918007085E-6</v>
      </c>
    </row>
    <row r="307" spans="1:21" x14ac:dyDescent="0.2">
      <c r="A307" s="25" t="s">
        <v>2160</v>
      </c>
      <c r="B307" s="114" t="s">
        <v>2212</v>
      </c>
      <c r="C307" s="33">
        <v>46114.372000000003</v>
      </c>
      <c r="D307" s="33"/>
      <c r="E307">
        <f t="shared" si="64"/>
        <v>20942.505708828456</v>
      </c>
      <c r="F307">
        <f t="shared" si="59"/>
        <v>20942.5</v>
      </c>
      <c r="G307">
        <f t="shared" si="67"/>
        <v>1.3341000012587756E-3</v>
      </c>
      <c r="N307">
        <f>+G307</f>
        <v>1.3341000012587756E-3</v>
      </c>
      <c r="P307">
        <f t="shared" si="65"/>
        <v>5.0568520350322069E-3</v>
      </c>
      <c r="Q307" s="7">
        <f t="shared" si="66"/>
        <v>31095.872000000003</v>
      </c>
      <c r="R307">
        <f t="shared" si="70"/>
        <v>1.3858882704964219E-5</v>
      </c>
      <c r="T307">
        <v>0.1</v>
      </c>
      <c r="U307">
        <f t="shared" si="71"/>
        <v>1.385888270496422E-6</v>
      </c>
    </row>
    <row r="308" spans="1:21" x14ac:dyDescent="0.2">
      <c r="A308" s="25" t="s">
        <v>2160</v>
      </c>
      <c r="B308" s="114" t="s">
        <v>2212</v>
      </c>
      <c r="C308" s="33">
        <v>46121.375999999997</v>
      </c>
      <c r="D308" s="33"/>
      <c r="E308">
        <f t="shared" si="64"/>
        <v>20972.476951156106</v>
      </c>
      <c r="F308">
        <f t="shared" ref="F308:F371" si="72">+ROUND(2*E308,0)/2</f>
        <v>20972.5</v>
      </c>
      <c r="G308">
        <f t="shared" si="67"/>
        <v>-5.386299999372568E-3</v>
      </c>
      <c r="N308">
        <f>+G308</f>
        <v>-5.386299999372568E-3</v>
      </c>
      <c r="P308">
        <f t="shared" si="65"/>
        <v>5.0894069041614032E-3</v>
      </c>
      <c r="Q308" s="7">
        <f t="shared" si="66"/>
        <v>31102.875999999997</v>
      </c>
      <c r="R308">
        <f t="shared" si="70"/>
        <v>1.0974043512874931E-4</v>
      </c>
      <c r="T308">
        <v>0.1</v>
      </c>
      <c r="U308">
        <f t="shared" si="71"/>
        <v>1.0974043512874931E-5</v>
      </c>
    </row>
    <row r="309" spans="1:21" x14ac:dyDescent="0.2">
      <c r="A309" s="25" t="s">
        <v>2161</v>
      </c>
      <c r="B309" s="114"/>
      <c r="C309" s="33">
        <v>46246.529000000002</v>
      </c>
      <c r="D309" s="33"/>
      <c r="E309">
        <f t="shared" si="64"/>
        <v>21508.026764268059</v>
      </c>
      <c r="F309">
        <f t="shared" si="72"/>
        <v>21508</v>
      </c>
      <c r="G309">
        <f t="shared" si="67"/>
        <v>6.2545600012526847E-3</v>
      </c>
      <c r="K309">
        <f>+G309</f>
        <v>6.2545600012526847E-3</v>
      </c>
      <c r="P309">
        <f t="shared" si="65"/>
        <v>5.6828399643400404E-3</v>
      </c>
      <c r="Q309" s="7">
        <f t="shared" si="66"/>
        <v>31228.029000000002</v>
      </c>
      <c r="R309">
        <f t="shared" si="70"/>
        <v>3.2686380060739539E-7</v>
      </c>
      <c r="T309">
        <v>0.1</v>
      </c>
      <c r="U309">
        <f t="shared" si="71"/>
        <v>3.2686380060739543E-8</v>
      </c>
    </row>
    <row r="310" spans="1:21" x14ac:dyDescent="0.2">
      <c r="A310" s="25" t="s">
        <v>2161</v>
      </c>
      <c r="B310" s="114"/>
      <c r="C310" s="33">
        <v>46269.432999999997</v>
      </c>
      <c r="D310" s="33"/>
      <c r="E310">
        <f t="shared" si="64"/>
        <v>21606.036663507493</v>
      </c>
      <c r="F310">
        <f t="shared" si="72"/>
        <v>21606</v>
      </c>
      <c r="G310">
        <f t="shared" si="67"/>
        <v>8.5679199983133003E-3</v>
      </c>
      <c r="K310">
        <f>+G310</f>
        <v>8.5679199983133003E-3</v>
      </c>
      <c r="P310">
        <f t="shared" si="65"/>
        <v>5.7939625973868064E-3</v>
      </c>
      <c r="Q310" s="7">
        <f t="shared" si="66"/>
        <v>31250.932999999997</v>
      </c>
      <c r="R310">
        <f t="shared" si="70"/>
        <v>7.6948396621548686E-6</v>
      </c>
      <c r="T310">
        <v>0.1</v>
      </c>
      <c r="U310">
        <f t="shared" si="71"/>
        <v>7.6948396621548695E-7</v>
      </c>
    </row>
    <row r="311" spans="1:21" x14ac:dyDescent="0.2">
      <c r="A311" s="25" t="s">
        <v>2162</v>
      </c>
      <c r="B311" s="114" t="s">
        <v>2212</v>
      </c>
      <c r="C311" s="33">
        <v>46311.377999999997</v>
      </c>
      <c r="D311" s="33"/>
      <c r="E311">
        <f t="shared" si="64"/>
        <v>21785.526063769412</v>
      </c>
      <c r="F311">
        <f t="shared" si="72"/>
        <v>21785.5</v>
      </c>
      <c r="G311">
        <f t="shared" si="67"/>
        <v>6.0908599989488721E-3</v>
      </c>
      <c r="K311">
        <f>+G311</f>
        <v>6.0908599989488721E-3</v>
      </c>
      <c r="P311">
        <f t="shared" si="65"/>
        <v>5.999513682415903E-3</v>
      </c>
      <c r="Q311" s="7">
        <f t="shared" si="66"/>
        <v>31292.877999999997</v>
      </c>
      <c r="R311">
        <f t="shared" si="70"/>
        <v>8.3441495441413782E-9</v>
      </c>
      <c r="T311">
        <v>0.1</v>
      </c>
      <c r="U311">
        <f t="shared" si="71"/>
        <v>8.3441495441413782E-10</v>
      </c>
    </row>
    <row r="312" spans="1:21" x14ac:dyDescent="0.2">
      <c r="A312" s="25" t="s">
        <v>2162</v>
      </c>
      <c r="B312" s="114" t="s">
        <v>2212</v>
      </c>
      <c r="C312" s="33">
        <v>46350.423999999999</v>
      </c>
      <c r="D312" s="33"/>
      <c r="E312">
        <f t="shared" si="64"/>
        <v>21952.610176837174</v>
      </c>
      <c r="F312">
        <f t="shared" si="72"/>
        <v>21952.5</v>
      </c>
      <c r="P312">
        <f t="shared" si="65"/>
        <v>6.1930871482965381E-3</v>
      </c>
      <c r="Q312" s="7">
        <f t="shared" si="66"/>
        <v>31331.923999999999</v>
      </c>
      <c r="S312" s="17">
        <v>2.5747300001967233E-2</v>
      </c>
    </row>
    <row r="313" spans="1:21" x14ac:dyDescent="0.2">
      <c r="A313" s="25" t="s">
        <v>2164</v>
      </c>
      <c r="B313" s="114" t="s">
        <v>2212</v>
      </c>
      <c r="C313" s="33">
        <v>46402.286999999997</v>
      </c>
      <c r="D313" s="33"/>
      <c r="E313">
        <f t="shared" si="64"/>
        <v>22174.540294033108</v>
      </c>
      <c r="F313">
        <f t="shared" si="72"/>
        <v>22174.5</v>
      </c>
      <c r="G313">
        <f t="shared" ref="G313:G339" si="73">C313-(C$7+F313*C$8)</f>
        <v>9.4163399990065955E-3</v>
      </c>
      <c r="K313">
        <f>+G313</f>
        <v>9.4163399990065955E-3</v>
      </c>
      <c r="P313">
        <f t="shared" si="65"/>
        <v>6.4538905019255223E-3</v>
      </c>
      <c r="Q313" s="7">
        <f t="shared" si="66"/>
        <v>31383.786999999997</v>
      </c>
      <c r="R313">
        <f t="shared" ref="R313:R339" si="74">+(P313-G313)^2</f>
        <v>8.776107022755904E-6</v>
      </c>
      <c r="T313">
        <v>0.1</v>
      </c>
      <c r="U313">
        <f t="shared" ref="U313:U339" si="75">+T313*R313</f>
        <v>8.7761070227559047E-7</v>
      </c>
    </row>
    <row r="314" spans="1:21" x14ac:dyDescent="0.2">
      <c r="A314" s="25" t="s">
        <v>2164</v>
      </c>
      <c r="B314" s="114"/>
      <c r="C314" s="33">
        <v>46403.332000000002</v>
      </c>
      <c r="D314" s="33"/>
      <c r="E314">
        <f t="shared" si="64"/>
        <v>22179.012017081735</v>
      </c>
      <c r="F314">
        <f t="shared" si="72"/>
        <v>22179</v>
      </c>
      <c r="G314">
        <f t="shared" si="73"/>
        <v>2.8082800054107793E-3</v>
      </c>
      <c r="K314">
        <f>+G314</f>
        <v>2.8082800054107793E-3</v>
      </c>
      <c r="P314">
        <f t="shared" si="65"/>
        <v>6.4592180343163823E-3</v>
      </c>
      <c r="Q314" s="7">
        <f t="shared" si="66"/>
        <v>31384.832000000002</v>
      </c>
      <c r="R314">
        <f t="shared" si="74"/>
        <v>1.332934849090913E-5</v>
      </c>
      <c r="T314">
        <v>0.1</v>
      </c>
      <c r="U314">
        <f t="shared" si="75"/>
        <v>1.332934849090913E-6</v>
      </c>
    </row>
    <row r="315" spans="1:21" x14ac:dyDescent="0.2">
      <c r="A315" s="25" t="s">
        <v>2165</v>
      </c>
      <c r="B315" s="114" t="s">
        <v>2212</v>
      </c>
      <c r="C315" s="33">
        <v>46441.311999999998</v>
      </c>
      <c r="D315" s="33"/>
      <c r="E315">
        <f t="shared" si="64"/>
        <v>22341.534544723814</v>
      </c>
      <c r="F315">
        <f t="shared" si="72"/>
        <v>22341.5</v>
      </c>
      <c r="G315">
        <f t="shared" si="73"/>
        <v>8.0727800013846718E-3</v>
      </c>
      <c r="N315">
        <f>+G315</f>
        <v>8.0727800013846718E-3</v>
      </c>
      <c r="P315">
        <f t="shared" si="65"/>
        <v>6.6526902318474294E-3</v>
      </c>
      <c r="Q315" s="7">
        <f t="shared" si="66"/>
        <v>31422.811999999998</v>
      </c>
      <c r="R315">
        <f t="shared" si="74"/>
        <v>2.0166549535443382E-6</v>
      </c>
      <c r="T315">
        <v>0.1</v>
      </c>
      <c r="U315">
        <f t="shared" si="75"/>
        <v>2.0166549535443384E-7</v>
      </c>
    </row>
    <row r="316" spans="1:21" x14ac:dyDescent="0.2">
      <c r="A316" s="25" t="s">
        <v>2165</v>
      </c>
      <c r="B316" s="114"/>
      <c r="C316" s="33">
        <v>46441.43</v>
      </c>
      <c r="D316" s="33"/>
      <c r="E316">
        <f t="shared" si="64"/>
        <v>22342.039485699646</v>
      </c>
      <c r="F316">
        <f t="shared" si="72"/>
        <v>22342</v>
      </c>
      <c r="G316">
        <f t="shared" si="73"/>
        <v>9.2274400012684055E-3</v>
      </c>
      <c r="N316">
        <f>+G316</f>
        <v>9.2274400012684055E-3</v>
      </c>
      <c r="P316">
        <f t="shared" si="65"/>
        <v>6.6532887991325139E-3</v>
      </c>
      <c r="Q316" s="7">
        <f t="shared" si="66"/>
        <v>31422.93</v>
      </c>
      <c r="R316">
        <f t="shared" si="74"/>
        <v>6.6262544114576556E-6</v>
      </c>
      <c r="T316">
        <v>0.1</v>
      </c>
      <c r="U316">
        <f t="shared" si="75"/>
        <v>6.6262544114576556E-7</v>
      </c>
    </row>
    <row r="317" spans="1:21" x14ac:dyDescent="0.2">
      <c r="A317" s="25" t="s">
        <v>2165</v>
      </c>
      <c r="B317" s="114"/>
      <c r="C317" s="33">
        <v>46441.438000000002</v>
      </c>
      <c r="D317" s="33"/>
      <c r="E317">
        <f t="shared" si="64"/>
        <v>22342.07371898615</v>
      </c>
      <c r="F317">
        <f t="shared" si="72"/>
        <v>22342</v>
      </c>
      <c r="G317">
        <f t="shared" si="73"/>
        <v>1.722744000289822E-2</v>
      </c>
      <c r="N317">
        <f>+G317</f>
        <v>1.722744000289822E-2</v>
      </c>
      <c r="P317">
        <f t="shared" si="65"/>
        <v>6.6532887991325139E-3</v>
      </c>
      <c r="Q317" s="7">
        <f t="shared" si="66"/>
        <v>31422.938000000002</v>
      </c>
      <c r="R317">
        <f t="shared" si="74"/>
        <v>1.1181267368009974E-4</v>
      </c>
      <c r="T317">
        <v>0.1</v>
      </c>
      <c r="U317">
        <f t="shared" si="75"/>
        <v>1.1181267368009975E-5</v>
      </c>
    </row>
    <row r="318" spans="1:21" x14ac:dyDescent="0.2">
      <c r="A318" s="25" t="s">
        <v>2165</v>
      </c>
      <c r="B318" s="114"/>
      <c r="C318" s="33">
        <v>46647.423999999999</v>
      </c>
      <c r="D318" s="33"/>
      <c r="E318">
        <f t="shared" si="64"/>
        <v>23223.520938019436</v>
      </c>
      <c r="F318">
        <f t="shared" si="72"/>
        <v>23223.5</v>
      </c>
      <c r="G318">
        <f t="shared" si="73"/>
        <v>4.8930199991445988E-3</v>
      </c>
      <c r="N318">
        <f>+G318</f>
        <v>4.8930199991445988E-3</v>
      </c>
      <c r="P318">
        <f t="shared" si="65"/>
        <v>7.739585808624834E-3</v>
      </c>
      <c r="Q318" s="7">
        <f t="shared" si="66"/>
        <v>31628.923999999999</v>
      </c>
      <c r="R318">
        <f t="shared" si="74"/>
        <v>8.1029369077018669E-6</v>
      </c>
      <c r="T318">
        <v>0.1</v>
      </c>
      <c r="U318">
        <f t="shared" si="75"/>
        <v>8.1029369077018671E-7</v>
      </c>
    </row>
    <row r="319" spans="1:21" x14ac:dyDescent="0.2">
      <c r="A319" s="25" t="s">
        <v>2166</v>
      </c>
      <c r="B319" s="114" t="s">
        <v>2212</v>
      </c>
      <c r="C319" s="33">
        <v>46657.470999999998</v>
      </c>
      <c r="D319" s="33"/>
      <c r="E319">
        <f t="shared" si="64"/>
        <v>23266.513666698211</v>
      </c>
      <c r="F319">
        <f t="shared" si="72"/>
        <v>23266.5</v>
      </c>
      <c r="G319">
        <f t="shared" si="73"/>
        <v>3.1937800013110973E-3</v>
      </c>
      <c r="K319">
        <f>+G319</f>
        <v>3.1937800013110973E-3</v>
      </c>
      <c r="P319">
        <f t="shared" si="65"/>
        <v>7.7941549719363137E-3</v>
      </c>
      <c r="Q319" s="7">
        <f t="shared" si="66"/>
        <v>31638.970999999998</v>
      </c>
      <c r="R319">
        <f t="shared" si="74"/>
        <v>2.1163449870354961E-5</v>
      </c>
      <c r="T319">
        <v>0.1</v>
      </c>
      <c r="U319">
        <f t="shared" si="75"/>
        <v>2.1163449870354964E-6</v>
      </c>
    </row>
    <row r="320" spans="1:21" x14ac:dyDescent="0.2">
      <c r="A320" s="25" t="s">
        <v>2094</v>
      </c>
      <c r="B320" s="114" t="s">
        <v>2215</v>
      </c>
      <c r="C320" s="33">
        <v>46706.668160000001</v>
      </c>
      <c r="D320" s="33"/>
      <c r="E320">
        <f t="shared" si="64"/>
        <v>23477.036225834945</v>
      </c>
      <c r="F320">
        <f t="shared" si="72"/>
        <v>23477</v>
      </c>
      <c r="G320">
        <f t="shared" si="73"/>
        <v>8.4656399994855747E-3</v>
      </c>
      <c r="I320">
        <f t="shared" ref="I320:I325" si="76">G320</f>
        <v>8.4656399994855747E-3</v>
      </c>
      <c r="P320">
        <f t="shared" si="65"/>
        <v>8.0633975948320655E-3</v>
      </c>
      <c r="Q320" s="7">
        <f t="shared" si="66"/>
        <v>31688.168160000001</v>
      </c>
      <c r="R320">
        <f t="shared" si="74"/>
        <v>1.6179895210143743E-7</v>
      </c>
      <c r="T320">
        <v>1</v>
      </c>
      <c r="U320">
        <f t="shared" si="75"/>
        <v>1.6179895210143743E-7</v>
      </c>
    </row>
    <row r="321" spans="1:21" x14ac:dyDescent="0.2">
      <c r="A321" s="25" t="s">
        <v>2094</v>
      </c>
      <c r="B321" s="114" t="s">
        <v>2212</v>
      </c>
      <c r="C321" s="33">
        <v>46707.719069999999</v>
      </c>
      <c r="D321" s="33"/>
      <c r="E321">
        <f t="shared" si="64"/>
        <v>23481.53323872394</v>
      </c>
      <c r="F321">
        <f t="shared" si="72"/>
        <v>23481.5</v>
      </c>
      <c r="G321">
        <f t="shared" si="73"/>
        <v>7.7675799984717742E-3</v>
      </c>
      <c r="I321">
        <f t="shared" si="76"/>
        <v>7.7675799984717742E-3</v>
      </c>
      <c r="P321">
        <f t="shared" si="65"/>
        <v>8.0691915361170118E-3</v>
      </c>
      <c r="Q321" s="7">
        <f t="shared" si="66"/>
        <v>31689.219069999999</v>
      </c>
      <c r="R321">
        <f t="shared" si="74"/>
        <v>9.0969519640724576E-8</v>
      </c>
      <c r="T321">
        <v>1</v>
      </c>
      <c r="U321">
        <f t="shared" si="75"/>
        <v>9.0969519640724576E-8</v>
      </c>
    </row>
    <row r="322" spans="1:21" x14ac:dyDescent="0.2">
      <c r="A322" s="25" t="s">
        <v>2094</v>
      </c>
      <c r="B322" s="114" t="s">
        <v>2215</v>
      </c>
      <c r="C322" s="33">
        <v>46707.83668</v>
      </c>
      <c r="D322" s="33"/>
      <c r="E322">
        <f t="shared" si="64"/>
        <v>23482.036510827049</v>
      </c>
      <c r="F322">
        <f t="shared" si="72"/>
        <v>23482</v>
      </c>
      <c r="G322">
        <f t="shared" si="73"/>
        <v>8.5322400045697577E-3</v>
      </c>
      <c r="I322">
        <f t="shared" si="76"/>
        <v>8.5322400045697577E-3</v>
      </c>
      <c r="P322">
        <f t="shared" si="65"/>
        <v>8.069835405867181E-3</v>
      </c>
      <c r="Q322" s="7">
        <f t="shared" si="66"/>
        <v>31689.33668</v>
      </c>
      <c r="R322">
        <f t="shared" si="74"/>
        <v>2.13818012901291E-7</v>
      </c>
      <c r="T322">
        <v>1</v>
      </c>
      <c r="U322">
        <f t="shared" si="75"/>
        <v>2.13818012901291E-7</v>
      </c>
    </row>
    <row r="323" spans="1:21" x14ac:dyDescent="0.2">
      <c r="A323" s="25" t="s">
        <v>2094</v>
      </c>
      <c r="B323" s="114" t="s">
        <v>2212</v>
      </c>
      <c r="C323" s="33">
        <v>46707.953090000003</v>
      </c>
      <c r="D323" s="33"/>
      <c r="E323">
        <f t="shared" si="64"/>
        <v>23482.534647937191</v>
      </c>
      <c r="F323">
        <f t="shared" si="72"/>
        <v>23482.5</v>
      </c>
      <c r="G323">
        <f t="shared" si="73"/>
        <v>8.096900004602503E-3</v>
      </c>
      <c r="I323">
        <f t="shared" si="76"/>
        <v>8.096900004602503E-3</v>
      </c>
      <c r="P323">
        <f t="shared" si="65"/>
        <v>8.0704792953160479E-3</v>
      </c>
      <c r="Q323" s="7">
        <f t="shared" si="66"/>
        <v>31689.453090000003</v>
      </c>
      <c r="R323">
        <f t="shared" si="74"/>
        <v>6.9805387919937892E-10</v>
      </c>
      <c r="T323">
        <v>1</v>
      </c>
      <c r="U323">
        <f t="shared" si="75"/>
        <v>6.9805387919937892E-10</v>
      </c>
    </row>
    <row r="324" spans="1:21" x14ac:dyDescent="0.2">
      <c r="A324" s="25" t="s">
        <v>2094</v>
      </c>
      <c r="B324" s="114" t="s">
        <v>2212</v>
      </c>
      <c r="C324" s="33">
        <v>46708.654430000002</v>
      </c>
      <c r="D324" s="33"/>
      <c r="E324">
        <f t="shared" si="64"/>
        <v>23485.535794581123</v>
      </c>
      <c r="F324">
        <f t="shared" si="72"/>
        <v>23485.5</v>
      </c>
      <c r="G324">
        <f t="shared" si="73"/>
        <v>8.3648600048036315E-3</v>
      </c>
      <c r="I324">
        <f t="shared" si="76"/>
        <v>8.3648600048036315E-3</v>
      </c>
      <c r="P324">
        <f t="shared" si="65"/>
        <v>8.074343045673147E-3</v>
      </c>
      <c r="Q324" s="7">
        <f t="shared" si="66"/>
        <v>31690.154430000002</v>
      </c>
      <c r="R324">
        <f t="shared" si="74"/>
        <v>8.4400103542423572E-8</v>
      </c>
      <c r="T324">
        <v>1</v>
      </c>
      <c r="U324">
        <f t="shared" si="75"/>
        <v>8.4400103542423572E-8</v>
      </c>
    </row>
    <row r="325" spans="1:21" x14ac:dyDescent="0.2">
      <c r="A325" s="25" t="s">
        <v>2094</v>
      </c>
      <c r="B325" s="114" t="s">
        <v>2215</v>
      </c>
      <c r="C325" s="33">
        <v>46708.771410000001</v>
      </c>
      <c r="D325" s="33"/>
      <c r="E325">
        <f t="shared" si="64"/>
        <v>23486.036370812912</v>
      </c>
      <c r="F325">
        <f t="shared" si="72"/>
        <v>23486</v>
      </c>
      <c r="G325">
        <f t="shared" si="73"/>
        <v>8.499520001350902E-3</v>
      </c>
      <c r="I325">
        <f t="shared" si="76"/>
        <v>8.499520001350902E-3</v>
      </c>
      <c r="P325">
        <f t="shared" si="65"/>
        <v>8.0749870730085424E-3</v>
      </c>
      <c r="Q325" s="7">
        <f t="shared" si="66"/>
        <v>31690.271410000001</v>
      </c>
      <c r="R325">
        <f t="shared" si="74"/>
        <v>1.8022820724693904E-7</v>
      </c>
      <c r="T325">
        <v>1</v>
      </c>
      <c r="U325">
        <f t="shared" si="75"/>
        <v>1.8022820724693904E-7</v>
      </c>
    </row>
    <row r="326" spans="1:21" x14ac:dyDescent="0.2">
      <c r="A326" s="25" t="s">
        <v>2167</v>
      </c>
      <c r="B326" s="114" t="s">
        <v>2212</v>
      </c>
      <c r="C326" s="33">
        <v>46749.315999999999</v>
      </c>
      <c r="D326" s="33"/>
      <c r="E326">
        <f t="shared" si="64"/>
        <v>23659.533191482002</v>
      </c>
      <c r="F326">
        <f t="shared" si="72"/>
        <v>23659.5</v>
      </c>
      <c r="G326">
        <f t="shared" si="73"/>
        <v>7.7565399988088757E-3</v>
      </c>
      <c r="K326">
        <f t="shared" ref="K326:K339" si="77">+G326</f>
        <v>7.7565399988088757E-3</v>
      </c>
      <c r="P326">
        <f t="shared" si="65"/>
        <v>8.2996527741143189E-3</v>
      </c>
      <c r="Q326" s="7">
        <f t="shared" si="66"/>
        <v>31730.815999999999</v>
      </c>
      <c r="R326">
        <f t="shared" si="74"/>
        <v>2.9497148669998087E-7</v>
      </c>
      <c r="T326">
        <v>0.1</v>
      </c>
      <c r="U326">
        <f t="shared" si="75"/>
        <v>2.9497148669998088E-8</v>
      </c>
    </row>
    <row r="327" spans="1:21" x14ac:dyDescent="0.2">
      <c r="A327" s="25" t="s">
        <v>2167</v>
      </c>
      <c r="B327" s="114" t="s">
        <v>2212</v>
      </c>
      <c r="C327" s="33">
        <v>46764.271999999997</v>
      </c>
      <c r="D327" s="33"/>
      <c r="E327">
        <f t="shared" si="64"/>
        <v>23723.532320587186</v>
      </c>
      <c r="F327">
        <f t="shared" si="72"/>
        <v>23723.5</v>
      </c>
      <c r="G327">
        <f t="shared" si="73"/>
        <v>7.5530199974309653E-3</v>
      </c>
      <c r="K327">
        <f t="shared" si="77"/>
        <v>7.5530199974309653E-3</v>
      </c>
      <c r="P327">
        <f t="shared" si="65"/>
        <v>8.3831240880563908E-3</v>
      </c>
      <c r="Q327" s="7">
        <f t="shared" si="66"/>
        <v>31745.771999999997</v>
      </c>
      <c r="R327">
        <f t="shared" si="74"/>
        <v>6.8907280127306459E-7</v>
      </c>
      <c r="T327">
        <v>0.1</v>
      </c>
      <c r="U327">
        <f t="shared" si="75"/>
        <v>6.8907280127306464E-8</v>
      </c>
    </row>
    <row r="328" spans="1:21" x14ac:dyDescent="0.2">
      <c r="A328" s="25" t="s">
        <v>2168</v>
      </c>
      <c r="B328" s="114"/>
      <c r="C328" s="33">
        <v>46819.311000000002</v>
      </c>
      <c r="D328" s="33"/>
      <c r="E328">
        <f t="shared" si="64"/>
        <v>23959.053052522257</v>
      </c>
      <c r="F328">
        <f t="shared" si="72"/>
        <v>23959</v>
      </c>
      <c r="G328">
        <f t="shared" si="73"/>
        <v>1.2397880003845785E-2</v>
      </c>
      <c r="K328">
        <f t="shared" si="77"/>
        <v>1.2397880003845785E-2</v>
      </c>
      <c r="P328">
        <f t="shared" si="65"/>
        <v>8.6930380816550613E-3</v>
      </c>
      <c r="Q328" s="7">
        <f t="shared" si="66"/>
        <v>31800.811000000002</v>
      </c>
      <c r="R328">
        <f t="shared" si="74"/>
        <v>1.3725853668421854E-5</v>
      </c>
      <c r="T328">
        <v>0.1</v>
      </c>
      <c r="U328">
        <f t="shared" si="75"/>
        <v>1.3725853668421854E-6</v>
      </c>
    </row>
    <row r="329" spans="1:21" x14ac:dyDescent="0.2">
      <c r="A329" s="25" t="s">
        <v>2169</v>
      </c>
      <c r="B329" s="114" t="s">
        <v>2212</v>
      </c>
      <c r="C329" s="33">
        <v>46982.546000000002</v>
      </c>
      <c r="D329" s="33"/>
      <c r="E329">
        <f t="shared" si="64"/>
        <v>24657.561867679116</v>
      </c>
      <c r="F329">
        <f t="shared" si="72"/>
        <v>24657.5</v>
      </c>
      <c r="G329">
        <f t="shared" si="73"/>
        <v>1.4457900004344992E-2</v>
      </c>
      <c r="K329">
        <f t="shared" si="77"/>
        <v>1.4457900004344992E-2</v>
      </c>
      <c r="P329">
        <f t="shared" si="65"/>
        <v>9.6376944453875311E-3</v>
      </c>
      <c r="Q329" s="7">
        <f t="shared" si="66"/>
        <v>31964.046000000002</v>
      </c>
      <c r="R329">
        <f t="shared" si="74"/>
        <v>2.3234381630604412E-5</v>
      </c>
      <c r="T329">
        <v>0.1</v>
      </c>
      <c r="U329">
        <f t="shared" si="75"/>
        <v>2.3234381630604414E-6</v>
      </c>
    </row>
    <row r="330" spans="1:21" x14ac:dyDescent="0.2">
      <c r="A330" s="25" t="s">
        <v>2170</v>
      </c>
      <c r="B330" s="114"/>
      <c r="C330" s="33">
        <v>47039.45</v>
      </c>
      <c r="D330" s="33"/>
      <c r="E330">
        <f t="shared" si="64"/>
        <v>24901.063234528639</v>
      </c>
      <c r="F330">
        <f t="shared" si="72"/>
        <v>24901</v>
      </c>
      <c r="G330">
        <f t="shared" si="73"/>
        <v>1.4777320000575855E-2</v>
      </c>
      <c r="K330">
        <f t="shared" si="77"/>
        <v>1.4777320000575855E-2</v>
      </c>
      <c r="P330">
        <f t="shared" si="65"/>
        <v>9.975891888832876E-3</v>
      </c>
      <c r="Q330" s="7">
        <f t="shared" si="66"/>
        <v>32020.949999999997</v>
      </c>
      <c r="R330">
        <f t="shared" si="74"/>
        <v>2.3053711912235754E-5</v>
      </c>
      <c r="T330">
        <v>0.1</v>
      </c>
      <c r="U330">
        <f t="shared" si="75"/>
        <v>2.3053711912235754E-6</v>
      </c>
    </row>
    <row r="331" spans="1:21" x14ac:dyDescent="0.2">
      <c r="A331" s="25" t="s">
        <v>2170</v>
      </c>
      <c r="B331" s="114" t="s">
        <v>2212</v>
      </c>
      <c r="C331" s="33">
        <v>47055.449000000001</v>
      </c>
      <c r="D331" s="33"/>
      <c r="E331">
        <f t="shared" si="64"/>
        <v>24969.525528360828</v>
      </c>
      <c r="F331">
        <f t="shared" si="72"/>
        <v>24969.5</v>
      </c>
      <c r="G331">
        <f t="shared" si="73"/>
        <v>5.9657399979187176E-3</v>
      </c>
      <c r="K331">
        <f t="shared" si="77"/>
        <v>5.9657399979187176E-3</v>
      </c>
      <c r="P331">
        <f t="shared" si="65"/>
        <v>1.0071854782873882E-2</v>
      </c>
      <c r="Q331" s="7">
        <f t="shared" si="66"/>
        <v>32036.949000000001</v>
      </c>
      <c r="R331">
        <f t="shared" si="74"/>
        <v>1.6860178627227394E-5</v>
      </c>
      <c r="T331">
        <v>0.1</v>
      </c>
      <c r="U331">
        <f t="shared" si="75"/>
        <v>1.6860178627227396E-6</v>
      </c>
    </row>
    <row r="332" spans="1:21" x14ac:dyDescent="0.2">
      <c r="A332" s="25" t="s">
        <v>2171</v>
      </c>
      <c r="B332" s="114"/>
      <c r="C332" s="33">
        <v>47069.357000000004</v>
      </c>
      <c r="D332" s="33"/>
      <c r="E332">
        <f t="shared" si="64"/>
        <v>25029.04009693499</v>
      </c>
      <c r="F332">
        <f t="shared" si="72"/>
        <v>25029</v>
      </c>
      <c r="G332">
        <f t="shared" si="73"/>
        <v>9.370280007715337E-3</v>
      </c>
      <c r="K332">
        <f t="shared" si="77"/>
        <v>9.370280007715337E-3</v>
      </c>
      <c r="P332">
        <f t="shared" si="65"/>
        <v>1.0155502108612536E-2</v>
      </c>
      <c r="Q332" s="7">
        <f t="shared" si="66"/>
        <v>32050.857000000004</v>
      </c>
      <c r="R332">
        <f t="shared" si="74"/>
        <v>6.165737477374109E-7</v>
      </c>
      <c r="T332">
        <v>0.1</v>
      </c>
      <c r="U332">
        <f t="shared" si="75"/>
        <v>6.1657374773741093E-8</v>
      </c>
    </row>
    <row r="333" spans="1:21" x14ac:dyDescent="0.2">
      <c r="A333" s="25" t="s">
        <v>2171</v>
      </c>
      <c r="B333" s="114"/>
      <c r="C333" s="33">
        <v>47102.307999999997</v>
      </c>
      <c r="D333" s="33"/>
      <c r="E333">
        <f t="shared" si="64"/>
        <v>25170.042724853203</v>
      </c>
      <c r="F333">
        <f t="shared" si="72"/>
        <v>25170</v>
      </c>
      <c r="G333">
        <f t="shared" si="73"/>
        <v>9.9843999996664934E-3</v>
      </c>
      <c r="K333">
        <f t="shared" si="77"/>
        <v>9.9843999996664934E-3</v>
      </c>
      <c r="P333">
        <f t="shared" si="65"/>
        <v>1.0354809924337936E-2</v>
      </c>
      <c r="Q333" s="7">
        <f t="shared" si="66"/>
        <v>32083.807999999997</v>
      </c>
      <c r="R333">
        <f t="shared" si="74"/>
        <v>1.3720351229510349E-7</v>
      </c>
      <c r="T333">
        <v>0.1</v>
      </c>
      <c r="U333">
        <f t="shared" si="75"/>
        <v>1.3720351229510349E-8</v>
      </c>
    </row>
    <row r="334" spans="1:21" x14ac:dyDescent="0.2">
      <c r="A334" s="25" t="s">
        <v>2171</v>
      </c>
      <c r="B334" s="114"/>
      <c r="C334" s="33">
        <v>47116.334999999999</v>
      </c>
      <c r="D334" s="33"/>
      <c r="E334">
        <f t="shared" si="64"/>
        <v>25230.066513563997</v>
      </c>
      <c r="F334">
        <f t="shared" si="72"/>
        <v>25230</v>
      </c>
      <c r="G334">
        <f t="shared" si="73"/>
        <v>1.5543599998636637E-2</v>
      </c>
      <c r="K334">
        <f t="shared" si="77"/>
        <v>1.5543599998636637E-2</v>
      </c>
      <c r="P334">
        <f t="shared" si="65"/>
        <v>1.0440083781497782E-2</v>
      </c>
      <c r="Q334" s="7">
        <f t="shared" si="66"/>
        <v>32097.834999999999</v>
      </c>
      <c r="R334">
        <f t="shared" si="74"/>
        <v>2.6045877778599283E-5</v>
      </c>
      <c r="T334">
        <v>0.1</v>
      </c>
      <c r="U334">
        <f t="shared" si="75"/>
        <v>2.6045877778599286E-6</v>
      </c>
    </row>
    <row r="335" spans="1:21" x14ac:dyDescent="0.2">
      <c r="A335" s="25" t="s">
        <v>2171</v>
      </c>
      <c r="B335" s="114"/>
      <c r="C335" s="33">
        <v>47149.283000000003</v>
      </c>
      <c r="D335" s="33"/>
      <c r="E335">
        <f t="shared" si="64"/>
        <v>25371.056303999816</v>
      </c>
      <c r="F335">
        <f t="shared" si="72"/>
        <v>25371</v>
      </c>
      <c r="G335">
        <f t="shared" si="73"/>
        <v>1.3157720000890549E-2</v>
      </c>
      <c r="K335">
        <f t="shared" si="77"/>
        <v>1.3157720000890549E-2</v>
      </c>
      <c r="P335">
        <f t="shared" si="65"/>
        <v>1.064156085114026E-2</v>
      </c>
      <c r="Q335" s="7">
        <f t="shared" si="66"/>
        <v>32130.783000000003</v>
      </c>
      <c r="R335">
        <f t="shared" si="74"/>
        <v>6.3310568668720969E-6</v>
      </c>
      <c r="T335">
        <v>0.1</v>
      </c>
      <c r="U335">
        <f t="shared" si="75"/>
        <v>6.3310568668720969E-7</v>
      </c>
    </row>
    <row r="336" spans="1:21" x14ac:dyDescent="0.2">
      <c r="A336" s="25" t="s">
        <v>2170</v>
      </c>
      <c r="B336" s="114" t="s">
        <v>2212</v>
      </c>
      <c r="C336" s="33">
        <v>47176.275000000001</v>
      </c>
      <c r="D336" s="33"/>
      <c r="E336">
        <f t="shared" si="64"/>
        <v>25486.559412638973</v>
      </c>
      <c r="F336">
        <f t="shared" si="72"/>
        <v>25486.5</v>
      </c>
      <c r="G336">
        <f t="shared" si="73"/>
        <v>1.3884179999877233E-2</v>
      </c>
      <c r="K336">
        <f t="shared" si="77"/>
        <v>1.3884179999877233E-2</v>
      </c>
      <c r="P336">
        <f t="shared" si="65"/>
        <v>1.0807731015124975E-2</v>
      </c>
      <c r="Q336" s="7">
        <f t="shared" si="66"/>
        <v>32157.775000000001</v>
      </c>
      <c r="R336">
        <f t="shared" si="74"/>
        <v>9.4645383557831989E-6</v>
      </c>
      <c r="T336">
        <v>0.1</v>
      </c>
      <c r="U336">
        <f t="shared" si="75"/>
        <v>9.4645383557831989E-7</v>
      </c>
    </row>
    <row r="337" spans="1:21" x14ac:dyDescent="0.2">
      <c r="A337" s="25" t="s">
        <v>2170</v>
      </c>
      <c r="B337" s="114"/>
      <c r="C337" s="33">
        <v>47195.317000000003</v>
      </c>
      <c r="D337" s="33"/>
      <c r="E337">
        <f t="shared" si="64"/>
        <v>25568.043192822253</v>
      </c>
      <c r="F337">
        <f t="shared" si="72"/>
        <v>25568</v>
      </c>
      <c r="G337">
        <f t="shared" si="73"/>
        <v>1.0093760000017937E-2</v>
      </c>
      <c r="K337">
        <f t="shared" si="77"/>
        <v>1.0093760000017937E-2</v>
      </c>
      <c r="P337">
        <f t="shared" si="65"/>
        <v>1.092559664716022E-2</v>
      </c>
      <c r="Q337" s="7">
        <f t="shared" si="66"/>
        <v>32176.817000000003</v>
      </c>
      <c r="R337">
        <f t="shared" si="74"/>
        <v>6.9195220752891539E-7</v>
      </c>
      <c r="T337">
        <v>0.1</v>
      </c>
      <c r="U337">
        <f t="shared" si="75"/>
        <v>6.9195220752891544E-8</v>
      </c>
    </row>
    <row r="338" spans="1:21" x14ac:dyDescent="0.2">
      <c r="A338" s="25" t="s">
        <v>2172</v>
      </c>
      <c r="B338" s="114"/>
      <c r="C338" s="33">
        <v>47353.527999999998</v>
      </c>
      <c r="D338" s="33"/>
      <c r="E338">
        <f t="shared" si="64"/>
        <v>26245.053504059291</v>
      </c>
      <c r="F338">
        <f t="shared" si="72"/>
        <v>26245</v>
      </c>
      <c r="G338">
        <f t="shared" si="73"/>
        <v>1.2503400001151022E-2</v>
      </c>
      <c r="K338">
        <f t="shared" si="77"/>
        <v>1.2503400001151022E-2</v>
      </c>
      <c r="P338">
        <f t="shared" si="65"/>
        <v>1.1924123062708399E-2</v>
      </c>
      <c r="Q338" s="7">
        <f t="shared" si="66"/>
        <v>32335.027999999998</v>
      </c>
      <c r="R338">
        <f t="shared" si="74"/>
        <v>3.3556177141145762E-7</v>
      </c>
      <c r="T338">
        <v>0.1</v>
      </c>
      <c r="U338">
        <f t="shared" si="75"/>
        <v>3.3556177141145765E-8</v>
      </c>
    </row>
    <row r="339" spans="1:21" x14ac:dyDescent="0.2">
      <c r="A339" s="25" t="s">
        <v>2172</v>
      </c>
      <c r="B339" s="114" t="s">
        <v>2212</v>
      </c>
      <c r="C339" s="33">
        <v>47381.451999999997</v>
      </c>
      <c r="D339" s="33"/>
      <c r="E339">
        <f t="shared" si="64"/>
        <v>26364.544790575292</v>
      </c>
      <c r="F339">
        <f t="shared" si="72"/>
        <v>26364.5</v>
      </c>
      <c r="G339">
        <f t="shared" si="73"/>
        <v>1.0467139996762853E-2</v>
      </c>
      <c r="K339">
        <f t="shared" si="77"/>
        <v>1.0467139996762853E-2</v>
      </c>
      <c r="P339">
        <f t="shared" si="65"/>
        <v>1.2103961277323449E-2</v>
      </c>
      <c r="Q339" s="7">
        <f t="shared" si="66"/>
        <v>32362.951999999997</v>
      </c>
      <c r="R339">
        <f t="shared" si="74"/>
        <v>2.6791839044960282E-6</v>
      </c>
      <c r="T339">
        <v>0.1</v>
      </c>
      <c r="U339">
        <f t="shared" si="75"/>
        <v>2.6791839044960283E-7</v>
      </c>
    </row>
    <row r="340" spans="1:21" x14ac:dyDescent="0.2">
      <c r="A340" s="25" t="s">
        <v>2172</v>
      </c>
      <c r="B340" s="114" t="s">
        <v>2212</v>
      </c>
      <c r="C340" s="33">
        <v>47392.449000000001</v>
      </c>
      <c r="D340" s="33"/>
      <c r="E340">
        <f t="shared" si="64"/>
        <v>26411.602722025546</v>
      </c>
      <c r="F340">
        <f t="shared" si="72"/>
        <v>26411.5</v>
      </c>
      <c r="P340">
        <f t="shared" si="65"/>
        <v>1.2174985694252828E-2</v>
      </c>
      <c r="Q340" s="7">
        <f t="shared" si="66"/>
        <v>32373.949000000001</v>
      </c>
      <c r="S340" s="17">
        <v>2.4005179999221582E-2</v>
      </c>
    </row>
    <row r="341" spans="1:21" x14ac:dyDescent="0.2">
      <c r="A341" s="25" t="s">
        <v>2172</v>
      </c>
      <c r="B341" s="114"/>
      <c r="C341" s="33">
        <v>47396.521999999997</v>
      </c>
      <c r="D341" s="33"/>
      <c r="E341">
        <f t="shared" ref="E341:E404" si="78">(C341-C$7)/C$8</f>
        <v>26429.03174401306</v>
      </c>
      <c r="F341">
        <f t="shared" si="72"/>
        <v>26429</v>
      </c>
      <c r="G341">
        <f t="shared" ref="G341:G404" si="79">C341-(C$7+F341*C$8)</f>
        <v>7.4182799944537692E-3</v>
      </c>
      <c r="K341">
        <f t="shared" ref="K341:K377" si="80">+G341</f>
        <v>7.4182799944537692E-3</v>
      </c>
      <c r="P341">
        <f t="shared" ref="P341:P404" si="81">+I$2+I$3*F341+I$4*F341^2+I$5*SIN(I$6*F341+I$7)</f>
        <v>1.2201473176567727E-2</v>
      </c>
      <c r="Q341" s="7">
        <f t="shared" ref="Q341:Q404" si="82">+C341-15018.5</f>
        <v>32378.021999999997</v>
      </c>
      <c r="R341">
        <f t="shared" ref="R341:R372" si="83">+(P341-G341)^2</f>
        <v>2.2878937017421445E-5</v>
      </c>
      <c r="T341">
        <v>0.1</v>
      </c>
      <c r="U341">
        <f t="shared" ref="U341:U372" si="84">+T341*R341</f>
        <v>2.2878937017421445E-6</v>
      </c>
    </row>
    <row r="342" spans="1:21" x14ac:dyDescent="0.2">
      <c r="A342" s="25" t="s">
        <v>2172</v>
      </c>
      <c r="B342" s="114"/>
      <c r="C342" s="33">
        <v>47412.423999999999</v>
      </c>
      <c r="D342" s="33"/>
      <c r="E342">
        <f t="shared" si="78"/>
        <v>26497.078959246468</v>
      </c>
      <c r="F342">
        <f t="shared" si="72"/>
        <v>26497</v>
      </c>
      <c r="G342">
        <f t="shared" si="79"/>
        <v>1.845203999982914E-2</v>
      </c>
      <c r="K342">
        <f t="shared" si="80"/>
        <v>1.845203999982914E-2</v>
      </c>
      <c r="P342">
        <f t="shared" si="81"/>
        <v>1.2304613244672399E-2</v>
      </c>
      <c r="Q342" s="7">
        <f t="shared" si="82"/>
        <v>32393.923999999999</v>
      </c>
      <c r="R342">
        <f t="shared" si="83"/>
        <v>3.7790855710016926E-5</v>
      </c>
      <c r="T342">
        <v>0.1</v>
      </c>
      <c r="U342">
        <f t="shared" si="84"/>
        <v>3.7790855710016926E-6</v>
      </c>
    </row>
    <row r="343" spans="1:21" x14ac:dyDescent="0.2">
      <c r="A343" s="25" t="s">
        <v>2172</v>
      </c>
      <c r="B343" s="114" t="s">
        <v>2212</v>
      </c>
      <c r="C343" s="33">
        <v>47426.32</v>
      </c>
      <c r="D343" s="33"/>
      <c r="E343">
        <f t="shared" si="78"/>
        <v>26556.542177890879</v>
      </c>
      <c r="F343">
        <f t="shared" si="72"/>
        <v>26556.5</v>
      </c>
      <c r="G343">
        <f t="shared" si="79"/>
        <v>9.8565799999050796E-3</v>
      </c>
      <c r="K343">
        <f t="shared" si="80"/>
        <v>9.8565799999050796E-3</v>
      </c>
      <c r="P343">
        <f t="shared" si="81"/>
        <v>1.23951440412879E-2</v>
      </c>
      <c r="Q343" s="7">
        <f t="shared" si="82"/>
        <v>32407.82</v>
      </c>
      <c r="R343">
        <f t="shared" si="83"/>
        <v>6.4443073922018801E-6</v>
      </c>
      <c r="T343">
        <v>0.1</v>
      </c>
      <c r="U343">
        <f t="shared" si="84"/>
        <v>6.4443073922018806E-7</v>
      </c>
    </row>
    <row r="344" spans="1:21" x14ac:dyDescent="0.2">
      <c r="A344" s="25" t="s">
        <v>2173</v>
      </c>
      <c r="B344" s="114"/>
      <c r="C344" s="33">
        <v>47450.273999999998</v>
      </c>
      <c r="D344" s="33"/>
      <c r="E344">
        <f t="shared" si="78"/>
        <v>26659.045195982988</v>
      </c>
      <c r="F344">
        <f t="shared" si="72"/>
        <v>26659</v>
      </c>
      <c r="G344">
        <f t="shared" si="79"/>
        <v>1.0561880000750534E-2</v>
      </c>
      <c r="K344">
        <f t="shared" si="80"/>
        <v>1.0561880000750534E-2</v>
      </c>
      <c r="P344">
        <f t="shared" si="81"/>
        <v>1.2551719455311212E-2</v>
      </c>
      <c r="Q344" s="7">
        <f t="shared" si="82"/>
        <v>32431.773999999998</v>
      </c>
      <c r="R344">
        <f t="shared" si="83"/>
        <v>3.9594610549263342E-6</v>
      </c>
      <c r="T344">
        <v>0.1</v>
      </c>
      <c r="U344">
        <f t="shared" si="84"/>
        <v>3.9594610549263346E-7</v>
      </c>
    </row>
    <row r="345" spans="1:21" x14ac:dyDescent="0.2">
      <c r="A345" s="25" t="s">
        <v>2173</v>
      </c>
      <c r="B345" s="114"/>
      <c r="C345" s="33">
        <v>47456.35</v>
      </c>
      <c r="D345" s="33"/>
      <c r="E345">
        <f t="shared" si="78"/>
        <v>26685.04537707708</v>
      </c>
      <c r="F345">
        <f t="shared" si="72"/>
        <v>26685</v>
      </c>
      <c r="G345">
        <f t="shared" si="79"/>
        <v>1.0604199997032993E-2</v>
      </c>
      <c r="K345">
        <f t="shared" si="80"/>
        <v>1.0604199997032993E-2</v>
      </c>
      <c r="P345">
        <f t="shared" si="81"/>
        <v>1.2591560533138611E-2</v>
      </c>
      <c r="Q345" s="7">
        <f t="shared" si="82"/>
        <v>32437.85</v>
      </c>
      <c r="R345">
        <f t="shared" si="83"/>
        <v>3.9496019004700126E-6</v>
      </c>
      <c r="T345">
        <v>0.1</v>
      </c>
      <c r="U345">
        <f t="shared" si="84"/>
        <v>3.9496019004700126E-7</v>
      </c>
    </row>
    <row r="346" spans="1:21" x14ac:dyDescent="0.2">
      <c r="A346" s="25" t="s">
        <v>2173</v>
      </c>
      <c r="B346" s="114"/>
      <c r="C346" s="33">
        <v>47466.402999999998</v>
      </c>
      <c r="D346" s="33"/>
      <c r="E346">
        <f t="shared" si="78"/>
        <v>26728.063780720731</v>
      </c>
      <c r="F346">
        <f t="shared" si="72"/>
        <v>26728</v>
      </c>
      <c r="G346">
        <f t="shared" si="79"/>
        <v>1.4904960000421852E-2</v>
      </c>
      <c r="K346">
        <f t="shared" si="80"/>
        <v>1.4904960000421852E-2</v>
      </c>
      <c r="P346">
        <f t="shared" si="81"/>
        <v>1.2657561881207178E-2</v>
      </c>
      <c r="Q346" s="7">
        <f t="shared" si="82"/>
        <v>32447.902999999998</v>
      </c>
      <c r="R346">
        <f t="shared" si="83"/>
        <v>5.0507983062496541E-6</v>
      </c>
      <c r="T346">
        <v>0.1</v>
      </c>
      <c r="U346">
        <f t="shared" si="84"/>
        <v>5.0507983062496541E-7</v>
      </c>
    </row>
    <row r="347" spans="1:21" x14ac:dyDescent="0.2">
      <c r="A347" s="25" t="s">
        <v>2173</v>
      </c>
      <c r="B347" s="114"/>
      <c r="C347" s="33">
        <v>47471.31</v>
      </c>
      <c r="D347" s="33"/>
      <c r="E347">
        <f t="shared" si="78"/>
        <v>26749.061622825513</v>
      </c>
      <c r="F347">
        <f t="shared" si="72"/>
        <v>26749</v>
      </c>
      <c r="G347">
        <f t="shared" si="79"/>
        <v>1.4400679996469989E-2</v>
      </c>
      <c r="K347">
        <f t="shared" si="80"/>
        <v>1.4400679996469989E-2</v>
      </c>
      <c r="P347">
        <f t="shared" si="81"/>
        <v>1.2689845046827315E-2</v>
      </c>
      <c r="Q347" s="7">
        <f t="shared" si="82"/>
        <v>32452.809999999998</v>
      </c>
      <c r="R347">
        <f t="shared" si="83"/>
        <v>2.9269562249188538E-6</v>
      </c>
      <c r="T347">
        <v>0.1</v>
      </c>
      <c r="U347">
        <f t="shared" si="84"/>
        <v>2.9269562249188539E-7</v>
      </c>
    </row>
    <row r="348" spans="1:21" x14ac:dyDescent="0.2">
      <c r="A348" s="25" t="s">
        <v>2173</v>
      </c>
      <c r="B348" s="114" t="s">
        <v>2212</v>
      </c>
      <c r="C348" s="33">
        <v>47481.468999999997</v>
      </c>
      <c r="D348" s="33"/>
      <c r="E348">
        <f t="shared" si="78"/>
        <v>26792.533617515244</v>
      </c>
      <c r="F348">
        <f t="shared" si="72"/>
        <v>26792.5</v>
      </c>
      <c r="G348">
        <f t="shared" si="79"/>
        <v>7.8560999972978607E-3</v>
      </c>
      <c r="K348">
        <f t="shared" si="80"/>
        <v>7.8560999972978607E-3</v>
      </c>
      <c r="P348">
        <f t="shared" si="81"/>
        <v>1.275682151634484E-2</v>
      </c>
      <c r="Q348" s="7">
        <f t="shared" si="82"/>
        <v>32462.968999999997</v>
      </c>
      <c r="R348">
        <f t="shared" si="83"/>
        <v>2.4017071407250132E-5</v>
      </c>
      <c r="T348">
        <v>0.1</v>
      </c>
      <c r="U348">
        <f t="shared" si="84"/>
        <v>2.4017071407250135E-6</v>
      </c>
    </row>
    <row r="349" spans="1:21" x14ac:dyDescent="0.2">
      <c r="A349" s="25" t="s">
        <v>2173</v>
      </c>
      <c r="B349" s="114" t="s">
        <v>2212</v>
      </c>
      <c r="C349" s="33">
        <v>47483.343999999997</v>
      </c>
      <c r="D349" s="33"/>
      <c r="E349">
        <f t="shared" si="78"/>
        <v>26800.557044037861</v>
      </c>
      <c r="F349">
        <f t="shared" si="72"/>
        <v>26800.5</v>
      </c>
      <c r="G349">
        <f t="shared" si="79"/>
        <v>1.333065999642713E-2</v>
      </c>
      <c r="K349">
        <f t="shared" si="80"/>
        <v>1.333065999642713E-2</v>
      </c>
      <c r="P349">
        <f t="shared" si="81"/>
        <v>1.2769154320945501E-2</v>
      </c>
      <c r="Q349" s="7">
        <f t="shared" si="82"/>
        <v>32464.843999999997</v>
      </c>
      <c r="R349">
        <f t="shared" si="83"/>
        <v>3.152886235980808E-7</v>
      </c>
      <c r="T349">
        <v>0.1</v>
      </c>
      <c r="U349">
        <f t="shared" si="84"/>
        <v>3.1528862359808081E-8</v>
      </c>
    </row>
    <row r="350" spans="1:21" x14ac:dyDescent="0.2">
      <c r="A350" s="25" t="s">
        <v>2173</v>
      </c>
      <c r="B350" s="114"/>
      <c r="C350" s="33">
        <v>47522.252999999997</v>
      </c>
      <c r="D350" s="33"/>
      <c r="E350">
        <f t="shared" si="78"/>
        <v>26967.05491207436</v>
      </c>
      <c r="F350">
        <f t="shared" si="72"/>
        <v>26967</v>
      </c>
      <c r="G350">
        <f t="shared" si="79"/>
        <v>1.2832439999328926E-2</v>
      </c>
      <c r="K350">
        <f t="shared" si="80"/>
        <v>1.2832439999328926E-2</v>
      </c>
      <c r="P350">
        <f t="shared" si="81"/>
        <v>1.3026907662840627E-2</v>
      </c>
      <c r="Q350" s="7">
        <f t="shared" si="82"/>
        <v>32503.752999999997</v>
      </c>
      <c r="R350">
        <f t="shared" si="83"/>
        <v>3.7817672151700044E-8</v>
      </c>
      <c r="T350">
        <v>0.1</v>
      </c>
      <c r="U350">
        <f t="shared" si="84"/>
        <v>3.7817672151700042E-9</v>
      </c>
    </row>
    <row r="351" spans="1:21" x14ac:dyDescent="0.2">
      <c r="A351" s="25" t="s">
        <v>2173</v>
      </c>
      <c r="B351" s="114" t="s">
        <v>2212</v>
      </c>
      <c r="C351" s="33">
        <v>47526.343999999997</v>
      </c>
      <c r="D351" s="33"/>
      <c r="E351">
        <f t="shared" si="78"/>
        <v>26984.560958956507</v>
      </c>
      <c r="F351">
        <f t="shared" si="72"/>
        <v>26984.5</v>
      </c>
      <c r="G351">
        <f t="shared" si="79"/>
        <v>1.4245539998228196E-2</v>
      </c>
      <c r="K351">
        <f t="shared" si="80"/>
        <v>1.4245539998228196E-2</v>
      </c>
      <c r="P351">
        <f t="shared" si="81"/>
        <v>1.3054118040666373E-2</v>
      </c>
      <c r="Q351" s="7">
        <f t="shared" si="82"/>
        <v>32507.843999999997</v>
      </c>
      <c r="R351">
        <f t="shared" si="83"/>
        <v>1.4194862809604465E-6</v>
      </c>
      <c r="T351">
        <v>0.1</v>
      </c>
      <c r="U351">
        <f t="shared" si="84"/>
        <v>1.4194862809604467E-7</v>
      </c>
    </row>
    <row r="352" spans="1:21" x14ac:dyDescent="0.2">
      <c r="A352" s="25" t="s">
        <v>2175</v>
      </c>
      <c r="B352" s="114" t="s">
        <v>2212</v>
      </c>
      <c r="C352" s="33">
        <v>47529.373</v>
      </c>
      <c r="D352" s="33"/>
      <c r="E352">
        <f t="shared" si="78"/>
        <v>26997.522537056248</v>
      </c>
      <c r="F352">
        <f t="shared" si="72"/>
        <v>26997.5</v>
      </c>
      <c r="G352">
        <f t="shared" si="79"/>
        <v>5.2666999981738627E-3</v>
      </c>
      <c r="K352">
        <f t="shared" si="80"/>
        <v>5.2666999981738627E-3</v>
      </c>
      <c r="P352">
        <f t="shared" si="81"/>
        <v>1.3074346120299254E-2</v>
      </c>
      <c r="Q352" s="7">
        <f t="shared" si="82"/>
        <v>32510.873</v>
      </c>
      <c r="R352">
        <f t="shared" si="83"/>
        <v>6.0959337968339658E-5</v>
      </c>
      <c r="T352">
        <v>0.1</v>
      </c>
      <c r="U352">
        <f t="shared" si="84"/>
        <v>6.0959337968339663E-6</v>
      </c>
    </row>
    <row r="353" spans="1:21" x14ac:dyDescent="0.2">
      <c r="A353" s="25" t="s">
        <v>2175</v>
      </c>
      <c r="B353" s="114" t="s">
        <v>2212</v>
      </c>
      <c r="C353" s="33">
        <v>47545.269</v>
      </c>
      <c r="D353" s="33"/>
      <c r="E353">
        <f t="shared" si="78"/>
        <v>27065.544077324779</v>
      </c>
      <c r="F353">
        <f t="shared" si="72"/>
        <v>27065.5</v>
      </c>
      <c r="G353">
        <f t="shared" si="79"/>
        <v>1.0300460002326872E-2</v>
      </c>
      <c r="K353">
        <f t="shared" si="80"/>
        <v>1.0300460002326872E-2</v>
      </c>
      <c r="P353">
        <f t="shared" si="81"/>
        <v>1.3180357993272829E-2</v>
      </c>
      <c r="Q353" s="7">
        <f t="shared" si="82"/>
        <v>32526.769</v>
      </c>
      <c r="R353">
        <f t="shared" si="83"/>
        <v>8.2938124382545568E-6</v>
      </c>
      <c r="T353">
        <v>0.1</v>
      </c>
      <c r="U353">
        <f t="shared" si="84"/>
        <v>8.2938124382545572E-7</v>
      </c>
    </row>
    <row r="354" spans="1:21" x14ac:dyDescent="0.2">
      <c r="A354" s="25" t="s">
        <v>2175</v>
      </c>
      <c r="B354" s="114" t="s">
        <v>2212</v>
      </c>
      <c r="C354" s="33">
        <v>47552.286999999997</v>
      </c>
      <c r="D354" s="33"/>
      <c r="E354">
        <f t="shared" si="78"/>
        <v>27095.575227903813</v>
      </c>
      <c r="F354">
        <f t="shared" si="72"/>
        <v>27095.5</v>
      </c>
      <c r="G354">
        <f t="shared" si="79"/>
        <v>1.7580059997271746E-2</v>
      </c>
      <c r="K354">
        <f t="shared" si="80"/>
        <v>1.7580059997271746E-2</v>
      </c>
      <c r="P354">
        <f t="shared" si="81"/>
        <v>1.3227236451863952E-2</v>
      </c>
      <c r="Q354" s="7">
        <f t="shared" si="82"/>
        <v>32533.786999999997</v>
      </c>
      <c r="R354">
        <f t="shared" si="83"/>
        <v>1.8947072817456478E-5</v>
      </c>
      <c r="T354">
        <v>0.1</v>
      </c>
      <c r="U354">
        <f t="shared" si="84"/>
        <v>1.8947072817456479E-6</v>
      </c>
    </row>
    <row r="355" spans="1:21" x14ac:dyDescent="0.2">
      <c r="A355" s="25" t="s">
        <v>2176</v>
      </c>
      <c r="B355" s="114" t="s">
        <v>2212</v>
      </c>
      <c r="C355" s="33">
        <v>47662.59</v>
      </c>
      <c r="D355" s="33"/>
      <c r="E355">
        <f t="shared" si="78"/>
        <v>27567.579502956629</v>
      </c>
      <c r="F355">
        <f t="shared" si="72"/>
        <v>27567.5</v>
      </c>
      <c r="G355">
        <f t="shared" si="79"/>
        <v>1.8579099996713921E-2</v>
      </c>
      <c r="K355">
        <f t="shared" si="80"/>
        <v>1.8579099996713921E-2</v>
      </c>
      <c r="P355">
        <f t="shared" si="81"/>
        <v>1.3973501322379574E-2</v>
      </c>
      <c r="Q355" s="7">
        <f t="shared" si="82"/>
        <v>32644.089999999997</v>
      </c>
      <c r="R355">
        <f t="shared" si="83"/>
        <v>2.1211539149030302E-5</v>
      </c>
      <c r="T355">
        <v>0.1</v>
      </c>
      <c r="U355">
        <f t="shared" si="84"/>
        <v>2.1211539149030303E-6</v>
      </c>
    </row>
    <row r="356" spans="1:21" x14ac:dyDescent="0.2">
      <c r="A356" s="25" t="s">
        <v>2176</v>
      </c>
      <c r="B356" s="114"/>
      <c r="C356" s="33">
        <v>47737.482000000004</v>
      </c>
      <c r="D356" s="33"/>
      <c r="E356">
        <f t="shared" si="78"/>
        <v>27888.05441449357</v>
      </c>
      <c r="F356">
        <f t="shared" si="72"/>
        <v>27888</v>
      </c>
      <c r="G356">
        <f t="shared" si="79"/>
        <v>1.2716160003037658E-2</v>
      </c>
      <c r="K356">
        <f t="shared" si="80"/>
        <v>1.2716160003037658E-2</v>
      </c>
      <c r="P356">
        <f t="shared" si="81"/>
        <v>1.4489516552909813E-2</v>
      </c>
      <c r="Q356" s="7">
        <f t="shared" si="82"/>
        <v>32718.982000000004</v>
      </c>
      <c r="R356">
        <f t="shared" si="83"/>
        <v>3.1447934529744728E-6</v>
      </c>
      <c r="T356">
        <v>0.1</v>
      </c>
      <c r="U356">
        <f t="shared" si="84"/>
        <v>3.1447934529744732E-7</v>
      </c>
    </row>
    <row r="357" spans="1:21" x14ac:dyDescent="0.2">
      <c r="A357" s="25" t="s">
        <v>2176</v>
      </c>
      <c r="B357" s="114" t="s">
        <v>2212</v>
      </c>
      <c r="C357" s="33">
        <v>47758.396000000001</v>
      </c>
      <c r="D357" s="33"/>
      <c r="E357">
        <f t="shared" si="78"/>
        <v>27977.548783717011</v>
      </c>
      <c r="F357">
        <f t="shared" si="72"/>
        <v>27977.5</v>
      </c>
      <c r="G357">
        <f t="shared" si="79"/>
        <v>1.1400299998058472E-2</v>
      </c>
      <c r="K357">
        <f t="shared" si="80"/>
        <v>1.1400299998058472E-2</v>
      </c>
      <c r="P357">
        <f t="shared" si="81"/>
        <v>1.4634946837038119E-2</v>
      </c>
      <c r="Q357" s="7">
        <f t="shared" si="82"/>
        <v>32739.896000000001</v>
      </c>
      <c r="R357">
        <f t="shared" si="83"/>
        <v>1.0462940172921021E-5</v>
      </c>
      <c r="T357">
        <v>0.1</v>
      </c>
      <c r="U357">
        <f t="shared" si="84"/>
        <v>1.0462940172921021E-6</v>
      </c>
    </row>
    <row r="358" spans="1:21" x14ac:dyDescent="0.2">
      <c r="A358" s="25" t="s">
        <v>2177</v>
      </c>
      <c r="B358" s="114" t="s">
        <v>2212</v>
      </c>
      <c r="C358" s="33">
        <v>47769.38</v>
      </c>
      <c r="D358" s="33"/>
      <c r="E358">
        <f t="shared" si="78"/>
        <v>28024.551086076681</v>
      </c>
      <c r="F358">
        <f t="shared" si="72"/>
        <v>28024.5</v>
      </c>
      <c r="G358">
        <f t="shared" si="79"/>
        <v>1.1938339994230773E-2</v>
      </c>
      <c r="K358">
        <f t="shared" si="80"/>
        <v>1.1938339994230773E-2</v>
      </c>
      <c r="P358">
        <f t="shared" si="81"/>
        <v>1.4711550210952957E-2</v>
      </c>
      <c r="Q358" s="7">
        <f t="shared" si="82"/>
        <v>32750.879999999997</v>
      </c>
      <c r="R358">
        <f t="shared" si="83"/>
        <v>7.6906949061323005E-6</v>
      </c>
      <c r="T358">
        <v>0.1</v>
      </c>
      <c r="U358">
        <f t="shared" si="84"/>
        <v>7.6906949061323009E-7</v>
      </c>
    </row>
    <row r="359" spans="1:21" x14ac:dyDescent="0.2">
      <c r="A359" s="25" t="s">
        <v>2176</v>
      </c>
      <c r="B359" s="114"/>
      <c r="C359" s="33">
        <v>47782.347999999998</v>
      </c>
      <c r="D359" s="33"/>
      <c r="E359">
        <f t="shared" si="78"/>
        <v>28080.043243487497</v>
      </c>
      <c r="F359">
        <f t="shared" si="72"/>
        <v>28080</v>
      </c>
      <c r="G359">
        <f t="shared" si="79"/>
        <v>1.0105599998496473E-2</v>
      </c>
      <c r="K359">
        <f t="shared" si="80"/>
        <v>1.0105599998496473E-2</v>
      </c>
      <c r="P359">
        <f t="shared" si="81"/>
        <v>1.4802212954389955E-2</v>
      </c>
      <c r="Q359" s="7">
        <f t="shared" si="82"/>
        <v>32763.847999999998</v>
      </c>
      <c r="R359">
        <f t="shared" si="83"/>
        <v>2.2058173257466507E-5</v>
      </c>
      <c r="T359">
        <v>0.1</v>
      </c>
      <c r="U359">
        <f t="shared" si="84"/>
        <v>2.2058173257466508E-6</v>
      </c>
    </row>
    <row r="360" spans="1:21" x14ac:dyDescent="0.2">
      <c r="A360" s="25" t="s">
        <v>2176</v>
      </c>
      <c r="B360" s="114"/>
      <c r="C360" s="33">
        <v>47803.389000000003</v>
      </c>
      <c r="D360" s="33"/>
      <c r="E360">
        <f t="shared" si="78"/>
        <v>28170.081066134102</v>
      </c>
      <c r="F360">
        <f t="shared" si="72"/>
        <v>28170</v>
      </c>
      <c r="G360">
        <f t="shared" si="79"/>
        <v>1.8944400006148499E-2</v>
      </c>
      <c r="K360">
        <f t="shared" si="80"/>
        <v>1.8944400006148499E-2</v>
      </c>
      <c r="P360">
        <f t="shared" si="81"/>
        <v>1.4949706133243243E-2</v>
      </c>
      <c r="Q360" s="7">
        <f t="shared" si="82"/>
        <v>32784.889000000003</v>
      </c>
      <c r="R360">
        <f t="shared" si="83"/>
        <v>1.5957579138226789E-5</v>
      </c>
      <c r="T360">
        <v>0.1</v>
      </c>
      <c r="U360">
        <f t="shared" si="84"/>
        <v>1.595757913822679E-6</v>
      </c>
    </row>
    <row r="361" spans="1:21" x14ac:dyDescent="0.2">
      <c r="A361" s="25" t="s">
        <v>2177</v>
      </c>
      <c r="B361" s="114"/>
      <c r="C361" s="33">
        <v>47804.322</v>
      </c>
      <c r="D361" s="33"/>
      <c r="E361">
        <f t="shared" si="78"/>
        <v>28174.073523171744</v>
      </c>
      <c r="F361">
        <f t="shared" si="72"/>
        <v>28174</v>
      </c>
      <c r="G361">
        <f t="shared" si="79"/>
        <v>1.7181679999339394E-2</v>
      </c>
      <c r="K361">
        <f t="shared" si="80"/>
        <v>1.7181679999339394E-2</v>
      </c>
      <c r="P361">
        <f t="shared" si="81"/>
        <v>1.4956274937726569E-2</v>
      </c>
      <c r="Q361" s="7">
        <f t="shared" si="82"/>
        <v>32785.822</v>
      </c>
      <c r="R361">
        <f t="shared" si="83"/>
        <v>4.9524276882519845E-6</v>
      </c>
      <c r="T361">
        <v>0.1</v>
      </c>
      <c r="U361">
        <f t="shared" si="84"/>
        <v>4.9524276882519852E-7</v>
      </c>
    </row>
    <row r="362" spans="1:21" x14ac:dyDescent="0.2">
      <c r="A362" s="25" t="s">
        <v>2177</v>
      </c>
      <c r="B362" s="114" t="s">
        <v>2212</v>
      </c>
      <c r="C362" s="33">
        <v>47826.404000000002</v>
      </c>
      <c r="D362" s="33"/>
      <c r="E362">
        <f t="shared" si="78"/>
        <v>28268.565952223693</v>
      </c>
      <c r="F362">
        <f t="shared" si="72"/>
        <v>28268.5</v>
      </c>
      <c r="G362">
        <f t="shared" si="79"/>
        <v>1.5412420005304739E-2</v>
      </c>
      <c r="K362">
        <f t="shared" si="80"/>
        <v>1.5412420005304739E-2</v>
      </c>
      <c r="P362">
        <f t="shared" si="81"/>
        <v>1.5111797959414343E-2</v>
      </c>
      <c r="Q362" s="7">
        <f t="shared" si="82"/>
        <v>32807.904000000002</v>
      </c>
      <c r="R362">
        <f t="shared" si="83"/>
        <v>9.0373614475327376E-8</v>
      </c>
      <c r="T362">
        <v>0.1</v>
      </c>
      <c r="U362">
        <f t="shared" si="84"/>
        <v>9.037361447532739E-9</v>
      </c>
    </row>
    <row r="363" spans="1:21" x14ac:dyDescent="0.2">
      <c r="A363" s="25" t="s">
        <v>2177</v>
      </c>
      <c r="B363" s="114" t="s">
        <v>2212</v>
      </c>
      <c r="C363" s="33">
        <v>47859.347999999998</v>
      </c>
      <c r="D363" s="33"/>
      <c r="E363">
        <f t="shared" si="78"/>
        <v>28409.53862601623</v>
      </c>
      <c r="F363">
        <f t="shared" si="72"/>
        <v>28409.5</v>
      </c>
      <c r="G363">
        <f t="shared" si="79"/>
        <v>9.0265399994677864E-3</v>
      </c>
      <c r="K363">
        <f t="shared" si="80"/>
        <v>9.0265399994677864E-3</v>
      </c>
      <c r="P363">
        <f t="shared" si="81"/>
        <v>1.534504110814968E-2</v>
      </c>
      <c r="Q363" s="7">
        <f t="shared" si="82"/>
        <v>32840.847999999998</v>
      </c>
      <c r="R363">
        <f t="shared" si="83"/>
        <v>3.9923456260414321E-5</v>
      </c>
      <c r="T363">
        <v>0.1</v>
      </c>
      <c r="U363">
        <f t="shared" si="84"/>
        <v>3.9923456260414326E-6</v>
      </c>
    </row>
    <row r="364" spans="1:21" x14ac:dyDescent="0.2">
      <c r="A364" s="25" t="s">
        <v>2178</v>
      </c>
      <c r="B364" s="114" t="s">
        <v>2212</v>
      </c>
      <c r="C364" s="33">
        <v>47895.345999999998</v>
      </c>
      <c r="D364" s="33"/>
      <c r="E364">
        <f t="shared" si="78"/>
        <v>28563.579856928816</v>
      </c>
      <c r="F364">
        <f t="shared" si="72"/>
        <v>28563.5</v>
      </c>
      <c r="G364">
        <f t="shared" si="79"/>
        <v>1.8661819995031692E-2</v>
      </c>
      <c r="K364">
        <f t="shared" si="80"/>
        <v>1.8661819995031692E-2</v>
      </c>
      <c r="P364">
        <f t="shared" si="81"/>
        <v>1.5601416163223806E-2</v>
      </c>
      <c r="Q364" s="7">
        <f t="shared" si="82"/>
        <v>32876.845999999998</v>
      </c>
      <c r="R364">
        <f t="shared" si="83"/>
        <v>9.3660716137443923E-6</v>
      </c>
      <c r="T364">
        <v>0.1</v>
      </c>
      <c r="U364">
        <f t="shared" si="84"/>
        <v>9.3660716137443927E-7</v>
      </c>
    </row>
    <row r="365" spans="1:21" x14ac:dyDescent="0.2">
      <c r="A365" s="25" t="s">
        <v>2178</v>
      </c>
      <c r="B365" s="114"/>
      <c r="C365" s="33">
        <v>47929.338000000003</v>
      </c>
      <c r="D365" s="33"/>
      <c r="E365">
        <f t="shared" si="78"/>
        <v>28709.037091252434</v>
      </c>
      <c r="F365">
        <f t="shared" si="72"/>
        <v>28709</v>
      </c>
      <c r="G365">
        <f t="shared" si="79"/>
        <v>8.6678799998480827E-3</v>
      </c>
      <c r="K365">
        <f t="shared" si="80"/>
        <v>8.6678799998480827E-3</v>
      </c>
      <c r="P365">
        <f t="shared" si="81"/>
        <v>1.5845196177005156E-2</v>
      </c>
      <c r="Q365" s="7">
        <f t="shared" si="82"/>
        <v>32910.838000000003</v>
      </c>
      <c r="R365">
        <f t="shared" si="83"/>
        <v>5.1513867506880628E-5</v>
      </c>
      <c r="T365">
        <v>0.1</v>
      </c>
      <c r="U365">
        <f t="shared" si="84"/>
        <v>5.1513867506880634E-6</v>
      </c>
    </row>
    <row r="366" spans="1:21" x14ac:dyDescent="0.2">
      <c r="A366" s="25" t="s">
        <v>2179</v>
      </c>
      <c r="B366" s="114" t="s">
        <v>2212</v>
      </c>
      <c r="C366" s="33">
        <v>48091.409</v>
      </c>
      <c r="D366" s="33"/>
      <c r="E366">
        <f t="shared" si="78"/>
        <v>29402.564963224035</v>
      </c>
      <c r="F366">
        <f t="shared" si="72"/>
        <v>29402.5</v>
      </c>
      <c r="G366">
        <f t="shared" si="79"/>
        <v>1.5181299997493625E-2</v>
      </c>
      <c r="K366">
        <f t="shared" si="80"/>
        <v>1.5181299997493625E-2</v>
      </c>
      <c r="P366">
        <f t="shared" si="81"/>
        <v>1.7027737525297151E-2</v>
      </c>
      <c r="Q366" s="7">
        <f t="shared" si="82"/>
        <v>33072.909</v>
      </c>
      <c r="R366">
        <f t="shared" si="83"/>
        <v>3.4093315440811968E-6</v>
      </c>
      <c r="T366">
        <v>0.1</v>
      </c>
      <c r="U366">
        <f t="shared" si="84"/>
        <v>3.4093315440811972E-7</v>
      </c>
    </row>
    <row r="367" spans="1:21" x14ac:dyDescent="0.2">
      <c r="A367" s="25" t="s">
        <v>2179</v>
      </c>
      <c r="B367" s="114" t="s">
        <v>2212</v>
      </c>
      <c r="C367" s="33">
        <v>48093.51</v>
      </c>
      <c r="D367" s="33"/>
      <c r="E367">
        <f t="shared" si="78"/>
        <v>29411.555480090188</v>
      </c>
      <c r="F367">
        <f t="shared" si="72"/>
        <v>29411.5</v>
      </c>
      <c r="G367">
        <f t="shared" si="79"/>
        <v>1.2965180001629051E-2</v>
      </c>
      <c r="K367">
        <f t="shared" si="80"/>
        <v>1.2965180001629051E-2</v>
      </c>
      <c r="P367">
        <f t="shared" si="81"/>
        <v>1.7043306528994721E-2</v>
      </c>
      <c r="Q367" s="7">
        <f t="shared" si="82"/>
        <v>33075.01</v>
      </c>
      <c r="R367">
        <f t="shared" si="83"/>
        <v>1.6631115973203579E-5</v>
      </c>
      <c r="T367">
        <v>0.1</v>
      </c>
      <c r="U367">
        <f t="shared" si="84"/>
        <v>1.6631115973203579E-6</v>
      </c>
    </row>
    <row r="368" spans="1:21" x14ac:dyDescent="0.2">
      <c r="A368" s="25" t="s">
        <v>2179</v>
      </c>
      <c r="B368" s="114" t="s">
        <v>2212</v>
      </c>
      <c r="C368" s="33">
        <v>48106.482000000004</v>
      </c>
      <c r="D368" s="33"/>
      <c r="E368">
        <f t="shared" si="78"/>
        <v>29467.064754144256</v>
      </c>
      <c r="F368">
        <f t="shared" si="72"/>
        <v>29467</v>
      </c>
      <c r="G368">
        <f t="shared" si="79"/>
        <v>1.5132440006709658E-2</v>
      </c>
      <c r="K368">
        <f t="shared" si="80"/>
        <v>1.5132440006709658E-2</v>
      </c>
      <c r="P368">
        <f t="shared" si="81"/>
        <v>1.713944052433445E-2</v>
      </c>
      <c r="Q368" s="7">
        <f t="shared" si="82"/>
        <v>33087.982000000004</v>
      </c>
      <c r="R368">
        <f t="shared" si="83"/>
        <v>4.0280510777461834E-6</v>
      </c>
      <c r="T368">
        <v>0.1</v>
      </c>
      <c r="U368">
        <f t="shared" si="84"/>
        <v>4.0280510777461838E-7</v>
      </c>
    </row>
    <row r="369" spans="1:21" x14ac:dyDescent="0.2">
      <c r="A369" s="25" t="s">
        <v>2179</v>
      </c>
      <c r="B369" s="114" t="s">
        <v>2212</v>
      </c>
      <c r="C369" s="33">
        <v>48112.45</v>
      </c>
      <c r="D369" s="33"/>
      <c r="E369">
        <f t="shared" si="78"/>
        <v>29492.602785870611</v>
      </c>
      <c r="F369">
        <f t="shared" si="72"/>
        <v>29492.5</v>
      </c>
      <c r="G369">
        <f t="shared" si="79"/>
        <v>2.4020099997869693E-2</v>
      </c>
      <c r="K369">
        <f t="shared" si="80"/>
        <v>2.4020099997869693E-2</v>
      </c>
      <c r="P369">
        <f t="shared" si="81"/>
        <v>1.7183682348740355E-2</v>
      </c>
      <c r="Q369" s="7">
        <f t="shared" si="82"/>
        <v>33093.949999999997</v>
      </c>
      <c r="R369">
        <f t="shared" si="83"/>
        <v>4.6736606273327102E-5</v>
      </c>
      <c r="T369">
        <v>0.1</v>
      </c>
      <c r="U369">
        <f t="shared" si="84"/>
        <v>4.6736606273327106E-6</v>
      </c>
    </row>
    <row r="370" spans="1:21" x14ac:dyDescent="0.2">
      <c r="A370" s="25" t="s">
        <v>2179</v>
      </c>
      <c r="B370" s="114" t="s">
        <v>2212</v>
      </c>
      <c r="C370" s="33">
        <v>48175.311000000002</v>
      </c>
      <c r="D370" s="33"/>
      <c r="E370">
        <f t="shared" si="78"/>
        <v>29761.595113677628</v>
      </c>
      <c r="F370">
        <f t="shared" si="72"/>
        <v>29761.5</v>
      </c>
      <c r="G370">
        <f t="shared" si="79"/>
        <v>2.222718000120949E-2</v>
      </c>
      <c r="K370">
        <f t="shared" si="80"/>
        <v>2.222718000120949E-2</v>
      </c>
      <c r="P370">
        <f t="shared" si="81"/>
        <v>1.7653149436300357E-2</v>
      </c>
      <c r="Q370" s="7">
        <f t="shared" si="82"/>
        <v>33156.811000000002</v>
      </c>
      <c r="R370">
        <f t="shared" si="83"/>
        <v>2.0921755608722962E-5</v>
      </c>
      <c r="T370">
        <v>0.1</v>
      </c>
      <c r="U370">
        <f t="shared" si="84"/>
        <v>2.0921755608722965E-6</v>
      </c>
    </row>
    <row r="371" spans="1:21" x14ac:dyDescent="0.2">
      <c r="A371" s="25" t="s">
        <v>2180</v>
      </c>
      <c r="B371" s="114"/>
      <c r="C371" s="33">
        <v>48176.362000000001</v>
      </c>
      <c r="D371" s="33">
        <v>6.0000000000000001E-3</v>
      </c>
      <c r="E371">
        <f t="shared" si="78"/>
        <v>29766.092511691102</v>
      </c>
      <c r="F371">
        <f t="shared" si="72"/>
        <v>29766</v>
      </c>
      <c r="G371">
        <f t="shared" si="79"/>
        <v>2.1619120001560077E-2</v>
      </c>
      <c r="K371">
        <f t="shared" si="80"/>
        <v>2.1619120001560077E-2</v>
      </c>
      <c r="P371">
        <f t="shared" si="81"/>
        <v>1.7661045733876161E-2</v>
      </c>
      <c r="Q371" s="7">
        <f t="shared" si="82"/>
        <v>33157.862000000001</v>
      </c>
      <c r="R371">
        <f t="shared" si="83"/>
        <v>1.5666351908501565E-5</v>
      </c>
      <c r="T371">
        <v>0.1</v>
      </c>
      <c r="U371">
        <f t="shared" si="84"/>
        <v>1.5666351908501565E-6</v>
      </c>
    </row>
    <row r="372" spans="1:21" x14ac:dyDescent="0.2">
      <c r="A372" s="25" t="s">
        <v>2181</v>
      </c>
      <c r="B372" s="114"/>
      <c r="C372" s="33">
        <v>48258.383000000002</v>
      </c>
      <c r="D372" s="33">
        <v>3.0000000000000001E-3</v>
      </c>
      <c r="E372">
        <f t="shared" si="78"/>
        <v>30117.073560657198</v>
      </c>
      <c r="F372">
        <f t="shared" ref="F372:F435" si="85">+ROUND(2*E372,0)/2</f>
        <v>30117</v>
      </c>
      <c r="G372">
        <f t="shared" si="79"/>
        <v>1.7190440004924312E-2</v>
      </c>
      <c r="K372">
        <f t="shared" si="80"/>
        <v>1.7190440004924312E-2</v>
      </c>
      <c r="P372">
        <f t="shared" si="81"/>
        <v>1.8281269160291703E-2</v>
      </c>
      <c r="Q372" s="7">
        <f t="shared" si="82"/>
        <v>33239.883000000002</v>
      </c>
      <c r="R372">
        <f t="shared" si="83"/>
        <v>1.1899082461995348E-6</v>
      </c>
      <c r="T372">
        <v>0.1</v>
      </c>
      <c r="U372">
        <f t="shared" si="84"/>
        <v>1.1899082461995348E-7</v>
      </c>
    </row>
    <row r="373" spans="1:21" x14ac:dyDescent="0.2">
      <c r="A373" s="25" t="s">
        <v>2182</v>
      </c>
      <c r="B373" s="114" t="s">
        <v>2212</v>
      </c>
      <c r="C373" s="33">
        <v>48404.557999999997</v>
      </c>
      <c r="D373" s="33">
        <v>3.0000000000000001E-3</v>
      </c>
      <c r="E373">
        <f t="shared" si="78"/>
        <v>30742.579892360267</v>
      </c>
      <c r="F373">
        <f t="shared" si="85"/>
        <v>30742.5</v>
      </c>
      <c r="G373">
        <f t="shared" si="79"/>
        <v>1.8670099998416845E-2</v>
      </c>
      <c r="K373">
        <f t="shared" si="80"/>
        <v>1.8670099998416845E-2</v>
      </c>
      <c r="P373">
        <f t="shared" si="81"/>
        <v>1.9407468749241107E-2</v>
      </c>
      <c r="Q373" s="7">
        <f t="shared" si="82"/>
        <v>33386.057999999997</v>
      </c>
      <c r="R373">
        <f t="shared" ref="R373:R404" si="86">+(P373-G373)^2</f>
        <v>5.4371267469213339E-7</v>
      </c>
      <c r="T373">
        <v>0.1</v>
      </c>
      <c r="U373">
        <f t="shared" ref="U373:U404" si="87">+T373*R373</f>
        <v>5.4371267469213339E-8</v>
      </c>
    </row>
    <row r="374" spans="1:21" x14ac:dyDescent="0.2">
      <c r="A374" s="25" t="s">
        <v>2182</v>
      </c>
      <c r="B374" s="114" t="s">
        <v>2212</v>
      </c>
      <c r="C374" s="33">
        <v>48449.425000000003</v>
      </c>
      <c r="D374" s="33">
        <v>4.0000000000000001E-3</v>
      </c>
      <c r="E374">
        <f t="shared" si="78"/>
        <v>30934.573000515054</v>
      </c>
      <c r="F374">
        <f t="shared" si="85"/>
        <v>30934.5</v>
      </c>
      <c r="G374">
        <f t="shared" si="79"/>
        <v>1.7059540004993323E-2</v>
      </c>
      <c r="K374">
        <f t="shared" si="80"/>
        <v>1.7059540004993323E-2</v>
      </c>
      <c r="P374">
        <f t="shared" si="81"/>
        <v>1.9758483732872222E-2</v>
      </c>
      <c r="Q374" s="7">
        <f t="shared" si="82"/>
        <v>33430.925000000003</v>
      </c>
      <c r="R374">
        <f t="shared" si="86"/>
        <v>7.2842972462568444E-6</v>
      </c>
      <c r="T374">
        <v>0.1</v>
      </c>
      <c r="U374">
        <f t="shared" si="87"/>
        <v>7.2842972462568452E-7</v>
      </c>
    </row>
    <row r="375" spans="1:21" x14ac:dyDescent="0.2">
      <c r="A375" s="25" t="s">
        <v>2182</v>
      </c>
      <c r="B375" s="114" t="s">
        <v>2212</v>
      </c>
      <c r="C375" s="33">
        <v>48453.394</v>
      </c>
      <c r="D375" s="33">
        <v>5.0000000000000001E-3</v>
      </c>
      <c r="E375">
        <f t="shared" si="78"/>
        <v>30951.556989778113</v>
      </c>
      <c r="F375">
        <f t="shared" si="85"/>
        <v>30951.5</v>
      </c>
      <c r="G375">
        <f t="shared" si="79"/>
        <v>1.3317980003193952E-2</v>
      </c>
      <c r="K375">
        <f t="shared" si="80"/>
        <v>1.3317980003193952E-2</v>
      </c>
      <c r="P375">
        <f t="shared" si="81"/>
        <v>1.9789682772751518E-2</v>
      </c>
      <c r="Q375" s="7">
        <f t="shared" si="82"/>
        <v>33434.894</v>
      </c>
      <c r="R375">
        <f t="shared" si="86"/>
        <v>4.1882936737499075E-5</v>
      </c>
      <c r="T375">
        <v>0.1</v>
      </c>
      <c r="U375">
        <f t="shared" si="87"/>
        <v>4.1882936737499075E-6</v>
      </c>
    </row>
    <row r="376" spans="1:21" x14ac:dyDescent="0.2">
      <c r="A376" s="25" t="s">
        <v>2182</v>
      </c>
      <c r="B376" s="114"/>
      <c r="C376" s="33">
        <v>48475.483999999997</v>
      </c>
      <c r="D376" s="33">
        <v>5.0000000000000001E-3</v>
      </c>
      <c r="E376">
        <f t="shared" si="78"/>
        <v>31046.083652116537</v>
      </c>
      <c r="F376">
        <f t="shared" si="85"/>
        <v>31046</v>
      </c>
      <c r="G376">
        <f t="shared" si="79"/>
        <v>1.9548719996237196E-2</v>
      </c>
      <c r="K376">
        <f t="shared" si="80"/>
        <v>1.9548719996237196E-2</v>
      </c>
      <c r="P376">
        <f t="shared" si="81"/>
        <v>1.9963466393913915E-2</v>
      </c>
      <c r="Q376" s="7">
        <f t="shared" si="82"/>
        <v>33456.983999999997</v>
      </c>
      <c r="R376">
        <f t="shared" si="86"/>
        <v>1.7201457438581473E-7</v>
      </c>
      <c r="T376">
        <v>0.1</v>
      </c>
      <c r="U376">
        <f t="shared" si="87"/>
        <v>1.7201457438581474E-8</v>
      </c>
    </row>
    <row r="377" spans="1:21" x14ac:dyDescent="0.2">
      <c r="A377" s="25" t="s">
        <v>2182</v>
      </c>
      <c r="B377" s="114"/>
      <c r="C377" s="33">
        <v>48486.462</v>
      </c>
      <c r="D377" s="33">
        <v>4.0000000000000001E-3</v>
      </c>
      <c r="E377">
        <f t="shared" si="78"/>
        <v>31093.060279511359</v>
      </c>
      <c r="F377">
        <f t="shared" si="85"/>
        <v>31093</v>
      </c>
      <c r="G377">
        <f t="shared" si="79"/>
        <v>1.4086759998463094E-2</v>
      </c>
      <c r="K377">
        <f t="shared" si="80"/>
        <v>1.4086759998463094E-2</v>
      </c>
      <c r="P377">
        <f t="shared" si="81"/>
        <v>2.0050121356331472E-2</v>
      </c>
      <c r="Q377" s="7">
        <f t="shared" si="82"/>
        <v>33467.962</v>
      </c>
      <c r="R377">
        <f t="shared" si="86"/>
        <v>3.5561678684517779E-5</v>
      </c>
      <c r="T377">
        <v>0.1</v>
      </c>
      <c r="U377">
        <f t="shared" si="87"/>
        <v>3.556167868451778E-6</v>
      </c>
    </row>
    <row r="378" spans="1:21" x14ac:dyDescent="0.2">
      <c r="A378" s="25" t="s">
        <v>2185</v>
      </c>
      <c r="B378" s="114" t="s">
        <v>2212</v>
      </c>
      <c r="C378" s="33">
        <v>48503.408600000002</v>
      </c>
      <c r="D378" s="33"/>
      <c r="E378">
        <f t="shared" si="78"/>
        <v>31165.577506129055</v>
      </c>
      <c r="F378">
        <f t="shared" si="85"/>
        <v>31165.5</v>
      </c>
      <c r="G378">
        <f t="shared" si="79"/>
        <v>1.8112460005795583E-2</v>
      </c>
      <c r="N378">
        <f>+G378</f>
        <v>1.8112460005795583E-2</v>
      </c>
      <c r="P378">
        <f t="shared" si="81"/>
        <v>2.0184081043032456E-2</v>
      </c>
      <c r="Q378" s="7">
        <f t="shared" si="82"/>
        <v>33484.908600000002</v>
      </c>
      <c r="R378">
        <f t="shared" si="86"/>
        <v>4.2916137219223755E-6</v>
      </c>
      <c r="T378">
        <v>0.1</v>
      </c>
      <c r="U378">
        <f t="shared" si="87"/>
        <v>4.2916137219223758E-7</v>
      </c>
    </row>
    <row r="379" spans="1:21" x14ac:dyDescent="0.2">
      <c r="A379" s="25" t="s">
        <v>2185</v>
      </c>
      <c r="B379" s="114"/>
      <c r="C379" s="33">
        <v>48503.5245</v>
      </c>
      <c r="D379" s="33"/>
      <c r="E379">
        <f t="shared" si="78"/>
        <v>31166.073460867159</v>
      </c>
      <c r="F379">
        <f t="shared" si="85"/>
        <v>31166</v>
      </c>
      <c r="G379">
        <f t="shared" si="79"/>
        <v>1.7167120000522118E-2</v>
      </c>
      <c r="N379">
        <f>+G379</f>
        <v>1.7167120000522118E-2</v>
      </c>
      <c r="P379">
        <f t="shared" si="81"/>
        <v>2.0185006122486013E-2</v>
      </c>
      <c r="Q379" s="7">
        <f t="shared" si="82"/>
        <v>33485.0245</v>
      </c>
      <c r="R379">
        <f t="shared" si="86"/>
        <v>9.1076366451422758E-6</v>
      </c>
      <c r="T379">
        <v>0.1</v>
      </c>
      <c r="U379">
        <f t="shared" si="87"/>
        <v>9.107636645142276E-7</v>
      </c>
    </row>
    <row r="380" spans="1:21" x14ac:dyDescent="0.2">
      <c r="A380" s="25" t="s">
        <v>2180</v>
      </c>
      <c r="B380" s="114" t="s">
        <v>2212</v>
      </c>
      <c r="C380" s="33">
        <v>48518.37</v>
      </c>
      <c r="D380" s="33">
        <v>4.0000000000000001E-3</v>
      </c>
      <c r="E380">
        <f t="shared" si="78"/>
        <v>31229.59974270263</v>
      </c>
      <c r="F380">
        <f t="shared" si="85"/>
        <v>31229.5</v>
      </c>
      <c r="G380">
        <f t="shared" si="79"/>
        <v>2.3308940006245393E-2</v>
      </c>
      <c r="K380">
        <f t="shared" ref="K380:K411" si="88">+G380</f>
        <v>2.3308940006245393E-2</v>
      </c>
      <c r="P380">
        <f t="shared" si="81"/>
        <v>2.0302626827657506E-2</v>
      </c>
      <c r="Q380" s="7">
        <f t="shared" si="82"/>
        <v>33499.870000000003</v>
      </c>
      <c r="R380">
        <f t="shared" si="86"/>
        <v>9.0379189277512073E-6</v>
      </c>
      <c r="T380">
        <v>0.1</v>
      </c>
      <c r="U380">
        <f t="shared" si="87"/>
        <v>9.0379189277512075E-7</v>
      </c>
    </row>
    <row r="381" spans="1:21" x14ac:dyDescent="0.2">
      <c r="A381" s="25" t="s">
        <v>2180</v>
      </c>
      <c r="B381" s="114" t="s">
        <v>2212</v>
      </c>
      <c r="C381" s="33">
        <v>48541.269</v>
      </c>
      <c r="D381" s="33">
        <v>5.0000000000000001E-3</v>
      </c>
      <c r="E381">
        <f t="shared" si="78"/>
        <v>31327.588246138017</v>
      </c>
      <c r="F381">
        <f t="shared" si="85"/>
        <v>31327.5</v>
      </c>
      <c r="G381">
        <f t="shared" si="79"/>
        <v>2.0622299998649396E-2</v>
      </c>
      <c r="K381">
        <f t="shared" si="88"/>
        <v>2.0622299998649396E-2</v>
      </c>
      <c r="P381">
        <f t="shared" si="81"/>
        <v>2.0484679038576554E-2</v>
      </c>
      <c r="Q381" s="7">
        <f t="shared" si="82"/>
        <v>33522.769</v>
      </c>
      <c r="R381">
        <f t="shared" si="86"/>
        <v>1.8939528651370816E-8</v>
      </c>
      <c r="T381">
        <v>0.1</v>
      </c>
      <c r="U381">
        <f t="shared" si="87"/>
        <v>1.8939528651370815E-9</v>
      </c>
    </row>
    <row r="382" spans="1:21" x14ac:dyDescent="0.2">
      <c r="A382" s="25" t="s">
        <v>2180</v>
      </c>
      <c r="B382" s="114"/>
      <c r="C382" s="33">
        <v>48573.400999999998</v>
      </c>
      <c r="D382" s="33">
        <v>5.0000000000000001E-3</v>
      </c>
      <c r="E382">
        <f t="shared" si="78"/>
        <v>31465.086241351168</v>
      </c>
      <c r="F382">
        <f t="shared" si="85"/>
        <v>31465</v>
      </c>
      <c r="G382">
        <f t="shared" si="79"/>
        <v>2.0153799996478483E-2</v>
      </c>
      <c r="K382">
        <f t="shared" si="88"/>
        <v>2.0153799996478483E-2</v>
      </c>
      <c r="P382">
        <f t="shared" si="81"/>
        <v>2.0741185326255705E-2</v>
      </c>
      <c r="Q382" s="7">
        <f t="shared" si="82"/>
        <v>33554.900999999998</v>
      </c>
      <c r="R382">
        <f t="shared" si="86"/>
        <v>3.4502152563749608E-7</v>
      </c>
      <c r="T382">
        <v>0.1</v>
      </c>
      <c r="U382">
        <f t="shared" si="87"/>
        <v>3.450215256374961E-8</v>
      </c>
    </row>
    <row r="383" spans="1:21" x14ac:dyDescent="0.2">
      <c r="A383" s="25" t="s">
        <v>2186</v>
      </c>
      <c r="B383" s="114"/>
      <c r="C383" s="33">
        <v>48619.44</v>
      </c>
      <c r="D383" s="33"/>
      <c r="E383">
        <f t="shared" si="78"/>
        <v>31662.094525977685</v>
      </c>
      <c r="F383">
        <f t="shared" si="85"/>
        <v>31662</v>
      </c>
      <c r="G383">
        <f t="shared" si="79"/>
        <v>2.2089840000262484E-2</v>
      </c>
      <c r="K383">
        <f t="shared" si="88"/>
        <v>2.2089840000262484E-2</v>
      </c>
      <c r="P383">
        <f t="shared" si="81"/>
        <v>2.1110869383078032E-2</v>
      </c>
      <c r="Q383" s="7">
        <f t="shared" si="82"/>
        <v>33600.94</v>
      </c>
      <c r="R383">
        <f t="shared" si="86"/>
        <v>9.5838346931050689E-7</v>
      </c>
      <c r="T383">
        <v>0.1</v>
      </c>
      <c r="U383">
        <f t="shared" si="87"/>
        <v>9.58383469310507E-8</v>
      </c>
    </row>
    <row r="384" spans="1:21" x14ac:dyDescent="0.2">
      <c r="A384" s="25" t="s">
        <v>2186</v>
      </c>
      <c r="B384" s="114"/>
      <c r="C384" s="33">
        <v>48653.324999999997</v>
      </c>
      <c r="D384" s="33">
        <v>4.0000000000000001E-3</v>
      </c>
      <c r="E384">
        <f t="shared" si="78"/>
        <v>31807.093890094366</v>
      </c>
      <c r="F384">
        <f t="shared" si="85"/>
        <v>31807</v>
      </c>
      <c r="G384">
        <f t="shared" si="79"/>
        <v>2.1941239996522199E-2</v>
      </c>
      <c r="K384">
        <f t="shared" si="88"/>
        <v>2.1941239996522199E-2</v>
      </c>
      <c r="P384">
        <f t="shared" si="81"/>
        <v>2.1384605274172522E-2</v>
      </c>
      <c r="Q384" s="7">
        <f t="shared" si="82"/>
        <v>33634.824999999997</v>
      </c>
      <c r="R384">
        <f t="shared" si="86"/>
        <v>3.0984221412530191E-7</v>
      </c>
      <c r="T384">
        <v>0.1</v>
      </c>
      <c r="U384">
        <f t="shared" si="87"/>
        <v>3.0984221412530194E-8</v>
      </c>
    </row>
    <row r="385" spans="1:21" x14ac:dyDescent="0.2">
      <c r="A385" s="25" t="s">
        <v>2186</v>
      </c>
      <c r="B385" s="114" t="s">
        <v>2212</v>
      </c>
      <c r="C385" s="33">
        <v>48662.317999999999</v>
      </c>
      <c r="D385" s="33">
        <v>5.0000000000000001E-3</v>
      </c>
      <c r="E385">
        <f t="shared" si="78"/>
        <v>31845.576383277243</v>
      </c>
      <c r="F385">
        <f t="shared" si="85"/>
        <v>31845.5</v>
      </c>
      <c r="G385">
        <f t="shared" si="79"/>
        <v>1.7850060001364909E-2</v>
      </c>
      <c r="K385">
        <f t="shared" si="88"/>
        <v>1.7850060001364909E-2</v>
      </c>
      <c r="P385">
        <f t="shared" si="81"/>
        <v>2.1457518720873224E-2</v>
      </c>
      <c r="Q385" s="7">
        <f t="shared" si="82"/>
        <v>33643.817999999999</v>
      </c>
      <c r="R385">
        <f t="shared" si="86"/>
        <v>1.3013758412956571E-5</v>
      </c>
      <c r="T385">
        <v>0.1</v>
      </c>
      <c r="U385">
        <f t="shared" si="87"/>
        <v>1.3013758412956571E-6</v>
      </c>
    </row>
    <row r="386" spans="1:21" x14ac:dyDescent="0.2">
      <c r="A386" s="25" t="s">
        <v>2187</v>
      </c>
      <c r="B386" s="114" t="s">
        <v>2212</v>
      </c>
      <c r="C386" s="33">
        <v>48803.466</v>
      </c>
      <c r="D386" s="33">
        <v>4.0000000000000001E-3</v>
      </c>
      <c r="E386">
        <f t="shared" si="78"/>
        <v>32449.571373578103</v>
      </c>
      <c r="F386">
        <f t="shared" si="85"/>
        <v>32449.5</v>
      </c>
      <c r="G386">
        <f t="shared" si="79"/>
        <v>1.6679339998518117E-2</v>
      </c>
      <c r="K386">
        <f t="shared" si="88"/>
        <v>1.6679339998518117E-2</v>
      </c>
      <c r="P386">
        <f t="shared" si="81"/>
        <v>2.2614045260496457E-2</v>
      </c>
      <c r="Q386" s="7">
        <f t="shared" si="82"/>
        <v>33784.966</v>
      </c>
      <c r="R386">
        <f t="shared" si="86"/>
        <v>3.5220726546553401E-5</v>
      </c>
      <c r="T386">
        <v>0.1</v>
      </c>
      <c r="U386">
        <f t="shared" si="87"/>
        <v>3.5220726546553403E-6</v>
      </c>
    </row>
    <row r="387" spans="1:21" x14ac:dyDescent="0.2">
      <c r="A387" s="25" t="s">
        <v>2187</v>
      </c>
      <c r="B387" s="114"/>
      <c r="C387" s="33">
        <v>48803.580999999998</v>
      </c>
      <c r="D387" s="33">
        <v>3.0000000000000001E-3</v>
      </c>
      <c r="E387">
        <f t="shared" si="78"/>
        <v>32450.063477071479</v>
      </c>
      <c r="F387">
        <f t="shared" si="85"/>
        <v>32450</v>
      </c>
      <c r="G387">
        <f t="shared" si="79"/>
        <v>1.4834000001428649E-2</v>
      </c>
      <c r="K387">
        <f t="shared" si="88"/>
        <v>1.4834000001428649E-2</v>
      </c>
      <c r="P387">
        <f t="shared" si="81"/>
        <v>2.2615012430245329E-2</v>
      </c>
      <c r="Q387" s="7">
        <f t="shared" si="82"/>
        <v>33785.080999999998</v>
      </c>
      <c r="R387">
        <f t="shared" si="86"/>
        <v>6.0544154417399659E-5</v>
      </c>
      <c r="T387">
        <v>0.1</v>
      </c>
      <c r="U387">
        <f t="shared" si="87"/>
        <v>6.0544154417399659E-6</v>
      </c>
    </row>
    <row r="388" spans="1:21" x14ac:dyDescent="0.2">
      <c r="A388" s="25" t="s">
        <v>2187</v>
      </c>
      <c r="B388" s="114"/>
      <c r="C388" s="33">
        <v>48820.413</v>
      </c>
      <c r="D388" s="33">
        <v>5.0000000000000001E-3</v>
      </c>
      <c r="E388">
        <f t="shared" si="78"/>
        <v>32522.090311860109</v>
      </c>
      <c r="F388">
        <f t="shared" si="85"/>
        <v>32522</v>
      </c>
      <c r="G388">
        <f t="shared" si="79"/>
        <v>2.1105040003021713E-2</v>
      </c>
      <c r="K388">
        <f t="shared" si="88"/>
        <v>2.1105040003021713E-2</v>
      </c>
      <c r="P388">
        <f t="shared" si="81"/>
        <v>2.2754452637432601E-2</v>
      </c>
      <c r="Q388" s="7">
        <f t="shared" si="82"/>
        <v>33801.913</v>
      </c>
      <c r="R388">
        <f t="shared" si="86"/>
        <v>2.7205620385542649E-6</v>
      </c>
      <c r="T388">
        <v>0.1</v>
      </c>
      <c r="U388">
        <f t="shared" si="87"/>
        <v>2.7205620385542652E-7</v>
      </c>
    </row>
    <row r="389" spans="1:21" x14ac:dyDescent="0.2">
      <c r="A389" s="25" t="s">
        <v>2188</v>
      </c>
      <c r="B389" s="114"/>
      <c r="C389" s="33">
        <v>48837.468999999997</v>
      </c>
      <c r="D389" s="33">
        <v>4.0000000000000001E-3</v>
      </c>
      <c r="E389">
        <f t="shared" si="78"/>
        <v>32595.075678670615</v>
      </c>
      <c r="F389">
        <f t="shared" si="85"/>
        <v>32595</v>
      </c>
      <c r="G389">
        <f t="shared" si="79"/>
        <v>1.7685399994661566E-2</v>
      </c>
      <c r="K389">
        <f t="shared" si="88"/>
        <v>1.7685399994661566E-2</v>
      </c>
      <c r="P389">
        <f t="shared" si="81"/>
        <v>2.2896169198002542E-2</v>
      </c>
      <c r="Q389" s="7">
        <f t="shared" si="82"/>
        <v>33818.968999999997</v>
      </c>
      <c r="R389">
        <f t="shared" si="86"/>
        <v>2.7152115690486756E-5</v>
      </c>
      <c r="T389">
        <v>0.1</v>
      </c>
      <c r="U389">
        <f t="shared" si="87"/>
        <v>2.7152115690486758E-6</v>
      </c>
    </row>
    <row r="390" spans="1:21" x14ac:dyDescent="0.2">
      <c r="A390" s="25" t="s">
        <v>2188</v>
      </c>
      <c r="B390" s="114"/>
      <c r="C390" s="33">
        <v>48882.341</v>
      </c>
      <c r="D390" s="33">
        <v>3.0000000000000001E-3</v>
      </c>
      <c r="E390">
        <f t="shared" si="78"/>
        <v>32787.09018262945</v>
      </c>
      <c r="F390">
        <f t="shared" si="85"/>
        <v>32787</v>
      </c>
      <c r="G390">
        <f t="shared" si="79"/>
        <v>2.10748399986187E-2</v>
      </c>
      <c r="K390">
        <f t="shared" si="88"/>
        <v>2.10748399986187E-2</v>
      </c>
      <c r="P390">
        <f t="shared" si="81"/>
        <v>2.32705303429003E-2</v>
      </c>
      <c r="Q390" s="7">
        <f t="shared" si="82"/>
        <v>33863.841</v>
      </c>
      <c r="R390">
        <f t="shared" si="86"/>
        <v>4.821056087971451E-6</v>
      </c>
      <c r="T390">
        <v>0.1</v>
      </c>
      <c r="U390">
        <f t="shared" si="87"/>
        <v>4.8210560879714517E-7</v>
      </c>
    </row>
    <row r="391" spans="1:21" x14ac:dyDescent="0.2">
      <c r="A391" s="25" t="s">
        <v>2188</v>
      </c>
      <c r="B391" s="114"/>
      <c r="C391" s="33">
        <v>48882.347999999998</v>
      </c>
      <c r="D391" s="33">
        <v>5.0000000000000001E-3</v>
      </c>
      <c r="E391">
        <f t="shared" si="78"/>
        <v>32787.120136755126</v>
      </c>
      <c r="F391">
        <f t="shared" si="85"/>
        <v>32787</v>
      </c>
      <c r="G391">
        <f t="shared" si="79"/>
        <v>2.8074839996406808E-2</v>
      </c>
      <c r="K391">
        <f t="shared" si="88"/>
        <v>2.8074839996406808E-2</v>
      </c>
      <c r="P391">
        <f t="shared" si="81"/>
        <v>2.32705303429003E-2</v>
      </c>
      <c r="Q391" s="7">
        <f t="shared" si="82"/>
        <v>33863.847999999998</v>
      </c>
      <c r="R391">
        <f t="shared" si="86"/>
        <v>2.3081391246775833E-5</v>
      </c>
      <c r="T391">
        <v>0.1</v>
      </c>
      <c r="U391">
        <f t="shared" si="87"/>
        <v>2.3081391246775836E-6</v>
      </c>
    </row>
    <row r="392" spans="1:21" x14ac:dyDescent="0.2">
      <c r="A392" s="25" t="s">
        <v>2189</v>
      </c>
      <c r="B392" s="114" t="s">
        <v>2212</v>
      </c>
      <c r="C392" s="33">
        <v>48970.324000000001</v>
      </c>
      <c r="D392" s="33">
        <v>4.0000000000000001E-3</v>
      </c>
      <c r="E392">
        <f t="shared" si="78"/>
        <v>33163.583588357054</v>
      </c>
      <c r="F392">
        <f t="shared" si="85"/>
        <v>33163.5</v>
      </c>
      <c r="G392">
        <f t="shared" si="79"/>
        <v>1.9533819999196567E-2</v>
      </c>
      <c r="K392">
        <f t="shared" si="88"/>
        <v>1.9533819999196567E-2</v>
      </c>
      <c r="P392">
        <f t="shared" si="81"/>
        <v>2.4011429066310999E-2</v>
      </c>
      <c r="Q392" s="7">
        <f t="shared" si="82"/>
        <v>33951.824000000001</v>
      </c>
      <c r="R392">
        <f t="shared" si="86"/>
        <v>2.0048982957905377E-5</v>
      </c>
      <c r="T392">
        <v>0.1</v>
      </c>
      <c r="U392">
        <f t="shared" si="87"/>
        <v>2.0048982957905379E-6</v>
      </c>
    </row>
    <row r="393" spans="1:21" x14ac:dyDescent="0.2">
      <c r="A393" s="25" t="s">
        <v>2189</v>
      </c>
      <c r="B393" s="114" t="s">
        <v>2212</v>
      </c>
      <c r="C393" s="33">
        <v>49003.275999999998</v>
      </c>
      <c r="D393" s="33">
        <v>5.0000000000000001E-3</v>
      </c>
      <c r="E393">
        <f t="shared" si="78"/>
        <v>33304.590495436096</v>
      </c>
      <c r="F393">
        <f t="shared" si="85"/>
        <v>33304.5</v>
      </c>
      <c r="G393">
        <f t="shared" si="79"/>
        <v>2.1147940002265386E-2</v>
      </c>
      <c r="K393">
        <f t="shared" si="88"/>
        <v>2.1147940002265386E-2</v>
      </c>
      <c r="P393">
        <f t="shared" si="81"/>
        <v>2.4291198075592681E-2</v>
      </c>
      <c r="Q393" s="7">
        <f t="shared" si="82"/>
        <v>33984.775999999998</v>
      </c>
      <c r="R393">
        <f t="shared" si="86"/>
        <v>9.8800713155372195E-6</v>
      </c>
      <c r="T393">
        <v>0.1</v>
      </c>
      <c r="U393">
        <f t="shared" si="87"/>
        <v>9.8800713155372199E-7</v>
      </c>
    </row>
    <row r="394" spans="1:21" x14ac:dyDescent="0.2">
      <c r="A394" s="25" t="s">
        <v>2189</v>
      </c>
      <c r="B394" s="114" t="s">
        <v>2212</v>
      </c>
      <c r="C394" s="33">
        <v>49024.313000000002</v>
      </c>
      <c r="D394" s="33">
        <v>5.0000000000000001E-3</v>
      </c>
      <c r="E394">
        <f t="shared" si="78"/>
        <v>33394.611201439453</v>
      </c>
      <c r="F394">
        <f t="shared" si="85"/>
        <v>33394.5</v>
      </c>
      <c r="G394">
        <f t="shared" si="79"/>
        <v>2.5986740001826547E-2</v>
      </c>
      <c r="K394">
        <f t="shared" si="88"/>
        <v>2.5986740001826547E-2</v>
      </c>
      <c r="P394">
        <f t="shared" si="81"/>
        <v>2.4470425416639487E-2</v>
      </c>
      <c r="Q394" s="7">
        <f t="shared" si="82"/>
        <v>34005.813000000002</v>
      </c>
      <c r="R394">
        <f t="shared" si="86"/>
        <v>2.2992099212510053E-6</v>
      </c>
      <c r="T394">
        <v>0.1</v>
      </c>
      <c r="U394">
        <f t="shared" si="87"/>
        <v>2.2992099212510055E-7</v>
      </c>
    </row>
    <row r="395" spans="1:21" x14ac:dyDescent="0.2">
      <c r="A395" s="25" t="s">
        <v>2189</v>
      </c>
      <c r="B395" s="114"/>
      <c r="C395" s="33">
        <v>49026.296999999999</v>
      </c>
      <c r="D395" s="33">
        <v>6.0000000000000001E-3</v>
      </c>
      <c r="E395">
        <f t="shared" si="78"/>
        <v>33403.101056490566</v>
      </c>
      <c r="F395">
        <f t="shared" si="85"/>
        <v>33403</v>
      </c>
      <c r="G395">
        <f t="shared" si="79"/>
        <v>2.361595999536803E-2</v>
      </c>
      <c r="K395">
        <f t="shared" si="88"/>
        <v>2.361595999536803E-2</v>
      </c>
      <c r="P395">
        <f t="shared" si="81"/>
        <v>2.4487378608165071E-2</v>
      </c>
      <c r="Q395" s="7">
        <f t="shared" si="82"/>
        <v>34007.796999999999</v>
      </c>
      <c r="R395">
        <f t="shared" si="86"/>
        <v>7.5937039872911936E-7</v>
      </c>
      <c r="T395">
        <v>0.1</v>
      </c>
      <c r="U395">
        <f t="shared" si="87"/>
        <v>7.5937039872911944E-8</v>
      </c>
    </row>
    <row r="396" spans="1:21" x14ac:dyDescent="0.2">
      <c r="A396" s="25" t="s">
        <v>2190</v>
      </c>
      <c r="B396" s="114"/>
      <c r="C396" s="33">
        <v>49145.478999999999</v>
      </c>
      <c r="D396" s="33">
        <v>4.0000000000000001E-3</v>
      </c>
      <c r="E396">
        <f t="shared" si="78"/>
        <v>33913.100000393679</v>
      </c>
      <c r="F396">
        <f t="shared" si="85"/>
        <v>33913</v>
      </c>
      <c r="G396">
        <f t="shared" si="79"/>
        <v>2.3369160000584088E-2</v>
      </c>
      <c r="K396">
        <f t="shared" si="88"/>
        <v>2.3369160000584088E-2</v>
      </c>
      <c r="P396">
        <f t="shared" si="81"/>
        <v>2.5512779658805884E-2</v>
      </c>
      <c r="Q396" s="7">
        <f t="shared" si="82"/>
        <v>34126.978999999999</v>
      </c>
      <c r="R396">
        <f t="shared" si="86"/>
        <v>4.5951052391149291E-6</v>
      </c>
      <c r="T396">
        <v>0.1</v>
      </c>
      <c r="U396">
        <f t="shared" si="87"/>
        <v>4.5951052391149296E-7</v>
      </c>
    </row>
    <row r="397" spans="1:21" x14ac:dyDescent="0.2">
      <c r="A397" s="25" t="s">
        <v>2191</v>
      </c>
      <c r="B397" s="114" t="s">
        <v>2212</v>
      </c>
      <c r="C397" s="33">
        <v>49219.434999999998</v>
      </c>
      <c r="D397" s="33">
        <v>5.0000000000000001E-3</v>
      </c>
      <c r="E397">
        <f t="shared" si="78"/>
        <v>34229.569617410496</v>
      </c>
      <c r="F397">
        <f t="shared" si="85"/>
        <v>34229.5</v>
      </c>
      <c r="G397">
        <f t="shared" si="79"/>
        <v>1.6268939994915854E-2</v>
      </c>
      <c r="K397">
        <f t="shared" si="88"/>
        <v>1.6268939994915854E-2</v>
      </c>
      <c r="P397">
        <f t="shared" si="81"/>
        <v>2.6157178412076963E-2</v>
      </c>
      <c r="Q397" s="7">
        <f t="shared" si="82"/>
        <v>34200.934999999998</v>
      </c>
      <c r="R397">
        <f t="shared" si="86"/>
        <v>9.7777258994620817E-5</v>
      </c>
      <c r="T397">
        <v>0.1</v>
      </c>
      <c r="U397">
        <f t="shared" si="87"/>
        <v>9.7777258994620823E-6</v>
      </c>
    </row>
    <row r="398" spans="1:21" x14ac:dyDescent="0.2">
      <c r="A398" s="25" t="s">
        <v>2191</v>
      </c>
      <c r="B398" s="114"/>
      <c r="C398" s="33">
        <v>49316.305999999997</v>
      </c>
      <c r="D398" s="33">
        <v>8.0000000000000002E-3</v>
      </c>
      <c r="E398">
        <f t="shared" si="78"/>
        <v>34644.0962044357</v>
      </c>
      <c r="F398">
        <f t="shared" si="85"/>
        <v>34644</v>
      </c>
      <c r="G398">
        <f t="shared" si="79"/>
        <v>2.2482079999463167E-2</v>
      </c>
      <c r="K398">
        <f t="shared" si="88"/>
        <v>2.2482079999463167E-2</v>
      </c>
      <c r="P398">
        <f t="shared" si="81"/>
        <v>2.7010298495088826E-2</v>
      </c>
      <c r="Q398" s="7">
        <f t="shared" si="82"/>
        <v>34297.805999999997</v>
      </c>
      <c r="R398">
        <f t="shared" si="86"/>
        <v>2.0504762744126308E-5</v>
      </c>
      <c r="T398">
        <v>0.1</v>
      </c>
      <c r="U398">
        <f t="shared" si="87"/>
        <v>2.0504762744126311E-6</v>
      </c>
    </row>
    <row r="399" spans="1:21" x14ac:dyDescent="0.2">
      <c r="A399" s="25" t="s">
        <v>2192</v>
      </c>
      <c r="B399" s="114"/>
      <c r="C399" s="33">
        <v>49384.311999999998</v>
      </c>
      <c r="D399" s="33"/>
      <c r="E399">
        <f t="shared" si="78"/>
        <v>34935.104814620754</v>
      </c>
      <c r="F399">
        <f t="shared" si="85"/>
        <v>34935</v>
      </c>
      <c r="G399">
        <f t="shared" si="79"/>
        <v>2.4494199999026023E-2</v>
      </c>
      <c r="K399">
        <f t="shared" si="88"/>
        <v>2.4494199999026023E-2</v>
      </c>
      <c r="P399">
        <f t="shared" si="81"/>
        <v>2.7615387269533363E-2</v>
      </c>
      <c r="Q399" s="7">
        <f t="shared" si="82"/>
        <v>34365.811999999998</v>
      </c>
      <c r="R399">
        <f t="shared" si="86"/>
        <v>9.741809977577057E-6</v>
      </c>
      <c r="T399">
        <v>0.1</v>
      </c>
      <c r="U399">
        <f t="shared" si="87"/>
        <v>9.7418099775770583E-7</v>
      </c>
    </row>
    <row r="400" spans="1:21" x14ac:dyDescent="0.2">
      <c r="A400" s="25" t="s">
        <v>2192</v>
      </c>
      <c r="B400" s="114" t="s">
        <v>2212</v>
      </c>
      <c r="C400" s="33">
        <v>49393.311000000002</v>
      </c>
      <c r="D400" s="33"/>
      <c r="E400">
        <f t="shared" si="78"/>
        <v>34973.612982768514</v>
      </c>
      <c r="F400">
        <f t="shared" si="85"/>
        <v>34973.5</v>
      </c>
      <c r="G400">
        <f t="shared" si="79"/>
        <v>2.6403020005091093E-2</v>
      </c>
      <c r="K400">
        <f t="shared" si="88"/>
        <v>2.6403020005091093E-2</v>
      </c>
      <c r="P400">
        <f t="shared" si="81"/>
        <v>2.7695819011099073E-2</v>
      </c>
      <c r="Q400" s="7">
        <f t="shared" si="82"/>
        <v>34374.811000000002</v>
      </c>
      <c r="R400">
        <f t="shared" si="86"/>
        <v>1.6713292699352201E-6</v>
      </c>
      <c r="T400">
        <v>0.1</v>
      </c>
      <c r="U400">
        <f t="shared" si="87"/>
        <v>1.6713292699352202E-7</v>
      </c>
    </row>
    <row r="401" spans="1:21" x14ac:dyDescent="0.2">
      <c r="A401" s="25" t="s">
        <v>2193</v>
      </c>
      <c r="B401" s="114" t="s">
        <v>2212</v>
      </c>
      <c r="C401" s="33">
        <v>49550.578000000001</v>
      </c>
      <c r="D401" s="33">
        <v>6.0000000000000001E-3</v>
      </c>
      <c r="E401">
        <f t="shared" si="78"/>
        <v>35646.583766198986</v>
      </c>
      <c r="F401">
        <f t="shared" si="85"/>
        <v>35646.5</v>
      </c>
      <c r="G401">
        <f t="shared" si="79"/>
        <v>1.9575379999878351E-2</v>
      </c>
      <c r="K401">
        <f t="shared" si="88"/>
        <v>1.9575379999878351E-2</v>
      </c>
      <c r="P401">
        <f t="shared" si="81"/>
        <v>2.9115870088369276E-2</v>
      </c>
      <c r="Q401" s="7">
        <f t="shared" si="82"/>
        <v>34532.078000000001</v>
      </c>
      <c r="R401">
        <f t="shared" si="86"/>
        <v>9.1020951128593575E-5</v>
      </c>
      <c r="T401">
        <v>0.1</v>
      </c>
      <c r="U401">
        <f t="shared" si="87"/>
        <v>9.1020951128593578E-6</v>
      </c>
    </row>
    <row r="402" spans="1:21" x14ac:dyDescent="0.2">
      <c r="A402" s="25" t="s">
        <v>2193</v>
      </c>
      <c r="B402" s="114"/>
      <c r="C402" s="33">
        <v>49558.417000000001</v>
      </c>
      <c r="D402" s="33">
        <v>5.0000000000000001E-3</v>
      </c>
      <c r="E402">
        <f t="shared" si="78"/>
        <v>35680.128107804732</v>
      </c>
      <c r="F402">
        <f t="shared" si="85"/>
        <v>35680</v>
      </c>
      <c r="G402">
        <f t="shared" si="79"/>
        <v>2.9937600003904663E-2</v>
      </c>
      <c r="K402">
        <f t="shared" si="88"/>
        <v>2.9937600003904663E-2</v>
      </c>
      <c r="P402">
        <f t="shared" si="81"/>
        <v>2.9187244939517281E-2</v>
      </c>
      <c r="Q402" s="7">
        <f t="shared" si="82"/>
        <v>34539.917000000001</v>
      </c>
      <c r="R402">
        <f t="shared" si="86"/>
        <v>5.6303272265179223E-7</v>
      </c>
      <c r="T402">
        <v>0.1</v>
      </c>
      <c r="U402">
        <f t="shared" si="87"/>
        <v>5.6303272265179227E-8</v>
      </c>
    </row>
    <row r="403" spans="1:21" x14ac:dyDescent="0.2">
      <c r="A403" s="25" t="s">
        <v>2193</v>
      </c>
      <c r="B403" s="114" t="s">
        <v>2212</v>
      </c>
      <c r="C403" s="33">
        <v>49567.413999999997</v>
      </c>
      <c r="D403" s="33">
        <v>5.0000000000000001E-3</v>
      </c>
      <c r="E403">
        <f t="shared" si="78"/>
        <v>35718.627717630836</v>
      </c>
      <c r="F403">
        <f t="shared" si="85"/>
        <v>35718.5</v>
      </c>
      <c r="G403">
        <f t="shared" si="79"/>
        <v>2.9846419995010365E-2</v>
      </c>
      <c r="K403">
        <f t="shared" si="88"/>
        <v>2.9846419995010365E-2</v>
      </c>
      <c r="P403">
        <f t="shared" si="81"/>
        <v>2.9269352689148008E-2</v>
      </c>
      <c r="Q403" s="7">
        <f t="shared" si="82"/>
        <v>34548.913999999997</v>
      </c>
      <c r="R403">
        <f t="shared" si="86"/>
        <v>3.3300667549523888E-7</v>
      </c>
      <c r="T403">
        <v>0.1</v>
      </c>
      <c r="U403">
        <f t="shared" si="87"/>
        <v>3.3300667549523892E-8</v>
      </c>
    </row>
    <row r="404" spans="1:21" x14ac:dyDescent="0.2">
      <c r="A404" s="25" t="s">
        <v>2194</v>
      </c>
      <c r="B404" s="114"/>
      <c r="C404" s="33">
        <v>49631.328000000001</v>
      </c>
      <c r="D404" s="33">
        <v>5.0000000000000001E-3</v>
      </c>
      <c r="E404">
        <f t="shared" si="78"/>
        <v>35992.126001772951</v>
      </c>
      <c r="F404">
        <f t="shared" si="85"/>
        <v>35992</v>
      </c>
      <c r="G404">
        <f t="shared" si="79"/>
        <v>2.9445439999108203E-2</v>
      </c>
      <c r="K404">
        <f t="shared" si="88"/>
        <v>2.9445439999108203E-2</v>
      </c>
      <c r="P404">
        <f t="shared" si="81"/>
        <v>2.985508771129879E-2</v>
      </c>
      <c r="Q404" s="7">
        <f t="shared" si="82"/>
        <v>34612.828000000001</v>
      </c>
      <c r="R404">
        <f t="shared" si="86"/>
        <v>1.6781124810298189E-7</v>
      </c>
      <c r="T404">
        <v>0.1</v>
      </c>
      <c r="U404">
        <f t="shared" si="87"/>
        <v>1.678112481029819E-8</v>
      </c>
    </row>
    <row r="405" spans="1:21" x14ac:dyDescent="0.2">
      <c r="A405" s="25" t="s">
        <v>2194</v>
      </c>
      <c r="B405" s="114"/>
      <c r="C405" s="33">
        <v>49657.504000000001</v>
      </c>
      <c r="D405" s="33">
        <v>1E-3</v>
      </c>
      <c r="E405">
        <f t="shared" ref="E405:E468" si="89">(C405-C$7)/C$8</f>
        <v>36104.137315189466</v>
      </c>
      <c r="F405">
        <f t="shared" si="85"/>
        <v>36104</v>
      </c>
      <c r="G405">
        <f t="shared" ref="G405:G468" si="90">C405-(C$7+F405*C$8)</f>
        <v>3.2089280000946019E-2</v>
      </c>
      <c r="K405">
        <f t="shared" si="88"/>
        <v>3.2089280000946019E-2</v>
      </c>
      <c r="P405">
        <f t="shared" ref="P405:P468" si="91">+I$2+I$3*F405+I$4*F405^2+I$5*SIN(I$6*F405+I$7)</f>
        <v>3.0096183041045759E-2</v>
      </c>
      <c r="Q405" s="7">
        <f t="shared" ref="Q405:Q468" si="92">+C405-15018.5</f>
        <v>34639.004000000001</v>
      </c>
      <c r="R405">
        <f t="shared" ref="R405:R436" si="93">+(P405-G405)^2</f>
        <v>3.9724354915636576E-6</v>
      </c>
      <c r="T405">
        <v>0.1</v>
      </c>
      <c r="U405">
        <f t="shared" ref="U405:U436" si="94">+T405*R405</f>
        <v>3.9724354915636576E-7</v>
      </c>
    </row>
    <row r="406" spans="1:21" x14ac:dyDescent="0.2">
      <c r="A406" s="25" t="s">
        <v>2194</v>
      </c>
      <c r="B406" s="114"/>
      <c r="C406" s="33">
        <v>49689.281000000003</v>
      </c>
      <c r="D406" s="33">
        <v>5.0000000000000001E-3</v>
      </c>
      <c r="E406">
        <f t="shared" si="89"/>
        <v>36240.116208314357</v>
      </c>
      <c r="F406">
        <f t="shared" si="85"/>
        <v>36240</v>
      </c>
      <c r="G406">
        <f t="shared" si="90"/>
        <v>2.7156800002558157E-2</v>
      </c>
      <c r="K406">
        <f t="shared" si="88"/>
        <v>2.7156800002558157E-2</v>
      </c>
      <c r="P406">
        <f t="shared" si="91"/>
        <v>3.0389898548448958E-2</v>
      </c>
      <c r="Q406" s="7">
        <f t="shared" si="92"/>
        <v>34670.781000000003</v>
      </c>
      <c r="R406">
        <f t="shared" si="93"/>
        <v>1.0452926207441215E-5</v>
      </c>
      <c r="T406">
        <v>0.1</v>
      </c>
      <c r="U406">
        <f t="shared" si="94"/>
        <v>1.0452926207441215E-6</v>
      </c>
    </row>
    <row r="407" spans="1:21" x14ac:dyDescent="0.2">
      <c r="A407" s="25" t="s">
        <v>2195</v>
      </c>
      <c r="B407" s="114" t="s">
        <v>2212</v>
      </c>
      <c r="C407" s="33">
        <v>49905.56</v>
      </c>
      <c r="D407" s="33">
        <v>3.0000000000000001E-3</v>
      </c>
      <c r="E407">
        <f t="shared" si="89"/>
        <v>37165.608829586177</v>
      </c>
      <c r="F407">
        <f t="shared" si="85"/>
        <v>37165.5</v>
      </c>
      <c r="G407">
        <f t="shared" si="90"/>
        <v>2.5432459995499812E-2</v>
      </c>
      <c r="K407">
        <f t="shared" si="88"/>
        <v>2.5432459995499812E-2</v>
      </c>
      <c r="P407">
        <f t="shared" si="91"/>
        <v>3.2416126864035222E-2</v>
      </c>
      <c r="Q407" s="7">
        <f t="shared" si="92"/>
        <v>34887.06</v>
      </c>
      <c r="R407">
        <f t="shared" si="93"/>
        <v>4.8771602930679177E-5</v>
      </c>
      <c r="T407">
        <v>0.1</v>
      </c>
      <c r="U407">
        <f t="shared" si="94"/>
        <v>4.877160293067918E-6</v>
      </c>
    </row>
    <row r="408" spans="1:21" x14ac:dyDescent="0.2">
      <c r="A408" s="25" t="s">
        <v>2196</v>
      </c>
      <c r="B408" s="114" t="s">
        <v>2212</v>
      </c>
      <c r="C408" s="33">
        <v>49918.417999999998</v>
      </c>
      <c r="D408" s="33">
        <v>5.0000000000000001E-3</v>
      </c>
      <c r="E408">
        <f t="shared" si="89"/>
        <v>37220.630279307668</v>
      </c>
      <c r="F408">
        <f t="shared" si="85"/>
        <v>37220.5</v>
      </c>
      <c r="G408">
        <f t="shared" si="90"/>
        <v>3.0445060001511592E-2</v>
      </c>
      <c r="K408">
        <f t="shared" si="88"/>
        <v>3.0445060001511592E-2</v>
      </c>
      <c r="P408">
        <f t="shared" si="91"/>
        <v>3.2538024932575162E-2</v>
      </c>
      <c r="Q408" s="7">
        <f t="shared" si="92"/>
        <v>34899.917999999998</v>
      </c>
      <c r="R408">
        <f t="shared" si="93"/>
        <v>4.3805022026619308E-6</v>
      </c>
      <c r="T408">
        <v>0.1</v>
      </c>
      <c r="U408">
        <f t="shared" si="94"/>
        <v>4.3805022026619311E-7</v>
      </c>
    </row>
    <row r="409" spans="1:21" x14ac:dyDescent="0.2">
      <c r="A409" s="25" t="s">
        <v>2196</v>
      </c>
      <c r="B409" s="114"/>
      <c r="C409" s="33">
        <v>49967.374000000003</v>
      </c>
      <c r="D409" s="33">
        <v>5.0000000000000001E-3</v>
      </c>
      <c r="E409">
        <f t="shared" si="89"/>
        <v>37430.120876022971</v>
      </c>
      <c r="F409">
        <f t="shared" si="85"/>
        <v>37430</v>
      </c>
      <c r="G409">
        <f t="shared" si="90"/>
        <v>2.8247600006579887E-2</v>
      </c>
      <c r="K409">
        <f t="shared" si="88"/>
        <v>2.8247600006579887E-2</v>
      </c>
      <c r="P409">
        <f t="shared" si="91"/>
        <v>3.300384692626826E-2</v>
      </c>
      <c r="Q409" s="7">
        <f t="shared" si="92"/>
        <v>34948.874000000003</v>
      </c>
      <c r="R409">
        <f t="shared" si="93"/>
        <v>2.2621884761045134E-5</v>
      </c>
      <c r="T409">
        <v>0.1</v>
      </c>
      <c r="U409">
        <f t="shared" si="94"/>
        <v>2.2621884761045135E-6</v>
      </c>
    </row>
    <row r="410" spans="1:21" x14ac:dyDescent="0.2">
      <c r="A410" s="25" t="s">
        <v>2197</v>
      </c>
      <c r="B410" s="114" t="s">
        <v>2212</v>
      </c>
      <c r="C410" s="33">
        <v>50001.373</v>
      </c>
      <c r="D410" s="33">
        <v>4.0000000000000001E-3</v>
      </c>
      <c r="E410">
        <f t="shared" si="89"/>
        <v>37575.608064472231</v>
      </c>
      <c r="F410">
        <f t="shared" si="85"/>
        <v>37575.5</v>
      </c>
      <c r="G410">
        <f t="shared" si="90"/>
        <v>2.5253660001908429E-2</v>
      </c>
      <c r="K410">
        <f t="shared" si="88"/>
        <v>2.5253660001908429E-2</v>
      </c>
      <c r="P410">
        <f t="shared" si="91"/>
        <v>3.3328756697664497E-2</v>
      </c>
      <c r="Q410" s="7">
        <f t="shared" si="92"/>
        <v>34982.873</v>
      </c>
      <c r="R410">
        <f t="shared" si="93"/>
        <v>6.5207186645810557E-5</v>
      </c>
      <c r="T410">
        <v>0.1</v>
      </c>
      <c r="U410">
        <f t="shared" si="94"/>
        <v>6.5207186645810562E-6</v>
      </c>
    </row>
    <row r="411" spans="1:21" x14ac:dyDescent="0.2">
      <c r="A411" s="25" t="s">
        <v>2196</v>
      </c>
      <c r="B411" s="114" t="s">
        <v>2212</v>
      </c>
      <c r="C411" s="33">
        <v>50006.284</v>
      </c>
      <c r="D411" s="33">
        <v>4.0000000000000001E-3</v>
      </c>
      <c r="E411">
        <f t="shared" si="89"/>
        <v>37596.623023220265</v>
      </c>
      <c r="F411">
        <f t="shared" si="85"/>
        <v>37596.5</v>
      </c>
      <c r="G411">
        <f t="shared" si="90"/>
        <v>2.8749379998771474E-2</v>
      </c>
      <c r="K411">
        <f t="shared" si="88"/>
        <v>2.8749379998771474E-2</v>
      </c>
      <c r="P411">
        <f t="shared" si="91"/>
        <v>3.3375744586730594E-2</v>
      </c>
      <c r="Q411" s="7">
        <f t="shared" si="92"/>
        <v>34987.784</v>
      </c>
      <c r="R411">
        <f t="shared" si="93"/>
        <v>2.1403249300722157E-5</v>
      </c>
      <c r="T411">
        <v>0.1</v>
      </c>
      <c r="U411">
        <f t="shared" si="94"/>
        <v>2.140324930072216E-6</v>
      </c>
    </row>
    <row r="412" spans="1:21" x14ac:dyDescent="0.2">
      <c r="A412" s="25" t="s">
        <v>2197</v>
      </c>
      <c r="B412" s="114"/>
      <c r="C412" s="33">
        <v>50040.290999999997</v>
      </c>
      <c r="D412" s="33">
        <v>4.0000000000000001E-3</v>
      </c>
      <c r="E412">
        <f t="shared" si="89"/>
        <v>37742.144444956029</v>
      </c>
      <c r="F412">
        <f t="shared" si="85"/>
        <v>37742</v>
      </c>
      <c r="G412">
        <f t="shared" si="90"/>
        <v>3.375543999572983E-2</v>
      </c>
      <c r="K412">
        <f t="shared" ref="K412:K444" si="95">+G412</f>
        <v>3.375543999572983E-2</v>
      </c>
      <c r="P412">
        <f t="shared" si="91"/>
        <v>3.3701949869962528E-2</v>
      </c>
      <c r="Q412" s="7">
        <f t="shared" si="92"/>
        <v>35021.790999999997</v>
      </c>
      <c r="R412">
        <f t="shared" si="93"/>
        <v>2.8611935546018506E-9</v>
      </c>
      <c r="T412">
        <v>0.1</v>
      </c>
      <c r="U412">
        <f t="shared" si="94"/>
        <v>2.8611935546018509E-10</v>
      </c>
    </row>
    <row r="413" spans="1:21" x14ac:dyDescent="0.2">
      <c r="A413" s="25" t="s">
        <v>2197</v>
      </c>
      <c r="B413" s="114"/>
      <c r="C413" s="33">
        <v>50054.311999999998</v>
      </c>
      <c r="D413" s="33">
        <v>4.0000000000000001E-3</v>
      </c>
      <c r="E413">
        <f t="shared" si="89"/>
        <v>37802.142558701948</v>
      </c>
      <c r="F413">
        <f t="shared" si="85"/>
        <v>37802</v>
      </c>
      <c r="G413">
        <f t="shared" si="90"/>
        <v>3.331464000075357E-2</v>
      </c>
      <c r="K413">
        <f t="shared" si="95"/>
        <v>3.331464000075357E-2</v>
      </c>
      <c r="P413">
        <f t="shared" si="91"/>
        <v>3.3836795423961341E-2</v>
      </c>
      <c r="Q413" s="7">
        <f t="shared" si="92"/>
        <v>35035.811999999998</v>
      </c>
      <c r="R413">
        <f t="shared" si="93"/>
        <v>2.7264628598528616E-7</v>
      </c>
      <c r="T413">
        <v>0.1</v>
      </c>
      <c r="U413">
        <f t="shared" si="94"/>
        <v>2.7264628598528618E-8</v>
      </c>
    </row>
    <row r="414" spans="1:21" x14ac:dyDescent="0.2">
      <c r="A414" s="25" t="s">
        <v>2197</v>
      </c>
      <c r="B414" s="114"/>
      <c r="C414" s="33">
        <v>50099.41</v>
      </c>
      <c r="D414" s="33">
        <v>4.0000000000000001E-3</v>
      </c>
      <c r="E414">
        <f t="shared" si="89"/>
        <v>37995.124153004319</v>
      </c>
      <c r="F414">
        <f t="shared" si="85"/>
        <v>37995</v>
      </c>
      <c r="G414">
        <f t="shared" si="90"/>
        <v>2.9013400002440903E-2</v>
      </c>
      <c r="K414">
        <f t="shared" si="95"/>
        <v>2.9013400002440903E-2</v>
      </c>
      <c r="P414">
        <f t="shared" si="91"/>
        <v>3.4271839877126946E-2</v>
      </c>
      <c r="Q414" s="7">
        <f t="shared" si="92"/>
        <v>35080.910000000003</v>
      </c>
      <c r="R414">
        <f t="shared" si="93"/>
        <v>2.7651189915688163E-5</v>
      </c>
      <c r="T414">
        <v>0.1</v>
      </c>
      <c r="U414">
        <f t="shared" si="94"/>
        <v>2.7651189915688165E-6</v>
      </c>
    </row>
    <row r="415" spans="1:21" x14ac:dyDescent="0.2">
      <c r="A415" s="25" t="s">
        <v>2197</v>
      </c>
      <c r="B415" s="114"/>
      <c r="C415" s="33">
        <v>50110.387000000002</v>
      </c>
      <c r="D415" s="33">
        <v>4.0000000000000001E-3</v>
      </c>
      <c r="E415">
        <f t="shared" si="89"/>
        <v>38042.096501238317</v>
      </c>
      <c r="F415">
        <f t="shared" si="85"/>
        <v>38042</v>
      </c>
      <c r="G415">
        <f t="shared" si="90"/>
        <v>2.2551440000825096E-2</v>
      </c>
      <c r="K415">
        <f t="shared" si="95"/>
        <v>2.2551440000825096E-2</v>
      </c>
      <c r="P415">
        <f t="shared" si="91"/>
        <v>3.4378080359747244E-2</v>
      </c>
      <c r="Q415" s="7">
        <f t="shared" si="92"/>
        <v>35091.887000000002</v>
      </c>
      <c r="R415">
        <f t="shared" si="93"/>
        <v>1.398694221792862E-4</v>
      </c>
      <c r="T415">
        <v>0.1</v>
      </c>
      <c r="U415">
        <f t="shared" si="94"/>
        <v>1.3986942217928621E-5</v>
      </c>
    </row>
    <row r="416" spans="1:21" x14ac:dyDescent="0.2">
      <c r="A416" s="25" t="s">
        <v>2198</v>
      </c>
      <c r="B416" s="114"/>
      <c r="C416" s="33">
        <v>50244.536999999997</v>
      </c>
      <c r="D416" s="33">
        <v>3.0000000000000001E-3</v>
      </c>
      <c r="E416">
        <f t="shared" si="89"/>
        <v>38616.145924176337</v>
      </c>
      <c r="F416">
        <f t="shared" si="85"/>
        <v>38616</v>
      </c>
      <c r="G416">
        <f t="shared" si="90"/>
        <v>3.410111999255605E-2</v>
      </c>
      <c r="K416">
        <f t="shared" si="95"/>
        <v>3.410111999255605E-2</v>
      </c>
      <c r="P416">
        <f t="shared" si="91"/>
        <v>3.5684846242790128E-2</v>
      </c>
      <c r="Q416" s="7">
        <f t="shared" si="92"/>
        <v>35226.036999999997</v>
      </c>
      <c r="R416">
        <f t="shared" si="93"/>
        <v>2.5081888356804904E-6</v>
      </c>
      <c r="T416">
        <v>0.1</v>
      </c>
      <c r="U416">
        <f t="shared" si="94"/>
        <v>2.5081888356804903E-7</v>
      </c>
    </row>
    <row r="417" spans="1:29" x14ac:dyDescent="0.2">
      <c r="A417" s="25" t="s">
        <v>2199</v>
      </c>
      <c r="B417" s="114" t="s">
        <v>2212</v>
      </c>
      <c r="C417" s="33">
        <v>50250.487000000001</v>
      </c>
      <c r="D417" s="33">
        <v>4.0000000000000001E-3</v>
      </c>
      <c r="E417">
        <f t="shared" si="89"/>
        <v>38641.606931008122</v>
      </c>
      <c r="F417">
        <f t="shared" si="85"/>
        <v>38641.5</v>
      </c>
      <c r="G417">
        <f t="shared" si="90"/>
        <v>2.4988780001876876E-2</v>
      </c>
      <c r="K417">
        <f t="shared" si="95"/>
        <v>2.4988780001876876E-2</v>
      </c>
      <c r="P417">
        <f t="shared" si="91"/>
        <v>3.5743293473955967E-2</v>
      </c>
      <c r="Q417" s="7">
        <f t="shared" si="92"/>
        <v>35231.987000000001</v>
      </c>
      <c r="R417">
        <f t="shared" si="93"/>
        <v>1.1565956002113068E-4</v>
      </c>
      <c r="T417">
        <v>0.1</v>
      </c>
      <c r="U417">
        <f t="shared" si="94"/>
        <v>1.1565956002113068E-5</v>
      </c>
    </row>
    <row r="418" spans="1:29" x14ac:dyDescent="0.2">
      <c r="A418" s="25" t="s">
        <v>2199</v>
      </c>
      <c r="B418" s="114" t="s">
        <v>2212</v>
      </c>
      <c r="C418" s="33">
        <v>50251.427000000003</v>
      </c>
      <c r="D418" s="33">
        <v>3.0000000000000001E-3</v>
      </c>
      <c r="E418">
        <f t="shared" si="89"/>
        <v>38645.629342171473</v>
      </c>
      <c r="F418">
        <f t="shared" si="85"/>
        <v>38645.5</v>
      </c>
      <c r="G418">
        <f t="shared" si="90"/>
        <v>3.0226060007407796E-2</v>
      </c>
      <c r="K418">
        <f t="shared" si="95"/>
        <v>3.0226060007407796E-2</v>
      </c>
      <c r="P418">
        <f t="shared" si="91"/>
        <v>3.5752464681419821E-2</v>
      </c>
      <c r="Q418" s="7">
        <f t="shared" si="92"/>
        <v>35232.927000000003</v>
      </c>
      <c r="R418">
        <f t="shared" si="93"/>
        <v>3.054114862094196E-5</v>
      </c>
      <c r="T418">
        <v>0.1</v>
      </c>
      <c r="U418">
        <f t="shared" si="94"/>
        <v>3.054114862094196E-6</v>
      </c>
    </row>
    <row r="419" spans="1:29" x14ac:dyDescent="0.2">
      <c r="A419" s="25" t="s">
        <v>2198</v>
      </c>
      <c r="B419" s="114"/>
      <c r="C419" s="33">
        <v>50285.430999999997</v>
      </c>
      <c r="D419" s="33">
        <v>5.0000000000000001E-3</v>
      </c>
      <c r="E419">
        <f t="shared" si="89"/>
        <v>38791.137926424781</v>
      </c>
      <c r="F419">
        <f t="shared" si="85"/>
        <v>38791</v>
      </c>
      <c r="G419">
        <f t="shared" si="90"/>
        <v>3.2232119992841035E-2</v>
      </c>
      <c r="K419">
        <f t="shared" si="95"/>
        <v>3.2232119992841035E-2</v>
      </c>
      <c r="P419">
        <f t="shared" si="91"/>
        <v>3.6086621559420072E-2</v>
      </c>
      <c r="Q419" s="7">
        <f t="shared" si="92"/>
        <v>35266.930999999997</v>
      </c>
      <c r="R419">
        <f t="shared" si="93"/>
        <v>1.485718232676025E-5</v>
      </c>
      <c r="T419">
        <v>0.1</v>
      </c>
      <c r="U419">
        <f t="shared" si="94"/>
        <v>1.4857182326760251E-6</v>
      </c>
    </row>
    <row r="420" spans="1:29" x14ac:dyDescent="0.2">
      <c r="A420" s="25" t="s">
        <v>2200</v>
      </c>
      <c r="B420" s="114" t="s">
        <v>2212</v>
      </c>
      <c r="C420" s="33">
        <v>50313.360999999997</v>
      </c>
      <c r="D420" s="33">
        <v>4.0000000000000001E-3</v>
      </c>
      <c r="E420">
        <f t="shared" si="89"/>
        <v>38910.654887905657</v>
      </c>
      <c r="F420">
        <f t="shared" si="85"/>
        <v>38910.5</v>
      </c>
      <c r="G420">
        <f t="shared" si="90"/>
        <v>3.6195859996951185E-2</v>
      </c>
      <c r="K420">
        <f t="shared" si="95"/>
        <v>3.6195859996951185E-2</v>
      </c>
      <c r="P420">
        <f t="shared" si="91"/>
        <v>3.6361870111675354E-2</v>
      </c>
      <c r="Q420" s="7">
        <f t="shared" si="92"/>
        <v>35294.860999999997</v>
      </c>
      <c r="R420">
        <f t="shared" si="93"/>
        <v>2.7559358190731693E-8</v>
      </c>
      <c r="T420">
        <v>0.1</v>
      </c>
      <c r="U420">
        <f t="shared" si="94"/>
        <v>2.7559358190731697E-9</v>
      </c>
    </row>
    <row r="421" spans="1:29" x14ac:dyDescent="0.2">
      <c r="A421" s="25" t="s">
        <v>2200</v>
      </c>
      <c r="B421" s="114"/>
      <c r="C421" s="33">
        <v>50335.675999999999</v>
      </c>
      <c r="D421" s="33">
        <v>4.0000000000000001E-3</v>
      </c>
      <c r="E421">
        <f t="shared" si="89"/>
        <v>39006.144361426821</v>
      </c>
      <c r="F421">
        <f t="shared" si="85"/>
        <v>39006</v>
      </c>
      <c r="G421">
        <f t="shared" si="90"/>
        <v>3.3735919998434838E-2</v>
      </c>
      <c r="K421">
        <f t="shared" si="95"/>
        <v>3.3735919998434838E-2</v>
      </c>
      <c r="P421">
        <f t="shared" si="91"/>
        <v>3.6582356779731998E-2</v>
      </c>
      <c r="Q421" s="7">
        <f t="shared" si="92"/>
        <v>35317.175999999999</v>
      </c>
      <c r="R421">
        <f t="shared" si="93"/>
        <v>8.1022023499213339E-6</v>
      </c>
      <c r="T421">
        <v>0.1</v>
      </c>
      <c r="U421">
        <f t="shared" si="94"/>
        <v>8.1022023499213341E-7</v>
      </c>
    </row>
    <row r="422" spans="1:29" x14ac:dyDescent="0.2">
      <c r="A422" s="25" t="s">
        <v>2199</v>
      </c>
      <c r="B422" s="114"/>
      <c r="C422" s="33">
        <v>50343.387999999999</v>
      </c>
      <c r="D422" s="33">
        <v>2E-3</v>
      </c>
      <c r="E422">
        <f t="shared" si="89"/>
        <v>39039.145249609435</v>
      </c>
      <c r="F422">
        <f t="shared" si="85"/>
        <v>39039</v>
      </c>
      <c r="G422">
        <f t="shared" si="90"/>
        <v>3.3943479997105896E-2</v>
      </c>
      <c r="K422">
        <f t="shared" si="95"/>
        <v>3.3943479997105896E-2</v>
      </c>
      <c r="P422">
        <f t="shared" si="91"/>
        <v>3.6658652498356065E-2</v>
      </c>
      <c r="Q422" s="7">
        <f t="shared" si="92"/>
        <v>35324.887999999999</v>
      </c>
      <c r="R422">
        <f t="shared" si="93"/>
        <v>7.3721617115450945E-6</v>
      </c>
      <c r="T422">
        <v>0.1</v>
      </c>
      <c r="U422">
        <f t="shared" si="94"/>
        <v>7.3721617115450952E-7</v>
      </c>
    </row>
    <row r="423" spans="1:29" x14ac:dyDescent="0.2">
      <c r="A423" s="25" t="s">
        <v>2200</v>
      </c>
      <c r="B423" s="114" t="s">
        <v>2212</v>
      </c>
      <c r="C423" s="33">
        <v>50370.381000000001</v>
      </c>
      <c r="D423" s="33">
        <v>4.0000000000000001E-3</v>
      </c>
      <c r="E423">
        <f t="shared" si="89"/>
        <v>39154.652637409425</v>
      </c>
      <c r="F423">
        <f t="shared" si="85"/>
        <v>39154.5</v>
      </c>
      <c r="G423">
        <f t="shared" si="90"/>
        <v>3.5669939999934286E-2</v>
      </c>
      <c r="K423">
        <f t="shared" si="95"/>
        <v>3.5669939999934286E-2</v>
      </c>
      <c r="P423">
        <f t="shared" si="91"/>
        <v>3.6926117100785819E-2</v>
      </c>
      <c r="Q423" s="7">
        <f t="shared" si="92"/>
        <v>35351.881000000001</v>
      </c>
      <c r="R423">
        <f t="shared" si="93"/>
        <v>1.5779809087037617E-6</v>
      </c>
      <c r="T423">
        <v>0.1</v>
      </c>
      <c r="U423">
        <f t="shared" si="94"/>
        <v>1.5779809087037617E-7</v>
      </c>
    </row>
    <row r="424" spans="1:29" x14ac:dyDescent="0.2">
      <c r="A424" s="25" t="s">
        <v>2199</v>
      </c>
      <c r="B424" s="114"/>
      <c r="C424" s="33">
        <v>50423.307999999997</v>
      </c>
      <c r="D424" s="33">
        <v>6.0000000000000001E-3</v>
      </c>
      <c r="E424">
        <f t="shared" si="89"/>
        <v>39381.135781709381</v>
      </c>
      <c r="F424">
        <f t="shared" si="85"/>
        <v>39381</v>
      </c>
      <c r="G424">
        <f t="shared" si="90"/>
        <v>3.1730919996334706E-2</v>
      </c>
      <c r="K424">
        <f t="shared" si="95"/>
        <v>3.1730919996334706E-2</v>
      </c>
      <c r="P424">
        <f t="shared" si="91"/>
        <v>3.7452554525298082E-2</v>
      </c>
      <c r="Q424" s="7">
        <f t="shared" si="92"/>
        <v>35404.807999999997</v>
      </c>
      <c r="R424">
        <f t="shared" si="93"/>
        <v>3.2737101683025961E-5</v>
      </c>
      <c r="T424">
        <v>0.1</v>
      </c>
      <c r="U424">
        <f t="shared" si="94"/>
        <v>3.2737101683025963E-6</v>
      </c>
    </row>
    <row r="425" spans="1:29" x14ac:dyDescent="0.2">
      <c r="A425" s="25" t="s">
        <v>2199</v>
      </c>
      <c r="B425" s="114"/>
      <c r="C425" s="33">
        <v>50436.394999999997</v>
      </c>
      <c r="D425" s="33">
        <v>4.0000000000000001E-3</v>
      </c>
      <c r="E425">
        <f t="shared" si="89"/>
        <v>39437.137159256832</v>
      </c>
      <c r="F425">
        <f t="shared" si="85"/>
        <v>39437</v>
      </c>
      <c r="G425">
        <f t="shared" si="90"/>
        <v>3.2052839997049887E-2</v>
      </c>
      <c r="K425">
        <f t="shared" si="95"/>
        <v>3.2052839997049887E-2</v>
      </c>
      <c r="P425">
        <f t="shared" si="91"/>
        <v>3.7583102734822342E-2</v>
      </c>
      <c r="Q425" s="7">
        <f t="shared" si="92"/>
        <v>35417.894999999997</v>
      </c>
      <c r="R425">
        <f t="shared" si="93"/>
        <v>3.0583805948794493E-5</v>
      </c>
      <c r="T425">
        <v>0.1</v>
      </c>
      <c r="U425">
        <f t="shared" si="94"/>
        <v>3.0583805948794497E-6</v>
      </c>
    </row>
    <row r="426" spans="1:29" x14ac:dyDescent="0.2">
      <c r="A426" s="25" t="s">
        <v>2199</v>
      </c>
      <c r="B426" s="114" t="s">
        <v>2212</v>
      </c>
      <c r="C426" s="33">
        <v>50486.288999999997</v>
      </c>
      <c r="D426" s="33">
        <v>5.0000000000000001E-3</v>
      </c>
      <c r="E426">
        <f t="shared" si="89"/>
        <v>39650.641608813828</v>
      </c>
      <c r="F426">
        <f t="shared" si="85"/>
        <v>39650.5</v>
      </c>
      <c r="G426">
        <f t="shared" si="90"/>
        <v>3.309265999996569E-2</v>
      </c>
      <c r="K426">
        <f t="shared" si="95"/>
        <v>3.309265999996569E-2</v>
      </c>
      <c r="P426">
        <f t="shared" si="91"/>
        <v>3.8082230580546432E-2</v>
      </c>
      <c r="Q426" s="7">
        <f t="shared" si="92"/>
        <v>35467.788999999997</v>
      </c>
      <c r="R426">
        <f t="shared" si="93"/>
        <v>2.489581457859684E-5</v>
      </c>
      <c r="T426">
        <v>0.1</v>
      </c>
      <c r="U426">
        <f t="shared" si="94"/>
        <v>2.489581457859684E-6</v>
      </c>
    </row>
    <row r="427" spans="1:29" x14ac:dyDescent="0.2">
      <c r="A427" s="25" t="s">
        <v>2201</v>
      </c>
      <c r="B427" s="114" t="s">
        <v>2212</v>
      </c>
      <c r="C427" s="33">
        <v>50586.538999999997</v>
      </c>
      <c r="D427" s="33">
        <v>5.0000000000000001E-3</v>
      </c>
      <c r="E427">
        <f t="shared" si="89"/>
        <v>40079.627480222989</v>
      </c>
      <c r="F427">
        <f t="shared" si="85"/>
        <v>40079.5</v>
      </c>
      <c r="G427">
        <f t="shared" si="90"/>
        <v>2.9790939996019006E-2</v>
      </c>
      <c r="K427">
        <f t="shared" si="95"/>
        <v>2.9790939996019006E-2</v>
      </c>
      <c r="P427">
        <f t="shared" si="91"/>
        <v>3.9091854696770137E-2</v>
      </c>
      <c r="Q427" s="7">
        <f t="shared" si="92"/>
        <v>35568.038999999997</v>
      </c>
      <c r="R427">
        <f t="shared" si="93"/>
        <v>8.6507014270648509E-5</v>
      </c>
      <c r="T427">
        <v>0.1</v>
      </c>
      <c r="U427">
        <f t="shared" si="94"/>
        <v>8.6507014270648516E-6</v>
      </c>
    </row>
    <row r="428" spans="1:29" x14ac:dyDescent="0.2">
      <c r="A428" s="25" t="s">
        <v>2201</v>
      </c>
      <c r="B428" s="114"/>
      <c r="C428" s="33">
        <v>50639.478000000003</v>
      </c>
      <c r="D428" s="33">
        <v>5.0000000000000001E-3</v>
      </c>
      <c r="E428">
        <f t="shared" si="89"/>
        <v>40306.161974452742</v>
      </c>
      <c r="F428">
        <f t="shared" si="85"/>
        <v>40306</v>
      </c>
      <c r="G428">
        <f t="shared" si="90"/>
        <v>3.7851920002140105E-2</v>
      </c>
      <c r="K428">
        <f t="shared" si="95"/>
        <v>3.7851920002140105E-2</v>
      </c>
      <c r="P428">
        <f t="shared" si="91"/>
        <v>3.9628462524435797E-2</v>
      </c>
      <c r="Q428" s="7">
        <f t="shared" si="92"/>
        <v>35620.978000000003</v>
      </c>
      <c r="R428">
        <f t="shared" si="93"/>
        <v>3.1561033335247385E-6</v>
      </c>
      <c r="T428">
        <v>0.1</v>
      </c>
      <c r="U428">
        <f t="shared" si="94"/>
        <v>3.1561033335247386E-7</v>
      </c>
      <c r="AB428" s="19"/>
      <c r="AC428" s="18"/>
    </row>
    <row r="429" spans="1:29" x14ac:dyDescent="0.2">
      <c r="A429" s="25" t="s">
        <v>2201</v>
      </c>
      <c r="B429" s="114"/>
      <c r="C429" s="33">
        <v>50658.404999999999</v>
      </c>
      <c r="D429" s="33">
        <v>5.0000000000000001E-3</v>
      </c>
      <c r="E429">
        <f t="shared" si="89"/>
        <v>40387.153651142609</v>
      </c>
      <c r="F429">
        <f t="shared" si="85"/>
        <v>40387</v>
      </c>
      <c r="G429">
        <f t="shared" si="90"/>
        <v>3.5906839999370277E-2</v>
      </c>
      <c r="K429">
        <f t="shared" si="95"/>
        <v>3.5906839999370277E-2</v>
      </c>
      <c r="P429">
        <f t="shared" si="91"/>
        <v>3.9820951107699738E-2</v>
      </c>
      <c r="Q429" s="7">
        <f t="shared" si="92"/>
        <v>35639.904999999999</v>
      </c>
      <c r="R429">
        <f t="shared" si="93"/>
        <v>1.5320265768348083E-5</v>
      </c>
      <c r="T429">
        <v>0.1</v>
      </c>
      <c r="U429">
        <f t="shared" si="94"/>
        <v>1.5320265768348083E-6</v>
      </c>
      <c r="AB429" s="19"/>
      <c r="AC429" s="18"/>
    </row>
    <row r="430" spans="1:29" x14ac:dyDescent="0.2">
      <c r="A430" s="25" t="s">
        <v>2201</v>
      </c>
      <c r="B430" s="114" t="s">
        <v>2212</v>
      </c>
      <c r="C430" s="33">
        <v>50678.387000000002</v>
      </c>
      <c r="D430" s="33">
        <v>4.0000000000000001E-3</v>
      </c>
      <c r="E430">
        <f t="shared" si="89"/>
        <v>40472.659842489236</v>
      </c>
      <c r="F430">
        <f t="shared" si="85"/>
        <v>40472.5</v>
      </c>
      <c r="G430">
        <f t="shared" si="90"/>
        <v>3.7353700005041901E-2</v>
      </c>
      <c r="K430">
        <f t="shared" si="95"/>
        <v>3.7353700005041901E-2</v>
      </c>
      <c r="P430">
        <f t="shared" si="91"/>
        <v>4.0024467987881215E-2</v>
      </c>
      <c r="Q430" s="7">
        <f t="shared" si="92"/>
        <v>35659.887000000002</v>
      </c>
      <c r="R430">
        <f t="shared" si="93"/>
        <v>7.13300161815958E-6</v>
      </c>
      <c r="T430">
        <v>0.1</v>
      </c>
      <c r="U430">
        <f t="shared" si="94"/>
        <v>7.1330016181595802E-7</v>
      </c>
      <c r="AB430" s="19"/>
      <c r="AC430" s="18"/>
    </row>
    <row r="431" spans="1:29" x14ac:dyDescent="0.2">
      <c r="A431" s="25" t="s">
        <v>2202</v>
      </c>
      <c r="B431" s="114"/>
      <c r="C431" s="33">
        <v>50700.464999999997</v>
      </c>
      <c r="D431" s="33">
        <v>5.0000000000000001E-3</v>
      </c>
      <c r="E431">
        <f t="shared" si="89"/>
        <v>40567.135154897907</v>
      </c>
      <c r="F431">
        <f t="shared" si="85"/>
        <v>40567</v>
      </c>
      <c r="G431">
        <f t="shared" si="90"/>
        <v>3.1584439995640423E-2</v>
      </c>
      <c r="K431">
        <f t="shared" si="95"/>
        <v>3.1584439995640423E-2</v>
      </c>
      <c r="P431">
        <f t="shared" si="91"/>
        <v>4.0249805613683964E-2</v>
      </c>
      <c r="Q431" s="7">
        <f t="shared" si="92"/>
        <v>35681.964999999997</v>
      </c>
      <c r="R431">
        <f t="shared" si="93"/>
        <v>7.5088561294371127E-5</v>
      </c>
      <c r="T431">
        <v>0.1</v>
      </c>
      <c r="U431">
        <f t="shared" si="94"/>
        <v>7.5088561294371128E-6</v>
      </c>
      <c r="AB431" s="19"/>
      <c r="AC431" s="18"/>
    </row>
    <row r="432" spans="1:29" x14ac:dyDescent="0.2">
      <c r="A432" s="25" t="s">
        <v>2202</v>
      </c>
      <c r="B432" s="114"/>
      <c r="C432" s="33">
        <v>50727.347999999998</v>
      </c>
      <c r="D432" s="33">
        <v>4.0000000000000001E-3</v>
      </c>
      <c r="E432">
        <f t="shared" si="89"/>
        <v>40682.171835008558</v>
      </c>
      <c r="F432">
        <f t="shared" si="85"/>
        <v>40682</v>
      </c>
      <c r="G432">
        <f t="shared" si="90"/>
        <v>4.0156240000214893E-2</v>
      </c>
      <c r="K432">
        <f t="shared" si="95"/>
        <v>4.0156240000214893E-2</v>
      </c>
      <c r="P432">
        <f t="shared" si="91"/>
        <v>4.0524586788725281E-2</v>
      </c>
      <c r="Q432" s="7">
        <f t="shared" si="92"/>
        <v>35708.847999999998</v>
      </c>
      <c r="R432">
        <f t="shared" si="93"/>
        <v>1.3567935660591613E-7</v>
      </c>
      <c r="T432">
        <v>0.1</v>
      </c>
      <c r="U432">
        <f t="shared" si="94"/>
        <v>1.3567935660591614E-8</v>
      </c>
    </row>
    <row r="433" spans="1:29" x14ac:dyDescent="0.2">
      <c r="A433" s="25" t="s">
        <v>2202</v>
      </c>
      <c r="B433" s="114"/>
      <c r="C433" s="33">
        <v>50753.285000000003</v>
      </c>
      <c r="D433" s="33">
        <v>6.0000000000000001E-3</v>
      </c>
      <c r="E433">
        <f t="shared" si="89"/>
        <v>40793.160428991025</v>
      </c>
      <c r="F433">
        <f t="shared" si="85"/>
        <v>40793</v>
      </c>
      <c r="G433">
        <f t="shared" si="90"/>
        <v>3.749076000531204E-2</v>
      </c>
      <c r="K433">
        <f t="shared" si="95"/>
        <v>3.749076000531204E-2</v>
      </c>
      <c r="P433">
        <f t="shared" si="91"/>
        <v>4.0790391078683368E-2</v>
      </c>
      <c r="Q433" s="7">
        <f t="shared" si="92"/>
        <v>35734.785000000003</v>
      </c>
      <c r="R433">
        <f t="shared" si="93"/>
        <v>1.0887565220357617E-5</v>
      </c>
      <c r="T433">
        <v>0.1</v>
      </c>
      <c r="U433">
        <f t="shared" si="94"/>
        <v>1.0887565220357616E-6</v>
      </c>
    </row>
    <row r="434" spans="1:29" x14ac:dyDescent="0.2">
      <c r="A434" s="25" t="s">
        <v>2202</v>
      </c>
      <c r="B434" s="114" t="s">
        <v>2212</v>
      </c>
      <c r="C434" s="33">
        <v>50759.703000000001</v>
      </c>
      <c r="D434" s="33">
        <v>4.0000000000000001E-3</v>
      </c>
      <c r="E434">
        <f t="shared" si="89"/>
        <v>40820.624083082825</v>
      </c>
      <c r="F434">
        <f t="shared" si="85"/>
        <v>40820.5</v>
      </c>
      <c r="G434">
        <f t="shared" si="90"/>
        <v>2.8997060006076936E-2</v>
      </c>
      <c r="K434">
        <f t="shared" si="95"/>
        <v>2.8997060006076936E-2</v>
      </c>
      <c r="P434">
        <f t="shared" si="91"/>
        <v>4.0856331279086743E-2</v>
      </c>
      <c r="Q434" s="7">
        <f t="shared" si="92"/>
        <v>35741.203000000001</v>
      </c>
      <c r="R434">
        <f t="shared" si="93"/>
        <v>1.4064231512683564E-4</v>
      </c>
      <c r="T434">
        <v>0.1</v>
      </c>
      <c r="U434">
        <f t="shared" si="94"/>
        <v>1.4064231512683564E-5</v>
      </c>
    </row>
    <row r="435" spans="1:29" x14ac:dyDescent="0.2">
      <c r="A435" s="25" t="s">
        <v>2203</v>
      </c>
      <c r="B435" s="114"/>
      <c r="C435" s="33">
        <v>50824.33</v>
      </c>
      <c r="D435" s="33">
        <v>6.0000000000000001E-3</v>
      </c>
      <c r="E435">
        <f t="shared" si="89"/>
        <v>41097.173408883922</v>
      </c>
      <c r="F435">
        <f t="shared" si="85"/>
        <v>41097</v>
      </c>
      <c r="G435">
        <f t="shared" si="90"/>
        <v>4.0524039999581873E-2</v>
      </c>
      <c r="K435">
        <f t="shared" si="95"/>
        <v>4.0524039999581873E-2</v>
      </c>
      <c r="P435">
        <f t="shared" si="91"/>
        <v>4.152125351581816E-2</v>
      </c>
      <c r="Q435" s="7">
        <f t="shared" si="92"/>
        <v>35805.83</v>
      </c>
      <c r="R435">
        <f t="shared" si="93"/>
        <v>9.9443479696433872E-7</v>
      </c>
      <c r="T435">
        <v>0.1</v>
      </c>
      <c r="U435">
        <f t="shared" si="94"/>
        <v>9.944347969643388E-8</v>
      </c>
      <c r="AB435" s="19"/>
      <c r="AC435" s="18"/>
    </row>
    <row r="436" spans="1:29" x14ac:dyDescent="0.2">
      <c r="A436" s="25" t="s">
        <v>2203</v>
      </c>
      <c r="B436" s="114"/>
      <c r="C436" s="33">
        <v>50825.256999999998</v>
      </c>
      <c r="D436" s="33">
        <v>4.0000000000000001E-3</v>
      </c>
      <c r="E436">
        <f t="shared" si="89"/>
        <v>41101.140190956685</v>
      </c>
      <c r="F436">
        <f t="shared" ref="F436:F458" si="96">+ROUND(2*E436,0)/2</f>
        <v>41101</v>
      </c>
      <c r="G436">
        <f t="shared" si="90"/>
        <v>3.2761319998826366E-2</v>
      </c>
      <c r="K436">
        <f t="shared" si="95"/>
        <v>3.2761319998826366E-2</v>
      </c>
      <c r="P436">
        <f t="shared" si="91"/>
        <v>4.1530898181620923E-2</v>
      </c>
      <c r="Q436" s="7">
        <f t="shared" si="92"/>
        <v>35806.756999999998</v>
      </c>
      <c r="R436">
        <f t="shared" si="93"/>
        <v>7.6905501504146286E-5</v>
      </c>
      <c r="T436">
        <v>0.1</v>
      </c>
      <c r="U436">
        <f t="shared" si="94"/>
        <v>7.6905501504146289E-6</v>
      </c>
      <c r="AB436" s="19"/>
      <c r="AC436" s="18"/>
    </row>
    <row r="437" spans="1:29" x14ac:dyDescent="0.2">
      <c r="A437" s="25" t="s">
        <v>2205</v>
      </c>
      <c r="B437" s="114" t="s">
        <v>2212</v>
      </c>
      <c r="C437" s="33">
        <v>50951.567000000003</v>
      </c>
      <c r="D437" s="33">
        <v>3.0000000000000001E-3</v>
      </c>
      <c r="E437">
        <f t="shared" si="89"/>
        <v>41641.640993128196</v>
      </c>
      <c r="F437">
        <f t="shared" si="96"/>
        <v>41641.5</v>
      </c>
      <c r="G437">
        <f t="shared" si="90"/>
        <v>3.2948780004517175E-2</v>
      </c>
      <c r="K437">
        <f t="shared" si="95"/>
        <v>3.2948780004517175E-2</v>
      </c>
      <c r="P437">
        <f t="shared" si="91"/>
        <v>4.2840735655324369E-2</v>
      </c>
      <c r="Q437" s="7">
        <f t="shared" si="92"/>
        <v>35933.067000000003</v>
      </c>
      <c r="R437">
        <f t="shared" ref="R437:R468" si="97">+(P437-G437)^2</f>
        <v>9.7850786597536367E-5</v>
      </c>
      <c r="T437">
        <v>0.1</v>
      </c>
      <c r="U437">
        <f t="shared" ref="U437:U468" si="98">+T437*R437</f>
        <v>9.7850786597536377E-6</v>
      </c>
      <c r="AB437" s="19"/>
      <c r="AC437" s="18"/>
    </row>
    <row r="438" spans="1:29" x14ac:dyDescent="0.2">
      <c r="A438" s="136" t="s">
        <v>153</v>
      </c>
      <c r="B438" s="136"/>
      <c r="C438" s="29">
        <v>51071.688130000002</v>
      </c>
      <c r="D438" s="29">
        <v>3.2000000000000002E-3</v>
      </c>
      <c r="E438">
        <f t="shared" si="89"/>
        <v>42155.658625324737</v>
      </c>
      <c r="F438">
        <f t="shared" si="96"/>
        <v>42155.5</v>
      </c>
      <c r="G438">
        <f t="shared" si="90"/>
        <v>3.7069260004500393E-2</v>
      </c>
      <c r="K438">
        <f t="shared" si="95"/>
        <v>3.7069260004500393E-2</v>
      </c>
      <c r="P438">
        <f t="shared" si="91"/>
        <v>4.4098282093945368E-2</v>
      </c>
      <c r="Q438" s="7">
        <f t="shared" si="92"/>
        <v>36053.188130000002</v>
      </c>
      <c r="R438">
        <f t="shared" si="97"/>
        <v>4.9407151533905402E-5</v>
      </c>
      <c r="T438">
        <v>0.7</v>
      </c>
      <c r="U438">
        <f t="shared" si="98"/>
        <v>3.4585006073733776E-5</v>
      </c>
    </row>
    <row r="439" spans="1:29" x14ac:dyDescent="0.2">
      <c r="A439" s="136" t="s">
        <v>153</v>
      </c>
      <c r="B439" s="136"/>
      <c r="C439" s="29">
        <v>51071.804649999998</v>
      </c>
      <c r="D439" s="29">
        <v>2.3E-3</v>
      </c>
      <c r="E439">
        <f t="shared" si="89"/>
        <v>42156.157233142541</v>
      </c>
      <c r="F439">
        <f t="shared" si="96"/>
        <v>42156</v>
      </c>
      <c r="G439">
        <f t="shared" si="90"/>
        <v>3.6743919998116326E-2</v>
      </c>
      <c r="K439">
        <f t="shared" si="95"/>
        <v>3.6743919998116326E-2</v>
      </c>
      <c r="P439">
        <f t="shared" si="91"/>
        <v>4.4099510940369388E-2</v>
      </c>
      <c r="Q439" s="7">
        <f t="shared" si="92"/>
        <v>36053.304649999998</v>
      </c>
      <c r="R439">
        <f t="shared" si="97"/>
        <v>5.4104718109755297E-5</v>
      </c>
      <c r="T439">
        <v>0.7</v>
      </c>
      <c r="U439">
        <f t="shared" si="98"/>
        <v>3.7873302676828704E-5</v>
      </c>
    </row>
    <row r="440" spans="1:29" x14ac:dyDescent="0.2">
      <c r="A440" s="136" t="s">
        <v>153</v>
      </c>
      <c r="B440" s="136"/>
      <c r="C440" s="29">
        <v>51071.922180000001</v>
      </c>
      <c r="D440" s="29">
        <v>2.3E-3</v>
      </c>
      <c r="E440">
        <f t="shared" si="89"/>
        <v>42156.660162912791</v>
      </c>
      <c r="F440">
        <f t="shared" si="96"/>
        <v>42156.5</v>
      </c>
      <c r="G440">
        <f t="shared" si="90"/>
        <v>3.7428579998959322E-2</v>
      </c>
      <c r="K440">
        <f t="shared" si="95"/>
        <v>3.7428579998959322E-2</v>
      </c>
      <c r="P440">
        <f t="shared" si="91"/>
        <v>4.4100739797480852E-2</v>
      </c>
      <c r="Q440" s="7">
        <f t="shared" si="92"/>
        <v>36053.422180000001</v>
      </c>
      <c r="R440">
        <f t="shared" si="97"/>
        <v>4.451771637700687E-5</v>
      </c>
      <c r="T440">
        <v>0.7</v>
      </c>
      <c r="U440">
        <f t="shared" si="98"/>
        <v>3.1162401463904808E-5</v>
      </c>
    </row>
    <row r="441" spans="1:29" x14ac:dyDescent="0.2">
      <c r="A441" s="136" t="s">
        <v>153</v>
      </c>
      <c r="B441" s="136"/>
      <c r="C441" s="29">
        <v>51072.739459999997</v>
      </c>
      <c r="D441" s="29">
        <v>1.4E-3</v>
      </c>
      <c r="E441">
        <f t="shared" si="89"/>
        <v>42160.15743546126</v>
      </c>
      <c r="F441">
        <f t="shared" si="96"/>
        <v>42160</v>
      </c>
      <c r="G441">
        <f t="shared" si="90"/>
        <v>3.67911999928765E-2</v>
      </c>
      <c r="K441">
        <f t="shared" si="95"/>
        <v>3.67911999928765E-2</v>
      </c>
      <c r="P441">
        <f t="shared" si="91"/>
        <v>4.4109342096483845E-2</v>
      </c>
      <c r="Q441" s="7">
        <f t="shared" si="92"/>
        <v>36054.239459999997</v>
      </c>
      <c r="R441">
        <f t="shared" si="97"/>
        <v>5.3555203848590532E-5</v>
      </c>
      <c r="T441">
        <v>0.7</v>
      </c>
      <c r="U441">
        <f t="shared" si="98"/>
        <v>3.7488642694013369E-5</v>
      </c>
    </row>
    <row r="442" spans="1:29" x14ac:dyDescent="0.2">
      <c r="A442" s="136" t="s">
        <v>153</v>
      </c>
      <c r="B442" s="136"/>
      <c r="C442" s="29">
        <v>51072.856570000004</v>
      </c>
      <c r="D442" s="29">
        <v>2.5000000000000001E-3</v>
      </c>
      <c r="E442">
        <f t="shared" si="89"/>
        <v>42160.658567983985</v>
      </c>
      <c r="F442">
        <f t="shared" si="96"/>
        <v>42160.5</v>
      </c>
      <c r="G442">
        <f t="shared" si="90"/>
        <v>3.7055860004329588E-2</v>
      </c>
      <c r="K442">
        <f t="shared" si="95"/>
        <v>3.7055860004329588E-2</v>
      </c>
      <c r="P442">
        <f t="shared" si="91"/>
        <v>4.4110571039083883E-2</v>
      </c>
      <c r="Q442" s="7">
        <f t="shared" si="92"/>
        <v>36054.356570000004</v>
      </c>
      <c r="R442">
        <f t="shared" si="97"/>
        <v>4.9768947783884011E-5</v>
      </c>
      <c r="T442">
        <v>0.8</v>
      </c>
      <c r="U442">
        <f t="shared" si="98"/>
        <v>3.9815158227107209E-5</v>
      </c>
    </row>
    <row r="443" spans="1:29" x14ac:dyDescent="0.2">
      <c r="A443" s="136" t="s">
        <v>153</v>
      </c>
      <c r="B443" s="136"/>
      <c r="C443" s="29">
        <v>51073.792820000002</v>
      </c>
      <c r="D443" s="29">
        <v>3.7000000000000002E-3</v>
      </c>
      <c r="E443">
        <f t="shared" si="89"/>
        <v>42164.664932294276</v>
      </c>
      <c r="F443">
        <f t="shared" si="96"/>
        <v>42164.5</v>
      </c>
      <c r="G443">
        <f t="shared" si="90"/>
        <v>3.8543140006368048E-2</v>
      </c>
      <c r="K443">
        <f t="shared" si="95"/>
        <v>3.8543140006368048E-2</v>
      </c>
      <c r="P443">
        <f t="shared" si="91"/>
        <v>4.4120402964508136E-2</v>
      </c>
      <c r="Q443" s="7">
        <f t="shared" si="92"/>
        <v>36055.292820000002</v>
      </c>
      <c r="R443">
        <f t="shared" si="97"/>
        <v>3.1105862104241518E-5</v>
      </c>
      <c r="T443">
        <v>0.5</v>
      </c>
      <c r="U443">
        <f t="shared" si="98"/>
        <v>1.5552931052120759E-5</v>
      </c>
    </row>
    <row r="444" spans="1:29" x14ac:dyDescent="0.2">
      <c r="A444" s="136" t="s">
        <v>153</v>
      </c>
      <c r="B444" s="136"/>
      <c r="C444" s="29">
        <v>51073.908089999997</v>
      </c>
      <c r="D444" s="29">
        <v>1E-3</v>
      </c>
      <c r="E444">
        <f t="shared" si="89"/>
        <v>42165.158191161056</v>
      </c>
      <c r="F444">
        <f t="shared" si="96"/>
        <v>42165</v>
      </c>
      <c r="G444">
        <f t="shared" si="90"/>
        <v>3.6967799998819828E-2</v>
      </c>
      <c r="K444">
        <f t="shared" si="95"/>
        <v>3.6967799998819828E-2</v>
      </c>
      <c r="P444">
        <f t="shared" si="91"/>
        <v>4.4121632003259609E-2</v>
      </c>
      <c r="Q444" s="7">
        <f t="shared" si="92"/>
        <v>36055.408089999997</v>
      </c>
      <c r="R444">
        <f t="shared" si="97"/>
        <v>5.1177312347746891E-5</v>
      </c>
      <c r="T444">
        <v>0.8</v>
      </c>
      <c r="U444">
        <f t="shared" si="98"/>
        <v>4.0941849878197514E-5</v>
      </c>
    </row>
    <row r="445" spans="1:29" x14ac:dyDescent="0.2">
      <c r="A445" s="25" t="s">
        <v>2206</v>
      </c>
      <c r="B445" s="114"/>
      <c r="C445" s="33">
        <v>51136.296000000002</v>
      </c>
      <c r="D445" s="33"/>
      <c r="E445">
        <f t="shared" si="89"/>
        <v>42432.126090779493</v>
      </c>
      <c r="F445">
        <f t="shared" si="96"/>
        <v>42432</v>
      </c>
      <c r="G445">
        <f t="shared" si="90"/>
        <v>2.9466240004694555E-2</v>
      </c>
      <c r="N445">
        <f>+G445</f>
        <v>2.9466240004694555E-2</v>
      </c>
      <c r="P445">
        <f t="shared" si="91"/>
        <v>4.4779456852640336E-2</v>
      </c>
      <c r="Q445" s="7">
        <f t="shared" si="92"/>
        <v>36117.796000000002</v>
      </c>
      <c r="R445">
        <f t="shared" si="97"/>
        <v>2.3449461023221051E-4</v>
      </c>
      <c r="T445">
        <v>0.1</v>
      </c>
      <c r="U445">
        <f t="shared" si="98"/>
        <v>2.3449461023221052E-5</v>
      </c>
      <c r="AB445" s="19"/>
      <c r="AC445" s="18"/>
    </row>
    <row r="446" spans="1:29" x14ac:dyDescent="0.2">
      <c r="A446" s="126" t="s">
        <v>98</v>
      </c>
      <c r="B446" s="115"/>
      <c r="C446" s="33">
        <v>51142.262000000002</v>
      </c>
      <c r="D446" s="116"/>
      <c r="E446">
        <f t="shared" si="89"/>
        <v>42457.655564184257</v>
      </c>
      <c r="F446">
        <f t="shared" si="96"/>
        <v>42457.5</v>
      </c>
      <c r="G446">
        <f t="shared" si="90"/>
        <v>3.6353900002723094E-2</v>
      </c>
      <c r="I446">
        <f>G446</f>
        <v>3.6353900002723094E-2</v>
      </c>
      <c r="O446">
        <f ca="1">+C$11+C$12*F446</f>
        <v>3.7921918370289243E-2</v>
      </c>
      <c r="P446">
        <f t="shared" si="91"/>
        <v>4.4842440478479129E-2</v>
      </c>
      <c r="Q446" s="7">
        <f t="shared" si="92"/>
        <v>36123.762000000002</v>
      </c>
      <c r="R446">
        <f t="shared" si="97"/>
        <v>7.205531940854848E-5</v>
      </c>
      <c r="T446">
        <v>1</v>
      </c>
      <c r="U446">
        <f t="shared" si="98"/>
        <v>7.205531940854848E-5</v>
      </c>
    </row>
    <row r="447" spans="1:29" x14ac:dyDescent="0.2">
      <c r="A447" s="25" t="s">
        <v>2206</v>
      </c>
      <c r="B447" s="114" t="s">
        <v>2212</v>
      </c>
      <c r="C447" s="33">
        <v>51142.263200000001</v>
      </c>
      <c r="D447" s="33"/>
      <c r="E447">
        <f t="shared" si="89"/>
        <v>42457.660699177228</v>
      </c>
      <c r="F447">
        <f t="shared" si="96"/>
        <v>42457.5</v>
      </c>
      <c r="G447">
        <f t="shared" si="90"/>
        <v>3.7553900001512375E-2</v>
      </c>
      <c r="K447">
        <f>+G447</f>
        <v>3.7553900001512375E-2</v>
      </c>
      <c r="P447">
        <f t="shared" si="91"/>
        <v>4.4842440478479129E-2</v>
      </c>
      <c r="Q447" s="7">
        <f t="shared" si="92"/>
        <v>36123.763200000001</v>
      </c>
      <c r="R447">
        <f t="shared" si="97"/>
        <v>5.312282228438276E-5</v>
      </c>
      <c r="T447">
        <v>0.1</v>
      </c>
      <c r="U447">
        <f t="shared" si="98"/>
        <v>5.3122822284382763E-6</v>
      </c>
      <c r="AB447" s="19"/>
      <c r="AC447" s="18"/>
    </row>
    <row r="448" spans="1:29" x14ac:dyDescent="0.2">
      <c r="A448" s="126" t="s">
        <v>98</v>
      </c>
      <c r="B448" s="115"/>
      <c r="C448" s="33">
        <v>51142.379500000003</v>
      </c>
      <c r="D448" s="116"/>
      <c r="E448">
        <f t="shared" si="89"/>
        <v>42458.158365579679</v>
      </c>
      <c r="F448">
        <f t="shared" si="96"/>
        <v>42458</v>
      </c>
      <c r="G448">
        <f t="shared" si="90"/>
        <v>3.7008560000685975E-2</v>
      </c>
      <c r="I448">
        <f>G448</f>
        <v>3.7008560000685975E-2</v>
      </c>
      <c r="O448">
        <f ca="1">+C$11+C$12*F448</f>
        <v>3.7923227293035683E-2</v>
      </c>
      <c r="P448">
        <f t="shared" si="91"/>
        <v>4.4843675724772727E-2</v>
      </c>
      <c r="Q448" s="7">
        <f t="shared" si="92"/>
        <v>36123.879500000003</v>
      </c>
      <c r="R448">
        <f t="shared" si="97"/>
        <v>6.1389038409831472E-5</v>
      </c>
      <c r="T448">
        <v>1</v>
      </c>
      <c r="U448">
        <f t="shared" si="98"/>
        <v>6.1389038409831472E-5</v>
      </c>
    </row>
    <row r="449" spans="1:30" x14ac:dyDescent="0.2">
      <c r="A449" s="126" t="s">
        <v>98</v>
      </c>
      <c r="B449" s="118"/>
      <c r="C449" s="33">
        <v>51146.469400000002</v>
      </c>
      <c r="D449" s="119"/>
      <c r="E449">
        <f t="shared" si="89"/>
        <v>42475.659705384918</v>
      </c>
      <c r="F449">
        <f t="shared" si="96"/>
        <v>42475.5</v>
      </c>
      <c r="G449">
        <f t="shared" si="90"/>
        <v>3.7321659998269752E-2</v>
      </c>
      <c r="I449">
        <f>G449</f>
        <v>3.7321659998269752E-2</v>
      </c>
      <c r="O449">
        <f ca="1">+C$11+C$12*F449</f>
        <v>3.7969039589161188E-2</v>
      </c>
      <c r="P449">
        <f t="shared" si="91"/>
        <v>4.4886915960248901E-2</v>
      </c>
      <c r="Q449" s="7">
        <f t="shared" si="92"/>
        <v>36127.969400000002</v>
      </c>
      <c r="R449">
        <f t="shared" si="97"/>
        <v>5.7233097770261057E-5</v>
      </c>
      <c r="T449">
        <v>1</v>
      </c>
      <c r="U449">
        <f t="shared" si="98"/>
        <v>5.7233097770261057E-5</v>
      </c>
    </row>
    <row r="450" spans="1:30" x14ac:dyDescent="0.2">
      <c r="A450" s="126" t="s">
        <v>98</v>
      </c>
      <c r="B450" s="118"/>
      <c r="C450" s="33">
        <v>51146.585500000001</v>
      </c>
      <c r="D450" s="119"/>
      <c r="E450">
        <f t="shared" si="89"/>
        <v>42476.156515955197</v>
      </c>
      <c r="F450">
        <f t="shared" si="96"/>
        <v>42476</v>
      </c>
      <c r="G450">
        <f t="shared" si="90"/>
        <v>3.6576320002495777E-2</v>
      </c>
      <c r="I450">
        <f>G450</f>
        <v>3.6576320002495777E-2</v>
      </c>
      <c r="O450">
        <f ca="1">+C$11+C$12*F450</f>
        <v>3.7970348511907642E-2</v>
      </c>
      <c r="P450">
        <f t="shared" si="91"/>
        <v>4.4888151584486308E-2</v>
      </c>
      <c r="Q450" s="7">
        <f t="shared" si="92"/>
        <v>36128.085500000001</v>
      </c>
      <c r="R450">
        <f t="shared" si="97"/>
        <v>6.9086544247375217E-5</v>
      </c>
      <c r="T450">
        <v>1</v>
      </c>
      <c r="U450">
        <f t="shared" si="98"/>
        <v>6.9086544247375217E-5</v>
      </c>
    </row>
    <row r="451" spans="1:30" x14ac:dyDescent="0.2">
      <c r="A451" s="25" t="s">
        <v>2206</v>
      </c>
      <c r="B451" s="114"/>
      <c r="C451" s="33">
        <v>51162.2431</v>
      </c>
      <c r="D451" s="33"/>
      <c r="E451">
        <f t="shared" si="89"/>
        <v>42543.157904286127</v>
      </c>
      <c r="F451">
        <f t="shared" si="96"/>
        <v>42543</v>
      </c>
      <c r="G451">
        <f t="shared" si="90"/>
        <v>3.69007600020268E-2</v>
      </c>
      <c r="K451">
        <f>+G451</f>
        <v>3.69007600020268E-2</v>
      </c>
      <c r="P451">
        <f t="shared" si="91"/>
        <v>4.5053820017500489E-2</v>
      </c>
      <c r="Q451" s="7">
        <f t="shared" si="92"/>
        <v>36143.7431</v>
      </c>
      <c r="R451">
        <f t="shared" si="97"/>
        <v>6.6472387615915815E-5</v>
      </c>
      <c r="T451">
        <v>0.1</v>
      </c>
      <c r="U451">
        <f t="shared" si="98"/>
        <v>6.6472387615915822E-6</v>
      </c>
    </row>
    <row r="452" spans="1:30" x14ac:dyDescent="0.2">
      <c r="A452" s="126" t="s">
        <v>98</v>
      </c>
      <c r="B452" s="25"/>
      <c r="C452" s="33">
        <v>51162.3609</v>
      </c>
      <c r="D452" s="114"/>
      <c r="E452">
        <f t="shared" si="89"/>
        <v>42543.661989429791</v>
      </c>
      <c r="F452">
        <f t="shared" si="96"/>
        <v>42543.5</v>
      </c>
      <c r="G452">
        <f t="shared" si="90"/>
        <v>3.7855419999687001E-2</v>
      </c>
      <c r="I452">
        <f>G452</f>
        <v>3.7855419999687001E-2</v>
      </c>
      <c r="O452">
        <f ca="1">+C$11+C$12*F452</f>
        <v>3.8147053082677462E-2</v>
      </c>
      <c r="P452">
        <f t="shared" si="91"/>
        <v>4.5055057055509724E-2</v>
      </c>
      <c r="Q452" s="7">
        <f t="shared" si="92"/>
        <v>36143.8609</v>
      </c>
      <c r="R452">
        <f t="shared" si="97"/>
        <v>5.183477373557569E-5</v>
      </c>
      <c r="T452">
        <v>1</v>
      </c>
      <c r="U452">
        <f t="shared" si="98"/>
        <v>5.183477373557569E-5</v>
      </c>
    </row>
    <row r="453" spans="1:30" x14ac:dyDescent="0.2">
      <c r="A453" s="126" t="s">
        <v>98</v>
      </c>
      <c r="B453" s="25"/>
      <c r="C453" s="33">
        <v>51162.476799999997</v>
      </c>
      <c r="D453" s="114"/>
      <c r="E453">
        <f t="shared" si="89"/>
        <v>42544.157944167891</v>
      </c>
      <c r="F453">
        <f t="shared" si="96"/>
        <v>42544</v>
      </c>
      <c r="G453">
        <f t="shared" si="90"/>
        <v>3.6910079994413536E-2</v>
      </c>
      <c r="I453">
        <f>G453</f>
        <v>3.6910079994413536E-2</v>
      </c>
      <c r="O453">
        <f ca="1">+C$11+C$12*F453</f>
        <v>3.8148362005423903E-2</v>
      </c>
      <c r="P453">
        <f t="shared" si="91"/>
        <v>4.5056294103970607E-2</v>
      </c>
      <c r="Q453" s="7">
        <f t="shared" si="92"/>
        <v>36143.976799999997</v>
      </c>
      <c r="R453">
        <f t="shared" si="97"/>
        <v>6.6360804318746691E-5</v>
      </c>
      <c r="T453">
        <v>1</v>
      </c>
      <c r="U453">
        <f t="shared" si="98"/>
        <v>6.6360804318746691E-5</v>
      </c>
    </row>
    <row r="454" spans="1:30" x14ac:dyDescent="0.2">
      <c r="A454" s="126" t="s">
        <v>98</v>
      </c>
      <c r="B454" s="25"/>
      <c r="C454" s="33">
        <v>51171.357799999998</v>
      </c>
      <c r="D454" s="114"/>
      <c r="E454">
        <f t="shared" si="89"/>
        <v>42582.161171339816</v>
      </c>
      <c r="F454">
        <f t="shared" si="96"/>
        <v>42582</v>
      </c>
      <c r="G454">
        <f t="shared" si="90"/>
        <v>3.7664240000594873E-2</v>
      </c>
      <c r="I454">
        <f>G454</f>
        <v>3.7664240000594873E-2</v>
      </c>
      <c r="O454">
        <f ca="1">+C$11+C$12*F454</f>
        <v>3.8247840134153582E-2</v>
      </c>
      <c r="P454">
        <f t="shared" si="91"/>
        <v>4.5150340345340691E-2</v>
      </c>
      <c r="Q454" s="7">
        <f t="shared" si="92"/>
        <v>36152.857799999998</v>
      </c>
      <c r="R454">
        <f t="shared" si="97"/>
        <v>5.6041698371603448E-5</v>
      </c>
      <c r="T454">
        <v>1</v>
      </c>
      <c r="U454">
        <f t="shared" si="98"/>
        <v>5.6041698371603448E-5</v>
      </c>
    </row>
    <row r="455" spans="1:30" x14ac:dyDescent="0.2">
      <c r="A455" s="25" t="s">
        <v>2208</v>
      </c>
      <c r="B455" s="114" t="s">
        <v>2212</v>
      </c>
      <c r="C455" s="33">
        <v>51224.292999999998</v>
      </c>
      <c r="D455" s="33"/>
      <c r="E455">
        <f t="shared" si="89"/>
        <v>42808.679404758455</v>
      </c>
      <c r="F455">
        <f t="shared" si="96"/>
        <v>42808.5</v>
      </c>
      <c r="G455">
        <f t="shared" si="90"/>
        <v>4.192522000084864E-2</v>
      </c>
      <c r="K455">
        <f>+G455</f>
        <v>4.192522000084864E-2</v>
      </c>
      <c r="P455">
        <f t="shared" si="91"/>
        <v>4.5712150333637215E-2</v>
      </c>
      <c r="Q455" s="7">
        <f t="shared" si="92"/>
        <v>36205.792999999998</v>
      </c>
      <c r="R455">
        <f t="shared" si="97"/>
        <v>1.434084134539419E-5</v>
      </c>
      <c r="T455">
        <v>0.1</v>
      </c>
      <c r="U455">
        <f t="shared" si="98"/>
        <v>1.4340841345394192E-6</v>
      </c>
    </row>
    <row r="456" spans="1:30" x14ac:dyDescent="0.2">
      <c r="A456" s="25" t="s">
        <v>2220</v>
      </c>
      <c r="B456" s="115" t="s">
        <v>2215</v>
      </c>
      <c r="C456" s="33">
        <v>51468.382400000002</v>
      </c>
      <c r="D456" s="116">
        <v>1E-4</v>
      </c>
      <c r="E456">
        <f t="shared" si="89"/>
        <v>43853.177199878075</v>
      </c>
      <c r="F456">
        <f t="shared" si="96"/>
        <v>43853</v>
      </c>
      <c r="G456">
        <f t="shared" si="90"/>
        <v>4.1409960002056323E-2</v>
      </c>
      <c r="I456">
        <f>G456</f>
        <v>4.1409960002056323E-2</v>
      </c>
      <c r="P456">
        <f t="shared" si="91"/>
        <v>4.8329801929588016E-2</v>
      </c>
      <c r="Q456" s="7">
        <f t="shared" si="92"/>
        <v>36449.882400000002</v>
      </c>
      <c r="R456">
        <f t="shared" si="97"/>
        <v>4.7884212302025539E-5</v>
      </c>
      <c r="T456">
        <v>1</v>
      </c>
      <c r="U456">
        <f t="shared" si="98"/>
        <v>4.7884212302025539E-5</v>
      </c>
    </row>
    <row r="457" spans="1:30" x14ac:dyDescent="0.2">
      <c r="A457" s="133" t="s">
        <v>147</v>
      </c>
      <c r="B457" s="120" t="s">
        <v>2215</v>
      </c>
      <c r="C457" s="117">
        <v>51747.879200000003</v>
      </c>
      <c r="D457" s="117">
        <v>2.0000000000000001E-4</v>
      </c>
      <c r="E457">
        <f t="shared" si="89"/>
        <v>45049.188953534664</v>
      </c>
      <c r="F457">
        <f t="shared" si="96"/>
        <v>45049</v>
      </c>
      <c r="G457">
        <f t="shared" si="90"/>
        <v>4.4156680007290561E-2</v>
      </c>
      <c r="I457">
        <f>G457</f>
        <v>4.4156680007290561E-2</v>
      </c>
      <c r="O457">
        <f ca="1">+C$11+C$12*F457</f>
        <v>4.4706064965103917E-2</v>
      </c>
      <c r="P457">
        <f t="shared" si="91"/>
        <v>5.137866589314366E-2</v>
      </c>
      <c r="Q457" s="7">
        <f t="shared" si="92"/>
        <v>36729.379200000003</v>
      </c>
      <c r="R457">
        <f t="shared" si="97"/>
        <v>5.2157080135461379E-5</v>
      </c>
      <c r="T457">
        <v>22</v>
      </c>
      <c r="U457">
        <f t="shared" si="98"/>
        <v>1.1474557629801503E-3</v>
      </c>
    </row>
    <row r="458" spans="1:30" x14ac:dyDescent="0.2">
      <c r="A458" s="33" t="s">
        <v>15</v>
      </c>
      <c r="B458" s="114" t="s">
        <v>2215</v>
      </c>
      <c r="C458" s="33">
        <v>51757.457999999999</v>
      </c>
      <c r="D458" s="33" t="s">
        <v>18</v>
      </c>
      <c r="E458">
        <f t="shared" si="89"/>
        <v>45090.17817912122</v>
      </c>
      <c r="F458">
        <f t="shared" si="96"/>
        <v>45090</v>
      </c>
      <c r="G458">
        <f t="shared" si="90"/>
        <v>4.1638800001237541E-2</v>
      </c>
      <c r="O458">
        <f ca="1">+C$11+C$12*F458</f>
        <v>4.4813396630312266E-2</v>
      </c>
      <c r="P458">
        <f t="shared" si="91"/>
        <v>5.1484111377612607E-2</v>
      </c>
      <c r="Q458" s="7">
        <f t="shared" si="92"/>
        <v>36738.957999999999</v>
      </c>
      <c r="R458">
        <f t="shared" si="97"/>
        <v>9.6930156097780286E-5</v>
      </c>
      <c r="S458" s="20"/>
      <c r="T458" s="20">
        <v>0.1</v>
      </c>
      <c r="U458">
        <f t="shared" si="98"/>
        <v>9.6930156097780289E-6</v>
      </c>
      <c r="AB458" s="19"/>
      <c r="AC458" s="18"/>
    </row>
    <row r="459" spans="1:30" x14ac:dyDescent="0.2">
      <c r="A459" s="33" t="s">
        <v>15</v>
      </c>
      <c r="B459" s="114" t="s">
        <v>2215</v>
      </c>
      <c r="C459" s="33">
        <v>51757.476799999997</v>
      </c>
      <c r="D459" s="33" t="s">
        <v>18</v>
      </c>
      <c r="E459">
        <f t="shared" si="89"/>
        <v>45090.258627344476</v>
      </c>
      <c r="F459" s="53">
        <f>+ROUND(2*E459,0)/2-0.5</f>
        <v>45090</v>
      </c>
      <c r="G459">
        <f t="shared" si="90"/>
        <v>6.0438799999246839E-2</v>
      </c>
      <c r="O459">
        <f ca="1">+C$11+C$12*F459</f>
        <v>4.4813396630312266E-2</v>
      </c>
      <c r="P459">
        <f t="shared" si="91"/>
        <v>5.1484111377612607E-2</v>
      </c>
      <c r="Q459" s="7">
        <f t="shared" si="92"/>
        <v>36738.976799999997</v>
      </c>
      <c r="R459">
        <f t="shared" si="97"/>
        <v>8.0186448310425588E-5</v>
      </c>
      <c r="S459" s="20"/>
      <c r="T459" s="20">
        <v>0.1</v>
      </c>
      <c r="U459">
        <f t="shared" si="98"/>
        <v>8.0186448310425595E-6</v>
      </c>
      <c r="AB459" s="19"/>
      <c r="AC459" s="18"/>
    </row>
    <row r="460" spans="1:30" x14ac:dyDescent="0.2">
      <c r="A460" s="33" t="s">
        <v>15</v>
      </c>
      <c r="B460" s="114" t="s">
        <v>2215</v>
      </c>
      <c r="C460" s="33">
        <v>51757.483</v>
      </c>
      <c r="D460" s="33" t="s">
        <v>18</v>
      </c>
      <c r="E460">
        <f t="shared" si="89"/>
        <v>45090.285158141523</v>
      </c>
      <c r="F460" s="53">
        <f>+ROUND(2*E460,0)/2-0.5</f>
        <v>45090</v>
      </c>
      <c r="G460">
        <f t="shared" si="90"/>
        <v>6.6638800002692733E-2</v>
      </c>
      <c r="O460">
        <f ca="1">+C$11+C$12*F460</f>
        <v>4.4813396630312266E-2</v>
      </c>
      <c r="P460">
        <f t="shared" si="91"/>
        <v>5.1484111377612607E-2</v>
      </c>
      <c r="Q460" s="7">
        <f t="shared" si="92"/>
        <v>36738.983</v>
      </c>
      <c r="R460">
        <f t="shared" si="97"/>
        <v>2.2966458732313297E-4</v>
      </c>
      <c r="S460" s="20"/>
      <c r="T460" s="20">
        <v>0.1</v>
      </c>
      <c r="U460">
        <f t="shared" si="98"/>
        <v>2.2966458732313298E-5</v>
      </c>
    </row>
    <row r="461" spans="1:30" x14ac:dyDescent="0.2">
      <c r="A461" s="33" t="s">
        <v>2225</v>
      </c>
      <c r="B461" s="114" t="s">
        <v>2215</v>
      </c>
      <c r="C461" s="33">
        <v>51822.426399999997</v>
      </c>
      <c r="D461" s="33">
        <v>2.0000000000000001E-4</v>
      </c>
      <c r="E461">
        <f t="shared" si="89"/>
        <v>45368.188410423543</v>
      </c>
      <c r="F461">
        <f t="shared" ref="F461:F475" si="99">+ROUND(2*E461,0)/2</f>
        <v>45368</v>
      </c>
      <c r="G461">
        <f t="shared" si="90"/>
        <v>4.4029759999830276E-2</v>
      </c>
      <c r="I461">
        <f t="shared" ref="I461:I467" si="100">G461</f>
        <v>4.4029759999830276E-2</v>
      </c>
      <c r="P461">
        <f t="shared" si="91"/>
        <v>5.2200649344732689E-2</v>
      </c>
      <c r="Q461" s="7">
        <f t="shared" si="92"/>
        <v>36803.926399999997</v>
      </c>
      <c r="R461">
        <f t="shared" si="97"/>
        <v>6.6763432686639784E-5</v>
      </c>
      <c r="T461">
        <v>1</v>
      </c>
      <c r="U461">
        <f t="shared" si="98"/>
        <v>6.6763432686639784E-5</v>
      </c>
    </row>
    <row r="462" spans="1:30" x14ac:dyDescent="0.2">
      <c r="A462" s="117" t="s">
        <v>2225</v>
      </c>
      <c r="B462" s="120" t="s">
        <v>2215</v>
      </c>
      <c r="C462" s="117">
        <v>51822.426700000004</v>
      </c>
      <c r="D462" s="117">
        <v>2.0000000000000001E-4</v>
      </c>
      <c r="E462">
        <f t="shared" si="89"/>
        <v>45368.189694171815</v>
      </c>
      <c r="F462">
        <f t="shared" si="99"/>
        <v>45368</v>
      </c>
      <c r="G462">
        <f t="shared" si="90"/>
        <v>4.4329760006803554E-2</v>
      </c>
      <c r="I462">
        <f t="shared" si="100"/>
        <v>4.4329760006803554E-2</v>
      </c>
      <c r="O462">
        <f ca="1">+C$11+C$12*F462</f>
        <v>4.5541157677334632E-2</v>
      </c>
      <c r="P462">
        <f t="shared" si="91"/>
        <v>5.2200649344732689E-2</v>
      </c>
      <c r="Q462" s="7">
        <f t="shared" si="92"/>
        <v>36803.926700000004</v>
      </c>
      <c r="R462">
        <f t="shared" si="97"/>
        <v>6.1950898969926536E-5</v>
      </c>
      <c r="T462">
        <v>3</v>
      </c>
      <c r="U462">
        <f t="shared" si="98"/>
        <v>1.8585269690977961E-4</v>
      </c>
    </row>
    <row r="463" spans="1:30" x14ac:dyDescent="0.2">
      <c r="A463" s="117" t="s">
        <v>2225</v>
      </c>
      <c r="B463" s="120" t="s">
        <v>2215</v>
      </c>
      <c r="C463" s="117">
        <v>51822.426899999999</v>
      </c>
      <c r="D463" s="117">
        <v>1E-4</v>
      </c>
      <c r="E463">
        <f t="shared" si="89"/>
        <v>45368.190550003957</v>
      </c>
      <c r="F463">
        <f t="shared" si="99"/>
        <v>45368</v>
      </c>
      <c r="G463">
        <f t="shared" si="90"/>
        <v>4.4529760001751129E-2</v>
      </c>
      <c r="I463">
        <f t="shared" si="100"/>
        <v>4.4529760001751129E-2</v>
      </c>
      <c r="O463">
        <f ca="1">+C$11+C$12*F463</f>
        <v>4.5541157677334632E-2</v>
      </c>
      <c r="P463">
        <f t="shared" si="91"/>
        <v>5.2200649344732689E-2</v>
      </c>
      <c r="Q463" s="7">
        <f t="shared" si="92"/>
        <v>36803.926899999999</v>
      </c>
      <c r="R463">
        <f t="shared" si="97"/>
        <v>5.884254331226807E-5</v>
      </c>
      <c r="T463">
        <v>4</v>
      </c>
      <c r="U463">
        <f t="shared" si="98"/>
        <v>2.3537017324907228E-4</v>
      </c>
    </row>
    <row r="464" spans="1:30" x14ac:dyDescent="0.2">
      <c r="A464" s="25" t="s">
        <v>2211</v>
      </c>
      <c r="B464" s="115" t="s">
        <v>2212</v>
      </c>
      <c r="C464" s="116">
        <v>52110.455300000001</v>
      </c>
      <c r="D464" s="116">
        <v>9.0000000000000006E-5</v>
      </c>
      <c r="E464">
        <f t="shared" si="89"/>
        <v>46600.710392044741</v>
      </c>
      <c r="F464">
        <f t="shared" si="99"/>
        <v>46600.5</v>
      </c>
      <c r="G464">
        <f t="shared" si="90"/>
        <v>4.9166659999173135E-2</v>
      </c>
      <c r="I464">
        <f t="shared" si="100"/>
        <v>4.9166659999173135E-2</v>
      </c>
      <c r="P464">
        <f t="shared" si="91"/>
        <v>5.5409060436837063E-2</v>
      </c>
      <c r="Q464" s="7">
        <f t="shared" si="92"/>
        <v>37091.955300000001</v>
      </c>
      <c r="R464">
        <f t="shared" si="97"/>
        <v>3.89675632241468E-5</v>
      </c>
      <c r="T464">
        <v>1</v>
      </c>
      <c r="U464">
        <f t="shared" si="98"/>
        <v>3.89675632241468E-5</v>
      </c>
      <c r="AD464" s="18"/>
    </row>
    <row r="465" spans="1:30" x14ac:dyDescent="0.2">
      <c r="A465" s="25" t="s">
        <v>2211</v>
      </c>
      <c r="B465" s="115" t="s">
        <v>2212</v>
      </c>
      <c r="C465" s="116">
        <v>52110.456059999997</v>
      </c>
      <c r="D465" s="116">
        <v>4.4999999999999999E-4</v>
      </c>
      <c r="E465">
        <f t="shared" si="89"/>
        <v>46600.713644206939</v>
      </c>
      <c r="F465">
        <f t="shared" si="99"/>
        <v>46600.5</v>
      </c>
      <c r="G465">
        <f t="shared" si="90"/>
        <v>4.9926659994525835E-2</v>
      </c>
      <c r="I465">
        <f t="shared" si="100"/>
        <v>4.9926659994525835E-2</v>
      </c>
      <c r="P465">
        <f t="shared" si="91"/>
        <v>5.5409060436837063E-2</v>
      </c>
      <c r="Q465" s="7">
        <f t="shared" si="92"/>
        <v>37091.956059999997</v>
      </c>
      <c r="R465">
        <f t="shared" si="97"/>
        <v>3.0056714609854345E-5</v>
      </c>
      <c r="T465">
        <v>1</v>
      </c>
      <c r="U465">
        <f t="shared" si="98"/>
        <v>3.0056714609854345E-5</v>
      </c>
      <c r="AD465" s="18"/>
    </row>
    <row r="466" spans="1:30" x14ac:dyDescent="0.2">
      <c r="A466" s="25" t="s">
        <v>2211</v>
      </c>
      <c r="B466" s="115" t="s">
        <v>2212</v>
      </c>
      <c r="C466" s="116">
        <v>52113.492980000003</v>
      </c>
      <c r="D466" s="116">
        <v>1.2999999999999999E-4</v>
      </c>
      <c r="E466">
        <f t="shared" si="89"/>
        <v>46613.709113260324</v>
      </c>
      <c r="F466">
        <f t="shared" si="99"/>
        <v>46613.5</v>
      </c>
      <c r="G466">
        <f t="shared" si="90"/>
        <v>4.8867820005398244E-2</v>
      </c>
      <c r="I466">
        <f t="shared" si="100"/>
        <v>4.8867820005398244E-2</v>
      </c>
      <c r="P466">
        <f t="shared" si="91"/>
        <v>5.5443166853020365E-2</v>
      </c>
      <c r="Q466" s="7">
        <f t="shared" si="92"/>
        <v>37094.992980000003</v>
      </c>
      <c r="R466">
        <f t="shared" si="97"/>
        <v>4.3235186166534163E-5</v>
      </c>
      <c r="T466">
        <v>1</v>
      </c>
      <c r="U466">
        <f t="shared" si="98"/>
        <v>4.3235186166534163E-5</v>
      </c>
      <c r="AD466" s="18"/>
    </row>
    <row r="467" spans="1:30" x14ac:dyDescent="0.2">
      <c r="A467" s="25" t="s">
        <v>2211</v>
      </c>
      <c r="B467" s="115" t="s">
        <v>2212</v>
      </c>
      <c r="C467" s="116">
        <v>52113.49366</v>
      </c>
      <c r="D467" s="116">
        <v>1.8000000000000001E-4</v>
      </c>
      <c r="E467">
        <f t="shared" si="89"/>
        <v>46613.712023089669</v>
      </c>
      <c r="F467">
        <f t="shared" si="99"/>
        <v>46613.5</v>
      </c>
      <c r="G467">
        <f t="shared" si="90"/>
        <v>4.9547820002771914E-2</v>
      </c>
      <c r="I467">
        <f t="shared" si="100"/>
        <v>4.9547820002771914E-2</v>
      </c>
      <c r="P467">
        <f t="shared" si="91"/>
        <v>5.5443166853020365E-2</v>
      </c>
      <c r="Q467" s="7">
        <f t="shared" si="92"/>
        <v>37094.99366</v>
      </c>
      <c r="R467">
        <f t="shared" si="97"/>
        <v>3.475511448473433E-5</v>
      </c>
      <c r="T467">
        <v>1</v>
      </c>
      <c r="U467">
        <f t="shared" si="98"/>
        <v>3.475511448473433E-5</v>
      </c>
      <c r="AD467" s="18"/>
    </row>
    <row r="468" spans="1:30" x14ac:dyDescent="0.2">
      <c r="A468" s="33" t="s">
        <v>15</v>
      </c>
      <c r="B468" s="114" t="s">
        <v>2215</v>
      </c>
      <c r="C468" s="33">
        <v>52129.500899999999</v>
      </c>
      <c r="D468" s="33" t="s">
        <v>17</v>
      </c>
      <c r="E468">
        <f t="shared" si="89"/>
        <v>46682.20957720693</v>
      </c>
      <c r="F468">
        <f t="shared" si="99"/>
        <v>46682</v>
      </c>
      <c r="G468">
        <f t="shared" si="90"/>
        <v>4.8976239995681681E-2</v>
      </c>
      <c r="O468">
        <f ca="1">+C$11+C$12*F468</f>
        <v>4.8981006654987141E-2</v>
      </c>
      <c r="P468">
        <f t="shared" si="91"/>
        <v>5.5622969786395991E-2</v>
      </c>
      <c r="Q468" s="7">
        <f t="shared" si="92"/>
        <v>37111.000899999999</v>
      </c>
      <c r="R468">
        <f t="shared" si="97"/>
        <v>4.4179016910769102E-5</v>
      </c>
      <c r="S468" s="20"/>
      <c r="T468" s="20">
        <v>0.5</v>
      </c>
      <c r="U468">
        <f t="shared" si="98"/>
        <v>2.2089508455384551E-5</v>
      </c>
    </row>
    <row r="469" spans="1:30" x14ac:dyDescent="0.2">
      <c r="A469" s="33" t="s">
        <v>2232</v>
      </c>
      <c r="B469" s="115" t="s">
        <v>2212</v>
      </c>
      <c r="C469" s="116">
        <v>52156.492700000003</v>
      </c>
      <c r="D469" s="116">
        <v>5.0000000000000001E-4</v>
      </c>
      <c r="E469">
        <f t="shared" ref="E469:E532" si="101">(C469-C$7)/C$8</f>
        <v>46797.711830013941</v>
      </c>
      <c r="F469">
        <f t="shared" si="99"/>
        <v>46797.5</v>
      </c>
      <c r="G469">
        <f t="shared" ref="G469:G532" si="102">C469-(C$7+F469*C$8)</f>
        <v>4.9502699999720789E-2</v>
      </c>
      <c r="I469">
        <f t="shared" ref="I469:I475" si="103">G469</f>
        <v>4.9502699999720789E-2</v>
      </c>
      <c r="P469">
        <f t="shared" ref="P469:P532" si="104">+I$2+I$3*F469+I$4*F469^2+I$5*SIN(I$6*F469+I$7)</f>
        <v>5.5926475746667981E-2</v>
      </c>
      <c r="Q469" s="7">
        <f t="shared" ref="Q469:Q532" si="105">+C469-15018.5</f>
        <v>37137.992700000003</v>
      </c>
      <c r="R469">
        <f t="shared" ref="R469:R478" si="106">+(P469-G469)^2</f>
        <v>4.1264894847066946E-5</v>
      </c>
      <c r="T469">
        <v>1</v>
      </c>
      <c r="U469">
        <f t="shared" ref="U469:U478" si="107">+T469*R469</f>
        <v>4.1264894847066946E-5</v>
      </c>
    </row>
    <row r="470" spans="1:30" x14ac:dyDescent="0.2">
      <c r="A470" s="33" t="s">
        <v>2232</v>
      </c>
      <c r="B470" s="115" t="s">
        <v>2215</v>
      </c>
      <c r="C470" s="116">
        <v>52159.413350000003</v>
      </c>
      <c r="D470" s="116">
        <v>6.9999999999999994E-5</v>
      </c>
      <c r="E470">
        <f t="shared" si="101"/>
        <v>46810.209761039689</v>
      </c>
      <c r="F470">
        <f t="shared" si="99"/>
        <v>46810</v>
      </c>
      <c r="G470">
        <f t="shared" si="102"/>
        <v>4.9019199999747798E-2</v>
      </c>
      <c r="I470">
        <f t="shared" si="103"/>
        <v>4.9019199999747798E-2</v>
      </c>
      <c r="P470">
        <f t="shared" si="104"/>
        <v>5.5959347770565146E-2</v>
      </c>
      <c r="Q470" s="7">
        <f t="shared" si="105"/>
        <v>37140.913350000003</v>
      </c>
      <c r="R470">
        <f t="shared" si="106"/>
        <v>4.8165651080781008E-5</v>
      </c>
      <c r="T470">
        <v>1</v>
      </c>
      <c r="U470">
        <f t="shared" si="107"/>
        <v>4.8165651080781008E-5</v>
      </c>
    </row>
    <row r="471" spans="1:30" x14ac:dyDescent="0.2">
      <c r="A471" s="25" t="s">
        <v>2211</v>
      </c>
      <c r="B471" s="115" t="s">
        <v>2215</v>
      </c>
      <c r="C471" s="116">
        <v>52164.320509999998</v>
      </c>
      <c r="D471" s="116">
        <v>2.3000000000000001E-4</v>
      </c>
      <c r="E471">
        <f t="shared" si="101"/>
        <v>46831.208287810186</v>
      </c>
      <c r="F471">
        <f t="shared" si="99"/>
        <v>46831</v>
      </c>
      <c r="G471">
        <f t="shared" si="102"/>
        <v>4.8674919999029953E-2</v>
      </c>
      <c r="I471">
        <f t="shared" si="103"/>
        <v>4.8674919999029953E-2</v>
      </c>
      <c r="P471">
        <f t="shared" si="104"/>
        <v>5.6014583744652832E-2</v>
      </c>
      <c r="Q471" s="7">
        <f t="shared" si="105"/>
        <v>37145.820509999998</v>
      </c>
      <c r="R471">
        <f t="shared" si="106"/>
        <v>5.387066389881087E-5</v>
      </c>
      <c r="T471">
        <v>1</v>
      </c>
      <c r="U471">
        <f t="shared" si="107"/>
        <v>5.387066389881087E-5</v>
      </c>
      <c r="AD471" s="18"/>
    </row>
    <row r="472" spans="1:30" x14ac:dyDescent="0.2">
      <c r="A472" s="25" t="s">
        <v>2211</v>
      </c>
      <c r="B472" s="115" t="s">
        <v>2215</v>
      </c>
      <c r="C472" s="116">
        <v>52164.321709999997</v>
      </c>
      <c r="D472" s="116">
        <v>5.4000000000000001E-4</v>
      </c>
      <c r="E472">
        <f t="shared" si="101"/>
        <v>46831.213422803157</v>
      </c>
      <c r="F472">
        <f t="shared" si="99"/>
        <v>46831</v>
      </c>
      <c r="G472">
        <f t="shared" si="102"/>
        <v>4.9874919997819234E-2</v>
      </c>
      <c r="I472">
        <f t="shared" si="103"/>
        <v>4.9874919997819234E-2</v>
      </c>
      <c r="P472">
        <f t="shared" si="104"/>
        <v>5.6014583744652832E-2</v>
      </c>
      <c r="Q472" s="7">
        <f t="shared" si="105"/>
        <v>37145.821709999997</v>
      </c>
      <c r="R472">
        <f t="shared" si="106"/>
        <v>3.7695470924182785E-5</v>
      </c>
      <c r="T472">
        <v>1</v>
      </c>
      <c r="U472">
        <f t="shared" si="107"/>
        <v>3.7695470924182785E-5</v>
      </c>
      <c r="AD472" s="18"/>
    </row>
    <row r="473" spans="1:30" x14ac:dyDescent="0.2">
      <c r="A473" s="25" t="s">
        <v>2211</v>
      </c>
      <c r="B473" s="115" t="s">
        <v>2212</v>
      </c>
      <c r="C473" s="116">
        <v>52164.438049999997</v>
      </c>
      <c r="D473" s="116">
        <v>2.9999999999999997E-4</v>
      </c>
      <c r="E473">
        <f t="shared" si="101"/>
        <v>46831.711260372031</v>
      </c>
      <c r="F473">
        <f t="shared" si="99"/>
        <v>46831.5</v>
      </c>
      <c r="G473">
        <f t="shared" si="102"/>
        <v>4.9369579995982349E-2</v>
      </c>
      <c r="I473">
        <f t="shared" si="103"/>
        <v>4.9369579995982349E-2</v>
      </c>
      <c r="P473">
        <f t="shared" si="104"/>
        <v>5.6015899054429608E-2</v>
      </c>
      <c r="Q473" s="7">
        <f t="shared" si="105"/>
        <v>37145.938049999997</v>
      </c>
      <c r="R473">
        <f t="shared" si="106"/>
        <v>4.4173557026679257E-5</v>
      </c>
      <c r="T473">
        <v>1</v>
      </c>
      <c r="U473">
        <f t="shared" si="107"/>
        <v>4.4173557026679257E-5</v>
      </c>
      <c r="AD473" s="18"/>
    </row>
    <row r="474" spans="1:30" x14ac:dyDescent="0.2">
      <c r="A474" s="25" t="s">
        <v>2211</v>
      </c>
      <c r="B474" s="115" t="s">
        <v>2215</v>
      </c>
      <c r="C474" s="116">
        <v>52164.55616</v>
      </c>
      <c r="D474" s="116">
        <v>6.9999999999999999E-4</v>
      </c>
      <c r="E474">
        <f t="shared" si="101"/>
        <v>46832.216672055554</v>
      </c>
      <c r="F474">
        <f t="shared" si="99"/>
        <v>46832</v>
      </c>
      <c r="G474">
        <f t="shared" si="102"/>
        <v>5.0634239996725228E-2</v>
      </c>
      <c r="I474">
        <f t="shared" si="103"/>
        <v>5.0634239996725228E-2</v>
      </c>
      <c r="P474">
        <f t="shared" si="104"/>
        <v>5.6017214371994167E-2</v>
      </c>
      <c r="Q474" s="7">
        <f t="shared" si="105"/>
        <v>37146.05616</v>
      </c>
      <c r="R474">
        <f t="shared" si="106"/>
        <v>2.8976413124802032E-5</v>
      </c>
      <c r="T474">
        <v>1</v>
      </c>
      <c r="U474">
        <f t="shared" si="107"/>
        <v>2.8976413124802032E-5</v>
      </c>
      <c r="AD474" s="18"/>
    </row>
    <row r="475" spans="1:30" x14ac:dyDescent="0.2">
      <c r="A475" s="25" t="s">
        <v>2211</v>
      </c>
      <c r="B475" s="115" t="s">
        <v>2215</v>
      </c>
      <c r="C475" s="116">
        <v>52164.556680000002</v>
      </c>
      <c r="D475" s="116">
        <v>6.2E-4</v>
      </c>
      <c r="E475">
        <f t="shared" si="101"/>
        <v>46832.218897219187</v>
      </c>
      <c r="F475">
        <f t="shared" si="99"/>
        <v>46832</v>
      </c>
      <c r="G475">
        <f t="shared" si="102"/>
        <v>5.1154239998140838E-2</v>
      </c>
      <c r="I475">
        <f t="shared" si="103"/>
        <v>5.1154239998140838E-2</v>
      </c>
      <c r="P475">
        <f t="shared" si="104"/>
        <v>5.6017214371994167E-2</v>
      </c>
      <c r="Q475" s="7">
        <f t="shared" si="105"/>
        <v>37146.056680000002</v>
      </c>
      <c r="R475">
        <f t="shared" si="106"/>
        <v>2.3648519760754179E-5</v>
      </c>
      <c r="T475">
        <v>1</v>
      </c>
      <c r="U475">
        <f t="shared" si="107"/>
        <v>2.3648519760754179E-5</v>
      </c>
      <c r="AD475" s="18"/>
    </row>
    <row r="476" spans="1:30" x14ac:dyDescent="0.2">
      <c r="A476" s="25" t="s">
        <v>2095</v>
      </c>
      <c r="B476" s="114" t="s">
        <v>2215</v>
      </c>
      <c r="C476" s="33">
        <v>52451.534</v>
      </c>
      <c r="D476" s="33">
        <v>3.0000000000000001E-3</v>
      </c>
      <c r="E476">
        <f t="shared" si="101"/>
        <v>48060.240998913607</v>
      </c>
      <c r="F476" s="25">
        <f t="shared" ref="F476:F482" si="108">+ROUND(2*E476,0)/2</f>
        <v>48060</v>
      </c>
      <c r="G476">
        <f t="shared" si="102"/>
        <v>5.6319199997233227E-2</v>
      </c>
      <c r="K476">
        <f>+G476</f>
        <v>5.6319199997233227E-2</v>
      </c>
      <c r="O476">
        <f t="shared" ref="O476:O507" ca="1" si="109">+C$11+C$12*F476</f>
        <v>5.258839774418439E-2</v>
      </c>
      <c r="P476">
        <f t="shared" si="104"/>
        <v>5.9270353000090994E-2</v>
      </c>
      <c r="Q476" s="7">
        <f t="shared" si="105"/>
        <v>37433.034</v>
      </c>
      <c r="R476">
        <f t="shared" si="106"/>
        <v>8.7093040462764193E-6</v>
      </c>
      <c r="T476">
        <v>0.1</v>
      </c>
      <c r="U476">
        <f t="shared" si="107"/>
        <v>8.7093040462764195E-7</v>
      </c>
    </row>
    <row r="477" spans="1:30" x14ac:dyDescent="0.2">
      <c r="A477" s="25" t="s">
        <v>2219</v>
      </c>
      <c r="B477" s="115" t="s">
        <v>2212</v>
      </c>
      <c r="C477" s="33">
        <v>52504.461000000003</v>
      </c>
      <c r="D477" s="116">
        <v>2.0000000000000001E-4</v>
      </c>
      <c r="E477">
        <f t="shared" si="101"/>
        <v>48286.7241432136</v>
      </c>
      <c r="F477">
        <f t="shared" si="108"/>
        <v>48286.5</v>
      </c>
      <c r="G477">
        <f t="shared" si="102"/>
        <v>5.2380180000909604E-2</v>
      </c>
      <c r="I477">
        <f t="shared" ref="I477:I500" si="110">G477</f>
        <v>5.2380180000909604E-2</v>
      </c>
      <c r="O477">
        <f t="shared" ca="1" si="109"/>
        <v>5.318133974832312E-2</v>
      </c>
      <c r="P477">
        <f t="shared" si="104"/>
        <v>5.9875142013068275E-2</v>
      </c>
      <c r="Q477" s="7">
        <f t="shared" si="105"/>
        <v>37485.961000000003</v>
      </c>
      <c r="R477">
        <f t="shared" si="106"/>
        <v>5.617445556370155E-5</v>
      </c>
      <c r="T477">
        <v>1</v>
      </c>
      <c r="U477">
        <f t="shared" si="107"/>
        <v>5.617445556370155E-5</v>
      </c>
    </row>
    <row r="478" spans="1:30" x14ac:dyDescent="0.2">
      <c r="A478" s="25" t="s">
        <v>2219</v>
      </c>
      <c r="B478" s="115" t="s">
        <v>2215</v>
      </c>
      <c r="C478" s="33">
        <v>52504.578600000001</v>
      </c>
      <c r="D478" s="116">
        <v>1E-4</v>
      </c>
      <c r="E478">
        <f t="shared" si="101"/>
        <v>48287.227372525085</v>
      </c>
      <c r="F478">
        <f t="shared" si="108"/>
        <v>48287</v>
      </c>
      <c r="G478">
        <f t="shared" si="102"/>
        <v>5.313484000362223E-2</v>
      </c>
      <c r="I478">
        <f t="shared" si="110"/>
        <v>5.313484000362223E-2</v>
      </c>
      <c r="O478">
        <f t="shared" ca="1" si="109"/>
        <v>5.318264867106956E-2</v>
      </c>
      <c r="P478">
        <f t="shared" si="104"/>
        <v>5.9876478658525002E-2</v>
      </c>
      <c r="Q478" s="7">
        <f t="shared" si="105"/>
        <v>37486.078600000001</v>
      </c>
      <c r="R478">
        <f t="shared" si="106"/>
        <v>4.5449691753279256E-5</v>
      </c>
      <c r="T478">
        <v>1</v>
      </c>
      <c r="U478">
        <f t="shared" si="107"/>
        <v>4.5449691753279256E-5</v>
      </c>
    </row>
    <row r="479" spans="1:30" x14ac:dyDescent="0.2">
      <c r="A479" s="28" t="s">
        <v>2222</v>
      </c>
      <c r="B479" s="114" t="s">
        <v>2215</v>
      </c>
      <c r="C479" s="33">
        <v>52536.364000000001</v>
      </c>
      <c r="D479" s="33">
        <v>4.0000000000000001E-3</v>
      </c>
      <c r="E479">
        <f t="shared" si="101"/>
        <v>48423.242210600787</v>
      </c>
      <c r="F479" s="25">
        <f t="shared" si="108"/>
        <v>48423</v>
      </c>
      <c r="G479">
        <f t="shared" si="102"/>
        <v>5.660236000403529E-2</v>
      </c>
      <c r="I479">
        <f t="shared" si="110"/>
        <v>5.660236000403529E-2</v>
      </c>
      <c r="O479">
        <f t="shared" ca="1" si="109"/>
        <v>5.3538675658102081E-2</v>
      </c>
      <c r="P479">
        <f t="shared" si="104"/>
        <v>6.0240300235926102E-2</v>
      </c>
      <c r="Q479" s="7">
        <f t="shared" si="105"/>
        <v>37517.864000000001</v>
      </c>
      <c r="S479" s="20">
        <v>0.17344769999908749</v>
      </c>
    </row>
    <row r="480" spans="1:30" x14ac:dyDescent="0.2">
      <c r="A480" s="117" t="s">
        <v>2211</v>
      </c>
      <c r="B480" s="120" t="s">
        <v>2212</v>
      </c>
      <c r="C480" s="117">
        <v>52577.373019999999</v>
      </c>
      <c r="D480" s="117">
        <v>2.0000000000000001E-4</v>
      </c>
      <c r="E480">
        <f t="shared" si="101"/>
        <v>48598.726401925822</v>
      </c>
      <c r="F480">
        <f t="shared" si="108"/>
        <v>48598.5</v>
      </c>
      <c r="G480">
        <f t="shared" si="102"/>
        <v>5.2908019999449607E-2</v>
      </c>
      <c r="I480">
        <f t="shared" si="110"/>
        <v>5.2908019999449607E-2</v>
      </c>
      <c r="O480">
        <f t="shared" ca="1" si="109"/>
        <v>5.3998107542103629E-2</v>
      </c>
      <c r="P480">
        <f t="shared" si="104"/>
        <v>6.071053143218743E-2</v>
      </c>
      <c r="Q480" s="7">
        <f t="shared" si="105"/>
        <v>37558.873019999999</v>
      </c>
      <c r="R480">
        <f>+(P480-G480)^2</f>
        <v>6.0879184658004434E-5</v>
      </c>
      <c r="T480">
        <v>8</v>
      </c>
      <c r="U480">
        <f>+T480*R480</f>
        <v>4.8703347726403547E-4</v>
      </c>
    </row>
    <row r="481" spans="1:21" x14ac:dyDescent="0.2">
      <c r="A481" s="117" t="s">
        <v>2211</v>
      </c>
      <c r="B481" s="120" t="s">
        <v>2215</v>
      </c>
      <c r="C481" s="117">
        <v>52577.490960000003</v>
      </c>
      <c r="D481" s="117">
        <v>1.9000000000000001E-4</v>
      </c>
      <c r="E481">
        <f t="shared" si="101"/>
        <v>48599.231086152016</v>
      </c>
      <c r="F481">
        <f t="shared" si="108"/>
        <v>48599</v>
      </c>
      <c r="G481">
        <f t="shared" si="102"/>
        <v>5.4002680000849068E-2</v>
      </c>
      <c r="I481">
        <f t="shared" si="110"/>
        <v>5.4002680000849068E-2</v>
      </c>
      <c r="O481">
        <f t="shared" ca="1" si="109"/>
        <v>5.399941646485007E-2</v>
      </c>
      <c r="P481">
        <f t="shared" si="104"/>
        <v>6.0711872303204011E-2</v>
      </c>
      <c r="Q481" s="7">
        <f t="shared" si="105"/>
        <v>37558.990960000003</v>
      </c>
      <c r="R481">
        <f>+(P481-G481)^2</f>
        <v>4.5013261349978813E-5</v>
      </c>
      <c r="T481">
        <v>9</v>
      </c>
      <c r="U481">
        <f>+T481*R481</f>
        <v>4.0511935214980932E-4</v>
      </c>
    </row>
    <row r="482" spans="1:21" x14ac:dyDescent="0.2">
      <c r="A482" s="117" t="s">
        <v>3</v>
      </c>
      <c r="B482" s="120" t="s">
        <v>2215</v>
      </c>
      <c r="C482" s="117">
        <v>52618.27</v>
      </c>
      <c r="D482" s="117">
        <v>1E-4</v>
      </c>
      <c r="E482">
        <f t="shared" si="101"/>
        <v>48773.731156073474</v>
      </c>
      <c r="F482" s="25">
        <f t="shared" si="108"/>
        <v>48773.5</v>
      </c>
      <c r="G482">
        <f t="shared" si="102"/>
        <v>5.4019019997213036E-2</v>
      </c>
      <c r="I482">
        <f t="shared" si="110"/>
        <v>5.4019019997213036E-2</v>
      </c>
      <c r="O482">
        <f t="shared" ca="1" si="109"/>
        <v>5.445623050335871E-2</v>
      </c>
      <c r="P482">
        <f t="shared" si="104"/>
        <v>6.1180241608831711E-2</v>
      </c>
      <c r="Q482" s="7">
        <f t="shared" si="105"/>
        <v>37599.769999999997</v>
      </c>
      <c r="R482">
        <f>+(P482-G482)^2</f>
        <v>5.1283094970714368E-5</v>
      </c>
      <c r="T482">
        <v>10</v>
      </c>
      <c r="U482">
        <f>+T482*R482</f>
        <v>5.1283094970714369E-4</v>
      </c>
    </row>
    <row r="483" spans="1:21" x14ac:dyDescent="0.2">
      <c r="A483" s="26" t="s">
        <v>2224</v>
      </c>
      <c r="B483" s="115" t="s">
        <v>2215</v>
      </c>
      <c r="C483" s="116">
        <v>52684.2889</v>
      </c>
      <c r="D483" s="116">
        <v>1.6000000000000001E-3</v>
      </c>
      <c r="E483">
        <f t="shared" si="101"/>
        <v>49056.236645808895</v>
      </c>
      <c r="F483" s="25">
        <f t="shared" ref="F483:F492" si="111">+ROUND(2*E483,0)/2</f>
        <v>49056</v>
      </c>
      <c r="G483">
        <f t="shared" si="102"/>
        <v>5.5301920001511462E-2</v>
      </c>
      <c r="I483">
        <f t="shared" si="110"/>
        <v>5.5301920001511462E-2</v>
      </c>
      <c r="O483">
        <f t="shared" ca="1" si="109"/>
        <v>5.5195771855099079E-2</v>
      </c>
      <c r="P483">
        <f t="shared" si="104"/>
        <v>6.1940178609299151E-2</v>
      </c>
      <c r="Q483" s="7">
        <f t="shared" si="105"/>
        <v>37665.7889</v>
      </c>
      <c r="R483">
        <f>+(P483-G483)^2</f>
        <v>4.4066477343867349E-5</v>
      </c>
      <c r="T483">
        <v>1</v>
      </c>
      <c r="U483">
        <f>+T483*R483</f>
        <v>4.4066477343867349E-5</v>
      </c>
    </row>
    <row r="484" spans="1:21" x14ac:dyDescent="0.2">
      <c r="A484" s="25" t="s">
        <v>2222</v>
      </c>
      <c r="B484" s="114" t="s">
        <v>2212</v>
      </c>
      <c r="C484" s="33">
        <v>52693.285499999998</v>
      </c>
      <c r="D484" s="33">
        <v>6.9999999999999999E-4</v>
      </c>
      <c r="E484">
        <f t="shared" si="101"/>
        <v>49094.734543970684</v>
      </c>
      <c r="F484" s="25">
        <f t="shared" si="111"/>
        <v>49094.5</v>
      </c>
      <c r="G484">
        <f t="shared" si="102"/>
        <v>5.4810739995446056E-2</v>
      </c>
      <c r="I484">
        <f t="shared" si="110"/>
        <v>5.4810739995446056E-2</v>
      </c>
      <c r="O484">
        <f t="shared" ca="1" si="109"/>
        <v>5.5296558906575199E-2</v>
      </c>
      <c r="P484">
        <f t="shared" si="104"/>
        <v>6.2043904319498626E-2</v>
      </c>
      <c r="Q484" s="7">
        <f t="shared" si="105"/>
        <v>37674.785499999998</v>
      </c>
      <c r="R484">
        <f>+(P484-G484)^2</f>
        <v>5.2318666138746868E-5</v>
      </c>
      <c r="T484">
        <v>1</v>
      </c>
      <c r="U484">
        <f>+T484*R484</f>
        <v>5.2318666138746868E-5</v>
      </c>
    </row>
    <row r="485" spans="1:21" x14ac:dyDescent="0.2">
      <c r="A485" s="28" t="s">
        <v>2222</v>
      </c>
      <c r="B485" s="114" t="s">
        <v>2212</v>
      </c>
      <c r="C485" s="33">
        <v>52693.285499999998</v>
      </c>
      <c r="D485" s="33">
        <v>6.9999999999999999E-4</v>
      </c>
      <c r="E485">
        <f t="shared" si="101"/>
        <v>49094.734543970684</v>
      </c>
      <c r="F485" s="25">
        <f t="shared" si="111"/>
        <v>49094.5</v>
      </c>
      <c r="G485">
        <f t="shared" si="102"/>
        <v>5.4810739995446056E-2</v>
      </c>
      <c r="I485">
        <f t="shared" si="110"/>
        <v>5.4810739995446056E-2</v>
      </c>
      <c r="O485">
        <f t="shared" ca="1" si="109"/>
        <v>5.5296558906575199E-2</v>
      </c>
      <c r="P485">
        <f t="shared" si="104"/>
        <v>6.2043904319498626E-2</v>
      </c>
      <c r="Q485" s="7">
        <f t="shared" si="105"/>
        <v>37674.785499999998</v>
      </c>
      <c r="S485" s="20">
        <v>0.17165607999777421</v>
      </c>
    </row>
    <row r="486" spans="1:21" x14ac:dyDescent="0.2">
      <c r="A486" s="28" t="s">
        <v>2226</v>
      </c>
      <c r="B486" s="114" t="s">
        <v>2212</v>
      </c>
      <c r="C486" s="33">
        <v>52844.482000000004</v>
      </c>
      <c r="D486" s="33">
        <v>3.0000000000000001E-3</v>
      </c>
      <c r="E486">
        <f t="shared" si="101"/>
        <v>49741.728681691558</v>
      </c>
      <c r="F486" s="25">
        <f t="shared" si="111"/>
        <v>49741.5</v>
      </c>
      <c r="G486">
        <f t="shared" si="102"/>
        <v>5.3440780000528321E-2</v>
      </c>
      <c r="I486">
        <f t="shared" si="110"/>
        <v>5.3440780000528321E-2</v>
      </c>
      <c r="O486">
        <f t="shared" ca="1" si="109"/>
        <v>5.699030494047258E-2</v>
      </c>
      <c r="P486">
        <f t="shared" si="104"/>
        <v>6.3792563196811453E-2</v>
      </c>
      <c r="Q486" s="7">
        <f t="shared" si="105"/>
        <v>37825.982000000004</v>
      </c>
      <c r="R486">
        <f t="shared" ref="R486:R517" si="112">+(P486-G486)^2</f>
        <v>1.0715941534284982E-4</v>
      </c>
      <c r="T486">
        <v>1</v>
      </c>
      <c r="U486">
        <f t="shared" ref="U486:U517" si="113">+T486*R486</f>
        <v>1.0715941534284982E-4</v>
      </c>
    </row>
    <row r="487" spans="1:21" x14ac:dyDescent="0.2">
      <c r="A487" s="33" t="s">
        <v>15</v>
      </c>
      <c r="B487" s="114" t="s">
        <v>2215</v>
      </c>
      <c r="C487" s="33">
        <v>52847.404190000001</v>
      </c>
      <c r="D487" s="33">
        <v>1.5E-3</v>
      </c>
      <c r="E487">
        <f t="shared" si="101"/>
        <v>49754.233202624942</v>
      </c>
      <c r="F487" s="25">
        <f t="shared" si="111"/>
        <v>49754</v>
      </c>
      <c r="G487">
        <f t="shared" si="102"/>
        <v>5.4497279998031445E-2</v>
      </c>
      <c r="I487">
        <f t="shared" si="110"/>
        <v>5.4497279998031445E-2</v>
      </c>
      <c r="N487">
        <f>G487</f>
        <v>5.4497279998031445E-2</v>
      </c>
      <c r="O487">
        <f t="shared" ca="1" si="109"/>
        <v>5.7023028009133669E-2</v>
      </c>
      <c r="P487">
        <f t="shared" si="104"/>
        <v>6.3826447508451067E-2</v>
      </c>
      <c r="Q487" s="7">
        <f t="shared" si="105"/>
        <v>37828.904190000001</v>
      </c>
      <c r="R487">
        <f t="shared" si="112"/>
        <v>8.7033366437469064E-5</v>
      </c>
      <c r="T487" s="20">
        <v>0.5</v>
      </c>
      <c r="U487">
        <f t="shared" si="113"/>
        <v>4.3516683218734532E-5</v>
      </c>
    </row>
    <row r="488" spans="1:21" x14ac:dyDescent="0.2">
      <c r="A488" s="52" t="s">
        <v>2235</v>
      </c>
      <c r="B488" s="114" t="s">
        <v>2212</v>
      </c>
      <c r="C488" s="33">
        <v>52854.535000000003</v>
      </c>
      <c r="D488" s="33">
        <v>1E-4</v>
      </c>
      <c r="E488">
        <f t="shared" si="101"/>
        <v>49784.747085335213</v>
      </c>
      <c r="F488" s="25">
        <f t="shared" si="111"/>
        <v>49784.5</v>
      </c>
      <c r="G488">
        <f t="shared" si="102"/>
        <v>5.774154000391718E-2</v>
      </c>
      <c r="I488">
        <f t="shared" si="110"/>
        <v>5.774154000391718E-2</v>
      </c>
      <c r="O488">
        <f t="shared" ca="1" si="109"/>
        <v>5.710287229666669E-2</v>
      </c>
      <c r="P488">
        <f t="shared" si="104"/>
        <v>6.39091408096467E-2</v>
      </c>
      <c r="Q488" s="7">
        <f t="shared" si="105"/>
        <v>37836.035000000003</v>
      </c>
      <c r="R488">
        <f t="shared" si="112"/>
        <v>3.8039299698835423E-5</v>
      </c>
      <c r="T488">
        <v>1</v>
      </c>
      <c r="U488">
        <f t="shared" si="113"/>
        <v>3.8039299698835423E-5</v>
      </c>
    </row>
    <row r="489" spans="1:21" x14ac:dyDescent="0.2">
      <c r="A489" s="33" t="s">
        <v>15</v>
      </c>
      <c r="B489" s="114" t="s">
        <v>2215</v>
      </c>
      <c r="C489" s="33">
        <v>52860.493269999999</v>
      </c>
      <c r="D489" s="33" t="s">
        <v>16</v>
      </c>
      <c r="E489">
        <f t="shared" si="101"/>
        <v>49810.243480826874</v>
      </c>
      <c r="F489" s="25">
        <f t="shared" si="111"/>
        <v>49810</v>
      </c>
      <c r="G489">
        <f t="shared" si="102"/>
        <v>5.689919999713311E-2</v>
      </c>
      <c r="I489">
        <f t="shared" si="110"/>
        <v>5.689919999713311E-2</v>
      </c>
      <c r="N489">
        <f>G489</f>
        <v>5.689919999713311E-2</v>
      </c>
      <c r="O489">
        <f t="shared" ca="1" si="109"/>
        <v>5.7169627356735309E-2</v>
      </c>
      <c r="P489">
        <f t="shared" si="104"/>
        <v>6.3978294755640458E-2</v>
      </c>
      <c r="Q489" s="7">
        <f t="shared" si="105"/>
        <v>37841.993269999999</v>
      </c>
      <c r="R489">
        <f t="shared" si="112"/>
        <v>5.0113582599926214E-5</v>
      </c>
      <c r="T489" s="20">
        <v>0.5</v>
      </c>
      <c r="U489">
        <f t="shared" si="113"/>
        <v>2.5056791299963107E-5</v>
      </c>
    </row>
    <row r="490" spans="1:21" x14ac:dyDescent="0.2">
      <c r="A490" s="26" t="s">
        <v>2224</v>
      </c>
      <c r="B490" s="115" t="s">
        <v>2212</v>
      </c>
      <c r="C490" s="116">
        <v>52864.350100000003</v>
      </c>
      <c r="D490" s="116">
        <v>4.7999999999999996E-3</v>
      </c>
      <c r="E490">
        <f t="shared" si="101"/>
        <v>49826.747476621676</v>
      </c>
      <c r="F490" s="25">
        <f t="shared" si="111"/>
        <v>49826.5</v>
      </c>
      <c r="G490">
        <f t="shared" si="102"/>
        <v>5.7832980004604906E-2</v>
      </c>
      <c r="I490">
        <f t="shared" si="110"/>
        <v>5.7832980004604906E-2</v>
      </c>
      <c r="O490">
        <f t="shared" ca="1" si="109"/>
        <v>5.721282180736792E-2</v>
      </c>
      <c r="P490">
        <f t="shared" si="104"/>
        <v>6.402304961840713E-2</v>
      </c>
      <c r="Q490" s="7">
        <f t="shared" si="105"/>
        <v>37845.850100000003</v>
      </c>
      <c r="R490">
        <f t="shared" si="112"/>
        <v>3.8316961823717612E-5</v>
      </c>
      <c r="T490">
        <v>1</v>
      </c>
      <c r="U490">
        <f t="shared" si="113"/>
        <v>3.8316961823717612E-5</v>
      </c>
    </row>
    <row r="491" spans="1:21" x14ac:dyDescent="0.2">
      <c r="A491" s="26" t="s">
        <v>2224</v>
      </c>
      <c r="B491" s="115" t="s">
        <v>2215</v>
      </c>
      <c r="C491" s="116">
        <v>52864.466399999998</v>
      </c>
      <c r="D491" s="116">
        <v>5.0000000000000001E-3</v>
      </c>
      <c r="E491">
        <f t="shared" si="101"/>
        <v>49827.245143024091</v>
      </c>
      <c r="F491" s="25">
        <f t="shared" si="111"/>
        <v>49827</v>
      </c>
      <c r="G491">
        <f t="shared" si="102"/>
        <v>5.7287639996502548E-2</v>
      </c>
      <c r="I491">
        <f t="shared" si="110"/>
        <v>5.7287639996502548E-2</v>
      </c>
      <c r="O491">
        <f t="shared" ca="1" si="109"/>
        <v>5.721413073011436E-2</v>
      </c>
      <c r="P491">
        <f t="shared" si="104"/>
        <v>6.4024405926694811E-2</v>
      </c>
      <c r="Q491" s="7">
        <f t="shared" si="105"/>
        <v>37845.966399999998</v>
      </c>
      <c r="R491">
        <f t="shared" si="112"/>
        <v>4.5384015198199217E-5</v>
      </c>
      <c r="T491">
        <v>1</v>
      </c>
      <c r="U491">
        <f t="shared" si="113"/>
        <v>4.5384015198199217E-5</v>
      </c>
    </row>
    <row r="492" spans="1:21" x14ac:dyDescent="0.2">
      <c r="A492" s="117" t="s">
        <v>4</v>
      </c>
      <c r="B492" s="120" t="s">
        <v>2215</v>
      </c>
      <c r="C492" s="117">
        <v>52910.036</v>
      </c>
      <c r="D492" s="117">
        <v>1E-4</v>
      </c>
      <c r="E492">
        <f t="shared" si="101"/>
        <v>50022.244789565419</v>
      </c>
      <c r="F492" s="25">
        <f t="shared" si="111"/>
        <v>50022</v>
      </c>
      <c r="G492">
        <f t="shared" si="102"/>
        <v>5.7205040000553709E-2</v>
      </c>
      <c r="I492">
        <f t="shared" si="110"/>
        <v>5.7205040000553709E-2</v>
      </c>
      <c r="O492">
        <f t="shared" ca="1" si="109"/>
        <v>5.7724610601227189E-2</v>
      </c>
      <c r="P492">
        <f t="shared" si="104"/>
        <v>6.4553812717520823E-2</v>
      </c>
      <c r="Q492" s="7">
        <f t="shared" si="105"/>
        <v>37891.536</v>
      </c>
      <c r="R492">
        <f t="shared" si="112"/>
        <v>5.400446044564022E-5</v>
      </c>
      <c r="T492">
        <v>12</v>
      </c>
      <c r="U492">
        <f t="shared" si="113"/>
        <v>6.4805352534768267E-4</v>
      </c>
    </row>
    <row r="493" spans="1:21" x14ac:dyDescent="0.2">
      <c r="A493" s="25" t="s">
        <v>2221</v>
      </c>
      <c r="B493" s="114" t="s">
        <v>2215</v>
      </c>
      <c r="C493" s="33">
        <v>52922.421799999996</v>
      </c>
      <c r="D493" s="33">
        <v>1E-4</v>
      </c>
      <c r="E493">
        <f t="shared" si="101"/>
        <v>50075.245619551439</v>
      </c>
      <c r="F493" s="25">
        <f>+ROUND(2*E493,0)/2</f>
        <v>50075</v>
      </c>
      <c r="G493">
        <f t="shared" si="102"/>
        <v>5.7398999997531064E-2</v>
      </c>
      <c r="I493">
        <f t="shared" si="110"/>
        <v>5.7398999997531064E-2</v>
      </c>
      <c r="L493">
        <f>G493</f>
        <v>5.7398999997531064E-2</v>
      </c>
      <c r="O493">
        <f t="shared" ca="1" si="109"/>
        <v>5.7863356412350159E-2</v>
      </c>
      <c r="P493">
        <f t="shared" si="104"/>
        <v>6.4697855360736967E-2</v>
      </c>
      <c r="Q493" s="7">
        <f t="shared" si="105"/>
        <v>37903.921799999996</v>
      </c>
      <c r="R493">
        <f t="shared" si="112"/>
        <v>5.3273289612999574E-5</v>
      </c>
      <c r="T493">
        <v>1</v>
      </c>
      <c r="U493">
        <f t="shared" si="113"/>
        <v>5.3273289612999574E-5</v>
      </c>
    </row>
    <row r="494" spans="1:21" x14ac:dyDescent="0.2">
      <c r="A494" s="52" t="s">
        <v>2235</v>
      </c>
      <c r="B494" s="114" t="s">
        <v>2212</v>
      </c>
      <c r="C494" s="33">
        <v>52929.317499999997</v>
      </c>
      <c r="D494" s="33">
        <v>2.0000000000000001E-4</v>
      </c>
      <c r="E494">
        <f t="shared" si="101"/>
        <v>50104.753428763172</v>
      </c>
      <c r="F494" s="53">
        <f t="shared" ref="F494:F513" si="114">+ROUND(2*E494,0)/2-0.5</f>
        <v>50104.5</v>
      </c>
      <c r="G494">
        <f t="shared" si="102"/>
        <v>5.9223939999355935E-2</v>
      </c>
      <c r="I494">
        <f t="shared" si="110"/>
        <v>5.9223939999355935E-2</v>
      </c>
      <c r="O494">
        <f t="shared" ca="1" si="109"/>
        <v>5.7940582854390299E-2</v>
      </c>
      <c r="P494">
        <f t="shared" si="104"/>
        <v>6.4778058009622191E-2</v>
      </c>
      <c r="Q494" s="7">
        <f t="shared" si="105"/>
        <v>37910.817499999997</v>
      </c>
      <c r="R494">
        <f t="shared" si="112"/>
        <v>3.0848226871964005E-5</v>
      </c>
      <c r="T494">
        <v>1</v>
      </c>
      <c r="U494">
        <f t="shared" si="113"/>
        <v>3.0848226871964005E-5</v>
      </c>
    </row>
    <row r="495" spans="1:21" x14ac:dyDescent="0.2">
      <c r="A495" s="52" t="s">
        <v>2235</v>
      </c>
      <c r="B495" s="26"/>
      <c r="C495" s="33">
        <v>52981.312899999997</v>
      </c>
      <c r="D495" s="33">
        <v>1.4E-3</v>
      </c>
      <c r="E495">
        <f t="shared" si="101"/>
        <v>50327.250106850632</v>
      </c>
      <c r="F495" s="53">
        <f t="shared" si="114"/>
        <v>50327</v>
      </c>
      <c r="G495">
        <f t="shared" si="102"/>
        <v>5.8447639996302314E-2</v>
      </c>
      <c r="I495">
        <f t="shared" si="110"/>
        <v>5.8447639996302314E-2</v>
      </c>
      <c r="O495">
        <f t="shared" ca="1" si="109"/>
        <v>5.8523053476557479E-2</v>
      </c>
      <c r="P495">
        <f t="shared" si="104"/>
        <v>6.5383613495003295E-2</v>
      </c>
      <c r="Q495" s="7">
        <f t="shared" si="105"/>
        <v>37962.812899999997</v>
      </c>
      <c r="R495">
        <f t="shared" si="112"/>
        <v>4.8107728374682331E-5</v>
      </c>
      <c r="T495">
        <v>1</v>
      </c>
      <c r="U495">
        <f t="shared" si="113"/>
        <v>4.8107728374682331E-5</v>
      </c>
    </row>
    <row r="496" spans="1:21" x14ac:dyDescent="0.2">
      <c r="A496" s="28" t="s">
        <v>2226</v>
      </c>
      <c r="B496" s="114" t="s">
        <v>2215</v>
      </c>
      <c r="C496" s="33">
        <v>52981.313800000004</v>
      </c>
      <c r="D496" s="33">
        <v>4.0000000000000002E-4</v>
      </c>
      <c r="E496">
        <f t="shared" si="101"/>
        <v>50327.253958095389</v>
      </c>
      <c r="F496" s="53">
        <f t="shared" si="114"/>
        <v>50327</v>
      </c>
      <c r="G496">
        <f t="shared" si="102"/>
        <v>5.9347640002670232E-2</v>
      </c>
      <c r="I496">
        <f t="shared" si="110"/>
        <v>5.9347640002670232E-2</v>
      </c>
      <c r="O496">
        <f t="shared" ca="1" si="109"/>
        <v>5.8523053476557479E-2</v>
      </c>
      <c r="P496">
        <f t="shared" si="104"/>
        <v>6.5383613495003295E-2</v>
      </c>
      <c r="Q496" s="7">
        <f t="shared" si="105"/>
        <v>37962.813800000004</v>
      </c>
      <c r="R496">
        <f t="shared" si="112"/>
        <v>3.6432976000147393E-5</v>
      </c>
      <c r="T496">
        <v>1</v>
      </c>
      <c r="U496">
        <f t="shared" si="113"/>
        <v>3.6432976000147393E-5</v>
      </c>
    </row>
    <row r="497" spans="1:21" x14ac:dyDescent="0.2">
      <c r="A497" s="28" t="s">
        <v>2226</v>
      </c>
      <c r="B497" s="114" t="s">
        <v>2212</v>
      </c>
      <c r="C497" s="33">
        <v>52981.431100000002</v>
      </c>
      <c r="D497" s="33">
        <v>1E-3</v>
      </c>
      <c r="E497">
        <f t="shared" si="101"/>
        <v>50327.755903658639</v>
      </c>
      <c r="F497" s="53">
        <f t="shared" si="114"/>
        <v>50327.5</v>
      </c>
      <c r="G497">
        <f t="shared" si="102"/>
        <v>5.9802300005685538E-2</v>
      </c>
      <c r="I497">
        <f t="shared" si="110"/>
        <v>5.9802300005685538E-2</v>
      </c>
      <c r="O497">
        <f t="shared" ca="1" si="109"/>
        <v>5.852436239930392E-2</v>
      </c>
      <c r="P497">
        <f t="shared" si="104"/>
        <v>6.5384975549144048E-2</v>
      </c>
      <c r="Q497" s="7">
        <f t="shared" si="105"/>
        <v>37962.931100000002</v>
      </c>
      <c r="R497">
        <f t="shared" si="112"/>
        <v>3.1166266223529766E-5</v>
      </c>
      <c r="T497">
        <v>1</v>
      </c>
      <c r="U497">
        <f t="shared" si="113"/>
        <v>3.1166266223529766E-5</v>
      </c>
    </row>
    <row r="498" spans="1:21" x14ac:dyDescent="0.2">
      <c r="A498" s="52" t="s">
        <v>2235</v>
      </c>
      <c r="B498" s="114" t="s">
        <v>2212</v>
      </c>
      <c r="C498" s="33">
        <v>52982.366600000001</v>
      </c>
      <c r="D498" s="33">
        <v>2.0000000000000001E-4</v>
      </c>
      <c r="E498">
        <f t="shared" si="101"/>
        <v>50331.75905859832</v>
      </c>
      <c r="F498" s="53">
        <f t="shared" si="114"/>
        <v>50331.5</v>
      </c>
      <c r="G498">
        <f t="shared" si="102"/>
        <v>6.053958000120474E-2</v>
      </c>
      <c r="I498">
        <f t="shared" si="110"/>
        <v>6.053958000120474E-2</v>
      </c>
      <c r="O498">
        <f t="shared" ca="1" si="109"/>
        <v>5.8534833781275469E-2</v>
      </c>
      <c r="P498">
        <f t="shared" si="104"/>
        <v>6.5395872183201975E-2</v>
      </c>
      <c r="Q498" s="7">
        <f t="shared" si="105"/>
        <v>37963.866600000001</v>
      </c>
      <c r="R498">
        <f t="shared" si="112"/>
        <v>2.3583573756927465E-5</v>
      </c>
      <c r="T498">
        <v>1</v>
      </c>
      <c r="U498">
        <f t="shared" si="113"/>
        <v>2.3583573756927465E-5</v>
      </c>
    </row>
    <row r="499" spans="1:21" x14ac:dyDescent="0.2">
      <c r="A499" s="52" t="s">
        <v>2235</v>
      </c>
      <c r="B499" s="26"/>
      <c r="C499" s="33">
        <v>52984.351999999999</v>
      </c>
      <c r="D499" s="33">
        <v>2E-3</v>
      </c>
      <c r="E499">
        <f t="shared" si="101"/>
        <v>50340.254904474576</v>
      </c>
      <c r="F499" s="53">
        <f t="shared" si="114"/>
        <v>50340</v>
      </c>
      <c r="G499">
        <f t="shared" si="102"/>
        <v>5.9568800003034994E-2</v>
      </c>
      <c r="I499">
        <f t="shared" si="110"/>
        <v>5.9568800003034994E-2</v>
      </c>
      <c r="O499">
        <f t="shared" ca="1" si="109"/>
        <v>5.8557085467965009E-2</v>
      </c>
      <c r="P499">
        <f t="shared" si="104"/>
        <v>6.541902871605107E-2</v>
      </c>
      <c r="Q499" s="7">
        <f t="shared" si="105"/>
        <v>37965.851999999999</v>
      </c>
      <c r="R499">
        <f t="shared" si="112"/>
        <v>3.4225175994597732E-5</v>
      </c>
      <c r="T499">
        <v>1</v>
      </c>
      <c r="U499">
        <f t="shared" si="113"/>
        <v>3.4225175994597732E-5</v>
      </c>
    </row>
    <row r="500" spans="1:21" x14ac:dyDescent="0.2">
      <c r="A500" s="52" t="s">
        <v>2235</v>
      </c>
      <c r="B500" s="114" t="s">
        <v>2212</v>
      </c>
      <c r="C500" s="33">
        <v>52984.468399999998</v>
      </c>
      <c r="D500" s="33">
        <v>1.5E-3</v>
      </c>
      <c r="E500">
        <f t="shared" si="101"/>
        <v>50340.752998793098</v>
      </c>
      <c r="F500" s="53">
        <f t="shared" si="114"/>
        <v>50340.5</v>
      </c>
      <c r="G500">
        <f t="shared" si="102"/>
        <v>5.9123459999682382E-2</v>
      </c>
      <c r="I500">
        <f t="shared" si="110"/>
        <v>5.9123459999682382E-2</v>
      </c>
      <c r="O500">
        <f t="shared" ca="1" si="109"/>
        <v>5.8558394390711449E-2</v>
      </c>
      <c r="P500">
        <f t="shared" si="104"/>
        <v>6.5420390915226015E-2</v>
      </c>
      <c r="Q500" s="7">
        <f t="shared" si="105"/>
        <v>37965.968399999998</v>
      </c>
      <c r="R500">
        <f t="shared" si="112"/>
        <v>3.9651338955129179E-5</v>
      </c>
      <c r="T500">
        <v>1</v>
      </c>
      <c r="U500">
        <f t="shared" si="113"/>
        <v>3.9651338955129179E-5</v>
      </c>
    </row>
    <row r="501" spans="1:21" x14ac:dyDescent="0.2">
      <c r="A501" s="33" t="s">
        <v>15</v>
      </c>
      <c r="B501" s="114" t="s">
        <v>2215</v>
      </c>
      <c r="C501" s="33">
        <v>53056.328580000001</v>
      </c>
      <c r="D501" s="33">
        <v>1.4E-3</v>
      </c>
      <c r="E501">
        <f t="shared" si="101"/>
        <v>50648.254264996795</v>
      </c>
      <c r="F501" s="53">
        <f t="shared" si="114"/>
        <v>50648</v>
      </c>
      <c r="G501">
        <f t="shared" si="102"/>
        <v>5.941935999726411E-2</v>
      </c>
      <c r="N501">
        <f>G501</f>
        <v>5.941935999726411E-2</v>
      </c>
      <c r="O501">
        <f t="shared" ca="1" si="109"/>
        <v>5.9363381879773969E-2</v>
      </c>
      <c r="P501">
        <f t="shared" si="104"/>
        <v>6.6259187018528676E-2</v>
      </c>
      <c r="Q501" s="7">
        <f t="shared" si="105"/>
        <v>38037.828580000001</v>
      </c>
      <c r="R501">
        <f t="shared" si="112"/>
        <v>4.6783233680820912E-5</v>
      </c>
      <c r="T501" s="20">
        <v>0.5</v>
      </c>
      <c r="U501">
        <f t="shared" si="113"/>
        <v>2.3391616840410456E-5</v>
      </c>
    </row>
    <row r="502" spans="1:21" x14ac:dyDescent="0.2">
      <c r="A502" s="117" t="s">
        <v>143</v>
      </c>
      <c r="B502" s="120" t="s">
        <v>2215</v>
      </c>
      <c r="C502" s="117">
        <v>53193.500999999997</v>
      </c>
      <c r="D502" s="117">
        <v>8.0000000000000002E-3</v>
      </c>
      <c r="E502">
        <f t="shared" si="101"/>
        <v>51235.237109156413</v>
      </c>
      <c r="F502" s="25">
        <f>+ROUND(2*E502,0)/2</f>
        <v>51235</v>
      </c>
      <c r="G502">
        <f t="shared" si="102"/>
        <v>5.5410199995094445E-2</v>
      </c>
      <c r="I502">
        <f>G502</f>
        <v>5.5410199995094445E-2</v>
      </c>
      <c r="O502">
        <f t="shared" ca="1" si="109"/>
        <v>6.0900057184098189E-2</v>
      </c>
      <c r="P502">
        <f t="shared" si="104"/>
        <v>6.786598955255714E-2</v>
      </c>
      <c r="Q502" s="7">
        <f t="shared" si="105"/>
        <v>38175.000999999997</v>
      </c>
      <c r="R502">
        <f t="shared" si="112"/>
        <v>1.5514669349979675E-4</v>
      </c>
      <c r="T502">
        <v>13</v>
      </c>
      <c r="U502">
        <f t="shared" si="113"/>
        <v>2.0169070154973578E-3</v>
      </c>
    </row>
    <row r="503" spans="1:21" x14ac:dyDescent="0.2">
      <c r="A503" s="33" t="s">
        <v>2229</v>
      </c>
      <c r="B503" s="115" t="s">
        <v>2228</v>
      </c>
      <c r="C503" s="33">
        <v>53235.804193281969</v>
      </c>
      <c r="D503" s="134">
        <v>9.5264049068007972E-5</v>
      </c>
      <c r="E503">
        <f t="shared" si="101"/>
        <v>51416.259276073695</v>
      </c>
      <c r="F503" s="53">
        <f t="shared" si="114"/>
        <v>51416</v>
      </c>
      <c r="G503">
        <f t="shared" si="102"/>
        <v>6.0590401968511287E-2</v>
      </c>
      <c r="M503">
        <f t="shared" ref="M503:M534" si="115">G503</f>
        <v>6.0590401968511287E-2</v>
      </c>
      <c r="O503">
        <f t="shared" ca="1" si="109"/>
        <v>6.137388721831058E-2</v>
      </c>
      <c r="P503">
        <f t="shared" si="104"/>
        <v>6.8362859956386399E-2</v>
      </c>
      <c r="Q503" s="7">
        <f t="shared" si="105"/>
        <v>38217.304193281969</v>
      </c>
      <c r="R503">
        <f t="shared" si="112"/>
        <v>6.0411103173283625E-5</v>
      </c>
      <c r="T503">
        <v>2</v>
      </c>
      <c r="U503">
        <f t="shared" si="113"/>
        <v>1.2082220634656725E-4</v>
      </c>
    </row>
    <row r="504" spans="1:21" x14ac:dyDescent="0.2">
      <c r="A504" s="33" t="s">
        <v>2229</v>
      </c>
      <c r="B504" s="114" t="s">
        <v>2212</v>
      </c>
      <c r="C504" s="33">
        <v>53235.921383264766</v>
      </c>
      <c r="D504" s="134">
        <v>1.1068459495551076E-4</v>
      </c>
      <c r="E504">
        <f t="shared" si="101"/>
        <v>51416.760750855639</v>
      </c>
      <c r="F504" s="53">
        <f t="shared" si="114"/>
        <v>51416.5</v>
      </c>
      <c r="G504">
        <f t="shared" si="102"/>
        <v>6.093504476302769E-2</v>
      </c>
      <c r="M504">
        <f t="shared" si="115"/>
        <v>6.093504476302769E-2</v>
      </c>
      <c r="O504">
        <f t="shared" ca="1" si="109"/>
        <v>6.1375196141057048E-2</v>
      </c>
      <c r="P504">
        <f t="shared" si="104"/>
        <v>6.8364233422297374E-2</v>
      </c>
      <c r="Q504" s="7">
        <f t="shared" si="105"/>
        <v>38217.421383264766</v>
      </c>
      <c r="R504">
        <f t="shared" si="112"/>
        <v>5.5192844135021278E-5</v>
      </c>
      <c r="T504">
        <v>2</v>
      </c>
      <c r="U504">
        <f t="shared" si="113"/>
        <v>1.1038568827004256E-4</v>
      </c>
    </row>
    <row r="505" spans="1:21" x14ac:dyDescent="0.2">
      <c r="A505" s="33" t="s">
        <v>2229</v>
      </c>
      <c r="B505" s="114" t="s">
        <v>2228</v>
      </c>
      <c r="C505" s="33">
        <v>53242.81490103883</v>
      </c>
      <c r="D505" s="134">
        <v>8.6886870811167364E-5</v>
      </c>
      <c r="E505">
        <f t="shared" si="101"/>
        <v>51446.259221971668</v>
      </c>
      <c r="F505" s="53">
        <f t="shared" si="114"/>
        <v>51446</v>
      </c>
      <c r="G505">
        <f t="shared" si="102"/>
        <v>6.0577758828003425E-2</v>
      </c>
      <c r="M505">
        <f t="shared" si="115"/>
        <v>6.0577758828003425E-2</v>
      </c>
      <c r="O505">
        <f t="shared" ca="1" si="109"/>
        <v>6.1452422583097188E-2</v>
      </c>
      <c r="P505">
        <f t="shared" si="104"/>
        <v>6.8445276568144475E-2</v>
      </c>
      <c r="Q505" s="7">
        <f t="shared" si="105"/>
        <v>38224.31490103883</v>
      </c>
      <c r="R505">
        <f t="shared" si="112"/>
        <v>6.1897835391434136E-5</v>
      </c>
      <c r="T505">
        <v>2</v>
      </c>
      <c r="U505">
        <f t="shared" si="113"/>
        <v>1.2379567078286827E-4</v>
      </c>
    </row>
    <row r="506" spans="1:21" x14ac:dyDescent="0.2">
      <c r="A506" s="33" t="s">
        <v>2229</v>
      </c>
      <c r="B506" s="115" t="s">
        <v>2212</v>
      </c>
      <c r="C506" s="116">
        <v>53242.931995935702</v>
      </c>
      <c r="D506" s="135">
        <v>1.0600182589258973E-4</v>
      </c>
      <c r="E506">
        <f t="shared" si="101"/>
        <v>51446.760289865655</v>
      </c>
      <c r="F506" s="53">
        <f t="shared" si="114"/>
        <v>51446.5</v>
      </c>
      <c r="G506">
        <f t="shared" si="102"/>
        <v>6.0827315704955254E-2</v>
      </c>
      <c r="M506">
        <f t="shared" si="115"/>
        <v>6.0827315704955254E-2</v>
      </c>
      <c r="O506">
        <f t="shared" ca="1" si="109"/>
        <v>6.1453731505843628E-2</v>
      </c>
      <c r="P506">
        <f t="shared" si="104"/>
        <v>6.8446650327325012E-2</v>
      </c>
      <c r="Q506" s="7">
        <f t="shared" si="105"/>
        <v>38224.431995935702</v>
      </c>
      <c r="R506">
        <f t="shared" si="112"/>
        <v>5.8054260087642507E-5</v>
      </c>
      <c r="T506">
        <v>2</v>
      </c>
      <c r="U506">
        <f t="shared" si="113"/>
        <v>1.1610852017528501E-4</v>
      </c>
    </row>
    <row r="507" spans="1:21" x14ac:dyDescent="0.2">
      <c r="A507" s="33" t="s">
        <v>2229</v>
      </c>
      <c r="B507" s="115" t="s">
        <v>2228</v>
      </c>
      <c r="C507" s="116">
        <v>53243.749827002503</v>
      </c>
      <c r="D507" s="135">
        <v>8.8333427345702007E-5</v>
      </c>
      <c r="E507">
        <f t="shared" si="101"/>
        <v>51450.259920517594</v>
      </c>
      <c r="F507" s="53">
        <f t="shared" si="114"/>
        <v>51450</v>
      </c>
      <c r="G507">
        <f t="shared" si="102"/>
        <v>6.0741002504073549E-2</v>
      </c>
      <c r="M507">
        <f t="shared" si="115"/>
        <v>6.0741002504073549E-2</v>
      </c>
      <c r="O507">
        <f t="shared" ca="1" si="109"/>
        <v>6.1462893965068738E-2</v>
      </c>
      <c r="P507">
        <f t="shared" si="104"/>
        <v>6.8456266778162328E-2</v>
      </c>
      <c r="Q507" s="7">
        <f t="shared" si="105"/>
        <v>38225.249827002503</v>
      </c>
      <c r="R507">
        <f t="shared" si="112"/>
        <v>5.9525302819030651E-5</v>
      </c>
      <c r="T507">
        <v>2</v>
      </c>
      <c r="U507">
        <f t="shared" si="113"/>
        <v>1.190506056380613E-4</v>
      </c>
    </row>
    <row r="508" spans="1:21" x14ac:dyDescent="0.2">
      <c r="A508" s="33" t="s">
        <v>2229</v>
      </c>
      <c r="B508" s="115" t="s">
        <v>2212</v>
      </c>
      <c r="C508" s="116">
        <v>53243.866813947658</v>
      </c>
      <c r="D508" s="135">
        <v>1.0870319515209054E-4</v>
      </c>
      <c r="E508">
        <f t="shared" si="101"/>
        <v>51450.760526468825</v>
      </c>
      <c r="F508" s="53">
        <f t="shared" si="114"/>
        <v>51450.5</v>
      </c>
      <c r="G508">
        <f t="shared" si="102"/>
        <v>6.0882607656822074E-2</v>
      </c>
      <c r="M508">
        <f t="shared" si="115"/>
        <v>6.0882607656822074E-2</v>
      </c>
      <c r="O508">
        <f t="shared" ref="O508:O539" ca="1" si="116">+C$11+C$12*F508</f>
        <v>6.1464202887815178E-2</v>
      </c>
      <c r="P508">
        <f t="shared" si="104"/>
        <v>6.8457640576360126E-2</v>
      </c>
      <c r="Q508" s="7">
        <f t="shared" si="105"/>
        <v>38225.366813947658</v>
      </c>
      <c r="R508">
        <f t="shared" si="112"/>
        <v>5.7381123732085191E-5</v>
      </c>
      <c r="T508">
        <v>2</v>
      </c>
      <c r="U508">
        <f t="shared" si="113"/>
        <v>1.1476224746417038E-4</v>
      </c>
    </row>
    <row r="509" spans="1:21" x14ac:dyDescent="0.2">
      <c r="A509" s="33" t="s">
        <v>2229</v>
      </c>
      <c r="B509" s="114" t="s">
        <v>2212</v>
      </c>
      <c r="C509" s="33">
        <v>53244.801479995273</v>
      </c>
      <c r="D509" s="134">
        <v>1.131018277256797E-4</v>
      </c>
      <c r="E509">
        <f t="shared" si="101"/>
        <v>51454.760112792144</v>
      </c>
      <c r="F509" s="53">
        <f t="shared" si="114"/>
        <v>51454.5</v>
      </c>
      <c r="G509">
        <f t="shared" si="102"/>
        <v>6.0785935274907388E-2</v>
      </c>
      <c r="M509">
        <f t="shared" si="115"/>
        <v>6.0785935274907388E-2</v>
      </c>
      <c r="O509">
        <f t="shared" ca="1" si="116"/>
        <v>6.14746742697867E-2</v>
      </c>
      <c r="P509">
        <f t="shared" si="104"/>
        <v>6.8468631137442809E-2</v>
      </c>
      <c r="Q509" s="7">
        <f t="shared" si="105"/>
        <v>38226.301479995273</v>
      </c>
      <c r="R509">
        <f t="shared" si="112"/>
        <v>5.9023815716218883E-5</v>
      </c>
      <c r="T509">
        <v>2</v>
      </c>
      <c r="U509">
        <f t="shared" si="113"/>
        <v>1.1804763143243777E-4</v>
      </c>
    </row>
    <row r="510" spans="1:21" x14ac:dyDescent="0.2">
      <c r="A510" s="33" t="s">
        <v>2229</v>
      </c>
      <c r="B510" s="114" t="s">
        <v>2228</v>
      </c>
      <c r="C510" s="33">
        <v>53244.918154061801</v>
      </c>
      <c r="D510" s="134">
        <v>8.2421205503612339E-5</v>
      </c>
      <c r="E510">
        <f t="shared" si="101"/>
        <v>51455.259379885414</v>
      </c>
      <c r="F510" s="53">
        <f t="shared" si="114"/>
        <v>51455</v>
      </c>
      <c r="G510">
        <f t="shared" si="102"/>
        <v>6.0614661801082548E-2</v>
      </c>
      <c r="M510">
        <f t="shared" si="115"/>
        <v>6.0614661801082548E-2</v>
      </c>
      <c r="O510">
        <f t="shared" ca="1" si="116"/>
        <v>6.1475983192533168E-2</v>
      </c>
      <c r="P510">
        <f t="shared" si="104"/>
        <v>6.8470004979511001E-2</v>
      </c>
      <c r="Q510" s="7">
        <f t="shared" si="105"/>
        <v>38226.418154061801</v>
      </c>
      <c r="R510">
        <f t="shared" si="112"/>
        <v>6.1706416450882441E-5</v>
      </c>
      <c r="T510">
        <v>2</v>
      </c>
      <c r="U510">
        <f t="shared" si="113"/>
        <v>1.2341283290176488E-4</v>
      </c>
    </row>
    <row r="511" spans="1:21" x14ac:dyDescent="0.2">
      <c r="A511" s="33" t="s">
        <v>2229</v>
      </c>
      <c r="B511" s="114" t="s">
        <v>2212</v>
      </c>
      <c r="C511" s="33">
        <v>53245.736291571804</v>
      </c>
      <c r="D511" s="134">
        <v>1.1330540941905197E-4</v>
      </c>
      <c r="E511">
        <f t="shared" si="101"/>
        <v>51458.760321857095</v>
      </c>
      <c r="F511" s="53">
        <f t="shared" si="114"/>
        <v>51458.5</v>
      </c>
      <c r="G511">
        <f t="shared" si="102"/>
        <v>6.0834791802335531E-2</v>
      </c>
      <c r="M511">
        <f t="shared" si="115"/>
        <v>6.0834791802335531E-2</v>
      </c>
      <c r="O511">
        <f t="shared" ca="1" si="116"/>
        <v>6.148514565175825E-2</v>
      </c>
      <c r="P511">
        <f t="shared" si="104"/>
        <v>6.8479622010412397E-2</v>
      </c>
      <c r="Q511" s="7">
        <f t="shared" si="105"/>
        <v>38227.236291571804</v>
      </c>
      <c r="R511">
        <f t="shared" si="112"/>
        <v>5.8443428910324584E-5</v>
      </c>
      <c r="T511">
        <v>2</v>
      </c>
      <c r="U511">
        <f t="shared" si="113"/>
        <v>1.1688685782064917E-4</v>
      </c>
    </row>
    <row r="512" spans="1:21" x14ac:dyDescent="0.2">
      <c r="A512" s="33" t="s">
        <v>2229</v>
      </c>
      <c r="B512" s="115" t="s">
        <v>2228</v>
      </c>
      <c r="C512" s="116">
        <v>53245.853056871165</v>
      </c>
      <c r="D512" s="135">
        <v>9.7154388032023016E-5</v>
      </c>
      <c r="E512">
        <f t="shared" si="101"/>
        <v>51459.259979350332</v>
      </c>
      <c r="F512" s="53">
        <f t="shared" si="114"/>
        <v>51459</v>
      </c>
      <c r="G512">
        <f t="shared" si="102"/>
        <v>6.0754751168133225E-2</v>
      </c>
      <c r="M512">
        <f t="shared" si="115"/>
        <v>6.0754751168133225E-2</v>
      </c>
      <c r="O512">
        <f t="shared" ca="1" si="116"/>
        <v>6.148645457450469E-2</v>
      </c>
      <c r="P512">
        <f t="shared" si="104"/>
        <v>6.8480995891455135E-2</v>
      </c>
      <c r="Q512" s="7">
        <f t="shared" si="105"/>
        <v>38227.353056871165</v>
      </c>
      <c r="R512">
        <f t="shared" si="112"/>
        <v>5.9694857524659647E-5</v>
      </c>
      <c r="T512">
        <v>2</v>
      </c>
      <c r="U512">
        <f t="shared" si="113"/>
        <v>1.1938971504931929E-4</v>
      </c>
    </row>
    <row r="513" spans="1:21" x14ac:dyDescent="0.2">
      <c r="A513" s="33" t="s">
        <v>2229</v>
      </c>
      <c r="B513" s="114" t="s">
        <v>2212</v>
      </c>
      <c r="C513" s="33">
        <v>53245.969913514906</v>
      </c>
      <c r="D513" s="134">
        <v>1.10158463375747E-4</v>
      </c>
      <c r="E513">
        <f t="shared" si="101"/>
        <v>51459.760027720855</v>
      </c>
      <c r="F513" s="53">
        <f t="shared" si="114"/>
        <v>51459.5</v>
      </c>
      <c r="G513">
        <f t="shared" si="102"/>
        <v>6.0766054906707723E-2</v>
      </c>
      <c r="M513">
        <f t="shared" si="115"/>
        <v>6.0766054906707723E-2</v>
      </c>
      <c r="O513">
        <f t="shared" ca="1" si="116"/>
        <v>6.148776349725113E-2</v>
      </c>
      <c r="P513">
        <f t="shared" si="104"/>
        <v>6.8482369777368296E-2</v>
      </c>
      <c r="Q513" s="7">
        <f t="shared" si="105"/>
        <v>38227.469913514906</v>
      </c>
      <c r="R513">
        <f t="shared" si="112"/>
        <v>5.9541515183177502E-5</v>
      </c>
      <c r="T513">
        <v>2</v>
      </c>
      <c r="U513">
        <f t="shared" si="113"/>
        <v>1.19083030366355E-4</v>
      </c>
    </row>
    <row r="514" spans="1:21" x14ac:dyDescent="0.2">
      <c r="A514" s="33" t="s">
        <v>2229</v>
      </c>
      <c r="B514" s="114" t="s">
        <v>2212</v>
      </c>
      <c r="C514" s="33">
        <v>53248.774299912468</v>
      </c>
      <c r="D514" s="134">
        <v>9.5848699602166137E-5</v>
      </c>
      <c r="E514">
        <f t="shared" si="101"/>
        <v>51471.760448095185</v>
      </c>
      <c r="F514" s="53">
        <f t="shared" ref="F514:F545" si="117">+ROUND(2*E514,0)/2-0.5</f>
        <v>51471.5</v>
      </c>
      <c r="G514">
        <f t="shared" si="102"/>
        <v>6.0864292470796499E-2</v>
      </c>
      <c r="M514">
        <f t="shared" si="115"/>
        <v>6.0864292470796499E-2</v>
      </c>
      <c r="O514">
        <f t="shared" ca="1" si="116"/>
        <v>6.1519177643165779E-2</v>
      </c>
      <c r="P514">
        <f t="shared" si="104"/>
        <v>6.8515344499590541E-2</v>
      </c>
      <c r="Q514" s="7">
        <f t="shared" si="105"/>
        <v>38230.274299912468</v>
      </c>
      <c r="R514">
        <f t="shared" si="112"/>
        <v>5.8538597147313423E-5</v>
      </c>
      <c r="T514">
        <v>2</v>
      </c>
      <c r="U514">
        <f t="shared" si="113"/>
        <v>1.1707719429462685E-4</v>
      </c>
    </row>
    <row r="515" spans="1:21" x14ac:dyDescent="0.2">
      <c r="A515" s="33" t="s">
        <v>2229</v>
      </c>
      <c r="B515" s="114" t="s">
        <v>2228</v>
      </c>
      <c r="C515" s="33">
        <v>53248.890989289794</v>
      </c>
      <c r="D515" s="134">
        <v>9.1050340534130968E-5</v>
      </c>
      <c r="E515">
        <f t="shared" si="101"/>
        <v>51472.259780705819</v>
      </c>
      <c r="F515" s="53">
        <f t="shared" si="117"/>
        <v>51472</v>
      </c>
      <c r="G515">
        <f t="shared" si="102"/>
        <v>6.0708329794579186E-2</v>
      </c>
      <c r="M515">
        <f t="shared" si="115"/>
        <v>6.0708329794579186E-2</v>
      </c>
      <c r="O515">
        <f t="shared" ca="1" si="116"/>
        <v>6.1520486565912219E-2</v>
      </c>
      <c r="P515">
        <f t="shared" si="104"/>
        <v>6.8516718507161928E-2</v>
      </c>
      <c r="Q515" s="7">
        <f t="shared" si="105"/>
        <v>38230.390989289794</v>
      </c>
      <c r="R515">
        <f t="shared" si="112"/>
        <v>6.0970934286789576E-5</v>
      </c>
      <c r="T515">
        <v>2</v>
      </c>
      <c r="U515">
        <f t="shared" si="113"/>
        <v>1.2194186857357915E-4</v>
      </c>
    </row>
    <row r="516" spans="1:21" x14ac:dyDescent="0.2">
      <c r="A516" s="33" t="s">
        <v>2229</v>
      </c>
      <c r="B516" s="114" t="s">
        <v>2228</v>
      </c>
      <c r="C516" s="33">
        <v>53249.825825892469</v>
      </c>
      <c r="D516" s="134">
        <v>8.7450528839534662E-5</v>
      </c>
      <c r="E516">
        <f t="shared" si="101"/>
        <v>51476.260096861668</v>
      </c>
      <c r="F516" s="53">
        <f t="shared" si="117"/>
        <v>51476</v>
      </c>
      <c r="G516">
        <f t="shared" si="102"/>
        <v>6.0782212465710472E-2</v>
      </c>
      <c r="M516">
        <f t="shared" si="115"/>
        <v>6.0782212465710472E-2</v>
      </c>
      <c r="O516">
        <f t="shared" ca="1" si="116"/>
        <v>6.1530957947883769E-2</v>
      </c>
      <c r="P516">
        <f t="shared" si="104"/>
        <v>6.8527710742747522E-2</v>
      </c>
      <c r="Q516" s="7">
        <f t="shared" si="105"/>
        <v>38231.325825892469</v>
      </c>
      <c r="R516">
        <f t="shared" si="112"/>
        <v>5.9992743559583904E-5</v>
      </c>
      <c r="T516">
        <v>2</v>
      </c>
      <c r="U516">
        <f t="shared" si="113"/>
        <v>1.1998548711916781E-4</v>
      </c>
    </row>
    <row r="517" spans="1:21" x14ac:dyDescent="0.2">
      <c r="A517" s="33" t="s">
        <v>2229</v>
      </c>
      <c r="B517" s="114" t="s">
        <v>2212</v>
      </c>
      <c r="C517" s="33">
        <v>53249.9427987155</v>
      </c>
      <c r="D517" s="134">
        <v>1.0624860537138382E-4</v>
      </c>
      <c r="E517">
        <f t="shared" si="101"/>
        <v>51476.760642382054</v>
      </c>
      <c r="F517" s="53">
        <f t="shared" si="117"/>
        <v>51476.5</v>
      </c>
      <c r="G517">
        <f t="shared" si="102"/>
        <v>6.0909695501322858E-2</v>
      </c>
      <c r="M517">
        <f t="shared" si="115"/>
        <v>6.0909695501322858E-2</v>
      </c>
      <c r="O517">
        <f t="shared" ca="1" si="116"/>
        <v>6.1532266870630209E-2</v>
      </c>
      <c r="P517">
        <f t="shared" si="104"/>
        <v>6.8529084794067829E-2</v>
      </c>
      <c r="Q517" s="7">
        <f t="shared" si="105"/>
        <v>38231.4427987155</v>
      </c>
      <c r="R517">
        <f t="shared" si="112"/>
        <v>5.8055093194396718E-5</v>
      </c>
      <c r="T517">
        <v>2</v>
      </c>
      <c r="U517">
        <f t="shared" si="113"/>
        <v>1.1611018638879344E-4</v>
      </c>
    </row>
    <row r="518" spans="1:21" x14ac:dyDescent="0.2">
      <c r="A518" s="33" t="s">
        <v>2229</v>
      </c>
      <c r="B518" s="115" t="s">
        <v>2228</v>
      </c>
      <c r="C518" s="116">
        <v>53250.760586391996</v>
      </c>
      <c r="D518" s="135">
        <v>8.9054499290007632E-5</v>
      </c>
      <c r="E518">
        <f t="shared" si="101"/>
        <v>51480.260087359908</v>
      </c>
      <c r="F518" s="53">
        <f t="shared" si="117"/>
        <v>51480</v>
      </c>
      <c r="G518">
        <f t="shared" si="102"/>
        <v>6.0779991996241733E-2</v>
      </c>
      <c r="M518">
        <f t="shared" si="115"/>
        <v>6.0779991996241733E-2</v>
      </c>
      <c r="O518">
        <f t="shared" ca="1" si="116"/>
        <v>6.1541429329855318E-2</v>
      </c>
      <c r="P518">
        <f t="shared" si="104"/>
        <v>6.853870328935642E-2</v>
      </c>
      <c r="Q518" s="7">
        <f t="shared" si="105"/>
        <v>38232.260586391996</v>
      </c>
      <c r="R518">
        <f t="shared" ref="R518:R549" si="118">+(P518-G518)^2</f>
        <v>6.0197600929905378E-5</v>
      </c>
      <c r="T518">
        <v>2</v>
      </c>
      <c r="U518">
        <f t="shared" ref="U518:U549" si="119">+T518*R518</f>
        <v>1.2039520185981076E-4</v>
      </c>
    </row>
    <row r="519" spans="1:21" x14ac:dyDescent="0.2">
      <c r="A519" s="33" t="s">
        <v>2229</v>
      </c>
      <c r="B519" s="114" t="s">
        <v>2212</v>
      </c>
      <c r="C519" s="33">
        <v>53250.877493545799</v>
      </c>
      <c r="D519" s="134">
        <v>9.9592588718067261E-5</v>
      </c>
      <c r="E519">
        <f t="shared" si="101"/>
        <v>51480.760351871111</v>
      </c>
      <c r="F519" s="53">
        <f t="shared" si="117"/>
        <v>51480.5</v>
      </c>
      <c r="G519">
        <f t="shared" si="102"/>
        <v>6.0841805796371773E-2</v>
      </c>
      <c r="M519">
        <f t="shared" si="115"/>
        <v>6.0841805796371773E-2</v>
      </c>
      <c r="O519">
        <f t="shared" ca="1" si="116"/>
        <v>6.1542738252601759E-2</v>
      </c>
      <c r="P519">
        <f t="shared" si="104"/>
        <v>6.854007737954336E-2</v>
      </c>
      <c r="Q519" s="7">
        <f t="shared" si="105"/>
        <v>38232.377493545799</v>
      </c>
      <c r="R519">
        <f t="shared" si="118"/>
        <v>5.9263385368267176E-5</v>
      </c>
      <c r="T519">
        <v>2</v>
      </c>
      <c r="U519">
        <f t="shared" si="119"/>
        <v>1.1852677073653435E-4</v>
      </c>
    </row>
    <row r="520" spans="1:21" x14ac:dyDescent="0.2">
      <c r="A520" s="33" t="s">
        <v>2229</v>
      </c>
      <c r="B520" s="114" t="s">
        <v>2212</v>
      </c>
      <c r="C520" s="33">
        <v>53251.812315609895</v>
      </c>
      <c r="D520" s="134">
        <v>1.07630356605594E-4</v>
      </c>
      <c r="E520">
        <f t="shared" si="101"/>
        <v>51484.760605814045</v>
      </c>
      <c r="F520" s="53">
        <f t="shared" si="117"/>
        <v>51484.5</v>
      </c>
      <c r="G520">
        <f t="shared" si="102"/>
        <v>6.0901149896380957E-2</v>
      </c>
      <c r="M520">
        <f t="shared" si="115"/>
        <v>6.0901149896380957E-2</v>
      </c>
      <c r="O520">
        <f t="shared" ca="1" si="116"/>
        <v>6.1553209634573308E-2</v>
      </c>
      <c r="P520">
        <f t="shared" si="104"/>
        <v>6.8551070275861423E-2</v>
      </c>
      <c r="Q520" s="7">
        <f t="shared" si="105"/>
        <v>38233.312315609895</v>
      </c>
      <c r="R520">
        <f t="shared" si="118"/>
        <v>5.8521281812390546E-5</v>
      </c>
      <c r="T520">
        <v>2</v>
      </c>
      <c r="U520">
        <f t="shared" si="119"/>
        <v>1.1704256362478109E-4</v>
      </c>
    </row>
    <row r="521" spans="1:21" x14ac:dyDescent="0.2">
      <c r="A521" s="33" t="s">
        <v>2229</v>
      </c>
      <c r="B521" s="114" t="s">
        <v>2228</v>
      </c>
      <c r="C521" s="33">
        <v>53251.929035917034</v>
      </c>
      <c r="D521" s="134">
        <v>7.9497069695666286E-5</v>
      </c>
      <c r="E521">
        <f t="shared" si="101"/>
        <v>51485.26007077832</v>
      </c>
      <c r="F521" s="53">
        <f t="shared" si="117"/>
        <v>51485</v>
      </c>
      <c r="G521">
        <f t="shared" si="102"/>
        <v>6.077611703221919E-2</v>
      </c>
      <c r="M521">
        <f t="shared" si="115"/>
        <v>6.077611703221919E-2</v>
      </c>
      <c r="O521">
        <f t="shared" ca="1" si="116"/>
        <v>6.1554518557319748E-2</v>
      </c>
      <c r="P521">
        <f t="shared" si="104"/>
        <v>6.8552444409749308E-2</v>
      </c>
      <c r="Q521" s="7">
        <f t="shared" si="105"/>
        <v>38233.429035917034</v>
      </c>
      <c r="R521">
        <f t="shared" si="118"/>
        <v>6.0471267482524442E-5</v>
      </c>
      <c r="T521">
        <v>2</v>
      </c>
      <c r="U521">
        <f t="shared" si="119"/>
        <v>1.2094253496504888E-4</v>
      </c>
    </row>
    <row r="522" spans="1:21" x14ac:dyDescent="0.2">
      <c r="A522" s="33" t="s">
        <v>2229</v>
      </c>
      <c r="B522" s="114" t="s">
        <v>2212</v>
      </c>
      <c r="C522" s="33">
        <v>53252.747145116766</v>
      </c>
      <c r="D522" s="134">
        <v>1.1378887622999971E-4</v>
      </c>
      <c r="E522">
        <f t="shared" si="101"/>
        <v>51488.760891605802</v>
      </c>
      <c r="F522" s="53">
        <f t="shared" si="117"/>
        <v>51488.5</v>
      </c>
      <c r="G522">
        <f t="shared" si="102"/>
        <v>6.0967936762608588E-2</v>
      </c>
      <c r="M522">
        <f t="shared" si="115"/>
        <v>6.0967936762608588E-2</v>
      </c>
      <c r="O522">
        <f t="shared" ca="1" si="116"/>
        <v>6.1563681016544858E-2</v>
      </c>
      <c r="P522">
        <f t="shared" si="104"/>
        <v>6.8562063482861382E-2</v>
      </c>
      <c r="Q522" s="7">
        <f t="shared" si="105"/>
        <v>38234.247145116766</v>
      </c>
      <c r="R522">
        <f t="shared" si="118"/>
        <v>5.7670760643257468E-5</v>
      </c>
      <c r="T522">
        <v>2</v>
      </c>
      <c r="U522">
        <f t="shared" si="119"/>
        <v>1.1534152128651494E-4</v>
      </c>
    </row>
    <row r="523" spans="1:21" x14ac:dyDescent="0.2">
      <c r="A523" s="33" t="s">
        <v>2229</v>
      </c>
      <c r="B523" s="115" t="s">
        <v>2228</v>
      </c>
      <c r="C523" s="116">
        <v>53252.863748956937</v>
      </c>
      <c r="D523" s="135">
        <v>8.7821024199852474E-5</v>
      </c>
      <c r="E523">
        <f t="shared" si="101"/>
        <v>51489.259858189202</v>
      </c>
      <c r="F523" s="53">
        <f t="shared" si="117"/>
        <v>51489</v>
      </c>
      <c r="G523">
        <f t="shared" si="102"/>
        <v>6.0726436939148698E-2</v>
      </c>
      <c r="M523">
        <f t="shared" si="115"/>
        <v>6.0726436939148698E-2</v>
      </c>
      <c r="O523">
        <f t="shared" ca="1" si="116"/>
        <v>6.1564989939291298E-2</v>
      </c>
      <c r="P523">
        <f t="shared" si="104"/>
        <v>6.8563437655573212E-2</v>
      </c>
      <c r="Q523" s="7">
        <f t="shared" si="105"/>
        <v>38234.363748956937</v>
      </c>
      <c r="R523">
        <f t="shared" si="118"/>
        <v>6.1418580229238341E-5</v>
      </c>
      <c r="T523">
        <v>2</v>
      </c>
      <c r="U523">
        <f t="shared" si="119"/>
        <v>1.2283716045847668E-4</v>
      </c>
    </row>
    <row r="524" spans="1:21" x14ac:dyDescent="0.2">
      <c r="A524" s="33" t="s">
        <v>2229</v>
      </c>
      <c r="B524" s="114" t="s">
        <v>2228</v>
      </c>
      <c r="C524" s="33">
        <v>53253.798551557156</v>
      </c>
      <c r="D524" s="134">
        <v>7.819843321774183E-5</v>
      </c>
      <c r="E524">
        <f t="shared" si="101"/>
        <v>51493.260028843069</v>
      </c>
      <c r="F524" s="53">
        <f t="shared" si="117"/>
        <v>51493</v>
      </c>
      <c r="G524">
        <f t="shared" si="102"/>
        <v>6.0766317154048011E-2</v>
      </c>
      <c r="M524">
        <f t="shared" si="115"/>
        <v>6.0766317154048011E-2</v>
      </c>
      <c r="O524">
        <f t="shared" ca="1" si="116"/>
        <v>6.157546132126282E-2</v>
      </c>
      <c r="P524">
        <f t="shared" si="104"/>
        <v>6.8574431211898282E-2</v>
      </c>
      <c r="Q524" s="7">
        <f t="shared" si="105"/>
        <v>38235.298551557156</v>
      </c>
      <c r="R524">
        <f t="shared" si="118"/>
        <v>6.0966645140399028E-5</v>
      </c>
      <c r="T524">
        <v>2</v>
      </c>
      <c r="U524">
        <f t="shared" si="119"/>
        <v>1.2193329028079806E-4</v>
      </c>
    </row>
    <row r="525" spans="1:21" x14ac:dyDescent="0.2">
      <c r="A525" s="33" t="s">
        <v>2230</v>
      </c>
      <c r="B525" s="114" t="s">
        <v>2228</v>
      </c>
      <c r="C525" s="33">
        <v>53253.798637023538</v>
      </c>
      <c r="D525" s="134">
        <v>8.3923568678244864E-5</v>
      </c>
      <c r="E525">
        <f t="shared" si="101"/>
        <v>51493.260394567456</v>
      </c>
      <c r="F525" s="53">
        <f t="shared" si="117"/>
        <v>51493</v>
      </c>
      <c r="G525">
        <f t="shared" si="102"/>
        <v>6.0851783535326831E-2</v>
      </c>
      <c r="M525">
        <f t="shared" si="115"/>
        <v>6.0851783535326831E-2</v>
      </c>
      <c r="O525">
        <f t="shared" ca="1" si="116"/>
        <v>6.157546132126282E-2</v>
      </c>
      <c r="P525">
        <f t="shared" si="104"/>
        <v>6.8574431211898282E-2</v>
      </c>
      <c r="Q525" s="7">
        <f t="shared" si="105"/>
        <v>38235.298637023538</v>
      </c>
      <c r="R525">
        <f t="shared" si="118"/>
        <v>5.9639287136454427E-5</v>
      </c>
      <c r="T525">
        <v>2</v>
      </c>
      <c r="U525">
        <f t="shared" si="119"/>
        <v>1.1927857427290885E-4</v>
      </c>
    </row>
    <row r="526" spans="1:21" x14ac:dyDescent="0.2">
      <c r="A526" s="33" t="s">
        <v>2229</v>
      </c>
      <c r="B526" s="114" t="s">
        <v>2212</v>
      </c>
      <c r="C526" s="33">
        <v>53253.915489893559</v>
      </c>
      <c r="D526" s="134">
        <v>8.974432733350889E-5</v>
      </c>
      <c r="E526">
        <f t="shared" si="101"/>
        <v>51493.760426789631</v>
      </c>
      <c r="F526" s="53">
        <f t="shared" si="117"/>
        <v>51493.5</v>
      </c>
      <c r="G526">
        <f t="shared" si="102"/>
        <v>6.0859313562104944E-2</v>
      </c>
      <c r="M526">
        <f t="shared" si="115"/>
        <v>6.0859313562104944E-2</v>
      </c>
      <c r="O526">
        <f t="shared" ca="1" si="116"/>
        <v>6.1576770244009288E-2</v>
      </c>
      <c r="P526">
        <f t="shared" si="104"/>
        <v>6.8575805428263012E-2</v>
      </c>
      <c r="Q526" s="7">
        <f t="shared" si="105"/>
        <v>38235.415489893559</v>
      </c>
      <c r="R526">
        <f t="shared" si="118"/>
        <v>5.954424672048362E-5</v>
      </c>
      <c r="T526">
        <v>2</v>
      </c>
      <c r="U526">
        <f t="shared" si="119"/>
        <v>1.1908849344096724E-4</v>
      </c>
    </row>
    <row r="527" spans="1:21" x14ac:dyDescent="0.2">
      <c r="A527" s="33" t="s">
        <v>2230</v>
      </c>
      <c r="B527" s="114" t="s">
        <v>2212</v>
      </c>
      <c r="C527" s="33">
        <v>53253.915643623426</v>
      </c>
      <c r="D527" s="134">
        <v>8.5522467980448107E-5</v>
      </c>
      <c r="E527">
        <f t="shared" si="101"/>
        <v>51493.761084624457</v>
      </c>
      <c r="F527" s="53">
        <f t="shared" si="117"/>
        <v>51493.5</v>
      </c>
      <c r="G527">
        <f t="shared" si="102"/>
        <v>6.1013043428829405E-2</v>
      </c>
      <c r="M527">
        <f t="shared" si="115"/>
        <v>6.1013043428829405E-2</v>
      </c>
      <c r="O527">
        <f t="shared" ca="1" si="116"/>
        <v>6.1576770244009288E-2</v>
      </c>
      <c r="P527">
        <f t="shared" si="104"/>
        <v>6.8575805428263012E-2</v>
      </c>
      <c r="Q527" s="7">
        <f t="shared" si="105"/>
        <v>38235.415643623426</v>
      </c>
      <c r="R527">
        <f t="shared" si="118"/>
        <v>5.7195369060077004E-5</v>
      </c>
      <c r="T527">
        <v>2</v>
      </c>
      <c r="U527">
        <f t="shared" si="119"/>
        <v>1.1439073812015401E-4</v>
      </c>
    </row>
    <row r="528" spans="1:21" x14ac:dyDescent="0.2">
      <c r="A528" s="33" t="s">
        <v>2229</v>
      </c>
      <c r="B528" s="114" t="s">
        <v>2228</v>
      </c>
      <c r="C528" s="33">
        <v>53254.733450458705</v>
      </c>
      <c r="D528" s="134">
        <v>8.5908617258344255E-5</v>
      </c>
      <c r="E528">
        <f t="shared" si="101"/>
        <v>51497.260611585814</v>
      </c>
      <c r="F528" s="53">
        <f t="shared" si="117"/>
        <v>51497</v>
      </c>
      <c r="G528">
        <f t="shared" si="102"/>
        <v>6.0902498706127517E-2</v>
      </c>
      <c r="M528">
        <f t="shared" si="115"/>
        <v>6.0902498706127517E-2</v>
      </c>
      <c r="O528">
        <f t="shared" ca="1" si="116"/>
        <v>6.158593270323437E-2</v>
      </c>
      <c r="P528">
        <f t="shared" si="104"/>
        <v>6.8585425078563869E-2</v>
      </c>
      <c r="Q528" s="7">
        <f t="shared" si="105"/>
        <v>38236.233450458705</v>
      </c>
      <c r="R528">
        <f t="shared" si="118"/>
        <v>5.9027357644278006E-5</v>
      </c>
      <c r="T528">
        <v>2</v>
      </c>
      <c r="U528">
        <f t="shared" si="119"/>
        <v>1.1805471528855601E-4</v>
      </c>
    </row>
    <row r="529" spans="1:21" x14ac:dyDescent="0.2">
      <c r="A529" s="33" t="s">
        <v>2229</v>
      </c>
      <c r="B529" s="114" t="s">
        <v>2212</v>
      </c>
      <c r="C529" s="33">
        <v>53254.850256816193</v>
      </c>
      <c r="D529" s="134">
        <v>1.0307663197066664E-4</v>
      </c>
      <c r="E529">
        <f t="shared" si="101"/>
        <v>51497.760444773376</v>
      </c>
      <c r="F529" s="53">
        <f t="shared" si="117"/>
        <v>51497.5</v>
      </c>
      <c r="G529">
        <f t="shared" si="102"/>
        <v>6.0863516191602685E-2</v>
      </c>
      <c r="M529">
        <f t="shared" si="115"/>
        <v>6.0863516191602685E-2</v>
      </c>
      <c r="O529">
        <f t="shared" ca="1" si="116"/>
        <v>6.158724162598081E-2</v>
      </c>
      <c r="P529">
        <f t="shared" si="104"/>
        <v>6.8586799333709897E-2</v>
      </c>
      <c r="Q529" s="7">
        <f t="shared" si="105"/>
        <v>38236.350256816193</v>
      </c>
      <c r="R529">
        <f t="shared" si="118"/>
        <v>5.9649102493157452E-5</v>
      </c>
      <c r="T529">
        <v>2</v>
      </c>
      <c r="U529">
        <f t="shared" si="119"/>
        <v>1.192982049863149E-4</v>
      </c>
    </row>
    <row r="530" spans="1:21" x14ac:dyDescent="0.2">
      <c r="A530" s="33" t="s">
        <v>2230</v>
      </c>
      <c r="B530" s="114" t="s">
        <v>2212</v>
      </c>
      <c r="C530" s="33">
        <v>53254.85029848577</v>
      </c>
      <c r="D530" s="134">
        <v>1.0891950505560986E-4</v>
      </c>
      <c r="E530">
        <f t="shared" si="101"/>
        <v>51497.760623084199</v>
      </c>
      <c r="F530" s="53">
        <f t="shared" si="117"/>
        <v>51497.5</v>
      </c>
      <c r="G530">
        <f t="shared" si="102"/>
        <v>6.0905185768206138E-2</v>
      </c>
      <c r="M530">
        <f t="shared" si="115"/>
        <v>6.0905185768206138E-2</v>
      </c>
      <c r="O530">
        <f t="shared" ca="1" si="116"/>
        <v>6.158724162598081E-2</v>
      </c>
      <c r="P530">
        <f t="shared" si="104"/>
        <v>6.8586799333709897E-2</v>
      </c>
      <c r="Q530" s="7">
        <f t="shared" si="105"/>
        <v>38236.35029848577</v>
      </c>
      <c r="R530">
        <f t="shared" si="118"/>
        <v>5.900718696973137E-5</v>
      </c>
      <c r="T530">
        <v>2</v>
      </c>
      <c r="U530">
        <f t="shared" si="119"/>
        <v>1.1801437393946274E-4</v>
      </c>
    </row>
    <row r="531" spans="1:21" x14ac:dyDescent="0.2">
      <c r="A531" s="33" t="s">
        <v>2229</v>
      </c>
      <c r="B531" s="115" t="s">
        <v>2228</v>
      </c>
      <c r="C531" s="116">
        <v>53254.966991356727</v>
      </c>
      <c r="D531" s="135">
        <v>7.8705047876777791E-5</v>
      </c>
      <c r="E531">
        <f t="shared" si="101"/>
        <v>51498.259970644642</v>
      </c>
      <c r="F531" s="53">
        <f t="shared" si="117"/>
        <v>51498</v>
      </c>
      <c r="G531">
        <f t="shared" si="102"/>
        <v>6.0752716723072808E-2</v>
      </c>
      <c r="M531">
        <f t="shared" si="115"/>
        <v>6.0752716723072808E-2</v>
      </c>
      <c r="O531">
        <f t="shared" ca="1" si="116"/>
        <v>6.158855054872725E-2</v>
      </c>
      <c r="P531">
        <f t="shared" si="104"/>
        <v>6.8588173593702145E-2</v>
      </c>
      <c r="Q531" s="7">
        <f t="shared" si="105"/>
        <v>38236.466991356727</v>
      </c>
      <c r="R531">
        <f t="shared" si="118"/>
        <v>6.1394384371492482E-5</v>
      </c>
      <c r="T531">
        <v>2</v>
      </c>
      <c r="U531">
        <f t="shared" si="119"/>
        <v>1.2278876874298496E-4</v>
      </c>
    </row>
    <row r="532" spans="1:21" x14ac:dyDescent="0.2">
      <c r="A532" s="33" t="s">
        <v>2230</v>
      </c>
      <c r="B532" s="114" t="s">
        <v>2228</v>
      </c>
      <c r="C532" s="33">
        <v>53254.96699457254</v>
      </c>
      <c r="D532" s="134">
        <v>8.4085148614217807E-5</v>
      </c>
      <c r="E532">
        <f t="shared" si="101"/>
        <v>51498.259984405624</v>
      </c>
      <c r="F532" s="53">
        <f t="shared" si="117"/>
        <v>51498</v>
      </c>
      <c r="G532">
        <f t="shared" si="102"/>
        <v>6.075593253626721E-2</v>
      </c>
      <c r="M532">
        <f t="shared" si="115"/>
        <v>6.075593253626721E-2</v>
      </c>
      <c r="O532">
        <f t="shared" ca="1" si="116"/>
        <v>6.158855054872725E-2</v>
      </c>
      <c r="P532">
        <f t="shared" si="104"/>
        <v>6.8588173593702145E-2</v>
      </c>
      <c r="Q532" s="7">
        <f t="shared" si="105"/>
        <v>38236.46699457254</v>
      </c>
      <c r="R532">
        <f t="shared" si="118"/>
        <v>6.1343999981769521E-5</v>
      </c>
      <c r="T532">
        <v>2</v>
      </c>
      <c r="U532">
        <f t="shared" si="119"/>
        <v>1.2268799996353904E-4</v>
      </c>
    </row>
    <row r="533" spans="1:21" x14ac:dyDescent="0.2">
      <c r="A533" s="33" t="s">
        <v>2229</v>
      </c>
      <c r="B533" s="114" t="s">
        <v>2212</v>
      </c>
      <c r="C533" s="33">
        <v>53255.785046345067</v>
      </c>
      <c r="D533" s="134">
        <v>1.0058137756642222E-4</v>
      </c>
      <c r="E533">
        <f t="shared" ref="E533:E596" si="120">(C533-C$7)/C$8</f>
        <v>51501.760559492861</v>
      </c>
      <c r="F533" s="53">
        <f t="shared" si="117"/>
        <v>51501.5</v>
      </c>
      <c r="G533">
        <f t="shared" ref="G533:G596" si="121">C533-(C$7+F533*C$8)</f>
        <v>6.0890325068612583E-2</v>
      </c>
      <c r="M533">
        <f t="shared" si="115"/>
        <v>6.0890325068612583E-2</v>
      </c>
      <c r="O533">
        <f t="shared" ca="1" si="116"/>
        <v>6.1597713007952359E-2</v>
      </c>
      <c r="P533">
        <f t="shared" ref="P533:P596" si="122">+I$2+I$3*F533+I$4*F533^2+I$5*SIN(I$6*F533+I$7)</f>
        <v>6.8597793549316541E-2</v>
      </c>
      <c r="Q533" s="7">
        <f t="shared" ref="Q533:Q596" si="123">+C533-15018.5</f>
        <v>38237.285046345067</v>
      </c>
      <c r="R533">
        <f t="shared" si="118"/>
        <v>5.9405070381044977E-5</v>
      </c>
      <c r="T533">
        <v>2</v>
      </c>
      <c r="U533">
        <f t="shared" si="119"/>
        <v>1.1881014076208995E-4</v>
      </c>
    </row>
    <row r="534" spans="1:21" x14ac:dyDescent="0.2">
      <c r="A534" s="33" t="s">
        <v>2229</v>
      </c>
      <c r="B534" s="115" t="s">
        <v>2228</v>
      </c>
      <c r="C534" s="116">
        <v>53255.90175901373</v>
      </c>
      <c r="D534" s="135">
        <v>8.2416170884193926E-5</v>
      </c>
      <c r="E534">
        <f t="shared" si="120"/>
        <v>51502.259991770872</v>
      </c>
      <c r="F534" s="53">
        <f t="shared" si="117"/>
        <v>51502</v>
      </c>
      <c r="G534">
        <f t="shared" si="121"/>
        <v>6.0757653729524463E-2</v>
      </c>
      <c r="M534">
        <f t="shared" si="115"/>
        <v>6.0757653729524463E-2</v>
      </c>
      <c r="O534">
        <f t="shared" ca="1" si="116"/>
        <v>6.15990219306988E-2</v>
      </c>
      <c r="P534">
        <f t="shared" si="122"/>
        <v>6.859916784806748E-2</v>
      </c>
      <c r="Q534" s="7">
        <f t="shared" si="123"/>
        <v>38237.40175901373</v>
      </c>
      <c r="R534">
        <f t="shared" si="118"/>
        <v>6.1489343671309462E-5</v>
      </c>
      <c r="T534">
        <v>2</v>
      </c>
      <c r="U534">
        <f t="shared" si="119"/>
        <v>1.2297868734261892E-4</v>
      </c>
    </row>
    <row r="535" spans="1:21" x14ac:dyDescent="0.2">
      <c r="A535" s="33" t="s">
        <v>2230</v>
      </c>
      <c r="B535" s="114" t="s">
        <v>2228</v>
      </c>
      <c r="C535" s="33">
        <v>53255.9017946678</v>
      </c>
      <c r="D535" s="134">
        <v>7.8719013454747234E-5</v>
      </c>
      <c r="E535">
        <f t="shared" si="120"/>
        <v>51502.260144340369</v>
      </c>
      <c r="F535" s="53">
        <f t="shared" si="117"/>
        <v>51502</v>
      </c>
      <c r="G535">
        <f t="shared" si="121"/>
        <v>6.0793307799031027E-2</v>
      </c>
      <c r="M535">
        <f t="shared" ref="M535:M571" si="124">G535</f>
        <v>6.0793307799031027E-2</v>
      </c>
      <c r="O535">
        <f t="shared" ca="1" si="116"/>
        <v>6.15990219306988E-2</v>
      </c>
      <c r="P535">
        <f t="shared" si="122"/>
        <v>6.859916784806748E-2</v>
      </c>
      <c r="Q535" s="7">
        <f t="shared" si="123"/>
        <v>38237.4017946678</v>
      </c>
      <c r="R535">
        <f t="shared" si="118"/>
        <v>6.0931451105143382E-5</v>
      </c>
      <c r="T535">
        <v>2</v>
      </c>
      <c r="U535">
        <f t="shared" si="119"/>
        <v>1.2186290221028676E-4</v>
      </c>
    </row>
    <row r="536" spans="1:21" x14ac:dyDescent="0.2">
      <c r="A536" s="33" t="s">
        <v>2230</v>
      </c>
      <c r="B536" s="114" t="s">
        <v>2212</v>
      </c>
      <c r="C536" s="33">
        <v>53256.01873020846</v>
      </c>
      <c r="D536" s="134">
        <v>9.2241701656963976E-5</v>
      </c>
      <c r="E536">
        <f t="shared" si="120"/>
        <v>51502.760530323503</v>
      </c>
      <c r="F536" s="53">
        <f t="shared" si="117"/>
        <v>51502.5</v>
      </c>
      <c r="G536">
        <f t="shared" si="121"/>
        <v>6.0883508464030456E-2</v>
      </c>
      <c r="M536">
        <f t="shared" si="124"/>
        <v>6.0883508464030456E-2</v>
      </c>
      <c r="O536">
        <f t="shared" ca="1" si="116"/>
        <v>6.160033085344524E-2</v>
      </c>
      <c r="P536">
        <f t="shared" si="122"/>
        <v>6.8600542151661836E-2</v>
      </c>
      <c r="Q536" s="7">
        <f t="shared" si="123"/>
        <v>38237.51873020846</v>
      </c>
      <c r="R536">
        <f t="shared" si="118"/>
        <v>5.9552608936037582E-5</v>
      </c>
      <c r="T536">
        <v>2</v>
      </c>
      <c r="U536">
        <f t="shared" si="119"/>
        <v>1.1910521787207516E-4</v>
      </c>
    </row>
    <row r="537" spans="1:21" x14ac:dyDescent="0.2">
      <c r="A537" s="33" t="s">
        <v>2230</v>
      </c>
      <c r="B537" s="114" t="s">
        <v>2228</v>
      </c>
      <c r="C537" s="33">
        <v>53256.836550976826</v>
      </c>
      <c r="D537" s="134">
        <v>8.5533986676357272E-5</v>
      </c>
      <c r="E537">
        <f t="shared" si="120"/>
        <v>51506.260116906786</v>
      </c>
      <c r="F537" s="53">
        <f t="shared" si="117"/>
        <v>51506</v>
      </c>
      <c r="G537">
        <f t="shared" si="121"/>
        <v>6.078689682908589E-2</v>
      </c>
      <c r="M537">
        <f t="shared" si="124"/>
        <v>6.078689682908589E-2</v>
      </c>
      <c r="O537">
        <f t="shared" ca="1" si="116"/>
        <v>6.1609493312670349E-2</v>
      </c>
      <c r="P537">
        <f t="shared" si="122"/>
        <v>6.8610162412411871E-2</v>
      </c>
      <c r="Q537" s="7">
        <f t="shared" si="123"/>
        <v>38238.336550976826</v>
      </c>
      <c r="R537">
        <f t="shared" si="118"/>
        <v>6.1203484387252792E-5</v>
      </c>
      <c r="T537">
        <v>2</v>
      </c>
      <c r="U537">
        <f t="shared" si="119"/>
        <v>1.2240696877450558E-4</v>
      </c>
    </row>
    <row r="538" spans="1:21" x14ac:dyDescent="0.2">
      <c r="A538" s="33" t="s">
        <v>2229</v>
      </c>
      <c r="B538" s="114" t="s">
        <v>2228</v>
      </c>
      <c r="C538" s="33">
        <v>53256.836582552038</v>
      </c>
      <c r="D538" s="134">
        <v>8.0676408026074596E-5</v>
      </c>
      <c r="E538">
        <f t="shared" si="120"/>
        <v>51506.260252022192</v>
      </c>
      <c r="F538" s="53">
        <f t="shared" si="117"/>
        <v>51506</v>
      </c>
      <c r="G538">
        <f t="shared" si="121"/>
        <v>6.0818472040409688E-2</v>
      </c>
      <c r="M538">
        <f t="shared" si="124"/>
        <v>6.0818472040409688E-2</v>
      </c>
      <c r="O538">
        <f t="shared" ca="1" si="116"/>
        <v>6.1609493312670349E-2</v>
      </c>
      <c r="P538">
        <f t="shared" si="122"/>
        <v>6.8610162412411871E-2</v>
      </c>
      <c r="Q538" s="7">
        <f t="shared" si="123"/>
        <v>38238.336582552038</v>
      </c>
      <c r="R538">
        <f t="shared" si="118"/>
        <v>6.0710438853151518E-5</v>
      </c>
      <c r="T538">
        <v>2</v>
      </c>
      <c r="U538">
        <f t="shared" si="119"/>
        <v>1.2142087770630304E-4</v>
      </c>
    </row>
    <row r="539" spans="1:21" x14ac:dyDescent="0.2">
      <c r="A539" s="33" t="s">
        <v>2230</v>
      </c>
      <c r="B539" s="114" t="s">
        <v>2212</v>
      </c>
      <c r="C539" s="33">
        <v>53256.953440977632</v>
      </c>
      <c r="D539" s="134">
        <v>9.0450531001815207E-5</v>
      </c>
      <c r="E539">
        <f t="shared" si="120"/>
        <v>51506.760308017554</v>
      </c>
      <c r="F539" s="53">
        <f t="shared" si="117"/>
        <v>51506.5</v>
      </c>
      <c r="G539">
        <f t="shared" si="121"/>
        <v>6.0831557631900068E-2</v>
      </c>
      <c r="M539">
        <f t="shared" si="124"/>
        <v>6.0831557631900068E-2</v>
      </c>
      <c r="O539">
        <f t="shared" ca="1" si="116"/>
        <v>6.1610802235416789E-2</v>
      </c>
      <c r="P539">
        <f t="shared" si="122"/>
        <v>6.8611536754742325E-2</v>
      </c>
      <c r="Q539" s="7">
        <f t="shared" si="123"/>
        <v>38238.453440977632</v>
      </c>
      <c r="R539">
        <f t="shared" si="118"/>
        <v>6.0528075151861365E-5</v>
      </c>
      <c r="T539">
        <v>2</v>
      </c>
      <c r="U539">
        <f t="shared" si="119"/>
        <v>1.2105615030372273E-4</v>
      </c>
    </row>
    <row r="540" spans="1:21" x14ac:dyDescent="0.2">
      <c r="A540" s="33" t="s">
        <v>2229</v>
      </c>
      <c r="B540" s="114" t="s">
        <v>2212</v>
      </c>
      <c r="C540" s="33">
        <v>53256.953489916574</v>
      </c>
      <c r="D540" s="134">
        <v>9.4437262352611658E-5</v>
      </c>
      <c r="E540">
        <f t="shared" si="120"/>
        <v>51506.760517435156</v>
      </c>
      <c r="F540" s="53">
        <f t="shared" si="117"/>
        <v>51506.5</v>
      </c>
      <c r="G540">
        <f t="shared" si="121"/>
        <v>6.0880496574100107E-2</v>
      </c>
      <c r="M540">
        <f t="shared" si="124"/>
        <v>6.0880496574100107E-2</v>
      </c>
      <c r="O540">
        <f t="shared" ref="O540:O571" ca="1" si="125">+C$11+C$12*F540</f>
        <v>6.1610802235416789E-2</v>
      </c>
      <c r="P540">
        <f t="shared" si="122"/>
        <v>6.8611536754742325E-2</v>
      </c>
      <c r="Q540" s="7">
        <f t="shared" si="123"/>
        <v>38238.453489916574</v>
      </c>
      <c r="R540">
        <f t="shared" si="118"/>
        <v>5.9768982274704461E-5</v>
      </c>
      <c r="T540">
        <v>2</v>
      </c>
      <c r="U540">
        <f t="shared" si="119"/>
        <v>1.1953796454940892E-4</v>
      </c>
    </row>
    <row r="541" spans="1:21" x14ac:dyDescent="0.2">
      <c r="A541" s="33" t="s">
        <v>2229</v>
      </c>
      <c r="B541" s="114" t="s">
        <v>2212</v>
      </c>
      <c r="C541" s="33">
        <v>53258.8230195285</v>
      </c>
      <c r="D541" s="134">
        <v>1.0005801275818754E-4</v>
      </c>
      <c r="E541">
        <f t="shared" si="120"/>
        <v>51514.760535287496</v>
      </c>
      <c r="F541" s="53">
        <f t="shared" si="117"/>
        <v>51514.5</v>
      </c>
      <c r="G541">
        <f t="shared" si="121"/>
        <v>6.0884668499056716E-2</v>
      </c>
      <c r="M541">
        <f t="shared" si="124"/>
        <v>6.0884668499056716E-2</v>
      </c>
      <c r="O541">
        <f t="shared" ca="1" si="125"/>
        <v>6.1631744999359889E-2</v>
      </c>
      <c r="P541">
        <f t="shared" si="122"/>
        <v>6.8633526890137644E-2</v>
      </c>
      <c r="Q541" s="7">
        <f t="shared" si="123"/>
        <v>38240.3230195285</v>
      </c>
      <c r="R541">
        <f t="shared" si="118"/>
        <v>6.0044806365025319E-5</v>
      </c>
      <c r="T541">
        <v>2</v>
      </c>
      <c r="U541">
        <f t="shared" si="119"/>
        <v>1.2008961273005064E-4</v>
      </c>
    </row>
    <row r="542" spans="1:21" x14ac:dyDescent="0.2">
      <c r="A542" s="33" t="s">
        <v>2229</v>
      </c>
      <c r="B542" s="115" t="s">
        <v>2228</v>
      </c>
      <c r="C542" s="116">
        <v>53258.939814135978</v>
      </c>
      <c r="D542" s="135">
        <v>8.4719673689253458E-5</v>
      </c>
      <c r="E542">
        <f t="shared" si="120"/>
        <v>51515.26031819488</v>
      </c>
      <c r="F542" s="53">
        <f t="shared" si="117"/>
        <v>51515</v>
      </c>
      <c r="G542">
        <f t="shared" si="121"/>
        <v>6.0833935982373077E-2</v>
      </c>
      <c r="M542">
        <f t="shared" si="124"/>
        <v>6.0833935982373077E-2</v>
      </c>
      <c r="O542">
        <f t="shared" ca="1" si="125"/>
        <v>6.1633053922106329E-2</v>
      </c>
      <c r="P542">
        <f t="shared" si="122"/>
        <v>6.8634901314715627E-2</v>
      </c>
      <c r="Q542" s="7">
        <f t="shared" si="123"/>
        <v>38240.439814135978</v>
      </c>
      <c r="R542">
        <f t="shared" si="118"/>
        <v>6.0855060116410303E-5</v>
      </c>
      <c r="T542">
        <v>2</v>
      </c>
      <c r="U542">
        <f t="shared" si="119"/>
        <v>1.2171012023282061E-4</v>
      </c>
    </row>
    <row r="543" spans="1:21" x14ac:dyDescent="0.2">
      <c r="A543" s="33" t="s">
        <v>2229</v>
      </c>
      <c r="B543" s="114" t="s">
        <v>2228</v>
      </c>
      <c r="C543" s="33">
        <v>53259.874602254036</v>
      </c>
      <c r="D543" s="134">
        <v>8.2574830481179891E-5</v>
      </c>
      <c r="E543">
        <f t="shared" si="120"/>
        <v>51519.260426877256</v>
      </c>
      <c r="F543" s="53">
        <f t="shared" si="117"/>
        <v>51519</v>
      </c>
      <c r="G543">
        <f t="shared" si="121"/>
        <v>6.085933403664967E-2</v>
      </c>
      <c r="M543">
        <f t="shared" si="124"/>
        <v>6.085933403664967E-2</v>
      </c>
      <c r="O543">
        <f t="shared" ca="1" si="125"/>
        <v>6.1643525304077879E-2</v>
      </c>
      <c r="P543">
        <f t="shared" si="122"/>
        <v>6.8645896885382557E-2</v>
      </c>
      <c r="Q543" s="7">
        <f t="shared" si="123"/>
        <v>38241.374602254036</v>
      </c>
      <c r="R543">
        <f t="shared" si="118"/>
        <v>6.0630560997267203E-5</v>
      </c>
      <c r="T543">
        <v>2</v>
      </c>
      <c r="U543">
        <f t="shared" si="119"/>
        <v>1.2126112199453441E-4</v>
      </c>
    </row>
    <row r="544" spans="1:21" x14ac:dyDescent="0.2">
      <c r="A544" s="33" t="s">
        <v>2229</v>
      </c>
      <c r="B544" s="114" t="s">
        <v>2212</v>
      </c>
      <c r="C544" s="33">
        <v>53260.692681553366</v>
      </c>
      <c r="D544" s="134">
        <v>9.922275630140313E-5</v>
      </c>
      <c r="E544">
        <f t="shared" si="120"/>
        <v>51522.761119756105</v>
      </c>
      <c r="F544" s="53">
        <f t="shared" si="117"/>
        <v>51522.5</v>
      </c>
      <c r="G544">
        <f t="shared" si="121"/>
        <v>6.1021253364742734E-2</v>
      </c>
      <c r="M544">
        <f t="shared" si="124"/>
        <v>6.1021253364742734E-2</v>
      </c>
      <c r="O544">
        <f t="shared" ca="1" si="125"/>
        <v>6.1652687763302988E-2</v>
      </c>
      <c r="P544">
        <f t="shared" si="122"/>
        <v>6.8655518263441295E-2</v>
      </c>
      <c r="Q544" s="7">
        <f t="shared" si="123"/>
        <v>38242.192681553366</v>
      </c>
      <c r="R544">
        <f t="shared" si="118"/>
        <v>5.8282000543500963E-5</v>
      </c>
      <c r="T544">
        <v>2</v>
      </c>
      <c r="U544">
        <f t="shared" si="119"/>
        <v>1.1656400108700193E-4</v>
      </c>
    </row>
    <row r="545" spans="1:21" x14ac:dyDescent="0.2">
      <c r="A545" s="33" t="s">
        <v>2229</v>
      </c>
      <c r="B545" s="114" t="s">
        <v>2228</v>
      </c>
      <c r="C545" s="33">
        <v>53260.809396757533</v>
      </c>
      <c r="D545" s="134">
        <v>7.0306588339297732E-5</v>
      </c>
      <c r="E545">
        <f t="shared" si="120"/>
        <v>51523.260562883952</v>
      </c>
      <c r="F545" s="53">
        <f t="shared" si="117"/>
        <v>51523</v>
      </c>
      <c r="G545">
        <f t="shared" si="121"/>
        <v>6.0891117529536132E-2</v>
      </c>
      <c r="M545">
        <f t="shared" si="124"/>
        <v>6.0891117529536132E-2</v>
      </c>
      <c r="O545">
        <f t="shared" ca="1" si="125"/>
        <v>6.1653996686049428E-2</v>
      </c>
      <c r="P545">
        <f t="shared" si="122"/>
        <v>6.8656892765345853E-2</v>
      </c>
      <c r="Q545" s="7">
        <f t="shared" si="123"/>
        <v>38242.309396757533</v>
      </c>
      <c r="R545">
        <f t="shared" si="118"/>
        <v>6.0307265013115535E-5</v>
      </c>
      <c r="T545">
        <v>2</v>
      </c>
      <c r="U545">
        <f t="shared" si="119"/>
        <v>1.2061453002623107E-4</v>
      </c>
    </row>
    <row r="546" spans="1:21" x14ac:dyDescent="0.2">
      <c r="A546" s="33" t="s">
        <v>2229</v>
      </c>
      <c r="B546" s="114" t="s">
        <v>2212</v>
      </c>
      <c r="C546" s="33">
        <v>53260.926311768933</v>
      </c>
      <c r="D546" s="134">
        <v>1.0841508737460434E-4</v>
      </c>
      <c r="E546">
        <f t="shared" si="120"/>
        <v>51523.76086101908</v>
      </c>
      <c r="F546" s="53">
        <f t="shared" ref="F546:F577" si="126">+ROUND(2*E546,0)/2-0.5</f>
        <v>51523.5</v>
      </c>
      <c r="G546">
        <f t="shared" si="121"/>
        <v>6.096078893460799E-2</v>
      </c>
      <c r="M546">
        <f t="shared" si="124"/>
        <v>6.096078893460799E-2</v>
      </c>
      <c r="O546">
        <f t="shared" ca="1" si="125"/>
        <v>6.1655305608795868E-2</v>
      </c>
      <c r="P546">
        <f t="shared" si="122"/>
        <v>6.8658267272080672E-2</v>
      </c>
      <c r="Q546" s="7">
        <f t="shared" si="123"/>
        <v>38242.426311768933</v>
      </c>
      <c r="R546">
        <f t="shared" si="118"/>
        <v>5.925117275586121E-5</v>
      </c>
      <c r="T546">
        <v>2</v>
      </c>
      <c r="U546">
        <f t="shared" si="119"/>
        <v>1.1850234551172242E-4</v>
      </c>
    </row>
    <row r="547" spans="1:21" x14ac:dyDescent="0.2">
      <c r="A547" s="33" t="s">
        <v>2229</v>
      </c>
      <c r="B547" s="115" t="s">
        <v>2228</v>
      </c>
      <c r="C547" s="116">
        <v>53261.744186571035</v>
      </c>
      <c r="D547" s="135">
        <v>7.3765032837048438E-5</v>
      </c>
      <c r="E547">
        <f t="shared" si="120"/>
        <v>51527.260678821403</v>
      </c>
      <c r="F547" s="53">
        <f t="shared" si="126"/>
        <v>51527</v>
      </c>
      <c r="G547">
        <f t="shared" si="121"/>
        <v>6.0918211034731939E-2</v>
      </c>
      <c r="M547">
        <f t="shared" si="124"/>
        <v>6.0918211034731939E-2</v>
      </c>
      <c r="O547">
        <f t="shared" ca="1" si="125"/>
        <v>6.1664468068020978E-2</v>
      </c>
      <c r="P547">
        <f t="shared" si="122"/>
        <v>6.8667888954444894E-2</v>
      </c>
      <c r="Q547" s="7">
        <f t="shared" si="123"/>
        <v>38243.244186571035</v>
      </c>
      <c r="R547">
        <f t="shared" si="118"/>
        <v>6.0057507859286517E-5</v>
      </c>
      <c r="T547">
        <v>2</v>
      </c>
      <c r="U547">
        <f t="shared" si="119"/>
        <v>1.2011501571857303E-4</v>
      </c>
    </row>
    <row r="548" spans="1:21" x14ac:dyDescent="0.2">
      <c r="A548" s="33" t="s">
        <v>2229</v>
      </c>
      <c r="B548" s="114" t="s">
        <v>2212</v>
      </c>
      <c r="C548" s="33">
        <v>53261.861017355557</v>
      </c>
      <c r="D548" s="134">
        <v>9.700135563426443E-5</v>
      </c>
      <c r="E548">
        <f t="shared" si="120"/>
        <v>51527.760616536172</v>
      </c>
      <c r="F548" s="53">
        <f t="shared" si="126"/>
        <v>51527.5</v>
      </c>
      <c r="G548">
        <f t="shared" si="121"/>
        <v>6.0903655561560299E-2</v>
      </c>
      <c r="M548">
        <f t="shared" si="124"/>
        <v>6.0903655561560299E-2</v>
      </c>
      <c r="O548">
        <f t="shared" ca="1" si="125"/>
        <v>6.1665776990767418E-2</v>
      </c>
      <c r="P548">
        <f t="shared" si="122"/>
        <v>6.8669263499810382E-2</v>
      </c>
      <c r="Q548" s="7">
        <f t="shared" si="123"/>
        <v>38243.361017355557</v>
      </c>
      <c r="R548">
        <f t="shared" si="118"/>
        <v>6.0304666650612701E-5</v>
      </c>
      <c r="T548">
        <v>2</v>
      </c>
      <c r="U548">
        <f t="shared" si="119"/>
        <v>1.206093333012254E-4</v>
      </c>
    </row>
    <row r="549" spans="1:21" x14ac:dyDescent="0.2">
      <c r="A549" s="33" t="s">
        <v>2229</v>
      </c>
      <c r="B549" s="114" t="s">
        <v>2228</v>
      </c>
      <c r="C549" s="33">
        <v>53261.977878033729</v>
      </c>
      <c r="D549" s="134">
        <v>8.6958306865834328E-5</v>
      </c>
      <c r="E549">
        <f t="shared" si="120"/>
        <v>51528.26068217068</v>
      </c>
      <c r="F549" s="53">
        <f t="shared" si="126"/>
        <v>51528</v>
      </c>
      <c r="G549">
        <f t="shared" si="121"/>
        <v>6.091899373132037E-2</v>
      </c>
      <c r="M549">
        <f t="shared" si="124"/>
        <v>6.091899373132037E-2</v>
      </c>
      <c r="O549">
        <f t="shared" ca="1" si="125"/>
        <v>6.1667085913513858E-2</v>
      </c>
      <c r="P549">
        <f t="shared" si="122"/>
        <v>6.8670638050003299E-2</v>
      </c>
      <c r="Q549" s="7">
        <f t="shared" si="123"/>
        <v>38243.477878033729</v>
      </c>
      <c r="R549">
        <f t="shared" si="118"/>
        <v>6.0087989643369331E-5</v>
      </c>
      <c r="T549">
        <v>2</v>
      </c>
      <c r="U549">
        <f t="shared" si="119"/>
        <v>1.2017597928673866E-4</v>
      </c>
    </row>
    <row r="550" spans="1:21" x14ac:dyDescent="0.2">
      <c r="A550" s="33" t="s">
        <v>2230</v>
      </c>
      <c r="B550" s="114" t="s">
        <v>2212</v>
      </c>
      <c r="C550" s="33">
        <v>53262.79578305647</v>
      </c>
      <c r="D550" s="134">
        <v>9.8672266289221054E-5</v>
      </c>
      <c r="E550">
        <f t="shared" si="120"/>
        <v>51531.760629291981</v>
      </c>
      <c r="F550" s="53">
        <f t="shared" si="126"/>
        <v>51531.5</v>
      </c>
      <c r="G550">
        <f t="shared" si="121"/>
        <v>6.0906636470463127E-2</v>
      </c>
      <c r="M550">
        <f t="shared" si="124"/>
        <v>6.0906636470463127E-2</v>
      </c>
      <c r="O550">
        <f t="shared" ca="1" si="125"/>
        <v>6.167624837273894E-2</v>
      </c>
      <c r="P550">
        <f t="shared" si="122"/>
        <v>6.8680260036495119E-2</v>
      </c>
      <c r="Q550" s="7">
        <f t="shared" si="123"/>
        <v>38244.29578305647</v>
      </c>
      <c r="R550">
        <f t="shared" ref="R550:R581" si="127">+(P550-G550)^2</f>
        <v>6.0429223346367951E-5</v>
      </c>
      <c r="T550">
        <v>2</v>
      </c>
      <c r="U550">
        <f t="shared" ref="U550:U581" si="128">+T550*R550</f>
        <v>1.208584466927359E-4</v>
      </c>
    </row>
    <row r="551" spans="1:21" x14ac:dyDescent="0.2">
      <c r="A551" s="33" t="s">
        <v>2229</v>
      </c>
      <c r="B551" s="114" t="s">
        <v>2212</v>
      </c>
      <c r="C551" s="33">
        <v>53262.795793268691</v>
      </c>
      <c r="D551" s="134">
        <v>9.6894608676098968E-5</v>
      </c>
      <c r="E551">
        <f t="shared" si="120"/>
        <v>51531.760672991717</v>
      </c>
      <c r="F551" s="53">
        <f t="shared" si="126"/>
        <v>51531.5</v>
      </c>
      <c r="G551">
        <f t="shared" si="121"/>
        <v>6.0916848691704217E-2</v>
      </c>
      <c r="M551">
        <f t="shared" si="124"/>
        <v>6.0916848691704217E-2</v>
      </c>
      <c r="O551">
        <f t="shared" ca="1" si="125"/>
        <v>6.167624837273894E-2</v>
      </c>
      <c r="P551">
        <f t="shared" si="122"/>
        <v>6.8680260036495119E-2</v>
      </c>
      <c r="Q551" s="7">
        <f t="shared" si="123"/>
        <v>38244.295793268691</v>
      </c>
      <c r="R551">
        <f t="shared" si="127"/>
        <v>6.0270555708428083E-5</v>
      </c>
      <c r="T551">
        <v>2</v>
      </c>
      <c r="U551">
        <f t="shared" si="128"/>
        <v>1.2054111141685617E-4</v>
      </c>
    </row>
    <row r="552" spans="1:21" x14ac:dyDescent="0.2">
      <c r="A552" s="33" t="s">
        <v>2230</v>
      </c>
      <c r="B552" s="114" t="s">
        <v>2228</v>
      </c>
      <c r="C552" s="33">
        <v>53262.912607969331</v>
      </c>
      <c r="D552" s="134">
        <v>8.5170740326210423E-5</v>
      </c>
      <c r="E552">
        <f t="shared" si="120"/>
        <v>51532.260541880962</v>
      </c>
      <c r="F552" s="53">
        <f t="shared" si="126"/>
        <v>51532</v>
      </c>
      <c r="G552">
        <f t="shared" si="121"/>
        <v>6.0886209328600671E-2</v>
      </c>
      <c r="M552">
        <f t="shared" si="124"/>
        <v>6.0886209328600671E-2</v>
      </c>
      <c r="O552">
        <f t="shared" ca="1" si="125"/>
        <v>6.1677557295485408E-2</v>
      </c>
      <c r="P552">
        <f t="shared" si="122"/>
        <v>6.8681634625296112E-2</v>
      </c>
      <c r="Q552" s="7">
        <f t="shared" si="123"/>
        <v>38244.412607969331</v>
      </c>
      <c r="R552">
        <f t="shared" si="127"/>
        <v>6.0768655556359202E-5</v>
      </c>
      <c r="T552">
        <v>2</v>
      </c>
      <c r="U552">
        <f t="shared" si="128"/>
        <v>1.215373111127184E-4</v>
      </c>
    </row>
    <row r="553" spans="1:21" x14ac:dyDescent="0.2">
      <c r="A553" s="33" t="s">
        <v>2229</v>
      </c>
      <c r="B553" s="115" t="s">
        <v>2228</v>
      </c>
      <c r="C553" s="116">
        <v>53262.912619796734</v>
      </c>
      <c r="D553" s="135">
        <v>8.6494806373629208E-5</v>
      </c>
      <c r="E553">
        <f t="shared" si="120"/>
        <v>51532.260592492326</v>
      </c>
      <c r="F553" s="53">
        <f t="shared" si="126"/>
        <v>51532</v>
      </c>
      <c r="G553">
        <f t="shared" si="121"/>
        <v>6.0898036732396577E-2</v>
      </c>
      <c r="M553">
        <f t="shared" si="124"/>
        <v>6.0898036732396577E-2</v>
      </c>
      <c r="O553">
        <f t="shared" ca="1" si="125"/>
        <v>6.1677557295485408E-2</v>
      </c>
      <c r="P553">
        <f t="shared" si="122"/>
        <v>6.8681634625296112E-2</v>
      </c>
      <c r="Q553" s="7">
        <f t="shared" si="123"/>
        <v>38244.412619796734</v>
      </c>
      <c r="R553">
        <f t="shared" si="127"/>
        <v>6.0584396158350083E-5</v>
      </c>
      <c r="T553">
        <v>2</v>
      </c>
      <c r="U553">
        <f t="shared" si="128"/>
        <v>1.2116879231670017E-4</v>
      </c>
    </row>
    <row r="554" spans="1:21" x14ac:dyDescent="0.2">
      <c r="A554" s="33" t="s">
        <v>2229</v>
      </c>
      <c r="B554" s="114" t="s">
        <v>2212</v>
      </c>
      <c r="C554" s="33">
        <v>53263.730602207033</v>
      </c>
      <c r="D554" s="134">
        <v>9.8480372721708063E-5</v>
      </c>
      <c r="E554">
        <f t="shared" si="120"/>
        <v>51535.76087076743</v>
      </c>
      <c r="F554" s="53">
        <f t="shared" si="126"/>
        <v>51535.5</v>
      </c>
      <c r="G554">
        <f t="shared" si="121"/>
        <v>6.0963067029661033E-2</v>
      </c>
      <c r="M554">
        <f t="shared" si="124"/>
        <v>6.0963067029661033E-2</v>
      </c>
      <c r="O554">
        <f t="shared" ca="1" si="125"/>
        <v>6.168671975471049E-2</v>
      </c>
      <c r="P554">
        <f t="shared" si="122"/>
        <v>6.8691256881974277E-2</v>
      </c>
      <c r="Q554" s="7">
        <f t="shared" si="123"/>
        <v>38245.230602207033</v>
      </c>
      <c r="R554">
        <f t="shared" si="127"/>
        <v>5.9724918393397402E-5</v>
      </c>
      <c r="T554">
        <v>2</v>
      </c>
      <c r="U554">
        <f t="shared" si="128"/>
        <v>1.194498367867948E-4</v>
      </c>
    </row>
    <row r="555" spans="1:21" x14ac:dyDescent="0.2">
      <c r="A555" s="33" t="s">
        <v>2230</v>
      </c>
      <c r="B555" s="114" t="s">
        <v>2228</v>
      </c>
      <c r="C555" s="33">
        <v>53263.847324869035</v>
      </c>
      <c r="D555" s="134">
        <v>7.1531596185528696E-5</v>
      </c>
      <c r="E555">
        <f t="shared" si="120"/>
        <v>51536.26034580855</v>
      </c>
      <c r="F555" s="53">
        <f t="shared" si="126"/>
        <v>51536</v>
      </c>
      <c r="G555">
        <f t="shared" si="121"/>
        <v>6.0840389036457054E-2</v>
      </c>
      <c r="M555">
        <f t="shared" si="124"/>
        <v>6.0840389036457054E-2</v>
      </c>
      <c r="O555">
        <f t="shared" ca="1" si="125"/>
        <v>6.168802867745693E-2</v>
      </c>
      <c r="P555">
        <f t="shared" si="122"/>
        <v>6.8692631509363278E-2</v>
      </c>
      <c r="Q555" s="7">
        <f t="shared" si="123"/>
        <v>38245.347324869035</v>
      </c>
      <c r="R555">
        <f t="shared" si="127"/>
        <v>6.1657711853312444E-5</v>
      </c>
      <c r="T555">
        <v>2</v>
      </c>
      <c r="U555">
        <f t="shared" si="128"/>
        <v>1.2331542370662489E-4</v>
      </c>
    </row>
    <row r="556" spans="1:21" x14ac:dyDescent="0.2">
      <c r="A556" s="33" t="s">
        <v>2229</v>
      </c>
      <c r="B556" s="115" t="s">
        <v>2228</v>
      </c>
      <c r="C556" s="116">
        <v>53263.847345692709</v>
      </c>
      <c r="D556" s="135">
        <v>7.9123252706991666E-5</v>
      </c>
      <c r="E556">
        <f t="shared" si="120"/>
        <v>51536.260434916403</v>
      </c>
      <c r="F556" s="53">
        <f t="shared" si="126"/>
        <v>51536</v>
      </c>
      <c r="G556">
        <f t="shared" si="121"/>
        <v>6.0861212710733525E-2</v>
      </c>
      <c r="M556">
        <f t="shared" si="124"/>
        <v>6.0861212710733525E-2</v>
      </c>
      <c r="O556">
        <f t="shared" ca="1" si="125"/>
        <v>6.168802867745693E-2</v>
      </c>
      <c r="P556">
        <f t="shared" si="122"/>
        <v>6.8692631509363278E-2</v>
      </c>
      <c r="Q556" s="7">
        <f t="shared" si="123"/>
        <v>38245.347345692709</v>
      </c>
      <c r="R556">
        <f t="shared" si="127"/>
        <v>6.1331120399531476E-5</v>
      </c>
      <c r="T556">
        <v>2</v>
      </c>
      <c r="U556">
        <f t="shared" si="128"/>
        <v>1.2266224079906295E-4</v>
      </c>
    </row>
    <row r="557" spans="1:21" x14ac:dyDescent="0.2">
      <c r="A557" s="33" t="s">
        <v>2230</v>
      </c>
      <c r="B557" s="114" t="s">
        <v>2212</v>
      </c>
      <c r="C557" s="33">
        <v>53263.964246253709</v>
      </c>
      <c r="D557" s="134">
        <v>8.3581218016631927E-5</v>
      </c>
      <c r="E557">
        <f t="shared" si="120"/>
        <v>51536.76067121594</v>
      </c>
      <c r="F557" s="53">
        <f t="shared" si="126"/>
        <v>51536.5</v>
      </c>
      <c r="G557">
        <f t="shared" si="121"/>
        <v>6.0916433707461692E-2</v>
      </c>
      <c r="M557">
        <f t="shared" si="124"/>
        <v>6.0916433707461692E-2</v>
      </c>
      <c r="O557">
        <f t="shared" ca="1" si="125"/>
        <v>6.168933760020337E-2</v>
      </c>
      <c r="P557">
        <f t="shared" si="122"/>
        <v>6.8694006141574379E-2</v>
      </c>
      <c r="Q557" s="7">
        <f t="shared" si="123"/>
        <v>38245.464246253709</v>
      </c>
      <c r="R557">
        <f t="shared" si="127"/>
        <v>6.0490632967869543E-5</v>
      </c>
      <c r="T557">
        <v>2</v>
      </c>
      <c r="U557">
        <f t="shared" si="128"/>
        <v>1.2098126593573909E-4</v>
      </c>
    </row>
    <row r="558" spans="1:21" x14ac:dyDescent="0.2">
      <c r="A558" s="33" t="s">
        <v>2229</v>
      </c>
      <c r="B558" s="114" t="s">
        <v>2212</v>
      </c>
      <c r="C558" s="33">
        <v>53263.964263878668</v>
      </c>
      <c r="D558" s="134">
        <v>9.7465732895333644E-5</v>
      </c>
      <c r="E558">
        <f t="shared" si="120"/>
        <v>51536.76074663597</v>
      </c>
      <c r="F558" s="53">
        <f t="shared" si="126"/>
        <v>51536.5</v>
      </c>
      <c r="G558">
        <f t="shared" si="121"/>
        <v>6.0934058667044155E-2</v>
      </c>
      <c r="M558">
        <f t="shared" si="124"/>
        <v>6.0934058667044155E-2</v>
      </c>
      <c r="O558">
        <f t="shared" ca="1" si="125"/>
        <v>6.168933760020337E-2</v>
      </c>
      <c r="P558">
        <f t="shared" si="122"/>
        <v>6.8694006141574379E-2</v>
      </c>
      <c r="Q558" s="7">
        <f t="shared" si="123"/>
        <v>38245.464263878668</v>
      </c>
      <c r="R558">
        <f t="shared" si="127"/>
        <v>6.0216784807467996E-5</v>
      </c>
      <c r="T558">
        <v>2</v>
      </c>
      <c r="U558">
        <f t="shared" si="128"/>
        <v>1.2043356961493599E-4</v>
      </c>
    </row>
    <row r="559" spans="1:21" x14ac:dyDescent="0.2">
      <c r="A559" s="33" t="s">
        <v>2229</v>
      </c>
      <c r="B559" s="114" t="s">
        <v>2228</v>
      </c>
      <c r="C559" s="33">
        <v>53264.782190518104</v>
      </c>
      <c r="D559" s="134">
        <v>8.0864143152927897E-5</v>
      </c>
      <c r="E559">
        <f t="shared" si="120"/>
        <v>51540.260786258594</v>
      </c>
      <c r="F559" s="53">
        <f t="shared" si="126"/>
        <v>51540</v>
      </c>
      <c r="G559">
        <f t="shared" si="121"/>
        <v>6.0943318108911626E-2</v>
      </c>
      <c r="M559">
        <f t="shared" si="124"/>
        <v>6.0943318108911626E-2</v>
      </c>
      <c r="O559">
        <f t="shared" ca="1" si="125"/>
        <v>6.1698500059428479E-2</v>
      </c>
      <c r="P559">
        <f t="shared" si="122"/>
        <v>6.8703628702044175E-2</v>
      </c>
      <c r="Q559" s="7">
        <f t="shared" si="123"/>
        <v>38246.282190518104</v>
      </c>
      <c r="R559">
        <f t="shared" si="127"/>
        <v>6.0222420501885259E-5</v>
      </c>
      <c r="T559">
        <v>2</v>
      </c>
      <c r="U559">
        <f t="shared" si="128"/>
        <v>1.2044484100377052E-4</v>
      </c>
    </row>
    <row r="560" spans="1:21" x14ac:dyDescent="0.2">
      <c r="A560" s="33" t="s">
        <v>2230</v>
      </c>
      <c r="B560" s="114" t="s">
        <v>2212</v>
      </c>
      <c r="C560" s="33">
        <v>53264.898957703605</v>
      </c>
      <c r="D560" s="134">
        <v>9.5592160043923198E-5</v>
      </c>
      <c r="E560">
        <f t="shared" si="120"/>
        <v>51540.76045182292</v>
      </c>
      <c r="F560" s="53">
        <f t="shared" si="126"/>
        <v>51540.5</v>
      </c>
      <c r="G560">
        <f t="shared" si="121"/>
        <v>6.086516360664973E-2</v>
      </c>
      <c r="M560">
        <f t="shared" si="124"/>
        <v>6.086516360664973E-2</v>
      </c>
      <c r="O560">
        <f t="shared" ca="1" si="125"/>
        <v>6.169980898217492E-2</v>
      </c>
      <c r="P560">
        <f t="shared" si="122"/>
        <v>6.8705003372820678E-2</v>
      </c>
      <c r="Q560" s="7">
        <f t="shared" si="123"/>
        <v>38246.398957703605</v>
      </c>
      <c r="R560">
        <f t="shared" si="127"/>
        <v>6.1463087559235339E-5</v>
      </c>
      <c r="T560">
        <v>2</v>
      </c>
      <c r="U560">
        <f t="shared" si="128"/>
        <v>1.2292617511847068E-4</v>
      </c>
    </row>
    <row r="561" spans="1:21" x14ac:dyDescent="0.2">
      <c r="A561" s="33" t="s">
        <v>2229</v>
      </c>
      <c r="B561" s="114" t="s">
        <v>2212</v>
      </c>
      <c r="C561" s="33">
        <v>53264.898972713396</v>
      </c>
      <c r="D561" s="134">
        <v>9.3632899023843869E-5</v>
      </c>
      <c r="E561">
        <f t="shared" si="120"/>
        <v>51540.760516052229</v>
      </c>
      <c r="F561" s="53">
        <f t="shared" si="126"/>
        <v>51540.5</v>
      </c>
      <c r="G561">
        <f t="shared" si="121"/>
        <v>6.0880173397890758E-2</v>
      </c>
      <c r="M561">
        <f t="shared" si="124"/>
        <v>6.0880173397890758E-2</v>
      </c>
      <c r="O561">
        <f t="shared" ca="1" si="125"/>
        <v>6.169980898217492E-2</v>
      </c>
      <c r="P561">
        <f t="shared" si="122"/>
        <v>6.8705003372820678E-2</v>
      </c>
      <c r="Q561" s="7">
        <f t="shared" si="123"/>
        <v>38246.398972713396</v>
      </c>
      <c r="R561">
        <f t="shared" si="127"/>
        <v>6.1227964136561768E-5</v>
      </c>
      <c r="T561">
        <v>2</v>
      </c>
      <c r="U561">
        <f t="shared" si="128"/>
        <v>1.2245592827312354E-4</v>
      </c>
    </row>
    <row r="562" spans="1:21" x14ac:dyDescent="0.2">
      <c r="A562" s="33" t="s">
        <v>2230</v>
      </c>
      <c r="B562" s="115" t="s">
        <v>2228</v>
      </c>
      <c r="C562" s="116">
        <v>53265.015869316565</v>
      </c>
      <c r="D562" s="135">
        <v>7.9972827858826629E-5</v>
      </c>
      <c r="E562">
        <f t="shared" si="120"/>
        <v>51541.26073541557</v>
      </c>
      <c r="F562" s="53">
        <f t="shared" si="126"/>
        <v>51541</v>
      </c>
      <c r="G562">
        <f t="shared" si="121"/>
        <v>6.0931436564715113E-2</v>
      </c>
      <c r="M562">
        <f t="shared" si="124"/>
        <v>6.0931436564715113E-2</v>
      </c>
      <c r="O562">
        <f t="shared" ca="1" si="125"/>
        <v>6.170111790492136E-2</v>
      </c>
      <c r="P562">
        <f t="shared" si="122"/>
        <v>6.8706378048416464E-2</v>
      </c>
      <c r="Q562" s="7">
        <f t="shared" si="123"/>
        <v>38246.515869316565</v>
      </c>
      <c r="R562">
        <f t="shared" si="127"/>
        <v>6.0449715074980155E-5</v>
      </c>
      <c r="T562">
        <v>2</v>
      </c>
      <c r="U562">
        <f t="shared" si="128"/>
        <v>1.2089943014996031E-4</v>
      </c>
    </row>
    <row r="563" spans="1:21" x14ac:dyDescent="0.2">
      <c r="A563" s="33" t="s">
        <v>2229</v>
      </c>
      <c r="B563" s="114" t="s">
        <v>2228</v>
      </c>
      <c r="C563" s="33">
        <v>53265.7170508251</v>
      </c>
      <c r="D563" s="134">
        <v>8.333550742532466E-5</v>
      </c>
      <c r="E563">
        <f t="shared" si="120"/>
        <v>51544.261203849041</v>
      </c>
      <c r="F563" s="53">
        <f t="shared" si="126"/>
        <v>51544</v>
      </c>
      <c r="G563">
        <f t="shared" si="121"/>
        <v>6.1040905100526288E-2</v>
      </c>
      <c r="M563">
        <f t="shared" si="124"/>
        <v>6.1040905100526288E-2</v>
      </c>
      <c r="O563">
        <f t="shared" ca="1" si="125"/>
        <v>6.1708971441400029E-2</v>
      </c>
      <c r="P563">
        <f t="shared" si="122"/>
        <v>6.8714626203178156E-2</v>
      </c>
      <c r="Q563" s="7">
        <f t="shared" si="123"/>
        <v>38247.2170508251</v>
      </c>
      <c r="R563">
        <f t="shared" si="127"/>
        <v>5.8885995561284592E-5</v>
      </c>
      <c r="T563">
        <v>2</v>
      </c>
      <c r="U563">
        <f t="shared" si="128"/>
        <v>1.1777199112256918E-4</v>
      </c>
    </row>
    <row r="564" spans="1:21" x14ac:dyDescent="0.2">
      <c r="A564" s="33" t="s">
        <v>2230</v>
      </c>
      <c r="B564" s="114" t="s">
        <v>2212</v>
      </c>
      <c r="C564" s="33">
        <v>53265.833693449364</v>
      </c>
      <c r="D564" s="134">
        <v>8.6065388402342742E-5</v>
      </c>
      <c r="E564">
        <f t="shared" si="120"/>
        <v>51544.760336395804</v>
      </c>
      <c r="F564" s="53">
        <f t="shared" si="126"/>
        <v>51544.5</v>
      </c>
      <c r="G564">
        <f t="shared" si="121"/>
        <v>6.0838189361675177E-2</v>
      </c>
      <c r="M564">
        <f t="shared" si="124"/>
        <v>6.0838189361675177E-2</v>
      </c>
      <c r="O564">
        <f t="shared" ca="1" si="125"/>
        <v>6.1710280364146469E-2</v>
      </c>
      <c r="P564">
        <f t="shared" si="122"/>
        <v>6.8716000912500019E-2</v>
      </c>
      <c r="Q564" s="7">
        <f t="shared" si="123"/>
        <v>38247.333693449364</v>
      </c>
      <c r="R564">
        <f t="shared" si="127"/>
        <v>6.2059914830309308E-5</v>
      </c>
      <c r="T564">
        <v>2</v>
      </c>
      <c r="U564">
        <f t="shared" si="128"/>
        <v>1.2411982966061862E-4</v>
      </c>
    </row>
    <row r="565" spans="1:21" x14ac:dyDescent="0.2">
      <c r="A565" s="33" t="s">
        <v>2229</v>
      </c>
      <c r="B565" s="114" t="s">
        <v>2212</v>
      </c>
      <c r="C565" s="33">
        <v>53265.833750315098</v>
      </c>
      <c r="D565" s="134">
        <v>9.3563139756010162E-5</v>
      </c>
      <c r="E565">
        <f t="shared" si="120"/>
        <v>51544.760579733425</v>
      </c>
      <c r="F565" s="53">
        <f t="shared" si="126"/>
        <v>51544.5</v>
      </c>
      <c r="G565">
        <f t="shared" si="121"/>
        <v>6.0895055095897987E-2</v>
      </c>
      <c r="M565">
        <f t="shared" si="124"/>
        <v>6.0895055095897987E-2</v>
      </c>
      <c r="O565">
        <f t="shared" ca="1" si="125"/>
        <v>6.1710280364146469E-2</v>
      </c>
      <c r="P565">
        <f t="shared" si="122"/>
        <v>6.8716000912500019E-2</v>
      </c>
      <c r="Q565" s="7">
        <f t="shared" si="123"/>
        <v>38247.333750315098</v>
      </c>
      <c r="R565">
        <f t="shared" si="127"/>
        <v>6.1167193466224817E-5</v>
      </c>
      <c r="T565">
        <v>2</v>
      </c>
      <c r="U565">
        <f t="shared" si="128"/>
        <v>1.2233438693244963E-4</v>
      </c>
    </row>
    <row r="566" spans="1:21" x14ac:dyDescent="0.2">
      <c r="A566" s="33" t="s">
        <v>2230</v>
      </c>
      <c r="B566" s="114" t="s">
        <v>2228</v>
      </c>
      <c r="C566" s="33">
        <v>53265.950585406565</v>
      </c>
      <c r="D566" s="134">
        <v>6.7390218773718302E-5</v>
      </c>
      <c r="E566">
        <f t="shared" si="120"/>
        <v>51545.260535878304</v>
      </c>
      <c r="F566" s="53">
        <f t="shared" si="126"/>
        <v>51545</v>
      </c>
      <c r="G566">
        <f t="shared" si="121"/>
        <v>6.0884806560352445E-2</v>
      </c>
      <c r="M566">
        <f t="shared" si="124"/>
        <v>6.0884806560352445E-2</v>
      </c>
      <c r="O566">
        <f t="shared" ca="1" si="125"/>
        <v>6.1711589286892909E-2</v>
      </c>
      <c r="P566">
        <f t="shared" si="122"/>
        <v>6.8717375626638641E-2</v>
      </c>
      <c r="Q566" s="7">
        <f t="shared" si="123"/>
        <v>38247.450585406565</v>
      </c>
      <c r="R566">
        <f t="shared" si="127"/>
        <v>6.1349138178143418E-5</v>
      </c>
      <c r="T566">
        <v>2</v>
      </c>
      <c r="U566">
        <f t="shared" si="128"/>
        <v>1.2269827635628684E-4</v>
      </c>
    </row>
    <row r="567" spans="1:21" x14ac:dyDescent="0.2">
      <c r="A567" s="33" t="s">
        <v>2229</v>
      </c>
      <c r="B567" s="114" t="s">
        <v>2228</v>
      </c>
      <c r="C567" s="33">
        <v>53265.950614002963</v>
      </c>
      <c r="D567" s="134">
        <v>8.241252800150116E-5</v>
      </c>
      <c r="E567">
        <f t="shared" si="120"/>
        <v>51545.260658246887</v>
      </c>
      <c r="F567" s="53">
        <f t="shared" si="126"/>
        <v>51545</v>
      </c>
      <c r="G567">
        <f t="shared" si="121"/>
        <v>6.0913402958249208E-2</v>
      </c>
      <c r="M567">
        <f t="shared" si="124"/>
        <v>6.0913402958249208E-2</v>
      </c>
      <c r="O567">
        <f t="shared" ca="1" si="125"/>
        <v>6.1711589286892909E-2</v>
      </c>
      <c r="P567">
        <f t="shared" si="122"/>
        <v>6.8717375626638641E-2</v>
      </c>
      <c r="Q567" s="7">
        <f t="shared" si="123"/>
        <v>38247.450614002963</v>
      </c>
      <c r="R567">
        <f t="shared" si="127"/>
        <v>6.090198940896929E-5</v>
      </c>
      <c r="T567">
        <v>2</v>
      </c>
      <c r="U567">
        <f t="shared" si="128"/>
        <v>1.2180397881793858E-4</v>
      </c>
    </row>
    <row r="568" spans="1:21" x14ac:dyDescent="0.2">
      <c r="A568" s="33" t="s">
        <v>2230</v>
      </c>
      <c r="B568" s="114" t="s">
        <v>2228</v>
      </c>
      <c r="C568" s="33">
        <v>53266.885460624639</v>
      </c>
      <c r="D568" s="134">
        <v>7.7456035269518763E-5</v>
      </c>
      <c r="E568">
        <f t="shared" si="120"/>
        <v>51549.261017275654</v>
      </c>
      <c r="F568" s="53">
        <f t="shared" si="126"/>
        <v>51549</v>
      </c>
      <c r="G568">
        <f t="shared" si="121"/>
        <v>6.099730463756714E-2</v>
      </c>
      <c r="M568">
        <f t="shared" si="124"/>
        <v>6.099730463756714E-2</v>
      </c>
      <c r="O568">
        <f t="shared" ca="1" si="125"/>
        <v>6.1722060668864459E-2</v>
      </c>
      <c r="P568">
        <f t="shared" si="122"/>
        <v>6.8728373513113131E-2</v>
      </c>
      <c r="Q568" s="7">
        <f t="shared" si="123"/>
        <v>38248.385460624639</v>
      </c>
      <c r="R568">
        <f t="shared" si="127"/>
        <v>5.9769425958435946E-5</v>
      </c>
      <c r="T568">
        <v>2</v>
      </c>
      <c r="U568">
        <f t="shared" si="128"/>
        <v>1.1953885191687189E-4</v>
      </c>
    </row>
    <row r="569" spans="1:21" x14ac:dyDescent="0.2">
      <c r="A569" s="33" t="s">
        <v>2230</v>
      </c>
      <c r="B569" s="114" t="s">
        <v>2212</v>
      </c>
      <c r="C569" s="33">
        <v>53267.002226258599</v>
      </c>
      <c r="D569" s="134">
        <v>8.3991774556339371E-5</v>
      </c>
      <c r="E569">
        <f t="shared" si="120"/>
        <v>51549.760676200691</v>
      </c>
      <c r="F569" s="53">
        <f t="shared" si="126"/>
        <v>51549.5</v>
      </c>
      <c r="G569">
        <f t="shared" si="121"/>
        <v>6.0917598602827638E-2</v>
      </c>
      <c r="M569">
        <f t="shared" si="124"/>
        <v>6.0917598602827638E-2</v>
      </c>
      <c r="O569">
        <f t="shared" ca="1" si="125"/>
        <v>6.1723369591610899E-2</v>
      </c>
      <c r="P569">
        <f t="shared" si="122"/>
        <v>6.8729748270588448E-2</v>
      </c>
      <c r="Q569" s="7">
        <f t="shared" si="123"/>
        <v>38248.502226258599</v>
      </c>
      <c r="R569">
        <f t="shared" si="127"/>
        <v>6.1029682431495321E-5</v>
      </c>
      <c r="T569">
        <v>2</v>
      </c>
      <c r="U569">
        <f t="shared" si="128"/>
        <v>1.2205936486299064E-4</v>
      </c>
    </row>
    <row r="570" spans="1:21" x14ac:dyDescent="0.2">
      <c r="A570" s="33" t="s">
        <v>2230</v>
      </c>
      <c r="B570" s="114" t="s">
        <v>2212</v>
      </c>
      <c r="C570" s="33">
        <v>53277.75211601027</v>
      </c>
      <c r="D570" s="134">
        <v>8.7257015466597765E-5</v>
      </c>
      <c r="E570">
        <f t="shared" si="120"/>
        <v>51595.761183160022</v>
      </c>
      <c r="F570" s="53">
        <f t="shared" si="126"/>
        <v>51595.5</v>
      </c>
      <c r="G570">
        <f t="shared" si="121"/>
        <v>6.1036070270347409E-2</v>
      </c>
      <c r="M570">
        <f t="shared" si="124"/>
        <v>6.1036070270347409E-2</v>
      </c>
      <c r="O570">
        <f t="shared" ca="1" si="125"/>
        <v>6.1843790484283678E-2</v>
      </c>
      <c r="P570">
        <f t="shared" si="122"/>
        <v>6.8856246510278621E-2</v>
      </c>
      <c r="Q570" s="7">
        <f t="shared" si="123"/>
        <v>38259.25211601027</v>
      </c>
      <c r="R570">
        <f t="shared" si="127"/>
        <v>6.1155156423584663E-5</v>
      </c>
      <c r="T570">
        <v>2</v>
      </c>
      <c r="U570">
        <f t="shared" si="128"/>
        <v>1.2231031284716933E-4</v>
      </c>
    </row>
    <row r="571" spans="1:21" x14ac:dyDescent="0.2">
      <c r="A571" s="33" t="s">
        <v>2230</v>
      </c>
      <c r="B571" s="114" t="s">
        <v>2228</v>
      </c>
      <c r="C571" s="33">
        <v>53277.869178902904</v>
      </c>
      <c r="D571" s="134">
        <v>8.6487920092832328E-5</v>
      </c>
      <c r="E571">
        <f t="shared" si="120"/>
        <v>51596.262114102727</v>
      </c>
      <c r="F571" s="53">
        <f t="shared" si="126"/>
        <v>51596</v>
      </c>
      <c r="G571">
        <f t="shared" si="121"/>
        <v>6.1253622901858762E-2</v>
      </c>
      <c r="M571">
        <f t="shared" si="124"/>
        <v>6.1253622901858762E-2</v>
      </c>
      <c r="O571">
        <f t="shared" ca="1" si="125"/>
        <v>6.1845099407030119E-2</v>
      </c>
      <c r="P571">
        <f t="shared" si="122"/>
        <v>6.8857621714078707E-2</v>
      </c>
      <c r="Q571" s="7">
        <f t="shared" si="123"/>
        <v>38259.369178902904</v>
      </c>
      <c r="R571">
        <f t="shared" si="127"/>
        <v>5.7820797936242334E-5</v>
      </c>
      <c r="T571">
        <v>2</v>
      </c>
      <c r="U571">
        <f t="shared" si="128"/>
        <v>1.1564159587248467E-4</v>
      </c>
    </row>
    <row r="572" spans="1:21" x14ac:dyDescent="0.2">
      <c r="A572" s="52" t="s">
        <v>2</v>
      </c>
      <c r="B572" s="114" t="s">
        <v>2212</v>
      </c>
      <c r="C572" s="33">
        <v>53316.428999999996</v>
      </c>
      <c r="D572" s="33">
        <v>1E-3</v>
      </c>
      <c r="E572">
        <f t="shared" si="120"/>
        <v>51761.265789461511</v>
      </c>
      <c r="F572" s="53">
        <f t="shared" si="126"/>
        <v>51761</v>
      </c>
      <c r="G572">
        <f t="shared" si="121"/>
        <v>6.2112519997754134E-2</v>
      </c>
      <c r="I572">
        <f>G572</f>
        <v>6.2112519997754134E-2</v>
      </c>
      <c r="O572">
        <f t="shared" ref="O572:O603" ca="1" si="129">+C$11+C$12*F572</f>
        <v>6.2277043913356339E-2</v>
      </c>
      <c r="P572">
        <f t="shared" si="122"/>
        <v>6.9311698392900661E-2</v>
      </c>
      <c r="Q572" s="7">
        <f t="shared" si="123"/>
        <v>38297.928999999996</v>
      </c>
      <c r="R572">
        <f t="shared" si="127"/>
        <v>5.1828169565144524E-5</v>
      </c>
      <c r="T572">
        <v>1</v>
      </c>
      <c r="U572">
        <f t="shared" si="128"/>
        <v>5.1828169565144524E-5</v>
      </c>
    </row>
    <row r="573" spans="1:21" x14ac:dyDescent="0.2">
      <c r="A573" s="52" t="s">
        <v>2</v>
      </c>
      <c r="B573" s="115"/>
      <c r="C573" s="33">
        <v>53316.545100000003</v>
      </c>
      <c r="D573" s="33">
        <v>1.1000000000000001E-3</v>
      </c>
      <c r="E573">
        <f t="shared" si="120"/>
        <v>51761.76260003182</v>
      </c>
      <c r="F573" s="53">
        <f t="shared" si="126"/>
        <v>51761.5</v>
      </c>
      <c r="G573">
        <f t="shared" si="121"/>
        <v>6.1367180001980159E-2</v>
      </c>
      <c r="I573">
        <f>G573</f>
        <v>6.1367180001980159E-2</v>
      </c>
      <c r="O573">
        <f t="shared" ca="1" si="129"/>
        <v>6.2278352836102779E-2</v>
      </c>
      <c r="P573">
        <f t="shared" si="122"/>
        <v>6.9313075163230667E-2</v>
      </c>
      <c r="Q573" s="7">
        <f t="shared" si="123"/>
        <v>38298.045100000003</v>
      </c>
      <c r="R573">
        <f t="shared" si="127"/>
        <v>6.3137249913584228E-5</v>
      </c>
      <c r="T573">
        <v>1</v>
      </c>
      <c r="U573">
        <f t="shared" si="128"/>
        <v>6.3137249913584228E-5</v>
      </c>
    </row>
    <row r="574" spans="1:21" x14ac:dyDescent="0.2">
      <c r="A574" s="52" t="s">
        <v>2</v>
      </c>
      <c r="B574" s="114" t="s">
        <v>2212</v>
      </c>
      <c r="C574" s="33">
        <v>53316.662799999998</v>
      </c>
      <c r="D574" s="33">
        <v>1.5E-3</v>
      </c>
      <c r="E574">
        <f t="shared" si="120"/>
        <v>51762.266257259376</v>
      </c>
      <c r="F574" s="53">
        <f t="shared" si="126"/>
        <v>51762</v>
      </c>
      <c r="G574">
        <f t="shared" si="121"/>
        <v>6.2221840002166573E-2</v>
      </c>
      <c r="I574">
        <f>G574</f>
        <v>6.2221840002166573E-2</v>
      </c>
      <c r="O574">
        <f t="shared" ca="1" si="129"/>
        <v>6.227966175884922E-2</v>
      </c>
      <c r="P574">
        <f t="shared" si="122"/>
        <v>6.9314451938241373E-2</v>
      </c>
      <c r="Q574" s="7">
        <f t="shared" si="123"/>
        <v>38298.162799999998</v>
      </c>
      <c r="R574">
        <f t="shared" si="127"/>
        <v>5.030514407575072E-5</v>
      </c>
      <c r="T574">
        <v>1</v>
      </c>
      <c r="U574">
        <f t="shared" si="128"/>
        <v>5.030514407575072E-5</v>
      </c>
    </row>
    <row r="575" spans="1:21" x14ac:dyDescent="0.2">
      <c r="A575" s="33" t="s">
        <v>2230</v>
      </c>
      <c r="B575" s="115" t="s">
        <v>2228</v>
      </c>
      <c r="C575" s="116">
        <v>53355.689779180364</v>
      </c>
      <c r="D575" s="135">
        <v>8.6172923016639711E-5</v>
      </c>
      <c r="E575">
        <f t="shared" si="120"/>
        <v>51929.268977181135</v>
      </c>
      <c r="F575" s="53">
        <f t="shared" si="126"/>
        <v>51929</v>
      </c>
      <c r="G575">
        <f t="shared" si="121"/>
        <v>6.285746036155615E-2</v>
      </c>
      <c r="M575">
        <f t="shared" ref="M575:M580" si="130">G575</f>
        <v>6.285746036155615E-2</v>
      </c>
      <c r="O575">
        <f t="shared" ca="1" si="129"/>
        <v>6.2716841956161229E-2</v>
      </c>
      <c r="P575">
        <f t="shared" si="122"/>
        <v>6.9774554689927812E-2</v>
      </c>
      <c r="Q575" s="7">
        <f t="shared" si="123"/>
        <v>38337.189779180364</v>
      </c>
      <c r="R575">
        <f t="shared" si="127"/>
        <v>4.7846193947591408E-5</v>
      </c>
      <c r="T575">
        <v>2</v>
      </c>
      <c r="U575">
        <f t="shared" si="128"/>
        <v>9.5692387895182816E-5</v>
      </c>
    </row>
    <row r="576" spans="1:21" x14ac:dyDescent="0.2">
      <c r="A576" s="33" t="s">
        <v>2230</v>
      </c>
      <c r="B576" s="114" t="s">
        <v>2212</v>
      </c>
      <c r="C576" s="33">
        <v>53355.806557510805</v>
      </c>
      <c r="D576" s="134">
        <v>9.1423713346583973E-5</v>
      </c>
      <c r="E576">
        <f t="shared" si="120"/>
        <v>51929.768690436453</v>
      </c>
      <c r="F576" s="53">
        <f t="shared" si="126"/>
        <v>51929.5</v>
      </c>
      <c r="G576">
        <f t="shared" si="121"/>
        <v>6.279045080736978E-2</v>
      </c>
      <c r="M576">
        <f t="shared" si="130"/>
        <v>6.279045080736978E-2</v>
      </c>
      <c r="O576">
        <f t="shared" ca="1" si="129"/>
        <v>6.2718150878907669E-2</v>
      </c>
      <c r="P576">
        <f t="shared" si="122"/>
        <v>6.9775933015338798E-2</v>
      </c>
      <c r="Q576" s="7">
        <f t="shared" si="123"/>
        <v>38337.306557510805</v>
      </c>
      <c r="R576">
        <f t="shared" si="127"/>
        <v>4.879696167785171E-5</v>
      </c>
      <c r="T576">
        <v>2</v>
      </c>
      <c r="U576">
        <f t="shared" si="128"/>
        <v>9.7593923355703419E-5</v>
      </c>
    </row>
    <row r="577" spans="1:21" x14ac:dyDescent="0.2">
      <c r="A577" s="33" t="s">
        <v>2230</v>
      </c>
      <c r="B577" s="114" t="s">
        <v>2228</v>
      </c>
      <c r="C577" s="33">
        <v>53356.624533288566</v>
      </c>
      <c r="D577" s="134">
        <v>8.21696247572874E-5</v>
      </c>
      <c r="E577">
        <f t="shared" si="120"/>
        <v>51933.268940329872</v>
      </c>
      <c r="F577" s="53">
        <f t="shared" si="126"/>
        <v>51933</v>
      </c>
      <c r="G577">
        <f t="shared" si="121"/>
        <v>6.2848848567227833E-2</v>
      </c>
      <c r="M577">
        <f t="shared" si="130"/>
        <v>6.2848848567227833E-2</v>
      </c>
      <c r="O577">
        <f t="shared" ca="1" si="129"/>
        <v>6.2727313338132779E-2</v>
      </c>
      <c r="P577">
        <f t="shared" si="122"/>
        <v>6.9785581421310722E-2</v>
      </c>
      <c r="Q577" s="7">
        <f t="shared" si="123"/>
        <v>38338.124533288566</v>
      </c>
      <c r="R577">
        <f t="shared" si="127"/>
        <v>4.8118262688912942E-5</v>
      </c>
      <c r="T577">
        <v>2</v>
      </c>
      <c r="U577">
        <f t="shared" si="128"/>
        <v>9.6236525377825884E-5</v>
      </c>
    </row>
    <row r="578" spans="1:21" x14ac:dyDescent="0.2">
      <c r="A578" s="33" t="s">
        <v>2230</v>
      </c>
      <c r="B578" s="114" t="s">
        <v>2212</v>
      </c>
      <c r="C578" s="33">
        <v>53356.741021822767</v>
      </c>
      <c r="D578" s="134">
        <v>8.5537495884598308E-5</v>
      </c>
      <c r="E578">
        <f t="shared" si="120"/>
        <v>51933.767413500471</v>
      </c>
      <c r="F578" s="53">
        <f t="shared" ref="F578:F609" si="131">+ROUND(2*E578,0)/2-0.5</f>
        <v>51933.5</v>
      </c>
      <c r="G578">
        <f t="shared" si="121"/>
        <v>6.249204276537057E-2</v>
      </c>
      <c r="M578">
        <f t="shared" si="130"/>
        <v>6.249204276537057E-2</v>
      </c>
      <c r="O578">
        <f t="shared" ca="1" si="129"/>
        <v>6.2728622260879219E-2</v>
      </c>
      <c r="P578">
        <f t="shared" si="122"/>
        <v>6.9786959783316546E-2</v>
      </c>
      <c r="Q578" s="7">
        <f t="shared" si="123"/>
        <v>38338.241021822767</v>
      </c>
      <c r="R578">
        <f t="shared" si="127"/>
        <v>5.3215814298717808E-5</v>
      </c>
      <c r="T578">
        <v>2</v>
      </c>
      <c r="U578">
        <f t="shared" si="128"/>
        <v>1.0643162859743562E-4</v>
      </c>
    </row>
    <row r="579" spans="1:21" x14ac:dyDescent="0.2">
      <c r="A579" s="33" t="s">
        <v>2230</v>
      </c>
      <c r="B579" s="114" t="s">
        <v>2228</v>
      </c>
      <c r="C579" s="33">
        <v>53359.662561764497</v>
      </c>
      <c r="D579" s="134">
        <v>8.6330330409072425E-5</v>
      </c>
      <c r="E579">
        <f t="shared" si="120"/>
        <v>51946.269152729998</v>
      </c>
      <c r="F579" s="53">
        <f t="shared" si="131"/>
        <v>51946</v>
      </c>
      <c r="G579">
        <f t="shared" si="121"/>
        <v>6.2898484495235607E-2</v>
      </c>
      <c r="M579">
        <f t="shared" si="130"/>
        <v>6.2898484495235607E-2</v>
      </c>
      <c r="O579">
        <f t="shared" ca="1" si="129"/>
        <v>6.2761345329540308E-2</v>
      </c>
      <c r="P579">
        <f t="shared" si="122"/>
        <v>6.9821420318854882E-2</v>
      </c>
      <c r="Q579" s="7">
        <f t="shared" si="123"/>
        <v>38341.162561764497</v>
      </c>
      <c r="R579">
        <f t="shared" si="127"/>
        <v>4.7927040417951087E-5</v>
      </c>
      <c r="T579">
        <v>2</v>
      </c>
      <c r="U579">
        <f t="shared" si="128"/>
        <v>9.5854080835902175E-5</v>
      </c>
    </row>
    <row r="580" spans="1:21" x14ac:dyDescent="0.2">
      <c r="A580" s="33" t="s">
        <v>2230</v>
      </c>
      <c r="B580" s="114" t="s">
        <v>2212</v>
      </c>
      <c r="C580" s="33">
        <v>53359.779039820365</v>
      </c>
      <c r="D580" s="134">
        <v>9.0584556978828997E-5</v>
      </c>
      <c r="E580">
        <f t="shared" si="120"/>
        <v>51946.767581062137</v>
      </c>
      <c r="F580" s="53">
        <f t="shared" si="131"/>
        <v>51946.5</v>
      </c>
      <c r="G580">
        <f t="shared" si="121"/>
        <v>6.253120036853943E-2</v>
      </c>
      <c r="M580">
        <f t="shared" si="130"/>
        <v>6.253120036853943E-2</v>
      </c>
      <c r="O580">
        <f t="shared" ca="1" si="129"/>
        <v>6.2762654252286748E-2</v>
      </c>
      <c r="P580">
        <f t="shared" si="122"/>
        <v>6.98227987996555E-2</v>
      </c>
      <c r="Q580" s="7">
        <f t="shared" si="123"/>
        <v>38341.279039820365</v>
      </c>
      <c r="R580">
        <f t="shared" si="127"/>
        <v>5.3167407680654332E-5</v>
      </c>
      <c r="T580">
        <v>2</v>
      </c>
      <c r="U580">
        <f t="shared" si="128"/>
        <v>1.0633481536130866E-4</v>
      </c>
    </row>
    <row r="581" spans="1:21" x14ac:dyDescent="0.2">
      <c r="A581" s="52" t="s">
        <v>4</v>
      </c>
      <c r="B581" s="115" t="s">
        <v>2215</v>
      </c>
      <c r="C581" s="116">
        <v>53369.009910000001</v>
      </c>
      <c r="D581" s="33">
        <v>4.0000000000000003E-5</v>
      </c>
      <c r="E581">
        <f t="shared" si="120"/>
        <v>51986.267958996061</v>
      </c>
      <c r="F581" s="53">
        <f t="shared" si="131"/>
        <v>51986</v>
      </c>
      <c r="G581">
        <f t="shared" si="121"/>
        <v>6.2619520002044737E-2</v>
      </c>
      <c r="I581">
        <f t="shared" ref="I581:I588" si="132">G581</f>
        <v>6.2619520002044737E-2</v>
      </c>
      <c r="O581">
        <f t="shared" ca="1" si="129"/>
        <v>6.2866059149255749E-2</v>
      </c>
      <c r="P581">
        <f t="shared" si="122"/>
        <v>6.993171318197125E-2</v>
      </c>
      <c r="Q581" s="7">
        <f t="shared" si="123"/>
        <v>38350.509910000001</v>
      </c>
      <c r="R581">
        <f t="shared" si="127"/>
        <v>5.3468169100563803E-5</v>
      </c>
      <c r="T581">
        <v>1</v>
      </c>
      <c r="U581">
        <f t="shared" si="128"/>
        <v>5.3468169100563803E-5</v>
      </c>
    </row>
    <row r="582" spans="1:21" x14ac:dyDescent="0.2">
      <c r="A582" s="28" t="s">
        <v>4</v>
      </c>
      <c r="B582" s="115" t="s">
        <v>2215</v>
      </c>
      <c r="C582" s="116">
        <v>53369.009910000001</v>
      </c>
      <c r="D582" s="116">
        <v>4.0000000000000003E-5</v>
      </c>
      <c r="E582">
        <f t="shared" si="120"/>
        <v>51986.267958996061</v>
      </c>
      <c r="F582" s="53">
        <f t="shared" si="131"/>
        <v>51986</v>
      </c>
      <c r="G582">
        <f t="shared" si="121"/>
        <v>6.2619520002044737E-2</v>
      </c>
      <c r="I582">
        <f t="shared" si="132"/>
        <v>6.2619520002044737E-2</v>
      </c>
      <c r="O582">
        <f t="shared" ca="1" si="129"/>
        <v>6.2866059149255749E-2</v>
      </c>
      <c r="P582">
        <f t="shared" si="122"/>
        <v>6.993171318197125E-2</v>
      </c>
      <c r="Q582" s="7">
        <f t="shared" si="123"/>
        <v>38350.509910000001</v>
      </c>
      <c r="R582">
        <f t="shared" ref="R582:R613" si="133">+(P582-G582)^2</f>
        <v>5.3468169100563803E-5</v>
      </c>
      <c r="T582">
        <v>1</v>
      </c>
      <c r="U582">
        <f t="shared" ref="U582:U613" si="134">+T582*R582</f>
        <v>5.3468169100563803E-5</v>
      </c>
    </row>
    <row r="583" spans="1:21" x14ac:dyDescent="0.2">
      <c r="A583" s="52" t="s">
        <v>4</v>
      </c>
      <c r="B583" s="115" t="s">
        <v>2212</v>
      </c>
      <c r="C583" s="116">
        <v>53369.126409999997</v>
      </c>
      <c r="D583" s="33">
        <v>6.0000000000000002E-5</v>
      </c>
      <c r="E583">
        <f t="shared" si="120"/>
        <v>51986.766481230647</v>
      </c>
      <c r="F583" s="53">
        <f t="shared" si="131"/>
        <v>51986.5</v>
      </c>
      <c r="G583">
        <f t="shared" si="121"/>
        <v>6.2274179996165913E-2</v>
      </c>
      <c r="I583">
        <f t="shared" si="132"/>
        <v>6.2274179996165913E-2</v>
      </c>
      <c r="O583">
        <f t="shared" ca="1" si="129"/>
        <v>6.2867368072002189E-2</v>
      </c>
      <c r="P583">
        <f t="shared" si="122"/>
        <v>6.9933092026967153E-2</v>
      </c>
      <c r="Q583" s="7">
        <f t="shared" si="123"/>
        <v>38350.626409999997</v>
      </c>
      <c r="R583">
        <f t="shared" si="133"/>
        <v>5.8658933495551983E-5</v>
      </c>
      <c r="T583">
        <v>1</v>
      </c>
      <c r="U583">
        <f t="shared" si="134"/>
        <v>5.8658933495551983E-5</v>
      </c>
    </row>
    <row r="584" spans="1:21" x14ac:dyDescent="0.2">
      <c r="A584" s="28" t="s">
        <v>4</v>
      </c>
      <c r="B584" s="115" t="s">
        <v>2212</v>
      </c>
      <c r="C584" s="116">
        <v>53369.126409999997</v>
      </c>
      <c r="D584" s="116">
        <v>6.0000000000000002E-5</v>
      </c>
      <c r="E584">
        <f t="shared" si="120"/>
        <v>51986.766481230647</v>
      </c>
      <c r="F584" s="53">
        <f t="shared" si="131"/>
        <v>51986.5</v>
      </c>
      <c r="G584">
        <f t="shared" si="121"/>
        <v>6.2274179996165913E-2</v>
      </c>
      <c r="I584">
        <f t="shared" si="132"/>
        <v>6.2274179996165913E-2</v>
      </c>
      <c r="O584">
        <f t="shared" ca="1" si="129"/>
        <v>6.2867368072002189E-2</v>
      </c>
      <c r="P584">
        <f t="shared" si="122"/>
        <v>6.9933092026967153E-2</v>
      </c>
      <c r="Q584" s="7">
        <f t="shared" si="123"/>
        <v>38350.626409999997</v>
      </c>
      <c r="R584">
        <f t="shared" si="133"/>
        <v>5.8658933495551983E-5</v>
      </c>
      <c r="T584">
        <v>1</v>
      </c>
      <c r="U584">
        <f t="shared" si="134"/>
        <v>5.8658933495551983E-5</v>
      </c>
    </row>
    <row r="585" spans="1:21" x14ac:dyDescent="0.2">
      <c r="A585" s="117" t="s">
        <v>143</v>
      </c>
      <c r="B585" s="120" t="s">
        <v>2215</v>
      </c>
      <c r="C585" s="117">
        <v>53599.436000000002</v>
      </c>
      <c r="D585" s="117">
        <v>3.0000000000000001E-3</v>
      </c>
      <c r="E585">
        <f t="shared" si="120"/>
        <v>52972.298253400615</v>
      </c>
      <c r="F585" s="53">
        <f t="shared" si="131"/>
        <v>52972</v>
      </c>
      <c r="G585">
        <f t="shared" si="121"/>
        <v>6.9699040002888069E-2</v>
      </c>
      <c r="I585">
        <f t="shared" si="132"/>
        <v>6.9699040002888069E-2</v>
      </c>
      <c r="O585">
        <f t="shared" ca="1" si="129"/>
        <v>6.5447254805241578E-2</v>
      </c>
      <c r="P585">
        <f t="shared" si="122"/>
        <v>7.2659219299806996E-2</v>
      </c>
      <c r="Q585" s="7">
        <f t="shared" si="123"/>
        <v>38580.936000000002</v>
      </c>
      <c r="R585">
        <f t="shared" si="133"/>
        <v>8.7626614699074347E-6</v>
      </c>
      <c r="T585">
        <v>14</v>
      </c>
      <c r="U585">
        <f t="shared" si="134"/>
        <v>1.2267726057870409E-4</v>
      </c>
    </row>
    <row r="586" spans="1:21" x14ac:dyDescent="0.2">
      <c r="A586" s="28" t="s">
        <v>9</v>
      </c>
      <c r="B586" s="114" t="s">
        <v>2212</v>
      </c>
      <c r="C586" s="33">
        <v>53648.508000000002</v>
      </c>
      <c r="D586" s="33">
        <v>1.6000000000000001E-3</v>
      </c>
      <c r="E586">
        <f t="shared" si="120"/>
        <v>53182.285232770097</v>
      </c>
      <c r="F586" s="53">
        <f t="shared" si="131"/>
        <v>53182</v>
      </c>
      <c r="G586">
        <f t="shared" si="121"/>
        <v>6.6656240000156686E-2</v>
      </c>
      <c r="I586">
        <f t="shared" si="132"/>
        <v>6.6656240000156686E-2</v>
      </c>
      <c r="O586">
        <f t="shared" ca="1" si="129"/>
        <v>6.5997002358747697E-2</v>
      </c>
      <c r="P586">
        <f t="shared" si="122"/>
        <v>7.3242180763969641E-2</v>
      </c>
      <c r="Q586" s="7">
        <f t="shared" si="123"/>
        <v>38630.008000000002</v>
      </c>
      <c r="R586">
        <f t="shared" si="133"/>
        <v>4.3374615744453182E-5</v>
      </c>
      <c r="T586">
        <v>1</v>
      </c>
      <c r="U586">
        <f t="shared" si="134"/>
        <v>4.3374615744453182E-5</v>
      </c>
    </row>
    <row r="587" spans="1:21" x14ac:dyDescent="0.2">
      <c r="A587" s="28" t="s">
        <v>9</v>
      </c>
      <c r="B587" s="26"/>
      <c r="C587" s="33">
        <v>53648.623699999996</v>
      </c>
      <c r="D587" s="33">
        <v>1.6999999999999999E-3</v>
      </c>
      <c r="E587">
        <f t="shared" si="120"/>
        <v>53182.780331676026</v>
      </c>
      <c r="F587" s="53">
        <f t="shared" si="131"/>
        <v>53182.5</v>
      </c>
      <c r="G587">
        <f t="shared" si="121"/>
        <v>6.5510899992659688E-2</v>
      </c>
      <c r="I587">
        <f t="shared" si="132"/>
        <v>6.5510899992659688E-2</v>
      </c>
      <c r="O587">
        <f t="shared" ca="1" si="129"/>
        <v>6.5998311281494138E-2</v>
      </c>
      <c r="P587">
        <f t="shared" si="122"/>
        <v>7.3243569575280026E-2</v>
      </c>
      <c r="Q587" s="7">
        <f t="shared" si="123"/>
        <v>38630.123699999996</v>
      </c>
      <c r="R587">
        <f t="shared" si="133"/>
        <v>5.9794178873981799E-5</v>
      </c>
      <c r="T587">
        <v>1</v>
      </c>
      <c r="U587">
        <f t="shared" si="134"/>
        <v>5.9794178873981799E-5</v>
      </c>
    </row>
    <row r="588" spans="1:21" x14ac:dyDescent="0.2">
      <c r="A588" s="28" t="s">
        <v>9</v>
      </c>
      <c r="B588" s="114" t="s">
        <v>2212</v>
      </c>
      <c r="C588" s="33">
        <v>53650.377099999998</v>
      </c>
      <c r="D588" s="33">
        <v>1E-4</v>
      </c>
      <c r="E588">
        <f t="shared" si="120"/>
        <v>53190.283412243902</v>
      </c>
      <c r="F588" s="53">
        <f t="shared" si="131"/>
        <v>53190</v>
      </c>
      <c r="G588">
        <f t="shared" si="121"/>
        <v>6.6230799995537382E-2</v>
      </c>
      <c r="I588">
        <f t="shared" si="132"/>
        <v>6.6230799995537382E-2</v>
      </c>
      <c r="O588">
        <f t="shared" ca="1" si="129"/>
        <v>6.6017945122690769E-2</v>
      </c>
      <c r="P588">
        <f t="shared" si="122"/>
        <v>7.326440220003598E-2</v>
      </c>
      <c r="Q588" s="7">
        <f t="shared" si="123"/>
        <v>38631.877099999998</v>
      </c>
      <c r="R588">
        <f t="shared" si="133"/>
        <v>4.9471559971127547E-5</v>
      </c>
      <c r="T588">
        <v>1</v>
      </c>
      <c r="U588">
        <f t="shared" si="134"/>
        <v>4.9471559971127547E-5</v>
      </c>
    </row>
    <row r="589" spans="1:21" x14ac:dyDescent="0.2">
      <c r="A589" s="33" t="s">
        <v>15</v>
      </c>
      <c r="B589" s="114" t="s">
        <v>2215</v>
      </c>
      <c r="C589" s="33">
        <v>53651.311710000002</v>
      </c>
      <c r="D589" s="33">
        <v>1.1999999999999999E-3</v>
      </c>
      <c r="E589">
        <f t="shared" si="120"/>
        <v>53194.282758730478</v>
      </c>
      <c r="F589" s="53">
        <f t="shared" si="131"/>
        <v>53194</v>
      </c>
      <c r="G589">
        <f t="shared" si="121"/>
        <v>6.6078080002625939E-2</v>
      </c>
      <c r="N589">
        <f>G589</f>
        <v>6.6078080002625939E-2</v>
      </c>
      <c r="O589">
        <f t="shared" ca="1" si="129"/>
        <v>6.6028416504662318E-2</v>
      </c>
      <c r="P589">
        <f t="shared" si="122"/>
        <v>7.3275513281920931E-2</v>
      </c>
      <c r="Q589" s="7">
        <f t="shared" si="123"/>
        <v>38632.811710000002</v>
      </c>
      <c r="R589">
        <f t="shared" si="133"/>
        <v>5.1803045809903077E-5</v>
      </c>
      <c r="T589" s="20">
        <v>0.5</v>
      </c>
      <c r="U589">
        <f t="shared" si="134"/>
        <v>2.5901522904951538E-5</v>
      </c>
    </row>
    <row r="590" spans="1:21" x14ac:dyDescent="0.2">
      <c r="A590" s="117" t="s">
        <v>9</v>
      </c>
      <c r="B590" s="120" t="s">
        <v>2215</v>
      </c>
      <c r="C590" s="117">
        <v>53661.476699999999</v>
      </c>
      <c r="D590" s="117">
        <v>1E-4</v>
      </c>
      <c r="E590">
        <f t="shared" si="120"/>
        <v>53237.780385593469</v>
      </c>
      <c r="F590" s="53">
        <f t="shared" si="131"/>
        <v>53237.5</v>
      </c>
      <c r="G590">
        <f t="shared" si="121"/>
        <v>6.5523500001290813E-2</v>
      </c>
      <c r="I590">
        <f t="shared" ref="I590:I600" si="135">G590</f>
        <v>6.5523500001290813E-2</v>
      </c>
      <c r="O590">
        <f t="shared" ca="1" si="129"/>
        <v>6.6142292783602868E-2</v>
      </c>
      <c r="P590">
        <f t="shared" si="122"/>
        <v>7.3396361912634489E-2</v>
      </c>
      <c r="Q590" s="7">
        <f t="shared" si="123"/>
        <v>38642.976699999999</v>
      </c>
      <c r="R590">
        <f t="shared" si="133"/>
        <v>6.1981954675086002E-5</v>
      </c>
      <c r="T590">
        <v>15</v>
      </c>
      <c r="U590">
        <f t="shared" si="134"/>
        <v>9.2972932012629008E-4</v>
      </c>
    </row>
    <row r="591" spans="1:21" x14ac:dyDescent="0.2">
      <c r="A591" s="28" t="s">
        <v>9</v>
      </c>
      <c r="B591" s="114" t="s">
        <v>2212</v>
      </c>
      <c r="C591" s="33">
        <v>53661.594799999999</v>
      </c>
      <c r="D591" s="33">
        <v>2.0000000000000001E-4</v>
      </c>
      <c r="E591">
        <f t="shared" si="120"/>
        <v>53238.285754485369</v>
      </c>
      <c r="F591" s="53">
        <f t="shared" si="131"/>
        <v>53238</v>
      </c>
      <c r="G591">
        <f t="shared" si="121"/>
        <v>6.6778159998648334E-2</v>
      </c>
      <c r="I591">
        <f t="shared" si="135"/>
        <v>6.6778159998648334E-2</v>
      </c>
      <c r="O591">
        <f t="shared" ca="1" si="129"/>
        <v>6.6143601706349309E-2</v>
      </c>
      <c r="P591">
        <f t="shared" si="122"/>
        <v>7.33977511431783E-2</v>
      </c>
      <c r="Q591" s="7">
        <f t="shared" si="123"/>
        <v>38643.094799999999</v>
      </c>
      <c r="R591">
        <f t="shared" si="133"/>
        <v>4.3818986920739535E-5</v>
      </c>
      <c r="T591">
        <v>1</v>
      </c>
      <c r="U591">
        <f t="shared" si="134"/>
        <v>4.3818986920739535E-5</v>
      </c>
    </row>
    <row r="592" spans="1:21" x14ac:dyDescent="0.2">
      <c r="A592" s="28" t="s">
        <v>9</v>
      </c>
      <c r="B592" s="114" t="s">
        <v>2212</v>
      </c>
      <c r="C592" s="33">
        <v>53662.296499999997</v>
      </c>
      <c r="D592" s="33">
        <v>2.0999999999999999E-3</v>
      </c>
      <c r="E592">
        <f t="shared" si="120"/>
        <v>53241.288441627185</v>
      </c>
      <c r="F592" s="53">
        <f t="shared" si="131"/>
        <v>53241</v>
      </c>
      <c r="G592">
        <f t="shared" si="121"/>
        <v>6.7406119997031055E-2</v>
      </c>
      <c r="I592">
        <f t="shared" si="135"/>
        <v>6.7406119997031055E-2</v>
      </c>
      <c r="O592">
        <f t="shared" ca="1" si="129"/>
        <v>6.6151455242827978E-2</v>
      </c>
      <c r="P592">
        <f t="shared" si="122"/>
        <v>7.3406086605379561E-2</v>
      </c>
      <c r="Q592" s="7">
        <f t="shared" si="123"/>
        <v>38643.796499999997</v>
      </c>
      <c r="R592">
        <f t="shared" si="133"/>
        <v>3.599959930129707E-5</v>
      </c>
      <c r="T592">
        <v>1</v>
      </c>
      <c r="U592">
        <f t="shared" si="134"/>
        <v>3.599959930129707E-5</v>
      </c>
    </row>
    <row r="593" spans="1:21" x14ac:dyDescent="0.2">
      <c r="A593" s="28" t="s">
        <v>9</v>
      </c>
      <c r="B593" s="26"/>
      <c r="C593" s="33">
        <v>53662.409699999997</v>
      </c>
      <c r="D593" s="33">
        <v>6.6E-3</v>
      </c>
      <c r="E593">
        <f t="shared" si="120"/>
        <v>53241.772842631108</v>
      </c>
      <c r="F593" s="53">
        <f t="shared" si="131"/>
        <v>53241.5</v>
      </c>
      <c r="G593">
        <f t="shared" si="121"/>
        <v>6.3760779994481709E-2</v>
      </c>
      <c r="I593">
        <f t="shared" si="135"/>
        <v>6.3760779994481709E-2</v>
      </c>
      <c r="O593">
        <f t="shared" ca="1" si="129"/>
        <v>6.6152764165574418E-2</v>
      </c>
      <c r="P593">
        <f t="shared" si="122"/>
        <v>7.3407475862233298E-2</v>
      </c>
      <c r="Q593" s="7">
        <f t="shared" si="123"/>
        <v>38643.909699999997</v>
      </c>
      <c r="R593">
        <f t="shared" si="133"/>
        <v>9.30587411648956E-5</v>
      </c>
      <c r="T593">
        <v>1</v>
      </c>
      <c r="U593">
        <f t="shared" si="134"/>
        <v>9.30587411648956E-5</v>
      </c>
    </row>
    <row r="594" spans="1:21" x14ac:dyDescent="0.2">
      <c r="A594" s="28" t="s">
        <v>9</v>
      </c>
      <c r="B594" s="114" t="s">
        <v>2212</v>
      </c>
      <c r="C594" s="33">
        <v>53662.529499999997</v>
      </c>
      <c r="D594" s="33">
        <v>6.9999999999999999E-4</v>
      </c>
      <c r="E594">
        <f t="shared" si="120"/>
        <v>53242.285486096393</v>
      </c>
      <c r="F594" s="53">
        <f t="shared" si="131"/>
        <v>53242</v>
      </c>
      <c r="G594">
        <f t="shared" si="121"/>
        <v>6.6715439992549364E-2</v>
      </c>
      <c r="I594">
        <f t="shared" si="135"/>
        <v>6.6715439992549364E-2</v>
      </c>
      <c r="O594">
        <f t="shared" ca="1" si="129"/>
        <v>6.6154073088320858E-2</v>
      </c>
      <c r="P594">
        <f t="shared" si="122"/>
        <v>7.3408865122844363E-2</v>
      </c>
      <c r="Q594" s="7">
        <f t="shared" si="123"/>
        <v>38644.029499999997</v>
      </c>
      <c r="R594">
        <f t="shared" si="133"/>
        <v>4.4801939974864634E-5</v>
      </c>
      <c r="T594">
        <v>1</v>
      </c>
      <c r="U594">
        <f t="shared" si="134"/>
        <v>4.4801939974864634E-5</v>
      </c>
    </row>
    <row r="595" spans="1:21" x14ac:dyDescent="0.2">
      <c r="A595" s="52" t="s">
        <v>4</v>
      </c>
      <c r="B595" s="115" t="s">
        <v>2212</v>
      </c>
      <c r="C595" s="116">
        <v>53669.188999999998</v>
      </c>
      <c r="D595" s="33">
        <v>1E-4</v>
      </c>
      <c r="E595">
        <f t="shared" si="120"/>
        <v>53270.782557524326</v>
      </c>
      <c r="F595" s="53">
        <f t="shared" si="131"/>
        <v>53270.5</v>
      </c>
      <c r="G595">
        <f t="shared" si="121"/>
        <v>6.6031059999659192E-2</v>
      </c>
      <c r="I595">
        <f t="shared" si="135"/>
        <v>6.6031059999659192E-2</v>
      </c>
      <c r="O595">
        <f t="shared" ca="1" si="129"/>
        <v>6.6228681684868118E-2</v>
      </c>
      <c r="P595">
        <f t="shared" si="122"/>
        <v>7.3488059178440923E-2</v>
      </c>
      <c r="Q595" s="7">
        <f t="shared" si="123"/>
        <v>38650.688999999998</v>
      </c>
      <c r="R595">
        <f t="shared" si="133"/>
        <v>5.5606836752351417E-5</v>
      </c>
      <c r="T595">
        <v>1</v>
      </c>
      <c r="U595">
        <f t="shared" si="134"/>
        <v>5.5606836752351417E-5</v>
      </c>
    </row>
    <row r="596" spans="1:21" x14ac:dyDescent="0.2">
      <c r="A596" s="28" t="s">
        <v>4</v>
      </c>
      <c r="B596" s="115" t="s">
        <v>2212</v>
      </c>
      <c r="C596" s="116">
        <v>53669.188999999998</v>
      </c>
      <c r="D596" s="116">
        <v>1E-4</v>
      </c>
      <c r="E596">
        <f t="shared" si="120"/>
        <v>53270.782557524326</v>
      </c>
      <c r="F596" s="53">
        <f t="shared" si="131"/>
        <v>53270.5</v>
      </c>
      <c r="G596">
        <f t="shared" si="121"/>
        <v>6.6031059999659192E-2</v>
      </c>
      <c r="I596">
        <f t="shared" si="135"/>
        <v>6.6031059999659192E-2</v>
      </c>
      <c r="O596">
        <f t="shared" ca="1" si="129"/>
        <v>6.6228681684868118E-2</v>
      </c>
      <c r="P596">
        <f t="shared" si="122"/>
        <v>7.3488059178440923E-2</v>
      </c>
      <c r="Q596" s="7">
        <f t="shared" si="123"/>
        <v>38650.688999999998</v>
      </c>
      <c r="R596">
        <f t="shared" si="133"/>
        <v>5.5606836752351417E-5</v>
      </c>
      <c r="T596">
        <v>1</v>
      </c>
      <c r="U596">
        <f t="shared" si="134"/>
        <v>5.5606836752351417E-5</v>
      </c>
    </row>
    <row r="597" spans="1:21" x14ac:dyDescent="0.2">
      <c r="A597" s="52" t="s">
        <v>4</v>
      </c>
      <c r="B597" s="115" t="s">
        <v>2215</v>
      </c>
      <c r="C597" s="116">
        <v>53669.307000000001</v>
      </c>
      <c r="D597" s="33">
        <v>2.9999999999999997E-4</v>
      </c>
      <c r="E597">
        <f t="shared" ref="E597:E629" si="136">(C597-C$7)/C$8</f>
        <v>53271.287498500154</v>
      </c>
      <c r="F597" s="53">
        <f t="shared" si="131"/>
        <v>53271</v>
      </c>
      <c r="G597">
        <f t="shared" ref="G597:G629" si="137">C597-(C$7+F597*C$8)</f>
        <v>6.7185719999542926E-2</v>
      </c>
      <c r="I597">
        <f t="shared" si="135"/>
        <v>6.7185719999542926E-2</v>
      </c>
      <c r="O597">
        <f t="shared" ca="1" si="129"/>
        <v>6.6229990607614558E-2</v>
      </c>
      <c r="P597">
        <f t="shared" ref="P597:P624" si="138">+I$2+I$3*F597+I$4*F597^2+I$5*SIN(I$6*F597+I$7)</f>
        <v>7.3489448656445744E-2</v>
      </c>
      <c r="Q597" s="7">
        <f t="shared" ref="Q597:Q629" si="139">+C597-15018.5</f>
        <v>38650.807000000001</v>
      </c>
      <c r="R597">
        <f t="shared" si="133"/>
        <v>3.9736994979857809E-5</v>
      </c>
      <c r="T597">
        <v>1</v>
      </c>
      <c r="U597">
        <f t="shared" si="134"/>
        <v>3.9736994979857809E-5</v>
      </c>
    </row>
    <row r="598" spans="1:21" x14ac:dyDescent="0.2">
      <c r="A598" s="28" t="s">
        <v>4</v>
      </c>
      <c r="B598" s="115" t="s">
        <v>2215</v>
      </c>
      <c r="C598" s="116">
        <v>53669.307000000001</v>
      </c>
      <c r="D598" s="116">
        <v>2.9999999999999997E-4</v>
      </c>
      <c r="E598">
        <f t="shared" si="136"/>
        <v>53271.287498500154</v>
      </c>
      <c r="F598" s="53">
        <f t="shared" si="131"/>
        <v>53271</v>
      </c>
      <c r="G598">
        <f t="shared" si="137"/>
        <v>6.7185719999542926E-2</v>
      </c>
      <c r="I598">
        <f t="shared" si="135"/>
        <v>6.7185719999542926E-2</v>
      </c>
      <c r="O598">
        <f t="shared" ca="1" si="129"/>
        <v>6.6229990607614558E-2</v>
      </c>
      <c r="P598">
        <f t="shared" si="138"/>
        <v>7.3489448656445744E-2</v>
      </c>
      <c r="Q598" s="7">
        <f t="shared" si="139"/>
        <v>38650.807000000001</v>
      </c>
      <c r="R598">
        <f t="shared" si="133"/>
        <v>3.9736994979857809E-5</v>
      </c>
      <c r="T598">
        <v>1</v>
      </c>
      <c r="U598">
        <f t="shared" si="134"/>
        <v>3.9736994979857809E-5</v>
      </c>
    </row>
    <row r="599" spans="1:21" x14ac:dyDescent="0.2">
      <c r="A599" s="117" t="s">
        <v>144</v>
      </c>
      <c r="B599" s="120" t="s">
        <v>2215</v>
      </c>
      <c r="C599" s="117">
        <v>53735.323799999998</v>
      </c>
      <c r="D599" s="117" t="s">
        <v>145</v>
      </c>
      <c r="E599">
        <f t="shared" si="136"/>
        <v>53553.784001997847</v>
      </c>
      <c r="F599" s="53">
        <f t="shared" si="131"/>
        <v>53553.5</v>
      </c>
      <c r="G599">
        <f t="shared" si="137"/>
        <v>6.6368619998684153E-2</v>
      </c>
      <c r="I599">
        <f t="shared" si="135"/>
        <v>6.6368619998684153E-2</v>
      </c>
      <c r="O599">
        <f t="shared" ca="1" si="129"/>
        <v>6.6969531959354928E-2</v>
      </c>
      <c r="P599">
        <f t="shared" si="138"/>
        <v>7.4275092257262948E-2</v>
      </c>
      <c r="Q599" s="7">
        <f t="shared" si="139"/>
        <v>38716.823799999998</v>
      </c>
      <c r="R599">
        <f t="shared" si="133"/>
        <v>6.2512303575676072E-5</v>
      </c>
      <c r="T599">
        <v>16</v>
      </c>
      <c r="U599">
        <f t="shared" si="134"/>
        <v>1.0001968572108172E-3</v>
      </c>
    </row>
    <row r="600" spans="1:21" x14ac:dyDescent="0.2">
      <c r="A600" s="28" t="s">
        <v>9</v>
      </c>
      <c r="B600" s="114" t="s">
        <v>2212</v>
      </c>
      <c r="C600" s="33">
        <v>53745.256999999998</v>
      </c>
      <c r="D600" s="33">
        <v>1.6999999999999999E-3</v>
      </c>
      <c r="E600">
        <f t="shared" si="136"/>
        <v>53596.289762176217</v>
      </c>
      <c r="F600" s="53">
        <f t="shared" si="131"/>
        <v>53596</v>
      </c>
      <c r="G600">
        <f t="shared" si="137"/>
        <v>6.77147199967294E-2</v>
      </c>
      <c r="I600">
        <f t="shared" si="135"/>
        <v>6.77147199967294E-2</v>
      </c>
      <c r="O600">
        <f t="shared" ca="1" si="129"/>
        <v>6.7080790392802597E-2</v>
      </c>
      <c r="P600">
        <f t="shared" si="138"/>
        <v>7.4393386249378385E-2</v>
      </c>
      <c r="Q600" s="7">
        <f t="shared" si="139"/>
        <v>38726.756999999998</v>
      </c>
      <c r="R600">
        <f t="shared" si="133"/>
        <v>4.4604582914272436E-5</v>
      </c>
      <c r="T600">
        <v>1</v>
      </c>
      <c r="U600">
        <f t="shared" si="134"/>
        <v>4.4604582914272436E-5</v>
      </c>
    </row>
    <row r="601" spans="1:21" x14ac:dyDescent="0.2">
      <c r="A601" s="33" t="s">
        <v>15</v>
      </c>
      <c r="B601" s="114" t="s">
        <v>2215</v>
      </c>
      <c r="C601" s="33">
        <v>53745.25735</v>
      </c>
      <c r="D601" s="33">
        <v>1.1000000000000001E-3</v>
      </c>
      <c r="E601">
        <f t="shared" si="136"/>
        <v>53596.291259882506</v>
      </c>
      <c r="F601" s="53">
        <f t="shared" si="131"/>
        <v>53596</v>
      </c>
      <c r="G601">
        <f t="shared" si="137"/>
        <v>6.8064719998801593E-2</v>
      </c>
      <c r="N601">
        <f>G601</f>
        <v>6.8064719998801593E-2</v>
      </c>
      <c r="O601">
        <f t="shared" ca="1" si="129"/>
        <v>6.7080790392802597E-2</v>
      </c>
      <c r="P601">
        <f t="shared" si="138"/>
        <v>7.4393386249378385E-2</v>
      </c>
      <c r="Q601" s="7">
        <f t="shared" si="139"/>
        <v>38726.75735</v>
      </c>
      <c r="R601">
        <f t="shared" si="133"/>
        <v>4.0052016511189709E-5</v>
      </c>
      <c r="T601" s="20">
        <v>0.5</v>
      </c>
      <c r="U601">
        <f t="shared" si="134"/>
        <v>2.0026008255594854E-5</v>
      </c>
    </row>
    <row r="602" spans="1:21" x14ac:dyDescent="0.2">
      <c r="A602" s="28" t="s">
        <v>9</v>
      </c>
      <c r="B602" s="26"/>
      <c r="C602" s="33">
        <v>53745.373</v>
      </c>
      <c r="D602" s="33">
        <v>1.9E-3</v>
      </c>
      <c r="E602">
        <f t="shared" si="136"/>
        <v>53596.786144830425</v>
      </c>
      <c r="F602" s="53">
        <f t="shared" si="131"/>
        <v>53596.5</v>
      </c>
      <c r="G602">
        <f t="shared" si="137"/>
        <v>6.6869380003481638E-2</v>
      </c>
      <c r="I602">
        <f t="shared" ref="I602:I629" si="140">G602</f>
        <v>6.6869380003481638E-2</v>
      </c>
      <c r="O602">
        <f t="shared" ca="1" si="129"/>
        <v>6.7082099315549037E-2</v>
      </c>
      <c r="P602">
        <f t="shared" si="138"/>
        <v>7.4394778095892761E-2</v>
      </c>
      <c r="Q602" s="7">
        <f t="shared" si="139"/>
        <v>38726.873</v>
      </c>
      <c r="R602">
        <f t="shared" si="133"/>
        <v>5.6631616449264966E-5</v>
      </c>
      <c r="T602">
        <v>1</v>
      </c>
      <c r="U602">
        <f t="shared" si="134"/>
        <v>5.6631616449264966E-5</v>
      </c>
    </row>
    <row r="603" spans="1:21" x14ac:dyDescent="0.2">
      <c r="A603" s="28" t="s">
        <v>9</v>
      </c>
      <c r="B603" s="114" t="s">
        <v>2212</v>
      </c>
      <c r="C603" s="33">
        <v>53745.491600000001</v>
      </c>
      <c r="D603" s="33">
        <v>2.3999999999999998E-3</v>
      </c>
      <c r="E603">
        <f t="shared" si="136"/>
        <v>53597.293653302739</v>
      </c>
      <c r="F603" s="53">
        <f t="shared" si="131"/>
        <v>53597</v>
      </c>
      <c r="G603">
        <f t="shared" si="137"/>
        <v>6.8624040002760012E-2</v>
      </c>
      <c r="I603">
        <f t="shared" si="140"/>
        <v>6.8624040002760012E-2</v>
      </c>
      <c r="O603">
        <f t="shared" ca="1" si="129"/>
        <v>6.7083408238295478E-2</v>
      </c>
      <c r="P603">
        <f t="shared" si="138"/>
        <v>7.4396169945944418E-2</v>
      </c>
      <c r="Q603" s="7">
        <f t="shared" si="139"/>
        <v>38726.991600000001</v>
      </c>
      <c r="R603">
        <f t="shared" si="133"/>
        <v>3.331748408100602E-5</v>
      </c>
      <c r="T603">
        <v>1</v>
      </c>
      <c r="U603">
        <f t="shared" si="134"/>
        <v>3.331748408100602E-5</v>
      </c>
    </row>
    <row r="604" spans="1:21" x14ac:dyDescent="0.2">
      <c r="A604" s="117" t="s">
        <v>12</v>
      </c>
      <c r="B604" s="118" t="s">
        <v>2212</v>
      </c>
      <c r="C604" s="119">
        <v>53930.459199999998</v>
      </c>
      <c r="D604" s="119">
        <v>1E-4</v>
      </c>
      <c r="E604">
        <f t="shared" si="136"/>
        <v>54388.799758723784</v>
      </c>
      <c r="F604" s="53">
        <f t="shared" si="131"/>
        <v>54388.5</v>
      </c>
      <c r="G604">
        <f t="shared" si="137"/>
        <v>7.0050819995230995E-2</v>
      </c>
      <c r="I604">
        <f t="shared" si="140"/>
        <v>7.0050819995230995E-2</v>
      </c>
      <c r="O604">
        <f t="shared" ref="O604:O629" ca="1" si="141">+C$11+C$12*F604</f>
        <v>6.9155432945914919E-2</v>
      </c>
      <c r="P604">
        <f t="shared" si="138"/>
        <v>7.6603698789196623E-2</v>
      </c>
      <c r="Q604" s="7">
        <f t="shared" si="139"/>
        <v>38911.959199999998</v>
      </c>
      <c r="R604">
        <f t="shared" si="133"/>
        <v>4.2940220488404416E-5</v>
      </c>
      <c r="T604">
        <v>1</v>
      </c>
      <c r="U604">
        <f t="shared" si="134"/>
        <v>4.2940220488404416E-5</v>
      </c>
    </row>
    <row r="605" spans="1:21" x14ac:dyDescent="0.2">
      <c r="A605" s="117" t="s">
        <v>12</v>
      </c>
      <c r="B605" s="118" t="s">
        <v>2215</v>
      </c>
      <c r="C605" s="119">
        <v>53943.429400000001</v>
      </c>
      <c r="D605" s="119">
        <v>1E-4</v>
      </c>
      <c r="E605">
        <f t="shared" si="136"/>
        <v>54444.301330288399</v>
      </c>
      <c r="F605" s="53">
        <f t="shared" si="131"/>
        <v>54444</v>
      </c>
      <c r="G605">
        <f t="shared" si="137"/>
        <v>7.0418080002127681E-2</v>
      </c>
      <c r="I605">
        <f t="shared" si="140"/>
        <v>7.0418080002127681E-2</v>
      </c>
      <c r="O605">
        <f t="shared" ca="1" si="141"/>
        <v>6.9300723370770118E-2</v>
      </c>
      <c r="P605">
        <f t="shared" si="138"/>
        <v>7.6758791611180474E-2</v>
      </c>
      <c r="Q605" s="7">
        <f t="shared" si="139"/>
        <v>38924.929400000001</v>
      </c>
      <c r="R605">
        <f t="shared" si="133"/>
        <v>4.0204623709176859E-5</v>
      </c>
      <c r="T605">
        <v>1</v>
      </c>
      <c r="U605">
        <f t="shared" si="134"/>
        <v>4.0204623709176859E-5</v>
      </c>
    </row>
    <row r="606" spans="1:21" x14ac:dyDescent="0.2">
      <c r="A606" s="117" t="s">
        <v>12</v>
      </c>
      <c r="B606" s="118" t="s">
        <v>2212</v>
      </c>
      <c r="C606" s="119">
        <v>53943.546000000002</v>
      </c>
      <c r="D606" s="119">
        <v>1E-4</v>
      </c>
      <c r="E606">
        <f t="shared" si="136"/>
        <v>54444.800280439093</v>
      </c>
      <c r="F606" s="53">
        <f t="shared" si="131"/>
        <v>54444.5</v>
      </c>
      <c r="G606">
        <f t="shared" si="137"/>
        <v>7.0172740000998601E-2</v>
      </c>
      <c r="I606">
        <f t="shared" si="140"/>
        <v>7.0172740000998601E-2</v>
      </c>
      <c r="O606">
        <f t="shared" ca="1" si="141"/>
        <v>6.9302032293516558E-2</v>
      </c>
      <c r="P606">
        <f t="shared" si="138"/>
        <v>7.6760189013268906E-2</v>
      </c>
      <c r="Q606" s="7">
        <f t="shared" si="139"/>
        <v>38925.046000000002</v>
      </c>
      <c r="R606">
        <f t="shared" si="133"/>
        <v>4.3394484489261018E-5</v>
      </c>
      <c r="T606">
        <v>1</v>
      </c>
      <c r="U606">
        <f t="shared" si="134"/>
        <v>4.3394484489261018E-5</v>
      </c>
    </row>
    <row r="607" spans="1:21" x14ac:dyDescent="0.2">
      <c r="A607" s="117" t="s">
        <v>12</v>
      </c>
      <c r="B607" s="118" t="s">
        <v>2212</v>
      </c>
      <c r="C607" s="119">
        <v>53947.518799999998</v>
      </c>
      <c r="D607" s="119">
        <v>1E-4</v>
      </c>
      <c r="E607">
        <f t="shared" si="136"/>
        <v>54461.800530513232</v>
      </c>
      <c r="F607" s="53">
        <f t="shared" si="131"/>
        <v>54461.5</v>
      </c>
      <c r="G607">
        <f t="shared" si="137"/>
        <v>7.0231179997790605E-2</v>
      </c>
      <c r="I607">
        <f t="shared" si="140"/>
        <v>7.0231179997790605E-2</v>
      </c>
      <c r="O607">
        <f t="shared" ca="1" si="141"/>
        <v>6.9346535666895637E-2</v>
      </c>
      <c r="P607">
        <f t="shared" si="138"/>
        <v>7.6807702475875206E-2</v>
      </c>
      <c r="Q607" s="7">
        <f t="shared" si="139"/>
        <v>38929.018799999998</v>
      </c>
      <c r="R607">
        <f t="shared" si="133"/>
        <v>4.3250647904752019E-5</v>
      </c>
      <c r="T607">
        <v>1</v>
      </c>
      <c r="U607">
        <f t="shared" si="134"/>
        <v>4.3250647904752019E-5</v>
      </c>
    </row>
    <row r="608" spans="1:21" x14ac:dyDescent="0.2">
      <c r="A608" s="28" t="s">
        <v>10</v>
      </c>
      <c r="B608" s="115" t="s">
        <v>2212</v>
      </c>
      <c r="C608" s="116">
        <v>53985.377399999998</v>
      </c>
      <c r="D608" s="33">
        <v>1E-4</v>
      </c>
      <c r="E608">
        <f t="shared" si="136"/>
        <v>54623.803568032745</v>
      </c>
      <c r="F608" s="53">
        <f t="shared" si="131"/>
        <v>54623.5</v>
      </c>
      <c r="G608">
        <f t="shared" si="137"/>
        <v>7.0941019999736454E-2</v>
      </c>
      <c r="I608">
        <f t="shared" si="140"/>
        <v>7.0941019999736454E-2</v>
      </c>
      <c r="O608">
        <f t="shared" ca="1" si="141"/>
        <v>6.9770626636743188E-2</v>
      </c>
      <c r="P608">
        <f t="shared" si="138"/>
        <v>7.7260650326918728E-2</v>
      </c>
      <c r="Q608" s="7">
        <f t="shared" si="139"/>
        <v>38966.877399999998</v>
      </c>
      <c r="R608">
        <f t="shared" si="133"/>
        <v>3.9937727472241938E-5</v>
      </c>
      <c r="T608">
        <v>1</v>
      </c>
      <c r="U608">
        <f t="shared" si="134"/>
        <v>3.9937727472241938E-5</v>
      </c>
    </row>
    <row r="609" spans="1:21" x14ac:dyDescent="0.2">
      <c r="A609" s="28" t="s">
        <v>11</v>
      </c>
      <c r="B609" s="115" t="s">
        <v>2215</v>
      </c>
      <c r="C609" s="116">
        <v>53987.3632</v>
      </c>
      <c r="D609" s="116">
        <v>1E-4</v>
      </c>
      <c r="E609">
        <f t="shared" si="136"/>
        <v>54632.301125573344</v>
      </c>
      <c r="F609" s="53">
        <f t="shared" si="131"/>
        <v>54632</v>
      </c>
      <c r="G609">
        <f t="shared" si="137"/>
        <v>7.0370239998737816E-2</v>
      </c>
      <c r="I609">
        <f t="shared" si="140"/>
        <v>7.0370239998737816E-2</v>
      </c>
      <c r="O609">
        <f t="shared" ca="1" si="141"/>
        <v>6.9792878323432728E-2</v>
      </c>
      <c r="P609">
        <f t="shared" si="138"/>
        <v>7.7284424619304085E-2</v>
      </c>
      <c r="Q609" s="7">
        <f t="shared" si="139"/>
        <v>38968.8632</v>
      </c>
      <c r="R609">
        <f t="shared" si="133"/>
        <v>4.7805948967275116E-5</v>
      </c>
      <c r="T609">
        <v>1</v>
      </c>
      <c r="U609">
        <f t="shared" si="134"/>
        <v>4.7805948967275116E-5</v>
      </c>
    </row>
    <row r="610" spans="1:21" x14ac:dyDescent="0.2">
      <c r="A610" s="28" t="s">
        <v>10</v>
      </c>
      <c r="B610" s="115" t="s">
        <v>2215</v>
      </c>
      <c r="C610" s="116">
        <v>54019.3796</v>
      </c>
      <c r="D610" s="33">
        <v>1E-4</v>
      </c>
      <c r="E610">
        <f t="shared" si="136"/>
        <v>54769.304449796633</v>
      </c>
      <c r="F610" s="53">
        <f t="shared" ref="F610:F629" si="142">+ROUND(2*E610,0)/2-0.5</f>
        <v>54769</v>
      </c>
      <c r="G610">
        <f t="shared" si="137"/>
        <v>7.1147080001537688E-2</v>
      </c>
      <c r="I610">
        <f t="shared" si="140"/>
        <v>7.1147080001537688E-2</v>
      </c>
      <c r="O610">
        <f t="shared" ca="1" si="141"/>
        <v>7.0151523155958156E-2</v>
      </c>
      <c r="P610">
        <f t="shared" si="138"/>
        <v>7.7667724818977518E-2</v>
      </c>
      <c r="Q610" s="7">
        <f t="shared" si="139"/>
        <v>39000.8796</v>
      </c>
      <c r="R610">
        <f t="shared" si="133"/>
        <v>4.2518808835204917E-5</v>
      </c>
      <c r="T610">
        <v>1</v>
      </c>
      <c r="U610">
        <f t="shared" si="134"/>
        <v>4.2518808835204917E-5</v>
      </c>
    </row>
    <row r="611" spans="1:21" x14ac:dyDescent="0.2">
      <c r="A611" s="28" t="s">
        <v>11</v>
      </c>
      <c r="B611" s="115" t="s">
        <v>2212</v>
      </c>
      <c r="C611" s="116">
        <v>54055.485800000002</v>
      </c>
      <c r="D611" s="116">
        <v>2.0000000000000001E-4</v>
      </c>
      <c r="E611">
        <f t="shared" si="136"/>
        <v>54923.808685909091</v>
      </c>
      <c r="F611" s="53">
        <f t="shared" si="142"/>
        <v>54923.5</v>
      </c>
      <c r="G611">
        <f t="shared" si="137"/>
        <v>7.213702000444755E-2</v>
      </c>
      <c r="I611">
        <f t="shared" si="140"/>
        <v>7.213702000444755E-2</v>
      </c>
      <c r="O611">
        <f t="shared" ca="1" si="141"/>
        <v>7.0555980284609077E-2</v>
      </c>
      <c r="P611">
        <f t="shared" si="138"/>
        <v>7.8100240008040736E-2</v>
      </c>
      <c r="Q611" s="7">
        <f t="shared" si="139"/>
        <v>39036.985800000002</v>
      </c>
      <c r="R611">
        <f t="shared" si="133"/>
        <v>3.5559992811253926E-5</v>
      </c>
      <c r="T611">
        <v>1</v>
      </c>
      <c r="U611">
        <f t="shared" si="134"/>
        <v>3.5559992811253926E-5</v>
      </c>
    </row>
    <row r="612" spans="1:21" x14ac:dyDescent="0.2">
      <c r="A612" s="26" t="s">
        <v>13</v>
      </c>
      <c r="B612" s="115" t="s">
        <v>2215</v>
      </c>
      <c r="C612" s="116">
        <v>54086.4499</v>
      </c>
      <c r="D612" s="116">
        <v>1E-4</v>
      </c>
      <c r="E612">
        <f t="shared" si="136"/>
        <v>55056.309049209834</v>
      </c>
      <c r="F612" s="53">
        <f t="shared" si="142"/>
        <v>55056</v>
      </c>
      <c r="G612">
        <f t="shared" si="137"/>
        <v>7.2221920003357809E-2</v>
      </c>
      <c r="I612">
        <f t="shared" si="140"/>
        <v>7.2221920003357809E-2</v>
      </c>
      <c r="O612">
        <f t="shared" ca="1" si="141"/>
        <v>7.0902844812416488E-2</v>
      </c>
      <c r="P612">
        <f t="shared" si="138"/>
        <v>7.8471374566057114E-2</v>
      </c>
      <c r="Q612" s="7">
        <f t="shared" si="139"/>
        <v>39067.9499</v>
      </c>
      <c r="R612">
        <f t="shared" si="133"/>
        <v>3.9055682331243168E-5</v>
      </c>
      <c r="T612">
        <v>1</v>
      </c>
      <c r="U612">
        <f t="shared" si="134"/>
        <v>3.9055682331243168E-5</v>
      </c>
    </row>
    <row r="613" spans="1:21" x14ac:dyDescent="0.2">
      <c r="A613" s="117" t="s">
        <v>146</v>
      </c>
      <c r="B613" s="120" t="s">
        <v>2215</v>
      </c>
      <c r="C613" s="117">
        <v>54314.534699999997</v>
      </c>
      <c r="D613" s="117">
        <v>4.0000000000000002E-4</v>
      </c>
      <c r="E613">
        <f t="shared" si="136"/>
        <v>56032.3205871967</v>
      </c>
      <c r="F613" s="53">
        <f t="shared" si="142"/>
        <v>56032</v>
      </c>
      <c r="G613">
        <f t="shared" si="137"/>
        <v>7.4918239995895419E-2</v>
      </c>
      <c r="I613">
        <f t="shared" si="140"/>
        <v>7.4918239995895419E-2</v>
      </c>
      <c r="O613">
        <f t="shared" ca="1" si="141"/>
        <v>7.3457862013473457E-2</v>
      </c>
      <c r="P613">
        <f t="shared" si="138"/>
        <v>8.1210508410856697E-2</v>
      </c>
      <c r="Q613" s="7">
        <f t="shared" si="139"/>
        <v>39296.034699999997</v>
      </c>
      <c r="R613">
        <f t="shared" si="133"/>
        <v>3.9592641805919306E-5</v>
      </c>
      <c r="T613">
        <v>17</v>
      </c>
      <c r="U613">
        <f t="shared" si="134"/>
        <v>6.7307491070062826E-4</v>
      </c>
    </row>
    <row r="614" spans="1:21" x14ac:dyDescent="0.2">
      <c r="A614" s="117" t="s">
        <v>122</v>
      </c>
      <c r="B614" s="120" t="s">
        <v>2212</v>
      </c>
      <c r="C614" s="117">
        <v>54405.559000000001</v>
      </c>
      <c r="D614" s="114"/>
      <c r="E614">
        <f t="shared" si="136"/>
        <v>56421.828204702048</v>
      </c>
      <c r="F614" s="53">
        <f t="shared" si="142"/>
        <v>56421.5</v>
      </c>
      <c r="G614">
        <f t="shared" si="137"/>
        <v>7.6698379998560995E-2</v>
      </c>
      <c r="I614">
        <f t="shared" si="140"/>
        <v>7.6698379998560995E-2</v>
      </c>
      <c r="O614">
        <f t="shared" ca="1" si="141"/>
        <v>7.4477512832952647E-2</v>
      </c>
      <c r="P614">
        <f t="shared" si="138"/>
        <v>8.2305940650213794E-2</v>
      </c>
      <c r="Q614" s="7">
        <f t="shared" si="139"/>
        <v>39387.059000000001</v>
      </c>
      <c r="R614">
        <f t="shared" ref="R614:R629" si="143">+(P614-G614)^2</f>
        <v>3.1444736461964762E-5</v>
      </c>
      <c r="T614" s="20">
        <v>0.5</v>
      </c>
      <c r="U614">
        <f t="shared" ref="U614:U629" si="144">+T614*R614</f>
        <v>1.5722368230982381E-5</v>
      </c>
    </row>
    <row r="615" spans="1:21" x14ac:dyDescent="0.2">
      <c r="A615" s="26" t="s">
        <v>14</v>
      </c>
      <c r="B615" s="115" t="s">
        <v>2215</v>
      </c>
      <c r="C615" s="116">
        <v>54441.663200000003</v>
      </c>
      <c r="D615" s="116">
        <v>1E-4</v>
      </c>
      <c r="E615">
        <f t="shared" si="136"/>
        <v>56576.323882492885</v>
      </c>
      <c r="F615" s="53">
        <f t="shared" si="142"/>
        <v>56576</v>
      </c>
      <c r="G615">
        <f t="shared" si="137"/>
        <v>7.5688320001063403E-2</v>
      </c>
      <c r="I615">
        <f t="shared" si="140"/>
        <v>7.5688320001063403E-2</v>
      </c>
      <c r="O615">
        <f t="shared" ca="1" si="141"/>
        <v>7.4881969961603567E-2</v>
      </c>
      <c r="P615">
        <f t="shared" si="138"/>
        <v>8.2740770242332326E-2</v>
      </c>
      <c r="Q615" s="7">
        <f t="shared" si="139"/>
        <v>39423.163200000003</v>
      </c>
      <c r="R615">
        <f t="shared" si="143"/>
        <v>4.9737054405574096E-5</v>
      </c>
      <c r="T615">
        <v>1</v>
      </c>
      <c r="U615">
        <f t="shared" si="144"/>
        <v>4.9737054405574096E-5</v>
      </c>
    </row>
    <row r="616" spans="1:21" x14ac:dyDescent="0.2">
      <c r="A616" s="117" t="s">
        <v>146</v>
      </c>
      <c r="B616" s="120" t="s">
        <v>2212</v>
      </c>
      <c r="C616" s="117">
        <v>54509.3177</v>
      </c>
      <c r="D616" s="117">
        <v>1E-4</v>
      </c>
      <c r="E616">
        <f t="shared" si="136"/>
        <v>56865.828367652488</v>
      </c>
      <c r="F616" s="53">
        <f t="shared" si="142"/>
        <v>56865.5</v>
      </c>
      <c r="G616">
        <f t="shared" si="137"/>
        <v>7.6736460003303364E-2</v>
      </c>
      <c r="I616">
        <f t="shared" si="140"/>
        <v>7.6736460003303364E-2</v>
      </c>
      <c r="O616">
        <f t="shared" ca="1" si="141"/>
        <v>7.5639836231794128E-2</v>
      </c>
      <c r="P616">
        <f t="shared" si="138"/>
        <v>8.3555983630800482E-2</v>
      </c>
      <c r="Q616" s="7">
        <f t="shared" si="139"/>
        <v>39490.8177</v>
      </c>
      <c r="R616">
        <f t="shared" si="143"/>
        <v>4.6505902505991445E-5</v>
      </c>
      <c r="T616">
        <v>18</v>
      </c>
      <c r="U616">
        <f t="shared" si="144"/>
        <v>8.3710624510784603E-4</v>
      </c>
    </row>
    <row r="617" spans="1:21" x14ac:dyDescent="0.2">
      <c r="A617" s="117" t="s">
        <v>146</v>
      </c>
      <c r="B617" s="120" t="s">
        <v>2212</v>
      </c>
      <c r="C617" s="117">
        <v>54676.408199999998</v>
      </c>
      <c r="D617" s="117">
        <v>2.0000000000000001E-4</v>
      </c>
      <c r="E617">
        <f t="shared" si="136"/>
        <v>57580.835487320241</v>
      </c>
      <c r="F617" s="53">
        <f t="shared" si="142"/>
        <v>57580.5</v>
      </c>
      <c r="G617">
        <f t="shared" si="137"/>
        <v>7.8400259997579269E-2</v>
      </c>
      <c r="I617">
        <f t="shared" si="140"/>
        <v>7.8400259997579269E-2</v>
      </c>
      <c r="O617">
        <f t="shared" ca="1" si="141"/>
        <v>7.7511595759207796E-2</v>
      </c>
      <c r="P617">
        <f t="shared" si="138"/>
        <v>8.5571480918872456E-2</v>
      </c>
      <c r="Q617" s="7">
        <f t="shared" si="139"/>
        <v>39657.908199999998</v>
      </c>
      <c r="R617">
        <f t="shared" si="143"/>
        <v>5.1426409501993098E-5</v>
      </c>
      <c r="T617">
        <v>19</v>
      </c>
      <c r="U617">
        <f t="shared" si="144"/>
        <v>9.771017805378689E-4</v>
      </c>
    </row>
    <row r="618" spans="1:21" x14ac:dyDescent="0.2">
      <c r="A618" s="117" t="s">
        <v>146</v>
      </c>
      <c r="B618" s="120" t="s">
        <v>2215</v>
      </c>
      <c r="C618" s="117">
        <v>55017.482900000003</v>
      </c>
      <c r="D618" s="117">
        <v>2.0000000000000001E-4</v>
      </c>
      <c r="E618">
        <f t="shared" si="136"/>
        <v>59040.348977545887</v>
      </c>
      <c r="F618" s="53">
        <f t="shared" si="142"/>
        <v>59040</v>
      </c>
      <c r="G618">
        <f t="shared" si="137"/>
        <v>8.1552800002100412E-2</v>
      </c>
      <c r="I618">
        <f t="shared" si="140"/>
        <v>8.1552800002100412E-2</v>
      </c>
      <c r="O618">
        <f t="shared" ca="1" si="141"/>
        <v>8.1332341256075247E-2</v>
      </c>
      <c r="P618">
        <f t="shared" si="138"/>
        <v>8.9691850490115563E-2</v>
      </c>
      <c r="Q618" s="7">
        <f t="shared" si="139"/>
        <v>39998.982900000003</v>
      </c>
      <c r="R618">
        <f t="shared" si="143"/>
        <v>6.6244142846459662E-5</v>
      </c>
      <c r="T618">
        <v>20</v>
      </c>
      <c r="U618">
        <f t="shared" si="144"/>
        <v>1.3248828569291933E-3</v>
      </c>
    </row>
    <row r="619" spans="1:21" x14ac:dyDescent="0.2">
      <c r="A619" s="117" t="s">
        <v>121</v>
      </c>
      <c r="B619" s="120" t="s">
        <v>2212</v>
      </c>
      <c r="C619" s="117">
        <v>55022.507899999997</v>
      </c>
      <c r="D619" s="117">
        <v>2.9999999999999997E-4</v>
      </c>
      <c r="E619">
        <f t="shared" si="136"/>
        <v>59061.851760626472</v>
      </c>
      <c r="F619" s="53">
        <f t="shared" si="142"/>
        <v>59061.5</v>
      </c>
      <c r="G619">
        <f t="shared" si="137"/>
        <v>8.2203179998032283E-2</v>
      </c>
      <c r="I619">
        <f t="shared" si="140"/>
        <v>8.2203179998032283E-2</v>
      </c>
      <c r="O619">
        <f t="shared" ca="1" si="141"/>
        <v>8.1388624934172316E-2</v>
      </c>
      <c r="P619">
        <f t="shared" si="138"/>
        <v>8.9752583117125376E-2</v>
      </c>
      <c r="Q619" s="7">
        <f t="shared" si="139"/>
        <v>40004.007899999997</v>
      </c>
      <c r="R619">
        <f t="shared" si="143"/>
        <v>5.6993487454572517E-5</v>
      </c>
      <c r="T619">
        <v>1</v>
      </c>
      <c r="U619">
        <f t="shared" si="144"/>
        <v>5.6993487454572517E-5</v>
      </c>
    </row>
    <row r="620" spans="1:21" x14ac:dyDescent="0.2">
      <c r="A620" s="117" t="s">
        <v>146</v>
      </c>
      <c r="B620" s="120" t="s">
        <v>2212</v>
      </c>
      <c r="C620" s="117">
        <v>55030.453200000004</v>
      </c>
      <c r="D620" s="117">
        <v>1E-4</v>
      </c>
      <c r="E620">
        <f t="shared" si="136"/>
        <v>59095.850977026574</v>
      </c>
      <c r="F620" s="53">
        <f t="shared" si="142"/>
        <v>59095.5</v>
      </c>
      <c r="G620">
        <f t="shared" si="137"/>
        <v>8.2020059999194928E-2</v>
      </c>
      <c r="I620">
        <f t="shared" si="140"/>
        <v>8.2020059999194928E-2</v>
      </c>
      <c r="O620">
        <f t="shared" ca="1" si="141"/>
        <v>8.1477631680930446E-2</v>
      </c>
      <c r="P620">
        <f t="shared" si="138"/>
        <v>8.9848626392924555E-2</v>
      </c>
      <c r="Q620" s="7">
        <f t="shared" si="139"/>
        <v>40011.953200000004</v>
      </c>
      <c r="R620">
        <f t="shared" si="143"/>
        <v>6.1286451781032909E-5</v>
      </c>
      <c r="T620">
        <v>21</v>
      </c>
      <c r="U620">
        <f t="shared" si="144"/>
        <v>1.2870154874016911E-3</v>
      </c>
    </row>
    <row r="621" spans="1:21" x14ac:dyDescent="0.2">
      <c r="A621" s="117" t="s">
        <v>120</v>
      </c>
      <c r="B621" s="120" t="s">
        <v>2212</v>
      </c>
      <c r="C621" s="117">
        <v>55126.267800000001</v>
      </c>
      <c r="D621" s="117">
        <v>1E-4</v>
      </c>
      <c r="E621">
        <f t="shared" si="136"/>
        <v>59505.857058569905</v>
      </c>
      <c r="F621" s="53">
        <f t="shared" si="142"/>
        <v>59505.5</v>
      </c>
      <c r="G621">
        <f t="shared" si="137"/>
        <v>8.3441260001563933E-2</v>
      </c>
      <c r="I621">
        <f t="shared" si="140"/>
        <v>8.3441260001563933E-2</v>
      </c>
      <c r="O621">
        <f t="shared" ca="1" si="141"/>
        <v>8.2550948333013796E-2</v>
      </c>
      <c r="P621">
        <f t="shared" si="138"/>
        <v>9.1006857660777249E-2</v>
      </c>
      <c r="Q621" s="7">
        <f t="shared" si="139"/>
        <v>40107.767800000001</v>
      </c>
      <c r="R621">
        <f t="shared" si="143"/>
        <v>5.7238267941094011E-5</v>
      </c>
      <c r="T621">
        <v>1</v>
      </c>
      <c r="U621">
        <f t="shared" si="144"/>
        <v>5.7238267941094011E-5</v>
      </c>
    </row>
    <row r="622" spans="1:21" x14ac:dyDescent="0.2">
      <c r="A622" s="117" t="s">
        <v>120</v>
      </c>
      <c r="B622" s="120" t="s">
        <v>2215</v>
      </c>
      <c r="C622" s="117">
        <v>55126.384299999998</v>
      </c>
      <c r="D622" s="117">
        <v>1E-4</v>
      </c>
      <c r="E622">
        <f t="shared" si="136"/>
        <v>59506.355580804498</v>
      </c>
      <c r="F622" s="53">
        <f t="shared" si="142"/>
        <v>59506</v>
      </c>
      <c r="G622">
        <f t="shared" si="137"/>
        <v>8.3095919995685108E-2</v>
      </c>
      <c r="I622">
        <f t="shared" si="140"/>
        <v>8.3095919995685108E-2</v>
      </c>
      <c r="O622">
        <f t="shared" ca="1" si="141"/>
        <v>8.2552257255760236E-2</v>
      </c>
      <c r="P622">
        <f t="shared" si="138"/>
        <v>9.1008270173462427E-2</v>
      </c>
      <c r="Q622" s="7">
        <f t="shared" si="139"/>
        <v>40107.884299999998</v>
      </c>
      <c r="R622">
        <f t="shared" si="143"/>
        <v>6.2605285335772779E-5</v>
      </c>
      <c r="T622">
        <v>1</v>
      </c>
      <c r="U622">
        <f t="shared" si="144"/>
        <v>6.2605285335772779E-5</v>
      </c>
    </row>
    <row r="623" spans="1:21" x14ac:dyDescent="0.2">
      <c r="A623" s="28" t="s">
        <v>142</v>
      </c>
      <c r="B623" s="114" t="s">
        <v>2215</v>
      </c>
      <c r="C623" s="33">
        <v>55517.587699999996</v>
      </c>
      <c r="D623" s="33">
        <v>2.9999999999999997E-4</v>
      </c>
      <c r="E623">
        <f t="shared" si="136"/>
        <v>61180.377839629706</v>
      </c>
      <c r="F623" s="53">
        <f t="shared" si="142"/>
        <v>61180</v>
      </c>
      <c r="G623">
        <f t="shared" si="137"/>
        <v>8.8297599992074538E-2</v>
      </c>
      <c r="I623">
        <f t="shared" si="140"/>
        <v>8.8297599992074538E-2</v>
      </c>
      <c r="O623">
        <f t="shared" ca="1" si="141"/>
        <v>8.6934530610851796E-2</v>
      </c>
      <c r="P623">
        <f t="shared" si="138"/>
        <v>9.5735644648769547E-2</v>
      </c>
      <c r="Q623" s="7">
        <f t="shared" si="139"/>
        <v>40499.087699999996</v>
      </c>
      <c r="R623">
        <f t="shared" si="143"/>
        <v>5.5324508314989168E-5</v>
      </c>
      <c r="T623">
        <v>1</v>
      </c>
      <c r="U623">
        <f t="shared" si="144"/>
        <v>5.5324508314989168E-5</v>
      </c>
    </row>
    <row r="624" spans="1:21" x14ac:dyDescent="0.2">
      <c r="A624" s="28" t="s">
        <v>142</v>
      </c>
      <c r="B624" s="114" t="s">
        <v>2212</v>
      </c>
      <c r="C624" s="33">
        <v>55517.7045</v>
      </c>
      <c r="D624" s="33">
        <v>1E-4</v>
      </c>
      <c r="E624">
        <f t="shared" si="136"/>
        <v>61180.877645612571</v>
      </c>
      <c r="F624" s="53">
        <f t="shared" si="142"/>
        <v>61180.5</v>
      </c>
      <c r="G624">
        <f t="shared" si="137"/>
        <v>8.8252260000444949E-2</v>
      </c>
      <c r="I624">
        <f t="shared" si="140"/>
        <v>8.8252260000444949E-2</v>
      </c>
      <c r="O624">
        <f t="shared" ca="1" si="141"/>
        <v>8.6935839533598236E-2</v>
      </c>
      <c r="P624">
        <f t="shared" si="138"/>
        <v>9.5737055612238456E-2</v>
      </c>
      <c r="Q624" s="7">
        <f t="shared" si="139"/>
        <v>40499.2045</v>
      </c>
      <c r="R624">
        <f t="shared" si="143"/>
        <v>5.6022165350323338E-5</v>
      </c>
      <c r="T624">
        <v>1</v>
      </c>
      <c r="U624">
        <f t="shared" si="144"/>
        <v>5.6022165350323338E-5</v>
      </c>
    </row>
    <row r="625" spans="1:21" x14ac:dyDescent="0.2">
      <c r="A625" s="123" t="s">
        <v>168</v>
      </c>
      <c r="B625" s="142" t="s">
        <v>2215</v>
      </c>
      <c r="C625" s="141">
        <v>55778.3891</v>
      </c>
      <c r="D625" s="141">
        <v>1E-4</v>
      </c>
      <c r="E625">
        <f t="shared" si="136"/>
        <v>62296.388970240492</v>
      </c>
      <c r="F625" s="53">
        <f t="shared" si="142"/>
        <v>62296</v>
      </c>
      <c r="G625">
        <f t="shared" si="137"/>
        <v>9.0898720001860056E-2</v>
      </c>
      <c r="I625">
        <f t="shared" si="140"/>
        <v>9.0898720001860056E-2</v>
      </c>
      <c r="O625">
        <f t="shared" ca="1" si="141"/>
        <v>8.9856046180912835E-2</v>
      </c>
      <c r="P625">
        <f>+D$11+D$12*F625+D$13*F625^2</f>
        <v>9.4767968435988864E-2</v>
      </c>
      <c r="Q625" s="7">
        <f t="shared" si="139"/>
        <v>40759.8891</v>
      </c>
      <c r="R625">
        <f t="shared" si="143"/>
        <v>1.4971083445008234E-5</v>
      </c>
      <c r="T625">
        <v>1</v>
      </c>
      <c r="U625">
        <f t="shared" si="144"/>
        <v>1.4971083445008234E-5</v>
      </c>
    </row>
    <row r="626" spans="1:21" x14ac:dyDescent="0.2">
      <c r="A626" s="123" t="s">
        <v>168</v>
      </c>
      <c r="B626" s="142" t="s">
        <v>2212</v>
      </c>
      <c r="C626" s="141">
        <v>55778.505799999999</v>
      </c>
      <c r="D626" s="141">
        <v>2.0000000000000001E-4</v>
      </c>
      <c r="E626">
        <f t="shared" si="136"/>
        <v>62296.888348307257</v>
      </c>
      <c r="F626" s="53">
        <f t="shared" si="142"/>
        <v>62296.5</v>
      </c>
      <c r="G626">
        <f t="shared" si="137"/>
        <v>9.0753379998204764E-2</v>
      </c>
      <c r="I626">
        <f t="shared" si="140"/>
        <v>9.0753379998204764E-2</v>
      </c>
      <c r="O626">
        <f t="shared" ca="1" si="141"/>
        <v>8.9857355103659303E-2</v>
      </c>
      <c r="P626">
        <f>+D$11+D$12*F626+D$13*F626^2</f>
        <v>9.4769703434126301E-2</v>
      </c>
      <c r="Q626" s="7">
        <f t="shared" si="139"/>
        <v>40760.005799999999</v>
      </c>
      <c r="R626">
        <f t="shared" si="143"/>
        <v>1.613085394193258E-5</v>
      </c>
      <c r="T626">
        <v>1</v>
      </c>
      <c r="U626">
        <f t="shared" si="144"/>
        <v>1.613085394193258E-5</v>
      </c>
    </row>
    <row r="627" spans="1:21" x14ac:dyDescent="0.2">
      <c r="A627" s="123" t="s">
        <v>168</v>
      </c>
      <c r="B627" s="142" t="s">
        <v>2215</v>
      </c>
      <c r="C627" s="141">
        <v>56183.378599999996</v>
      </c>
      <c r="D627" s="141">
        <v>2.0000000000000001E-4</v>
      </c>
      <c r="E627">
        <f t="shared" si="136"/>
        <v>64029.404167936846</v>
      </c>
      <c r="F627" s="53">
        <f t="shared" si="142"/>
        <v>64029</v>
      </c>
      <c r="G627">
        <f t="shared" si="137"/>
        <v>9.4450279997545294E-2</v>
      </c>
      <c r="I627">
        <f t="shared" si="140"/>
        <v>9.4450279997545294E-2</v>
      </c>
      <c r="O627">
        <f t="shared" ca="1" si="141"/>
        <v>9.4392772420084703E-2</v>
      </c>
      <c r="P627">
        <f>+D$11+D$12*F627+D$13*F627^2</f>
        <v>0.10087595892961881</v>
      </c>
      <c r="Q627" s="7">
        <f t="shared" si="139"/>
        <v>41164.878599999996</v>
      </c>
      <c r="R627">
        <f t="shared" si="143"/>
        <v>4.1289349738093491E-5</v>
      </c>
      <c r="T627">
        <v>1</v>
      </c>
      <c r="U627">
        <f t="shared" si="144"/>
        <v>4.1289349738093491E-5</v>
      </c>
    </row>
    <row r="628" spans="1:21" x14ac:dyDescent="0.2">
      <c r="A628" s="123" t="s">
        <v>168</v>
      </c>
      <c r="B628" s="142" t="s">
        <v>2215</v>
      </c>
      <c r="C628" s="141">
        <v>56189.454700000002</v>
      </c>
      <c r="D628" s="141">
        <v>5.9999999999999995E-4</v>
      </c>
      <c r="E628">
        <f t="shared" si="136"/>
        <v>64055.404776947042</v>
      </c>
      <c r="F628" s="53">
        <f t="shared" si="142"/>
        <v>64055</v>
      </c>
      <c r="G628">
        <f t="shared" si="137"/>
        <v>9.4592599998577498E-2</v>
      </c>
      <c r="I628">
        <f t="shared" si="140"/>
        <v>9.4592599998577498E-2</v>
      </c>
      <c r="O628">
        <f t="shared" ca="1" si="141"/>
        <v>9.4460836402899734E-2</v>
      </c>
      <c r="P628">
        <f>+D$11+D$12*F628+D$13*F628^2</f>
        <v>0.10096903566946</v>
      </c>
      <c r="Q628" s="7">
        <f t="shared" si="139"/>
        <v>41170.954700000002</v>
      </c>
      <c r="R628">
        <f t="shared" si="143"/>
        <v>4.0658931864902784E-5</v>
      </c>
      <c r="T628">
        <v>1</v>
      </c>
      <c r="U628">
        <f t="shared" si="144"/>
        <v>4.0658931864902784E-5</v>
      </c>
    </row>
    <row r="629" spans="1:21" x14ac:dyDescent="0.2">
      <c r="A629" s="123" t="s">
        <v>169</v>
      </c>
      <c r="B629" s="122" t="s">
        <v>2212</v>
      </c>
      <c r="C629" s="121">
        <v>56255.706899999997</v>
      </c>
      <c r="D629" s="121">
        <v>3.0000000000000003E-4</v>
      </c>
      <c r="E629">
        <f t="shared" si="136"/>
        <v>64338.908594899876</v>
      </c>
      <c r="F629" s="53">
        <f t="shared" si="142"/>
        <v>64338.5</v>
      </c>
      <c r="G629">
        <f t="shared" si="137"/>
        <v>9.5484819998091552E-2</v>
      </c>
      <c r="I629">
        <f t="shared" si="140"/>
        <v>9.5484819998091552E-2</v>
      </c>
      <c r="O629">
        <f t="shared" ca="1" si="141"/>
        <v>9.5202995600132984E-2</v>
      </c>
      <c r="P629">
        <f>+D$11+D$12*F629+D$13*F629^2</f>
        <v>0.10198669142211129</v>
      </c>
      <c r="Q629" s="7">
        <f t="shared" si="139"/>
        <v>41237.206899999997</v>
      </c>
      <c r="R629">
        <f t="shared" si="143"/>
        <v>4.2274332014484511E-5</v>
      </c>
      <c r="T629">
        <v>1</v>
      </c>
      <c r="U629">
        <f t="shared" si="144"/>
        <v>4.2274332014484511E-5</v>
      </c>
    </row>
    <row r="630" spans="1:21" x14ac:dyDescent="0.2">
      <c r="D630" s="22"/>
    </row>
    <row r="631" spans="1:21" x14ac:dyDescent="0.2">
      <c r="D631" s="22"/>
    </row>
    <row r="632" spans="1:21" x14ac:dyDescent="0.2">
      <c r="D632" s="22"/>
    </row>
    <row r="633" spans="1:21" x14ac:dyDescent="0.2">
      <c r="D633" s="22"/>
    </row>
    <row r="634" spans="1:21" x14ac:dyDescent="0.2">
      <c r="D634" s="22"/>
    </row>
    <row r="635" spans="1:21" x14ac:dyDescent="0.2">
      <c r="D635" s="22"/>
    </row>
    <row r="636" spans="1:21" x14ac:dyDescent="0.2">
      <c r="D636" s="22"/>
    </row>
    <row r="637" spans="1:21" x14ac:dyDescent="0.2">
      <c r="D637" s="22"/>
    </row>
    <row r="638" spans="1:21" x14ac:dyDescent="0.2">
      <c r="D638" s="22"/>
    </row>
    <row r="639" spans="1:21" x14ac:dyDescent="0.2">
      <c r="D639" s="22"/>
    </row>
    <row r="640" spans="1:21" x14ac:dyDescent="0.2">
      <c r="D640" s="22"/>
    </row>
    <row r="641" spans="4:4" x14ac:dyDescent="0.2">
      <c r="D641" s="22"/>
    </row>
    <row r="642" spans="4:4" x14ac:dyDescent="0.2">
      <c r="D642" s="22"/>
    </row>
    <row r="643" spans="4:4" x14ac:dyDescent="0.2">
      <c r="D643" s="22"/>
    </row>
    <row r="644" spans="4:4" x14ac:dyDescent="0.2">
      <c r="D644" s="22"/>
    </row>
    <row r="645" spans="4:4" x14ac:dyDescent="0.2">
      <c r="D645" s="22"/>
    </row>
    <row r="646" spans="4:4" x14ac:dyDescent="0.2">
      <c r="D646" s="22"/>
    </row>
    <row r="647" spans="4:4" x14ac:dyDescent="0.2">
      <c r="D647" s="22"/>
    </row>
    <row r="648" spans="4:4" x14ac:dyDescent="0.2">
      <c r="D648" s="22"/>
    </row>
    <row r="649" spans="4:4" x14ac:dyDescent="0.2">
      <c r="D649" s="22"/>
    </row>
    <row r="650" spans="4:4" x14ac:dyDescent="0.2">
      <c r="D650" s="22"/>
    </row>
    <row r="651" spans="4:4" x14ac:dyDescent="0.2">
      <c r="D651" s="22"/>
    </row>
    <row r="652" spans="4:4" x14ac:dyDescent="0.2">
      <c r="D652" s="22"/>
    </row>
    <row r="653" spans="4:4" x14ac:dyDescent="0.2">
      <c r="D653" s="22"/>
    </row>
    <row r="654" spans="4:4" x14ac:dyDescent="0.2">
      <c r="D654" s="22"/>
    </row>
    <row r="655" spans="4:4" x14ac:dyDescent="0.2">
      <c r="D655" s="22"/>
    </row>
    <row r="656" spans="4:4" x14ac:dyDescent="0.2">
      <c r="D656" s="22"/>
    </row>
    <row r="657" spans="4:4" x14ac:dyDescent="0.2">
      <c r="D657" s="22"/>
    </row>
    <row r="658" spans="4:4" x14ac:dyDescent="0.2">
      <c r="D658" s="22"/>
    </row>
    <row r="659" spans="4:4" x14ac:dyDescent="0.2">
      <c r="D659" s="22"/>
    </row>
    <row r="660" spans="4:4" x14ac:dyDescent="0.2">
      <c r="D660" s="22"/>
    </row>
    <row r="661" spans="4:4" x14ac:dyDescent="0.2">
      <c r="D661" s="22"/>
    </row>
    <row r="662" spans="4:4" x14ac:dyDescent="0.2">
      <c r="D662" s="22"/>
    </row>
    <row r="663" spans="4:4" x14ac:dyDescent="0.2">
      <c r="D663" s="22"/>
    </row>
    <row r="664" spans="4:4" x14ac:dyDescent="0.2">
      <c r="D664" s="22"/>
    </row>
    <row r="665" spans="4:4" x14ac:dyDescent="0.2">
      <c r="D665" s="22"/>
    </row>
    <row r="666" spans="4:4" x14ac:dyDescent="0.2">
      <c r="D666" s="22"/>
    </row>
    <row r="667" spans="4:4" x14ac:dyDescent="0.2">
      <c r="D667" s="22"/>
    </row>
    <row r="668" spans="4:4" x14ac:dyDescent="0.2">
      <c r="D668" s="22"/>
    </row>
    <row r="669" spans="4:4" x14ac:dyDescent="0.2">
      <c r="D669" s="22"/>
    </row>
    <row r="670" spans="4:4" x14ac:dyDescent="0.2">
      <c r="D670" s="22"/>
    </row>
    <row r="671" spans="4:4" x14ac:dyDescent="0.2">
      <c r="D671" s="22"/>
    </row>
    <row r="672" spans="4:4" x14ac:dyDescent="0.2">
      <c r="D672" s="22"/>
    </row>
    <row r="673" spans="4:4" x14ac:dyDescent="0.2">
      <c r="D673" s="22"/>
    </row>
    <row r="674" spans="4:4" x14ac:dyDescent="0.2">
      <c r="D674" s="22"/>
    </row>
    <row r="675" spans="4:4" x14ac:dyDescent="0.2">
      <c r="D675" s="22"/>
    </row>
    <row r="676" spans="4:4" x14ac:dyDescent="0.2">
      <c r="D676" s="22"/>
    </row>
    <row r="677" spans="4:4" x14ac:dyDescent="0.2">
      <c r="D677" s="22"/>
    </row>
    <row r="678" spans="4:4" x14ac:dyDescent="0.2">
      <c r="D678" s="22"/>
    </row>
    <row r="679" spans="4:4" x14ac:dyDescent="0.2">
      <c r="D679" s="22"/>
    </row>
    <row r="680" spans="4:4" x14ac:dyDescent="0.2">
      <c r="D680" s="22"/>
    </row>
    <row r="681" spans="4:4" x14ac:dyDescent="0.2">
      <c r="D681" s="22"/>
    </row>
    <row r="682" spans="4:4" x14ac:dyDescent="0.2">
      <c r="D682" s="22"/>
    </row>
    <row r="683" spans="4:4" x14ac:dyDescent="0.2">
      <c r="D683" s="22"/>
    </row>
    <row r="684" spans="4:4" x14ac:dyDescent="0.2">
      <c r="D684" s="22"/>
    </row>
    <row r="685" spans="4:4" x14ac:dyDescent="0.2">
      <c r="D685" s="22"/>
    </row>
    <row r="686" spans="4:4" x14ac:dyDescent="0.2">
      <c r="D686" s="22"/>
    </row>
    <row r="687" spans="4:4" x14ac:dyDescent="0.2">
      <c r="D687" s="22"/>
    </row>
    <row r="688" spans="4:4" x14ac:dyDescent="0.2">
      <c r="D688" s="22"/>
    </row>
    <row r="689" spans="4:4" x14ac:dyDescent="0.2">
      <c r="D689" s="22"/>
    </row>
    <row r="690" spans="4:4" x14ac:dyDescent="0.2">
      <c r="D690" s="22"/>
    </row>
    <row r="691" spans="4:4" x14ac:dyDescent="0.2">
      <c r="D691" s="22"/>
    </row>
    <row r="692" spans="4:4" x14ac:dyDescent="0.2">
      <c r="D692" s="22"/>
    </row>
    <row r="693" spans="4:4" x14ac:dyDescent="0.2">
      <c r="D693" s="22"/>
    </row>
    <row r="694" spans="4:4" x14ac:dyDescent="0.2">
      <c r="D694" s="22"/>
    </row>
    <row r="695" spans="4:4" x14ac:dyDescent="0.2">
      <c r="D695" s="22"/>
    </row>
    <row r="696" spans="4:4" x14ac:dyDescent="0.2">
      <c r="D696" s="22"/>
    </row>
    <row r="697" spans="4:4" x14ac:dyDescent="0.2">
      <c r="D697" s="22"/>
    </row>
    <row r="698" spans="4:4" x14ac:dyDescent="0.2">
      <c r="D698" s="22"/>
    </row>
    <row r="699" spans="4:4" x14ac:dyDescent="0.2">
      <c r="D699" s="22"/>
    </row>
    <row r="700" spans="4:4" x14ac:dyDescent="0.2">
      <c r="D700" s="22"/>
    </row>
    <row r="701" spans="4:4" x14ac:dyDescent="0.2">
      <c r="D701" s="22"/>
    </row>
    <row r="702" spans="4:4" x14ac:dyDescent="0.2">
      <c r="D702" s="22"/>
    </row>
    <row r="703" spans="4:4" x14ac:dyDescent="0.2">
      <c r="D703" s="22"/>
    </row>
    <row r="704" spans="4:4" x14ac:dyDescent="0.2">
      <c r="D704" s="22"/>
    </row>
    <row r="705" spans="4:4" x14ac:dyDescent="0.2">
      <c r="D705" s="22"/>
    </row>
    <row r="706" spans="4:4" x14ac:dyDescent="0.2">
      <c r="D706" s="22"/>
    </row>
    <row r="707" spans="4:4" x14ac:dyDescent="0.2">
      <c r="D707" s="22"/>
    </row>
    <row r="708" spans="4:4" x14ac:dyDescent="0.2">
      <c r="D708" s="22"/>
    </row>
    <row r="709" spans="4:4" x14ac:dyDescent="0.2">
      <c r="D709" s="22"/>
    </row>
    <row r="710" spans="4:4" x14ac:dyDescent="0.2">
      <c r="D710" s="22"/>
    </row>
    <row r="711" spans="4:4" x14ac:dyDescent="0.2">
      <c r="D711" s="22"/>
    </row>
    <row r="712" spans="4:4" x14ac:dyDescent="0.2">
      <c r="D712" s="22"/>
    </row>
    <row r="713" spans="4:4" x14ac:dyDescent="0.2">
      <c r="D713" s="22"/>
    </row>
    <row r="714" spans="4:4" x14ac:dyDescent="0.2">
      <c r="D714" s="22"/>
    </row>
    <row r="715" spans="4:4" x14ac:dyDescent="0.2">
      <c r="D715" s="22"/>
    </row>
    <row r="716" spans="4:4" x14ac:dyDescent="0.2">
      <c r="D716" s="22"/>
    </row>
    <row r="717" spans="4:4" x14ac:dyDescent="0.2">
      <c r="D717" s="22"/>
    </row>
    <row r="718" spans="4:4" x14ac:dyDescent="0.2">
      <c r="D718" s="22"/>
    </row>
    <row r="719" spans="4:4" x14ac:dyDescent="0.2">
      <c r="D719" s="22"/>
    </row>
    <row r="720" spans="4:4" x14ac:dyDescent="0.2">
      <c r="D720" s="22"/>
    </row>
    <row r="721" spans="4:4" x14ac:dyDescent="0.2">
      <c r="D721" s="22"/>
    </row>
    <row r="722" spans="4:4" x14ac:dyDescent="0.2">
      <c r="D722" s="22"/>
    </row>
    <row r="723" spans="4:4" x14ac:dyDescent="0.2">
      <c r="D723" s="22"/>
    </row>
    <row r="724" spans="4:4" x14ac:dyDescent="0.2">
      <c r="D724" s="22"/>
    </row>
    <row r="725" spans="4:4" x14ac:dyDescent="0.2">
      <c r="D725" s="22"/>
    </row>
    <row r="726" spans="4:4" x14ac:dyDescent="0.2">
      <c r="D726" s="22"/>
    </row>
    <row r="727" spans="4:4" x14ac:dyDescent="0.2">
      <c r="D727" s="22"/>
    </row>
    <row r="728" spans="4:4" x14ac:dyDescent="0.2">
      <c r="D728" s="22"/>
    </row>
    <row r="729" spans="4:4" x14ac:dyDescent="0.2">
      <c r="D729" s="22"/>
    </row>
    <row r="730" spans="4:4" x14ac:dyDescent="0.2">
      <c r="D730" s="22"/>
    </row>
    <row r="731" spans="4:4" x14ac:dyDescent="0.2">
      <c r="D731" s="22"/>
    </row>
    <row r="732" spans="4:4" x14ac:dyDescent="0.2">
      <c r="D732" s="22"/>
    </row>
    <row r="733" spans="4:4" x14ac:dyDescent="0.2">
      <c r="D733" s="22"/>
    </row>
    <row r="734" spans="4:4" x14ac:dyDescent="0.2">
      <c r="D734" s="22"/>
    </row>
    <row r="735" spans="4:4" x14ac:dyDescent="0.2">
      <c r="D735" s="22"/>
    </row>
    <row r="736" spans="4:4" x14ac:dyDescent="0.2">
      <c r="D736" s="22"/>
    </row>
    <row r="737" spans="4:4" x14ac:dyDescent="0.2">
      <c r="D737" s="22"/>
    </row>
    <row r="738" spans="4:4" x14ac:dyDescent="0.2">
      <c r="D738" s="22"/>
    </row>
    <row r="739" spans="4:4" x14ac:dyDescent="0.2">
      <c r="D739" s="22"/>
    </row>
    <row r="740" spans="4:4" x14ac:dyDescent="0.2">
      <c r="D740" s="22"/>
    </row>
    <row r="741" spans="4:4" x14ac:dyDescent="0.2">
      <c r="D741" s="22"/>
    </row>
    <row r="742" spans="4:4" x14ac:dyDescent="0.2">
      <c r="D742" s="22"/>
    </row>
    <row r="743" spans="4:4" x14ac:dyDescent="0.2">
      <c r="D743" s="22"/>
    </row>
    <row r="744" spans="4:4" x14ac:dyDescent="0.2">
      <c r="D744" s="22"/>
    </row>
    <row r="745" spans="4:4" x14ac:dyDescent="0.2">
      <c r="D745" s="22"/>
    </row>
    <row r="746" spans="4:4" x14ac:dyDescent="0.2">
      <c r="D746" s="22"/>
    </row>
    <row r="747" spans="4:4" x14ac:dyDescent="0.2">
      <c r="D747" s="22"/>
    </row>
    <row r="748" spans="4:4" x14ac:dyDescent="0.2">
      <c r="D748" s="22"/>
    </row>
    <row r="749" spans="4:4" x14ac:dyDescent="0.2">
      <c r="D749" s="22"/>
    </row>
    <row r="750" spans="4:4" x14ac:dyDescent="0.2">
      <c r="D750" s="22"/>
    </row>
    <row r="751" spans="4:4" x14ac:dyDescent="0.2">
      <c r="D751" s="22"/>
    </row>
    <row r="752" spans="4:4" x14ac:dyDescent="0.2">
      <c r="D752" s="22"/>
    </row>
    <row r="753" spans="4:4" x14ac:dyDescent="0.2">
      <c r="D753" s="22"/>
    </row>
    <row r="754" spans="4:4" x14ac:dyDescent="0.2">
      <c r="D754" s="22"/>
    </row>
    <row r="755" spans="4:4" x14ac:dyDescent="0.2">
      <c r="D755" s="22"/>
    </row>
    <row r="756" spans="4:4" x14ac:dyDescent="0.2">
      <c r="D756" s="22"/>
    </row>
    <row r="757" spans="4:4" x14ac:dyDescent="0.2">
      <c r="D757" s="22"/>
    </row>
    <row r="758" spans="4:4" x14ac:dyDescent="0.2">
      <c r="D758" s="22"/>
    </row>
    <row r="759" spans="4:4" x14ac:dyDescent="0.2">
      <c r="D759" s="22"/>
    </row>
    <row r="760" spans="4:4" x14ac:dyDescent="0.2">
      <c r="D760" s="22"/>
    </row>
    <row r="761" spans="4:4" x14ac:dyDescent="0.2">
      <c r="D761" s="22"/>
    </row>
    <row r="762" spans="4:4" x14ac:dyDescent="0.2">
      <c r="D762" s="22"/>
    </row>
    <row r="763" spans="4:4" x14ac:dyDescent="0.2">
      <c r="D763" s="22"/>
    </row>
    <row r="764" spans="4:4" x14ac:dyDescent="0.2">
      <c r="D764" s="22"/>
    </row>
    <row r="765" spans="4:4" x14ac:dyDescent="0.2">
      <c r="D765" s="22"/>
    </row>
    <row r="766" spans="4:4" x14ac:dyDescent="0.2">
      <c r="D766" s="22"/>
    </row>
    <row r="767" spans="4:4" x14ac:dyDescent="0.2">
      <c r="D767" s="22"/>
    </row>
    <row r="768" spans="4:4" x14ac:dyDescent="0.2">
      <c r="D768" s="22"/>
    </row>
    <row r="769" spans="4:4" x14ac:dyDescent="0.2">
      <c r="D769" s="22"/>
    </row>
    <row r="770" spans="4:4" x14ac:dyDescent="0.2">
      <c r="D770" s="22"/>
    </row>
    <row r="771" spans="4:4" x14ac:dyDescent="0.2">
      <c r="D771" s="22"/>
    </row>
    <row r="772" spans="4:4" x14ac:dyDescent="0.2">
      <c r="D772" s="22"/>
    </row>
    <row r="773" spans="4:4" x14ac:dyDescent="0.2">
      <c r="D773" s="22"/>
    </row>
    <row r="774" spans="4:4" x14ac:dyDescent="0.2">
      <c r="D774" s="22"/>
    </row>
    <row r="775" spans="4:4" x14ac:dyDescent="0.2">
      <c r="D775" s="22"/>
    </row>
    <row r="776" spans="4:4" x14ac:dyDescent="0.2">
      <c r="D776" s="22"/>
    </row>
    <row r="777" spans="4:4" x14ac:dyDescent="0.2">
      <c r="D777" s="22"/>
    </row>
    <row r="778" spans="4:4" x14ac:dyDescent="0.2">
      <c r="D778" s="22"/>
    </row>
    <row r="779" spans="4:4" x14ac:dyDescent="0.2">
      <c r="D779" s="22"/>
    </row>
    <row r="780" spans="4:4" x14ac:dyDescent="0.2">
      <c r="D780" s="22"/>
    </row>
    <row r="781" spans="4:4" x14ac:dyDescent="0.2">
      <c r="D781" s="22"/>
    </row>
    <row r="782" spans="4:4" x14ac:dyDescent="0.2">
      <c r="D782" s="22"/>
    </row>
    <row r="783" spans="4:4" x14ac:dyDescent="0.2">
      <c r="D783" s="22"/>
    </row>
    <row r="784" spans="4:4" x14ac:dyDescent="0.2">
      <c r="D784" s="22"/>
    </row>
    <row r="785" spans="4:4" x14ac:dyDescent="0.2">
      <c r="D785" s="22"/>
    </row>
    <row r="786" spans="4:4" x14ac:dyDescent="0.2">
      <c r="D786" s="22"/>
    </row>
    <row r="787" spans="4:4" x14ac:dyDescent="0.2">
      <c r="D787" s="22"/>
    </row>
    <row r="788" spans="4:4" x14ac:dyDescent="0.2">
      <c r="D788" s="22"/>
    </row>
    <row r="789" spans="4:4" x14ac:dyDescent="0.2">
      <c r="D789" s="22"/>
    </row>
    <row r="790" spans="4:4" x14ac:dyDescent="0.2">
      <c r="D790" s="22"/>
    </row>
    <row r="791" spans="4:4" x14ac:dyDescent="0.2">
      <c r="D791" s="22"/>
    </row>
    <row r="792" spans="4:4" x14ac:dyDescent="0.2">
      <c r="D792" s="22"/>
    </row>
    <row r="793" spans="4:4" x14ac:dyDescent="0.2">
      <c r="D793" s="22"/>
    </row>
    <row r="794" spans="4:4" x14ac:dyDescent="0.2">
      <c r="D794" s="22"/>
    </row>
    <row r="795" spans="4:4" x14ac:dyDescent="0.2">
      <c r="D795" s="22"/>
    </row>
    <row r="796" spans="4:4" x14ac:dyDescent="0.2">
      <c r="D796" s="22"/>
    </row>
    <row r="797" spans="4:4" x14ac:dyDescent="0.2">
      <c r="D797" s="22"/>
    </row>
    <row r="798" spans="4:4" x14ac:dyDescent="0.2">
      <c r="D798" s="22"/>
    </row>
    <row r="799" spans="4:4" x14ac:dyDescent="0.2">
      <c r="D799" s="22"/>
    </row>
    <row r="800" spans="4:4" x14ac:dyDescent="0.2">
      <c r="D800" s="22"/>
    </row>
    <row r="801" spans="4:4" x14ac:dyDescent="0.2">
      <c r="D801" s="22"/>
    </row>
    <row r="802" spans="4:4" x14ac:dyDescent="0.2">
      <c r="D802" s="22"/>
    </row>
    <row r="803" spans="4:4" x14ac:dyDescent="0.2">
      <c r="D803" s="22"/>
    </row>
    <row r="804" spans="4:4" x14ac:dyDescent="0.2">
      <c r="D804" s="22"/>
    </row>
    <row r="805" spans="4:4" x14ac:dyDescent="0.2">
      <c r="D805" s="22"/>
    </row>
    <row r="806" spans="4:4" x14ac:dyDescent="0.2">
      <c r="D806" s="22"/>
    </row>
    <row r="807" spans="4:4" x14ac:dyDescent="0.2">
      <c r="D807" s="22"/>
    </row>
    <row r="808" spans="4:4" x14ac:dyDescent="0.2">
      <c r="D808" s="22"/>
    </row>
    <row r="809" spans="4:4" x14ac:dyDescent="0.2">
      <c r="D809" s="22"/>
    </row>
    <row r="810" spans="4:4" x14ac:dyDescent="0.2">
      <c r="D810" s="22"/>
    </row>
    <row r="811" spans="4:4" x14ac:dyDescent="0.2">
      <c r="D811" s="22"/>
    </row>
    <row r="812" spans="4:4" x14ac:dyDescent="0.2">
      <c r="D812" s="22"/>
    </row>
    <row r="813" spans="4:4" x14ac:dyDescent="0.2">
      <c r="D813" s="22"/>
    </row>
    <row r="814" spans="4:4" x14ac:dyDescent="0.2">
      <c r="D814" s="22"/>
    </row>
    <row r="815" spans="4:4" x14ac:dyDescent="0.2">
      <c r="D815" s="22"/>
    </row>
    <row r="816" spans="4:4" x14ac:dyDescent="0.2">
      <c r="D816" s="22"/>
    </row>
    <row r="817" spans="4:4" x14ac:dyDescent="0.2">
      <c r="D817" s="22"/>
    </row>
    <row r="818" spans="4:4" x14ac:dyDescent="0.2">
      <c r="D818" s="22"/>
    </row>
    <row r="819" spans="4:4" x14ac:dyDescent="0.2">
      <c r="D819" s="22"/>
    </row>
    <row r="820" spans="4:4" x14ac:dyDescent="0.2">
      <c r="D820" s="22"/>
    </row>
    <row r="821" spans="4:4" x14ac:dyDescent="0.2">
      <c r="D821" s="22"/>
    </row>
    <row r="822" spans="4:4" x14ac:dyDescent="0.2">
      <c r="D822" s="22"/>
    </row>
    <row r="823" spans="4:4" x14ac:dyDescent="0.2">
      <c r="D823" s="22"/>
    </row>
    <row r="824" spans="4:4" x14ac:dyDescent="0.2">
      <c r="D824" s="22"/>
    </row>
    <row r="825" spans="4:4" x14ac:dyDescent="0.2">
      <c r="D825" s="22"/>
    </row>
    <row r="826" spans="4:4" x14ac:dyDescent="0.2">
      <c r="D826" s="22"/>
    </row>
    <row r="827" spans="4:4" x14ac:dyDescent="0.2">
      <c r="D827" s="22"/>
    </row>
    <row r="828" spans="4:4" x14ac:dyDescent="0.2">
      <c r="D828" s="22"/>
    </row>
    <row r="829" spans="4:4" x14ac:dyDescent="0.2">
      <c r="D829" s="22"/>
    </row>
    <row r="830" spans="4:4" x14ac:dyDescent="0.2">
      <c r="D830" s="22"/>
    </row>
    <row r="831" spans="4:4" x14ac:dyDescent="0.2">
      <c r="D831" s="22"/>
    </row>
    <row r="832" spans="4:4" x14ac:dyDescent="0.2">
      <c r="D832" s="22"/>
    </row>
    <row r="833" spans="4:4" x14ac:dyDescent="0.2">
      <c r="D833" s="22"/>
    </row>
    <row r="834" spans="4:4" x14ac:dyDescent="0.2">
      <c r="D834" s="22"/>
    </row>
    <row r="835" spans="4:4" x14ac:dyDescent="0.2">
      <c r="D835" s="22"/>
    </row>
    <row r="836" spans="4:4" x14ac:dyDescent="0.2">
      <c r="D836" s="22"/>
    </row>
    <row r="837" spans="4:4" x14ac:dyDescent="0.2">
      <c r="D837" s="22"/>
    </row>
    <row r="838" spans="4:4" x14ac:dyDescent="0.2">
      <c r="D838" s="22"/>
    </row>
    <row r="839" spans="4:4" x14ac:dyDescent="0.2">
      <c r="D839" s="22"/>
    </row>
    <row r="840" spans="4:4" x14ac:dyDescent="0.2">
      <c r="D840" s="22"/>
    </row>
    <row r="841" spans="4:4" x14ac:dyDescent="0.2">
      <c r="D841" s="22"/>
    </row>
    <row r="842" spans="4:4" x14ac:dyDescent="0.2">
      <c r="D842" s="22"/>
    </row>
    <row r="843" spans="4:4" x14ac:dyDescent="0.2">
      <c r="D843" s="22"/>
    </row>
    <row r="844" spans="4:4" x14ac:dyDescent="0.2">
      <c r="D844" s="22"/>
    </row>
    <row r="845" spans="4:4" x14ac:dyDescent="0.2">
      <c r="D845" s="22"/>
    </row>
    <row r="846" spans="4:4" x14ac:dyDescent="0.2">
      <c r="D846" s="22"/>
    </row>
    <row r="847" spans="4:4" x14ac:dyDescent="0.2">
      <c r="D847" s="22"/>
    </row>
    <row r="848" spans="4:4" x14ac:dyDescent="0.2">
      <c r="D848" s="22"/>
    </row>
    <row r="849" spans="4:4" x14ac:dyDescent="0.2">
      <c r="D849" s="22"/>
    </row>
    <row r="850" spans="4:4" x14ac:dyDescent="0.2">
      <c r="D850" s="22"/>
    </row>
    <row r="851" spans="4:4" x14ac:dyDescent="0.2">
      <c r="D851" s="22"/>
    </row>
    <row r="852" spans="4:4" x14ac:dyDescent="0.2">
      <c r="D852" s="22"/>
    </row>
    <row r="853" spans="4:4" x14ac:dyDescent="0.2">
      <c r="D853" s="22"/>
    </row>
    <row r="854" spans="4:4" x14ac:dyDescent="0.2">
      <c r="D854" s="22"/>
    </row>
    <row r="855" spans="4:4" x14ac:dyDescent="0.2">
      <c r="D855" s="22"/>
    </row>
    <row r="856" spans="4:4" x14ac:dyDescent="0.2">
      <c r="D856" s="22"/>
    </row>
    <row r="857" spans="4:4" x14ac:dyDescent="0.2">
      <c r="D857" s="22"/>
    </row>
    <row r="858" spans="4:4" x14ac:dyDescent="0.2">
      <c r="D858" s="22"/>
    </row>
    <row r="859" spans="4:4" x14ac:dyDescent="0.2">
      <c r="D859" s="22"/>
    </row>
    <row r="860" spans="4:4" x14ac:dyDescent="0.2">
      <c r="D860" s="22"/>
    </row>
    <row r="861" spans="4:4" x14ac:dyDescent="0.2">
      <c r="D861" s="22"/>
    </row>
    <row r="862" spans="4:4" x14ac:dyDescent="0.2">
      <c r="D862" s="22"/>
    </row>
    <row r="863" spans="4:4" x14ac:dyDescent="0.2">
      <c r="D863" s="22"/>
    </row>
    <row r="864" spans="4:4" x14ac:dyDescent="0.2">
      <c r="D864" s="22"/>
    </row>
    <row r="865" spans="4:4" x14ac:dyDescent="0.2">
      <c r="D865" s="22"/>
    </row>
    <row r="866" spans="4:4" x14ac:dyDescent="0.2">
      <c r="D866" s="22"/>
    </row>
    <row r="867" spans="4:4" x14ac:dyDescent="0.2">
      <c r="D867" s="22"/>
    </row>
    <row r="868" spans="4:4" x14ac:dyDescent="0.2">
      <c r="D868" s="22"/>
    </row>
    <row r="869" spans="4:4" x14ac:dyDescent="0.2">
      <c r="D869" s="22"/>
    </row>
    <row r="870" spans="4:4" x14ac:dyDescent="0.2">
      <c r="D870" s="22"/>
    </row>
    <row r="871" spans="4:4" x14ac:dyDescent="0.2">
      <c r="D871" s="22"/>
    </row>
    <row r="872" spans="4:4" x14ac:dyDescent="0.2">
      <c r="D872" s="22"/>
    </row>
    <row r="873" spans="4:4" x14ac:dyDescent="0.2">
      <c r="D873" s="22"/>
    </row>
    <row r="874" spans="4:4" x14ac:dyDescent="0.2">
      <c r="D874" s="22"/>
    </row>
    <row r="875" spans="4:4" x14ac:dyDescent="0.2">
      <c r="D875" s="22"/>
    </row>
    <row r="876" spans="4:4" x14ac:dyDescent="0.2">
      <c r="D876" s="22"/>
    </row>
    <row r="877" spans="4:4" x14ac:dyDescent="0.2">
      <c r="D877" s="22"/>
    </row>
    <row r="878" spans="4:4" x14ac:dyDescent="0.2">
      <c r="D878" s="22"/>
    </row>
    <row r="879" spans="4:4" x14ac:dyDescent="0.2">
      <c r="D879" s="22"/>
    </row>
    <row r="880" spans="4:4" x14ac:dyDescent="0.2">
      <c r="D880" s="22"/>
    </row>
    <row r="881" spans="4:4" x14ac:dyDescent="0.2">
      <c r="D881" s="22"/>
    </row>
    <row r="882" spans="4:4" x14ac:dyDescent="0.2">
      <c r="D882" s="22"/>
    </row>
    <row r="883" spans="4:4" x14ac:dyDescent="0.2">
      <c r="D883" s="22"/>
    </row>
    <row r="884" spans="4:4" x14ac:dyDescent="0.2">
      <c r="D884" s="22"/>
    </row>
    <row r="885" spans="4:4" x14ac:dyDescent="0.2">
      <c r="D885" s="22"/>
    </row>
    <row r="886" spans="4:4" x14ac:dyDescent="0.2">
      <c r="D886" s="22"/>
    </row>
    <row r="887" spans="4:4" x14ac:dyDescent="0.2">
      <c r="D887" s="22"/>
    </row>
    <row r="888" spans="4:4" x14ac:dyDescent="0.2">
      <c r="D888" s="22"/>
    </row>
    <row r="889" spans="4:4" x14ac:dyDescent="0.2">
      <c r="D889" s="22"/>
    </row>
    <row r="890" spans="4:4" x14ac:dyDescent="0.2">
      <c r="D890" s="22"/>
    </row>
    <row r="891" spans="4:4" x14ac:dyDescent="0.2">
      <c r="D891" s="22"/>
    </row>
    <row r="892" spans="4:4" x14ac:dyDescent="0.2">
      <c r="D892" s="22"/>
    </row>
    <row r="893" spans="4:4" x14ac:dyDescent="0.2">
      <c r="D893" s="22"/>
    </row>
    <row r="894" spans="4:4" x14ac:dyDescent="0.2">
      <c r="D894" s="22"/>
    </row>
    <row r="895" spans="4:4" x14ac:dyDescent="0.2">
      <c r="D895" s="22"/>
    </row>
    <row r="896" spans="4:4" x14ac:dyDescent="0.2">
      <c r="D896" s="22"/>
    </row>
    <row r="897" spans="4:4" x14ac:dyDescent="0.2">
      <c r="D897" s="22"/>
    </row>
    <row r="898" spans="4:4" x14ac:dyDescent="0.2">
      <c r="D898" s="22"/>
    </row>
    <row r="899" spans="4:4" x14ac:dyDescent="0.2">
      <c r="D899" s="22"/>
    </row>
    <row r="900" spans="4:4" x14ac:dyDescent="0.2">
      <c r="D900" s="22"/>
    </row>
    <row r="901" spans="4:4" x14ac:dyDescent="0.2">
      <c r="D901" s="22"/>
    </row>
    <row r="902" spans="4:4" x14ac:dyDescent="0.2">
      <c r="D902" s="22"/>
    </row>
    <row r="903" spans="4:4" x14ac:dyDescent="0.2">
      <c r="D903" s="22"/>
    </row>
    <row r="904" spans="4:4" x14ac:dyDescent="0.2">
      <c r="D904" s="22"/>
    </row>
    <row r="905" spans="4:4" x14ac:dyDescent="0.2">
      <c r="D905" s="22"/>
    </row>
    <row r="906" spans="4:4" x14ac:dyDescent="0.2">
      <c r="D906" s="22"/>
    </row>
    <row r="907" spans="4:4" x14ac:dyDescent="0.2">
      <c r="D907" s="22"/>
    </row>
    <row r="908" spans="4:4" x14ac:dyDescent="0.2">
      <c r="D908" s="22"/>
    </row>
    <row r="909" spans="4:4" x14ac:dyDescent="0.2">
      <c r="D909" s="22"/>
    </row>
    <row r="910" spans="4:4" x14ac:dyDescent="0.2">
      <c r="D910" s="22"/>
    </row>
    <row r="911" spans="4:4" x14ac:dyDescent="0.2">
      <c r="D911" s="22"/>
    </row>
    <row r="912" spans="4:4" x14ac:dyDescent="0.2">
      <c r="D912" s="22"/>
    </row>
    <row r="913" spans="4:4" x14ac:dyDescent="0.2">
      <c r="D913" s="22"/>
    </row>
    <row r="914" spans="4:4" x14ac:dyDescent="0.2">
      <c r="D914" s="22"/>
    </row>
    <row r="915" spans="4:4" x14ac:dyDescent="0.2">
      <c r="D915" s="22"/>
    </row>
    <row r="916" spans="4:4" x14ac:dyDescent="0.2">
      <c r="D916" s="22"/>
    </row>
    <row r="917" spans="4:4" x14ac:dyDescent="0.2">
      <c r="D917" s="22"/>
    </row>
    <row r="918" spans="4:4" x14ac:dyDescent="0.2">
      <c r="D918" s="22"/>
    </row>
    <row r="919" spans="4:4" x14ac:dyDescent="0.2">
      <c r="D919" s="22"/>
    </row>
    <row r="920" spans="4:4" x14ac:dyDescent="0.2">
      <c r="D920" s="22"/>
    </row>
    <row r="921" spans="4:4" x14ac:dyDescent="0.2">
      <c r="D921" s="22"/>
    </row>
    <row r="922" spans="4:4" x14ac:dyDescent="0.2">
      <c r="D922" s="22"/>
    </row>
    <row r="923" spans="4:4" x14ac:dyDescent="0.2">
      <c r="D923" s="22"/>
    </row>
    <row r="924" spans="4:4" x14ac:dyDescent="0.2">
      <c r="D924" s="22"/>
    </row>
    <row r="925" spans="4:4" x14ac:dyDescent="0.2">
      <c r="D925" s="22"/>
    </row>
    <row r="926" spans="4:4" x14ac:dyDescent="0.2">
      <c r="D926" s="22"/>
    </row>
    <row r="927" spans="4:4" x14ac:dyDescent="0.2">
      <c r="D927" s="22"/>
    </row>
    <row r="928" spans="4:4" x14ac:dyDescent="0.2">
      <c r="D928" s="22"/>
    </row>
    <row r="929" spans="4:4" x14ac:dyDescent="0.2">
      <c r="D929" s="22"/>
    </row>
    <row r="930" spans="4:4" x14ac:dyDescent="0.2">
      <c r="D930" s="22"/>
    </row>
    <row r="931" spans="4:4" x14ac:dyDescent="0.2">
      <c r="D931" s="22"/>
    </row>
    <row r="932" spans="4:4" x14ac:dyDescent="0.2">
      <c r="D932" s="22"/>
    </row>
    <row r="933" spans="4:4" x14ac:dyDescent="0.2">
      <c r="D933" s="22"/>
    </row>
    <row r="934" spans="4:4" x14ac:dyDescent="0.2">
      <c r="D934" s="22"/>
    </row>
    <row r="935" spans="4:4" x14ac:dyDescent="0.2">
      <c r="D935" s="22"/>
    </row>
    <row r="936" spans="4:4" x14ac:dyDescent="0.2">
      <c r="D936" s="22"/>
    </row>
    <row r="937" spans="4:4" x14ac:dyDescent="0.2">
      <c r="D937" s="22"/>
    </row>
    <row r="938" spans="4:4" x14ac:dyDescent="0.2">
      <c r="D938" s="22"/>
    </row>
    <row r="939" spans="4:4" x14ac:dyDescent="0.2">
      <c r="D939" s="22"/>
    </row>
    <row r="940" spans="4:4" x14ac:dyDescent="0.2">
      <c r="D940" s="22"/>
    </row>
    <row r="941" spans="4:4" x14ac:dyDescent="0.2">
      <c r="D941" s="22"/>
    </row>
    <row r="942" spans="4:4" x14ac:dyDescent="0.2">
      <c r="D942" s="22"/>
    </row>
    <row r="943" spans="4:4" x14ac:dyDescent="0.2">
      <c r="D943" s="22"/>
    </row>
    <row r="944" spans="4:4" x14ac:dyDescent="0.2">
      <c r="D944" s="22"/>
    </row>
    <row r="945" spans="4:4" x14ac:dyDescent="0.2">
      <c r="D945" s="22"/>
    </row>
    <row r="946" spans="4:4" x14ac:dyDescent="0.2">
      <c r="D946" s="22"/>
    </row>
    <row r="947" spans="4:4" x14ac:dyDescent="0.2">
      <c r="D947" s="22"/>
    </row>
    <row r="948" spans="4:4" x14ac:dyDescent="0.2">
      <c r="D948" s="22"/>
    </row>
    <row r="949" spans="4:4" x14ac:dyDescent="0.2">
      <c r="D949" s="22"/>
    </row>
    <row r="950" spans="4:4" x14ac:dyDescent="0.2">
      <c r="D950" s="22"/>
    </row>
    <row r="951" spans="4:4" x14ac:dyDescent="0.2">
      <c r="D951" s="22"/>
    </row>
    <row r="952" spans="4:4" x14ac:dyDescent="0.2">
      <c r="D952" s="22"/>
    </row>
    <row r="953" spans="4:4" x14ac:dyDescent="0.2">
      <c r="D953" s="22"/>
    </row>
    <row r="954" spans="4:4" x14ac:dyDescent="0.2">
      <c r="D954" s="22"/>
    </row>
    <row r="955" spans="4:4" x14ac:dyDescent="0.2">
      <c r="D955" s="22"/>
    </row>
    <row r="956" spans="4:4" x14ac:dyDescent="0.2">
      <c r="D956" s="22"/>
    </row>
    <row r="957" spans="4:4" x14ac:dyDescent="0.2">
      <c r="D957" s="22"/>
    </row>
    <row r="958" spans="4:4" x14ac:dyDescent="0.2">
      <c r="D958" s="22"/>
    </row>
    <row r="959" spans="4:4" x14ac:dyDescent="0.2">
      <c r="D959" s="22"/>
    </row>
    <row r="960" spans="4:4" x14ac:dyDescent="0.2">
      <c r="D960" s="22"/>
    </row>
    <row r="961" spans="4:4" x14ac:dyDescent="0.2">
      <c r="D961" s="22"/>
    </row>
    <row r="962" spans="4:4" x14ac:dyDescent="0.2">
      <c r="D962" s="22"/>
    </row>
    <row r="963" spans="4:4" x14ac:dyDescent="0.2">
      <c r="D963" s="22"/>
    </row>
    <row r="964" spans="4:4" x14ac:dyDescent="0.2">
      <c r="D964" s="22"/>
    </row>
    <row r="965" spans="4:4" x14ac:dyDescent="0.2">
      <c r="D965" s="22"/>
    </row>
    <row r="966" spans="4:4" x14ac:dyDescent="0.2">
      <c r="D966" s="22"/>
    </row>
    <row r="967" spans="4:4" x14ac:dyDescent="0.2">
      <c r="D967" s="22"/>
    </row>
    <row r="968" spans="4:4" x14ac:dyDescent="0.2">
      <c r="D968" s="22"/>
    </row>
    <row r="969" spans="4:4" x14ac:dyDescent="0.2">
      <c r="D969" s="22"/>
    </row>
    <row r="970" spans="4:4" x14ac:dyDescent="0.2">
      <c r="D970" s="22"/>
    </row>
    <row r="971" spans="4:4" x14ac:dyDescent="0.2">
      <c r="D971" s="22"/>
    </row>
    <row r="972" spans="4:4" x14ac:dyDescent="0.2">
      <c r="D972" s="22"/>
    </row>
    <row r="973" spans="4:4" x14ac:dyDescent="0.2">
      <c r="D973" s="22"/>
    </row>
    <row r="974" spans="4:4" x14ac:dyDescent="0.2">
      <c r="D974" s="22"/>
    </row>
    <row r="975" spans="4:4" x14ac:dyDescent="0.2">
      <c r="D975" s="22"/>
    </row>
    <row r="976" spans="4:4" x14ac:dyDescent="0.2">
      <c r="D976" s="22"/>
    </row>
    <row r="977" spans="4:4" x14ac:dyDescent="0.2">
      <c r="D977" s="22"/>
    </row>
    <row r="978" spans="4:4" x14ac:dyDescent="0.2">
      <c r="D978" s="22"/>
    </row>
    <row r="979" spans="4:4" x14ac:dyDescent="0.2">
      <c r="D979" s="22"/>
    </row>
    <row r="980" spans="4:4" x14ac:dyDescent="0.2">
      <c r="D980" s="22"/>
    </row>
    <row r="981" spans="4:4" x14ac:dyDescent="0.2">
      <c r="D981" s="22"/>
    </row>
    <row r="982" spans="4:4" x14ac:dyDescent="0.2">
      <c r="D982" s="22"/>
    </row>
    <row r="983" spans="4:4" x14ac:dyDescent="0.2">
      <c r="D983" s="22"/>
    </row>
    <row r="984" spans="4:4" x14ac:dyDescent="0.2">
      <c r="D984" s="22"/>
    </row>
    <row r="985" spans="4:4" x14ac:dyDescent="0.2">
      <c r="D985" s="22"/>
    </row>
    <row r="986" spans="4:4" x14ac:dyDescent="0.2">
      <c r="D986" s="22"/>
    </row>
    <row r="987" spans="4:4" x14ac:dyDescent="0.2">
      <c r="D987" s="22"/>
    </row>
    <row r="988" spans="4:4" x14ac:dyDescent="0.2">
      <c r="D988" s="22"/>
    </row>
    <row r="989" spans="4:4" x14ac:dyDescent="0.2">
      <c r="D989" s="22"/>
    </row>
    <row r="990" spans="4:4" x14ac:dyDescent="0.2">
      <c r="D990" s="22"/>
    </row>
    <row r="991" spans="4:4" x14ac:dyDescent="0.2">
      <c r="D991" s="22"/>
    </row>
    <row r="992" spans="4:4" x14ac:dyDescent="0.2">
      <c r="D992" s="22"/>
    </row>
    <row r="993" spans="4:4" x14ac:dyDescent="0.2">
      <c r="D993" s="22"/>
    </row>
    <row r="994" spans="4:4" x14ac:dyDescent="0.2">
      <c r="D994" s="22"/>
    </row>
    <row r="995" spans="4:4" x14ac:dyDescent="0.2">
      <c r="D995" s="22"/>
    </row>
    <row r="996" spans="4:4" x14ac:dyDescent="0.2">
      <c r="D996" s="22"/>
    </row>
    <row r="997" spans="4:4" x14ac:dyDescent="0.2">
      <c r="D997" s="22"/>
    </row>
    <row r="998" spans="4:4" x14ac:dyDescent="0.2">
      <c r="D998" s="22"/>
    </row>
    <row r="999" spans="4:4" x14ac:dyDescent="0.2">
      <c r="D999" s="22"/>
    </row>
    <row r="1000" spans="4:4" x14ac:dyDescent="0.2">
      <c r="D1000" s="22"/>
    </row>
    <row r="1001" spans="4:4" x14ac:dyDescent="0.2">
      <c r="D1001" s="22"/>
    </row>
    <row r="1002" spans="4:4" x14ac:dyDescent="0.2">
      <c r="D1002" s="22"/>
    </row>
    <row r="1003" spans="4:4" x14ac:dyDescent="0.2">
      <c r="D1003" s="22"/>
    </row>
    <row r="1004" spans="4:4" x14ac:dyDescent="0.2">
      <c r="D1004" s="22"/>
    </row>
    <row r="1005" spans="4:4" x14ac:dyDescent="0.2">
      <c r="D1005" s="22"/>
    </row>
    <row r="1006" spans="4:4" x14ac:dyDescent="0.2">
      <c r="D1006" s="22"/>
    </row>
    <row r="1007" spans="4:4" x14ac:dyDescent="0.2">
      <c r="D1007" s="22"/>
    </row>
    <row r="1008" spans="4:4" x14ac:dyDescent="0.2">
      <c r="D1008" s="22"/>
    </row>
    <row r="1009" spans="4:4" x14ac:dyDescent="0.2">
      <c r="D1009" s="22"/>
    </row>
    <row r="1010" spans="4:4" x14ac:dyDescent="0.2">
      <c r="D1010" s="22"/>
    </row>
    <row r="1011" spans="4:4" x14ac:dyDescent="0.2">
      <c r="D1011" s="22"/>
    </row>
    <row r="1012" spans="4:4" x14ac:dyDescent="0.2">
      <c r="D1012" s="22"/>
    </row>
    <row r="1013" spans="4:4" x14ac:dyDescent="0.2">
      <c r="D1013" s="22"/>
    </row>
    <row r="1014" spans="4:4" x14ac:dyDescent="0.2">
      <c r="D1014" s="22"/>
    </row>
    <row r="1015" spans="4:4" x14ac:dyDescent="0.2">
      <c r="D1015" s="22"/>
    </row>
    <row r="1016" spans="4:4" x14ac:dyDescent="0.2">
      <c r="D1016" s="22"/>
    </row>
    <row r="1017" spans="4:4" x14ac:dyDescent="0.2">
      <c r="D1017" s="22"/>
    </row>
    <row r="1018" spans="4:4" x14ac:dyDescent="0.2">
      <c r="D1018" s="22"/>
    </row>
    <row r="1019" spans="4:4" x14ac:dyDescent="0.2">
      <c r="D1019" s="22"/>
    </row>
    <row r="1020" spans="4:4" x14ac:dyDescent="0.2">
      <c r="D1020" s="22"/>
    </row>
    <row r="1021" spans="4:4" x14ac:dyDescent="0.2">
      <c r="D1021" s="22"/>
    </row>
    <row r="1022" spans="4:4" x14ac:dyDescent="0.2">
      <c r="D1022" s="22"/>
    </row>
    <row r="1023" spans="4:4" x14ac:dyDescent="0.2">
      <c r="D1023" s="22"/>
    </row>
    <row r="1024" spans="4:4" x14ac:dyDescent="0.2">
      <c r="D1024" s="22"/>
    </row>
    <row r="1025" spans="4:4" x14ac:dyDescent="0.2">
      <c r="D1025" s="22"/>
    </row>
    <row r="1026" spans="4:4" x14ac:dyDescent="0.2">
      <c r="D1026" s="22"/>
    </row>
    <row r="1027" spans="4:4" x14ac:dyDescent="0.2">
      <c r="D1027" s="22"/>
    </row>
    <row r="1028" spans="4:4" x14ac:dyDescent="0.2">
      <c r="D1028" s="22"/>
    </row>
    <row r="1029" spans="4:4" x14ac:dyDescent="0.2">
      <c r="D1029" s="22"/>
    </row>
    <row r="1030" spans="4:4" x14ac:dyDescent="0.2">
      <c r="D1030" s="22"/>
    </row>
    <row r="1031" spans="4:4" x14ac:dyDescent="0.2">
      <c r="D1031" s="22"/>
    </row>
    <row r="1032" spans="4:4" x14ac:dyDescent="0.2">
      <c r="D1032" s="22"/>
    </row>
    <row r="1033" spans="4:4" x14ac:dyDescent="0.2">
      <c r="D1033" s="22"/>
    </row>
    <row r="1034" spans="4:4" x14ac:dyDescent="0.2">
      <c r="D1034" s="22"/>
    </row>
    <row r="1035" spans="4:4" x14ac:dyDescent="0.2">
      <c r="D1035" s="22"/>
    </row>
    <row r="1036" spans="4:4" x14ac:dyDescent="0.2">
      <c r="D1036" s="22"/>
    </row>
    <row r="1037" spans="4:4" x14ac:dyDescent="0.2">
      <c r="D1037" s="22"/>
    </row>
    <row r="1038" spans="4:4" x14ac:dyDescent="0.2">
      <c r="D1038" s="22"/>
    </row>
    <row r="1039" spans="4:4" x14ac:dyDescent="0.2">
      <c r="D1039" s="22"/>
    </row>
    <row r="1040" spans="4:4" x14ac:dyDescent="0.2">
      <c r="D1040" s="22"/>
    </row>
    <row r="1041" spans="4:4" x14ac:dyDescent="0.2">
      <c r="D1041" s="22"/>
    </row>
    <row r="1042" spans="4:4" x14ac:dyDescent="0.2">
      <c r="D1042" s="22"/>
    </row>
    <row r="1043" spans="4:4" x14ac:dyDescent="0.2">
      <c r="D1043" s="22"/>
    </row>
    <row r="1044" spans="4:4" x14ac:dyDescent="0.2">
      <c r="D1044" s="22"/>
    </row>
    <row r="1045" spans="4:4" x14ac:dyDescent="0.2">
      <c r="D1045" s="22"/>
    </row>
    <row r="1046" spans="4:4" x14ac:dyDescent="0.2">
      <c r="D1046" s="22"/>
    </row>
    <row r="1047" spans="4:4" x14ac:dyDescent="0.2">
      <c r="D1047" s="22"/>
    </row>
    <row r="1048" spans="4:4" x14ac:dyDescent="0.2">
      <c r="D1048" s="22"/>
    </row>
    <row r="1049" spans="4:4" x14ac:dyDescent="0.2">
      <c r="D1049" s="22"/>
    </row>
    <row r="1050" spans="4:4" x14ac:dyDescent="0.2">
      <c r="D1050" s="22"/>
    </row>
    <row r="1051" spans="4:4" x14ac:dyDescent="0.2">
      <c r="D1051" s="22"/>
    </row>
    <row r="1052" spans="4:4" x14ac:dyDescent="0.2">
      <c r="D1052" s="22"/>
    </row>
    <row r="1053" spans="4:4" x14ac:dyDescent="0.2">
      <c r="D1053" s="22"/>
    </row>
    <row r="1054" spans="4:4" x14ac:dyDescent="0.2">
      <c r="D1054" s="22"/>
    </row>
    <row r="1055" spans="4:4" x14ac:dyDescent="0.2">
      <c r="D1055" s="22"/>
    </row>
    <row r="1056" spans="4:4" x14ac:dyDescent="0.2">
      <c r="D1056" s="22"/>
    </row>
    <row r="1057" spans="4:4" x14ac:dyDescent="0.2">
      <c r="D1057" s="22"/>
    </row>
    <row r="1058" spans="4:4" x14ac:dyDescent="0.2">
      <c r="D1058" s="22"/>
    </row>
    <row r="1059" spans="4:4" x14ac:dyDescent="0.2">
      <c r="D1059" s="22"/>
    </row>
    <row r="1060" spans="4:4" x14ac:dyDescent="0.2">
      <c r="D1060" s="22"/>
    </row>
    <row r="1061" spans="4:4" x14ac:dyDescent="0.2">
      <c r="D1061" s="22"/>
    </row>
    <row r="1062" spans="4:4" x14ac:dyDescent="0.2">
      <c r="D1062" s="22"/>
    </row>
    <row r="1063" spans="4:4" x14ac:dyDescent="0.2">
      <c r="D1063" s="22"/>
    </row>
    <row r="1064" spans="4:4" x14ac:dyDescent="0.2">
      <c r="D1064" s="22"/>
    </row>
    <row r="1065" spans="4:4" x14ac:dyDescent="0.2">
      <c r="D1065" s="22"/>
    </row>
    <row r="1066" spans="4:4" x14ac:dyDescent="0.2">
      <c r="D1066" s="22"/>
    </row>
    <row r="1067" spans="4:4" x14ac:dyDescent="0.2">
      <c r="D1067" s="22"/>
    </row>
    <row r="1068" spans="4:4" x14ac:dyDescent="0.2">
      <c r="D1068" s="22"/>
    </row>
    <row r="1069" spans="4:4" x14ac:dyDescent="0.2">
      <c r="D1069" s="22"/>
    </row>
    <row r="1070" spans="4:4" x14ac:dyDescent="0.2">
      <c r="D1070" s="22"/>
    </row>
    <row r="1071" spans="4:4" x14ac:dyDescent="0.2">
      <c r="D1071" s="22"/>
    </row>
    <row r="1072" spans="4:4" x14ac:dyDescent="0.2">
      <c r="D1072" s="22"/>
    </row>
    <row r="1073" spans="4:4" x14ac:dyDescent="0.2">
      <c r="D1073" s="22"/>
    </row>
    <row r="1074" spans="4:4" x14ac:dyDescent="0.2">
      <c r="D1074" s="22"/>
    </row>
    <row r="1075" spans="4:4" x14ac:dyDescent="0.2">
      <c r="D1075" s="22"/>
    </row>
    <row r="1076" spans="4:4" x14ac:dyDescent="0.2">
      <c r="D1076" s="22"/>
    </row>
    <row r="1077" spans="4:4" x14ac:dyDescent="0.2">
      <c r="D1077" s="22"/>
    </row>
    <row r="1078" spans="4:4" x14ac:dyDescent="0.2">
      <c r="D1078" s="22"/>
    </row>
    <row r="1079" spans="4:4" x14ac:dyDescent="0.2">
      <c r="D1079" s="22"/>
    </row>
    <row r="1080" spans="4:4" x14ac:dyDescent="0.2">
      <c r="D1080" s="22"/>
    </row>
    <row r="1081" spans="4:4" x14ac:dyDescent="0.2">
      <c r="D1081" s="22"/>
    </row>
    <row r="1082" spans="4:4" x14ac:dyDescent="0.2">
      <c r="D1082" s="22"/>
    </row>
    <row r="1083" spans="4:4" x14ac:dyDescent="0.2">
      <c r="D1083" s="22"/>
    </row>
    <row r="1084" spans="4:4" x14ac:dyDescent="0.2">
      <c r="D1084" s="22"/>
    </row>
    <row r="1085" spans="4:4" x14ac:dyDescent="0.2">
      <c r="D1085" s="22"/>
    </row>
    <row r="1086" spans="4:4" x14ac:dyDescent="0.2">
      <c r="D1086" s="22"/>
    </row>
    <row r="1087" spans="4:4" x14ac:dyDescent="0.2">
      <c r="D1087" s="22"/>
    </row>
    <row r="1088" spans="4:4" x14ac:dyDescent="0.2">
      <c r="D1088" s="22"/>
    </row>
    <row r="1089" spans="4:4" x14ac:dyDescent="0.2">
      <c r="D1089" s="22"/>
    </row>
    <row r="1090" spans="4:4" x14ac:dyDescent="0.2">
      <c r="D1090" s="22"/>
    </row>
    <row r="1091" spans="4:4" x14ac:dyDescent="0.2">
      <c r="D1091" s="22"/>
    </row>
    <row r="1092" spans="4:4" x14ac:dyDescent="0.2">
      <c r="D1092" s="22"/>
    </row>
    <row r="1093" spans="4:4" x14ac:dyDescent="0.2">
      <c r="D1093" s="22"/>
    </row>
    <row r="1094" spans="4:4" x14ac:dyDescent="0.2">
      <c r="D1094" s="22"/>
    </row>
    <row r="1095" spans="4:4" x14ac:dyDescent="0.2">
      <c r="D1095" s="22"/>
    </row>
    <row r="1096" spans="4:4" x14ac:dyDescent="0.2">
      <c r="D1096" s="22"/>
    </row>
    <row r="1097" spans="4:4" x14ac:dyDescent="0.2">
      <c r="D1097" s="22"/>
    </row>
    <row r="1098" spans="4:4" x14ac:dyDescent="0.2">
      <c r="D1098" s="22"/>
    </row>
    <row r="1099" spans="4:4" x14ac:dyDescent="0.2">
      <c r="D1099" s="22"/>
    </row>
    <row r="1100" spans="4:4" x14ac:dyDescent="0.2">
      <c r="D1100" s="22"/>
    </row>
    <row r="1101" spans="4:4" x14ac:dyDescent="0.2">
      <c r="D1101" s="22"/>
    </row>
    <row r="1102" spans="4:4" x14ac:dyDescent="0.2">
      <c r="D1102" s="22"/>
    </row>
    <row r="1103" spans="4:4" x14ac:dyDescent="0.2">
      <c r="D1103" s="22"/>
    </row>
    <row r="1104" spans="4:4" x14ac:dyDescent="0.2">
      <c r="D1104" s="22"/>
    </row>
    <row r="1105" spans="4:4" x14ac:dyDescent="0.2">
      <c r="D1105" s="22"/>
    </row>
    <row r="1106" spans="4:4" x14ac:dyDescent="0.2">
      <c r="D1106" s="22"/>
    </row>
    <row r="1107" spans="4:4" x14ac:dyDescent="0.2">
      <c r="D1107" s="22"/>
    </row>
    <row r="1108" spans="4:4" x14ac:dyDescent="0.2">
      <c r="D1108" s="22"/>
    </row>
    <row r="1109" spans="4:4" x14ac:dyDescent="0.2">
      <c r="D1109" s="22"/>
    </row>
    <row r="1110" spans="4:4" x14ac:dyDescent="0.2">
      <c r="D1110" s="22"/>
    </row>
    <row r="1111" spans="4:4" x14ac:dyDescent="0.2">
      <c r="D1111" s="22"/>
    </row>
    <row r="1112" spans="4:4" x14ac:dyDescent="0.2">
      <c r="D1112" s="22"/>
    </row>
    <row r="1113" spans="4:4" x14ac:dyDescent="0.2">
      <c r="D1113" s="22"/>
    </row>
    <row r="1114" spans="4:4" x14ac:dyDescent="0.2">
      <c r="D1114" s="22"/>
    </row>
    <row r="1115" spans="4:4" x14ac:dyDescent="0.2">
      <c r="D1115" s="22"/>
    </row>
    <row r="1116" spans="4:4" x14ac:dyDescent="0.2">
      <c r="D1116" s="22"/>
    </row>
    <row r="1117" spans="4:4" x14ac:dyDescent="0.2">
      <c r="D1117" s="22"/>
    </row>
    <row r="1118" spans="4:4" x14ac:dyDescent="0.2">
      <c r="D1118" s="22"/>
    </row>
    <row r="1119" spans="4:4" x14ac:dyDescent="0.2">
      <c r="D1119" s="22"/>
    </row>
    <row r="1120" spans="4:4" x14ac:dyDescent="0.2">
      <c r="D1120" s="22"/>
    </row>
    <row r="1121" spans="4:4" x14ac:dyDescent="0.2">
      <c r="D1121" s="22"/>
    </row>
    <row r="1122" spans="4:4" x14ac:dyDescent="0.2">
      <c r="D1122" s="22"/>
    </row>
    <row r="1123" spans="4:4" x14ac:dyDescent="0.2">
      <c r="D1123" s="22"/>
    </row>
    <row r="1124" spans="4:4" x14ac:dyDescent="0.2">
      <c r="D1124" s="22"/>
    </row>
    <row r="1125" spans="4:4" x14ac:dyDescent="0.2">
      <c r="D1125" s="22"/>
    </row>
    <row r="1126" spans="4:4" x14ac:dyDescent="0.2">
      <c r="D1126" s="22"/>
    </row>
    <row r="1127" spans="4:4" x14ac:dyDescent="0.2">
      <c r="D1127" s="22"/>
    </row>
    <row r="1128" spans="4:4" x14ac:dyDescent="0.2">
      <c r="D1128" s="22"/>
    </row>
    <row r="1129" spans="4:4" x14ac:dyDescent="0.2">
      <c r="D1129" s="22"/>
    </row>
    <row r="1130" spans="4:4" x14ac:dyDescent="0.2">
      <c r="D1130" s="22"/>
    </row>
    <row r="1131" spans="4:4" x14ac:dyDescent="0.2">
      <c r="D1131" s="22"/>
    </row>
    <row r="1132" spans="4:4" x14ac:dyDescent="0.2">
      <c r="D1132" s="22"/>
    </row>
    <row r="1133" spans="4:4" x14ac:dyDescent="0.2">
      <c r="D1133" s="22"/>
    </row>
    <row r="1134" spans="4:4" x14ac:dyDescent="0.2">
      <c r="D1134" s="22"/>
    </row>
    <row r="1135" spans="4:4" x14ac:dyDescent="0.2">
      <c r="D1135" s="22"/>
    </row>
    <row r="1136" spans="4:4" x14ac:dyDescent="0.2">
      <c r="D1136" s="22"/>
    </row>
    <row r="1137" spans="4:4" x14ac:dyDescent="0.2">
      <c r="D1137" s="22"/>
    </row>
    <row r="1138" spans="4:4" x14ac:dyDescent="0.2">
      <c r="D1138" s="22"/>
    </row>
    <row r="1139" spans="4:4" x14ac:dyDescent="0.2">
      <c r="D1139" s="22"/>
    </row>
    <row r="1140" spans="4:4" x14ac:dyDescent="0.2">
      <c r="D1140" s="22"/>
    </row>
    <row r="1141" spans="4:4" x14ac:dyDescent="0.2">
      <c r="D1141" s="22"/>
    </row>
    <row r="1142" spans="4:4" x14ac:dyDescent="0.2">
      <c r="D1142" s="22"/>
    </row>
    <row r="1143" spans="4:4" x14ac:dyDescent="0.2">
      <c r="D1143" s="22"/>
    </row>
    <row r="1144" spans="4:4" x14ac:dyDescent="0.2">
      <c r="D1144" s="22"/>
    </row>
    <row r="1145" spans="4:4" x14ac:dyDescent="0.2">
      <c r="D1145" s="22"/>
    </row>
    <row r="1146" spans="4:4" x14ac:dyDescent="0.2">
      <c r="D1146" s="22"/>
    </row>
    <row r="1147" spans="4:4" x14ac:dyDescent="0.2">
      <c r="D1147" s="22"/>
    </row>
    <row r="1148" spans="4:4" x14ac:dyDescent="0.2">
      <c r="D1148" s="22"/>
    </row>
    <row r="1149" spans="4:4" x14ac:dyDescent="0.2">
      <c r="D1149" s="22"/>
    </row>
    <row r="1150" spans="4:4" x14ac:dyDescent="0.2">
      <c r="D1150" s="22"/>
    </row>
    <row r="1151" spans="4:4" x14ac:dyDescent="0.2">
      <c r="D1151" s="22"/>
    </row>
    <row r="1152" spans="4:4" x14ac:dyDescent="0.2">
      <c r="D1152" s="22"/>
    </row>
    <row r="1153" spans="4:4" x14ac:dyDescent="0.2">
      <c r="D1153" s="22"/>
    </row>
    <row r="1154" spans="4:4" x14ac:dyDescent="0.2">
      <c r="D1154" s="22"/>
    </row>
    <row r="1155" spans="4:4" x14ac:dyDescent="0.2">
      <c r="D1155" s="22"/>
    </row>
    <row r="1156" spans="4:4" x14ac:dyDescent="0.2">
      <c r="D1156" s="22"/>
    </row>
    <row r="1157" spans="4:4" x14ac:dyDescent="0.2">
      <c r="D1157" s="22"/>
    </row>
    <row r="1158" spans="4:4" x14ac:dyDescent="0.2">
      <c r="D1158" s="22"/>
    </row>
    <row r="1159" spans="4:4" x14ac:dyDescent="0.2">
      <c r="D1159" s="22"/>
    </row>
    <row r="1160" spans="4:4" x14ac:dyDescent="0.2">
      <c r="D1160" s="22"/>
    </row>
    <row r="1161" spans="4:4" x14ac:dyDescent="0.2">
      <c r="D1161" s="22"/>
    </row>
    <row r="1162" spans="4:4" x14ac:dyDescent="0.2">
      <c r="D1162" s="22"/>
    </row>
    <row r="1163" spans="4:4" x14ac:dyDescent="0.2">
      <c r="D1163" s="22"/>
    </row>
    <row r="1164" spans="4:4" x14ac:dyDescent="0.2">
      <c r="D1164" s="22"/>
    </row>
    <row r="1165" spans="4:4" x14ac:dyDescent="0.2">
      <c r="D1165" s="22"/>
    </row>
    <row r="1166" spans="4:4" x14ac:dyDescent="0.2">
      <c r="D1166" s="22"/>
    </row>
    <row r="1167" spans="4:4" x14ac:dyDescent="0.2">
      <c r="D1167" s="22"/>
    </row>
    <row r="1168" spans="4:4" x14ac:dyDescent="0.2">
      <c r="D1168" s="22"/>
    </row>
    <row r="1169" spans="4:4" x14ac:dyDescent="0.2">
      <c r="D1169" s="22"/>
    </row>
    <row r="1170" spans="4:4" x14ac:dyDescent="0.2">
      <c r="D1170" s="22"/>
    </row>
    <row r="1171" spans="4:4" x14ac:dyDescent="0.2">
      <c r="D1171" s="22"/>
    </row>
    <row r="1172" spans="4:4" x14ac:dyDescent="0.2">
      <c r="D1172" s="22"/>
    </row>
    <row r="1173" spans="4:4" x14ac:dyDescent="0.2">
      <c r="D1173" s="22"/>
    </row>
    <row r="1174" spans="4:4" x14ac:dyDescent="0.2">
      <c r="D1174" s="22"/>
    </row>
    <row r="1175" spans="4:4" x14ac:dyDescent="0.2">
      <c r="D1175" s="22"/>
    </row>
    <row r="1176" spans="4:4" x14ac:dyDescent="0.2">
      <c r="D1176" s="22"/>
    </row>
    <row r="1177" spans="4:4" x14ac:dyDescent="0.2">
      <c r="D1177" s="22"/>
    </row>
    <row r="1178" spans="4:4" x14ac:dyDescent="0.2">
      <c r="D1178" s="22"/>
    </row>
    <row r="1179" spans="4:4" x14ac:dyDescent="0.2">
      <c r="D1179" s="22"/>
    </row>
    <row r="1180" spans="4:4" x14ac:dyDescent="0.2">
      <c r="D1180" s="22"/>
    </row>
    <row r="1181" spans="4:4" x14ac:dyDescent="0.2">
      <c r="D1181" s="22"/>
    </row>
    <row r="1182" spans="4:4" x14ac:dyDescent="0.2">
      <c r="D1182" s="22"/>
    </row>
    <row r="1183" spans="4:4" x14ac:dyDescent="0.2">
      <c r="D1183" s="22"/>
    </row>
    <row r="1184" spans="4:4" x14ac:dyDescent="0.2">
      <c r="D1184" s="22"/>
    </row>
    <row r="1185" spans="4:4" x14ac:dyDescent="0.2">
      <c r="D1185" s="22"/>
    </row>
    <row r="1186" spans="4:4" x14ac:dyDescent="0.2">
      <c r="D1186" s="22"/>
    </row>
    <row r="1187" spans="4:4" x14ac:dyDescent="0.2">
      <c r="D1187" s="22"/>
    </row>
    <row r="1188" spans="4:4" x14ac:dyDescent="0.2">
      <c r="D1188" s="22"/>
    </row>
    <row r="1189" spans="4:4" x14ac:dyDescent="0.2">
      <c r="D1189" s="22"/>
    </row>
    <row r="1190" spans="4:4" x14ac:dyDescent="0.2">
      <c r="D1190" s="22"/>
    </row>
    <row r="1191" spans="4:4" x14ac:dyDescent="0.2">
      <c r="D1191" s="22"/>
    </row>
    <row r="1192" spans="4:4" x14ac:dyDescent="0.2">
      <c r="D1192" s="22"/>
    </row>
    <row r="1193" spans="4:4" x14ac:dyDescent="0.2">
      <c r="D1193" s="22"/>
    </row>
    <row r="1194" spans="4:4" x14ac:dyDescent="0.2">
      <c r="D1194" s="22"/>
    </row>
    <row r="1195" spans="4:4" x14ac:dyDescent="0.2">
      <c r="D1195" s="22"/>
    </row>
    <row r="1196" spans="4:4" x14ac:dyDescent="0.2">
      <c r="D1196" s="22"/>
    </row>
    <row r="1197" spans="4:4" x14ac:dyDescent="0.2">
      <c r="D1197" s="22"/>
    </row>
    <row r="1198" spans="4:4" x14ac:dyDescent="0.2">
      <c r="D1198" s="22"/>
    </row>
    <row r="1199" spans="4:4" x14ac:dyDescent="0.2">
      <c r="D1199" s="22"/>
    </row>
    <row r="1200" spans="4:4" x14ac:dyDescent="0.2">
      <c r="D1200" s="22"/>
    </row>
    <row r="1201" spans="4:4" x14ac:dyDescent="0.2">
      <c r="D1201" s="22"/>
    </row>
    <row r="1202" spans="4:4" x14ac:dyDescent="0.2">
      <c r="D1202" s="22"/>
    </row>
    <row r="1203" spans="4:4" x14ac:dyDescent="0.2">
      <c r="D1203" s="22"/>
    </row>
    <row r="1204" spans="4:4" x14ac:dyDescent="0.2">
      <c r="D1204" s="22"/>
    </row>
    <row r="1205" spans="4:4" x14ac:dyDescent="0.2">
      <c r="D1205" s="22"/>
    </row>
    <row r="1206" spans="4:4" x14ac:dyDescent="0.2">
      <c r="D1206" s="22"/>
    </row>
    <row r="1207" spans="4:4" x14ac:dyDescent="0.2">
      <c r="D1207" s="22"/>
    </row>
    <row r="1208" spans="4:4" x14ac:dyDescent="0.2">
      <c r="D1208" s="22"/>
    </row>
    <row r="1209" spans="4:4" x14ac:dyDescent="0.2">
      <c r="D1209" s="22"/>
    </row>
    <row r="1210" spans="4:4" x14ac:dyDescent="0.2">
      <c r="D1210" s="22"/>
    </row>
    <row r="1211" spans="4:4" x14ac:dyDescent="0.2">
      <c r="D1211" s="22"/>
    </row>
    <row r="1212" spans="4:4" x14ac:dyDescent="0.2">
      <c r="D1212" s="22"/>
    </row>
    <row r="1213" spans="4:4" x14ac:dyDescent="0.2">
      <c r="D1213" s="22"/>
    </row>
    <row r="1214" spans="4:4" x14ac:dyDescent="0.2">
      <c r="D1214" s="22"/>
    </row>
    <row r="1215" spans="4:4" x14ac:dyDescent="0.2">
      <c r="D1215" s="22"/>
    </row>
    <row r="1216" spans="4:4" x14ac:dyDescent="0.2">
      <c r="D1216" s="22"/>
    </row>
    <row r="1217" spans="4:4" x14ac:dyDescent="0.2">
      <c r="D1217" s="22"/>
    </row>
    <row r="1218" spans="4:4" x14ac:dyDescent="0.2">
      <c r="D1218" s="22"/>
    </row>
    <row r="1219" spans="4:4" x14ac:dyDescent="0.2">
      <c r="D1219" s="22"/>
    </row>
    <row r="1220" spans="4:4" x14ac:dyDescent="0.2">
      <c r="D1220" s="22"/>
    </row>
    <row r="1221" spans="4:4" x14ac:dyDescent="0.2">
      <c r="D1221" s="22"/>
    </row>
    <row r="1222" spans="4:4" x14ac:dyDescent="0.2">
      <c r="D1222" s="22"/>
    </row>
    <row r="1223" spans="4:4" x14ac:dyDescent="0.2">
      <c r="D1223" s="22"/>
    </row>
    <row r="1224" spans="4:4" x14ac:dyDescent="0.2">
      <c r="D1224" s="22"/>
    </row>
    <row r="1225" spans="4:4" x14ac:dyDescent="0.2">
      <c r="D1225" s="22"/>
    </row>
    <row r="1226" spans="4:4" x14ac:dyDescent="0.2">
      <c r="D1226" s="22"/>
    </row>
    <row r="1227" spans="4:4" x14ac:dyDescent="0.2">
      <c r="D1227" s="22"/>
    </row>
    <row r="1228" spans="4:4" x14ac:dyDescent="0.2">
      <c r="D1228" s="22"/>
    </row>
    <row r="1229" spans="4:4" x14ac:dyDescent="0.2">
      <c r="D1229" s="22"/>
    </row>
    <row r="1230" spans="4:4" x14ac:dyDescent="0.2">
      <c r="D1230" s="22"/>
    </row>
    <row r="1231" spans="4:4" x14ac:dyDescent="0.2">
      <c r="D1231" s="22"/>
    </row>
    <row r="1232" spans="4:4" x14ac:dyDescent="0.2">
      <c r="D1232" s="22"/>
    </row>
    <row r="1233" spans="4:4" x14ac:dyDescent="0.2">
      <c r="D1233" s="22"/>
    </row>
    <row r="1234" spans="4:4" x14ac:dyDescent="0.2">
      <c r="D1234" s="22"/>
    </row>
    <row r="1235" spans="4:4" x14ac:dyDescent="0.2">
      <c r="D1235" s="22"/>
    </row>
    <row r="1236" spans="4:4" x14ac:dyDescent="0.2">
      <c r="D1236" s="22"/>
    </row>
    <row r="1237" spans="4:4" x14ac:dyDescent="0.2">
      <c r="D1237" s="22"/>
    </row>
    <row r="1238" spans="4:4" x14ac:dyDescent="0.2">
      <c r="D1238" s="22"/>
    </row>
    <row r="1239" spans="4:4" x14ac:dyDescent="0.2">
      <c r="D1239" s="22"/>
    </row>
    <row r="1240" spans="4:4" x14ac:dyDescent="0.2">
      <c r="D1240" s="22"/>
    </row>
    <row r="1241" spans="4:4" x14ac:dyDescent="0.2">
      <c r="D1241" s="22"/>
    </row>
    <row r="1242" spans="4:4" x14ac:dyDescent="0.2">
      <c r="D1242" s="22"/>
    </row>
    <row r="1243" spans="4:4" x14ac:dyDescent="0.2">
      <c r="D1243" s="22"/>
    </row>
    <row r="1244" spans="4:4" x14ac:dyDescent="0.2">
      <c r="D1244" s="22"/>
    </row>
    <row r="1245" spans="4:4" x14ac:dyDescent="0.2">
      <c r="D1245" s="22"/>
    </row>
    <row r="1246" spans="4:4" x14ac:dyDescent="0.2">
      <c r="D1246" s="22"/>
    </row>
    <row r="1247" spans="4:4" x14ac:dyDescent="0.2">
      <c r="D1247" s="22"/>
    </row>
    <row r="1248" spans="4:4" x14ac:dyDescent="0.2">
      <c r="D1248" s="22"/>
    </row>
    <row r="1249" spans="4:4" x14ac:dyDescent="0.2">
      <c r="D1249" s="22"/>
    </row>
    <row r="1250" spans="4:4" x14ac:dyDescent="0.2">
      <c r="D1250" s="22"/>
    </row>
    <row r="1251" spans="4:4" x14ac:dyDescent="0.2">
      <c r="D1251" s="22"/>
    </row>
    <row r="1252" spans="4:4" x14ac:dyDescent="0.2">
      <c r="D1252" s="22"/>
    </row>
    <row r="1253" spans="4:4" x14ac:dyDescent="0.2">
      <c r="D1253" s="22"/>
    </row>
    <row r="1254" spans="4:4" x14ac:dyDescent="0.2">
      <c r="D1254" s="22"/>
    </row>
    <row r="1255" spans="4:4" x14ac:dyDescent="0.2">
      <c r="D1255" s="22"/>
    </row>
    <row r="1256" spans="4:4" x14ac:dyDescent="0.2">
      <c r="D1256" s="22"/>
    </row>
    <row r="1257" spans="4:4" x14ac:dyDescent="0.2">
      <c r="D1257" s="22"/>
    </row>
    <row r="1258" spans="4:4" x14ac:dyDescent="0.2">
      <c r="D1258" s="22"/>
    </row>
    <row r="1259" spans="4:4" x14ac:dyDescent="0.2">
      <c r="D1259" s="22"/>
    </row>
    <row r="1260" spans="4:4" x14ac:dyDescent="0.2">
      <c r="D1260" s="22"/>
    </row>
    <row r="1261" spans="4:4" x14ac:dyDescent="0.2">
      <c r="D1261" s="22"/>
    </row>
    <row r="1262" spans="4:4" x14ac:dyDescent="0.2">
      <c r="D1262" s="22"/>
    </row>
    <row r="1263" spans="4:4" x14ac:dyDescent="0.2">
      <c r="D1263" s="22"/>
    </row>
    <row r="1264" spans="4:4" x14ac:dyDescent="0.2">
      <c r="D1264" s="22"/>
    </row>
    <row r="1265" spans="4:4" x14ac:dyDescent="0.2">
      <c r="D1265" s="22"/>
    </row>
    <row r="1266" spans="4:4" x14ac:dyDescent="0.2">
      <c r="D1266" s="22"/>
    </row>
    <row r="1267" spans="4:4" x14ac:dyDescent="0.2">
      <c r="D1267" s="22"/>
    </row>
    <row r="1268" spans="4:4" x14ac:dyDescent="0.2">
      <c r="D1268" s="22"/>
    </row>
    <row r="1269" spans="4:4" x14ac:dyDescent="0.2">
      <c r="D1269" s="22"/>
    </row>
    <row r="1270" spans="4:4" x14ac:dyDescent="0.2">
      <c r="D1270" s="22"/>
    </row>
    <row r="1271" spans="4:4" x14ac:dyDescent="0.2">
      <c r="D1271" s="22"/>
    </row>
    <row r="1272" spans="4:4" x14ac:dyDescent="0.2">
      <c r="D1272" s="22"/>
    </row>
    <row r="1273" spans="4:4" x14ac:dyDescent="0.2">
      <c r="D1273" s="22"/>
    </row>
    <row r="1274" spans="4:4" x14ac:dyDescent="0.2">
      <c r="D1274" s="22"/>
    </row>
    <row r="1275" spans="4:4" x14ac:dyDescent="0.2">
      <c r="D1275" s="22"/>
    </row>
    <row r="1276" spans="4:4" x14ac:dyDescent="0.2">
      <c r="D1276" s="22"/>
    </row>
    <row r="1277" spans="4:4" x14ac:dyDescent="0.2">
      <c r="D1277" s="22"/>
    </row>
    <row r="1278" spans="4:4" x14ac:dyDescent="0.2">
      <c r="D1278" s="22"/>
    </row>
    <row r="1279" spans="4:4" x14ac:dyDescent="0.2">
      <c r="D1279" s="22"/>
    </row>
    <row r="1280" spans="4:4" x14ac:dyDescent="0.2">
      <c r="D1280" s="22"/>
    </row>
    <row r="1281" spans="4:4" x14ac:dyDescent="0.2">
      <c r="D1281" s="22"/>
    </row>
    <row r="1282" spans="4:4" x14ac:dyDescent="0.2">
      <c r="D1282" s="22"/>
    </row>
    <row r="1283" spans="4:4" x14ac:dyDescent="0.2">
      <c r="D1283" s="22"/>
    </row>
    <row r="1284" spans="4:4" x14ac:dyDescent="0.2">
      <c r="D1284" s="22"/>
    </row>
    <row r="1285" spans="4:4" x14ac:dyDescent="0.2">
      <c r="D1285" s="22"/>
    </row>
    <row r="1286" spans="4:4" x14ac:dyDescent="0.2">
      <c r="D1286" s="22"/>
    </row>
    <row r="1287" spans="4:4" x14ac:dyDescent="0.2">
      <c r="D1287" s="22"/>
    </row>
    <row r="1288" spans="4:4" x14ac:dyDescent="0.2">
      <c r="D1288" s="22"/>
    </row>
    <row r="1289" spans="4:4" x14ac:dyDescent="0.2">
      <c r="D1289" s="22"/>
    </row>
    <row r="1290" spans="4:4" x14ac:dyDescent="0.2">
      <c r="D1290" s="22"/>
    </row>
    <row r="1291" spans="4:4" x14ac:dyDescent="0.2">
      <c r="D1291" s="22"/>
    </row>
    <row r="1292" spans="4:4" x14ac:dyDescent="0.2">
      <c r="D1292" s="22"/>
    </row>
    <row r="1293" spans="4:4" x14ac:dyDescent="0.2">
      <c r="D1293" s="22"/>
    </row>
    <row r="1294" spans="4:4" x14ac:dyDescent="0.2">
      <c r="D1294" s="22"/>
    </row>
    <row r="1295" spans="4:4" x14ac:dyDescent="0.2">
      <c r="D1295" s="22"/>
    </row>
    <row r="1296" spans="4:4" x14ac:dyDescent="0.2">
      <c r="D1296" s="22"/>
    </row>
    <row r="1297" spans="4:4" x14ac:dyDescent="0.2">
      <c r="D1297" s="22"/>
    </row>
    <row r="1298" spans="4:4" x14ac:dyDescent="0.2">
      <c r="D1298" s="22"/>
    </row>
    <row r="1299" spans="4:4" x14ac:dyDescent="0.2">
      <c r="D1299" s="22"/>
    </row>
    <row r="1300" spans="4:4" x14ac:dyDescent="0.2">
      <c r="D1300" s="22"/>
    </row>
    <row r="1301" spans="4:4" x14ac:dyDescent="0.2">
      <c r="D1301" s="22"/>
    </row>
    <row r="1302" spans="4:4" x14ac:dyDescent="0.2">
      <c r="D1302" s="22"/>
    </row>
    <row r="1303" spans="4:4" x14ac:dyDescent="0.2">
      <c r="D1303" s="22"/>
    </row>
    <row r="1304" spans="4:4" x14ac:dyDescent="0.2">
      <c r="D1304" s="22"/>
    </row>
    <row r="1305" spans="4:4" x14ac:dyDescent="0.2">
      <c r="D1305" s="22"/>
    </row>
    <row r="1306" spans="4:4" x14ac:dyDescent="0.2">
      <c r="D1306" s="22"/>
    </row>
    <row r="1307" spans="4:4" x14ac:dyDescent="0.2">
      <c r="D1307" s="22"/>
    </row>
    <row r="1308" spans="4:4" x14ac:dyDescent="0.2">
      <c r="D1308" s="22"/>
    </row>
    <row r="1309" spans="4:4" x14ac:dyDescent="0.2">
      <c r="D1309" s="22"/>
    </row>
    <row r="1310" spans="4:4" x14ac:dyDescent="0.2">
      <c r="D1310" s="22"/>
    </row>
    <row r="1311" spans="4:4" x14ac:dyDescent="0.2">
      <c r="D1311" s="22"/>
    </row>
    <row r="1312" spans="4:4" x14ac:dyDescent="0.2">
      <c r="D1312" s="22"/>
    </row>
    <row r="1313" spans="4:4" x14ac:dyDescent="0.2">
      <c r="D1313" s="22"/>
    </row>
    <row r="1314" spans="4:4" x14ac:dyDescent="0.2">
      <c r="D1314" s="22"/>
    </row>
    <row r="1315" spans="4:4" x14ac:dyDescent="0.2">
      <c r="D1315" s="22"/>
    </row>
    <row r="1316" spans="4:4" x14ac:dyDescent="0.2">
      <c r="D1316" s="22"/>
    </row>
    <row r="1317" spans="4:4" x14ac:dyDescent="0.2">
      <c r="D1317" s="22"/>
    </row>
    <row r="1318" spans="4:4" x14ac:dyDescent="0.2">
      <c r="D1318" s="22"/>
    </row>
    <row r="1319" spans="4:4" x14ac:dyDescent="0.2">
      <c r="D1319" s="22"/>
    </row>
    <row r="1320" spans="4:4" x14ac:dyDescent="0.2">
      <c r="D1320" s="22"/>
    </row>
    <row r="1321" spans="4:4" x14ac:dyDescent="0.2">
      <c r="D1321" s="22"/>
    </row>
    <row r="1322" spans="4:4" x14ac:dyDescent="0.2">
      <c r="D1322" s="22"/>
    </row>
    <row r="1323" spans="4:4" x14ac:dyDescent="0.2">
      <c r="D1323" s="22"/>
    </row>
    <row r="1324" spans="4:4" x14ac:dyDescent="0.2">
      <c r="D1324" s="22"/>
    </row>
    <row r="1325" spans="4:4" x14ac:dyDescent="0.2">
      <c r="D1325" s="22"/>
    </row>
    <row r="1326" spans="4:4" x14ac:dyDescent="0.2">
      <c r="D1326" s="22"/>
    </row>
    <row r="1327" spans="4:4" x14ac:dyDescent="0.2">
      <c r="D1327" s="22"/>
    </row>
    <row r="1328" spans="4:4" x14ac:dyDescent="0.2">
      <c r="D1328" s="22"/>
    </row>
    <row r="1329" spans="4:4" x14ac:dyDescent="0.2">
      <c r="D1329" s="22"/>
    </row>
    <row r="1330" spans="4:4" x14ac:dyDescent="0.2">
      <c r="D1330" s="22"/>
    </row>
    <row r="1331" spans="4:4" x14ac:dyDescent="0.2">
      <c r="D1331" s="22"/>
    </row>
    <row r="1332" spans="4:4" x14ac:dyDescent="0.2">
      <c r="D1332" s="22"/>
    </row>
    <row r="1333" spans="4:4" x14ac:dyDescent="0.2">
      <c r="D1333" s="22"/>
    </row>
    <row r="1334" spans="4:4" x14ac:dyDescent="0.2">
      <c r="D1334" s="22"/>
    </row>
    <row r="1335" spans="4:4" x14ac:dyDescent="0.2">
      <c r="D1335" s="22"/>
    </row>
    <row r="1336" spans="4:4" x14ac:dyDescent="0.2">
      <c r="D1336" s="22"/>
    </row>
    <row r="1337" spans="4:4" x14ac:dyDescent="0.2">
      <c r="D1337" s="22"/>
    </row>
    <row r="1338" spans="4:4" x14ac:dyDescent="0.2">
      <c r="D1338" s="22"/>
    </row>
    <row r="1339" spans="4:4" x14ac:dyDescent="0.2">
      <c r="D1339" s="22"/>
    </row>
    <row r="1340" spans="4:4" x14ac:dyDescent="0.2">
      <c r="D1340" s="22"/>
    </row>
    <row r="1341" spans="4:4" x14ac:dyDescent="0.2">
      <c r="D1341" s="22"/>
    </row>
    <row r="1342" spans="4:4" x14ac:dyDescent="0.2">
      <c r="D1342" s="22"/>
    </row>
    <row r="1343" spans="4:4" x14ac:dyDescent="0.2">
      <c r="D1343" s="22"/>
    </row>
    <row r="1344" spans="4:4" x14ac:dyDescent="0.2">
      <c r="D1344" s="22"/>
    </row>
    <row r="1345" spans="4:4" x14ac:dyDescent="0.2">
      <c r="D1345" s="22"/>
    </row>
    <row r="1346" spans="4:4" x14ac:dyDescent="0.2">
      <c r="D1346" s="22"/>
    </row>
    <row r="1347" spans="4:4" x14ac:dyDescent="0.2">
      <c r="D1347" s="22"/>
    </row>
    <row r="1348" spans="4:4" x14ac:dyDescent="0.2">
      <c r="D1348" s="22"/>
    </row>
    <row r="1349" spans="4:4" x14ac:dyDescent="0.2">
      <c r="D1349" s="22"/>
    </row>
    <row r="1350" spans="4:4" x14ac:dyDescent="0.2">
      <c r="D1350" s="22"/>
    </row>
    <row r="1351" spans="4:4" x14ac:dyDescent="0.2">
      <c r="D1351" s="22"/>
    </row>
    <row r="1352" spans="4:4" x14ac:dyDescent="0.2">
      <c r="D1352" s="22"/>
    </row>
    <row r="1353" spans="4:4" x14ac:dyDescent="0.2">
      <c r="D1353" s="22"/>
    </row>
    <row r="1354" spans="4:4" x14ac:dyDescent="0.2">
      <c r="D1354" s="22"/>
    </row>
    <row r="1355" spans="4:4" x14ac:dyDescent="0.2">
      <c r="D1355" s="22"/>
    </row>
    <row r="1356" spans="4:4" x14ac:dyDescent="0.2">
      <c r="D1356" s="22"/>
    </row>
    <row r="1357" spans="4:4" x14ac:dyDescent="0.2">
      <c r="D1357" s="22"/>
    </row>
    <row r="1358" spans="4:4" x14ac:dyDescent="0.2">
      <c r="D1358" s="22"/>
    </row>
    <row r="1359" spans="4:4" x14ac:dyDescent="0.2">
      <c r="D1359" s="22"/>
    </row>
    <row r="1360" spans="4:4" x14ac:dyDescent="0.2">
      <c r="D1360" s="22"/>
    </row>
    <row r="1361" spans="4:4" x14ac:dyDescent="0.2">
      <c r="D1361" s="22"/>
    </row>
    <row r="1362" spans="4:4" x14ac:dyDescent="0.2">
      <c r="D1362" s="22"/>
    </row>
    <row r="1363" spans="4:4" x14ac:dyDescent="0.2">
      <c r="D1363" s="22"/>
    </row>
    <row r="1364" spans="4:4" x14ac:dyDescent="0.2">
      <c r="D1364" s="22"/>
    </row>
    <row r="1365" spans="4:4" x14ac:dyDescent="0.2">
      <c r="D1365" s="22"/>
    </row>
    <row r="1366" spans="4:4" x14ac:dyDescent="0.2">
      <c r="D1366" s="22"/>
    </row>
    <row r="1367" spans="4:4" x14ac:dyDescent="0.2">
      <c r="D1367" s="22"/>
    </row>
    <row r="1368" spans="4:4" x14ac:dyDescent="0.2">
      <c r="D1368" s="22"/>
    </row>
    <row r="1369" spans="4:4" x14ac:dyDescent="0.2">
      <c r="D1369" s="22"/>
    </row>
    <row r="1370" spans="4:4" x14ac:dyDescent="0.2">
      <c r="D1370" s="22"/>
    </row>
    <row r="1371" spans="4:4" x14ac:dyDescent="0.2">
      <c r="D1371" s="22"/>
    </row>
    <row r="1372" spans="4:4" x14ac:dyDescent="0.2">
      <c r="D1372" s="22"/>
    </row>
    <row r="1373" spans="4:4" x14ac:dyDescent="0.2">
      <c r="D1373" s="22"/>
    </row>
    <row r="1374" spans="4:4" x14ac:dyDescent="0.2">
      <c r="D1374" s="22"/>
    </row>
    <row r="1375" spans="4:4" x14ac:dyDescent="0.2">
      <c r="D1375" s="22"/>
    </row>
    <row r="1376" spans="4:4" x14ac:dyDescent="0.2">
      <c r="D1376" s="22"/>
    </row>
    <row r="1377" spans="4:4" x14ac:dyDescent="0.2">
      <c r="D1377" s="22"/>
    </row>
    <row r="1378" spans="4:4" x14ac:dyDescent="0.2">
      <c r="D1378" s="22"/>
    </row>
    <row r="1379" spans="4:4" x14ac:dyDescent="0.2">
      <c r="D1379" s="22"/>
    </row>
    <row r="1380" spans="4:4" x14ac:dyDescent="0.2">
      <c r="D1380" s="22"/>
    </row>
    <row r="1381" spans="4:4" x14ac:dyDescent="0.2">
      <c r="D1381" s="22"/>
    </row>
    <row r="1382" spans="4:4" x14ac:dyDescent="0.2">
      <c r="D1382" s="22"/>
    </row>
    <row r="1383" spans="4:4" x14ac:dyDescent="0.2">
      <c r="D1383" s="22"/>
    </row>
  </sheetData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0C570-9EF5-4131-9A09-C616D2C00FBD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1139"/>
  <sheetViews>
    <sheetView topLeftCell="A584" workbookViewId="0">
      <selection activeCell="A511" sqref="A511:D630"/>
    </sheetView>
  </sheetViews>
  <sheetFormatPr defaultRowHeight="12.75" x14ac:dyDescent="0.2"/>
  <cols>
    <col min="1" max="1" width="19.7109375" style="19" customWidth="1"/>
    <col min="2" max="2" width="4.42578125" style="45" customWidth="1"/>
    <col min="3" max="3" width="12.7109375" style="19" customWidth="1"/>
    <col min="4" max="4" width="5.42578125" style="45" customWidth="1"/>
    <col min="5" max="5" width="14.85546875" style="45" customWidth="1"/>
    <col min="6" max="6" width="9.140625" style="45"/>
    <col min="7" max="7" width="12" style="45" customWidth="1"/>
    <col min="8" max="8" width="14.140625" style="19" customWidth="1"/>
    <col min="9" max="9" width="22.5703125" style="45" customWidth="1"/>
    <col min="10" max="10" width="25.140625" style="45" customWidth="1"/>
    <col min="11" max="11" width="15.7109375" style="45" customWidth="1"/>
    <col min="12" max="12" width="14.140625" style="45" customWidth="1"/>
    <col min="13" max="13" width="9.5703125" style="45" customWidth="1"/>
    <col min="14" max="14" width="14.140625" style="45" customWidth="1"/>
    <col min="15" max="15" width="23.42578125" style="45" customWidth="1"/>
    <col min="16" max="16" width="16.5703125" style="45" customWidth="1"/>
    <col min="17" max="17" width="41" style="45" customWidth="1"/>
    <col min="18" max="16384" width="9.140625" style="45"/>
  </cols>
  <sheetData>
    <row r="1" spans="1:16" ht="15.75" x14ac:dyDescent="0.25">
      <c r="A1" s="147" t="s">
        <v>176</v>
      </c>
      <c r="I1" s="148" t="s">
        <v>35</v>
      </c>
      <c r="J1" s="149" t="s">
        <v>16</v>
      </c>
    </row>
    <row r="2" spans="1:16" x14ac:dyDescent="0.2">
      <c r="I2" s="150" t="s">
        <v>46</v>
      </c>
      <c r="J2" s="151" t="s">
        <v>177</v>
      </c>
    </row>
    <row r="3" spans="1:16" x14ac:dyDescent="0.2">
      <c r="A3" s="152" t="s">
        <v>178</v>
      </c>
      <c r="I3" s="150" t="s">
        <v>50</v>
      </c>
      <c r="J3" s="151" t="s">
        <v>179</v>
      </c>
    </row>
    <row r="4" spans="1:16" x14ac:dyDescent="0.2">
      <c r="I4" s="150" t="s">
        <v>64</v>
      </c>
      <c r="J4" s="151" t="s">
        <v>179</v>
      </c>
    </row>
    <row r="5" spans="1:16" ht="13.5" thickBot="1" x14ac:dyDescent="0.25">
      <c r="I5" s="153" t="s">
        <v>2184</v>
      </c>
      <c r="J5" s="154" t="s">
        <v>18</v>
      </c>
    </row>
    <row r="10" spans="1:16" ht="13.5" thickBot="1" x14ac:dyDescent="0.25"/>
    <row r="11" spans="1:16" ht="12.75" customHeight="1" thickBot="1" x14ac:dyDescent="0.25">
      <c r="A11" s="19" t="str">
        <f t="shared" ref="A11:A74" si="0">P11</f>
        <v> UNPB </v>
      </c>
      <c r="B11" s="22" t="str">
        <f t="shared" ref="B11:B74" si="1">IF(H11=INT(H11),"I","II")</f>
        <v>I</v>
      </c>
      <c r="C11" s="19">
        <f t="shared" ref="C11:C74" si="2">1*G11</f>
        <v>15677.852000000001</v>
      </c>
      <c r="D11" s="45" t="str">
        <f t="shared" ref="D11:D74" si="3">VLOOKUP(F11,I$1:J$5,2,FALSE)</f>
        <v>vis</v>
      </c>
      <c r="E11" s="155">
        <f>VLOOKUP(C11,'Active 1'!C$21:E$969,3,FALSE)</f>
        <v>-109300.2579306971</v>
      </c>
      <c r="F11" s="22" t="s">
        <v>2184</v>
      </c>
      <c r="G11" s="45" t="str">
        <f t="shared" ref="G11:G74" si="4">MID(I11,3,LEN(I11)-3)</f>
        <v>15677.852</v>
      </c>
      <c r="H11" s="19">
        <f t="shared" ref="H11:H74" si="5">1*K11</f>
        <v>-109301</v>
      </c>
      <c r="I11" s="156" t="s">
        <v>182</v>
      </c>
      <c r="J11" s="157" t="s">
        <v>183</v>
      </c>
      <c r="K11" s="156">
        <v>-109301</v>
      </c>
      <c r="L11" s="156" t="s">
        <v>184</v>
      </c>
      <c r="M11" s="157" t="s">
        <v>185</v>
      </c>
      <c r="N11" s="157"/>
      <c r="O11" s="158" t="s">
        <v>186</v>
      </c>
      <c r="P11" s="158" t="s">
        <v>187</v>
      </c>
    </row>
    <row r="12" spans="1:16" ht="12.75" customHeight="1" thickBot="1" x14ac:dyDescent="0.25">
      <c r="A12" s="19" t="str">
        <f t="shared" si="0"/>
        <v> UNPB </v>
      </c>
      <c r="B12" s="22" t="str">
        <f t="shared" si="1"/>
        <v>I</v>
      </c>
      <c r="C12" s="19">
        <f t="shared" si="2"/>
        <v>16444.600999999999</v>
      </c>
      <c r="D12" s="45" t="str">
        <f t="shared" si="3"/>
        <v>vis</v>
      </c>
      <c r="E12" s="155">
        <f>VLOOKUP(C12,'Active 1'!C$21:E$969,3,FALSE)</f>
        <v>-106019.21565720977</v>
      </c>
      <c r="F12" s="22" t="s">
        <v>2184</v>
      </c>
      <c r="G12" s="45" t="str">
        <f t="shared" si="4"/>
        <v>16444.601</v>
      </c>
      <c r="H12" s="19">
        <f t="shared" si="5"/>
        <v>-106020</v>
      </c>
      <c r="I12" s="156" t="s">
        <v>188</v>
      </c>
      <c r="J12" s="157" t="s">
        <v>189</v>
      </c>
      <c r="K12" s="156">
        <v>-106020</v>
      </c>
      <c r="L12" s="156" t="s">
        <v>190</v>
      </c>
      <c r="M12" s="157" t="s">
        <v>185</v>
      </c>
      <c r="N12" s="157"/>
      <c r="O12" s="158" t="s">
        <v>186</v>
      </c>
      <c r="P12" s="158" t="s">
        <v>187</v>
      </c>
    </row>
    <row r="13" spans="1:16" ht="12.75" customHeight="1" thickBot="1" x14ac:dyDescent="0.25">
      <c r="A13" s="19" t="str">
        <f t="shared" si="0"/>
        <v> UNPB </v>
      </c>
      <c r="B13" s="22" t="str">
        <f t="shared" si="1"/>
        <v>I</v>
      </c>
      <c r="C13" s="19">
        <f t="shared" si="2"/>
        <v>16514.482</v>
      </c>
      <c r="D13" s="45" t="str">
        <f t="shared" si="3"/>
        <v>vis</v>
      </c>
      <c r="E13" s="155">
        <f>VLOOKUP(C13,'Active 1'!C$21:E$969,3,FALSE)</f>
        <v>-105720.1836205021</v>
      </c>
      <c r="F13" s="22" t="s">
        <v>2184</v>
      </c>
      <c r="G13" s="45" t="str">
        <f t="shared" si="4"/>
        <v>16514.482</v>
      </c>
      <c r="H13" s="19">
        <f t="shared" si="5"/>
        <v>-105721</v>
      </c>
      <c r="I13" s="156" t="s">
        <v>191</v>
      </c>
      <c r="J13" s="157" t="s">
        <v>192</v>
      </c>
      <c r="K13" s="156">
        <v>-105721</v>
      </c>
      <c r="L13" s="156" t="s">
        <v>193</v>
      </c>
      <c r="M13" s="157" t="s">
        <v>185</v>
      </c>
      <c r="N13" s="157"/>
      <c r="O13" s="158" t="s">
        <v>186</v>
      </c>
      <c r="P13" s="158" t="s">
        <v>187</v>
      </c>
    </row>
    <row r="14" spans="1:16" ht="12.75" customHeight="1" thickBot="1" x14ac:dyDescent="0.25">
      <c r="A14" s="19" t="str">
        <f t="shared" si="0"/>
        <v> UNPB </v>
      </c>
      <c r="B14" s="22" t="str">
        <f t="shared" si="1"/>
        <v>II</v>
      </c>
      <c r="C14" s="19">
        <f t="shared" si="2"/>
        <v>17114.688999999998</v>
      </c>
      <c r="D14" s="45" t="str">
        <f t="shared" si="3"/>
        <v>vis</v>
      </c>
      <c r="E14" s="155">
        <f>VLOOKUP(C14,'Active 1'!C$21:E$969,3,FALSE)</f>
        <v>-103151.80134697712</v>
      </c>
      <c r="F14" s="22" t="s">
        <v>2184</v>
      </c>
      <c r="G14" s="45" t="str">
        <f t="shared" si="4"/>
        <v>17114.689</v>
      </c>
      <c r="H14" s="19">
        <f t="shared" si="5"/>
        <v>-103152.5</v>
      </c>
      <c r="I14" s="156" t="s">
        <v>194</v>
      </c>
      <c r="J14" s="157" t="s">
        <v>195</v>
      </c>
      <c r="K14" s="156">
        <v>-103152.5</v>
      </c>
      <c r="L14" s="156" t="s">
        <v>196</v>
      </c>
      <c r="M14" s="157" t="s">
        <v>185</v>
      </c>
      <c r="N14" s="157"/>
      <c r="O14" s="158" t="s">
        <v>186</v>
      </c>
      <c r="P14" s="158" t="s">
        <v>187</v>
      </c>
    </row>
    <row r="15" spans="1:16" ht="12.75" customHeight="1" thickBot="1" x14ac:dyDescent="0.25">
      <c r="A15" s="19" t="str">
        <f t="shared" si="0"/>
        <v> UNPB </v>
      </c>
      <c r="B15" s="22" t="str">
        <f t="shared" si="1"/>
        <v>I</v>
      </c>
      <c r="C15" s="19">
        <f t="shared" si="2"/>
        <v>17531.707999999999</v>
      </c>
      <c r="D15" s="45" t="str">
        <f t="shared" si="3"/>
        <v>vis</v>
      </c>
      <c r="E15" s="155">
        <f>VLOOKUP(C15,'Active 1'!C$21:E$969,3,FALSE)</f>
        <v>-101367.30998429205</v>
      </c>
      <c r="F15" s="22" t="s">
        <v>2184</v>
      </c>
      <c r="G15" s="45" t="str">
        <f t="shared" si="4"/>
        <v>17531.708</v>
      </c>
      <c r="H15" s="19">
        <f t="shared" si="5"/>
        <v>-101368</v>
      </c>
      <c r="I15" s="156" t="s">
        <v>197</v>
      </c>
      <c r="J15" s="157" t="s">
        <v>198</v>
      </c>
      <c r="K15" s="156">
        <v>-101368</v>
      </c>
      <c r="L15" s="156" t="s">
        <v>199</v>
      </c>
      <c r="M15" s="157" t="s">
        <v>185</v>
      </c>
      <c r="N15" s="157"/>
      <c r="O15" s="158" t="s">
        <v>186</v>
      </c>
      <c r="P15" s="158" t="s">
        <v>187</v>
      </c>
    </row>
    <row r="16" spans="1:16" ht="12.75" customHeight="1" thickBot="1" x14ac:dyDescent="0.25">
      <c r="A16" s="19" t="str">
        <f t="shared" si="0"/>
        <v> UNPB </v>
      </c>
      <c r="B16" s="22" t="str">
        <f t="shared" si="1"/>
        <v>II</v>
      </c>
      <c r="C16" s="19">
        <f t="shared" si="2"/>
        <v>17622.491999999998</v>
      </c>
      <c r="D16" s="45" t="str">
        <f t="shared" si="3"/>
        <v>vis</v>
      </c>
      <c r="E16" s="155">
        <f>VLOOKUP(C16,'Active 1'!C$21:E$969,3,FALSE)</f>
        <v>-100978.83064912987</v>
      </c>
      <c r="F16" s="22" t="s">
        <v>2184</v>
      </c>
      <c r="G16" s="45" t="str">
        <f t="shared" si="4"/>
        <v>17622.492</v>
      </c>
      <c r="H16" s="19">
        <f t="shared" si="5"/>
        <v>-100979.5</v>
      </c>
      <c r="I16" s="156" t="s">
        <v>200</v>
      </c>
      <c r="J16" s="157" t="s">
        <v>201</v>
      </c>
      <c r="K16" s="156">
        <v>-100979.5</v>
      </c>
      <c r="L16" s="156" t="s">
        <v>202</v>
      </c>
      <c r="M16" s="157" t="s">
        <v>185</v>
      </c>
      <c r="N16" s="157"/>
      <c r="O16" s="158" t="s">
        <v>186</v>
      </c>
      <c r="P16" s="158" t="s">
        <v>187</v>
      </c>
    </row>
    <row r="17" spans="1:16" ht="12.75" customHeight="1" thickBot="1" x14ac:dyDescent="0.25">
      <c r="A17" s="19" t="str">
        <f t="shared" si="0"/>
        <v> UNPB </v>
      </c>
      <c r="B17" s="22" t="str">
        <f t="shared" si="1"/>
        <v>I</v>
      </c>
      <c r="C17" s="19">
        <f t="shared" si="2"/>
        <v>17865.671999999999</v>
      </c>
      <c r="D17" s="45" t="str">
        <f t="shared" si="3"/>
        <v>vis</v>
      </c>
      <c r="E17" s="155">
        <f>VLOOKUP(C17,'Active 1'!C$21:E$969,3,FALSE)</f>
        <v>-99938.224322852751</v>
      </c>
      <c r="F17" s="22" t="s">
        <v>2184</v>
      </c>
      <c r="G17" s="45" t="str">
        <f t="shared" si="4"/>
        <v>17865.672</v>
      </c>
      <c r="H17" s="19">
        <f t="shared" si="5"/>
        <v>-99939</v>
      </c>
      <c r="I17" s="156" t="s">
        <v>203</v>
      </c>
      <c r="J17" s="157" t="s">
        <v>204</v>
      </c>
      <c r="K17" s="156">
        <v>-99939</v>
      </c>
      <c r="L17" s="156" t="s">
        <v>205</v>
      </c>
      <c r="M17" s="157" t="s">
        <v>185</v>
      </c>
      <c r="N17" s="157"/>
      <c r="O17" s="158" t="s">
        <v>186</v>
      </c>
      <c r="P17" s="158" t="s">
        <v>187</v>
      </c>
    </row>
    <row r="18" spans="1:16" ht="12.75" customHeight="1" thickBot="1" x14ac:dyDescent="0.25">
      <c r="A18" s="19" t="str">
        <f t="shared" si="0"/>
        <v> UNPB </v>
      </c>
      <c r="B18" s="22" t="str">
        <f t="shared" si="1"/>
        <v>I</v>
      </c>
      <c r="C18" s="19">
        <f t="shared" si="2"/>
        <v>17917.536</v>
      </c>
      <c r="D18" s="45" t="str">
        <f t="shared" si="3"/>
        <v>vis</v>
      </c>
      <c r="E18" s="155">
        <f>VLOOKUP(C18,'Active 1'!C$21:E$969,3,FALSE)</f>
        <v>-99716.289926495985</v>
      </c>
      <c r="F18" s="22" t="s">
        <v>2184</v>
      </c>
      <c r="G18" s="45" t="str">
        <f t="shared" si="4"/>
        <v>17917.536</v>
      </c>
      <c r="H18" s="19">
        <f t="shared" si="5"/>
        <v>-99717</v>
      </c>
      <c r="I18" s="156" t="s">
        <v>206</v>
      </c>
      <c r="J18" s="157" t="s">
        <v>207</v>
      </c>
      <c r="K18" s="156">
        <v>-99717</v>
      </c>
      <c r="L18" s="156" t="s">
        <v>208</v>
      </c>
      <c r="M18" s="157" t="s">
        <v>185</v>
      </c>
      <c r="N18" s="157"/>
      <c r="O18" s="158" t="s">
        <v>186</v>
      </c>
      <c r="P18" s="158" t="s">
        <v>187</v>
      </c>
    </row>
    <row r="19" spans="1:16" ht="12.75" customHeight="1" thickBot="1" x14ac:dyDescent="0.25">
      <c r="A19" s="19" t="str">
        <f t="shared" si="0"/>
        <v> UNPB </v>
      </c>
      <c r="B19" s="22" t="str">
        <f t="shared" si="1"/>
        <v>I</v>
      </c>
      <c r="C19" s="19">
        <f t="shared" si="2"/>
        <v>17943.455000000002</v>
      </c>
      <c r="D19" s="45" t="str">
        <f t="shared" si="3"/>
        <v>vis</v>
      </c>
      <c r="E19" s="155">
        <f>VLOOKUP(C19,'Active 1'!C$21:E$969,3,FALSE)</f>
        <v>-99605.378357408161</v>
      </c>
      <c r="F19" s="22" t="s">
        <v>2184</v>
      </c>
      <c r="G19" s="45" t="str">
        <f t="shared" si="4"/>
        <v>17943.455</v>
      </c>
      <c r="H19" s="19">
        <f t="shared" si="5"/>
        <v>-99606</v>
      </c>
      <c r="I19" s="156" t="s">
        <v>209</v>
      </c>
      <c r="J19" s="157" t="s">
        <v>210</v>
      </c>
      <c r="K19" s="156">
        <v>-99606</v>
      </c>
      <c r="L19" s="156" t="s">
        <v>211</v>
      </c>
      <c r="M19" s="157" t="s">
        <v>185</v>
      </c>
      <c r="N19" s="157"/>
      <c r="O19" s="158" t="s">
        <v>186</v>
      </c>
      <c r="P19" s="158" t="s">
        <v>187</v>
      </c>
    </row>
    <row r="20" spans="1:16" ht="12.75" customHeight="1" thickBot="1" x14ac:dyDescent="0.25">
      <c r="A20" s="19" t="str">
        <f t="shared" si="0"/>
        <v> UNPB </v>
      </c>
      <c r="B20" s="22" t="str">
        <f t="shared" si="1"/>
        <v>I</v>
      </c>
      <c r="C20" s="19">
        <f t="shared" si="2"/>
        <v>18261.745999999999</v>
      </c>
      <c r="D20" s="45" t="str">
        <f t="shared" si="3"/>
        <v>vis</v>
      </c>
      <c r="E20" s="155">
        <f>VLOOKUP(C20,'Active 1'!C$21:E$969,3,FALSE)</f>
        <v>-98243.359983376315</v>
      </c>
      <c r="F20" s="22" t="s">
        <v>2184</v>
      </c>
      <c r="G20" s="45" t="str">
        <f t="shared" si="4"/>
        <v>18261.746</v>
      </c>
      <c r="H20" s="19">
        <f t="shared" si="5"/>
        <v>-98244</v>
      </c>
      <c r="I20" s="156" t="s">
        <v>212</v>
      </c>
      <c r="J20" s="157" t="s">
        <v>213</v>
      </c>
      <c r="K20" s="156">
        <v>-98244</v>
      </c>
      <c r="L20" s="156" t="s">
        <v>214</v>
      </c>
      <c r="M20" s="157" t="s">
        <v>185</v>
      </c>
      <c r="N20" s="157"/>
      <c r="O20" s="158" t="s">
        <v>186</v>
      </c>
      <c r="P20" s="158" t="s">
        <v>187</v>
      </c>
    </row>
    <row r="21" spans="1:16" ht="12.75" customHeight="1" thickBot="1" x14ac:dyDescent="0.25">
      <c r="A21" s="19" t="str">
        <f t="shared" si="0"/>
        <v> UNPB </v>
      </c>
      <c r="B21" s="22" t="str">
        <f t="shared" si="1"/>
        <v>I</v>
      </c>
      <c r="C21" s="19">
        <f t="shared" si="2"/>
        <v>18288.637999999999</v>
      </c>
      <c r="D21" s="45" t="str">
        <f t="shared" si="3"/>
        <v>vis</v>
      </c>
      <c r="E21" s="155">
        <f>VLOOKUP(C21,'Active 1'!C$21:E$969,3,FALSE)</f>
        <v>-98128.284790818361</v>
      </c>
      <c r="F21" s="22" t="s">
        <v>2184</v>
      </c>
      <c r="G21" s="45" t="str">
        <f t="shared" si="4"/>
        <v>18288.638</v>
      </c>
      <c r="H21" s="19">
        <f t="shared" si="5"/>
        <v>-98129</v>
      </c>
      <c r="I21" s="156" t="s">
        <v>215</v>
      </c>
      <c r="J21" s="157" t="s">
        <v>216</v>
      </c>
      <c r="K21" s="156">
        <v>-98129</v>
      </c>
      <c r="L21" s="156" t="s">
        <v>217</v>
      </c>
      <c r="M21" s="157" t="s">
        <v>185</v>
      </c>
      <c r="N21" s="157"/>
      <c r="O21" s="158" t="s">
        <v>186</v>
      </c>
      <c r="P21" s="158" t="s">
        <v>187</v>
      </c>
    </row>
    <row r="22" spans="1:16" ht="12.75" customHeight="1" thickBot="1" x14ac:dyDescent="0.25">
      <c r="A22" s="19" t="str">
        <f t="shared" si="0"/>
        <v> UNPB </v>
      </c>
      <c r="B22" s="22" t="str">
        <f t="shared" si="1"/>
        <v>I</v>
      </c>
      <c r="C22" s="19">
        <f t="shared" si="2"/>
        <v>18647.578000000001</v>
      </c>
      <c r="D22" s="45" t="str">
        <f t="shared" si="3"/>
        <v>vis</v>
      </c>
      <c r="E22" s="155">
        <f>VLOOKUP(C22,'Active 1'!C$21:E$969,3,FALSE)</f>
        <v>-96592.322808936995</v>
      </c>
      <c r="F22" s="22" t="s">
        <v>2184</v>
      </c>
      <c r="G22" s="45" t="str">
        <f t="shared" si="4"/>
        <v>18647.578</v>
      </c>
      <c r="H22" s="19">
        <f t="shared" si="5"/>
        <v>-96593</v>
      </c>
      <c r="I22" s="156" t="s">
        <v>218</v>
      </c>
      <c r="J22" s="157" t="s">
        <v>219</v>
      </c>
      <c r="K22" s="156">
        <v>-96593</v>
      </c>
      <c r="L22" s="156" t="s">
        <v>220</v>
      </c>
      <c r="M22" s="157" t="s">
        <v>185</v>
      </c>
      <c r="N22" s="157"/>
      <c r="O22" s="158" t="s">
        <v>186</v>
      </c>
      <c r="P22" s="158" t="s">
        <v>187</v>
      </c>
    </row>
    <row r="23" spans="1:16" ht="12.75" customHeight="1" thickBot="1" x14ac:dyDescent="0.25">
      <c r="A23" s="19" t="str">
        <f t="shared" si="0"/>
        <v> UNPB </v>
      </c>
      <c r="B23" s="22" t="str">
        <f t="shared" si="1"/>
        <v>I</v>
      </c>
      <c r="C23" s="19">
        <f t="shared" si="2"/>
        <v>18679.588</v>
      </c>
      <c r="D23" s="45" t="str">
        <f t="shared" si="3"/>
        <v>vis</v>
      </c>
      <c r="E23" s="155">
        <f>VLOOKUP(C23,'Active 1'!C$21:E$969,3,FALSE)</f>
        <v>-96455.346871342917</v>
      </c>
      <c r="F23" s="22" t="s">
        <v>2184</v>
      </c>
      <c r="G23" s="45" t="str">
        <f t="shared" si="4"/>
        <v>18679.588</v>
      </c>
      <c r="H23" s="19">
        <f t="shared" si="5"/>
        <v>-96456</v>
      </c>
      <c r="I23" s="156" t="s">
        <v>221</v>
      </c>
      <c r="J23" s="157" t="s">
        <v>222</v>
      </c>
      <c r="K23" s="156">
        <v>-96456</v>
      </c>
      <c r="L23" s="156" t="s">
        <v>223</v>
      </c>
      <c r="M23" s="157" t="s">
        <v>185</v>
      </c>
      <c r="N23" s="157"/>
      <c r="O23" s="158" t="s">
        <v>186</v>
      </c>
      <c r="P23" s="158" t="s">
        <v>187</v>
      </c>
    </row>
    <row r="24" spans="1:16" ht="12.75" customHeight="1" thickBot="1" x14ac:dyDescent="0.25">
      <c r="A24" s="19" t="str">
        <f t="shared" si="0"/>
        <v> UNPB </v>
      </c>
      <c r="B24" s="22" t="str">
        <f t="shared" si="1"/>
        <v>II</v>
      </c>
      <c r="C24" s="19">
        <f t="shared" si="2"/>
        <v>19037.519</v>
      </c>
      <c r="D24" s="45" t="str">
        <f t="shared" si="3"/>
        <v>vis</v>
      </c>
      <c r="E24" s="155">
        <f>VLOOKUP(C24,'Active 1'!C$21:E$969,3,FALSE)</f>
        <v>-94923.702562720937</v>
      </c>
      <c r="F24" s="22" t="s">
        <v>2184</v>
      </c>
      <c r="G24" s="45" t="str">
        <f t="shared" si="4"/>
        <v>19037.519</v>
      </c>
      <c r="H24" s="19">
        <f t="shared" si="5"/>
        <v>-94924.5</v>
      </c>
      <c r="I24" s="156" t="s">
        <v>224</v>
      </c>
      <c r="J24" s="157" t="s">
        <v>225</v>
      </c>
      <c r="K24" s="156">
        <v>-94924.5</v>
      </c>
      <c r="L24" s="156" t="s">
        <v>226</v>
      </c>
      <c r="M24" s="157" t="s">
        <v>185</v>
      </c>
      <c r="N24" s="157"/>
      <c r="O24" s="158" t="s">
        <v>186</v>
      </c>
      <c r="P24" s="158" t="s">
        <v>187</v>
      </c>
    </row>
    <row r="25" spans="1:16" ht="12.75" customHeight="1" thickBot="1" x14ac:dyDescent="0.25">
      <c r="A25" s="19" t="str">
        <f t="shared" si="0"/>
        <v> UNPB </v>
      </c>
      <c r="B25" s="22" t="str">
        <f t="shared" si="1"/>
        <v>II</v>
      </c>
      <c r="C25" s="19">
        <f t="shared" si="2"/>
        <v>19323.760999999999</v>
      </c>
      <c r="D25" s="45" t="str">
        <f t="shared" si="3"/>
        <v>vis</v>
      </c>
      <c r="E25" s="155">
        <f>VLOOKUP(C25,'Active 1'!C$21:E$969,3,FALSE)</f>
        <v>-93698.827013554837</v>
      </c>
      <c r="F25" s="22" t="s">
        <v>2184</v>
      </c>
      <c r="G25" s="45" t="str">
        <f t="shared" si="4"/>
        <v>19323.761</v>
      </c>
      <c r="H25" s="19">
        <f t="shared" si="5"/>
        <v>-93699.5</v>
      </c>
      <c r="I25" s="156" t="s">
        <v>227</v>
      </c>
      <c r="J25" s="157" t="s">
        <v>228</v>
      </c>
      <c r="K25" s="156">
        <v>-93699.5</v>
      </c>
      <c r="L25" s="156" t="s">
        <v>229</v>
      </c>
      <c r="M25" s="157" t="s">
        <v>185</v>
      </c>
      <c r="N25" s="157"/>
      <c r="O25" s="158" t="s">
        <v>186</v>
      </c>
      <c r="P25" s="158" t="s">
        <v>187</v>
      </c>
    </row>
    <row r="26" spans="1:16" ht="12.75" customHeight="1" thickBot="1" x14ac:dyDescent="0.25">
      <c r="A26" s="19" t="str">
        <f t="shared" si="0"/>
        <v> UNPB </v>
      </c>
      <c r="B26" s="22" t="str">
        <f t="shared" si="1"/>
        <v>I</v>
      </c>
      <c r="C26" s="19">
        <f t="shared" si="2"/>
        <v>19370.615000000002</v>
      </c>
      <c r="D26" s="45" t="str">
        <f t="shared" si="3"/>
        <v>vis</v>
      </c>
      <c r="E26" s="155">
        <f>VLOOKUP(C26,'Active 1'!C$21:E$969,3,FALSE)</f>
        <v>-93498.331212866498</v>
      </c>
      <c r="F26" s="22" t="s">
        <v>2184</v>
      </c>
      <c r="G26" s="45" t="str">
        <f t="shared" si="4"/>
        <v>19370.615</v>
      </c>
      <c r="H26" s="19">
        <f t="shared" si="5"/>
        <v>-93499</v>
      </c>
      <c r="I26" s="156" t="s">
        <v>230</v>
      </c>
      <c r="J26" s="157" t="s">
        <v>231</v>
      </c>
      <c r="K26" s="156">
        <v>-93499</v>
      </c>
      <c r="L26" s="156" t="s">
        <v>202</v>
      </c>
      <c r="M26" s="157" t="s">
        <v>185</v>
      </c>
      <c r="N26" s="157"/>
      <c r="O26" s="158" t="s">
        <v>186</v>
      </c>
      <c r="P26" s="158" t="s">
        <v>187</v>
      </c>
    </row>
    <row r="27" spans="1:16" ht="12.75" customHeight="1" thickBot="1" x14ac:dyDescent="0.25">
      <c r="A27" s="19" t="str">
        <f t="shared" si="0"/>
        <v> UNPB </v>
      </c>
      <c r="B27" s="22" t="str">
        <f t="shared" si="1"/>
        <v>II</v>
      </c>
      <c r="C27" s="19">
        <f t="shared" si="2"/>
        <v>19438.5</v>
      </c>
      <c r="D27" s="45" t="str">
        <f t="shared" si="3"/>
        <v>vis</v>
      </c>
      <c r="E27" s="155">
        <f>VLOOKUP(C27,'Active 1'!C$21:E$969,3,FALSE)</f>
        <v>-93207.840381139715</v>
      </c>
      <c r="F27" s="22" t="s">
        <v>2184</v>
      </c>
      <c r="G27" s="45" t="str">
        <f t="shared" si="4"/>
        <v>19438.500</v>
      </c>
      <c r="H27" s="19">
        <f t="shared" si="5"/>
        <v>-93208.5</v>
      </c>
      <c r="I27" s="156" t="s">
        <v>232</v>
      </c>
      <c r="J27" s="157" t="s">
        <v>233</v>
      </c>
      <c r="K27" s="156">
        <v>-93208.5</v>
      </c>
      <c r="L27" s="156" t="s">
        <v>234</v>
      </c>
      <c r="M27" s="157" t="s">
        <v>185</v>
      </c>
      <c r="N27" s="157"/>
      <c r="O27" s="158" t="s">
        <v>186</v>
      </c>
      <c r="P27" s="158" t="s">
        <v>187</v>
      </c>
    </row>
    <row r="28" spans="1:16" ht="12.75" customHeight="1" thickBot="1" x14ac:dyDescent="0.25">
      <c r="A28" s="19" t="str">
        <f t="shared" si="0"/>
        <v> UNPB </v>
      </c>
      <c r="B28" s="22" t="str">
        <f t="shared" si="1"/>
        <v>II</v>
      </c>
      <c r="C28" s="19">
        <f t="shared" si="2"/>
        <v>19442.484</v>
      </c>
      <c r="D28" s="45" t="str">
        <f t="shared" si="3"/>
        <v>vis</v>
      </c>
      <c r="E28" s="155">
        <f>VLOOKUP(C28,'Active 1'!C$21:E$969,3,FALSE)</f>
        <v>-93190.792204464451</v>
      </c>
      <c r="F28" s="22" t="s">
        <v>2184</v>
      </c>
      <c r="G28" s="45" t="str">
        <f t="shared" si="4"/>
        <v>19442.484</v>
      </c>
      <c r="H28" s="19">
        <f t="shared" si="5"/>
        <v>-93191.5</v>
      </c>
      <c r="I28" s="156" t="s">
        <v>235</v>
      </c>
      <c r="J28" s="157" t="s">
        <v>236</v>
      </c>
      <c r="K28" s="156">
        <v>-93191.5</v>
      </c>
      <c r="L28" s="156" t="s">
        <v>237</v>
      </c>
      <c r="M28" s="157" t="s">
        <v>185</v>
      </c>
      <c r="N28" s="157"/>
      <c r="O28" s="158" t="s">
        <v>186</v>
      </c>
      <c r="P28" s="158" t="s">
        <v>187</v>
      </c>
    </row>
    <row r="29" spans="1:16" ht="12.75" customHeight="1" thickBot="1" x14ac:dyDescent="0.25">
      <c r="A29" s="19" t="str">
        <f t="shared" si="0"/>
        <v> UNPB </v>
      </c>
      <c r="B29" s="22" t="str">
        <f t="shared" si="1"/>
        <v>I</v>
      </c>
      <c r="C29" s="19">
        <f t="shared" si="2"/>
        <v>20094.602999999999</v>
      </c>
      <c r="D29" s="45" t="str">
        <f t="shared" si="3"/>
        <v>vis</v>
      </c>
      <c r="E29" s="155">
        <f>VLOOKUP(C29,'Active 1'!C$21:E$969,3,FALSE)</f>
        <v>-90400.270134863735</v>
      </c>
      <c r="F29" s="22" t="s">
        <v>2184</v>
      </c>
      <c r="G29" s="45" t="str">
        <f t="shared" si="4"/>
        <v>20094.603</v>
      </c>
      <c r="H29" s="19">
        <f t="shared" si="5"/>
        <v>-90401</v>
      </c>
      <c r="I29" s="156" t="s">
        <v>238</v>
      </c>
      <c r="J29" s="157" t="s">
        <v>239</v>
      </c>
      <c r="K29" s="156">
        <v>-90401</v>
      </c>
      <c r="L29" s="156" t="s">
        <v>240</v>
      </c>
      <c r="M29" s="157" t="s">
        <v>185</v>
      </c>
      <c r="N29" s="157"/>
      <c r="O29" s="158" t="s">
        <v>186</v>
      </c>
      <c r="P29" s="158" t="s">
        <v>187</v>
      </c>
    </row>
    <row r="30" spans="1:16" ht="12.75" customHeight="1" thickBot="1" x14ac:dyDescent="0.25">
      <c r="A30" s="19" t="str">
        <f t="shared" si="0"/>
        <v> UNPB </v>
      </c>
      <c r="B30" s="22" t="str">
        <f t="shared" si="1"/>
        <v>II</v>
      </c>
      <c r="C30" s="19">
        <f t="shared" si="2"/>
        <v>20548.535</v>
      </c>
      <c r="D30" s="45" t="str">
        <f t="shared" si="3"/>
        <v>vis</v>
      </c>
      <c r="E30" s="155">
        <f>VLOOKUP(C30,'Active 1'!C$21:E$969,3,FALSE)</f>
        <v>-88457.822109123037</v>
      </c>
      <c r="F30" s="22" t="s">
        <v>2184</v>
      </c>
      <c r="G30" s="45" t="str">
        <f t="shared" si="4"/>
        <v>20548.535</v>
      </c>
      <c r="H30" s="19">
        <f t="shared" si="5"/>
        <v>-88458.5</v>
      </c>
      <c r="I30" s="156" t="s">
        <v>241</v>
      </c>
      <c r="J30" s="157" t="s">
        <v>242</v>
      </c>
      <c r="K30" s="156">
        <v>-88458.5</v>
      </c>
      <c r="L30" s="156" t="s">
        <v>220</v>
      </c>
      <c r="M30" s="157" t="s">
        <v>185</v>
      </c>
      <c r="N30" s="157"/>
      <c r="O30" s="158" t="s">
        <v>186</v>
      </c>
      <c r="P30" s="158" t="s">
        <v>187</v>
      </c>
    </row>
    <row r="31" spans="1:16" ht="12.75" customHeight="1" thickBot="1" x14ac:dyDescent="0.25">
      <c r="A31" s="19" t="str">
        <f t="shared" si="0"/>
        <v> UNPB </v>
      </c>
      <c r="B31" s="22" t="str">
        <f t="shared" si="1"/>
        <v>I</v>
      </c>
      <c r="C31" s="19">
        <f t="shared" si="2"/>
        <v>20869.504000000001</v>
      </c>
      <c r="D31" s="45" t="str">
        <f t="shared" si="3"/>
        <v>vis</v>
      </c>
      <c r="E31" s="155">
        <f>VLOOKUP(C31,'Active 1'!C$21:E$969,3,FALSE)</f>
        <v>-87084.344142436472</v>
      </c>
      <c r="F31" s="22" t="s">
        <v>2184</v>
      </c>
      <c r="G31" s="45" t="str">
        <f t="shared" si="4"/>
        <v>20869.504</v>
      </c>
      <c r="H31" s="19">
        <f t="shared" si="5"/>
        <v>-87085</v>
      </c>
      <c r="I31" s="156" t="s">
        <v>243</v>
      </c>
      <c r="J31" s="157" t="s">
        <v>244</v>
      </c>
      <c r="K31" s="156">
        <v>-87085</v>
      </c>
      <c r="L31" s="156" t="s">
        <v>223</v>
      </c>
      <c r="M31" s="157" t="s">
        <v>185</v>
      </c>
      <c r="N31" s="157"/>
      <c r="O31" s="158" t="s">
        <v>186</v>
      </c>
      <c r="P31" s="158" t="s">
        <v>187</v>
      </c>
    </row>
    <row r="32" spans="1:16" ht="12.75" customHeight="1" thickBot="1" x14ac:dyDescent="0.25">
      <c r="A32" s="19" t="str">
        <f t="shared" si="0"/>
        <v> UNPB </v>
      </c>
      <c r="B32" s="22" t="str">
        <f t="shared" si="1"/>
        <v>II</v>
      </c>
      <c r="C32" s="19">
        <f t="shared" si="2"/>
        <v>21217.585999999999</v>
      </c>
      <c r="D32" s="45" t="str">
        <f t="shared" si="3"/>
        <v>vis</v>
      </c>
      <c r="E32" s="155">
        <f>VLOOKUP(C32,'Active 1'!C$21:E$969,3,FALSE)</f>
        <v>-85594.845288652505</v>
      </c>
      <c r="F32" s="22" t="s">
        <v>2184</v>
      </c>
      <c r="G32" s="45" t="str">
        <f t="shared" si="4"/>
        <v>21217.586</v>
      </c>
      <c r="H32" s="19">
        <f t="shared" si="5"/>
        <v>-85595.5</v>
      </c>
      <c r="I32" s="156" t="s">
        <v>245</v>
      </c>
      <c r="J32" s="157" t="s">
        <v>246</v>
      </c>
      <c r="K32" s="156">
        <v>-85595.5</v>
      </c>
      <c r="L32" s="156" t="s">
        <v>223</v>
      </c>
      <c r="M32" s="157" t="s">
        <v>185</v>
      </c>
      <c r="N32" s="157"/>
      <c r="O32" s="158" t="s">
        <v>186</v>
      </c>
      <c r="P32" s="158" t="s">
        <v>187</v>
      </c>
    </row>
    <row r="33" spans="1:16" ht="12.75" customHeight="1" thickBot="1" x14ac:dyDescent="0.25">
      <c r="A33" s="19" t="str">
        <f t="shared" si="0"/>
        <v> UNPB </v>
      </c>
      <c r="B33" s="22" t="str">
        <f t="shared" si="1"/>
        <v>I</v>
      </c>
      <c r="C33" s="19">
        <f t="shared" si="2"/>
        <v>21537.615000000002</v>
      </c>
      <c r="D33" s="45" t="str">
        <f t="shared" si="3"/>
        <v>vis</v>
      </c>
      <c r="E33" s="155">
        <f>VLOOKUP(C33,'Active 1'!C$21:E$969,3,FALSE)</f>
        <v>-84225.389733129268</v>
      </c>
      <c r="F33" s="22" t="s">
        <v>2184</v>
      </c>
      <c r="G33" s="45" t="str">
        <f t="shared" si="4"/>
        <v>21537.615</v>
      </c>
      <c r="H33" s="19">
        <f t="shared" si="5"/>
        <v>-84226</v>
      </c>
      <c r="I33" s="156" t="s">
        <v>247</v>
      </c>
      <c r="J33" s="157" t="s">
        <v>248</v>
      </c>
      <c r="K33" s="156">
        <v>-84226</v>
      </c>
      <c r="L33" s="156" t="s">
        <v>249</v>
      </c>
      <c r="M33" s="157" t="s">
        <v>185</v>
      </c>
      <c r="N33" s="157"/>
      <c r="O33" s="158" t="s">
        <v>186</v>
      </c>
      <c r="P33" s="158" t="s">
        <v>187</v>
      </c>
    </row>
    <row r="34" spans="1:16" ht="12.75" customHeight="1" thickBot="1" x14ac:dyDescent="0.25">
      <c r="A34" s="19" t="str">
        <f t="shared" si="0"/>
        <v> UNPB </v>
      </c>
      <c r="B34" s="22" t="str">
        <f t="shared" si="1"/>
        <v>I</v>
      </c>
      <c r="C34" s="19">
        <f t="shared" si="2"/>
        <v>21570.595000000001</v>
      </c>
      <c r="D34" s="45" t="str">
        <f t="shared" si="3"/>
        <v>vis</v>
      </c>
      <c r="E34" s="155">
        <f>VLOOKUP(C34,'Active 1'!C$21:E$969,3,FALSE)</f>
        <v>-84084.263009547474</v>
      </c>
      <c r="F34" s="22" t="s">
        <v>2184</v>
      </c>
      <c r="G34" s="45" t="str">
        <f t="shared" si="4"/>
        <v>21570.595</v>
      </c>
      <c r="H34" s="19">
        <f t="shared" si="5"/>
        <v>-84085</v>
      </c>
      <c r="I34" s="156" t="s">
        <v>250</v>
      </c>
      <c r="J34" s="157" t="s">
        <v>251</v>
      </c>
      <c r="K34" s="156">
        <v>-84085</v>
      </c>
      <c r="L34" s="156" t="s">
        <v>252</v>
      </c>
      <c r="M34" s="157" t="s">
        <v>185</v>
      </c>
      <c r="N34" s="157"/>
      <c r="O34" s="158" t="s">
        <v>186</v>
      </c>
      <c r="P34" s="158" t="s">
        <v>187</v>
      </c>
    </row>
    <row r="35" spans="1:16" ht="12.75" customHeight="1" thickBot="1" x14ac:dyDescent="0.25">
      <c r="A35" s="19" t="str">
        <f t="shared" si="0"/>
        <v> UNPB </v>
      </c>
      <c r="B35" s="22" t="str">
        <f t="shared" si="1"/>
        <v>II</v>
      </c>
      <c r="C35" s="19">
        <f t="shared" si="2"/>
        <v>21933.596000000001</v>
      </c>
      <c r="D35" s="45" t="str">
        <f t="shared" si="3"/>
        <v>vis</v>
      </c>
      <c r="E35" s="155">
        <f>VLOOKUP(C35,'Active 1'!C$21:E$969,3,FALSE)</f>
        <v>-82530.923355608349</v>
      </c>
      <c r="F35" s="22" t="s">
        <v>2184</v>
      </c>
      <c r="G35" s="45" t="str">
        <f t="shared" si="4"/>
        <v>21933.596</v>
      </c>
      <c r="H35" s="19">
        <f t="shared" si="5"/>
        <v>-82531.5</v>
      </c>
      <c r="I35" s="156" t="s">
        <v>253</v>
      </c>
      <c r="J35" s="157" t="s">
        <v>254</v>
      </c>
      <c r="K35" s="156">
        <v>-82531.5</v>
      </c>
      <c r="L35" s="156" t="s">
        <v>255</v>
      </c>
      <c r="M35" s="157" t="s">
        <v>185</v>
      </c>
      <c r="N35" s="157"/>
      <c r="O35" s="158" t="s">
        <v>186</v>
      </c>
      <c r="P35" s="158" t="s">
        <v>187</v>
      </c>
    </row>
    <row r="36" spans="1:16" ht="12.75" customHeight="1" thickBot="1" x14ac:dyDescent="0.25">
      <c r="A36" s="19" t="str">
        <f t="shared" si="0"/>
        <v> UNPB </v>
      </c>
      <c r="B36" s="22" t="str">
        <f t="shared" si="1"/>
        <v>II</v>
      </c>
      <c r="C36" s="19">
        <f t="shared" si="2"/>
        <v>23044.58</v>
      </c>
      <c r="D36" s="45" t="str">
        <f t="shared" si="3"/>
        <v>vis</v>
      </c>
      <c r="E36" s="155">
        <f>VLOOKUP(C36,'Active 1'!C$21:E$969,3,FALSE)</f>
        <v>-77776.844159981032</v>
      </c>
      <c r="F36" s="22" t="s">
        <v>2184</v>
      </c>
      <c r="G36" s="45" t="str">
        <f t="shared" si="4"/>
        <v>23044.580</v>
      </c>
      <c r="H36" s="19">
        <f t="shared" si="5"/>
        <v>-77777.5</v>
      </c>
      <c r="I36" s="156" t="s">
        <v>256</v>
      </c>
      <c r="J36" s="157" t="s">
        <v>257</v>
      </c>
      <c r="K36" s="156">
        <v>-77777.5</v>
      </c>
      <c r="L36" s="156" t="s">
        <v>223</v>
      </c>
      <c r="M36" s="157" t="s">
        <v>185</v>
      </c>
      <c r="N36" s="157"/>
      <c r="O36" s="158" t="s">
        <v>186</v>
      </c>
      <c r="P36" s="158" t="s">
        <v>187</v>
      </c>
    </row>
    <row r="37" spans="1:16" ht="12.75" customHeight="1" thickBot="1" x14ac:dyDescent="0.25">
      <c r="A37" s="19" t="str">
        <f t="shared" si="0"/>
        <v> UNPB </v>
      </c>
      <c r="B37" s="22" t="str">
        <f t="shared" si="1"/>
        <v>II</v>
      </c>
      <c r="C37" s="19">
        <f t="shared" si="2"/>
        <v>23617.809000000001</v>
      </c>
      <c r="D37" s="45" t="str">
        <f t="shared" si="3"/>
        <v>vis</v>
      </c>
      <c r="E37" s="155">
        <f>VLOOKUP(C37,'Active 1'!C$21:E$969,3,FALSE)</f>
        <v>-75323.90508684385</v>
      </c>
      <c r="F37" s="22" t="s">
        <v>2184</v>
      </c>
      <c r="G37" s="45" t="str">
        <f t="shared" si="4"/>
        <v>23617.809</v>
      </c>
      <c r="H37" s="19">
        <f t="shared" si="5"/>
        <v>-75324.5</v>
      </c>
      <c r="I37" s="156" t="s">
        <v>258</v>
      </c>
      <c r="J37" s="157" t="s">
        <v>259</v>
      </c>
      <c r="K37" s="156">
        <v>-75324.5</v>
      </c>
      <c r="L37" s="156" t="s">
        <v>260</v>
      </c>
      <c r="M37" s="157" t="s">
        <v>185</v>
      </c>
      <c r="N37" s="157"/>
      <c r="O37" s="158" t="s">
        <v>186</v>
      </c>
      <c r="P37" s="158" t="s">
        <v>187</v>
      </c>
    </row>
    <row r="38" spans="1:16" ht="12.75" customHeight="1" thickBot="1" x14ac:dyDescent="0.25">
      <c r="A38" s="19" t="str">
        <f t="shared" si="0"/>
        <v> UNPB </v>
      </c>
      <c r="B38" s="22" t="str">
        <f t="shared" si="1"/>
        <v>I</v>
      </c>
      <c r="C38" s="19">
        <f t="shared" si="2"/>
        <v>23744.600999999999</v>
      </c>
      <c r="D38" s="45" t="str">
        <f t="shared" si="3"/>
        <v>vis</v>
      </c>
      <c r="E38" s="155">
        <f>VLOOKUP(C38,'Active 1'!C$21:E$969,3,FALSE)</f>
        <v>-74781.341729160951</v>
      </c>
      <c r="F38" s="22" t="s">
        <v>2184</v>
      </c>
      <c r="G38" s="45" t="str">
        <f t="shared" si="4"/>
        <v>23744.601</v>
      </c>
      <c r="H38" s="19">
        <f t="shared" si="5"/>
        <v>-74782</v>
      </c>
      <c r="I38" s="156" t="s">
        <v>261</v>
      </c>
      <c r="J38" s="157" t="s">
        <v>262</v>
      </c>
      <c r="K38" s="156">
        <v>-74782</v>
      </c>
      <c r="L38" s="156" t="s">
        <v>234</v>
      </c>
      <c r="M38" s="157" t="s">
        <v>185</v>
      </c>
      <c r="N38" s="157"/>
      <c r="O38" s="158" t="s">
        <v>186</v>
      </c>
      <c r="P38" s="158" t="s">
        <v>187</v>
      </c>
    </row>
    <row r="39" spans="1:16" ht="12.75" customHeight="1" thickBot="1" x14ac:dyDescent="0.25">
      <c r="A39" s="19" t="str">
        <f t="shared" si="0"/>
        <v> UNPB </v>
      </c>
      <c r="B39" s="22" t="str">
        <f t="shared" si="1"/>
        <v>I</v>
      </c>
      <c r="C39" s="19">
        <f t="shared" si="2"/>
        <v>23796.475999999999</v>
      </c>
      <c r="D39" s="45" t="str">
        <f t="shared" si="3"/>
        <v>vis</v>
      </c>
      <c r="E39" s="155">
        <f>VLOOKUP(C39,'Active 1'!C$21:E$969,3,FALSE)</f>
        <v>-74559.360262035261</v>
      </c>
      <c r="F39" s="22" t="s">
        <v>2184</v>
      </c>
      <c r="G39" s="45" t="str">
        <f t="shared" si="4"/>
        <v>23796.476</v>
      </c>
      <c r="H39" s="19">
        <f t="shared" si="5"/>
        <v>-74560</v>
      </c>
      <c r="I39" s="156" t="s">
        <v>263</v>
      </c>
      <c r="J39" s="157" t="s">
        <v>264</v>
      </c>
      <c r="K39" s="156">
        <v>-74560</v>
      </c>
      <c r="L39" s="156" t="s">
        <v>214</v>
      </c>
      <c r="M39" s="157" t="s">
        <v>185</v>
      </c>
      <c r="N39" s="157"/>
      <c r="O39" s="158" t="s">
        <v>186</v>
      </c>
      <c r="P39" s="158" t="s">
        <v>187</v>
      </c>
    </row>
    <row r="40" spans="1:16" ht="12.75" customHeight="1" thickBot="1" x14ac:dyDescent="0.25">
      <c r="A40" s="19" t="str">
        <f t="shared" si="0"/>
        <v> UNPB </v>
      </c>
      <c r="B40" s="22" t="str">
        <f t="shared" si="1"/>
        <v>I</v>
      </c>
      <c r="C40" s="19">
        <f t="shared" si="2"/>
        <v>24062.653999999999</v>
      </c>
      <c r="D40" s="45" t="str">
        <f t="shared" si="3"/>
        <v>vis</v>
      </c>
      <c r="E40" s="155">
        <f>VLOOKUP(C40,'Active 1'!C$21:E$969,3,FALSE)</f>
        <v>-73420.341795402361</v>
      </c>
      <c r="F40" s="22" t="s">
        <v>2184</v>
      </c>
      <c r="G40" s="45" t="str">
        <f t="shared" si="4"/>
        <v>24062.654</v>
      </c>
      <c r="H40" s="19">
        <f t="shared" si="5"/>
        <v>-73421</v>
      </c>
      <c r="I40" s="156" t="s">
        <v>265</v>
      </c>
      <c r="J40" s="157" t="s">
        <v>266</v>
      </c>
      <c r="K40" s="156">
        <v>-73421</v>
      </c>
      <c r="L40" s="156" t="s">
        <v>234</v>
      </c>
      <c r="M40" s="157" t="s">
        <v>185</v>
      </c>
      <c r="N40" s="157"/>
      <c r="O40" s="158" t="s">
        <v>186</v>
      </c>
      <c r="P40" s="158" t="s">
        <v>187</v>
      </c>
    </row>
    <row r="41" spans="1:16" ht="12.75" customHeight="1" thickBot="1" x14ac:dyDescent="0.25">
      <c r="A41" s="19" t="str">
        <f t="shared" si="0"/>
        <v> UNPB </v>
      </c>
      <c r="B41" s="22" t="str">
        <f t="shared" si="1"/>
        <v>I</v>
      </c>
      <c r="C41" s="19">
        <f t="shared" si="2"/>
        <v>24806.718000000001</v>
      </c>
      <c r="D41" s="45" t="str">
        <f t="shared" si="3"/>
        <v>vis</v>
      </c>
      <c r="E41" s="155">
        <f>VLOOKUP(C41,'Active 1'!C$21:E$969,3,FALSE)</f>
        <v>-70236.372284936646</v>
      </c>
      <c r="F41" s="22" t="s">
        <v>2184</v>
      </c>
      <c r="G41" s="45" t="str">
        <f t="shared" si="4"/>
        <v>24806.718</v>
      </c>
      <c r="H41" s="19">
        <f t="shared" si="5"/>
        <v>-70237</v>
      </c>
      <c r="I41" s="156" t="s">
        <v>267</v>
      </c>
      <c r="J41" s="157" t="s">
        <v>268</v>
      </c>
      <c r="K41" s="156">
        <v>-70237</v>
      </c>
      <c r="L41" s="156" t="s">
        <v>269</v>
      </c>
      <c r="M41" s="157" t="s">
        <v>185</v>
      </c>
      <c r="N41" s="157"/>
      <c r="O41" s="158" t="s">
        <v>186</v>
      </c>
      <c r="P41" s="158" t="s">
        <v>187</v>
      </c>
    </row>
    <row r="42" spans="1:16" ht="12.75" customHeight="1" thickBot="1" x14ac:dyDescent="0.25">
      <c r="A42" s="19" t="str">
        <f t="shared" si="0"/>
        <v> UNPB </v>
      </c>
      <c r="B42" s="22" t="str">
        <f t="shared" si="1"/>
        <v>II</v>
      </c>
      <c r="C42" s="19">
        <f t="shared" si="2"/>
        <v>24889.534</v>
      </c>
      <c r="D42" s="45" t="str">
        <f t="shared" si="3"/>
        <v>vis</v>
      </c>
      <c r="E42" s="155">
        <f>VLOOKUP(C42,'Active 1'!C$21:E$969,3,FALSE)</f>
        <v>-69881.989303124967</v>
      </c>
      <c r="F42" s="22" t="s">
        <v>2184</v>
      </c>
      <c r="G42" s="45" t="str">
        <f t="shared" si="4"/>
        <v>24889.534</v>
      </c>
      <c r="H42" s="19">
        <f t="shared" si="5"/>
        <v>-69882.5</v>
      </c>
      <c r="I42" s="156" t="s">
        <v>270</v>
      </c>
      <c r="J42" s="157" t="s">
        <v>271</v>
      </c>
      <c r="K42" s="156">
        <v>-69882.5</v>
      </c>
      <c r="L42" s="156" t="s">
        <v>272</v>
      </c>
      <c r="M42" s="157" t="s">
        <v>185</v>
      </c>
      <c r="N42" s="157"/>
      <c r="O42" s="158" t="s">
        <v>186</v>
      </c>
      <c r="P42" s="158" t="s">
        <v>187</v>
      </c>
    </row>
    <row r="43" spans="1:16" ht="12.75" customHeight="1" thickBot="1" x14ac:dyDescent="0.25">
      <c r="A43" s="19" t="str">
        <f t="shared" si="0"/>
        <v> UNPB </v>
      </c>
      <c r="B43" s="22" t="str">
        <f t="shared" si="1"/>
        <v>I</v>
      </c>
      <c r="C43" s="19">
        <f t="shared" si="2"/>
        <v>25141.81</v>
      </c>
      <c r="D43" s="45" t="str">
        <f t="shared" si="3"/>
        <v>vis</v>
      </c>
      <c r="E43" s="155">
        <f>VLOOKUP(C43,'Active 1'!C$21:E$969,3,FALSE)</f>
        <v>-68802.459730101327</v>
      </c>
      <c r="F43" s="22" t="s">
        <v>2184</v>
      </c>
      <c r="G43" s="45" t="str">
        <f t="shared" si="4"/>
        <v>25141.810</v>
      </c>
      <c r="H43" s="19">
        <f t="shared" si="5"/>
        <v>-68803</v>
      </c>
      <c r="I43" s="156" t="s">
        <v>273</v>
      </c>
      <c r="J43" s="157" t="s">
        <v>274</v>
      </c>
      <c r="K43" s="156">
        <v>-68803</v>
      </c>
      <c r="L43" s="156" t="s">
        <v>275</v>
      </c>
      <c r="M43" s="157" t="s">
        <v>185</v>
      </c>
      <c r="N43" s="157"/>
      <c r="O43" s="158" t="s">
        <v>186</v>
      </c>
      <c r="P43" s="158" t="s">
        <v>187</v>
      </c>
    </row>
    <row r="44" spans="1:16" ht="12.75" customHeight="1" thickBot="1" x14ac:dyDescent="0.25">
      <c r="A44" s="19" t="str">
        <f t="shared" si="0"/>
        <v> UNPB </v>
      </c>
      <c r="B44" s="22" t="str">
        <f t="shared" si="1"/>
        <v>II</v>
      </c>
      <c r="C44" s="19">
        <f t="shared" si="2"/>
        <v>25866.82</v>
      </c>
      <c r="D44" s="45" t="str">
        <f t="shared" si="3"/>
        <v>vis</v>
      </c>
      <c r="E44" s="155">
        <f>VLOOKUP(C44,'Active 1'!C$21:E$969,3,FALSE)</f>
        <v>-65700.025349748641</v>
      </c>
      <c r="F44" s="22" t="s">
        <v>2184</v>
      </c>
      <c r="G44" s="45" t="str">
        <f t="shared" si="4"/>
        <v>25866.820</v>
      </c>
      <c r="H44" s="19">
        <f t="shared" si="5"/>
        <v>-65700.5</v>
      </c>
      <c r="I44" s="156" t="s">
        <v>276</v>
      </c>
      <c r="J44" s="157" t="s">
        <v>277</v>
      </c>
      <c r="K44" s="156">
        <v>-65700.5</v>
      </c>
      <c r="L44" s="156" t="s">
        <v>278</v>
      </c>
      <c r="M44" s="157" t="s">
        <v>185</v>
      </c>
      <c r="N44" s="157"/>
      <c r="O44" s="158" t="s">
        <v>186</v>
      </c>
      <c r="P44" s="158" t="s">
        <v>187</v>
      </c>
    </row>
    <row r="45" spans="1:16" ht="12.75" customHeight="1" thickBot="1" x14ac:dyDescent="0.25">
      <c r="A45" s="19" t="str">
        <f t="shared" si="0"/>
        <v> UNPB </v>
      </c>
      <c r="B45" s="22" t="str">
        <f t="shared" si="1"/>
        <v>II</v>
      </c>
      <c r="C45" s="19">
        <f t="shared" si="2"/>
        <v>25892.758999999998</v>
      </c>
      <c r="D45" s="45" t="str">
        <f t="shared" si="3"/>
        <v>vis</v>
      </c>
      <c r="E45" s="155">
        <f>VLOOKUP(C45,'Active 1'!C$21:E$969,3,FALSE)</f>
        <v>-65589.028197444582</v>
      </c>
      <c r="F45" s="22" t="s">
        <v>2184</v>
      </c>
      <c r="G45" s="45" t="str">
        <f t="shared" si="4"/>
        <v>25892.759</v>
      </c>
      <c r="H45" s="19">
        <f t="shared" si="5"/>
        <v>-65589.5</v>
      </c>
      <c r="I45" s="156" t="s">
        <v>279</v>
      </c>
      <c r="J45" s="157" t="s">
        <v>280</v>
      </c>
      <c r="K45" s="156">
        <v>-65589.5</v>
      </c>
      <c r="L45" s="156" t="s">
        <v>281</v>
      </c>
      <c r="M45" s="157" t="s">
        <v>185</v>
      </c>
      <c r="N45" s="157"/>
      <c r="O45" s="158" t="s">
        <v>186</v>
      </c>
      <c r="P45" s="158" t="s">
        <v>187</v>
      </c>
    </row>
    <row r="46" spans="1:16" ht="12.75" customHeight="1" thickBot="1" x14ac:dyDescent="0.25">
      <c r="A46" s="19" t="str">
        <f t="shared" si="0"/>
        <v> UNPB </v>
      </c>
      <c r="B46" s="22" t="str">
        <f t="shared" si="1"/>
        <v>II</v>
      </c>
      <c r="C46" s="19">
        <f t="shared" si="2"/>
        <v>25941.614000000001</v>
      </c>
      <c r="D46" s="45" t="str">
        <f t="shared" si="3"/>
        <v>vis</v>
      </c>
      <c r="E46" s="155">
        <f>VLOOKUP(C46,'Active 1'!C$21:E$969,3,FALSE)</f>
        <v>-65379.969795971308</v>
      </c>
      <c r="F46" s="22" t="s">
        <v>2184</v>
      </c>
      <c r="G46" s="45" t="str">
        <f t="shared" si="4"/>
        <v>25941.614</v>
      </c>
      <c r="H46" s="19">
        <f t="shared" si="5"/>
        <v>-65380.5</v>
      </c>
      <c r="I46" s="156" t="s">
        <v>282</v>
      </c>
      <c r="J46" s="157" t="s">
        <v>283</v>
      </c>
      <c r="K46" s="156">
        <v>-65380.5</v>
      </c>
      <c r="L46" s="156" t="s">
        <v>284</v>
      </c>
      <c r="M46" s="157" t="s">
        <v>185</v>
      </c>
      <c r="N46" s="157"/>
      <c r="O46" s="158" t="s">
        <v>186</v>
      </c>
      <c r="P46" s="158" t="s">
        <v>187</v>
      </c>
    </row>
    <row r="47" spans="1:16" ht="12.75" customHeight="1" thickBot="1" x14ac:dyDescent="0.25">
      <c r="A47" s="19" t="str">
        <f t="shared" si="0"/>
        <v> UNPB </v>
      </c>
      <c r="B47" s="22" t="str">
        <f t="shared" si="1"/>
        <v>I</v>
      </c>
      <c r="C47" s="19">
        <f t="shared" si="2"/>
        <v>26173.794000000002</v>
      </c>
      <c r="D47" s="45" t="str">
        <f t="shared" si="3"/>
        <v>vis</v>
      </c>
      <c r="E47" s="155">
        <f>VLOOKUP(C47,'Active 1'!C$21:E$969,3,FALSE)</f>
        <v>-64386.434238626876</v>
      </c>
      <c r="F47" s="22" t="s">
        <v>2184</v>
      </c>
      <c r="G47" s="45" t="str">
        <f t="shared" si="4"/>
        <v>26173.794</v>
      </c>
      <c r="H47" s="19">
        <f t="shared" si="5"/>
        <v>-64387</v>
      </c>
      <c r="I47" s="156" t="s">
        <v>285</v>
      </c>
      <c r="J47" s="157" t="s">
        <v>286</v>
      </c>
      <c r="K47" s="156">
        <v>-64387</v>
      </c>
      <c r="L47" s="156" t="s">
        <v>287</v>
      </c>
      <c r="M47" s="157" t="s">
        <v>185</v>
      </c>
      <c r="N47" s="157"/>
      <c r="O47" s="158" t="s">
        <v>186</v>
      </c>
      <c r="P47" s="158" t="s">
        <v>187</v>
      </c>
    </row>
    <row r="48" spans="1:16" ht="12.75" customHeight="1" thickBot="1" x14ac:dyDescent="0.25">
      <c r="A48" s="19" t="str">
        <f t="shared" si="0"/>
        <v> UNPB </v>
      </c>
      <c r="B48" s="22" t="str">
        <f t="shared" si="1"/>
        <v>II</v>
      </c>
      <c r="C48" s="19">
        <f t="shared" si="2"/>
        <v>26620.705999999998</v>
      </c>
      <c r="D48" s="45" t="str">
        <f t="shared" si="3"/>
        <v>vis</v>
      </c>
      <c r="E48" s="155">
        <f>VLOOKUP(C48,'Active 1'!C$21:E$969,3,FALSE)</f>
        <v>-62474.025921786866</v>
      </c>
      <c r="F48" s="22" t="s">
        <v>2184</v>
      </c>
      <c r="G48" s="45" t="str">
        <f t="shared" si="4"/>
        <v>26620.706</v>
      </c>
      <c r="H48" s="19">
        <f t="shared" si="5"/>
        <v>-62474.5</v>
      </c>
      <c r="I48" s="156" t="s">
        <v>288</v>
      </c>
      <c r="J48" s="157" t="s">
        <v>289</v>
      </c>
      <c r="K48" s="156">
        <v>-62474.5</v>
      </c>
      <c r="L48" s="156" t="s">
        <v>278</v>
      </c>
      <c r="M48" s="157" t="s">
        <v>185</v>
      </c>
      <c r="N48" s="157"/>
      <c r="O48" s="158" t="s">
        <v>186</v>
      </c>
      <c r="P48" s="158" t="s">
        <v>187</v>
      </c>
    </row>
    <row r="49" spans="1:16" ht="12.75" customHeight="1" thickBot="1" x14ac:dyDescent="0.25">
      <c r="A49" s="19" t="str">
        <f t="shared" si="0"/>
        <v> UNPB </v>
      </c>
      <c r="B49" s="22" t="str">
        <f t="shared" si="1"/>
        <v>I</v>
      </c>
      <c r="C49" s="19">
        <f t="shared" si="2"/>
        <v>26654.712</v>
      </c>
      <c r="D49" s="45" t="str">
        <f t="shared" si="3"/>
        <v>vis</v>
      </c>
      <c r="E49" s="155">
        <f>VLOOKUP(C49,'Active 1'!C$21:E$969,3,FALSE)</f>
        <v>-62328.508779211901</v>
      </c>
      <c r="F49" s="22" t="s">
        <v>2184</v>
      </c>
      <c r="G49" s="45" t="str">
        <f t="shared" si="4"/>
        <v>26654.712</v>
      </c>
      <c r="H49" s="19">
        <f t="shared" si="5"/>
        <v>-62329</v>
      </c>
      <c r="I49" s="156" t="s">
        <v>290</v>
      </c>
      <c r="J49" s="157" t="s">
        <v>291</v>
      </c>
      <c r="K49" s="156">
        <v>-62329</v>
      </c>
      <c r="L49" s="156" t="s">
        <v>292</v>
      </c>
      <c r="M49" s="157" t="s">
        <v>185</v>
      </c>
      <c r="N49" s="157"/>
      <c r="O49" s="158" t="s">
        <v>186</v>
      </c>
      <c r="P49" s="158" t="s">
        <v>187</v>
      </c>
    </row>
    <row r="50" spans="1:16" ht="12.75" customHeight="1" thickBot="1" x14ac:dyDescent="0.25">
      <c r="A50" s="19" t="str">
        <f t="shared" si="0"/>
        <v> UNPB </v>
      </c>
      <c r="B50" s="22" t="str">
        <f t="shared" si="1"/>
        <v>II</v>
      </c>
      <c r="C50" s="19">
        <f t="shared" si="2"/>
        <v>27454.505000000001</v>
      </c>
      <c r="D50" s="45" t="str">
        <f t="shared" si="3"/>
        <v>vis</v>
      </c>
      <c r="E50" s="155">
        <f>VLOOKUP(C50,'Active 1'!C$21:E$969,3,FALSE)</f>
        <v>-58906.065915850806</v>
      </c>
      <c r="F50" s="22" t="s">
        <v>2184</v>
      </c>
      <c r="G50" s="45" t="str">
        <f t="shared" si="4"/>
        <v>27454.505</v>
      </c>
      <c r="H50" s="19">
        <f t="shared" si="5"/>
        <v>-58906.5</v>
      </c>
      <c r="I50" s="156" t="s">
        <v>293</v>
      </c>
      <c r="J50" s="157" t="s">
        <v>294</v>
      </c>
      <c r="K50" s="156">
        <v>-58906.5</v>
      </c>
      <c r="L50" s="156" t="s">
        <v>295</v>
      </c>
      <c r="M50" s="157" t="s">
        <v>185</v>
      </c>
      <c r="N50" s="157"/>
      <c r="O50" s="158" t="s">
        <v>186</v>
      </c>
      <c r="P50" s="158" t="s">
        <v>187</v>
      </c>
    </row>
    <row r="51" spans="1:16" ht="12.75" customHeight="1" thickBot="1" x14ac:dyDescent="0.25">
      <c r="A51" s="19" t="str">
        <f t="shared" si="0"/>
        <v> UNPB </v>
      </c>
      <c r="B51" s="22" t="str">
        <f t="shared" si="1"/>
        <v>II</v>
      </c>
      <c r="C51" s="19">
        <f t="shared" si="2"/>
        <v>28085.703000000001</v>
      </c>
      <c r="D51" s="45" t="str">
        <f t="shared" si="3"/>
        <v>vis</v>
      </c>
      <c r="E51" s="155">
        <f>VLOOKUP(C51,'Active 1'!C$21:E$969,3,FALSE)</f>
        <v>-56205.068169599224</v>
      </c>
      <c r="F51" s="22" t="s">
        <v>2184</v>
      </c>
      <c r="G51" s="45" t="str">
        <f t="shared" si="4"/>
        <v>28085.703</v>
      </c>
      <c r="H51" s="19">
        <f t="shared" si="5"/>
        <v>-56205.5</v>
      </c>
      <c r="I51" s="156" t="s">
        <v>296</v>
      </c>
      <c r="J51" s="157" t="s">
        <v>297</v>
      </c>
      <c r="K51" s="156">
        <v>-56205.5</v>
      </c>
      <c r="L51" s="156" t="s">
        <v>295</v>
      </c>
      <c r="M51" s="157" t="s">
        <v>185</v>
      </c>
      <c r="N51" s="157"/>
      <c r="O51" s="158" t="s">
        <v>186</v>
      </c>
      <c r="P51" s="158" t="s">
        <v>187</v>
      </c>
    </row>
    <row r="52" spans="1:16" ht="12.75" customHeight="1" thickBot="1" x14ac:dyDescent="0.25">
      <c r="A52" s="19" t="str">
        <f t="shared" si="0"/>
        <v> UNPB </v>
      </c>
      <c r="B52" s="22" t="str">
        <f t="shared" si="1"/>
        <v>II</v>
      </c>
      <c r="C52" s="19">
        <f t="shared" si="2"/>
        <v>28760.826000000001</v>
      </c>
      <c r="D52" s="45" t="str">
        <f t="shared" si="3"/>
        <v>vis</v>
      </c>
      <c r="E52" s="155">
        <f>VLOOKUP(C52,'Active 1'!C$21:E$969,3,FALSE)</f>
        <v>-53316.108284677837</v>
      </c>
      <c r="F52" s="22" t="s">
        <v>2184</v>
      </c>
      <c r="G52" s="45" t="str">
        <f t="shared" si="4"/>
        <v>28760.826</v>
      </c>
      <c r="H52" s="19">
        <f t="shared" si="5"/>
        <v>-53316.5</v>
      </c>
      <c r="I52" s="156" t="s">
        <v>298</v>
      </c>
      <c r="J52" s="157" t="s">
        <v>299</v>
      </c>
      <c r="K52" s="156">
        <v>-53316.5</v>
      </c>
      <c r="L52" s="156" t="s">
        <v>300</v>
      </c>
      <c r="M52" s="157" t="s">
        <v>185</v>
      </c>
      <c r="N52" s="157"/>
      <c r="O52" s="158" t="s">
        <v>186</v>
      </c>
      <c r="P52" s="158" t="s">
        <v>187</v>
      </c>
    </row>
    <row r="53" spans="1:16" ht="12.75" customHeight="1" thickBot="1" x14ac:dyDescent="0.25">
      <c r="A53" s="19" t="str">
        <f t="shared" si="0"/>
        <v> UNPB </v>
      </c>
      <c r="B53" s="22" t="str">
        <f t="shared" si="1"/>
        <v>II</v>
      </c>
      <c r="C53" s="19">
        <f t="shared" si="2"/>
        <v>28842.614000000001</v>
      </c>
      <c r="D53" s="45" t="str">
        <f t="shared" si="3"/>
        <v>vis</v>
      </c>
      <c r="E53" s="155">
        <f>VLOOKUP(C53,'Active 1'!C$21:E$969,3,FALSE)</f>
        <v>-52966.124280180949</v>
      </c>
      <c r="F53" s="22" t="s">
        <v>2184</v>
      </c>
      <c r="G53" s="45" t="str">
        <f t="shared" si="4"/>
        <v>28842.614</v>
      </c>
      <c r="H53" s="19">
        <f t="shared" si="5"/>
        <v>-52966.5</v>
      </c>
      <c r="I53" s="156" t="s">
        <v>301</v>
      </c>
      <c r="J53" s="157" t="s">
        <v>302</v>
      </c>
      <c r="K53" s="156">
        <v>-52966.5</v>
      </c>
      <c r="L53" s="156" t="s">
        <v>303</v>
      </c>
      <c r="M53" s="157" t="s">
        <v>185</v>
      </c>
      <c r="N53" s="157"/>
      <c r="O53" s="158" t="s">
        <v>186</v>
      </c>
      <c r="P53" s="158" t="s">
        <v>187</v>
      </c>
    </row>
    <row r="54" spans="1:16" ht="12.75" customHeight="1" thickBot="1" x14ac:dyDescent="0.25">
      <c r="A54" s="19" t="str">
        <f t="shared" si="0"/>
        <v> UNPB </v>
      </c>
      <c r="B54" s="22" t="str">
        <f t="shared" si="1"/>
        <v>II</v>
      </c>
      <c r="C54" s="19">
        <f t="shared" si="2"/>
        <v>29204.595000000001</v>
      </c>
      <c r="D54" s="45" t="str">
        <f t="shared" si="3"/>
        <v>vis</v>
      </c>
      <c r="E54" s="155">
        <f>VLOOKUP(C54,'Active 1'!C$21:E$969,3,FALSE)</f>
        <v>-51417.149370270126</v>
      </c>
      <c r="F54" s="22" t="s">
        <v>2184</v>
      </c>
      <c r="G54" s="45" t="str">
        <f t="shared" si="4"/>
        <v>29204.595</v>
      </c>
      <c r="H54" s="19">
        <f t="shared" si="5"/>
        <v>-51417.5</v>
      </c>
      <c r="I54" s="156" t="s">
        <v>304</v>
      </c>
      <c r="J54" s="157" t="s">
        <v>305</v>
      </c>
      <c r="K54" s="156">
        <v>-51417.5</v>
      </c>
      <c r="L54" s="156" t="s">
        <v>306</v>
      </c>
      <c r="M54" s="157" t="s">
        <v>185</v>
      </c>
      <c r="N54" s="157"/>
      <c r="O54" s="158" t="s">
        <v>186</v>
      </c>
      <c r="P54" s="158" t="s">
        <v>187</v>
      </c>
    </row>
    <row r="55" spans="1:16" ht="12.75" customHeight="1" thickBot="1" x14ac:dyDescent="0.25">
      <c r="A55" s="19" t="str">
        <f t="shared" si="0"/>
        <v> UNPB </v>
      </c>
      <c r="B55" s="22" t="str">
        <f t="shared" si="1"/>
        <v>II</v>
      </c>
      <c r="C55" s="19">
        <f t="shared" si="2"/>
        <v>29555.61</v>
      </c>
      <c r="D55" s="45" t="str">
        <f t="shared" si="3"/>
        <v>vis</v>
      </c>
      <c r="E55" s="155">
        <f>VLOOKUP(C55,'Active 1'!C$21:E$969,3,FALSE)</f>
        <v>-49915.09973782437</v>
      </c>
      <c r="F55" s="22" t="s">
        <v>2184</v>
      </c>
      <c r="G55" s="45" t="str">
        <f t="shared" si="4"/>
        <v>29555.610</v>
      </c>
      <c r="H55" s="19">
        <f t="shared" si="5"/>
        <v>-49915.5</v>
      </c>
      <c r="I55" s="156" t="s">
        <v>307</v>
      </c>
      <c r="J55" s="157" t="s">
        <v>308</v>
      </c>
      <c r="K55" s="156">
        <v>-49915.5</v>
      </c>
      <c r="L55" s="156" t="s">
        <v>309</v>
      </c>
      <c r="M55" s="157" t="s">
        <v>185</v>
      </c>
      <c r="N55" s="157"/>
      <c r="O55" s="158" t="s">
        <v>186</v>
      </c>
      <c r="P55" s="158" t="s">
        <v>187</v>
      </c>
    </row>
    <row r="56" spans="1:16" ht="12.75" customHeight="1" thickBot="1" x14ac:dyDescent="0.25">
      <c r="A56" s="19" t="str">
        <f t="shared" si="0"/>
        <v> UNPB </v>
      </c>
      <c r="B56" s="22" t="str">
        <f t="shared" si="1"/>
        <v>I</v>
      </c>
      <c r="C56" s="19">
        <f t="shared" si="2"/>
        <v>29556.655999999999</v>
      </c>
      <c r="D56" s="45" t="str">
        <f t="shared" si="3"/>
        <v>vis</v>
      </c>
      <c r="E56" s="155">
        <f>VLOOKUP(C56,'Active 1'!C$21:E$969,3,FALSE)</f>
        <v>-49910.623735614958</v>
      </c>
      <c r="F56" s="22" t="s">
        <v>2184</v>
      </c>
      <c r="G56" s="45" t="str">
        <f t="shared" si="4"/>
        <v>29556.656</v>
      </c>
      <c r="H56" s="19">
        <f t="shared" si="5"/>
        <v>-49911</v>
      </c>
      <c r="I56" s="156" t="s">
        <v>310</v>
      </c>
      <c r="J56" s="157" t="s">
        <v>311</v>
      </c>
      <c r="K56" s="156">
        <v>-49911</v>
      </c>
      <c r="L56" s="156" t="s">
        <v>303</v>
      </c>
      <c r="M56" s="157" t="s">
        <v>185</v>
      </c>
      <c r="N56" s="157"/>
      <c r="O56" s="158" t="s">
        <v>186</v>
      </c>
      <c r="P56" s="158" t="s">
        <v>187</v>
      </c>
    </row>
    <row r="57" spans="1:16" ht="12.75" customHeight="1" thickBot="1" x14ac:dyDescent="0.25">
      <c r="A57" s="19" t="str">
        <f t="shared" si="0"/>
        <v> UNPB </v>
      </c>
      <c r="B57" s="22" t="str">
        <f t="shared" si="1"/>
        <v>II</v>
      </c>
      <c r="C57" s="19">
        <f t="shared" si="2"/>
        <v>29636.476999999999</v>
      </c>
      <c r="D57" s="45" t="str">
        <f t="shared" si="3"/>
        <v>vis</v>
      </c>
      <c r="E57" s="155">
        <f>VLOOKUP(C57,'Active 1'!C$21:E$969,3,FALSE)</f>
        <v>-49569.056840435398</v>
      </c>
      <c r="F57" s="22" t="s">
        <v>2184</v>
      </c>
      <c r="G57" s="45" t="str">
        <f t="shared" si="4"/>
        <v>29636.477</v>
      </c>
      <c r="H57" s="19">
        <f t="shared" si="5"/>
        <v>-49569.5</v>
      </c>
      <c r="I57" s="156" t="s">
        <v>312</v>
      </c>
      <c r="J57" s="157" t="s">
        <v>313</v>
      </c>
      <c r="K57" s="156">
        <v>-49569.5</v>
      </c>
      <c r="L57" s="156" t="s">
        <v>314</v>
      </c>
      <c r="M57" s="157" t="s">
        <v>185</v>
      </c>
      <c r="N57" s="157"/>
      <c r="O57" s="158" t="s">
        <v>186</v>
      </c>
      <c r="P57" s="158" t="s">
        <v>187</v>
      </c>
    </row>
    <row r="58" spans="1:16" ht="12.75" customHeight="1" thickBot="1" x14ac:dyDescent="0.25">
      <c r="A58" s="19" t="str">
        <f t="shared" si="0"/>
        <v> UNPB </v>
      </c>
      <c r="B58" s="22" t="str">
        <f t="shared" si="1"/>
        <v>II</v>
      </c>
      <c r="C58" s="19">
        <f t="shared" si="2"/>
        <v>29901.706999999999</v>
      </c>
      <c r="D58" s="45" t="str">
        <f t="shared" si="3"/>
        <v>vis</v>
      </c>
      <c r="E58" s="155">
        <f>VLOOKUP(C58,'Active 1'!C$21:E$969,3,FALSE)</f>
        <v>-48434.09501825233</v>
      </c>
      <c r="F58" s="22" t="s">
        <v>2184</v>
      </c>
      <c r="G58" s="45" t="str">
        <f t="shared" si="4"/>
        <v>29901.707</v>
      </c>
      <c r="H58" s="19">
        <f t="shared" si="5"/>
        <v>-48434.5</v>
      </c>
      <c r="I58" s="156" t="s">
        <v>315</v>
      </c>
      <c r="J58" s="157" t="s">
        <v>316</v>
      </c>
      <c r="K58" s="156">
        <v>-48434.5</v>
      </c>
      <c r="L58" s="156" t="s">
        <v>317</v>
      </c>
      <c r="M58" s="157" t="s">
        <v>185</v>
      </c>
      <c r="N58" s="157"/>
      <c r="O58" s="158" t="s">
        <v>186</v>
      </c>
      <c r="P58" s="158" t="s">
        <v>187</v>
      </c>
    </row>
    <row r="59" spans="1:16" ht="12.75" customHeight="1" thickBot="1" x14ac:dyDescent="0.25">
      <c r="A59" s="19" t="str">
        <f t="shared" si="0"/>
        <v> UNPB </v>
      </c>
      <c r="B59" s="22" t="str">
        <f t="shared" si="1"/>
        <v>I</v>
      </c>
      <c r="C59" s="19">
        <f t="shared" si="2"/>
        <v>29907.657999999999</v>
      </c>
      <c r="D59" s="45" t="str">
        <f t="shared" si="3"/>
        <v>vis</v>
      </c>
      <c r="E59" s="155">
        <f>VLOOKUP(C59,'Active 1'!C$21:E$969,3,FALSE)</f>
        <v>-48408.629732259753</v>
      </c>
      <c r="F59" s="22" t="s">
        <v>2184</v>
      </c>
      <c r="G59" s="45" t="str">
        <f t="shared" si="4"/>
        <v>29907.658</v>
      </c>
      <c r="H59" s="19">
        <f t="shared" si="5"/>
        <v>-48409</v>
      </c>
      <c r="I59" s="156" t="s">
        <v>318</v>
      </c>
      <c r="J59" s="157" t="s">
        <v>319</v>
      </c>
      <c r="K59" s="156">
        <v>-48409</v>
      </c>
      <c r="L59" s="156" t="s">
        <v>320</v>
      </c>
      <c r="M59" s="157" t="s">
        <v>185</v>
      </c>
      <c r="N59" s="157"/>
      <c r="O59" s="158" t="s">
        <v>186</v>
      </c>
      <c r="P59" s="158" t="s">
        <v>187</v>
      </c>
    </row>
    <row r="60" spans="1:16" ht="12.75" customHeight="1" thickBot="1" x14ac:dyDescent="0.25">
      <c r="A60" s="19" t="str">
        <f t="shared" si="0"/>
        <v> UNPB </v>
      </c>
      <c r="B60" s="22" t="str">
        <f t="shared" si="1"/>
        <v>II</v>
      </c>
      <c r="C60" s="19">
        <f t="shared" si="2"/>
        <v>29912.68</v>
      </c>
      <c r="D60" s="45" t="str">
        <f t="shared" si="3"/>
        <v>vis</v>
      </c>
      <c r="E60" s="155">
        <f>VLOOKUP(C60,'Active 1'!C$21:E$969,3,FALSE)</f>
        <v>-48387.139786661573</v>
      </c>
      <c r="F60" s="22" t="s">
        <v>2184</v>
      </c>
      <c r="G60" s="45" t="str">
        <f t="shared" si="4"/>
        <v>29912.680</v>
      </c>
      <c r="H60" s="19">
        <f t="shared" si="5"/>
        <v>-48387.5</v>
      </c>
      <c r="I60" s="156" t="s">
        <v>321</v>
      </c>
      <c r="J60" s="157" t="s">
        <v>322</v>
      </c>
      <c r="K60" s="156">
        <v>-48387.5</v>
      </c>
      <c r="L60" s="156" t="s">
        <v>323</v>
      </c>
      <c r="M60" s="157" t="s">
        <v>185</v>
      </c>
      <c r="N60" s="157"/>
      <c r="O60" s="158" t="s">
        <v>186</v>
      </c>
      <c r="P60" s="158" t="s">
        <v>187</v>
      </c>
    </row>
    <row r="61" spans="1:16" ht="12.75" customHeight="1" thickBot="1" x14ac:dyDescent="0.25">
      <c r="A61" s="19" t="str">
        <f t="shared" si="0"/>
        <v> UNPB </v>
      </c>
      <c r="B61" s="22" t="str">
        <f t="shared" si="1"/>
        <v>II</v>
      </c>
      <c r="C61" s="19">
        <f t="shared" si="2"/>
        <v>29912.692999999999</v>
      </c>
      <c r="D61" s="45" t="str">
        <f t="shared" si="3"/>
        <v>vis</v>
      </c>
      <c r="E61" s="155">
        <f>VLOOKUP(C61,'Active 1'!C$21:E$969,3,FALSE)</f>
        <v>-48387.084157571022</v>
      </c>
      <c r="F61" s="22" t="s">
        <v>2184</v>
      </c>
      <c r="G61" s="45" t="str">
        <f t="shared" si="4"/>
        <v>29912.693</v>
      </c>
      <c r="H61" s="19">
        <f t="shared" si="5"/>
        <v>-48387.5</v>
      </c>
      <c r="I61" s="156" t="s">
        <v>324</v>
      </c>
      <c r="J61" s="157" t="s">
        <v>325</v>
      </c>
      <c r="K61" s="156">
        <v>-48387.5</v>
      </c>
      <c r="L61" s="156" t="s">
        <v>326</v>
      </c>
      <c r="M61" s="157" t="s">
        <v>185</v>
      </c>
      <c r="N61" s="157"/>
      <c r="O61" s="158" t="s">
        <v>186</v>
      </c>
      <c r="P61" s="158" t="s">
        <v>187</v>
      </c>
    </row>
    <row r="62" spans="1:16" ht="12.75" customHeight="1" thickBot="1" x14ac:dyDescent="0.25">
      <c r="A62" s="19" t="str">
        <f t="shared" si="0"/>
        <v> UNPB </v>
      </c>
      <c r="B62" s="22" t="str">
        <f t="shared" si="1"/>
        <v>II</v>
      </c>
      <c r="C62" s="19">
        <f t="shared" si="2"/>
        <v>29987.462</v>
      </c>
      <c r="D62" s="45" t="str">
        <f t="shared" si="3"/>
        <v>vis</v>
      </c>
      <c r="E62" s="155">
        <f>VLOOKUP(C62,'Active 1'!C$21:E$969,3,FALSE)</f>
        <v>-48067.135582813993</v>
      </c>
      <c r="F62" s="22" t="s">
        <v>2184</v>
      </c>
      <c r="G62" s="45" t="str">
        <f t="shared" si="4"/>
        <v>29987.462</v>
      </c>
      <c r="H62" s="19">
        <f t="shared" si="5"/>
        <v>-48067.5</v>
      </c>
      <c r="I62" s="156" t="s">
        <v>327</v>
      </c>
      <c r="J62" s="157" t="s">
        <v>328</v>
      </c>
      <c r="K62" s="156">
        <v>-48067.5</v>
      </c>
      <c r="L62" s="156" t="s">
        <v>329</v>
      </c>
      <c r="M62" s="157" t="s">
        <v>185</v>
      </c>
      <c r="N62" s="157"/>
      <c r="O62" s="158" t="s">
        <v>186</v>
      </c>
      <c r="P62" s="158" t="s">
        <v>187</v>
      </c>
    </row>
    <row r="63" spans="1:16" ht="12.75" customHeight="1" thickBot="1" x14ac:dyDescent="0.25">
      <c r="A63" s="19" t="str">
        <f t="shared" si="0"/>
        <v> UNPB </v>
      </c>
      <c r="B63" s="22" t="str">
        <f t="shared" si="1"/>
        <v>I</v>
      </c>
      <c r="C63" s="19">
        <f t="shared" si="2"/>
        <v>30321.535</v>
      </c>
      <c r="D63" s="45" t="str">
        <f t="shared" si="3"/>
        <v>vis</v>
      </c>
      <c r="E63" s="155">
        <f>VLOOKUP(C63,'Active 1'!C$21:E$969,3,FALSE)</f>
        <v>-46637.583492846177</v>
      </c>
      <c r="F63" s="22" t="s">
        <v>2184</v>
      </c>
      <c r="G63" s="45" t="str">
        <f t="shared" si="4"/>
        <v>30321.535</v>
      </c>
      <c r="H63" s="19">
        <f t="shared" si="5"/>
        <v>-46638</v>
      </c>
      <c r="I63" s="156" t="s">
        <v>330</v>
      </c>
      <c r="J63" s="157" t="s">
        <v>331</v>
      </c>
      <c r="K63" s="156">
        <v>-46638</v>
      </c>
      <c r="L63" s="156" t="s">
        <v>326</v>
      </c>
      <c r="M63" s="157" t="s">
        <v>185</v>
      </c>
      <c r="N63" s="157"/>
      <c r="O63" s="158" t="s">
        <v>186</v>
      </c>
      <c r="P63" s="158" t="s">
        <v>187</v>
      </c>
    </row>
    <row r="64" spans="1:16" ht="12.75" customHeight="1" thickBot="1" x14ac:dyDescent="0.25">
      <c r="A64" s="19" t="str">
        <f t="shared" si="0"/>
        <v> UNPB </v>
      </c>
      <c r="B64" s="22" t="str">
        <f t="shared" si="1"/>
        <v>II</v>
      </c>
      <c r="C64" s="19">
        <f t="shared" si="2"/>
        <v>30662.578000000001</v>
      </c>
      <c r="D64" s="45" t="str">
        <f t="shared" si="3"/>
        <v>vis</v>
      </c>
      <c r="E64" s="155">
        <f>VLOOKUP(C64,'Active 1'!C$21:E$969,3,FALSE)</f>
        <v>-45178.205652018289</v>
      </c>
      <c r="F64" s="22" t="s">
        <v>2184</v>
      </c>
      <c r="G64" s="45" t="str">
        <f t="shared" si="4"/>
        <v>30662.578</v>
      </c>
      <c r="H64" s="19">
        <f t="shared" si="5"/>
        <v>-45178.5</v>
      </c>
      <c r="I64" s="156" t="s">
        <v>332</v>
      </c>
      <c r="J64" s="157" t="s">
        <v>333</v>
      </c>
      <c r="K64" s="156">
        <v>-45178.5</v>
      </c>
      <c r="L64" s="156" t="s">
        <v>334</v>
      </c>
      <c r="M64" s="157" t="s">
        <v>185</v>
      </c>
      <c r="N64" s="157"/>
      <c r="O64" s="158" t="s">
        <v>186</v>
      </c>
      <c r="P64" s="158" t="s">
        <v>187</v>
      </c>
    </row>
    <row r="65" spans="1:16" ht="12.75" customHeight="1" thickBot="1" x14ac:dyDescent="0.25">
      <c r="A65" s="19" t="str">
        <f t="shared" si="0"/>
        <v> TKZ 45.48 </v>
      </c>
      <c r="B65" s="22" t="str">
        <f t="shared" si="1"/>
        <v>I</v>
      </c>
      <c r="C65" s="19">
        <f t="shared" si="2"/>
        <v>38073.213000000003</v>
      </c>
      <c r="D65" s="45" t="str">
        <f t="shared" si="3"/>
        <v>vis</v>
      </c>
      <c r="E65" s="155">
        <f>VLOOKUP(C65,'Active 1'!C$21:E$969,3,FALSE)</f>
        <v>-13466.90676752704</v>
      </c>
      <c r="F65" s="22" t="s">
        <v>2184</v>
      </c>
      <c r="G65" s="45" t="str">
        <f t="shared" si="4"/>
        <v>38073.213</v>
      </c>
      <c r="H65" s="19">
        <f t="shared" si="5"/>
        <v>-13467</v>
      </c>
      <c r="I65" s="156" t="s">
        <v>335</v>
      </c>
      <c r="J65" s="157" t="s">
        <v>336</v>
      </c>
      <c r="K65" s="156">
        <v>-13467</v>
      </c>
      <c r="L65" s="156" t="s">
        <v>337</v>
      </c>
      <c r="M65" s="157" t="s">
        <v>338</v>
      </c>
      <c r="N65" s="157"/>
      <c r="O65" s="158" t="s">
        <v>339</v>
      </c>
      <c r="P65" s="158" t="s">
        <v>340</v>
      </c>
    </row>
    <row r="66" spans="1:16" ht="12.75" customHeight="1" thickBot="1" x14ac:dyDescent="0.25">
      <c r="A66" s="19" t="str">
        <f t="shared" si="0"/>
        <v> TKZ 45.48 </v>
      </c>
      <c r="B66" s="22" t="str">
        <f t="shared" si="1"/>
        <v>II</v>
      </c>
      <c r="C66" s="19">
        <f t="shared" si="2"/>
        <v>38074.264999999999</v>
      </c>
      <c r="D66" s="45" t="str">
        <f t="shared" si="3"/>
        <v>vis</v>
      </c>
      <c r="E66" s="155">
        <f>VLOOKUP(C66,'Active 1'!C$21:E$969,3,FALSE)</f>
        <v>-13462.405090352768</v>
      </c>
      <c r="F66" s="22" t="s">
        <v>2184</v>
      </c>
      <c r="G66" s="45" t="str">
        <f t="shared" si="4"/>
        <v>38074.265</v>
      </c>
      <c r="H66" s="19">
        <f t="shared" si="5"/>
        <v>-13462.5</v>
      </c>
      <c r="I66" s="156" t="s">
        <v>341</v>
      </c>
      <c r="J66" s="157" t="s">
        <v>342</v>
      </c>
      <c r="K66" s="156">
        <v>-13462.5</v>
      </c>
      <c r="L66" s="156" t="s">
        <v>337</v>
      </c>
      <c r="M66" s="157" t="s">
        <v>338</v>
      </c>
      <c r="N66" s="157"/>
      <c r="O66" s="158" t="s">
        <v>339</v>
      </c>
      <c r="P66" s="158" t="s">
        <v>340</v>
      </c>
    </row>
    <row r="67" spans="1:16" ht="12.75" customHeight="1" thickBot="1" x14ac:dyDescent="0.25">
      <c r="A67" s="19" t="str">
        <f t="shared" si="0"/>
        <v> TKZ 45.48 </v>
      </c>
      <c r="B67" s="22" t="str">
        <f t="shared" si="1"/>
        <v>I</v>
      </c>
      <c r="C67" s="19">
        <f t="shared" si="2"/>
        <v>38297.315999999999</v>
      </c>
      <c r="D67" s="45" t="str">
        <f t="shared" si="3"/>
        <v>vis</v>
      </c>
      <c r="E67" s="155">
        <f>VLOOKUP(C67,'Active 1'!C$21:E$969,3,FALSE)</f>
        <v>-12507.933992061644</v>
      </c>
      <c r="F67" s="22" t="s">
        <v>2184</v>
      </c>
      <c r="G67" s="45" t="str">
        <f t="shared" si="4"/>
        <v>38297.316</v>
      </c>
      <c r="H67" s="19">
        <f t="shared" si="5"/>
        <v>-12508</v>
      </c>
      <c r="I67" s="156" t="s">
        <v>343</v>
      </c>
      <c r="J67" s="157" t="s">
        <v>344</v>
      </c>
      <c r="K67" s="156">
        <v>-12508</v>
      </c>
      <c r="L67" s="156" t="s">
        <v>345</v>
      </c>
      <c r="M67" s="157" t="s">
        <v>338</v>
      </c>
      <c r="N67" s="157"/>
      <c r="O67" s="158" t="s">
        <v>339</v>
      </c>
      <c r="P67" s="158" t="s">
        <v>340</v>
      </c>
    </row>
    <row r="68" spans="1:16" ht="12.75" customHeight="1" thickBot="1" x14ac:dyDescent="0.25">
      <c r="A68" s="19" t="str">
        <f t="shared" si="0"/>
        <v> TKZ 45.48 </v>
      </c>
      <c r="B68" s="22" t="str">
        <f t="shared" si="1"/>
        <v>I</v>
      </c>
      <c r="C68" s="19">
        <f t="shared" si="2"/>
        <v>38310.178</v>
      </c>
      <c r="D68" s="45" t="str">
        <f t="shared" si="3"/>
        <v>vis</v>
      </c>
      <c r="E68" s="155">
        <f>VLOOKUP(C68,'Active 1'!C$21:E$969,3,FALSE)</f>
        <v>-12452.895425696905</v>
      </c>
      <c r="F68" s="22" t="s">
        <v>2184</v>
      </c>
      <c r="G68" s="45" t="str">
        <f t="shared" si="4"/>
        <v>38310.178</v>
      </c>
      <c r="H68" s="19">
        <f t="shared" si="5"/>
        <v>-12453</v>
      </c>
      <c r="I68" s="156" t="s">
        <v>346</v>
      </c>
      <c r="J68" s="157" t="s">
        <v>347</v>
      </c>
      <c r="K68" s="156">
        <v>-12453</v>
      </c>
      <c r="L68" s="156" t="s">
        <v>348</v>
      </c>
      <c r="M68" s="157" t="s">
        <v>338</v>
      </c>
      <c r="N68" s="157"/>
      <c r="O68" s="158" t="s">
        <v>339</v>
      </c>
      <c r="P68" s="158" t="s">
        <v>340</v>
      </c>
    </row>
    <row r="69" spans="1:16" ht="12.75" customHeight="1" thickBot="1" x14ac:dyDescent="0.25">
      <c r="A69" s="19" t="str">
        <f t="shared" si="0"/>
        <v> TKZ 45.48 </v>
      </c>
      <c r="B69" s="22" t="str">
        <f t="shared" si="1"/>
        <v>II</v>
      </c>
      <c r="C69" s="19">
        <f t="shared" si="2"/>
        <v>38329.447999999997</v>
      </c>
      <c r="D69" s="45" t="str">
        <f t="shared" si="3"/>
        <v>vis</v>
      </c>
      <c r="E69" s="155">
        <f>VLOOKUP(C69,'Active 1'!C$21:E$969,3,FALSE)</f>
        <v>-12370.435996848493</v>
      </c>
      <c r="F69" s="22" t="s">
        <v>2184</v>
      </c>
      <c r="G69" s="45" t="str">
        <f t="shared" si="4"/>
        <v>38329.448</v>
      </c>
      <c r="H69" s="19">
        <f t="shared" si="5"/>
        <v>-12370.5</v>
      </c>
      <c r="I69" s="156" t="s">
        <v>349</v>
      </c>
      <c r="J69" s="157" t="s">
        <v>350</v>
      </c>
      <c r="K69" s="156">
        <v>-12370.5</v>
      </c>
      <c r="L69" s="156" t="s">
        <v>345</v>
      </c>
      <c r="M69" s="157" t="s">
        <v>338</v>
      </c>
      <c r="N69" s="157"/>
      <c r="O69" s="158" t="s">
        <v>339</v>
      </c>
      <c r="P69" s="158" t="s">
        <v>340</v>
      </c>
    </row>
    <row r="70" spans="1:16" ht="12.75" customHeight="1" thickBot="1" x14ac:dyDescent="0.25">
      <c r="A70" s="19" t="str">
        <f t="shared" si="0"/>
        <v> TKZ 45.48 </v>
      </c>
      <c r="B70" s="22" t="str">
        <f t="shared" si="1"/>
        <v>I</v>
      </c>
      <c r="C70" s="19">
        <f t="shared" si="2"/>
        <v>38414.396999999997</v>
      </c>
      <c r="D70" s="45" t="str">
        <f t="shared" si="3"/>
        <v>vis</v>
      </c>
      <c r="E70" s="155">
        <f>VLOOKUP(C70,'Active 1'!C$21:E$969,3,FALSE)</f>
        <v>-12006.925565024681</v>
      </c>
      <c r="F70" s="22" t="s">
        <v>2184</v>
      </c>
      <c r="G70" s="45" t="str">
        <f t="shared" si="4"/>
        <v>38414.397</v>
      </c>
      <c r="H70" s="19">
        <f t="shared" si="5"/>
        <v>-12007</v>
      </c>
      <c r="I70" s="156" t="s">
        <v>351</v>
      </c>
      <c r="J70" s="157" t="s">
        <v>352</v>
      </c>
      <c r="K70" s="156">
        <v>-12007</v>
      </c>
      <c r="L70" s="156" t="s">
        <v>353</v>
      </c>
      <c r="M70" s="157" t="s">
        <v>338</v>
      </c>
      <c r="N70" s="157"/>
      <c r="O70" s="158" t="s">
        <v>339</v>
      </c>
      <c r="P70" s="158" t="s">
        <v>340</v>
      </c>
    </row>
    <row r="71" spans="1:16" ht="12.75" customHeight="1" thickBot="1" x14ac:dyDescent="0.25">
      <c r="A71" s="19" t="str">
        <f t="shared" si="0"/>
        <v> TKZ 45.48 </v>
      </c>
      <c r="B71" s="22" t="str">
        <f t="shared" si="1"/>
        <v>II</v>
      </c>
      <c r="C71" s="19">
        <f t="shared" si="2"/>
        <v>38461.260999999999</v>
      </c>
      <c r="D71" s="45" t="str">
        <f t="shared" si="3"/>
        <v>vis</v>
      </c>
      <c r="E71" s="155">
        <f>VLOOKUP(C71,'Active 1'!C$21:E$969,3,FALSE)</f>
        <v>-11806.386972728225</v>
      </c>
      <c r="F71" s="22" t="s">
        <v>2184</v>
      </c>
      <c r="G71" s="45" t="str">
        <f t="shared" si="4"/>
        <v>38461.261</v>
      </c>
      <c r="H71" s="19">
        <f t="shared" si="5"/>
        <v>-11806.5</v>
      </c>
      <c r="I71" s="156" t="s">
        <v>354</v>
      </c>
      <c r="J71" s="157" t="s">
        <v>355</v>
      </c>
      <c r="K71" s="156">
        <v>-11806.5</v>
      </c>
      <c r="L71" s="156" t="s">
        <v>356</v>
      </c>
      <c r="M71" s="157" t="s">
        <v>338</v>
      </c>
      <c r="N71" s="157"/>
      <c r="O71" s="158" t="s">
        <v>339</v>
      </c>
      <c r="P71" s="158" t="s">
        <v>340</v>
      </c>
    </row>
    <row r="72" spans="1:16" ht="12.75" customHeight="1" thickBot="1" x14ac:dyDescent="0.25">
      <c r="A72" s="19" t="str">
        <f t="shared" si="0"/>
        <v> TKZ 45.48 </v>
      </c>
      <c r="B72" s="22" t="str">
        <f t="shared" si="1"/>
        <v>II</v>
      </c>
      <c r="C72" s="19">
        <f t="shared" si="2"/>
        <v>38712.476000000002</v>
      </c>
      <c r="D72" s="45" t="str">
        <f t="shared" si="3"/>
        <v>vis</v>
      </c>
      <c r="E72" s="155">
        <f>VLOOKUP(C72,'Active 1'!C$21:E$969,3,FALSE)</f>
        <v>-10731.397589326185</v>
      </c>
      <c r="F72" s="22" t="s">
        <v>2184</v>
      </c>
      <c r="G72" s="45" t="str">
        <f t="shared" si="4"/>
        <v>38712.476</v>
      </c>
      <c r="H72" s="19">
        <f t="shared" si="5"/>
        <v>-10731.5</v>
      </c>
      <c r="I72" s="156" t="s">
        <v>357</v>
      </c>
      <c r="J72" s="157" t="s">
        <v>358</v>
      </c>
      <c r="K72" s="156">
        <v>-10731.5</v>
      </c>
      <c r="L72" s="156" t="s">
        <v>348</v>
      </c>
      <c r="M72" s="157" t="s">
        <v>338</v>
      </c>
      <c r="N72" s="157"/>
      <c r="O72" s="158" t="s">
        <v>339</v>
      </c>
      <c r="P72" s="158" t="s">
        <v>340</v>
      </c>
    </row>
    <row r="73" spans="1:16" ht="12.75" customHeight="1" thickBot="1" x14ac:dyDescent="0.25">
      <c r="A73" s="19" t="str">
        <f t="shared" si="0"/>
        <v> TKZ 45.48 </v>
      </c>
      <c r="B73" s="22" t="str">
        <f t="shared" si="1"/>
        <v>I</v>
      </c>
      <c r="C73" s="19">
        <f t="shared" si="2"/>
        <v>38739.232000000004</v>
      </c>
      <c r="D73" s="45" t="str">
        <f t="shared" si="3"/>
        <v>vis</v>
      </c>
      <c r="E73" s="155">
        <f>VLOOKUP(C73,'Active 1'!C$21:E$969,3,FALSE)</f>
        <v>-10616.904362638663</v>
      </c>
      <c r="F73" s="22" t="s">
        <v>2184</v>
      </c>
      <c r="G73" s="45" t="str">
        <f t="shared" si="4"/>
        <v>38739.232</v>
      </c>
      <c r="H73" s="19">
        <f t="shared" si="5"/>
        <v>-10617</v>
      </c>
      <c r="I73" s="156" t="s">
        <v>359</v>
      </c>
      <c r="J73" s="157" t="s">
        <v>360</v>
      </c>
      <c r="K73" s="156">
        <v>-10617</v>
      </c>
      <c r="L73" s="156" t="s">
        <v>337</v>
      </c>
      <c r="M73" s="157" t="s">
        <v>338</v>
      </c>
      <c r="N73" s="157"/>
      <c r="O73" s="158" t="s">
        <v>339</v>
      </c>
      <c r="P73" s="158" t="s">
        <v>340</v>
      </c>
    </row>
    <row r="74" spans="1:16" ht="12.75" customHeight="1" thickBot="1" x14ac:dyDescent="0.25">
      <c r="A74" s="19" t="str">
        <f t="shared" si="0"/>
        <v>IBVS 887 </v>
      </c>
      <c r="B74" s="22" t="str">
        <f t="shared" si="1"/>
        <v>I</v>
      </c>
      <c r="C74" s="19">
        <f t="shared" si="2"/>
        <v>39029.464999999997</v>
      </c>
      <c r="D74" s="45" t="str">
        <f t="shared" si="3"/>
        <v>vis</v>
      </c>
      <c r="E74" s="155">
        <f>VLOOKUP(C74,'Active 1'!C$21:E$969,3,FALSE)</f>
        <v>-9374.9506826716515</v>
      </c>
      <c r="F74" s="22" t="s">
        <v>2184</v>
      </c>
      <c r="G74" s="45" t="str">
        <f t="shared" si="4"/>
        <v>39029.465</v>
      </c>
      <c r="H74" s="19">
        <f t="shared" si="5"/>
        <v>-9375</v>
      </c>
      <c r="I74" s="156" t="s">
        <v>361</v>
      </c>
      <c r="J74" s="157" t="s">
        <v>362</v>
      </c>
      <c r="K74" s="156">
        <v>-9375</v>
      </c>
      <c r="L74" s="156" t="s">
        <v>363</v>
      </c>
      <c r="M74" s="157" t="s">
        <v>185</v>
      </c>
      <c r="N74" s="157"/>
      <c r="O74" s="158" t="s">
        <v>364</v>
      </c>
      <c r="P74" s="159" t="s">
        <v>365</v>
      </c>
    </row>
    <row r="75" spans="1:16" ht="12.75" customHeight="1" thickBot="1" x14ac:dyDescent="0.25">
      <c r="A75" s="19" t="str">
        <f t="shared" ref="A75:A138" si="6">P75</f>
        <v>IBVS 887 </v>
      </c>
      <c r="B75" s="22" t="str">
        <f t="shared" ref="B75:B138" si="7">IF(H75=INT(H75),"I","II")</f>
        <v>I</v>
      </c>
      <c r="C75" s="19">
        <f t="shared" ref="C75:C138" si="8">1*G75</f>
        <v>39052.364000000001</v>
      </c>
      <c r="D75" s="45" t="str">
        <f t="shared" ref="D75:D138" si="9">VLOOKUP(F75,I$1:J$5,2,FALSE)</f>
        <v>vis</v>
      </c>
      <c r="E75" s="155">
        <f>VLOOKUP(C75,'Active 1'!C$21:E$969,3,FALSE)</f>
        <v>-9276.9621792362359</v>
      </c>
      <c r="F75" s="22" t="s">
        <v>2184</v>
      </c>
      <c r="G75" s="45" t="str">
        <f t="shared" ref="G75:G138" si="10">MID(I75,3,LEN(I75)-3)</f>
        <v>39052.364</v>
      </c>
      <c r="H75" s="19">
        <f t="shared" ref="H75:H138" si="11">1*K75</f>
        <v>-9277</v>
      </c>
      <c r="I75" s="156" t="s">
        <v>366</v>
      </c>
      <c r="J75" s="157" t="s">
        <v>367</v>
      </c>
      <c r="K75" s="156">
        <v>-9277</v>
      </c>
      <c r="L75" s="156" t="s">
        <v>368</v>
      </c>
      <c r="M75" s="157" t="s">
        <v>185</v>
      </c>
      <c r="N75" s="157"/>
      <c r="O75" s="158" t="s">
        <v>364</v>
      </c>
      <c r="P75" s="159" t="s">
        <v>365</v>
      </c>
    </row>
    <row r="76" spans="1:16" ht="12.75" customHeight="1" thickBot="1" x14ac:dyDescent="0.25">
      <c r="A76" s="19" t="str">
        <f t="shared" si="6"/>
        <v>IBVS 887 </v>
      </c>
      <c r="B76" s="22" t="str">
        <f t="shared" si="7"/>
        <v>I</v>
      </c>
      <c r="C76" s="19">
        <f t="shared" si="8"/>
        <v>39056.345999999998</v>
      </c>
      <c r="D76" s="45" t="str">
        <f t="shared" si="9"/>
        <v>vis</v>
      </c>
      <c r="E76" s="155">
        <f>VLOOKUP(C76,'Active 1'!C$21:E$969,3,FALSE)</f>
        <v>-9259.9225608826218</v>
      </c>
      <c r="F76" s="22" t="s">
        <v>2184</v>
      </c>
      <c r="G76" s="45" t="str">
        <f t="shared" si="10"/>
        <v>39056.346</v>
      </c>
      <c r="H76" s="19">
        <f t="shared" si="11"/>
        <v>-9260</v>
      </c>
      <c r="I76" s="156" t="s">
        <v>369</v>
      </c>
      <c r="J76" s="157" t="s">
        <v>370</v>
      </c>
      <c r="K76" s="156">
        <v>-9260</v>
      </c>
      <c r="L76" s="156" t="s">
        <v>371</v>
      </c>
      <c r="M76" s="157" t="s">
        <v>185</v>
      </c>
      <c r="N76" s="157"/>
      <c r="O76" s="158" t="s">
        <v>364</v>
      </c>
      <c r="P76" s="159" t="s">
        <v>365</v>
      </c>
    </row>
    <row r="77" spans="1:16" ht="12.75" customHeight="1" thickBot="1" x14ac:dyDescent="0.25">
      <c r="A77" s="19" t="str">
        <f t="shared" si="6"/>
        <v>IBVS 887 </v>
      </c>
      <c r="B77" s="22" t="str">
        <f t="shared" si="7"/>
        <v>II</v>
      </c>
      <c r="C77" s="19">
        <f t="shared" si="8"/>
        <v>39056.455000000002</v>
      </c>
      <c r="D77" s="45" t="str">
        <f t="shared" si="9"/>
        <v>vis</v>
      </c>
      <c r="E77" s="155">
        <f>VLOOKUP(C77,'Active 1'!C$21:E$969,3,FALSE)</f>
        <v>-9259.4561323540911</v>
      </c>
      <c r="F77" s="22" t="s">
        <v>2184</v>
      </c>
      <c r="G77" s="45" t="str">
        <f t="shared" si="10"/>
        <v>39056.455</v>
      </c>
      <c r="H77" s="19">
        <f t="shared" si="11"/>
        <v>-9259.5</v>
      </c>
      <c r="I77" s="156" t="s">
        <v>372</v>
      </c>
      <c r="J77" s="157" t="s">
        <v>373</v>
      </c>
      <c r="K77" s="156">
        <v>-9259.5</v>
      </c>
      <c r="L77" s="156" t="s">
        <v>374</v>
      </c>
      <c r="M77" s="157" t="s">
        <v>185</v>
      </c>
      <c r="N77" s="157"/>
      <c r="O77" s="158" t="s">
        <v>364</v>
      </c>
      <c r="P77" s="159" t="s">
        <v>365</v>
      </c>
    </row>
    <row r="78" spans="1:16" ht="12.75" customHeight="1" thickBot="1" x14ac:dyDescent="0.25">
      <c r="A78" s="19" t="str">
        <f t="shared" si="6"/>
        <v>IBVS 887 </v>
      </c>
      <c r="B78" s="22" t="str">
        <f t="shared" si="7"/>
        <v>II</v>
      </c>
      <c r="C78" s="19">
        <f t="shared" si="8"/>
        <v>39057.385999999999</v>
      </c>
      <c r="D78" s="45" t="str">
        <f t="shared" si="9"/>
        <v>pg</v>
      </c>
      <c r="E78" s="155">
        <f>VLOOKUP(C78,'Active 1'!C$21:E$969,3,FALSE)</f>
        <v>-9255.4722336380746</v>
      </c>
      <c r="F78" s="22" t="str">
        <f>LEFT(M78,1)</f>
        <v>P</v>
      </c>
      <c r="G78" s="45" t="str">
        <f t="shared" si="10"/>
        <v>39057.386</v>
      </c>
      <c r="H78" s="19">
        <f t="shared" si="11"/>
        <v>-9255.5</v>
      </c>
      <c r="I78" s="156" t="s">
        <v>375</v>
      </c>
      <c r="J78" s="157" t="s">
        <v>376</v>
      </c>
      <c r="K78" s="156">
        <v>-9255.5</v>
      </c>
      <c r="L78" s="156" t="s">
        <v>377</v>
      </c>
      <c r="M78" s="157" t="s">
        <v>185</v>
      </c>
      <c r="N78" s="157"/>
      <c r="O78" s="158" t="s">
        <v>364</v>
      </c>
      <c r="P78" s="159" t="s">
        <v>365</v>
      </c>
    </row>
    <row r="79" spans="1:16" ht="12.75" customHeight="1" thickBot="1" x14ac:dyDescent="0.25">
      <c r="A79" s="19" t="str">
        <f t="shared" si="6"/>
        <v>IBVS 887 </v>
      </c>
      <c r="B79" s="22" t="str">
        <f t="shared" si="7"/>
        <v>II</v>
      </c>
      <c r="C79" s="19">
        <f t="shared" si="8"/>
        <v>39061.368999999999</v>
      </c>
      <c r="D79" s="45" t="str">
        <f t="shared" si="9"/>
        <v>pg</v>
      </c>
      <c r="E79" s="155">
        <f>VLOOKUP(C79,'Active 1'!C$21:E$969,3,FALSE)</f>
        <v>-9238.4283361236339</v>
      </c>
      <c r="F79" s="22" t="str">
        <f>LEFT(M79,1)</f>
        <v>P</v>
      </c>
      <c r="G79" s="45" t="str">
        <f t="shared" si="10"/>
        <v>39061.369</v>
      </c>
      <c r="H79" s="19">
        <f t="shared" si="11"/>
        <v>-9238.5</v>
      </c>
      <c r="I79" s="156" t="s">
        <v>378</v>
      </c>
      <c r="J79" s="157" t="s">
        <v>379</v>
      </c>
      <c r="K79" s="156">
        <v>-9238.5</v>
      </c>
      <c r="L79" s="156" t="s">
        <v>353</v>
      </c>
      <c r="M79" s="157" t="s">
        <v>185</v>
      </c>
      <c r="N79" s="157"/>
      <c r="O79" s="158" t="s">
        <v>364</v>
      </c>
      <c r="P79" s="159" t="s">
        <v>365</v>
      </c>
    </row>
    <row r="80" spans="1:16" ht="12.75" customHeight="1" thickBot="1" x14ac:dyDescent="0.25">
      <c r="A80" s="19" t="str">
        <f t="shared" si="6"/>
        <v>IBVS 887 </v>
      </c>
      <c r="B80" s="22" t="str">
        <f t="shared" si="7"/>
        <v>I</v>
      </c>
      <c r="C80" s="19">
        <f t="shared" si="8"/>
        <v>39088.362999999998</v>
      </c>
      <c r="D80" s="45" t="str">
        <f t="shared" si="9"/>
        <v>pg</v>
      </c>
      <c r="E80" s="155">
        <f>VLOOKUP(C80,'Active 1'!C$21:E$969,3,FALSE)</f>
        <v>-9122.9166691628507</v>
      </c>
      <c r="F80" s="22" t="str">
        <f>LEFT(M80,1)</f>
        <v>P</v>
      </c>
      <c r="G80" s="45" t="str">
        <f t="shared" si="10"/>
        <v>39088.363</v>
      </c>
      <c r="H80" s="19">
        <f t="shared" si="11"/>
        <v>-9123</v>
      </c>
      <c r="I80" s="156" t="s">
        <v>380</v>
      </c>
      <c r="J80" s="157" t="s">
        <v>381</v>
      </c>
      <c r="K80" s="156">
        <v>-9123</v>
      </c>
      <c r="L80" s="156" t="s">
        <v>382</v>
      </c>
      <c r="M80" s="157" t="s">
        <v>185</v>
      </c>
      <c r="N80" s="157"/>
      <c r="O80" s="158" t="s">
        <v>364</v>
      </c>
      <c r="P80" s="159" t="s">
        <v>365</v>
      </c>
    </row>
    <row r="81" spans="1:16" ht="12.75" customHeight="1" thickBot="1" x14ac:dyDescent="0.25">
      <c r="A81" s="19" t="str">
        <f t="shared" si="6"/>
        <v> TKZ 45.48 </v>
      </c>
      <c r="B81" s="22" t="str">
        <f t="shared" si="7"/>
        <v>I</v>
      </c>
      <c r="C81" s="19">
        <f t="shared" si="8"/>
        <v>39090.239000000001</v>
      </c>
      <c r="D81" s="45" t="str">
        <f t="shared" si="9"/>
        <v>vis</v>
      </c>
      <c r="E81" s="155">
        <f>VLOOKUP(C81,'Active 1'!C$21:E$969,3,FALSE)</f>
        <v>-9114.8889634794068</v>
      </c>
      <c r="F81" s="22" t="str">
        <f>LEFT(M81,1)</f>
        <v>V</v>
      </c>
      <c r="G81" s="45" t="str">
        <f t="shared" si="10"/>
        <v>39090.239</v>
      </c>
      <c r="H81" s="19">
        <f t="shared" si="11"/>
        <v>-9115</v>
      </c>
      <c r="I81" s="156" t="s">
        <v>388</v>
      </c>
      <c r="J81" s="157" t="s">
        <v>389</v>
      </c>
      <c r="K81" s="156">
        <v>-9115</v>
      </c>
      <c r="L81" s="156" t="s">
        <v>356</v>
      </c>
      <c r="M81" s="157" t="s">
        <v>338</v>
      </c>
      <c r="N81" s="157"/>
      <c r="O81" s="158" t="s">
        <v>339</v>
      </c>
      <c r="P81" s="158" t="s">
        <v>340</v>
      </c>
    </row>
    <row r="82" spans="1:16" ht="12.75" customHeight="1" thickBot="1" x14ac:dyDescent="0.25">
      <c r="A82" s="19" t="str">
        <f t="shared" si="6"/>
        <v>IBVS 887 </v>
      </c>
      <c r="B82" s="22" t="str">
        <f t="shared" si="7"/>
        <v>II</v>
      </c>
      <c r="C82" s="19">
        <f t="shared" si="8"/>
        <v>39387.599000000002</v>
      </c>
      <c r="D82" s="45" t="str">
        <f t="shared" si="9"/>
        <v>pg</v>
      </c>
      <c r="E82" s="155">
        <f>VLOOKUP(C82,'Active 1'!C$21:E$969,3,FALSE)</f>
        <v>-7842.4377044048024</v>
      </c>
      <c r="F82" s="22" t="str">
        <f>LEFT(M82,1)</f>
        <v>P</v>
      </c>
      <c r="G82" s="45" t="str">
        <f t="shared" si="10"/>
        <v>39387.599</v>
      </c>
      <c r="H82" s="19">
        <f t="shared" si="11"/>
        <v>-7842.5</v>
      </c>
      <c r="I82" s="156" t="s">
        <v>390</v>
      </c>
      <c r="J82" s="157" t="s">
        <v>391</v>
      </c>
      <c r="K82" s="156">
        <v>-7842.5</v>
      </c>
      <c r="L82" s="156" t="s">
        <v>345</v>
      </c>
      <c r="M82" s="157" t="s">
        <v>185</v>
      </c>
      <c r="N82" s="157"/>
      <c r="O82" s="158" t="s">
        <v>364</v>
      </c>
      <c r="P82" s="159" t="s">
        <v>365</v>
      </c>
    </row>
    <row r="83" spans="1:16" ht="12.75" customHeight="1" thickBot="1" x14ac:dyDescent="0.25">
      <c r="A83" s="19" t="str">
        <f t="shared" si="6"/>
        <v>IBVS 887 </v>
      </c>
      <c r="B83" s="22" t="str">
        <f t="shared" si="7"/>
        <v>I</v>
      </c>
      <c r="C83" s="19">
        <f t="shared" si="8"/>
        <v>39388.415999999997</v>
      </c>
      <c r="D83" s="45" t="str">
        <f t="shared" si="9"/>
        <v>vis</v>
      </c>
      <c r="E83" s="155">
        <f>VLOOKUP(C83,'Active 1'!C$21:E$969,3,FALSE)</f>
        <v>-7838.941630021367</v>
      </c>
      <c r="F83" s="22" t="s">
        <v>2184</v>
      </c>
      <c r="G83" s="45" t="str">
        <f t="shared" si="10"/>
        <v>39388.416</v>
      </c>
      <c r="H83" s="19">
        <f t="shared" si="11"/>
        <v>-7839</v>
      </c>
      <c r="I83" s="156" t="s">
        <v>392</v>
      </c>
      <c r="J83" s="157" t="s">
        <v>393</v>
      </c>
      <c r="K83" s="156">
        <v>-7839</v>
      </c>
      <c r="L83" s="156" t="s">
        <v>394</v>
      </c>
      <c r="M83" s="157" t="s">
        <v>185</v>
      </c>
      <c r="N83" s="157"/>
      <c r="O83" s="158" t="s">
        <v>364</v>
      </c>
      <c r="P83" s="159" t="s">
        <v>365</v>
      </c>
    </row>
    <row r="84" spans="1:16" ht="12.75" customHeight="1" thickBot="1" x14ac:dyDescent="0.25">
      <c r="A84" s="19" t="str">
        <f t="shared" si="6"/>
        <v>IBVS 887 </v>
      </c>
      <c r="B84" s="22" t="str">
        <f t="shared" si="7"/>
        <v>I</v>
      </c>
      <c r="C84" s="19">
        <f t="shared" si="8"/>
        <v>39436.315999999999</v>
      </c>
      <c r="D84" s="45" t="str">
        <f t="shared" si="9"/>
        <v>vis</v>
      </c>
      <c r="E84" s="155">
        <f>VLOOKUP(C84,'Active 1'!C$21:E$969,3,FALSE)</f>
        <v>-7633.9698271236157</v>
      </c>
      <c r="F84" s="22" t="s">
        <v>2184</v>
      </c>
      <c r="G84" s="45" t="str">
        <f t="shared" si="10"/>
        <v>39436.316</v>
      </c>
      <c r="H84" s="19">
        <f t="shared" si="11"/>
        <v>-7634</v>
      </c>
      <c r="I84" s="156" t="s">
        <v>395</v>
      </c>
      <c r="J84" s="157" t="s">
        <v>396</v>
      </c>
      <c r="K84" s="156">
        <v>-7634</v>
      </c>
      <c r="L84" s="156" t="s">
        <v>397</v>
      </c>
      <c r="M84" s="157" t="s">
        <v>185</v>
      </c>
      <c r="N84" s="157"/>
      <c r="O84" s="158" t="s">
        <v>364</v>
      </c>
      <c r="P84" s="159" t="s">
        <v>365</v>
      </c>
    </row>
    <row r="85" spans="1:16" ht="12.75" customHeight="1" thickBot="1" x14ac:dyDescent="0.25">
      <c r="A85" s="19" t="str">
        <f t="shared" si="6"/>
        <v>IBVS 887 </v>
      </c>
      <c r="B85" s="22" t="str">
        <f t="shared" si="7"/>
        <v>I</v>
      </c>
      <c r="C85" s="19">
        <f t="shared" si="8"/>
        <v>40483.476999999999</v>
      </c>
      <c r="D85" s="45" t="str">
        <f t="shared" si="9"/>
        <v>vis</v>
      </c>
      <c r="E85" s="155">
        <f>VLOOKUP(C85,'Active 1'!C$21:E$969,3,FALSE)</f>
        <v>-3152.9995120045023</v>
      </c>
      <c r="F85" s="22" t="s">
        <v>2184</v>
      </c>
      <c r="G85" s="45" t="str">
        <f t="shared" si="10"/>
        <v>40483.477</v>
      </c>
      <c r="H85" s="19">
        <f t="shared" si="11"/>
        <v>-3153</v>
      </c>
      <c r="I85" s="156" t="s">
        <v>398</v>
      </c>
      <c r="J85" s="157" t="s">
        <v>399</v>
      </c>
      <c r="K85" s="156">
        <v>-3153</v>
      </c>
      <c r="L85" s="156" t="s">
        <v>400</v>
      </c>
      <c r="M85" s="157" t="s">
        <v>185</v>
      </c>
      <c r="N85" s="157"/>
      <c r="O85" s="158" t="s">
        <v>364</v>
      </c>
      <c r="P85" s="159" t="s">
        <v>365</v>
      </c>
    </row>
    <row r="86" spans="1:16" ht="12.75" customHeight="1" thickBot="1" x14ac:dyDescent="0.25">
      <c r="A86" s="19" t="str">
        <f t="shared" si="6"/>
        <v> TKZ 45.48 </v>
      </c>
      <c r="B86" s="22" t="str">
        <f t="shared" si="7"/>
        <v>II</v>
      </c>
      <c r="C86" s="19">
        <f t="shared" si="8"/>
        <v>40823.385000000002</v>
      </c>
      <c r="D86" s="45" t="str">
        <f t="shared" si="9"/>
        <v>vis</v>
      </c>
      <c r="E86" s="155">
        <f>VLOOKUP(C86,'Active 1'!C$21:E$969,3,FALSE)</f>
        <v>-1698.4785186982947</v>
      </c>
      <c r="F86" s="22" t="s">
        <v>2184</v>
      </c>
      <c r="G86" s="45" t="str">
        <f t="shared" si="10"/>
        <v>40823.385</v>
      </c>
      <c r="H86" s="19">
        <f t="shared" si="11"/>
        <v>-1698.5</v>
      </c>
      <c r="I86" s="156" t="s">
        <v>401</v>
      </c>
      <c r="J86" s="157" t="s">
        <v>402</v>
      </c>
      <c r="K86" s="156">
        <v>-1698.5</v>
      </c>
      <c r="L86" s="156" t="s">
        <v>403</v>
      </c>
      <c r="M86" s="157" t="s">
        <v>338</v>
      </c>
      <c r="N86" s="157"/>
      <c r="O86" s="158" t="s">
        <v>339</v>
      </c>
      <c r="P86" s="158" t="s">
        <v>340</v>
      </c>
    </row>
    <row r="87" spans="1:16" ht="12.75" customHeight="1" thickBot="1" x14ac:dyDescent="0.25">
      <c r="A87" s="19" t="str">
        <f t="shared" si="6"/>
        <v> TKZ 45.48 </v>
      </c>
      <c r="B87" s="22" t="str">
        <f t="shared" si="7"/>
        <v>I</v>
      </c>
      <c r="C87" s="19">
        <f t="shared" si="8"/>
        <v>40855.281000000003</v>
      </c>
      <c r="D87" s="45" t="str">
        <f t="shared" si="9"/>
        <v>vis</v>
      </c>
      <c r="E87" s="155">
        <f>VLOOKUP(C87,'Active 1'!C$21:E$969,3,FALSE)</f>
        <v>-1561.9904054367789</v>
      </c>
      <c r="F87" s="22" t="s">
        <v>2184</v>
      </c>
      <c r="G87" s="45" t="str">
        <f t="shared" si="10"/>
        <v>40855.281</v>
      </c>
      <c r="H87" s="19">
        <f t="shared" si="11"/>
        <v>-1562</v>
      </c>
      <c r="I87" s="156" t="s">
        <v>404</v>
      </c>
      <c r="J87" s="157" t="s">
        <v>405</v>
      </c>
      <c r="K87" s="156">
        <v>-1562</v>
      </c>
      <c r="L87" s="156" t="s">
        <v>406</v>
      </c>
      <c r="M87" s="157" t="s">
        <v>338</v>
      </c>
      <c r="N87" s="157"/>
      <c r="O87" s="158" t="s">
        <v>339</v>
      </c>
      <c r="P87" s="158" t="s">
        <v>340</v>
      </c>
    </row>
    <row r="88" spans="1:16" ht="12.75" customHeight="1" thickBot="1" x14ac:dyDescent="0.25">
      <c r="A88" s="19" t="str">
        <f t="shared" si="6"/>
        <v> TKZ 45.48 </v>
      </c>
      <c r="B88" s="22" t="str">
        <f t="shared" si="7"/>
        <v>II</v>
      </c>
      <c r="C88" s="19">
        <f t="shared" si="8"/>
        <v>40855.402000000002</v>
      </c>
      <c r="D88" s="45" t="str">
        <f t="shared" si="9"/>
        <v>vis</v>
      </c>
      <c r="E88" s="155">
        <f>VLOOKUP(C88,'Active 1'!C$21:E$969,3,FALSE)</f>
        <v>-1561.4726269785231</v>
      </c>
      <c r="F88" s="22" t="s">
        <v>2184</v>
      </c>
      <c r="G88" s="45" t="str">
        <f t="shared" si="10"/>
        <v>40855.402</v>
      </c>
      <c r="H88" s="19">
        <f t="shared" si="11"/>
        <v>-1561.5</v>
      </c>
      <c r="I88" s="156" t="s">
        <v>407</v>
      </c>
      <c r="J88" s="157" t="s">
        <v>408</v>
      </c>
      <c r="K88" s="156">
        <v>-1561.5</v>
      </c>
      <c r="L88" s="156" t="s">
        <v>377</v>
      </c>
      <c r="M88" s="157" t="s">
        <v>338</v>
      </c>
      <c r="N88" s="157"/>
      <c r="O88" s="158" t="s">
        <v>339</v>
      </c>
      <c r="P88" s="158" t="s">
        <v>340</v>
      </c>
    </row>
    <row r="89" spans="1:16" ht="12.75" customHeight="1" thickBot="1" x14ac:dyDescent="0.25">
      <c r="A89" s="19" t="str">
        <f t="shared" si="6"/>
        <v> TKZ 45.48 </v>
      </c>
      <c r="B89" s="22" t="str">
        <f t="shared" si="7"/>
        <v>I</v>
      </c>
      <c r="C89" s="19">
        <f t="shared" si="8"/>
        <v>40867.432999999997</v>
      </c>
      <c r="D89" s="45" t="str">
        <f t="shared" si="9"/>
        <v>vis</v>
      </c>
      <c r="E89" s="155">
        <f>VLOOKUP(C89,'Active 1'!C$21:E$969,3,FALSE)</f>
        <v>-1509.9900432486311</v>
      </c>
      <c r="F89" s="22" t="s">
        <v>2184</v>
      </c>
      <c r="G89" s="45" t="str">
        <f t="shared" si="10"/>
        <v>40867.433</v>
      </c>
      <c r="H89" s="19">
        <f t="shared" si="11"/>
        <v>-1510</v>
      </c>
      <c r="I89" s="156" t="s">
        <v>409</v>
      </c>
      <c r="J89" s="157" t="s">
        <v>410</v>
      </c>
      <c r="K89" s="156">
        <v>-1510</v>
      </c>
      <c r="L89" s="156" t="s">
        <v>406</v>
      </c>
      <c r="M89" s="157" t="s">
        <v>338</v>
      </c>
      <c r="N89" s="157"/>
      <c r="O89" s="158" t="s">
        <v>339</v>
      </c>
      <c r="P89" s="158" t="s">
        <v>340</v>
      </c>
    </row>
    <row r="90" spans="1:16" ht="12.75" customHeight="1" thickBot="1" x14ac:dyDescent="0.25">
      <c r="A90" s="19" t="str">
        <f t="shared" si="6"/>
        <v> TKZ 45.48 </v>
      </c>
      <c r="B90" s="22" t="str">
        <f t="shared" si="7"/>
        <v>I</v>
      </c>
      <c r="C90" s="19">
        <f t="shared" si="8"/>
        <v>40884.260999999999</v>
      </c>
      <c r="D90" s="45" t="str">
        <f t="shared" si="9"/>
        <v>vis</v>
      </c>
      <c r="E90" s="155">
        <f>VLOOKUP(C90,'Active 1'!C$21:E$969,3,FALSE)</f>
        <v>-1437.9803251032547</v>
      </c>
      <c r="F90" s="22" t="s">
        <v>2184</v>
      </c>
      <c r="G90" s="45" t="str">
        <f t="shared" si="10"/>
        <v>40884.261</v>
      </c>
      <c r="H90" s="19">
        <f t="shared" si="11"/>
        <v>-1438</v>
      </c>
      <c r="I90" s="156" t="s">
        <v>411</v>
      </c>
      <c r="J90" s="157" t="s">
        <v>412</v>
      </c>
      <c r="K90" s="156">
        <v>-1438</v>
      </c>
      <c r="L90" s="156" t="s">
        <v>403</v>
      </c>
      <c r="M90" s="157" t="s">
        <v>338</v>
      </c>
      <c r="N90" s="157"/>
      <c r="O90" s="158" t="s">
        <v>339</v>
      </c>
      <c r="P90" s="158" t="s">
        <v>340</v>
      </c>
    </row>
    <row r="91" spans="1:16" ht="12.75" customHeight="1" thickBot="1" x14ac:dyDescent="0.25">
      <c r="A91" s="19" t="str">
        <f t="shared" si="6"/>
        <v> TKZ 45.48 </v>
      </c>
      <c r="B91" s="22" t="str">
        <f t="shared" si="7"/>
        <v>II</v>
      </c>
      <c r="C91" s="19">
        <f t="shared" si="8"/>
        <v>40884.379999999997</v>
      </c>
      <c r="D91" s="45" t="str">
        <f t="shared" si="9"/>
        <v>vis</v>
      </c>
      <c r="E91" s="155">
        <f>VLOOKUP(C91,'Active 1'!C$21:E$969,3,FALSE)</f>
        <v>-1437.4711049666246</v>
      </c>
      <c r="F91" s="22" t="s">
        <v>2184</v>
      </c>
      <c r="G91" s="45" t="str">
        <f t="shared" si="10"/>
        <v>40884.380</v>
      </c>
      <c r="H91" s="19">
        <f t="shared" si="11"/>
        <v>-1437.5</v>
      </c>
      <c r="I91" s="156" t="s">
        <v>413</v>
      </c>
      <c r="J91" s="157" t="s">
        <v>414</v>
      </c>
      <c r="K91" s="156">
        <v>-1437.5</v>
      </c>
      <c r="L91" s="156" t="s">
        <v>397</v>
      </c>
      <c r="M91" s="157" t="s">
        <v>338</v>
      </c>
      <c r="N91" s="157"/>
      <c r="O91" s="158" t="s">
        <v>339</v>
      </c>
      <c r="P91" s="158" t="s">
        <v>340</v>
      </c>
    </row>
    <row r="92" spans="1:16" ht="12.75" customHeight="1" thickBot="1" x14ac:dyDescent="0.25">
      <c r="A92" s="19" t="str">
        <f t="shared" si="6"/>
        <v> TKZ 45.48 </v>
      </c>
      <c r="B92" s="22" t="str">
        <f t="shared" si="7"/>
        <v>I</v>
      </c>
      <c r="C92" s="19">
        <f t="shared" si="8"/>
        <v>40885.194000000003</v>
      </c>
      <c r="D92" s="45" t="str">
        <f t="shared" si="9"/>
        <v>vis</v>
      </c>
      <c r="E92" s="155">
        <f>VLOOKUP(C92,'Active 1'!C$21:E$969,3,FALSE)</f>
        <v>-1433.987868065582</v>
      </c>
      <c r="F92" s="22" t="s">
        <v>2184</v>
      </c>
      <c r="G92" s="45" t="str">
        <f t="shared" si="10"/>
        <v>40885.194</v>
      </c>
      <c r="H92" s="19">
        <f t="shared" si="11"/>
        <v>-1434</v>
      </c>
      <c r="I92" s="156" t="s">
        <v>415</v>
      </c>
      <c r="J92" s="157" t="s">
        <v>416</v>
      </c>
      <c r="K92" s="156">
        <v>-1434</v>
      </c>
      <c r="L92" s="156" t="s">
        <v>417</v>
      </c>
      <c r="M92" s="157" t="s">
        <v>338</v>
      </c>
      <c r="N92" s="157"/>
      <c r="O92" s="158" t="s">
        <v>339</v>
      </c>
      <c r="P92" s="158" t="s">
        <v>340</v>
      </c>
    </row>
    <row r="93" spans="1:16" ht="12.75" customHeight="1" thickBot="1" x14ac:dyDescent="0.25">
      <c r="A93" s="19" t="str">
        <f t="shared" si="6"/>
        <v> TKZ 45.48 </v>
      </c>
      <c r="B93" s="22" t="str">
        <f t="shared" si="7"/>
        <v>I</v>
      </c>
      <c r="C93" s="19">
        <f t="shared" si="8"/>
        <v>40886.364999999998</v>
      </c>
      <c r="D93" s="45" t="str">
        <f t="shared" si="9"/>
        <v>vis</v>
      </c>
      <c r="E93" s="155">
        <f>VLOOKUP(C93,'Active 1'!C$21:E$969,3,FALSE)</f>
        <v>-1428.97697075468</v>
      </c>
      <c r="F93" s="22" t="s">
        <v>2184</v>
      </c>
      <c r="G93" s="45" t="str">
        <f t="shared" si="10"/>
        <v>40886.365</v>
      </c>
      <c r="H93" s="19">
        <f t="shared" si="11"/>
        <v>-1429</v>
      </c>
      <c r="I93" s="156" t="s">
        <v>418</v>
      </c>
      <c r="J93" s="157" t="s">
        <v>419</v>
      </c>
      <c r="K93" s="156">
        <v>-1429</v>
      </c>
      <c r="L93" s="156" t="s">
        <v>403</v>
      </c>
      <c r="M93" s="157" t="s">
        <v>338</v>
      </c>
      <c r="N93" s="157"/>
      <c r="O93" s="158" t="s">
        <v>339</v>
      </c>
      <c r="P93" s="158" t="s">
        <v>340</v>
      </c>
    </row>
    <row r="94" spans="1:16" ht="12.75" customHeight="1" thickBot="1" x14ac:dyDescent="0.25">
      <c r="A94" s="19" t="str">
        <f t="shared" si="6"/>
        <v> TKZ 45.48 </v>
      </c>
      <c r="B94" s="22" t="str">
        <f t="shared" si="7"/>
        <v>I</v>
      </c>
      <c r="C94" s="19">
        <f t="shared" si="8"/>
        <v>40887.300000000003</v>
      </c>
      <c r="D94" s="45" t="str">
        <f t="shared" si="9"/>
        <v>vis</v>
      </c>
      <c r="E94" s="155">
        <f>VLOOKUP(C94,'Active 1'!C$21:E$969,3,FALSE)</f>
        <v>-1424.9759553953813</v>
      </c>
      <c r="F94" s="22" t="s">
        <v>2184</v>
      </c>
      <c r="G94" s="45" t="str">
        <f t="shared" si="10"/>
        <v>40887.300</v>
      </c>
      <c r="H94" s="19">
        <f t="shared" si="11"/>
        <v>-1425</v>
      </c>
      <c r="I94" s="156" t="s">
        <v>420</v>
      </c>
      <c r="J94" s="157" t="s">
        <v>421</v>
      </c>
      <c r="K94" s="156">
        <v>-1425</v>
      </c>
      <c r="L94" s="156" t="s">
        <v>377</v>
      </c>
      <c r="M94" s="157" t="s">
        <v>338</v>
      </c>
      <c r="N94" s="157"/>
      <c r="O94" s="158" t="s">
        <v>339</v>
      </c>
      <c r="P94" s="158" t="s">
        <v>340</v>
      </c>
    </row>
    <row r="95" spans="1:16" ht="12.75" customHeight="1" thickBot="1" x14ac:dyDescent="0.25">
      <c r="A95" s="19" t="str">
        <f t="shared" si="6"/>
        <v>IBVS 887 </v>
      </c>
      <c r="B95" s="22" t="str">
        <f t="shared" si="7"/>
        <v>II</v>
      </c>
      <c r="C95" s="19">
        <f t="shared" si="8"/>
        <v>41159.428999999996</v>
      </c>
      <c r="D95" s="45" t="str">
        <f t="shared" si="9"/>
        <v>vis</v>
      </c>
      <c r="E95" s="155">
        <f>VLOOKUP(C95,'Active 1'!C$21:E$969,3,FALSE)</f>
        <v>-260.49220276992997</v>
      </c>
      <c r="F95" s="22" t="s">
        <v>2184</v>
      </c>
      <c r="G95" s="45" t="str">
        <f t="shared" si="10"/>
        <v>41159.429</v>
      </c>
      <c r="H95" s="19">
        <f t="shared" si="11"/>
        <v>-260.5</v>
      </c>
      <c r="I95" s="156" t="s">
        <v>422</v>
      </c>
      <c r="J95" s="157" t="s">
        <v>423</v>
      </c>
      <c r="K95" s="156">
        <v>-260.5</v>
      </c>
      <c r="L95" s="156" t="s">
        <v>406</v>
      </c>
      <c r="M95" s="157" t="s">
        <v>185</v>
      </c>
      <c r="N95" s="157"/>
      <c r="O95" s="158" t="s">
        <v>364</v>
      </c>
      <c r="P95" s="159" t="s">
        <v>365</v>
      </c>
    </row>
    <row r="96" spans="1:16" ht="12.75" customHeight="1" thickBot="1" x14ac:dyDescent="0.25">
      <c r="A96" s="19" t="str">
        <f t="shared" si="6"/>
        <v> TKZ 45.49 </v>
      </c>
      <c r="B96" s="22" t="str">
        <f t="shared" si="7"/>
        <v>I</v>
      </c>
      <c r="C96" s="19">
        <f t="shared" si="8"/>
        <v>41213.527099999999</v>
      </c>
      <c r="D96" s="45" t="str">
        <f t="shared" si="9"/>
        <v>vis</v>
      </c>
      <c r="E96" s="155">
        <f>VLOOKUP(C96,'Active 1'!C$21:E$969,3,FALSE)</f>
        <v>-28.997733242934384</v>
      </c>
      <c r="F96" s="22" t="s">
        <v>2184</v>
      </c>
      <c r="G96" s="45" t="str">
        <f t="shared" si="10"/>
        <v>41213.5271</v>
      </c>
      <c r="H96" s="19">
        <f t="shared" si="11"/>
        <v>-29</v>
      </c>
      <c r="I96" s="156" t="s">
        <v>424</v>
      </c>
      <c r="J96" s="157" t="s">
        <v>425</v>
      </c>
      <c r="K96" s="156">
        <v>-29</v>
      </c>
      <c r="L96" s="156" t="s">
        <v>426</v>
      </c>
      <c r="M96" s="157" t="s">
        <v>427</v>
      </c>
      <c r="N96" s="157" t="s">
        <v>428</v>
      </c>
      <c r="O96" s="158" t="s">
        <v>429</v>
      </c>
      <c r="P96" s="158" t="s">
        <v>430</v>
      </c>
    </row>
    <row r="97" spans="1:16" ht="12.75" customHeight="1" thickBot="1" x14ac:dyDescent="0.25">
      <c r="A97" s="19" t="str">
        <f t="shared" si="6"/>
        <v> TKZ 45.49 </v>
      </c>
      <c r="B97" s="22" t="str">
        <f t="shared" si="7"/>
        <v>I</v>
      </c>
      <c r="C97" s="19">
        <f t="shared" si="8"/>
        <v>41220.302799999998</v>
      </c>
      <c r="D97" s="45" t="str">
        <f t="shared" si="9"/>
        <v>vis</v>
      </c>
      <c r="E97" s="155">
        <f>VLOOKUP(C97,'Active 1'!C$21:E$969,3,FALSE)</f>
        <v>-3.4233286565736082E-3</v>
      </c>
      <c r="F97" s="22" t="s">
        <v>2184</v>
      </c>
      <c r="G97" s="45" t="str">
        <f t="shared" si="10"/>
        <v>41220.3028</v>
      </c>
      <c r="H97" s="19">
        <f t="shared" si="11"/>
        <v>0</v>
      </c>
      <c r="I97" s="156" t="s">
        <v>431</v>
      </c>
      <c r="J97" s="157" t="s">
        <v>432</v>
      </c>
      <c r="K97" s="156">
        <v>0</v>
      </c>
      <c r="L97" s="156" t="s">
        <v>433</v>
      </c>
      <c r="M97" s="157" t="s">
        <v>427</v>
      </c>
      <c r="N97" s="157" t="s">
        <v>428</v>
      </c>
      <c r="O97" s="158" t="s">
        <v>429</v>
      </c>
      <c r="P97" s="158" t="s">
        <v>430</v>
      </c>
    </row>
    <row r="98" spans="1:16" ht="12.75" customHeight="1" thickBot="1" x14ac:dyDescent="0.25">
      <c r="A98" s="19" t="str">
        <f t="shared" si="6"/>
        <v> TKZ 45.49 </v>
      </c>
      <c r="B98" s="22" t="str">
        <f t="shared" si="7"/>
        <v>II</v>
      </c>
      <c r="C98" s="19">
        <f t="shared" si="8"/>
        <v>41223.457000000002</v>
      </c>
      <c r="D98" s="45" t="str">
        <f t="shared" si="9"/>
        <v>vis</v>
      </c>
      <c r="E98" s="155">
        <f>VLOOKUP(C98,'Active 1'!C$21:E$969,3,FALSE)</f>
        <v>13.493905704766982</v>
      </c>
      <c r="F98" s="22" t="s">
        <v>2184</v>
      </c>
      <c r="G98" s="45" t="str">
        <f t="shared" si="10"/>
        <v>41223.4570</v>
      </c>
      <c r="H98" s="19">
        <f t="shared" si="11"/>
        <v>13.5</v>
      </c>
      <c r="I98" s="156" t="s">
        <v>434</v>
      </c>
      <c r="J98" s="157" t="s">
        <v>435</v>
      </c>
      <c r="K98" s="156">
        <v>13.5</v>
      </c>
      <c r="L98" s="156" t="s">
        <v>436</v>
      </c>
      <c r="M98" s="157" t="s">
        <v>427</v>
      </c>
      <c r="N98" s="157" t="s">
        <v>428</v>
      </c>
      <c r="O98" s="158" t="s">
        <v>429</v>
      </c>
      <c r="P98" s="158" t="s">
        <v>430</v>
      </c>
    </row>
    <row r="99" spans="1:16" ht="12.75" customHeight="1" thickBot="1" x14ac:dyDescent="0.25">
      <c r="A99" s="19" t="str">
        <f t="shared" si="6"/>
        <v> TKZ 45.49 </v>
      </c>
      <c r="B99" s="22" t="str">
        <f t="shared" si="7"/>
        <v>I</v>
      </c>
      <c r="C99" s="19">
        <f t="shared" si="8"/>
        <v>41225.442999999999</v>
      </c>
      <c r="D99" s="45" t="str">
        <f t="shared" si="9"/>
        <v>vis</v>
      </c>
      <c r="E99" s="155">
        <f>VLOOKUP(C99,'Active 1'!C$21:E$969,3,FALSE)</f>
        <v>21.992319077508881</v>
      </c>
      <c r="F99" s="22" t="s">
        <v>2184</v>
      </c>
      <c r="G99" s="45" t="str">
        <f t="shared" si="10"/>
        <v>41225.4430</v>
      </c>
      <c r="H99" s="19">
        <f t="shared" si="11"/>
        <v>22</v>
      </c>
      <c r="I99" s="156" t="s">
        <v>437</v>
      </c>
      <c r="J99" s="157" t="s">
        <v>438</v>
      </c>
      <c r="K99" s="156">
        <v>22</v>
      </c>
      <c r="L99" s="156" t="s">
        <v>439</v>
      </c>
      <c r="M99" s="157" t="s">
        <v>427</v>
      </c>
      <c r="N99" s="157" t="s">
        <v>428</v>
      </c>
      <c r="O99" s="158" t="s">
        <v>429</v>
      </c>
      <c r="P99" s="158" t="s">
        <v>430</v>
      </c>
    </row>
    <row r="100" spans="1:16" ht="12.75" customHeight="1" thickBot="1" x14ac:dyDescent="0.25">
      <c r="A100" s="19" t="str">
        <f t="shared" si="6"/>
        <v> TKZ 45.49 </v>
      </c>
      <c r="B100" s="22" t="str">
        <f t="shared" si="7"/>
        <v>II</v>
      </c>
      <c r="C100" s="19">
        <f t="shared" si="8"/>
        <v>41226.494400000003</v>
      </c>
      <c r="D100" s="45" t="str">
        <f t="shared" si="9"/>
        <v>vis</v>
      </c>
      <c r="E100" s="155">
        <f>VLOOKUP(C100,'Active 1'!C$21:E$969,3,FALSE)</f>
        <v>26.49142875532711</v>
      </c>
      <c r="F100" s="22" t="s">
        <v>2184</v>
      </c>
      <c r="G100" s="45" t="str">
        <f t="shared" si="10"/>
        <v>41226.4944</v>
      </c>
      <c r="H100" s="19">
        <f t="shared" si="11"/>
        <v>26.5</v>
      </c>
      <c r="I100" s="156" t="s">
        <v>440</v>
      </c>
      <c r="J100" s="157" t="s">
        <v>441</v>
      </c>
      <c r="K100" s="156">
        <v>26.5</v>
      </c>
      <c r="L100" s="156" t="s">
        <v>442</v>
      </c>
      <c r="M100" s="157" t="s">
        <v>427</v>
      </c>
      <c r="N100" s="157" t="s">
        <v>428</v>
      </c>
      <c r="O100" s="158" t="s">
        <v>429</v>
      </c>
      <c r="P100" s="158" t="s">
        <v>430</v>
      </c>
    </row>
    <row r="101" spans="1:16" ht="12.75" customHeight="1" thickBot="1" x14ac:dyDescent="0.25">
      <c r="A101" s="19" t="str">
        <f t="shared" si="6"/>
        <v>IBVS 887 </v>
      </c>
      <c r="B101" s="22" t="str">
        <f t="shared" si="7"/>
        <v>I</v>
      </c>
      <c r="C101" s="19">
        <f t="shared" si="8"/>
        <v>41249.285000000003</v>
      </c>
      <c r="D101" s="45" t="str">
        <f t="shared" si="9"/>
        <v>vis</v>
      </c>
      <c r="E101" s="155">
        <f>VLOOKUP(C101,'Active 1'!C$21:E$969,3,FALSE)</f>
        <v>124.01607115869668</v>
      </c>
      <c r="F101" s="22" t="s">
        <v>2184</v>
      </c>
      <c r="G101" s="45" t="str">
        <f t="shared" si="10"/>
        <v>41249.285</v>
      </c>
      <c r="H101" s="19">
        <f t="shared" si="11"/>
        <v>124</v>
      </c>
      <c r="I101" s="156" t="s">
        <v>443</v>
      </c>
      <c r="J101" s="157" t="s">
        <v>444</v>
      </c>
      <c r="K101" s="156">
        <v>124</v>
      </c>
      <c r="L101" s="156" t="s">
        <v>445</v>
      </c>
      <c r="M101" s="157" t="s">
        <v>185</v>
      </c>
      <c r="N101" s="157"/>
      <c r="O101" s="158" t="s">
        <v>364</v>
      </c>
      <c r="P101" s="159" t="s">
        <v>365</v>
      </c>
    </row>
    <row r="102" spans="1:16" ht="12.75" customHeight="1" thickBot="1" x14ac:dyDescent="0.25">
      <c r="A102" s="19" t="str">
        <f t="shared" si="6"/>
        <v>IBVS 887 </v>
      </c>
      <c r="B102" s="22" t="str">
        <f t="shared" si="7"/>
        <v>II</v>
      </c>
      <c r="C102" s="19">
        <f t="shared" si="8"/>
        <v>41249.398000000001</v>
      </c>
      <c r="D102" s="45" t="str">
        <f t="shared" si="9"/>
        <v>vis</v>
      </c>
      <c r="E102" s="155">
        <f>VLOOKUP(C102,'Active 1'!C$21:E$969,3,FALSE)</f>
        <v>124.49961633044916</v>
      </c>
      <c r="F102" s="22" t="s">
        <v>2184</v>
      </c>
      <c r="G102" s="45" t="str">
        <f t="shared" si="10"/>
        <v>41249.398</v>
      </c>
      <c r="H102" s="19">
        <f t="shared" si="11"/>
        <v>124.5</v>
      </c>
      <c r="I102" s="156" t="s">
        <v>446</v>
      </c>
      <c r="J102" s="157" t="s">
        <v>447</v>
      </c>
      <c r="K102" s="156">
        <v>124.5</v>
      </c>
      <c r="L102" s="156" t="s">
        <v>448</v>
      </c>
      <c r="M102" s="157" t="s">
        <v>185</v>
      </c>
      <c r="N102" s="157"/>
      <c r="O102" s="158" t="s">
        <v>364</v>
      </c>
      <c r="P102" s="159" t="s">
        <v>365</v>
      </c>
    </row>
    <row r="103" spans="1:16" ht="12.75" customHeight="1" thickBot="1" x14ac:dyDescent="0.25">
      <c r="A103" s="19" t="str">
        <f t="shared" si="6"/>
        <v>IBVS 887 </v>
      </c>
      <c r="B103" s="22" t="str">
        <f t="shared" si="7"/>
        <v>II</v>
      </c>
      <c r="C103" s="19">
        <f t="shared" si="8"/>
        <v>41251.264000000003</v>
      </c>
      <c r="D103" s="45" t="str">
        <f t="shared" si="9"/>
        <v>vis</v>
      </c>
      <c r="E103" s="155">
        <f>VLOOKUP(C103,'Active 1'!C$21:E$969,3,FALSE)</f>
        <v>132.48453040576359</v>
      </c>
      <c r="F103" s="22" t="s">
        <v>2184</v>
      </c>
      <c r="G103" s="45" t="str">
        <f t="shared" si="10"/>
        <v>41251.264</v>
      </c>
      <c r="H103" s="19">
        <f t="shared" si="11"/>
        <v>132.5</v>
      </c>
      <c r="I103" s="156" t="s">
        <v>449</v>
      </c>
      <c r="J103" s="157" t="s">
        <v>450</v>
      </c>
      <c r="K103" s="156">
        <v>132.5</v>
      </c>
      <c r="L103" s="156" t="s">
        <v>451</v>
      </c>
      <c r="M103" s="157" t="s">
        <v>185</v>
      </c>
      <c r="N103" s="157"/>
      <c r="O103" s="158" t="s">
        <v>364</v>
      </c>
      <c r="P103" s="159" t="s">
        <v>365</v>
      </c>
    </row>
    <row r="104" spans="1:16" ht="12.75" customHeight="1" thickBot="1" x14ac:dyDescent="0.25">
      <c r="A104" s="19" t="str">
        <f t="shared" si="6"/>
        <v>IBVS 887 </v>
      </c>
      <c r="B104" s="22" t="str">
        <f t="shared" si="7"/>
        <v>I</v>
      </c>
      <c r="C104" s="19">
        <f t="shared" si="8"/>
        <v>41251.381999999998</v>
      </c>
      <c r="D104" s="45" t="str">
        <f t="shared" si="9"/>
        <v>vis</v>
      </c>
      <c r="E104" s="155">
        <f>VLOOKUP(C104,'Active 1'!C$21:E$969,3,FALSE)</f>
        <v>132.98947138156518</v>
      </c>
      <c r="F104" s="22" t="s">
        <v>2184</v>
      </c>
      <c r="G104" s="45" t="str">
        <f t="shared" si="10"/>
        <v>41251.382</v>
      </c>
      <c r="H104" s="19">
        <f t="shared" si="11"/>
        <v>133</v>
      </c>
      <c r="I104" s="156" t="s">
        <v>452</v>
      </c>
      <c r="J104" s="157" t="s">
        <v>453</v>
      </c>
      <c r="K104" s="156">
        <v>133</v>
      </c>
      <c r="L104" s="156" t="s">
        <v>454</v>
      </c>
      <c r="M104" s="157" t="s">
        <v>185</v>
      </c>
      <c r="N104" s="157"/>
      <c r="O104" s="158" t="s">
        <v>364</v>
      </c>
      <c r="P104" s="159" t="s">
        <v>365</v>
      </c>
    </row>
    <row r="105" spans="1:16" ht="12.75" customHeight="1" thickBot="1" x14ac:dyDescent="0.25">
      <c r="A105" s="19" t="str">
        <f t="shared" si="6"/>
        <v> TKZ 45.49 </v>
      </c>
      <c r="B105" s="22" t="str">
        <f t="shared" si="7"/>
        <v>II</v>
      </c>
      <c r="C105" s="19">
        <f t="shared" si="8"/>
        <v>41530.294999999998</v>
      </c>
      <c r="D105" s="45" t="str">
        <f t="shared" si="9"/>
        <v>vis</v>
      </c>
      <c r="E105" s="155">
        <f>VLOOKUP(C105,'Active 1'!C$21:E$969,3,FALSE)</f>
        <v>1326.5030509560713</v>
      </c>
      <c r="F105" s="22" t="s">
        <v>2184</v>
      </c>
      <c r="G105" s="45" t="str">
        <f t="shared" si="10"/>
        <v>41530.295</v>
      </c>
      <c r="H105" s="19">
        <f t="shared" si="11"/>
        <v>1326.5</v>
      </c>
      <c r="I105" s="156" t="s">
        <v>455</v>
      </c>
      <c r="J105" s="157" t="s">
        <v>456</v>
      </c>
      <c r="K105" s="156">
        <v>1326.5</v>
      </c>
      <c r="L105" s="156" t="s">
        <v>457</v>
      </c>
      <c r="M105" s="157" t="s">
        <v>181</v>
      </c>
      <c r="N105" s="157"/>
      <c r="O105" s="158" t="s">
        <v>429</v>
      </c>
      <c r="P105" s="158" t="s">
        <v>430</v>
      </c>
    </row>
    <row r="106" spans="1:16" ht="12.75" customHeight="1" thickBot="1" x14ac:dyDescent="0.25">
      <c r="A106" s="19" t="str">
        <f t="shared" si="6"/>
        <v> TKZ 45.49 </v>
      </c>
      <c r="B106" s="22" t="str">
        <f t="shared" si="7"/>
        <v>II</v>
      </c>
      <c r="C106" s="19">
        <f t="shared" si="8"/>
        <v>41531.230000000003</v>
      </c>
      <c r="D106" s="45" t="str">
        <f t="shared" si="9"/>
        <v>vis</v>
      </c>
      <c r="E106" s="155">
        <f>VLOOKUP(C106,'Active 1'!C$21:E$969,3,FALSE)</f>
        <v>1330.50406631537</v>
      </c>
      <c r="F106" s="22" t="s">
        <v>2184</v>
      </c>
      <c r="G106" s="45" t="str">
        <f t="shared" si="10"/>
        <v>41531.230</v>
      </c>
      <c r="H106" s="19">
        <f t="shared" si="11"/>
        <v>1330.5</v>
      </c>
      <c r="I106" s="156" t="s">
        <v>458</v>
      </c>
      <c r="J106" s="157" t="s">
        <v>459</v>
      </c>
      <c r="K106" s="156">
        <v>1330.5</v>
      </c>
      <c r="L106" s="156" t="s">
        <v>457</v>
      </c>
      <c r="M106" s="157" t="s">
        <v>181</v>
      </c>
      <c r="N106" s="157"/>
      <c r="O106" s="158" t="s">
        <v>429</v>
      </c>
      <c r="P106" s="158" t="s">
        <v>430</v>
      </c>
    </row>
    <row r="107" spans="1:16" ht="12.75" customHeight="1" thickBot="1" x14ac:dyDescent="0.25">
      <c r="A107" s="19" t="str">
        <f t="shared" si="6"/>
        <v> TKZ 45.49 </v>
      </c>
      <c r="B107" s="22" t="str">
        <f t="shared" si="7"/>
        <v>I</v>
      </c>
      <c r="C107" s="19">
        <f t="shared" si="8"/>
        <v>41557.29</v>
      </c>
      <c r="D107" s="45" t="str">
        <f t="shared" si="9"/>
        <v>vis</v>
      </c>
      <c r="E107" s="155">
        <f>VLOOKUP(C107,'Active 1'!C$21:E$969,3,FALSE)</f>
        <v>1442.0189970776823</v>
      </c>
      <c r="F107" s="22" t="s">
        <v>2184</v>
      </c>
      <c r="G107" s="45" t="str">
        <f t="shared" si="10"/>
        <v>41557.290</v>
      </c>
      <c r="H107" s="19">
        <f t="shared" si="11"/>
        <v>1442</v>
      </c>
      <c r="I107" s="156" t="s">
        <v>460</v>
      </c>
      <c r="J107" s="157" t="s">
        <v>461</v>
      </c>
      <c r="K107" s="156">
        <v>1442</v>
      </c>
      <c r="L107" s="156" t="s">
        <v>445</v>
      </c>
      <c r="M107" s="157" t="s">
        <v>181</v>
      </c>
      <c r="N107" s="157"/>
      <c r="O107" s="158" t="s">
        <v>429</v>
      </c>
      <c r="P107" s="158" t="s">
        <v>430</v>
      </c>
    </row>
    <row r="108" spans="1:16" ht="12.75" customHeight="1" thickBot="1" x14ac:dyDescent="0.25">
      <c r="A108" s="19" t="str">
        <f t="shared" si="6"/>
        <v> TKZ 45.49 </v>
      </c>
      <c r="B108" s="22" t="str">
        <f t="shared" si="7"/>
        <v>II</v>
      </c>
      <c r="C108" s="19">
        <f t="shared" si="8"/>
        <v>41585.4447</v>
      </c>
      <c r="D108" s="45" t="str">
        <f t="shared" si="9"/>
        <v>vis</v>
      </c>
      <c r="E108" s="155">
        <f>VLOOKUP(C108,'Active 1'!C$21:E$969,3,FALSE)</f>
        <v>1562.497485993026</v>
      </c>
      <c r="F108" s="22" t="s">
        <v>2184</v>
      </c>
      <c r="G108" s="45" t="str">
        <f t="shared" si="10"/>
        <v>41585.4447</v>
      </c>
      <c r="H108" s="19">
        <f t="shared" si="11"/>
        <v>1562.5</v>
      </c>
      <c r="I108" s="156" t="s">
        <v>462</v>
      </c>
      <c r="J108" s="157" t="s">
        <v>463</v>
      </c>
      <c r="K108" s="156">
        <v>1562.5</v>
      </c>
      <c r="L108" s="156" t="s">
        <v>464</v>
      </c>
      <c r="M108" s="157" t="s">
        <v>427</v>
      </c>
      <c r="N108" s="157" t="s">
        <v>428</v>
      </c>
      <c r="O108" s="158" t="s">
        <v>429</v>
      </c>
      <c r="P108" s="158" t="s">
        <v>430</v>
      </c>
    </row>
    <row r="109" spans="1:16" ht="12.75" customHeight="1" thickBot="1" x14ac:dyDescent="0.25">
      <c r="A109" s="19" t="str">
        <f t="shared" si="6"/>
        <v> TKZ 45.49 </v>
      </c>
      <c r="B109" s="22" t="str">
        <f t="shared" si="7"/>
        <v>II</v>
      </c>
      <c r="C109" s="19">
        <f t="shared" si="8"/>
        <v>41588.247000000003</v>
      </c>
      <c r="D109" s="45" t="str">
        <f t="shared" si="9"/>
        <v>vis</v>
      </c>
      <c r="E109" s="155">
        <f>VLOOKUP(C109,'Active 1'!C$21:E$969,3,FALSE)</f>
        <v>1574.4889783366787</v>
      </c>
      <c r="F109" s="22" t="s">
        <v>2184</v>
      </c>
      <c r="G109" s="45" t="str">
        <f t="shared" si="10"/>
        <v>41588.247</v>
      </c>
      <c r="H109" s="19">
        <f t="shared" si="11"/>
        <v>1574.5</v>
      </c>
      <c r="I109" s="156" t="s">
        <v>465</v>
      </c>
      <c r="J109" s="157" t="s">
        <v>466</v>
      </c>
      <c r="K109" s="156">
        <v>1574.5</v>
      </c>
      <c r="L109" s="156" t="s">
        <v>180</v>
      </c>
      <c r="M109" s="157" t="s">
        <v>427</v>
      </c>
      <c r="N109" s="157" t="s">
        <v>428</v>
      </c>
      <c r="O109" s="158" t="s">
        <v>429</v>
      </c>
      <c r="P109" s="158" t="s">
        <v>430</v>
      </c>
    </row>
    <row r="110" spans="1:16" ht="12.75" customHeight="1" thickBot="1" x14ac:dyDescent="0.25">
      <c r="A110" s="19" t="str">
        <f t="shared" si="6"/>
        <v> TKZ 45.49 </v>
      </c>
      <c r="B110" s="22" t="str">
        <f t="shared" si="7"/>
        <v>II</v>
      </c>
      <c r="C110" s="19">
        <f t="shared" si="8"/>
        <v>41593.390099999997</v>
      </c>
      <c r="D110" s="45" t="str">
        <f t="shared" si="9"/>
        <v>vis</v>
      </c>
      <c r="E110" s="155">
        <f>VLOOKUP(C110,'Active 1'!C$21:E$969,3,FALSE)</f>
        <v>1596.4971303091659</v>
      </c>
      <c r="F110" s="22" t="s">
        <v>2184</v>
      </c>
      <c r="G110" s="45" t="str">
        <f t="shared" si="10"/>
        <v>41593.3901</v>
      </c>
      <c r="H110" s="19">
        <f t="shared" si="11"/>
        <v>1596.5</v>
      </c>
      <c r="I110" s="156" t="s">
        <v>467</v>
      </c>
      <c r="J110" s="157" t="s">
        <v>468</v>
      </c>
      <c r="K110" s="156">
        <v>1596.5</v>
      </c>
      <c r="L110" s="156" t="s">
        <v>469</v>
      </c>
      <c r="M110" s="157" t="s">
        <v>427</v>
      </c>
      <c r="N110" s="157" t="s">
        <v>428</v>
      </c>
      <c r="O110" s="158" t="s">
        <v>429</v>
      </c>
      <c r="P110" s="158" t="s">
        <v>430</v>
      </c>
    </row>
    <row r="111" spans="1:16" ht="12.75" customHeight="1" thickBot="1" x14ac:dyDescent="0.25">
      <c r="A111" s="19" t="str">
        <f t="shared" si="6"/>
        <v>IBVS 887 </v>
      </c>
      <c r="B111" s="22" t="str">
        <f t="shared" si="7"/>
        <v>I</v>
      </c>
      <c r="C111" s="19">
        <f t="shared" si="8"/>
        <v>41595.368999999999</v>
      </c>
      <c r="D111" s="45" t="str">
        <f t="shared" si="9"/>
        <v>vis</v>
      </c>
      <c r="E111" s="155">
        <f>VLOOKUP(C111,'Active 1'!C$21:E$969,3,FALSE)</f>
        <v>1604.9651616401625</v>
      </c>
      <c r="F111" s="22" t="s">
        <v>2184</v>
      </c>
      <c r="G111" s="45" t="str">
        <f t="shared" si="10"/>
        <v>41595.369</v>
      </c>
      <c r="H111" s="19">
        <f t="shared" si="11"/>
        <v>1605</v>
      </c>
      <c r="I111" s="156" t="s">
        <v>470</v>
      </c>
      <c r="J111" s="157" t="s">
        <v>471</v>
      </c>
      <c r="K111" s="156">
        <v>1605</v>
      </c>
      <c r="L111" s="156" t="s">
        <v>472</v>
      </c>
      <c r="M111" s="157" t="s">
        <v>185</v>
      </c>
      <c r="N111" s="157"/>
      <c r="O111" s="158" t="s">
        <v>364</v>
      </c>
      <c r="P111" s="159" t="s">
        <v>365</v>
      </c>
    </row>
    <row r="112" spans="1:16" ht="12.75" customHeight="1" thickBot="1" x14ac:dyDescent="0.25">
      <c r="A112" s="19" t="str">
        <f t="shared" si="6"/>
        <v>IBVS 887 </v>
      </c>
      <c r="B112" s="22" t="str">
        <f t="shared" si="7"/>
        <v>I</v>
      </c>
      <c r="C112" s="19">
        <f t="shared" si="8"/>
        <v>41596.303</v>
      </c>
      <c r="D112" s="45" t="str">
        <f t="shared" si="9"/>
        <v>vis</v>
      </c>
      <c r="E112" s="155">
        <f>VLOOKUP(C112,'Active 1'!C$21:E$969,3,FALSE)</f>
        <v>1608.9618978386327</v>
      </c>
      <c r="F112" s="22" t="s">
        <v>2184</v>
      </c>
      <c r="G112" s="45" t="str">
        <f t="shared" si="10"/>
        <v>41596.303</v>
      </c>
      <c r="H112" s="19">
        <f t="shared" si="11"/>
        <v>1609</v>
      </c>
      <c r="I112" s="156" t="s">
        <v>473</v>
      </c>
      <c r="J112" s="157" t="s">
        <v>474</v>
      </c>
      <c r="K112" s="156">
        <v>1609</v>
      </c>
      <c r="L112" s="156" t="s">
        <v>475</v>
      </c>
      <c r="M112" s="157" t="s">
        <v>185</v>
      </c>
      <c r="N112" s="157"/>
      <c r="O112" s="158" t="s">
        <v>364</v>
      </c>
      <c r="P112" s="159" t="s">
        <v>365</v>
      </c>
    </row>
    <row r="113" spans="1:16" ht="12.75" customHeight="1" thickBot="1" x14ac:dyDescent="0.25">
      <c r="A113" s="19" t="str">
        <f t="shared" si="6"/>
        <v>IBVS 887 </v>
      </c>
      <c r="B113" s="22" t="str">
        <f t="shared" si="7"/>
        <v>II</v>
      </c>
      <c r="C113" s="19">
        <f t="shared" si="8"/>
        <v>41598.288999999997</v>
      </c>
      <c r="D113" s="45" t="str">
        <f t="shared" si="9"/>
        <v>vis</v>
      </c>
      <c r="E113" s="155">
        <f>VLOOKUP(C113,'Active 1'!C$21:E$969,3,FALSE)</f>
        <v>1617.4603112113746</v>
      </c>
      <c r="F113" s="22" t="s">
        <v>2184</v>
      </c>
      <c r="G113" s="45" t="str">
        <f t="shared" si="10"/>
        <v>41598.289</v>
      </c>
      <c r="H113" s="19">
        <f t="shared" si="11"/>
        <v>1617.5</v>
      </c>
      <c r="I113" s="156" t="s">
        <v>476</v>
      </c>
      <c r="J113" s="157" t="s">
        <v>477</v>
      </c>
      <c r="K113" s="156">
        <v>1617.5</v>
      </c>
      <c r="L113" s="156" t="s">
        <v>475</v>
      </c>
      <c r="M113" s="157" t="s">
        <v>185</v>
      </c>
      <c r="N113" s="157"/>
      <c r="O113" s="158" t="s">
        <v>364</v>
      </c>
      <c r="P113" s="159" t="s">
        <v>365</v>
      </c>
    </row>
    <row r="114" spans="1:16" ht="12.75" customHeight="1" thickBot="1" x14ac:dyDescent="0.25">
      <c r="A114" s="19" t="str">
        <f t="shared" si="6"/>
        <v>IBVS 887 </v>
      </c>
      <c r="B114" s="22" t="str">
        <f t="shared" si="7"/>
        <v>I</v>
      </c>
      <c r="C114" s="19">
        <f t="shared" si="8"/>
        <v>41598.417000000001</v>
      </c>
      <c r="D114" s="45" t="str">
        <f t="shared" si="9"/>
        <v>vis</v>
      </c>
      <c r="E114" s="155">
        <f>VLOOKUP(C114,'Active 1'!C$21:E$969,3,FALSE)</f>
        <v>1618.0080437953366</v>
      </c>
      <c r="F114" s="22" t="s">
        <v>2184</v>
      </c>
      <c r="G114" s="45" t="str">
        <f t="shared" si="10"/>
        <v>41598.417</v>
      </c>
      <c r="H114" s="19">
        <f t="shared" si="11"/>
        <v>1618</v>
      </c>
      <c r="I114" s="156" t="s">
        <v>478</v>
      </c>
      <c r="J114" s="157" t="s">
        <v>479</v>
      </c>
      <c r="K114" s="156">
        <v>1618</v>
      </c>
      <c r="L114" s="156" t="s">
        <v>406</v>
      </c>
      <c r="M114" s="157" t="s">
        <v>185</v>
      </c>
      <c r="N114" s="157"/>
      <c r="O114" s="158" t="s">
        <v>364</v>
      </c>
      <c r="P114" s="159" t="s">
        <v>365</v>
      </c>
    </row>
    <row r="115" spans="1:16" ht="12.75" customHeight="1" thickBot="1" x14ac:dyDescent="0.25">
      <c r="A115" s="19" t="str">
        <f t="shared" si="6"/>
        <v>IBVS 887 </v>
      </c>
      <c r="B115" s="22" t="str">
        <f t="shared" si="7"/>
        <v>II</v>
      </c>
      <c r="C115" s="19">
        <f t="shared" si="8"/>
        <v>41598.521000000001</v>
      </c>
      <c r="D115" s="45" t="str">
        <f t="shared" si="9"/>
        <v>vis</v>
      </c>
      <c r="E115" s="155">
        <f>VLOOKUP(C115,'Active 1'!C$21:E$969,3,FALSE)</f>
        <v>1618.4530765197883</v>
      </c>
      <c r="F115" s="22" t="s">
        <v>2184</v>
      </c>
      <c r="G115" s="45" t="str">
        <f t="shared" si="10"/>
        <v>41598.521</v>
      </c>
      <c r="H115" s="19">
        <f t="shared" si="11"/>
        <v>1618.5</v>
      </c>
      <c r="I115" s="156" t="s">
        <v>480</v>
      </c>
      <c r="J115" s="157" t="s">
        <v>481</v>
      </c>
      <c r="K115" s="156">
        <v>1618.5</v>
      </c>
      <c r="L115" s="156" t="s">
        <v>482</v>
      </c>
      <c r="M115" s="157" t="s">
        <v>185</v>
      </c>
      <c r="N115" s="157"/>
      <c r="O115" s="158" t="s">
        <v>364</v>
      </c>
      <c r="P115" s="159" t="s">
        <v>365</v>
      </c>
    </row>
    <row r="116" spans="1:16" ht="12.75" customHeight="1" thickBot="1" x14ac:dyDescent="0.25">
      <c r="A116" s="19" t="str">
        <f t="shared" si="6"/>
        <v>IBVS 887 </v>
      </c>
      <c r="B116" s="22" t="str">
        <f t="shared" si="7"/>
        <v>I</v>
      </c>
      <c r="C116" s="19">
        <f t="shared" si="8"/>
        <v>41599.347999999998</v>
      </c>
      <c r="D116" s="45" t="str">
        <f t="shared" si="9"/>
        <v>vis</v>
      </c>
      <c r="E116" s="155">
        <f>VLOOKUP(C116,'Active 1'!C$21:E$969,3,FALSE)</f>
        <v>1621.9919425113524</v>
      </c>
      <c r="F116" s="22" t="s">
        <v>2184</v>
      </c>
      <c r="G116" s="45" t="str">
        <f t="shared" si="10"/>
        <v>41599.348</v>
      </c>
      <c r="H116" s="19">
        <f t="shared" si="11"/>
        <v>1622</v>
      </c>
      <c r="I116" s="156" t="s">
        <v>483</v>
      </c>
      <c r="J116" s="157" t="s">
        <v>484</v>
      </c>
      <c r="K116" s="156">
        <v>1622</v>
      </c>
      <c r="L116" s="156" t="s">
        <v>454</v>
      </c>
      <c r="M116" s="157" t="s">
        <v>185</v>
      </c>
      <c r="N116" s="157"/>
      <c r="O116" s="158" t="s">
        <v>364</v>
      </c>
      <c r="P116" s="159" t="s">
        <v>365</v>
      </c>
    </row>
    <row r="117" spans="1:16" ht="12.75" customHeight="1" thickBot="1" x14ac:dyDescent="0.25">
      <c r="A117" s="19" t="str">
        <f t="shared" si="6"/>
        <v>IBVS 887 </v>
      </c>
      <c r="B117" s="22" t="str">
        <f t="shared" si="7"/>
        <v>II</v>
      </c>
      <c r="C117" s="19">
        <f t="shared" si="8"/>
        <v>41602.266000000003</v>
      </c>
      <c r="D117" s="45" t="str">
        <f t="shared" si="9"/>
        <v>vis</v>
      </c>
      <c r="E117" s="155">
        <f>VLOOKUP(C117,'Active 1'!C$21:E$969,3,FALSE)</f>
        <v>1634.4785337609696</v>
      </c>
      <c r="F117" s="22" t="s">
        <v>2184</v>
      </c>
      <c r="G117" s="45" t="str">
        <f t="shared" si="10"/>
        <v>41602.266</v>
      </c>
      <c r="H117" s="19">
        <f t="shared" si="11"/>
        <v>1634.5</v>
      </c>
      <c r="I117" s="156" t="s">
        <v>488</v>
      </c>
      <c r="J117" s="157" t="s">
        <v>489</v>
      </c>
      <c r="K117" s="156">
        <v>1634.5</v>
      </c>
      <c r="L117" s="156" t="s">
        <v>490</v>
      </c>
      <c r="M117" s="157" t="s">
        <v>185</v>
      </c>
      <c r="N117" s="157"/>
      <c r="O117" s="158" t="s">
        <v>364</v>
      </c>
      <c r="P117" s="159" t="s">
        <v>365</v>
      </c>
    </row>
    <row r="118" spans="1:16" ht="12.75" customHeight="1" thickBot="1" x14ac:dyDescent="0.25">
      <c r="A118" s="19" t="str">
        <f t="shared" si="6"/>
        <v>IBVS 887 </v>
      </c>
      <c r="B118" s="22" t="str">
        <f t="shared" si="7"/>
        <v>II</v>
      </c>
      <c r="C118" s="19">
        <f t="shared" si="8"/>
        <v>41959.341999999997</v>
      </c>
      <c r="D118" s="45" t="str">
        <f t="shared" si="9"/>
        <v>vis</v>
      </c>
      <c r="E118" s="155">
        <f>VLOOKUP(C118,'Active 1'!C$21:E$969,3,FALSE)</f>
        <v>3162.4641598886083</v>
      </c>
      <c r="F118" s="22" t="s">
        <v>2184</v>
      </c>
      <c r="G118" s="45" t="str">
        <f t="shared" si="10"/>
        <v>41959.342</v>
      </c>
      <c r="H118" s="19">
        <f t="shared" si="11"/>
        <v>3162.5</v>
      </c>
      <c r="I118" s="156" t="s">
        <v>503</v>
      </c>
      <c r="J118" s="157" t="s">
        <v>504</v>
      </c>
      <c r="K118" s="156">
        <v>3162.5</v>
      </c>
      <c r="L118" s="156" t="s">
        <v>472</v>
      </c>
      <c r="M118" s="157" t="s">
        <v>185</v>
      </c>
      <c r="N118" s="157"/>
      <c r="O118" s="158" t="s">
        <v>364</v>
      </c>
      <c r="P118" s="159" t="s">
        <v>365</v>
      </c>
    </row>
    <row r="119" spans="1:16" ht="12.75" customHeight="1" thickBot="1" x14ac:dyDescent="0.25">
      <c r="A119" s="19" t="str">
        <f t="shared" si="6"/>
        <v>IBVS 887 </v>
      </c>
      <c r="B119" s="22" t="str">
        <f t="shared" si="7"/>
        <v>II</v>
      </c>
      <c r="C119" s="19">
        <f t="shared" si="8"/>
        <v>41960.279000000002</v>
      </c>
      <c r="D119" s="45" t="str">
        <f t="shared" si="9"/>
        <v>vis</v>
      </c>
      <c r="E119" s="155">
        <f>VLOOKUP(C119,'Active 1'!C$21:E$969,3,FALSE)</f>
        <v>3166.4737335695327</v>
      </c>
      <c r="F119" s="22" t="s">
        <v>2184</v>
      </c>
      <c r="G119" s="45" t="str">
        <f t="shared" si="10"/>
        <v>41960.279</v>
      </c>
      <c r="H119" s="19">
        <f t="shared" si="11"/>
        <v>3166.5</v>
      </c>
      <c r="I119" s="156" t="s">
        <v>505</v>
      </c>
      <c r="J119" s="157" t="s">
        <v>506</v>
      </c>
      <c r="K119" s="156">
        <v>3166.5</v>
      </c>
      <c r="L119" s="156" t="s">
        <v>507</v>
      </c>
      <c r="M119" s="157" t="s">
        <v>185</v>
      </c>
      <c r="N119" s="157"/>
      <c r="O119" s="158" t="s">
        <v>364</v>
      </c>
      <c r="P119" s="159" t="s">
        <v>365</v>
      </c>
    </row>
    <row r="120" spans="1:16" ht="12.75" customHeight="1" thickBot="1" x14ac:dyDescent="0.25">
      <c r="A120" s="19" t="str">
        <f t="shared" si="6"/>
        <v>IBVS 887 </v>
      </c>
      <c r="B120" s="22" t="str">
        <f t="shared" si="7"/>
        <v>II</v>
      </c>
      <c r="C120" s="19">
        <f t="shared" si="8"/>
        <v>41973.366999999998</v>
      </c>
      <c r="D120" s="45" t="str">
        <f t="shared" si="9"/>
        <v>vis</v>
      </c>
      <c r="E120" s="155">
        <f>VLOOKUP(C120,'Active 1'!C$21:E$969,3,FALSE)</f>
        <v>3222.4793902777769</v>
      </c>
      <c r="F120" s="22" t="s">
        <v>2184</v>
      </c>
      <c r="G120" s="45" t="str">
        <f t="shared" si="10"/>
        <v>41973.367</v>
      </c>
      <c r="H120" s="19">
        <f t="shared" si="11"/>
        <v>3222.5</v>
      </c>
      <c r="I120" s="156" t="s">
        <v>516</v>
      </c>
      <c r="J120" s="157" t="s">
        <v>517</v>
      </c>
      <c r="K120" s="156">
        <v>3222.5</v>
      </c>
      <c r="L120" s="156" t="s">
        <v>490</v>
      </c>
      <c r="M120" s="157" t="s">
        <v>185</v>
      </c>
      <c r="N120" s="157"/>
      <c r="O120" s="158" t="s">
        <v>364</v>
      </c>
      <c r="P120" s="159" t="s">
        <v>365</v>
      </c>
    </row>
    <row r="121" spans="1:16" ht="12.75" customHeight="1" thickBot="1" x14ac:dyDescent="0.25">
      <c r="A121" s="19" t="str">
        <f t="shared" si="6"/>
        <v>IBVS 887 </v>
      </c>
      <c r="B121" s="22" t="str">
        <f t="shared" si="7"/>
        <v>I</v>
      </c>
      <c r="C121" s="19">
        <f t="shared" si="8"/>
        <v>42036.345999999998</v>
      </c>
      <c r="D121" s="45" t="str">
        <f t="shared" si="9"/>
        <v>vis</v>
      </c>
      <c r="E121" s="155">
        <f>VLOOKUP(C121,'Active 1'!C$21:E$969,3,FALSE)</f>
        <v>3491.9766590605941</v>
      </c>
      <c r="F121" s="22" t="s">
        <v>2184</v>
      </c>
      <c r="G121" s="45" t="str">
        <f t="shared" si="10"/>
        <v>42036.346</v>
      </c>
      <c r="H121" s="19">
        <f t="shared" si="11"/>
        <v>3492</v>
      </c>
      <c r="I121" s="156" t="s">
        <v>530</v>
      </c>
      <c r="J121" s="157" t="s">
        <v>531</v>
      </c>
      <c r="K121" s="156">
        <v>3492</v>
      </c>
      <c r="L121" s="156" t="s">
        <v>490</v>
      </c>
      <c r="M121" s="157" t="s">
        <v>185</v>
      </c>
      <c r="N121" s="157"/>
      <c r="O121" s="158" t="s">
        <v>364</v>
      </c>
      <c r="P121" s="159" t="s">
        <v>365</v>
      </c>
    </row>
    <row r="122" spans="1:16" ht="12.75" customHeight="1" thickBot="1" x14ac:dyDescent="0.25">
      <c r="A122" s="19" t="str">
        <f t="shared" si="6"/>
        <v> BBS 16 </v>
      </c>
      <c r="B122" s="22" t="str">
        <f t="shared" si="7"/>
        <v>I</v>
      </c>
      <c r="C122" s="19">
        <f t="shared" si="8"/>
        <v>42220.506999999998</v>
      </c>
      <c r="D122" s="45" t="str">
        <f t="shared" si="9"/>
        <v>vis</v>
      </c>
      <c r="E122" s="155">
        <f>VLOOKUP(C122,'Active 1'!C$21:E$969,3,FALSE)</f>
        <v>4280.0311933706489</v>
      </c>
      <c r="F122" s="22" t="s">
        <v>2184</v>
      </c>
      <c r="G122" s="45" t="str">
        <f t="shared" si="10"/>
        <v>42220.507</v>
      </c>
      <c r="H122" s="19">
        <f t="shared" si="11"/>
        <v>4280</v>
      </c>
      <c r="I122" s="156" t="s">
        <v>537</v>
      </c>
      <c r="J122" s="157" t="s">
        <v>538</v>
      </c>
      <c r="K122" s="156">
        <v>4280</v>
      </c>
      <c r="L122" s="156" t="s">
        <v>397</v>
      </c>
      <c r="M122" s="157" t="s">
        <v>338</v>
      </c>
      <c r="N122" s="157"/>
      <c r="O122" s="158" t="s">
        <v>539</v>
      </c>
      <c r="P122" s="158" t="s">
        <v>540</v>
      </c>
    </row>
    <row r="123" spans="1:16" ht="12.75" customHeight="1" thickBot="1" x14ac:dyDescent="0.25">
      <c r="A123" s="19" t="str">
        <f t="shared" si="6"/>
        <v> BBS 16 </v>
      </c>
      <c r="B123" s="22" t="str">
        <f t="shared" si="7"/>
        <v>II</v>
      </c>
      <c r="C123" s="19">
        <f t="shared" si="8"/>
        <v>42221.55</v>
      </c>
      <c r="D123" s="45" t="str">
        <f t="shared" si="9"/>
        <v>vis</v>
      </c>
      <c r="E123" s="155">
        <f>VLOOKUP(C123,'Active 1'!C$21:E$969,3,FALSE)</f>
        <v>4284.4943580976515</v>
      </c>
      <c r="F123" s="22" t="s">
        <v>2184</v>
      </c>
      <c r="G123" s="45" t="str">
        <f t="shared" si="10"/>
        <v>42221.550</v>
      </c>
      <c r="H123" s="19">
        <f t="shared" si="11"/>
        <v>4284.5</v>
      </c>
      <c r="I123" s="156" t="s">
        <v>541</v>
      </c>
      <c r="J123" s="157" t="s">
        <v>542</v>
      </c>
      <c r="K123" s="156">
        <v>4284.5</v>
      </c>
      <c r="L123" s="156" t="s">
        <v>543</v>
      </c>
      <c r="M123" s="157" t="s">
        <v>338</v>
      </c>
      <c r="N123" s="157"/>
      <c r="O123" s="158" t="s">
        <v>539</v>
      </c>
      <c r="P123" s="158" t="s">
        <v>540</v>
      </c>
    </row>
    <row r="124" spans="1:16" ht="12.75" customHeight="1" thickBot="1" x14ac:dyDescent="0.25">
      <c r="A124" s="19" t="str">
        <f t="shared" si="6"/>
        <v> BBS 16 </v>
      </c>
      <c r="B124" s="22" t="str">
        <f t="shared" si="7"/>
        <v>I</v>
      </c>
      <c r="C124" s="19">
        <f t="shared" si="8"/>
        <v>42258.375</v>
      </c>
      <c r="D124" s="45" t="str">
        <f t="shared" si="9"/>
        <v>vis</v>
      </c>
      <c r="E124" s="155">
        <f>VLOOKUP(C124,'Active 1'!C$21:E$969,3,FALSE)</f>
        <v>4442.0744550018026</v>
      </c>
      <c r="F124" s="22" t="s">
        <v>2184</v>
      </c>
      <c r="G124" s="45" t="str">
        <f t="shared" si="10"/>
        <v>42258.375</v>
      </c>
      <c r="H124" s="19">
        <f t="shared" si="11"/>
        <v>4442</v>
      </c>
      <c r="I124" s="156" t="s">
        <v>544</v>
      </c>
      <c r="J124" s="157" t="s">
        <v>545</v>
      </c>
      <c r="K124" s="156">
        <v>4442</v>
      </c>
      <c r="L124" s="156" t="s">
        <v>353</v>
      </c>
      <c r="M124" s="157" t="s">
        <v>338</v>
      </c>
      <c r="N124" s="157"/>
      <c r="O124" s="158" t="s">
        <v>539</v>
      </c>
      <c r="P124" s="158" t="s">
        <v>540</v>
      </c>
    </row>
    <row r="125" spans="1:16" ht="12.75" customHeight="1" thickBot="1" x14ac:dyDescent="0.25">
      <c r="A125" s="19" t="str">
        <f t="shared" si="6"/>
        <v> BBS 16 </v>
      </c>
      <c r="B125" s="22" t="str">
        <f t="shared" si="7"/>
        <v>II</v>
      </c>
      <c r="C125" s="19">
        <f t="shared" si="8"/>
        <v>42258.478000000003</v>
      </c>
      <c r="D125" s="45" t="str">
        <f t="shared" si="9"/>
        <v>vis</v>
      </c>
      <c r="E125" s="155">
        <f>VLOOKUP(C125,'Active 1'!C$21:E$969,3,FALSE)</f>
        <v>4442.5152085654572</v>
      </c>
      <c r="F125" s="22" t="s">
        <v>2184</v>
      </c>
      <c r="G125" s="45" t="str">
        <f t="shared" si="10"/>
        <v>42258.478</v>
      </c>
      <c r="H125" s="19">
        <f t="shared" si="11"/>
        <v>4442.5</v>
      </c>
      <c r="I125" s="156" t="s">
        <v>546</v>
      </c>
      <c r="J125" s="157" t="s">
        <v>547</v>
      </c>
      <c r="K125" s="156">
        <v>4442.5</v>
      </c>
      <c r="L125" s="156" t="s">
        <v>445</v>
      </c>
      <c r="M125" s="157" t="s">
        <v>338</v>
      </c>
      <c r="N125" s="157"/>
      <c r="O125" s="158" t="s">
        <v>539</v>
      </c>
      <c r="P125" s="158" t="s">
        <v>540</v>
      </c>
    </row>
    <row r="126" spans="1:16" ht="12.75" customHeight="1" thickBot="1" x14ac:dyDescent="0.25">
      <c r="A126" s="19" t="str">
        <f t="shared" si="6"/>
        <v> BBS 16 </v>
      </c>
      <c r="B126" s="22" t="str">
        <f t="shared" si="7"/>
        <v>II</v>
      </c>
      <c r="C126" s="19">
        <f t="shared" si="8"/>
        <v>42260.578999999998</v>
      </c>
      <c r="D126" s="45" t="str">
        <f t="shared" si="9"/>
        <v>vis</v>
      </c>
      <c r="E126" s="155">
        <f>VLOOKUP(C126,'Active 1'!C$21:E$969,3,FALSE)</f>
        <v>4451.505725431577</v>
      </c>
      <c r="F126" s="22" t="s">
        <v>2184</v>
      </c>
      <c r="G126" s="45" t="str">
        <f t="shared" si="10"/>
        <v>42260.579</v>
      </c>
      <c r="H126" s="19">
        <f t="shared" si="11"/>
        <v>4451.5</v>
      </c>
      <c r="I126" s="156" t="s">
        <v>548</v>
      </c>
      <c r="J126" s="157" t="s">
        <v>549</v>
      </c>
      <c r="K126" s="156">
        <v>4451.5</v>
      </c>
      <c r="L126" s="156" t="s">
        <v>457</v>
      </c>
      <c r="M126" s="157" t="s">
        <v>338</v>
      </c>
      <c r="N126" s="157"/>
      <c r="O126" s="158" t="s">
        <v>539</v>
      </c>
      <c r="P126" s="158" t="s">
        <v>540</v>
      </c>
    </row>
    <row r="127" spans="1:16" ht="12.75" customHeight="1" thickBot="1" x14ac:dyDescent="0.25">
      <c r="A127" s="19" t="str">
        <f t="shared" si="6"/>
        <v> BBS 17 </v>
      </c>
      <c r="B127" s="22" t="str">
        <f t="shared" si="7"/>
        <v>I</v>
      </c>
      <c r="C127" s="19">
        <f t="shared" si="8"/>
        <v>42266.536</v>
      </c>
      <c r="D127" s="45" t="str">
        <f t="shared" si="9"/>
        <v>vis</v>
      </c>
      <c r="E127" s="155">
        <f>VLOOKUP(C127,'Active 1'!C$21:E$969,3,FALSE)</f>
        <v>4476.9966863890368</v>
      </c>
      <c r="F127" s="22" t="s">
        <v>2184</v>
      </c>
      <c r="G127" s="45" t="str">
        <f t="shared" si="10"/>
        <v>42266.536</v>
      </c>
      <c r="H127" s="19">
        <f t="shared" si="11"/>
        <v>4477</v>
      </c>
      <c r="I127" s="156" t="s">
        <v>550</v>
      </c>
      <c r="J127" s="157" t="s">
        <v>551</v>
      </c>
      <c r="K127" s="156">
        <v>4477</v>
      </c>
      <c r="L127" s="156" t="s">
        <v>543</v>
      </c>
      <c r="M127" s="157" t="s">
        <v>338</v>
      </c>
      <c r="N127" s="157"/>
      <c r="O127" s="158" t="s">
        <v>539</v>
      </c>
      <c r="P127" s="158" t="s">
        <v>552</v>
      </c>
    </row>
    <row r="128" spans="1:16" ht="12.75" customHeight="1" thickBot="1" x14ac:dyDescent="0.25">
      <c r="A128" s="19" t="str">
        <f t="shared" si="6"/>
        <v> BBS 17 </v>
      </c>
      <c r="B128" s="22" t="str">
        <f t="shared" si="7"/>
        <v>I</v>
      </c>
      <c r="C128" s="19">
        <f t="shared" si="8"/>
        <v>42267.463000000003</v>
      </c>
      <c r="D128" s="45" t="str">
        <f t="shared" si="9"/>
        <v>vis</v>
      </c>
      <c r="E128" s="155">
        <f>VLOOKUP(C128,'Active 1'!C$21:E$969,3,FALSE)</f>
        <v>4480.9634684618322</v>
      </c>
      <c r="F128" s="22" t="s">
        <v>2184</v>
      </c>
      <c r="G128" s="45" t="str">
        <f t="shared" si="10"/>
        <v>42267.463</v>
      </c>
      <c r="H128" s="19">
        <f t="shared" si="11"/>
        <v>4481</v>
      </c>
      <c r="I128" s="156" t="s">
        <v>553</v>
      </c>
      <c r="J128" s="157" t="s">
        <v>554</v>
      </c>
      <c r="K128" s="156">
        <v>4481</v>
      </c>
      <c r="L128" s="156" t="s">
        <v>475</v>
      </c>
      <c r="M128" s="157" t="s">
        <v>338</v>
      </c>
      <c r="N128" s="157"/>
      <c r="O128" s="158" t="s">
        <v>539</v>
      </c>
      <c r="P128" s="158" t="s">
        <v>552</v>
      </c>
    </row>
    <row r="129" spans="1:16" ht="12.75" customHeight="1" thickBot="1" x14ac:dyDescent="0.25">
      <c r="A129" s="19" t="str">
        <f t="shared" si="6"/>
        <v> BBS 17 </v>
      </c>
      <c r="B129" s="22" t="str">
        <f t="shared" si="7"/>
        <v>II</v>
      </c>
      <c r="C129" s="19">
        <f t="shared" si="8"/>
        <v>42272.502999999997</v>
      </c>
      <c r="D129" s="45" t="str">
        <f t="shared" si="9"/>
        <v>vis</v>
      </c>
      <c r="E129" s="155">
        <f>VLOOKUP(C129,'Active 1'!C$21:E$969,3,FALSE)</f>
        <v>4502.5304389545945</v>
      </c>
      <c r="F129" s="22" t="s">
        <v>2184</v>
      </c>
      <c r="G129" s="45" t="str">
        <f t="shared" si="10"/>
        <v>42272.503</v>
      </c>
      <c r="H129" s="19">
        <f t="shared" si="11"/>
        <v>4502.5</v>
      </c>
      <c r="I129" s="156" t="s">
        <v>555</v>
      </c>
      <c r="J129" s="157" t="s">
        <v>556</v>
      </c>
      <c r="K129" s="156">
        <v>4502.5</v>
      </c>
      <c r="L129" s="156" t="s">
        <v>397</v>
      </c>
      <c r="M129" s="157" t="s">
        <v>338</v>
      </c>
      <c r="N129" s="157"/>
      <c r="O129" s="158" t="s">
        <v>557</v>
      </c>
      <c r="P129" s="158" t="s">
        <v>552</v>
      </c>
    </row>
    <row r="130" spans="1:16" ht="12.75" customHeight="1" thickBot="1" x14ac:dyDescent="0.25">
      <c r="A130" s="19" t="str">
        <f t="shared" si="6"/>
        <v> BBS 17 </v>
      </c>
      <c r="B130" s="22" t="str">
        <f t="shared" si="7"/>
        <v>II</v>
      </c>
      <c r="C130" s="19">
        <f t="shared" si="8"/>
        <v>42273.430999999997</v>
      </c>
      <c r="D130" s="45" t="str">
        <f t="shared" si="9"/>
        <v>vis</v>
      </c>
      <c r="E130" s="155">
        <f>VLOOKUP(C130,'Active 1'!C$21:E$969,3,FALSE)</f>
        <v>4506.5015001881866</v>
      </c>
      <c r="F130" s="22" t="s">
        <v>2184</v>
      </c>
      <c r="G130" s="45" t="str">
        <f t="shared" si="10"/>
        <v>42273.431</v>
      </c>
      <c r="H130" s="19">
        <f t="shared" si="11"/>
        <v>4506.5</v>
      </c>
      <c r="I130" s="156" t="s">
        <v>558</v>
      </c>
      <c r="J130" s="157" t="s">
        <v>559</v>
      </c>
      <c r="K130" s="156">
        <v>4506.5</v>
      </c>
      <c r="L130" s="156" t="s">
        <v>400</v>
      </c>
      <c r="M130" s="157" t="s">
        <v>338</v>
      </c>
      <c r="N130" s="157"/>
      <c r="O130" s="158" t="s">
        <v>539</v>
      </c>
      <c r="P130" s="158" t="s">
        <v>552</v>
      </c>
    </row>
    <row r="131" spans="1:16" ht="12.75" customHeight="1" thickBot="1" x14ac:dyDescent="0.25">
      <c r="A131" s="19" t="str">
        <f t="shared" si="6"/>
        <v> BBS 17 </v>
      </c>
      <c r="B131" s="22" t="str">
        <f t="shared" si="7"/>
        <v>II</v>
      </c>
      <c r="C131" s="19">
        <f t="shared" si="8"/>
        <v>42273.434999999998</v>
      </c>
      <c r="D131" s="45" t="str">
        <f t="shared" si="9"/>
        <v>vis</v>
      </c>
      <c r="E131" s="155">
        <f>VLOOKUP(C131,'Active 1'!C$21:E$969,3,FALSE)</f>
        <v>4506.5186168314385</v>
      </c>
      <c r="F131" s="22" t="s">
        <v>2184</v>
      </c>
      <c r="G131" s="45" t="str">
        <f t="shared" si="10"/>
        <v>42273.435</v>
      </c>
      <c r="H131" s="19">
        <f t="shared" si="11"/>
        <v>4506.5</v>
      </c>
      <c r="I131" s="156" t="s">
        <v>560</v>
      </c>
      <c r="J131" s="157" t="s">
        <v>561</v>
      </c>
      <c r="K131" s="156">
        <v>4506.5</v>
      </c>
      <c r="L131" s="156" t="s">
        <v>445</v>
      </c>
      <c r="M131" s="157" t="s">
        <v>338</v>
      </c>
      <c r="N131" s="157"/>
      <c r="O131" s="158" t="s">
        <v>557</v>
      </c>
      <c r="P131" s="158" t="s">
        <v>552</v>
      </c>
    </row>
    <row r="132" spans="1:16" ht="12.75" customHeight="1" thickBot="1" x14ac:dyDescent="0.25">
      <c r="A132" s="19" t="str">
        <f t="shared" si="6"/>
        <v> BBS 17 </v>
      </c>
      <c r="B132" s="22" t="str">
        <f t="shared" si="7"/>
        <v>I</v>
      </c>
      <c r="C132" s="19">
        <f t="shared" si="8"/>
        <v>42275.406000000003</v>
      </c>
      <c r="D132" s="45" t="str">
        <f t="shared" si="9"/>
        <v>vis</v>
      </c>
      <c r="E132" s="155">
        <f>VLOOKUP(C132,'Active 1'!C$21:E$969,3,FALSE)</f>
        <v>4514.9528427920332</v>
      </c>
      <c r="F132" s="22" t="s">
        <v>2184</v>
      </c>
      <c r="G132" s="45" t="str">
        <f t="shared" si="10"/>
        <v>42275.406</v>
      </c>
      <c r="H132" s="19">
        <f t="shared" si="11"/>
        <v>4515</v>
      </c>
      <c r="I132" s="156" t="s">
        <v>562</v>
      </c>
      <c r="J132" s="157" t="s">
        <v>563</v>
      </c>
      <c r="K132" s="156">
        <v>4515</v>
      </c>
      <c r="L132" s="156" t="s">
        <v>482</v>
      </c>
      <c r="M132" s="157" t="s">
        <v>338</v>
      </c>
      <c r="N132" s="157"/>
      <c r="O132" s="158" t="s">
        <v>557</v>
      </c>
      <c r="P132" s="158" t="s">
        <v>552</v>
      </c>
    </row>
    <row r="133" spans="1:16" ht="12.75" customHeight="1" thickBot="1" x14ac:dyDescent="0.25">
      <c r="A133" s="19" t="str">
        <f t="shared" si="6"/>
        <v> BBS 17 </v>
      </c>
      <c r="B133" s="22" t="str">
        <f t="shared" si="7"/>
        <v>I</v>
      </c>
      <c r="C133" s="19">
        <f t="shared" si="8"/>
        <v>42308.364999999998</v>
      </c>
      <c r="D133" s="45" t="str">
        <f t="shared" si="9"/>
        <v>vis</v>
      </c>
      <c r="E133" s="155">
        <f>VLOOKUP(C133,'Active 1'!C$21:E$969,3,FALSE)</f>
        <v>4655.9897039967473</v>
      </c>
      <c r="F133" s="22" t="s">
        <v>2184</v>
      </c>
      <c r="G133" s="45" t="str">
        <f t="shared" si="10"/>
        <v>42308.365</v>
      </c>
      <c r="H133" s="19">
        <f t="shared" si="11"/>
        <v>4656</v>
      </c>
      <c r="I133" s="156" t="s">
        <v>564</v>
      </c>
      <c r="J133" s="157" t="s">
        <v>565</v>
      </c>
      <c r="K133" s="156">
        <v>4656</v>
      </c>
      <c r="L133" s="156" t="s">
        <v>454</v>
      </c>
      <c r="M133" s="157" t="s">
        <v>338</v>
      </c>
      <c r="N133" s="157"/>
      <c r="O133" s="158" t="s">
        <v>539</v>
      </c>
      <c r="P133" s="158" t="s">
        <v>552</v>
      </c>
    </row>
    <row r="134" spans="1:16" ht="12.75" customHeight="1" thickBot="1" x14ac:dyDescent="0.25">
      <c r="A134" s="19" t="str">
        <f t="shared" si="6"/>
        <v> BBS 17 </v>
      </c>
      <c r="B134" s="22" t="str">
        <f t="shared" si="7"/>
        <v>I</v>
      </c>
      <c r="C134" s="19">
        <f t="shared" si="8"/>
        <v>42312.339</v>
      </c>
      <c r="D134" s="45" t="str">
        <f t="shared" si="9"/>
        <v>vis</v>
      </c>
      <c r="E134" s="155">
        <f>VLOOKUP(C134,'Active 1'!C$21:E$969,3,FALSE)</f>
        <v>4672.9950890638884</v>
      </c>
      <c r="F134" s="22" t="s">
        <v>2184</v>
      </c>
      <c r="G134" s="45" t="str">
        <f t="shared" si="10"/>
        <v>42312.339</v>
      </c>
      <c r="H134" s="19">
        <f t="shared" si="11"/>
        <v>4673</v>
      </c>
      <c r="I134" s="156" t="s">
        <v>566</v>
      </c>
      <c r="J134" s="157" t="s">
        <v>567</v>
      </c>
      <c r="K134" s="156">
        <v>4673</v>
      </c>
      <c r="L134" s="156" t="s">
        <v>543</v>
      </c>
      <c r="M134" s="157" t="s">
        <v>338</v>
      </c>
      <c r="N134" s="157"/>
      <c r="O134" s="158" t="s">
        <v>539</v>
      </c>
      <c r="P134" s="158" t="s">
        <v>552</v>
      </c>
    </row>
    <row r="135" spans="1:16" ht="12.75" customHeight="1" thickBot="1" x14ac:dyDescent="0.25">
      <c r="A135" s="19" t="str">
        <f t="shared" si="6"/>
        <v> BBS 18 </v>
      </c>
      <c r="B135" s="22" t="str">
        <f t="shared" si="7"/>
        <v>II</v>
      </c>
      <c r="C135" s="19">
        <f t="shared" si="8"/>
        <v>42331.375999999997</v>
      </c>
      <c r="D135" s="45" t="str">
        <f t="shared" si="9"/>
        <v>vis</v>
      </c>
      <c r="E135" s="155">
        <f>VLOOKUP(C135,'Active 1'!C$21:E$969,3,FALSE)</f>
        <v>4754.457473443088</v>
      </c>
      <c r="F135" s="22" t="s">
        <v>2184</v>
      </c>
      <c r="G135" s="45" t="str">
        <f t="shared" si="10"/>
        <v>42331.376</v>
      </c>
      <c r="H135" s="19">
        <f t="shared" si="11"/>
        <v>4754.5</v>
      </c>
      <c r="I135" s="156" t="s">
        <v>568</v>
      </c>
      <c r="J135" s="157" t="s">
        <v>569</v>
      </c>
      <c r="K135" s="156">
        <v>4754.5</v>
      </c>
      <c r="L135" s="156" t="s">
        <v>570</v>
      </c>
      <c r="M135" s="157" t="s">
        <v>338</v>
      </c>
      <c r="N135" s="157"/>
      <c r="O135" s="158" t="s">
        <v>539</v>
      </c>
      <c r="P135" s="158" t="s">
        <v>571</v>
      </c>
    </row>
    <row r="136" spans="1:16" ht="12.75" customHeight="1" thickBot="1" x14ac:dyDescent="0.25">
      <c r="A136" s="19" t="str">
        <f t="shared" si="6"/>
        <v> BBS 18 </v>
      </c>
      <c r="B136" s="22" t="str">
        <f t="shared" si="7"/>
        <v>I</v>
      </c>
      <c r="C136" s="19">
        <f t="shared" si="8"/>
        <v>42334.307999999997</v>
      </c>
      <c r="D136" s="45" t="str">
        <f t="shared" si="9"/>
        <v>vis</v>
      </c>
      <c r="E136" s="155">
        <f>VLOOKUP(C136,'Active 1'!C$21:E$969,3,FALSE)</f>
        <v>4767.0039729440559</v>
      </c>
      <c r="F136" s="22" t="s">
        <v>2184</v>
      </c>
      <c r="G136" s="45" t="str">
        <f t="shared" si="10"/>
        <v>42334.308</v>
      </c>
      <c r="H136" s="19">
        <f t="shared" si="11"/>
        <v>4767</v>
      </c>
      <c r="I136" s="156" t="s">
        <v>572</v>
      </c>
      <c r="J136" s="157" t="s">
        <v>573</v>
      </c>
      <c r="K136" s="156">
        <v>4767</v>
      </c>
      <c r="L136" s="156" t="s">
        <v>457</v>
      </c>
      <c r="M136" s="157" t="s">
        <v>338</v>
      </c>
      <c r="N136" s="157"/>
      <c r="O136" s="158" t="s">
        <v>539</v>
      </c>
      <c r="P136" s="158" t="s">
        <v>571</v>
      </c>
    </row>
    <row r="137" spans="1:16" ht="12.75" customHeight="1" thickBot="1" x14ac:dyDescent="0.25">
      <c r="A137" s="19" t="str">
        <f t="shared" si="6"/>
        <v> BBS 18 </v>
      </c>
      <c r="B137" s="22" t="str">
        <f t="shared" si="7"/>
        <v>II</v>
      </c>
      <c r="C137" s="19">
        <f t="shared" si="8"/>
        <v>42354.286999999997</v>
      </c>
      <c r="D137" s="45" t="str">
        <f t="shared" si="9"/>
        <v>vis</v>
      </c>
      <c r="E137" s="155">
        <f>VLOOKUP(C137,'Active 1'!C$21:E$969,3,FALSE)</f>
        <v>4852.4973268082294</v>
      </c>
      <c r="F137" s="22" t="s">
        <v>2184</v>
      </c>
      <c r="G137" s="45" t="str">
        <f t="shared" si="10"/>
        <v>42354.287</v>
      </c>
      <c r="H137" s="19">
        <f t="shared" si="11"/>
        <v>4852.5</v>
      </c>
      <c r="I137" s="156" t="s">
        <v>574</v>
      </c>
      <c r="J137" s="157" t="s">
        <v>575</v>
      </c>
      <c r="K137" s="156">
        <v>4852.5</v>
      </c>
      <c r="L137" s="156" t="s">
        <v>543</v>
      </c>
      <c r="M137" s="157" t="s">
        <v>338</v>
      </c>
      <c r="N137" s="157"/>
      <c r="O137" s="158" t="s">
        <v>539</v>
      </c>
      <c r="P137" s="158" t="s">
        <v>571</v>
      </c>
    </row>
    <row r="138" spans="1:16" ht="12.75" customHeight="1" thickBot="1" x14ac:dyDescent="0.25">
      <c r="A138" s="19" t="str">
        <f t="shared" si="6"/>
        <v> BBS 18 </v>
      </c>
      <c r="B138" s="22" t="str">
        <f t="shared" si="7"/>
        <v>I</v>
      </c>
      <c r="C138" s="19">
        <f t="shared" si="8"/>
        <v>42354.635999999999</v>
      </c>
      <c r="D138" s="45" t="str">
        <f t="shared" si="9"/>
        <v>vis</v>
      </c>
      <c r="E138" s="155">
        <f>VLOOKUP(C138,'Active 1'!C$21:E$969,3,FALSE)</f>
        <v>4853.9907539316473</v>
      </c>
      <c r="F138" s="22" t="s">
        <v>2184</v>
      </c>
      <c r="G138" s="45" t="str">
        <f t="shared" si="10"/>
        <v>42354.636</v>
      </c>
      <c r="H138" s="19">
        <f t="shared" si="11"/>
        <v>4854</v>
      </c>
      <c r="I138" s="156" t="s">
        <v>576</v>
      </c>
      <c r="J138" s="157" t="s">
        <v>577</v>
      </c>
      <c r="K138" s="156">
        <v>4854</v>
      </c>
      <c r="L138" s="156" t="s">
        <v>454</v>
      </c>
      <c r="M138" s="157" t="s">
        <v>338</v>
      </c>
      <c r="N138" s="157"/>
      <c r="O138" s="158" t="s">
        <v>539</v>
      </c>
      <c r="P138" s="158" t="s">
        <v>571</v>
      </c>
    </row>
    <row r="139" spans="1:16" ht="12.75" customHeight="1" thickBot="1" x14ac:dyDescent="0.25">
      <c r="A139" s="19" t="str">
        <f t="shared" ref="A139:A202" si="12">P139</f>
        <v> BBS 18 </v>
      </c>
      <c r="B139" s="22" t="str">
        <f t="shared" ref="B139:B202" si="13">IF(H139=INT(H139),"I","II")</f>
        <v>I</v>
      </c>
      <c r="C139" s="19">
        <f t="shared" ref="C139:C202" si="14">1*G139</f>
        <v>42371.232000000004</v>
      </c>
      <c r="D139" s="45" t="str">
        <f t="shared" ref="D139:D202" si="15">VLOOKUP(F139,I$1:J$5,2,FALSE)</f>
        <v>vis</v>
      </c>
      <c r="E139" s="155">
        <f>VLOOKUP(C139,'Active 1'!C$21:E$969,3,FALSE)</f>
        <v>4925.0077067686407</v>
      </c>
      <c r="F139" s="22" t="s">
        <v>2184</v>
      </c>
      <c r="G139" s="45" t="str">
        <f t="shared" ref="G139:G202" si="16">MID(I139,3,LEN(I139)-3)</f>
        <v>42371.232</v>
      </c>
      <c r="H139" s="19">
        <f t="shared" ref="H139:H202" si="17">1*K139</f>
        <v>4925</v>
      </c>
      <c r="I139" s="156" t="s">
        <v>578</v>
      </c>
      <c r="J139" s="157" t="s">
        <v>579</v>
      </c>
      <c r="K139" s="156">
        <v>4925</v>
      </c>
      <c r="L139" s="156" t="s">
        <v>406</v>
      </c>
      <c r="M139" s="157" t="s">
        <v>338</v>
      </c>
      <c r="N139" s="157"/>
      <c r="O139" s="158" t="s">
        <v>539</v>
      </c>
      <c r="P139" s="158" t="s">
        <v>571</v>
      </c>
    </row>
    <row r="140" spans="1:16" ht="12.75" customHeight="1" thickBot="1" x14ac:dyDescent="0.25">
      <c r="A140" s="19" t="str">
        <f t="shared" si="12"/>
        <v> BBS 19 </v>
      </c>
      <c r="B140" s="22" t="str">
        <f t="shared" si="13"/>
        <v>I</v>
      </c>
      <c r="C140" s="19">
        <f t="shared" si="14"/>
        <v>42390.625999999997</v>
      </c>
      <c r="D140" s="45" t="str">
        <f t="shared" si="15"/>
        <v>vis</v>
      </c>
      <c r="E140" s="155">
        <f>VLOOKUP(C140,'Active 1'!C$21:E$969,3,FALSE)</f>
        <v>5007.9977515577311</v>
      </c>
      <c r="F140" s="22" t="s">
        <v>2184</v>
      </c>
      <c r="G140" s="45" t="str">
        <f t="shared" si="16"/>
        <v>42390.626</v>
      </c>
      <c r="H140" s="19">
        <f t="shared" si="17"/>
        <v>5008</v>
      </c>
      <c r="I140" s="156" t="s">
        <v>580</v>
      </c>
      <c r="J140" s="157" t="s">
        <v>581</v>
      </c>
      <c r="K140" s="156">
        <v>5008</v>
      </c>
      <c r="L140" s="156" t="s">
        <v>543</v>
      </c>
      <c r="M140" s="157" t="s">
        <v>338</v>
      </c>
      <c r="N140" s="157"/>
      <c r="O140" s="158" t="s">
        <v>539</v>
      </c>
      <c r="P140" s="158" t="s">
        <v>582</v>
      </c>
    </row>
    <row r="141" spans="1:16" ht="12.75" customHeight="1" thickBot="1" x14ac:dyDescent="0.25">
      <c r="A141" s="19" t="str">
        <f t="shared" si="12"/>
        <v> BBS 19 </v>
      </c>
      <c r="B141" s="22" t="str">
        <f t="shared" si="13"/>
        <v>I</v>
      </c>
      <c r="C141" s="19">
        <f t="shared" si="14"/>
        <v>42396.232000000004</v>
      </c>
      <c r="D141" s="45" t="str">
        <f t="shared" si="15"/>
        <v>vis</v>
      </c>
      <c r="E141" s="155">
        <f>VLOOKUP(C141,'Active 1'!C$21:E$969,3,FALSE)</f>
        <v>5031.9867270701779</v>
      </c>
      <c r="F141" s="22" t="s">
        <v>2184</v>
      </c>
      <c r="G141" s="45" t="str">
        <f t="shared" si="16"/>
        <v>42396.232</v>
      </c>
      <c r="H141" s="19">
        <f t="shared" si="17"/>
        <v>5032</v>
      </c>
      <c r="I141" s="156" t="s">
        <v>583</v>
      </c>
      <c r="J141" s="157" t="s">
        <v>584</v>
      </c>
      <c r="K141" s="156">
        <v>5032</v>
      </c>
      <c r="L141" s="156" t="s">
        <v>180</v>
      </c>
      <c r="M141" s="157" t="s">
        <v>338</v>
      </c>
      <c r="N141" s="157"/>
      <c r="O141" s="158" t="s">
        <v>539</v>
      </c>
      <c r="P141" s="158" t="s">
        <v>582</v>
      </c>
    </row>
    <row r="142" spans="1:16" ht="12.75" customHeight="1" thickBot="1" x14ac:dyDescent="0.25">
      <c r="A142" s="19" t="str">
        <f t="shared" si="12"/>
        <v> BBS 20 </v>
      </c>
      <c r="B142" s="22" t="str">
        <f t="shared" si="13"/>
        <v>I</v>
      </c>
      <c r="C142" s="19">
        <f t="shared" si="14"/>
        <v>42417.495999999999</v>
      </c>
      <c r="D142" s="45" t="str">
        <f t="shared" si="15"/>
        <v>vis</v>
      </c>
      <c r="E142" s="155">
        <f>VLOOKUP(C142,'Active 1'!C$21:E$969,3,FALSE)</f>
        <v>5122.9788025778344</v>
      </c>
      <c r="F142" s="22" t="s">
        <v>2184</v>
      </c>
      <c r="G142" s="45" t="str">
        <f t="shared" si="16"/>
        <v>42417.496</v>
      </c>
      <c r="H142" s="19">
        <f t="shared" si="17"/>
        <v>5123</v>
      </c>
      <c r="I142" s="156" t="s">
        <v>585</v>
      </c>
      <c r="J142" s="157" t="s">
        <v>586</v>
      </c>
      <c r="K142" s="156">
        <v>5123</v>
      </c>
      <c r="L142" s="156" t="s">
        <v>490</v>
      </c>
      <c r="M142" s="157" t="s">
        <v>338</v>
      </c>
      <c r="N142" s="157"/>
      <c r="O142" s="158" t="s">
        <v>539</v>
      </c>
      <c r="P142" s="158" t="s">
        <v>587</v>
      </c>
    </row>
    <row r="143" spans="1:16" ht="12.75" customHeight="1" thickBot="1" x14ac:dyDescent="0.25">
      <c r="A143" s="19" t="str">
        <f t="shared" si="12"/>
        <v> BBS 20 </v>
      </c>
      <c r="B143" s="22" t="str">
        <f t="shared" si="13"/>
        <v>II</v>
      </c>
      <c r="C143" s="19">
        <f t="shared" si="14"/>
        <v>42418.758999999998</v>
      </c>
      <c r="D143" s="45" t="str">
        <f t="shared" si="15"/>
        <v>vis</v>
      </c>
      <c r="E143" s="155">
        <f>VLOOKUP(C143,'Active 1'!C$21:E$969,3,FALSE)</f>
        <v>5128.3833826834634</v>
      </c>
      <c r="F143" s="22" t="s">
        <v>2184</v>
      </c>
      <c r="G143" s="45" t="str">
        <f t="shared" si="16"/>
        <v>42418.759</v>
      </c>
      <c r="H143" s="19">
        <f t="shared" si="17"/>
        <v>5128.5</v>
      </c>
      <c r="I143" s="156" t="s">
        <v>588</v>
      </c>
      <c r="J143" s="157" t="s">
        <v>589</v>
      </c>
      <c r="K143" s="156">
        <v>5128.5</v>
      </c>
      <c r="L143" s="156" t="s">
        <v>590</v>
      </c>
      <c r="M143" s="157" t="s">
        <v>338</v>
      </c>
      <c r="N143" s="157"/>
      <c r="O143" s="158" t="s">
        <v>539</v>
      </c>
      <c r="P143" s="158" t="s">
        <v>587</v>
      </c>
    </row>
    <row r="144" spans="1:16" ht="12.75" customHeight="1" thickBot="1" x14ac:dyDescent="0.25">
      <c r="A144" s="19" t="str">
        <f t="shared" si="12"/>
        <v> BBS 20 </v>
      </c>
      <c r="B144" s="22" t="str">
        <f t="shared" si="13"/>
        <v>I</v>
      </c>
      <c r="C144" s="19">
        <f t="shared" si="14"/>
        <v>42424.512000000002</v>
      </c>
      <c r="D144" s="45" t="str">
        <f t="shared" si="15"/>
        <v>vis</v>
      </c>
      <c r="E144" s="155">
        <f>VLOOKUP(C144,'Active 1'!C$21:E$969,3,FALSE)</f>
        <v>5153.0013948352716</v>
      </c>
      <c r="F144" s="22" t="s">
        <v>2184</v>
      </c>
      <c r="G144" s="45" t="str">
        <f t="shared" si="16"/>
        <v>42424.512</v>
      </c>
      <c r="H144" s="19">
        <f t="shared" si="17"/>
        <v>5153</v>
      </c>
      <c r="I144" s="156" t="s">
        <v>591</v>
      </c>
      <c r="J144" s="157" t="s">
        <v>592</v>
      </c>
      <c r="K144" s="156">
        <v>5153</v>
      </c>
      <c r="L144" s="156" t="s">
        <v>400</v>
      </c>
      <c r="M144" s="157" t="s">
        <v>338</v>
      </c>
      <c r="N144" s="157"/>
      <c r="O144" s="158" t="s">
        <v>539</v>
      </c>
      <c r="P144" s="158" t="s">
        <v>587</v>
      </c>
    </row>
    <row r="145" spans="1:16" ht="12.75" customHeight="1" thickBot="1" x14ac:dyDescent="0.25">
      <c r="A145" s="19" t="str">
        <f t="shared" si="12"/>
        <v> BBS 20 </v>
      </c>
      <c r="B145" s="22" t="str">
        <f t="shared" si="13"/>
        <v>I</v>
      </c>
      <c r="C145" s="19">
        <f t="shared" si="14"/>
        <v>42425.212</v>
      </c>
      <c r="D145" s="45" t="str">
        <f t="shared" si="15"/>
        <v>vis</v>
      </c>
      <c r="E145" s="155">
        <f>VLOOKUP(C145,'Active 1'!C$21:E$969,3,FALSE)</f>
        <v>5155.9968074037024</v>
      </c>
      <c r="F145" s="22" t="s">
        <v>2184</v>
      </c>
      <c r="G145" s="45" t="str">
        <f t="shared" si="16"/>
        <v>42425.212</v>
      </c>
      <c r="H145" s="19">
        <f t="shared" si="17"/>
        <v>5156</v>
      </c>
      <c r="I145" s="156" t="s">
        <v>593</v>
      </c>
      <c r="J145" s="157" t="s">
        <v>594</v>
      </c>
      <c r="K145" s="156">
        <v>5156</v>
      </c>
      <c r="L145" s="156" t="s">
        <v>543</v>
      </c>
      <c r="M145" s="157" t="s">
        <v>338</v>
      </c>
      <c r="N145" s="157"/>
      <c r="O145" s="158" t="s">
        <v>539</v>
      </c>
      <c r="P145" s="158" t="s">
        <v>587</v>
      </c>
    </row>
    <row r="146" spans="1:16" ht="12.75" customHeight="1" thickBot="1" x14ac:dyDescent="0.25">
      <c r="A146" s="19" t="str">
        <f t="shared" si="12"/>
        <v> BBS 21 </v>
      </c>
      <c r="B146" s="22" t="str">
        <f t="shared" si="13"/>
        <v>II</v>
      </c>
      <c r="C146" s="19">
        <f t="shared" si="14"/>
        <v>42470.428999999996</v>
      </c>
      <c r="D146" s="45" t="str">
        <f t="shared" si="15"/>
        <v>vis</v>
      </c>
      <c r="E146" s="155">
        <f>VLOOKUP(C146,'Active 1'!C$21:E$969,3,FALSE)</f>
        <v>5349.4876218426734</v>
      </c>
      <c r="F146" s="22" t="s">
        <v>2184</v>
      </c>
      <c r="G146" s="45" t="str">
        <f t="shared" si="16"/>
        <v>42470.429</v>
      </c>
      <c r="H146" s="19">
        <f t="shared" si="17"/>
        <v>5349.5</v>
      </c>
      <c r="I146" s="156" t="s">
        <v>595</v>
      </c>
      <c r="J146" s="157" t="s">
        <v>596</v>
      </c>
      <c r="K146" s="156">
        <v>5349.5</v>
      </c>
      <c r="L146" s="156" t="s">
        <v>180</v>
      </c>
      <c r="M146" s="157" t="s">
        <v>338</v>
      </c>
      <c r="N146" s="157"/>
      <c r="O146" s="158" t="s">
        <v>539</v>
      </c>
      <c r="P146" s="158" t="s">
        <v>597</v>
      </c>
    </row>
    <row r="147" spans="1:16" ht="12.75" customHeight="1" thickBot="1" x14ac:dyDescent="0.25">
      <c r="A147" s="19" t="str">
        <f t="shared" si="12"/>
        <v> BBS 24 </v>
      </c>
      <c r="B147" s="22" t="str">
        <f t="shared" si="13"/>
        <v>II</v>
      </c>
      <c r="C147" s="19">
        <f t="shared" si="14"/>
        <v>42678.64</v>
      </c>
      <c r="D147" s="45" t="str">
        <f t="shared" si="15"/>
        <v>vis</v>
      </c>
      <c r="E147" s="155">
        <f>VLOOKUP(C147,'Active 1'!C$21:E$969,3,FALSE)</f>
        <v>6240.4559736828187</v>
      </c>
      <c r="F147" s="22" t="s">
        <v>2184</v>
      </c>
      <c r="G147" s="45" t="str">
        <f t="shared" si="16"/>
        <v>42678.640</v>
      </c>
      <c r="H147" s="19">
        <f t="shared" si="17"/>
        <v>6240.5</v>
      </c>
      <c r="I147" s="156" t="s">
        <v>598</v>
      </c>
      <c r="J147" s="157" t="s">
        <v>599</v>
      </c>
      <c r="K147" s="156">
        <v>6240.5</v>
      </c>
      <c r="L147" s="156" t="s">
        <v>570</v>
      </c>
      <c r="M147" s="157" t="s">
        <v>338</v>
      </c>
      <c r="N147" s="157"/>
      <c r="O147" s="158" t="s">
        <v>539</v>
      </c>
      <c r="P147" s="158" t="s">
        <v>600</v>
      </c>
    </row>
    <row r="148" spans="1:16" ht="12.75" customHeight="1" thickBot="1" x14ac:dyDescent="0.25">
      <c r="A148" s="19" t="str">
        <f t="shared" si="12"/>
        <v> BBS 24 </v>
      </c>
      <c r="B148" s="22" t="str">
        <f t="shared" si="13"/>
        <v>II</v>
      </c>
      <c r="C148" s="19">
        <f t="shared" si="14"/>
        <v>42679.347000000002</v>
      </c>
      <c r="D148" s="45" t="str">
        <f t="shared" si="15"/>
        <v>vis</v>
      </c>
      <c r="E148" s="155">
        <f>VLOOKUP(C148,'Active 1'!C$21:E$969,3,FALSE)</f>
        <v>6243.4813403769558</v>
      </c>
      <c r="F148" s="22" t="s">
        <v>2184</v>
      </c>
      <c r="G148" s="45" t="str">
        <f t="shared" si="16"/>
        <v>42679.347</v>
      </c>
      <c r="H148" s="19">
        <f t="shared" si="17"/>
        <v>6243.5</v>
      </c>
      <c r="I148" s="156" t="s">
        <v>601</v>
      </c>
      <c r="J148" s="157" t="s">
        <v>602</v>
      </c>
      <c r="K148" s="156">
        <v>6243.5</v>
      </c>
      <c r="L148" s="156" t="s">
        <v>451</v>
      </c>
      <c r="M148" s="157" t="s">
        <v>338</v>
      </c>
      <c r="N148" s="157"/>
      <c r="O148" s="158" t="s">
        <v>539</v>
      </c>
      <c r="P148" s="158" t="s">
        <v>600</v>
      </c>
    </row>
    <row r="149" spans="1:16" ht="12.75" customHeight="1" thickBot="1" x14ac:dyDescent="0.25">
      <c r="A149" s="19" t="str">
        <f t="shared" si="12"/>
        <v> BBS 24 </v>
      </c>
      <c r="B149" s="22" t="str">
        <f t="shared" si="13"/>
        <v>II</v>
      </c>
      <c r="C149" s="19">
        <f t="shared" si="14"/>
        <v>42708.313000000002</v>
      </c>
      <c r="D149" s="45" t="str">
        <f t="shared" si="15"/>
        <v>vis</v>
      </c>
      <c r="E149" s="155">
        <f>VLOOKUP(C149,'Active 1'!C$21:E$969,3,FALSE)</f>
        <v>6367.4315124591303</v>
      </c>
      <c r="F149" s="22" t="s">
        <v>2184</v>
      </c>
      <c r="G149" s="45" t="str">
        <f t="shared" si="16"/>
        <v>42708.313</v>
      </c>
      <c r="H149" s="19">
        <f t="shared" si="17"/>
        <v>6367.5</v>
      </c>
      <c r="I149" s="156" t="s">
        <v>603</v>
      </c>
      <c r="J149" s="157" t="s">
        <v>604</v>
      </c>
      <c r="K149" s="156">
        <v>6367.5</v>
      </c>
      <c r="L149" s="156" t="s">
        <v>605</v>
      </c>
      <c r="M149" s="157" t="s">
        <v>338</v>
      </c>
      <c r="N149" s="157"/>
      <c r="O149" s="158" t="s">
        <v>539</v>
      </c>
      <c r="P149" s="158" t="s">
        <v>600</v>
      </c>
    </row>
    <row r="150" spans="1:16" ht="12.75" customHeight="1" thickBot="1" x14ac:dyDescent="0.25">
      <c r="A150" s="19" t="str">
        <f t="shared" si="12"/>
        <v> BBS 24 </v>
      </c>
      <c r="B150" s="22" t="str">
        <f t="shared" si="13"/>
        <v>I</v>
      </c>
      <c r="C150" s="19">
        <f t="shared" si="14"/>
        <v>42725.271999999997</v>
      </c>
      <c r="D150" s="45" t="str">
        <f t="shared" si="15"/>
        <v>vis</v>
      </c>
      <c r="E150" s="155">
        <f>VLOOKUP(C150,'Active 1'!C$21:E$969,3,FALSE)</f>
        <v>6440.0018006708606</v>
      </c>
      <c r="F150" s="22" t="s">
        <v>2184</v>
      </c>
      <c r="G150" s="45" t="str">
        <f t="shared" si="16"/>
        <v>42725.272</v>
      </c>
      <c r="H150" s="19">
        <f t="shared" si="17"/>
        <v>6440</v>
      </c>
      <c r="I150" s="156" t="s">
        <v>606</v>
      </c>
      <c r="J150" s="157" t="s">
        <v>607</v>
      </c>
      <c r="K150" s="156">
        <v>6440</v>
      </c>
      <c r="L150" s="156" t="s">
        <v>400</v>
      </c>
      <c r="M150" s="157" t="s">
        <v>338</v>
      </c>
      <c r="N150" s="157"/>
      <c r="O150" s="158" t="s">
        <v>539</v>
      </c>
      <c r="P150" s="158" t="s">
        <v>600</v>
      </c>
    </row>
    <row r="151" spans="1:16" ht="12.75" customHeight="1" thickBot="1" x14ac:dyDescent="0.25">
      <c r="A151" s="19" t="str">
        <f t="shared" si="12"/>
        <v> BBS 25 </v>
      </c>
      <c r="B151" s="22" t="str">
        <f t="shared" si="13"/>
        <v>II</v>
      </c>
      <c r="C151" s="19">
        <f t="shared" si="14"/>
        <v>42753.413</v>
      </c>
      <c r="D151" s="45" t="str">
        <f t="shared" si="15"/>
        <v>vis</v>
      </c>
      <c r="E151" s="155">
        <f>VLOOKUP(C151,'Active 1'!C$21:E$969,3,FALSE)</f>
        <v>6560.4216650830967</v>
      </c>
      <c r="F151" s="22" t="s">
        <v>2184</v>
      </c>
      <c r="G151" s="45" t="str">
        <f t="shared" si="16"/>
        <v>42753.413</v>
      </c>
      <c r="H151" s="19">
        <f t="shared" si="17"/>
        <v>6560.5</v>
      </c>
      <c r="I151" s="156" t="s">
        <v>608</v>
      </c>
      <c r="J151" s="157" t="s">
        <v>609</v>
      </c>
      <c r="K151" s="156">
        <v>6560.5</v>
      </c>
      <c r="L151" s="156" t="s">
        <v>610</v>
      </c>
      <c r="M151" s="157" t="s">
        <v>338</v>
      </c>
      <c r="N151" s="157"/>
      <c r="O151" s="158" t="s">
        <v>539</v>
      </c>
      <c r="P151" s="158" t="s">
        <v>611</v>
      </c>
    </row>
    <row r="152" spans="1:16" ht="12.75" customHeight="1" thickBot="1" x14ac:dyDescent="0.25">
      <c r="A152" s="19" t="str">
        <f t="shared" si="12"/>
        <v> BBS 25 </v>
      </c>
      <c r="B152" s="22" t="str">
        <f t="shared" si="13"/>
        <v>I</v>
      </c>
      <c r="C152" s="19">
        <f t="shared" si="14"/>
        <v>42768.264999999999</v>
      </c>
      <c r="D152" s="45" t="str">
        <f t="shared" si="15"/>
        <v>vis</v>
      </c>
      <c r="E152" s="155">
        <f>VLOOKUP(C152,'Active 1'!C$21:E$969,3,FALSE)</f>
        <v>6623.9757614638293</v>
      </c>
      <c r="F152" s="22" t="s">
        <v>2184</v>
      </c>
      <c r="G152" s="45" t="str">
        <f t="shared" si="16"/>
        <v>42768.265</v>
      </c>
      <c r="H152" s="19">
        <f t="shared" si="17"/>
        <v>6624</v>
      </c>
      <c r="I152" s="156" t="s">
        <v>612</v>
      </c>
      <c r="J152" s="157" t="s">
        <v>613</v>
      </c>
      <c r="K152" s="156">
        <v>6624</v>
      </c>
      <c r="L152" s="156" t="s">
        <v>507</v>
      </c>
      <c r="M152" s="157" t="s">
        <v>338</v>
      </c>
      <c r="N152" s="157"/>
      <c r="O152" s="158" t="s">
        <v>539</v>
      </c>
      <c r="P152" s="158" t="s">
        <v>611</v>
      </c>
    </row>
    <row r="153" spans="1:16" ht="12.75" customHeight="1" thickBot="1" x14ac:dyDescent="0.25">
      <c r="A153" s="19" t="str">
        <f t="shared" si="12"/>
        <v> BBS 25 </v>
      </c>
      <c r="B153" s="22" t="str">
        <f t="shared" si="13"/>
        <v>II</v>
      </c>
      <c r="C153" s="19">
        <f t="shared" si="14"/>
        <v>42770.258999999998</v>
      </c>
      <c r="D153" s="45" t="str">
        <f t="shared" si="15"/>
        <v>vis</v>
      </c>
      <c r="E153" s="155">
        <f>VLOOKUP(C153,'Active 1'!C$21:E$969,3,FALSE)</f>
        <v>6632.5084081230743</v>
      </c>
      <c r="F153" s="22" t="s">
        <v>2184</v>
      </c>
      <c r="G153" s="45" t="str">
        <f t="shared" si="16"/>
        <v>42770.259</v>
      </c>
      <c r="H153" s="19">
        <f t="shared" si="17"/>
        <v>6632.5</v>
      </c>
      <c r="I153" s="156" t="s">
        <v>614</v>
      </c>
      <c r="J153" s="157" t="s">
        <v>615</v>
      </c>
      <c r="K153" s="156">
        <v>6632.5</v>
      </c>
      <c r="L153" s="156" t="s">
        <v>406</v>
      </c>
      <c r="M153" s="157" t="s">
        <v>338</v>
      </c>
      <c r="N153" s="157"/>
      <c r="O153" s="158" t="s">
        <v>539</v>
      </c>
      <c r="P153" s="158" t="s">
        <v>611</v>
      </c>
    </row>
    <row r="154" spans="1:16" ht="12.75" customHeight="1" thickBot="1" x14ac:dyDescent="0.25">
      <c r="A154" s="19" t="str">
        <f t="shared" si="12"/>
        <v> BBS 25 </v>
      </c>
      <c r="B154" s="22" t="str">
        <f t="shared" si="13"/>
        <v>I</v>
      </c>
      <c r="C154" s="19">
        <f t="shared" si="14"/>
        <v>42775.285000000003</v>
      </c>
      <c r="D154" s="45" t="str">
        <f t="shared" si="15"/>
        <v>vis</v>
      </c>
      <c r="E154" s="155">
        <f>VLOOKUP(C154,'Active 1'!C$21:E$969,3,FALSE)</f>
        <v>6654.0154703645185</v>
      </c>
      <c r="F154" s="22" t="s">
        <v>2184</v>
      </c>
      <c r="G154" s="45" t="str">
        <f t="shared" si="16"/>
        <v>42775.285</v>
      </c>
      <c r="H154" s="19">
        <f t="shared" si="17"/>
        <v>6654</v>
      </c>
      <c r="I154" s="156" t="s">
        <v>616</v>
      </c>
      <c r="J154" s="157" t="s">
        <v>617</v>
      </c>
      <c r="K154" s="156">
        <v>6654</v>
      </c>
      <c r="L154" s="156" t="s">
        <v>445</v>
      </c>
      <c r="M154" s="157" t="s">
        <v>338</v>
      </c>
      <c r="N154" s="157"/>
      <c r="O154" s="158" t="s">
        <v>539</v>
      </c>
      <c r="P154" s="158" t="s">
        <v>611</v>
      </c>
    </row>
    <row r="155" spans="1:16" ht="12.75" customHeight="1" thickBot="1" x14ac:dyDescent="0.25">
      <c r="A155" s="19" t="str">
        <f t="shared" si="12"/>
        <v> BBS 26 </v>
      </c>
      <c r="B155" s="22" t="str">
        <f t="shared" si="13"/>
        <v>II</v>
      </c>
      <c r="C155" s="19">
        <f t="shared" si="14"/>
        <v>42806.252</v>
      </c>
      <c r="D155" s="45" t="str">
        <f t="shared" si="15"/>
        <v>vis</v>
      </c>
      <c r="E155" s="155">
        <f>VLOOKUP(C155,'Active 1'!C$21:E$969,3,FALSE)</f>
        <v>6786.5282432316135</v>
      </c>
      <c r="F155" s="22" t="s">
        <v>2184</v>
      </c>
      <c r="G155" s="45" t="str">
        <f t="shared" si="16"/>
        <v>42806.252</v>
      </c>
      <c r="H155" s="19">
        <f t="shared" si="17"/>
        <v>6786.5</v>
      </c>
      <c r="I155" s="156" t="s">
        <v>618</v>
      </c>
      <c r="J155" s="157" t="s">
        <v>619</v>
      </c>
      <c r="K155" s="156">
        <v>6786.5</v>
      </c>
      <c r="L155" s="156" t="s">
        <v>397</v>
      </c>
      <c r="M155" s="157" t="s">
        <v>338</v>
      </c>
      <c r="N155" s="157"/>
      <c r="O155" s="158" t="s">
        <v>539</v>
      </c>
      <c r="P155" s="158" t="s">
        <v>620</v>
      </c>
    </row>
    <row r="156" spans="1:16" ht="12.75" customHeight="1" thickBot="1" x14ac:dyDescent="0.25">
      <c r="A156" s="19" t="str">
        <f t="shared" si="12"/>
        <v> BBS 26 </v>
      </c>
      <c r="B156" s="22" t="str">
        <f t="shared" si="13"/>
        <v>II</v>
      </c>
      <c r="C156" s="19">
        <f t="shared" si="14"/>
        <v>42809.284</v>
      </c>
      <c r="D156" s="45" t="str">
        <f t="shared" si="15"/>
        <v>vis</v>
      </c>
      <c r="E156" s="155">
        <f>VLOOKUP(C156,'Active 1'!C$21:E$969,3,FALSE)</f>
        <v>6799.5026588137798</v>
      </c>
      <c r="F156" s="22" t="s">
        <v>2184</v>
      </c>
      <c r="G156" s="45" t="str">
        <f t="shared" si="16"/>
        <v>42809.284</v>
      </c>
      <c r="H156" s="19">
        <f t="shared" si="17"/>
        <v>6799.5</v>
      </c>
      <c r="I156" s="156" t="s">
        <v>621</v>
      </c>
      <c r="J156" s="157" t="s">
        <v>622</v>
      </c>
      <c r="K156" s="156">
        <v>6799.5</v>
      </c>
      <c r="L156" s="156" t="s">
        <v>457</v>
      </c>
      <c r="M156" s="157" t="s">
        <v>338</v>
      </c>
      <c r="N156" s="157"/>
      <c r="O156" s="158" t="s">
        <v>539</v>
      </c>
      <c r="P156" s="158" t="s">
        <v>620</v>
      </c>
    </row>
    <row r="157" spans="1:16" ht="12.75" customHeight="1" thickBot="1" x14ac:dyDescent="0.25">
      <c r="A157" s="19" t="str">
        <f t="shared" si="12"/>
        <v> BBS 27 </v>
      </c>
      <c r="B157" s="22" t="str">
        <f t="shared" si="13"/>
        <v>II</v>
      </c>
      <c r="C157" s="19">
        <f t="shared" si="14"/>
        <v>42859.302000000003</v>
      </c>
      <c r="D157" s="45" t="str">
        <f t="shared" si="15"/>
        <v>vis</v>
      </c>
      <c r="E157" s="155">
        <f>VLOOKUP(C157,'Active 1'!C$21:E$969,3,FALSE)</f>
        <v>7013.5377243114872</v>
      </c>
      <c r="F157" s="22" t="s">
        <v>2184</v>
      </c>
      <c r="G157" s="45" t="str">
        <f t="shared" si="16"/>
        <v>42859.302</v>
      </c>
      <c r="H157" s="19">
        <f t="shared" si="17"/>
        <v>7013.5</v>
      </c>
      <c r="I157" s="156" t="s">
        <v>623</v>
      </c>
      <c r="J157" s="157" t="s">
        <v>624</v>
      </c>
      <c r="K157" s="156">
        <v>7013.5</v>
      </c>
      <c r="L157" s="156" t="s">
        <v>368</v>
      </c>
      <c r="M157" s="157" t="s">
        <v>338</v>
      </c>
      <c r="N157" s="157"/>
      <c r="O157" s="158" t="s">
        <v>539</v>
      </c>
      <c r="P157" s="158" t="s">
        <v>625</v>
      </c>
    </row>
    <row r="158" spans="1:16" ht="12.75" customHeight="1" thickBot="1" x14ac:dyDescent="0.25">
      <c r="A158" s="19" t="str">
        <f t="shared" si="12"/>
        <v> BBS 29 </v>
      </c>
      <c r="B158" s="22" t="str">
        <f t="shared" si="13"/>
        <v>II</v>
      </c>
      <c r="C158" s="19">
        <f t="shared" si="14"/>
        <v>42990.392999999996</v>
      </c>
      <c r="D158" s="45" t="str">
        <f t="shared" si="15"/>
        <v>vis</v>
      </c>
      <c r="E158" s="155">
        <f>VLOOKUP(C158,'Active 1'!C$21:E$969,3,FALSE)</f>
        <v>7574.4971943254095</v>
      </c>
      <c r="F158" s="22" t="s">
        <v>2184</v>
      </c>
      <c r="G158" s="45" t="str">
        <f t="shared" si="16"/>
        <v>42990.393</v>
      </c>
      <c r="H158" s="19">
        <f t="shared" si="17"/>
        <v>7574.5</v>
      </c>
      <c r="I158" s="156" t="s">
        <v>626</v>
      </c>
      <c r="J158" s="157" t="s">
        <v>627</v>
      </c>
      <c r="K158" s="156">
        <v>7574.5</v>
      </c>
      <c r="L158" s="156" t="s">
        <v>543</v>
      </c>
      <c r="M158" s="157" t="s">
        <v>338</v>
      </c>
      <c r="N158" s="157"/>
      <c r="O158" s="158" t="s">
        <v>539</v>
      </c>
      <c r="P158" s="158" t="s">
        <v>628</v>
      </c>
    </row>
    <row r="159" spans="1:16" ht="12.75" customHeight="1" thickBot="1" x14ac:dyDescent="0.25">
      <c r="A159" s="19" t="str">
        <f t="shared" si="12"/>
        <v> BBS 29 </v>
      </c>
      <c r="B159" s="22" t="str">
        <f t="shared" si="13"/>
        <v>I</v>
      </c>
      <c r="C159" s="19">
        <f t="shared" si="14"/>
        <v>42992.389000000003</v>
      </c>
      <c r="D159" s="45" t="str">
        <f t="shared" si="15"/>
        <v>vis</v>
      </c>
      <c r="E159" s="155">
        <f>VLOOKUP(C159,'Active 1'!C$21:E$969,3,FALSE)</f>
        <v>7583.0383993063115</v>
      </c>
      <c r="F159" s="22" t="s">
        <v>2184</v>
      </c>
      <c r="G159" s="45" t="str">
        <f t="shared" si="16"/>
        <v>42992.389</v>
      </c>
      <c r="H159" s="19">
        <f t="shared" si="17"/>
        <v>7583</v>
      </c>
      <c r="I159" s="156" t="s">
        <v>629</v>
      </c>
      <c r="J159" s="157" t="s">
        <v>630</v>
      </c>
      <c r="K159" s="156">
        <v>7583</v>
      </c>
      <c r="L159" s="156" t="s">
        <v>368</v>
      </c>
      <c r="M159" s="157" t="s">
        <v>338</v>
      </c>
      <c r="N159" s="157"/>
      <c r="O159" s="158" t="s">
        <v>539</v>
      </c>
      <c r="P159" s="158" t="s">
        <v>628</v>
      </c>
    </row>
    <row r="160" spans="1:16" ht="12.75" customHeight="1" thickBot="1" x14ac:dyDescent="0.25">
      <c r="A160" s="19" t="str">
        <f t="shared" si="12"/>
        <v> BBS 29 </v>
      </c>
      <c r="B160" s="22" t="str">
        <f t="shared" si="13"/>
        <v>II</v>
      </c>
      <c r="C160" s="19">
        <f t="shared" si="14"/>
        <v>42993.444000000003</v>
      </c>
      <c r="D160" s="45" t="str">
        <f t="shared" si="15"/>
        <v>vis</v>
      </c>
      <c r="E160" s="155">
        <f>VLOOKUP(C160,'Active 1'!C$21:E$969,3,FALSE)</f>
        <v>7587.552913963038</v>
      </c>
      <c r="F160" s="22" t="s">
        <v>2184</v>
      </c>
      <c r="G160" s="45" t="str">
        <f t="shared" si="16"/>
        <v>42993.444</v>
      </c>
      <c r="H160" s="19">
        <f t="shared" si="17"/>
        <v>7587.5</v>
      </c>
      <c r="I160" s="156" t="s">
        <v>631</v>
      </c>
      <c r="J160" s="157" t="s">
        <v>632</v>
      </c>
      <c r="K160" s="156">
        <v>7587.5</v>
      </c>
      <c r="L160" s="156" t="s">
        <v>363</v>
      </c>
      <c r="M160" s="157" t="s">
        <v>338</v>
      </c>
      <c r="N160" s="157"/>
      <c r="O160" s="158" t="s">
        <v>539</v>
      </c>
      <c r="P160" s="158" t="s">
        <v>628</v>
      </c>
    </row>
    <row r="161" spans="1:16" ht="12.75" customHeight="1" thickBot="1" x14ac:dyDescent="0.25">
      <c r="A161" s="19" t="str">
        <f t="shared" si="12"/>
        <v> BBS 29 </v>
      </c>
      <c r="B161" s="22" t="str">
        <f t="shared" si="13"/>
        <v>II</v>
      </c>
      <c r="C161" s="19">
        <f t="shared" si="14"/>
        <v>43009.326000000001</v>
      </c>
      <c r="D161" s="45" t="str">
        <f t="shared" si="15"/>
        <v>vis</v>
      </c>
      <c r="E161" s="155">
        <f>VLOOKUP(C161,'Active 1'!C$21:E$969,3,FALSE)</f>
        <v>7655.5145459801888</v>
      </c>
      <c r="F161" s="22" t="s">
        <v>2184</v>
      </c>
      <c r="G161" s="45" t="str">
        <f t="shared" si="16"/>
        <v>43009.326</v>
      </c>
      <c r="H161" s="19">
        <f t="shared" si="17"/>
        <v>7655.5</v>
      </c>
      <c r="I161" s="156" t="s">
        <v>633</v>
      </c>
      <c r="J161" s="157" t="s">
        <v>634</v>
      </c>
      <c r="K161" s="156">
        <v>7655.5</v>
      </c>
      <c r="L161" s="156" t="s">
        <v>417</v>
      </c>
      <c r="M161" s="157" t="s">
        <v>338</v>
      </c>
      <c r="N161" s="157"/>
      <c r="O161" s="158" t="s">
        <v>539</v>
      </c>
      <c r="P161" s="158" t="s">
        <v>628</v>
      </c>
    </row>
    <row r="162" spans="1:16" ht="12.75" customHeight="1" thickBot="1" x14ac:dyDescent="0.25">
      <c r="A162" s="19" t="str">
        <f t="shared" si="12"/>
        <v> BBS 30 </v>
      </c>
      <c r="B162" s="22" t="str">
        <f t="shared" si="13"/>
        <v>II</v>
      </c>
      <c r="C162" s="19">
        <f t="shared" si="14"/>
        <v>43033.633999999998</v>
      </c>
      <c r="D162" s="45" t="str">
        <f t="shared" si="15"/>
        <v>vis</v>
      </c>
      <c r="E162" s="155">
        <f>VLOOKUP(C162,'Active 1'!C$21:E$969,3,FALSE)</f>
        <v>7759.5323869997674</v>
      </c>
      <c r="F162" s="22" t="s">
        <v>2184</v>
      </c>
      <c r="G162" s="45" t="str">
        <f t="shared" si="16"/>
        <v>43033.634</v>
      </c>
      <c r="H162" s="19">
        <f t="shared" si="17"/>
        <v>7759.5</v>
      </c>
      <c r="I162" s="156" t="s">
        <v>663</v>
      </c>
      <c r="J162" s="157" t="s">
        <v>664</v>
      </c>
      <c r="K162" s="156">
        <v>7759.5</v>
      </c>
      <c r="L162" s="156" t="s">
        <v>665</v>
      </c>
      <c r="M162" s="157" t="s">
        <v>338</v>
      </c>
      <c r="N162" s="157"/>
      <c r="O162" s="158" t="s">
        <v>539</v>
      </c>
      <c r="P162" s="158" t="s">
        <v>666</v>
      </c>
    </row>
    <row r="163" spans="1:16" ht="12.75" customHeight="1" thickBot="1" x14ac:dyDescent="0.25">
      <c r="A163" s="19" t="str">
        <f t="shared" si="12"/>
        <v> BBS 32 </v>
      </c>
      <c r="B163" s="22" t="str">
        <f t="shared" si="13"/>
        <v>II</v>
      </c>
      <c r="C163" s="19">
        <f t="shared" si="14"/>
        <v>43193.252999999997</v>
      </c>
      <c r="D163" s="45" t="str">
        <f t="shared" si="15"/>
        <v>vis</v>
      </c>
      <c r="E163" s="155">
        <f>VLOOKUP(C163,'Active 1'!C$21:E$969,3,FALSE)</f>
        <v>8442.5677566602044</v>
      </c>
      <c r="F163" s="22" t="s">
        <v>2184</v>
      </c>
      <c r="G163" s="45" t="str">
        <f t="shared" si="16"/>
        <v>43193.253</v>
      </c>
      <c r="H163" s="19">
        <f t="shared" si="17"/>
        <v>8442.5</v>
      </c>
      <c r="I163" s="156" t="s">
        <v>667</v>
      </c>
      <c r="J163" s="157" t="s">
        <v>668</v>
      </c>
      <c r="K163" s="156">
        <v>8442.5</v>
      </c>
      <c r="L163" s="156" t="s">
        <v>669</v>
      </c>
      <c r="M163" s="157" t="s">
        <v>338</v>
      </c>
      <c r="N163" s="157"/>
      <c r="O163" s="158" t="s">
        <v>539</v>
      </c>
      <c r="P163" s="158" t="s">
        <v>670</v>
      </c>
    </row>
    <row r="164" spans="1:16" ht="12.75" customHeight="1" thickBot="1" x14ac:dyDescent="0.25">
      <c r="A164" s="19" t="str">
        <f t="shared" si="12"/>
        <v> BBS 33 </v>
      </c>
      <c r="B164" s="22" t="str">
        <f t="shared" si="13"/>
        <v>II</v>
      </c>
      <c r="C164" s="19">
        <f t="shared" si="14"/>
        <v>43266.608</v>
      </c>
      <c r="D164" s="45" t="str">
        <f t="shared" si="15"/>
        <v>vis</v>
      </c>
      <c r="E164" s="155">
        <f>VLOOKUP(C164,'Active 1'!C$21:E$969,3,FALSE)</f>
        <v>8756.4655980289881</v>
      </c>
      <c r="F164" s="22" t="s">
        <v>2184</v>
      </c>
      <c r="G164" s="45" t="str">
        <f t="shared" si="16"/>
        <v>43266.608</v>
      </c>
      <c r="H164" s="19">
        <f t="shared" si="17"/>
        <v>8756.5</v>
      </c>
      <c r="I164" s="156" t="s">
        <v>671</v>
      </c>
      <c r="J164" s="157" t="s">
        <v>672</v>
      </c>
      <c r="K164" s="156">
        <v>8756.5</v>
      </c>
      <c r="L164" s="156" t="s">
        <v>472</v>
      </c>
      <c r="M164" s="157" t="s">
        <v>338</v>
      </c>
      <c r="N164" s="157"/>
      <c r="O164" s="158" t="s">
        <v>539</v>
      </c>
      <c r="P164" s="158" t="s">
        <v>673</v>
      </c>
    </row>
    <row r="165" spans="1:16" ht="12.75" customHeight="1" thickBot="1" x14ac:dyDescent="0.25">
      <c r="A165" s="19" t="str">
        <f t="shared" si="12"/>
        <v> BBS 35 </v>
      </c>
      <c r="B165" s="22" t="str">
        <f t="shared" si="13"/>
        <v>II</v>
      </c>
      <c r="C165" s="19">
        <f t="shared" si="14"/>
        <v>43409.400999999998</v>
      </c>
      <c r="D165" s="45" t="str">
        <f t="shared" si="15"/>
        <v>vis</v>
      </c>
      <c r="E165" s="155">
        <f>VLOOKUP(C165,'Active 1'!C$21:E$969,3,FALSE)</f>
        <v>9367.4998078656736</v>
      </c>
      <c r="F165" s="22" t="s">
        <v>2184</v>
      </c>
      <c r="G165" s="45" t="str">
        <f t="shared" si="16"/>
        <v>43409.401</v>
      </c>
      <c r="H165" s="19">
        <f t="shared" si="17"/>
        <v>9367.5</v>
      </c>
      <c r="I165" s="156" t="s">
        <v>674</v>
      </c>
      <c r="J165" s="157" t="s">
        <v>675</v>
      </c>
      <c r="K165" s="156">
        <v>9367.5</v>
      </c>
      <c r="L165" s="156" t="s">
        <v>448</v>
      </c>
      <c r="M165" s="157" t="s">
        <v>338</v>
      </c>
      <c r="N165" s="157"/>
      <c r="O165" s="158" t="s">
        <v>539</v>
      </c>
      <c r="P165" s="158" t="s">
        <v>676</v>
      </c>
    </row>
    <row r="166" spans="1:16" ht="12.75" customHeight="1" thickBot="1" x14ac:dyDescent="0.25">
      <c r="A166" s="19" t="str">
        <f t="shared" si="12"/>
        <v> BBS 35 </v>
      </c>
      <c r="B166" s="22" t="str">
        <f t="shared" si="13"/>
        <v>II</v>
      </c>
      <c r="C166" s="19">
        <f t="shared" si="14"/>
        <v>43444.224000000002</v>
      </c>
      <c r="D166" s="45" t="str">
        <f t="shared" si="15"/>
        <v>vis</v>
      </c>
      <c r="E166" s="155">
        <f>VLOOKUP(C166,'Active 1'!C$21:E$969,3,FALSE)</f>
        <v>9516.5130248241076</v>
      </c>
      <c r="F166" s="22" t="s">
        <v>2184</v>
      </c>
      <c r="G166" s="45" t="str">
        <f t="shared" si="16"/>
        <v>43444.224</v>
      </c>
      <c r="H166" s="19">
        <f t="shared" si="17"/>
        <v>9516.5</v>
      </c>
      <c r="I166" s="156" t="s">
        <v>677</v>
      </c>
      <c r="J166" s="157" t="s">
        <v>678</v>
      </c>
      <c r="K166" s="156">
        <v>9516.5</v>
      </c>
      <c r="L166" s="156" t="s">
        <v>417</v>
      </c>
      <c r="M166" s="157" t="s">
        <v>338</v>
      </c>
      <c r="N166" s="157"/>
      <c r="O166" s="158" t="s">
        <v>539</v>
      </c>
      <c r="P166" s="158" t="s">
        <v>676</v>
      </c>
    </row>
    <row r="167" spans="1:16" ht="12.75" customHeight="1" thickBot="1" x14ac:dyDescent="0.25">
      <c r="A167" s="19" t="str">
        <f t="shared" si="12"/>
        <v> BBS 36 </v>
      </c>
      <c r="B167" s="22" t="str">
        <f t="shared" si="13"/>
        <v>I</v>
      </c>
      <c r="C167" s="19">
        <f t="shared" si="14"/>
        <v>43506.267</v>
      </c>
      <c r="D167" s="45" t="str">
        <f t="shared" si="15"/>
        <v>vis</v>
      </c>
      <c r="E167" s="155">
        <f>VLOOKUP(C167,'Active 1'!C$21:E$969,3,FALSE)</f>
        <v>9782.0049990868283</v>
      </c>
      <c r="F167" s="22" t="s">
        <v>2184</v>
      </c>
      <c r="G167" s="45" t="str">
        <f t="shared" si="16"/>
        <v>43506.267</v>
      </c>
      <c r="H167" s="19">
        <f t="shared" si="17"/>
        <v>9782</v>
      </c>
      <c r="I167" s="156" t="s">
        <v>679</v>
      </c>
      <c r="J167" s="157" t="s">
        <v>680</v>
      </c>
      <c r="K167" s="156">
        <v>9782</v>
      </c>
      <c r="L167" s="156" t="s">
        <v>457</v>
      </c>
      <c r="M167" s="157" t="s">
        <v>338</v>
      </c>
      <c r="N167" s="157"/>
      <c r="O167" s="158" t="s">
        <v>539</v>
      </c>
      <c r="P167" s="158" t="s">
        <v>681</v>
      </c>
    </row>
    <row r="168" spans="1:16" ht="12.75" customHeight="1" thickBot="1" x14ac:dyDescent="0.25">
      <c r="A168" s="19" t="str">
        <f t="shared" si="12"/>
        <v> BBS 36 </v>
      </c>
      <c r="B168" s="22" t="str">
        <f t="shared" si="13"/>
        <v>II</v>
      </c>
      <c r="C168" s="19">
        <f t="shared" si="14"/>
        <v>43532.305</v>
      </c>
      <c r="D168" s="45" t="str">
        <f t="shared" si="15"/>
        <v>vis</v>
      </c>
      <c r="E168" s="155">
        <f>VLOOKUP(C168,'Active 1'!C$21:E$969,3,FALSE)</f>
        <v>9893.4257883112878</v>
      </c>
      <c r="F168" s="22" t="s">
        <v>2184</v>
      </c>
      <c r="G168" s="45" t="str">
        <f t="shared" si="16"/>
        <v>43532.305</v>
      </c>
      <c r="H168" s="19">
        <f t="shared" si="17"/>
        <v>9893.5</v>
      </c>
      <c r="I168" s="156" t="s">
        <v>682</v>
      </c>
      <c r="J168" s="157" t="s">
        <v>683</v>
      </c>
      <c r="K168" s="156">
        <v>9893.5</v>
      </c>
      <c r="L168" s="156" t="s">
        <v>684</v>
      </c>
      <c r="M168" s="157" t="s">
        <v>338</v>
      </c>
      <c r="N168" s="157"/>
      <c r="O168" s="158" t="s">
        <v>539</v>
      </c>
      <c r="P168" s="158" t="s">
        <v>681</v>
      </c>
    </row>
    <row r="169" spans="1:16" ht="12.75" customHeight="1" thickBot="1" x14ac:dyDescent="0.25">
      <c r="A169" s="19" t="str">
        <f t="shared" si="12"/>
        <v> BBS 36 </v>
      </c>
      <c r="B169" s="22" t="str">
        <f t="shared" si="13"/>
        <v>II</v>
      </c>
      <c r="C169" s="19">
        <f t="shared" si="14"/>
        <v>43544.241999999998</v>
      </c>
      <c r="D169" s="45" t="str">
        <f t="shared" si="15"/>
        <v>vis</v>
      </c>
      <c r="E169" s="155">
        <f>VLOOKUP(C169,'Active 1'!C$21:E$969,3,FALSE)</f>
        <v>9944.5061309248576</v>
      </c>
      <c r="F169" s="22" t="s">
        <v>2184</v>
      </c>
      <c r="G169" s="45" t="str">
        <f t="shared" si="16"/>
        <v>43544.242</v>
      </c>
      <c r="H169" s="19">
        <f t="shared" si="17"/>
        <v>9944.5</v>
      </c>
      <c r="I169" s="156" t="s">
        <v>685</v>
      </c>
      <c r="J169" s="157" t="s">
        <v>686</v>
      </c>
      <c r="K169" s="156">
        <v>9944.5</v>
      </c>
      <c r="L169" s="156" t="s">
        <v>457</v>
      </c>
      <c r="M169" s="157" t="s">
        <v>338</v>
      </c>
      <c r="N169" s="157"/>
      <c r="O169" s="158" t="s">
        <v>539</v>
      </c>
      <c r="P169" s="158" t="s">
        <v>681</v>
      </c>
    </row>
    <row r="170" spans="1:16" ht="12.75" customHeight="1" thickBot="1" x14ac:dyDescent="0.25">
      <c r="A170" s="19" t="str">
        <f t="shared" si="12"/>
        <v> BBS 38 </v>
      </c>
      <c r="B170" s="22" t="str">
        <f t="shared" si="13"/>
        <v>I</v>
      </c>
      <c r="C170" s="19">
        <f t="shared" si="14"/>
        <v>43715.42</v>
      </c>
      <c r="D170" s="45" t="str">
        <f t="shared" si="15"/>
        <v>vis</v>
      </c>
      <c r="E170" s="155">
        <f>VLOOKUP(C170,'Active 1'!C$21:E$969,3,FALSE)</f>
        <v>10677.004320411917</v>
      </c>
      <c r="F170" s="22" t="s">
        <v>2184</v>
      </c>
      <c r="G170" s="45" t="str">
        <f t="shared" si="16"/>
        <v>43715.420</v>
      </c>
      <c r="H170" s="19">
        <f t="shared" si="17"/>
        <v>10677</v>
      </c>
      <c r="I170" s="156" t="s">
        <v>687</v>
      </c>
      <c r="J170" s="157" t="s">
        <v>688</v>
      </c>
      <c r="K170" s="156">
        <v>10677</v>
      </c>
      <c r="L170" s="156" t="s">
        <v>457</v>
      </c>
      <c r="M170" s="157" t="s">
        <v>338</v>
      </c>
      <c r="N170" s="157"/>
      <c r="O170" s="158" t="s">
        <v>539</v>
      </c>
      <c r="P170" s="158" t="s">
        <v>689</v>
      </c>
    </row>
    <row r="171" spans="1:16" ht="12.75" customHeight="1" thickBot="1" x14ac:dyDescent="0.25">
      <c r="A171" s="19" t="str">
        <f t="shared" si="12"/>
        <v> BBS 38 </v>
      </c>
      <c r="B171" s="22" t="str">
        <f t="shared" si="13"/>
        <v>II</v>
      </c>
      <c r="C171" s="19">
        <f t="shared" si="14"/>
        <v>43717.406999999999</v>
      </c>
      <c r="D171" s="45" t="str">
        <f t="shared" si="15"/>
        <v>vis</v>
      </c>
      <c r="E171" s="155">
        <f>VLOOKUP(C171,'Active 1'!C$21:E$969,3,FALSE)</f>
        <v>10685.507012945487</v>
      </c>
      <c r="F171" s="22" t="s">
        <v>2184</v>
      </c>
      <c r="G171" s="45" t="str">
        <f t="shared" si="16"/>
        <v>43717.407</v>
      </c>
      <c r="H171" s="19">
        <f t="shared" si="17"/>
        <v>10685.5</v>
      </c>
      <c r="I171" s="156" t="s">
        <v>690</v>
      </c>
      <c r="J171" s="157" t="s">
        <v>691</v>
      </c>
      <c r="K171" s="156">
        <v>10685.5</v>
      </c>
      <c r="L171" s="156" t="s">
        <v>406</v>
      </c>
      <c r="M171" s="157" t="s">
        <v>338</v>
      </c>
      <c r="N171" s="157"/>
      <c r="O171" s="158" t="s">
        <v>539</v>
      </c>
      <c r="P171" s="158" t="s">
        <v>689</v>
      </c>
    </row>
    <row r="172" spans="1:16" ht="12.75" customHeight="1" thickBot="1" x14ac:dyDescent="0.25">
      <c r="A172" s="19" t="str">
        <f t="shared" si="12"/>
        <v> BBS 38 </v>
      </c>
      <c r="B172" s="22" t="str">
        <f t="shared" si="13"/>
        <v>I</v>
      </c>
      <c r="C172" s="19">
        <f t="shared" si="14"/>
        <v>43719.391000000003</v>
      </c>
      <c r="D172" s="45" t="str">
        <f t="shared" si="15"/>
        <v>vis</v>
      </c>
      <c r="E172" s="155">
        <f>VLOOKUP(C172,'Active 1'!C$21:E$969,3,FALSE)</f>
        <v>10693.996867996635</v>
      </c>
      <c r="F172" s="22" t="s">
        <v>2184</v>
      </c>
      <c r="G172" s="45" t="str">
        <f t="shared" si="16"/>
        <v>43719.391</v>
      </c>
      <c r="H172" s="19">
        <f t="shared" si="17"/>
        <v>10694</v>
      </c>
      <c r="I172" s="156" t="s">
        <v>692</v>
      </c>
      <c r="J172" s="157" t="s">
        <v>693</v>
      </c>
      <c r="K172" s="156">
        <v>10694</v>
      </c>
      <c r="L172" s="156" t="s">
        <v>543</v>
      </c>
      <c r="M172" s="157" t="s">
        <v>338</v>
      </c>
      <c r="N172" s="157"/>
      <c r="O172" s="158" t="s">
        <v>539</v>
      </c>
      <c r="P172" s="158" t="s">
        <v>689</v>
      </c>
    </row>
    <row r="173" spans="1:16" ht="12.75" customHeight="1" thickBot="1" x14ac:dyDescent="0.25">
      <c r="A173" s="19" t="str">
        <f t="shared" si="12"/>
        <v> BBS 40 </v>
      </c>
      <c r="B173" s="22" t="str">
        <f t="shared" si="13"/>
        <v>II</v>
      </c>
      <c r="C173" s="19">
        <f t="shared" si="14"/>
        <v>43823.258999999998</v>
      </c>
      <c r="D173" s="45" t="str">
        <f t="shared" si="15"/>
        <v>vis</v>
      </c>
      <c r="E173" s="155">
        <f>VLOOKUP(C173,'Active 1'!C$21:E$969,3,FALSE)</f>
        <v>11138.464743223816</v>
      </c>
      <c r="F173" s="22" t="s">
        <v>2184</v>
      </c>
      <c r="G173" s="45" t="str">
        <f t="shared" si="16"/>
        <v>43823.259</v>
      </c>
      <c r="H173" s="19">
        <f t="shared" si="17"/>
        <v>11138.5</v>
      </c>
      <c r="I173" s="156" t="s">
        <v>694</v>
      </c>
      <c r="J173" s="157" t="s">
        <v>695</v>
      </c>
      <c r="K173" s="156">
        <v>11138.5</v>
      </c>
      <c r="L173" s="156" t="s">
        <v>472</v>
      </c>
      <c r="M173" s="157" t="s">
        <v>338</v>
      </c>
      <c r="N173" s="157"/>
      <c r="O173" s="158" t="s">
        <v>539</v>
      </c>
      <c r="P173" s="158" t="s">
        <v>696</v>
      </c>
    </row>
    <row r="174" spans="1:16" ht="12.75" customHeight="1" thickBot="1" x14ac:dyDescent="0.25">
      <c r="A174" s="19" t="str">
        <f t="shared" si="12"/>
        <v> BBS 40 </v>
      </c>
      <c r="B174" s="22" t="str">
        <f t="shared" si="13"/>
        <v>II</v>
      </c>
      <c r="C174" s="19">
        <f t="shared" si="14"/>
        <v>43831.45</v>
      </c>
      <c r="D174" s="45" t="str">
        <f t="shared" si="15"/>
        <v>vis</v>
      </c>
      <c r="E174" s="155">
        <f>VLOOKUP(C174,'Active 1'!C$21:E$969,3,FALSE)</f>
        <v>11173.515349435405</v>
      </c>
      <c r="F174" s="22" t="s">
        <v>2184</v>
      </c>
      <c r="G174" s="45" t="str">
        <f t="shared" si="16"/>
        <v>43831.450</v>
      </c>
      <c r="H174" s="19">
        <f t="shared" si="17"/>
        <v>11173.5</v>
      </c>
      <c r="I174" s="156" t="s">
        <v>697</v>
      </c>
      <c r="J174" s="157" t="s">
        <v>698</v>
      </c>
      <c r="K174" s="156">
        <v>11173.5</v>
      </c>
      <c r="L174" s="156" t="s">
        <v>445</v>
      </c>
      <c r="M174" s="157" t="s">
        <v>338</v>
      </c>
      <c r="N174" s="157"/>
      <c r="O174" s="158" t="s">
        <v>539</v>
      </c>
      <c r="P174" s="158" t="s">
        <v>696</v>
      </c>
    </row>
    <row r="175" spans="1:16" ht="12.75" customHeight="1" thickBot="1" x14ac:dyDescent="0.25">
      <c r="A175" s="19" t="str">
        <f t="shared" si="12"/>
        <v> BBS 40 </v>
      </c>
      <c r="B175" s="22" t="str">
        <f t="shared" si="13"/>
        <v>I</v>
      </c>
      <c r="C175" s="19">
        <f t="shared" si="14"/>
        <v>43836.239000000001</v>
      </c>
      <c r="D175" s="45" t="str">
        <f t="shared" si="15"/>
        <v>vis</v>
      </c>
      <c r="E175" s="155">
        <f>VLOOKUP(C175,'Active 1'!C$21:E$969,3,FALSE)</f>
        <v>11194.008250564388</v>
      </c>
      <c r="F175" s="22" t="s">
        <v>2184</v>
      </c>
      <c r="G175" s="45" t="str">
        <f t="shared" si="16"/>
        <v>43836.239</v>
      </c>
      <c r="H175" s="19">
        <f t="shared" si="17"/>
        <v>11194</v>
      </c>
      <c r="I175" s="156" t="s">
        <v>699</v>
      </c>
      <c r="J175" s="157" t="s">
        <v>700</v>
      </c>
      <c r="K175" s="156">
        <v>11194</v>
      </c>
      <c r="L175" s="156" t="s">
        <v>406</v>
      </c>
      <c r="M175" s="157" t="s">
        <v>338</v>
      </c>
      <c r="N175" s="157"/>
      <c r="O175" s="158" t="s">
        <v>539</v>
      </c>
      <c r="P175" s="158" t="s">
        <v>696</v>
      </c>
    </row>
    <row r="176" spans="1:16" ht="12.75" customHeight="1" thickBot="1" x14ac:dyDescent="0.25">
      <c r="A176" s="19" t="str">
        <f t="shared" si="12"/>
        <v> BBS 41 </v>
      </c>
      <c r="B176" s="22" t="str">
        <f t="shared" si="13"/>
        <v>I</v>
      </c>
      <c r="C176" s="19">
        <f t="shared" si="14"/>
        <v>43854.231</v>
      </c>
      <c r="D176" s="45" t="str">
        <f t="shared" si="15"/>
        <v>vis</v>
      </c>
      <c r="E176" s="155">
        <f>VLOOKUP(C176,'Active 1'!C$21:E$969,3,FALSE)</f>
        <v>11270.998911894991</v>
      </c>
      <c r="F176" s="22" t="s">
        <v>2184</v>
      </c>
      <c r="G176" s="45" t="str">
        <f t="shared" si="16"/>
        <v>43854.231</v>
      </c>
      <c r="H176" s="19">
        <f t="shared" si="17"/>
        <v>11271</v>
      </c>
      <c r="I176" s="156" t="s">
        <v>701</v>
      </c>
      <c r="J176" s="157" t="s">
        <v>702</v>
      </c>
      <c r="K176" s="156">
        <v>11271</v>
      </c>
      <c r="L176" s="156" t="s">
        <v>448</v>
      </c>
      <c r="M176" s="157" t="s">
        <v>338</v>
      </c>
      <c r="N176" s="157"/>
      <c r="O176" s="158" t="s">
        <v>539</v>
      </c>
      <c r="P176" s="158" t="s">
        <v>703</v>
      </c>
    </row>
    <row r="177" spans="1:16" ht="12.75" customHeight="1" thickBot="1" x14ac:dyDescent="0.25">
      <c r="A177" s="19" t="str">
        <f t="shared" si="12"/>
        <v> BBS 44 </v>
      </c>
      <c r="B177" s="22" t="str">
        <f t="shared" si="13"/>
        <v>II</v>
      </c>
      <c r="C177" s="19">
        <f t="shared" si="14"/>
        <v>44033.582999999999</v>
      </c>
      <c r="D177" s="45" t="str">
        <f t="shared" si="15"/>
        <v>vis</v>
      </c>
      <c r="E177" s="155">
        <f>VLOOKUP(C177,'Active 1'!C$21:E$969,3,FALSE)</f>
        <v>12038.474961859836</v>
      </c>
      <c r="F177" s="22" t="s">
        <v>2184</v>
      </c>
      <c r="G177" s="45" t="str">
        <f t="shared" si="16"/>
        <v>44033.583</v>
      </c>
      <c r="H177" s="19">
        <f t="shared" si="17"/>
        <v>12038.5</v>
      </c>
      <c r="I177" s="156" t="s">
        <v>704</v>
      </c>
      <c r="J177" s="157" t="s">
        <v>705</v>
      </c>
      <c r="K177" s="156">
        <v>12038.5</v>
      </c>
      <c r="L177" s="156" t="s">
        <v>507</v>
      </c>
      <c r="M177" s="157" t="s">
        <v>338</v>
      </c>
      <c r="N177" s="157"/>
      <c r="O177" s="158" t="s">
        <v>539</v>
      </c>
      <c r="P177" s="158" t="s">
        <v>706</v>
      </c>
    </row>
    <row r="178" spans="1:16" ht="12.75" customHeight="1" thickBot="1" x14ac:dyDescent="0.25">
      <c r="A178" s="19" t="str">
        <f t="shared" si="12"/>
        <v> AJ 86.99 </v>
      </c>
      <c r="B178" s="22" t="str">
        <f t="shared" si="13"/>
        <v>I</v>
      </c>
      <c r="C178" s="19">
        <f t="shared" si="14"/>
        <v>44060.813399999999</v>
      </c>
      <c r="D178" s="45" t="str">
        <f t="shared" si="15"/>
        <v>vis</v>
      </c>
      <c r="E178" s="155">
        <f>VLOOKUP(C178,'Active 1'!C$21:E$969,3,FALSE)</f>
        <v>12154.998222436598</v>
      </c>
      <c r="F178" s="22" t="s">
        <v>2184</v>
      </c>
      <c r="G178" s="45" t="str">
        <f t="shared" si="16"/>
        <v>44060.8134</v>
      </c>
      <c r="H178" s="19">
        <f t="shared" si="17"/>
        <v>12155</v>
      </c>
      <c r="I178" s="156" t="s">
        <v>707</v>
      </c>
      <c r="J178" s="157" t="s">
        <v>708</v>
      </c>
      <c r="K178" s="156">
        <v>12155</v>
      </c>
      <c r="L178" s="156" t="s">
        <v>709</v>
      </c>
      <c r="M178" s="157" t="s">
        <v>427</v>
      </c>
      <c r="N178" s="157" t="s">
        <v>428</v>
      </c>
      <c r="O178" s="158" t="s">
        <v>710</v>
      </c>
      <c r="P178" s="158" t="s">
        <v>711</v>
      </c>
    </row>
    <row r="179" spans="1:16" ht="12.75" customHeight="1" thickBot="1" x14ac:dyDescent="0.25">
      <c r="A179" s="19" t="str">
        <f t="shared" si="12"/>
        <v> AJ 86.99 </v>
      </c>
      <c r="B179" s="22" t="str">
        <f t="shared" si="13"/>
        <v>II</v>
      </c>
      <c r="C179" s="19">
        <f t="shared" si="14"/>
        <v>44062.8004</v>
      </c>
      <c r="D179" s="45" t="str">
        <f t="shared" si="15"/>
        <v>vis</v>
      </c>
      <c r="E179" s="155">
        <f>VLOOKUP(C179,'Active 1'!C$21:E$969,3,FALSE)</f>
        <v>12163.500914970167</v>
      </c>
      <c r="F179" s="22" t="s">
        <v>2184</v>
      </c>
      <c r="G179" s="45" t="str">
        <f t="shared" si="16"/>
        <v>44062.8004</v>
      </c>
      <c r="H179" s="19">
        <f t="shared" si="17"/>
        <v>12163.5</v>
      </c>
      <c r="I179" s="156" t="s">
        <v>712</v>
      </c>
      <c r="J179" s="157" t="s">
        <v>713</v>
      </c>
      <c r="K179" s="156">
        <v>12163.5</v>
      </c>
      <c r="L179" s="156" t="s">
        <v>502</v>
      </c>
      <c r="M179" s="157" t="s">
        <v>427</v>
      </c>
      <c r="N179" s="157" t="s">
        <v>428</v>
      </c>
      <c r="O179" s="158" t="s">
        <v>710</v>
      </c>
      <c r="P179" s="158" t="s">
        <v>711</v>
      </c>
    </row>
    <row r="180" spans="1:16" ht="12.75" customHeight="1" thickBot="1" x14ac:dyDescent="0.25">
      <c r="A180" s="19" t="str">
        <f t="shared" si="12"/>
        <v> BBS 44 </v>
      </c>
      <c r="B180" s="22" t="str">
        <f t="shared" si="13"/>
        <v>I</v>
      </c>
      <c r="C180" s="19">
        <f t="shared" si="14"/>
        <v>44077.41</v>
      </c>
      <c r="D180" s="45" t="str">
        <f t="shared" si="15"/>
        <v>vis</v>
      </c>
      <c r="E180" s="155">
        <f>VLOOKUP(C180,'Active 1'!C$21:E$969,3,FALSE)</f>
        <v>12226.017742770076</v>
      </c>
      <c r="F180" s="22" t="s">
        <v>2184</v>
      </c>
      <c r="G180" s="45" t="str">
        <f t="shared" si="16"/>
        <v>44077.410</v>
      </c>
      <c r="H180" s="19">
        <f t="shared" si="17"/>
        <v>12226</v>
      </c>
      <c r="I180" s="156" t="s">
        <v>714</v>
      </c>
      <c r="J180" s="157" t="s">
        <v>716</v>
      </c>
      <c r="K180" s="156">
        <v>12226</v>
      </c>
      <c r="L180" s="156" t="s">
        <v>445</v>
      </c>
      <c r="M180" s="157" t="s">
        <v>338</v>
      </c>
      <c r="N180" s="157"/>
      <c r="O180" s="158" t="s">
        <v>539</v>
      </c>
      <c r="P180" s="158" t="s">
        <v>706</v>
      </c>
    </row>
    <row r="181" spans="1:16" ht="12.75" customHeight="1" thickBot="1" x14ac:dyDescent="0.25">
      <c r="A181" s="19" t="str">
        <f t="shared" si="12"/>
        <v> BBS 44 </v>
      </c>
      <c r="B181" s="22" t="str">
        <f t="shared" si="13"/>
        <v>II</v>
      </c>
      <c r="C181" s="19">
        <f t="shared" si="14"/>
        <v>44092.478999999999</v>
      </c>
      <c r="D181" s="45" t="str">
        <f t="shared" si="15"/>
        <v>vis</v>
      </c>
      <c r="E181" s="155">
        <f>VLOOKUP(C181,'Active 1'!C$21:E$969,3,FALSE)</f>
        <v>12290.500417047013</v>
      </c>
      <c r="F181" s="22" t="s">
        <v>2184</v>
      </c>
      <c r="G181" s="45" t="str">
        <f t="shared" si="16"/>
        <v>44092.479</v>
      </c>
      <c r="H181" s="19">
        <f t="shared" si="17"/>
        <v>12290.5</v>
      </c>
      <c r="I181" s="156" t="s">
        <v>717</v>
      </c>
      <c r="J181" s="157" t="s">
        <v>718</v>
      </c>
      <c r="K181" s="156">
        <v>12290.5</v>
      </c>
      <c r="L181" s="156" t="s">
        <v>400</v>
      </c>
      <c r="M181" s="157" t="s">
        <v>338</v>
      </c>
      <c r="N181" s="157"/>
      <c r="O181" s="158" t="s">
        <v>539</v>
      </c>
      <c r="P181" s="158" t="s">
        <v>706</v>
      </c>
    </row>
    <row r="182" spans="1:16" ht="12.75" customHeight="1" thickBot="1" x14ac:dyDescent="0.25">
      <c r="A182" s="19" t="str">
        <f t="shared" si="12"/>
        <v> AJ 86.99 </v>
      </c>
      <c r="B182" s="22" t="str">
        <f t="shared" si="13"/>
        <v>II</v>
      </c>
      <c r="C182" s="19">
        <f t="shared" si="14"/>
        <v>44102.760900000001</v>
      </c>
      <c r="D182" s="45" t="str">
        <f t="shared" si="15"/>
        <v>vis</v>
      </c>
      <c r="E182" s="155">
        <f>VLOOKUP(C182,'Active 1'!C$21:E$969,3,FALSE)</f>
        <v>12334.498320600555</v>
      </c>
      <c r="F182" s="22" t="s">
        <v>2184</v>
      </c>
      <c r="G182" s="45" t="str">
        <f t="shared" si="16"/>
        <v>44102.7609</v>
      </c>
      <c r="H182" s="19">
        <f t="shared" si="17"/>
        <v>12334.5</v>
      </c>
      <c r="I182" s="156" t="s">
        <v>719</v>
      </c>
      <c r="J182" s="157" t="s">
        <v>720</v>
      </c>
      <c r="K182" s="156">
        <v>12334.5</v>
      </c>
      <c r="L182" s="156" t="s">
        <v>709</v>
      </c>
      <c r="M182" s="157" t="s">
        <v>427</v>
      </c>
      <c r="N182" s="157" t="s">
        <v>428</v>
      </c>
      <c r="O182" s="158" t="s">
        <v>710</v>
      </c>
      <c r="P182" s="158" t="s">
        <v>711</v>
      </c>
    </row>
    <row r="183" spans="1:16" ht="12.75" customHeight="1" thickBot="1" x14ac:dyDescent="0.25">
      <c r="A183" s="19" t="str">
        <f t="shared" si="12"/>
        <v> BBS 44 </v>
      </c>
      <c r="B183" s="22" t="str">
        <f t="shared" si="13"/>
        <v>II</v>
      </c>
      <c r="C183" s="19">
        <f t="shared" si="14"/>
        <v>44105.567999999999</v>
      </c>
      <c r="D183" s="45" t="str">
        <f t="shared" si="15"/>
        <v>vis</v>
      </c>
      <c r="E183" s="155">
        <f>VLOOKUP(C183,'Active 1'!C$21:E$969,3,FALSE)</f>
        <v>12346.510352916084</v>
      </c>
      <c r="F183" s="22" t="s">
        <v>2184</v>
      </c>
      <c r="G183" s="45" t="str">
        <f t="shared" si="16"/>
        <v>44105.568</v>
      </c>
      <c r="H183" s="19">
        <f t="shared" si="17"/>
        <v>12346.5</v>
      </c>
      <c r="I183" s="156" t="s">
        <v>721</v>
      </c>
      <c r="J183" s="157" t="s">
        <v>722</v>
      </c>
      <c r="K183" s="156">
        <v>12346.5</v>
      </c>
      <c r="L183" s="156" t="s">
        <v>406</v>
      </c>
      <c r="M183" s="157" t="s">
        <v>338</v>
      </c>
      <c r="N183" s="157"/>
      <c r="O183" s="158" t="s">
        <v>539</v>
      </c>
      <c r="P183" s="158" t="s">
        <v>706</v>
      </c>
    </row>
    <row r="184" spans="1:16" ht="12.75" customHeight="1" thickBot="1" x14ac:dyDescent="0.25">
      <c r="A184" s="19" t="str">
        <f t="shared" si="12"/>
        <v> AJ 86.99 </v>
      </c>
      <c r="B184" s="22" t="str">
        <f t="shared" si="13"/>
        <v>II</v>
      </c>
      <c r="C184" s="19">
        <f t="shared" si="14"/>
        <v>44117.718000000001</v>
      </c>
      <c r="D184" s="45" t="str">
        <f t="shared" si="15"/>
        <v>vis</v>
      </c>
      <c r="E184" s="155">
        <f>VLOOKUP(C184,'Active 1'!C$21:E$969,3,FALSE)</f>
        <v>12398.502156782639</v>
      </c>
      <c r="F184" s="22" t="s">
        <v>2184</v>
      </c>
      <c r="G184" s="45" t="str">
        <f t="shared" si="16"/>
        <v>44117.7180</v>
      </c>
      <c r="H184" s="19">
        <f t="shared" si="17"/>
        <v>12398.5</v>
      </c>
      <c r="I184" s="156" t="s">
        <v>723</v>
      </c>
      <c r="J184" s="157" t="s">
        <v>724</v>
      </c>
      <c r="K184" s="156">
        <v>12398.5</v>
      </c>
      <c r="L184" s="156" t="s">
        <v>426</v>
      </c>
      <c r="M184" s="157" t="s">
        <v>427</v>
      </c>
      <c r="N184" s="157" t="s">
        <v>428</v>
      </c>
      <c r="O184" s="158" t="s">
        <v>710</v>
      </c>
      <c r="P184" s="158" t="s">
        <v>711</v>
      </c>
    </row>
    <row r="185" spans="1:16" ht="12.75" customHeight="1" thickBot="1" x14ac:dyDescent="0.25">
      <c r="A185" s="19" t="str">
        <f t="shared" si="12"/>
        <v> BBS 45 </v>
      </c>
      <c r="B185" s="22" t="str">
        <f t="shared" si="13"/>
        <v>I</v>
      </c>
      <c r="C185" s="19">
        <f t="shared" si="14"/>
        <v>44121.341999999997</v>
      </c>
      <c r="D185" s="45" t="str">
        <f t="shared" si="15"/>
        <v>vis</v>
      </c>
      <c r="E185" s="155">
        <f>VLOOKUP(C185,'Active 1'!C$21:E$969,3,FALSE)</f>
        <v>12414.009835565532</v>
      </c>
      <c r="F185" s="22" t="s">
        <v>2184</v>
      </c>
      <c r="G185" s="45" t="str">
        <f t="shared" si="16"/>
        <v>44121.342</v>
      </c>
      <c r="H185" s="19">
        <f t="shared" si="17"/>
        <v>12414</v>
      </c>
      <c r="I185" s="156" t="s">
        <v>725</v>
      </c>
      <c r="J185" s="157" t="s">
        <v>726</v>
      </c>
      <c r="K185" s="156">
        <v>12414</v>
      </c>
      <c r="L185" s="156" t="s">
        <v>406</v>
      </c>
      <c r="M185" s="157" t="s">
        <v>338</v>
      </c>
      <c r="N185" s="157"/>
      <c r="O185" s="158" t="s">
        <v>539</v>
      </c>
      <c r="P185" s="158" t="s">
        <v>727</v>
      </c>
    </row>
    <row r="186" spans="1:16" ht="12.75" customHeight="1" thickBot="1" x14ac:dyDescent="0.25">
      <c r="A186" s="19" t="str">
        <f t="shared" si="12"/>
        <v> AJ 86.99 </v>
      </c>
      <c r="B186" s="22" t="str">
        <f t="shared" si="13"/>
        <v>II</v>
      </c>
      <c r="C186" s="19">
        <f t="shared" si="14"/>
        <v>44132.674200000001</v>
      </c>
      <c r="D186" s="45" t="str">
        <f t="shared" si="15"/>
        <v>vis</v>
      </c>
      <c r="E186" s="155">
        <f>VLOOKUP(C186,'Active 1'!C$21:E$969,3,FALSE)</f>
        <v>12462.502141719995</v>
      </c>
      <c r="F186" s="22" t="s">
        <v>2184</v>
      </c>
      <c r="G186" s="45" t="str">
        <f t="shared" si="16"/>
        <v>44132.6742</v>
      </c>
      <c r="H186" s="19">
        <f t="shared" si="17"/>
        <v>12462.5</v>
      </c>
      <c r="I186" s="156" t="s">
        <v>728</v>
      </c>
      <c r="J186" s="157" t="s">
        <v>729</v>
      </c>
      <c r="K186" s="156">
        <v>12462.5</v>
      </c>
      <c r="L186" s="156" t="s">
        <v>426</v>
      </c>
      <c r="M186" s="157" t="s">
        <v>427</v>
      </c>
      <c r="N186" s="157" t="s">
        <v>428</v>
      </c>
      <c r="O186" s="158" t="s">
        <v>710</v>
      </c>
      <c r="P186" s="158" t="s">
        <v>711</v>
      </c>
    </row>
    <row r="187" spans="1:16" ht="12.75" customHeight="1" thickBot="1" x14ac:dyDescent="0.25">
      <c r="A187" s="19" t="str">
        <f t="shared" si="12"/>
        <v> AJ 86.99 </v>
      </c>
      <c r="B187" s="22" t="str">
        <f t="shared" si="13"/>
        <v>II</v>
      </c>
      <c r="C187" s="19">
        <f t="shared" si="14"/>
        <v>44133.842400000001</v>
      </c>
      <c r="D187" s="45" t="str">
        <f t="shared" si="15"/>
        <v>vis</v>
      </c>
      <c r="E187" s="155">
        <f>VLOOKUP(C187,'Active 1'!C$21:E$969,3,FALSE)</f>
        <v>12467.501057380645</v>
      </c>
      <c r="F187" s="22" t="s">
        <v>2184</v>
      </c>
      <c r="G187" s="45" t="str">
        <f t="shared" si="16"/>
        <v>44133.8424</v>
      </c>
      <c r="H187" s="19">
        <f t="shared" si="17"/>
        <v>12467.5</v>
      </c>
      <c r="I187" s="156" t="s">
        <v>730</v>
      </c>
      <c r="J187" s="157" t="s">
        <v>731</v>
      </c>
      <c r="K187" s="156">
        <v>12467.5</v>
      </c>
      <c r="L187" s="156" t="s">
        <v>502</v>
      </c>
      <c r="M187" s="157" t="s">
        <v>427</v>
      </c>
      <c r="N187" s="157" t="s">
        <v>428</v>
      </c>
      <c r="O187" s="158" t="s">
        <v>710</v>
      </c>
      <c r="P187" s="158" t="s">
        <v>711</v>
      </c>
    </row>
    <row r="188" spans="1:16" ht="12.75" customHeight="1" thickBot="1" x14ac:dyDescent="0.25">
      <c r="A188" s="19" t="str">
        <f t="shared" si="12"/>
        <v> AJ 86.99 </v>
      </c>
      <c r="B188" s="22" t="str">
        <f t="shared" si="13"/>
        <v>II</v>
      </c>
      <c r="C188" s="19">
        <f t="shared" si="14"/>
        <v>44136.6469</v>
      </c>
      <c r="D188" s="45" t="str">
        <f t="shared" si="15"/>
        <v>vis</v>
      </c>
      <c r="E188" s="155">
        <f>VLOOKUP(C188,'Active 1'!C$21:E$969,3,FALSE)</f>
        <v>12479.501963878065</v>
      </c>
      <c r="F188" s="22" t="s">
        <v>2184</v>
      </c>
      <c r="G188" s="45" t="str">
        <f t="shared" si="16"/>
        <v>44136.6469</v>
      </c>
      <c r="H188" s="19">
        <f t="shared" si="17"/>
        <v>12479.5</v>
      </c>
      <c r="I188" s="156" t="s">
        <v>732</v>
      </c>
      <c r="J188" s="157" t="s">
        <v>733</v>
      </c>
      <c r="K188" s="156">
        <v>12479.5</v>
      </c>
      <c r="L188" s="156" t="s">
        <v>426</v>
      </c>
      <c r="M188" s="157" t="s">
        <v>427</v>
      </c>
      <c r="N188" s="157" t="s">
        <v>428</v>
      </c>
      <c r="O188" s="158" t="s">
        <v>710</v>
      </c>
      <c r="P188" s="158" t="s">
        <v>711</v>
      </c>
    </row>
    <row r="189" spans="1:16" ht="13.5" thickBot="1" x14ac:dyDescent="0.25">
      <c r="A189" s="19" t="str">
        <f t="shared" si="12"/>
        <v> AJ 86.99 </v>
      </c>
      <c r="B189" s="22" t="str">
        <f t="shared" si="13"/>
        <v>I</v>
      </c>
      <c r="C189" s="19">
        <f t="shared" si="14"/>
        <v>44136.763299999999</v>
      </c>
      <c r="D189" s="45" t="str">
        <f t="shared" si="15"/>
        <v>vis</v>
      </c>
      <c r="E189" s="155">
        <f>VLOOKUP(C189,'Active 1'!C$21:E$969,3,FALSE)</f>
        <v>12480.000058196583</v>
      </c>
      <c r="F189" s="22" t="s">
        <v>2184</v>
      </c>
      <c r="G189" s="45" t="str">
        <f t="shared" si="16"/>
        <v>44136.7633</v>
      </c>
      <c r="H189" s="19">
        <f t="shared" si="17"/>
        <v>12480</v>
      </c>
      <c r="I189" s="156" t="s">
        <v>734</v>
      </c>
      <c r="J189" s="157" t="s">
        <v>735</v>
      </c>
      <c r="K189" s="156">
        <v>12480</v>
      </c>
      <c r="L189" s="156" t="s">
        <v>736</v>
      </c>
      <c r="M189" s="157" t="s">
        <v>427</v>
      </c>
      <c r="N189" s="157" t="s">
        <v>428</v>
      </c>
      <c r="O189" s="158" t="s">
        <v>710</v>
      </c>
      <c r="P189" s="158" t="s">
        <v>711</v>
      </c>
    </row>
    <row r="190" spans="1:16" ht="13.5" thickBot="1" x14ac:dyDescent="0.25">
      <c r="A190" s="19" t="str">
        <f t="shared" si="12"/>
        <v> AJ 86.99 </v>
      </c>
      <c r="B190" s="22" t="str">
        <f t="shared" si="13"/>
        <v>I</v>
      </c>
      <c r="C190" s="19">
        <f t="shared" si="14"/>
        <v>44140.735200000003</v>
      </c>
      <c r="D190" s="45" t="str">
        <f t="shared" si="15"/>
        <v>vis</v>
      </c>
      <c r="E190" s="155">
        <f>VLOOKUP(C190,'Active 1'!C$21:E$969,3,FALSE)</f>
        <v>12496.996457026029</v>
      </c>
      <c r="F190" s="22" t="s">
        <v>2184</v>
      </c>
      <c r="G190" s="45" t="str">
        <f t="shared" si="16"/>
        <v>44140.7352</v>
      </c>
      <c r="H190" s="19">
        <f t="shared" si="17"/>
        <v>12497</v>
      </c>
      <c r="I190" s="156" t="s">
        <v>739</v>
      </c>
      <c r="J190" s="157" t="s">
        <v>740</v>
      </c>
      <c r="K190" s="156">
        <v>12497</v>
      </c>
      <c r="L190" s="156" t="s">
        <v>433</v>
      </c>
      <c r="M190" s="157" t="s">
        <v>427</v>
      </c>
      <c r="N190" s="157" t="s">
        <v>428</v>
      </c>
      <c r="O190" s="158" t="s">
        <v>710</v>
      </c>
      <c r="P190" s="158" t="s">
        <v>711</v>
      </c>
    </row>
    <row r="191" spans="1:16" ht="13.5" thickBot="1" x14ac:dyDescent="0.25">
      <c r="A191" s="19" t="str">
        <f t="shared" si="12"/>
        <v> AJ 86.99 </v>
      </c>
      <c r="B191" s="22" t="str">
        <f t="shared" si="13"/>
        <v>II</v>
      </c>
      <c r="C191" s="19">
        <f t="shared" si="14"/>
        <v>44154.640899999999</v>
      </c>
      <c r="D191" s="45" t="str">
        <f t="shared" si="15"/>
        <v>vis</v>
      </c>
      <c r="E191" s="155">
        <f>VLOOKUP(C191,'Active 1'!C$21:E$969,3,FALSE)</f>
        <v>12556.501183530294</v>
      </c>
      <c r="F191" s="22" t="s">
        <v>2184</v>
      </c>
      <c r="G191" s="45" t="str">
        <f t="shared" si="16"/>
        <v>44154.6409</v>
      </c>
      <c r="H191" s="19">
        <f t="shared" si="17"/>
        <v>12556.5</v>
      </c>
      <c r="I191" s="156" t="s">
        <v>741</v>
      </c>
      <c r="J191" s="157" t="s">
        <v>742</v>
      </c>
      <c r="K191" s="156">
        <v>12556.5</v>
      </c>
      <c r="L191" s="156" t="s">
        <v>743</v>
      </c>
      <c r="M191" s="157" t="s">
        <v>427</v>
      </c>
      <c r="N191" s="157" t="s">
        <v>428</v>
      </c>
      <c r="O191" s="158" t="s">
        <v>710</v>
      </c>
      <c r="P191" s="158" t="s">
        <v>711</v>
      </c>
    </row>
    <row r="192" spans="1:16" ht="13.5" thickBot="1" x14ac:dyDescent="0.25">
      <c r="A192" s="19" t="str">
        <f t="shared" si="12"/>
        <v> AJ 86.99 </v>
      </c>
      <c r="B192" s="22" t="str">
        <f t="shared" si="13"/>
        <v>I</v>
      </c>
      <c r="C192" s="19">
        <f t="shared" si="14"/>
        <v>44154.757299999997</v>
      </c>
      <c r="D192" s="45" t="str">
        <f t="shared" si="15"/>
        <v>vis</v>
      </c>
      <c r="E192" s="155">
        <f>VLOOKUP(C192,'Active 1'!C$21:E$969,3,FALSE)</f>
        <v>12556.999277848812</v>
      </c>
      <c r="F192" s="22" t="s">
        <v>2184</v>
      </c>
      <c r="G192" s="45" t="str">
        <f t="shared" si="16"/>
        <v>44154.7573</v>
      </c>
      <c r="H192" s="19">
        <f t="shared" si="17"/>
        <v>12557</v>
      </c>
      <c r="I192" s="156" t="s">
        <v>744</v>
      </c>
      <c r="J192" s="157" t="s">
        <v>745</v>
      </c>
      <c r="K192" s="156">
        <v>12557</v>
      </c>
      <c r="L192" s="156" t="s">
        <v>746</v>
      </c>
      <c r="M192" s="157" t="s">
        <v>427</v>
      </c>
      <c r="N192" s="157" t="s">
        <v>428</v>
      </c>
      <c r="O192" s="158" t="s">
        <v>710</v>
      </c>
      <c r="P192" s="158" t="s">
        <v>711</v>
      </c>
    </row>
    <row r="193" spans="1:16" ht="13.5" thickBot="1" x14ac:dyDescent="0.25">
      <c r="A193" s="19" t="str">
        <f t="shared" si="12"/>
        <v> AJ 86.99 </v>
      </c>
      <c r="B193" s="22" t="str">
        <f t="shared" si="13"/>
        <v>II</v>
      </c>
      <c r="C193" s="19">
        <f t="shared" si="14"/>
        <v>44162.585800000001</v>
      </c>
      <c r="D193" s="45" t="str">
        <f t="shared" si="15"/>
        <v>vis</v>
      </c>
      <c r="E193" s="155">
        <f>VLOOKUP(C193,'Active 1'!C$21:E$969,3,FALSE)</f>
        <v>12590.498688266051</v>
      </c>
      <c r="F193" s="22" t="s">
        <v>2184</v>
      </c>
      <c r="G193" s="45" t="str">
        <f t="shared" si="16"/>
        <v>44162.5858</v>
      </c>
      <c r="H193" s="19">
        <f t="shared" si="17"/>
        <v>12590.5</v>
      </c>
      <c r="I193" s="156" t="s">
        <v>747</v>
      </c>
      <c r="J193" s="157" t="s">
        <v>748</v>
      </c>
      <c r="K193" s="156">
        <v>12590.5</v>
      </c>
      <c r="L193" s="156" t="s">
        <v>513</v>
      </c>
      <c r="M193" s="157" t="s">
        <v>427</v>
      </c>
      <c r="N193" s="157" t="s">
        <v>428</v>
      </c>
      <c r="O193" s="158" t="s">
        <v>710</v>
      </c>
      <c r="P193" s="158" t="s">
        <v>711</v>
      </c>
    </row>
    <row r="194" spans="1:16" ht="13.5" thickBot="1" x14ac:dyDescent="0.25">
      <c r="A194" s="19" t="str">
        <f t="shared" si="12"/>
        <v> BBS 45 </v>
      </c>
      <c r="B194" s="22" t="str">
        <f t="shared" si="13"/>
        <v>II</v>
      </c>
      <c r="C194" s="19">
        <f t="shared" si="14"/>
        <v>44167.258000000002</v>
      </c>
      <c r="D194" s="45" t="str">
        <f t="shared" si="15"/>
        <v>vis</v>
      </c>
      <c r="E194" s="155">
        <f>VLOOKUP(C194,'Active 1'!C$21:E$969,3,FALSE)</f>
        <v>12610.491783412168</v>
      </c>
      <c r="F194" s="22" t="s">
        <v>2184</v>
      </c>
      <c r="G194" s="45" t="str">
        <f t="shared" si="16"/>
        <v>44167.258</v>
      </c>
      <c r="H194" s="19">
        <f t="shared" si="17"/>
        <v>12610.5</v>
      </c>
      <c r="I194" s="156" t="s">
        <v>751</v>
      </c>
      <c r="J194" s="157" t="s">
        <v>752</v>
      </c>
      <c r="K194" s="156">
        <v>12610.5</v>
      </c>
      <c r="L194" s="156" t="s">
        <v>454</v>
      </c>
      <c r="M194" s="157" t="s">
        <v>338</v>
      </c>
      <c r="N194" s="157"/>
      <c r="O194" s="158" t="s">
        <v>539</v>
      </c>
      <c r="P194" s="158" t="s">
        <v>727</v>
      </c>
    </row>
    <row r="195" spans="1:16" ht="13.5" thickBot="1" x14ac:dyDescent="0.25">
      <c r="A195" s="19" t="str">
        <f t="shared" si="12"/>
        <v>IBVS 1976 </v>
      </c>
      <c r="B195" s="22" t="str">
        <f t="shared" si="13"/>
        <v>II</v>
      </c>
      <c r="C195" s="19">
        <f t="shared" si="14"/>
        <v>44191.329100000003</v>
      </c>
      <c r="D195" s="45" t="str">
        <f t="shared" si="15"/>
        <v>vis</v>
      </c>
      <c r="E195" s="155">
        <f>VLOOKUP(C195,'Active 1'!C$21:E$969,3,FALSE)</f>
        <v>12713.495891235385</v>
      </c>
      <c r="F195" s="22" t="s">
        <v>2184</v>
      </c>
      <c r="G195" s="45" t="str">
        <f t="shared" si="16"/>
        <v>44191.3291</v>
      </c>
      <c r="H195" s="19">
        <f t="shared" si="17"/>
        <v>12713.5</v>
      </c>
      <c r="I195" s="156" t="s">
        <v>753</v>
      </c>
      <c r="J195" s="157" t="s">
        <v>754</v>
      </c>
      <c r="K195" s="156">
        <v>12713.5</v>
      </c>
      <c r="L195" s="156" t="s">
        <v>755</v>
      </c>
      <c r="M195" s="157" t="s">
        <v>427</v>
      </c>
      <c r="N195" s="157" t="s">
        <v>428</v>
      </c>
      <c r="O195" s="158" t="s">
        <v>756</v>
      </c>
      <c r="P195" s="159" t="s">
        <v>757</v>
      </c>
    </row>
    <row r="196" spans="1:16" ht="13.5" thickBot="1" x14ac:dyDescent="0.25">
      <c r="A196" s="19" t="str">
        <f t="shared" si="12"/>
        <v>IBVS 1976 </v>
      </c>
      <c r="B196" s="22" t="str">
        <f t="shared" si="13"/>
        <v>I</v>
      </c>
      <c r="C196" s="19">
        <f t="shared" si="14"/>
        <v>44194.482799999998</v>
      </c>
      <c r="D196" s="45" t="str">
        <f t="shared" si="15"/>
        <v>vis</v>
      </c>
      <c r="E196" s="155">
        <f>VLOOKUP(C196,'Active 1'!C$21:E$969,3,FALSE)</f>
        <v>12726.991080688364</v>
      </c>
      <c r="F196" s="22" t="s">
        <v>2184</v>
      </c>
      <c r="G196" s="45" t="str">
        <f t="shared" si="16"/>
        <v>44194.4828</v>
      </c>
      <c r="H196" s="19">
        <f t="shared" si="17"/>
        <v>12727</v>
      </c>
      <c r="I196" s="156" t="s">
        <v>758</v>
      </c>
      <c r="J196" s="157" t="s">
        <v>759</v>
      </c>
      <c r="K196" s="156">
        <v>12727</v>
      </c>
      <c r="L196" s="156" t="s">
        <v>760</v>
      </c>
      <c r="M196" s="157" t="s">
        <v>427</v>
      </c>
      <c r="N196" s="157" t="s">
        <v>428</v>
      </c>
      <c r="O196" s="158" t="s">
        <v>756</v>
      </c>
      <c r="P196" s="159" t="s">
        <v>757</v>
      </c>
    </row>
    <row r="197" spans="1:16" ht="13.5" thickBot="1" x14ac:dyDescent="0.25">
      <c r="A197" s="19" t="str">
        <f t="shared" si="12"/>
        <v>IBVS 1976 </v>
      </c>
      <c r="B197" s="22" t="str">
        <f t="shared" si="13"/>
        <v>II</v>
      </c>
      <c r="C197" s="19">
        <f t="shared" si="14"/>
        <v>44195.5363</v>
      </c>
      <c r="D197" s="45" t="str">
        <f t="shared" si="15"/>
        <v>vis</v>
      </c>
      <c r="E197" s="155">
        <f>VLOOKUP(C197,'Active 1'!C$21:E$969,3,FALSE)</f>
        <v>12731.499176603878</v>
      </c>
      <c r="F197" s="22" t="s">
        <v>2184</v>
      </c>
      <c r="G197" s="45" t="str">
        <f t="shared" si="16"/>
        <v>44195.5363</v>
      </c>
      <c r="H197" s="19">
        <f t="shared" si="17"/>
        <v>12731.5</v>
      </c>
      <c r="I197" s="156" t="s">
        <v>761</v>
      </c>
      <c r="J197" s="157" t="s">
        <v>762</v>
      </c>
      <c r="K197" s="156">
        <v>12731.5</v>
      </c>
      <c r="L197" s="156" t="s">
        <v>746</v>
      </c>
      <c r="M197" s="157" t="s">
        <v>427</v>
      </c>
      <c r="N197" s="157" t="s">
        <v>428</v>
      </c>
      <c r="O197" s="158" t="s">
        <v>756</v>
      </c>
      <c r="P197" s="159" t="s">
        <v>757</v>
      </c>
    </row>
    <row r="198" spans="1:16" ht="13.5" thickBot="1" x14ac:dyDescent="0.25">
      <c r="A198" s="19" t="str">
        <f t="shared" si="12"/>
        <v>IBVS 1976 </v>
      </c>
      <c r="B198" s="22" t="str">
        <f t="shared" si="13"/>
        <v>I</v>
      </c>
      <c r="C198" s="19">
        <f t="shared" si="14"/>
        <v>44200.326200000003</v>
      </c>
      <c r="D198" s="45" t="str">
        <f t="shared" si="15"/>
        <v>vis</v>
      </c>
      <c r="E198" s="155">
        <f>VLOOKUP(C198,'Active 1'!C$21:E$969,3,FALSE)</f>
        <v>12751.995928977585</v>
      </c>
      <c r="F198" s="22" t="s">
        <v>2184</v>
      </c>
      <c r="G198" s="45" t="str">
        <f t="shared" si="16"/>
        <v>44200.3262</v>
      </c>
      <c r="H198" s="19">
        <f t="shared" si="17"/>
        <v>12752</v>
      </c>
      <c r="I198" s="156" t="s">
        <v>763</v>
      </c>
      <c r="J198" s="157" t="s">
        <v>764</v>
      </c>
      <c r="K198" s="156">
        <v>12752</v>
      </c>
      <c r="L198" s="156" t="s">
        <v>755</v>
      </c>
      <c r="M198" s="157" t="s">
        <v>427</v>
      </c>
      <c r="N198" s="157" t="s">
        <v>428</v>
      </c>
      <c r="O198" s="158" t="s">
        <v>756</v>
      </c>
      <c r="P198" s="159" t="s">
        <v>757</v>
      </c>
    </row>
    <row r="199" spans="1:16" ht="13.5" thickBot="1" x14ac:dyDescent="0.25">
      <c r="A199" s="19" t="str">
        <f t="shared" si="12"/>
        <v> BBS 45 </v>
      </c>
      <c r="B199" s="22" t="str">
        <f t="shared" si="13"/>
        <v>II</v>
      </c>
      <c r="C199" s="19">
        <f t="shared" si="14"/>
        <v>44202.313000000002</v>
      </c>
      <c r="D199" s="45" t="str">
        <f t="shared" si="15"/>
        <v>vis</v>
      </c>
      <c r="E199" s="155">
        <f>VLOOKUP(C199,'Active 1'!C$21:E$969,3,FALSE)</f>
        <v>12760.497765678985</v>
      </c>
      <c r="F199" s="22" t="s">
        <v>2184</v>
      </c>
      <c r="G199" s="45" t="str">
        <f t="shared" si="16"/>
        <v>44202.313</v>
      </c>
      <c r="H199" s="19">
        <f t="shared" si="17"/>
        <v>12760.5</v>
      </c>
      <c r="I199" s="156" t="s">
        <v>765</v>
      </c>
      <c r="J199" s="157" t="s">
        <v>766</v>
      </c>
      <c r="K199" s="156">
        <v>12760.5</v>
      </c>
      <c r="L199" s="156" t="s">
        <v>543</v>
      </c>
      <c r="M199" s="157" t="s">
        <v>338</v>
      </c>
      <c r="N199" s="157"/>
      <c r="O199" s="158" t="s">
        <v>539</v>
      </c>
      <c r="P199" s="158" t="s">
        <v>727</v>
      </c>
    </row>
    <row r="200" spans="1:16" ht="13.5" thickBot="1" x14ac:dyDescent="0.25">
      <c r="A200" s="19" t="str">
        <f t="shared" si="12"/>
        <v> BBS 46 </v>
      </c>
      <c r="B200" s="22" t="str">
        <f t="shared" si="13"/>
        <v>I</v>
      </c>
      <c r="C200" s="19">
        <f t="shared" si="14"/>
        <v>44264.353000000003</v>
      </c>
      <c r="D200" s="45" t="str">
        <f t="shared" si="15"/>
        <v>vis</v>
      </c>
      <c r="E200" s="155">
        <f>VLOOKUP(C200,'Active 1'!C$21:E$969,3,FALSE)</f>
        <v>13025.976902459282</v>
      </c>
      <c r="F200" s="22" t="s">
        <v>2184</v>
      </c>
      <c r="G200" s="45" t="str">
        <f t="shared" si="16"/>
        <v>44264.353</v>
      </c>
      <c r="H200" s="19">
        <f t="shared" si="17"/>
        <v>13026</v>
      </c>
      <c r="I200" s="156" t="s">
        <v>767</v>
      </c>
      <c r="J200" s="157" t="s">
        <v>768</v>
      </c>
      <c r="K200" s="156">
        <v>13026</v>
      </c>
      <c r="L200" s="156" t="s">
        <v>490</v>
      </c>
      <c r="M200" s="157" t="s">
        <v>338</v>
      </c>
      <c r="N200" s="157"/>
      <c r="O200" s="158" t="s">
        <v>539</v>
      </c>
      <c r="P200" s="158" t="s">
        <v>769</v>
      </c>
    </row>
    <row r="201" spans="1:16" ht="13.5" thickBot="1" x14ac:dyDescent="0.25">
      <c r="A201" s="19" t="str">
        <f t="shared" si="12"/>
        <v> BBS 46 </v>
      </c>
      <c r="B201" s="22" t="str">
        <f t="shared" si="13"/>
        <v>I</v>
      </c>
      <c r="C201" s="19">
        <f t="shared" si="14"/>
        <v>44297.302000000003</v>
      </c>
      <c r="D201" s="45" t="str">
        <f t="shared" si="15"/>
        <v>vis</v>
      </c>
      <c r="E201" s="155">
        <f>VLOOKUP(C201,'Active 1'!C$21:E$969,3,FALSE)</f>
        <v>13166.970972055899</v>
      </c>
      <c r="F201" s="22" t="s">
        <v>2184</v>
      </c>
      <c r="G201" s="45" t="str">
        <f t="shared" si="16"/>
        <v>44297.302</v>
      </c>
      <c r="H201" s="19">
        <f t="shared" si="17"/>
        <v>13167</v>
      </c>
      <c r="I201" s="156" t="s">
        <v>770</v>
      </c>
      <c r="J201" s="157" t="s">
        <v>771</v>
      </c>
      <c r="K201" s="156">
        <v>13167</v>
      </c>
      <c r="L201" s="156" t="s">
        <v>772</v>
      </c>
      <c r="M201" s="157" t="s">
        <v>338</v>
      </c>
      <c r="N201" s="157"/>
      <c r="O201" s="158" t="s">
        <v>539</v>
      </c>
      <c r="P201" s="158" t="s">
        <v>769</v>
      </c>
    </row>
    <row r="202" spans="1:16" ht="13.5" thickBot="1" x14ac:dyDescent="0.25">
      <c r="A202" s="19" t="str">
        <f t="shared" si="12"/>
        <v> BBS 46 </v>
      </c>
      <c r="B202" s="22" t="str">
        <f t="shared" si="13"/>
        <v>II</v>
      </c>
      <c r="C202" s="19">
        <f t="shared" si="14"/>
        <v>44299.294999999998</v>
      </c>
      <c r="D202" s="45" t="str">
        <f t="shared" si="15"/>
        <v>vis</v>
      </c>
      <c r="E202" s="155">
        <f>VLOOKUP(C202,'Active 1'!C$21:E$969,3,FALSE)</f>
        <v>13175.499339554315</v>
      </c>
      <c r="F202" s="22" t="s">
        <v>2184</v>
      </c>
      <c r="G202" s="45" t="str">
        <f t="shared" si="16"/>
        <v>44299.295</v>
      </c>
      <c r="H202" s="19">
        <f t="shared" si="17"/>
        <v>13175.5</v>
      </c>
      <c r="I202" s="156" t="s">
        <v>773</v>
      </c>
      <c r="J202" s="157" t="s">
        <v>774</v>
      </c>
      <c r="K202" s="156">
        <v>13175.5</v>
      </c>
      <c r="L202" s="156" t="s">
        <v>448</v>
      </c>
      <c r="M202" s="157" t="s">
        <v>338</v>
      </c>
      <c r="N202" s="157"/>
      <c r="O202" s="158" t="s">
        <v>539</v>
      </c>
      <c r="P202" s="158" t="s">
        <v>769</v>
      </c>
    </row>
    <row r="203" spans="1:16" ht="13.5" thickBot="1" x14ac:dyDescent="0.25">
      <c r="A203" s="19" t="str">
        <f t="shared" ref="A203:A266" si="18">P203</f>
        <v> BBS 47 </v>
      </c>
      <c r="B203" s="22" t="str">
        <f t="shared" ref="B203:B266" si="19">IF(H203=INT(H203),"I","II")</f>
        <v>I</v>
      </c>
      <c r="C203" s="19">
        <f t="shared" ref="C203:C266" si="20">1*G203</f>
        <v>44304.317999999999</v>
      </c>
      <c r="D203" s="45" t="str">
        <f t="shared" ref="D203:D266" si="21">VLOOKUP(F203,I$1:J$5,2,FALSE)</f>
        <v>vis</v>
      </c>
      <c r="E203" s="155">
        <f>VLOOKUP(C203,'Active 1'!C$21:E$969,3,FALSE)</f>
        <v>13196.993564313305</v>
      </c>
      <c r="F203" s="22" t="s">
        <v>2184</v>
      </c>
      <c r="G203" s="45" t="str">
        <f t="shared" ref="G203:G266" si="22">MID(I203,3,LEN(I203)-3)</f>
        <v>44304.318</v>
      </c>
      <c r="H203" s="19">
        <f t="shared" ref="H203:H266" si="23">1*K203</f>
        <v>13197</v>
      </c>
      <c r="I203" s="156" t="s">
        <v>775</v>
      </c>
      <c r="J203" s="157" t="s">
        <v>776</v>
      </c>
      <c r="K203" s="156">
        <v>13197</v>
      </c>
      <c r="L203" s="156" t="s">
        <v>454</v>
      </c>
      <c r="M203" s="157" t="s">
        <v>338</v>
      </c>
      <c r="N203" s="157"/>
      <c r="O203" s="158" t="s">
        <v>539</v>
      </c>
      <c r="P203" s="158" t="s">
        <v>777</v>
      </c>
    </row>
    <row r="204" spans="1:16" ht="13.5" thickBot="1" x14ac:dyDescent="0.25">
      <c r="A204" s="19" t="str">
        <f t="shared" si="18"/>
        <v> BBS 48 </v>
      </c>
      <c r="B204" s="22" t="str">
        <f t="shared" si="19"/>
        <v>I</v>
      </c>
      <c r="C204" s="19">
        <f t="shared" si="20"/>
        <v>44375.593999999997</v>
      </c>
      <c r="D204" s="45" t="str">
        <f t="shared" si="21"/>
        <v>vis</v>
      </c>
      <c r="E204" s="155">
        <f>VLOOKUP(C204,'Active 1'!C$21:E$969,3,FALSE)</f>
        <v>13501.99503035379</v>
      </c>
      <c r="F204" s="22" t="s">
        <v>2184</v>
      </c>
      <c r="G204" s="45" t="str">
        <f t="shared" si="22"/>
        <v>44375.594</v>
      </c>
      <c r="H204" s="19">
        <f t="shared" si="23"/>
        <v>13502</v>
      </c>
      <c r="I204" s="156" t="s">
        <v>778</v>
      </c>
      <c r="J204" s="157" t="s">
        <v>779</v>
      </c>
      <c r="K204" s="156">
        <v>13502</v>
      </c>
      <c r="L204" s="156" t="s">
        <v>543</v>
      </c>
      <c r="M204" s="157" t="s">
        <v>338</v>
      </c>
      <c r="N204" s="157"/>
      <c r="O204" s="158" t="s">
        <v>539</v>
      </c>
      <c r="P204" s="158" t="s">
        <v>780</v>
      </c>
    </row>
    <row r="205" spans="1:16" ht="13.5" thickBot="1" x14ac:dyDescent="0.25">
      <c r="A205" s="19" t="str">
        <f t="shared" si="18"/>
        <v> BBS 48 </v>
      </c>
      <c r="B205" s="22" t="str">
        <f t="shared" si="19"/>
        <v>II</v>
      </c>
      <c r="C205" s="19">
        <f t="shared" si="20"/>
        <v>44388.561999999998</v>
      </c>
      <c r="D205" s="45" t="str">
        <f t="shared" si="21"/>
        <v>vis</v>
      </c>
      <c r="E205" s="155">
        <f>VLOOKUP(C205,'Active 1'!C$21:E$969,3,FALSE)</f>
        <v>13557.487187764607</v>
      </c>
      <c r="F205" s="22" t="s">
        <v>2184</v>
      </c>
      <c r="G205" s="45" t="str">
        <f t="shared" si="22"/>
        <v>44388.562</v>
      </c>
      <c r="H205" s="19">
        <f t="shared" si="23"/>
        <v>13557.5</v>
      </c>
      <c r="I205" s="156" t="s">
        <v>781</v>
      </c>
      <c r="J205" s="157" t="s">
        <v>782</v>
      </c>
      <c r="K205" s="156">
        <v>13557.5</v>
      </c>
      <c r="L205" s="156" t="s">
        <v>180</v>
      </c>
      <c r="M205" s="157" t="s">
        <v>338</v>
      </c>
      <c r="N205" s="157"/>
      <c r="O205" s="158" t="s">
        <v>539</v>
      </c>
      <c r="P205" s="158" t="s">
        <v>780</v>
      </c>
    </row>
    <row r="206" spans="1:16" ht="13.5" thickBot="1" x14ac:dyDescent="0.25">
      <c r="A206" s="19" t="str">
        <f t="shared" si="18"/>
        <v> BBS 48 </v>
      </c>
      <c r="B206" s="22" t="str">
        <f t="shared" si="19"/>
        <v>II</v>
      </c>
      <c r="C206" s="19">
        <f t="shared" si="20"/>
        <v>44406.555</v>
      </c>
      <c r="D206" s="45" t="str">
        <f t="shared" si="21"/>
        <v>vis</v>
      </c>
      <c r="E206" s="155">
        <f>VLOOKUP(C206,'Active 1'!C$21:E$969,3,FALSE)</f>
        <v>13634.482128256039</v>
      </c>
      <c r="F206" s="22" t="s">
        <v>2184</v>
      </c>
      <c r="G206" s="45" t="str">
        <f t="shared" si="22"/>
        <v>44406.555</v>
      </c>
      <c r="H206" s="19">
        <f t="shared" si="23"/>
        <v>13634.5</v>
      </c>
      <c r="I206" s="156" t="s">
        <v>783</v>
      </c>
      <c r="J206" s="157" t="s">
        <v>784</v>
      </c>
      <c r="K206" s="156">
        <v>13634.5</v>
      </c>
      <c r="L206" s="156" t="s">
        <v>451</v>
      </c>
      <c r="M206" s="157" t="s">
        <v>338</v>
      </c>
      <c r="N206" s="157"/>
      <c r="O206" s="158" t="s">
        <v>539</v>
      </c>
      <c r="P206" s="158" t="s">
        <v>780</v>
      </c>
    </row>
    <row r="207" spans="1:16" ht="13.5" thickBot="1" x14ac:dyDescent="0.25">
      <c r="A207" s="19" t="str">
        <f t="shared" si="18"/>
        <v> BBS 48 </v>
      </c>
      <c r="B207" s="22" t="str">
        <f t="shared" si="19"/>
        <v>II</v>
      </c>
      <c r="C207" s="19">
        <f t="shared" si="20"/>
        <v>44421.51</v>
      </c>
      <c r="D207" s="45" t="str">
        <f t="shared" si="21"/>
        <v>vis</v>
      </c>
      <c r="E207" s="155">
        <f>VLOOKUP(C207,'Active 1'!C$21:E$969,3,FALSE)</f>
        <v>13698.476978200426</v>
      </c>
      <c r="F207" s="22" t="s">
        <v>2184</v>
      </c>
      <c r="G207" s="45" t="str">
        <f t="shared" si="22"/>
        <v>44421.510</v>
      </c>
      <c r="H207" s="19">
        <f t="shared" si="23"/>
        <v>13698.5</v>
      </c>
      <c r="I207" s="156" t="s">
        <v>785</v>
      </c>
      <c r="J207" s="157" t="s">
        <v>786</v>
      </c>
      <c r="K207" s="156">
        <v>13698.5</v>
      </c>
      <c r="L207" s="156" t="s">
        <v>490</v>
      </c>
      <c r="M207" s="157" t="s">
        <v>338</v>
      </c>
      <c r="N207" s="157"/>
      <c r="O207" s="158" t="s">
        <v>539</v>
      </c>
      <c r="P207" s="158" t="s">
        <v>780</v>
      </c>
    </row>
    <row r="208" spans="1:16" ht="13.5" thickBot="1" x14ac:dyDescent="0.25">
      <c r="A208" s="19" t="str">
        <f t="shared" si="18"/>
        <v> BBS 49 </v>
      </c>
      <c r="B208" s="22" t="str">
        <f t="shared" si="19"/>
        <v>I</v>
      </c>
      <c r="C208" s="19">
        <f t="shared" si="20"/>
        <v>44437.521000000001</v>
      </c>
      <c r="D208" s="45" t="str">
        <f t="shared" si="21"/>
        <v>vis</v>
      </c>
      <c r="E208" s="155">
        <f>VLOOKUP(C208,'Active 1'!C$21:E$969,3,FALSE)</f>
        <v>13766.990621962335</v>
      </c>
      <c r="F208" s="22" t="s">
        <v>2184</v>
      </c>
      <c r="G208" s="45" t="str">
        <f t="shared" si="22"/>
        <v>44437.521</v>
      </c>
      <c r="H208" s="19">
        <f t="shared" si="23"/>
        <v>13767</v>
      </c>
      <c r="I208" s="156" t="s">
        <v>787</v>
      </c>
      <c r="J208" s="157" t="s">
        <v>788</v>
      </c>
      <c r="K208" s="156">
        <v>13767</v>
      </c>
      <c r="L208" s="156" t="s">
        <v>454</v>
      </c>
      <c r="M208" s="157" t="s">
        <v>338</v>
      </c>
      <c r="N208" s="157"/>
      <c r="O208" s="158" t="s">
        <v>539</v>
      </c>
      <c r="P208" s="158" t="s">
        <v>789</v>
      </c>
    </row>
    <row r="209" spans="1:16" ht="13.5" thickBot="1" x14ac:dyDescent="0.25">
      <c r="A209" s="19" t="str">
        <f t="shared" si="18"/>
        <v> BBS 49 </v>
      </c>
      <c r="B209" s="22" t="str">
        <f t="shared" si="19"/>
        <v>I</v>
      </c>
      <c r="C209" s="19">
        <f t="shared" si="20"/>
        <v>44441.495000000003</v>
      </c>
      <c r="D209" s="45" t="str">
        <f t="shared" si="21"/>
        <v>vis</v>
      </c>
      <c r="E209" s="155">
        <f>VLOOKUP(C209,'Active 1'!C$21:E$969,3,FALSE)</f>
        <v>13783.996007029476</v>
      </c>
      <c r="F209" s="22" t="s">
        <v>2184</v>
      </c>
      <c r="G209" s="45" t="str">
        <f t="shared" si="22"/>
        <v>44441.495</v>
      </c>
      <c r="H209" s="19">
        <f t="shared" si="23"/>
        <v>13784</v>
      </c>
      <c r="I209" s="156" t="s">
        <v>790</v>
      </c>
      <c r="J209" s="157" t="s">
        <v>791</v>
      </c>
      <c r="K209" s="156">
        <v>13784</v>
      </c>
      <c r="L209" s="156" t="s">
        <v>543</v>
      </c>
      <c r="M209" s="157" t="s">
        <v>338</v>
      </c>
      <c r="N209" s="157"/>
      <c r="O209" s="158" t="s">
        <v>539</v>
      </c>
      <c r="P209" s="158" t="s">
        <v>789</v>
      </c>
    </row>
    <row r="210" spans="1:16" ht="13.5" thickBot="1" x14ac:dyDescent="0.25">
      <c r="A210" s="19" t="str">
        <f t="shared" si="18"/>
        <v> BBS 49 </v>
      </c>
      <c r="B210" s="22" t="str">
        <f t="shared" si="19"/>
        <v>II</v>
      </c>
      <c r="C210" s="19">
        <f t="shared" si="20"/>
        <v>44445.576000000001</v>
      </c>
      <c r="D210" s="45" t="str">
        <f t="shared" si="21"/>
        <v>vis</v>
      </c>
      <c r="E210" s="155">
        <f>VLOOKUP(C210,'Active 1'!C$21:E$969,3,FALSE)</f>
        <v>13801.459262303493</v>
      </c>
      <c r="F210" s="22" t="s">
        <v>2184</v>
      </c>
      <c r="G210" s="45" t="str">
        <f t="shared" si="22"/>
        <v>44445.576</v>
      </c>
      <c r="H210" s="19">
        <f t="shared" si="23"/>
        <v>13801.5</v>
      </c>
      <c r="I210" s="156" t="s">
        <v>794</v>
      </c>
      <c r="J210" s="157" t="s">
        <v>795</v>
      </c>
      <c r="K210" s="156">
        <v>13801.5</v>
      </c>
      <c r="L210" s="156" t="s">
        <v>570</v>
      </c>
      <c r="M210" s="157" t="s">
        <v>338</v>
      </c>
      <c r="N210" s="157"/>
      <c r="O210" s="158" t="s">
        <v>539</v>
      </c>
      <c r="P210" s="158" t="s">
        <v>789</v>
      </c>
    </row>
    <row r="211" spans="1:16" ht="13.5" thickBot="1" x14ac:dyDescent="0.25">
      <c r="A211" s="19" t="str">
        <f t="shared" si="18"/>
        <v> BBS 49 </v>
      </c>
      <c r="B211" s="22" t="str">
        <f t="shared" si="19"/>
        <v>I</v>
      </c>
      <c r="C211" s="19">
        <f t="shared" si="20"/>
        <v>44452.474000000002</v>
      </c>
      <c r="D211" s="45" t="str">
        <f t="shared" si="21"/>
        <v>vis</v>
      </c>
      <c r="E211" s="155">
        <f>VLOOKUP(C211,'Active 1'!C$21:E$969,3,FALSE)</f>
        <v>13830.976913585097</v>
      </c>
      <c r="F211" s="22" t="s">
        <v>2184</v>
      </c>
      <c r="G211" s="45" t="str">
        <f t="shared" si="22"/>
        <v>44452.474</v>
      </c>
      <c r="H211" s="19">
        <f t="shared" si="23"/>
        <v>13831</v>
      </c>
      <c r="I211" s="156" t="s">
        <v>796</v>
      </c>
      <c r="J211" s="157" t="s">
        <v>797</v>
      </c>
      <c r="K211" s="156">
        <v>13831</v>
      </c>
      <c r="L211" s="156" t="s">
        <v>490</v>
      </c>
      <c r="M211" s="157" t="s">
        <v>338</v>
      </c>
      <c r="N211" s="157"/>
      <c r="O211" s="158" t="s">
        <v>539</v>
      </c>
      <c r="P211" s="158" t="s">
        <v>789</v>
      </c>
    </row>
    <row r="212" spans="1:16" ht="13.5" thickBot="1" x14ac:dyDescent="0.25">
      <c r="A212" s="19" t="str">
        <f t="shared" si="18"/>
        <v> BBS 49 </v>
      </c>
      <c r="B212" s="22" t="str">
        <f t="shared" si="19"/>
        <v>II</v>
      </c>
      <c r="C212" s="19">
        <f t="shared" si="20"/>
        <v>44470.358999999997</v>
      </c>
      <c r="D212" s="45" t="str">
        <f t="shared" si="21"/>
        <v>vis</v>
      </c>
      <c r="E212" s="155">
        <f>VLOOKUP(C212,'Active 1'!C$21:E$969,3,FALSE)</f>
        <v>13907.509704708795</v>
      </c>
      <c r="F212" s="22" t="s">
        <v>2184</v>
      </c>
      <c r="G212" s="45" t="str">
        <f t="shared" si="22"/>
        <v>44470.359</v>
      </c>
      <c r="H212" s="19">
        <f t="shared" si="23"/>
        <v>13907.5</v>
      </c>
      <c r="I212" s="156" t="s">
        <v>798</v>
      </c>
      <c r="J212" s="157" t="s">
        <v>799</v>
      </c>
      <c r="K212" s="156">
        <v>13907.5</v>
      </c>
      <c r="L212" s="156" t="s">
        <v>406</v>
      </c>
      <c r="M212" s="157" t="s">
        <v>338</v>
      </c>
      <c r="N212" s="157"/>
      <c r="O212" s="158" t="s">
        <v>539</v>
      </c>
      <c r="P212" s="158" t="s">
        <v>789</v>
      </c>
    </row>
    <row r="213" spans="1:16" ht="13.5" thickBot="1" x14ac:dyDescent="0.25">
      <c r="A213" s="19" t="str">
        <f t="shared" si="18"/>
        <v> BBS 49 </v>
      </c>
      <c r="B213" s="22" t="str">
        <f t="shared" si="19"/>
        <v>II</v>
      </c>
      <c r="C213" s="19">
        <f t="shared" si="20"/>
        <v>44474.328000000001</v>
      </c>
      <c r="D213" s="45" t="str">
        <f t="shared" si="21"/>
        <v>vis</v>
      </c>
      <c r="E213" s="155">
        <f>VLOOKUP(C213,'Active 1'!C$21:E$969,3,FALSE)</f>
        <v>13924.493693971886</v>
      </c>
      <c r="F213" s="22" t="s">
        <v>2184</v>
      </c>
      <c r="G213" s="45" t="str">
        <f t="shared" si="22"/>
        <v>44474.328</v>
      </c>
      <c r="H213" s="19">
        <f t="shared" si="23"/>
        <v>13924.5</v>
      </c>
      <c r="I213" s="156" t="s">
        <v>800</v>
      </c>
      <c r="J213" s="157" t="s">
        <v>801</v>
      </c>
      <c r="K213" s="156">
        <v>13924.5</v>
      </c>
      <c r="L213" s="156" t="s">
        <v>543</v>
      </c>
      <c r="M213" s="157" t="s">
        <v>338</v>
      </c>
      <c r="N213" s="157"/>
      <c r="O213" s="158" t="s">
        <v>539</v>
      </c>
      <c r="P213" s="158" t="s">
        <v>789</v>
      </c>
    </row>
    <row r="214" spans="1:16" ht="13.5" thickBot="1" x14ac:dyDescent="0.25">
      <c r="A214" s="19" t="str">
        <f t="shared" si="18"/>
        <v> BBS 50 </v>
      </c>
      <c r="B214" s="22" t="str">
        <f t="shared" si="19"/>
        <v>II</v>
      </c>
      <c r="C214" s="19">
        <f t="shared" si="20"/>
        <v>44503.305999999997</v>
      </c>
      <c r="D214" s="45" t="str">
        <f t="shared" si="21"/>
        <v>vis</v>
      </c>
      <c r="E214" s="155">
        <f>VLOOKUP(C214,'Active 1'!C$21:E$969,3,FALSE)</f>
        <v>14048.495215983785</v>
      </c>
      <c r="F214" s="22" t="s">
        <v>2184</v>
      </c>
      <c r="G214" s="45" t="str">
        <f t="shared" si="22"/>
        <v>44503.306</v>
      </c>
      <c r="H214" s="19">
        <f t="shared" si="23"/>
        <v>14048.5</v>
      </c>
      <c r="I214" s="156" t="s">
        <v>802</v>
      </c>
      <c r="J214" s="157" t="s">
        <v>803</v>
      </c>
      <c r="K214" s="156">
        <v>14048.5</v>
      </c>
      <c r="L214" s="156" t="s">
        <v>543</v>
      </c>
      <c r="M214" s="157" t="s">
        <v>338</v>
      </c>
      <c r="N214" s="157"/>
      <c r="O214" s="158" t="s">
        <v>539</v>
      </c>
      <c r="P214" s="158" t="s">
        <v>804</v>
      </c>
    </row>
    <row r="215" spans="1:16" ht="13.5" thickBot="1" x14ac:dyDescent="0.25">
      <c r="A215" s="19" t="str">
        <f t="shared" si="18"/>
        <v> BBS 50 </v>
      </c>
      <c r="B215" s="22" t="str">
        <f t="shared" si="19"/>
        <v>I</v>
      </c>
      <c r="C215" s="19">
        <f t="shared" si="20"/>
        <v>44512.305</v>
      </c>
      <c r="D215" s="45" t="str">
        <f t="shared" si="21"/>
        <v>vis</v>
      </c>
      <c r="E215" s="155">
        <f>VLOOKUP(C215,'Active 1'!C$21:E$969,3,FALSE)</f>
        <v>14087.00338413154</v>
      </c>
      <c r="F215" s="22" t="s">
        <v>2184</v>
      </c>
      <c r="G215" s="45" t="str">
        <f t="shared" si="22"/>
        <v>44512.305</v>
      </c>
      <c r="H215" s="19">
        <f t="shared" si="23"/>
        <v>14087</v>
      </c>
      <c r="I215" s="156" t="s">
        <v>805</v>
      </c>
      <c r="J215" s="157" t="s">
        <v>806</v>
      </c>
      <c r="K215" s="156">
        <v>14087</v>
      </c>
      <c r="L215" s="156" t="s">
        <v>457</v>
      </c>
      <c r="M215" s="157" t="s">
        <v>338</v>
      </c>
      <c r="N215" s="157"/>
      <c r="O215" s="158" t="s">
        <v>539</v>
      </c>
      <c r="P215" s="158" t="s">
        <v>804</v>
      </c>
    </row>
    <row r="216" spans="1:16" ht="13.5" thickBot="1" x14ac:dyDescent="0.25">
      <c r="A216" s="19" t="str">
        <f t="shared" si="18"/>
        <v> BBS 51 </v>
      </c>
      <c r="B216" s="22" t="str">
        <f t="shared" si="19"/>
        <v>I</v>
      </c>
      <c r="C216" s="19">
        <f t="shared" si="20"/>
        <v>44533.336000000003</v>
      </c>
      <c r="D216" s="45" t="str">
        <f t="shared" si="21"/>
        <v>vis</v>
      </c>
      <c r="E216" s="155">
        <f>VLOOKUP(C216,'Active 1'!C$21:E$969,3,FALSE)</f>
        <v>14176.998415170017</v>
      </c>
      <c r="F216" s="22" t="s">
        <v>2184</v>
      </c>
      <c r="G216" s="45" t="str">
        <f t="shared" si="22"/>
        <v>44533.336</v>
      </c>
      <c r="H216" s="19">
        <f t="shared" si="23"/>
        <v>14177</v>
      </c>
      <c r="I216" s="156" t="s">
        <v>807</v>
      </c>
      <c r="J216" s="157" t="s">
        <v>808</v>
      </c>
      <c r="K216" s="156">
        <v>14177</v>
      </c>
      <c r="L216" s="156" t="s">
        <v>448</v>
      </c>
      <c r="M216" s="157" t="s">
        <v>338</v>
      </c>
      <c r="N216" s="157"/>
      <c r="O216" s="158" t="s">
        <v>539</v>
      </c>
      <c r="P216" s="158" t="s">
        <v>809</v>
      </c>
    </row>
    <row r="217" spans="1:16" ht="13.5" thickBot="1" x14ac:dyDescent="0.25">
      <c r="A217" s="19" t="str">
        <f t="shared" si="18"/>
        <v> BBS 51 </v>
      </c>
      <c r="B217" s="22" t="str">
        <f t="shared" si="19"/>
        <v>II</v>
      </c>
      <c r="C217" s="19">
        <f t="shared" si="20"/>
        <v>44565.235000000001</v>
      </c>
      <c r="D217" s="45" t="str">
        <f t="shared" si="21"/>
        <v>vis</v>
      </c>
      <c r="E217" s="155">
        <f>VLOOKUP(C217,'Active 1'!C$21:E$969,3,FALSE)</f>
        <v>14313.499365913956</v>
      </c>
      <c r="F217" s="22" t="s">
        <v>2184</v>
      </c>
      <c r="G217" s="45" t="str">
        <f t="shared" si="22"/>
        <v>44565.235</v>
      </c>
      <c r="H217" s="19">
        <f t="shared" si="23"/>
        <v>14313.5</v>
      </c>
      <c r="I217" s="156" t="s">
        <v>810</v>
      </c>
      <c r="J217" s="157" t="s">
        <v>811</v>
      </c>
      <c r="K217" s="156">
        <v>14313.5</v>
      </c>
      <c r="L217" s="156" t="s">
        <v>448</v>
      </c>
      <c r="M217" s="157" t="s">
        <v>338</v>
      </c>
      <c r="N217" s="157"/>
      <c r="O217" s="158" t="s">
        <v>539</v>
      </c>
      <c r="P217" s="158" t="s">
        <v>809</v>
      </c>
    </row>
    <row r="218" spans="1:16" ht="13.5" thickBot="1" x14ac:dyDescent="0.25">
      <c r="A218" s="19" t="str">
        <f t="shared" si="18"/>
        <v> BBS 52 </v>
      </c>
      <c r="B218" s="22" t="str">
        <f t="shared" si="19"/>
        <v>I</v>
      </c>
      <c r="C218" s="19">
        <f t="shared" si="20"/>
        <v>44626.347999999998</v>
      </c>
      <c r="D218" s="45" t="str">
        <f t="shared" si="21"/>
        <v>vis</v>
      </c>
      <c r="E218" s="155">
        <f>VLOOKUP(C218,'Active 1'!C$21:E$969,3,FALSE)</f>
        <v>14575.011720621458</v>
      </c>
      <c r="F218" s="22" t="s">
        <v>2184</v>
      </c>
      <c r="G218" s="45" t="str">
        <f t="shared" si="22"/>
        <v>44626.348</v>
      </c>
      <c r="H218" s="19">
        <f t="shared" si="23"/>
        <v>14575</v>
      </c>
      <c r="I218" s="156" t="s">
        <v>812</v>
      </c>
      <c r="J218" s="157" t="s">
        <v>813</v>
      </c>
      <c r="K218" s="156">
        <v>14575</v>
      </c>
      <c r="L218" s="156" t="s">
        <v>417</v>
      </c>
      <c r="M218" s="157" t="s">
        <v>338</v>
      </c>
      <c r="N218" s="157"/>
      <c r="O218" s="158" t="s">
        <v>539</v>
      </c>
      <c r="P218" s="158" t="s">
        <v>814</v>
      </c>
    </row>
    <row r="219" spans="1:16" ht="13.5" thickBot="1" x14ac:dyDescent="0.25">
      <c r="A219" s="19" t="str">
        <f t="shared" si="18"/>
        <v> BBS 53 </v>
      </c>
      <c r="B219" s="22" t="str">
        <f t="shared" si="19"/>
        <v>I</v>
      </c>
      <c r="C219" s="19">
        <f t="shared" si="20"/>
        <v>44637.330999999998</v>
      </c>
      <c r="D219" s="45" t="str">
        <f t="shared" si="21"/>
        <v>vis</v>
      </c>
      <c r="E219" s="155">
        <f>VLOOKUP(C219,'Active 1'!C$21:E$969,3,FALSE)</f>
        <v>14622.00974382033</v>
      </c>
      <c r="F219" s="22" t="s">
        <v>2184</v>
      </c>
      <c r="G219" s="45" t="str">
        <f t="shared" si="22"/>
        <v>44637.331</v>
      </c>
      <c r="H219" s="19">
        <f t="shared" si="23"/>
        <v>14622</v>
      </c>
      <c r="I219" s="156" t="s">
        <v>815</v>
      </c>
      <c r="J219" s="157" t="s">
        <v>816</v>
      </c>
      <c r="K219" s="156">
        <v>14622</v>
      </c>
      <c r="L219" s="156" t="s">
        <v>406</v>
      </c>
      <c r="M219" s="157" t="s">
        <v>338</v>
      </c>
      <c r="N219" s="157"/>
      <c r="O219" s="158" t="s">
        <v>539</v>
      </c>
      <c r="P219" s="158" t="s">
        <v>817</v>
      </c>
    </row>
    <row r="220" spans="1:16" ht="13.5" thickBot="1" x14ac:dyDescent="0.25">
      <c r="A220" s="19" t="str">
        <f t="shared" si="18"/>
        <v> BBS 53 </v>
      </c>
      <c r="B220" s="22" t="str">
        <f t="shared" si="19"/>
        <v>II</v>
      </c>
      <c r="C220" s="19">
        <f t="shared" si="20"/>
        <v>44686.286999999997</v>
      </c>
      <c r="D220" s="45" t="str">
        <f t="shared" si="21"/>
        <v>vis</v>
      </c>
      <c r="E220" s="155">
        <f>VLOOKUP(C220,'Active 1'!C$21:E$969,3,FALSE)</f>
        <v>14831.500340535606</v>
      </c>
      <c r="F220" s="22" t="s">
        <v>2184</v>
      </c>
      <c r="G220" s="45" t="str">
        <f t="shared" si="22"/>
        <v>44686.287</v>
      </c>
      <c r="H220" s="19">
        <f t="shared" si="23"/>
        <v>14831.5</v>
      </c>
      <c r="I220" s="156" t="s">
        <v>818</v>
      </c>
      <c r="J220" s="157" t="s">
        <v>819</v>
      </c>
      <c r="K220" s="156">
        <v>14831.5</v>
      </c>
      <c r="L220" s="156" t="s">
        <v>400</v>
      </c>
      <c r="M220" s="157" t="s">
        <v>338</v>
      </c>
      <c r="N220" s="157"/>
      <c r="O220" s="158" t="s">
        <v>539</v>
      </c>
      <c r="P220" s="158" t="s">
        <v>817</v>
      </c>
    </row>
    <row r="221" spans="1:16" ht="13.5" thickBot="1" x14ac:dyDescent="0.25">
      <c r="A221" s="19" t="str">
        <f t="shared" si="18"/>
        <v> BBS 55 </v>
      </c>
      <c r="B221" s="22" t="str">
        <f t="shared" si="19"/>
        <v>II</v>
      </c>
      <c r="C221" s="19">
        <f t="shared" si="20"/>
        <v>44779.523999999998</v>
      </c>
      <c r="D221" s="45" t="str">
        <f t="shared" si="21"/>
        <v>vis</v>
      </c>
      <c r="E221" s="155">
        <f>VLOOKUP(C221,'Active 1'!C$21:E$969,3,FALSE)</f>
        <v>15230.476457169785</v>
      </c>
      <c r="F221" s="22" t="s">
        <v>2184</v>
      </c>
      <c r="G221" s="45" t="str">
        <f t="shared" si="22"/>
        <v>44779.524</v>
      </c>
      <c r="H221" s="19">
        <f t="shared" si="23"/>
        <v>15230.5</v>
      </c>
      <c r="I221" s="156" t="s">
        <v>820</v>
      </c>
      <c r="J221" s="157" t="s">
        <v>821</v>
      </c>
      <c r="K221" s="156">
        <v>15230.5</v>
      </c>
      <c r="L221" s="156" t="s">
        <v>507</v>
      </c>
      <c r="M221" s="157" t="s">
        <v>338</v>
      </c>
      <c r="N221" s="157"/>
      <c r="O221" s="158" t="s">
        <v>539</v>
      </c>
      <c r="P221" s="158" t="s">
        <v>822</v>
      </c>
    </row>
    <row r="222" spans="1:16" ht="13.5" thickBot="1" x14ac:dyDescent="0.25">
      <c r="A222" s="19" t="str">
        <f t="shared" si="18"/>
        <v> BBS 56 </v>
      </c>
      <c r="B222" s="22" t="str">
        <f t="shared" si="19"/>
        <v>I</v>
      </c>
      <c r="C222" s="19">
        <f t="shared" si="20"/>
        <v>44793.434000000001</v>
      </c>
      <c r="D222" s="45" t="str">
        <f t="shared" si="21"/>
        <v>vis</v>
      </c>
      <c r="E222" s="155">
        <f>VLOOKUP(C222,'Active 1'!C$21:E$969,3,FALSE)</f>
        <v>15289.999584065576</v>
      </c>
      <c r="F222" s="22" t="s">
        <v>2184</v>
      </c>
      <c r="G222" s="45" t="str">
        <f t="shared" si="22"/>
        <v>44793.434</v>
      </c>
      <c r="H222" s="19">
        <f t="shared" si="23"/>
        <v>15290</v>
      </c>
      <c r="I222" s="156" t="s">
        <v>823</v>
      </c>
      <c r="J222" s="157" t="s">
        <v>824</v>
      </c>
      <c r="K222" s="156">
        <v>15290</v>
      </c>
      <c r="L222" s="156" t="s">
        <v>448</v>
      </c>
      <c r="M222" s="157" t="s">
        <v>338</v>
      </c>
      <c r="N222" s="157"/>
      <c r="O222" s="158" t="s">
        <v>539</v>
      </c>
      <c r="P222" s="158" t="s">
        <v>825</v>
      </c>
    </row>
    <row r="223" spans="1:16" ht="13.5" thickBot="1" x14ac:dyDescent="0.25">
      <c r="A223" s="19" t="str">
        <f t="shared" si="18"/>
        <v> VSSC 59.16 </v>
      </c>
      <c r="B223" s="22" t="str">
        <f t="shared" si="19"/>
        <v>II</v>
      </c>
      <c r="C223" s="19">
        <f t="shared" si="20"/>
        <v>44816.46</v>
      </c>
      <c r="D223" s="45" t="str">
        <f t="shared" si="21"/>
        <v>vis</v>
      </c>
      <c r="E223" s="155">
        <f>VLOOKUP(C223,'Active 1'!C$21:E$969,3,FALSE)</f>
        <v>15388.531540924096</v>
      </c>
      <c r="F223" s="22" t="s">
        <v>2184</v>
      </c>
      <c r="G223" s="45" t="str">
        <f t="shared" si="22"/>
        <v>44816.460</v>
      </c>
      <c r="H223" s="19">
        <f t="shared" si="23"/>
        <v>15388.5</v>
      </c>
      <c r="I223" s="156" t="s">
        <v>826</v>
      </c>
      <c r="J223" s="157" t="s">
        <v>827</v>
      </c>
      <c r="K223" s="156">
        <v>15388.5</v>
      </c>
      <c r="L223" s="156" t="s">
        <v>397</v>
      </c>
      <c r="M223" s="157" t="s">
        <v>338</v>
      </c>
      <c r="N223" s="157"/>
      <c r="O223" s="158" t="s">
        <v>828</v>
      </c>
      <c r="P223" s="158" t="s">
        <v>829</v>
      </c>
    </row>
    <row r="224" spans="1:16" ht="13.5" thickBot="1" x14ac:dyDescent="0.25">
      <c r="A224" s="19" t="str">
        <f t="shared" si="18"/>
        <v> VSSC 59.16 </v>
      </c>
      <c r="B224" s="22" t="str">
        <f t="shared" si="19"/>
        <v>I</v>
      </c>
      <c r="C224" s="19">
        <f t="shared" si="20"/>
        <v>44844.381000000001</v>
      </c>
      <c r="D224" s="45" t="str">
        <f t="shared" si="21"/>
        <v>vis</v>
      </c>
      <c r="E224" s="155">
        <f>VLOOKUP(C224,'Active 1'!C$21:E$969,3,FALSE)</f>
        <v>15508.009989957673</v>
      </c>
      <c r="F224" s="22" t="s">
        <v>2184</v>
      </c>
      <c r="G224" s="45" t="str">
        <f t="shared" si="22"/>
        <v>44844.381</v>
      </c>
      <c r="H224" s="19">
        <f t="shared" si="23"/>
        <v>15508</v>
      </c>
      <c r="I224" s="156" t="s">
        <v>830</v>
      </c>
      <c r="J224" s="157" t="s">
        <v>831</v>
      </c>
      <c r="K224" s="156">
        <v>15508</v>
      </c>
      <c r="L224" s="156" t="s">
        <v>406</v>
      </c>
      <c r="M224" s="157" t="s">
        <v>338</v>
      </c>
      <c r="N224" s="157"/>
      <c r="O224" s="158" t="s">
        <v>828</v>
      </c>
      <c r="P224" s="158" t="s">
        <v>829</v>
      </c>
    </row>
    <row r="225" spans="1:16" ht="13.5" thickBot="1" x14ac:dyDescent="0.25">
      <c r="A225" s="19" t="str">
        <f t="shared" si="18"/>
        <v> BBS 56 </v>
      </c>
      <c r="B225" s="22" t="str">
        <f t="shared" si="19"/>
        <v>I</v>
      </c>
      <c r="C225" s="19">
        <f t="shared" si="20"/>
        <v>44865.409</v>
      </c>
      <c r="D225" s="45" t="str">
        <f t="shared" si="21"/>
        <v>vis</v>
      </c>
      <c r="E225" s="155">
        <f>VLOOKUP(C225,'Active 1'!C$21:E$969,3,FALSE)</f>
        <v>15597.992183513696</v>
      </c>
      <c r="F225" s="22" t="s">
        <v>2184</v>
      </c>
      <c r="G225" s="45" t="str">
        <f t="shared" si="22"/>
        <v>44865.409</v>
      </c>
      <c r="H225" s="19">
        <f t="shared" si="23"/>
        <v>15598</v>
      </c>
      <c r="I225" s="156" t="s">
        <v>832</v>
      </c>
      <c r="J225" s="157" t="s">
        <v>833</v>
      </c>
      <c r="K225" s="156">
        <v>15598</v>
      </c>
      <c r="L225" s="156" t="s">
        <v>454</v>
      </c>
      <c r="M225" s="157" t="s">
        <v>338</v>
      </c>
      <c r="N225" s="157"/>
      <c r="O225" s="158" t="s">
        <v>539</v>
      </c>
      <c r="P225" s="158" t="s">
        <v>825</v>
      </c>
    </row>
    <row r="226" spans="1:16" ht="13.5" thickBot="1" x14ac:dyDescent="0.25">
      <c r="A226" s="19" t="str">
        <f t="shared" si="18"/>
        <v> VSSC 59.16 </v>
      </c>
      <c r="B226" s="22" t="str">
        <f t="shared" si="19"/>
        <v>I</v>
      </c>
      <c r="C226" s="19">
        <f t="shared" si="20"/>
        <v>44869.387000000002</v>
      </c>
      <c r="D226" s="45" t="str">
        <f t="shared" si="21"/>
        <v>vis</v>
      </c>
      <c r="E226" s="155">
        <f>VLOOKUP(C226,'Active 1'!C$21:E$969,3,FALSE)</f>
        <v>15615.014685224087</v>
      </c>
      <c r="F226" s="22" t="s">
        <v>2184</v>
      </c>
      <c r="G226" s="45" t="str">
        <f t="shared" si="22"/>
        <v>44869.387</v>
      </c>
      <c r="H226" s="19">
        <f t="shared" si="23"/>
        <v>15615</v>
      </c>
      <c r="I226" s="156" t="s">
        <v>834</v>
      </c>
      <c r="J226" s="157" t="s">
        <v>835</v>
      </c>
      <c r="K226" s="156">
        <v>15615</v>
      </c>
      <c r="L226" s="156" t="s">
        <v>417</v>
      </c>
      <c r="M226" s="157" t="s">
        <v>338</v>
      </c>
      <c r="N226" s="157"/>
      <c r="O226" s="158" t="s">
        <v>828</v>
      </c>
      <c r="P226" s="158" t="s">
        <v>829</v>
      </c>
    </row>
    <row r="227" spans="1:16" ht="13.5" thickBot="1" x14ac:dyDescent="0.25">
      <c r="A227" s="19" t="str">
        <f t="shared" si="18"/>
        <v> BBS 57 </v>
      </c>
      <c r="B227" s="22" t="str">
        <f t="shared" si="19"/>
        <v>I</v>
      </c>
      <c r="C227" s="19">
        <f t="shared" si="20"/>
        <v>44895.322</v>
      </c>
      <c r="D227" s="45" t="str">
        <f t="shared" si="21"/>
        <v>vis</v>
      </c>
      <c r="E227" s="155">
        <f>VLOOKUP(C227,'Active 1'!C$21:E$969,3,FALSE)</f>
        <v>15725.994720884892</v>
      </c>
      <c r="F227" s="22" t="s">
        <v>2184</v>
      </c>
      <c r="G227" s="45" t="str">
        <f t="shared" si="22"/>
        <v>44895.322</v>
      </c>
      <c r="H227" s="19">
        <f t="shared" si="23"/>
        <v>15726</v>
      </c>
      <c r="I227" s="156" t="s">
        <v>836</v>
      </c>
      <c r="J227" s="157" t="s">
        <v>837</v>
      </c>
      <c r="K227" s="156">
        <v>15726</v>
      </c>
      <c r="L227" s="156" t="s">
        <v>543</v>
      </c>
      <c r="M227" s="157" t="s">
        <v>338</v>
      </c>
      <c r="N227" s="157"/>
      <c r="O227" s="158" t="s">
        <v>539</v>
      </c>
      <c r="P227" s="158" t="s">
        <v>838</v>
      </c>
    </row>
    <row r="228" spans="1:16" ht="13.5" thickBot="1" x14ac:dyDescent="0.25">
      <c r="A228" s="19" t="str">
        <f t="shared" si="18"/>
        <v> BBS 57 </v>
      </c>
      <c r="B228" s="22" t="str">
        <f t="shared" si="19"/>
        <v>I</v>
      </c>
      <c r="C228" s="19">
        <f t="shared" si="20"/>
        <v>44906.305</v>
      </c>
      <c r="D228" s="45" t="str">
        <f t="shared" si="21"/>
        <v>vis</v>
      </c>
      <c r="E228" s="155">
        <f>VLOOKUP(C228,'Active 1'!C$21:E$969,3,FALSE)</f>
        <v>15772.992744083764</v>
      </c>
      <c r="F228" s="22" t="s">
        <v>2184</v>
      </c>
      <c r="G228" s="45" t="str">
        <f t="shared" si="22"/>
        <v>44906.305</v>
      </c>
      <c r="H228" s="19">
        <f t="shared" si="23"/>
        <v>15773</v>
      </c>
      <c r="I228" s="156" t="s">
        <v>839</v>
      </c>
      <c r="J228" s="157" t="s">
        <v>840</v>
      </c>
      <c r="K228" s="156">
        <v>15773</v>
      </c>
      <c r="L228" s="156" t="s">
        <v>454</v>
      </c>
      <c r="M228" s="157" t="s">
        <v>338</v>
      </c>
      <c r="N228" s="157"/>
      <c r="O228" s="158" t="s">
        <v>539</v>
      </c>
      <c r="P228" s="158" t="s">
        <v>838</v>
      </c>
    </row>
    <row r="229" spans="1:16" ht="13.5" thickBot="1" x14ac:dyDescent="0.25">
      <c r="A229" s="19" t="str">
        <f t="shared" si="18"/>
        <v> BBS 59 </v>
      </c>
      <c r="B229" s="22" t="str">
        <f t="shared" si="19"/>
        <v>I</v>
      </c>
      <c r="C229" s="19">
        <f t="shared" si="20"/>
        <v>45003.290999999997</v>
      </c>
      <c r="D229" s="45" t="str">
        <f t="shared" si="21"/>
        <v>vis</v>
      </c>
      <c r="E229" s="155">
        <f>VLOOKUP(C229,'Active 1'!C$21:E$969,3,FALSE)</f>
        <v>16188.011434602347</v>
      </c>
      <c r="F229" s="22" t="s">
        <v>2184</v>
      </c>
      <c r="G229" s="45" t="str">
        <f t="shared" si="22"/>
        <v>45003.291</v>
      </c>
      <c r="H229" s="19">
        <f t="shared" si="23"/>
        <v>16188</v>
      </c>
      <c r="I229" s="156" t="s">
        <v>841</v>
      </c>
      <c r="J229" s="157" t="s">
        <v>842</v>
      </c>
      <c r="K229" s="156">
        <v>16188</v>
      </c>
      <c r="L229" s="156" t="s">
        <v>417</v>
      </c>
      <c r="M229" s="157" t="s">
        <v>338</v>
      </c>
      <c r="N229" s="157"/>
      <c r="O229" s="158" t="s">
        <v>539</v>
      </c>
      <c r="P229" s="158" t="s">
        <v>843</v>
      </c>
    </row>
    <row r="230" spans="1:16" ht="13.5" thickBot="1" x14ac:dyDescent="0.25">
      <c r="A230" s="19" t="str">
        <f t="shared" si="18"/>
        <v> BBS 59 </v>
      </c>
      <c r="B230" s="22" t="str">
        <f t="shared" si="19"/>
        <v>I</v>
      </c>
      <c r="C230" s="19">
        <f t="shared" si="20"/>
        <v>45035.300999999999</v>
      </c>
      <c r="D230" s="45" t="str">
        <f t="shared" si="21"/>
        <v>vis</v>
      </c>
      <c r="E230" s="155">
        <f>VLOOKUP(C230,'Active 1'!C$21:E$969,3,FALSE)</f>
        <v>16324.987372196443</v>
      </c>
      <c r="F230" s="22" t="s">
        <v>2184</v>
      </c>
      <c r="G230" s="45" t="str">
        <f t="shared" si="22"/>
        <v>45035.301</v>
      </c>
      <c r="H230" s="19">
        <f t="shared" si="23"/>
        <v>16325</v>
      </c>
      <c r="I230" s="156" t="s">
        <v>844</v>
      </c>
      <c r="J230" s="157" t="s">
        <v>845</v>
      </c>
      <c r="K230" s="156">
        <v>16325</v>
      </c>
      <c r="L230" s="156" t="s">
        <v>180</v>
      </c>
      <c r="M230" s="157" t="s">
        <v>338</v>
      </c>
      <c r="N230" s="157"/>
      <c r="O230" s="158" t="s">
        <v>539</v>
      </c>
      <c r="P230" s="158" t="s">
        <v>843</v>
      </c>
    </row>
    <row r="231" spans="1:16" ht="13.5" thickBot="1" x14ac:dyDescent="0.25">
      <c r="A231" s="19" t="str">
        <f t="shared" si="18"/>
        <v> BBS 60 </v>
      </c>
      <c r="B231" s="22" t="str">
        <f t="shared" si="19"/>
        <v>II</v>
      </c>
      <c r="C231" s="19">
        <f t="shared" si="20"/>
        <v>45119.542000000001</v>
      </c>
      <c r="D231" s="45" t="str">
        <f t="shared" si="21"/>
        <v>vis</v>
      </c>
      <c r="E231" s="155">
        <f>VLOOKUP(C231,'Active 1'!C$21:E$969,3,FALSE)</f>
        <v>16685.468158165324</v>
      </c>
      <c r="F231" s="22" t="s">
        <v>2184</v>
      </c>
      <c r="G231" s="45" t="str">
        <f t="shared" si="22"/>
        <v>45119.542</v>
      </c>
      <c r="H231" s="19">
        <f t="shared" si="23"/>
        <v>16685.5</v>
      </c>
      <c r="I231" s="156" t="s">
        <v>846</v>
      </c>
      <c r="J231" s="157" t="s">
        <v>847</v>
      </c>
      <c r="K231" s="156">
        <v>16685.5</v>
      </c>
      <c r="L231" s="156" t="s">
        <v>772</v>
      </c>
      <c r="M231" s="157" t="s">
        <v>338</v>
      </c>
      <c r="N231" s="157"/>
      <c r="O231" s="158" t="s">
        <v>539</v>
      </c>
      <c r="P231" s="158" t="s">
        <v>848</v>
      </c>
    </row>
    <row r="232" spans="1:16" ht="13.5" thickBot="1" x14ac:dyDescent="0.25">
      <c r="A232" s="19" t="str">
        <f t="shared" si="18"/>
        <v> BBS 61 </v>
      </c>
      <c r="B232" s="22" t="str">
        <f t="shared" si="19"/>
        <v>I</v>
      </c>
      <c r="C232" s="19">
        <f t="shared" si="20"/>
        <v>45164.527999999998</v>
      </c>
      <c r="D232" s="45" t="str">
        <f t="shared" si="21"/>
        <v>vis</v>
      </c>
      <c r="E232" s="155">
        <f>VLOOKUP(C232,'Active 1'!C$21:E$969,3,FALSE)</f>
        <v>16877.970486456707</v>
      </c>
      <c r="F232" s="22" t="s">
        <v>2184</v>
      </c>
      <c r="G232" s="45" t="str">
        <f t="shared" si="22"/>
        <v>45164.528</v>
      </c>
      <c r="H232" s="19">
        <f t="shared" si="23"/>
        <v>16878</v>
      </c>
      <c r="I232" s="156" t="s">
        <v>849</v>
      </c>
      <c r="J232" s="157" t="s">
        <v>850</v>
      </c>
      <c r="K232" s="156">
        <v>16878</v>
      </c>
      <c r="L232" s="156" t="s">
        <v>772</v>
      </c>
      <c r="M232" s="157" t="s">
        <v>338</v>
      </c>
      <c r="N232" s="157"/>
      <c r="O232" s="158" t="s">
        <v>851</v>
      </c>
      <c r="P232" s="158" t="s">
        <v>852</v>
      </c>
    </row>
    <row r="233" spans="1:16" ht="13.5" thickBot="1" x14ac:dyDescent="0.25">
      <c r="A233" s="19" t="str">
        <f t="shared" si="18"/>
        <v> BBS 62 </v>
      </c>
      <c r="B233" s="22" t="str">
        <f t="shared" si="19"/>
        <v>I</v>
      </c>
      <c r="C233" s="19">
        <f t="shared" si="20"/>
        <v>45192.341999999997</v>
      </c>
      <c r="D233" s="45" t="str">
        <f t="shared" si="21"/>
        <v>vis</v>
      </c>
      <c r="E233" s="155">
        <f>VLOOKUP(C233,'Active 1'!C$21:E$969,3,FALSE)</f>
        <v>16996.991065283379</v>
      </c>
      <c r="F233" s="22" t="s">
        <v>2184</v>
      </c>
      <c r="G233" s="45" t="str">
        <f t="shared" si="22"/>
        <v>45192.342</v>
      </c>
      <c r="H233" s="19">
        <f t="shared" si="23"/>
        <v>16997</v>
      </c>
      <c r="I233" s="156" t="s">
        <v>853</v>
      </c>
      <c r="J233" s="157" t="s">
        <v>854</v>
      </c>
      <c r="K233" s="156">
        <v>16997</v>
      </c>
      <c r="L233" s="156" t="s">
        <v>454</v>
      </c>
      <c r="M233" s="157" t="s">
        <v>338</v>
      </c>
      <c r="N233" s="157"/>
      <c r="O233" s="158" t="s">
        <v>851</v>
      </c>
      <c r="P233" s="158" t="s">
        <v>855</v>
      </c>
    </row>
    <row r="234" spans="1:16" ht="13.5" thickBot="1" x14ac:dyDescent="0.25">
      <c r="A234" s="19" t="str">
        <f t="shared" si="18"/>
        <v> BBS 62 </v>
      </c>
      <c r="B234" s="22" t="str">
        <f t="shared" si="19"/>
        <v>II</v>
      </c>
      <c r="C234" s="19">
        <f t="shared" si="20"/>
        <v>45192.453000000001</v>
      </c>
      <c r="D234" s="45" t="str">
        <f t="shared" si="21"/>
        <v>vis</v>
      </c>
      <c r="E234" s="155">
        <f>VLOOKUP(C234,'Active 1'!C$21:E$969,3,FALSE)</f>
        <v>16997.466052133539</v>
      </c>
      <c r="F234" s="22" t="s">
        <v>2184</v>
      </c>
      <c r="G234" s="45" t="str">
        <f t="shared" si="22"/>
        <v>45192.453</v>
      </c>
      <c r="H234" s="19">
        <f t="shared" si="23"/>
        <v>16997.5</v>
      </c>
      <c r="I234" s="156" t="s">
        <v>856</v>
      </c>
      <c r="J234" s="157" t="s">
        <v>857</v>
      </c>
      <c r="K234" s="156">
        <v>16997.5</v>
      </c>
      <c r="L234" s="156" t="s">
        <v>472</v>
      </c>
      <c r="M234" s="157" t="s">
        <v>338</v>
      </c>
      <c r="N234" s="157"/>
      <c r="O234" s="158" t="s">
        <v>539</v>
      </c>
      <c r="P234" s="158" t="s">
        <v>855</v>
      </c>
    </row>
    <row r="235" spans="1:16" ht="13.5" thickBot="1" x14ac:dyDescent="0.25">
      <c r="A235" s="19" t="str">
        <f t="shared" si="18"/>
        <v> BBS 62 </v>
      </c>
      <c r="B235" s="22" t="str">
        <f t="shared" si="19"/>
        <v>II</v>
      </c>
      <c r="C235" s="19">
        <f t="shared" si="20"/>
        <v>45214.427000000003</v>
      </c>
      <c r="D235" s="45" t="str">
        <f t="shared" si="21"/>
        <v>vis</v>
      </c>
      <c r="E235" s="155">
        <f>VLOOKUP(C235,'Active 1'!C$21:E$969,3,FALSE)</f>
        <v>17091.496331817783</v>
      </c>
      <c r="F235" s="22" t="s">
        <v>2184</v>
      </c>
      <c r="G235" s="45" t="str">
        <f t="shared" si="22"/>
        <v>45214.427</v>
      </c>
      <c r="H235" s="19">
        <f t="shared" si="23"/>
        <v>17091.5</v>
      </c>
      <c r="I235" s="156" t="s">
        <v>858</v>
      </c>
      <c r="J235" s="157" t="s">
        <v>859</v>
      </c>
      <c r="K235" s="156">
        <v>17091.5</v>
      </c>
      <c r="L235" s="156" t="s">
        <v>543</v>
      </c>
      <c r="M235" s="157" t="s">
        <v>338</v>
      </c>
      <c r="N235" s="157"/>
      <c r="O235" s="158" t="s">
        <v>539</v>
      </c>
      <c r="P235" s="158" t="s">
        <v>855</v>
      </c>
    </row>
    <row r="236" spans="1:16" ht="13.5" thickBot="1" x14ac:dyDescent="0.25">
      <c r="A236" s="19" t="str">
        <f t="shared" si="18"/>
        <v> BBS 63 </v>
      </c>
      <c r="B236" s="22" t="str">
        <f t="shared" si="19"/>
        <v>II</v>
      </c>
      <c r="C236" s="19">
        <f t="shared" si="20"/>
        <v>45244.341</v>
      </c>
      <c r="D236" s="45" t="str">
        <f t="shared" si="21"/>
        <v>vis</v>
      </c>
      <c r="E236" s="155">
        <f>VLOOKUP(C236,'Active 1'!C$21:E$969,3,FALSE)</f>
        <v>17219.503148349781</v>
      </c>
      <c r="F236" s="22" t="s">
        <v>2184</v>
      </c>
      <c r="G236" s="45" t="str">
        <f t="shared" si="22"/>
        <v>45244.341</v>
      </c>
      <c r="H236" s="19">
        <f t="shared" si="23"/>
        <v>17219.5</v>
      </c>
      <c r="I236" s="156" t="s">
        <v>871</v>
      </c>
      <c r="J236" s="157" t="s">
        <v>872</v>
      </c>
      <c r="K236" s="156">
        <v>17219.5</v>
      </c>
      <c r="L236" s="156" t="s">
        <v>457</v>
      </c>
      <c r="M236" s="157" t="s">
        <v>338</v>
      </c>
      <c r="N236" s="157"/>
      <c r="O236" s="158" t="s">
        <v>539</v>
      </c>
      <c r="P236" s="158" t="s">
        <v>873</v>
      </c>
    </row>
    <row r="237" spans="1:16" ht="13.5" thickBot="1" x14ac:dyDescent="0.25">
      <c r="A237" s="19" t="str">
        <f t="shared" si="18"/>
        <v> BBS 63 </v>
      </c>
      <c r="B237" s="22" t="str">
        <f t="shared" si="19"/>
        <v>II</v>
      </c>
      <c r="C237" s="19">
        <f t="shared" si="20"/>
        <v>45255.557999999997</v>
      </c>
      <c r="D237" s="45" t="str">
        <f t="shared" si="21"/>
        <v>vis</v>
      </c>
      <c r="E237" s="155">
        <f>VLOOKUP(C237,'Active 1'!C$21:E$969,3,FALSE)</f>
        <v>17267.502495178662</v>
      </c>
      <c r="F237" s="22" t="s">
        <v>2184</v>
      </c>
      <c r="G237" s="45" t="str">
        <f t="shared" si="22"/>
        <v>45255.558</v>
      </c>
      <c r="H237" s="19">
        <f t="shared" si="23"/>
        <v>17267.5</v>
      </c>
      <c r="I237" s="156" t="s">
        <v>874</v>
      </c>
      <c r="J237" s="157" t="s">
        <v>875</v>
      </c>
      <c r="K237" s="156">
        <v>17267.5</v>
      </c>
      <c r="L237" s="156" t="s">
        <v>457</v>
      </c>
      <c r="M237" s="157" t="s">
        <v>338</v>
      </c>
      <c r="N237" s="157"/>
      <c r="O237" s="158" t="s">
        <v>539</v>
      </c>
      <c r="P237" s="158" t="s">
        <v>873</v>
      </c>
    </row>
    <row r="238" spans="1:16" ht="13.5" thickBot="1" x14ac:dyDescent="0.25">
      <c r="A238" s="19" t="str">
        <f t="shared" si="18"/>
        <v> BBS 63 </v>
      </c>
      <c r="B238" s="22" t="str">
        <f t="shared" si="19"/>
        <v>I</v>
      </c>
      <c r="C238" s="19">
        <f t="shared" si="20"/>
        <v>45268.296999999999</v>
      </c>
      <c r="D238" s="45" t="str">
        <f t="shared" si="21"/>
        <v>vis</v>
      </c>
      <c r="E238" s="155">
        <f>VLOOKUP(C238,'Active 1'!C$21:E$969,3,FALSE)</f>
        <v>17322.014724763518</v>
      </c>
      <c r="F238" s="22" t="s">
        <v>2184</v>
      </c>
      <c r="G238" s="45" t="str">
        <f t="shared" si="22"/>
        <v>45268.297</v>
      </c>
      <c r="H238" s="19">
        <f t="shared" si="23"/>
        <v>17322</v>
      </c>
      <c r="I238" s="156" t="s">
        <v>876</v>
      </c>
      <c r="J238" s="157" t="s">
        <v>877</v>
      </c>
      <c r="K238" s="156">
        <v>17322</v>
      </c>
      <c r="L238" s="156" t="s">
        <v>417</v>
      </c>
      <c r="M238" s="157" t="s">
        <v>338</v>
      </c>
      <c r="N238" s="157"/>
      <c r="O238" s="158" t="s">
        <v>539</v>
      </c>
      <c r="P238" s="158" t="s">
        <v>873</v>
      </c>
    </row>
    <row r="239" spans="1:16" ht="13.5" thickBot="1" x14ac:dyDescent="0.25">
      <c r="A239" s="19" t="str">
        <f t="shared" si="18"/>
        <v> BBS 64 </v>
      </c>
      <c r="B239" s="22" t="str">
        <f t="shared" si="19"/>
        <v>II</v>
      </c>
      <c r="C239" s="19">
        <f t="shared" si="20"/>
        <v>45276.36</v>
      </c>
      <c r="D239" s="45" t="str">
        <f t="shared" si="21"/>
        <v>vis</v>
      </c>
      <c r="E239" s="155">
        <f>VLOOKUP(C239,'Active 1'!C$21:E$969,3,FALSE)</f>
        <v>17356.517598391176</v>
      </c>
      <c r="F239" s="22" t="s">
        <v>2184</v>
      </c>
      <c r="G239" s="45" t="str">
        <f t="shared" si="22"/>
        <v>45276.360</v>
      </c>
      <c r="H239" s="19">
        <f t="shared" si="23"/>
        <v>17356.5</v>
      </c>
      <c r="I239" s="156" t="s">
        <v>878</v>
      </c>
      <c r="J239" s="157" t="s">
        <v>879</v>
      </c>
      <c r="K239" s="156">
        <v>17356.5</v>
      </c>
      <c r="L239" s="156" t="s">
        <v>445</v>
      </c>
      <c r="M239" s="157" t="s">
        <v>338</v>
      </c>
      <c r="N239" s="157"/>
      <c r="O239" s="158" t="s">
        <v>539</v>
      </c>
      <c r="P239" s="158" t="s">
        <v>880</v>
      </c>
    </row>
    <row r="240" spans="1:16" ht="13.5" thickBot="1" x14ac:dyDescent="0.25">
      <c r="A240" s="19" t="str">
        <f t="shared" si="18"/>
        <v> BBS 64 </v>
      </c>
      <c r="B240" s="22" t="str">
        <f t="shared" si="19"/>
        <v>II</v>
      </c>
      <c r="C240" s="19">
        <f t="shared" si="20"/>
        <v>45330.338000000003</v>
      </c>
      <c r="D240" s="45" t="str">
        <f t="shared" si="21"/>
        <v>vis</v>
      </c>
      <c r="E240" s="155">
        <f>VLOOKUP(C240,'Active 1'!C$21:E$969,3,FALSE)</f>
        <v>17587.498140704643</v>
      </c>
      <c r="F240" s="22" t="s">
        <v>2184</v>
      </c>
      <c r="G240" s="45" t="str">
        <f t="shared" si="22"/>
        <v>45330.338</v>
      </c>
      <c r="H240" s="19">
        <f t="shared" si="23"/>
        <v>17587.5</v>
      </c>
      <c r="I240" s="156" t="s">
        <v>881</v>
      </c>
      <c r="J240" s="157" t="s">
        <v>882</v>
      </c>
      <c r="K240" s="156">
        <v>17587.5</v>
      </c>
      <c r="L240" s="156" t="s">
        <v>448</v>
      </c>
      <c r="M240" s="157" t="s">
        <v>338</v>
      </c>
      <c r="N240" s="157"/>
      <c r="O240" s="158" t="s">
        <v>539</v>
      </c>
      <c r="P240" s="158" t="s">
        <v>880</v>
      </c>
    </row>
    <row r="241" spans="1:16" ht="13.5" thickBot="1" x14ac:dyDescent="0.25">
      <c r="A241" s="19" t="str">
        <f t="shared" si="18"/>
        <v> BBS 65 </v>
      </c>
      <c r="B241" s="22" t="str">
        <f t="shared" si="19"/>
        <v>I</v>
      </c>
      <c r="C241" s="19">
        <f t="shared" si="20"/>
        <v>45383.269</v>
      </c>
      <c r="D241" s="45" t="str">
        <f t="shared" si="21"/>
        <v>vis</v>
      </c>
      <c r="E241" s="155">
        <f>VLOOKUP(C241,'Active 1'!C$21:E$969,3,FALSE)</f>
        <v>17813.998401647856</v>
      </c>
      <c r="F241" s="22" t="s">
        <v>2184</v>
      </c>
      <c r="G241" s="45" t="str">
        <f t="shared" si="22"/>
        <v>45383.269</v>
      </c>
      <c r="H241" s="19">
        <f t="shared" si="23"/>
        <v>17814</v>
      </c>
      <c r="I241" s="156" t="s">
        <v>886</v>
      </c>
      <c r="J241" s="157" t="s">
        <v>887</v>
      </c>
      <c r="K241" s="156">
        <v>17814</v>
      </c>
      <c r="L241" s="156" t="s">
        <v>448</v>
      </c>
      <c r="M241" s="157" t="s">
        <v>338</v>
      </c>
      <c r="N241" s="157"/>
      <c r="O241" s="158" t="s">
        <v>539</v>
      </c>
      <c r="P241" s="158" t="s">
        <v>888</v>
      </c>
    </row>
    <row r="242" spans="1:16" ht="13.5" thickBot="1" x14ac:dyDescent="0.25">
      <c r="A242" s="19" t="str">
        <f t="shared" si="18"/>
        <v> BBS 66 </v>
      </c>
      <c r="B242" s="22" t="str">
        <f t="shared" si="19"/>
        <v>I</v>
      </c>
      <c r="C242" s="19">
        <f t="shared" si="20"/>
        <v>45486.557999999997</v>
      </c>
      <c r="D242" s="45" t="str">
        <f t="shared" si="21"/>
        <v>vis</v>
      </c>
      <c r="E242" s="155">
        <f>VLOOKUP(C242,'Active 1'!C$21:E$969,3,FALSE)</f>
        <v>18255.988642764863</v>
      </c>
      <c r="F242" s="22" t="s">
        <v>2184</v>
      </c>
      <c r="G242" s="45" t="str">
        <f t="shared" si="22"/>
        <v>45486.558</v>
      </c>
      <c r="H242" s="19">
        <f t="shared" si="23"/>
        <v>18256</v>
      </c>
      <c r="I242" s="156" t="s">
        <v>889</v>
      </c>
      <c r="J242" s="157" t="s">
        <v>890</v>
      </c>
      <c r="K242" s="156">
        <v>18256</v>
      </c>
      <c r="L242" s="156" t="s">
        <v>180</v>
      </c>
      <c r="M242" s="157" t="s">
        <v>338</v>
      </c>
      <c r="N242" s="157"/>
      <c r="O242" s="158" t="s">
        <v>539</v>
      </c>
      <c r="P242" s="158" t="s">
        <v>891</v>
      </c>
    </row>
    <row r="243" spans="1:16" ht="13.5" thickBot="1" x14ac:dyDescent="0.25">
      <c r="A243" s="19" t="str">
        <f t="shared" si="18"/>
        <v> BBS 67 </v>
      </c>
      <c r="B243" s="22" t="str">
        <f t="shared" si="19"/>
        <v>I</v>
      </c>
      <c r="C243" s="19">
        <f t="shared" si="20"/>
        <v>45504.553</v>
      </c>
      <c r="D243" s="45" t="str">
        <f t="shared" si="21"/>
        <v>vis</v>
      </c>
      <c r="E243" s="155">
        <f>VLOOKUP(C243,'Active 1'!C$21:E$969,3,FALSE)</f>
        <v>18332.992141577921</v>
      </c>
      <c r="F243" s="22" t="s">
        <v>2184</v>
      </c>
      <c r="G243" s="45" t="str">
        <f t="shared" si="22"/>
        <v>45504.553</v>
      </c>
      <c r="H243" s="19">
        <f t="shared" si="23"/>
        <v>18333</v>
      </c>
      <c r="I243" s="156" t="s">
        <v>892</v>
      </c>
      <c r="J243" s="157" t="s">
        <v>893</v>
      </c>
      <c r="K243" s="156">
        <v>18333</v>
      </c>
      <c r="L243" s="156" t="s">
        <v>454</v>
      </c>
      <c r="M243" s="157" t="s">
        <v>338</v>
      </c>
      <c r="N243" s="157"/>
      <c r="O243" s="158" t="s">
        <v>539</v>
      </c>
      <c r="P243" s="158" t="s">
        <v>894</v>
      </c>
    </row>
    <row r="244" spans="1:16" ht="13.5" thickBot="1" x14ac:dyDescent="0.25">
      <c r="A244" s="19" t="str">
        <f t="shared" si="18"/>
        <v> BBS 67 </v>
      </c>
      <c r="B244" s="22" t="str">
        <f t="shared" si="19"/>
        <v>I</v>
      </c>
      <c r="C244" s="19">
        <f t="shared" si="20"/>
        <v>45508.527000000002</v>
      </c>
      <c r="D244" s="45" t="str">
        <f t="shared" si="21"/>
        <v>vis</v>
      </c>
      <c r="E244" s="155">
        <f>VLOOKUP(C244,'Active 1'!C$21:E$969,3,FALSE)</f>
        <v>18349.99752664506</v>
      </c>
      <c r="F244" s="22" t="s">
        <v>2184</v>
      </c>
      <c r="G244" s="45" t="str">
        <f t="shared" si="22"/>
        <v>45508.527</v>
      </c>
      <c r="H244" s="19">
        <f t="shared" si="23"/>
        <v>18350</v>
      </c>
      <c r="I244" s="156" t="s">
        <v>895</v>
      </c>
      <c r="J244" s="157" t="s">
        <v>896</v>
      </c>
      <c r="K244" s="156">
        <v>18350</v>
      </c>
      <c r="L244" s="156" t="s">
        <v>543</v>
      </c>
      <c r="M244" s="157" t="s">
        <v>338</v>
      </c>
      <c r="N244" s="157"/>
      <c r="O244" s="158" t="s">
        <v>539</v>
      </c>
      <c r="P244" s="158" t="s">
        <v>894</v>
      </c>
    </row>
    <row r="245" spans="1:16" ht="13.5" thickBot="1" x14ac:dyDescent="0.25">
      <c r="A245" s="19" t="str">
        <f t="shared" si="18"/>
        <v> BBS 67 </v>
      </c>
      <c r="B245" s="22" t="str">
        <f t="shared" si="19"/>
        <v>II</v>
      </c>
      <c r="C245" s="19">
        <f t="shared" si="20"/>
        <v>45524.538</v>
      </c>
      <c r="D245" s="45" t="str">
        <f t="shared" si="21"/>
        <v>vis</v>
      </c>
      <c r="E245" s="155">
        <f>VLOOKUP(C245,'Active 1'!C$21:E$969,3,FALSE)</f>
        <v>18418.511170406971</v>
      </c>
      <c r="F245" s="22" t="s">
        <v>2184</v>
      </c>
      <c r="G245" s="45" t="str">
        <f t="shared" si="22"/>
        <v>45524.538</v>
      </c>
      <c r="H245" s="19">
        <f t="shared" si="23"/>
        <v>18418.5</v>
      </c>
      <c r="I245" s="156" t="s">
        <v>897</v>
      </c>
      <c r="J245" s="157" t="s">
        <v>898</v>
      </c>
      <c r="K245" s="156">
        <v>18418.5</v>
      </c>
      <c r="L245" s="156" t="s">
        <v>417</v>
      </c>
      <c r="M245" s="157" t="s">
        <v>338</v>
      </c>
      <c r="N245" s="157"/>
      <c r="O245" s="158" t="s">
        <v>539</v>
      </c>
      <c r="P245" s="158" t="s">
        <v>894</v>
      </c>
    </row>
    <row r="246" spans="1:16" ht="13.5" thickBot="1" x14ac:dyDescent="0.25">
      <c r="A246" s="19" t="str">
        <f t="shared" si="18"/>
        <v> BBS 68 </v>
      </c>
      <c r="B246" s="22" t="str">
        <f t="shared" si="19"/>
        <v>II</v>
      </c>
      <c r="C246" s="19">
        <f t="shared" si="20"/>
        <v>45569.408000000003</v>
      </c>
      <c r="D246" s="45" t="str">
        <f t="shared" si="21"/>
        <v>vis</v>
      </c>
      <c r="E246" s="155">
        <f>VLOOKUP(C246,'Active 1'!C$21:E$969,3,FALSE)</f>
        <v>18610.517116044182</v>
      </c>
      <c r="F246" s="22" t="s">
        <v>2184</v>
      </c>
      <c r="G246" s="45" t="str">
        <f t="shared" si="22"/>
        <v>45569.408</v>
      </c>
      <c r="H246" s="19">
        <f t="shared" si="23"/>
        <v>18610.5</v>
      </c>
      <c r="I246" s="156" t="s">
        <v>903</v>
      </c>
      <c r="J246" s="157" t="s">
        <v>904</v>
      </c>
      <c r="K246" s="156">
        <v>18610.5</v>
      </c>
      <c r="L246" s="156" t="s">
        <v>445</v>
      </c>
      <c r="M246" s="157" t="s">
        <v>338</v>
      </c>
      <c r="N246" s="157"/>
      <c r="O246" s="158" t="s">
        <v>539</v>
      </c>
      <c r="P246" s="158" t="s">
        <v>905</v>
      </c>
    </row>
    <row r="247" spans="1:16" ht="13.5" thickBot="1" x14ac:dyDescent="0.25">
      <c r="A247" s="19" t="str">
        <f t="shared" si="18"/>
        <v> BBS 68 </v>
      </c>
      <c r="B247" s="22" t="str">
        <f t="shared" si="19"/>
        <v>II</v>
      </c>
      <c r="C247" s="19">
        <f t="shared" si="20"/>
        <v>45583.428</v>
      </c>
      <c r="D247" s="45" t="str">
        <f t="shared" si="21"/>
        <v>vis</v>
      </c>
      <c r="E247" s="155">
        <f>VLOOKUP(C247,'Active 1'!C$21:E$969,3,FALSE)</f>
        <v>18670.510950629268</v>
      </c>
      <c r="F247" s="22" t="s">
        <v>2184</v>
      </c>
      <c r="G247" s="45" t="str">
        <f t="shared" si="22"/>
        <v>45583.428</v>
      </c>
      <c r="H247" s="19">
        <f t="shared" si="23"/>
        <v>18670.5</v>
      </c>
      <c r="I247" s="156" t="s">
        <v>910</v>
      </c>
      <c r="J247" s="157" t="s">
        <v>911</v>
      </c>
      <c r="K247" s="156">
        <v>18670.5</v>
      </c>
      <c r="L247" s="156" t="s">
        <v>417</v>
      </c>
      <c r="M247" s="157" t="s">
        <v>338</v>
      </c>
      <c r="N247" s="157"/>
      <c r="O247" s="158" t="s">
        <v>912</v>
      </c>
      <c r="P247" s="158" t="s">
        <v>905</v>
      </c>
    </row>
    <row r="248" spans="1:16" ht="13.5" thickBot="1" x14ac:dyDescent="0.25">
      <c r="A248" s="19" t="str">
        <f t="shared" si="18"/>
        <v> BBS 68 </v>
      </c>
      <c r="B248" s="22" t="str">
        <f t="shared" si="19"/>
        <v>I</v>
      </c>
      <c r="C248" s="19">
        <f t="shared" si="20"/>
        <v>45586.576999999997</v>
      </c>
      <c r="D248" s="45" t="str">
        <f t="shared" si="21"/>
        <v>vis</v>
      </c>
      <c r="E248" s="155">
        <f>VLOOKUP(C248,'Active 1'!C$21:E$969,3,FALSE)</f>
        <v>18683.98602802644</v>
      </c>
      <c r="F248" s="22" t="s">
        <v>2184</v>
      </c>
      <c r="G248" s="45" t="str">
        <f t="shared" si="22"/>
        <v>45586.577</v>
      </c>
      <c r="H248" s="19">
        <f t="shared" si="23"/>
        <v>18684</v>
      </c>
      <c r="I248" s="156" t="s">
        <v>913</v>
      </c>
      <c r="J248" s="157" t="s">
        <v>914</v>
      </c>
      <c r="K248" s="156">
        <v>18684</v>
      </c>
      <c r="L248" s="156" t="s">
        <v>180</v>
      </c>
      <c r="M248" s="157" t="s">
        <v>338</v>
      </c>
      <c r="N248" s="157"/>
      <c r="O248" s="158" t="s">
        <v>539</v>
      </c>
      <c r="P248" s="158" t="s">
        <v>905</v>
      </c>
    </row>
    <row r="249" spans="1:16" ht="13.5" thickBot="1" x14ac:dyDescent="0.25">
      <c r="A249" s="19" t="str">
        <f t="shared" si="18"/>
        <v> BBS 68 </v>
      </c>
      <c r="B249" s="22" t="str">
        <f t="shared" si="19"/>
        <v>I</v>
      </c>
      <c r="C249" s="19">
        <f t="shared" si="20"/>
        <v>45595.466</v>
      </c>
      <c r="D249" s="45" t="str">
        <f t="shared" si="21"/>
        <v>vis</v>
      </c>
      <c r="E249" s="155">
        <f>VLOOKUP(C249,'Active 1'!C$21:E$969,3,FALSE)</f>
        <v>18722.023488484869</v>
      </c>
      <c r="F249" s="22" t="s">
        <v>2184</v>
      </c>
      <c r="G249" s="45" t="str">
        <f t="shared" si="22"/>
        <v>45595.466</v>
      </c>
      <c r="H249" s="19">
        <f t="shared" si="23"/>
        <v>18722</v>
      </c>
      <c r="I249" s="156" t="s">
        <v>915</v>
      </c>
      <c r="J249" s="157" t="s">
        <v>916</v>
      </c>
      <c r="K249" s="156">
        <v>18722</v>
      </c>
      <c r="L249" s="156" t="s">
        <v>403</v>
      </c>
      <c r="M249" s="157" t="s">
        <v>338</v>
      </c>
      <c r="N249" s="157"/>
      <c r="O249" s="158" t="s">
        <v>912</v>
      </c>
      <c r="P249" s="158" t="s">
        <v>905</v>
      </c>
    </row>
    <row r="250" spans="1:16" ht="13.5" thickBot="1" x14ac:dyDescent="0.25">
      <c r="A250" s="19" t="str">
        <f t="shared" si="18"/>
        <v> BBS 68 </v>
      </c>
      <c r="B250" s="22" t="str">
        <f t="shared" si="19"/>
        <v>II</v>
      </c>
      <c r="C250" s="19">
        <f t="shared" si="20"/>
        <v>45598.377999999997</v>
      </c>
      <c r="D250" s="45" t="str">
        <f t="shared" si="21"/>
        <v>vis</v>
      </c>
      <c r="E250" s="155">
        <f>VLOOKUP(C250,'Active 1'!C$21:E$969,3,FALSE)</f>
        <v>18734.484404769577</v>
      </c>
      <c r="F250" s="22" t="s">
        <v>2184</v>
      </c>
      <c r="G250" s="45" t="str">
        <f t="shared" si="22"/>
        <v>45598.378</v>
      </c>
      <c r="H250" s="19">
        <f t="shared" si="23"/>
        <v>18734.5</v>
      </c>
      <c r="I250" s="156" t="s">
        <v>917</v>
      </c>
      <c r="J250" s="157" t="s">
        <v>918</v>
      </c>
      <c r="K250" s="156">
        <v>18734.5</v>
      </c>
      <c r="L250" s="156" t="s">
        <v>451</v>
      </c>
      <c r="M250" s="157" t="s">
        <v>338</v>
      </c>
      <c r="N250" s="157"/>
      <c r="O250" s="158" t="s">
        <v>539</v>
      </c>
      <c r="P250" s="158" t="s">
        <v>905</v>
      </c>
    </row>
    <row r="251" spans="1:16" ht="13.5" thickBot="1" x14ac:dyDescent="0.25">
      <c r="A251" s="19" t="str">
        <f t="shared" si="18"/>
        <v> BBS 68 </v>
      </c>
      <c r="B251" s="22" t="str">
        <f t="shared" si="19"/>
        <v>I</v>
      </c>
      <c r="C251" s="19">
        <f t="shared" si="20"/>
        <v>45600.375999999997</v>
      </c>
      <c r="D251" s="45" t="str">
        <f t="shared" si="21"/>
        <v>vis</v>
      </c>
      <c r="E251" s="155">
        <f>VLOOKUP(C251,'Active 1'!C$21:E$969,3,FALSE)</f>
        <v>18743.034168072074</v>
      </c>
      <c r="F251" s="22" t="s">
        <v>2184</v>
      </c>
      <c r="G251" s="45" t="str">
        <f t="shared" si="22"/>
        <v>45600.376</v>
      </c>
      <c r="H251" s="19">
        <f t="shared" si="23"/>
        <v>18743</v>
      </c>
      <c r="I251" s="156" t="s">
        <v>919</v>
      </c>
      <c r="J251" s="157" t="s">
        <v>920</v>
      </c>
      <c r="K251" s="156">
        <v>18743</v>
      </c>
      <c r="L251" s="156" t="s">
        <v>665</v>
      </c>
      <c r="M251" s="157" t="s">
        <v>338</v>
      </c>
      <c r="N251" s="157"/>
      <c r="O251" s="158" t="s">
        <v>912</v>
      </c>
      <c r="P251" s="158" t="s">
        <v>905</v>
      </c>
    </row>
    <row r="252" spans="1:16" ht="13.5" thickBot="1" x14ac:dyDescent="0.25">
      <c r="A252" s="19" t="str">
        <f t="shared" si="18"/>
        <v> BBS 69 </v>
      </c>
      <c r="B252" s="22" t="str">
        <f t="shared" si="19"/>
        <v>I</v>
      </c>
      <c r="C252" s="19">
        <f t="shared" si="20"/>
        <v>45603.411999999997</v>
      </c>
      <c r="D252" s="45" t="str">
        <f t="shared" si="21"/>
        <v>vis</v>
      </c>
      <c r="E252" s="155">
        <f>VLOOKUP(C252,'Active 1'!C$21:E$969,3,FALSE)</f>
        <v>18756.02570029749</v>
      </c>
      <c r="F252" s="22" t="s">
        <v>2184</v>
      </c>
      <c r="G252" s="45" t="str">
        <f t="shared" si="22"/>
        <v>45603.412</v>
      </c>
      <c r="H252" s="19">
        <f t="shared" si="23"/>
        <v>18756</v>
      </c>
      <c r="I252" s="156" t="s">
        <v>921</v>
      </c>
      <c r="J252" s="157" t="s">
        <v>922</v>
      </c>
      <c r="K252" s="156">
        <v>18756</v>
      </c>
      <c r="L252" s="156" t="s">
        <v>377</v>
      </c>
      <c r="M252" s="157" t="s">
        <v>338</v>
      </c>
      <c r="N252" s="157"/>
      <c r="O252" s="158" t="s">
        <v>912</v>
      </c>
      <c r="P252" s="158" t="s">
        <v>923</v>
      </c>
    </row>
    <row r="253" spans="1:16" ht="13.5" thickBot="1" x14ac:dyDescent="0.25">
      <c r="A253" s="19" t="str">
        <f t="shared" si="18"/>
        <v> BBS 69 </v>
      </c>
      <c r="B253" s="22" t="str">
        <f t="shared" si="19"/>
        <v>I</v>
      </c>
      <c r="C253" s="19">
        <f t="shared" si="20"/>
        <v>45604.343999999997</v>
      </c>
      <c r="D253" s="45" t="str">
        <f t="shared" si="21"/>
        <v>vis</v>
      </c>
      <c r="E253" s="155">
        <f>VLOOKUP(C253,'Active 1'!C$21:E$969,3,FALSE)</f>
        <v>18760.013878174337</v>
      </c>
      <c r="F253" s="22" t="s">
        <v>2184</v>
      </c>
      <c r="G253" s="45" t="str">
        <f t="shared" si="22"/>
        <v>45604.344</v>
      </c>
      <c r="H253" s="19">
        <f t="shared" si="23"/>
        <v>18760</v>
      </c>
      <c r="I253" s="156" t="s">
        <v>924</v>
      </c>
      <c r="J253" s="157" t="s">
        <v>925</v>
      </c>
      <c r="K253" s="156">
        <v>18760</v>
      </c>
      <c r="L253" s="156" t="s">
        <v>417</v>
      </c>
      <c r="M253" s="157" t="s">
        <v>338</v>
      </c>
      <c r="N253" s="157"/>
      <c r="O253" s="158" t="s">
        <v>912</v>
      </c>
      <c r="P253" s="158" t="s">
        <v>923</v>
      </c>
    </row>
    <row r="254" spans="1:16" ht="13.5" thickBot="1" x14ac:dyDescent="0.25">
      <c r="A254" s="19" t="str">
        <f t="shared" si="18"/>
        <v> BBS 69 </v>
      </c>
      <c r="B254" s="22" t="str">
        <f t="shared" si="19"/>
        <v>II</v>
      </c>
      <c r="C254" s="19">
        <f t="shared" si="20"/>
        <v>45609.37</v>
      </c>
      <c r="D254" s="45" t="str">
        <f t="shared" si="21"/>
        <v>vis</v>
      </c>
      <c r="E254" s="155">
        <f>VLOOKUP(C254,'Active 1'!C$21:E$969,3,FALSE)</f>
        <v>18781.520940415779</v>
      </c>
      <c r="F254" s="22" t="s">
        <v>2184</v>
      </c>
      <c r="G254" s="45" t="str">
        <f t="shared" si="22"/>
        <v>45609.370</v>
      </c>
      <c r="H254" s="19">
        <f t="shared" si="23"/>
        <v>18781.5</v>
      </c>
      <c r="I254" s="156" t="s">
        <v>926</v>
      </c>
      <c r="J254" s="157" t="s">
        <v>927</v>
      </c>
      <c r="K254" s="156">
        <v>18781.5</v>
      </c>
      <c r="L254" s="156" t="s">
        <v>403</v>
      </c>
      <c r="M254" s="157" t="s">
        <v>338</v>
      </c>
      <c r="N254" s="157"/>
      <c r="O254" s="158" t="s">
        <v>928</v>
      </c>
      <c r="P254" s="158" t="s">
        <v>923</v>
      </c>
    </row>
    <row r="255" spans="1:16" ht="13.5" thickBot="1" x14ac:dyDescent="0.25">
      <c r="A255" s="19" t="str">
        <f t="shared" si="18"/>
        <v> BBS 69 </v>
      </c>
      <c r="B255" s="22" t="str">
        <f t="shared" si="19"/>
        <v>I</v>
      </c>
      <c r="C255" s="19">
        <f t="shared" si="20"/>
        <v>45609.489000000001</v>
      </c>
      <c r="D255" s="45" t="str">
        <f t="shared" si="21"/>
        <v>vis</v>
      </c>
      <c r="E255" s="155">
        <f>VLOOKUP(C255,'Active 1'!C$21:E$969,3,FALSE)</f>
        <v>18782.030160552411</v>
      </c>
      <c r="F255" s="22" t="s">
        <v>2184</v>
      </c>
      <c r="G255" s="45" t="str">
        <f t="shared" si="22"/>
        <v>45609.489</v>
      </c>
      <c r="H255" s="19">
        <f t="shared" si="23"/>
        <v>18782</v>
      </c>
      <c r="I255" s="156" t="s">
        <v>929</v>
      </c>
      <c r="J255" s="157" t="s">
        <v>930</v>
      </c>
      <c r="K255" s="156">
        <v>18782</v>
      </c>
      <c r="L255" s="156" t="s">
        <v>397</v>
      </c>
      <c r="M255" s="157" t="s">
        <v>338</v>
      </c>
      <c r="N255" s="157"/>
      <c r="O255" s="158" t="s">
        <v>928</v>
      </c>
      <c r="P255" s="158" t="s">
        <v>923</v>
      </c>
    </row>
    <row r="256" spans="1:16" ht="13.5" thickBot="1" x14ac:dyDescent="0.25">
      <c r="A256" s="19" t="str">
        <f t="shared" si="18"/>
        <v> BBS 69 </v>
      </c>
      <c r="B256" s="22" t="str">
        <f t="shared" si="19"/>
        <v>I</v>
      </c>
      <c r="C256" s="19">
        <f t="shared" si="20"/>
        <v>45611.353000000003</v>
      </c>
      <c r="D256" s="45" t="str">
        <f t="shared" si="21"/>
        <v>vis</v>
      </c>
      <c r="E256" s="155">
        <f>VLOOKUP(C256,'Active 1'!C$21:E$969,3,FALSE)</f>
        <v>18790.006516306097</v>
      </c>
      <c r="F256" s="22" t="s">
        <v>2184</v>
      </c>
      <c r="G256" s="45" t="str">
        <f t="shared" si="22"/>
        <v>45611.353</v>
      </c>
      <c r="H256" s="19">
        <f t="shared" si="23"/>
        <v>18790</v>
      </c>
      <c r="I256" s="156" t="s">
        <v>931</v>
      </c>
      <c r="J256" s="157" t="s">
        <v>932</v>
      </c>
      <c r="K256" s="156">
        <v>18790</v>
      </c>
      <c r="L256" s="156" t="s">
        <v>406</v>
      </c>
      <c r="M256" s="157" t="s">
        <v>338</v>
      </c>
      <c r="N256" s="157"/>
      <c r="O256" s="158" t="s">
        <v>928</v>
      </c>
      <c r="P256" s="158" t="s">
        <v>923</v>
      </c>
    </row>
    <row r="257" spans="1:16" ht="13.5" thickBot="1" x14ac:dyDescent="0.25">
      <c r="A257" s="19" t="str">
        <f t="shared" si="18"/>
        <v> BBS 69 </v>
      </c>
      <c r="B257" s="22" t="str">
        <f t="shared" si="19"/>
        <v>II</v>
      </c>
      <c r="C257" s="19">
        <f t="shared" si="20"/>
        <v>45611.47</v>
      </c>
      <c r="D257" s="45" t="str">
        <f t="shared" si="21"/>
        <v>vis</v>
      </c>
      <c r="E257" s="155">
        <f>VLOOKUP(C257,'Active 1'!C$21:E$969,3,FALSE)</f>
        <v>18790.507178121105</v>
      </c>
      <c r="F257" s="22" t="s">
        <v>2184</v>
      </c>
      <c r="G257" s="45" t="str">
        <f t="shared" si="22"/>
        <v>45611.470</v>
      </c>
      <c r="H257" s="19">
        <f t="shared" si="23"/>
        <v>18790.5</v>
      </c>
      <c r="I257" s="156" t="s">
        <v>933</v>
      </c>
      <c r="J257" s="157" t="s">
        <v>934</v>
      </c>
      <c r="K257" s="156">
        <v>18790.5</v>
      </c>
      <c r="L257" s="156" t="s">
        <v>406</v>
      </c>
      <c r="M257" s="157" t="s">
        <v>338</v>
      </c>
      <c r="N257" s="157"/>
      <c r="O257" s="158" t="s">
        <v>928</v>
      </c>
      <c r="P257" s="158" t="s">
        <v>923</v>
      </c>
    </row>
    <row r="258" spans="1:16" ht="13.5" thickBot="1" x14ac:dyDescent="0.25">
      <c r="A258" s="19" t="str">
        <f t="shared" si="18"/>
        <v> BBS 69 </v>
      </c>
      <c r="B258" s="22" t="str">
        <f t="shared" si="19"/>
        <v>II</v>
      </c>
      <c r="C258" s="19">
        <f t="shared" si="20"/>
        <v>45613.343000000001</v>
      </c>
      <c r="D258" s="45" t="str">
        <f t="shared" si="21"/>
        <v>vis</v>
      </c>
      <c r="E258" s="155">
        <f>VLOOKUP(C258,'Active 1'!C$21:E$969,3,FALSE)</f>
        <v>18798.522046322094</v>
      </c>
      <c r="F258" s="22" t="s">
        <v>2184</v>
      </c>
      <c r="G258" s="45" t="str">
        <f t="shared" si="22"/>
        <v>45613.343</v>
      </c>
      <c r="H258" s="19">
        <f t="shared" si="23"/>
        <v>18798.5</v>
      </c>
      <c r="I258" s="156" t="s">
        <v>935</v>
      </c>
      <c r="J258" s="157" t="s">
        <v>936</v>
      </c>
      <c r="K258" s="156">
        <v>18798.5</v>
      </c>
      <c r="L258" s="156" t="s">
        <v>403</v>
      </c>
      <c r="M258" s="157" t="s">
        <v>338</v>
      </c>
      <c r="N258" s="157"/>
      <c r="O258" s="158" t="s">
        <v>928</v>
      </c>
      <c r="P258" s="158" t="s">
        <v>923</v>
      </c>
    </row>
    <row r="259" spans="1:16" ht="13.5" thickBot="1" x14ac:dyDescent="0.25">
      <c r="A259" s="19" t="str">
        <f t="shared" si="18"/>
        <v> BBS 69 </v>
      </c>
      <c r="B259" s="22" t="str">
        <f t="shared" si="19"/>
        <v>I</v>
      </c>
      <c r="C259" s="19">
        <f t="shared" si="20"/>
        <v>45613.457000000002</v>
      </c>
      <c r="D259" s="45" t="str">
        <f t="shared" si="21"/>
        <v>vis</v>
      </c>
      <c r="E259" s="155">
        <f>VLOOKUP(C259,'Active 1'!C$21:E$969,3,FALSE)</f>
        <v>18799.009870654674</v>
      </c>
      <c r="F259" s="22" t="s">
        <v>2184</v>
      </c>
      <c r="G259" s="45" t="str">
        <f t="shared" si="22"/>
        <v>45613.457</v>
      </c>
      <c r="H259" s="19">
        <f t="shared" si="23"/>
        <v>18799</v>
      </c>
      <c r="I259" s="156" t="s">
        <v>937</v>
      </c>
      <c r="J259" s="157" t="s">
        <v>938</v>
      </c>
      <c r="K259" s="156">
        <v>18799</v>
      </c>
      <c r="L259" s="156" t="s">
        <v>406</v>
      </c>
      <c r="M259" s="157" t="s">
        <v>338</v>
      </c>
      <c r="N259" s="157"/>
      <c r="O259" s="158" t="s">
        <v>928</v>
      </c>
      <c r="P259" s="158" t="s">
        <v>923</v>
      </c>
    </row>
    <row r="260" spans="1:16" ht="13.5" thickBot="1" x14ac:dyDescent="0.25">
      <c r="A260" s="19" t="str">
        <f t="shared" si="18"/>
        <v> BBS 69 </v>
      </c>
      <c r="B260" s="22" t="str">
        <f t="shared" si="19"/>
        <v>I</v>
      </c>
      <c r="C260" s="19">
        <f t="shared" si="20"/>
        <v>45625.610999999997</v>
      </c>
      <c r="D260" s="45" t="str">
        <f t="shared" si="21"/>
        <v>vis</v>
      </c>
      <c r="E260" s="155">
        <f>VLOOKUP(C260,'Active 1'!C$21:E$969,3,FALSE)</f>
        <v>18851.018791164446</v>
      </c>
      <c r="F260" s="22" t="s">
        <v>2184</v>
      </c>
      <c r="G260" s="45" t="str">
        <f t="shared" si="22"/>
        <v>45625.611</v>
      </c>
      <c r="H260" s="19">
        <f t="shared" si="23"/>
        <v>18851</v>
      </c>
      <c r="I260" s="156" t="s">
        <v>939</v>
      </c>
      <c r="J260" s="157" t="s">
        <v>940</v>
      </c>
      <c r="K260" s="156">
        <v>18851</v>
      </c>
      <c r="L260" s="156" t="s">
        <v>445</v>
      </c>
      <c r="M260" s="157" t="s">
        <v>338</v>
      </c>
      <c r="N260" s="157"/>
      <c r="O260" s="158" t="s">
        <v>539</v>
      </c>
      <c r="P260" s="158" t="s">
        <v>923</v>
      </c>
    </row>
    <row r="261" spans="1:16" ht="13.5" thickBot="1" x14ac:dyDescent="0.25">
      <c r="A261" s="19" t="str">
        <f t="shared" si="18"/>
        <v> BBS 69 </v>
      </c>
      <c r="B261" s="22" t="str">
        <f t="shared" si="19"/>
        <v>I</v>
      </c>
      <c r="C261" s="19">
        <f t="shared" si="20"/>
        <v>45634.258999999998</v>
      </c>
      <c r="D261" s="45" t="str">
        <f t="shared" si="21"/>
        <v>vis</v>
      </c>
      <c r="E261" s="155">
        <f>VLOOKUP(C261,'Active 1'!C$21:E$969,3,FALSE)</f>
        <v>18888.024973867159</v>
      </c>
      <c r="F261" s="22" t="s">
        <v>2184</v>
      </c>
      <c r="G261" s="45" t="str">
        <f t="shared" si="22"/>
        <v>45634.259</v>
      </c>
      <c r="H261" s="19">
        <f t="shared" si="23"/>
        <v>18888</v>
      </c>
      <c r="I261" s="156" t="s">
        <v>941</v>
      </c>
      <c r="J261" s="157" t="s">
        <v>942</v>
      </c>
      <c r="K261" s="156">
        <v>18888</v>
      </c>
      <c r="L261" s="156" t="s">
        <v>377</v>
      </c>
      <c r="M261" s="157" t="s">
        <v>338</v>
      </c>
      <c r="N261" s="157"/>
      <c r="O261" s="158" t="s">
        <v>539</v>
      </c>
      <c r="P261" s="158" t="s">
        <v>923</v>
      </c>
    </row>
    <row r="262" spans="1:16" ht="13.5" thickBot="1" x14ac:dyDescent="0.25">
      <c r="A262" s="19" t="str">
        <f t="shared" si="18"/>
        <v> BBS 69 </v>
      </c>
      <c r="B262" s="22" t="str">
        <f t="shared" si="19"/>
        <v>II</v>
      </c>
      <c r="C262" s="19">
        <f t="shared" si="20"/>
        <v>45635.307000000001</v>
      </c>
      <c r="D262" s="45" t="str">
        <f t="shared" si="21"/>
        <v>vis</v>
      </c>
      <c r="E262" s="155">
        <f>VLOOKUP(C262,'Active 1'!C$21:E$969,3,FALSE)</f>
        <v>18892.50953439821</v>
      </c>
      <c r="F262" s="22" t="s">
        <v>2184</v>
      </c>
      <c r="G262" s="45" t="str">
        <f t="shared" si="22"/>
        <v>45635.307</v>
      </c>
      <c r="H262" s="19">
        <f t="shared" si="23"/>
        <v>18892.5</v>
      </c>
      <c r="I262" s="156" t="s">
        <v>943</v>
      </c>
      <c r="J262" s="157" t="s">
        <v>944</v>
      </c>
      <c r="K262" s="156">
        <v>18892.5</v>
      </c>
      <c r="L262" s="156" t="s">
        <v>406</v>
      </c>
      <c r="M262" s="157" t="s">
        <v>338</v>
      </c>
      <c r="N262" s="157"/>
      <c r="O262" s="158" t="s">
        <v>928</v>
      </c>
      <c r="P262" s="158" t="s">
        <v>923</v>
      </c>
    </row>
    <row r="263" spans="1:16" ht="13.5" thickBot="1" x14ac:dyDescent="0.25">
      <c r="A263" s="19" t="str">
        <f t="shared" si="18"/>
        <v> BBS 69 </v>
      </c>
      <c r="B263" s="22" t="str">
        <f t="shared" si="19"/>
        <v>II</v>
      </c>
      <c r="C263" s="19">
        <f t="shared" si="20"/>
        <v>45649.328000000001</v>
      </c>
      <c r="D263" s="45" t="str">
        <f t="shared" si="21"/>
        <v>vis</v>
      </c>
      <c r="E263" s="155">
        <f>VLOOKUP(C263,'Active 1'!C$21:E$969,3,FALSE)</f>
        <v>18952.507648144128</v>
      </c>
      <c r="F263" s="22" t="s">
        <v>2184</v>
      </c>
      <c r="G263" s="45" t="str">
        <f t="shared" si="22"/>
        <v>45649.328</v>
      </c>
      <c r="H263" s="19">
        <f t="shared" si="23"/>
        <v>18952.5</v>
      </c>
      <c r="I263" s="156" t="s">
        <v>945</v>
      </c>
      <c r="J263" s="157" t="s">
        <v>946</v>
      </c>
      <c r="K263" s="156">
        <v>18952.5</v>
      </c>
      <c r="L263" s="156" t="s">
        <v>406</v>
      </c>
      <c r="M263" s="157" t="s">
        <v>338</v>
      </c>
      <c r="N263" s="157"/>
      <c r="O263" s="158" t="s">
        <v>928</v>
      </c>
      <c r="P263" s="158" t="s">
        <v>923</v>
      </c>
    </row>
    <row r="264" spans="1:16" ht="13.5" thickBot="1" x14ac:dyDescent="0.25">
      <c r="A264" s="19" t="str">
        <f t="shared" si="18"/>
        <v> BBS 70 </v>
      </c>
      <c r="B264" s="22" t="str">
        <f t="shared" si="19"/>
        <v>I</v>
      </c>
      <c r="C264" s="19">
        <f t="shared" si="20"/>
        <v>45680.294999999998</v>
      </c>
      <c r="D264" s="45" t="str">
        <f t="shared" si="21"/>
        <v>vis</v>
      </c>
      <c r="E264" s="155">
        <f>VLOOKUP(C264,'Active 1'!C$21:E$969,3,FALSE)</f>
        <v>19085.020421011221</v>
      </c>
      <c r="F264" s="22" t="s">
        <v>2184</v>
      </c>
      <c r="G264" s="45" t="str">
        <f t="shared" si="22"/>
        <v>45680.295</v>
      </c>
      <c r="H264" s="19">
        <f t="shared" si="23"/>
        <v>19085</v>
      </c>
      <c r="I264" s="156" t="s">
        <v>947</v>
      </c>
      <c r="J264" s="157" t="s">
        <v>948</v>
      </c>
      <c r="K264" s="156">
        <v>19085</v>
      </c>
      <c r="L264" s="156" t="s">
        <v>403</v>
      </c>
      <c r="M264" s="157" t="s">
        <v>338</v>
      </c>
      <c r="N264" s="157"/>
      <c r="O264" s="158" t="s">
        <v>928</v>
      </c>
      <c r="P264" s="158" t="s">
        <v>949</v>
      </c>
    </row>
    <row r="265" spans="1:16" ht="13.5" thickBot="1" x14ac:dyDescent="0.25">
      <c r="A265" s="19" t="str">
        <f t="shared" si="18"/>
        <v> BBS 70 </v>
      </c>
      <c r="B265" s="22" t="str">
        <f t="shared" si="19"/>
        <v>I</v>
      </c>
      <c r="C265" s="19">
        <f t="shared" si="20"/>
        <v>45694.315999999999</v>
      </c>
      <c r="D265" s="45" t="str">
        <f t="shared" si="21"/>
        <v>vis</v>
      </c>
      <c r="E265" s="155">
        <f>VLOOKUP(C265,'Active 1'!C$21:E$969,3,FALSE)</f>
        <v>19145.018534757139</v>
      </c>
      <c r="F265" s="22" t="s">
        <v>2184</v>
      </c>
      <c r="G265" s="45" t="str">
        <f t="shared" si="22"/>
        <v>45694.316</v>
      </c>
      <c r="H265" s="19">
        <f t="shared" si="23"/>
        <v>19145</v>
      </c>
      <c r="I265" s="156" t="s">
        <v>950</v>
      </c>
      <c r="J265" s="157" t="s">
        <v>951</v>
      </c>
      <c r="K265" s="156">
        <v>19145</v>
      </c>
      <c r="L265" s="156" t="s">
        <v>445</v>
      </c>
      <c r="M265" s="157" t="s">
        <v>338</v>
      </c>
      <c r="N265" s="157"/>
      <c r="O265" s="158" t="s">
        <v>928</v>
      </c>
      <c r="P265" s="158" t="s">
        <v>949</v>
      </c>
    </row>
    <row r="266" spans="1:16" ht="13.5" thickBot="1" x14ac:dyDescent="0.25">
      <c r="A266" s="19" t="str">
        <f t="shared" si="18"/>
        <v> BBS 70 </v>
      </c>
      <c r="B266" s="22" t="str">
        <f t="shared" si="19"/>
        <v>I</v>
      </c>
      <c r="C266" s="19">
        <f t="shared" si="20"/>
        <v>45701.322</v>
      </c>
      <c r="D266" s="45" t="str">
        <f t="shared" si="21"/>
        <v>vis</v>
      </c>
      <c r="E266" s="155">
        <f>VLOOKUP(C266,'Active 1'!C$21:E$969,3,FALSE)</f>
        <v>19174.998335406446</v>
      </c>
      <c r="F266" s="22" t="s">
        <v>2184</v>
      </c>
      <c r="G266" s="45" t="str">
        <f t="shared" si="22"/>
        <v>45701.322</v>
      </c>
      <c r="H266" s="19">
        <f t="shared" si="23"/>
        <v>19175</v>
      </c>
      <c r="I266" s="156" t="s">
        <v>952</v>
      </c>
      <c r="J266" s="157" t="s">
        <v>953</v>
      </c>
      <c r="K266" s="156">
        <v>19175</v>
      </c>
      <c r="L266" s="156" t="s">
        <v>448</v>
      </c>
      <c r="M266" s="157" t="s">
        <v>338</v>
      </c>
      <c r="N266" s="157"/>
      <c r="O266" s="158" t="s">
        <v>928</v>
      </c>
      <c r="P266" s="158" t="s">
        <v>949</v>
      </c>
    </row>
    <row r="267" spans="1:16" ht="13.5" thickBot="1" x14ac:dyDescent="0.25">
      <c r="A267" s="19" t="str">
        <f t="shared" ref="A267:A330" si="24">P267</f>
        <v> VSSC 61.17 </v>
      </c>
      <c r="B267" s="22" t="str">
        <f t="shared" ref="B267:B330" si="25">IF(H267=INT(H267),"I","II")</f>
        <v>II</v>
      </c>
      <c r="C267" s="19">
        <f t="shared" ref="C267:C330" si="26">1*G267</f>
        <v>45731.353999999999</v>
      </c>
      <c r="D267" s="45" t="str">
        <f t="shared" ref="D267:D330" si="27">VLOOKUP(F267,I$1:J$5,2,FALSE)</f>
        <v>vis</v>
      </c>
      <c r="E267" s="155">
        <f>VLOOKUP(C267,'Active 1'!C$21:E$969,3,FALSE)</f>
        <v>19303.510092914275</v>
      </c>
      <c r="F267" s="22" t="s">
        <v>2184</v>
      </c>
      <c r="G267" s="45" t="str">
        <f t="shared" ref="G267:G330" si="28">MID(I267,3,LEN(I267)-3)</f>
        <v>45731.354</v>
      </c>
      <c r="H267" s="19">
        <f t="shared" ref="H267:H330" si="29">1*K267</f>
        <v>19303.5</v>
      </c>
      <c r="I267" s="156" t="s">
        <v>954</v>
      </c>
      <c r="J267" s="157" t="s">
        <v>955</v>
      </c>
      <c r="K267" s="156">
        <v>19303.5</v>
      </c>
      <c r="L267" s="156" t="s">
        <v>406</v>
      </c>
      <c r="M267" s="157" t="s">
        <v>338</v>
      </c>
      <c r="N267" s="157"/>
      <c r="O267" s="158" t="s">
        <v>828</v>
      </c>
      <c r="P267" s="158" t="s">
        <v>956</v>
      </c>
    </row>
    <row r="268" spans="1:16" ht="13.5" thickBot="1" x14ac:dyDescent="0.25">
      <c r="A268" s="19" t="str">
        <f t="shared" si="24"/>
        <v> VSSC 61.17 </v>
      </c>
      <c r="B268" s="22" t="str">
        <f t="shared" si="25"/>
        <v>II</v>
      </c>
      <c r="C268" s="19">
        <f t="shared" si="26"/>
        <v>45739.298000000003</v>
      </c>
      <c r="D268" s="45" t="str">
        <f t="shared" si="27"/>
        <v>vis</v>
      </c>
      <c r="E268" s="155">
        <f>VLOOKUP(C268,'Active 1'!C$21:E$969,3,FALSE)</f>
        <v>19337.503746405302</v>
      </c>
      <c r="F268" s="22" t="s">
        <v>2184</v>
      </c>
      <c r="G268" s="45" t="str">
        <f t="shared" si="28"/>
        <v>45739.298</v>
      </c>
      <c r="H268" s="19">
        <f t="shared" si="29"/>
        <v>19337.5</v>
      </c>
      <c r="I268" s="156" t="s">
        <v>957</v>
      </c>
      <c r="J268" s="157" t="s">
        <v>958</v>
      </c>
      <c r="K268" s="156">
        <v>19337.5</v>
      </c>
      <c r="L268" s="156" t="s">
        <v>457</v>
      </c>
      <c r="M268" s="157" t="s">
        <v>338</v>
      </c>
      <c r="N268" s="157"/>
      <c r="O268" s="158" t="s">
        <v>828</v>
      </c>
      <c r="P268" s="158" t="s">
        <v>956</v>
      </c>
    </row>
    <row r="269" spans="1:16" ht="13.5" thickBot="1" x14ac:dyDescent="0.25">
      <c r="A269" s="19" t="str">
        <f t="shared" si="24"/>
        <v> BBS 71 </v>
      </c>
      <c r="B269" s="22" t="str">
        <f t="shared" si="25"/>
        <v>II</v>
      </c>
      <c r="C269" s="19">
        <f t="shared" si="26"/>
        <v>45743.275999999998</v>
      </c>
      <c r="D269" s="45" t="str">
        <f t="shared" si="27"/>
        <v>vis</v>
      </c>
      <c r="E269" s="155">
        <f>VLOOKUP(C269,'Active 1'!C$21:E$969,3,FALSE)</f>
        <v>19354.526248115664</v>
      </c>
      <c r="F269" s="22" t="s">
        <v>2184</v>
      </c>
      <c r="G269" s="45" t="str">
        <f t="shared" si="28"/>
        <v>45743.276</v>
      </c>
      <c r="H269" s="19">
        <f t="shared" si="29"/>
        <v>19354.5</v>
      </c>
      <c r="I269" s="156" t="s">
        <v>959</v>
      </c>
      <c r="J269" s="157" t="s">
        <v>960</v>
      </c>
      <c r="K269" s="156">
        <v>19354.5</v>
      </c>
      <c r="L269" s="156" t="s">
        <v>377</v>
      </c>
      <c r="M269" s="157" t="s">
        <v>338</v>
      </c>
      <c r="N269" s="157"/>
      <c r="O269" s="158" t="s">
        <v>539</v>
      </c>
      <c r="P269" s="158" t="s">
        <v>961</v>
      </c>
    </row>
    <row r="270" spans="1:16" ht="13.5" thickBot="1" x14ac:dyDescent="0.25">
      <c r="A270" s="19" t="str">
        <f t="shared" si="24"/>
        <v> BBS 73 </v>
      </c>
      <c r="B270" s="22" t="str">
        <f t="shared" si="25"/>
        <v>II</v>
      </c>
      <c r="C270" s="19">
        <f t="shared" si="26"/>
        <v>45882.557000000001</v>
      </c>
      <c r="D270" s="45" t="str">
        <f t="shared" si="27"/>
        <v>vis</v>
      </c>
      <c r="E270" s="155">
        <f>VLOOKUP(C270,'Active 1'!C$21:E$969,3,FALSE)</f>
        <v>19950.532045180411</v>
      </c>
      <c r="F270" s="22" t="s">
        <v>2184</v>
      </c>
      <c r="G270" s="45" t="str">
        <f t="shared" si="28"/>
        <v>45882.557</v>
      </c>
      <c r="H270" s="19">
        <f t="shared" si="29"/>
        <v>19950.5</v>
      </c>
      <c r="I270" s="156" t="s">
        <v>962</v>
      </c>
      <c r="J270" s="157" t="s">
        <v>963</v>
      </c>
      <c r="K270" s="156">
        <v>19950.5</v>
      </c>
      <c r="L270" s="156" t="s">
        <v>397</v>
      </c>
      <c r="M270" s="157" t="s">
        <v>338</v>
      </c>
      <c r="N270" s="157"/>
      <c r="O270" s="158" t="s">
        <v>912</v>
      </c>
      <c r="P270" s="158" t="s">
        <v>964</v>
      </c>
    </row>
    <row r="271" spans="1:16" ht="13.5" thickBot="1" x14ac:dyDescent="0.25">
      <c r="A271" s="19" t="str">
        <f t="shared" si="24"/>
        <v> BBS 73 </v>
      </c>
      <c r="B271" s="22" t="str">
        <f t="shared" si="25"/>
        <v>II</v>
      </c>
      <c r="C271" s="19">
        <f t="shared" si="26"/>
        <v>45887.466999999997</v>
      </c>
      <c r="D271" s="45" t="str">
        <f t="shared" si="27"/>
        <v>vis</v>
      </c>
      <c r="E271" s="155">
        <f>VLOOKUP(C271,'Active 1'!C$21:E$969,3,FALSE)</f>
        <v>19971.542724767616</v>
      </c>
      <c r="F271" s="22" t="s">
        <v>2184</v>
      </c>
      <c r="G271" s="45" t="str">
        <f t="shared" si="28"/>
        <v>45887.467</v>
      </c>
      <c r="H271" s="19">
        <f t="shared" si="29"/>
        <v>19971.5</v>
      </c>
      <c r="I271" s="156" t="s">
        <v>965</v>
      </c>
      <c r="J271" s="157" t="s">
        <v>966</v>
      </c>
      <c r="K271" s="156">
        <v>19971.5</v>
      </c>
      <c r="L271" s="156" t="s">
        <v>374</v>
      </c>
      <c r="M271" s="157" t="s">
        <v>338</v>
      </c>
      <c r="N271" s="157"/>
      <c r="O271" s="158" t="s">
        <v>912</v>
      </c>
      <c r="P271" s="158" t="s">
        <v>964</v>
      </c>
    </row>
    <row r="272" spans="1:16" ht="13.5" thickBot="1" x14ac:dyDescent="0.25">
      <c r="A272" s="19" t="str">
        <f t="shared" si="24"/>
        <v> BBS 73 </v>
      </c>
      <c r="B272" s="22" t="str">
        <f t="shared" si="25"/>
        <v>I</v>
      </c>
      <c r="C272" s="19">
        <f t="shared" si="26"/>
        <v>45889.445</v>
      </c>
      <c r="D272" s="45" t="str">
        <f t="shared" si="27"/>
        <v>vis</v>
      </c>
      <c r="E272" s="155">
        <f>VLOOKUP(C272,'Active 1'!C$21:E$969,3,FALSE)</f>
        <v>19980.006904853886</v>
      </c>
      <c r="F272" s="22" t="s">
        <v>2184</v>
      </c>
      <c r="G272" s="45" t="str">
        <f t="shared" si="28"/>
        <v>45889.445</v>
      </c>
      <c r="H272" s="19">
        <f t="shared" si="29"/>
        <v>19980</v>
      </c>
      <c r="I272" s="156" t="s">
        <v>967</v>
      </c>
      <c r="J272" s="157" t="s">
        <v>968</v>
      </c>
      <c r="K272" s="156">
        <v>19980</v>
      </c>
      <c r="L272" s="156" t="s">
        <v>406</v>
      </c>
      <c r="M272" s="157" t="s">
        <v>338</v>
      </c>
      <c r="N272" s="157"/>
      <c r="O272" s="158" t="s">
        <v>912</v>
      </c>
      <c r="P272" s="158" t="s">
        <v>964</v>
      </c>
    </row>
    <row r="273" spans="1:16" ht="13.5" thickBot="1" x14ac:dyDescent="0.25">
      <c r="A273" s="19" t="str">
        <f t="shared" si="24"/>
        <v> BBS 73 </v>
      </c>
      <c r="B273" s="22" t="str">
        <f t="shared" si="25"/>
        <v>I</v>
      </c>
      <c r="C273" s="19">
        <f t="shared" si="26"/>
        <v>45891.546999999999</v>
      </c>
      <c r="D273" s="45" t="str">
        <f t="shared" si="27"/>
        <v>vis</v>
      </c>
      <c r="E273" s="155">
        <f>VLOOKUP(C273,'Active 1'!C$21:E$969,3,FALSE)</f>
        <v>19989.001700880835</v>
      </c>
      <c r="F273" s="22" t="s">
        <v>2184</v>
      </c>
      <c r="G273" s="45" t="str">
        <f t="shared" si="28"/>
        <v>45891.547</v>
      </c>
      <c r="H273" s="19">
        <f t="shared" si="29"/>
        <v>19989</v>
      </c>
      <c r="I273" s="156" t="s">
        <v>969</v>
      </c>
      <c r="J273" s="157" t="s">
        <v>970</v>
      </c>
      <c r="K273" s="156">
        <v>19989</v>
      </c>
      <c r="L273" s="156" t="s">
        <v>400</v>
      </c>
      <c r="M273" s="157" t="s">
        <v>338</v>
      </c>
      <c r="N273" s="157"/>
      <c r="O273" s="158" t="s">
        <v>928</v>
      </c>
      <c r="P273" s="158" t="s">
        <v>964</v>
      </c>
    </row>
    <row r="274" spans="1:16" ht="13.5" thickBot="1" x14ac:dyDescent="0.25">
      <c r="A274" s="19" t="str">
        <f t="shared" si="24"/>
        <v> BBS 73 </v>
      </c>
      <c r="B274" s="22" t="str">
        <f t="shared" si="25"/>
        <v>I</v>
      </c>
      <c r="C274" s="19">
        <f t="shared" si="26"/>
        <v>45903.464999999997</v>
      </c>
      <c r="D274" s="45" t="str">
        <f t="shared" si="27"/>
        <v>vis</v>
      </c>
      <c r="E274" s="155">
        <f>VLOOKUP(C274,'Active 1'!C$21:E$969,3,FALSE)</f>
        <v>20040.000739438976</v>
      </c>
      <c r="F274" s="22" t="s">
        <v>2184</v>
      </c>
      <c r="G274" s="45" t="str">
        <f t="shared" si="28"/>
        <v>45903.465</v>
      </c>
      <c r="H274" s="19">
        <f t="shared" si="29"/>
        <v>20040</v>
      </c>
      <c r="I274" s="156" t="s">
        <v>971</v>
      </c>
      <c r="J274" s="157" t="s">
        <v>972</v>
      </c>
      <c r="K274" s="156">
        <v>20040</v>
      </c>
      <c r="L274" s="156" t="s">
        <v>400</v>
      </c>
      <c r="M274" s="157" t="s">
        <v>338</v>
      </c>
      <c r="N274" s="157"/>
      <c r="O274" s="158" t="s">
        <v>928</v>
      </c>
      <c r="P274" s="158" t="s">
        <v>964</v>
      </c>
    </row>
    <row r="275" spans="1:16" ht="13.5" thickBot="1" x14ac:dyDescent="0.25">
      <c r="A275" s="19" t="str">
        <f t="shared" si="24"/>
        <v> VSSC 61.17 </v>
      </c>
      <c r="B275" s="22" t="str">
        <f t="shared" si="25"/>
        <v>I</v>
      </c>
      <c r="C275" s="19">
        <f t="shared" si="26"/>
        <v>45925.442000000003</v>
      </c>
      <c r="D275" s="45" t="str">
        <f t="shared" si="27"/>
        <v>vis</v>
      </c>
      <c r="E275" s="155">
        <f>VLOOKUP(C275,'Active 1'!C$21:E$969,3,FALSE)</f>
        <v>20134.043856605676</v>
      </c>
      <c r="F275" s="22" t="s">
        <v>2184</v>
      </c>
      <c r="G275" s="45" t="str">
        <f t="shared" si="28"/>
        <v>45925.442</v>
      </c>
      <c r="H275" s="19">
        <f t="shared" si="29"/>
        <v>20134</v>
      </c>
      <c r="I275" s="156" t="s">
        <v>973</v>
      </c>
      <c r="J275" s="157" t="s">
        <v>974</v>
      </c>
      <c r="K275" s="156">
        <v>20134</v>
      </c>
      <c r="L275" s="156" t="s">
        <v>374</v>
      </c>
      <c r="M275" s="157" t="s">
        <v>338</v>
      </c>
      <c r="N275" s="157"/>
      <c r="O275" s="158" t="s">
        <v>828</v>
      </c>
      <c r="P275" s="158" t="s">
        <v>956</v>
      </c>
    </row>
    <row r="276" spans="1:16" ht="13.5" thickBot="1" x14ac:dyDescent="0.25">
      <c r="A276" s="19" t="str">
        <f t="shared" si="24"/>
        <v> VSSC 61.17 </v>
      </c>
      <c r="B276" s="22" t="str">
        <f t="shared" si="25"/>
        <v>I</v>
      </c>
      <c r="C276" s="19">
        <f t="shared" si="26"/>
        <v>45931.512999999999</v>
      </c>
      <c r="D276" s="45" t="str">
        <f t="shared" si="27"/>
        <v>vis</v>
      </c>
      <c r="E276" s="155">
        <f>VLOOKUP(C276,'Active 1'!C$21:E$969,3,FALSE)</f>
        <v>20160.022641895688</v>
      </c>
      <c r="F276" s="22" t="s">
        <v>2184</v>
      </c>
      <c r="G276" s="45" t="str">
        <f t="shared" si="28"/>
        <v>45931.513</v>
      </c>
      <c r="H276" s="19">
        <f t="shared" si="29"/>
        <v>20160</v>
      </c>
      <c r="I276" s="156" t="s">
        <v>975</v>
      </c>
      <c r="J276" s="157" t="s">
        <v>976</v>
      </c>
      <c r="K276" s="156">
        <v>20160</v>
      </c>
      <c r="L276" s="156" t="s">
        <v>403</v>
      </c>
      <c r="M276" s="157" t="s">
        <v>338</v>
      </c>
      <c r="N276" s="157"/>
      <c r="O276" s="158" t="s">
        <v>828</v>
      </c>
      <c r="P276" s="158" t="s">
        <v>956</v>
      </c>
    </row>
    <row r="277" spans="1:16" ht="13.5" thickBot="1" x14ac:dyDescent="0.25">
      <c r="A277" s="19" t="str">
        <f t="shared" si="24"/>
        <v> BBS 73 </v>
      </c>
      <c r="B277" s="22" t="str">
        <f t="shared" si="25"/>
        <v>I</v>
      </c>
      <c r="C277" s="19">
        <f t="shared" si="26"/>
        <v>45932.451999999997</v>
      </c>
      <c r="D277" s="45" t="str">
        <f t="shared" si="27"/>
        <v>vis</v>
      </c>
      <c r="E277" s="155">
        <f>VLOOKUP(C277,'Active 1'!C$21:E$969,3,FALSE)</f>
        <v>20164.040773898207</v>
      </c>
      <c r="F277" s="22" t="s">
        <v>2184</v>
      </c>
      <c r="G277" s="45" t="str">
        <f t="shared" si="28"/>
        <v>45932.452</v>
      </c>
      <c r="H277" s="19">
        <f t="shared" si="29"/>
        <v>20164</v>
      </c>
      <c r="I277" s="156" t="s">
        <v>977</v>
      </c>
      <c r="J277" s="157" t="s">
        <v>978</v>
      </c>
      <c r="K277" s="156">
        <v>20164</v>
      </c>
      <c r="L277" s="156" t="s">
        <v>374</v>
      </c>
      <c r="M277" s="157" t="s">
        <v>338</v>
      </c>
      <c r="N277" s="157"/>
      <c r="O277" s="158" t="s">
        <v>928</v>
      </c>
      <c r="P277" s="158" t="s">
        <v>964</v>
      </c>
    </row>
    <row r="278" spans="1:16" ht="13.5" thickBot="1" x14ac:dyDescent="0.25">
      <c r="A278" s="19" t="str">
        <f t="shared" si="24"/>
        <v> BBS 74 </v>
      </c>
      <c r="B278" s="22" t="str">
        <f t="shared" si="25"/>
        <v>II</v>
      </c>
      <c r="C278" s="19">
        <f t="shared" si="26"/>
        <v>45934.421000000002</v>
      </c>
      <c r="D278" s="45" t="str">
        <f t="shared" si="27"/>
        <v>vis</v>
      </c>
      <c r="E278" s="155">
        <f>VLOOKUP(C278,'Active 1'!C$21:E$969,3,FALSE)</f>
        <v>20172.466441537174</v>
      </c>
      <c r="F278" s="22" t="s">
        <v>2184</v>
      </c>
      <c r="G278" s="45" t="str">
        <f t="shared" si="28"/>
        <v>45934.421</v>
      </c>
      <c r="H278" s="19">
        <f t="shared" si="29"/>
        <v>20172.5</v>
      </c>
      <c r="I278" s="156" t="s">
        <v>979</v>
      </c>
      <c r="J278" s="157" t="s">
        <v>980</v>
      </c>
      <c r="K278" s="156">
        <v>20172.5</v>
      </c>
      <c r="L278" s="156" t="s">
        <v>472</v>
      </c>
      <c r="M278" s="157" t="s">
        <v>338</v>
      </c>
      <c r="N278" s="157"/>
      <c r="O278" s="158" t="s">
        <v>928</v>
      </c>
      <c r="P278" s="158" t="s">
        <v>981</v>
      </c>
    </row>
    <row r="279" spans="1:16" ht="13.5" thickBot="1" x14ac:dyDescent="0.25">
      <c r="A279" s="19" t="str">
        <f t="shared" si="24"/>
        <v> BBS 74 </v>
      </c>
      <c r="B279" s="22" t="str">
        <f t="shared" si="25"/>
        <v>II</v>
      </c>
      <c r="C279" s="19">
        <f t="shared" si="26"/>
        <v>45944.480000000003</v>
      </c>
      <c r="D279" s="45" t="str">
        <f t="shared" si="27"/>
        <v>vis</v>
      </c>
      <c r="E279" s="155">
        <f>VLOOKUP(C279,'Active 1'!C$21:E$969,3,FALSE)</f>
        <v>20215.510520145705</v>
      </c>
      <c r="F279" s="22" t="s">
        <v>2184</v>
      </c>
      <c r="G279" s="45" t="str">
        <f t="shared" si="28"/>
        <v>45944.480</v>
      </c>
      <c r="H279" s="19">
        <f t="shared" si="29"/>
        <v>20215.5</v>
      </c>
      <c r="I279" s="156" t="s">
        <v>982</v>
      </c>
      <c r="J279" s="157" t="s">
        <v>983</v>
      </c>
      <c r="K279" s="156">
        <v>20215.5</v>
      </c>
      <c r="L279" s="156" t="s">
        <v>406</v>
      </c>
      <c r="M279" s="157" t="s">
        <v>338</v>
      </c>
      <c r="N279" s="157"/>
      <c r="O279" s="158" t="s">
        <v>928</v>
      </c>
      <c r="P279" s="158" t="s">
        <v>981</v>
      </c>
    </row>
    <row r="280" spans="1:16" ht="13.5" thickBot="1" x14ac:dyDescent="0.25">
      <c r="A280" s="19" t="str">
        <f t="shared" si="24"/>
        <v> BBS 74 </v>
      </c>
      <c r="B280" s="22" t="str">
        <f t="shared" si="25"/>
        <v>I</v>
      </c>
      <c r="C280" s="19">
        <f t="shared" si="26"/>
        <v>45946.464999999997</v>
      </c>
      <c r="D280" s="45" t="str">
        <f t="shared" si="27"/>
        <v>vis</v>
      </c>
      <c r="E280" s="155">
        <f>VLOOKUP(C280,'Active 1'!C$21:E$969,3,FALSE)</f>
        <v>20224.004654357621</v>
      </c>
      <c r="F280" s="22" t="s">
        <v>2184</v>
      </c>
      <c r="G280" s="45" t="str">
        <f t="shared" si="28"/>
        <v>45946.465</v>
      </c>
      <c r="H280" s="19">
        <f t="shared" si="29"/>
        <v>20224</v>
      </c>
      <c r="I280" s="156" t="s">
        <v>984</v>
      </c>
      <c r="J280" s="157" t="s">
        <v>985</v>
      </c>
      <c r="K280" s="156">
        <v>20224</v>
      </c>
      <c r="L280" s="156" t="s">
        <v>457</v>
      </c>
      <c r="M280" s="157" t="s">
        <v>338</v>
      </c>
      <c r="N280" s="157"/>
      <c r="O280" s="158" t="s">
        <v>928</v>
      </c>
      <c r="P280" s="158" t="s">
        <v>981</v>
      </c>
    </row>
    <row r="281" spans="1:16" ht="13.5" thickBot="1" x14ac:dyDescent="0.25">
      <c r="A281" s="19" t="str">
        <f t="shared" si="24"/>
        <v> BBS 74 </v>
      </c>
      <c r="B281" s="22" t="str">
        <f t="shared" si="25"/>
        <v>II</v>
      </c>
      <c r="C281" s="19">
        <f t="shared" si="26"/>
        <v>45972.523999999998</v>
      </c>
      <c r="D281" s="45" t="str">
        <f t="shared" si="27"/>
        <v>vis</v>
      </c>
      <c r="E281" s="155">
        <f>VLOOKUP(C281,'Active 1'!C$21:E$969,3,FALSE)</f>
        <v>20335.515305959136</v>
      </c>
      <c r="F281" s="22" t="s">
        <v>2184</v>
      </c>
      <c r="G281" s="45" t="str">
        <f t="shared" si="28"/>
        <v>45972.524</v>
      </c>
      <c r="H281" s="19">
        <f t="shared" si="29"/>
        <v>20335.5</v>
      </c>
      <c r="I281" s="156" t="s">
        <v>986</v>
      </c>
      <c r="J281" s="157" t="s">
        <v>987</v>
      </c>
      <c r="K281" s="156">
        <v>20335.5</v>
      </c>
      <c r="L281" s="156" t="s">
        <v>445</v>
      </c>
      <c r="M281" s="157" t="s">
        <v>338</v>
      </c>
      <c r="N281" s="157"/>
      <c r="O281" s="158" t="s">
        <v>928</v>
      </c>
      <c r="P281" s="158" t="s">
        <v>981</v>
      </c>
    </row>
    <row r="282" spans="1:16" ht="13.5" thickBot="1" x14ac:dyDescent="0.25">
      <c r="A282" s="19" t="str">
        <f t="shared" si="24"/>
        <v> BBS 74 </v>
      </c>
      <c r="B282" s="22" t="str">
        <f t="shared" si="25"/>
        <v>II</v>
      </c>
      <c r="C282" s="19">
        <f t="shared" si="26"/>
        <v>45974.394</v>
      </c>
      <c r="D282" s="45" t="str">
        <f t="shared" si="27"/>
        <v>vis</v>
      </c>
      <c r="E282" s="155">
        <f>VLOOKUP(C282,'Active 1'!C$21:E$969,3,FALSE)</f>
        <v>20343.517336677702</v>
      </c>
      <c r="F282" s="22" t="s">
        <v>2184</v>
      </c>
      <c r="G282" s="45" t="str">
        <f t="shared" si="28"/>
        <v>45974.394</v>
      </c>
      <c r="H282" s="19">
        <f t="shared" si="29"/>
        <v>20343.5</v>
      </c>
      <c r="I282" s="156" t="s">
        <v>988</v>
      </c>
      <c r="J282" s="157" t="s">
        <v>989</v>
      </c>
      <c r="K282" s="156">
        <v>20343.5</v>
      </c>
      <c r="L282" s="156" t="s">
        <v>445</v>
      </c>
      <c r="M282" s="157" t="s">
        <v>338</v>
      </c>
      <c r="N282" s="157"/>
      <c r="O282" s="158" t="s">
        <v>928</v>
      </c>
      <c r="P282" s="158" t="s">
        <v>981</v>
      </c>
    </row>
    <row r="283" spans="1:16" ht="13.5" thickBot="1" x14ac:dyDescent="0.25">
      <c r="A283" s="19" t="str">
        <f t="shared" si="24"/>
        <v> BBS 74 </v>
      </c>
      <c r="B283" s="22" t="str">
        <f t="shared" si="25"/>
        <v>II</v>
      </c>
      <c r="C283" s="19">
        <f t="shared" si="26"/>
        <v>45998.466999999997</v>
      </c>
      <c r="D283" s="45" t="str">
        <f t="shared" si="27"/>
        <v>vis</v>
      </c>
      <c r="E283" s="155">
        <f>VLOOKUP(C283,'Active 1'!C$21:E$969,3,FALSE)</f>
        <v>20446.529574906443</v>
      </c>
      <c r="F283" s="22" t="s">
        <v>2184</v>
      </c>
      <c r="G283" s="45" t="str">
        <f t="shared" si="28"/>
        <v>45998.467</v>
      </c>
      <c r="H283" s="19">
        <f t="shared" si="29"/>
        <v>20446.5</v>
      </c>
      <c r="I283" s="156" t="s">
        <v>990</v>
      </c>
      <c r="J283" s="157" t="s">
        <v>991</v>
      </c>
      <c r="K283" s="156">
        <v>20446.5</v>
      </c>
      <c r="L283" s="156" t="s">
        <v>397</v>
      </c>
      <c r="M283" s="157" t="s">
        <v>338</v>
      </c>
      <c r="N283" s="157"/>
      <c r="O283" s="158" t="s">
        <v>928</v>
      </c>
      <c r="P283" s="158" t="s">
        <v>981</v>
      </c>
    </row>
    <row r="284" spans="1:16" ht="13.5" thickBot="1" x14ac:dyDescent="0.25">
      <c r="A284" s="19" t="str">
        <f t="shared" si="24"/>
        <v> BBS 74 </v>
      </c>
      <c r="B284" s="22" t="str">
        <f t="shared" si="25"/>
        <v>II</v>
      </c>
      <c r="C284" s="19">
        <f t="shared" si="26"/>
        <v>45999.396999999997</v>
      </c>
      <c r="D284" s="45" t="str">
        <f t="shared" si="27"/>
        <v>vis</v>
      </c>
      <c r="E284" s="155">
        <f>VLOOKUP(C284,'Active 1'!C$21:E$969,3,FALSE)</f>
        <v>20450.509194461662</v>
      </c>
      <c r="F284" s="22" t="s">
        <v>2184</v>
      </c>
      <c r="G284" s="45" t="str">
        <f t="shared" si="28"/>
        <v>45999.397</v>
      </c>
      <c r="H284" s="19">
        <f t="shared" si="29"/>
        <v>20450.5</v>
      </c>
      <c r="I284" s="156" t="s">
        <v>992</v>
      </c>
      <c r="J284" s="157" t="s">
        <v>993</v>
      </c>
      <c r="K284" s="156">
        <v>20450.5</v>
      </c>
      <c r="L284" s="156" t="s">
        <v>406</v>
      </c>
      <c r="M284" s="157" t="s">
        <v>338</v>
      </c>
      <c r="N284" s="157"/>
      <c r="O284" s="158" t="s">
        <v>928</v>
      </c>
      <c r="P284" s="158" t="s">
        <v>981</v>
      </c>
    </row>
    <row r="285" spans="1:16" ht="13.5" thickBot="1" x14ac:dyDescent="0.25">
      <c r="A285" s="19" t="str">
        <f t="shared" si="24"/>
        <v> BBS 75 </v>
      </c>
      <c r="B285" s="22" t="str">
        <f t="shared" si="25"/>
        <v>I</v>
      </c>
      <c r="C285" s="19">
        <f t="shared" si="26"/>
        <v>46046.250999999997</v>
      </c>
      <c r="D285" s="45" t="str">
        <f t="shared" si="27"/>
        <v>vis</v>
      </c>
      <c r="E285" s="155">
        <f>VLOOKUP(C285,'Active 1'!C$21:E$969,3,FALSE)</f>
        <v>20651.004995149986</v>
      </c>
      <c r="F285" s="22" t="s">
        <v>2184</v>
      </c>
      <c r="G285" s="45" t="str">
        <f t="shared" si="28"/>
        <v>46046.251</v>
      </c>
      <c r="H285" s="19">
        <f t="shared" si="29"/>
        <v>20651</v>
      </c>
      <c r="I285" s="156" t="s">
        <v>994</v>
      </c>
      <c r="J285" s="157" t="s">
        <v>995</v>
      </c>
      <c r="K285" s="156">
        <v>20651</v>
      </c>
      <c r="L285" s="156" t="s">
        <v>457</v>
      </c>
      <c r="M285" s="157" t="s">
        <v>338</v>
      </c>
      <c r="N285" s="157"/>
      <c r="O285" s="158" t="s">
        <v>928</v>
      </c>
      <c r="P285" s="158" t="s">
        <v>996</v>
      </c>
    </row>
    <row r="286" spans="1:16" ht="13.5" thickBot="1" x14ac:dyDescent="0.25">
      <c r="A286" s="19" t="str">
        <f t="shared" si="24"/>
        <v> VSSC 63.23 </v>
      </c>
      <c r="B286" s="22" t="str">
        <f t="shared" si="25"/>
        <v>I</v>
      </c>
      <c r="C286" s="19">
        <f t="shared" si="26"/>
        <v>46109.351999999999</v>
      </c>
      <c r="D286" s="45" t="str">
        <f t="shared" si="27"/>
        <v>vis</v>
      </c>
      <c r="E286" s="155">
        <f>VLOOKUP(C286,'Active 1'!C$21:E$969,3,FALSE)</f>
        <v>20921.024321551889</v>
      </c>
      <c r="F286" s="22" t="s">
        <v>2184</v>
      </c>
      <c r="G286" s="45" t="str">
        <f t="shared" si="28"/>
        <v>46109.352</v>
      </c>
      <c r="H286" s="19">
        <f t="shared" si="29"/>
        <v>20921</v>
      </c>
      <c r="I286" s="156" t="s">
        <v>997</v>
      </c>
      <c r="J286" s="157" t="s">
        <v>998</v>
      </c>
      <c r="K286" s="156">
        <v>20921</v>
      </c>
      <c r="L286" s="156" t="s">
        <v>377</v>
      </c>
      <c r="M286" s="157" t="s">
        <v>338</v>
      </c>
      <c r="N286" s="157"/>
      <c r="O286" s="158" t="s">
        <v>828</v>
      </c>
      <c r="P286" s="158" t="s">
        <v>999</v>
      </c>
    </row>
    <row r="287" spans="1:16" ht="13.5" thickBot="1" x14ac:dyDescent="0.25">
      <c r="A287" s="19" t="str">
        <f t="shared" si="24"/>
        <v> VSSC 63.23 </v>
      </c>
      <c r="B287" s="22" t="str">
        <f t="shared" si="25"/>
        <v>I</v>
      </c>
      <c r="C287" s="19">
        <f t="shared" si="26"/>
        <v>46113.328999999998</v>
      </c>
      <c r="D287" s="45" t="str">
        <f t="shared" si="27"/>
        <v>vis</v>
      </c>
      <c r="E287" s="155">
        <f>VLOOKUP(C287,'Active 1'!C$21:E$969,3,FALSE)</f>
        <v>20938.042544101452</v>
      </c>
      <c r="F287" s="22" t="s">
        <v>2184</v>
      </c>
      <c r="G287" s="45" t="str">
        <f t="shared" si="28"/>
        <v>46113.329</v>
      </c>
      <c r="H287" s="19">
        <f t="shared" si="29"/>
        <v>20938</v>
      </c>
      <c r="I287" s="156" t="s">
        <v>1000</v>
      </c>
      <c r="J287" s="157" t="s">
        <v>1001</v>
      </c>
      <c r="K287" s="156">
        <v>20938</v>
      </c>
      <c r="L287" s="156" t="s">
        <v>374</v>
      </c>
      <c r="M287" s="157" t="s">
        <v>338</v>
      </c>
      <c r="N287" s="157"/>
      <c r="O287" s="158" t="s">
        <v>828</v>
      </c>
      <c r="P287" s="158" t="s">
        <v>999</v>
      </c>
    </row>
    <row r="288" spans="1:16" ht="13.5" thickBot="1" x14ac:dyDescent="0.25">
      <c r="A288" s="19" t="str">
        <f t="shared" si="24"/>
        <v> VSSC 63.23 </v>
      </c>
      <c r="B288" s="22" t="str">
        <f t="shared" si="25"/>
        <v>II</v>
      </c>
      <c r="C288" s="19">
        <f t="shared" si="26"/>
        <v>46114.372000000003</v>
      </c>
      <c r="D288" s="45" t="str">
        <f t="shared" si="27"/>
        <v>vis</v>
      </c>
      <c r="E288" s="155">
        <f>VLOOKUP(C288,'Active 1'!C$21:E$969,3,FALSE)</f>
        <v>20942.505708828456</v>
      </c>
      <c r="F288" s="22" t="s">
        <v>2184</v>
      </c>
      <c r="G288" s="45" t="str">
        <f t="shared" si="28"/>
        <v>46114.372</v>
      </c>
      <c r="H288" s="19">
        <f t="shared" si="29"/>
        <v>20942.5</v>
      </c>
      <c r="I288" s="156" t="s">
        <v>1002</v>
      </c>
      <c r="J288" s="157" t="s">
        <v>1003</v>
      </c>
      <c r="K288" s="156">
        <v>20942.5</v>
      </c>
      <c r="L288" s="156" t="s">
        <v>457</v>
      </c>
      <c r="M288" s="157" t="s">
        <v>338</v>
      </c>
      <c r="N288" s="157"/>
      <c r="O288" s="158" t="s">
        <v>828</v>
      </c>
      <c r="P288" s="158" t="s">
        <v>999</v>
      </c>
    </row>
    <row r="289" spans="1:16" ht="13.5" thickBot="1" x14ac:dyDescent="0.25">
      <c r="A289" s="19" t="str">
        <f t="shared" si="24"/>
        <v> VSSC 63.23 </v>
      </c>
      <c r="B289" s="22" t="str">
        <f t="shared" si="25"/>
        <v>II</v>
      </c>
      <c r="C289" s="19">
        <f t="shared" si="26"/>
        <v>46121.375999999997</v>
      </c>
      <c r="D289" s="45" t="str">
        <f t="shared" si="27"/>
        <v>vis</v>
      </c>
      <c r="E289" s="155">
        <f>VLOOKUP(C289,'Active 1'!C$21:E$969,3,FALSE)</f>
        <v>20972.476951156106</v>
      </c>
      <c r="F289" s="22" t="s">
        <v>2184</v>
      </c>
      <c r="G289" s="45" t="str">
        <f t="shared" si="28"/>
        <v>46121.376</v>
      </c>
      <c r="H289" s="19">
        <f t="shared" si="29"/>
        <v>20972.5</v>
      </c>
      <c r="I289" s="156" t="s">
        <v>1004</v>
      </c>
      <c r="J289" s="157" t="s">
        <v>1005</v>
      </c>
      <c r="K289" s="156">
        <v>20972.5</v>
      </c>
      <c r="L289" s="156" t="s">
        <v>490</v>
      </c>
      <c r="M289" s="157" t="s">
        <v>338</v>
      </c>
      <c r="N289" s="157"/>
      <c r="O289" s="158" t="s">
        <v>828</v>
      </c>
      <c r="P289" s="158" t="s">
        <v>999</v>
      </c>
    </row>
    <row r="290" spans="1:16" ht="13.5" thickBot="1" x14ac:dyDescent="0.25">
      <c r="A290" s="19" t="str">
        <f t="shared" si="24"/>
        <v> BBS 77 </v>
      </c>
      <c r="B290" s="22" t="str">
        <f t="shared" si="25"/>
        <v>I</v>
      </c>
      <c r="C290" s="19">
        <f t="shared" si="26"/>
        <v>46246.529000000002</v>
      </c>
      <c r="D290" s="45" t="str">
        <f t="shared" si="27"/>
        <v>vis</v>
      </c>
      <c r="E290" s="155">
        <f>VLOOKUP(C290,'Active 1'!C$21:E$969,3,FALSE)</f>
        <v>21508.026764268059</v>
      </c>
      <c r="F290" s="22" t="s">
        <v>2184</v>
      </c>
      <c r="G290" s="45" t="str">
        <f t="shared" si="28"/>
        <v>46246.529</v>
      </c>
      <c r="H290" s="19">
        <f t="shared" si="29"/>
        <v>21508</v>
      </c>
      <c r="I290" s="156" t="s">
        <v>1006</v>
      </c>
      <c r="J290" s="157" t="s">
        <v>1007</v>
      </c>
      <c r="K290" s="156">
        <v>21508</v>
      </c>
      <c r="L290" s="156" t="s">
        <v>377</v>
      </c>
      <c r="M290" s="157" t="s">
        <v>338</v>
      </c>
      <c r="N290" s="157"/>
      <c r="O290" s="158" t="s">
        <v>539</v>
      </c>
      <c r="P290" s="158" t="s">
        <v>1008</v>
      </c>
    </row>
    <row r="291" spans="1:16" ht="13.5" thickBot="1" x14ac:dyDescent="0.25">
      <c r="A291" s="19" t="str">
        <f t="shared" si="24"/>
        <v> BBS 77 </v>
      </c>
      <c r="B291" s="22" t="str">
        <f t="shared" si="25"/>
        <v>I</v>
      </c>
      <c r="C291" s="19">
        <f t="shared" si="26"/>
        <v>46269.432999999997</v>
      </c>
      <c r="D291" s="45" t="str">
        <f t="shared" si="27"/>
        <v>vis</v>
      </c>
      <c r="E291" s="155">
        <f>VLOOKUP(C291,'Active 1'!C$21:E$969,3,FALSE)</f>
        <v>21606.036663507493</v>
      </c>
      <c r="F291" s="22" t="s">
        <v>2184</v>
      </c>
      <c r="G291" s="45" t="str">
        <f t="shared" si="28"/>
        <v>46269.433</v>
      </c>
      <c r="H291" s="19">
        <f t="shared" si="29"/>
        <v>21606</v>
      </c>
      <c r="I291" s="156" t="s">
        <v>1009</v>
      </c>
      <c r="J291" s="157" t="s">
        <v>1010</v>
      </c>
      <c r="K291" s="156">
        <v>21606</v>
      </c>
      <c r="L291" s="156" t="s">
        <v>368</v>
      </c>
      <c r="M291" s="157" t="s">
        <v>338</v>
      </c>
      <c r="N291" s="157"/>
      <c r="O291" s="158" t="s">
        <v>928</v>
      </c>
      <c r="P291" s="158" t="s">
        <v>1008</v>
      </c>
    </row>
    <row r="292" spans="1:16" ht="13.5" thickBot="1" x14ac:dyDescent="0.25">
      <c r="A292" s="19" t="str">
        <f t="shared" si="24"/>
        <v> BBS 78 </v>
      </c>
      <c r="B292" s="22" t="str">
        <f t="shared" si="25"/>
        <v>II</v>
      </c>
      <c r="C292" s="19">
        <f t="shared" si="26"/>
        <v>46311.377999999997</v>
      </c>
      <c r="D292" s="45" t="str">
        <f t="shared" si="27"/>
        <v>vis</v>
      </c>
      <c r="E292" s="155">
        <f>VLOOKUP(C292,'Active 1'!C$21:E$969,3,FALSE)</f>
        <v>21785.526063769412</v>
      </c>
      <c r="F292" s="22" t="s">
        <v>2184</v>
      </c>
      <c r="G292" s="45" t="str">
        <f t="shared" si="28"/>
        <v>46311.378</v>
      </c>
      <c r="H292" s="19">
        <f t="shared" si="29"/>
        <v>21785.5</v>
      </c>
      <c r="I292" s="156" t="s">
        <v>1011</v>
      </c>
      <c r="J292" s="157" t="s">
        <v>1012</v>
      </c>
      <c r="K292" s="156">
        <v>21785.5</v>
      </c>
      <c r="L292" s="156" t="s">
        <v>377</v>
      </c>
      <c r="M292" s="157" t="s">
        <v>338</v>
      </c>
      <c r="N292" s="157"/>
      <c r="O292" s="158" t="s">
        <v>539</v>
      </c>
      <c r="P292" s="158" t="s">
        <v>1013</v>
      </c>
    </row>
    <row r="293" spans="1:16" ht="13.5" thickBot="1" x14ac:dyDescent="0.25">
      <c r="A293" s="19" t="str">
        <f t="shared" si="24"/>
        <v> BBS 78 </v>
      </c>
      <c r="B293" s="22" t="str">
        <f t="shared" si="25"/>
        <v>II</v>
      </c>
      <c r="C293" s="19">
        <f t="shared" si="26"/>
        <v>46350.423999999999</v>
      </c>
      <c r="D293" s="45" t="str">
        <f t="shared" si="27"/>
        <v>vis</v>
      </c>
      <c r="E293" s="155">
        <f>VLOOKUP(C293,'Active 1'!C$21:E$969,3,FALSE)</f>
        <v>21952.610176837174</v>
      </c>
      <c r="F293" s="22" t="s">
        <v>2184</v>
      </c>
      <c r="G293" s="45" t="str">
        <f t="shared" si="28"/>
        <v>46350.424</v>
      </c>
      <c r="H293" s="19">
        <f t="shared" si="29"/>
        <v>21952.5</v>
      </c>
      <c r="I293" s="156" t="s">
        <v>1014</v>
      </c>
      <c r="J293" s="157" t="s">
        <v>1015</v>
      </c>
      <c r="K293" s="156">
        <v>21952.5</v>
      </c>
      <c r="L293" s="156" t="s">
        <v>356</v>
      </c>
      <c r="M293" s="157" t="s">
        <v>338</v>
      </c>
      <c r="N293" s="157"/>
      <c r="O293" s="158" t="s">
        <v>1016</v>
      </c>
      <c r="P293" s="158" t="s">
        <v>1013</v>
      </c>
    </row>
    <row r="294" spans="1:16" ht="13.5" thickBot="1" x14ac:dyDescent="0.25">
      <c r="A294" s="19" t="str">
        <f t="shared" si="24"/>
        <v> BBS 79 </v>
      </c>
      <c r="B294" s="22" t="str">
        <f t="shared" si="25"/>
        <v>II</v>
      </c>
      <c r="C294" s="19">
        <f t="shared" si="26"/>
        <v>46402.286999999997</v>
      </c>
      <c r="D294" s="45" t="str">
        <f t="shared" si="27"/>
        <v>vis</v>
      </c>
      <c r="E294" s="155">
        <f>VLOOKUP(C294,'Active 1'!C$21:E$969,3,FALSE)</f>
        <v>22174.540294033108</v>
      </c>
      <c r="F294" s="22" t="s">
        <v>2184</v>
      </c>
      <c r="G294" s="45" t="str">
        <f t="shared" si="28"/>
        <v>46402.287</v>
      </c>
      <c r="H294" s="19">
        <f t="shared" si="29"/>
        <v>22174.5</v>
      </c>
      <c r="I294" s="156" t="s">
        <v>1017</v>
      </c>
      <c r="J294" s="157" t="s">
        <v>1018</v>
      </c>
      <c r="K294" s="156">
        <v>22174.5</v>
      </c>
      <c r="L294" s="156" t="s">
        <v>368</v>
      </c>
      <c r="M294" s="157" t="s">
        <v>338</v>
      </c>
      <c r="N294" s="157"/>
      <c r="O294" s="158" t="s">
        <v>928</v>
      </c>
      <c r="P294" s="158" t="s">
        <v>1019</v>
      </c>
    </row>
    <row r="295" spans="1:16" ht="13.5" thickBot="1" x14ac:dyDescent="0.25">
      <c r="A295" s="19" t="str">
        <f t="shared" si="24"/>
        <v> BBS 79 </v>
      </c>
      <c r="B295" s="22" t="str">
        <f t="shared" si="25"/>
        <v>I</v>
      </c>
      <c r="C295" s="19">
        <f t="shared" si="26"/>
        <v>46403.332000000002</v>
      </c>
      <c r="D295" s="45" t="str">
        <f t="shared" si="27"/>
        <v>vis</v>
      </c>
      <c r="E295" s="155">
        <f>VLOOKUP(C295,'Active 1'!C$21:E$969,3,FALSE)</f>
        <v>22179.012017081735</v>
      </c>
      <c r="F295" s="22" t="s">
        <v>2184</v>
      </c>
      <c r="G295" s="45" t="str">
        <f t="shared" si="28"/>
        <v>46403.332</v>
      </c>
      <c r="H295" s="19">
        <f t="shared" si="29"/>
        <v>22179</v>
      </c>
      <c r="I295" s="156" t="s">
        <v>1020</v>
      </c>
      <c r="J295" s="157" t="s">
        <v>1021</v>
      </c>
      <c r="K295" s="156">
        <v>22179</v>
      </c>
      <c r="L295" s="156" t="s">
        <v>417</v>
      </c>
      <c r="M295" s="157" t="s">
        <v>338</v>
      </c>
      <c r="N295" s="157"/>
      <c r="O295" s="158" t="s">
        <v>928</v>
      </c>
      <c r="P295" s="158" t="s">
        <v>1019</v>
      </c>
    </row>
    <row r="296" spans="1:16" ht="13.5" thickBot="1" x14ac:dyDescent="0.25">
      <c r="A296" s="19" t="str">
        <f t="shared" si="24"/>
        <v> VSSC 66.35 </v>
      </c>
      <c r="B296" s="22" t="str">
        <f t="shared" si="25"/>
        <v>II</v>
      </c>
      <c r="C296" s="19">
        <f t="shared" si="26"/>
        <v>46441.311999999998</v>
      </c>
      <c r="D296" s="45" t="str">
        <f t="shared" si="27"/>
        <v>vis</v>
      </c>
      <c r="E296" s="155">
        <f>VLOOKUP(C296,'Active 1'!C$21:E$969,3,FALSE)</f>
        <v>22341.534544723814</v>
      </c>
      <c r="F296" s="22" t="s">
        <v>2184</v>
      </c>
      <c r="G296" s="45" t="str">
        <f t="shared" si="28"/>
        <v>46441.312</v>
      </c>
      <c r="H296" s="19">
        <f t="shared" si="29"/>
        <v>22341.5</v>
      </c>
      <c r="I296" s="156" t="s">
        <v>1022</v>
      </c>
      <c r="J296" s="157" t="s">
        <v>1023</v>
      </c>
      <c r="K296" s="156">
        <v>22341.5</v>
      </c>
      <c r="L296" s="156" t="s">
        <v>665</v>
      </c>
      <c r="M296" s="157" t="s">
        <v>338</v>
      </c>
      <c r="N296" s="157"/>
      <c r="O296" s="158" t="s">
        <v>828</v>
      </c>
      <c r="P296" s="158" t="s">
        <v>1024</v>
      </c>
    </row>
    <row r="297" spans="1:16" ht="13.5" thickBot="1" x14ac:dyDescent="0.25">
      <c r="A297" s="19" t="str">
        <f t="shared" si="24"/>
        <v> VSSC 66.35 </v>
      </c>
      <c r="B297" s="22" t="str">
        <f t="shared" si="25"/>
        <v>I</v>
      </c>
      <c r="C297" s="19">
        <f t="shared" si="26"/>
        <v>46441.43</v>
      </c>
      <c r="D297" s="45" t="str">
        <f t="shared" si="27"/>
        <v>vis</v>
      </c>
      <c r="E297" s="155">
        <f>VLOOKUP(C297,'Active 1'!C$21:E$969,3,FALSE)</f>
        <v>22342.039485699646</v>
      </c>
      <c r="F297" s="22" t="s">
        <v>2184</v>
      </c>
      <c r="G297" s="45" t="str">
        <f t="shared" si="28"/>
        <v>46441.430</v>
      </c>
      <c r="H297" s="19">
        <f t="shared" si="29"/>
        <v>22342</v>
      </c>
      <c r="I297" s="156" t="s">
        <v>1025</v>
      </c>
      <c r="J297" s="157" t="s">
        <v>1026</v>
      </c>
      <c r="K297" s="156">
        <v>22342</v>
      </c>
      <c r="L297" s="156" t="s">
        <v>368</v>
      </c>
      <c r="M297" s="157" t="s">
        <v>338</v>
      </c>
      <c r="N297" s="157"/>
      <c r="O297" s="158" t="s">
        <v>828</v>
      </c>
      <c r="P297" s="158" t="s">
        <v>1024</v>
      </c>
    </row>
    <row r="298" spans="1:16" ht="13.5" thickBot="1" x14ac:dyDescent="0.25">
      <c r="A298" s="19" t="str">
        <f t="shared" si="24"/>
        <v> VSSC 66.35 </v>
      </c>
      <c r="B298" s="22" t="str">
        <f t="shared" si="25"/>
        <v>II</v>
      </c>
      <c r="C298" s="19">
        <f t="shared" si="26"/>
        <v>46647.423999999999</v>
      </c>
      <c r="D298" s="45" t="str">
        <f t="shared" si="27"/>
        <v>vis</v>
      </c>
      <c r="E298" s="155">
        <f>VLOOKUP(C298,'Active 1'!C$21:E$969,3,FALSE)</f>
        <v>23223.520938019436</v>
      </c>
      <c r="F298" s="22" t="s">
        <v>2184</v>
      </c>
      <c r="G298" s="45" t="str">
        <f t="shared" si="28"/>
        <v>46647.424</v>
      </c>
      <c r="H298" s="19">
        <f t="shared" si="29"/>
        <v>23223.5</v>
      </c>
      <c r="I298" s="156" t="s">
        <v>1037</v>
      </c>
      <c r="J298" s="157" t="s">
        <v>1038</v>
      </c>
      <c r="K298" s="156">
        <v>23223.5</v>
      </c>
      <c r="L298" s="156" t="s">
        <v>403</v>
      </c>
      <c r="M298" s="157" t="s">
        <v>338</v>
      </c>
      <c r="N298" s="157"/>
      <c r="O298" s="158" t="s">
        <v>828</v>
      </c>
      <c r="P298" s="158" t="s">
        <v>1024</v>
      </c>
    </row>
    <row r="299" spans="1:16" ht="13.5" thickBot="1" x14ac:dyDescent="0.25">
      <c r="A299" s="19" t="str">
        <f t="shared" si="24"/>
        <v> BBS 81 </v>
      </c>
      <c r="B299" s="22" t="str">
        <f t="shared" si="25"/>
        <v>II</v>
      </c>
      <c r="C299" s="19">
        <f t="shared" si="26"/>
        <v>46657.470999999998</v>
      </c>
      <c r="D299" s="45" t="str">
        <f t="shared" si="27"/>
        <v>vis</v>
      </c>
      <c r="E299" s="155">
        <f>VLOOKUP(C299,'Active 1'!C$21:E$969,3,FALSE)</f>
        <v>23266.513666698211</v>
      </c>
      <c r="F299" s="22" t="s">
        <v>2184</v>
      </c>
      <c r="G299" s="45" t="str">
        <f t="shared" si="28"/>
        <v>46657.471</v>
      </c>
      <c r="H299" s="19">
        <f t="shared" si="29"/>
        <v>23266.5</v>
      </c>
      <c r="I299" s="156" t="s">
        <v>1039</v>
      </c>
      <c r="J299" s="157" t="s">
        <v>1040</v>
      </c>
      <c r="K299" s="156">
        <v>23266.5</v>
      </c>
      <c r="L299" s="156" t="s">
        <v>417</v>
      </c>
      <c r="M299" s="157" t="s">
        <v>338</v>
      </c>
      <c r="N299" s="157"/>
      <c r="O299" s="158" t="s">
        <v>928</v>
      </c>
      <c r="P299" s="158" t="s">
        <v>1041</v>
      </c>
    </row>
    <row r="300" spans="1:16" ht="13.5" thickBot="1" x14ac:dyDescent="0.25">
      <c r="A300" s="19" t="str">
        <f t="shared" si="24"/>
        <v> BBS 82 </v>
      </c>
      <c r="B300" s="22" t="str">
        <f t="shared" si="25"/>
        <v>II</v>
      </c>
      <c r="C300" s="19">
        <f t="shared" si="26"/>
        <v>46749.315999999999</v>
      </c>
      <c r="D300" s="45" t="str">
        <f t="shared" si="27"/>
        <v>vis</v>
      </c>
      <c r="E300" s="155">
        <f>VLOOKUP(C300,'Active 1'!C$21:E$969,3,FALSE)</f>
        <v>23659.533191482002</v>
      </c>
      <c r="F300" s="22" t="s">
        <v>2184</v>
      </c>
      <c r="G300" s="45" t="str">
        <f t="shared" si="28"/>
        <v>46749.316</v>
      </c>
      <c r="H300" s="19">
        <f t="shared" si="29"/>
        <v>23659.5</v>
      </c>
      <c r="I300" s="156" t="s">
        <v>1061</v>
      </c>
      <c r="J300" s="157" t="s">
        <v>1062</v>
      </c>
      <c r="K300" s="156">
        <v>23659.5</v>
      </c>
      <c r="L300" s="156" t="s">
        <v>665</v>
      </c>
      <c r="M300" s="157" t="s">
        <v>338</v>
      </c>
      <c r="N300" s="157"/>
      <c r="O300" s="158" t="s">
        <v>539</v>
      </c>
      <c r="P300" s="158" t="s">
        <v>1063</v>
      </c>
    </row>
    <row r="301" spans="1:16" ht="13.5" thickBot="1" x14ac:dyDescent="0.25">
      <c r="A301" s="19" t="str">
        <f t="shared" si="24"/>
        <v> BBS 82 </v>
      </c>
      <c r="B301" s="22" t="str">
        <f t="shared" si="25"/>
        <v>II</v>
      </c>
      <c r="C301" s="19">
        <f t="shared" si="26"/>
        <v>46764.271999999997</v>
      </c>
      <c r="D301" s="45" t="str">
        <f t="shared" si="27"/>
        <v>vis</v>
      </c>
      <c r="E301" s="155">
        <f>VLOOKUP(C301,'Active 1'!C$21:E$969,3,FALSE)</f>
        <v>23723.532320587186</v>
      </c>
      <c r="F301" s="22" t="s">
        <v>2184</v>
      </c>
      <c r="G301" s="45" t="str">
        <f t="shared" si="28"/>
        <v>46764.272</v>
      </c>
      <c r="H301" s="19">
        <f t="shared" si="29"/>
        <v>23723.5</v>
      </c>
      <c r="I301" s="156" t="s">
        <v>1064</v>
      </c>
      <c r="J301" s="157" t="s">
        <v>1065</v>
      </c>
      <c r="K301" s="156">
        <v>23723.5</v>
      </c>
      <c r="L301" s="156" t="s">
        <v>665</v>
      </c>
      <c r="M301" s="157" t="s">
        <v>338</v>
      </c>
      <c r="N301" s="157"/>
      <c r="O301" s="158" t="s">
        <v>539</v>
      </c>
      <c r="P301" s="158" t="s">
        <v>1063</v>
      </c>
    </row>
    <row r="302" spans="1:16" ht="13.5" thickBot="1" x14ac:dyDescent="0.25">
      <c r="A302" s="19" t="str">
        <f t="shared" si="24"/>
        <v> BBS 83 </v>
      </c>
      <c r="B302" s="22" t="str">
        <f t="shared" si="25"/>
        <v>I</v>
      </c>
      <c r="C302" s="19">
        <f t="shared" si="26"/>
        <v>46819.311000000002</v>
      </c>
      <c r="D302" s="45" t="str">
        <f t="shared" si="27"/>
        <v>vis</v>
      </c>
      <c r="E302" s="155">
        <f>VLOOKUP(C302,'Active 1'!C$21:E$969,3,FALSE)</f>
        <v>23959.053052522257</v>
      </c>
      <c r="F302" s="22" t="s">
        <v>2184</v>
      </c>
      <c r="G302" s="45" t="str">
        <f t="shared" si="28"/>
        <v>46819.311</v>
      </c>
      <c r="H302" s="19">
        <f t="shared" si="29"/>
        <v>23959</v>
      </c>
      <c r="I302" s="156" t="s">
        <v>1066</v>
      </c>
      <c r="J302" s="157" t="s">
        <v>1067</v>
      </c>
      <c r="K302" s="156">
        <v>23959</v>
      </c>
      <c r="L302" s="156" t="s">
        <v>363</v>
      </c>
      <c r="M302" s="157" t="s">
        <v>338</v>
      </c>
      <c r="N302" s="157"/>
      <c r="O302" s="158" t="s">
        <v>1016</v>
      </c>
      <c r="P302" s="158" t="s">
        <v>1068</v>
      </c>
    </row>
    <row r="303" spans="1:16" ht="13.5" thickBot="1" x14ac:dyDescent="0.25">
      <c r="A303" s="19" t="str">
        <f t="shared" si="24"/>
        <v> BBS 84 </v>
      </c>
      <c r="B303" s="22" t="str">
        <f t="shared" si="25"/>
        <v>II</v>
      </c>
      <c r="C303" s="19">
        <f t="shared" si="26"/>
        <v>46982.546000000002</v>
      </c>
      <c r="D303" s="45" t="str">
        <f t="shared" si="27"/>
        <v>vis</v>
      </c>
      <c r="E303" s="155">
        <f>VLOOKUP(C303,'Active 1'!C$21:E$969,3,FALSE)</f>
        <v>24657.561867679116</v>
      </c>
      <c r="F303" s="22" t="s">
        <v>2184</v>
      </c>
      <c r="G303" s="45" t="str">
        <f t="shared" si="28"/>
        <v>46982.546</v>
      </c>
      <c r="H303" s="19">
        <f t="shared" si="29"/>
        <v>24657.5</v>
      </c>
      <c r="I303" s="156" t="s">
        <v>1069</v>
      </c>
      <c r="J303" s="157" t="s">
        <v>1070</v>
      </c>
      <c r="K303" s="156">
        <v>24657.5</v>
      </c>
      <c r="L303" s="156" t="s">
        <v>394</v>
      </c>
      <c r="M303" s="157" t="s">
        <v>338</v>
      </c>
      <c r="N303" s="157"/>
      <c r="O303" s="158" t="s">
        <v>539</v>
      </c>
      <c r="P303" s="158" t="s">
        <v>1071</v>
      </c>
    </row>
    <row r="304" spans="1:16" ht="13.5" thickBot="1" x14ac:dyDescent="0.25">
      <c r="A304" s="19" t="str">
        <f t="shared" si="24"/>
        <v> BBS 87 </v>
      </c>
      <c r="B304" s="22" t="str">
        <f t="shared" si="25"/>
        <v>I</v>
      </c>
      <c r="C304" s="19">
        <f t="shared" si="26"/>
        <v>47039.45</v>
      </c>
      <c r="D304" s="45" t="str">
        <f t="shared" si="27"/>
        <v>vis</v>
      </c>
      <c r="E304" s="155">
        <f>VLOOKUP(C304,'Active 1'!C$21:E$969,3,FALSE)</f>
        <v>24901.063234528639</v>
      </c>
      <c r="F304" s="22" t="s">
        <v>2184</v>
      </c>
      <c r="G304" s="45" t="str">
        <f t="shared" si="28"/>
        <v>47039.450</v>
      </c>
      <c r="H304" s="19">
        <f t="shared" si="29"/>
        <v>24901</v>
      </c>
      <c r="I304" s="156" t="s">
        <v>1072</v>
      </c>
      <c r="J304" s="157" t="s">
        <v>1073</v>
      </c>
      <c r="K304" s="156">
        <v>24901</v>
      </c>
      <c r="L304" s="156" t="s">
        <v>345</v>
      </c>
      <c r="M304" s="157" t="s">
        <v>338</v>
      </c>
      <c r="N304" s="157"/>
      <c r="O304" s="158" t="s">
        <v>928</v>
      </c>
      <c r="P304" s="158" t="s">
        <v>1074</v>
      </c>
    </row>
    <row r="305" spans="1:16" ht="13.5" thickBot="1" x14ac:dyDescent="0.25">
      <c r="A305" s="19" t="str">
        <f t="shared" si="24"/>
        <v> BBS 87 </v>
      </c>
      <c r="B305" s="22" t="str">
        <f t="shared" si="25"/>
        <v>II</v>
      </c>
      <c r="C305" s="19">
        <f t="shared" si="26"/>
        <v>47055.449000000001</v>
      </c>
      <c r="D305" s="45" t="str">
        <f t="shared" si="27"/>
        <v>vis</v>
      </c>
      <c r="E305" s="155">
        <f>VLOOKUP(C305,'Active 1'!C$21:E$969,3,FALSE)</f>
        <v>24969.525528360828</v>
      </c>
      <c r="F305" s="22" t="s">
        <v>2184</v>
      </c>
      <c r="G305" s="45" t="str">
        <f t="shared" si="28"/>
        <v>47055.449</v>
      </c>
      <c r="H305" s="19">
        <f t="shared" si="29"/>
        <v>24969.5</v>
      </c>
      <c r="I305" s="156" t="s">
        <v>1075</v>
      </c>
      <c r="J305" s="157" t="s">
        <v>1076</v>
      </c>
      <c r="K305" s="156">
        <v>24969.5</v>
      </c>
      <c r="L305" s="156" t="s">
        <v>377</v>
      </c>
      <c r="M305" s="157" t="s">
        <v>338</v>
      </c>
      <c r="N305" s="157"/>
      <c r="O305" s="158" t="s">
        <v>928</v>
      </c>
      <c r="P305" s="158" t="s">
        <v>1074</v>
      </c>
    </row>
    <row r="306" spans="1:16" ht="13.5" thickBot="1" x14ac:dyDescent="0.25">
      <c r="A306" s="19" t="str">
        <f t="shared" si="24"/>
        <v> BBS 86 </v>
      </c>
      <c r="B306" s="22" t="str">
        <f t="shared" si="25"/>
        <v>I</v>
      </c>
      <c r="C306" s="19">
        <f t="shared" si="26"/>
        <v>47069.357000000004</v>
      </c>
      <c r="D306" s="45" t="str">
        <f t="shared" si="27"/>
        <v>vis</v>
      </c>
      <c r="E306" s="155">
        <f>VLOOKUP(C306,'Active 1'!C$21:E$969,3,FALSE)</f>
        <v>25029.04009693499</v>
      </c>
      <c r="F306" s="22" t="s">
        <v>2184</v>
      </c>
      <c r="G306" s="45" t="str">
        <f t="shared" si="28"/>
        <v>47069.357</v>
      </c>
      <c r="H306" s="19">
        <f t="shared" si="29"/>
        <v>25029</v>
      </c>
      <c r="I306" s="156" t="s">
        <v>1077</v>
      </c>
      <c r="J306" s="157" t="s">
        <v>1078</v>
      </c>
      <c r="K306" s="156">
        <v>25029</v>
      </c>
      <c r="L306" s="156" t="s">
        <v>368</v>
      </c>
      <c r="M306" s="157" t="s">
        <v>338</v>
      </c>
      <c r="N306" s="157"/>
      <c r="O306" s="158" t="s">
        <v>1016</v>
      </c>
      <c r="P306" s="158" t="s">
        <v>1079</v>
      </c>
    </row>
    <row r="307" spans="1:16" ht="13.5" thickBot="1" x14ac:dyDescent="0.25">
      <c r="A307" s="19" t="str">
        <f t="shared" si="24"/>
        <v> BBS 86 </v>
      </c>
      <c r="B307" s="22" t="str">
        <f t="shared" si="25"/>
        <v>I</v>
      </c>
      <c r="C307" s="19">
        <f t="shared" si="26"/>
        <v>47102.307999999997</v>
      </c>
      <c r="D307" s="45" t="str">
        <f t="shared" si="27"/>
        <v>vis</v>
      </c>
      <c r="E307" s="155">
        <f>VLOOKUP(C307,'Active 1'!C$21:E$969,3,FALSE)</f>
        <v>25170.042724853203</v>
      </c>
      <c r="F307" s="22" t="s">
        <v>2184</v>
      </c>
      <c r="G307" s="45" t="str">
        <f t="shared" si="28"/>
        <v>47102.308</v>
      </c>
      <c r="H307" s="19">
        <f t="shared" si="29"/>
        <v>25170</v>
      </c>
      <c r="I307" s="156" t="s">
        <v>1080</v>
      </c>
      <c r="J307" s="157" t="s">
        <v>1081</v>
      </c>
      <c r="K307" s="156">
        <v>25170</v>
      </c>
      <c r="L307" s="156" t="s">
        <v>374</v>
      </c>
      <c r="M307" s="157" t="s">
        <v>338</v>
      </c>
      <c r="N307" s="157"/>
      <c r="O307" s="158" t="s">
        <v>539</v>
      </c>
      <c r="P307" s="158" t="s">
        <v>1079</v>
      </c>
    </row>
    <row r="308" spans="1:16" ht="13.5" thickBot="1" x14ac:dyDescent="0.25">
      <c r="A308" s="19" t="str">
        <f t="shared" si="24"/>
        <v> BBS 86 </v>
      </c>
      <c r="B308" s="22" t="str">
        <f t="shared" si="25"/>
        <v>I</v>
      </c>
      <c r="C308" s="19">
        <f t="shared" si="26"/>
        <v>47116.334999999999</v>
      </c>
      <c r="D308" s="45" t="str">
        <f t="shared" si="27"/>
        <v>vis</v>
      </c>
      <c r="E308" s="155">
        <f>VLOOKUP(C308,'Active 1'!C$21:E$969,3,FALSE)</f>
        <v>25230.066513563997</v>
      </c>
      <c r="F308" s="22" t="s">
        <v>2184</v>
      </c>
      <c r="G308" s="45" t="str">
        <f t="shared" si="28"/>
        <v>47116.335</v>
      </c>
      <c r="H308" s="19">
        <f t="shared" si="29"/>
        <v>25230</v>
      </c>
      <c r="I308" s="156" t="s">
        <v>1082</v>
      </c>
      <c r="J308" s="157" t="s">
        <v>1083</v>
      </c>
      <c r="K308" s="156">
        <v>25230</v>
      </c>
      <c r="L308" s="156" t="s">
        <v>669</v>
      </c>
      <c r="M308" s="157" t="s">
        <v>338</v>
      </c>
      <c r="N308" s="157"/>
      <c r="O308" s="158" t="s">
        <v>1016</v>
      </c>
      <c r="P308" s="158" t="s">
        <v>1079</v>
      </c>
    </row>
    <row r="309" spans="1:16" ht="13.5" thickBot="1" x14ac:dyDescent="0.25">
      <c r="A309" s="19" t="str">
        <f t="shared" si="24"/>
        <v> BBS 86 </v>
      </c>
      <c r="B309" s="22" t="str">
        <f t="shared" si="25"/>
        <v>I</v>
      </c>
      <c r="C309" s="19">
        <f t="shared" si="26"/>
        <v>47149.283000000003</v>
      </c>
      <c r="D309" s="45" t="str">
        <f t="shared" si="27"/>
        <v>vis</v>
      </c>
      <c r="E309" s="155">
        <f>VLOOKUP(C309,'Active 1'!C$21:E$969,3,FALSE)</f>
        <v>25371.056303999816</v>
      </c>
      <c r="F309" s="22" t="s">
        <v>2184</v>
      </c>
      <c r="G309" s="45" t="str">
        <f t="shared" si="28"/>
        <v>47149.283</v>
      </c>
      <c r="H309" s="19">
        <f t="shared" si="29"/>
        <v>25371</v>
      </c>
      <c r="I309" s="156" t="s">
        <v>1084</v>
      </c>
      <c r="J309" s="157" t="s">
        <v>1085</v>
      </c>
      <c r="K309" s="156">
        <v>25371</v>
      </c>
      <c r="L309" s="156" t="s">
        <v>1086</v>
      </c>
      <c r="M309" s="157" t="s">
        <v>338</v>
      </c>
      <c r="N309" s="157"/>
      <c r="O309" s="158" t="s">
        <v>1016</v>
      </c>
      <c r="P309" s="158" t="s">
        <v>1079</v>
      </c>
    </row>
    <row r="310" spans="1:16" ht="13.5" thickBot="1" x14ac:dyDescent="0.25">
      <c r="A310" s="19" t="str">
        <f t="shared" si="24"/>
        <v> BBS 87 </v>
      </c>
      <c r="B310" s="22" t="str">
        <f t="shared" si="25"/>
        <v>II</v>
      </c>
      <c r="C310" s="19">
        <f t="shared" si="26"/>
        <v>47176.275000000001</v>
      </c>
      <c r="D310" s="45" t="str">
        <f t="shared" si="27"/>
        <v>vis</v>
      </c>
      <c r="E310" s="155">
        <f>VLOOKUP(C310,'Active 1'!C$21:E$969,3,FALSE)</f>
        <v>25486.559412638973</v>
      </c>
      <c r="F310" s="22" t="s">
        <v>2184</v>
      </c>
      <c r="G310" s="45" t="str">
        <f t="shared" si="28"/>
        <v>47176.275</v>
      </c>
      <c r="H310" s="19">
        <f t="shared" si="29"/>
        <v>25486.5</v>
      </c>
      <c r="I310" s="156" t="s">
        <v>1087</v>
      </c>
      <c r="J310" s="157" t="s">
        <v>1088</v>
      </c>
      <c r="K310" s="156">
        <v>25486.5</v>
      </c>
      <c r="L310" s="156" t="s">
        <v>394</v>
      </c>
      <c r="M310" s="157" t="s">
        <v>338</v>
      </c>
      <c r="N310" s="157"/>
      <c r="O310" s="158" t="s">
        <v>1016</v>
      </c>
      <c r="P310" s="158" t="s">
        <v>1074</v>
      </c>
    </row>
    <row r="311" spans="1:16" ht="13.5" thickBot="1" x14ac:dyDescent="0.25">
      <c r="A311" s="19" t="str">
        <f t="shared" si="24"/>
        <v> BBS 87 </v>
      </c>
      <c r="B311" s="22" t="str">
        <f t="shared" si="25"/>
        <v>I</v>
      </c>
      <c r="C311" s="19">
        <f t="shared" si="26"/>
        <v>47195.317000000003</v>
      </c>
      <c r="D311" s="45" t="str">
        <f t="shared" si="27"/>
        <v>vis</v>
      </c>
      <c r="E311" s="155">
        <f>VLOOKUP(C311,'Active 1'!C$21:E$969,3,FALSE)</f>
        <v>25568.043192822253</v>
      </c>
      <c r="F311" s="22" t="s">
        <v>2184</v>
      </c>
      <c r="G311" s="45" t="str">
        <f t="shared" si="28"/>
        <v>47195.317</v>
      </c>
      <c r="H311" s="19">
        <f t="shared" si="29"/>
        <v>25568</v>
      </c>
      <c r="I311" s="156" t="s">
        <v>1089</v>
      </c>
      <c r="J311" s="157" t="s">
        <v>1090</v>
      </c>
      <c r="K311" s="156">
        <v>25568</v>
      </c>
      <c r="L311" s="156" t="s">
        <v>374</v>
      </c>
      <c r="M311" s="157" t="s">
        <v>338</v>
      </c>
      <c r="N311" s="157"/>
      <c r="O311" s="158" t="s">
        <v>539</v>
      </c>
      <c r="P311" s="158" t="s">
        <v>1074</v>
      </c>
    </row>
    <row r="312" spans="1:16" ht="13.5" thickBot="1" x14ac:dyDescent="0.25">
      <c r="A312" s="19" t="str">
        <f t="shared" si="24"/>
        <v> BBS 89 </v>
      </c>
      <c r="B312" s="22" t="str">
        <f t="shared" si="25"/>
        <v>I</v>
      </c>
      <c r="C312" s="19">
        <f t="shared" si="26"/>
        <v>47353.527999999998</v>
      </c>
      <c r="D312" s="45" t="str">
        <f t="shared" si="27"/>
        <v>vis</v>
      </c>
      <c r="E312" s="155">
        <f>VLOOKUP(C312,'Active 1'!C$21:E$969,3,FALSE)</f>
        <v>26245.053504059291</v>
      </c>
      <c r="F312" s="22" t="s">
        <v>2184</v>
      </c>
      <c r="G312" s="45" t="str">
        <f t="shared" si="28"/>
        <v>47353.528</v>
      </c>
      <c r="H312" s="19">
        <f t="shared" si="29"/>
        <v>26245</v>
      </c>
      <c r="I312" s="156" t="s">
        <v>1091</v>
      </c>
      <c r="J312" s="157" t="s">
        <v>1092</v>
      </c>
      <c r="K312" s="156">
        <v>26245</v>
      </c>
      <c r="L312" s="156" t="s">
        <v>1086</v>
      </c>
      <c r="M312" s="157" t="s">
        <v>338</v>
      </c>
      <c r="N312" s="157"/>
      <c r="O312" s="158" t="s">
        <v>928</v>
      </c>
      <c r="P312" s="158" t="s">
        <v>1093</v>
      </c>
    </row>
    <row r="313" spans="1:16" ht="13.5" thickBot="1" x14ac:dyDescent="0.25">
      <c r="A313" s="19" t="str">
        <f t="shared" si="24"/>
        <v> BBS 89 </v>
      </c>
      <c r="B313" s="22" t="str">
        <f t="shared" si="25"/>
        <v>II</v>
      </c>
      <c r="C313" s="19">
        <f t="shared" si="26"/>
        <v>47381.451999999997</v>
      </c>
      <c r="D313" s="45" t="str">
        <f t="shared" si="27"/>
        <v>vis</v>
      </c>
      <c r="E313" s="155">
        <f>VLOOKUP(C313,'Active 1'!C$21:E$969,3,FALSE)</f>
        <v>26364.544790575292</v>
      </c>
      <c r="F313" s="22" t="s">
        <v>2184</v>
      </c>
      <c r="G313" s="45" t="str">
        <f t="shared" si="28"/>
        <v>47381.452</v>
      </c>
      <c r="H313" s="19">
        <f t="shared" si="29"/>
        <v>26364.5</v>
      </c>
      <c r="I313" s="156" t="s">
        <v>1094</v>
      </c>
      <c r="J313" s="157" t="s">
        <v>1095</v>
      </c>
      <c r="K313" s="156">
        <v>26364.5</v>
      </c>
      <c r="L313" s="156" t="s">
        <v>374</v>
      </c>
      <c r="M313" s="157" t="s">
        <v>338</v>
      </c>
      <c r="N313" s="157"/>
      <c r="O313" s="158" t="s">
        <v>539</v>
      </c>
      <c r="P313" s="158" t="s">
        <v>1093</v>
      </c>
    </row>
    <row r="314" spans="1:16" ht="13.5" thickBot="1" x14ac:dyDescent="0.25">
      <c r="A314" s="19" t="str">
        <f t="shared" si="24"/>
        <v> BBS 89 </v>
      </c>
      <c r="B314" s="22" t="str">
        <f t="shared" si="25"/>
        <v>II</v>
      </c>
      <c r="C314" s="19">
        <f t="shared" si="26"/>
        <v>47392.449000000001</v>
      </c>
      <c r="D314" s="45" t="str">
        <f t="shared" si="27"/>
        <v>vis</v>
      </c>
      <c r="E314" s="155">
        <f>VLOOKUP(C314,'Active 1'!C$21:E$969,3,FALSE)</f>
        <v>26411.602722025546</v>
      </c>
      <c r="F314" s="22" t="s">
        <v>2184</v>
      </c>
      <c r="G314" s="45" t="str">
        <f t="shared" si="28"/>
        <v>47392.449</v>
      </c>
      <c r="H314" s="19">
        <f t="shared" si="29"/>
        <v>26411.5</v>
      </c>
      <c r="I314" s="156" t="s">
        <v>1100</v>
      </c>
      <c r="J314" s="157" t="s">
        <v>1101</v>
      </c>
      <c r="K314" s="156">
        <v>26411.5</v>
      </c>
      <c r="L314" s="156" t="s">
        <v>348</v>
      </c>
      <c r="M314" s="157" t="s">
        <v>338</v>
      </c>
      <c r="N314" s="157"/>
      <c r="O314" s="158" t="s">
        <v>1016</v>
      </c>
      <c r="P314" s="158" t="s">
        <v>1093</v>
      </c>
    </row>
    <row r="315" spans="1:16" ht="13.5" thickBot="1" x14ac:dyDescent="0.25">
      <c r="A315" s="19" t="str">
        <f t="shared" si="24"/>
        <v> BBS 89 </v>
      </c>
      <c r="B315" s="22" t="str">
        <f t="shared" si="25"/>
        <v>I</v>
      </c>
      <c r="C315" s="19">
        <f t="shared" si="26"/>
        <v>47396.521999999997</v>
      </c>
      <c r="D315" s="45" t="str">
        <f t="shared" si="27"/>
        <v>vis</v>
      </c>
      <c r="E315" s="155">
        <f>VLOOKUP(C315,'Active 1'!C$21:E$969,3,FALSE)</f>
        <v>26429.03174401306</v>
      </c>
      <c r="F315" s="22" t="s">
        <v>2184</v>
      </c>
      <c r="G315" s="45" t="str">
        <f t="shared" si="28"/>
        <v>47396.522</v>
      </c>
      <c r="H315" s="19">
        <f t="shared" si="29"/>
        <v>26429</v>
      </c>
      <c r="I315" s="156" t="s">
        <v>1104</v>
      </c>
      <c r="J315" s="157" t="s">
        <v>1105</v>
      </c>
      <c r="K315" s="156">
        <v>26429</v>
      </c>
      <c r="L315" s="156" t="s">
        <v>397</v>
      </c>
      <c r="M315" s="157" t="s">
        <v>338</v>
      </c>
      <c r="N315" s="157"/>
      <c r="O315" s="158" t="s">
        <v>1016</v>
      </c>
      <c r="P315" s="158" t="s">
        <v>1093</v>
      </c>
    </row>
    <row r="316" spans="1:16" ht="13.5" thickBot="1" x14ac:dyDescent="0.25">
      <c r="A316" s="19" t="str">
        <f t="shared" si="24"/>
        <v> BBS 89 </v>
      </c>
      <c r="B316" s="22" t="str">
        <f t="shared" si="25"/>
        <v>I</v>
      </c>
      <c r="C316" s="19">
        <f t="shared" si="26"/>
        <v>47412.423999999999</v>
      </c>
      <c r="D316" s="45" t="str">
        <f t="shared" si="27"/>
        <v>vis</v>
      </c>
      <c r="E316" s="155">
        <f>VLOOKUP(C316,'Active 1'!C$21:E$969,3,FALSE)</f>
        <v>26497.078959246468</v>
      </c>
      <c r="F316" s="22" t="s">
        <v>2184</v>
      </c>
      <c r="G316" s="45" t="str">
        <f t="shared" si="28"/>
        <v>47412.424</v>
      </c>
      <c r="H316" s="19">
        <f t="shared" si="29"/>
        <v>26497</v>
      </c>
      <c r="I316" s="156" t="s">
        <v>1106</v>
      </c>
      <c r="J316" s="157" t="s">
        <v>1107</v>
      </c>
      <c r="K316" s="156">
        <v>26497</v>
      </c>
      <c r="L316" s="156" t="s">
        <v>371</v>
      </c>
      <c r="M316" s="157" t="s">
        <v>338</v>
      </c>
      <c r="N316" s="157"/>
      <c r="O316" s="158" t="s">
        <v>1016</v>
      </c>
      <c r="P316" s="158" t="s">
        <v>1093</v>
      </c>
    </row>
    <row r="317" spans="1:16" ht="13.5" thickBot="1" x14ac:dyDescent="0.25">
      <c r="A317" s="19" t="str">
        <f t="shared" si="24"/>
        <v> BBS 89 </v>
      </c>
      <c r="B317" s="22" t="str">
        <f t="shared" si="25"/>
        <v>II</v>
      </c>
      <c r="C317" s="19">
        <f t="shared" si="26"/>
        <v>47426.32</v>
      </c>
      <c r="D317" s="45" t="str">
        <f t="shared" si="27"/>
        <v>vis</v>
      </c>
      <c r="E317" s="155">
        <f>VLOOKUP(C317,'Active 1'!C$21:E$969,3,FALSE)</f>
        <v>26556.542177890879</v>
      </c>
      <c r="F317" s="22" t="s">
        <v>2184</v>
      </c>
      <c r="G317" s="45" t="str">
        <f t="shared" si="28"/>
        <v>47426.320</v>
      </c>
      <c r="H317" s="19">
        <f t="shared" si="29"/>
        <v>26556.5</v>
      </c>
      <c r="I317" s="156" t="s">
        <v>1108</v>
      </c>
      <c r="J317" s="157" t="s">
        <v>1109</v>
      </c>
      <c r="K317" s="156">
        <v>26556.5</v>
      </c>
      <c r="L317" s="156" t="s">
        <v>374</v>
      </c>
      <c r="M317" s="157" t="s">
        <v>338</v>
      </c>
      <c r="N317" s="157"/>
      <c r="O317" s="158" t="s">
        <v>1016</v>
      </c>
      <c r="P317" s="158" t="s">
        <v>1093</v>
      </c>
    </row>
    <row r="318" spans="1:16" ht="13.5" thickBot="1" x14ac:dyDescent="0.25">
      <c r="A318" s="19" t="str">
        <f t="shared" si="24"/>
        <v> BBS 90 </v>
      </c>
      <c r="B318" s="22" t="str">
        <f t="shared" si="25"/>
        <v>I</v>
      </c>
      <c r="C318" s="19">
        <f t="shared" si="26"/>
        <v>47450.273999999998</v>
      </c>
      <c r="D318" s="45" t="str">
        <f t="shared" si="27"/>
        <v>vis</v>
      </c>
      <c r="E318" s="155">
        <f>VLOOKUP(C318,'Active 1'!C$21:E$969,3,FALSE)</f>
        <v>26659.045195982988</v>
      </c>
      <c r="F318" s="22" t="s">
        <v>2184</v>
      </c>
      <c r="G318" s="45" t="str">
        <f t="shared" si="28"/>
        <v>47450.274</v>
      </c>
      <c r="H318" s="19">
        <f t="shared" si="29"/>
        <v>26659</v>
      </c>
      <c r="I318" s="156" t="s">
        <v>1110</v>
      </c>
      <c r="J318" s="157" t="s">
        <v>1111</v>
      </c>
      <c r="K318" s="156">
        <v>26659</v>
      </c>
      <c r="L318" s="156" t="s">
        <v>1112</v>
      </c>
      <c r="M318" s="157" t="s">
        <v>338</v>
      </c>
      <c r="N318" s="157"/>
      <c r="O318" s="158" t="s">
        <v>1016</v>
      </c>
      <c r="P318" s="158" t="s">
        <v>1113</v>
      </c>
    </row>
    <row r="319" spans="1:16" ht="13.5" thickBot="1" x14ac:dyDescent="0.25">
      <c r="A319" s="19" t="str">
        <f t="shared" si="24"/>
        <v> BBS 90 </v>
      </c>
      <c r="B319" s="22" t="str">
        <f t="shared" si="25"/>
        <v>I</v>
      </c>
      <c r="C319" s="19">
        <f t="shared" si="26"/>
        <v>47456.35</v>
      </c>
      <c r="D319" s="45" t="str">
        <f t="shared" si="27"/>
        <v>vis</v>
      </c>
      <c r="E319" s="155">
        <f>VLOOKUP(C319,'Active 1'!C$21:E$969,3,FALSE)</f>
        <v>26685.04537707708</v>
      </c>
      <c r="F319" s="22" t="s">
        <v>2184</v>
      </c>
      <c r="G319" s="45" t="str">
        <f t="shared" si="28"/>
        <v>47456.350</v>
      </c>
      <c r="H319" s="19">
        <f t="shared" si="29"/>
        <v>26685</v>
      </c>
      <c r="I319" s="156" t="s">
        <v>1114</v>
      </c>
      <c r="J319" s="157" t="s">
        <v>1115</v>
      </c>
      <c r="K319" s="156">
        <v>26685</v>
      </c>
      <c r="L319" s="156" t="s">
        <v>1112</v>
      </c>
      <c r="M319" s="157" t="s">
        <v>338</v>
      </c>
      <c r="N319" s="157"/>
      <c r="O319" s="158" t="s">
        <v>539</v>
      </c>
      <c r="P319" s="158" t="s">
        <v>1113</v>
      </c>
    </row>
    <row r="320" spans="1:16" ht="13.5" thickBot="1" x14ac:dyDescent="0.25">
      <c r="A320" s="19" t="str">
        <f t="shared" si="24"/>
        <v> BBS 90 </v>
      </c>
      <c r="B320" s="22" t="str">
        <f t="shared" si="25"/>
        <v>I</v>
      </c>
      <c r="C320" s="19">
        <f t="shared" si="26"/>
        <v>47466.402999999998</v>
      </c>
      <c r="D320" s="45" t="str">
        <f t="shared" si="27"/>
        <v>vis</v>
      </c>
      <c r="E320" s="155">
        <f>VLOOKUP(C320,'Active 1'!C$21:E$969,3,FALSE)</f>
        <v>26728.063780720731</v>
      </c>
      <c r="F320" s="22" t="s">
        <v>2184</v>
      </c>
      <c r="G320" s="45" t="str">
        <f t="shared" si="28"/>
        <v>47466.403</v>
      </c>
      <c r="H320" s="19">
        <f t="shared" si="29"/>
        <v>26728</v>
      </c>
      <c r="I320" s="156" t="s">
        <v>1116</v>
      </c>
      <c r="J320" s="157" t="s">
        <v>1117</v>
      </c>
      <c r="K320" s="156">
        <v>26728</v>
      </c>
      <c r="L320" s="156" t="s">
        <v>345</v>
      </c>
      <c r="M320" s="157" t="s">
        <v>338</v>
      </c>
      <c r="N320" s="157"/>
      <c r="O320" s="158" t="s">
        <v>1016</v>
      </c>
      <c r="P320" s="158" t="s">
        <v>1113</v>
      </c>
    </row>
    <row r="321" spans="1:16" ht="13.5" thickBot="1" x14ac:dyDescent="0.25">
      <c r="A321" s="19" t="str">
        <f t="shared" si="24"/>
        <v> BBS 90 </v>
      </c>
      <c r="B321" s="22" t="str">
        <f t="shared" si="25"/>
        <v>I</v>
      </c>
      <c r="C321" s="19">
        <f t="shared" si="26"/>
        <v>47471.31</v>
      </c>
      <c r="D321" s="45" t="str">
        <f t="shared" si="27"/>
        <v>vis</v>
      </c>
      <c r="E321" s="155">
        <f>VLOOKUP(C321,'Active 1'!C$21:E$969,3,FALSE)</f>
        <v>26749.061622825513</v>
      </c>
      <c r="F321" s="22" t="s">
        <v>2184</v>
      </c>
      <c r="G321" s="45" t="str">
        <f t="shared" si="28"/>
        <v>47471.310</v>
      </c>
      <c r="H321" s="19">
        <f t="shared" si="29"/>
        <v>26749</v>
      </c>
      <c r="I321" s="156" t="s">
        <v>1118</v>
      </c>
      <c r="J321" s="157" t="s">
        <v>1119</v>
      </c>
      <c r="K321" s="156">
        <v>26749</v>
      </c>
      <c r="L321" s="156" t="s">
        <v>394</v>
      </c>
      <c r="M321" s="157" t="s">
        <v>338</v>
      </c>
      <c r="N321" s="157"/>
      <c r="O321" s="158" t="s">
        <v>1120</v>
      </c>
      <c r="P321" s="158" t="s">
        <v>1113</v>
      </c>
    </row>
    <row r="322" spans="1:16" ht="13.5" thickBot="1" x14ac:dyDescent="0.25">
      <c r="A322" s="19" t="str">
        <f t="shared" si="24"/>
        <v> BBS 90 </v>
      </c>
      <c r="B322" s="22" t="str">
        <f t="shared" si="25"/>
        <v>II</v>
      </c>
      <c r="C322" s="19">
        <f t="shared" si="26"/>
        <v>47481.468999999997</v>
      </c>
      <c r="D322" s="45" t="str">
        <f t="shared" si="27"/>
        <v>vis</v>
      </c>
      <c r="E322" s="155">
        <f>VLOOKUP(C322,'Active 1'!C$21:E$969,3,FALSE)</f>
        <v>26792.533617515244</v>
      </c>
      <c r="F322" s="22" t="s">
        <v>2184</v>
      </c>
      <c r="G322" s="45" t="str">
        <f t="shared" si="28"/>
        <v>47481.469</v>
      </c>
      <c r="H322" s="19">
        <f t="shared" si="29"/>
        <v>26792.5</v>
      </c>
      <c r="I322" s="156" t="s">
        <v>1121</v>
      </c>
      <c r="J322" s="157" t="s">
        <v>1122</v>
      </c>
      <c r="K322" s="156">
        <v>26792.5</v>
      </c>
      <c r="L322" s="156" t="s">
        <v>665</v>
      </c>
      <c r="M322" s="157" t="s">
        <v>338</v>
      </c>
      <c r="N322" s="157"/>
      <c r="O322" s="158" t="s">
        <v>928</v>
      </c>
      <c r="P322" s="158" t="s">
        <v>1113</v>
      </c>
    </row>
    <row r="323" spans="1:16" ht="13.5" thickBot="1" x14ac:dyDescent="0.25">
      <c r="A323" s="19" t="str">
        <f t="shared" si="24"/>
        <v> BBS 90 </v>
      </c>
      <c r="B323" s="22" t="str">
        <f t="shared" si="25"/>
        <v>II</v>
      </c>
      <c r="C323" s="19">
        <f t="shared" si="26"/>
        <v>47483.343999999997</v>
      </c>
      <c r="D323" s="45" t="str">
        <f t="shared" si="27"/>
        <v>vis</v>
      </c>
      <c r="E323" s="155">
        <f>VLOOKUP(C323,'Active 1'!C$21:E$969,3,FALSE)</f>
        <v>26800.557044037861</v>
      </c>
      <c r="F323" s="22" t="s">
        <v>2184</v>
      </c>
      <c r="G323" s="45" t="str">
        <f t="shared" si="28"/>
        <v>47483.344</v>
      </c>
      <c r="H323" s="19">
        <f t="shared" si="29"/>
        <v>26800.5</v>
      </c>
      <c r="I323" s="156" t="s">
        <v>1123</v>
      </c>
      <c r="J323" s="157" t="s">
        <v>1124</v>
      </c>
      <c r="K323" s="156">
        <v>26800.5</v>
      </c>
      <c r="L323" s="156" t="s">
        <v>1086</v>
      </c>
      <c r="M323" s="157" t="s">
        <v>338</v>
      </c>
      <c r="N323" s="157"/>
      <c r="O323" s="158" t="s">
        <v>1016</v>
      </c>
      <c r="P323" s="158" t="s">
        <v>1113</v>
      </c>
    </row>
    <row r="324" spans="1:16" ht="13.5" thickBot="1" x14ac:dyDescent="0.25">
      <c r="A324" s="19" t="str">
        <f t="shared" si="24"/>
        <v> BBS 90 </v>
      </c>
      <c r="B324" s="22" t="str">
        <f t="shared" si="25"/>
        <v>I</v>
      </c>
      <c r="C324" s="19">
        <f t="shared" si="26"/>
        <v>47522.252999999997</v>
      </c>
      <c r="D324" s="45" t="str">
        <f t="shared" si="27"/>
        <v>vis</v>
      </c>
      <c r="E324" s="155">
        <f>VLOOKUP(C324,'Active 1'!C$21:E$969,3,FALSE)</f>
        <v>26967.05491207436</v>
      </c>
      <c r="F324" s="22" t="s">
        <v>2184</v>
      </c>
      <c r="G324" s="45" t="str">
        <f t="shared" si="28"/>
        <v>47522.253</v>
      </c>
      <c r="H324" s="19">
        <f t="shared" si="29"/>
        <v>26967</v>
      </c>
      <c r="I324" s="156" t="s">
        <v>1125</v>
      </c>
      <c r="J324" s="157" t="s">
        <v>1126</v>
      </c>
      <c r="K324" s="156">
        <v>26967</v>
      </c>
      <c r="L324" s="156" t="s">
        <v>1086</v>
      </c>
      <c r="M324" s="157" t="s">
        <v>338</v>
      </c>
      <c r="N324" s="157"/>
      <c r="O324" s="158" t="s">
        <v>1016</v>
      </c>
      <c r="P324" s="158" t="s">
        <v>1113</v>
      </c>
    </row>
    <row r="325" spans="1:16" ht="13.5" thickBot="1" x14ac:dyDescent="0.25">
      <c r="A325" s="19" t="str">
        <f t="shared" si="24"/>
        <v> BBS 90 </v>
      </c>
      <c r="B325" s="22" t="str">
        <f t="shared" si="25"/>
        <v>II</v>
      </c>
      <c r="C325" s="19">
        <f t="shared" si="26"/>
        <v>47526.343999999997</v>
      </c>
      <c r="D325" s="45" t="str">
        <f t="shared" si="27"/>
        <v>vis</v>
      </c>
      <c r="E325" s="155">
        <f>VLOOKUP(C325,'Active 1'!C$21:E$969,3,FALSE)</f>
        <v>26984.560958956507</v>
      </c>
      <c r="F325" s="22" t="s">
        <v>2184</v>
      </c>
      <c r="G325" s="45" t="str">
        <f t="shared" si="28"/>
        <v>47526.344</v>
      </c>
      <c r="H325" s="19">
        <f t="shared" si="29"/>
        <v>26984.5</v>
      </c>
      <c r="I325" s="156" t="s">
        <v>1127</v>
      </c>
      <c r="J325" s="157" t="s">
        <v>1128</v>
      </c>
      <c r="K325" s="156">
        <v>26984.5</v>
      </c>
      <c r="L325" s="156" t="s">
        <v>394</v>
      </c>
      <c r="M325" s="157" t="s">
        <v>338</v>
      </c>
      <c r="N325" s="157"/>
      <c r="O325" s="158" t="s">
        <v>1016</v>
      </c>
      <c r="P325" s="158" t="s">
        <v>1113</v>
      </c>
    </row>
    <row r="326" spans="1:16" ht="13.5" thickBot="1" x14ac:dyDescent="0.25">
      <c r="A326" s="19" t="str">
        <f t="shared" si="24"/>
        <v> BBS 91 </v>
      </c>
      <c r="B326" s="22" t="str">
        <f t="shared" si="25"/>
        <v>II</v>
      </c>
      <c r="C326" s="19">
        <f t="shared" si="26"/>
        <v>47529.373</v>
      </c>
      <c r="D326" s="45" t="str">
        <f t="shared" si="27"/>
        <v>vis</v>
      </c>
      <c r="E326" s="155">
        <f>VLOOKUP(C326,'Active 1'!C$21:E$969,3,FALSE)</f>
        <v>26997.522537056248</v>
      </c>
      <c r="F326" s="22" t="s">
        <v>2184</v>
      </c>
      <c r="G326" s="45" t="str">
        <f t="shared" si="28"/>
        <v>47529.373</v>
      </c>
      <c r="H326" s="19">
        <f t="shared" si="29"/>
        <v>26997.5</v>
      </c>
      <c r="I326" s="156" t="s">
        <v>1129</v>
      </c>
      <c r="J326" s="157" t="s">
        <v>1130</v>
      </c>
      <c r="K326" s="156">
        <v>26997.5</v>
      </c>
      <c r="L326" s="156" t="s">
        <v>403</v>
      </c>
      <c r="M326" s="157" t="s">
        <v>338</v>
      </c>
      <c r="N326" s="157"/>
      <c r="O326" s="158" t="s">
        <v>1016</v>
      </c>
      <c r="P326" s="158" t="s">
        <v>1131</v>
      </c>
    </row>
    <row r="327" spans="1:16" ht="13.5" thickBot="1" x14ac:dyDescent="0.25">
      <c r="A327" s="19" t="str">
        <f t="shared" si="24"/>
        <v> BBS 91 </v>
      </c>
      <c r="B327" s="22" t="str">
        <f t="shared" si="25"/>
        <v>II</v>
      </c>
      <c r="C327" s="19">
        <f t="shared" si="26"/>
        <v>47545.269</v>
      </c>
      <c r="D327" s="45" t="str">
        <f t="shared" si="27"/>
        <v>vis</v>
      </c>
      <c r="E327" s="155">
        <f>VLOOKUP(C327,'Active 1'!C$21:E$969,3,FALSE)</f>
        <v>27065.544077324779</v>
      </c>
      <c r="F327" s="22" t="s">
        <v>2184</v>
      </c>
      <c r="G327" s="45" t="str">
        <f t="shared" si="28"/>
        <v>47545.269</v>
      </c>
      <c r="H327" s="19">
        <f t="shared" si="29"/>
        <v>27065.5</v>
      </c>
      <c r="I327" s="156" t="s">
        <v>1132</v>
      </c>
      <c r="J327" s="157" t="s">
        <v>1133</v>
      </c>
      <c r="K327" s="156">
        <v>27065.5</v>
      </c>
      <c r="L327" s="156" t="s">
        <v>374</v>
      </c>
      <c r="M327" s="157" t="s">
        <v>338</v>
      </c>
      <c r="N327" s="157"/>
      <c r="O327" s="158" t="s">
        <v>539</v>
      </c>
      <c r="P327" s="158" t="s">
        <v>1131</v>
      </c>
    </row>
    <row r="328" spans="1:16" ht="13.5" thickBot="1" x14ac:dyDescent="0.25">
      <c r="A328" s="19" t="str">
        <f t="shared" si="24"/>
        <v> BBS 91 </v>
      </c>
      <c r="B328" s="22" t="str">
        <f t="shared" si="25"/>
        <v>II</v>
      </c>
      <c r="C328" s="19">
        <f t="shared" si="26"/>
        <v>47552.286999999997</v>
      </c>
      <c r="D328" s="45" t="str">
        <f t="shared" si="27"/>
        <v>vis</v>
      </c>
      <c r="E328" s="155">
        <f>VLOOKUP(C328,'Active 1'!C$21:E$969,3,FALSE)</f>
        <v>27095.575227903813</v>
      </c>
      <c r="F328" s="22" t="s">
        <v>2184</v>
      </c>
      <c r="G328" s="45" t="str">
        <f t="shared" si="28"/>
        <v>47552.287</v>
      </c>
      <c r="H328" s="19">
        <f t="shared" si="29"/>
        <v>27095.5</v>
      </c>
      <c r="I328" s="156" t="s">
        <v>1134</v>
      </c>
      <c r="J328" s="157" t="s">
        <v>1135</v>
      </c>
      <c r="K328" s="156">
        <v>27095.5</v>
      </c>
      <c r="L328" s="156" t="s">
        <v>371</v>
      </c>
      <c r="M328" s="157" t="s">
        <v>338</v>
      </c>
      <c r="N328" s="157"/>
      <c r="O328" s="158" t="s">
        <v>928</v>
      </c>
      <c r="P328" s="158" t="s">
        <v>1131</v>
      </c>
    </row>
    <row r="329" spans="1:16" ht="13.5" thickBot="1" x14ac:dyDescent="0.25">
      <c r="A329" s="19" t="str">
        <f t="shared" si="24"/>
        <v> BBS 92 </v>
      </c>
      <c r="B329" s="22" t="str">
        <f t="shared" si="25"/>
        <v>II</v>
      </c>
      <c r="C329" s="19">
        <f t="shared" si="26"/>
        <v>47662.59</v>
      </c>
      <c r="D329" s="45" t="str">
        <f t="shared" si="27"/>
        <v>vis</v>
      </c>
      <c r="E329" s="155">
        <f>VLOOKUP(C329,'Active 1'!C$21:E$969,3,FALSE)</f>
        <v>27567.579502956629</v>
      </c>
      <c r="F329" s="22" t="s">
        <v>2184</v>
      </c>
      <c r="G329" s="45" t="str">
        <f t="shared" si="28"/>
        <v>47662.590</v>
      </c>
      <c r="H329" s="19">
        <f t="shared" si="29"/>
        <v>27567.5</v>
      </c>
      <c r="I329" s="156" t="s">
        <v>1136</v>
      </c>
      <c r="J329" s="157" t="s">
        <v>1137</v>
      </c>
      <c r="K329" s="156">
        <v>27567.5</v>
      </c>
      <c r="L329" s="156" t="s">
        <v>382</v>
      </c>
      <c r="M329" s="157" t="s">
        <v>338</v>
      </c>
      <c r="N329" s="157"/>
      <c r="O329" s="158" t="s">
        <v>539</v>
      </c>
      <c r="P329" s="158" t="s">
        <v>1138</v>
      </c>
    </row>
    <row r="330" spans="1:16" ht="13.5" thickBot="1" x14ac:dyDescent="0.25">
      <c r="A330" s="19" t="str">
        <f t="shared" si="24"/>
        <v> BBS 92 </v>
      </c>
      <c r="B330" s="22" t="str">
        <f t="shared" si="25"/>
        <v>I</v>
      </c>
      <c r="C330" s="19">
        <f t="shared" si="26"/>
        <v>47737.482000000004</v>
      </c>
      <c r="D330" s="45" t="str">
        <f t="shared" si="27"/>
        <v>vis</v>
      </c>
      <c r="E330" s="155">
        <f>VLOOKUP(C330,'Active 1'!C$21:E$969,3,FALSE)</f>
        <v>27888.05441449357</v>
      </c>
      <c r="F330" s="22" t="s">
        <v>2184</v>
      </c>
      <c r="G330" s="45" t="str">
        <f t="shared" si="28"/>
        <v>47737.482</v>
      </c>
      <c r="H330" s="19">
        <f t="shared" si="29"/>
        <v>27888</v>
      </c>
      <c r="I330" s="156" t="s">
        <v>1139</v>
      </c>
      <c r="J330" s="157" t="s">
        <v>1140</v>
      </c>
      <c r="K330" s="156">
        <v>27888</v>
      </c>
      <c r="L330" s="156" t="s">
        <v>1086</v>
      </c>
      <c r="M330" s="157" t="s">
        <v>338</v>
      </c>
      <c r="N330" s="157"/>
      <c r="O330" s="158" t="s">
        <v>1016</v>
      </c>
      <c r="P330" s="158" t="s">
        <v>1138</v>
      </c>
    </row>
    <row r="331" spans="1:16" ht="13.5" thickBot="1" x14ac:dyDescent="0.25">
      <c r="A331" s="19" t="str">
        <f t="shared" ref="A331:A394" si="30">P331</f>
        <v> VSSC 73 </v>
      </c>
      <c r="B331" s="22" t="str">
        <f t="shared" ref="B331:B394" si="31">IF(H331=INT(H331),"I","II")</f>
        <v>II</v>
      </c>
      <c r="C331" s="19">
        <f t="shared" ref="C331:C394" si="32">1*G331</f>
        <v>47758.396000000001</v>
      </c>
      <c r="D331" s="45" t="str">
        <f t="shared" ref="D331:D394" si="33">VLOOKUP(F331,I$1:J$5,2,FALSE)</f>
        <v>vis</v>
      </c>
      <c r="E331" s="155">
        <f>VLOOKUP(C331,'Active 1'!C$21:E$969,3,FALSE)</f>
        <v>27977.548783717011</v>
      </c>
      <c r="F331" s="22" t="s">
        <v>2184</v>
      </c>
      <c r="G331" s="45" t="str">
        <f t="shared" ref="G331:G394" si="34">MID(I331,3,LEN(I331)-3)</f>
        <v>47758.396</v>
      </c>
      <c r="H331" s="19">
        <f t="shared" ref="H331:H394" si="35">1*K331</f>
        <v>27977.5</v>
      </c>
      <c r="I331" s="156" t="s">
        <v>1144</v>
      </c>
      <c r="J331" s="157" t="s">
        <v>1145</v>
      </c>
      <c r="K331" s="156">
        <v>27977.5</v>
      </c>
      <c r="L331" s="156" t="s">
        <v>1112</v>
      </c>
      <c r="M331" s="157" t="s">
        <v>338</v>
      </c>
      <c r="N331" s="157"/>
      <c r="O331" s="158" t="s">
        <v>828</v>
      </c>
      <c r="P331" s="158" t="s">
        <v>1143</v>
      </c>
    </row>
    <row r="332" spans="1:16" ht="13.5" thickBot="1" x14ac:dyDescent="0.25">
      <c r="A332" s="19" t="str">
        <f t="shared" si="30"/>
        <v> BBS 92 </v>
      </c>
      <c r="B332" s="22" t="str">
        <f t="shared" si="31"/>
        <v>II</v>
      </c>
      <c r="C332" s="19">
        <f t="shared" si="32"/>
        <v>47758.396000000001</v>
      </c>
      <c r="D332" s="45" t="str">
        <f t="shared" si="33"/>
        <v>vis</v>
      </c>
      <c r="E332" s="155">
        <f>VLOOKUP(C332,'Active 1'!C$21:E$969,3,FALSE)</f>
        <v>27977.548783717011</v>
      </c>
      <c r="F332" s="22" t="s">
        <v>2184</v>
      </c>
      <c r="G332" s="45" t="str">
        <f t="shared" si="34"/>
        <v>47758.396</v>
      </c>
      <c r="H332" s="19">
        <f t="shared" si="35"/>
        <v>27977.5</v>
      </c>
      <c r="I332" s="156" t="s">
        <v>1144</v>
      </c>
      <c r="J332" s="157" t="s">
        <v>1145</v>
      </c>
      <c r="K332" s="156">
        <v>27977.5</v>
      </c>
      <c r="L332" s="156" t="s">
        <v>1112</v>
      </c>
      <c r="M332" s="157" t="s">
        <v>338</v>
      </c>
      <c r="N332" s="157"/>
      <c r="O332" s="158" t="s">
        <v>1016</v>
      </c>
      <c r="P332" s="158" t="s">
        <v>1138</v>
      </c>
    </row>
    <row r="333" spans="1:16" ht="13.5" thickBot="1" x14ac:dyDescent="0.25">
      <c r="A333" s="19" t="str">
        <f t="shared" si="30"/>
        <v> BBS 93 </v>
      </c>
      <c r="B333" s="22" t="str">
        <f t="shared" si="31"/>
        <v>II</v>
      </c>
      <c r="C333" s="19">
        <f t="shared" si="32"/>
        <v>47769.38</v>
      </c>
      <c r="D333" s="45" t="str">
        <f t="shared" si="33"/>
        <v>vis</v>
      </c>
      <c r="E333" s="155">
        <f>VLOOKUP(C333,'Active 1'!C$21:E$969,3,FALSE)</f>
        <v>28024.551086076681</v>
      </c>
      <c r="F333" s="22" t="s">
        <v>2184</v>
      </c>
      <c r="G333" s="45" t="str">
        <f t="shared" si="34"/>
        <v>47769.380</v>
      </c>
      <c r="H333" s="19">
        <f t="shared" si="35"/>
        <v>28024.5</v>
      </c>
      <c r="I333" s="156" t="s">
        <v>1150</v>
      </c>
      <c r="J333" s="157" t="s">
        <v>1151</v>
      </c>
      <c r="K333" s="156">
        <v>28024.5</v>
      </c>
      <c r="L333" s="156" t="s">
        <v>363</v>
      </c>
      <c r="M333" s="157" t="s">
        <v>338</v>
      </c>
      <c r="N333" s="157"/>
      <c r="O333" s="158" t="s">
        <v>1120</v>
      </c>
      <c r="P333" s="158" t="s">
        <v>1152</v>
      </c>
    </row>
    <row r="334" spans="1:16" ht="13.5" thickBot="1" x14ac:dyDescent="0.25">
      <c r="A334" s="19" t="str">
        <f t="shared" si="30"/>
        <v> BBS 92 </v>
      </c>
      <c r="B334" s="22" t="str">
        <f t="shared" si="31"/>
        <v>I</v>
      </c>
      <c r="C334" s="19">
        <f t="shared" si="32"/>
        <v>47782.347999999998</v>
      </c>
      <c r="D334" s="45" t="str">
        <f t="shared" si="33"/>
        <v>vis</v>
      </c>
      <c r="E334" s="155">
        <f>VLOOKUP(C334,'Active 1'!C$21:E$969,3,FALSE)</f>
        <v>28080.043243487497</v>
      </c>
      <c r="F334" s="22" t="s">
        <v>2184</v>
      </c>
      <c r="G334" s="45" t="str">
        <f t="shared" si="34"/>
        <v>47782.348</v>
      </c>
      <c r="H334" s="19">
        <f t="shared" si="35"/>
        <v>28080</v>
      </c>
      <c r="I334" s="156" t="s">
        <v>1153</v>
      </c>
      <c r="J334" s="157" t="s">
        <v>1154</v>
      </c>
      <c r="K334" s="156">
        <v>28080</v>
      </c>
      <c r="L334" s="156" t="s">
        <v>374</v>
      </c>
      <c r="M334" s="157" t="s">
        <v>338</v>
      </c>
      <c r="N334" s="157"/>
      <c r="O334" s="158" t="s">
        <v>1016</v>
      </c>
      <c r="P334" s="158" t="s">
        <v>1138</v>
      </c>
    </row>
    <row r="335" spans="1:16" ht="13.5" thickBot="1" x14ac:dyDescent="0.25">
      <c r="A335" s="19" t="str">
        <f t="shared" si="30"/>
        <v> BBS 92 </v>
      </c>
      <c r="B335" s="22" t="str">
        <f t="shared" si="31"/>
        <v>I</v>
      </c>
      <c r="C335" s="19">
        <f t="shared" si="32"/>
        <v>47803.389000000003</v>
      </c>
      <c r="D335" s="45" t="str">
        <f t="shared" si="33"/>
        <v>vis</v>
      </c>
      <c r="E335" s="155">
        <f>VLOOKUP(C335,'Active 1'!C$21:E$969,3,FALSE)</f>
        <v>28170.081066134102</v>
      </c>
      <c r="F335" s="22" t="s">
        <v>2184</v>
      </c>
      <c r="G335" s="45" t="str">
        <f t="shared" si="34"/>
        <v>47803.389</v>
      </c>
      <c r="H335" s="19">
        <f t="shared" si="35"/>
        <v>28170</v>
      </c>
      <c r="I335" s="156" t="s">
        <v>1155</v>
      </c>
      <c r="J335" s="157" t="s">
        <v>1156</v>
      </c>
      <c r="K335" s="156">
        <v>28170</v>
      </c>
      <c r="L335" s="156" t="s">
        <v>382</v>
      </c>
      <c r="M335" s="157" t="s">
        <v>338</v>
      </c>
      <c r="N335" s="157"/>
      <c r="O335" s="158" t="s">
        <v>928</v>
      </c>
      <c r="P335" s="158" t="s">
        <v>1138</v>
      </c>
    </row>
    <row r="336" spans="1:16" ht="13.5" thickBot="1" x14ac:dyDescent="0.25">
      <c r="A336" s="19" t="str">
        <f t="shared" si="30"/>
        <v> BBS 93 </v>
      </c>
      <c r="B336" s="22" t="str">
        <f t="shared" si="31"/>
        <v>II</v>
      </c>
      <c r="C336" s="19">
        <f t="shared" si="32"/>
        <v>47826.404000000002</v>
      </c>
      <c r="D336" s="45" t="str">
        <f t="shared" si="33"/>
        <v>vis</v>
      </c>
      <c r="E336" s="155">
        <f>VLOOKUP(C336,'Active 1'!C$21:E$969,3,FALSE)</f>
        <v>28268.565952223693</v>
      </c>
      <c r="F336" s="22" t="s">
        <v>2184</v>
      </c>
      <c r="G336" s="45" t="str">
        <f t="shared" si="34"/>
        <v>47826.404</v>
      </c>
      <c r="H336" s="19">
        <f t="shared" si="35"/>
        <v>28268.5</v>
      </c>
      <c r="I336" s="156" t="s">
        <v>1160</v>
      </c>
      <c r="J336" s="157" t="s">
        <v>1161</v>
      </c>
      <c r="K336" s="156">
        <v>28268.5</v>
      </c>
      <c r="L336" s="156" t="s">
        <v>345</v>
      </c>
      <c r="M336" s="157" t="s">
        <v>338</v>
      </c>
      <c r="N336" s="157"/>
      <c r="O336" s="158" t="s">
        <v>1016</v>
      </c>
      <c r="P336" s="158" t="s">
        <v>1152</v>
      </c>
    </row>
    <row r="337" spans="1:16" ht="13.5" thickBot="1" x14ac:dyDescent="0.25">
      <c r="A337" s="19" t="str">
        <f t="shared" si="30"/>
        <v> BBS 93 </v>
      </c>
      <c r="B337" s="22" t="str">
        <f t="shared" si="31"/>
        <v>II</v>
      </c>
      <c r="C337" s="19">
        <f t="shared" si="32"/>
        <v>47859.347999999998</v>
      </c>
      <c r="D337" s="45" t="str">
        <f t="shared" si="33"/>
        <v>vis</v>
      </c>
      <c r="E337" s="155">
        <f>VLOOKUP(C337,'Active 1'!C$21:E$969,3,FALSE)</f>
        <v>28409.53862601623</v>
      </c>
      <c r="F337" s="22" t="s">
        <v>2184</v>
      </c>
      <c r="G337" s="45" t="str">
        <f t="shared" si="34"/>
        <v>47859.348</v>
      </c>
      <c r="H337" s="19">
        <f t="shared" si="35"/>
        <v>28409.5</v>
      </c>
      <c r="I337" s="156" t="s">
        <v>1162</v>
      </c>
      <c r="J337" s="157" t="s">
        <v>1163</v>
      </c>
      <c r="K337" s="156">
        <v>28409.5</v>
      </c>
      <c r="L337" s="156" t="s">
        <v>368</v>
      </c>
      <c r="M337" s="157" t="s">
        <v>338</v>
      </c>
      <c r="N337" s="157"/>
      <c r="O337" s="158" t="s">
        <v>1016</v>
      </c>
      <c r="P337" s="158" t="s">
        <v>1152</v>
      </c>
    </row>
    <row r="338" spans="1:16" ht="13.5" thickBot="1" x14ac:dyDescent="0.25">
      <c r="A338" s="19" t="str">
        <f t="shared" si="30"/>
        <v> BBS 94 </v>
      </c>
      <c r="B338" s="22" t="str">
        <f t="shared" si="31"/>
        <v>II</v>
      </c>
      <c r="C338" s="19">
        <f t="shared" si="32"/>
        <v>47895.345999999998</v>
      </c>
      <c r="D338" s="45" t="str">
        <f t="shared" si="33"/>
        <v>vis</v>
      </c>
      <c r="E338" s="155">
        <f>VLOOKUP(C338,'Active 1'!C$21:E$969,3,FALSE)</f>
        <v>28563.579856928816</v>
      </c>
      <c r="F338" s="22" t="s">
        <v>2184</v>
      </c>
      <c r="G338" s="45" t="str">
        <f t="shared" si="34"/>
        <v>47895.346</v>
      </c>
      <c r="H338" s="19">
        <f t="shared" si="35"/>
        <v>28563.5</v>
      </c>
      <c r="I338" s="156" t="s">
        <v>1164</v>
      </c>
      <c r="J338" s="157" t="s">
        <v>1165</v>
      </c>
      <c r="K338" s="156">
        <v>28563.5</v>
      </c>
      <c r="L338" s="156" t="s">
        <v>382</v>
      </c>
      <c r="M338" s="157" t="s">
        <v>338</v>
      </c>
      <c r="N338" s="157"/>
      <c r="O338" s="158" t="s">
        <v>1016</v>
      </c>
      <c r="P338" s="158" t="s">
        <v>1166</v>
      </c>
    </row>
    <row r="339" spans="1:16" ht="13.5" thickBot="1" x14ac:dyDescent="0.25">
      <c r="A339" s="19" t="str">
        <f t="shared" si="30"/>
        <v> BBS 94 </v>
      </c>
      <c r="B339" s="22" t="str">
        <f t="shared" si="31"/>
        <v>I</v>
      </c>
      <c r="C339" s="19">
        <f t="shared" si="32"/>
        <v>47929.338000000003</v>
      </c>
      <c r="D339" s="45" t="str">
        <f t="shared" si="33"/>
        <v>vis</v>
      </c>
      <c r="E339" s="155">
        <f>VLOOKUP(C339,'Active 1'!C$21:E$969,3,FALSE)</f>
        <v>28709.037091252434</v>
      </c>
      <c r="F339" s="22" t="s">
        <v>2184</v>
      </c>
      <c r="G339" s="45" t="str">
        <f t="shared" si="34"/>
        <v>47929.338</v>
      </c>
      <c r="H339" s="19">
        <f t="shared" si="35"/>
        <v>28709</v>
      </c>
      <c r="I339" s="156" t="s">
        <v>1167</v>
      </c>
      <c r="J339" s="157" t="s">
        <v>1168</v>
      </c>
      <c r="K339" s="156">
        <v>28709</v>
      </c>
      <c r="L339" s="156" t="s">
        <v>368</v>
      </c>
      <c r="M339" s="157" t="s">
        <v>338</v>
      </c>
      <c r="N339" s="157"/>
      <c r="O339" s="158" t="s">
        <v>539</v>
      </c>
      <c r="P339" s="158" t="s">
        <v>1166</v>
      </c>
    </row>
    <row r="340" spans="1:16" ht="13.5" thickBot="1" x14ac:dyDescent="0.25">
      <c r="A340" s="19" t="str">
        <f t="shared" si="30"/>
        <v> BBS 96 </v>
      </c>
      <c r="B340" s="22" t="str">
        <f t="shared" si="31"/>
        <v>II</v>
      </c>
      <c r="C340" s="19">
        <f t="shared" si="32"/>
        <v>48091.409</v>
      </c>
      <c r="D340" s="45" t="str">
        <f t="shared" si="33"/>
        <v>vis</v>
      </c>
      <c r="E340" s="155">
        <f>VLOOKUP(C340,'Active 1'!C$21:E$969,3,FALSE)</f>
        <v>29402.564963224035</v>
      </c>
      <c r="F340" s="22" t="s">
        <v>2184</v>
      </c>
      <c r="G340" s="45" t="str">
        <f t="shared" si="34"/>
        <v>48091.409</v>
      </c>
      <c r="H340" s="19">
        <f t="shared" si="35"/>
        <v>29402.5</v>
      </c>
      <c r="I340" s="156" t="s">
        <v>1169</v>
      </c>
      <c r="J340" s="157" t="s">
        <v>1170</v>
      </c>
      <c r="K340" s="156">
        <v>29402.5</v>
      </c>
      <c r="L340" s="156" t="s">
        <v>345</v>
      </c>
      <c r="M340" s="157" t="s">
        <v>338</v>
      </c>
      <c r="N340" s="157"/>
      <c r="O340" s="158" t="s">
        <v>1016</v>
      </c>
      <c r="P340" s="158" t="s">
        <v>1171</v>
      </c>
    </row>
    <row r="341" spans="1:16" ht="13.5" thickBot="1" x14ac:dyDescent="0.25">
      <c r="A341" s="19" t="str">
        <f t="shared" si="30"/>
        <v> BBS 96 </v>
      </c>
      <c r="B341" s="22" t="str">
        <f t="shared" si="31"/>
        <v>II</v>
      </c>
      <c r="C341" s="19">
        <f t="shared" si="32"/>
        <v>48093.51</v>
      </c>
      <c r="D341" s="45" t="str">
        <f t="shared" si="33"/>
        <v>vis</v>
      </c>
      <c r="E341" s="155">
        <f>VLOOKUP(C341,'Active 1'!C$21:E$969,3,FALSE)</f>
        <v>29411.555480090188</v>
      </c>
      <c r="F341" s="22" t="s">
        <v>2184</v>
      </c>
      <c r="G341" s="45" t="str">
        <f t="shared" si="34"/>
        <v>48093.510</v>
      </c>
      <c r="H341" s="19">
        <f t="shared" si="35"/>
        <v>29411.5</v>
      </c>
      <c r="I341" s="156" t="s">
        <v>1172</v>
      </c>
      <c r="J341" s="157" t="s">
        <v>1173</v>
      </c>
      <c r="K341" s="156">
        <v>29411.5</v>
      </c>
      <c r="L341" s="156" t="s">
        <v>1086</v>
      </c>
      <c r="M341" s="157" t="s">
        <v>338</v>
      </c>
      <c r="N341" s="157"/>
      <c r="O341" s="158" t="s">
        <v>928</v>
      </c>
      <c r="P341" s="158" t="s">
        <v>1171</v>
      </c>
    </row>
    <row r="342" spans="1:16" ht="13.5" thickBot="1" x14ac:dyDescent="0.25">
      <c r="A342" s="19" t="str">
        <f t="shared" si="30"/>
        <v> BBS 96 </v>
      </c>
      <c r="B342" s="22" t="str">
        <f t="shared" si="31"/>
        <v>I</v>
      </c>
      <c r="C342" s="19">
        <f t="shared" si="32"/>
        <v>48106.482000000004</v>
      </c>
      <c r="D342" s="45" t="str">
        <f t="shared" si="33"/>
        <v>vis</v>
      </c>
      <c r="E342" s="155">
        <f>VLOOKUP(C342,'Active 1'!C$21:E$969,3,FALSE)</f>
        <v>29467.064754144256</v>
      </c>
      <c r="F342" s="22" t="s">
        <v>2184</v>
      </c>
      <c r="G342" s="45" t="str">
        <f t="shared" si="34"/>
        <v>48106.482</v>
      </c>
      <c r="H342" s="19">
        <f t="shared" si="35"/>
        <v>29467</v>
      </c>
      <c r="I342" s="156" t="s">
        <v>1174</v>
      </c>
      <c r="J342" s="157" t="s">
        <v>1175</v>
      </c>
      <c r="K342" s="156">
        <v>29467</v>
      </c>
      <c r="L342" s="156" t="s">
        <v>345</v>
      </c>
      <c r="M342" s="157" t="s">
        <v>338</v>
      </c>
      <c r="N342" s="157"/>
      <c r="O342" s="158" t="s">
        <v>1016</v>
      </c>
      <c r="P342" s="158" t="s">
        <v>1171</v>
      </c>
    </row>
    <row r="343" spans="1:16" ht="13.5" thickBot="1" x14ac:dyDescent="0.25">
      <c r="A343" s="19" t="str">
        <f t="shared" si="30"/>
        <v> BBS 96 </v>
      </c>
      <c r="B343" s="22" t="str">
        <f t="shared" si="31"/>
        <v>II</v>
      </c>
      <c r="C343" s="19">
        <f t="shared" si="32"/>
        <v>48112.45</v>
      </c>
      <c r="D343" s="45" t="str">
        <f t="shared" si="33"/>
        <v>vis</v>
      </c>
      <c r="E343" s="155">
        <f>VLOOKUP(C343,'Active 1'!C$21:E$969,3,FALSE)</f>
        <v>29492.602785870611</v>
      </c>
      <c r="F343" s="22" t="s">
        <v>2184</v>
      </c>
      <c r="G343" s="45" t="str">
        <f t="shared" si="34"/>
        <v>48112.450</v>
      </c>
      <c r="H343" s="19">
        <f t="shared" si="35"/>
        <v>29492.5</v>
      </c>
      <c r="I343" s="156" t="s">
        <v>1176</v>
      </c>
      <c r="J343" s="157" t="s">
        <v>1177</v>
      </c>
      <c r="K343" s="156">
        <v>29492.5</v>
      </c>
      <c r="L343" s="156" t="s">
        <v>348</v>
      </c>
      <c r="M343" s="157" t="s">
        <v>338</v>
      </c>
      <c r="N343" s="157"/>
      <c r="O343" s="158" t="s">
        <v>539</v>
      </c>
      <c r="P343" s="158" t="s">
        <v>1171</v>
      </c>
    </row>
    <row r="344" spans="1:16" ht="13.5" thickBot="1" x14ac:dyDescent="0.25">
      <c r="A344" s="19" t="str">
        <f t="shared" si="30"/>
        <v> BBS 96 </v>
      </c>
      <c r="B344" s="22" t="str">
        <f t="shared" si="31"/>
        <v>II</v>
      </c>
      <c r="C344" s="19">
        <f t="shared" si="32"/>
        <v>48175.311000000002</v>
      </c>
      <c r="D344" s="45" t="str">
        <f t="shared" si="33"/>
        <v>vis</v>
      </c>
      <c r="E344" s="155">
        <f>VLOOKUP(C344,'Active 1'!C$21:E$969,3,FALSE)</f>
        <v>29761.595113677628</v>
      </c>
      <c r="F344" s="22" t="s">
        <v>2184</v>
      </c>
      <c r="G344" s="45" t="str">
        <f t="shared" si="34"/>
        <v>48175.311</v>
      </c>
      <c r="H344" s="19">
        <f t="shared" si="35"/>
        <v>29761.5</v>
      </c>
      <c r="I344" s="156" t="s">
        <v>1178</v>
      </c>
      <c r="J344" s="157" t="s">
        <v>1179</v>
      </c>
      <c r="K344" s="156">
        <v>29761.5</v>
      </c>
      <c r="L344" s="156" t="s">
        <v>337</v>
      </c>
      <c r="M344" s="157" t="s">
        <v>338</v>
      </c>
      <c r="N344" s="157"/>
      <c r="O344" s="158" t="s">
        <v>1016</v>
      </c>
      <c r="P344" s="158" t="s">
        <v>1171</v>
      </c>
    </row>
    <row r="345" spans="1:16" ht="13.5" thickBot="1" x14ac:dyDescent="0.25">
      <c r="A345" s="19" t="str">
        <f t="shared" si="30"/>
        <v> BBS 99 </v>
      </c>
      <c r="B345" s="22" t="str">
        <f t="shared" si="31"/>
        <v>I</v>
      </c>
      <c r="C345" s="19">
        <f t="shared" si="32"/>
        <v>48176.362000000001</v>
      </c>
      <c r="D345" s="45" t="str">
        <f t="shared" si="33"/>
        <v>vis</v>
      </c>
      <c r="E345" s="155">
        <f>VLOOKUP(C345,'Active 1'!C$21:E$969,3,FALSE)</f>
        <v>29766.092511691102</v>
      </c>
      <c r="F345" s="22" t="s">
        <v>2184</v>
      </c>
      <c r="G345" s="45" t="str">
        <f t="shared" si="34"/>
        <v>48176.362</v>
      </c>
      <c r="H345" s="19">
        <f t="shared" si="35"/>
        <v>29766</v>
      </c>
      <c r="I345" s="156" t="s">
        <v>1180</v>
      </c>
      <c r="J345" s="157" t="s">
        <v>1181</v>
      </c>
      <c r="K345" s="156">
        <v>29766</v>
      </c>
      <c r="L345" s="156" t="s">
        <v>337</v>
      </c>
      <c r="M345" s="157" t="s">
        <v>338</v>
      </c>
      <c r="N345" s="157"/>
      <c r="O345" s="158" t="s">
        <v>928</v>
      </c>
      <c r="P345" s="158" t="s">
        <v>1182</v>
      </c>
    </row>
    <row r="346" spans="1:16" ht="13.5" thickBot="1" x14ac:dyDescent="0.25">
      <c r="A346" s="19" t="str">
        <f t="shared" si="30"/>
        <v> BBS 97 </v>
      </c>
      <c r="B346" s="22" t="str">
        <f t="shared" si="31"/>
        <v>I</v>
      </c>
      <c r="C346" s="19">
        <f t="shared" si="32"/>
        <v>48258.383000000002</v>
      </c>
      <c r="D346" s="45" t="str">
        <f t="shared" si="33"/>
        <v>vis</v>
      </c>
      <c r="E346" s="155">
        <f>VLOOKUP(C346,'Active 1'!C$21:E$969,3,FALSE)</f>
        <v>30117.073560657198</v>
      </c>
      <c r="F346" s="22" t="s">
        <v>2184</v>
      </c>
      <c r="G346" s="45" t="str">
        <f t="shared" si="34"/>
        <v>48258.383</v>
      </c>
      <c r="H346" s="19">
        <f t="shared" si="35"/>
        <v>30117</v>
      </c>
      <c r="I346" s="156" t="s">
        <v>1183</v>
      </c>
      <c r="J346" s="157" t="s">
        <v>1184</v>
      </c>
      <c r="K346" s="156">
        <v>30117</v>
      </c>
      <c r="L346" s="156" t="s">
        <v>353</v>
      </c>
      <c r="M346" s="157" t="s">
        <v>338</v>
      </c>
      <c r="N346" s="157"/>
      <c r="O346" s="158" t="s">
        <v>539</v>
      </c>
      <c r="P346" s="158" t="s">
        <v>1185</v>
      </c>
    </row>
    <row r="347" spans="1:16" ht="13.5" thickBot="1" x14ac:dyDescent="0.25">
      <c r="A347" s="19" t="str">
        <f t="shared" si="30"/>
        <v> BBS 98 </v>
      </c>
      <c r="B347" s="22" t="str">
        <f t="shared" si="31"/>
        <v>II</v>
      </c>
      <c r="C347" s="19">
        <f t="shared" si="32"/>
        <v>48404.557999999997</v>
      </c>
      <c r="D347" s="45" t="str">
        <f t="shared" si="33"/>
        <v>vis</v>
      </c>
      <c r="E347" s="155">
        <f>VLOOKUP(C347,'Active 1'!C$21:E$969,3,FALSE)</f>
        <v>30742.579892360267</v>
      </c>
      <c r="F347" s="22" t="s">
        <v>2184</v>
      </c>
      <c r="G347" s="45" t="str">
        <f t="shared" si="34"/>
        <v>48404.558</v>
      </c>
      <c r="H347" s="19">
        <f t="shared" si="35"/>
        <v>30742.5</v>
      </c>
      <c r="I347" s="156" t="s">
        <v>1186</v>
      </c>
      <c r="J347" s="157" t="s">
        <v>1187</v>
      </c>
      <c r="K347" s="156">
        <v>30742.5</v>
      </c>
      <c r="L347" s="156" t="s">
        <v>382</v>
      </c>
      <c r="M347" s="157" t="s">
        <v>338</v>
      </c>
      <c r="N347" s="157"/>
      <c r="O347" s="158" t="s">
        <v>539</v>
      </c>
      <c r="P347" s="158" t="s">
        <v>1188</v>
      </c>
    </row>
    <row r="348" spans="1:16" ht="13.5" thickBot="1" x14ac:dyDescent="0.25">
      <c r="A348" s="19" t="str">
        <f t="shared" si="30"/>
        <v> BBS 98 </v>
      </c>
      <c r="B348" s="22" t="str">
        <f t="shared" si="31"/>
        <v>II</v>
      </c>
      <c r="C348" s="19">
        <f t="shared" si="32"/>
        <v>48449.425000000003</v>
      </c>
      <c r="D348" s="45" t="str">
        <f t="shared" si="33"/>
        <v>vis</v>
      </c>
      <c r="E348" s="155">
        <f>VLOOKUP(C348,'Active 1'!C$21:E$969,3,FALSE)</f>
        <v>30934.573000515054</v>
      </c>
      <c r="F348" s="22" t="s">
        <v>2184</v>
      </c>
      <c r="G348" s="45" t="str">
        <f t="shared" si="34"/>
        <v>48449.425</v>
      </c>
      <c r="H348" s="19">
        <f t="shared" si="35"/>
        <v>30934.5</v>
      </c>
      <c r="I348" s="156" t="s">
        <v>1189</v>
      </c>
      <c r="J348" s="157" t="s">
        <v>1190</v>
      </c>
      <c r="K348" s="156">
        <v>30934.5</v>
      </c>
      <c r="L348" s="156" t="s">
        <v>353</v>
      </c>
      <c r="M348" s="157" t="s">
        <v>338</v>
      </c>
      <c r="N348" s="157"/>
      <c r="O348" s="158" t="s">
        <v>1016</v>
      </c>
      <c r="P348" s="158" t="s">
        <v>1188</v>
      </c>
    </row>
    <row r="349" spans="1:16" ht="13.5" thickBot="1" x14ac:dyDescent="0.25">
      <c r="A349" s="19" t="str">
        <f t="shared" si="30"/>
        <v> BBS 98 </v>
      </c>
      <c r="B349" s="22" t="str">
        <f t="shared" si="31"/>
        <v>II</v>
      </c>
      <c r="C349" s="19">
        <f t="shared" si="32"/>
        <v>48453.394</v>
      </c>
      <c r="D349" s="45" t="str">
        <f t="shared" si="33"/>
        <v>vis</v>
      </c>
      <c r="E349" s="155">
        <f>VLOOKUP(C349,'Active 1'!C$21:E$969,3,FALSE)</f>
        <v>30951.556989778113</v>
      </c>
      <c r="F349" s="22" t="s">
        <v>2184</v>
      </c>
      <c r="G349" s="45" t="str">
        <f t="shared" si="34"/>
        <v>48453.394</v>
      </c>
      <c r="H349" s="19">
        <f t="shared" si="35"/>
        <v>30951.5</v>
      </c>
      <c r="I349" s="156" t="s">
        <v>1191</v>
      </c>
      <c r="J349" s="157" t="s">
        <v>1192</v>
      </c>
      <c r="K349" s="156">
        <v>30951.5</v>
      </c>
      <c r="L349" s="156" t="s">
        <v>1086</v>
      </c>
      <c r="M349" s="157" t="s">
        <v>338</v>
      </c>
      <c r="N349" s="157"/>
      <c r="O349" s="158" t="s">
        <v>1016</v>
      </c>
      <c r="P349" s="158" t="s">
        <v>1188</v>
      </c>
    </row>
    <row r="350" spans="1:16" ht="13.5" thickBot="1" x14ac:dyDescent="0.25">
      <c r="A350" s="19" t="str">
        <f t="shared" si="30"/>
        <v> BBS 98 </v>
      </c>
      <c r="B350" s="22" t="str">
        <f t="shared" si="31"/>
        <v>I</v>
      </c>
      <c r="C350" s="19">
        <f t="shared" si="32"/>
        <v>48475.483999999997</v>
      </c>
      <c r="D350" s="45" t="str">
        <f t="shared" si="33"/>
        <v>vis</v>
      </c>
      <c r="E350" s="155">
        <f>VLOOKUP(C350,'Active 1'!C$21:E$969,3,FALSE)</f>
        <v>31046.083652116537</v>
      </c>
      <c r="F350" s="22" t="s">
        <v>2184</v>
      </c>
      <c r="G350" s="45" t="str">
        <f t="shared" si="34"/>
        <v>48475.484</v>
      </c>
      <c r="H350" s="19">
        <f t="shared" si="35"/>
        <v>31046</v>
      </c>
      <c r="I350" s="156" t="s">
        <v>1193</v>
      </c>
      <c r="J350" s="157" t="s">
        <v>1194</v>
      </c>
      <c r="K350" s="156">
        <v>31046</v>
      </c>
      <c r="L350" s="156" t="s">
        <v>1195</v>
      </c>
      <c r="M350" s="157" t="s">
        <v>338</v>
      </c>
      <c r="N350" s="157"/>
      <c r="O350" s="158" t="s">
        <v>1016</v>
      </c>
      <c r="P350" s="158" t="s">
        <v>1188</v>
      </c>
    </row>
    <row r="351" spans="1:16" ht="13.5" thickBot="1" x14ac:dyDescent="0.25">
      <c r="A351" s="19" t="str">
        <f t="shared" si="30"/>
        <v> BBS 98 </v>
      </c>
      <c r="B351" s="22" t="str">
        <f t="shared" si="31"/>
        <v>I</v>
      </c>
      <c r="C351" s="19">
        <f t="shared" si="32"/>
        <v>48486.462</v>
      </c>
      <c r="D351" s="45" t="str">
        <f t="shared" si="33"/>
        <v>vis</v>
      </c>
      <c r="E351" s="155">
        <f>VLOOKUP(C351,'Active 1'!C$21:E$969,3,FALSE)</f>
        <v>31093.060279511359</v>
      </c>
      <c r="F351" s="22" t="s">
        <v>2184</v>
      </c>
      <c r="G351" s="45" t="str">
        <f t="shared" si="34"/>
        <v>48486.462</v>
      </c>
      <c r="H351" s="19">
        <f t="shared" si="35"/>
        <v>31093</v>
      </c>
      <c r="I351" s="156" t="s">
        <v>1196</v>
      </c>
      <c r="J351" s="157" t="s">
        <v>1197</v>
      </c>
      <c r="K351" s="156">
        <v>31093</v>
      </c>
      <c r="L351" s="156" t="s">
        <v>394</v>
      </c>
      <c r="M351" s="157" t="s">
        <v>338</v>
      </c>
      <c r="N351" s="157"/>
      <c r="O351" s="158" t="s">
        <v>1016</v>
      </c>
      <c r="P351" s="158" t="s">
        <v>1188</v>
      </c>
    </row>
    <row r="352" spans="1:16" ht="13.5" thickBot="1" x14ac:dyDescent="0.25">
      <c r="A352" s="19" t="str">
        <f t="shared" si="30"/>
        <v>BAVM 60 </v>
      </c>
      <c r="B352" s="22" t="str">
        <f t="shared" si="31"/>
        <v>II</v>
      </c>
      <c r="C352" s="19">
        <f t="shared" si="32"/>
        <v>48503.408600000002</v>
      </c>
      <c r="D352" s="45" t="str">
        <f t="shared" si="33"/>
        <v>vis</v>
      </c>
      <c r="E352" s="155">
        <f>VLOOKUP(C352,'Active 1'!C$21:E$969,3,FALSE)</f>
        <v>31165.577506129055</v>
      </c>
      <c r="F352" s="22" t="s">
        <v>2184</v>
      </c>
      <c r="G352" s="45" t="str">
        <f t="shared" si="34"/>
        <v>48503.4086</v>
      </c>
      <c r="H352" s="19">
        <f t="shared" si="35"/>
        <v>31165.5</v>
      </c>
      <c r="I352" s="156" t="s">
        <v>1198</v>
      </c>
      <c r="J352" s="157" t="s">
        <v>1199</v>
      </c>
      <c r="K352" s="156">
        <v>31165.5</v>
      </c>
      <c r="L352" s="156" t="s">
        <v>1200</v>
      </c>
      <c r="M352" s="157" t="s">
        <v>427</v>
      </c>
      <c r="N352" s="157" t="s">
        <v>54</v>
      </c>
      <c r="O352" s="158" t="s">
        <v>1201</v>
      </c>
      <c r="P352" s="159" t="s">
        <v>1202</v>
      </c>
    </row>
    <row r="353" spans="1:16" ht="13.5" thickBot="1" x14ac:dyDescent="0.25">
      <c r="A353" s="19" t="str">
        <f t="shared" si="30"/>
        <v>BAVM 60 </v>
      </c>
      <c r="B353" s="22" t="str">
        <f t="shared" si="31"/>
        <v>I</v>
      </c>
      <c r="C353" s="19">
        <f t="shared" si="32"/>
        <v>48503.5245</v>
      </c>
      <c r="D353" s="45" t="str">
        <f t="shared" si="33"/>
        <v>vis</v>
      </c>
      <c r="E353" s="155">
        <f>VLOOKUP(C353,'Active 1'!C$21:E$969,3,FALSE)</f>
        <v>31166.073460867159</v>
      </c>
      <c r="F353" s="22" t="s">
        <v>2184</v>
      </c>
      <c r="G353" s="45" t="str">
        <f t="shared" si="34"/>
        <v>48503.5245</v>
      </c>
      <c r="H353" s="19">
        <f t="shared" si="35"/>
        <v>31166</v>
      </c>
      <c r="I353" s="156" t="s">
        <v>1206</v>
      </c>
      <c r="J353" s="157" t="s">
        <v>1207</v>
      </c>
      <c r="K353" s="156">
        <v>31166</v>
      </c>
      <c r="L353" s="156" t="s">
        <v>1208</v>
      </c>
      <c r="M353" s="157" t="s">
        <v>427</v>
      </c>
      <c r="N353" s="157" t="s">
        <v>1205</v>
      </c>
      <c r="O353" s="158" t="s">
        <v>1201</v>
      </c>
      <c r="P353" s="159" t="s">
        <v>1202</v>
      </c>
    </row>
    <row r="354" spans="1:16" ht="13.5" thickBot="1" x14ac:dyDescent="0.25">
      <c r="A354" s="19" t="str">
        <f t="shared" si="30"/>
        <v>BAVM 60 </v>
      </c>
      <c r="B354" s="22" t="str">
        <f t="shared" si="31"/>
        <v>I</v>
      </c>
      <c r="C354" s="19">
        <f t="shared" si="32"/>
        <v>48503.5245</v>
      </c>
      <c r="D354" s="45" t="str">
        <f t="shared" si="33"/>
        <v>vis</v>
      </c>
      <c r="E354" s="155">
        <f>VLOOKUP(C354,'Active 1'!C$21:E$969,3,FALSE)</f>
        <v>31166.073460867159</v>
      </c>
      <c r="F354" s="22" t="s">
        <v>2184</v>
      </c>
      <c r="G354" s="45" t="str">
        <f t="shared" si="34"/>
        <v>48503.5245</v>
      </c>
      <c r="H354" s="19">
        <f t="shared" si="35"/>
        <v>31166</v>
      </c>
      <c r="I354" s="156" t="s">
        <v>1206</v>
      </c>
      <c r="J354" s="157" t="s">
        <v>1207</v>
      </c>
      <c r="K354" s="156">
        <v>31166</v>
      </c>
      <c r="L354" s="156" t="s">
        <v>1208</v>
      </c>
      <c r="M354" s="157" t="s">
        <v>427</v>
      </c>
      <c r="N354" s="157" t="s">
        <v>54</v>
      </c>
      <c r="O354" s="158" t="s">
        <v>1201</v>
      </c>
      <c r="P354" s="159" t="s">
        <v>1202</v>
      </c>
    </row>
    <row r="355" spans="1:16" ht="13.5" thickBot="1" x14ac:dyDescent="0.25">
      <c r="A355" s="19" t="str">
        <f t="shared" si="30"/>
        <v> BBS 99 </v>
      </c>
      <c r="B355" s="22" t="str">
        <f t="shared" si="31"/>
        <v>II</v>
      </c>
      <c r="C355" s="19">
        <f t="shared" si="32"/>
        <v>48518.37</v>
      </c>
      <c r="D355" s="45" t="str">
        <f t="shared" si="33"/>
        <v>vis</v>
      </c>
      <c r="E355" s="155">
        <f>VLOOKUP(C355,'Active 1'!C$21:E$969,3,FALSE)</f>
        <v>31229.59974270263</v>
      </c>
      <c r="F355" s="22" t="s">
        <v>2184</v>
      </c>
      <c r="G355" s="45" t="str">
        <f t="shared" si="34"/>
        <v>48518.370</v>
      </c>
      <c r="H355" s="19">
        <f t="shared" si="35"/>
        <v>31229.5</v>
      </c>
      <c r="I355" s="156" t="s">
        <v>1209</v>
      </c>
      <c r="J355" s="157" t="s">
        <v>1210</v>
      </c>
      <c r="K355" s="156">
        <v>31229.5</v>
      </c>
      <c r="L355" s="156" t="s">
        <v>1211</v>
      </c>
      <c r="M355" s="157" t="s">
        <v>338</v>
      </c>
      <c r="N355" s="157"/>
      <c r="O355" s="158" t="s">
        <v>1016</v>
      </c>
      <c r="P355" s="158" t="s">
        <v>1182</v>
      </c>
    </row>
    <row r="356" spans="1:16" ht="13.5" thickBot="1" x14ac:dyDescent="0.25">
      <c r="A356" s="19" t="str">
        <f t="shared" si="30"/>
        <v> BBS 99 </v>
      </c>
      <c r="B356" s="22" t="str">
        <f t="shared" si="31"/>
        <v>II</v>
      </c>
      <c r="C356" s="19">
        <f t="shared" si="32"/>
        <v>48541.269</v>
      </c>
      <c r="D356" s="45" t="str">
        <f t="shared" si="33"/>
        <v>vis</v>
      </c>
      <c r="E356" s="155">
        <f>VLOOKUP(C356,'Active 1'!C$21:E$969,3,FALSE)</f>
        <v>31327.588246138017</v>
      </c>
      <c r="F356" s="22" t="s">
        <v>2184</v>
      </c>
      <c r="G356" s="45" t="str">
        <f t="shared" si="34"/>
        <v>48541.269</v>
      </c>
      <c r="H356" s="19">
        <f t="shared" si="35"/>
        <v>31327.5</v>
      </c>
      <c r="I356" s="156" t="s">
        <v>1212</v>
      </c>
      <c r="J356" s="157" t="s">
        <v>1213</v>
      </c>
      <c r="K356" s="156">
        <v>31327.5</v>
      </c>
      <c r="L356" s="156" t="s">
        <v>1214</v>
      </c>
      <c r="M356" s="157" t="s">
        <v>338</v>
      </c>
      <c r="N356" s="157"/>
      <c r="O356" s="158" t="s">
        <v>539</v>
      </c>
      <c r="P356" s="158" t="s">
        <v>1182</v>
      </c>
    </row>
    <row r="357" spans="1:16" ht="13.5" thickBot="1" x14ac:dyDescent="0.25">
      <c r="A357" s="19" t="str">
        <f t="shared" si="30"/>
        <v> BBS 99 </v>
      </c>
      <c r="B357" s="22" t="str">
        <f t="shared" si="31"/>
        <v>I</v>
      </c>
      <c r="C357" s="19">
        <f t="shared" si="32"/>
        <v>48573.400999999998</v>
      </c>
      <c r="D357" s="45" t="str">
        <f t="shared" si="33"/>
        <v>vis</v>
      </c>
      <c r="E357" s="155">
        <f>VLOOKUP(C357,'Active 1'!C$21:E$969,3,FALSE)</f>
        <v>31465.086241351168</v>
      </c>
      <c r="F357" s="22" t="s">
        <v>2184</v>
      </c>
      <c r="G357" s="45" t="str">
        <f t="shared" si="34"/>
        <v>48573.401</v>
      </c>
      <c r="H357" s="19">
        <f t="shared" si="35"/>
        <v>31465</v>
      </c>
      <c r="I357" s="156" t="s">
        <v>1215</v>
      </c>
      <c r="J357" s="157" t="s">
        <v>1216</v>
      </c>
      <c r="K357" s="156">
        <v>31465</v>
      </c>
      <c r="L357" s="156" t="s">
        <v>1195</v>
      </c>
      <c r="M357" s="157" t="s">
        <v>338</v>
      </c>
      <c r="N357" s="157"/>
      <c r="O357" s="158" t="s">
        <v>1016</v>
      </c>
      <c r="P357" s="158" t="s">
        <v>1182</v>
      </c>
    </row>
    <row r="358" spans="1:16" ht="13.5" thickBot="1" x14ac:dyDescent="0.25">
      <c r="A358" s="19" t="str">
        <f t="shared" si="30"/>
        <v> BBS 100 </v>
      </c>
      <c r="B358" s="22" t="str">
        <f t="shared" si="31"/>
        <v>I</v>
      </c>
      <c r="C358" s="19">
        <f t="shared" si="32"/>
        <v>48619.44</v>
      </c>
      <c r="D358" s="45" t="str">
        <f t="shared" si="33"/>
        <v>vis</v>
      </c>
      <c r="E358" s="155">
        <f>VLOOKUP(C358,'Active 1'!C$21:E$969,3,FALSE)</f>
        <v>31662.094525977685</v>
      </c>
      <c r="F358" s="22" t="s">
        <v>2184</v>
      </c>
      <c r="G358" s="45" t="str">
        <f t="shared" si="34"/>
        <v>48619.440</v>
      </c>
      <c r="H358" s="19">
        <f t="shared" si="35"/>
        <v>31662</v>
      </c>
      <c r="I358" s="156" t="s">
        <v>1217</v>
      </c>
      <c r="J358" s="157" t="s">
        <v>1218</v>
      </c>
      <c r="K358" s="156">
        <v>31662</v>
      </c>
      <c r="L358" s="156" t="s">
        <v>337</v>
      </c>
      <c r="M358" s="157" t="s">
        <v>338</v>
      </c>
      <c r="N358" s="157"/>
      <c r="O358" s="158" t="s">
        <v>928</v>
      </c>
      <c r="P358" s="158" t="s">
        <v>1219</v>
      </c>
    </row>
    <row r="359" spans="1:16" ht="13.5" thickBot="1" x14ac:dyDescent="0.25">
      <c r="A359" s="19" t="str">
        <f t="shared" si="30"/>
        <v> BBS 100 </v>
      </c>
      <c r="B359" s="22" t="str">
        <f t="shared" si="31"/>
        <v>I</v>
      </c>
      <c r="C359" s="19">
        <f t="shared" si="32"/>
        <v>48653.324999999997</v>
      </c>
      <c r="D359" s="45" t="str">
        <f t="shared" si="33"/>
        <v>vis</v>
      </c>
      <c r="E359" s="155">
        <f>VLOOKUP(C359,'Active 1'!C$21:E$969,3,FALSE)</f>
        <v>31807.093890094366</v>
      </c>
      <c r="F359" s="22" t="s">
        <v>2184</v>
      </c>
      <c r="G359" s="45" t="str">
        <f t="shared" si="34"/>
        <v>48653.325</v>
      </c>
      <c r="H359" s="19">
        <f t="shared" si="35"/>
        <v>31807</v>
      </c>
      <c r="I359" s="156" t="s">
        <v>1220</v>
      </c>
      <c r="J359" s="157" t="s">
        <v>1221</v>
      </c>
      <c r="K359" s="156">
        <v>31807</v>
      </c>
      <c r="L359" s="156" t="s">
        <v>337</v>
      </c>
      <c r="M359" s="157" t="s">
        <v>338</v>
      </c>
      <c r="N359" s="157"/>
      <c r="O359" s="158" t="s">
        <v>1016</v>
      </c>
      <c r="P359" s="158" t="s">
        <v>1219</v>
      </c>
    </row>
    <row r="360" spans="1:16" ht="13.5" thickBot="1" x14ac:dyDescent="0.25">
      <c r="A360" s="19" t="str">
        <f t="shared" si="30"/>
        <v> BBS 100 </v>
      </c>
      <c r="B360" s="22" t="str">
        <f t="shared" si="31"/>
        <v>II</v>
      </c>
      <c r="C360" s="19">
        <f t="shared" si="32"/>
        <v>48662.317999999999</v>
      </c>
      <c r="D360" s="45" t="str">
        <f t="shared" si="33"/>
        <v>vis</v>
      </c>
      <c r="E360" s="155">
        <f>VLOOKUP(C360,'Active 1'!C$21:E$969,3,FALSE)</f>
        <v>31845.576383277243</v>
      </c>
      <c r="F360" s="22" t="s">
        <v>2184</v>
      </c>
      <c r="G360" s="45" t="str">
        <f t="shared" si="34"/>
        <v>48662.318</v>
      </c>
      <c r="H360" s="19">
        <f t="shared" si="35"/>
        <v>31845.5</v>
      </c>
      <c r="I360" s="156" t="s">
        <v>1222</v>
      </c>
      <c r="J360" s="157" t="s">
        <v>1223</v>
      </c>
      <c r="K360" s="156">
        <v>31845.5</v>
      </c>
      <c r="L360" s="156" t="s">
        <v>371</v>
      </c>
      <c r="M360" s="157" t="s">
        <v>338</v>
      </c>
      <c r="N360" s="157"/>
      <c r="O360" s="158" t="s">
        <v>539</v>
      </c>
      <c r="P360" s="158" t="s">
        <v>1219</v>
      </c>
    </row>
    <row r="361" spans="1:16" ht="13.5" thickBot="1" x14ac:dyDescent="0.25">
      <c r="A361" s="19" t="str">
        <f t="shared" si="30"/>
        <v> BBS 101 </v>
      </c>
      <c r="B361" s="22" t="str">
        <f t="shared" si="31"/>
        <v>II</v>
      </c>
      <c r="C361" s="19">
        <f t="shared" si="32"/>
        <v>48803.466</v>
      </c>
      <c r="D361" s="45" t="str">
        <f t="shared" si="33"/>
        <v>vis</v>
      </c>
      <c r="E361" s="155">
        <f>VLOOKUP(C361,'Active 1'!C$21:E$969,3,FALSE)</f>
        <v>32449.571373578103</v>
      </c>
      <c r="F361" s="22" t="s">
        <v>2184</v>
      </c>
      <c r="G361" s="45" t="str">
        <f t="shared" si="34"/>
        <v>48803.466</v>
      </c>
      <c r="H361" s="19">
        <f t="shared" si="35"/>
        <v>32449.5</v>
      </c>
      <c r="I361" s="156" t="s">
        <v>1224</v>
      </c>
      <c r="J361" s="157" t="s">
        <v>1225</v>
      </c>
      <c r="K361" s="156">
        <v>32449.5</v>
      </c>
      <c r="L361" s="156" t="s">
        <v>353</v>
      </c>
      <c r="M361" s="157" t="s">
        <v>338</v>
      </c>
      <c r="N361" s="157"/>
      <c r="O361" s="158" t="s">
        <v>1016</v>
      </c>
      <c r="P361" s="158" t="s">
        <v>1226</v>
      </c>
    </row>
    <row r="362" spans="1:16" ht="13.5" thickBot="1" x14ac:dyDescent="0.25">
      <c r="A362" s="19" t="str">
        <f t="shared" si="30"/>
        <v> BBS 101 </v>
      </c>
      <c r="B362" s="22" t="str">
        <f t="shared" si="31"/>
        <v>I</v>
      </c>
      <c r="C362" s="19">
        <f t="shared" si="32"/>
        <v>48803.580999999998</v>
      </c>
      <c r="D362" s="45" t="str">
        <f t="shared" si="33"/>
        <v>vis</v>
      </c>
      <c r="E362" s="155">
        <f>VLOOKUP(C362,'Active 1'!C$21:E$969,3,FALSE)</f>
        <v>32450.063477071479</v>
      </c>
      <c r="F362" s="22" t="s">
        <v>2184</v>
      </c>
      <c r="G362" s="45" t="str">
        <f t="shared" si="34"/>
        <v>48803.581</v>
      </c>
      <c r="H362" s="19">
        <f t="shared" si="35"/>
        <v>32450</v>
      </c>
      <c r="I362" s="156" t="s">
        <v>1227</v>
      </c>
      <c r="J362" s="157" t="s">
        <v>1228</v>
      </c>
      <c r="K362" s="156">
        <v>32450</v>
      </c>
      <c r="L362" s="156" t="s">
        <v>345</v>
      </c>
      <c r="M362" s="157" t="s">
        <v>338</v>
      </c>
      <c r="N362" s="157"/>
      <c r="O362" s="158" t="s">
        <v>539</v>
      </c>
      <c r="P362" s="158" t="s">
        <v>1226</v>
      </c>
    </row>
    <row r="363" spans="1:16" ht="13.5" thickBot="1" x14ac:dyDescent="0.25">
      <c r="A363" s="19" t="str">
        <f t="shared" si="30"/>
        <v> BBS 101 </v>
      </c>
      <c r="B363" s="22" t="str">
        <f t="shared" si="31"/>
        <v>I</v>
      </c>
      <c r="C363" s="19">
        <f t="shared" si="32"/>
        <v>48820.413</v>
      </c>
      <c r="D363" s="45" t="str">
        <f t="shared" si="33"/>
        <v>vis</v>
      </c>
      <c r="E363" s="155">
        <f>VLOOKUP(C363,'Active 1'!C$21:E$969,3,FALSE)</f>
        <v>32522.090311860109</v>
      </c>
      <c r="F363" s="22" t="s">
        <v>2184</v>
      </c>
      <c r="G363" s="45" t="str">
        <f t="shared" si="34"/>
        <v>48820.413</v>
      </c>
      <c r="H363" s="19">
        <f t="shared" si="35"/>
        <v>32522</v>
      </c>
      <c r="I363" s="156" t="s">
        <v>1229</v>
      </c>
      <c r="J363" s="157" t="s">
        <v>1230</v>
      </c>
      <c r="K363" s="156">
        <v>32522</v>
      </c>
      <c r="L363" s="156" t="s">
        <v>1214</v>
      </c>
      <c r="M363" s="157" t="s">
        <v>338</v>
      </c>
      <c r="N363" s="157"/>
      <c r="O363" s="158" t="s">
        <v>1016</v>
      </c>
      <c r="P363" s="158" t="s">
        <v>1226</v>
      </c>
    </row>
    <row r="364" spans="1:16" ht="13.5" thickBot="1" x14ac:dyDescent="0.25">
      <c r="A364" s="19" t="str">
        <f t="shared" si="30"/>
        <v> BBS 102 </v>
      </c>
      <c r="B364" s="22" t="str">
        <f t="shared" si="31"/>
        <v>I</v>
      </c>
      <c r="C364" s="19">
        <f t="shared" si="32"/>
        <v>48837.468999999997</v>
      </c>
      <c r="D364" s="45" t="str">
        <f t="shared" si="33"/>
        <v>vis</v>
      </c>
      <c r="E364" s="155">
        <f>VLOOKUP(C364,'Active 1'!C$21:E$969,3,FALSE)</f>
        <v>32595.075678670615</v>
      </c>
      <c r="F364" s="22" t="s">
        <v>2184</v>
      </c>
      <c r="G364" s="45" t="str">
        <f t="shared" si="34"/>
        <v>48837.469</v>
      </c>
      <c r="H364" s="19">
        <f t="shared" si="35"/>
        <v>32595</v>
      </c>
      <c r="I364" s="156" t="s">
        <v>1231</v>
      </c>
      <c r="J364" s="157" t="s">
        <v>1232</v>
      </c>
      <c r="K364" s="156">
        <v>32595</v>
      </c>
      <c r="L364" s="156" t="s">
        <v>371</v>
      </c>
      <c r="M364" s="157" t="s">
        <v>338</v>
      </c>
      <c r="N364" s="157"/>
      <c r="O364" s="158" t="s">
        <v>1016</v>
      </c>
      <c r="P364" s="158" t="s">
        <v>1233</v>
      </c>
    </row>
    <row r="365" spans="1:16" ht="13.5" thickBot="1" x14ac:dyDescent="0.25">
      <c r="A365" s="19" t="str">
        <f t="shared" si="30"/>
        <v> BBS 102 </v>
      </c>
      <c r="B365" s="22" t="str">
        <f t="shared" si="31"/>
        <v>I</v>
      </c>
      <c r="C365" s="19">
        <f t="shared" si="32"/>
        <v>48882.341</v>
      </c>
      <c r="D365" s="45" t="str">
        <f t="shared" si="33"/>
        <v>vis</v>
      </c>
      <c r="E365" s="155">
        <f>VLOOKUP(C365,'Active 1'!C$21:E$969,3,FALSE)</f>
        <v>32787.09018262945</v>
      </c>
      <c r="F365" s="22" t="s">
        <v>2184</v>
      </c>
      <c r="G365" s="45" t="str">
        <f t="shared" si="34"/>
        <v>48882.341</v>
      </c>
      <c r="H365" s="19">
        <f t="shared" si="35"/>
        <v>32787</v>
      </c>
      <c r="I365" s="156" t="s">
        <v>1234</v>
      </c>
      <c r="J365" s="157" t="s">
        <v>1235</v>
      </c>
      <c r="K365" s="156">
        <v>32787</v>
      </c>
      <c r="L365" s="156" t="s">
        <v>1214</v>
      </c>
      <c r="M365" s="157" t="s">
        <v>338</v>
      </c>
      <c r="N365" s="157"/>
      <c r="O365" s="158" t="s">
        <v>539</v>
      </c>
      <c r="P365" s="158" t="s">
        <v>1233</v>
      </c>
    </row>
    <row r="366" spans="1:16" ht="13.5" thickBot="1" x14ac:dyDescent="0.25">
      <c r="A366" s="19" t="str">
        <f t="shared" si="30"/>
        <v> BBS 102 </v>
      </c>
      <c r="B366" s="22" t="str">
        <f t="shared" si="31"/>
        <v>I</v>
      </c>
      <c r="C366" s="19">
        <f t="shared" si="32"/>
        <v>48882.347999999998</v>
      </c>
      <c r="D366" s="45" t="str">
        <f t="shared" si="33"/>
        <v>vis</v>
      </c>
      <c r="E366" s="155">
        <f>VLOOKUP(C366,'Active 1'!C$21:E$969,3,FALSE)</f>
        <v>32787.120136755126</v>
      </c>
      <c r="F366" s="22" t="s">
        <v>2184</v>
      </c>
      <c r="G366" s="45" t="str">
        <f t="shared" si="34"/>
        <v>48882.348</v>
      </c>
      <c r="H366" s="19">
        <f t="shared" si="35"/>
        <v>32787</v>
      </c>
      <c r="I366" s="156" t="s">
        <v>1236</v>
      </c>
      <c r="J366" s="157" t="s">
        <v>1237</v>
      </c>
      <c r="K366" s="156">
        <v>32787</v>
      </c>
      <c r="L366" s="156" t="s">
        <v>1238</v>
      </c>
      <c r="M366" s="157" t="s">
        <v>338</v>
      </c>
      <c r="N366" s="157"/>
      <c r="O366" s="158" t="s">
        <v>1016</v>
      </c>
      <c r="P366" s="158" t="s">
        <v>1233</v>
      </c>
    </row>
    <row r="367" spans="1:16" ht="13.5" thickBot="1" x14ac:dyDescent="0.25">
      <c r="A367" s="19" t="str">
        <f t="shared" si="30"/>
        <v> BBS 103 </v>
      </c>
      <c r="B367" s="22" t="str">
        <f t="shared" si="31"/>
        <v>II</v>
      </c>
      <c r="C367" s="19">
        <f t="shared" si="32"/>
        <v>48970.324000000001</v>
      </c>
      <c r="D367" s="45" t="str">
        <f t="shared" si="33"/>
        <v>vis</v>
      </c>
      <c r="E367" s="155">
        <f>VLOOKUP(C367,'Active 1'!C$21:E$969,3,FALSE)</f>
        <v>33163.583588357054</v>
      </c>
      <c r="F367" s="22" t="s">
        <v>2184</v>
      </c>
      <c r="G367" s="45" t="str">
        <f t="shared" si="34"/>
        <v>48970.324</v>
      </c>
      <c r="H367" s="19">
        <f t="shared" si="35"/>
        <v>33163.5</v>
      </c>
      <c r="I367" s="156" t="s">
        <v>1239</v>
      </c>
      <c r="J367" s="157" t="s">
        <v>1240</v>
      </c>
      <c r="K367" s="156">
        <v>33163.5</v>
      </c>
      <c r="L367" s="156" t="s">
        <v>1195</v>
      </c>
      <c r="M367" s="157" t="s">
        <v>338</v>
      </c>
      <c r="N367" s="157"/>
      <c r="O367" s="158" t="s">
        <v>1016</v>
      </c>
      <c r="P367" s="158" t="s">
        <v>1241</v>
      </c>
    </row>
    <row r="368" spans="1:16" ht="13.5" thickBot="1" x14ac:dyDescent="0.25">
      <c r="A368" s="19" t="str">
        <f t="shared" si="30"/>
        <v> BBS 103 </v>
      </c>
      <c r="B368" s="22" t="str">
        <f t="shared" si="31"/>
        <v>II</v>
      </c>
      <c r="C368" s="19">
        <f t="shared" si="32"/>
        <v>49003.275999999998</v>
      </c>
      <c r="D368" s="45" t="str">
        <f t="shared" si="33"/>
        <v>vis</v>
      </c>
      <c r="E368" s="155">
        <f>VLOOKUP(C368,'Active 1'!C$21:E$969,3,FALSE)</f>
        <v>33304.590495436096</v>
      </c>
      <c r="F368" s="22" t="s">
        <v>2184</v>
      </c>
      <c r="G368" s="45" t="str">
        <f t="shared" si="34"/>
        <v>49003.276</v>
      </c>
      <c r="H368" s="19">
        <f t="shared" si="35"/>
        <v>33304.5</v>
      </c>
      <c r="I368" s="156" t="s">
        <v>1242</v>
      </c>
      <c r="J368" s="157" t="s">
        <v>1243</v>
      </c>
      <c r="K368" s="156">
        <v>33304.5</v>
      </c>
      <c r="L368" s="156" t="s">
        <v>1214</v>
      </c>
      <c r="M368" s="157" t="s">
        <v>338</v>
      </c>
      <c r="N368" s="157"/>
      <c r="O368" s="158" t="s">
        <v>1016</v>
      </c>
      <c r="P368" s="158" t="s">
        <v>1241</v>
      </c>
    </row>
    <row r="369" spans="1:16" ht="13.5" thickBot="1" x14ac:dyDescent="0.25">
      <c r="A369" s="19" t="str">
        <f t="shared" si="30"/>
        <v> BBS 103 </v>
      </c>
      <c r="B369" s="22" t="str">
        <f t="shared" si="31"/>
        <v>II</v>
      </c>
      <c r="C369" s="19">
        <f t="shared" si="32"/>
        <v>49024.313000000002</v>
      </c>
      <c r="D369" s="45" t="str">
        <f t="shared" si="33"/>
        <v>vis</v>
      </c>
      <c r="E369" s="155">
        <f>VLOOKUP(C369,'Active 1'!C$21:E$969,3,FALSE)</f>
        <v>33394.611201439453</v>
      </c>
      <c r="F369" s="22" t="s">
        <v>2184</v>
      </c>
      <c r="G369" s="45" t="str">
        <f t="shared" si="34"/>
        <v>49024.313</v>
      </c>
      <c r="H369" s="19">
        <f t="shared" si="35"/>
        <v>33394.5</v>
      </c>
      <c r="I369" s="156" t="s">
        <v>1244</v>
      </c>
      <c r="J369" s="157" t="s">
        <v>1245</v>
      </c>
      <c r="K369" s="156">
        <v>33394.5</v>
      </c>
      <c r="L369" s="156" t="s">
        <v>356</v>
      </c>
      <c r="M369" s="157" t="s">
        <v>338</v>
      </c>
      <c r="N369" s="157"/>
      <c r="O369" s="158" t="s">
        <v>1016</v>
      </c>
      <c r="P369" s="158" t="s">
        <v>1241</v>
      </c>
    </row>
    <row r="370" spans="1:16" ht="13.5" thickBot="1" x14ac:dyDescent="0.25">
      <c r="A370" s="19" t="str">
        <f t="shared" si="30"/>
        <v> BBS 103 </v>
      </c>
      <c r="B370" s="22" t="str">
        <f t="shared" si="31"/>
        <v>I</v>
      </c>
      <c r="C370" s="19">
        <f t="shared" si="32"/>
        <v>49026.296999999999</v>
      </c>
      <c r="D370" s="45" t="str">
        <f t="shared" si="33"/>
        <v>vis</v>
      </c>
      <c r="E370" s="155">
        <f>VLOOKUP(C370,'Active 1'!C$21:E$969,3,FALSE)</f>
        <v>33403.101056490566</v>
      </c>
      <c r="F370" s="22" t="s">
        <v>2184</v>
      </c>
      <c r="G370" s="45" t="str">
        <f t="shared" si="34"/>
        <v>49026.297</v>
      </c>
      <c r="H370" s="19">
        <f t="shared" si="35"/>
        <v>33403</v>
      </c>
      <c r="I370" s="156" t="s">
        <v>1246</v>
      </c>
      <c r="J370" s="157" t="s">
        <v>1247</v>
      </c>
      <c r="K370" s="156">
        <v>33403</v>
      </c>
      <c r="L370" s="156" t="s">
        <v>348</v>
      </c>
      <c r="M370" s="157" t="s">
        <v>338</v>
      </c>
      <c r="N370" s="157"/>
      <c r="O370" s="158" t="s">
        <v>539</v>
      </c>
      <c r="P370" s="158" t="s">
        <v>1241</v>
      </c>
    </row>
    <row r="371" spans="1:16" ht="13.5" thickBot="1" x14ac:dyDescent="0.25">
      <c r="A371" s="19" t="str">
        <f t="shared" si="30"/>
        <v> BBS 104 </v>
      </c>
      <c r="B371" s="22" t="str">
        <f t="shared" si="31"/>
        <v>I</v>
      </c>
      <c r="C371" s="19">
        <f t="shared" si="32"/>
        <v>49145.478999999999</v>
      </c>
      <c r="D371" s="45" t="str">
        <f t="shared" si="33"/>
        <v>vis</v>
      </c>
      <c r="E371" s="155">
        <f>VLOOKUP(C371,'Active 1'!C$21:E$969,3,FALSE)</f>
        <v>33913.100000393679</v>
      </c>
      <c r="F371" s="22" t="s">
        <v>2184</v>
      </c>
      <c r="G371" s="45" t="str">
        <f t="shared" si="34"/>
        <v>49145.479</v>
      </c>
      <c r="H371" s="19">
        <f t="shared" si="35"/>
        <v>33913</v>
      </c>
      <c r="I371" s="156" t="s">
        <v>1248</v>
      </c>
      <c r="J371" s="157" t="s">
        <v>1249</v>
      </c>
      <c r="K371" s="156">
        <v>33913</v>
      </c>
      <c r="L371" s="156" t="s">
        <v>1211</v>
      </c>
      <c r="M371" s="157" t="s">
        <v>338</v>
      </c>
      <c r="N371" s="157"/>
      <c r="O371" s="158" t="s">
        <v>539</v>
      </c>
      <c r="P371" s="158" t="s">
        <v>1250</v>
      </c>
    </row>
    <row r="372" spans="1:16" ht="13.5" thickBot="1" x14ac:dyDescent="0.25">
      <c r="A372" s="19" t="str">
        <f t="shared" si="30"/>
        <v> BBS 105 </v>
      </c>
      <c r="B372" s="22" t="str">
        <f t="shared" si="31"/>
        <v>II</v>
      </c>
      <c r="C372" s="19">
        <f t="shared" si="32"/>
        <v>49219.434999999998</v>
      </c>
      <c r="D372" s="45" t="str">
        <f t="shared" si="33"/>
        <v>vis</v>
      </c>
      <c r="E372" s="155">
        <f>VLOOKUP(C372,'Active 1'!C$21:E$969,3,FALSE)</f>
        <v>34229.569617410496</v>
      </c>
      <c r="F372" s="22" t="s">
        <v>2184</v>
      </c>
      <c r="G372" s="45" t="str">
        <f t="shared" si="34"/>
        <v>49219.435</v>
      </c>
      <c r="H372" s="19">
        <f t="shared" si="35"/>
        <v>34229.5</v>
      </c>
      <c r="I372" s="156" t="s">
        <v>1251</v>
      </c>
      <c r="J372" s="157" t="s">
        <v>1252</v>
      </c>
      <c r="K372" s="156">
        <v>34229.5</v>
      </c>
      <c r="L372" s="156" t="s">
        <v>669</v>
      </c>
      <c r="M372" s="157" t="s">
        <v>338</v>
      </c>
      <c r="N372" s="157"/>
      <c r="O372" s="158" t="s">
        <v>1016</v>
      </c>
      <c r="P372" s="158" t="s">
        <v>1253</v>
      </c>
    </row>
    <row r="373" spans="1:16" ht="13.5" thickBot="1" x14ac:dyDescent="0.25">
      <c r="A373" s="19" t="str">
        <f t="shared" si="30"/>
        <v> BBS 105 </v>
      </c>
      <c r="B373" s="22" t="str">
        <f t="shared" si="31"/>
        <v>I</v>
      </c>
      <c r="C373" s="19">
        <f t="shared" si="32"/>
        <v>49316.305999999997</v>
      </c>
      <c r="D373" s="45" t="str">
        <f t="shared" si="33"/>
        <v>vis</v>
      </c>
      <c r="E373" s="155">
        <f>VLOOKUP(C373,'Active 1'!C$21:E$969,3,FALSE)</f>
        <v>34644.0962044357</v>
      </c>
      <c r="F373" s="22" t="s">
        <v>2184</v>
      </c>
      <c r="G373" s="45" t="str">
        <f t="shared" si="34"/>
        <v>49316.306</v>
      </c>
      <c r="H373" s="19">
        <f t="shared" si="35"/>
        <v>34644</v>
      </c>
      <c r="I373" s="156" t="s">
        <v>1254</v>
      </c>
      <c r="J373" s="157" t="s">
        <v>1255</v>
      </c>
      <c r="K373" s="156">
        <v>34644</v>
      </c>
      <c r="L373" s="156" t="s">
        <v>337</v>
      </c>
      <c r="M373" s="157" t="s">
        <v>338</v>
      </c>
      <c r="N373" s="157"/>
      <c r="O373" s="158" t="s">
        <v>539</v>
      </c>
      <c r="P373" s="158" t="s">
        <v>1253</v>
      </c>
    </row>
    <row r="374" spans="1:16" ht="13.5" thickBot="1" x14ac:dyDescent="0.25">
      <c r="A374" s="19" t="str">
        <f t="shared" si="30"/>
        <v> BBS 106 </v>
      </c>
      <c r="B374" s="22" t="str">
        <f t="shared" si="31"/>
        <v>I</v>
      </c>
      <c r="C374" s="19">
        <f t="shared" si="32"/>
        <v>49384.311999999998</v>
      </c>
      <c r="D374" s="45" t="str">
        <f t="shared" si="33"/>
        <v>vis</v>
      </c>
      <c r="E374" s="155">
        <f>VLOOKUP(C374,'Active 1'!C$21:E$969,3,FALSE)</f>
        <v>34935.104814620754</v>
      </c>
      <c r="F374" s="22" t="s">
        <v>2184</v>
      </c>
      <c r="G374" s="45" t="str">
        <f t="shared" si="34"/>
        <v>49384.312</v>
      </c>
      <c r="H374" s="19">
        <f t="shared" si="35"/>
        <v>34935</v>
      </c>
      <c r="I374" s="156" t="s">
        <v>1256</v>
      </c>
      <c r="J374" s="157" t="s">
        <v>1257</v>
      </c>
      <c r="K374" s="156">
        <v>34935</v>
      </c>
      <c r="L374" s="156" t="s">
        <v>348</v>
      </c>
      <c r="M374" s="157" t="s">
        <v>338</v>
      </c>
      <c r="N374" s="157"/>
      <c r="O374" s="158" t="s">
        <v>1016</v>
      </c>
      <c r="P374" s="158" t="s">
        <v>1258</v>
      </c>
    </row>
    <row r="375" spans="1:16" ht="13.5" thickBot="1" x14ac:dyDescent="0.25">
      <c r="A375" s="19" t="str">
        <f t="shared" si="30"/>
        <v> BBS 106 </v>
      </c>
      <c r="B375" s="22" t="str">
        <f t="shared" si="31"/>
        <v>II</v>
      </c>
      <c r="C375" s="19">
        <f t="shared" si="32"/>
        <v>49393.311000000002</v>
      </c>
      <c r="D375" s="45" t="str">
        <f t="shared" si="33"/>
        <v>vis</v>
      </c>
      <c r="E375" s="155">
        <f>VLOOKUP(C375,'Active 1'!C$21:E$969,3,FALSE)</f>
        <v>34973.612982768514</v>
      </c>
      <c r="F375" s="22" t="s">
        <v>2184</v>
      </c>
      <c r="G375" s="45" t="str">
        <f t="shared" si="34"/>
        <v>49393.311</v>
      </c>
      <c r="H375" s="19">
        <f t="shared" si="35"/>
        <v>34973.5</v>
      </c>
      <c r="I375" s="156" t="s">
        <v>1259</v>
      </c>
      <c r="J375" s="157" t="s">
        <v>1260</v>
      </c>
      <c r="K375" s="156">
        <v>34973.5</v>
      </c>
      <c r="L375" s="156" t="s">
        <v>356</v>
      </c>
      <c r="M375" s="157" t="s">
        <v>338</v>
      </c>
      <c r="N375" s="157"/>
      <c r="O375" s="158" t="s">
        <v>539</v>
      </c>
      <c r="P375" s="158" t="s">
        <v>1258</v>
      </c>
    </row>
    <row r="376" spans="1:16" ht="13.5" thickBot="1" x14ac:dyDescent="0.25">
      <c r="A376" s="19" t="str">
        <f t="shared" si="30"/>
        <v> BBS 107 </v>
      </c>
      <c r="B376" s="22" t="str">
        <f t="shared" si="31"/>
        <v>II</v>
      </c>
      <c r="C376" s="19">
        <f t="shared" si="32"/>
        <v>49550.578000000001</v>
      </c>
      <c r="D376" s="45" t="str">
        <f t="shared" si="33"/>
        <v>vis</v>
      </c>
      <c r="E376" s="155">
        <f>VLOOKUP(C376,'Active 1'!C$21:E$969,3,FALSE)</f>
        <v>35646.583766198986</v>
      </c>
      <c r="F376" s="22" t="s">
        <v>2184</v>
      </c>
      <c r="G376" s="45" t="str">
        <f t="shared" si="34"/>
        <v>49550.578</v>
      </c>
      <c r="H376" s="19">
        <f t="shared" si="35"/>
        <v>35646.5</v>
      </c>
      <c r="I376" s="156" t="s">
        <v>1261</v>
      </c>
      <c r="J376" s="157" t="s">
        <v>1262</v>
      </c>
      <c r="K376" s="156">
        <v>35646.5</v>
      </c>
      <c r="L376" s="156" t="s">
        <v>1195</v>
      </c>
      <c r="M376" s="157" t="s">
        <v>338</v>
      </c>
      <c r="N376" s="157"/>
      <c r="O376" s="158" t="s">
        <v>539</v>
      </c>
      <c r="P376" s="158" t="s">
        <v>1263</v>
      </c>
    </row>
    <row r="377" spans="1:16" ht="13.5" thickBot="1" x14ac:dyDescent="0.25">
      <c r="A377" s="19" t="str">
        <f t="shared" si="30"/>
        <v> BBS 107 </v>
      </c>
      <c r="B377" s="22" t="str">
        <f t="shared" si="31"/>
        <v>I</v>
      </c>
      <c r="C377" s="19">
        <f t="shared" si="32"/>
        <v>49558.417000000001</v>
      </c>
      <c r="D377" s="45" t="str">
        <f t="shared" si="33"/>
        <v>vis</v>
      </c>
      <c r="E377" s="155">
        <f>VLOOKUP(C377,'Active 1'!C$21:E$969,3,FALSE)</f>
        <v>35680.128107804732</v>
      </c>
      <c r="F377" s="22" t="s">
        <v>2184</v>
      </c>
      <c r="G377" s="45" t="str">
        <f t="shared" si="34"/>
        <v>49558.417</v>
      </c>
      <c r="H377" s="19">
        <f t="shared" si="35"/>
        <v>35680</v>
      </c>
      <c r="I377" s="156" t="s">
        <v>1264</v>
      </c>
      <c r="J377" s="157" t="s">
        <v>1265</v>
      </c>
      <c r="K377" s="156">
        <v>35680</v>
      </c>
      <c r="L377" s="156" t="s">
        <v>1266</v>
      </c>
      <c r="M377" s="157" t="s">
        <v>338</v>
      </c>
      <c r="N377" s="157"/>
      <c r="O377" s="158" t="s">
        <v>1016</v>
      </c>
      <c r="P377" s="158" t="s">
        <v>1263</v>
      </c>
    </row>
    <row r="378" spans="1:16" ht="13.5" thickBot="1" x14ac:dyDescent="0.25">
      <c r="A378" s="19" t="str">
        <f t="shared" si="30"/>
        <v> BBS 107 </v>
      </c>
      <c r="B378" s="22" t="str">
        <f t="shared" si="31"/>
        <v>II</v>
      </c>
      <c r="C378" s="19">
        <f t="shared" si="32"/>
        <v>49567.413999999997</v>
      </c>
      <c r="D378" s="45" t="str">
        <f t="shared" si="33"/>
        <v>vis</v>
      </c>
      <c r="E378" s="155">
        <f>VLOOKUP(C378,'Active 1'!C$21:E$969,3,FALSE)</f>
        <v>35718.627717630836</v>
      </c>
      <c r="F378" s="22" t="s">
        <v>2184</v>
      </c>
      <c r="G378" s="45" t="str">
        <f t="shared" si="34"/>
        <v>49567.414</v>
      </c>
      <c r="H378" s="19">
        <f t="shared" si="35"/>
        <v>35718.5</v>
      </c>
      <c r="I378" s="156" t="s">
        <v>1267</v>
      </c>
      <c r="J378" s="157" t="s">
        <v>1268</v>
      </c>
      <c r="K378" s="156">
        <v>35718.5</v>
      </c>
      <c r="L378" s="156" t="s">
        <v>1266</v>
      </c>
      <c r="M378" s="157" t="s">
        <v>338</v>
      </c>
      <c r="N378" s="157"/>
      <c r="O378" s="158" t="s">
        <v>1016</v>
      </c>
      <c r="P378" s="158" t="s">
        <v>1263</v>
      </c>
    </row>
    <row r="379" spans="1:16" ht="13.5" thickBot="1" x14ac:dyDescent="0.25">
      <c r="A379" s="19" t="str">
        <f t="shared" si="30"/>
        <v> BBS 108 </v>
      </c>
      <c r="B379" s="22" t="str">
        <f t="shared" si="31"/>
        <v>I</v>
      </c>
      <c r="C379" s="19">
        <f t="shared" si="32"/>
        <v>49631.328000000001</v>
      </c>
      <c r="D379" s="45" t="str">
        <f t="shared" si="33"/>
        <v>vis</v>
      </c>
      <c r="E379" s="155">
        <f>VLOOKUP(C379,'Active 1'!C$21:E$969,3,FALSE)</f>
        <v>35992.126001772951</v>
      </c>
      <c r="F379" s="22" t="s">
        <v>2184</v>
      </c>
      <c r="G379" s="45" t="str">
        <f t="shared" si="34"/>
        <v>49631.328</v>
      </c>
      <c r="H379" s="19">
        <f t="shared" si="35"/>
        <v>35992</v>
      </c>
      <c r="I379" s="156" t="s">
        <v>1269</v>
      </c>
      <c r="J379" s="157" t="s">
        <v>1270</v>
      </c>
      <c r="K379" s="156">
        <v>35992</v>
      </c>
      <c r="L379" s="156" t="s">
        <v>1271</v>
      </c>
      <c r="M379" s="157" t="s">
        <v>338</v>
      </c>
      <c r="N379" s="157"/>
      <c r="O379" s="158" t="s">
        <v>1016</v>
      </c>
      <c r="P379" s="158" t="s">
        <v>1272</v>
      </c>
    </row>
    <row r="380" spans="1:16" ht="13.5" thickBot="1" x14ac:dyDescent="0.25">
      <c r="A380" s="19" t="str">
        <f t="shared" si="30"/>
        <v> BBS 108 </v>
      </c>
      <c r="B380" s="22" t="str">
        <f t="shared" si="31"/>
        <v>I</v>
      </c>
      <c r="C380" s="19">
        <f t="shared" si="32"/>
        <v>49657.504000000001</v>
      </c>
      <c r="D380" s="45" t="str">
        <f t="shared" si="33"/>
        <v>vis</v>
      </c>
      <c r="E380" s="155">
        <f>VLOOKUP(C380,'Active 1'!C$21:E$969,3,FALSE)</f>
        <v>36104.137315189466</v>
      </c>
      <c r="F380" s="22" t="s">
        <v>2184</v>
      </c>
      <c r="G380" s="45" t="str">
        <f t="shared" si="34"/>
        <v>49657.504</v>
      </c>
      <c r="H380" s="19">
        <f t="shared" si="35"/>
        <v>36104</v>
      </c>
      <c r="I380" s="156" t="s">
        <v>1273</v>
      </c>
      <c r="J380" s="157" t="s">
        <v>1274</v>
      </c>
      <c r="K380" s="156">
        <v>36104</v>
      </c>
      <c r="L380" s="156" t="s">
        <v>1275</v>
      </c>
      <c r="M380" s="157" t="s">
        <v>338</v>
      </c>
      <c r="N380" s="157"/>
      <c r="O380" s="158" t="s">
        <v>928</v>
      </c>
      <c r="P380" s="158" t="s">
        <v>1272</v>
      </c>
    </row>
    <row r="381" spans="1:16" ht="13.5" thickBot="1" x14ac:dyDescent="0.25">
      <c r="A381" s="19" t="str">
        <f t="shared" si="30"/>
        <v> BBS 108 </v>
      </c>
      <c r="B381" s="22" t="str">
        <f t="shared" si="31"/>
        <v>I</v>
      </c>
      <c r="C381" s="19">
        <f t="shared" si="32"/>
        <v>49689.281000000003</v>
      </c>
      <c r="D381" s="45" t="str">
        <f t="shared" si="33"/>
        <v>vis</v>
      </c>
      <c r="E381" s="155">
        <f>VLOOKUP(C381,'Active 1'!C$21:E$969,3,FALSE)</f>
        <v>36240.116208314357</v>
      </c>
      <c r="F381" s="22" t="s">
        <v>2184</v>
      </c>
      <c r="G381" s="45" t="str">
        <f t="shared" si="34"/>
        <v>49689.281</v>
      </c>
      <c r="H381" s="19">
        <f t="shared" si="35"/>
        <v>36240</v>
      </c>
      <c r="I381" s="156" t="s">
        <v>1276</v>
      </c>
      <c r="J381" s="157" t="s">
        <v>1277</v>
      </c>
      <c r="K381" s="156">
        <v>36240</v>
      </c>
      <c r="L381" s="156" t="s">
        <v>1159</v>
      </c>
      <c r="M381" s="157" t="s">
        <v>338</v>
      </c>
      <c r="N381" s="157"/>
      <c r="O381" s="158" t="s">
        <v>539</v>
      </c>
      <c r="P381" s="158" t="s">
        <v>1272</v>
      </c>
    </row>
    <row r="382" spans="1:16" ht="13.5" thickBot="1" x14ac:dyDescent="0.25">
      <c r="A382" s="19" t="str">
        <f t="shared" si="30"/>
        <v> BBS 109 </v>
      </c>
      <c r="B382" s="22" t="str">
        <f t="shared" si="31"/>
        <v>II</v>
      </c>
      <c r="C382" s="19">
        <f t="shared" si="32"/>
        <v>49905.56</v>
      </c>
      <c r="D382" s="45" t="str">
        <f t="shared" si="33"/>
        <v>vis</v>
      </c>
      <c r="E382" s="155">
        <f>VLOOKUP(C382,'Active 1'!C$21:E$969,3,FALSE)</f>
        <v>37165.608829586177</v>
      </c>
      <c r="F382" s="22" t="s">
        <v>2184</v>
      </c>
      <c r="G382" s="45" t="str">
        <f t="shared" si="34"/>
        <v>49905.560</v>
      </c>
      <c r="H382" s="19">
        <f t="shared" si="35"/>
        <v>37165.5</v>
      </c>
      <c r="I382" s="156" t="s">
        <v>1278</v>
      </c>
      <c r="J382" s="157" t="s">
        <v>1279</v>
      </c>
      <c r="K382" s="156">
        <v>37165.5</v>
      </c>
      <c r="L382" s="156" t="s">
        <v>1280</v>
      </c>
      <c r="M382" s="157" t="s">
        <v>338</v>
      </c>
      <c r="N382" s="157"/>
      <c r="O382" s="158" t="s">
        <v>539</v>
      </c>
      <c r="P382" s="158" t="s">
        <v>1281</v>
      </c>
    </row>
    <row r="383" spans="1:16" ht="13.5" thickBot="1" x14ac:dyDescent="0.25">
      <c r="A383" s="19" t="str">
        <f t="shared" si="30"/>
        <v> BBS 110 </v>
      </c>
      <c r="B383" s="22" t="str">
        <f t="shared" si="31"/>
        <v>II</v>
      </c>
      <c r="C383" s="19">
        <f t="shared" si="32"/>
        <v>49918.417999999998</v>
      </c>
      <c r="D383" s="45" t="str">
        <f t="shared" si="33"/>
        <v>vis</v>
      </c>
      <c r="E383" s="155">
        <f>VLOOKUP(C383,'Active 1'!C$21:E$969,3,FALSE)</f>
        <v>37220.630279307668</v>
      </c>
      <c r="F383" s="22" t="s">
        <v>2184</v>
      </c>
      <c r="G383" s="45" t="str">
        <f t="shared" si="34"/>
        <v>49918.418</v>
      </c>
      <c r="H383" s="19">
        <f t="shared" si="35"/>
        <v>37220.5</v>
      </c>
      <c r="I383" s="156" t="s">
        <v>1282</v>
      </c>
      <c r="J383" s="157" t="s">
        <v>1283</v>
      </c>
      <c r="K383" s="156">
        <v>37220.5</v>
      </c>
      <c r="L383" s="156" t="s">
        <v>1266</v>
      </c>
      <c r="M383" s="157" t="s">
        <v>338</v>
      </c>
      <c r="N383" s="157"/>
      <c r="O383" s="158" t="s">
        <v>1016</v>
      </c>
      <c r="P383" s="158" t="s">
        <v>1284</v>
      </c>
    </row>
    <row r="384" spans="1:16" ht="13.5" thickBot="1" x14ac:dyDescent="0.25">
      <c r="A384" s="19" t="str">
        <f t="shared" si="30"/>
        <v> BBS 110 </v>
      </c>
      <c r="B384" s="22" t="str">
        <f t="shared" si="31"/>
        <v>I</v>
      </c>
      <c r="C384" s="19">
        <f t="shared" si="32"/>
        <v>49967.374000000003</v>
      </c>
      <c r="D384" s="45" t="str">
        <f t="shared" si="33"/>
        <v>vis</v>
      </c>
      <c r="E384" s="155">
        <f>VLOOKUP(C384,'Active 1'!C$21:E$969,3,FALSE)</f>
        <v>37430.120876022971</v>
      </c>
      <c r="F384" s="22" t="s">
        <v>2184</v>
      </c>
      <c r="G384" s="45" t="str">
        <f t="shared" si="34"/>
        <v>49967.374</v>
      </c>
      <c r="H384" s="19">
        <f t="shared" si="35"/>
        <v>37430</v>
      </c>
      <c r="I384" s="156" t="s">
        <v>1285</v>
      </c>
      <c r="J384" s="157" t="s">
        <v>1286</v>
      </c>
      <c r="K384" s="156">
        <v>37430</v>
      </c>
      <c r="L384" s="156" t="s">
        <v>1238</v>
      </c>
      <c r="M384" s="157" t="s">
        <v>338</v>
      </c>
      <c r="N384" s="157"/>
      <c r="O384" s="158" t="s">
        <v>1016</v>
      </c>
      <c r="P384" s="158" t="s">
        <v>1284</v>
      </c>
    </row>
    <row r="385" spans="1:16" ht="13.5" thickBot="1" x14ac:dyDescent="0.25">
      <c r="A385" s="19" t="str">
        <f t="shared" si="30"/>
        <v> BBS 111 </v>
      </c>
      <c r="B385" s="22" t="str">
        <f t="shared" si="31"/>
        <v>II</v>
      </c>
      <c r="C385" s="19">
        <f t="shared" si="32"/>
        <v>50001.373</v>
      </c>
      <c r="D385" s="45" t="str">
        <f t="shared" si="33"/>
        <v>vis</v>
      </c>
      <c r="E385" s="155">
        <f>VLOOKUP(C385,'Active 1'!C$21:E$969,3,FALSE)</f>
        <v>37575.608064472231</v>
      </c>
      <c r="F385" s="22" t="s">
        <v>2184</v>
      </c>
      <c r="G385" s="45" t="str">
        <f t="shared" si="34"/>
        <v>50001.373</v>
      </c>
      <c r="H385" s="19">
        <f t="shared" si="35"/>
        <v>37575.5</v>
      </c>
      <c r="I385" s="156" t="s">
        <v>1287</v>
      </c>
      <c r="J385" s="157" t="s">
        <v>1288</v>
      </c>
      <c r="K385" s="156">
        <v>37575.5</v>
      </c>
      <c r="L385" s="156" t="s">
        <v>1280</v>
      </c>
      <c r="M385" s="157" t="s">
        <v>338</v>
      </c>
      <c r="N385" s="157"/>
      <c r="O385" s="158" t="s">
        <v>928</v>
      </c>
      <c r="P385" s="158" t="s">
        <v>1289</v>
      </c>
    </row>
    <row r="386" spans="1:16" ht="13.5" thickBot="1" x14ac:dyDescent="0.25">
      <c r="A386" s="19" t="str">
        <f t="shared" si="30"/>
        <v> BBS 110 </v>
      </c>
      <c r="B386" s="22" t="str">
        <f t="shared" si="31"/>
        <v>II</v>
      </c>
      <c r="C386" s="19">
        <f t="shared" si="32"/>
        <v>50006.284</v>
      </c>
      <c r="D386" s="45" t="str">
        <f t="shared" si="33"/>
        <v>vis</v>
      </c>
      <c r="E386" s="155">
        <f>VLOOKUP(C386,'Active 1'!C$21:E$969,3,FALSE)</f>
        <v>37596.623023220265</v>
      </c>
      <c r="F386" s="22" t="s">
        <v>2184</v>
      </c>
      <c r="G386" s="45" t="str">
        <f t="shared" si="34"/>
        <v>50006.284</v>
      </c>
      <c r="H386" s="19">
        <f t="shared" si="35"/>
        <v>37596.5</v>
      </c>
      <c r="I386" s="156" t="s">
        <v>1290</v>
      </c>
      <c r="J386" s="157" t="s">
        <v>1291</v>
      </c>
      <c r="K386" s="156">
        <v>37596.5</v>
      </c>
      <c r="L386" s="156" t="s">
        <v>1271</v>
      </c>
      <c r="M386" s="157" t="s">
        <v>338</v>
      </c>
      <c r="N386" s="157"/>
      <c r="O386" s="158" t="s">
        <v>1016</v>
      </c>
      <c r="P386" s="158" t="s">
        <v>1284</v>
      </c>
    </row>
    <row r="387" spans="1:16" ht="13.5" thickBot="1" x14ac:dyDescent="0.25">
      <c r="A387" s="19" t="str">
        <f t="shared" si="30"/>
        <v> BBS 111 </v>
      </c>
      <c r="B387" s="22" t="str">
        <f t="shared" si="31"/>
        <v>I</v>
      </c>
      <c r="C387" s="19">
        <f t="shared" si="32"/>
        <v>50040.290999999997</v>
      </c>
      <c r="D387" s="45" t="str">
        <f t="shared" si="33"/>
        <v>vis</v>
      </c>
      <c r="E387" s="155">
        <f>VLOOKUP(C387,'Active 1'!C$21:E$969,3,FALSE)</f>
        <v>37742.144444956029</v>
      </c>
      <c r="F387" s="22" t="s">
        <v>2184</v>
      </c>
      <c r="G387" s="45" t="str">
        <f t="shared" si="34"/>
        <v>50040.291</v>
      </c>
      <c r="H387" s="19">
        <f t="shared" si="35"/>
        <v>37742</v>
      </c>
      <c r="I387" s="156" t="s">
        <v>1292</v>
      </c>
      <c r="J387" s="157" t="s">
        <v>1293</v>
      </c>
      <c r="K387" s="156">
        <v>37742</v>
      </c>
      <c r="L387" s="156" t="s">
        <v>1294</v>
      </c>
      <c r="M387" s="157" t="s">
        <v>338</v>
      </c>
      <c r="N387" s="157"/>
      <c r="O387" s="158" t="s">
        <v>1016</v>
      </c>
      <c r="P387" s="158" t="s">
        <v>1289</v>
      </c>
    </row>
    <row r="388" spans="1:16" ht="13.5" thickBot="1" x14ac:dyDescent="0.25">
      <c r="A388" s="19" t="str">
        <f t="shared" si="30"/>
        <v> BBS 111 </v>
      </c>
      <c r="B388" s="22" t="str">
        <f t="shared" si="31"/>
        <v>I</v>
      </c>
      <c r="C388" s="19">
        <f t="shared" si="32"/>
        <v>50054.311999999998</v>
      </c>
      <c r="D388" s="45" t="str">
        <f t="shared" si="33"/>
        <v>vis</v>
      </c>
      <c r="E388" s="155">
        <f>VLOOKUP(C388,'Active 1'!C$21:E$969,3,FALSE)</f>
        <v>37802.142558701948</v>
      </c>
      <c r="F388" s="22" t="s">
        <v>2184</v>
      </c>
      <c r="G388" s="45" t="str">
        <f t="shared" si="34"/>
        <v>50054.312</v>
      </c>
      <c r="H388" s="19">
        <f t="shared" si="35"/>
        <v>37802</v>
      </c>
      <c r="I388" s="156" t="s">
        <v>1295</v>
      </c>
      <c r="J388" s="157" t="s">
        <v>1296</v>
      </c>
      <c r="K388" s="156">
        <v>37802</v>
      </c>
      <c r="L388" s="156" t="s">
        <v>1297</v>
      </c>
      <c r="M388" s="157" t="s">
        <v>338</v>
      </c>
      <c r="N388" s="157"/>
      <c r="O388" s="158" t="s">
        <v>539</v>
      </c>
      <c r="P388" s="158" t="s">
        <v>1289</v>
      </c>
    </row>
    <row r="389" spans="1:16" ht="13.5" thickBot="1" x14ac:dyDescent="0.25">
      <c r="A389" s="19" t="str">
        <f t="shared" si="30"/>
        <v> BBS 111 </v>
      </c>
      <c r="B389" s="22" t="str">
        <f t="shared" si="31"/>
        <v>I</v>
      </c>
      <c r="C389" s="19">
        <f t="shared" si="32"/>
        <v>50099.41</v>
      </c>
      <c r="D389" s="45" t="str">
        <f t="shared" si="33"/>
        <v>vis</v>
      </c>
      <c r="E389" s="155">
        <f>VLOOKUP(C389,'Active 1'!C$21:E$969,3,FALSE)</f>
        <v>37995.124153004319</v>
      </c>
      <c r="F389" s="22" t="s">
        <v>2184</v>
      </c>
      <c r="G389" s="45" t="str">
        <f t="shared" si="34"/>
        <v>50099.410</v>
      </c>
      <c r="H389" s="19">
        <f t="shared" si="35"/>
        <v>37995</v>
      </c>
      <c r="I389" s="156" t="s">
        <v>1298</v>
      </c>
      <c r="J389" s="157" t="s">
        <v>1299</v>
      </c>
      <c r="K389" s="156">
        <v>37995</v>
      </c>
      <c r="L389" s="156" t="s">
        <v>1271</v>
      </c>
      <c r="M389" s="157" t="s">
        <v>338</v>
      </c>
      <c r="N389" s="157"/>
      <c r="O389" s="158" t="s">
        <v>928</v>
      </c>
      <c r="P389" s="158" t="s">
        <v>1289</v>
      </c>
    </row>
    <row r="390" spans="1:16" ht="13.5" thickBot="1" x14ac:dyDescent="0.25">
      <c r="A390" s="19" t="str">
        <f t="shared" si="30"/>
        <v> BBS 111 </v>
      </c>
      <c r="B390" s="22" t="str">
        <f t="shared" si="31"/>
        <v>I</v>
      </c>
      <c r="C390" s="19">
        <f t="shared" si="32"/>
        <v>50110.387000000002</v>
      </c>
      <c r="D390" s="45" t="str">
        <f t="shared" si="33"/>
        <v>vis</v>
      </c>
      <c r="E390" s="155">
        <f>VLOOKUP(C390,'Active 1'!C$21:E$969,3,FALSE)</f>
        <v>38042.096501238317</v>
      </c>
      <c r="F390" s="22" t="s">
        <v>2184</v>
      </c>
      <c r="G390" s="45" t="str">
        <f t="shared" si="34"/>
        <v>50110.387</v>
      </c>
      <c r="H390" s="19">
        <f t="shared" si="35"/>
        <v>38042</v>
      </c>
      <c r="I390" s="156" t="s">
        <v>1300</v>
      </c>
      <c r="J390" s="157" t="s">
        <v>1301</v>
      </c>
      <c r="K390" s="156">
        <v>38042</v>
      </c>
      <c r="L390" s="156" t="s">
        <v>1211</v>
      </c>
      <c r="M390" s="157" t="s">
        <v>338</v>
      </c>
      <c r="N390" s="157"/>
      <c r="O390" s="158" t="s">
        <v>928</v>
      </c>
      <c r="P390" s="158" t="s">
        <v>1289</v>
      </c>
    </row>
    <row r="391" spans="1:16" ht="13.5" thickBot="1" x14ac:dyDescent="0.25">
      <c r="A391" s="19" t="str">
        <f t="shared" si="30"/>
        <v> BBS 112 </v>
      </c>
      <c r="B391" s="22" t="str">
        <f t="shared" si="31"/>
        <v>I</v>
      </c>
      <c r="C391" s="19">
        <f t="shared" si="32"/>
        <v>50244.536999999997</v>
      </c>
      <c r="D391" s="45" t="str">
        <f t="shared" si="33"/>
        <v>vis</v>
      </c>
      <c r="E391" s="155">
        <f>VLOOKUP(C391,'Active 1'!C$21:E$969,3,FALSE)</f>
        <v>38616.145924176337</v>
      </c>
      <c r="F391" s="22" t="s">
        <v>2184</v>
      </c>
      <c r="G391" s="45" t="str">
        <f t="shared" si="34"/>
        <v>50244.537</v>
      </c>
      <c r="H391" s="19">
        <f t="shared" si="35"/>
        <v>38616</v>
      </c>
      <c r="I391" s="156" t="s">
        <v>1302</v>
      </c>
      <c r="J391" s="157" t="s">
        <v>1303</v>
      </c>
      <c r="K391" s="156">
        <v>38616</v>
      </c>
      <c r="L391" s="156" t="s">
        <v>1294</v>
      </c>
      <c r="M391" s="157" t="s">
        <v>338</v>
      </c>
      <c r="N391" s="157"/>
      <c r="O391" s="158" t="s">
        <v>539</v>
      </c>
      <c r="P391" s="158" t="s">
        <v>1304</v>
      </c>
    </row>
    <row r="392" spans="1:16" ht="13.5" thickBot="1" x14ac:dyDescent="0.25">
      <c r="A392" s="19" t="str">
        <f t="shared" si="30"/>
        <v> BBS 114 </v>
      </c>
      <c r="B392" s="22" t="str">
        <f t="shared" si="31"/>
        <v>II</v>
      </c>
      <c r="C392" s="19">
        <f t="shared" si="32"/>
        <v>50250.487000000001</v>
      </c>
      <c r="D392" s="45" t="str">
        <f t="shared" si="33"/>
        <v>vis</v>
      </c>
      <c r="E392" s="155">
        <f>VLOOKUP(C392,'Active 1'!C$21:E$969,3,FALSE)</f>
        <v>38641.606931008122</v>
      </c>
      <c r="F392" s="22" t="s">
        <v>2184</v>
      </c>
      <c r="G392" s="45" t="str">
        <f t="shared" si="34"/>
        <v>50250.487</v>
      </c>
      <c r="H392" s="19">
        <f t="shared" si="35"/>
        <v>38641.5</v>
      </c>
      <c r="I392" s="156" t="s">
        <v>1305</v>
      </c>
      <c r="J392" s="157" t="s">
        <v>1306</v>
      </c>
      <c r="K392" s="156">
        <v>38641.5</v>
      </c>
      <c r="L392" s="156" t="s">
        <v>1280</v>
      </c>
      <c r="M392" s="157" t="s">
        <v>338</v>
      </c>
      <c r="N392" s="157"/>
      <c r="O392" s="158" t="s">
        <v>928</v>
      </c>
      <c r="P392" s="158" t="s">
        <v>1307</v>
      </c>
    </row>
    <row r="393" spans="1:16" ht="13.5" thickBot="1" x14ac:dyDescent="0.25">
      <c r="A393" s="19" t="str">
        <f t="shared" si="30"/>
        <v> BBS 114 </v>
      </c>
      <c r="B393" s="22" t="str">
        <f t="shared" si="31"/>
        <v>II</v>
      </c>
      <c r="C393" s="19">
        <f t="shared" si="32"/>
        <v>50251.427000000003</v>
      </c>
      <c r="D393" s="45" t="str">
        <f t="shared" si="33"/>
        <v>vis</v>
      </c>
      <c r="E393" s="155">
        <f>VLOOKUP(C393,'Active 1'!C$21:E$969,3,FALSE)</f>
        <v>38645.629342171473</v>
      </c>
      <c r="F393" s="22" t="s">
        <v>2184</v>
      </c>
      <c r="G393" s="45" t="str">
        <f t="shared" si="34"/>
        <v>50251.427</v>
      </c>
      <c r="H393" s="19">
        <f t="shared" si="35"/>
        <v>38645.5</v>
      </c>
      <c r="I393" s="156" t="s">
        <v>1308</v>
      </c>
      <c r="J393" s="157" t="s">
        <v>1309</v>
      </c>
      <c r="K393" s="156">
        <v>38645.5</v>
      </c>
      <c r="L393" s="156" t="s">
        <v>1266</v>
      </c>
      <c r="M393" s="157" t="s">
        <v>338</v>
      </c>
      <c r="N393" s="157"/>
      <c r="O393" s="158" t="s">
        <v>928</v>
      </c>
      <c r="P393" s="158" t="s">
        <v>1307</v>
      </c>
    </row>
    <row r="394" spans="1:16" ht="13.5" thickBot="1" x14ac:dyDescent="0.25">
      <c r="A394" s="19" t="str">
        <f t="shared" si="30"/>
        <v> BBS 112 </v>
      </c>
      <c r="B394" s="22" t="str">
        <f t="shared" si="31"/>
        <v>I</v>
      </c>
      <c r="C394" s="19">
        <f t="shared" si="32"/>
        <v>50285.430999999997</v>
      </c>
      <c r="D394" s="45" t="str">
        <f t="shared" si="33"/>
        <v>vis</v>
      </c>
      <c r="E394" s="155">
        <f>VLOOKUP(C394,'Active 1'!C$21:E$969,3,FALSE)</f>
        <v>38791.137926424781</v>
      </c>
      <c r="F394" s="22" t="s">
        <v>2184</v>
      </c>
      <c r="G394" s="45" t="str">
        <f t="shared" si="34"/>
        <v>50285.431</v>
      </c>
      <c r="H394" s="19">
        <f t="shared" si="35"/>
        <v>38791</v>
      </c>
      <c r="I394" s="156" t="s">
        <v>1310</v>
      </c>
      <c r="J394" s="157" t="s">
        <v>1311</v>
      </c>
      <c r="K394" s="156">
        <v>38791</v>
      </c>
      <c r="L394" s="156" t="s">
        <v>1275</v>
      </c>
      <c r="M394" s="157" t="s">
        <v>338</v>
      </c>
      <c r="N394" s="157"/>
      <c r="O394" s="158" t="s">
        <v>1016</v>
      </c>
      <c r="P394" s="158" t="s">
        <v>1304</v>
      </c>
    </row>
    <row r="395" spans="1:16" ht="13.5" thickBot="1" x14ac:dyDescent="0.25">
      <c r="A395" s="19" t="str">
        <f t="shared" ref="A395:A458" si="36">P395</f>
        <v> BBS 113 </v>
      </c>
      <c r="B395" s="22" t="str">
        <f t="shared" ref="B395:B458" si="37">IF(H395=INT(H395),"I","II")</f>
        <v>II</v>
      </c>
      <c r="C395" s="19">
        <f t="shared" ref="C395:C458" si="38">1*G395</f>
        <v>50313.360999999997</v>
      </c>
      <c r="D395" s="45" t="str">
        <f t="shared" ref="D395:D458" si="39">VLOOKUP(F395,I$1:J$5,2,FALSE)</f>
        <v>vis</v>
      </c>
      <c r="E395" s="155">
        <f>VLOOKUP(C395,'Active 1'!C$21:E$969,3,FALSE)</f>
        <v>38910.654887905657</v>
      </c>
      <c r="F395" s="22" t="s">
        <v>2184</v>
      </c>
      <c r="G395" s="45" t="str">
        <f t="shared" ref="G395:G458" si="40">MID(I395,3,LEN(I395)-3)</f>
        <v>50313.361</v>
      </c>
      <c r="H395" s="19">
        <f t="shared" ref="H395:H458" si="41">1*K395</f>
        <v>38910.5</v>
      </c>
      <c r="I395" s="156" t="s">
        <v>1312</v>
      </c>
      <c r="J395" s="157" t="s">
        <v>1313</v>
      </c>
      <c r="K395" s="156">
        <v>38910.5</v>
      </c>
      <c r="L395" s="156" t="s">
        <v>1314</v>
      </c>
      <c r="M395" s="157" t="s">
        <v>338</v>
      </c>
      <c r="N395" s="157"/>
      <c r="O395" s="158" t="s">
        <v>1016</v>
      </c>
      <c r="P395" s="158" t="s">
        <v>1315</v>
      </c>
    </row>
    <row r="396" spans="1:16" ht="13.5" thickBot="1" x14ac:dyDescent="0.25">
      <c r="A396" s="19" t="str">
        <f t="shared" si="36"/>
        <v> BBS 113 </v>
      </c>
      <c r="B396" s="22" t="str">
        <f t="shared" si="37"/>
        <v>I</v>
      </c>
      <c r="C396" s="19">
        <f t="shared" si="38"/>
        <v>50335.675999999999</v>
      </c>
      <c r="D396" s="45" t="str">
        <f t="shared" si="39"/>
        <v>vis</v>
      </c>
      <c r="E396" s="155">
        <f>VLOOKUP(C396,'Active 1'!C$21:E$969,3,FALSE)</f>
        <v>39006.144361426821</v>
      </c>
      <c r="F396" s="22" t="s">
        <v>2184</v>
      </c>
      <c r="G396" s="45" t="str">
        <f t="shared" si="40"/>
        <v>50335.676</v>
      </c>
      <c r="H396" s="19">
        <f t="shared" si="41"/>
        <v>39006</v>
      </c>
      <c r="I396" s="156" t="s">
        <v>1316</v>
      </c>
      <c r="J396" s="157" t="s">
        <v>1317</v>
      </c>
      <c r="K396" s="156">
        <v>39006</v>
      </c>
      <c r="L396" s="156" t="s">
        <v>1294</v>
      </c>
      <c r="M396" s="157" t="s">
        <v>338</v>
      </c>
      <c r="N396" s="157"/>
      <c r="O396" s="158" t="s">
        <v>539</v>
      </c>
      <c r="P396" s="158" t="s">
        <v>1315</v>
      </c>
    </row>
    <row r="397" spans="1:16" ht="13.5" thickBot="1" x14ac:dyDescent="0.25">
      <c r="A397" s="19" t="str">
        <f t="shared" si="36"/>
        <v> BBS 114 </v>
      </c>
      <c r="B397" s="22" t="str">
        <f t="shared" si="37"/>
        <v>I</v>
      </c>
      <c r="C397" s="19">
        <f t="shared" si="38"/>
        <v>50343.387999999999</v>
      </c>
      <c r="D397" s="45" t="str">
        <f t="shared" si="39"/>
        <v>vis</v>
      </c>
      <c r="E397" s="155">
        <f>VLOOKUP(C397,'Active 1'!C$21:E$969,3,FALSE)</f>
        <v>39039.145249609435</v>
      </c>
      <c r="F397" s="22" t="s">
        <v>2184</v>
      </c>
      <c r="G397" s="45" t="str">
        <f t="shared" si="40"/>
        <v>50343.388</v>
      </c>
      <c r="H397" s="19">
        <f t="shared" si="41"/>
        <v>39039</v>
      </c>
      <c r="I397" s="156" t="s">
        <v>1318</v>
      </c>
      <c r="J397" s="157" t="s">
        <v>1319</v>
      </c>
      <c r="K397" s="156">
        <v>39039</v>
      </c>
      <c r="L397" s="156" t="s">
        <v>1294</v>
      </c>
      <c r="M397" s="157" t="s">
        <v>338</v>
      </c>
      <c r="N397" s="157"/>
      <c r="O397" s="158" t="s">
        <v>928</v>
      </c>
      <c r="P397" s="158" t="s">
        <v>1307</v>
      </c>
    </row>
    <row r="398" spans="1:16" ht="13.5" thickBot="1" x14ac:dyDescent="0.25">
      <c r="A398" s="19" t="str">
        <f t="shared" si="36"/>
        <v> BBS 113 </v>
      </c>
      <c r="B398" s="22" t="str">
        <f t="shared" si="37"/>
        <v>II</v>
      </c>
      <c r="C398" s="19">
        <f t="shared" si="38"/>
        <v>50370.381000000001</v>
      </c>
      <c r="D398" s="45" t="str">
        <f t="shared" si="39"/>
        <v>vis</v>
      </c>
      <c r="E398" s="155">
        <f>VLOOKUP(C398,'Active 1'!C$21:E$969,3,FALSE)</f>
        <v>39154.652637409425</v>
      </c>
      <c r="F398" s="22" t="s">
        <v>2184</v>
      </c>
      <c r="G398" s="45" t="str">
        <f t="shared" si="40"/>
        <v>50370.381</v>
      </c>
      <c r="H398" s="19">
        <f t="shared" si="41"/>
        <v>39154.5</v>
      </c>
      <c r="I398" s="156" t="s">
        <v>1320</v>
      </c>
      <c r="J398" s="157" t="s">
        <v>1321</v>
      </c>
      <c r="K398" s="156">
        <v>39154.5</v>
      </c>
      <c r="L398" s="156" t="s">
        <v>1314</v>
      </c>
      <c r="M398" s="157" t="s">
        <v>338</v>
      </c>
      <c r="N398" s="157"/>
      <c r="O398" s="158" t="s">
        <v>1016</v>
      </c>
      <c r="P398" s="158" t="s">
        <v>1315</v>
      </c>
    </row>
    <row r="399" spans="1:16" ht="13.5" thickBot="1" x14ac:dyDescent="0.25">
      <c r="A399" s="19" t="str">
        <f t="shared" si="36"/>
        <v> BBS 114 </v>
      </c>
      <c r="B399" s="22" t="str">
        <f t="shared" si="37"/>
        <v>I</v>
      </c>
      <c r="C399" s="19">
        <f t="shared" si="38"/>
        <v>50423.307999999997</v>
      </c>
      <c r="D399" s="45" t="str">
        <f t="shared" si="39"/>
        <v>vis</v>
      </c>
      <c r="E399" s="155">
        <f>VLOOKUP(C399,'Active 1'!C$21:E$969,3,FALSE)</f>
        <v>39381.135781709381</v>
      </c>
      <c r="F399" s="22" t="s">
        <v>2184</v>
      </c>
      <c r="G399" s="45" t="str">
        <f t="shared" si="40"/>
        <v>50423.308</v>
      </c>
      <c r="H399" s="19">
        <f t="shared" si="41"/>
        <v>39381</v>
      </c>
      <c r="I399" s="156" t="s">
        <v>1322</v>
      </c>
      <c r="J399" s="157" t="s">
        <v>1323</v>
      </c>
      <c r="K399" s="156">
        <v>39381</v>
      </c>
      <c r="L399" s="156" t="s">
        <v>1275</v>
      </c>
      <c r="M399" s="157" t="s">
        <v>338</v>
      </c>
      <c r="N399" s="157"/>
      <c r="O399" s="158" t="s">
        <v>1016</v>
      </c>
      <c r="P399" s="158" t="s">
        <v>1307</v>
      </c>
    </row>
    <row r="400" spans="1:16" ht="13.5" thickBot="1" x14ac:dyDescent="0.25">
      <c r="A400" s="19" t="str">
        <f t="shared" si="36"/>
        <v> BBS 114 </v>
      </c>
      <c r="B400" s="22" t="str">
        <f t="shared" si="37"/>
        <v>I</v>
      </c>
      <c r="C400" s="19">
        <f t="shared" si="38"/>
        <v>50436.394999999997</v>
      </c>
      <c r="D400" s="45" t="str">
        <f t="shared" si="39"/>
        <v>vis</v>
      </c>
      <c r="E400" s="155">
        <f>VLOOKUP(C400,'Active 1'!C$21:E$969,3,FALSE)</f>
        <v>39437.137159256832</v>
      </c>
      <c r="F400" s="22" t="s">
        <v>2184</v>
      </c>
      <c r="G400" s="45" t="str">
        <f t="shared" si="40"/>
        <v>50436.395</v>
      </c>
      <c r="H400" s="19">
        <f t="shared" si="41"/>
        <v>39437</v>
      </c>
      <c r="I400" s="156" t="s">
        <v>1329</v>
      </c>
      <c r="J400" s="157" t="s">
        <v>1330</v>
      </c>
      <c r="K400" s="156">
        <v>39437</v>
      </c>
      <c r="L400" s="156" t="s">
        <v>1275</v>
      </c>
      <c r="M400" s="157" t="s">
        <v>338</v>
      </c>
      <c r="N400" s="157"/>
      <c r="O400" s="158" t="s">
        <v>539</v>
      </c>
      <c r="P400" s="158" t="s">
        <v>1307</v>
      </c>
    </row>
    <row r="401" spans="1:16" ht="13.5" thickBot="1" x14ac:dyDescent="0.25">
      <c r="A401" s="19" t="str">
        <f t="shared" si="36"/>
        <v> BBS 114 </v>
      </c>
      <c r="B401" s="22" t="str">
        <f t="shared" si="37"/>
        <v>II</v>
      </c>
      <c r="C401" s="19">
        <f t="shared" si="38"/>
        <v>50486.288999999997</v>
      </c>
      <c r="D401" s="45" t="str">
        <f t="shared" si="39"/>
        <v>vis</v>
      </c>
      <c r="E401" s="155">
        <f>VLOOKUP(C401,'Active 1'!C$21:E$969,3,FALSE)</f>
        <v>39650.641608813828</v>
      </c>
      <c r="F401" s="22" t="s">
        <v>2184</v>
      </c>
      <c r="G401" s="45" t="str">
        <f t="shared" si="40"/>
        <v>50486.289</v>
      </c>
      <c r="H401" s="19">
        <f t="shared" si="41"/>
        <v>39650.5</v>
      </c>
      <c r="I401" s="156" t="s">
        <v>1335</v>
      </c>
      <c r="J401" s="157" t="s">
        <v>1336</v>
      </c>
      <c r="K401" s="156">
        <v>39650.5</v>
      </c>
      <c r="L401" s="156" t="s">
        <v>1297</v>
      </c>
      <c r="M401" s="157" t="s">
        <v>338</v>
      </c>
      <c r="N401" s="157"/>
      <c r="O401" s="158" t="s">
        <v>1016</v>
      </c>
      <c r="P401" s="158" t="s">
        <v>1307</v>
      </c>
    </row>
    <row r="402" spans="1:16" ht="13.5" thickBot="1" x14ac:dyDescent="0.25">
      <c r="A402" s="19" t="str">
        <f t="shared" si="36"/>
        <v> BBS 115 </v>
      </c>
      <c r="B402" s="22" t="str">
        <f t="shared" si="37"/>
        <v>II</v>
      </c>
      <c r="C402" s="19">
        <f t="shared" si="38"/>
        <v>50586.538999999997</v>
      </c>
      <c r="D402" s="45" t="str">
        <f t="shared" si="39"/>
        <v>vis</v>
      </c>
      <c r="E402" s="155">
        <f>VLOOKUP(C402,'Active 1'!C$21:E$969,3,FALSE)</f>
        <v>40079.627480222989</v>
      </c>
      <c r="F402" s="22" t="s">
        <v>2184</v>
      </c>
      <c r="G402" s="45" t="str">
        <f t="shared" si="40"/>
        <v>50586.539</v>
      </c>
      <c r="H402" s="19">
        <f t="shared" si="41"/>
        <v>40079.5</v>
      </c>
      <c r="I402" s="156" t="s">
        <v>1337</v>
      </c>
      <c r="J402" s="157" t="s">
        <v>1338</v>
      </c>
      <c r="K402" s="156">
        <v>40079.5</v>
      </c>
      <c r="L402" s="156" t="s">
        <v>1266</v>
      </c>
      <c r="M402" s="157" t="s">
        <v>338</v>
      </c>
      <c r="N402" s="157"/>
      <c r="O402" s="158" t="s">
        <v>539</v>
      </c>
      <c r="P402" s="158" t="s">
        <v>1339</v>
      </c>
    </row>
    <row r="403" spans="1:16" ht="13.5" thickBot="1" x14ac:dyDescent="0.25">
      <c r="A403" s="19" t="str">
        <f t="shared" si="36"/>
        <v> BBS 115 </v>
      </c>
      <c r="B403" s="22" t="str">
        <f t="shared" si="37"/>
        <v>I</v>
      </c>
      <c r="C403" s="19">
        <f t="shared" si="38"/>
        <v>50639.478000000003</v>
      </c>
      <c r="D403" s="45" t="str">
        <f t="shared" si="39"/>
        <v>vis</v>
      </c>
      <c r="E403" s="155">
        <f>VLOOKUP(C403,'Active 1'!C$21:E$969,3,FALSE)</f>
        <v>40306.161974452742</v>
      </c>
      <c r="F403" s="22" t="s">
        <v>2184</v>
      </c>
      <c r="G403" s="45" t="str">
        <f t="shared" si="40"/>
        <v>50639.478</v>
      </c>
      <c r="H403" s="19">
        <f t="shared" si="41"/>
        <v>40306</v>
      </c>
      <c r="I403" s="156" t="s">
        <v>1340</v>
      </c>
      <c r="J403" s="157" t="s">
        <v>1341</v>
      </c>
      <c r="K403" s="156">
        <v>40306</v>
      </c>
      <c r="L403" s="156" t="s">
        <v>1342</v>
      </c>
      <c r="M403" s="157" t="s">
        <v>338</v>
      </c>
      <c r="N403" s="157"/>
      <c r="O403" s="158" t="s">
        <v>1016</v>
      </c>
      <c r="P403" s="158" t="s">
        <v>1339</v>
      </c>
    </row>
    <row r="404" spans="1:16" ht="13.5" thickBot="1" x14ac:dyDescent="0.25">
      <c r="A404" s="19" t="str">
        <f t="shared" si="36"/>
        <v> BBS 115 </v>
      </c>
      <c r="B404" s="22" t="str">
        <f t="shared" si="37"/>
        <v>I</v>
      </c>
      <c r="C404" s="19">
        <f t="shared" si="38"/>
        <v>50658.404999999999</v>
      </c>
      <c r="D404" s="45" t="str">
        <f t="shared" si="39"/>
        <v>vis</v>
      </c>
      <c r="E404" s="155">
        <f>VLOOKUP(C404,'Active 1'!C$21:E$969,3,FALSE)</f>
        <v>40387.153651142609</v>
      </c>
      <c r="F404" s="22" t="s">
        <v>2184</v>
      </c>
      <c r="G404" s="45" t="str">
        <f t="shared" si="40"/>
        <v>50658.405</v>
      </c>
      <c r="H404" s="19">
        <f t="shared" si="41"/>
        <v>40387</v>
      </c>
      <c r="I404" s="156" t="s">
        <v>1343</v>
      </c>
      <c r="J404" s="157" t="s">
        <v>1344</v>
      </c>
      <c r="K404" s="156">
        <v>40387</v>
      </c>
      <c r="L404" s="156" t="s">
        <v>1314</v>
      </c>
      <c r="M404" s="157" t="s">
        <v>338</v>
      </c>
      <c r="N404" s="157"/>
      <c r="O404" s="158" t="s">
        <v>1016</v>
      </c>
      <c r="P404" s="158" t="s">
        <v>1339</v>
      </c>
    </row>
    <row r="405" spans="1:16" ht="13.5" thickBot="1" x14ac:dyDescent="0.25">
      <c r="A405" s="19" t="str">
        <f t="shared" si="36"/>
        <v> BBS 115 </v>
      </c>
      <c r="B405" s="22" t="str">
        <f t="shared" si="37"/>
        <v>II</v>
      </c>
      <c r="C405" s="19">
        <f t="shared" si="38"/>
        <v>50678.387000000002</v>
      </c>
      <c r="D405" s="45" t="str">
        <f t="shared" si="39"/>
        <v>vis</v>
      </c>
      <c r="E405" s="155">
        <f>VLOOKUP(C405,'Active 1'!C$21:E$969,3,FALSE)</f>
        <v>40472.659842489236</v>
      </c>
      <c r="F405" s="22" t="s">
        <v>2184</v>
      </c>
      <c r="G405" s="45" t="str">
        <f t="shared" si="40"/>
        <v>50678.387</v>
      </c>
      <c r="H405" s="19">
        <f t="shared" si="41"/>
        <v>40472.5</v>
      </c>
      <c r="I405" s="156" t="s">
        <v>1345</v>
      </c>
      <c r="J405" s="157" t="s">
        <v>1346</v>
      </c>
      <c r="K405" s="156">
        <v>40472.5</v>
      </c>
      <c r="L405" s="156" t="s">
        <v>1347</v>
      </c>
      <c r="M405" s="157" t="s">
        <v>338</v>
      </c>
      <c r="N405" s="157"/>
      <c r="O405" s="158" t="s">
        <v>1016</v>
      </c>
      <c r="P405" s="158" t="s">
        <v>1339</v>
      </c>
    </row>
    <row r="406" spans="1:16" ht="13.5" thickBot="1" x14ac:dyDescent="0.25">
      <c r="A406" s="19" t="str">
        <f t="shared" si="36"/>
        <v> BBS 116 </v>
      </c>
      <c r="B406" s="22" t="str">
        <f t="shared" si="37"/>
        <v>I</v>
      </c>
      <c r="C406" s="19">
        <f t="shared" si="38"/>
        <v>50700.464999999997</v>
      </c>
      <c r="D406" s="45" t="str">
        <f t="shared" si="39"/>
        <v>vis</v>
      </c>
      <c r="E406" s="155">
        <f>VLOOKUP(C406,'Active 1'!C$21:E$969,3,FALSE)</f>
        <v>40567.135154897907</v>
      </c>
      <c r="F406" s="22" t="s">
        <v>2184</v>
      </c>
      <c r="G406" s="45" t="str">
        <f t="shared" si="40"/>
        <v>50700.465</v>
      </c>
      <c r="H406" s="19">
        <f t="shared" si="41"/>
        <v>40567</v>
      </c>
      <c r="I406" s="156" t="s">
        <v>1348</v>
      </c>
      <c r="J406" s="157" t="s">
        <v>1349</v>
      </c>
      <c r="K406" s="156">
        <v>40567</v>
      </c>
      <c r="L406" s="156" t="s">
        <v>1275</v>
      </c>
      <c r="M406" s="157" t="s">
        <v>338</v>
      </c>
      <c r="N406" s="157"/>
      <c r="O406" s="158" t="s">
        <v>1016</v>
      </c>
      <c r="P406" s="158" t="s">
        <v>1350</v>
      </c>
    </row>
    <row r="407" spans="1:16" ht="13.5" thickBot="1" x14ac:dyDescent="0.25">
      <c r="A407" s="19" t="str">
        <f t="shared" si="36"/>
        <v> BBS 116 </v>
      </c>
      <c r="B407" s="22" t="str">
        <f t="shared" si="37"/>
        <v>I</v>
      </c>
      <c r="C407" s="19">
        <f t="shared" si="38"/>
        <v>50727.347999999998</v>
      </c>
      <c r="D407" s="45" t="str">
        <f t="shared" si="39"/>
        <v>vis</v>
      </c>
      <c r="E407" s="155">
        <f>VLOOKUP(C407,'Active 1'!C$21:E$969,3,FALSE)</f>
        <v>40682.171835008558</v>
      </c>
      <c r="F407" s="22" t="s">
        <v>2184</v>
      </c>
      <c r="G407" s="45" t="str">
        <f t="shared" si="40"/>
        <v>50727.348</v>
      </c>
      <c r="H407" s="19">
        <f t="shared" si="41"/>
        <v>40682</v>
      </c>
      <c r="I407" s="156" t="s">
        <v>1354</v>
      </c>
      <c r="J407" s="157" t="s">
        <v>1355</v>
      </c>
      <c r="K407" s="156">
        <v>40682</v>
      </c>
      <c r="L407" s="156" t="s">
        <v>1356</v>
      </c>
      <c r="M407" s="157" t="s">
        <v>338</v>
      </c>
      <c r="N407" s="157"/>
      <c r="O407" s="158" t="s">
        <v>928</v>
      </c>
      <c r="P407" s="158" t="s">
        <v>1350</v>
      </c>
    </row>
    <row r="408" spans="1:16" ht="13.5" thickBot="1" x14ac:dyDescent="0.25">
      <c r="A408" s="19" t="str">
        <f t="shared" si="36"/>
        <v> BBS 116 </v>
      </c>
      <c r="B408" s="22" t="str">
        <f t="shared" si="37"/>
        <v>I</v>
      </c>
      <c r="C408" s="19">
        <f t="shared" si="38"/>
        <v>50753.285000000003</v>
      </c>
      <c r="D408" s="45" t="str">
        <f t="shared" si="39"/>
        <v>vis</v>
      </c>
      <c r="E408" s="155">
        <f>VLOOKUP(C408,'Active 1'!C$21:E$969,3,FALSE)</f>
        <v>40793.160428991025</v>
      </c>
      <c r="F408" s="22" t="s">
        <v>2184</v>
      </c>
      <c r="G408" s="45" t="str">
        <f t="shared" si="40"/>
        <v>50753.285</v>
      </c>
      <c r="H408" s="19">
        <f t="shared" si="41"/>
        <v>40793</v>
      </c>
      <c r="I408" s="156" t="s">
        <v>1357</v>
      </c>
      <c r="J408" s="157" t="s">
        <v>1358</v>
      </c>
      <c r="K408" s="156">
        <v>40793</v>
      </c>
      <c r="L408" s="156" t="s">
        <v>1347</v>
      </c>
      <c r="M408" s="157" t="s">
        <v>338</v>
      </c>
      <c r="N408" s="157"/>
      <c r="O408" s="158" t="s">
        <v>1016</v>
      </c>
      <c r="P408" s="158" t="s">
        <v>1350</v>
      </c>
    </row>
    <row r="409" spans="1:16" ht="13.5" thickBot="1" x14ac:dyDescent="0.25">
      <c r="A409" s="19" t="str">
        <f t="shared" si="36"/>
        <v> BBS 116 </v>
      </c>
      <c r="B409" s="22" t="str">
        <f t="shared" si="37"/>
        <v>II</v>
      </c>
      <c r="C409" s="19">
        <f t="shared" si="38"/>
        <v>50759.703000000001</v>
      </c>
      <c r="D409" s="45" t="str">
        <f t="shared" si="39"/>
        <v>vis</v>
      </c>
      <c r="E409" s="155">
        <f>VLOOKUP(C409,'Active 1'!C$21:E$969,3,FALSE)</f>
        <v>40820.624083082825</v>
      </c>
      <c r="F409" s="22" t="s">
        <v>2184</v>
      </c>
      <c r="G409" s="45" t="str">
        <f t="shared" si="40"/>
        <v>50759.703</v>
      </c>
      <c r="H409" s="19">
        <f t="shared" si="41"/>
        <v>40820.5</v>
      </c>
      <c r="I409" s="156" t="s">
        <v>1359</v>
      </c>
      <c r="J409" s="157" t="s">
        <v>1360</v>
      </c>
      <c r="K409" s="156">
        <v>40820.5</v>
      </c>
      <c r="L409" s="156" t="s">
        <v>1271</v>
      </c>
      <c r="M409" s="157" t="s">
        <v>338</v>
      </c>
      <c r="N409" s="157"/>
      <c r="O409" s="158" t="s">
        <v>539</v>
      </c>
      <c r="P409" s="158" t="s">
        <v>1350</v>
      </c>
    </row>
    <row r="410" spans="1:16" ht="13.5" thickBot="1" x14ac:dyDescent="0.25">
      <c r="A410" s="19" t="str">
        <f t="shared" si="36"/>
        <v> BBS 117 </v>
      </c>
      <c r="B410" s="22" t="str">
        <f t="shared" si="37"/>
        <v>I</v>
      </c>
      <c r="C410" s="19">
        <f t="shared" si="38"/>
        <v>50824.33</v>
      </c>
      <c r="D410" s="45" t="str">
        <f t="shared" si="39"/>
        <v>vis</v>
      </c>
      <c r="E410" s="155">
        <f>VLOOKUP(C410,'Active 1'!C$21:E$969,3,FALSE)</f>
        <v>41097.173408883922</v>
      </c>
      <c r="F410" s="22" t="s">
        <v>2184</v>
      </c>
      <c r="G410" s="45" t="str">
        <f t="shared" si="40"/>
        <v>50824.330</v>
      </c>
      <c r="H410" s="19">
        <f t="shared" si="41"/>
        <v>41097</v>
      </c>
      <c r="I410" s="156" t="s">
        <v>1361</v>
      </c>
      <c r="J410" s="157" t="s">
        <v>1362</v>
      </c>
      <c r="K410" s="156">
        <v>41097</v>
      </c>
      <c r="L410" s="156" t="s">
        <v>1363</v>
      </c>
      <c r="M410" s="157" t="s">
        <v>338</v>
      </c>
      <c r="N410" s="157"/>
      <c r="O410" s="158" t="s">
        <v>1016</v>
      </c>
      <c r="P410" s="158" t="s">
        <v>1364</v>
      </c>
    </row>
    <row r="411" spans="1:16" ht="13.5" thickBot="1" x14ac:dyDescent="0.25">
      <c r="A411" s="19" t="str">
        <f t="shared" si="36"/>
        <v> BBS 117 </v>
      </c>
      <c r="B411" s="22" t="str">
        <f t="shared" si="37"/>
        <v>I</v>
      </c>
      <c r="C411" s="19">
        <f t="shared" si="38"/>
        <v>50825.256999999998</v>
      </c>
      <c r="D411" s="45" t="str">
        <f t="shared" si="39"/>
        <v>vis</v>
      </c>
      <c r="E411" s="155">
        <f>VLOOKUP(C411,'Active 1'!C$21:E$969,3,FALSE)</f>
        <v>41101.140190956685</v>
      </c>
      <c r="F411" s="22" t="s">
        <v>2184</v>
      </c>
      <c r="G411" s="45" t="str">
        <f t="shared" si="40"/>
        <v>50825.257</v>
      </c>
      <c r="H411" s="19">
        <f t="shared" si="41"/>
        <v>41101</v>
      </c>
      <c r="I411" s="156" t="s">
        <v>1365</v>
      </c>
      <c r="J411" s="157" t="s">
        <v>1366</v>
      </c>
      <c r="K411" s="156">
        <v>41101</v>
      </c>
      <c r="L411" s="156" t="s">
        <v>1297</v>
      </c>
      <c r="M411" s="157" t="s">
        <v>338</v>
      </c>
      <c r="N411" s="157"/>
      <c r="O411" s="158" t="s">
        <v>539</v>
      </c>
      <c r="P411" s="158" t="s">
        <v>1364</v>
      </c>
    </row>
    <row r="412" spans="1:16" ht="13.5" thickBot="1" x14ac:dyDescent="0.25">
      <c r="A412" s="19" t="str">
        <f t="shared" si="36"/>
        <v> BBS 118 </v>
      </c>
      <c r="B412" s="22" t="str">
        <f t="shared" si="37"/>
        <v>II</v>
      </c>
      <c r="C412" s="19">
        <f t="shared" si="38"/>
        <v>50951.567000000003</v>
      </c>
      <c r="D412" s="45" t="str">
        <f t="shared" si="39"/>
        <v>vis</v>
      </c>
      <c r="E412" s="155">
        <f>VLOOKUP(C412,'Active 1'!C$21:E$969,3,FALSE)</f>
        <v>41641.640993128196</v>
      </c>
      <c r="F412" s="22" t="s">
        <v>2184</v>
      </c>
      <c r="G412" s="45" t="str">
        <f t="shared" si="40"/>
        <v>50951.567</v>
      </c>
      <c r="H412" s="19">
        <f t="shared" si="41"/>
        <v>41641.5</v>
      </c>
      <c r="I412" s="156" t="s">
        <v>1367</v>
      </c>
      <c r="J412" s="157" t="s">
        <v>1368</v>
      </c>
      <c r="K412" s="156">
        <v>41641.5</v>
      </c>
      <c r="L412" s="156" t="s">
        <v>1297</v>
      </c>
      <c r="M412" s="157" t="s">
        <v>338</v>
      </c>
      <c r="N412" s="157"/>
      <c r="O412" s="158" t="s">
        <v>539</v>
      </c>
      <c r="P412" s="158" t="s">
        <v>1369</v>
      </c>
    </row>
    <row r="413" spans="1:16" ht="13.5" thickBot="1" x14ac:dyDescent="0.25">
      <c r="A413" s="19" t="str">
        <f t="shared" si="36"/>
        <v> BBS 119 </v>
      </c>
      <c r="B413" s="22" t="str">
        <f t="shared" si="37"/>
        <v>I</v>
      </c>
      <c r="C413" s="19">
        <f t="shared" si="38"/>
        <v>51136.296000000002</v>
      </c>
      <c r="D413" s="45" t="str">
        <f t="shared" si="39"/>
        <v>vis</v>
      </c>
      <c r="E413" s="155">
        <f>VLOOKUP(C413,'Active 1'!C$21:E$969,3,FALSE)</f>
        <v>42432.126090779493</v>
      </c>
      <c r="F413" s="22" t="s">
        <v>2184</v>
      </c>
      <c r="G413" s="45" t="str">
        <f t="shared" si="40"/>
        <v>51136.296</v>
      </c>
      <c r="H413" s="19">
        <f t="shared" si="41"/>
        <v>42432</v>
      </c>
      <c r="I413" s="156" t="s">
        <v>1372</v>
      </c>
      <c r="J413" s="157" t="s">
        <v>1373</v>
      </c>
      <c r="K413" s="156">
        <v>42432</v>
      </c>
      <c r="L413" s="156" t="s">
        <v>1271</v>
      </c>
      <c r="M413" s="157" t="s">
        <v>338</v>
      </c>
      <c r="N413" s="157"/>
      <c r="O413" s="158" t="s">
        <v>539</v>
      </c>
      <c r="P413" s="158" t="s">
        <v>1374</v>
      </c>
    </row>
    <row r="414" spans="1:16" ht="13.5" thickBot="1" x14ac:dyDescent="0.25">
      <c r="A414" s="19" t="str">
        <f t="shared" si="36"/>
        <v> BBS 119 </v>
      </c>
      <c r="B414" s="22" t="str">
        <f t="shared" si="37"/>
        <v>II</v>
      </c>
      <c r="C414" s="19">
        <f t="shared" si="38"/>
        <v>51142.263200000001</v>
      </c>
      <c r="D414" s="45" t="str">
        <f t="shared" si="39"/>
        <v>vis</v>
      </c>
      <c r="E414" s="155">
        <f>VLOOKUP(C414,'Active 1'!C$21:E$969,3,FALSE)</f>
        <v>42457.660699177228</v>
      </c>
      <c r="F414" s="22" t="s">
        <v>2184</v>
      </c>
      <c r="G414" s="45" t="str">
        <f t="shared" si="40"/>
        <v>51142.2632</v>
      </c>
      <c r="H414" s="19">
        <f t="shared" si="41"/>
        <v>42457.5</v>
      </c>
      <c r="I414" s="156" t="s">
        <v>1375</v>
      </c>
      <c r="J414" s="157" t="s">
        <v>1376</v>
      </c>
      <c r="K414" s="156">
        <v>42457.5</v>
      </c>
      <c r="L414" s="156" t="s">
        <v>1377</v>
      </c>
      <c r="M414" s="157" t="s">
        <v>427</v>
      </c>
      <c r="N414" s="157" t="s">
        <v>428</v>
      </c>
      <c r="O414" s="158" t="s">
        <v>1120</v>
      </c>
      <c r="P414" s="158" t="s">
        <v>1374</v>
      </c>
    </row>
    <row r="415" spans="1:16" ht="13.5" thickBot="1" x14ac:dyDescent="0.25">
      <c r="A415" s="19" t="str">
        <f t="shared" si="36"/>
        <v> BBS 119 </v>
      </c>
      <c r="B415" s="22" t="str">
        <f t="shared" si="37"/>
        <v>I</v>
      </c>
      <c r="C415" s="19">
        <f t="shared" si="38"/>
        <v>51162.2431</v>
      </c>
      <c r="D415" s="45" t="str">
        <f t="shared" si="39"/>
        <v>vis</v>
      </c>
      <c r="E415" s="155">
        <f>VLOOKUP(C415,'Active 1'!C$21:E$969,3,FALSE)</f>
        <v>42543.157904286127</v>
      </c>
      <c r="F415" s="22" t="s">
        <v>2184</v>
      </c>
      <c r="G415" s="45" t="str">
        <f t="shared" si="40"/>
        <v>51162.2431</v>
      </c>
      <c r="H415" s="19">
        <f t="shared" si="41"/>
        <v>42543</v>
      </c>
      <c r="I415" s="156" t="s">
        <v>1378</v>
      </c>
      <c r="J415" s="157" t="s">
        <v>1379</v>
      </c>
      <c r="K415" s="156">
        <v>42543</v>
      </c>
      <c r="L415" s="156" t="s">
        <v>1380</v>
      </c>
      <c r="M415" s="157" t="s">
        <v>427</v>
      </c>
      <c r="N415" s="157" t="s">
        <v>428</v>
      </c>
      <c r="O415" s="158" t="s">
        <v>1120</v>
      </c>
      <c r="P415" s="158" t="s">
        <v>1374</v>
      </c>
    </row>
    <row r="416" spans="1:16" ht="13.5" thickBot="1" x14ac:dyDescent="0.25">
      <c r="A416" s="19" t="str">
        <f t="shared" si="36"/>
        <v> BBS 120 </v>
      </c>
      <c r="B416" s="22" t="str">
        <f t="shared" si="37"/>
        <v>II</v>
      </c>
      <c r="C416" s="19">
        <f t="shared" si="38"/>
        <v>51224.292999999998</v>
      </c>
      <c r="D416" s="45" t="str">
        <f t="shared" si="39"/>
        <v>vis</v>
      </c>
      <c r="E416" s="155">
        <f>VLOOKUP(C416,'Active 1'!C$21:E$969,3,FALSE)</f>
        <v>42808.679404758455</v>
      </c>
      <c r="F416" s="22" t="s">
        <v>2184</v>
      </c>
      <c r="G416" s="45" t="str">
        <f t="shared" si="40"/>
        <v>51224.293</v>
      </c>
      <c r="H416" s="19">
        <f t="shared" si="41"/>
        <v>42808.5</v>
      </c>
      <c r="I416" s="156" t="s">
        <v>1381</v>
      </c>
      <c r="J416" s="157" t="s">
        <v>1382</v>
      </c>
      <c r="K416" s="156">
        <v>42808.5</v>
      </c>
      <c r="L416" s="156" t="s">
        <v>1383</v>
      </c>
      <c r="M416" s="157" t="s">
        <v>338</v>
      </c>
      <c r="N416" s="157"/>
      <c r="O416" s="158" t="s">
        <v>539</v>
      </c>
      <c r="P416" s="158" t="s">
        <v>1384</v>
      </c>
    </row>
    <row r="417" spans="1:16" ht="13.5" thickBot="1" x14ac:dyDescent="0.25">
      <c r="A417" s="19" t="str">
        <f t="shared" si="36"/>
        <v>BAVM 132 </v>
      </c>
      <c r="B417" s="22" t="str">
        <f t="shared" si="37"/>
        <v>I</v>
      </c>
      <c r="C417" s="19">
        <f t="shared" si="38"/>
        <v>51468.382400000002</v>
      </c>
      <c r="D417" s="45" t="str">
        <f t="shared" si="39"/>
        <v>vis</v>
      </c>
      <c r="E417" s="155">
        <f>VLOOKUP(C417,'Active 1'!C$21:E$969,3,FALSE)</f>
        <v>43853.177199878075</v>
      </c>
      <c r="F417" s="22" t="s">
        <v>2184</v>
      </c>
      <c r="G417" s="45" t="str">
        <f t="shared" si="40"/>
        <v>51468.3824</v>
      </c>
      <c r="H417" s="19">
        <f t="shared" si="41"/>
        <v>43853</v>
      </c>
      <c r="I417" s="156" t="s">
        <v>1393</v>
      </c>
      <c r="J417" s="157" t="s">
        <v>1394</v>
      </c>
      <c r="K417" s="156">
        <v>43853</v>
      </c>
      <c r="L417" s="156" t="s">
        <v>1395</v>
      </c>
      <c r="M417" s="157" t="s">
        <v>427</v>
      </c>
      <c r="N417" s="157" t="s">
        <v>1396</v>
      </c>
      <c r="O417" s="158" t="s">
        <v>1397</v>
      </c>
      <c r="P417" s="159" t="s">
        <v>1398</v>
      </c>
    </row>
    <row r="418" spans="1:16" ht="13.5" thickBot="1" x14ac:dyDescent="0.25">
      <c r="A418" s="19" t="str">
        <f t="shared" si="36"/>
        <v>IBVS 5040 </v>
      </c>
      <c r="B418" s="22" t="str">
        <f t="shared" si="37"/>
        <v>I</v>
      </c>
      <c r="C418" s="19">
        <f t="shared" si="38"/>
        <v>51747.879200000003</v>
      </c>
      <c r="D418" s="45" t="str">
        <f t="shared" si="39"/>
        <v>vis</v>
      </c>
      <c r="E418" s="155">
        <f>VLOOKUP(C418,'Active 1'!C$21:E$969,3,FALSE)</f>
        <v>45049.188953534664</v>
      </c>
      <c r="F418" s="22" t="s">
        <v>2184</v>
      </c>
      <c r="G418" s="45" t="str">
        <f t="shared" si="40"/>
        <v>51747.8792</v>
      </c>
      <c r="H418" s="19">
        <f t="shared" si="41"/>
        <v>45049</v>
      </c>
      <c r="I418" s="156" t="s">
        <v>1406</v>
      </c>
      <c r="J418" s="157" t="s">
        <v>1407</v>
      </c>
      <c r="K418" s="156">
        <v>45049</v>
      </c>
      <c r="L418" s="156" t="s">
        <v>1408</v>
      </c>
      <c r="M418" s="157" t="s">
        <v>427</v>
      </c>
      <c r="N418" s="157" t="s">
        <v>428</v>
      </c>
      <c r="O418" s="158" t="s">
        <v>1409</v>
      </c>
      <c r="P418" s="159" t="s">
        <v>1410</v>
      </c>
    </row>
    <row r="419" spans="1:16" ht="13.5" thickBot="1" x14ac:dyDescent="0.25">
      <c r="A419" s="19" t="str">
        <f t="shared" si="36"/>
        <v>OEJV 0074 </v>
      </c>
      <c r="B419" s="22" t="str">
        <f t="shared" si="37"/>
        <v>I</v>
      </c>
      <c r="C419" s="19">
        <f t="shared" si="38"/>
        <v>51757.457999999999</v>
      </c>
      <c r="D419" s="45" t="str">
        <f t="shared" si="39"/>
        <v>vis</v>
      </c>
      <c r="E419" s="155">
        <f>VLOOKUP(C419,'Active 1'!C$21:E$969,3,FALSE)</f>
        <v>45090.17817912122</v>
      </c>
      <c r="F419" s="22" t="s">
        <v>2184</v>
      </c>
      <c r="G419" s="45" t="str">
        <f t="shared" si="40"/>
        <v>51757.458</v>
      </c>
      <c r="H419" s="19">
        <f t="shared" si="41"/>
        <v>45090</v>
      </c>
      <c r="I419" s="156" t="s">
        <v>1411</v>
      </c>
      <c r="J419" s="157" t="s">
        <v>1412</v>
      </c>
      <c r="K419" s="156">
        <v>45090</v>
      </c>
      <c r="L419" s="156" t="s">
        <v>1383</v>
      </c>
      <c r="M419" s="157" t="s">
        <v>338</v>
      </c>
      <c r="N419" s="157"/>
      <c r="O419" s="158" t="s">
        <v>1413</v>
      </c>
      <c r="P419" s="159" t="s">
        <v>1414</v>
      </c>
    </row>
    <row r="420" spans="1:16" ht="13.5" thickBot="1" x14ac:dyDescent="0.25">
      <c r="A420" s="19" t="str">
        <f t="shared" si="36"/>
        <v>OEJV 0074 </v>
      </c>
      <c r="B420" s="22" t="str">
        <f t="shared" si="37"/>
        <v>I</v>
      </c>
      <c r="C420" s="19">
        <f t="shared" si="38"/>
        <v>51757.483</v>
      </c>
      <c r="D420" s="45" t="str">
        <f t="shared" si="39"/>
        <v>vis</v>
      </c>
      <c r="E420" s="155">
        <f>VLOOKUP(C420,'Active 1'!C$21:E$969,3,FALSE)</f>
        <v>45090.285158141523</v>
      </c>
      <c r="F420" s="22" t="s">
        <v>2184</v>
      </c>
      <c r="G420" s="45" t="str">
        <f t="shared" si="40"/>
        <v>51757.483</v>
      </c>
      <c r="H420" s="19">
        <f t="shared" si="41"/>
        <v>45090</v>
      </c>
      <c r="I420" s="156" t="s">
        <v>1419</v>
      </c>
      <c r="J420" s="157" t="s">
        <v>1420</v>
      </c>
      <c r="K420" s="156">
        <v>45090</v>
      </c>
      <c r="L420" s="156" t="s">
        <v>1421</v>
      </c>
      <c r="M420" s="157" t="s">
        <v>338</v>
      </c>
      <c r="N420" s="157"/>
      <c r="O420" s="158" t="s">
        <v>1422</v>
      </c>
      <c r="P420" s="159" t="s">
        <v>1414</v>
      </c>
    </row>
    <row r="421" spans="1:16" ht="13.5" thickBot="1" x14ac:dyDescent="0.25">
      <c r="A421" s="19" t="str">
        <f t="shared" si="36"/>
        <v>IBVS 5056 </v>
      </c>
      <c r="B421" s="22" t="str">
        <f t="shared" si="37"/>
        <v>I</v>
      </c>
      <c r="C421" s="19">
        <f t="shared" si="38"/>
        <v>51822.426399999997</v>
      </c>
      <c r="D421" s="45" t="str">
        <f t="shared" si="39"/>
        <v>vis</v>
      </c>
      <c r="E421" s="155">
        <f>VLOOKUP(C421,'Active 1'!C$21:E$969,3,FALSE)</f>
        <v>45368.188410423543</v>
      </c>
      <c r="F421" s="22" t="s">
        <v>2184</v>
      </c>
      <c r="G421" s="45" t="str">
        <f t="shared" si="40"/>
        <v>51822.4264</v>
      </c>
      <c r="H421" s="19">
        <f t="shared" si="41"/>
        <v>45368</v>
      </c>
      <c r="I421" s="156" t="s">
        <v>1423</v>
      </c>
      <c r="J421" s="157" t="s">
        <v>1424</v>
      </c>
      <c r="K421" s="156">
        <v>45368</v>
      </c>
      <c r="L421" s="156" t="s">
        <v>1425</v>
      </c>
      <c r="M421" s="157" t="s">
        <v>427</v>
      </c>
      <c r="N421" s="157" t="s">
        <v>54</v>
      </c>
      <c r="O421" s="158" t="s">
        <v>1426</v>
      </c>
      <c r="P421" s="159" t="s">
        <v>1427</v>
      </c>
    </row>
    <row r="422" spans="1:16" ht="13.5" thickBot="1" x14ac:dyDescent="0.25">
      <c r="A422" s="19" t="str">
        <f t="shared" si="36"/>
        <v>IBVS 5056 </v>
      </c>
      <c r="B422" s="22" t="str">
        <f t="shared" si="37"/>
        <v>I</v>
      </c>
      <c r="C422" s="19">
        <f t="shared" si="38"/>
        <v>51822.426700000004</v>
      </c>
      <c r="D422" s="45" t="str">
        <f t="shared" si="39"/>
        <v>vis</v>
      </c>
      <c r="E422" s="155">
        <f>VLOOKUP(C422,'Active 1'!C$21:E$969,3,FALSE)</f>
        <v>45368.189694171815</v>
      </c>
      <c r="F422" s="22" t="s">
        <v>2184</v>
      </c>
      <c r="G422" s="45" t="str">
        <f t="shared" si="40"/>
        <v>51822.4267</v>
      </c>
      <c r="H422" s="19">
        <f t="shared" si="41"/>
        <v>45368</v>
      </c>
      <c r="I422" s="156" t="s">
        <v>1428</v>
      </c>
      <c r="J422" s="157" t="s">
        <v>1424</v>
      </c>
      <c r="K422" s="156">
        <v>45368</v>
      </c>
      <c r="L422" s="156" t="s">
        <v>1429</v>
      </c>
      <c r="M422" s="157" t="s">
        <v>427</v>
      </c>
      <c r="N422" s="157" t="s">
        <v>69</v>
      </c>
      <c r="O422" s="158" t="s">
        <v>1426</v>
      </c>
      <c r="P422" s="159" t="s">
        <v>1427</v>
      </c>
    </row>
    <row r="423" spans="1:16" ht="13.5" thickBot="1" x14ac:dyDescent="0.25">
      <c r="A423" s="19" t="str">
        <f t="shared" si="36"/>
        <v>IBVS 5056 </v>
      </c>
      <c r="B423" s="22" t="str">
        <f t="shared" si="37"/>
        <v>I</v>
      </c>
      <c r="C423" s="19">
        <f t="shared" si="38"/>
        <v>51822.426899999999</v>
      </c>
      <c r="D423" s="45" t="str">
        <f t="shared" si="39"/>
        <v>vis</v>
      </c>
      <c r="E423" s="155">
        <f>VLOOKUP(C423,'Active 1'!C$21:E$969,3,FALSE)</f>
        <v>45368.190550003957</v>
      </c>
      <c r="F423" s="22" t="s">
        <v>2184</v>
      </c>
      <c r="G423" s="45" t="str">
        <f t="shared" si="40"/>
        <v>51822.4269</v>
      </c>
      <c r="H423" s="19">
        <f t="shared" si="41"/>
        <v>45368</v>
      </c>
      <c r="I423" s="156" t="s">
        <v>1430</v>
      </c>
      <c r="J423" s="157" t="s">
        <v>1424</v>
      </c>
      <c r="K423" s="156">
        <v>45368</v>
      </c>
      <c r="L423" s="156" t="s">
        <v>1431</v>
      </c>
      <c r="M423" s="157" t="s">
        <v>427</v>
      </c>
      <c r="N423" s="157" t="s">
        <v>2099</v>
      </c>
      <c r="O423" s="158" t="s">
        <v>1426</v>
      </c>
      <c r="P423" s="159" t="s">
        <v>1427</v>
      </c>
    </row>
    <row r="424" spans="1:16" ht="13.5" thickBot="1" x14ac:dyDescent="0.25">
      <c r="A424" s="19" t="str">
        <f t="shared" si="36"/>
        <v>IBVS 5443 </v>
      </c>
      <c r="B424" s="22" t="str">
        <f t="shared" si="37"/>
        <v>II</v>
      </c>
      <c r="C424" s="19">
        <f t="shared" si="38"/>
        <v>52110.455300000001</v>
      </c>
      <c r="D424" s="45" t="str">
        <f t="shared" si="39"/>
        <v>vis</v>
      </c>
      <c r="E424" s="155">
        <f>VLOOKUP(C424,'Active 1'!C$21:E$969,3,FALSE)</f>
        <v>46600.710392044741</v>
      </c>
      <c r="F424" s="22" t="s">
        <v>2184</v>
      </c>
      <c r="G424" s="45" t="str">
        <f t="shared" si="40"/>
        <v>52110.4553</v>
      </c>
      <c r="H424" s="19">
        <f t="shared" si="41"/>
        <v>46600.5</v>
      </c>
      <c r="I424" s="156" t="s">
        <v>1439</v>
      </c>
      <c r="J424" s="157" t="s">
        <v>1440</v>
      </c>
      <c r="K424" s="156">
        <v>46600.5</v>
      </c>
      <c r="L424" s="156" t="s">
        <v>1441</v>
      </c>
      <c r="M424" s="157" t="s">
        <v>427</v>
      </c>
      <c r="N424" s="157" t="s">
        <v>2099</v>
      </c>
      <c r="O424" s="158" t="s">
        <v>1442</v>
      </c>
      <c r="P424" s="159" t="s">
        <v>1443</v>
      </c>
    </row>
    <row r="425" spans="1:16" ht="13.5" thickBot="1" x14ac:dyDescent="0.25">
      <c r="A425" s="19" t="str">
        <f t="shared" si="36"/>
        <v>OEJV 0074 </v>
      </c>
      <c r="B425" s="22" t="str">
        <f t="shared" si="37"/>
        <v>I</v>
      </c>
      <c r="C425" s="19">
        <f t="shared" si="38"/>
        <v>52129.500899999999</v>
      </c>
      <c r="D425" s="45" t="str">
        <f t="shared" si="39"/>
        <v>vis</v>
      </c>
      <c r="E425" s="155">
        <f>VLOOKUP(C425,'Active 1'!C$21:E$969,3,FALSE)</f>
        <v>46682.20957720693</v>
      </c>
      <c r="F425" s="22" t="s">
        <v>2184</v>
      </c>
      <c r="G425" s="45" t="str">
        <f t="shared" si="40"/>
        <v>52129.50090</v>
      </c>
      <c r="H425" s="19">
        <f t="shared" si="41"/>
        <v>46682</v>
      </c>
      <c r="I425" s="156" t="s">
        <v>1457</v>
      </c>
      <c r="J425" s="157" t="s">
        <v>1458</v>
      </c>
      <c r="K425" s="156">
        <v>46682</v>
      </c>
      <c r="L425" s="156" t="s">
        <v>1459</v>
      </c>
      <c r="M425" s="157" t="s">
        <v>1460</v>
      </c>
      <c r="N425" s="157" t="s">
        <v>69</v>
      </c>
      <c r="O425" s="158" t="s">
        <v>1413</v>
      </c>
      <c r="P425" s="159" t="s">
        <v>1414</v>
      </c>
    </row>
    <row r="426" spans="1:16" ht="13.5" thickBot="1" x14ac:dyDescent="0.25">
      <c r="A426" s="19" t="str">
        <f t="shared" si="36"/>
        <v>IBVS 5594 </v>
      </c>
      <c r="B426" s="22" t="str">
        <f t="shared" si="37"/>
        <v>II</v>
      </c>
      <c r="C426" s="19">
        <f t="shared" si="38"/>
        <v>52156.492700000003</v>
      </c>
      <c r="D426" s="45" t="str">
        <f t="shared" si="39"/>
        <v>vis</v>
      </c>
      <c r="E426" s="155">
        <f>VLOOKUP(C426,'Active 1'!C$21:E$969,3,FALSE)</f>
        <v>46797.711830013941</v>
      </c>
      <c r="F426" s="22" t="s">
        <v>2184</v>
      </c>
      <c r="G426" s="45" t="str">
        <f t="shared" si="40"/>
        <v>52156.4927</v>
      </c>
      <c r="H426" s="19">
        <f t="shared" si="41"/>
        <v>46797.5</v>
      </c>
      <c r="I426" s="156" t="s">
        <v>1461</v>
      </c>
      <c r="J426" s="157" t="s">
        <v>1462</v>
      </c>
      <c r="K426" s="156">
        <v>46797.5</v>
      </c>
      <c r="L426" s="156" t="s">
        <v>1463</v>
      </c>
      <c r="M426" s="157" t="s">
        <v>427</v>
      </c>
      <c r="N426" s="157" t="s">
        <v>428</v>
      </c>
      <c r="O426" s="158" t="s">
        <v>1464</v>
      </c>
      <c r="P426" s="159" t="s">
        <v>1465</v>
      </c>
    </row>
    <row r="427" spans="1:16" ht="13.5" thickBot="1" x14ac:dyDescent="0.25">
      <c r="A427" s="19" t="str">
        <f t="shared" si="36"/>
        <v> BBS 128 </v>
      </c>
      <c r="B427" s="22" t="str">
        <f t="shared" si="37"/>
        <v>I</v>
      </c>
      <c r="C427" s="19">
        <f t="shared" si="38"/>
        <v>52451.534</v>
      </c>
      <c r="D427" s="45" t="str">
        <f t="shared" si="39"/>
        <v>vis</v>
      </c>
      <c r="E427" s="155">
        <f>VLOOKUP(C427,'Active 1'!C$21:E$969,3,FALSE)</f>
        <v>48060.240998913607</v>
      </c>
      <c r="F427" s="22" t="s">
        <v>2184</v>
      </c>
      <c r="G427" s="45" t="str">
        <f t="shared" si="40"/>
        <v>52451.534</v>
      </c>
      <c r="H427" s="19">
        <f t="shared" si="41"/>
        <v>48060</v>
      </c>
      <c r="I427" s="156" t="s">
        <v>1503</v>
      </c>
      <c r="J427" s="157" t="s">
        <v>1504</v>
      </c>
      <c r="K427" s="156">
        <v>48060</v>
      </c>
      <c r="L427" s="156" t="s">
        <v>1505</v>
      </c>
      <c r="M427" s="157" t="s">
        <v>338</v>
      </c>
      <c r="N427" s="157"/>
      <c r="O427" s="158" t="s">
        <v>539</v>
      </c>
      <c r="P427" s="158" t="s">
        <v>1506</v>
      </c>
    </row>
    <row r="428" spans="1:16" ht="13.5" thickBot="1" x14ac:dyDescent="0.25">
      <c r="A428" s="19" t="str">
        <f t="shared" si="36"/>
        <v>IBVS 5341 </v>
      </c>
      <c r="B428" s="22" t="str">
        <f t="shared" si="37"/>
        <v>II</v>
      </c>
      <c r="C428" s="19">
        <f t="shared" si="38"/>
        <v>52504.461000000003</v>
      </c>
      <c r="D428" s="45" t="str">
        <f t="shared" si="39"/>
        <v>vis</v>
      </c>
      <c r="E428" s="155">
        <f>VLOOKUP(C428,'Active 1'!C$21:E$969,3,FALSE)</f>
        <v>48286.7241432136</v>
      </c>
      <c r="F428" s="22" t="s">
        <v>2184</v>
      </c>
      <c r="G428" s="45" t="str">
        <f t="shared" si="40"/>
        <v>52504.4610</v>
      </c>
      <c r="H428" s="19">
        <f t="shared" si="41"/>
        <v>48286.5</v>
      </c>
      <c r="I428" s="156" t="s">
        <v>1510</v>
      </c>
      <c r="J428" s="157" t="s">
        <v>1511</v>
      </c>
      <c r="K428" s="156">
        <v>48286.5</v>
      </c>
      <c r="L428" s="156" t="s">
        <v>1509</v>
      </c>
      <c r="M428" s="157" t="s">
        <v>427</v>
      </c>
      <c r="N428" s="157" t="s">
        <v>428</v>
      </c>
      <c r="O428" s="158" t="s">
        <v>1426</v>
      </c>
      <c r="P428" s="159" t="s">
        <v>1512</v>
      </c>
    </row>
    <row r="429" spans="1:16" ht="13.5" thickBot="1" x14ac:dyDescent="0.25">
      <c r="A429" s="19" t="str">
        <f t="shared" si="36"/>
        <v>IBVS 5341 </v>
      </c>
      <c r="B429" s="22" t="str">
        <f t="shared" si="37"/>
        <v>I</v>
      </c>
      <c r="C429" s="19">
        <f t="shared" si="38"/>
        <v>52504.578600000001</v>
      </c>
      <c r="D429" s="45" t="str">
        <f t="shared" si="39"/>
        <v>vis</v>
      </c>
      <c r="E429" s="155">
        <f>VLOOKUP(C429,'Active 1'!C$21:E$969,3,FALSE)</f>
        <v>48287.227372525085</v>
      </c>
      <c r="F429" s="22" t="s">
        <v>2184</v>
      </c>
      <c r="G429" s="45" t="str">
        <f t="shared" si="40"/>
        <v>52504.5786</v>
      </c>
      <c r="H429" s="19">
        <f t="shared" si="41"/>
        <v>48287</v>
      </c>
      <c r="I429" s="156" t="s">
        <v>1513</v>
      </c>
      <c r="J429" s="157" t="s">
        <v>1514</v>
      </c>
      <c r="K429" s="156">
        <v>48287</v>
      </c>
      <c r="L429" s="156" t="s">
        <v>1515</v>
      </c>
      <c r="M429" s="157" t="s">
        <v>427</v>
      </c>
      <c r="N429" s="157" t="s">
        <v>428</v>
      </c>
      <c r="O429" s="158" t="s">
        <v>1426</v>
      </c>
      <c r="P429" s="159" t="s">
        <v>1512</v>
      </c>
    </row>
    <row r="430" spans="1:16" ht="13.5" thickBot="1" x14ac:dyDescent="0.25">
      <c r="A430" s="19" t="str">
        <f t="shared" si="36"/>
        <v> BBS 129 </v>
      </c>
      <c r="B430" s="22" t="str">
        <f t="shared" si="37"/>
        <v>I</v>
      </c>
      <c r="C430" s="19">
        <f t="shared" si="38"/>
        <v>52536.364000000001</v>
      </c>
      <c r="D430" s="45" t="str">
        <f t="shared" si="39"/>
        <v>vis</v>
      </c>
      <c r="E430" s="155">
        <f>VLOOKUP(C430,'Active 1'!C$21:E$969,3,FALSE)</f>
        <v>48423.242210600787</v>
      </c>
      <c r="F430" s="22" t="s">
        <v>2184</v>
      </c>
      <c r="G430" s="45" t="str">
        <f t="shared" si="40"/>
        <v>52536.364</v>
      </c>
      <c r="H430" s="19">
        <f t="shared" si="41"/>
        <v>48423</v>
      </c>
      <c r="I430" s="156" t="s">
        <v>1516</v>
      </c>
      <c r="J430" s="157" t="s">
        <v>1517</v>
      </c>
      <c r="K430" s="156">
        <v>48423</v>
      </c>
      <c r="L430" s="156" t="s">
        <v>1518</v>
      </c>
      <c r="M430" s="157" t="s">
        <v>338</v>
      </c>
      <c r="N430" s="157"/>
      <c r="O430" s="158" t="s">
        <v>539</v>
      </c>
      <c r="P430" s="158" t="s">
        <v>1519</v>
      </c>
    </row>
    <row r="431" spans="1:16" ht="13.5" thickBot="1" x14ac:dyDescent="0.25">
      <c r="A431" s="19" t="str">
        <f t="shared" si="36"/>
        <v>IBVS 5668 </v>
      </c>
      <c r="B431" s="22" t="str">
        <f t="shared" si="37"/>
        <v>II</v>
      </c>
      <c r="C431" s="19">
        <f t="shared" si="38"/>
        <v>52618.27</v>
      </c>
      <c r="D431" s="45" t="str">
        <f t="shared" si="39"/>
        <v>vis</v>
      </c>
      <c r="E431" s="155">
        <f>VLOOKUP(C431,'Active 1'!C$21:E$969,3,FALSE)</f>
        <v>48773.731156073474</v>
      </c>
      <c r="F431" s="22" t="s">
        <v>2184</v>
      </c>
      <c r="G431" s="45" t="str">
        <f t="shared" si="40"/>
        <v>52618.2700</v>
      </c>
      <c r="H431" s="19">
        <f t="shared" si="41"/>
        <v>48773.5</v>
      </c>
      <c r="I431" s="156" t="s">
        <v>1535</v>
      </c>
      <c r="J431" s="157" t="s">
        <v>1536</v>
      </c>
      <c r="K431" s="156">
        <v>48773.5</v>
      </c>
      <c r="L431" s="156" t="s">
        <v>1534</v>
      </c>
      <c r="M431" s="157" t="s">
        <v>427</v>
      </c>
      <c r="N431" s="157" t="s">
        <v>428</v>
      </c>
      <c r="O431" s="158" t="s">
        <v>1426</v>
      </c>
      <c r="P431" s="159" t="s">
        <v>1537</v>
      </c>
    </row>
    <row r="432" spans="1:16" ht="13.5" thickBot="1" x14ac:dyDescent="0.25">
      <c r="A432" s="19" t="str">
        <f t="shared" si="36"/>
        <v>IBVS 5583 </v>
      </c>
      <c r="B432" s="22" t="str">
        <f t="shared" si="37"/>
        <v>I</v>
      </c>
      <c r="C432" s="19">
        <f t="shared" si="38"/>
        <v>52684.2889</v>
      </c>
      <c r="D432" s="45" t="str">
        <f t="shared" si="39"/>
        <v>vis</v>
      </c>
      <c r="E432" s="155">
        <f>VLOOKUP(C432,'Active 1'!C$21:E$969,3,FALSE)</f>
        <v>49056.236645808895</v>
      </c>
      <c r="F432" s="22" t="s">
        <v>2184</v>
      </c>
      <c r="G432" s="45" t="str">
        <f t="shared" si="40"/>
        <v>52684.2889</v>
      </c>
      <c r="H432" s="19">
        <f t="shared" si="41"/>
        <v>49056</v>
      </c>
      <c r="I432" s="156" t="s">
        <v>1538</v>
      </c>
      <c r="J432" s="157" t="s">
        <v>1539</v>
      </c>
      <c r="K432" s="156">
        <v>49056</v>
      </c>
      <c r="L432" s="156" t="s">
        <v>1540</v>
      </c>
      <c r="M432" s="157" t="s">
        <v>427</v>
      </c>
      <c r="N432" s="157" t="s">
        <v>428</v>
      </c>
      <c r="O432" s="158" t="s">
        <v>1541</v>
      </c>
      <c r="P432" s="159" t="s">
        <v>1542</v>
      </c>
    </row>
    <row r="433" spans="1:16" ht="13.5" thickBot="1" x14ac:dyDescent="0.25">
      <c r="A433" s="19" t="str">
        <f t="shared" si="36"/>
        <v> BBS 129 </v>
      </c>
      <c r="B433" s="22" t="str">
        <f t="shared" si="37"/>
        <v>II</v>
      </c>
      <c r="C433" s="19">
        <f t="shared" si="38"/>
        <v>52693.285499999998</v>
      </c>
      <c r="D433" s="45" t="str">
        <f t="shared" si="39"/>
        <v>vis</v>
      </c>
      <c r="E433" s="155">
        <f>VLOOKUP(C433,'Active 1'!C$21:E$969,3,FALSE)</f>
        <v>49094.734543970684</v>
      </c>
      <c r="F433" s="22" t="s">
        <v>2184</v>
      </c>
      <c r="G433" s="45" t="str">
        <f t="shared" si="40"/>
        <v>52693.2855</v>
      </c>
      <c r="H433" s="19">
        <f t="shared" si="41"/>
        <v>49094.5</v>
      </c>
      <c r="I433" s="156" t="s">
        <v>1543</v>
      </c>
      <c r="J433" s="157" t="s">
        <v>1544</v>
      </c>
      <c r="K433" s="156">
        <v>49094.5</v>
      </c>
      <c r="L433" s="156" t="s">
        <v>1545</v>
      </c>
      <c r="M433" s="157" t="s">
        <v>427</v>
      </c>
      <c r="N433" s="157" t="s">
        <v>428</v>
      </c>
      <c r="O433" s="158" t="s">
        <v>1120</v>
      </c>
      <c r="P433" s="158" t="s">
        <v>1519</v>
      </c>
    </row>
    <row r="434" spans="1:16" ht="13.5" thickBot="1" x14ac:dyDescent="0.25">
      <c r="A434" s="19" t="str">
        <f t="shared" si="36"/>
        <v> BBS 130 </v>
      </c>
      <c r="B434" s="22" t="str">
        <f t="shared" si="37"/>
        <v>II</v>
      </c>
      <c r="C434" s="19">
        <f t="shared" si="38"/>
        <v>52844.482000000004</v>
      </c>
      <c r="D434" s="45" t="str">
        <f t="shared" si="39"/>
        <v>vis</v>
      </c>
      <c r="E434" s="155">
        <f>VLOOKUP(C434,'Active 1'!C$21:E$969,3,FALSE)</f>
        <v>49741.728681691558</v>
      </c>
      <c r="F434" s="22" t="s">
        <v>2184</v>
      </c>
      <c r="G434" s="45" t="str">
        <f t="shared" si="40"/>
        <v>52844.482</v>
      </c>
      <c r="H434" s="19">
        <f t="shared" si="41"/>
        <v>49741.5</v>
      </c>
      <c r="I434" s="156" t="s">
        <v>1546</v>
      </c>
      <c r="J434" s="157" t="s">
        <v>1547</v>
      </c>
      <c r="K434" s="156">
        <v>49741.5</v>
      </c>
      <c r="L434" s="156" t="s">
        <v>1548</v>
      </c>
      <c r="M434" s="157" t="s">
        <v>338</v>
      </c>
      <c r="N434" s="157"/>
      <c r="O434" s="158" t="s">
        <v>539</v>
      </c>
      <c r="P434" s="158" t="s">
        <v>1549</v>
      </c>
    </row>
    <row r="435" spans="1:16" ht="13.5" thickBot="1" x14ac:dyDescent="0.25">
      <c r="A435" s="19" t="str">
        <f t="shared" si="36"/>
        <v>OEJV 0074 </v>
      </c>
      <c r="B435" s="22" t="str">
        <f t="shared" si="37"/>
        <v>I</v>
      </c>
      <c r="C435" s="19">
        <f t="shared" si="38"/>
        <v>52847.404190000001</v>
      </c>
      <c r="D435" s="45" t="str">
        <f t="shared" si="39"/>
        <v>vis</v>
      </c>
      <c r="E435" s="155">
        <f>VLOOKUP(C435,'Active 1'!C$21:E$969,3,FALSE)</f>
        <v>49754.233202624942</v>
      </c>
      <c r="F435" s="22" t="s">
        <v>2184</v>
      </c>
      <c r="G435" s="45" t="str">
        <f t="shared" si="40"/>
        <v>52847.40419</v>
      </c>
      <c r="H435" s="19">
        <f t="shared" si="41"/>
        <v>49754</v>
      </c>
      <c r="I435" s="156" t="s">
        <v>1550</v>
      </c>
      <c r="J435" s="157" t="s">
        <v>1551</v>
      </c>
      <c r="K435" s="156">
        <v>49754</v>
      </c>
      <c r="L435" s="156" t="s">
        <v>1552</v>
      </c>
      <c r="M435" s="157" t="s">
        <v>1460</v>
      </c>
      <c r="N435" s="157" t="s">
        <v>1396</v>
      </c>
      <c r="O435" s="158" t="s">
        <v>1553</v>
      </c>
      <c r="P435" s="159" t="s">
        <v>1414</v>
      </c>
    </row>
    <row r="436" spans="1:16" ht="13.5" thickBot="1" x14ac:dyDescent="0.25">
      <c r="A436" s="19" t="str">
        <f t="shared" si="36"/>
        <v>BAVM 172 </v>
      </c>
      <c r="B436" s="22" t="str">
        <f t="shared" si="37"/>
        <v>II</v>
      </c>
      <c r="C436" s="19">
        <f t="shared" si="38"/>
        <v>52854.535000000003</v>
      </c>
      <c r="D436" s="45" t="str">
        <f t="shared" si="39"/>
        <v>vis</v>
      </c>
      <c r="E436" s="155">
        <f>VLOOKUP(C436,'Active 1'!C$21:E$969,3,FALSE)</f>
        <v>49784.747085335213</v>
      </c>
      <c r="F436" s="22" t="s">
        <v>2184</v>
      </c>
      <c r="G436" s="45" t="str">
        <f t="shared" si="40"/>
        <v>52854.5350</v>
      </c>
      <c r="H436" s="19">
        <f t="shared" si="41"/>
        <v>49784.5</v>
      </c>
      <c r="I436" s="156" t="s">
        <v>1554</v>
      </c>
      <c r="J436" s="157" t="s">
        <v>1555</v>
      </c>
      <c r="K436" s="156">
        <v>49784.5</v>
      </c>
      <c r="L436" s="156" t="s">
        <v>1556</v>
      </c>
      <c r="M436" s="157" t="s">
        <v>427</v>
      </c>
      <c r="N436" s="157" t="s">
        <v>1557</v>
      </c>
      <c r="O436" s="158" t="s">
        <v>1558</v>
      </c>
      <c r="P436" s="159" t="s">
        <v>1559</v>
      </c>
    </row>
    <row r="437" spans="1:16" ht="13.5" thickBot="1" x14ac:dyDescent="0.25">
      <c r="A437" s="19" t="str">
        <f t="shared" si="36"/>
        <v>OEJV 0074 </v>
      </c>
      <c r="B437" s="22" t="str">
        <f t="shared" si="37"/>
        <v>I</v>
      </c>
      <c r="C437" s="19">
        <f t="shared" si="38"/>
        <v>52860.493269999999</v>
      </c>
      <c r="D437" s="45" t="str">
        <f t="shared" si="39"/>
        <v>vis</v>
      </c>
      <c r="E437" s="155">
        <f>VLOOKUP(C437,'Active 1'!C$21:E$969,3,FALSE)</f>
        <v>49810.243480826874</v>
      </c>
      <c r="F437" s="22" t="s">
        <v>2184</v>
      </c>
      <c r="G437" s="45" t="str">
        <f t="shared" si="40"/>
        <v>52860.49327</v>
      </c>
      <c r="H437" s="19">
        <f t="shared" si="41"/>
        <v>49810</v>
      </c>
      <c r="I437" s="156" t="s">
        <v>1560</v>
      </c>
      <c r="J437" s="157" t="s">
        <v>1561</v>
      </c>
      <c r="K437" s="156" t="s">
        <v>1562</v>
      </c>
      <c r="L437" s="156" t="s">
        <v>1563</v>
      </c>
      <c r="M437" s="157" t="s">
        <v>1460</v>
      </c>
      <c r="N437" s="157" t="s">
        <v>1396</v>
      </c>
      <c r="O437" s="158" t="s">
        <v>1564</v>
      </c>
      <c r="P437" s="159" t="s">
        <v>1414</v>
      </c>
    </row>
    <row r="438" spans="1:16" ht="13.5" thickBot="1" x14ac:dyDescent="0.25">
      <c r="A438" s="19" t="str">
        <f t="shared" si="36"/>
        <v>IBVS 5583 </v>
      </c>
      <c r="B438" s="22" t="str">
        <f t="shared" si="37"/>
        <v>II</v>
      </c>
      <c r="C438" s="19">
        <f t="shared" si="38"/>
        <v>52864.350100000003</v>
      </c>
      <c r="D438" s="45" t="str">
        <f t="shared" si="39"/>
        <v>vis</v>
      </c>
      <c r="E438" s="155">
        <f>VLOOKUP(C438,'Active 1'!C$21:E$969,3,FALSE)</f>
        <v>49826.747476621676</v>
      </c>
      <c r="F438" s="22" t="s">
        <v>2184</v>
      </c>
      <c r="G438" s="45" t="str">
        <f t="shared" si="40"/>
        <v>52864.3501</v>
      </c>
      <c r="H438" s="19">
        <f t="shared" si="41"/>
        <v>49826.5</v>
      </c>
      <c r="I438" s="156" t="s">
        <v>1565</v>
      </c>
      <c r="J438" s="157" t="s">
        <v>1566</v>
      </c>
      <c r="K438" s="156" t="s">
        <v>1567</v>
      </c>
      <c r="L438" s="156" t="s">
        <v>1568</v>
      </c>
      <c r="M438" s="157" t="s">
        <v>427</v>
      </c>
      <c r="N438" s="157" t="s">
        <v>428</v>
      </c>
      <c r="O438" s="158" t="s">
        <v>1541</v>
      </c>
      <c r="P438" s="159" t="s">
        <v>1542</v>
      </c>
    </row>
    <row r="439" spans="1:16" ht="13.5" thickBot="1" x14ac:dyDescent="0.25">
      <c r="A439" s="19" t="str">
        <f t="shared" si="36"/>
        <v>IBVS 5583 </v>
      </c>
      <c r="B439" s="22" t="str">
        <f t="shared" si="37"/>
        <v>I</v>
      </c>
      <c r="C439" s="19">
        <f t="shared" si="38"/>
        <v>52864.466399999998</v>
      </c>
      <c r="D439" s="45" t="str">
        <f t="shared" si="39"/>
        <v>vis</v>
      </c>
      <c r="E439" s="155">
        <f>VLOOKUP(C439,'Active 1'!C$21:E$969,3,FALSE)</f>
        <v>49827.245143024091</v>
      </c>
      <c r="F439" s="22" t="s">
        <v>2184</v>
      </c>
      <c r="G439" s="45" t="str">
        <f t="shared" si="40"/>
        <v>52864.4664</v>
      </c>
      <c r="H439" s="19">
        <f t="shared" si="41"/>
        <v>49827</v>
      </c>
      <c r="I439" s="156" t="s">
        <v>1569</v>
      </c>
      <c r="J439" s="157" t="s">
        <v>1570</v>
      </c>
      <c r="K439" s="156" t="s">
        <v>1571</v>
      </c>
      <c r="L439" s="156" t="s">
        <v>1572</v>
      </c>
      <c r="M439" s="157" t="s">
        <v>427</v>
      </c>
      <c r="N439" s="157" t="s">
        <v>428</v>
      </c>
      <c r="O439" s="158" t="s">
        <v>1541</v>
      </c>
      <c r="P439" s="159" t="s">
        <v>1542</v>
      </c>
    </row>
    <row r="440" spans="1:16" ht="13.5" thickBot="1" x14ac:dyDescent="0.25">
      <c r="A440" s="19" t="str">
        <f t="shared" si="36"/>
        <v>IBVS 5694 </v>
      </c>
      <c r="B440" s="22" t="str">
        <f t="shared" si="37"/>
        <v>I</v>
      </c>
      <c r="C440" s="19">
        <f t="shared" si="38"/>
        <v>52910.036</v>
      </c>
      <c r="D440" s="45" t="str">
        <f t="shared" si="39"/>
        <v>vis</v>
      </c>
      <c r="E440" s="155">
        <f>VLOOKUP(C440,'Active 1'!C$21:E$969,3,FALSE)</f>
        <v>50022.244789565419</v>
      </c>
      <c r="F440" s="22" t="s">
        <v>2184</v>
      </c>
      <c r="G440" s="45" t="str">
        <f t="shared" si="40"/>
        <v>52910.0360</v>
      </c>
      <c r="H440" s="19">
        <f t="shared" si="41"/>
        <v>50022</v>
      </c>
      <c r="I440" s="156" t="s">
        <v>1577</v>
      </c>
      <c r="J440" s="157" t="s">
        <v>1578</v>
      </c>
      <c r="K440" s="156" t="s">
        <v>1579</v>
      </c>
      <c r="L440" s="156" t="s">
        <v>1580</v>
      </c>
      <c r="M440" s="157" t="s">
        <v>427</v>
      </c>
      <c r="N440" s="157" t="s">
        <v>428</v>
      </c>
      <c r="O440" s="158" t="s">
        <v>1581</v>
      </c>
      <c r="P440" s="159" t="s">
        <v>1582</v>
      </c>
    </row>
    <row r="441" spans="1:16" ht="13.5" thickBot="1" x14ac:dyDescent="0.25">
      <c r="A441" s="19" t="str">
        <f t="shared" si="36"/>
        <v>IBVS 5592 </v>
      </c>
      <c r="B441" s="22" t="str">
        <f t="shared" si="37"/>
        <v>I</v>
      </c>
      <c r="C441" s="19">
        <f t="shared" si="38"/>
        <v>52922.421799999996</v>
      </c>
      <c r="D441" s="45" t="str">
        <f t="shared" si="39"/>
        <v>vis</v>
      </c>
      <c r="E441" s="155">
        <f>VLOOKUP(C441,'Active 1'!C$21:E$969,3,FALSE)</f>
        <v>50075.245619551439</v>
      </c>
      <c r="F441" s="22" t="s">
        <v>2184</v>
      </c>
      <c r="G441" s="45" t="str">
        <f t="shared" si="40"/>
        <v>52922.4218</v>
      </c>
      <c r="H441" s="19">
        <f t="shared" si="41"/>
        <v>50075</v>
      </c>
      <c r="I441" s="156" t="s">
        <v>1583</v>
      </c>
      <c r="J441" s="157" t="s">
        <v>1584</v>
      </c>
      <c r="K441" s="156" t="s">
        <v>1585</v>
      </c>
      <c r="L441" s="156" t="s">
        <v>1586</v>
      </c>
      <c r="M441" s="157" t="s">
        <v>427</v>
      </c>
      <c r="N441" s="157" t="s">
        <v>428</v>
      </c>
      <c r="O441" s="158" t="s">
        <v>1587</v>
      </c>
      <c r="P441" s="159" t="s">
        <v>1588</v>
      </c>
    </row>
    <row r="442" spans="1:16" ht="13.5" thickBot="1" x14ac:dyDescent="0.25">
      <c r="A442" s="19" t="str">
        <f t="shared" si="36"/>
        <v>BAVM 172 </v>
      </c>
      <c r="B442" s="22" t="str">
        <f t="shared" si="37"/>
        <v>II</v>
      </c>
      <c r="C442" s="19">
        <f t="shared" si="38"/>
        <v>52929.317499999997</v>
      </c>
      <c r="D442" s="45" t="str">
        <f t="shared" si="39"/>
        <v>vis</v>
      </c>
      <c r="E442" s="155">
        <f>VLOOKUP(C442,'Active 1'!C$21:E$969,3,FALSE)</f>
        <v>50104.753428763172</v>
      </c>
      <c r="F442" s="22" t="s">
        <v>2184</v>
      </c>
      <c r="G442" s="45" t="str">
        <f t="shared" si="40"/>
        <v>52929.3175</v>
      </c>
      <c r="H442" s="19">
        <f t="shared" si="41"/>
        <v>50104.5</v>
      </c>
      <c r="I442" s="156" t="s">
        <v>1589</v>
      </c>
      <c r="J442" s="157" t="s">
        <v>1590</v>
      </c>
      <c r="K442" s="156" t="s">
        <v>1591</v>
      </c>
      <c r="L442" s="156" t="s">
        <v>1592</v>
      </c>
      <c r="M442" s="157" t="s">
        <v>427</v>
      </c>
      <c r="N442" s="157" t="s">
        <v>1557</v>
      </c>
      <c r="O442" s="158" t="s">
        <v>1558</v>
      </c>
      <c r="P442" s="159" t="s">
        <v>1559</v>
      </c>
    </row>
    <row r="443" spans="1:16" ht="13.5" thickBot="1" x14ac:dyDescent="0.25">
      <c r="A443" s="19" t="str">
        <f t="shared" si="36"/>
        <v>BAVM 172 </v>
      </c>
      <c r="B443" s="22" t="str">
        <f t="shared" si="37"/>
        <v>I</v>
      </c>
      <c r="C443" s="19">
        <f t="shared" si="38"/>
        <v>52981.312899999997</v>
      </c>
      <c r="D443" s="45" t="str">
        <f t="shared" si="39"/>
        <v>vis</v>
      </c>
      <c r="E443" s="155">
        <f>VLOOKUP(C443,'Active 1'!C$21:E$969,3,FALSE)</f>
        <v>50327.250106850632</v>
      </c>
      <c r="F443" s="22" t="s">
        <v>2184</v>
      </c>
      <c r="G443" s="45" t="str">
        <f t="shared" si="40"/>
        <v>52981.3129</v>
      </c>
      <c r="H443" s="19">
        <f t="shared" si="41"/>
        <v>50327</v>
      </c>
      <c r="I443" s="156" t="s">
        <v>1597</v>
      </c>
      <c r="J443" s="157" t="s">
        <v>1598</v>
      </c>
      <c r="K443" s="156" t="s">
        <v>1599</v>
      </c>
      <c r="L443" s="156" t="s">
        <v>1600</v>
      </c>
      <c r="M443" s="157" t="s">
        <v>427</v>
      </c>
      <c r="N443" s="157" t="s">
        <v>1557</v>
      </c>
      <c r="O443" s="158" t="s">
        <v>1601</v>
      </c>
      <c r="P443" s="159" t="s">
        <v>1559</v>
      </c>
    </row>
    <row r="444" spans="1:16" ht="13.5" thickBot="1" x14ac:dyDescent="0.25">
      <c r="A444" s="19" t="str">
        <f t="shared" si="36"/>
        <v> BBS 130 </v>
      </c>
      <c r="B444" s="22" t="str">
        <f t="shared" si="37"/>
        <v>I</v>
      </c>
      <c r="C444" s="19">
        <f t="shared" si="38"/>
        <v>52981.313800000004</v>
      </c>
      <c r="D444" s="45" t="str">
        <f t="shared" si="39"/>
        <v>vis</v>
      </c>
      <c r="E444" s="155">
        <f>VLOOKUP(C444,'Active 1'!C$21:E$969,3,FALSE)</f>
        <v>50327.253958095389</v>
      </c>
      <c r="F444" s="22" t="s">
        <v>2184</v>
      </c>
      <c r="G444" s="45" t="str">
        <f t="shared" si="40"/>
        <v>52981.3138</v>
      </c>
      <c r="H444" s="19">
        <f t="shared" si="41"/>
        <v>50327</v>
      </c>
      <c r="I444" s="156" t="s">
        <v>1602</v>
      </c>
      <c r="J444" s="157" t="s">
        <v>1603</v>
      </c>
      <c r="K444" s="156" t="s">
        <v>1599</v>
      </c>
      <c r="L444" s="156" t="s">
        <v>1604</v>
      </c>
      <c r="M444" s="157" t="s">
        <v>427</v>
      </c>
      <c r="N444" s="157" t="s">
        <v>428</v>
      </c>
      <c r="O444" s="158" t="s">
        <v>1120</v>
      </c>
      <c r="P444" s="158" t="s">
        <v>1549</v>
      </c>
    </row>
    <row r="445" spans="1:16" ht="13.5" thickBot="1" x14ac:dyDescent="0.25">
      <c r="A445" s="19" t="str">
        <f t="shared" si="36"/>
        <v> BBS 130 </v>
      </c>
      <c r="B445" s="22" t="str">
        <f t="shared" si="37"/>
        <v>II</v>
      </c>
      <c r="C445" s="19">
        <f t="shared" si="38"/>
        <v>52981.431100000002</v>
      </c>
      <c r="D445" s="45" t="str">
        <f t="shared" si="39"/>
        <v>vis</v>
      </c>
      <c r="E445" s="155">
        <f>VLOOKUP(C445,'Active 1'!C$21:E$969,3,FALSE)</f>
        <v>50327.755903658639</v>
      </c>
      <c r="F445" s="22" t="s">
        <v>2184</v>
      </c>
      <c r="G445" s="45" t="str">
        <f t="shared" si="40"/>
        <v>52981.4311</v>
      </c>
      <c r="H445" s="19">
        <f t="shared" si="41"/>
        <v>50327.5</v>
      </c>
      <c r="I445" s="156" t="s">
        <v>1605</v>
      </c>
      <c r="J445" s="157" t="s">
        <v>1606</v>
      </c>
      <c r="K445" s="156" t="s">
        <v>1607</v>
      </c>
      <c r="L445" s="156" t="s">
        <v>1608</v>
      </c>
      <c r="M445" s="157" t="s">
        <v>427</v>
      </c>
      <c r="N445" s="157" t="s">
        <v>428</v>
      </c>
      <c r="O445" s="158" t="s">
        <v>1120</v>
      </c>
      <c r="P445" s="158" t="s">
        <v>1549</v>
      </c>
    </row>
    <row r="446" spans="1:16" ht="13.5" thickBot="1" x14ac:dyDescent="0.25">
      <c r="A446" s="19" t="str">
        <f t="shared" si="36"/>
        <v>BAVM 172 </v>
      </c>
      <c r="B446" s="22" t="str">
        <f t="shared" si="37"/>
        <v>II</v>
      </c>
      <c r="C446" s="19">
        <f t="shared" si="38"/>
        <v>52982.366600000001</v>
      </c>
      <c r="D446" s="45" t="str">
        <f t="shared" si="39"/>
        <v>vis</v>
      </c>
      <c r="E446" s="155">
        <f>VLOOKUP(C446,'Active 1'!C$21:E$969,3,FALSE)</f>
        <v>50331.75905859832</v>
      </c>
      <c r="F446" s="22" t="s">
        <v>2184</v>
      </c>
      <c r="G446" s="45" t="str">
        <f t="shared" si="40"/>
        <v>52982.3666</v>
      </c>
      <c r="H446" s="19">
        <f t="shared" si="41"/>
        <v>50331.5</v>
      </c>
      <c r="I446" s="156" t="s">
        <v>1609</v>
      </c>
      <c r="J446" s="157" t="s">
        <v>1610</v>
      </c>
      <c r="K446" s="156" t="s">
        <v>1611</v>
      </c>
      <c r="L446" s="156" t="s">
        <v>1612</v>
      </c>
      <c r="M446" s="157" t="s">
        <v>427</v>
      </c>
      <c r="N446" s="157" t="s">
        <v>1557</v>
      </c>
      <c r="O446" s="158" t="s">
        <v>1558</v>
      </c>
      <c r="P446" s="159" t="s">
        <v>1559</v>
      </c>
    </row>
    <row r="447" spans="1:16" ht="13.5" thickBot="1" x14ac:dyDescent="0.25">
      <c r="A447" s="19" t="str">
        <f t="shared" si="36"/>
        <v>BAVM 172 </v>
      </c>
      <c r="B447" s="22" t="str">
        <f t="shared" si="37"/>
        <v>I</v>
      </c>
      <c r="C447" s="19">
        <f t="shared" si="38"/>
        <v>52984.351999999999</v>
      </c>
      <c r="D447" s="45" t="str">
        <f t="shared" si="39"/>
        <v>vis</v>
      </c>
      <c r="E447" s="155">
        <f>VLOOKUP(C447,'Active 1'!C$21:E$969,3,FALSE)</f>
        <v>50340.254904474576</v>
      </c>
      <c r="F447" s="22" t="s">
        <v>2184</v>
      </c>
      <c r="G447" s="45" t="str">
        <f t="shared" si="40"/>
        <v>52984.3520</v>
      </c>
      <c r="H447" s="19">
        <f t="shared" si="41"/>
        <v>50340</v>
      </c>
      <c r="I447" s="156" t="s">
        <v>1613</v>
      </c>
      <c r="J447" s="157" t="s">
        <v>1614</v>
      </c>
      <c r="K447" s="156" t="s">
        <v>1615</v>
      </c>
      <c r="L447" s="156" t="s">
        <v>1616</v>
      </c>
      <c r="M447" s="157" t="s">
        <v>427</v>
      </c>
      <c r="N447" s="157" t="s">
        <v>1557</v>
      </c>
      <c r="O447" s="158" t="s">
        <v>1601</v>
      </c>
      <c r="P447" s="159" t="s">
        <v>1559</v>
      </c>
    </row>
    <row r="448" spans="1:16" ht="13.5" thickBot="1" x14ac:dyDescent="0.25">
      <c r="A448" s="19" t="str">
        <f t="shared" si="36"/>
        <v>BAVM 172 </v>
      </c>
      <c r="B448" s="22" t="str">
        <f t="shared" si="37"/>
        <v>II</v>
      </c>
      <c r="C448" s="19">
        <f t="shared" si="38"/>
        <v>52984.468399999998</v>
      </c>
      <c r="D448" s="45" t="str">
        <f t="shared" si="39"/>
        <v>vis</v>
      </c>
      <c r="E448" s="155">
        <f>VLOOKUP(C448,'Active 1'!C$21:E$969,3,FALSE)</f>
        <v>50340.752998793098</v>
      </c>
      <c r="F448" s="22" t="s">
        <v>2184</v>
      </c>
      <c r="G448" s="45" t="str">
        <f t="shared" si="40"/>
        <v>52984.4684</v>
      </c>
      <c r="H448" s="19">
        <f t="shared" si="41"/>
        <v>50340.5</v>
      </c>
      <c r="I448" s="156" t="s">
        <v>1617</v>
      </c>
      <c r="J448" s="157" t="s">
        <v>1618</v>
      </c>
      <c r="K448" s="156" t="s">
        <v>1619</v>
      </c>
      <c r="L448" s="156" t="s">
        <v>1620</v>
      </c>
      <c r="M448" s="157" t="s">
        <v>427</v>
      </c>
      <c r="N448" s="157" t="s">
        <v>1557</v>
      </c>
      <c r="O448" s="158" t="s">
        <v>1601</v>
      </c>
      <c r="P448" s="159" t="s">
        <v>1559</v>
      </c>
    </row>
    <row r="449" spans="1:16" ht="13.5" thickBot="1" x14ac:dyDescent="0.25">
      <c r="A449" s="19" t="str">
        <f t="shared" si="36"/>
        <v>OEJV 0074 </v>
      </c>
      <c r="B449" s="22" t="str">
        <f t="shared" si="37"/>
        <v>I</v>
      </c>
      <c r="C449" s="19">
        <f t="shared" si="38"/>
        <v>53056.328580000001</v>
      </c>
      <c r="D449" s="45" t="str">
        <f t="shared" si="39"/>
        <v>vis</v>
      </c>
      <c r="E449" s="155">
        <f>VLOOKUP(C449,'Active 1'!C$21:E$969,3,FALSE)</f>
        <v>50648.254264996795</v>
      </c>
      <c r="F449" s="22" t="s">
        <v>2184</v>
      </c>
      <c r="G449" s="45" t="str">
        <f t="shared" si="40"/>
        <v>53056.32858</v>
      </c>
      <c r="H449" s="19">
        <f t="shared" si="41"/>
        <v>50648</v>
      </c>
      <c r="I449" s="156" t="s">
        <v>1621</v>
      </c>
      <c r="J449" s="157" t="s">
        <v>1622</v>
      </c>
      <c r="K449" s="156" t="s">
        <v>1623</v>
      </c>
      <c r="L449" s="156" t="s">
        <v>1624</v>
      </c>
      <c r="M449" s="157" t="s">
        <v>1460</v>
      </c>
      <c r="N449" s="157" t="s">
        <v>35</v>
      </c>
      <c r="O449" s="158" t="s">
        <v>1553</v>
      </c>
      <c r="P449" s="159" t="s">
        <v>1414</v>
      </c>
    </row>
    <row r="450" spans="1:16" ht="13.5" thickBot="1" x14ac:dyDescent="0.25">
      <c r="A450" s="19" t="str">
        <f t="shared" si="36"/>
        <v>OEJV 0003 </v>
      </c>
      <c r="B450" s="22" t="str">
        <f t="shared" si="37"/>
        <v>I</v>
      </c>
      <c r="C450" s="19">
        <f t="shared" si="38"/>
        <v>53193.500999999997</v>
      </c>
      <c r="D450" s="45" t="str">
        <f t="shared" si="39"/>
        <v>vis</v>
      </c>
      <c r="E450" s="155">
        <f>VLOOKUP(C450,'Active 1'!C$21:E$969,3,FALSE)</f>
        <v>51235.237109156413</v>
      </c>
      <c r="F450" s="22" t="s">
        <v>2184</v>
      </c>
      <c r="G450" s="45" t="str">
        <f t="shared" si="40"/>
        <v>53193.501</v>
      </c>
      <c r="H450" s="19">
        <f t="shared" si="41"/>
        <v>51235</v>
      </c>
      <c r="I450" s="156" t="s">
        <v>1625</v>
      </c>
      <c r="J450" s="157" t="s">
        <v>1626</v>
      </c>
      <c r="K450" s="156" t="s">
        <v>1627</v>
      </c>
      <c r="L450" s="156" t="s">
        <v>1628</v>
      </c>
      <c r="M450" s="157" t="s">
        <v>338</v>
      </c>
      <c r="N450" s="157"/>
      <c r="O450" s="158" t="s">
        <v>539</v>
      </c>
      <c r="P450" s="159" t="s">
        <v>1629</v>
      </c>
    </row>
    <row r="451" spans="1:16" ht="13.5" thickBot="1" x14ac:dyDescent="0.25">
      <c r="A451" s="19" t="str">
        <f t="shared" si="36"/>
        <v>BAVM 173 </v>
      </c>
      <c r="B451" s="22" t="str">
        <f t="shared" si="37"/>
        <v>I</v>
      </c>
      <c r="C451" s="19">
        <f t="shared" si="38"/>
        <v>53316.428999999996</v>
      </c>
      <c r="D451" s="45" t="str">
        <f t="shared" si="39"/>
        <v>vis</v>
      </c>
      <c r="E451" s="155">
        <f>VLOOKUP(C451,'Active 1'!C$21:E$969,3,FALSE)</f>
        <v>51761.265789461511</v>
      </c>
      <c r="F451" s="22" t="s">
        <v>2184</v>
      </c>
      <c r="G451" s="45" t="str">
        <f t="shared" si="40"/>
        <v>53316.4290</v>
      </c>
      <c r="H451" s="19">
        <f t="shared" si="41"/>
        <v>51761</v>
      </c>
      <c r="I451" s="156" t="s">
        <v>1635</v>
      </c>
      <c r="J451" s="157" t="s">
        <v>1636</v>
      </c>
      <c r="K451" s="156" t="s">
        <v>1637</v>
      </c>
      <c r="L451" s="156" t="s">
        <v>1638</v>
      </c>
      <c r="M451" s="157" t="s">
        <v>427</v>
      </c>
      <c r="N451" s="157" t="s">
        <v>1557</v>
      </c>
      <c r="O451" s="158" t="s">
        <v>1601</v>
      </c>
      <c r="P451" s="159" t="s">
        <v>1639</v>
      </c>
    </row>
    <row r="452" spans="1:16" ht="13.5" thickBot="1" x14ac:dyDescent="0.25">
      <c r="A452" s="19" t="str">
        <f t="shared" si="36"/>
        <v>BAVM 173 </v>
      </c>
      <c r="B452" s="22" t="str">
        <f t="shared" si="37"/>
        <v>II</v>
      </c>
      <c r="C452" s="19">
        <f t="shared" si="38"/>
        <v>53316.545100000003</v>
      </c>
      <c r="D452" s="45" t="str">
        <f t="shared" si="39"/>
        <v>vis</v>
      </c>
      <c r="E452" s="155">
        <f>VLOOKUP(C452,'Active 1'!C$21:E$969,3,FALSE)</f>
        <v>51761.76260003182</v>
      </c>
      <c r="F452" s="22" t="s">
        <v>2184</v>
      </c>
      <c r="G452" s="45" t="str">
        <f t="shared" si="40"/>
        <v>53316.5451</v>
      </c>
      <c r="H452" s="19">
        <f t="shared" si="41"/>
        <v>51761.5</v>
      </c>
      <c r="I452" s="156" t="s">
        <v>1640</v>
      </c>
      <c r="J452" s="157" t="s">
        <v>1641</v>
      </c>
      <c r="K452" s="156" t="s">
        <v>1642</v>
      </c>
      <c r="L452" s="156" t="s">
        <v>1643</v>
      </c>
      <c r="M452" s="157" t="s">
        <v>427</v>
      </c>
      <c r="N452" s="157" t="s">
        <v>1557</v>
      </c>
      <c r="O452" s="158" t="s">
        <v>1601</v>
      </c>
      <c r="P452" s="159" t="s">
        <v>1639</v>
      </c>
    </row>
    <row r="453" spans="1:16" ht="13.5" thickBot="1" x14ac:dyDescent="0.25">
      <c r="A453" s="19" t="str">
        <f t="shared" si="36"/>
        <v>BAVM 173 </v>
      </c>
      <c r="B453" s="22" t="str">
        <f t="shared" si="37"/>
        <v>I</v>
      </c>
      <c r="C453" s="19">
        <f t="shared" si="38"/>
        <v>53316.662799999998</v>
      </c>
      <c r="D453" s="45" t="str">
        <f t="shared" si="39"/>
        <v>vis</v>
      </c>
      <c r="E453" s="155">
        <f>VLOOKUP(C453,'Active 1'!C$21:E$969,3,FALSE)</f>
        <v>51762.266257259376</v>
      </c>
      <c r="F453" s="22" t="s">
        <v>2184</v>
      </c>
      <c r="G453" s="45" t="str">
        <f t="shared" si="40"/>
        <v>53316.6628</v>
      </c>
      <c r="H453" s="19">
        <f t="shared" si="41"/>
        <v>51762</v>
      </c>
      <c r="I453" s="156" t="s">
        <v>1644</v>
      </c>
      <c r="J453" s="157" t="s">
        <v>1645</v>
      </c>
      <c r="K453" s="156" t="s">
        <v>1646</v>
      </c>
      <c r="L453" s="156" t="s">
        <v>1647</v>
      </c>
      <c r="M453" s="157" t="s">
        <v>427</v>
      </c>
      <c r="N453" s="157" t="s">
        <v>1557</v>
      </c>
      <c r="O453" s="158" t="s">
        <v>1601</v>
      </c>
      <c r="P453" s="159" t="s">
        <v>1639</v>
      </c>
    </row>
    <row r="454" spans="1:16" ht="13.5" thickBot="1" x14ac:dyDescent="0.25">
      <c r="A454" s="19" t="str">
        <f t="shared" si="36"/>
        <v>OEJV 0003 </v>
      </c>
      <c r="B454" s="22" t="str">
        <f t="shared" si="37"/>
        <v>I</v>
      </c>
      <c r="C454" s="19">
        <f t="shared" si="38"/>
        <v>53599.436000000002</v>
      </c>
      <c r="D454" s="45" t="str">
        <f t="shared" si="39"/>
        <v>vis</v>
      </c>
      <c r="E454" s="155">
        <f>VLOOKUP(C454,'Active 1'!C$21:E$969,3,FALSE)</f>
        <v>52972.298253400615</v>
      </c>
      <c r="F454" s="22" t="s">
        <v>2184</v>
      </c>
      <c r="G454" s="45" t="str">
        <f t="shared" si="40"/>
        <v>53599.436</v>
      </c>
      <c r="H454" s="19">
        <f t="shared" si="41"/>
        <v>52972</v>
      </c>
      <c r="I454" s="156" t="s">
        <v>1656</v>
      </c>
      <c r="J454" s="157" t="s">
        <v>1657</v>
      </c>
      <c r="K454" s="156" t="s">
        <v>1658</v>
      </c>
      <c r="L454" s="156" t="s">
        <v>1659</v>
      </c>
      <c r="M454" s="157" t="s">
        <v>338</v>
      </c>
      <c r="N454" s="157"/>
      <c r="O454" s="158" t="s">
        <v>539</v>
      </c>
      <c r="P454" s="159" t="s">
        <v>1629</v>
      </c>
    </row>
    <row r="455" spans="1:16" ht="13.5" thickBot="1" x14ac:dyDescent="0.25">
      <c r="A455" s="19" t="str">
        <f t="shared" si="36"/>
        <v>BAVM 178 </v>
      </c>
      <c r="B455" s="22" t="str">
        <f t="shared" si="37"/>
        <v>I</v>
      </c>
      <c r="C455" s="19">
        <f t="shared" si="38"/>
        <v>53648.508000000002</v>
      </c>
      <c r="D455" s="45" t="str">
        <f t="shared" si="39"/>
        <v>vis</v>
      </c>
      <c r="E455" s="155">
        <f>VLOOKUP(C455,'Active 1'!C$21:E$969,3,FALSE)</f>
        <v>53182.285232770097</v>
      </c>
      <c r="F455" s="22" t="s">
        <v>2184</v>
      </c>
      <c r="G455" s="45" t="str">
        <f t="shared" si="40"/>
        <v>53648.5080</v>
      </c>
      <c r="H455" s="19">
        <f t="shared" si="41"/>
        <v>53182</v>
      </c>
      <c r="I455" s="156" t="s">
        <v>1665</v>
      </c>
      <c r="J455" s="157" t="s">
        <v>1666</v>
      </c>
      <c r="K455" s="156" t="s">
        <v>1667</v>
      </c>
      <c r="L455" s="156" t="s">
        <v>1668</v>
      </c>
      <c r="M455" s="157" t="s">
        <v>1460</v>
      </c>
      <c r="N455" s="157" t="s">
        <v>1557</v>
      </c>
      <c r="O455" s="158" t="s">
        <v>1601</v>
      </c>
      <c r="P455" s="159" t="s">
        <v>1669</v>
      </c>
    </row>
    <row r="456" spans="1:16" ht="13.5" thickBot="1" x14ac:dyDescent="0.25">
      <c r="A456" s="19" t="str">
        <f t="shared" si="36"/>
        <v>BAVM 178 </v>
      </c>
      <c r="B456" s="22" t="str">
        <f t="shared" si="37"/>
        <v>II</v>
      </c>
      <c r="C456" s="19">
        <f t="shared" si="38"/>
        <v>53648.623699999996</v>
      </c>
      <c r="D456" s="45" t="str">
        <f t="shared" si="39"/>
        <v>vis</v>
      </c>
      <c r="E456" s="155">
        <f>VLOOKUP(C456,'Active 1'!C$21:E$969,3,FALSE)</f>
        <v>53182.780331676026</v>
      </c>
      <c r="F456" s="22" t="s">
        <v>2184</v>
      </c>
      <c r="G456" s="45" t="str">
        <f t="shared" si="40"/>
        <v>53648.6237</v>
      </c>
      <c r="H456" s="19">
        <f t="shared" si="41"/>
        <v>53182.5</v>
      </c>
      <c r="I456" s="156" t="s">
        <v>1670</v>
      </c>
      <c r="J456" s="157" t="s">
        <v>1671</v>
      </c>
      <c r="K456" s="156" t="s">
        <v>1672</v>
      </c>
      <c r="L456" s="156" t="s">
        <v>1673</v>
      </c>
      <c r="M456" s="157" t="s">
        <v>1460</v>
      </c>
      <c r="N456" s="157" t="s">
        <v>1557</v>
      </c>
      <c r="O456" s="158" t="s">
        <v>1601</v>
      </c>
      <c r="P456" s="159" t="s">
        <v>1669</v>
      </c>
    </row>
    <row r="457" spans="1:16" ht="13.5" thickBot="1" x14ac:dyDescent="0.25">
      <c r="A457" s="19" t="str">
        <f t="shared" si="36"/>
        <v>BAVM 178 </v>
      </c>
      <c r="B457" s="22" t="str">
        <f t="shared" si="37"/>
        <v>I</v>
      </c>
      <c r="C457" s="19">
        <f t="shared" si="38"/>
        <v>53650.377099999998</v>
      </c>
      <c r="D457" s="45" t="str">
        <f t="shared" si="39"/>
        <v>vis</v>
      </c>
      <c r="E457" s="155">
        <f>VLOOKUP(C457,'Active 1'!C$21:E$969,3,FALSE)</f>
        <v>53190.283412243902</v>
      </c>
      <c r="F457" s="22" t="s">
        <v>2184</v>
      </c>
      <c r="G457" s="45" t="str">
        <f t="shared" si="40"/>
        <v>53650.3771</v>
      </c>
      <c r="H457" s="19">
        <f t="shared" si="41"/>
        <v>53190</v>
      </c>
      <c r="I457" s="156" t="s">
        <v>1674</v>
      </c>
      <c r="J457" s="157" t="s">
        <v>1675</v>
      </c>
      <c r="K457" s="156" t="s">
        <v>1676</v>
      </c>
      <c r="L457" s="156" t="s">
        <v>1677</v>
      </c>
      <c r="M457" s="157" t="s">
        <v>1460</v>
      </c>
      <c r="N457" s="157" t="s">
        <v>1557</v>
      </c>
      <c r="O457" s="158" t="s">
        <v>1397</v>
      </c>
      <c r="P457" s="159" t="s">
        <v>1669</v>
      </c>
    </row>
    <row r="458" spans="1:16" ht="13.5" thickBot="1" x14ac:dyDescent="0.25">
      <c r="A458" s="19" t="str">
        <f t="shared" si="36"/>
        <v>OEJV 0074 </v>
      </c>
      <c r="B458" s="22" t="str">
        <f t="shared" si="37"/>
        <v>I</v>
      </c>
      <c r="C458" s="19">
        <f t="shared" si="38"/>
        <v>53651.311710000002</v>
      </c>
      <c r="D458" s="45" t="str">
        <f t="shared" si="39"/>
        <v>vis</v>
      </c>
      <c r="E458" s="155">
        <f>VLOOKUP(C458,'Active 1'!C$21:E$969,3,FALSE)</f>
        <v>53194.282758730478</v>
      </c>
      <c r="F458" s="22" t="s">
        <v>2184</v>
      </c>
      <c r="G458" s="45" t="str">
        <f t="shared" si="40"/>
        <v>53651.31171</v>
      </c>
      <c r="H458" s="19">
        <f t="shared" si="41"/>
        <v>53194</v>
      </c>
      <c r="I458" s="156" t="s">
        <v>1678</v>
      </c>
      <c r="J458" s="157" t="s">
        <v>1679</v>
      </c>
      <c r="K458" s="156" t="s">
        <v>1680</v>
      </c>
      <c r="L458" s="156" t="s">
        <v>1681</v>
      </c>
      <c r="M458" s="157" t="s">
        <v>1460</v>
      </c>
      <c r="N458" s="157" t="s">
        <v>35</v>
      </c>
      <c r="O458" s="158" t="s">
        <v>1553</v>
      </c>
      <c r="P458" s="159" t="s">
        <v>1414</v>
      </c>
    </row>
    <row r="459" spans="1:16" ht="13.5" thickBot="1" x14ac:dyDescent="0.25">
      <c r="A459" s="19" t="str">
        <f t="shared" ref="A459:A522" si="42">P459</f>
        <v>BAVM 178 </v>
      </c>
      <c r="B459" s="22" t="str">
        <f t="shared" ref="B459:B522" si="43">IF(H459=INT(H459),"I","II")</f>
        <v>II</v>
      </c>
      <c r="C459" s="19">
        <f t="shared" ref="C459:C522" si="44">1*G459</f>
        <v>53661.476699999999</v>
      </c>
      <c r="D459" s="45" t="str">
        <f t="shared" ref="D459:D522" si="45">VLOOKUP(F459,I$1:J$5,2,FALSE)</f>
        <v>vis</v>
      </c>
      <c r="E459" s="155">
        <f>VLOOKUP(C459,'Active 1'!C$21:E$969,3,FALSE)</f>
        <v>53237.780385593469</v>
      </c>
      <c r="F459" s="22" t="s">
        <v>2184</v>
      </c>
      <c r="G459" s="45" t="str">
        <f t="shared" ref="G459:G522" si="46">MID(I459,3,LEN(I459)-3)</f>
        <v>53661.4767</v>
      </c>
      <c r="H459" s="19">
        <f t="shared" ref="H459:H522" si="47">1*K459</f>
        <v>53237.5</v>
      </c>
      <c r="I459" s="156" t="s">
        <v>1682</v>
      </c>
      <c r="J459" s="157" t="s">
        <v>1683</v>
      </c>
      <c r="K459" s="156" t="s">
        <v>1684</v>
      </c>
      <c r="L459" s="156" t="s">
        <v>1673</v>
      </c>
      <c r="M459" s="157" t="s">
        <v>1460</v>
      </c>
      <c r="N459" s="157" t="s">
        <v>1557</v>
      </c>
      <c r="O459" s="158" t="s">
        <v>1397</v>
      </c>
      <c r="P459" s="159" t="s">
        <v>1669</v>
      </c>
    </row>
    <row r="460" spans="1:16" ht="13.5" thickBot="1" x14ac:dyDescent="0.25">
      <c r="A460" s="19" t="str">
        <f t="shared" si="42"/>
        <v>BAVM 178 </v>
      </c>
      <c r="B460" s="22" t="str">
        <f t="shared" si="43"/>
        <v>I</v>
      </c>
      <c r="C460" s="19">
        <f t="shared" si="44"/>
        <v>53661.594799999999</v>
      </c>
      <c r="D460" s="45" t="str">
        <f t="shared" si="45"/>
        <v>vis</v>
      </c>
      <c r="E460" s="155">
        <f>VLOOKUP(C460,'Active 1'!C$21:E$969,3,FALSE)</f>
        <v>53238.285754485369</v>
      </c>
      <c r="F460" s="22" t="s">
        <v>2184</v>
      </c>
      <c r="G460" s="45" t="str">
        <f t="shared" si="46"/>
        <v>53661.5948</v>
      </c>
      <c r="H460" s="19">
        <f t="shared" si="47"/>
        <v>53238</v>
      </c>
      <c r="I460" s="156" t="s">
        <v>1685</v>
      </c>
      <c r="J460" s="157" t="s">
        <v>1686</v>
      </c>
      <c r="K460" s="156" t="s">
        <v>1687</v>
      </c>
      <c r="L460" s="156" t="s">
        <v>1688</v>
      </c>
      <c r="M460" s="157" t="s">
        <v>1460</v>
      </c>
      <c r="N460" s="157" t="s">
        <v>1557</v>
      </c>
      <c r="O460" s="158" t="s">
        <v>1397</v>
      </c>
      <c r="P460" s="159" t="s">
        <v>1669</v>
      </c>
    </row>
    <row r="461" spans="1:16" ht="13.5" thickBot="1" x14ac:dyDescent="0.25">
      <c r="A461" s="19" t="str">
        <f t="shared" si="42"/>
        <v>BAVM 178 </v>
      </c>
      <c r="B461" s="22" t="str">
        <f t="shared" si="43"/>
        <v>I</v>
      </c>
      <c r="C461" s="19">
        <f t="shared" si="44"/>
        <v>53662.296499999997</v>
      </c>
      <c r="D461" s="45" t="str">
        <f t="shared" si="45"/>
        <v>vis</v>
      </c>
      <c r="E461" s="155">
        <f>VLOOKUP(C461,'Active 1'!C$21:E$969,3,FALSE)</f>
        <v>53241.288441627185</v>
      </c>
      <c r="F461" s="22" t="s">
        <v>2184</v>
      </c>
      <c r="G461" s="45" t="str">
        <f t="shared" si="46"/>
        <v>53662.2965</v>
      </c>
      <c r="H461" s="19">
        <f t="shared" si="47"/>
        <v>53241</v>
      </c>
      <c r="I461" s="156" t="s">
        <v>1689</v>
      </c>
      <c r="J461" s="157" t="s">
        <v>1690</v>
      </c>
      <c r="K461" s="156" t="s">
        <v>1691</v>
      </c>
      <c r="L461" s="156" t="s">
        <v>1692</v>
      </c>
      <c r="M461" s="157" t="s">
        <v>1460</v>
      </c>
      <c r="N461" s="157" t="s">
        <v>1557</v>
      </c>
      <c r="O461" s="158" t="s">
        <v>1201</v>
      </c>
      <c r="P461" s="159" t="s">
        <v>1669</v>
      </c>
    </row>
    <row r="462" spans="1:16" ht="13.5" thickBot="1" x14ac:dyDescent="0.25">
      <c r="A462" s="19" t="str">
        <f t="shared" si="42"/>
        <v>BAVM 178 </v>
      </c>
      <c r="B462" s="22" t="str">
        <f t="shared" si="43"/>
        <v>II</v>
      </c>
      <c r="C462" s="19">
        <f t="shared" si="44"/>
        <v>53662.409699999997</v>
      </c>
      <c r="D462" s="45" t="str">
        <f t="shared" si="45"/>
        <v>vis</v>
      </c>
      <c r="E462" s="155">
        <f>VLOOKUP(C462,'Active 1'!C$21:E$969,3,FALSE)</f>
        <v>53241.772842631108</v>
      </c>
      <c r="F462" s="22" t="s">
        <v>2184</v>
      </c>
      <c r="G462" s="45" t="str">
        <f t="shared" si="46"/>
        <v>53662.4097</v>
      </c>
      <c r="H462" s="19">
        <f t="shared" si="47"/>
        <v>53241.5</v>
      </c>
      <c r="I462" s="156" t="s">
        <v>1693</v>
      </c>
      <c r="J462" s="157" t="s">
        <v>1694</v>
      </c>
      <c r="K462" s="156" t="s">
        <v>1695</v>
      </c>
      <c r="L462" s="156" t="s">
        <v>1696</v>
      </c>
      <c r="M462" s="157" t="s">
        <v>1460</v>
      </c>
      <c r="N462" s="157" t="s">
        <v>1557</v>
      </c>
      <c r="O462" s="158" t="s">
        <v>1201</v>
      </c>
      <c r="P462" s="159" t="s">
        <v>1669</v>
      </c>
    </row>
    <row r="463" spans="1:16" ht="13.5" thickBot="1" x14ac:dyDescent="0.25">
      <c r="A463" s="19" t="str">
        <f t="shared" si="42"/>
        <v>BAVM 178 </v>
      </c>
      <c r="B463" s="22" t="str">
        <f t="shared" si="43"/>
        <v>I</v>
      </c>
      <c r="C463" s="19">
        <f t="shared" si="44"/>
        <v>53662.529499999997</v>
      </c>
      <c r="D463" s="45" t="str">
        <f t="shared" si="45"/>
        <v>vis</v>
      </c>
      <c r="E463" s="155">
        <f>VLOOKUP(C463,'Active 1'!C$21:E$969,3,FALSE)</f>
        <v>53242.285486096393</v>
      </c>
      <c r="F463" s="22" t="s">
        <v>2184</v>
      </c>
      <c r="G463" s="45" t="str">
        <f t="shared" si="46"/>
        <v>53662.5295</v>
      </c>
      <c r="H463" s="19">
        <f t="shared" si="47"/>
        <v>53242</v>
      </c>
      <c r="I463" s="156" t="s">
        <v>1697</v>
      </c>
      <c r="J463" s="157" t="s">
        <v>1699</v>
      </c>
      <c r="K463" s="156" t="s">
        <v>1700</v>
      </c>
      <c r="L463" s="156" t="s">
        <v>1668</v>
      </c>
      <c r="M463" s="157" t="s">
        <v>1460</v>
      </c>
      <c r="N463" s="157" t="s">
        <v>1557</v>
      </c>
      <c r="O463" s="158" t="s">
        <v>1201</v>
      </c>
      <c r="P463" s="159" t="s">
        <v>1669</v>
      </c>
    </row>
    <row r="464" spans="1:16" ht="13.5" thickBot="1" x14ac:dyDescent="0.25">
      <c r="A464" s="19" t="str">
        <f t="shared" si="42"/>
        <v>IBVS 5694 </v>
      </c>
      <c r="B464" s="22" t="str">
        <f t="shared" si="43"/>
        <v>II</v>
      </c>
      <c r="C464" s="19">
        <f t="shared" si="44"/>
        <v>53669.188999999998</v>
      </c>
      <c r="D464" s="45" t="str">
        <f t="shared" si="45"/>
        <v>vis</v>
      </c>
      <c r="E464" s="155">
        <f>VLOOKUP(C464,'Active 1'!C$21:E$969,3,FALSE)</f>
        <v>53270.782557524326</v>
      </c>
      <c r="F464" s="22" t="s">
        <v>2184</v>
      </c>
      <c r="G464" s="45" t="str">
        <f t="shared" si="46"/>
        <v>53669.1890</v>
      </c>
      <c r="H464" s="19">
        <f t="shared" si="47"/>
        <v>53270.5</v>
      </c>
      <c r="I464" s="156" t="s">
        <v>1701</v>
      </c>
      <c r="J464" s="157" t="s">
        <v>1702</v>
      </c>
      <c r="K464" s="156" t="s">
        <v>1703</v>
      </c>
      <c r="L464" s="156" t="s">
        <v>1704</v>
      </c>
      <c r="M464" s="157" t="s">
        <v>427</v>
      </c>
      <c r="N464" s="157" t="s">
        <v>428</v>
      </c>
      <c r="O464" s="158" t="s">
        <v>1581</v>
      </c>
      <c r="P464" s="159" t="s">
        <v>1582</v>
      </c>
    </row>
    <row r="465" spans="1:16" ht="13.5" thickBot="1" x14ac:dyDescent="0.25">
      <c r="A465" s="19" t="str">
        <f t="shared" si="42"/>
        <v>IBVS 5694 </v>
      </c>
      <c r="B465" s="22" t="str">
        <f t="shared" si="43"/>
        <v>I</v>
      </c>
      <c r="C465" s="19">
        <f t="shared" si="44"/>
        <v>53669.307000000001</v>
      </c>
      <c r="D465" s="45" t="str">
        <f t="shared" si="45"/>
        <v>vis</v>
      </c>
      <c r="E465" s="155">
        <f>VLOOKUP(C465,'Active 1'!C$21:E$969,3,FALSE)</f>
        <v>53271.287498500154</v>
      </c>
      <c r="F465" s="22" t="s">
        <v>2184</v>
      </c>
      <c r="G465" s="45" t="str">
        <f t="shared" si="46"/>
        <v>53669.3070</v>
      </c>
      <c r="H465" s="19">
        <f t="shared" si="47"/>
        <v>53271</v>
      </c>
      <c r="I465" s="156" t="s">
        <v>1705</v>
      </c>
      <c r="J465" s="157" t="s">
        <v>1706</v>
      </c>
      <c r="K465" s="156" t="s">
        <v>1707</v>
      </c>
      <c r="L465" s="156" t="s">
        <v>1708</v>
      </c>
      <c r="M465" s="157" t="s">
        <v>427</v>
      </c>
      <c r="N465" s="157" t="s">
        <v>428</v>
      </c>
      <c r="O465" s="158" t="s">
        <v>1581</v>
      </c>
      <c r="P465" s="159" t="s">
        <v>1582</v>
      </c>
    </row>
    <row r="466" spans="1:16" ht="13.5" thickBot="1" x14ac:dyDescent="0.25">
      <c r="A466" s="19" t="str">
        <f t="shared" si="42"/>
        <v>BAVM 220 </v>
      </c>
      <c r="B466" s="22" t="str">
        <f t="shared" si="43"/>
        <v>II</v>
      </c>
      <c r="C466" s="19">
        <f t="shared" si="44"/>
        <v>53735.323799999998</v>
      </c>
      <c r="D466" s="45" t="str">
        <f t="shared" si="45"/>
        <v>vis</v>
      </c>
      <c r="E466" s="155">
        <f>VLOOKUP(C466,'Active 1'!C$21:E$969,3,FALSE)</f>
        <v>53553.784001997847</v>
      </c>
      <c r="F466" s="22" t="s">
        <v>2184</v>
      </c>
      <c r="G466" s="45" t="str">
        <f t="shared" si="46"/>
        <v>53735.3238</v>
      </c>
      <c r="H466" s="19">
        <f t="shared" si="47"/>
        <v>53553.5</v>
      </c>
      <c r="I466" s="156" t="s">
        <v>1709</v>
      </c>
      <c r="J466" s="157" t="s">
        <v>1710</v>
      </c>
      <c r="K466" s="156" t="s">
        <v>1711</v>
      </c>
      <c r="L466" s="156" t="s">
        <v>1712</v>
      </c>
      <c r="M466" s="157" t="s">
        <v>1460</v>
      </c>
      <c r="N466" s="157" t="s">
        <v>1557</v>
      </c>
      <c r="O466" s="158" t="s">
        <v>1201</v>
      </c>
      <c r="P466" s="159" t="s">
        <v>1713</v>
      </c>
    </row>
    <row r="467" spans="1:16" ht="13.5" thickBot="1" x14ac:dyDescent="0.25">
      <c r="A467" s="19" t="str">
        <f t="shared" si="42"/>
        <v>BAVM 178 </v>
      </c>
      <c r="B467" s="22" t="str">
        <f t="shared" si="43"/>
        <v>I</v>
      </c>
      <c r="C467" s="19">
        <f t="shared" si="44"/>
        <v>53745.256999999998</v>
      </c>
      <c r="D467" s="45" t="str">
        <f t="shared" si="45"/>
        <v>vis</v>
      </c>
      <c r="E467" s="155">
        <f>VLOOKUP(C467,'Active 1'!C$21:E$969,3,FALSE)</f>
        <v>53596.289762176217</v>
      </c>
      <c r="F467" s="22" t="s">
        <v>2184</v>
      </c>
      <c r="G467" s="45" t="str">
        <f t="shared" si="46"/>
        <v>53745.2570</v>
      </c>
      <c r="H467" s="19">
        <f t="shared" si="47"/>
        <v>53596</v>
      </c>
      <c r="I467" s="156" t="s">
        <v>1714</v>
      </c>
      <c r="J467" s="157" t="s">
        <v>1715</v>
      </c>
      <c r="K467" s="156" t="s">
        <v>1716</v>
      </c>
      <c r="L467" s="156" t="s">
        <v>1717</v>
      </c>
      <c r="M467" s="157" t="s">
        <v>1460</v>
      </c>
      <c r="N467" s="157" t="s">
        <v>1557</v>
      </c>
      <c r="O467" s="158" t="s">
        <v>1601</v>
      </c>
      <c r="P467" s="159" t="s">
        <v>1669</v>
      </c>
    </row>
    <row r="468" spans="1:16" ht="13.5" thickBot="1" x14ac:dyDescent="0.25">
      <c r="A468" s="19" t="str">
        <f t="shared" si="42"/>
        <v>OEJV 0074 </v>
      </c>
      <c r="B468" s="22" t="str">
        <f t="shared" si="43"/>
        <v>I</v>
      </c>
      <c r="C468" s="19">
        <f t="shared" si="44"/>
        <v>53745.25735</v>
      </c>
      <c r="D468" s="45" t="str">
        <f t="shared" si="45"/>
        <v>vis</v>
      </c>
      <c r="E468" s="155">
        <f>VLOOKUP(C468,'Active 1'!C$21:E$969,3,FALSE)</f>
        <v>53596.291259882506</v>
      </c>
      <c r="F468" s="22" t="s">
        <v>2184</v>
      </c>
      <c r="G468" s="45" t="str">
        <f t="shared" si="46"/>
        <v>53745.25735</v>
      </c>
      <c r="H468" s="19">
        <f t="shared" si="47"/>
        <v>53596</v>
      </c>
      <c r="I468" s="156" t="s">
        <v>1718</v>
      </c>
      <c r="J468" s="157" t="s">
        <v>1715</v>
      </c>
      <c r="K468" s="156" t="s">
        <v>1716</v>
      </c>
      <c r="L468" s="156" t="s">
        <v>1719</v>
      </c>
      <c r="M468" s="157" t="s">
        <v>1460</v>
      </c>
      <c r="N468" s="157" t="s">
        <v>35</v>
      </c>
      <c r="O468" s="158" t="s">
        <v>1553</v>
      </c>
      <c r="P468" s="159" t="s">
        <v>1414</v>
      </c>
    </row>
    <row r="469" spans="1:16" ht="13.5" thickBot="1" x14ac:dyDescent="0.25">
      <c r="A469" s="19" t="str">
        <f t="shared" si="42"/>
        <v>BAVM 178 </v>
      </c>
      <c r="B469" s="22" t="str">
        <f t="shared" si="43"/>
        <v>II</v>
      </c>
      <c r="C469" s="19">
        <f t="shared" si="44"/>
        <v>53745.373</v>
      </c>
      <c r="D469" s="45" t="str">
        <f t="shared" si="45"/>
        <v>vis</v>
      </c>
      <c r="E469" s="155">
        <f>VLOOKUP(C469,'Active 1'!C$21:E$969,3,FALSE)</f>
        <v>53596.786144830425</v>
      </c>
      <c r="F469" s="22" t="s">
        <v>2184</v>
      </c>
      <c r="G469" s="45" t="str">
        <f t="shared" si="46"/>
        <v>53745.3730</v>
      </c>
      <c r="H469" s="19">
        <f t="shared" si="47"/>
        <v>53596.5</v>
      </c>
      <c r="I469" s="156" t="s">
        <v>1720</v>
      </c>
      <c r="J469" s="157" t="s">
        <v>1721</v>
      </c>
      <c r="K469" s="156" t="s">
        <v>1722</v>
      </c>
      <c r="L469" s="156" t="s">
        <v>1723</v>
      </c>
      <c r="M469" s="157" t="s">
        <v>1460</v>
      </c>
      <c r="N469" s="157" t="s">
        <v>1557</v>
      </c>
      <c r="O469" s="158" t="s">
        <v>1601</v>
      </c>
      <c r="P469" s="159" t="s">
        <v>1669</v>
      </c>
    </row>
    <row r="470" spans="1:16" ht="13.5" thickBot="1" x14ac:dyDescent="0.25">
      <c r="A470" s="19" t="str">
        <f t="shared" si="42"/>
        <v>BAVM 178 </v>
      </c>
      <c r="B470" s="22" t="str">
        <f t="shared" si="43"/>
        <v>I</v>
      </c>
      <c r="C470" s="19">
        <f t="shared" si="44"/>
        <v>53745.491600000001</v>
      </c>
      <c r="D470" s="45" t="str">
        <f t="shared" si="45"/>
        <v>vis</v>
      </c>
      <c r="E470" s="155">
        <f>VLOOKUP(C470,'Active 1'!C$21:E$969,3,FALSE)</f>
        <v>53597.293653302739</v>
      </c>
      <c r="F470" s="22" t="s">
        <v>2184</v>
      </c>
      <c r="G470" s="45" t="str">
        <f t="shared" si="46"/>
        <v>53745.4916</v>
      </c>
      <c r="H470" s="19">
        <f t="shared" si="47"/>
        <v>53597</v>
      </c>
      <c r="I470" s="156" t="s">
        <v>1724</v>
      </c>
      <c r="J470" s="157" t="s">
        <v>1725</v>
      </c>
      <c r="K470" s="156" t="s">
        <v>1726</v>
      </c>
      <c r="L470" s="156" t="s">
        <v>1727</v>
      </c>
      <c r="M470" s="157" t="s">
        <v>1460</v>
      </c>
      <c r="N470" s="157" t="s">
        <v>1557</v>
      </c>
      <c r="O470" s="158" t="s">
        <v>1601</v>
      </c>
      <c r="P470" s="159" t="s">
        <v>1669</v>
      </c>
    </row>
    <row r="471" spans="1:16" ht="13.5" thickBot="1" x14ac:dyDescent="0.25">
      <c r="A471" s="19" t="str">
        <f t="shared" si="42"/>
        <v>IBVS 5777 </v>
      </c>
      <c r="B471" s="22" t="str">
        <f t="shared" si="43"/>
        <v>II</v>
      </c>
      <c r="C471" s="19">
        <f t="shared" si="44"/>
        <v>53930.459199999998</v>
      </c>
      <c r="D471" s="45" t="str">
        <f t="shared" si="45"/>
        <v>vis</v>
      </c>
      <c r="E471" s="155">
        <f>VLOOKUP(C471,'Active 1'!C$21:E$969,3,FALSE)</f>
        <v>54388.799758723784</v>
      </c>
      <c r="F471" s="22" t="s">
        <v>2184</v>
      </c>
      <c r="G471" s="45" t="str">
        <f t="shared" si="46"/>
        <v>53930.4592</v>
      </c>
      <c r="H471" s="19">
        <f t="shared" si="47"/>
        <v>54388.5</v>
      </c>
      <c r="I471" s="156" t="s">
        <v>1728</v>
      </c>
      <c r="J471" s="157" t="s">
        <v>1729</v>
      </c>
      <c r="K471" s="156" t="s">
        <v>1730</v>
      </c>
      <c r="L471" s="156" t="s">
        <v>1731</v>
      </c>
      <c r="M471" s="157" t="s">
        <v>1460</v>
      </c>
      <c r="N471" s="157" t="s">
        <v>2184</v>
      </c>
      <c r="O471" s="158" t="s">
        <v>1732</v>
      </c>
      <c r="P471" s="159" t="s">
        <v>1733</v>
      </c>
    </row>
    <row r="472" spans="1:16" ht="13.5" thickBot="1" x14ac:dyDescent="0.25">
      <c r="A472" s="19" t="str">
        <f t="shared" si="42"/>
        <v>IBVS 5777 </v>
      </c>
      <c r="B472" s="22" t="str">
        <f t="shared" si="43"/>
        <v>I</v>
      </c>
      <c r="C472" s="19">
        <f t="shared" si="44"/>
        <v>53943.429400000001</v>
      </c>
      <c r="D472" s="45" t="str">
        <f t="shared" si="45"/>
        <v>vis</v>
      </c>
      <c r="E472" s="155">
        <f>VLOOKUP(C472,'Active 1'!C$21:E$969,3,FALSE)</f>
        <v>54444.301330288399</v>
      </c>
      <c r="F472" s="22" t="s">
        <v>2184</v>
      </c>
      <c r="G472" s="45" t="str">
        <f t="shared" si="46"/>
        <v>53943.4294</v>
      </c>
      <c r="H472" s="19">
        <f t="shared" si="47"/>
        <v>54444</v>
      </c>
      <c r="I472" s="156" t="s">
        <v>1734</v>
      </c>
      <c r="J472" s="157" t="s">
        <v>1735</v>
      </c>
      <c r="K472" s="156" t="s">
        <v>1736</v>
      </c>
      <c r="L472" s="156" t="s">
        <v>1737</v>
      </c>
      <c r="M472" s="157" t="s">
        <v>1460</v>
      </c>
      <c r="N472" s="157" t="s">
        <v>1396</v>
      </c>
      <c r="O472" s="158" t="s">
        <v>1732</v>
      </c>
      <c r="P472" s="159" t="s">
        <v>1733</v>
      </c>
    </row>
    <row r="473" spans="1:16" ht="13.5" thickBot="1" x14ac:dyDescent="0.25">
      <c r="A473" s="19" t="str">
        <f t="shared" si="42"/>
        <v>IBVS 5777 </v>
      </c>
      <c r="B473" s="22" t="str">
        <f t="shared" si="43"/>
        <v>II</v>
      </c>
      <c r="C473" s="19">
        <f t="shared" si="44"/>
        <v>53943.546000000002</v>
      </c>
      <c r="D473" s="45" t="str">
        <f t="shared" si="45"/>
        <v>vis</v>
      </c>
      <c r="E473" s="155">
        <f>VLOOKUP(C473,'Active 1'!C$21:E$969,3,FALSE)</f>
        <v>54444.800280439093</v>
      </c>
      <c r="F473" s="22" t="s">
        <v>2184</v>
      </c>
      <c r="G473" s="45" t="str">
        <f t="shared" si="46"/>
        <v>53943.5460</v>
      </c>
      <c r="H473" s="19">
        <f t="shared" si="47"/>
        <v>54444.5</v>
      </c>
      <c r="I473" s="156" t="s">
        <v>1738</v>
      </c>
      <c r="J473" s="157" t="s">
        <v>1739</v>
      </c>
      <c r="K473" s="156" t="s">
        <v>1740</v>
      </c>
      <c r="L473" s="156" t="s">
        <v>1741</v>
      </c>
      <c r="M473" s="157" t="s">
        <v>1460</v>
      </c>
      <c r="N473" s="157" t="s">
        <v>1396</v>
      </c>
      <c r="O473" s="158" t="s">
        <v>1732</v>
      </c>
      <c r="P473" s="159" t="s">
        <v>1733</v>
      </c>
    </row>
    <row r="474" spans="1:16" ht="13.5" thickBot="1" x14ac:dyDescent="0.25">
      <c r="A474" s="19" t="str">
        <f t="shared" si="42"/>
        <v>IBVS 5777 </v>
      </c>
      <c r="B474" s="22" t="str">
        <f t="shared" si="43"/>
        <v>II</v>
      </c>
      <c r="C474" s="19">
        <f t="shared" si="44"/>
        <v>53947.518799999998</v>
      </c>
      <c r="D474" s="45" t="str">
        <f t="shared" si="45"/>
        <v>vis</v>
      </c>
      <c r="E474" s="155">
        <f>VLOOKUP(C474,'Active 1'!C$21:E$969,3,FALSE)</f>
        <v>54461.800530513232</v>
      </c>
      <c r="F474" s="22" t="s">
        <v>2184</v>
      </c>
      <c r="G474" s="45" t="str">
        <f t="shared" si="46"/>
        <v>53947.5188</v>
      </c>
      <c r="H474" s="19">
        <f t="shared" si="47"/>
        <v>54461.5</v>
      </c>
      <c r="I474" s="156" t="s">
        <v>1742</v>
      </c>
      <c r="J474" s="157" t="s">
        <v>1743</v>
      </c>
      <c r="K474" s="156" t="s">
        <v>1744</v>
      </c>
      <c r="L474" s="156" t="s">
        <v>1741</v>
      </c>
      <c r="M474" s="157" t="s">
        <v>1460</v>
      </c>
      <c r="N474" s="157" t="s">
        <v>1396</v>
      </c>
      <c r="O474" s="158" t="s">
        <v>1732</v>
      </c>
      <c r="P474" s="159" t="s">
        <v>1733</v>
      </c>
    </row>
    <row r="475" spans="1:16" ht="13.5" thickBot="1" x14ac:dyDescent="0.25">
      <c r="A475" s="19" t="str">
        <f t="shared" si="42"/>
        <v>IBVS 5736 </v>
      </c>
      <c r="B475" s="22" t="str">
        <f t="shared" si="43"/>
        <v>II</v>
      </c>
      <c r="C475" s="19">
        <f t="shared" si="44"/>
        <v>53985.377399999998</v>
      </c>
      <c r="D475" s="45" t="str">
        <f t="shared" si="45"/>
        <v>vis</v>
      </c>
      <c r="E475" s="155">
        <f>VLOOKUP(C475,'Active 1'!C$21:E$969,3,FALSE)</f>
        <v>54623.803568032745</v>
      </c>
      <c r="F475" s="22" t="s">
        <v>2184</v>
      </c>
      <c r="G475" s="45" t="str">
        <f t="shared" si="46"/>
        <v>53985.3774</v>
      </c>
      <c r="H475" s="19">
        <f t="shared" si="47"/>
        <v>54623.5</v>
      </c>
      <c r="I475" s="156" t="s">
        <v>1745</v>
      </c>
      <c r="J475" s="157" t="s">
        <v>1746</v>
      </c>
      <c r="K475" s="156" t="s">
        <v>1747</v>
      </c>
      <c r="L475" s="156" t="s">
        <v>1748</v>
      </c>
      <c r="M475" s="157" t="s">
        <v>427</v>
      </c>
      <c r="N475" s="157" t="s">
        <v>428</v>
      </c>
      <c r="O475" s="158" t="s">
        <v>1749</v>
      </c>
      <c r="P475" s="159" t="s">
        <v>1750</v>
      </c>
    </row>
    <row r="476" spans="1:16" ht="13.5" thickBot="1" x14ac:dyDescent="0.25">
      <c r="A476" s="19" t="str">
        <f t="shared" si="42"/>
        <v>IBVS 5746 </v>
      </c>
      <c r="B476" s="22" t="str">
        <f t="shared" si="43"/>
        <v>I</v>
      </c>
      <c r="C476" s="19">
        <f t="shared" si="44"/>
        <v>53987.3632</v>
      </c>
      <c r="D476" s="45" t="str">
        <f t="shared" si="45"/>
        <v>vis</v>
      </c>
      <c r="E476" s="155">
        <f>VLOOKUP(C476,'Active 1'!C$21:E$969,3,FALSE)</f>
        <v>54632.301125573344</v>
      </c>
      <c r="F476" s="22" t="s">
        <v>2184</v>
      </c>
      <c r="G476" s="45" t="str">
        <f t="shared" si="46"/>
        <v>53987.3632</v>
      </c>
      <c r="H476" s="19">
        <f t="shared" si="47"/>
        <v>54632</v>
      </c>
      <c r="I476" s="156" t="s">
        <v>1751</v>
      </c>
      <c r="J476" s="157" t="s">
        <v>1752</v>
      </c>
      <c r="K476" s="156" t="s">
        <v>1753</v>
      </c>
      <c r="L476" s="156" t="s">
        <v>1737</v>
      </c>
      <c r="M476" s="157" t="s">
        <v>427</v>
      </c>
      <c r="N476" s="157" t="s">
        <v>428</v>
      </c>
      <c r="O476" s="158" t="s">
        <v>1754</v>
      </c>
      <c r="P476" s="159" t="s">
        <v>1755</v>
      </c>
    </row>
    <row r="477" spans="1:16" ht="13.5" thickBot="1" x14ac:dyDescent="0.25">
      <c r="A477" s="19" t="str">
        <f t="shared" si="42"/>
        <v>IBVS 5736 </v>
      </c>
      <c r="B477" s="22" t="str">
        <f t="shared" si="43"/>
        <v>I</v>
      </c>
      <c r="C477" s="19">
        <f t="shared" si="44"/>
        <v>54019.3796</v>
      </c>
      <c r="D477" s="45" t="str">
        <f t="shared" si="45"/>
        <v>vis</v>
      </c>
      <c r="E477" s="155">
        <f>VLOOKUP(C477,'Active 1'!C$21:E$969,3,FALSE)</f>
        <v>54769.304449796633</v>
      </c>
      <c r="F477" s="22" t="s">
        <v>2184</v>
      </c>
      <c r="G477" s="45" t="str">
        <f t="shared" si="46"/>
        <v>54019.3796</v>
      </c>
      <c r="H477" s="19">
        <f t="shared" si="47"/>
        <v>54769</v>
      </c>
      <c r="I477" s="156" t="s">
        <v>1766</v>
      </c>
      <c r="J477" s="157" t="s">
        <v>1767</v>
      </c>
      <c r="K477" s="156" t="s">
        <v>1768</v>
      </c>
      <c r="L477" s="156" t="s">
        <v>1769</v>
      </c>
      <c r="M477" s="157" t="s">
        <v>427</v>
      </c>
      <c r="N477" s="157" t="s">
        <v>428</v>
      </c>
      <c r="O477" s="158" t="s">
        <v>1749</v>
      </c>
      <c r="P477" s="159" t="s">
        <v>1750</v>
      </c>
    </row>
    <row r="478" spans="1:16" ht="13.5" thickBot="1" x14ac:dyDescent="0.25">
      <c r="A478" s="19" t="str">
        <f t="shared" si="42"/>
        <v>IBVS 5746 </v>
      </c>
      <c r="B478" s="22" t="str">
        <f t="shared" si="43"/>
        <v>II</v>
      </c>
      <c r="C478" s="19">
        <f t="shared" si="44"/>
        <v>54055.485800000002</v>
      </c>
      <c r="D478" s="45" t="str">
        <f t="shared" si="45"/>
        <v>vis</v>
      </c>
      <c r="E478" s="155">
        <f>VLOOKUP(C478,'Active 1'!C$21:E$969,3,FALSE)</f>
        <v>54923.808685909091</v>
      </c>
      <c r="F478" s="22" t="s">
        <v>2184</v>
      </c>
      <c r="G478" s="45" t="str">
        <f t="shared" si="46"/>
        <v>54055.4858</v>
      </c>
      <c r="H478" s="19">
        <f t="shared" si="47"/>
        <v>54923.5</v>
      </c>
      <c r="I478" s="156" t="s">
        <v>1770</v>
      </c>
      <c r="J478" s="157" t="s">
        <v>1771</v>
      </c>
      <c r="K478" s="156" t="s">
        <v>1772</v>
      </c>
      <c r="L478" s="156" t="s">
        <v>1773</v>
      </c>
      <c r="M478" s="157" t="s">
        <v>427</v>
      </c>
      <c r="N478" s="157" t="s">
        <v>428</v>
      </c>
      <c r="O478" s="158" t="s">
        <v>1754</v>
      </c>
      <c r="P478" s="159" t="s">
        <v>1755</v>
      </c>
    </row>
    <row r="479" spans="1:16" ht="13.5" thickBot="1" x14ac:dyDescent="0.25">
      <c r="A479" s="19" t="str">
        <f t="shared" si="42"/>
        <v>IBVS 5795 </v>
      </c>
      <c r="B479" s="22" t="str">
        <f t="shared" si="43"/>
        <v>I</v>
      </c>
      <c r="C479" s="19">
        <f t="shared" si="44"/>
        <v>54086.4499</v>
      </c>
      <c r="D479" s="45" t="str">
        <f t="shared" si="45"/>
        <v>vis</v>
      </c>
      <c r="E479" s="155">
        <f>VLOOKUP(C479,'Active 1'!C$21:E$969,3,FALSE)</f>
        <v>55056.309049209834</v>
      </c>
      <c r="F479" s="22" t="s">
        <v>2184</v>
      </c>
      <c r="G479" s="45" t="str">
        <f t="shared" si="46"/>
        <v>54086.4499</v>
      </c>
      <c r="H479" s="19">
        <f t="shared" si="47"/>
        <v>55056</v>
      </c>
      <c r="I479" s="156" t="s">
        <v>1774</v>
      </c>
      <c r="J479" s="157" t="s">
        <v>1775</v>
      </c>
      <c r="K479" s="156" t="s">
        <v>1776</v>
      </c>
      <c r="L479" s="156" t="s">
        <v>1777</v>
      </c>
      <c r="M479" s="157" t="s">
        <v>1460</v>
      </c>
      <c r="N479" s="157" t="s">
        <v>1396</v>
      </c>
      <c r="O479" s="158" t="s">
        <v>1754</v>
      </c>
      <c r="P479" s="159" t="s">
        <v>1778</v>
      </c>
    </row>
    <row r="480" spans="1:16" ht="13.5" thickBot="1" x14ac:dyDescent="0.25">
      <c r="A480" s="19" t="str">
        <f t="shared" si="42"/>
        <v>IBVS 5898 </v>
      </c>
      <c r="B480" s="22" t="str">
        <f t="shared" si="43"/>
        <v>I</v>
      </c>
      <c r="C480" s="19">
        <f t="shared" si="44"/>
        <v>54314.534699999997</v>
      </c>
      <c r="D480" s="45" t="str">
        <f t="shared" si="45"/>
        <v>vis</v>
      </c>
      <c r="E480" s="155">
        <f>VLOOKUP(C480,'Active 1'!C$21:E$969,3,FALSE)</f>
        <v>56032.3205871967</v>
      </c>
      <c r="F480" s="22" t="s">
        <v>2184</v>
      </c>
      <c r="G480" s="45" t="str">
        <f t="shared" si="46"/>
        <v>54314.5347</v>
      </c>
      <c r="H480" s="19">
        <f t="shared" si="47"/>
        <v>56032</v>
      </c>
      <c r="I480" s="156" t="s">
        <v>1779</v>
      </c>
      <c r="J480" s="157" t="s">
        <v>1780</v>
      </c>
      <c r="K480" s="156" t="s">
        <v>1781</v>
      </c>
      <c r="L480" s="156" t="s">
        <v>1782</v>
      </c>
      <c r="M480" s="157" t="s">
        <v>1460</v>
      </c>
      <c r="N480" s="157" t="s">
        <v>2184</v>
      </c>
      <c r="O480" s="158" t="s">
        <v>1732</v>
      </c>
      <c r="P480" s="159" t="s">
        <v>1783</v>
      </c>
    </row>
    <row r="481" spans="1:16" ht="13.5" thickBot="1" x14ac:dyDescent="0.25">
      <c r="A481" s="19" t="str">
        <f t="shared" si="42"/>
        <v>OEJV 0116 </v>
      </c>
      <c r="B481" s="22" t="str">
        <f t="shared" si="43"/>
        <v>II</v>
      </c>
      <c r="C481" s="19">
        <f t="shared" si="44"/>
        <v>54405.559000000001</v>
      </c>
      <c r="D481" s="45" t="str">
        <f t="shared" si="45"/>
        <v>vis</v>
      </c>
      <c r="E481" s="155">
        <f>VLOOKUP(C481,'Active 1'!C$21:E$969,3,FALSE)</f>
        <v>56421.828204702048</v>
      </c>
      <c r="F481" s="22" t="s">
        <v>2184</v>
      </c>
      <c r="G481" s="45" t="str">
        <f t="shared" si="46"/>
        <v>54405.559</v>
      </c>
      <c r="H481" s="19">
        <f t="shared" si="47"/>
        <v>56421.5</v>
      </c>
      <c r="I481" s="156" t="s">
        <v>1806</v>
      </c>
      <c r="J481" s="157" t="s">
        <v>1807</v>
      </c>
      <c r="K481" s="156" t="s">
        <v>1808</v>
      </c>
      <c r="L481" s="156" t="s">
        <v>1809</v>
      </c>
      <c r="M481" s="157" t="s">
        <v>1460</v>
      </c>
      <c r="N481" s="157" t="s">
        <v>1396</v>
      </c>
      <c r="O481" s="158" t="s">
        <v>1810</v>
      </c>
      <c r="P481" s="159" t="s">
        <v>1811</v>
      </c>
    </row>
    <row r="482" spans="1:16" ht="13.5" thickBot="1" x14ac:dyDescent="0.25">
      <c r="A482" s="19" t="str">
        <f t="shared" si="42"/>
        <v>IBVS 5814 </v>
      </c>
      <c r="B482" s="22" t="str">
        <f t="shared" si="43"/>
        <v>I</v>
      </c>
      <c r="C482" s="19">
        <f t="shared" si="44"/>
        <v>54441.663200000003</v>
      </c>
      <c r="D482" s="45" t="str">
        <f t="shared" si="45"/>
        <v>vis</v>
      </c>
      <c r="E482" s="155">
        <f>VLOOKUP(C482,'Active 1'!C$21:E$969,3,FALSE)</f>
        <v>56576.323882492885</v>
      </c>
      <c r="F482" s="22" t="s">
        <v>2184</v>
      </c>
      <c r="G482" s="45" t="str">
        <f t="shared" si="46"/>
        <v>54441.6632</v>
      </c>
      <c r="H482" s="19">
        <f t="shared" si="47"/>
        <v>56576</v>
      </c>
      <c r="I482" s="156" t="s">
        <v>1825</v>
      </c>
      <c r="J482" s="157" t="s">
        <v>1826</v>
      </c>
      <c r="K482" s="156" t="s">
        <v>1827</v>
      </c>
      <c r="L482" s="156" t="s">
        <v>1828</v>
      </c>
      <c r="M482" s="157" t="s">
        <v>1460</v>
      </c>
      <c r="N482" s="157" t="s">
        <v>2184</v>
      </c>
      <c r="O482" s="158" t="s">
        <v>1498</v>
      </c>
      <c r="P482" s="159" t="s">
        <v>1829</v>
      </c>
    </row>
    <row r="483" spans="1:16" ht="13.5" thickBot="1" x14ac:dyDescent="0.25">
      <c r="A483" s="19" t="str">
        <f t="shared" si="42"/>
        <v>IBVS 5898 </v>
      </c>
      <c r="B483" s="22" t="str">
        <f t="shared" si="43"/>
        <v>II</v>
      </c>
      <c r="C483" s="19">
        <f t="shared" si="44"/>
        <v>54509.3177</v>
      </c>
      <c r="D483" s="45" t="str">
        <f t="shared" si="45"/>
        <v>vis</v>
      </c>
      <c r="E483" s="155">
        <f>VLOOKUP(C483,'Active 1'!C$21:E$969,3,FALSE)</f>
        <v>56865.828367652488</v>
      </c>
      <c r="F483" s="22" t="s">
        <v>2184</v>
      </c>
      <c r="G483" s="45" t="str">
        <f t="shared" si="46"/>
        <v>54509.3177</v>
      </c>
      <c r="H483" s="19">
        <f t="shared" si="47"/>
        <v>56865.5</v>
      </c>
      <c r="I483" s="156" t="s">
        <v>1830</v>
      </c>
      <c r="J483" s="157" t="s">
        <v>1831</v>
      </c>
      <c r="K483" s="156" t="s">
        <v>1832</v>
      </c>
      <c r="L483" s="156" t="s">
        <v>1833</v>
      </c>
      <c r="M483" s="157" t="s">
        <v>1460</v>
      </c>
      <c r="N483" s="157" t="s">
        <v>1396</v>
      </c>
      <c r="O483" s="158" t="s">
        <v>1732</v>
      </c>
      <c r="P483" s="159" t="s">
        <v>1783</v>
      </c>
    </row>
    <row r="484" spans="1:16" ht="13.5" thickBot="1" x14ac:dyDescent="0.25">
      <c r="A484" s="19" t="str">
        <f t="shared" si="42"/>
        <v>IBVS 5898 </v>
      </c>
      <c r="B484" s="22" t="str">
        <f t="shared" si="43"/>
        <v>II</v>
      </c>
      <c r="C484" s="19">
        <f t="shared" si="44"/>
        <v>54676.408199999998</v>
      </c>
      <c r="D484" s="45" t="str">
        <f t="shared" si="45"/>
        <v>vis</v>
      </c>
      <c r="E484" s="155">
        <f>VLOOKUP(C484,'Active 1'!C$21:E$969,3,FALSE)</f>
        <v>57580.835487320241</v>
      </c>
      <c r="F484" s="22" t="s">
        <v>2184</v>
      </c>
      <c r="G484" s="45" t="str">
        <f t="shared" si="46"/>
        <v>54676.4082</v>
      </c>
      <c r="H484" s="19">
        <f t="shared" si="47"/>
        <v>57580.5</v>
      </c>
      <c r="I484" s="156" t="s">
        <v>1834</v>
      </c>
      <c r="J484" s="157" t="s">
        <v>1835</v>
      </c>
      <c r="K484" s="156" t="s">
        <v>1836</v>
      </c>
      <c r="L484" s="156" t="s">
        <v>1837</v>
      </c>
      <c r="M484" s="157" t="s">
        <v>1460</v>
      </c>
      <c r="N484" s="157" t="s">
        <v>1396</v>
      </c>
      <c r="O484" s="158" t="s">
        <v>1732</v>
      </c>
      <c r="P484" s="159" t="s">
        <v>1783</v>
      </c>
    </row>
    <row r="485" spans="1:16" ht="13.5" thickBot="1" x14ac:dyDescent="0.25">
      <c r="A485" s="19" t="str">
        <f t="shared" si="42"/>
        <v>IBVS 5898 </v>
      </c>
      <c r="B485" s="22" t="str">
        <f t="shared" si="43"/>
        <v>I</v>
      </c>
      <c r="C485" s="19">
        <f t="shared" si="44"/>
        <v>55017.482900000003</v>
      </c>
      <c r="D485" s="45" t="str">
        <f t="shared" si="45"/>
        <v>vis</v>
      </c>
      <c r="E485" s="155">
        <f>VLOOKUP(C485,'Active 1'!C$21:E$969,3,FALSE)</f>
        <v>59040.348977545887</v>
      </c>
      <c r="F485" s="22" t="s">
        <v>2184</v>
      </c>
      <c r="G485" s="45" t="str">
        <f t="shared" si="46"/>
        <v>55017.4829</v>
      </c>
      <c r="H485" s="19">
        <f t="shared" si="47"/>
        <v>59040</v>
      </c>
      <c r="I485" s="156" t="s">
        <v>1854</v>
      </c>
      <c r="J485" s="157" t="s">
        <v>1855</v>
      </c>
      <c r="K485" s="156" t="s">
        <v>1856</v>
      </c>
      <c r="L485" s="156" t="s">
        <v>1857</v>
      </c>
      <c r="M485" s="157" t="s">
        <v>1460</v>
      </c>
      <c r="N485" s="157" t="s">
        <v>2184</v>
      </c>
      <c r="O485" s="158" t="s">
        <v>1732</v>
      </c>
      <c r="P485" s="159" t="s">
        <v>1783</v>
      </c>
    </row>
    <row r="486" spans="1:16" ht="13.5" thickBot="1" x14ac:dyDescent="0.25">
      <c r="A486" s="19" t="str">
        <f t="shared" si="42"/>
        <v>IBVS 5917 </v>
      </c>
      <c r="B486" s="22" t="str">
        <f t="shared" si="43"/>
        <v>II</v>
      </c>
      <c r="C486" s="19">
        <f t="shared" si="44"/>
        <v>55022.507899999997</v>
      </c>
      <c r="D486" s="45" t="str">
        <f t="shared" si="45"/>
        <v>vis</v>
      </c>
      <c r="E486" s="155">
        <f>VLOOKUP(C486,'Active 1'!C$21:E$969,3,FALSE)</f>
        <v>59061.851760626472</v>
      </c>
      <c r="F486" s="22" t="s">
        <v>2184</v>
      </c>
      <c r="G486" s="45" t="str">
        <f t="shared" si="46"/>
        <v>55022.5079</v>
      </c>
      <c r="H486" s="19">
        <f t="shared" si="47"/>
        <v>59061.5</v>
      </c>
      <c r="I486" s="156" t="s">
        <v>1858</v>
      </c>
      <c r="J486" s="157" t="s">
        <v>1859</v>
      </c>
      <c r="K486" s="156" t="s">
        <v>1860</v>
      </c>
      <c r="L486" s="156" t="s">
        <v>1861</v>
      </c>
      <c r="M486" s="157" t="s">
        <v>1460</v>
      </c>
      <c r="N486" s="157" t="s">
        <v>1497</v>
      </c>
      <c r="O486" s="158" t="s">
        <v>1862</v>
      </c>
      <c r="P486" s="159" t="s">
        <v>1863</v>
      </c>
    </row>
    <row r="487" spans="1:16" ht="13.5" thickBot="1" x14ac:dyDescent="0.25">
      <c r="A487" s="19" t="str">
        <f t="shared" si="42"/>
        <v>IBVS 5898 </v>
      </c>
      <c r="B487" s="22" t="str">
        <f t="shared" si="43"/>
        <v>II</v>
      </c>
      <c r="C487" s="19">
        <f t="shared" si="44"/>
        <v>55030.453200000004</v>
      </c>
      <c r="D487" s="45" t="str">
        <f t="shared" si="45"/>
        <v>vis</v>
      </c>
      <c r="E487" s="155">
        <f>VLOOKUP(C487,'Active 1'!C$21:E$969,3,FALSE)</f>
        <v>59095.850977026574</v>
      </c>
      <c r="F487" s="22" t="s">
        <v>2184</v>
      </c>
      <c r="G487" s="45" t="str">
        <f t="shared" si="46"/>
        <v>55030.4532</v>
      </c>
      <c r="H487" s="19">
        <f t="shared" si="47"/>
        <v>59095.5</v>
      </c>
      <c r="I487" s="156" t="s">
        <v>1864</v>
      </c>
      <c r="J487" s="157" t="s">
        <v>1865</v>
      </c>
      <c r="K487" s="156" t="s">
        <v>1866</v>
      </c>
      <c r="L487" s="156" t="s">
        <v>1867</v>
      </c>
      <c r="M487" s="157" t="s">
        <v>1460</v>
      </c>
      <c r="N487" s="157" t="s">
        <v>2184</v>
      </c>
      <c r="O487" s="158" t="s">
        <v>1732</v>
      </c>
      <c r="P487" s="159" t="s">
        <v>1783</v>
      </c>
    </row>
    <row r="488" spans="1:16" ht="13.5" thickBot="1" x14ac:dyDescent="0.25">
      <c r="A488" s="19" t="str">
        <f t="shared" si="42"/>
        <v>IBVS 5943 </v>
      </c>
      <c r="B488" s="22" t="str">
        <f t="shared" si="43"/>
        <v>II</v>
      </c>
      <c r="C488" s="19">
        <f t="shared" si="44"/>
        <v>55126.267800000001</v>
      </c>
      <c r="D488" s="45" t="str">
        <f t="shared" si="45"/>
        <v>vis</v>
      </c>
      <c r="E488" s="155">
        <f>VLOOKUP(C488,'Active 1'!C$21:E$969,3,FALSE)</f>
        <v>59505.857058569905</v>
      </c>
      <c r="F488" s="22" t="s">
        <v>2184</v>
      </c>
      <c r="G488" s="45" t="str">
        <f t="shared" si="46"/>
        <v>55126.2678</v>
      </c>
      <c r="H488" s="19">
        <f t="shared" si="47"/>
        <v>59505.5</v>
      </c>
      <c r="I488" s="156" t="s">
        <v>1888</v>
      </c>
      <c r="J488" s="157" t="s">
        <v>1889</v>
      </c>
      <c r="K488" s="156" t="s">
        <v>1890</v>
      </c>
      <c r="L488" s="156" t="s">
        <v>1891</v>
      </c>
      <c r="M488" s="157" t="s">
        <v>1460</v>
      </c>
      <c r="N488" s="157" t="s">
        <v>1892</v>
      </c>
      <c r="O488" s="158" t="s">
        <v>1893</v>
      </c>
      <c r="P488" s="159" t="s">
        <v>1894</v>
      </c>
    </row>
    <row r="489" spans="1:16" ht="13.5" thickBot="1" x14ac:dyDescent="0.25">
      <c r="A489" s="19" t="str">
        <f t="shared" si="42"/>
        <v>IBVS 5943 </v>
      </c>
      <c r="B489" s="22" t="str">
        <f t="shared" si="43"/>
        <v>I</v>
      </c>
      <c r="C489" s="19">
        <f t="shared" si="44"/>
        <v>55126.384299999998</v>
      </c>
      <c r="D489" s="45" t="str">
        <f t="shared" si="45"/>
        <v>vis</v>
      </c>
      <c r="E489" s="155">
        <f>VLOOKUP(C489,'Active 1'!C$21:E$969,3,FALSE)</f>
        <v>59506.355580804498</v>
      </c>
      <c r="F489" s="22" t="s">
        <v>2184</v>
      </c>
      <c r="G489" s="45" t="str">
        <f t="shared" si="46"/>
        <v>55126.3843</v>
      </c>
      <c r="H489" s="19">
        <f t="shared" si="47"/>
        <v>59506</v>
      </c>
      <c r="I489" s="156" t="s">
        <v>1895</v>
      </c>
      <c r="J489" s="157" t="s">
        <v>1896</v>
      </c>
      <c r="K489" s="156" t="s">
        <v>1897</v>
      </c>
      <c r="L489" s="156" t="s">
        <v>1898</v>
      </c>
      <c r="M489" s="157" t="s">
        <v>1460</v>
      </c>
      <c r="N489" s="157" t="s">
        <v>1892</v>
      </c>
      <c r="O489" s="158" t="s">
        <v>1893</v>
      </c>
      <c r="P489" s="159" t="s">
        <v>1894</v>
      </c>
    </row>
    <row r="490" spans="1:16" ht="13.5" thickBot="1" x14ac:dyDescent="0.25">
      <c r="A490" s="19" t="str">
        <f t="shared" si="42"/>
        <v> JAAVSO 42;426 </v>
      </c>
      <c r="B490" s="22" t="str">
        <f t="shared" si="43"/>
        <v>I</v>
      </c>
      <c r="C490" s="19">
        <f t="shared" si="44"/>
        <v>55460.335200000001</v>
      </c>
      <c r="D490" s="45" t="str">
        <f t="shared" si="45"/>
        <v>vis</v>
      </c>
      <c r="E490" s="155">
        <f>VLOOKUP(C490,'Active 1'!C$21:E$969,3,FALSE)</f>
        <v>60935.385185237174</v>
      </c>
      <c r="F490" s="22" t="s">
        <v>2184</v>
      </c>
      <c r="G490" s="45" t="str">
        <f t="shared" si="46"/>
        <v>55460.3352</v>
      </c>
      <c r="H490" s="19">
        <f t="shared" si="47"/>
        <v>60935</v>
      </c>
      <c r="I490" s="156" t="s">
        <v>1903</v>
      </c>
      <c r="J490" s="157" t="s">
        <v>1904</v>
      </c>
      <c r="K490" s="156" t="s">
        <v>1905</v>
      </c>
      <c r="L490" s="156" t="s">
        <v>1906</v>
      </c>
      <c r="M490" s="157" t="s">
        <v>1460</v>
      </c>
      <c r="N490" s="157" t="s">
        <v>35</v>
      </c>
      <c r="O490" s="158" t="s">
        <v>1907</v>
      </c>
      <c r="P490" s="158" t="s">
        <v>1908</v>
      </c>
    </row>
    <row r="491" spans="1:16" ht="13.5" thickBot="1" x14ac:dyDescent="0.25">
      <c r="A491" s="19" t="str">
        <f t="shared" si="42"/>
        <v>BAVM 215 </v>
      </c>
      <c r="B491" s="22" t="str">
        <f t="shared" si="43"/>
        <v>I</v>
      </c>
      <c r="C491" s="19">
        <f t="shared" si="44"/>
        <v>55478.327799999999</v>
      </c>
      <c r="D491" s="45" t="str">
        <f t="shared" si="45"/>
        <v>vis</v>
      </c>
      <c r="E491" s="155">
        <f>VLOOKUP(C491,'Active 1'!C$21:E$969,3,FALSE)</f>
        <v>61012.37841406426</v>
      </c>
      <c r="F491" s="22" t="s">
        <v>2184</v>
      </c>
      <c r="G491" s="45" t="str">
        <f t="shared" si="46"/>
        <v>55478.3278</v>
      </c>
      <c r="H491" s="19">
        <f t="shared" si="47"/>
        <v>61012</v>
      </c>
      <c r="I491" s="156" t="s">
        <v>1923</v>
      </c>
      <c r="J491" s="157" t="s">
        <v>1924</v>
      </c>
      <c r="K491" s="156" t="s">
        <v>1925</v>
      </c>
      <c r="L491" s="156" t="s">
        <v>1926</v>
      </c>
      <c r="M491" s="157" t="s">
        <v>1460</v>
      </c>
      <c r="N491" s="157" t="s">
        <v>1557</v>
      </c>
      <c r="O491" s="158" t="s">
        <v>1201</v>
      </c>
      <c r="P491" s="159" t="s">
        <v>1927</v>
      </c>
    </row>
    <row r="492" spans="1:16" ht="13.5" thickBot="1" x14ac:dyDescent="0.25">
      <c r="A492" s="19" t="str">
        <f t="shared" si="42"/>
        <v>BAVM 215 </v>
      </c>
      <c r="B492" s="22" t="str">
        <f t="shared" si="43"/>
        <v>II</v>
      </c>
      <c r="C492" s="19">
        <f t="shared" si="44"/>
        <v>55478.445299999999</v>
      </c>
      <c r="D492" s="45" t="str">
        <f t="shared" si="45"/>
        <v>vis</v>
      </c>
      <c r="E492" s="155">
        <f>VLOOKUP(C492,'Active 1'!C$21:E$969,3,FALSE)</f>
        <v>61012.881215459682</v>
      </c>
      <c r="F492" s="22" t="s">
        <v>2184</v>
      </c>
      <c r="G492" s="45" t="str">
        <f t="shared" si="46"/>
        <v>55478.4453</v>
      </c>
      <c r="H492" s="19">
        <f t="shared" si="47"/>
        <v>61012.5</v>
      </c>
      <c r="I492" s="156" t="s">
        <v>1928</v>
      </c>
      <c r="J492" s="157" t="s">
        <v>1929</v>
      </c>
      <c r="K492" s="156" t="s">
        <v>1930</v>
      </c>
      <c r="L492" s="156" t="s">
        <v>1931</v>
      </c>
      <c r="M492" s="157" t="s">
        <v>1460</v>
      </c>
      <c r="N492" s="157" t="s">
        <v>1557</v>
      </c>
      <c r="O492" s="158" t="s">
        <v>1201</v>
      </c>
      <c r="P492" s="159" t="s">
        <v>1927</v>
      </c>
    </row>
    <row r="493" spans="1:16" ht="13.5" thickBot="1" x14ac:dyDescent="0.25">
      <c r="A493" s="19" t="str">
        <f t="shared" si="42"/>
        <v>BAVM 215 </v>
      </c>
      <c r="B493" s="22" t="str">
        <f t="shared" si="43"/>
        <v>I</v>
      </c>
      <c r="C493" s="19">
        <f t="shared" si="44"/>
        <v>55478.561500000003</v>
      </c>
      <c r="D493" s="45" t="str">
        <f t="shared" si="45"/>
        <v>vis</v>
      </c>
      <c r="E493" s="155">
        <f>VLOOKUP(C493,'Active 1'!C$21:E$969,3,FALSE)</f>
        <v>61013.378453946061</v>
      </c>
      <c r="F493" s="22" t="s">
        <v>2184</v>
      </c>
      <c r="G493" s="45" t="str">
        <f t="shared" si="46"/>
        <v>55478.5615</v>
      </c>
      <c r="H493" s="19">
        <f t="shared" si="47"/>
        <v>61013</v>
      </c>
      <c r="I493" s="156" t="s">
        <v>1932</v>
      </c>
      <c r="J493" s="157" t="s">
        <v>1933</v>
      </c>
      <c r="K493" s="156" t="s">
        <v>1934</v>
      </c>
      <c r="L493" s="156" t="s">
        <v>1926</v>
      </c>
      <c r="M493" s="157" t="s">
        <v>1460</v>
      </c>
      <c r="N493" s="157" t="s">
        <v>1557</v>
      </c>
      <c r="O493" s="158" t="s">
        <v>1201</v>
      </c>
      <c r="P493" s="159" t="s">
        <v>1927</v>
      </c>
    </row>
    <row r="494" spans="1:16" ht="13.5" thickBot="1" x14ac:dyDescent="0.25">
      <c r="A494" s="19" t="str">
        <f t="shared" si="42"/>
        <v>IBVS 5960 </v>
      </c>
      <c r="B494" s="22" t="str">
        <f t="shared" si="43"/>
        <v>I</v>
      </c>
      <c r="C494" s="19">
        <f t="shared" si="44"/>
        <v>55517.587699999996</v>
      </c>
      <c r="D494" s="45" t="str">
        <f t="shared" si="45"/>
        <v>vis</v>
      </c>
      <c r="E494" s="155">
        <f>VLOOKUP(C494,'Active 1'!C$21:E$969,3,FALSE)</f>
        <v>61180.377839629706</v>
      </c>
      <c r="F494" s="22" t="s">
        <v>2184</v>
      </c>
      <c r="G494" s="45" t="str">
        <f t="shared" si="46"/>
        <v>55517.5877</v>
      </c>
      <c r="H494" s="19">
        <f t="shared" si="47"/>
        <v>61180</v>
      </c>
      <c r="I494" s="156" t="s">
        <v>1947</v>
      </c>
      <c r="J494" s="157" t="s">
        <v>1948</v>
      </c>
      <c r="K494" s="156" t="s">
        <v>1949</v>
      </c>
      <c r="L494" s="156" t="s">
        <v>1938</v>
      </c>
      <c r="M494" s="157" t="s">
        <v>1460</v>
      </c>
      <c r="N494" s="157" t="s">
        <v>2184</v>
      </c>
      <c r="O494" s="158" t="s">
        <v>557</v>
      </c>
      <c r="P494" s="159" t="s">
        <v>1950</v>
      </c>
    </row>
    <row r="495" spans="1:16" ht="13.5" thickBot="1" x14ac:dyDescent="0.25">
      <c r="A495" s="19" t="str">
        <f t="shared" si="42"/>
        <v>IBVS 5960 </v>
      </c>
      <c r="B495" s="22" t="str">
        <f t="shared" si="43"/>
        <v>II</v>
      </c>
      <c r="C495" s="19">
        <f t="shared" si="44"/>
        <v>55517.7045</v>
      </c>
      <c r="D495" s="45" t="str">
        <f t="shared" si="45"/>
        <v>vis</v>
      </c>
      <c r="E495" s="155">
        <f>VLOOKUP(C495,'Active 1'!C$21:E$969,3,FALSE)</f>
        <v>61180.877645612571</v>
      </c>
      <c r="F495" s="22" t="s">
        <v>2184</v>
      </c>
      <c r="G495" s="45" t="str">
        <f t="shared" si="46"/>
        <v>55517.7045</v>
      </c>
      <c r="H495" s="19">
        <f t="shared" si="47"/>
        <v>61180.5</v>
      </c>
      <c r="I495" s="156" t="s">
        <v>1951</v>
      </c>
      <c r="J495" s="157" t="s">
        <v>1952</v>
      </c>
      <c r="K495" s="156" t="s">
        <v>1953</v>
      </c>
      <c r="L495" s="156" t="s">
        <v>1938</v>
      </c>
      <c r="M495" s="157" t="s">
        <v>1460</v>
      </c>
      <c r="N495" s="157" t="s">
        <v>2184</v>
      </c>
      <c r="O495" s="158" t="s">
        <v>557</v>
      </c>
      <c r="P495" s="159" t="s">
        <v>1950</v>
      </c>
    </row>
    <row r="496" spans="1:16" ht="13.5" thickBot="1" x14ac:dyDescent="0.25">
      <c r="A496" s="19" t="str">
        <f t="shared" si="42"/>
        <v>IBVS 6044 </v>
      </c>
      <c r="B496" s="22" t="str">
        <f t="shared" si="43"/>
        <v>I</v>
      </c>
      <c r="C496" s="19">
        <f t="shared" si="44"/>
        <v>55778.3891</v>
      </c>
      <c r="D496" s="45" t="str">
        <f t="shared" si="45"/>
        <v>vis</v>
      </c>
      <c r="E496" s="155">
        <f>VLOOKUP(C496,'Active 1'!C$21:E$969,3,FALSE)</f>
        <v>62296.388970240492</v>
      </c>
      <c r="F496" s="22" t="s">
        <v>2184</v>
      </c>
      <c r="G496" s="45" t="str">
        <f t="shared" si="46"/>
        <v>55778.3891</v>
      </c>
      <c r="H496" s="19">
        <f t="shared" si="47"/>
        <v>62296</v>
      </c>
      <c r="I496" s="156" t="s">
        <v>1954</v>
      </c>
      <c r="J496" s="157" t="s">
        <v>1955</v>
      </c>
      <c r="K496" s="156" t="s">
        <v>1956</v>
      </c>
      <c r="L496" s="156" t="s">
        <v>1957</v>
      </c>
      <c r="M496" s="157" t="s">
        <v>1460</v>
      </c>
      <c r="N496" s="157" t="s">
        <v>2184</v>
      </c>
      <c r="O496" s="158" t="s">
        <v>1732</v>
      </c>
      <c r="P496" s="159" t="s">
        <v>1958</v>
      </c>
    </row>
    <row r="497" spans="1:16" ht="13.5" thickBot="1" x14ac:dyDescent="0.25">
      <c r="A497" s="19" t="str">
        <f t="shared" si="42"/>
        <v>IBVS 6044 </v>
      </c>
      <c r="B497" s="22" t="str">
        <f t="shared" si="43"/>
        <v>II</v>
      </c>
      <c r="C497" s="19">
        <f t="shared" si="44"/>
        <v>55778.505799999999</v>
      </c>
      <c r="D497" s="45" t="str">
        <f t="shared" si="45"/>
        <v>vis</v>
      </c>
      <c r="E497" s="155">
        <f>VLOOKUP(C497,'Active 1'!C$21:E$969,3,FALSE)</f>
        <v>62296.888348307257</v>
      </c>
      <c r="F497" s="22" t="s">
        <v>2184</v>
      </c>
      <c r="G497" s="45" t="str">
        <f t="shared" si="46"/>
        <v>55778.5058</v>
      </c>
      <c r="H497" s="19">
        <f t="shared" si="47"/>
        <v>62296.5</v>
      </c>
      <c r="I497" s="156" t="s">
        <v>1959</v>
      </c>
      <c r="J497" s="157" t="s">
        <v>1960</v>
      </c>
      <c r="K497" s="156" t="s">
        <v>1961</v>
      </c>
      <c r="L497" s="156" t="s">
        <v>1962</v>
      </c>
      <c r="M497" s="157" t="s">
        <v>1460</v>
      </c>
      <c r="N497" s="157" t="s">
        <v>2184</v>
      </c>
      <c r="O497" s="158" t="s">
        <v>1732</v>
      </c>
      <c r="P497" s="159" t="s">
        <v>1958</v>
      </c>
    </row>
    <row r="498" spans="1:16" ht="13.5" thickBot="1" x14ac:dyDescent="0.25">
      <c r="A498" s="19" t="str">
        <f t="shared" si="42"/>
        <v>OEJV 0160 </v>
      </c>
      <c r="B498" s="22" t="str">
        <f t="shared" si="43"/>
        <v>II</v>
      </c>
      <c r="C498" s="19">
        <f t="shared" si="44"/>
        <v>56118.529580000002</v>
      </c>
      <c r="D498" s="45" t="str">
        <f t="shared" si="45"/>
        <v>vis</v>
      </c>
      <c r="E498" s="155">
        <f>VLOOKUP(C498,'Active 1'!C$21:E$969,3,FALSE)</f>
        <v>63751.904782852282</v>
      </c>
      <c r="F498" s="22" t="s">
        <v>2184</v>
      </c>
      <c r="G498" s="45" t="str">
        <f t="shared" si="46"/>
        <v>56118.52958</v>
      </c>
      <c r="H498" s="19">
        <f t="shared" si="47"/>
        <v>63751.5</v>
      </c>
      <c r="I498" s="156" t="s">
        <v>1993</v>
      </c>
      <c r="J498" s="157" t="s">
        <v>1994</v>
      </c>
      <c r="K498" s="156" t="s">
        <v>1995</v>
      </c>
      <c r="L498" s="156" t="s">
        <v>1996</v>
      </c>
      <c r="M498" s="157" t="s">
        <v>1460</v>
      </c>
      <c r="N498" s="157" t="s">
        <v>69</v>
      </c>
      <c r="O498" s="158" t="s">
        <v>1997</v>
      </c>
      <c r="P498" s="159" t="s">
        <v>1998</v>
      </c>
    </row>
    <row r="499" spans="1:16" ht="13.5" thickBot="1" x14ac:dyDescent="0.25">
      <c r="A499" s="19" t="str">
        <f t="shared" si="42"/>
        <v>IBVS 6044 </v>
      </c>
      <c r="B499" s="22" t="str">
        <f t="shared" si="43"/>
        <v>I</v>
      </c>
      <c r="C499" s="19">
        <f t="shared" si="44"/>
        <v>56183.378599999996</v>
      </c>
      <c r="D499" s="45" t="str">
        <f t="shared" si="45"/>
        <v>vis</v>
      </c>
      <c r="E499" s="155">
        <f>VLOOKUP(C499,'Active 1'!C$21:E$969,3,FALSE)</f>
        <v>64029.404167936846</v>
      </c>
      <c r="F499" s="22" t="s">
        <v>2184</v>
      </c>
      <c r="G499" s="45" t="str">
        <f t="shared" si="46"/>
        <v>56183.3786</v>
      </c>
      <c r="H499" s="19">
        <f t="shared" si="47"/>
        <v>64029</v>
      </c>
      <c r="I499" s="156" t="s">
        <v>1999</v>
      </c>
      <c r="J499" s="157" t="s">
        <v>2000</v>
      </c>
      <c r="K499" s="156" t="s">
        <v>2001</v>
      </c>
      <c r="L499" s="156" t="s">
        <v>2002</v>
      </c>
      <c r="M499" s="157" t="s">
        <v>1460</v>
      </c>
      <c r="N499" s="157" t="s">
        <v>69</v>
      </c>
      <c r="O499" s="158" t="s">
        <v>1732</v>
      </c>
      <c r="P499" s="159" t="s">
        <v>1958</v>
      </c>
    </row>
    <row r="500" spans="1:16" ht="13.5" thickBot="1" x14ac:dyDescent="0.25">
      <c r="A500" s="19" t="str">
        <f t="shared" si="42"/>
        <v>IBVS 6044 </v>
      </c>
      <c r="B500" s="22" t="str">
        <f t="shared" si="43"/>
        <v>I</v>
      </c>
      <c r="C500" s="19">
        <f t="shared" si="44"/>
        <v>56189.454700000002</v>
      </c>
      <c r="D500" s="45" t="str">
        <f t="shared" si="45"/>
        <v>vis</v>
      </c>
      <c r="E500" s="155">
        <f>VLOOKUP(C500,'Active 1'!C$21:E$969,3,FALSE)</f>
        <v>64055.404776947042</v>
      </c>
      <c r="F500" s="22" t="s">
        <v>2184</v>
      </c>
      <c r="G500" s="45" t="str">
        <f t="shared" si="46"/>
        <v>56189.4547</v>
      </c>
      <c r="H500" s="19">
        <f t="shared" si="47"/>
        <v>64055</v>
      </c>
      <c r="I500" s="156" t="s">
        <v>2003</v>
      </c>
      <c r="J500" s="157" t="s">
        <v>2004</v>
      </c>
      <c r="K500" s="156" t="s">
        <v>2005</v>
      </c>
      <c r="L500" s="156" t="s">
        <v>2006</v>
      </c>
      <c r="M500" s="157" t="s">
        <v>1460</v>
      </c>
      <c r="N500" s="157" t="s">
        <v>69</v>
      </c>
      <c r="O500" s="158" t="s">
        <v>1732</v>
      </c>
      <c r="P500" s="159" t="s">
        <v>1958</v>
      </c>
    </row>
    <row r="501" spans="1:16" ht="13.5" thickBot="1" x14ac:dyDescent="0.25">
      <c r="A501" s="19" t="str">
        <f t="shared" si="42"/>
        <v>OEJV 0160 </v>
      </c>
      <c r="B501" s="22" t="str">
        <f t="shared" si="43"/>
        <v>I</v>
      </c>
      <c r="C501" s="19">
        <f t="shared" si="44"/>
        <v>56219.601490000001</v>
      </c>
      <c r="D501" s="45" t="str">
        <f t="shared" si="45"/>
        <v>vis</v>
      </c>
      <c r="E501" s="155">
        <f>VLOOKUP(C501,'Active 1'!C$21:E$969,3,FALSE)</f>
        <v>64184.407739324481</v>
      </c>
      <c r="F501" s="22" t="s">
        <v>2184</v>
      </c>
      <c r="G501" s="45" t="str">
        <f t="shared" si="46"/>
        <v>56219.60149</v>
      </c>
      <c r="H501" s="19">
        <f t="shared" si="47"/>
        <v>64184</v>
      </c>
      <c r="I501" s="156" t="s">
        <v>2007</v>
      </c>
      <c r="J501" s="157" t="s">
        <v>2008</v>
      </c>
      <c r="K501" s="156" t="s">
        <v>2009</v>
      </c>
      <c r="L501" s="156" t="s">
        <v>2010</v>
      </c>
      <c r="M501" s="157" t="s">
        <v>1460</v>
      </c>
      <c r="N501" s="157" t="s">
        <v>35</v>
      </c>
      <c r="O501" s="158" t="s">
        <v>1997</v>
      </c>
      <c r="P501" s="159" t="s">
        <v>1998</v>
      </c>
    </row>
    <row r="502" spans="1:16" ht="13.5" thickBot="1" x14ac:dyDescent="0.25">
      <c r="A502" s="19" t="str">
        <f t="shared" si="42"/>
        <v>IBVS 6042 </v>
      </c>
      <c r="B502" s="22" t="str">
        <f t="shared" si="43"/>
        <v>II</v>
      </c>
      <c r="C502" s="19">
        <f t="shared" si="44"/>
        <v>56255.706899999997</v>
      </c>
      <c r="D502" s="45" t="str">
        <f t="shared" si="45"/>
        <v>vis</v>
      </c>
      <c r="E502" s="155">
        <f>VLOOKUP(C502,'Active 1'!C$21:E$969,3,FALSE)</f>
        <v>64338.908594899876</v>
      </c>
      <c r="F502" s="22" t="s">
        <v>2184</v>
      </c>
      <c r="G502" s="45" t="str">
        <f t="shared" si="46"/>
        <v>56255.7069</v>
      </c>
      <c r="H502" s="19">
        <f t="shared" si="47"/>
        <v>64338.5</v>
      </c>
      <c r="I502" s="156" t="s">
        <v>2011</v>
      </c>
      <c r="J502" s="157" t="s">
        <v>2012</v>
      </c>
      <c r="K502" s="156" t="s">
        <v>2013</v>
      </c>
      <c r="L502" s="156" t="s">
        <v>2014</v>
      </c>
      <c r="M502" s="157" t="s">
        <v>1460</v>
      </c>
      <c r="N502" s="157" t="s">
        <v>2184</v>
      </c>
      <c r="O502" s="158" t="s">
        <v>557</v>
      </c>
      <c r="P502" s="159" t="s">
        <v>2015</v>
      </c>
    </row>
    <row r="503" spans="1:16" ht="13.5" thickBot="1" x14ac:dyDescent="0.25">
      <c r="A503" s="19" t="str">
        <f t="shared" si="42"/>
        <v>BAVM 232 </v>
      </c>
      <c r="B503" s="22" t="str">
        <f t="shared" si="43"/>
        <v>I</v>
      </c>
      <c r="C503" s="19">
        <f t="shared" si="44"/>
        <v>56519.429400000001</v>
      </c>
      <c r="D503" s="45" t="str">
        <f t="shared" si="45"/>
        <v>vis</v>
      </c>
      <c r="E503" s="155">
        <f>VLOOKUP(C503,'Active 1'!C$21:E$969,3,FALSE)</f>
        <v>65467.419582158778</v>
      </c>
      <c r="F503" s="22" t="s">
        <v>2184</v>
      </c>
      <c r="G503" s="45" t="str">
        <f t="shared" si="46"/>
        <v>56519.4294</v>
      </c>
      <c r="H503" s="19">
        <f t="shared" si="47"/>
        <v>65467</v>
      </c>
      <c r="I503" s="156" t="s">
        <v>2016</v>
      </c>
      <c r="J503" s="157" t="s">
        <v>2017</v>
      </c>
      <c r="K503" s="156" t="s">
        <v>2018</v>
      </c>
      <c r="L503" s="156" t="s">
        <v>2019</v>
      </c>
      <c r="M503" s="157" t="s">
        <v>1460</v>
      </c>
      <c r="N503" s="157" t="s">
        <v>1396</v>
      </c>
      <c r="O503" s="158" t="s">
        <v>1842</v>
      </c>
      <c r="P503" s="159" t="s">
        <v>2020</v>
      </c>
    </row>
    <row r="504" spans="1:16" ht="13.5" thickBot="1" x14ac:dyDescent="0.25">
      <c r="A504" s="19" t="str">
        <f t="shared" si="42"/>
        <v>BAVM 234 </v>
      </c>
      <c r="B504" s="22" t="str">
        <f t="shared" si="43"/>
        <v>I</v>
      </c>
      <c r="C504" s="19">
        <f t="shared" si="44"/>
        <v>56520.364500000003</v>
      </c>
      <c r="D504" s="45" t="str">
        <f t="shared" si="45"/>
        <v>vis</v>
      </c>
      <c r="E504" s="155">
        <f>VLOOKUP(C504,'Active 1'!C$21:E$969,3,FALSE)</f>
        <v>65471.421025434145</v>
      </c>
      <c r="F504" s="22" t="s">
        <v>2184</v>
      </c>
      <c r="G504" s="45" t="str">
        <f t="shared" si="46"/>
        <v>56520.3645</v>
      </c>
      <c r="H504" s="19">
        <f t="shared" si="47"/>
        <v>65471</v>
      </c>
      <c r="I504" s="156" t="s">
        <v>2021</v>
      </c>
      <c r="J504" s="157" t="s">
        <v>2022</v>
      </c>
      <c r="K504" s="156" t="s">
        <v>2023</v>
      </c>
      <c r="L504" s="156" t="s">
        <v>2024</v>
      </c>
      <c r="M504" s="157" t="s">
        <v>1460</v>
      </c>
      <c r="N504" s="157" t="s">
        <v>1557</v>
      </c>
      <c r="O504" s="158" t="s">
        <v>1201</v>
      </c>
      <c r="P504" s="159" t="s">
        <v>2025</v>
      </c>
    </row>
    <row r="505" spans="1:16" ht="13.5" thickBot="1" x14ac:dyDescent="0.25">
      <c r="A505" s="19" t="str">
        <f t="shared" si="42"/>
        <v>BAVM 234 </v>
      </c>
      <c r="B505" s="22" t="str">
        <f t="shared" si="43"/>
        <v>II</v>
      </c>
      <c r="C505" s="19">
        <f t="shared" si="44"/>
        <v>56520.481399999997</v>
      </c>
      <c r="D505" s="45" t="str">
        <f t="shared" si="45"/>
        <v>vis</v>
      </c>
      <c r="E505" s="155">
        <f>VLOOKUP(C505,'Active 1'!C$21:E$969,3,FALSE)</f>
        <v>65471.921259333052</v>
      </c>
      <c r="F505" s="22" t="s">
        <v>2184</v>
      </c>
      <c r="G505" s="45" t="str">
        <f t="shared" si="46"/>
        <v>56520.4814</v>
      </c>
      <c r="H505" s="19">
        <f t="shared" si="47"/>
        <v>65471.5</v>
      </c>
      <c r="I505" s="156" t="s">
        <v>2026</v>
      </c>
      <c r="J505" s="157" t="s">
        <v>2027</v>
      </c>
      <c r="K505" s="156" t="s">
        <v>2028</v>
      </c>
      <c r="L505" s="156" t="s">
        <v>2024</v>
      </c>
      <c r="M505" s="157" t="s">
        <v>1460</v>
      </c>
      <c r="N505" s="157" t="s">
        <v>1557</v>
      </c>
      <c r="O505" s="158" t="s">
        <v>1201</v>
      </c>
      <c r="P505" s="159" t="s">
        <v>2025</v>
      </c>
    </row>
    <row r="506" spans="1:16" ht="13.5" thickBot="1" x14ac:dyDescent="0.25">
      <c r="A506" s="19" t="str">
        <f t="shared" si="42"/>
        <v>BAVM 234 </v>
      </c>
      <c r="B506" s="22" t="str">
        <f t="shared" si="43"/>
        <v>I</v>
      </c>
      <c r="C506" s="19">
        <f t="shared" si="44"/>
        <v>56520.598400000003</v>
      </c>
      <c r="D506" s="45" t="str">
        <f t="shared" si="45"/>
        <v>vis</v>
      </c>
      <c r="E506" s="155">
        <f>VLOOKUP(C506,'Active 1'!C$21:E$969,3,FALSE)</f>
        <v>65472.421921148089</v>
      </c>
      <c r="F506" s="22" t="s">
        <v>2184</v>
      </c>
      <c r="G506" s="45" t="str">
        <f t="shared" si="46"/>
        <v>56520.5984</v>
      </c>
      <c r="H506" s="19">
        <f t="shared" si="47"/>
        <v>65472</v>
      </c>
      <c r="I506" s="156" t="s">
        <v>2029</v>
      </c>
      <c r="J506" s="157" t="s">
        <v>2030</v>
      </c>
      <c r="K506" s="156" t="s">
        <v>2031</v>
      </c>
      <c r="L506" s="156" t="s">
        <v>2032</v>
      </c>
      <c r="M506" s="157" t="s">
        <v>1460</v>
      </c>
      <c r="N506" s="157" t="s">
        <v>1557</v>
      </c>
      <c r="O506" s="158" t="s">
        <v>1201</v>
      </c>
      <c r="P506" s="159" t="s">
        <v>2025</v>
      </c>
    </row>
    <row r="507" spans="1:16" ht="13.5" thickBot="1" x14ac:dyDescent="0.25">
      <c r="A507" s="19" t="str">
        <f t="shared" si="42"/>
        <v>OEJV 0160 </v>
      </c>
      <c r="B507" s="22" t="str">
        <f t="shared" si="43"/>
        <v>II</v>
      </c>
      <c r="C507" s="19">
        <f t="shared" si="44"/>
        <v>56539.408779999998</v>
      </c>
      <c r="D507" s="45" t="str">
        <f t="shared" si="45"/>
        <v>vis</v>
      </c>
      <c r="E507" s="155">
        <f>VLOOKUP(C507,'Active 1'!C$21:E$969,3,FALSE)</f>
        <v>65552.914562104052</v>
      </c>
      <c r="F507" s="22" t="s">
        <v>2184</v>
      </c>
      <c r="G507" s="45" t="str">
        <f t="shared" si="46"/>
        <v>56539.40878</v>
      </c>
      <c r="H507" s="19">
        <f t="shared" si="47"/>
        <v>65552.5</v>
      </c>
      <c r="I507" s="156" t="s">
        <v>2033</v>
      </c>
      <c r="J507" s="157" t="s">
        <v>2034</v>
      </c>
      <c r="K507" s="156" t="s">
        <v>2035</v>
      </c>
      <c r="L507" s="156" t="s">
        <v>2036</v>
      </c>
      <c r="M507" s="157" t="s">
        <v>1460</v>
      </c>
      <c r="N507" s="157" t="s">
        <v>2184</v>
      </c>
      <c r="O507" s="158" t="s">
        <v>2037</v>
      </c>
      <c r="P507" s="159" t="s">
        <v>1998</v>
      </c>
    </row>
    <row r="508" spans="1:16" ht="13.5" thickBot="1" x14ac:dyDescent="0.25">
      <c r="A508" s="19" t="str">
        <f t="shared" si="42"/>
        <v>BAVM 239 </v>
      </c>
      <c r="B508" s="22" t="str">
        <f t="shared" si="43"/>
        <v>I</v>
      </c>
      <c r="C508" s="19">
        <f t="shared" si="44"/>
        <v>56907.360500000003</v>
      </c>
      <c r="D508" s="45" t="str">
        <f t="shared" si="45"/>
        <v>vis</v>
      </c>
      <c r="E508" s="155">
        <f>VLOOKUP(C508,'Active 1'!C$21:E$969,3,FALSE)</f>
        <v>67127.439143058684</v>
      </c>
      <c r="F508" s="22" t="s">
        <v>2184</v>
      </c>
      <c r="G508" s="45" t="str">
        <f t="shared" si="46"/>
        <v>56907.3605</v>
      </c>
      <c r="H508" s="19">
        <f t="shared" si="47"/>
        <v>67127</v>
      </c>
      <c r="I508" s="156" t="s">
        <v>2038</v>
      </c>
      <c r="J508" s="157" t="s">
        <v>2039</v>
      </c>
      <c r="K508" s="156" t="s">
        <v>2040</v>
      </c>
      <c r="L508" s="156" t="s">
        <v>2041</v>
      </c>
      <c r="M508" s="157" t="s">
        <v>1460</v>
      </c>
      <c r="N508" s="157" t="s">
        <v>1557</v>
      </c>
      <c r="O508" s="158" t="s">
        <v>1201</v>
      </c>
      <c r="P508" s="159" t="s">
        <v>2042</v>
      </c>
    </row>
    <row r="509" spans="1:16" ht="13.5" thickBot="1" x14ac:dyDescent="0.25">
      <c r="A509" s="19" t="str">
        <f t="shared" si="42"/>
        <v>BAVM 239 </v>
      </c>
      <c r="B509" s="22" t="str">
        <f t="shared" si="43"/>
        <v>II</v>
      </c>
      <c r="C509" s="19">
        <f t="shared" si="44"/>
        <v>56907.475899999998</v>
      </c>
      <c r="D509" s="45" t="str">
        <f t="shared" si="45"/>
        <v>vis</v>
      </c>
      <c r="E509" s="155">
        <f>VLOOKUP(C509,'Active 1'!C$21:E$969,3,FALSE)</f>
        <v>67127.932958216377</v>
      </c>
      <c r="F509" s="22" t="s">
        <v>2184</v>
      </c>
      <c r="G509" s="45" t="str">
        <f t="shared" si="46"/>
        <v>56907.4759</v>
      </c>
      <c r="H509" s="19">
        <f t="shared" si="47"/>
        <v>67127.5</v>
      </c>
      <c r="I509" s="156" t="s">
        <v>2043</v>
      </c>
      <c r="J509" s="157" t="s">
        <v>2044</v>
      </c>
      <c r="K509" s="156" t="s">
        <v>2045</v>
      </c>
      <c r="L509" s="156" t="s">
        <v>2046</v>
      </c>
      <c r="M509" s="157" t="s">
        <v>1460</v>
      </c>
      <c r="N509" s="157" t="s">
        <v>1557</v>
      </c>
      <c r="O509" s="158" t="s">
        <v>1201</v>
      </c>
      <c r="P509" s="159" t="s">
        <v>2042</v>
      </c>
    </row>
    <row r="510" spans="1:16" ht="13.5" thickBot="1" x14ac:dyDescent="0.25">
      <c r="A510" s="19" t="str">
        <f t="shared" si="42"/>
        <v>BAVM 239 </v>
      </c>
      <c r="B510" s="22" t="str">
        <f t="shared" si="43"/>
        <v>I</v>
      </c>
      <c r="C510" s="19">
        <f t="shared" si="44"/>
        <v>56907.592299999997</v>
      </c>
      <c r="D510" s="45" t="str">
        <f t="shared" si="45"/>
        <v>vis</v>
      </c>
      <c r="E510" s="155">
        <f>VLOOKUP(C510,'Active 1'!C$21:E$969,3,FALSE)</f>
        <v>67128.431052534899</v>
      </c>
      <c r="F510" s="22" t="s">
        <v>2184</v>
      </c>
      <c r="G510" s="45" t="str">
        <f t="shared" si="46"/>
        <v>56907.5923</v>
      </c>
      <c r="H510" s="19">
        <f t="shared" si="47"/>
        <v>67128</v>
      </c>
      <c r="I510" s="156" t="s">
        <v>2047</v>
      </c>
      <c r="J510" s="157" t="s">
        <v>2048</v>
      </c>
      <c r="K510" s="156" t="s">
        <v>2049</v>
      </c>
      <c r="L510" s="156" t="s">
        <v>2050</v>
      </c>
      <c r="M510" s="157" t="s">
        <v>1460</v>
      </c>
      <c r="N510" s="157" t="s">
        <v>1557</v>
      </c>
      <c r="O510" s="158" t="s">
        <v>1201</v>
      </c>
      <c r="P510" s="159" t="s">
        <v>2042</v>
      </c>
    </row>
    <row r="511" spans="1:16" ht="13.5" thickBot="1" x14ac:dyDescent="0.25">
      <c r="A511" s="19" t="str">
        <f t="shared" si="42"/>
        <v> TKZ 45.49 </v>
      </c>
      <c r="B511" s="22" t="str">
        <f t="shared" si="43"/>
        <v>I</v>
      </c>
      <c r="C511" s="19">
        <f t="shared" si="44"/>
        <v>41599.350299999998</v>
      </c>
      <c r="D511" s="45" t="str">
        <f t="shared" si="45"/>
        <v>vis</v>
      </c>
      <c r="E511" s="155">
        <f>VLOOKUP(C511,'Active 1'!C$21:E$969,3,FALSE)</f>
        <v>1622.0017845812206</v>
      </c>
      <c r="F511" s="22" t="s">
        <v>2184</v>
      </c>
      <c r="G511" s="45" t="str">
        <f t="shared" si="46"/>
        <v>41599.3503</v>
      </c>
      <c r="H511" s="19">
        <f t="shared" si="47"/>
        <v>1622</v>
      </c>
      <c r="I511" s="156" t="s">
        <v>485</v>
      </c>
      <c r="J511" s="157" t="s">
        <v>486</v>
      </c>
      <c r="K511" s="156">
        <v>1622</v>
      </c>
      <c r="L511" s="156" t="s">
        <v>487</v>
      </c>
      <c r="M511" s="157" t="s">
        <v>427</v>
      </c>
      <c r="N511" s="157" t="s">
        <v>428</v>
      </c>
      <c r="O511" s="158" t="s">
        <v>429</v>
      </c>
      <c r="P511" s="158" t="s">
        <v>430</v>
      </c>
    </row>
    <row r="512" spans="1:16" ht="13.5" thickBot="1" x14ac:dyDescent="0.25">
      <c r="A512" s="19" t="str">
        <f t="shared" si="42"/>
        <v> TKZ 45.49 </v>
      </c>
      <c r="B512" s="22" t="str">
        <f t="shared" si="43"/>
        <v>II</v>
      </c>
      <c r="C512" s="19">
        <f t="shared" si="44"/>
        <v>41942.524700000002</v>
      </c>
      <c r="D512" s="45" t="str">
        <f t="shared" si="45"/>
        <v>vis</v>
      </c>
      <c r="E512" s="155">
        <f>VLOOKUP(C512,'Active 1'!C$21:E$969,3,FALSE)</f>
        <v>3090.5002287639477</v>
      </c>
      <c r="F512" s="22" t="s">
        <v>2184</v>
      </c>
      <c r="G512" s="45" t="str">
        <f t="shared" si="46"/>
        <v>41942.5247</v>
      </c>
      <c r="H512" s="19">
        <f t="shared" si="47"/>
        <v>3090.5</v>
      </c>
      <c r="I512" s="156" t="s">
        <v>491</v>
      </c>
      <c r="J512" s="157" t="s">
        <v>492</v>
      </c>
      <c r="K512" s="156">
        <v>3090.5</v>
      </c>
      <c r="L512" s="156" t="s">
        <v>493</v>
      </c>
      <c r="M512" s="157" t="s">
        <v>427</v>
      </c>
      <c r="N512" s="157" t="s">
        <v>428</v>
      </c>
      <c r="O512" s="158" t="s">
        <v>429</v>
      </c>
      <c r="P512" s="158" t="s">
        <v>430</v>
      </c>
    </row>
    <row r="513" spans="1:16" ht="13.5" thickBot="1" x14ac:dyDescent="0.25">
      <c r="A513" s="19" t="str">
        <f t="shared" si="42"/>
        <v> TKZ 45.49 </v>
      </c>
      <c r="B513" s="22" t="str">
        <f t="shared" si="43"/>
        <v>II</v>
      </c>
      <c r="C513" s="19">
        <f t="shared" si="44"/>
        <v>41945.33</v>
      </c>
      <c r="D513" s="45" t="str">
        <f t="shared" si="45"/>
        <v>vis</v>
      </c>
      <c r="E513" s="155">
        <f>VLOOKUP(C513,'Active 1'!C$21:E$969,3,FALSE)</f>
        <v>3102.5045585900234</v>
      </c>
      <c r="F513" s="22" t="s">
        <v>2184</v>
      </c>
      <c r="G513" s="45" t="str">
        <f t="shared" si="46"/>
        <v>41945.3300</v>
      </c>
      <c r="H513" s="19">
        <f t="shared" si="47"/>
        <v>3102.5</v>
      </c>
      <c r="I513" s="156" t="s">
        <v>494</v>
      </c>
      <c r="J513" s="157" t="s">
        <v>495</v>
      </c>
      <c r="K513" s="156">
        <v>3102.5</v>
      </c>
      <c r="L513" s="156" t="s">
        <v>496</v>
      </c>
      <c r="M513" s="157" t="s">
        <v>427</v>
      </c>
      <c r="N513" s="157" t="s">
        <v>428</v>
      </c>
      <c r="O513" s="158" t="s">
        <v>429</v>
      </c>
      <c r="P513" s="158" t="s">
        <v>430</v>
      </c>
    </row>
    <row r="514" spans="1:16" ht="13.5" thickBot="1" x14ac:dyDescent="0.25">
      <c r="A514" s="19" t="str">
        <f t="shared" si="42"/>
        <v> TKZ 45.49 </v>
      </c>
      <c r="B514" s="22" t="str">
        <f t="shared" si="43"/>
        <v>I</v>
      </c>
      <c r="C514" s="19">
        <f t="shared" si="44"/>
        <v>41945.447999999997</v>
      </c>
      <c r="D514" s="45" t="str">
        <f t="shared" si="45"/>
        <v>vis</v>
      </c>
      <c r="E514" s="155">
        <f>VLOOKUP(C514,'Active 1'!C$21:E$969,3,FALSE)</f>
        <v>3103.0094995658251</v>
      </c>
      <c r="F514" s="22" t="s">
        <v>2184</v>
      </c>
      <c r="G514" s="45" t="str">
        <f t="shared" si="46"/>
        <v>41945.4480</v>
      </c>
      <c r="H514" s="19">
        <f t="shared" si="47"/>
        <v>3103</v>
      </c>
      <c r="I514" s="156" t="s">
        <v>497</v>
      </c>
      <c r="J514" s="157" t="s">
        <v>498</v>
      </c>
      <c r="K514" s="156">
        <v>3103</v>
      </c>
      <c r="L514" s="156" t="s">
        <v>499</v>
      </c>
      <c r="M514" s="157" t="s">
        <v>427</v>
      </c>
      <c r="N514" s="157" t="s">
        <v>428</v>
      </c>
      <c r="O514" s="158" t="s">
        <v>429</v>
      </c>
      <c r="P514" s="158" t="s">
        <v>430</v>
      </c>
    </row>
    <row r="515" spans="1:16" ht="13.5" thickBot="1" x14ac:dyDescent="0.25">
      <c r="A515" s="19" t="str">
        <f t="shared" si="42"/>
        <v> TKZ 45.49 </v>
      </c>
      <c r="B515" s="22" t="str">
        <f t="shared" si="43"/>
        <v>I</v>
      </c>
      <c r="C515" s="19">
        <f t="shared" si="44"/>
        <v>41950.353499999997</v>
      </c>
      <c r="D515" s="45" t="str">
        <f t="shared" si="45"/>
        <v>vis</v>
      </c>
      <c r="E515" s="155">
        <f>VLOOKUP(C515,'Active 1'!C$21:E$969,3,FALSE)</f>
        <v>3124.000922929396</v>
      </c>
      <c r="F515" s="22" t="s">
        <v>2184</v>
      </c>
      <c r="G515" s="45" t="str">
        <f t="shared" si="46"/>
        <v>41950.3535</v>
      </c>
      <c r="H515" s="19">
        <f t="shared" si="47"/>
        <v>3124</v>
      </c>
      <c r="I515" s="156" t="s">
        <v>500</v>
      </c>
      <c r="J515" s="157" t="s">
        <v>501</v>
      </c>
      <c r="K515" s="156">
        <v>3124</v>
      </c>
      <c r="L515" s="156" t="s">
        <v>502</v>
      </c>
      <c r="M515" s="157" t="s">
        <v>427</v>
      </c>
      <c r="N515" s="157" t="s">
        <v>428</v>
      </c>
      <c r="O515" s="158" t="s">
        <v>429</v>
      </c>
      <c r="P515" s="158" t="s">
        <v>430</v>
      </c>
    </row>
    <row r="516" spans="1:16" ht="13.5" thickBot="1" x14ac:dyDescent="0.25">
      <c r="A516" s="19" t="str">
        <f t="shared" si="42"/>
        <v> TKZ 45.49 </v>
      </c>
      <c r="B516" s="22" t="str">
        <f t="shared" si="43"/>
        <v>II</v>
      </c>
      <c r="C516" s="19">
        <f t="shared" si="44"/>
        <v>41966.3606</v>
      </c>
      <c r="D516" s="45" t="str">
        <f t="shared" si="45"/>
        <v>vis</v>
      </c>
      <c r="E516" s="155">
        <f>VLOOKUP(C516,'Active 1'!C$21:E$969,3,FALSE)</f>
        <v>3192.497877964156</v>
      </c>
      <c r="F516" s="22" t="s">
        <v>2184</v>
      </c>
      <c r="G516" s="45" t="str">
        <f t="shared" si="46"/>
        <v>41966.3606</v>
      </c>
      <c r="H516" s="19">
        <f t="shared" si="47"/>
        <v>3192.5</v>
      </c>
      <c r="I516" s="156" t="s">
        <v>508</v>
      </c>
      <c r="J516" s="157" t="s">
        <v>509</v>
      </c>
      <c r="K516" s="156">
        <v>3192.5</v>
      </c>
      <c r="L516" s="156" t="s">
        <v>510</v>
      </c>
      <c r="M516" s="157" t="s">
        <v>427</v>
      </c>
      <c r="N516" s="157" t="s">
        <v>428</v>
      </c>
      <c r="O516" s="158" t="s">
        <v>429</v>
      </c>
      <c r="P516" s="158" t="s">
        <v>430</v>
      </c>
    </row>
    <row r="517" spans="1:16" ht="13.5" thickBot="1" x14ac:dyDescent="0.25">
      <c r="A517" s="19" t="str">
        <f t="shared" si="42"/>
        <v> TKZ 45.49 </v>
      </c>
      <c r="B517" s="22" t="str">
        <f t="shared" si="43"/>
        <v>II</v>
      </c>
      <c r="C517" s="19">
        <f t="shared" si="44"/>
        <v>41968.464</v>
      </c>
      <c r="D517" s="45" t="str">
        <f t="shared" si="45"/>
        <v>vis</v>
      </c>
      <c r="E517" s="155">
        <f>VLOOKUP(C517,'Active 1'!C$21:E$969,3,FALSE)</f>
        <v>3201.4986648162462</v>
      </c>
      <c r="F517" s="22" t="s">
        <v>2184</v>
      </c>
      <c r="G517" s="45" t="str">
        <f t="shared" si="46"/>
        <v>41968.4640</v>
      </c>
      <c r="H517" s="19">
        <f t="shared" si="47"/>
        <v>3201.5</v>
      </c>
      <c r="I517" s="156" t="s">
        <v>511</v>
      </c>
      <c r="J517" s="157" t="s">
        <v>512</v>
      </c>
      <c r="K517" s="156">
        <v>3201.5</v>
      </c>
      <c r="L517" s="156" t="s">
        <v>513</v>
      </c>
      <c r="M517" s="157" t="s">
        <v>427</v>
      </c>
      <c r="N517" s="157" t="s">
        <v>428</v>
      </c>
      <c r="O517" s="158" t="s">
        <v>429</v>
      </c>
      <c r="P517" s="158" t="s">
        <v>430</v>
      </c>
    </row>
    <row r="518" spans="1:16" ht="13.5" thickBot="1" x14ac:dyDescent="0.25">
      <c r="A518" s="19" t="str">
        <f t="shared" si="42"/>
        <v> TKZ 45.49 </v>
      </c>
      <c r="B518" s="22" t="str">
        <f t="shared" si="43"/>
        <v>I</v>
      </c>
      <c r="C518" s="19">
        <f t="shared" si="44"/>
        <v>41972.553099999997</v>
      </c>
      <c r="D518" s="45" t="str">
        <f t="shared" si="45"/>
        <v>vis</v>
      </c>
      <c r="E518" s="155">
        <f>VLOOKUP(C518,'Active 1'!C$21:E$969,3,FALSE)</f>
        <v>3218.9965812928358</v>
      </c>
      <c r="F518" s="22" t="s">
        <v>2184</v>
      </c>
      <c r="G518" s="45" t="str">
        <f t="shared" si="46"/>
        <v>41972.5531</v>
      </c>
      <c r="H518" s="19">
        <f t="shared" si="47"/>
        <v>3219</v>
      </c>
      <c r="I518" s="156" t="s">
        <v>514</v>
      </c>
      <c r="J518" s="157" t="s">
        <v>515</v>
      </c>
      <c r="K518" s="156">
        <v>3219</v>
      </c>
      <c r="L518" s="156" t="s">
        <v>433</v>
      </c>
      <c r="M518" s="157" t="s">
        <v>427</v>
      </c>
      <c r="N518" s="157" t="s">
        <v>428</v>
      </c>
      <c r="O518" s="158" t="s">
        <v>429</v>
      </c>
      <c r="P518" s="158" t="s">
        <v>430</v>
      </c>
    </row>
    <row r="519" spans="1:16" ht="13.5" thickBot="1" x14ac:dyDescent="0.25">
      <c r="A519" s="19" t="str">
        <f t="shared" si="42"/>
        <v> TKZ 45.49 </v>
      </c>
      <c r="B519" s="22" t="str">
        <f t="shared" si="43"/>
        <v>I</v>
      </c>
      <c r="C519" s="19">
        <f t="shared" si="44"/>
        <v>41973.4876</v>
      </c>
      <c r="D519" s="45" t="str">
        <f t="shared" si="45"/>
        <v>vis</v>
      </c>
      <c r="E519" s="155">
        <f>VLOOKUP(C519,'Active 1'!C$21:E$969,3,FALSE)</f>
        <v>3222.99545707172</v>
      </c>
      <c r="F519" s="22" t="s">
        <v>2184</v>
      </c>
      <c r="G519" s="45" t="str">
        <f t="shared" si="46"/>
        <v>41973.4876</v>
      </c>
      <c r="H519" s="19">
        <f t="shared" si="47"/>
        <v>3223</v>
      </c>
      <c r="I519" s="156" t="s">
        <v>518</v>
      </c>
      <c r="J519" s="157" t="s">
        <v>519</v>
      </c>
      <c r="K519" s="156">
        <v>3223</v>
      </c>
      <c r="L519" s="156" t="s">
        <v>520</v>
      </c>
      <c r="M519" s="157" t="s">
        <v>427</v>
      </c>
      <c r="N519" s="157" t="s">
        <v>428</v>
      </c>
      <c r="O519" s="158" t="s">
        <v>429</v>
      </c>
      <c r="P519" s="158" t="s">
        <v>430</v>
      </c>
    </row>
    <row r="520" spans="1:16" ht="13.5" thickBot="1" x14ac:dyDescent="0.25">
      <c r="A520" s="19" t="str">
        <f t="shared" si="42"/>
        <v> TKZ 45.49 </v>
      </c>
      <c r="B520" s="22" t="str">
        <f t="shared" si="43"/>
        <v>I</v>
      </c>
      <c r="C520" s="19">
        <f t="shared" si="44"/>
        <v>41975.592499999999</v>
      </c>
      <c r="D520" s="45" t="str">
        <f t="shared" si="45"/>
        <v>vis</v>
      </c>
      <c r="E520" s="155">
        <f>VLOOKUP(C520,'Active 1'!C$21:E$969,3,FALSE)</f>
        <v>3232.0026626650215</v>
      </c>
      <c r="F520" s="22" t="s">
        <v>2184</v>
      </c>
      <c r="G520" s="45" t="str">
        <f t="shared" si="46"/>
        <v>41975.5925</v>
      </c>
      <c r="H520" s="19">
        <f t="shared" si="47"/>
        <v>3232</v>
      </c>
      <c r="I520" s="156" t="s">
        <v>521</v>
      </c>
      <c r="J520" s="157" t="s">
        <v>522</v>
      </c>
      <c r="K520" s="156">
        <v>3232</v>
      </c>
      <c r="L520" s="156" t="s">
        <v>523</v>
      </c>
      <c r="M520" s="157" t="s">
        <v>427</v>
      </c>
      <c r="N520" s="157" t="s">
        <v>428</v>
      </c>
      <c r="O520" s="158" t="s">
        <v>429</v>
      </c>
      <c r="P520" s="158" t="s">
        <v>430</v>
      </c>
    </row>
    <row r="521" spans="1:16" ht="13.5" thickBot="1" x14ac:dyDescent="0.25">
      <c r="A521" s="19" t="str">
        <f t="shared" si="42"/>
        <v> TKZ 45.49 </v>
      </c>
      <c r="B521" s="22" t="str">
        <f t="shared" si="43"/>
        <v>II</v>
      </c>
      <c r="C521" s="19">
        <f t="shared" si="44"/>
        <v>41983.418799999999</v>
      </c>
      <c r="D521" s="45" t="str">
        <f t="shared" si="45"/>
        <v>vis</v>
      </c>
      <c r="E521" s="155">
        <f>VLOOKUP(C521,'Active 1'!C$21:E$969,3,FALSE)</f>
        <v>3265.492658928461</v>
      </c>
      <c r="F521" s="22" t="s">
        <v>2184</v>
      </c>
      <c r="G521" s="45" t="str">
        <f t="shared" si="46"/>
        <v>41983.4188</v>
      </c>
      <c r="H521" s="19">
        <f t="shared" si="47"/>
        <v>3265.5</v>
      </c>
      <c r="I521" s="156" t="s">
        <v>524</v>
      </c>
      <c r="J521" s="157" t="s">
        <v>525</v>
      </c>
      <c r="K521" s="156">
        <v>3265.5</v>
      </c>
      <c r="L521" s="156" t="s">
        <v>526</v>
      </c>
      <c r="M521" s="157" t="s">
        <v>427</v>
      </c>
      <c r="N521" s="157" t="s">
        <v>428</v>
      </c>
      <c r="O521" s="158" t="s">
        <v>429</v>
      </c>
      <c r="P521" s="158" t="s">
        <v>430</v>
      </c>
    </row>
    <row r="522" spans="1:16" ht="13.5" thickBot="1" x14ac:dyDescent="0.25">
      <c r="A522" s="19" t="str">
        <f t="shared" si="42"/>
        <v> TKZ 45.49 </v>
      </c>
      <c r="B522" s="22" t="str">
        <f t="shared" si="43"/>
        <v>II</v>
      </c>
      <c r="C522" s="19">
        <f t="shared" si="44"/>
        <v>41985.521500000003</v>
      </c>
      <c r="D522" s="45" t="str">
        <f t="shared" si="45"/>
        <v>vis</v>
      </c>
      <c r="E522" s="155">
        <f>VLOOKUP(C522,'Active 1'!C$21:E$969,3,FALSE)</f>
        <v>3274.4904503679959</v>
      </c>
      <c r="F522" s="22" t="s">
        <v>2184</v>
      </c>
      <c r="G522" s="45" t="str">
        <f t="shared" si="46"/>
        <v>41985.5215</v>
      </c>
      <c r="H522" s="19">
        <f t="shared" si="47"/>
        <v>3274.5</v>
      </c>
      <c r="I522" s="156" t="s">
        <v>527</v>
      </c>
      <c r="J522" s="157" t="s">
        <v>528</v>
      </c>
      <c r="K522" s="156">
        <v>3274.5</v>
      </c>
      <c r="L522" s="156" t="s">
        <v>529</v>
      </c>
      <c r="M522" s="157" t="s">
        <v>427</v>
      </c>
      <c r="N522" s="157" t="s">
        <v>428</v>
      </c>
      <c r="O522" s="158" t="s">
        <v>429</v>
      </c>
      <c r="P522" s="158" t="s">
        <v>430</v>
      </c>
    </row>
    <row r="523" spans="1:16" ht="13.5" thickBot="1" x14ac:dyDescent="0.25">
      <c r="A523" s="19" t="str">
        <f t="shared" ref="A523:A586" si="48">P523</f>
        <v> TKZ 45.49 </v>
      </c>
      <c r="B523" s="22" t="str">
        <f t="shared" ref="B523:B586" si="49">IF(H523=INT(H523),"I","II")</f>
        <v>II</v>
      </c>
      <c r="C523" s="19">
        <f t="shared" ref="C523:C586" si="50">1*G523</f>
        <v>42036.466800000002</v>
      </c>
      <c r="D523" s="45" t="str">
        <f t="shared" ref="D523:D586" si="51">VLOOKUP(F523,I$1:J$5,2,FALSE)</f>
        <v>vis</v>
      </c>
      <c r="E523" s="155">
        <f>VLOOKUP(C523,'Active 1'!C$21:E$969,3,FALSE)</f>
        <v>3492.4935816867091</v>
      </c>
      <c r="F523" s="22" t="s">
        <v>2184</v>
      </c>
      <c r="G523" s="45" t="str">
        <f t="shared" ref="G523:G586" si="52">MID(I523,3,LEN(I523)-3)</f>
        <v>42036.4668</v>
      </c>
      <c r="H523" s="19">
        <f t="shared" ref="H523:H586" si="53">1*K523</f>
        <v>3492.5</v>
      </c>
      <c r="I523" s="156" t="s">
        <v>532</v>
      </c>
      <c r="J523" s="157" t="s">
        <v>533</v>
      </c>
      <c r="K523" s="156">
        <v>3492.5</v>
      </c>
      <c r="L523" s="156" t="s">
        <v>534</v>
      </c>
      <c r="M523" s="157" t="s">
        <v>427</v>
      </c>
      <c r="N523" s="157" t="s">
        <v>428</v>
      </c>
      <c r="O523" s="158" t="s">
        <v>429</v>
      </c>
      <c r="P523" s="158" t="s">
        <v>430</v>
      </c>
    </row>
    <row r="524" spans="1:16" ht="13.5" thickBot="1" x14ac:dyDescent="0.25">
      <c r="A524" s="19" t="str">
        <f t="shared" si="48"/>
        <v> TKZ 45.49 </v>
      </c>
      <c r="B524" s="22" t="str">
        <f t="shared" si="49"/>
        <v>II</v>
      </c>
      <c r="C524" s="19">
        <f t="shared" si="50"/>
        <v>42037.168700000002</v>
      </c>
      <c r="D524" s="45" t="str">
        <f t="shared" si="51"/>
        <v>vis</v>
      </c>
      <c r="E524" s="155">
        <f>VLOOKUP(C524,'Active 1'!C$21:E$969,3,FALSE)</f>
        <v>3495.4971246606956</v>
      </c>
      <c r="F524" s="22" t="s">
        <v>2184</v>
      </c>
      <c r="G524" s="45" t="str">
        <f t="shared" si="52"/>
        <v>42037.1687</v>
      </c>
      <c r="H524" s="19">
        <f t="shared" si="53"/>
        <v>3495.5</v>
      </c>
      <c r="I524" s="156" t="s">
        <v>535</v>
      </c>
      <c r="J524" s="157" t="s">
        <v>536</v>
      </c>
      <c r="K524" s="156">
        <v>3495.5</v>
      </c>
      <c r="L524" s="156" t="s">
        <v>469</v>
      </c>
      <c r="M524" s="157" t="s">
        <v>427</v>
      </c>
      <c r="N524" s="157" t="s">
        <v>428</v>
      </c>
      <c r="O524" s="158" t="s">
        <v>429</v>
      </c>
      <c r="P524" s="158" t="s">
        <v>430</v>
      </c>
    </row>
    <row r="525" spans="1:16" ht="13.5" thickBot="1" x14ac:dyDescent="0.25">
      <c r="A525" s="19" t="str">
        <f t="shared" si="48"/>
        <v> MVS 8.24 </v>
      </c>
      <c r="B525" s="22" t="str">
        <f t="shared" si="49"/>
        <v>I</v>
      </c>
      <c r="C525" s="19">
        <f t="shared" si="50"/>
        <v>43009.438600000001</v>
      </c>
      <c r="D525" s="45" t="str">
        <f t="shared" si="51"/>
        <v>vis</v>
      </c>
      <c r="E525" s="155">
        <f>VLOOKUP(C525,'Active 1'!C$21:E$969,3,FALSE)</f>
        <v>7655.9963794876285</v>
      </c>
      <c r="F525" s="22" t="s">
        <v>2184</v>
      </c>
      <c r="G525" s="45" t="str">
        <f t="shared" si="52"/>
        <v>43009.4386</v>
      </c>
      <c r="H525" s="19">
        <f t="shared" si="53"/>
        <v>7656</v>
      </c>
      <c r="I525" s="156" t="s">
        <v>635</v>
      </c>
      <c r="J525" s="157" t="s">
        <v>636</v>
      </c>
      <c r="K525" s="156">
        <v>7656</v>
      </c>
      <c r="L525" s="156" t="s">
        <v>433</v>
      </c>
      <c r="M525" s="157" t="s">
        <v>338</v>
      </c>
      <c r="N525" s="157"/>
      <c r="O525" s="158" t="s">
        <v>637</v>
      </c>
      <c r="P525" s="158" t="s">
        <v>638</v>
      </c>
    </row>
    <row r="526" spans="1:16" ht="13.5" thickBot="1" x14ac:dyDescent="0.25">
      <c r="A526" s="19" t="str">
        <f t="shared" si="48"/>
        <v> MVS 8.24 </v>
      </c>
      <c r="B526" s="22" t="str">
        <f t="shared" si="49"/>
        <v>I</v>
      </c>
      <c r="C526" s="19">
        <f t="shared" si="50"/>
        <v>43010.378900000003</v>
      </c>
      <c r="D526" s="45" t="str">
        <f t="shared" si="51"/>
        <v>vis</v>
      </c>
      <c r="E526" s="155">
        <f>VLOOKUP(C526,'Active 1'!C$21:E$969,3,FALSE)</f>
        <v>7660.0200743992182</v>
      </c>
      <c r="F526" s="22" t="s">
        <v>2184</v>
      </c>
      <c r="G526" s="45" t="str">
        <f t="shared" si="52"/>
        <v>43010.3789</v>
      </c>
      <c r="H526" s="19">
        <f t="shared" si="53"/>
        <v>7660</v>
      </c>
      <c r="I526" s="156" t="s">
        <v>639</v>
      </c>
      <c r="J526" s="157" t="s">
        <v>640</v>
      </c>
      <c r="K526" s="156">
        <v>7660</v>
      </c>
      <c r="L526" s="156" t="s">
        <v>641</v>
      </c>
      <c r="M526" s="157" t="s">
        <v>338</v>
      </c>
      <c r="N526" s="157"/>
      <c r="O526" s="158" t="s">
        <v>637</v>
      </c>
      <c r="P526" s="158" t="s">
        <v>638</v>
      </c>
    </row>
    <row r="527" spans="1:16" ht="13.5" thickBot="1" x14ac:dyDescent="0.25">
      <c r="A527" s="19" t="str">
        <f t="shared" si="48"/>
        <v> MVS 8.24 </v>
      </c>
      <c r="B527" s="22" t="str">
        <f t="shared" si="49"/>
        <v>II</v>
      </c>
      <c r="C527" s="19">
        <f t="shared" si="50"/>
        <v>43010.493499999997</v>
      </c>
      <c r="D527" s="45" t="str">
        <f t="shared" si="51"/>
        <v>vis</v>
      </c>
      <c r="E527" s="155">
        <f>VLOOKUP(C527,'Active 1'!C$21:E$969,3,FALSE)</f>
        <v>7660.5104662282529</v>
      </c>
      <c r="F527" s="22" t="s">
        <v>2184</v>
      </c>
      <c r="G527" s="45" t="str">
        <f t="shared" si="52"/>
        <v>43010.4935</v>
      </c>
      <c r="H527" s="19">
        <f t="shared" si="53"/>
        <v>7660.5</v>
      </c>
      <c r="I527" s="156" t="s">
        <v>642</v>
      </c>
      <c r="J527" s="157" t="s">
        <v>643</v>
      </c>
      <c r="K527" s="156">
        <v>7660.5</v>
      </c>
      <c r="L527" s="156" t="s">
        <v>644</v>
      </c>
      <c r="M527" s="157" t="s">
        <v>338</v>
      </c>
      <c r="N527" s="157"/>
      <c r="O527" s="158" t="s">
        <v>637</v>
      </c>
      <c r="P527" s="158" t="s">
        <v>638</v>
      </c>
    </row>
    <row r="528" spans="1:16" ht="13.5" thickBot="1" x14ac:dyDescent="0.25">
      <c r="A528" s="19" t="str">
        <f t="shared" si="48"/>
        <v> MVS 8.24 </v>
      </c>
      <c r="B528" s="22" t="str">
        <f t="shared" si="49"/>
        <v>II</v>
      </c>
      <c r="C528" s="19">
        <f t="shared" si="50"/>
        <v>43012.362999999998</v>
      </c>
      <c r="D528" s="45" t="str">
        <f t="shared" si="51"/>
        <v>vis</v>
      </c>
      <c r="E528" s="155">
        <f>VLOOKUP(C528,'Active 1'!C$21:E$969,3,FALSE)</f>
        <v>7668.5103573664046</v>
      </c>
      <c r="F528" s="22" t="s">
        <v>2184</v>
      </c>
      <c r="G528" s="45" t="str">
        <f t="shared" si="52"/>
        <v>43012.3630</v>
      </c>
      <c r="H528" s="19">
        <f t="shared" si="53"/>
        <v>7668.5</v>
      </c>
      <c r="I528" s="156" t="s">
        <v>645</v>
      </c>
      <c r="J528" s="157" t="s">
        <v>646</v>
      </c>
      <c r="K528" s="156">
        <v>7668.5</v>
      </c>
      <c r="L528" s="156" t="s">
        <v>644</v>
      </c>
      <c r="M528" s="157" t="s">
        <v>338</v>
      </c>
      <c r="N528" s="157"/>
      <c r="O528" s="158" t="s">
        <v>637</v>
      </c>
      <c r="P528" s="158" t="s">
        <v>638</v>
      </c>
    </row>
    <row r="529" spans="1:16" ht="13.5" thickBot="1" x14ac:dyDescent="0.25">
      <c r="A529" s="19" t="str">
        <f t="shared" si="48"/>
        <v> MVS 8.24 </v>
      </c>
      <c r="B529" s="22" t="str">
        <f t="shared" si="49"/>
        <v>I</v>
      </c>
      <c r="C529" s="19">
        <f t="shared" si="50"/>
        <v>43012.484299999996</v>
      </c>
      <c r="D529" s="45" t="str">
        <f t="shared" si="51"/>
        <v>vis</v>
      </c>
      <c r="E529" s="155">
        <f>VLOOKUP(C529,'Active 1'!C$21:E$969,3,FALSE)</f>
        <v>7669.029419572903</v>
      </c>
      <c r="F529" s="22" t="s">
        <v>2184</v>
      </c>
      <c r="G529" s="45" t="str">
        <f t="shared" si="52"/>
        <v>43012.4843</v>
      </c>
      <c r="H529" s="19">
        <f t="shared" si="53"/>
        <v>7669</v>
      </c>
      <c r="I529" s="156" t="s">
        <v>647</v>
      </c>
      <c r="J529" s="157" t="s">
        <v>648</v>
      </c>
      <c r="K529" s="156">
        <v>7669</v>
      </c>
      <c r="L529" s="156" t="s">
        <v>649</v>
      </c>
      <c r="M529" s="157" t="s">
        <v>338</v>
      </c>
      <c r="N529" s="157"/>
      <c r="O529" s="158" t="s">
        <v>637</v>
      </c>
      <c r="P529" s="158" t="s">
        <v>638</v>
      </c>
    </row>
    <row r="530" spans="1:16" ht="13.5" thickBot="1" x14ac:dyDescent="0.25">
      <c r="A530" s="19" t="str">
        <f t="shared" si="48"/>
        <v> MVS 8.24 </v>
      </c>
      <c r="B530" s="22" t="str">
        <f t="shared" si="49"/>
        <v>I</v>
      </c>
      <c r="C530" s="19">
        <f t="shared" si="50"/>
        <v>43013.4084</v>
      </c>
      <c r="D530" s="45" t="str">
        <f t="shared" si="51"/>
        <v>vis</v>
      </c>
      <c r="E530" s="155">
        <f>VLOOKUP(C530,'Active 1'!C$21:E$969,3,FALSE)</f>
        <v>7672.9837920793452</v>
      </c>
      <c r="F530" s="22" t="s">
        <v>2184</v>
      </c>
      <c r="G530" s="45" t="str">
        <f t="shared" si="52"/>
        <v>43013.4084</v>
      </c>
      <c r="H530" s="19">
        <f t="shared" si="53"/>
        <v>7673</v>
      </c>
      <c r="I530" s="156" t="s">
        <v>650</v>
      </c>
      <c r="J530" s="157" t="s">
        <v>651</v>
      </c>
      <c r="K530" s="156">
        <v>7673</v>
      </c>
      <c r="L530" s="156" t="s">
        <v>652</v>
      </c>
      <c r="M530" s="157" t="s">
        <v>338</v>
      </c>
      <c r="N530" s="157"/>
      <c r="O530" s="158" t="s">
        <v>637</v>
      </c>
      <c r="P530" s="158" t="s">
        <v>638</v>
      </c>
    </row>
    <row r="531" spans="1:16" ht="13.5" thickBot="1" x14ac:dyDescent="0.25">
      <c r="A531" s="19" t="str">
        <f t="shared" si="48"/>
        <v> MVS 8.24 </v>
      </c>
      <c r="B531" s="22" t="str">
        <f t="shared" si="49"/>
        <v>I</v>
      </c>
      <c r="C531" s="19">
        <f t="shared" si="50"/>
        <v>43014.3465</v>
      </c>
      <c r="D531" s="45" t="str">
        <f t="shared" si="51"/>
        <v>vis</v>
      </c>
      <c r="E531" s="155">
        <f>VLOOKUP(C531,'Active 1'!C$21:E$969,3,FALSE)</f>
        <v>7676.9980728371374</v>
      </c>
      <c r="F531" s="22" t="s">
        <v>2184</v>
      </c>
      <c r="G531" s="45" t="str">
        <f t="shared" si="52"/>
        <v>43014.3465</v>
      </c>
      <c r="H531" s="19">
        <f t="shared" si="53"/>
        <v>7677</v>
      </c>
      <c r="I531" s="156" t="s">
        <v>653</v>
      </c>
      <c r="J531" s="157" t="s">
        <v>654</v>
      </c>
      <c r="K531" s="156">
        <v>7677</v>
      </c>
      <c r="L531" s="156" t="s">
        <v>510</v>
      </c>
      <c r="M531" s="157" t="s">
        <v>338</v>
      </c>
      <c r="N531" s="157"/>
      <c r="O531" s="158" t="s">
        <v>637</v>
      </c>
      <c r="P531" s="158" t="s">
        <v>638</v>
      </c>
    </row>
    <row r="532" spans="1:16" ht="13.5" thickBot="1" x14ac:dyDescent="0.25">
      <c r="A532" s="19" t="str">
        <f t="shared" si="48"/>
        <v> MVS 8.24 </v>
      </c>
      <c r="B532" s="22" t="str">
        <f t="shared" si="49"/>
        <v>II</v>
      </c>
      <c r="C532" s="19">
        <f t="shared" si="50"/>
        <v>43014.460400000004</v>
      </c>
      <c r="D532" s="45" t="str">
        <f t="shared" si="51"/>
        <v>vis</v>
      </c>
      <c r="E532" s="155">
        <f>VLOOKUP(C532,'Active 1'!C$21:E$969,3,FALSE)</f>
        <v>7677.4854692536483</v>
      </c>
      <c r="F532" s="22" t="s">
        <v>2184</v>
      </c>
      <c r="G532" s="45" t="str">
        <f t="shared" si="52"/>
        <v>43014.4604</v>
      </c>
      <c r="H532" s="19">
        <f t="shared" si="53"/>
        <v>7677.5</v>
      </c>
      <c r="I532" s="156" t="s">
        <v>655</v>
      </c>
      <c r="J532" s="157" t="s">
        <v>656</v>
      </c>
      <c r="K532" s="156">
        <v>7677.5</v>
      </c>
      <c r="L532" s="156" t="s">
        <v>657</v>
      </c>
      <c r="M532" s="157" t="s">
        <v>338</v>
      </c>
      <c r="N532" s="157"/>
      <c r="O532" s="158" t="s">
        <v>637</v>
      </c>
      <c r="P532" s="158" t="s">
        <v>638</v>
      </c>
    </row>
    <row r="533" spans="1:16" ht="13.5" thickBot="1" x14ac:dyDescent="0.25">
      <c r="A533" s="19" t="str">
        <f t="shared" si="48"/>
        <v> MVS 8.24 </v>
      </c>
      <c r="B533" s="22" t="str">
        <f t="shared" si="49"/>
        <v>II</v>
      </c>
      <c r="C533" s="19">
        <f t="shared" si="50"/>
        <v>43015.397299999997</v>
      </c>
      <c r="D533" s="45" t="str">
        <f t="shared" si="51"/>
        <v>vis</v>
      </c>
      <c r="E533" s="155">
        <f>VLOOKUP(C533,'Active 1'!C$21:E$969,3,FALSE)</f>
        <v>7681.4946150184405</v>
      </c>
      <c r="F533" s="22" t="s">
        <v>2184</v>
      </c>
      <c r="G533" s="45" t="str">
        <f t="shared" si="52"/>
        <v>43015.3973</v>
      </c>
      <c r="H533" s="19">
        <f t="shared" si="53"/>
        <v>7681.5</v>
      </c>
      <c r="I533" s="156" t="s">
        <v>658</v>
      </c>
      <c r="J533" s="157" t="s">
        <v>659</v>
      </c>
      <c r="K533" s="156">
        <v>7681.5</v>
      </c>
      <c r="L533" s="156" t="s">
        <v>660</v>
      </c>
      <c r="M533" s="157" t="s">
        <v>338</v>
      </c>
      <c r="N533" s="157"/>
      <c r="O533" s="158" t="s">
        <v>637</v>
      </c>
      <c r="P533" s="158" t="s">
        <v>638</v>
      </c>
    </row>
    <row r="534" spans="1:16" ht="13.5" thickBot="1" x14ac:dyDescent="0.25">
      <c r="A534" s="19" t="str">
        <f t="shared" si="48"/>
        <v> MVS 8.24 </v>
      </c>
      <c r="B534" s="22" t="str">
        <f t="shared" si="49"/>
        <v>I</v>
      </c>
      <c r="C534" s="19">
        <f t="shared" si="50"/>
        <v>43015.5147</v>
      </c>
      <c r="D534" s="45" t="str">
        <f t="shared" si="51"/>
        <v>vis</v>
      </c>
      <c r="E534" s="155">
        <f>VLOOKUP(C534,'Active 1'!C$21:E$969,3,FALSE)</f>
        <v>7681.9969884977882</v>
      </c>
      <c r="F534" s="22" t="s">
        <v>2184</v>
      </c>
      <c r="G534" s="45" t="str">
        <f t="shared" si="52"/>
        <v>43015.5147</v>
      </c>
      <c r="H534" s="19">
        <f t="shared" si="53"/>
        <v>7682</v>
      </c>
      <c r="I534" s="156" t="s">
        <v>661</v>
      </c>
      <c r="J534" s="157" t="s">
        <v>662</v>
      </c>
      <c r="K534" s="156">
        <v>7682</v>
      </c>
      <c r="L534" s="156" t="s">
        <v>469</v>
      </c>
      <c r="M534" s="157" t="s">
        <v>338</v>
      </c>
      <c r="N534" s="157"/>
      <c r="O534" s="158" t="s">
        <v>637</v>
      </c>
      <c r="P534" s="158" t="s">
        <v>638</v>
      </c>
    </row>
    <row r="535" spans="1:16" ht="13.5" thickBot="1" x14ac:dyDescent="0.25">
      <c r="A535" s="19" t="str">
        <f t="shared" si="48"/>
        <v> AJ 86.99 </v>
      </c>
      <c r="B535" s="22" t="str">
        <f t="shared" si="49"/>
        <v>II</v>
      </c>
      <c r="C535" s="19">
        <f t="shared" si="50"/>
        <v>44136.8802</v>
      </c>
      <c r="D535" s="45" t="str">
        <f t="shared" si="51"/>
        <v>vis</v>
      </c>
      <c r="E535" s="155">
        <f>VLOOKUP(C535,'Active 1'!C$21:E$969,3,FALSE)</f>
        <v>12480.500292095518</v>
      </c>
      <c r="F535" s="22" t="s">
        <v>2184</v>
      </c>
      <c r="G535" s="45" t="str">
        <f t="shared" si="52"/>
        <v>44136.8802</v>
      </c>
      <c r="H535" s="19">
        <f t="shared" si="53"/>
        <v>12480.5</v>
      </c>
      <c r="I535" s="156" t="s">
        <v>737</v>
      </c>
      <c r="J535" s="157" t="s">
        <v>738</v>
      </c>
      <c r="K535" s="156">
        <v>12480.5</v>
      </c>
      <c r="L535" s="156" t="s">
        <v>493</v>
      </c>
      <c r="M535" s="157" t="s">
        <v>427</v>
      </c>
      <c r="N535" s="157" t="s">
        <v>428</v>
      </c>
      <c r="O535" s="158" t="s">
        <v>710</v>
      </c>
      <c r="P535" s="158" t="s">
        <v>711</v>
      </c>
    </row>
    <row r="536" spans="1:16" ht="13.5" thickBot="1" x14ac:dyDescent="0.25">
      <c r="A536" s="19" t="str">
        <f t="shared" si="48"/>
        <v> AJ 86.99 </v>
      </c>
      <c r="B536" s="22" t="str">
        <f t="shared" si="49"/>
        <v>I</v>
      </c>
      <c r="C536" s="19">
        <f t="shared" si="50"/>
        <v>44162.703000000001</v>
      </c>
      <c r="D536" s="45" t="str">
        <f t="shared" si="51"/>
        <v>vis</v>
      </c>
      <c r="E536" s="155">
        <f>VLOOKUP(C536,'Active 1'!C$21:E$969,3,FALSE)</f>
        <v>12591.000205913226</v>
      </c>
      <c r="F536" s="22" t="s">
        <v>2184</v>
      </c>
      <c r="G536" s="45" t="str">
        <f t="shared" si="52"/>
        <v>44162.7030</v>
      </c>
      <c r="H536" s="19">
        <f t="shared" si="53"/>
        <v>12591</v>
      </c>
      <c r="I536" s="156" t="s">
        <v>749</v>
      </c>
      <c r="J536" s="157" t="s">
        <v>750</v>
      </c>
      <c r="K536" s="156">
        <v>12591</v>
      </c>
      <c r="L536" s="156" t="s">
        <v>736</v>
      </c>
      <c r="M536" s="157" t="s">
        <v>427</v>
      </c>
      <c r="N536" s="157" t="s">
        <v>428</v>
      </c>
      <c r="O536" s="158" t="s">
        <v>710</v>
      </c>
      <c r="P536" s="158" t="s">
        <v>711</v>
      </c>
    </row>
    <row r="537" spans="1:16" ht="13.5" thickBot="1" x14ac:dyDescent="0.25">
      <c r="A537" s="19" t="str">
        <f t="shared" si="48"/>
        <v> BBS 49 </v>
      </c>
      <c r="B537" s="22" t="str">
        <f t="shared" si="49"/>
        <v>II</v>
      </c>
      <c r="C537" s="19">
        <f t="shared" si="50"/>
        <v>44442.531000000003</v>
      </c>
      <c r="D537" s="45" t="str">
        <f t="shared" si="51"/>
        <v>vis</v>
      </c>
      <c r="E537" s="155">
        <f>VLOOKUP(C537,'Active 1'!C$21:E$969,3,FALSE)</f>
        <v>13788.429217630772</v>
      </c>
      <c r="F537" s="22" t="s">
        <v>2184</v>
      </c>
      <c r="G537" s="45" t="str">
        <f t="shared" si="52"/>
        <v>44442.531</v>
      </c>
      <c r="H537" s="19">
        <f t="shared" si="53"/>
        <v>13788.5</v>
      </c>
      <c r="I537" s="156" t="s">
        <v>792</v>
      </c>
      <c r="J537" s="157" t="s">
        <v>793</v>
      </c>
      <c r="K537" s="156">
        <v>13788.5</v>
      </c>
      <c r="L537" s="156" t="s">
        <v>684</v>
      </c>
      <c r="M537" s="157" t="s">
        <v>338</v>
      </c>
      <c r="N537" s="157"/>
      <c r="O537" s="158" t="s">
        <v>539</v>
      </c>
      <c r="P537" s="158" t="s">
        <v>789</v>
      </c>
    </row>
    <row r="538" spans="1:16" ht="13.5" thickBot="1" x14ac:dyDescent="0.25">
      <c r="A538" s="19" t="str">
        <f t="shared" si="48"/>
        <v> VSSC 60.19 </v>
      </c>
      <c r="B538" s="22" t="str">
        <f t="shared" si="49"/>
        <v>I</v>
      </c>
      <c r="C538" s="19">
        <f t="shared" si="50"/>
        <v>45227.39</v>
      </c>
      <c r="D538" s="45" t="str">
        <f t="shared" si="51"/>
        <v>vis</v>
      </c>
      <c r="E538" s="155">
        <f>VLOOKUP(C538,'Active 1'!C$21:E$969,3,FALSE)</f>
        <v>17146.967093424522</v>
      </c>
      <c r="F538" s="22" t="s">
        <v>2184</v>
      </c>
      <c r="G538" s="45" t="str">
        <f t="shared" si="52"/>
        <v>45227.390</v>
      </c>
      <c r="H538" s="19">
        <f t="shared" si="53"/>
        <v>17147</v>
      </c>
      <c r="I538" s="156" t="s">
        <v>860</v>
      </c>
      <c r="J538" s="157" t="s">
        <v>861</v>
      </c>
      <c r="K538" s="156">
        <v>17147</v>
      </c>
      <c r="L538" s="156" t="s">
        <v>472</v>
      </c>
      <c r="M538" s="157" t="s">
        <v>338</v>
      </c>
      <c r="N538" s="157"/>
      <c r="O538" s="158" t="s">
        <v>828</v>
      </c>
      <c r="P538" s="158" t="s">
        <v>862</v>
      </c>
    </row>
    <row r="539" spans="1:16" ht="13.5" thickBot="1" x14ac:dyDescent="0.25">
      <c r="A539" s="19" t="str">
        <f t="shared" si="48"/>
        <v> VSSC 60.19 </v>
      </c>
      <c r="B539" s="22" t="str">
        <f t="shared" si="49"/>
        <v>I</v>
      </c>
      <c r="C539" s="19">
        <f t="shared" si="50"/>
        <v>45234.413</v>
      </c>
      <c r="D539" s="45" t="str">
        <f t="shared" si="51"/>
        <v>vis</v>
      </c>
      <c r="E539" s="155">
        <f>VLOOKUP(C539,'Active 1'!C$21:E$969,3,FALSE)</f>
        <v>17177.019639807633</v>
      </c>
      <c r="F539" s="22" t="s">
        <v>2184</v>
      </c>
      <c r="G539" s="45" t="str">
        <f t="shared" si="52"/>
        <v>45234.413</v>
      </c>
      <c r="H539" s="19">
        <f t="shared" si="53"/>
        <v>17177</v>
      </c>
      <c r="I539" s="156" t="s">
        <v>863</v>
      </c>
      <c r="J539" s="157" t="s">
        <v>864</v>
      </c>
      <c r="K539" s="156">
        <v>17177</v>
      </c>
      <c r="L539" s="156" t="s">
        <v>403</v>
      </c>
      <c r="M539" s="157" t="s">
        <v>338</v>
      </c>
      <c r="N539" s="157"/>
      <c r="O539" s="158" t="s">
        <v>828</v>
      </c>
      <c r="P539" s="158" t="s">
        <v>862</v>
      </c>
    </row>
    <row r="540" spans="1:16" ht="13.5" thickBot="1" x14ac:dyDescent="0.25">
      <c r="A540" s="19" t="str">
        <f t="shared" si="48"/>
        <v> VSSC 60.19 </v>
      </c>
      <c r="B540" s="22" t="str">
        <f t="shared" si="49"/>
        <v>I</v>
      </c>
      <c r="C540" s="19">
        <f t="shared" si="50"/>
        <v>45236.256000000001</v>
      </c>
      <c r="D540" s="45" t="str">
        <f t="shared" si="51"/>
        <v>vis</v>
      </c>
      <c r="E540" s="155">
        <f>VLOOKUP(C540,'Active 1'!C$21:E$969,3,FALSE)</f>
        <v>17184.906133184268</v>
      </c>
      <c r="F540" s="22" t="s">
        <v>2184</v>
      </c>
      <c r="G540" s="45" t="str">
        <f t="shared" si="52"/>
        <v>45236.256</v>
      </c>
      <c r="H540" s="19">
        <f t="shared" si="53"/>
        <v>17185</v>
      </c>
      <c r="I540" s="156" t="s">
        <v>865</v>
      </c>
      <c r="J540" s="157" t="s">
        <v>866</v>
      </c>
      <c r="K540" s="156">
        <v>17185</v>
      </c>
      <c r="L540" s="156" t="s">
        <v>867</v>
      </c>
      <c r="M540" s="157" t="s">
        <v>338</v>
      </c>
      <c r="N540" s="157"/>
      <c r="O540" s="158" t="s">
        <v>828</v>
      </c>
      <c r="P540" s="158" t="s">
        <v>862</v>
      </c>
    </row>
    <row r="541" spans="1:16" ht="13.5" thickBot="1" x14ac:dyDescent="0.25">
      <c r="A541" s="19" t="str">
        <f t="shared" si="48"/>
        <v> VSSC 60.19 </v>
      </c>
      <c r="B541" s="22" t="str">
        <f t="shared" si="49"/>
        <v>II</v>
      </c>
      <c r="C541" s="19">
        <f t="shared" si="50"/>
        <v>45236.372000000003</v>
      </c>
      <c r="D541" s="45" t="str">
        <f t="shared" si="51"/>
        <v>vis</v>
      </c>
      <c r="E541" s="155">
        <f>VLOOKUP(C541,'Active 1'!C$21:E$969,3,FALSE)</f>
        <v>17185.402515838472</v>
      </c>
      <c r="F541" s="22" t="s">
        <v>2184</v>
      </c>
      <c r="G541" s="45" t="str">
        <f t="shared" si="52"/>
        <v>45236.372</v>
      </c>
      <c r="H541" s="19">
        <f t="shared" si="53"/>
        <v>17185.5</v>
      </c>
      <c r="I541" s="156" t="s">
        <v>868</v>
      </c>
      <c r="J541" s="157" t="s">
        <v>869</v>
      </c>
      <c r="K541" s="156">
        <v>17185.5</v>
      </c>
      <c r="L541" s="156" t="s">
        <v>870</v>
      </c>
      <c r="M541" s="157" t="s">
        <v>338</v>
      </c>
      <c r="N541" s="157"/>
      <c r="O541" s="158" t="s">
        <v>828</v>
      </c>
      <c r="P541" s="158" t="s">
        <v>862</v>
      </c>
    </row>
    <row r="542" spans="1:16" ht="13.5" thickBot="1" x14ac:dyDescent="0.25">
      <c r="A542" s="19" t="str">
        <f t="shared" si="48"/>
        <v> VSSC 60.20 </v>
      </c>
      <c r="B542" s="22" t="str">
        <f t="shared" si="49"/>
        <v>I</v>
      </c>
      <c r="C542" s="19">
        <f t="shared" si="50"/>
        <v>45357.330999999998</v>
      </c>
      <c r="D542" s="45" t="str">
        <f t="shared" si="51"/>
        <v>vis</v>
      </c>
      <c r="E542" s="155">
        <f>VLOOKUP(C542,'Active 1'!C$21:E$969,3,FALSE)</f>
        <v>17703.005528504596</v>
      </c>
      <c r="F542" s="22" t="s">
        <v>2184</v>
      </c>
      <c r="G542" s="45" t="str">
        <f t="shared" si="52"/>
        <v>45357.331</v>
      </c>
      <c r="H542" s="19">
        <f t="shared" si="53"/>
        <v>17703</v>
      </c>
      <c r="I542" s="156" t="s">
        <v>883</v>
      </c>
      <c r="J542" s="157" t="s">
        <v>884</v>
      </c>
      <c r="K542" s="156">
        <v>17703</v>
      </c>
      <c r="L542" s="156" t="s">
        <v>457</v>
      </c>
      <c r="M542" s="157" t="s">
        <v>338</v>
      </c>
      <c r="N542" s="157"/>
      <c r="O542" s="158" t="s">
        <v>828</v>
      </c>
      <c r="P542" s="158" t="s">
        <v>885</v>
      </c>
    </row>
    <row r="543" spans="1:16" ht="13.5" thickBot="1" x14ac:dyDescent="0.25">
      <c r="A543" s="19" t="str">
        <f t="shared" si="48"/>
        <v> VSSC 60.20 </v>
      </c>
      <c r="B543" s="22" t="str">
        <f t="shared" si="49"/>
        <v>II</v>
      </c>
      <c r="C543" s="19">
        <f t="shared" si="50"/>
        <v>45561.461000000003</v>
      </c>
      <c r="D543" s="45" t="str">
        <f t="shared" si="51"/>
        <v>vis</v>
      </c>
      <c r="E543" s="155">
        <f>VLOOKUP(C543,'Active 1'!C$21:E$969,3,FALSE)</f>
        <v>18576.510625070729</v>
      </c>
      <c r="F543" s="22" t="s">
        <v>2184</v>
      </c>
      <c r="G543" s="45" t="str">
        <f t="shared" si="52"/>
        <v>45561.461</v>
      </c>
      <c r="H543" s="19">
        <f t="shared" si="53"/>
        <v>18576.5</v>
      </c>
      <c r="I543" s="156" t="s">
        <v>899</v>
      </c>
      <c r="J543" s="157" t="s">
        <v>900</v>
      </c>
      <c r="K543" s="156">
        <v>18576.5</v>
      </c>
      <c r="L543" s="156" t="s">
        <v>406</v>
      </c>
      <c r="M543" s="157" t="s">
        <v>338</v>
      </c>
      <c r="N543" s="157"/>
      <c r="O543" s="158" t="s">
        <v>828</v>
      </c>
      <c r="P543" s="158" t="s">
        <v>885</v>
      </c>
    </row>
    <row r="544" spans="1:16" ht="13.5" thickBot="1" x14ac:dyDescent="0.25">
      <c r="A544" s="19" t="str">
        <f t="shared" si="48"/>
        <v> VSSC 60.20 </v>
      </c>
      <c r="B544" s="22" t="str">
        <f t="shared" si="49"/>
        <v>I</v>
      </c>
      <c r="C544" s="19">
        <f t="shared" si="50"/>
        <v>45566.487000000001</v>
      </c>
      <c r="D544" s="45" t="str">
        <f t="shared" si="51"/>
        <v>vis</v>
      </c>
      <c r="E544" s="155">
        <f>VLOOKUP(C544,'Active 1'!C$21:E$969,3,FALSE)</f>
        <v>18598.017687312142</v>
      </c>
      <c r="F544" s="22" t="s">
        <v>2184</v>
      </c>
      <c r="G544" s="45" t="str">
        <f t="shared" si="52"/>
        <v>45566.487</v>
      </c>
      <c r="H544" s="19">
        <f t="shared" si="53"/>
        <v>18598</v>
      </c>
      <c r="I544" s="156" t="s">
        <v>901</v>
      </c>
      <c r="J544" s="157" t="s">
        <v>902</v>
      </c>
      <c r="K544" s="156">
        <v>18598</v>
      </c>
      <c r="L544" s="156" t="s">
        <v>445</v>
      </c>
      <c r="M544" s="157" t="s">
        <v>338</v>
      </c>
      <c r="N544" s="157"/>
      <c r="O544" s="158" t="s">
        <v>828</v>
      </c>
      <c r="P544" s="158" t="s">
        <v>885</v>
      </c>
    </row>
    <row r="545" spans="1:16" ht="13.5" thickBot="1" x14ac:dyDescent="0.25">
      <c r="A545" s="19" t="str">
        <f t="shared" si="48"/>
        <v> VSSC 60.20 </v>
      </c>
      <c r="B545" s="22" t="str">
        <f t="shared" si="49"/>
        <v>II</v>
      </c>
      <c r="C545" s="19">
        <f t="shared" si="50"/>
        <v>45573.383000000002</v>
      </c>
      <c r="D545" s="45" t="str">
        <f t="shared" si="51"/>
        <v>vis</v>
      </c>
      <c r="E545" s="155">
        <f>VLOOKUP(C545,'Active 1'!C$21:E$969,3,FALSE)</f>
        <v>18627.526780272121</v>
      </c>
      <c r="F545" s="22" t="s">
        <v>2184</v>
      </c>
      <c r="G545" s="45" t="str">
        <f t="shared" si="52"/>
        <v>45573.383</v>
      </c>
      <c r="H545" s="19">
        <f t="shared" si="53"/>
        <v>18627.5</v>
      </c>
      <c r="I545" s="156" t="s">
        <v>906</v>
      </c>
      <c r="J545" s="157" t="s">
        <v>907</v>
      </c>
      <c r="K545" s="156">
        <v>18627.5</v>
      </c>
      <c r="L545" s="156" t="s">
        <v>377</v>
      </c>
      <c r="M545" s="157" t="s">
        <v>338</v>
      </c>
      <c r="N545" s="157"/>
      <c r="O545" s="158" t="s">
        <v>828</v>
      </c>
      <c r="P545" s="158" t="s">
        <v>885</v>
      </c>
    </row>
    <row r="546" spans="1:16" ht="13.5" thickBot="1" x14ac:dyDescent="0.25">
      <c r="A546" s="19" t="str">
        <f t="shared" si="48"/>
        <v> VSSC 60.20 </v>
      </c>
      <c r="B546" s="22" t="str">
        <f t="shared" si="49"/>
        <v>I</v>
      </c>
      <c r="C546" s="19">
        <f t="shared" si="50"/>
        <v>45576.538</v>
      </c>
      <c r="D546" s="45" t="str">
        <f t="shared" si="51"/>
        <v>vis</v>
      </c>
      <c r="E546" s="155">
        <f>VLOOKUP(C546,'Active 1'!C$21:E$969,3,FALSE)</f>
        <v>18641.027532634169</v>
      </c>
      <c r="F546" s="22" t="s">
        <v>2184</v>
      </c>
      <c r="G546" s="45" t="str">
        <f t="shared" si="52"/>
        <v>45576.538</v>
      </c>
      <c r="H546" s="19">
        <f t="shared" si="53"/>
        <v>18641</v>
      </c>
      <c r="I546" s="156" t="s">
        <v>908</v>
      </c>
      <c r="J546" s="157" t="s">
        <v>909</v>
      </c>
      <c r="K546" s="156">
        <v>18641</v>
      </c>
      <c r="L546" s="156" t="s">
        <v>377</v>
      </c>
      <c r="M546" s="157" t="s">
        <v>338</v>
      </c>
      <c r="N546" s="157"/>
      <c r="O546" s="158" t="s">
        <v>828</v>
      </c>
      <c r="P546" s="158" t="s">
        <v>885</v>
      </c>
    </row>
    <row r="547" spans="1:16" ht="13.5" thickBot="1" x14ac:dyDescent="0.25">
      <c r="A547" s="19" t="str">
        <f t="shared" si="48"/>
        <v> VSSC 66.35 </v>
      </c>
      <c r="B547" s="22" t="str">
        <f t="shared" si="49"/>
        <v>I</v>
      </c>
      <c r="C547" s="19">
        <f t="shared" si="50"/>
        <v>46641.468000000001</v>
      </c>
      <c r="D547" s="45" t="str">
        <f t="shared" si="51"/>
        <v>vis</v>
      </c>
      <c r="E547" s="155">
        <f>VLOOKUP(C547,'Active 1'!C$21:E$969,3,FALSE)</f>
        <v>23198.034256222803</v>
      </c>
      <c r="F547" s="22" t="s">
        <v>2184</v>
      </c>
      <c r="G547" s="45" t="str">
        <f t="shared" si="52"/>
        <v>46641.468</v>
      </c>
      <c r="H547" s="19">
        <f t="shared" si="53"/>
        <v>23198</v>
      </c>
      <c r="I547" s="156" t="s">
        <v>1027</v>
      </c>
      <c r="J547" s="157" t="s">
        <v>1028</v>
      </c>
      <c r="K547" s="156">
        <v>23198</v>
      </c>
      <c r="L547" s="156" t="s">
        <v>665</v>
      </c>
      <c r="M547" s="157" t="s">
        <v>338</v>
      </c>
      <c r="N547" s="157"/>
      <c r="O547" s="158" t="s">
        <v>828</v>
      </c>
      <c r="P547" s="158" t="s">
        <v>1024</v>
      </c>
    </row>
    <row r="548" spans="1:16" ht="13.5" thickBot="1" x14ac:dyDescent="0.25">
      <c r="A548" s="19" t="str">
        <f t="shared" si="48"/>
        <v>IBVS 2986 </v>
      </c>
      <c r="B548" s="22" t="str">
        <f t="shared" si="49"/>
        <v>I</v>
      </c>
      <c r="C548" s="19">
        <f t="shared" si="50"/>
        <v>46706.6682</v>
      </c>
      <c r="D548" s="45" t="str">
        <f t="shared" si="51"/>
        <v>vis</v>
      </c>
      <c r="E548" s="155">
        <f>VLOOKUP(C548,'Active 1'!C$21:E$969,3,FALSE)</f>
        <v>23477.036397001371</v>
      </c>
      <c r="F548" s="22" t="s">
        <v>2184</v>
      </c>
      <c r="G548" s="45" t="str">
        <f t="shared" si="52"/>
        <v>46706.6682</v>
      </c>
      <c r="H548" s="19">
        <f t="shared" si="53"/>
        <v>23477</v>
      </c>
      <c r="I548" s="156" t="s">
        <v>1042</v>
      </c>
      <c r="J548" s="157" t="s">
        <v>1043</v>
      </c>
      <c r="K548" s="156">
        <v>23477</v>
      </c>
      <c r="L548" s="156" t="s">
        <v>1044</v>
      </c>
      <c r="M548" s="157" t="s">
        <v>427</v>
      </c>
      <c r="N548" s="157" t="s">
        <v>428</v>
      </c>
      <c r="O548" s="158" t="s">
        <v>1045</v>
      </c>
      <c r="P548" s="159" t="s">
        <v>1046</v>
      </c>
    </row>
    <row r="549" spans="1:16" ht="13.5" thickBot="1" x14ac:dyDescent="0.25">
      <c r="A549" s="19" t="str">
        <f t="shared" si="48"/>
        <v>IBVS 2986 </v>
      </c>
      <c r="B549" s="22" t="str">
        <f t="shared" si="49"/>
        <v>II</v>
      </c>
      <c r="C549" s="19">
        <f t="shared" si="50"/>
        <v>46707.719100000002</v>
      </c>
      <c r="D549" s="45" t="str">
        <f t="shared" si="51"/>
        <v>vis</v>
      </c>
      <c r="E549" s="155">
        <f>VLOOKUP(C549,'Active 1'!C$21:E$969,3,FALSE)</f>
        <v>23481.533367098775</v>
      </c>
      <c r="F549" s="22" t="s">
        <v>2184</v>
      </c>
      <c r="G549" s="45" t="str">
        <f t="shared" si="52"/>
        <v>46707.7191</v>
      </c>
      <c r="H549" s="19">
        <f t="shared" si="53"/>
        <v>23481.5</v>
      </c>
      <c r="I549" s="156" t="s">
        <v>1047</v>
      </c>
      <c r="J549" s="157" t="s">
        <v>1048</v>
      </c>
      <c r="K549" s="156">
        <v>23481.5</v>
      </c>
      <c r="L549" s="156" t="s">
        <v>1049</v>
      </c>
      <c r="M549" s="157" t="s">
        <v>427</v>
      </c>
      <c r="N549" s="157" t="s">
        <v>428</v>
      </c>
      <c r="O549" s="158" t="s">
        <v>1045</v>
      </c>
      <c r="P549" s="159" t="s">
        <v>1046</v>
      </c>
    </row>
    <row r="550" spans="1:16" ht="13.5" thickBot="1" x14ac:dyDescent="0.25">
      <c r="A550" s="19" t="str">
        <f t="shared" si="48"/>
        <v>IBVS 2986 </v>
      </c>
      <c r="B550" s="22" t="str">
        <f t="shared" si="49"/>
        <v>I</v>
      </c>
      <c r="C550" s="19">
        <f t="shared" si="50"/>
        <v>46707.8367</v>
      </c>
      <c r="D550" s="45" t="str">
        <f t="shared" si="51"/>
        <v>vis</v>
      </c>
      <c r="E550" s="155">
        <f>VLOOKUP(C550,'Active 1'!C$21:E$969,3,FALSE)</f>
        <v>23482.036596410264</v>
      </c>
      <c r="F550" s="22" t="s">
        <v>2184</v>
      </c>
      <c r="G550" s="45" t="str">
        <f t="shared" si="52"/>
        <v>46707.8367</v>
      </c>
      <c r="H550" s="19">
        <f t="shared" si="53"/>
        <v>23482</v>
      </c>
      <c r="I550" s="156" t="s">
        <v>1050</v>
      </c>
      <c r="J550" s="157" t="s">
        <v>1051</v>
      </c>
      <c r="K550" s="156">
        <v>23482</v>
      </c>
      <c r="L550" s="156" t="s">
        <v>1052</v>
      </c>
      <c r="M550" s="157" t="s">
        <v>427</v>
      </c>
      <c r="N550" s="157" t="s">
        <v>428</v>
      </c>
      <c r="O550" s="158" t="s">
        <v>1045</v>
      </c>
      <c r="P550" s="159" t="s">
        <v>1046</v>
      </c>
    </row>
    <row r="551" spans="1:16" ht="13.5" thickBot="1" x14ac:dyDescent="0.25">
      <c r="A551" s="19" t="str">
        <f t="shared" si="48"/>
        <v>IBVS 2986 </v>
      </c>
      <c r="B551" s="22" t="str">
        <f t="shared" si="49"/>
        <v>II</v>
      </c>
      <c r="C551" s="19">
        <f t="shared" si="50"/>
        <v>46707.953099999999</v>
      </c>
      <c r="D551" s="45" t="str">
        <f t="shared" si="51"/>
        <v>vis</v>
      </c>
      <c r="E551" s="155">
        <f>VLOOKUP(C551,'Active 1'!C$21:E$969,3,FALSE)</f>
        <v>23482.534690728786</v>
      </c>
      <c r="F551" s="22" t="s">
        <v>2184</v>
      </c>
      <c r="G551" s="45" t="str">
        <f t="shared" si="52"/>
        <v>46707.9531</v>
      </c>
      <c r="H551" s="19">
        <f t="shared" si="53"/>
        <v>23482.5</v>
      </c>
      <c r="I551" s="156" t="s">
        <v>1053</v>
      </c>
      <c r="J551" s="157" t="s">
        <v>1054</v>
      </c>
      <c r="K551" s="156">
        <v>23482.5</v>
      </c>
      <c r="L551" s="156" t="s">
        <v>1055</v>
      </c>
      <c r="M551" s="157" t="s">
        <v>427</v>
      </c>
      <c r="N551" s="157" t="s">
        <v>428</v>
      </c>
      <c r="O551" s="158" t="s">
        <v>1045</v>
      </c>
      <c r="P551" s="159" t="s">
        <v>1046</v>
      </c>
    </row>
    <row r="552" spans="1:16" ht="13.5" thickBot="1" x14ac:dyDescent="0.25">
      <c r="A552" s="19" t="str">
        <f t="shared" si="48"/>
        <v>IBVS 2986 </v>
      </c>
      <c r="B552" s="22" t="str">
        <f t="shared" si="49"/>
        <v>II</v>
      </c>
      <c r="C552" s="19">
        <f t="shared" si="50"/>
        <v>46708.654399999999</v>
      </c>
      <c r="D552" s="45" t="str">
        <f t="shared" si="51"/>
        <v>vis</v>
      </c>
      <c r="E552" s="155">
        <f>VLOOKUP(C552,'Active 1'!C$21:E$969,3,FALSE)</f>
        <v>23485.535666206284</v>
      </c>
      <c r="F552" s="22" t="s">
        <v>2184</v>
      </c>
      <c r="G552" s="45" t="str">
        <f t="shared" si="52"/>
        <v>46708.6544</v>
      </c>
      <c r="H552" s="19">
        <f t="shared" si="53"/>
        <v>23485.5</v>
      </c>
      <c r="I552" s="156" t="s">
        <v>1056</v>
      </c>
      <c r="J552" s="157" t="s">
        <v>1057</v>
      </c>
      <c r="K552" s="156">
        <v>23485.5</v>
      </c>
      <c r="L552" s="156" t="s">
        <v>1058</v>
      </c>
      <c r="M552" s="157" t="s">
        <v>427</v>
      </c>
      <c r="N552" s="157" t="s">
        <v>428</v>
      </c>
      <c r="O552" s="158" t="s">
        <v>1045</v>
      </c>
      <c r="P552" s="159" t="s">
        <v>1046</v>
      </c>
    </row>
    <row r="553" spans="1:16" ht="13.5" thickBot="1" x14ac:dyDescent="0.25">
      <c r="A553" s="19" t="str">
        <f t="shared" si="48"/>
        <v>IBVS 2986 </v>
      </c>
      <c r="B553" s="22" t="str">
        <f t="shared" si="49"/>
        <v>I</v>
      </c>
      <c r="C553" s="19">
        <f t="shared" si="50"/>
        <v>46708.771399999998</v>
      </c>
      <c r="D553" s="45" t="str">
        <f t="shared" si="51"/>
        <v>vis</v>
      </c>
      <c r="E553" s="155">
        <f>VLOOKUP(C553,'Active 1'!C$21:E$969,3,FALSE)</f>
        <v>23486.036328021291</v>
      </c>
      <c r="F553" s="22" t="s">
        <v>2184</v>
      </c>
      <c r="G553" s="45" t="str">
        <f t="shared" si="52"/>
        <v>46708.7714</v>
      </c>
      <c r="H553" s="19">
        <f t="shared" si="53"/>
        <v>23486</v>
      </c>
      <c r="I553" s="156" t="s">
        <v>1059</v>
      </c>
      <c r="J553" s="157" t="s">
        <v>1060</v>
      </c>
      <c r="K553" s="156">
        <v>23486</v>
      </c>
      <c r="L553" s="156" t="s">
        <v>1044</v>
      </c>
      <c r="M553" s="157" t="s">
        <v>427</v>
      </c>
      <c r="N553" s="157" t="s">
        <v>428</v>
      </c>
      <c r="O553" s="158" t="s">
        <v>1045</v>
      </c>
      <c r="P553" s="159" t="s">
        <v>1046</v>
      </c>
    </row>
    <row r="554" spans="1:16" ht="13.5" thickBot="1" x14ac:dyDescent="0.25">
      <c r="A554" s="19" t="str">
        <f t="shared" si="48"/>
        <v> VSSC 72.25 </v>
      </c>
      <c r="B554" s="22" t="str">
        <f t="shared" si="49"/>
        <v>I</v>
      </c>
      <c r="C554" s="19">
        <f t="shared" si="50"/>
        <v>47386.48</v>
      </c>
      <c r="D554" s="45" t="str">
        <f t="shared" si="51"/>
        <v>vis</v>
      </c>
      <c r="E554" s="155">
        <f>VLOOKUP(C554,'Active 1'!C$21:E$969,3,FALSE)</f>
        <v>26386.060411138362</v>
      </c>
      <c r="F554" s="22" t="s">
        <v>2184</v>
      </c>
      <c r="G554" s="45" t="str">
        <f t="shared" si="52"/>
        <v>47386.480</v>
      </c>
      <c r="H554" s="19">
        <f t="shared" si="53"/>
        <v>26386</v>
      </c>
      <c r="I554" s="156" t="s">
        <v>1096</v>
      </c>
      <c r="J554" s="157" t="s">
        <v>1097</v>
      </c>
      <c r="K554" s="156">
        <v>26386</v>
      </c>
      <c r="L554" s="156" t="s">
        <v>394</v>
      </c>
      <c r="M554" s="157" t="s">
        <v>338</v>
      </c>
      <c r="N554" s="157"/>
      <c r="O554" s="158" t="s">
        <v>1098</v>
      </c>
      <c r="P554" s="158" t="s">
        <v>1099</v>
      </c>
    </row>
    <row r="555" spans="1:16" ht="13.5" thickBot="1" x14ac:dyDescent="0.25">
      <c r="A555" s="19" t="str">
        <f t="shared" si="48"/>
        <v> VSSC 72.25 </v>
      </c>
      <c r="B555" s="22" t="str">
        <f t="shared" si="49"/>
        <v>I</v>
      </c>
      <c r="C555" s="19">
        <f t="shared" si="50"/>
        <v>47394.419000000002</v>
      </c>
      <c r="D555" s="45" t="str">
        <f t="shared" si="51"/>
        <v>vis</v>
      </c>
      <c r="E555" s="155">
        <f>VLOOKUP(C555,'Active 1'!C$21:E$969,3,FALSE)</f>
        <v>26420.032668825312</v>
      </c>
      <c r="F555" s="22" t="s">
        <v>2184</v>
      </c>
      <c r="G555" s="45" t="str">
        <f t="shared" si="52"/>
        <v>47394.419</v>
      </c>
      <c r="H555" s="19">
        <f t="shared" si="53"/>
        <v>26420</v>
      </c>
      <c r="I555" s="156" t="s">
        <v>1102</v>
      </c>
      <c r="J555" s="157" t="s">
        <v>1103</v>
      </c>
      <c r="K555" s="156">
        <v>26420</v>
      </c>
      <c r="L555" s="156" t="s">
        <v>665</v>
      </c>
      <c r="M555" s="157" t="s">
        <v>338</v>
      </c>
      <c r="N555" s="157"/>
      <c r="O555" s="158" t="s">
        <v>1098</v>
      </c>
      <c r="P555" s="158" t="s">
        <v>1099</v>
      </c>
    </row>
    <row r="556" spans="1:16" ht="13.5" thickBot="1" x14ac:dyDescent="0.25">
      <c r="A556" s="19" t="str">
        <f t="shared" si="48"/>
        <v> VSSC 73 </v>
      </c>
      <c r="B556" s="22" t="str">
        <f t="shared" si="49"/>
        <v>II</v>
      </c>
      <c r="C556" s="19">
        <f t="shared" si="50"/>
        <v>47757.466</v>
      </c>
      <c r="D556" s="45" t="str">
        <f t="shared" si="51"/>
        <v>vis</v>
      </c>
      <c r="E556" s="155">
        <f>VLOOKUP(C556,'Active 1'!C$21:E$969,3,FALSE)</f>
        <v>27973.569164161792</v>
      </c>
      <c r="F556" s="22" t="s">
        <v>2184</v>
      </c>
      <c r="G556" s="45" t="str">
        <f t="shared" si="52"/>
        <v>47757.466</v>
      </c>
      <c r="H556" s="19">
        <f t="shared" si="53"/>
        <v>27973.5</v>
      </c>
      <c r="I556" s="156" t="s">
        <v>1141</v>
      </c>
      <c r="J556" s="157" t="s">
        <v>1142</v>
      </c>
      <c r="K556" s="156">
        <v>27973.5</v>
      </c>
      <c r="L556" s="156" t="s">
        <v>669</v>
      </c>
      <c r="M556" s="157" t="s">
        <v>338</v>
      </c>
      <c r="N556" s="157"/>
      <c r="O556" s="158" t="s">
        <v>828</v>
      </c>
      <c r="P556" s="158" t="s">
        <v>1143</v>
      </c>
    </row>
    <row r="557" spans="1:16" ht="13.5" thickBot="1" x14ac:dyDescent="0.25">
      <c r="A557" s="19" t="str">
        <f t="shared" si="48"/>
        <v> VSSC 73 </v>
      </c>
      <c r="B557" s="22" t="str">
        <f t="shared" si="49"/>
        <v>I</v>
      </c>
      <c r="C557" s="19">
        <f t="shared" si="50"/>
        <v>47762.49</v>
      </c>
      <c r="D557" s="45" t="str">
        <f t="shared" si="51"/>
        <v>vis</v>
      </c>
      <c r="E557" s="155">
        <f>VLOOKUP(C557,'Active 1'!C$21:E$969,3,FALSE)</f>
        <v>27995.067668081578</v>
      </c>
      <c r="F557" s="22" t="s">
        <v>2184</v>
      </c>
      <c r="G557" s="45" t="str">
        <f t="shared" si="52"/>
        <v>47762.490</v>
      </c>
      <c r="H557" s="19">
        <f t="shared" si="53"/>
        <v>27995</v>
      </c>
      <c r="I557" s="156" t="s">
        <v>1146</v>
      </c>
      <c r="J557" s="157" t="s">
        <v>1147</v>
      </c>
      <c r="K557" s="156">
        <v>27995</v>
      </c>
      <c r="L557" s="156" t="s">
        <v>669</v>
      </c>
      <c r="M557" s="157" t="s">
        <v>338</v>
      </c>
      <c r="N557" s="157"/>
      <c r="O557" s="158" t="s">
        <v>828</v>
      </c>
      <c r="P557" s="158" t="s">
        <v>1143</v>
      </c>
    </row>
    <row r="558" spans="1:16" ht="13.5" thickBot="1" x14ac:dyDescent="0.25">
      <c r="A558" s="19" t="str">
        <f t="shared" si="48"/>
        <v> VSSC 73 </v>
      </c>
      <c r="B558" s="22" t="str">
        <f t="shared" si="49"/>
        <v>I</v>
      </c>
      <c r="C558" s="19">
        <f t="shared" si="50"/>
        <v>47767.394</v>
      </c>
      <c r="D558" s="45" t="str">
        <f t="shared" si="51"/>
        <v>vis</v>
      </c>
      <c r="E558" s="155">
        <f>VLOOKUP(C558,'Active 1'!C$21:E$969,3,FALSE)</f>
        <v>28016.052672703936</v>
      </c>
      <c r="F558" s="22" t="s">
        <v>2184</v>
      </c>
      <c r="G558" s="45" t="str">
        <f t="shared" si="52"/>
        <v>47767.394</v>
      </c>
      <c r="H558" s="19">
        <f t="shared" si="53"/>
        <v>28016</v>
      </c>
      <c r="I558" s="156" t="s">
        <v>1148</v>
      </c>
      <c r="J558" s="157" t="s">
        <v>1149</v>
      </c>
      <c r="K558" s="156">
        <v>28016</v>
      </c>
      <c r="L558" s="156" t="s">
        <v>363</v>
      </c>
      <c r="M558" s="157" t="s">
        <v>338</v>
      </c>
      <c r="N558" s="157"/>
      <c r="O558" s="158" t="s">
        <v>828</v>
      </c>
      <c r="P558" s="158" t="s">
        <v>1143</v>
      </c>
    </row>
    <row r="559" spans="1:16" ht="13.5" thickBot="1" x14ac:dyDescent="0.25">
      <c r="A559" s="19" t="str">
        <f t="shared" si="48"/>
        <v> BBS 93 </v>
      </c>
      <c r="B559" s="22" t="str">
        <f t="shared" si="49"/>
        <v>I</v>
      </c>
      <c r="C559" s="19">
        <f t="shared" si="50"/>
        <v>47804.332000000002</v>
      </c>
      <c r="D559" s="45" t="str">
        <f t="shared" si="51"/>
        <v>vis</v>
      </c>
      <c r="E559" s="155">
        <f>VLOOKUP(C559,'Active 1'!C$21:E$969,3,FALSE)</f>
        <v>28174.116314779872</v>
      </c>
      <c r="F559" s="22" t="s">
        <v>2184</v>
      </c>
      <c r="G559" s="45" t="str">
        <f t="shared" si="52"/>
        <v>47804.332</v>
      </c>
      <c r="H559" s="19">
        <f t="shared" si="53"/>
        <v>28174</v>
      </c>
      <c r="I559" s="156" t="s">
        <v>1157</v>
      </c>
      <c r="J559" s="157" t="s">
        <v>1158</v>
      </c>
      <c r="K559" s="156">
        <v>28174</v>
      </c>
      <c r="L559" s="156" t="s">
        <v>1159</v>
      </c>
      <c r="M559" s="157" t="s">
        <v>338</v>
      </c>
      <c r="N559" s="157"/>
      <c r="O559" s="158" t="s">
        <v>1120</v>
      </c>
      <c r="P559" s="158" t="s">
        <v>1152</v>
      </c>
    </row>
    <row r="560" spans="1:16" ht="13.5" thickBot="1" x14ac:dyDescent="0.25">
      <c r="A560" s="19" t="str">
        <f t="shared" si="48"/>
        <v>BAVM 60 </v>
      </c>
      <c r="B560" s="22" t="str">
        <f t="shared" si="49"/>
        <v>II</v>
      </c>
      <c r="C560" s="19">
        <f t="shared" si="50"/>
        <v>48503.4087</v>
      </c>
      <c r="D560" s="45" t="str">
        <f t="shared" si="51"/>
        <v>vis</v>
      </c>
      <c r="E560" s="155">
        <f>VLOOKUP(C560,'Active 1'!C$21:E$969,3,FALSE)</f>
        <v>31165.577934045126</v>
      </c>
      <c r="F560" s="22" t="s">
        <v>2184</v>
      </c>
      <c r="G560" s="45" t="str">
        <f t="shared" si="52"/>
        <v>48503.4087</v>
      </c>
      <c r="H560" s="19">
        <f t="shared" si="53"/>
        <v>31165.5</v>
      </c>
      <c r="I560" s="156" t="s">
        <v>1203</v>
      </c>
      <c r="J560" s="157" t="s">
        <v>1199</v>
      </c>
      <c r="K560" s="156">
        <v>31165.5</v>
      </c>
      <c r="L560" s="156" t="s">
        <v>1204</v>
      </c>
      <c r="M560" s="157" t="s">
        <v>427</v>
      </c>
      <c r="N560" s="157" t="s">
        <v>1205</v>
      </c>
      <c r="O560" s="158" t="s">
        <v>1201</v>
      </c>
      <c r="P560" s="159" t="s">
        <v>1202</v>
      </c>
    </row>
    <row r="561" spans="1:16" ht="13.5" thickBot="1" x14ac:dyDescent="0.25">
      <c r="A561" s="19" t="str">
        <f t="shared" si="48"/>
        <v>VSB 47 </v>
      </c>
      <c r="B561" s="22" t="str">
        <f t="shared" si="49"/>
        <v>I</v>
      </c>
      <c r="C561" s="19">
        <f t="shared" si="50"/>
        <v>50431.953999999998</v>
      </c>
      <c r="D561" s="45" t="str">
        <f t="shared" si="51"/>
        <v>vis</v>
      </c>
      <c r="E561" s="155">
        <f>VLOOKUP(C561,'Active 1'!C$21:E$969,3,FALSE)</f>
        <v>39418.13340609047</v>
      </c>
      <c r="F561" s="22" t="s">
        <v>2184</v>
      </c>
      <c r="G561" s="45" t="str">
        <f t="shared" si="52"/>
        <v>50431.954</v>
      </c>
      <c r="H561" s="19">
        <f t="shared" si="53"/>
        <v>39418</v>
      </c>
      <c r="I561" s="156" t="s">
        <v>1324</v>
      </c>
      <c r="J561" s="157" t="s">
        <v>1325</v>
      </c>
      <c r="K561" s="156">
        <v>39418</v>
      </c>
      <c r="L561" s="156" t="s">
        <v>1326</v>
      </c>
      <c r="M561" s="157" t="s">
        <v>338</v>
      </c>
      <c r="N561" s="157"/>
      <c r="O561" s="158" t="s">
        <v>1327</v>
      </c>
      <c r="P561" s="159" t="s">
        <v>1328</v>
      </c>
    </row>
    <row r="562" spans="1:16" ht="13.5" thickBot="1" x14ac:dyDescent="0.25">
      <c r="A562" s="19" t="str">
        <f t="shared" si="48"/>
        <v>VSB 47 </v>
      </c>
      <c r="B562" s="22" t="str">
        <f t="shared" si="49"/>
        <v>I</v>
      </c>
      <c r="C562" s="19">
        <f t="shared" si="50"/>
        <v>50439.902000000002</v>
      </c>
      <c r="D562" s="45" t="str">
        <f t="shared" si="51"/>
        <v>vis</v>
      </c>
      <c r="E562" s="155">
        <f>VLOOKUP(C562,'Active 1'!C$21:E$969,3,FALSE)</f>
        <v>39452.144176224749</v>
      </c>
      <c r="F562" s="22" t="s">
        <v>2184</v>
      </c>
      <c r="G562" s="45" t="str">
        <f t="shared" si="52"/>
        <v>50439.902</v>
      </c>
      <c r="H562" s="19">
        <f t="shared" si="53"/>
        <v>39452</v>
      </c>
      <c r="I562" s="156" t="s">
        <v>1331</v>
      </c>
      <c r="J562" s="157" t="s">
        <v>1332</v>
      </c>
      <c r="K562" s="156">
        <v>39452</v>
      </c>
      <c r="L562" s="156" t="s">
        <v>1294</v>
      </c>
      <c r="M562" s="157" t="s">
        <v>338</v>
      </c>
      <c r="N562" s="157"/>
      <c r="O562" s="158" t="s">
        <v>1327</v>
      </c>
      <c r="P562" s="159" t="s">
        <v>1328</v>
      </c>
    </row>
    <row r="563" spans="1:16" ht="13.5" thickBot="1" x14ac:dyDescent="0.25">
      <c r="A563" s="19" t="str">
        <f t="shared" si="48"/>
        <v>VSB 47 </v>
      </c>
      <c r="B563" s="22" t="str">
        <f t="shared" si="49"/>
        <v>II</v>
      </c>
      <c r="C563" s="19">
        <f t="shared" si="50"/>
        <v>50440.017</v>
      </c>
      <c r="D563" s="45" t="str">
        <f t="shared" si="51"/>
        <v>vis</v>
      </c>
      <c r="E563" s="155">
        <f>VLOOKUP(C563,'Active 1'!C$21:E$969,3,FALSE)</f>
        <v>39452.636279718128</v>
      </c>
      <c r="F563" s="22" t="s">
        <v>2184</v>
      </c>
      <c r="G563" s="45" t="str">
        <f t="shared" si="52"/>
        <v>50440.017</v>
      </c>
      <c r="H563" s="19">
        <f t="shared" si="53"/>
        <v>39452.5</v>
      </c>
      <c r="I563" s="156" t="s">
        <v>1333</v>
      </c>
      <c r="J563" s="157" t="s">
        <v>1334</v>
      </c>
      <c r="K563" s="156">
        <v>39452.5</v>
      </c>
      <c r="L563" s="156" t="s">
        <v>1275</v>
      </c>
      <c r="M563" s="157" t="s">
        <v>338</v>
      </c>
      <c r="N563" s="157"/>
      <c r="O563" s="158" t="s">
        <v>1327</v>
      </c>
      <c r="P563" s="159" t="s">
        <v>1328</v>
      </c>
    </row>
    <row r="564" spans="1:16" ht="13.5" thickBot="1" x14ac:dyDescent="0.25">
      <c r="A564" s="19" t="str">
        <f t="shared" si="48"/>
        <v>VSB 47 </v>
      </c>
      <c r="B564" s="22" t="str">
        <f t="shared" si="49"/>
        <v>I</v>
      </c>
      <c r="C564" s="19">
        <f t="shared" si="50"/>
        <v>51042.125</v>
      </c>
      <c r="D564" s="45" t="str">
        <f t="shared" si="51"/>
        <v>vis</v>
      </c>
      <c r="E564" s="155">
        <f>VLOOKUP(C564,'Active 1'!C$21:E$969,3,FALSE)</f>
        <v>42029.153237946848</v>
      </c>
      <c r="F564" s="22" t="s">
        <v>2184</v>
      </c>
      <c r="G564" s="45" t="str">
        <f t="shared" si="52"/>
        <v>51042.125</v>
      </c>
      <c r="H564" s="19">
        <f t="shared" si="53"/>
        <v>42029</v>
      </c>
      <c r="I564" s="156" t="s">
        <v>1370</v>
      </c>
      <c r="J564" s="157" t="s">
        <v>1371</v>
      </c>
      <c r="K564" s="156">
        <v>42029</v>
      </c>
      <c r="L564" s="156" t="s">
        <v>1314</v>
      </c>
      <c r="M564" s="157" t="s">
        <v>338</v>
      </c>
      <c r="N564" s="157"/>
      <c r="O564" s="158" t="s">
        <v>1327</v>
      </c>
      <c r="P564" s="159" t="s">
        <v>1328</v>
      </c>
    </row>
    <row r="565" spans="1:16" ht="13.5" thickBot="1" x14ac:dyDescent="0.25">
      <c r="A565" s="19" t="str">
        <f t="shared" si="48"/>
        <v> BBS 121 </v>
      </c>
      <c r="B565" s="22" t="str">
        <f t="shared" si="49"/>
        <v>II</v>
      </c>
      <c r="C565" s="19">
        <f t="shared" si="50"/>
        <v>51413.351000000002</v>
      </c>
      <c r="D565" s="45" t="str">
        <f t="shared" si="51"/>
        <v>vis</v>
      </c>
      <c r="E565" s="155">
        <f>VLOOKUP(C565,'Active 1'!C$21:E$969,3,FALSE)</f>
        <v>43617.688989565191</v>
      </c>
      <c r="F565" s="22" t="s">
        <v>2184</v>
      </c>
      <c r="G565" s="45" t="str">
        <f t="shared" si="52"/>
        <v>51413.351</v>
      </c>
      <c r="H565" s="19">
        <f t="shared" si="53"/>
        <v>43617.5</v>
      </c>
      <c r="I565" s="156" t="s">
        <v>1385</v>
      </c>
      <c r="J565" s="157" t="s">
        <v>1386</v>
      </c>
      <c r="K565" s="156">
        <v>43617.5</v>
      </c>
      <c r="L565" s="156" t="s">
        <v>1387</v>
      </c>
      <c r="M565" s="157" t="s">
        <v>338</v>
      </c>
      <c r="N565" s="157"/>
      <c r="O565" s="158" t="s">
        <v>539</v>
      </c>
      <c r="P565" s="158" t="s">
        <v>1388</v>
      </c>
    </row>
    <row r="566" spans="1:16" ht="13.5" thickBot="1" x14ac:dyDescent="0.25">
      <c r="A566" s="19" t="str">
        <f t="shared" si="48"/>
        <v>VSB 37 </v>
      </c>
      <c r="B566" s="22" t="str">
        <f t="shared" si="49"/>
        <v>II</v>
      </c>
      <c r="C566" s="19">
        <f t="shared" si="50"/>
        <v>51427.133000000002</v>
      </c>
      <c r="D566" s="45" t="str">
        <f t="shared" si="51"/>
        <v>vis</v>
      </c>
      <c r="E566" s="155">
        <f>VLOOKUP(C566,'Active 1'!C$21:E$969,3,FALSE)</f>
        <v>43676.664383877018</v>
      </c>
      <c r="F566" s="22" t="s">
        <v>2184</v>
      </c>
      <c r="G566" s="45" t="str">
        <f t="shared" si="52"/>
        <v>51427.133</v>
      </c>
      <c r="H566" s="19">
        <f t="shared" si="53"/>
        <v>43676.5</v>
      </c>
      <c r="I566" s="156" t="s">
        <v>1389</v>
      </c>
      <c r="J566" s="157" t="s">
        <v>1390</v>
      </c>
      <c r="K566" s="156">
        <v>43676.5</v>
      </c>
      <c r="L566" s="156" t="s">
        <v>1342</v>
      </c>
      <c r="M566" s="157" t="s">
        <v>338</v>
      </c>
      <c r="N566" s="157"/>
      <c r="O566" s="158" t="s">
        <v>1391</v>
      </c>
      <c r="P566" s="159" t="s">
        <v>1392</v>
      </c>
    </row>
    <row r="567" spans="1:16" ht="13.5" thickBot="1" x14ac:dyDescent="0.25">
      <c r="A567" s="19" t="str">
        <f t="shared" si="48"/>
        <v> BBS 122 </v>
      </c>
      <c r="B567" s="22" t="str">
        <f t="shared" si="49"/>
        <v>I</v>
      </c>
      <c r="C567" s="19">
        <f t="shared" si="50"/>
        <v>51597.38</v>
      </c>
      <c r="D567" s="45" t="str">
        <f t="shared" si="51"/>
        <v>vis</v>
      </c>
      <c r="E567" s="155">
        <f>VLOOKUP(C567,'Active 1'!C$21:E$969,3,FALSE)</f>
        <v>44405.178674648036</v>
      </c>
      <c r="F567" s="22" t="s">
        <v>2184</v>
      </c>
      <c r="G567" s="45" t="str">
        <f t="shared" si="52"/>
        <v>51597.380</v>
      </c>
      <c r="H567" s="19">
        <f t="shared" si="53"/>
        <v>44405</v>
      </c>
      <c r="I567" s="156" t="s">
        <v>1399</v>
      </c>
      <c r="J567" s="157" t="s">
        <v>1400</v>
      </c>
      <c r="K567" s="156">
        <v>44405</v>
      </c>
      <c r="L567" s="156" t="s">
        <v>1383</v>
      </c>
      <c r="M567" s="157" t="s">
        <v>338</v>
      </c>
      <c r="N567" s="157"/>
      <c r="O567" s="158" t="s">
        <v>539</v>
      </c>
      <c r="P567" s="158" t="s">
        <v>1401</v>
      </c>
    </row>
    <row r="568" spans="1:16" ht="13.5" thickBot="1" x14ac:dyDescent="0.25">
      <c r="A568" s="19" t="str">
        <f t="shared" si="48"/>
        <v> BBS 123 </v>
      </c>
      <c r="B568" s="22" t="str">
        <f t="shared" si="49"/>
        <v>II</v>
      </c>
      <c r="C568" s="19">
        <f t="shared" si="50"/>
        <v>51704.53</v>
      </c>
      <c r="D568" s="45" t="str">
        <f t="shared" si="51"/>
        <v>vis</v>
      </c>
      <c r="E568" s="155">
        <f>VLOOKUP(C568,'Active 1'!C$21:E$969,3,FALSE)</f>
        <v>44863.690755660427</v>
      </c>
      <c r="F568" s="22" t="s">
        <v>2184</v>
      </c>
      <c r="G568" s="45" t="str">
        <f t="shared" si="52"/>
        <v>51704.530</v>
      </c>
      <c r="H568" s="19">
        <f t="shared" si="53"/>
        <v>44863.5</v>
      </c>
      <c r="I568" s="156" t="s">
        <v>1402</v>
      </c>
      <c r="J568" s="157" t="s">
        <v>1403</v>
      </c>
      <c r="K568" s="156">
        <v>44863.5</v>
      </c>
      <c r="L568" s="156" t="s">
        <v>1404</v>
      </c>
      <c r="M568" s="157" t="s">
        <v>338</v>
      </c>
      <c r="N568" s="157"/>
      <c r="O568" s="158" t="s">
        <v>539</v>
      </c>
      <c r="P568" s="158" t="s">
        <v>1405</v>
      </c>
    </row>
    <row r="569" spans="1:16" ht="13.5" thickBot="1" x14ac:dyDescent="0.25">
      <c r="A569" s="19" t="str">
        <f t="shared" si="48"/>
        <v>OEJV 0074 </v>
      </c>
      <c r="B569" s="22" t="str">
        <f t="shared" si="49"/>
        <v>I</v>
      </c>
      <c r="C569" s="19">
        <f t="shared" si="50"/>
        <v>51757.476000000002</v>
      </c>
      <c r="D569" s="45" t="str">
        <f t="shared" si="51"/>
        <v>vis</v>
      </c>
      <c r="E569" s="155" t="e">
        <f>VLOOKUP(C569,'Active 1'!C$21:E$969,3,FALSE)</f>
        <v>#N/A</v>
      </c>
      <c r="F569" s="22" t="s">
        <v>2184</v>
      </c>
      <c r="G569" s="45" t="str">
        <f t="shared" si="52"/>
        <v>51757.476</v>
      </c>
      <c r="H569" s="19">
        <f t="shared" si="53"/>
        <v>45090</v>
      </c>
      <c r="I569" s="156" t="s">
        <v>1415</v>
      </c>
      <c r="J569" s="157" t="s">
        <v>1416</v>
      </c>
      <c r="K569" s="156">
        <v>45090</v>
      </c>
      <c r="L569" s="156" t="s">
        <v>1417</v>
      </c>
      <c r="M569" s="157" t="s">
        <v>338</v>
      </c>
      <c r="N569" s="157"/>
      <c r="O569" s="158" t="s">
        <v>1418</v>
      </c>
      <c r="P569" s="159" t="s">
        <v>1414</v>
      </c>
    </row>
    <row r="570" spans="1:16" ht="13.5" thickBot="1" x14ac:dyDescent="0.25">
      <c r="A570" s="19" t="str">
        <f t="shared" si="48"/>
        <v> BBS 124 </v>
      </c>
      <c r="B570" s="22" t="str">
        <f t="shared" si="49"/>
        <v>I</v>
      </c>
      <c r="C570" s="19">
        <f t="shared" si="50"/>
        <v>51839.258000000002</v>
      </c>
      <c r="D570" s="45" t="str">
        <f t="shared" si="51"/>
        <v>vis</v>
      </c>
      <c r="E570" s="155">
        <f>VLOOKUP(C570,'Active 1'!C$21:E$969,3,FALSE)</f>
        <v>45440.21353354786</v>
      </c>
      <c r="F570" s="22" t="s">
        <v>2184</v>
      </c>
      <c r="G570" s="45" t="str">
        <f t="shared" si="52"/>
        <v>51839.258</v>
      </c>
      <c r="H570" s="19">
        <f t="shared" si="53"/>
        <v>45440</v>
      </c>
      <c r="I570" s="156" t="s">
        <v>1432</v>
      </c>
      <c r="J570" s="157" t="s">
        <v>1433</v>
      </c>
      <c r="K570" s="156">
        <v>45440</v>
      </c>
      <c r="L570" s="156" t="s">
        <v>1434</v>
      </c>
      <c r="M570" s="157" t="s">
        <v>338</v>
      </c>
      <c r="N570" s="157"/>
      <c r="O570" s="158" t="s">
        <v>539</v>
      </c>
      <c r="P570" s="158" t="s">
        <v>1435</v>
      </c>
    </row>
    <row r="571" spans="1:16" ht="13.5" thickBot="1" x14ac:dyDescent="0.25">
      <c r="A571" s="19" t="str">
        <f t="shared" si="48"/>
        <v> BBS 125 </v>
      </c>
      <c r="B571" s="22" t="str">
        <f t="shared" si="49"/>
        <v>II</v>
      </c>
      <c r="C571" s="19">
        <f t="shared" si="50"/>
        <v>52065.582000000002</v>
      </c>
      <c r="D571" s="45" t="str">
        <f t="shared" si="51"/>
        <v>vis</v>
      </c>
      <c r="E571" s="155">
        <f>VLOOKUP(C571,'Active 1'!C$21:E$969,3,FALSE)</f>
        <v>46408.69032517686</v>
      </c>
      <c r="F571" s="22" t="s">
        <v>2184</v>
      </c>
      <c r="G571" s="45" t="str">
        <f t="shared" si="52"/>
        <v>52065.582</v>
      </c>
      <c r="H571" s="19">
        <f t="shared" si="53"/>
        <v>46408.5</v>
      </c>
      <c r="I571" s="156" t="s">
        <v>1436</v>
      </c>
      <c r="J571" s="157" t="s">
        <v>1437</v>
      </c>
      <c r="K571" s="156">
        <v>46408.5</v>
      </c>
      <c r="L571" s="156" t="s">
        <v>1387</v>
      </c>
      <c r="M571" s="157" t="s">
        <v>338</v>
      </c>
      <c r="N571" s="157"/>
      <c r="O571" s="158" t="s">
        <v>539</v>
      </c>
      <c r="P571" s="158" t="s">
        <v>1438</v>
      </c>
    </row>
    <row r="572" spans="1:16" ht="13.5" thickBot="1" x14ac:dyDescent="0.25">
      <c r="A572" s="19" t="str">
        <f t="shared" si="48"/>
        <v>IBVS 5443 </v>
      </c>
      <c r="B572" s="22" t="str">
        <f t="shared" si="49"/>
        <v>II</v>
      </c>
      <c r="C572" s="19">
        <f t="shared" si="50"/>
        <v>52110.456100000003</v>
      </c>
      <c r="D572" s="45" t="str">
        <f t="shared" si="51"/>
        <v>vis</v>
      </c>
      <c r="E572" s="155">
        <f>VLOOKUP(C572,'Active 1'!C$21:E$969,3,FALSE)</f>
        <v>46600.713815373398</v>
      </c>
      <c r="F572" s="22" t="s">
        <v>2184</v>
      </c>
      <c r="G572" s="45" t="str">
        <f t="shared" si="52"/>
        <v>52110.4561</v>
      </c>
      <c r="H572" s="19">
        <f t="shared" si="53"/>
        <v>46600.5</v>
      </c>
      <c r="I572" s="156" t="s">
        <v>1444</v>
      </c>
      <c r="J572" s="157" t="s">
        <v>1445</v>
      </c>
      <c r="K572" s="156">
        <v>46600.5</v>
      </c>
      <c r="L572" s="156" t="s">
        <v>1446</v>
      </c>
      <c r="M572" s="157" t="s">
        <v>427</v>
      </c>
      <c r="N572" s="157" t="s">
        <v>54</v>
      </c>
      <c r="O572" s="158" t="s">
        <v>1442</v>
      </c>
      <c r="P572" s="159" t="s">
        <v>1443</v>
      </c>
    </row>
    <row r="573" spans="1:16" ht="13.5" thickBot="1" x14ac:dyDescent="0.25">
      <c r="A573" s="19" t="str">
        <f t="shared" si="48"/>
        <v>IBVS 5443 </v>
      </c>
      <c r="B573" s="22" t="str">
        <f t="shared" si="49"/>
        <v>II</v>
      </c>
      <c r="C573" s="19">
        <f t="shared" si="50"/>
        <v>52113.493000000002</v>
      </c>
      <c r="D573" s="45" t="str">
        <f t="shared" si="51"/>
        <v>vis</v>
      </c>
      <c r="E573" s="155">
        <f>VLOOKUP(C573,'Active 1'!C$21:E$969,3,FALSE)</f>
        <v>46613.709198843542</v>
      </c>
      <c r="F573" s="22" t="s">
        <v>2184</v>
      </c>
      <c r="G573" s="45" t="str">
        <f t="shared" si="52"/>
        <v>52113.4930</v>
      </c>
      <c r="H573" s="19">
        <f t="shared" si="53"/>
        <v>46613.5</v>
      </c>
      <c r="I573" s="156" t="s">
        <v>1447</v>
      </c>
      <c r="J573" s="157" t="s">
        <v>1448</v>
      </c>
      <c r="K573" s="156">
        <v>46613.5</v>
      </c>
      <c r="L573" s="156" t="s">
        <v>1449</v>
      </c>
      <c r="M573" s="157" t="s">
        <v>427</v>
      </c>
      <c r="N573" s="157" t="s">
        <v>54</v>
      </c>
      <c r="O573" s="158" t="s">
        <v>1442</v>
      </c>
      <c r="P573" s="159" t="s">
        <v>1443</v>
      </c>
    </row>
    <row r="574" spans="1:16" ht="13.5" thickBot="1" x14ac:dyDescent="0.25">
      <c r="A574" s="19" t="str">
        <f t="shared" si="48"/>
        <v>IBVS 5443 </v>
      </c>
      <c r="B574" s="22" t="str">
        <f t="shared" si="49"/>
        <v>II</v>
      </c>
      <c r="C574" s="19">
        <f t="shared" si="50"/>
        <v>52113.493699999999</v>
      </c>
      <c r="D574" s="45" t="str">
        <f t="shared" si="51"/>
        <v>vis</v>
      </c>
      <c r="E574" s="155">
        <f>VLOOKUP(C574,'Active 1'!C$21:E$969,3,FALSE)</f>
        <v>46613.712194256099</v>
      </c>
      <c r="F574" s="22" t="s">
        <v>2184</v>
      </c>
      <c r="G574" s="45" t="str">
        <f t="shared" si="52"/>
        <v>52113.4937</v>
      </c>
      <c r="H574" s="19">
        <f t="shared" si="53"/>
        <v>46613.5</v>
      </c>
      <c r="I574" s="156" t="s">
        <v>1450</v>
      </c>
      <c r="J574" s="157" t="s">
        <v>1451</v>
      </c>
      <c r="K574" s="156">
        <v>46613.5</v>
      </c>
      <c r="L574" s="156" t="s">
        <v>1452</v>
      </c>
      <c r="M574" s="157" t="s">
        <v>427</v>
      </c>
      <c r="N574" s="157" t="s">
        <v>2099</v>
      </c>
      <c r="O574" s="158" t="s">
        <v>1442</v>
      </c>
      <c r="P574" s="159" t="s">
        <v>1443</v>
      </c>
    </row>
    <row r="575" spans="1:16" ht="13.5" thickBot="1" x14ac:dyDescent="0.25">
      <c r="A575" s="19" t="str">
        <f t="shared" si="48"/>
        <v> BBS 126 </v>
      </c>
      <c r="B575" s="22" t="str">
        <f t="shared" si="49"/>
        <v>I</v>
      </c>
      <c r="C575" s="19">
        <f t="shared" si="50"/>
        <v>52116.413</v>
      </c>
      <c r="D575" s="45" t="str">
        <f t="shared" si="51"/>
        <v>vis</v>
      </c>
      <c r="E575" s="155">
        <f>VLOOKUP(C575,'Active 1'!C$21:E$969,3,FALSE)</f>
        <v>46626.204348414751</v>
      </c>
      <c r="F575" s="22" t="s">
        <v>2184</v>
      </c>
      <c r="G575" s="45" t="str">
        <f t="shared" si="52"/>
        <v>52116.413</v>
      </c>
      <c r="H575" s="19">
        <f t="shared" si="53"/>
        <v>46626</v>
      </c>
      <c r="I575" s="156" t="s">
        <v>1453</v>
      </c>
      <c r="J575" s="157" t="s">
        <v>1454</v>
      </c>
      <c r="K575" s="156">
        <v>46626</v>
      </c>
      <c r="L575" s="156" t="s">
        <v>1455</v>
      </c>
      <c r="M575" s="157" t="s">
        <v>338</v>
      </c>
      <c r="N575" s="157"/>
      <c r="O575" s="158" t="s">
        <v>539</v>
      </c>
      <c r="P575" s="158" t="s">
        <v>1456</v>
      </c>
    </row>
    <row r="576" spans="1:16" ht="13.5" thickBot="1" x14ac:dyDescent="0.25">
      <c r="A576" s="19" t="str">
        <f t="shared" si="48"/>
        <v>IBVS 5594 </v>
      </c>
      <c r="B576" s="22" t="str">
        <f t="shared" si="49"/>
        <v>I</v>
      </c>
      <c r="C576" s="19">
        <f t="shared" si="50"/>
        <v>52159.413399999998</v>
      </c>
      <c r="D576" s="45" t="str">
        <f t="shared" si="51"/>
        <v>vis</v>
      </c>
      <c r="E576" s="155" t="e">
        <f>VLOOKUP(C576,'Active 1'!C$21:E$969,3,FALSE)</f>
        <v>#N/A</v>
      </c>
      <c r="F576" s="22" t="s">
        <v>2184</v>
      </c>
      <c r="G576" s="45" t="str">
        <f t="shared" si="52"/>
        <v>52159.4134</v>
      </c>
      <c r="H576" s="19">
        <f t="shared" si="53"/>
        <v>46810</v>
      </c>
      <c r="I576" s="156" t="s">
        <v>1466</v>
      </c>
      <c r="J576" s="157" t="s">
        <v>1467</v>
      </c>
      <c r="K576" s="156">
        <v>46810</v>
      </c>
      <c r="L576" s="156" t="s">
        <v>1468</v>
      </c>
      <c r="M576" s="157" t="s">
        <v>427</v>
      </c>
      <c r="N576" s="157" t="s">
        <v>428</v>
      </c>
      <c r="O576" s="158" t="s">
        <v>1464</v>
      </c>
      <c r="P576" s="159" t="s">
        <v>1465</v>
      </c>
    </row>
    <row r="577" spans="1:16" ht="13.5" thickBot="1" x14ac:dyDescent="0.25">
      <c r="A577" s="19" t="str">
        <f t="shared" si="48"/>
        <v>IBVS 5443 </v>
      </c>
      <c r="B577" s="22" t="str">
        <f t="shared" si="49"/>
        <v>I</v>
      </c>
      <c r="C577" s="19">
        <f t="shared" si="50"/>
        <v>52164.320500000002</v>
      </c>
      <c r="D577" s="45" t="str">
        <f t="shared" si="51"/>
        <v>vis</v>
      </c>
      <c r="E577" s="155">
        <f>VLOOKUP(C577,'Active 1'!C$21:E$969,3,FALSE)</f>
        <v>46831.208245018592</v>
      </c>
      <c r="F577" s="22" t="s">
        <v>2184</v>
      </c>
      <c r="G577" s="45" t="str">
        <f t="shared" si="52"/>
        <v>52164.3205</v>
      </c>
      <c r="H577" s="19">
        <f t="shared" si="53"/>
        <v>46831</v>
      </c>
      <c r="I577" s="156" t="s">
        <v>1469</v>
      </c>
      <c r="J577" s="157" t="s">
        <v>1470</v>
      </c>
      <c r="K577" s="156">
        <v>46831</v>
      </c>
      <c r="L577" s="156" t="s">
        <v>1471</v>
      </c>
      <c r="M577" s="157" t="s">
        <v>427</v>
      </c>
      <c r="N577" s="157" t="s">
        <v>2099</v>
      </c>
      <c r="O577" s="158" t="s">
        <v>1442</v>
      </c>
      <c r="P577" s="159" t="s">
        <v>1443</v>
      </c>
    </row>
    <row r="578" spans="1:16" ht="13.5" thickBot="1" x14ac:dyDescent="0.25">
      <c r="A578" s="19" t="str">
        <f t="shared" si="48"/>
        <v>IBVS 5443 </v>
      </c>
      <c r="B578" s="22" t="str">
        <f t="shared" si="49"/>
        <v>I</v>
      </c>
      <c r="C578" s="19">
        <f t="shared" si="50"/>
        <v>52164.3217</v>
      </c>
      <c r="D578" s="45" t="str">
        <f t="shared" si="51"/>
        <v>vis</v>
      </c>
      <c r="E578" s="155">
        <f>VLOOKUP(C578,'Active 1'!C$21:E$969,3,FALSE)</f>
        <v>46831.213380011563</v>
      </c>
      <c r="F578" s="22" t="s">
        <v>2184</v>
      </c>
      <c r="G578" s="45" t="str">
        <f t="shared" si="52"/>
        <v>52164.3217</v>
      </c>
      <c r="H578" s="19">
        <f t="shared" si="53"/>
        <v>46831</v>
      </c>
      <c r="I578" s="156" t="s">
        <v>1472</v>
      </c>
      <c r="J578" s="157" t="s">
        <v>1473</v>
      </c>
      <c r="K578" s="156">
        <v>46831</v>
      </c>
      <c r="L578" s="156" t="s">
        <v>1474</v>
      </c>
      <c r="M578" s="157" t="s">
        <v>427</v>
      </c>
      <c r="N578" s="157" t="s">
        <v>54</v>
      </c>
      <c r="O578" s="158" t="s">
        <v>1442</v>
      </c>
      <c r="P578" s="159" t="s">
        <v>1443</v>
      </c>
    </row>
    <row r="579" spans="1:16" ht="13.5" thickBot="1" x14ac:dyDescent="0.25">
      <c r="A579" s="19" t="str">
        <f t="shared" si="48"/>
        <v>IBVS 5443 </v>
      </c>
      <c r="B579" s="22" t="str">
        <f t="shared" si="49"/>
        <v>II</v>
      </c>
      <c r="C579" s="19">
        <f t="shared" si="50"/>
        <v>52164.438099999999</v>
      </c>
      <c r="D579" s="45" t="str">
        <f t="shared" si="51"/>
        <v>vis</v>
      </c>
      <c r="E579" s="155">
        <f>VLOOKUP(C579,'Active 1'!C$21:E$969,3,FALSE)</f>
        <v>46831.711474330084</v>
      </c>
      <c r="F579" s="22" t="s">
        <v>2184</v>
      </c>
      <c r="G579" s="45" t="str">
        <f t="shared" si="52"/>
        <v>52164.4381</v>
      </c>
      <c r="H579" s="19">
        <f t="shared" si="53"/>
        <v>46831.5</v>
      </c>
      <c r="I579" s="156" t="s">
        <v>1475</v>
      </c>
      <c r="J579" s="157" t="s">
        <v>1476</v>
      </c>
      <c r="K579" s="156">
        <v>46831.5</v>
      </c>
      <c r="L579" s="156" t="s">
        <v>1477</v>
      </c>
      <c r="M579" s="157" t="s">
        <v>427</v>
      </c>
      <c r="N579" s="157" t="s">
        <v>54</v>
      </c>
      <c r="O579" s="158" t="s">
        <v>1442</v>
      </c>
      <c r="P579" s="159" t="s">
        <v>1443</v>
      </c>
    </row>
    <row r="580" spans="1:16" ht="13.5" thickBot="1" x14ac:dyDescent="0.25">
      <c r="A580" s="19" t="str">
        <f t="shared" si="48"/>
        <v>IBVS 5443 </v>
      </c>
      <c r="B580" s="22" t="str">
        <f t="shared" si="49"/>
        <v>II</v>
      </c>
      <c r="C580" s="19">
        <f t="shared" si="50"/>
        <v>52164.438300000002</v>
      </c>
      <c r="D580" s="45" t="str">
        <f t="shared" si="51"/>
        <v>vis</v>
      </c>
      <c r="E580" s="155">
        <f>VLOOKUP(C580,'Active 1'!C$21:E$969,3,FALSE)</f>
        <v>46831.712330162256</v>
      </c>
      <c r="F580" s="22" t="s">
        <v>2184</v>
      </c>
      <c r="G580" s="45" t="str">
        <f t="shared" si="52"/>
        <v>52164.4383</v>
      </c>
      <c r="H580" s="19">
        <f t="shared" si="53"/>
        <v>46831.5</v>
      </c>
      <c r="I580" s="156" t="s">
        <v>1478</v>
      </c>
      <c r="J580" s="157" t="s">
        <v>1479</v>
      </c>
      <c r="K580" s="156">
        <v>46831.5</v>
      </c>
      <c r="L580" s="156" t="s">
        <v>1452</v>
      </c>
      <c r="M580" s="157" t="s">
        <v>427</v>
      </c>
      <c r="N580" s="157" t="s">
        <v>2099</v>
      </c>
      <c r="O580" s="158" t="s">
        <v>1442</v>
      </c>
      <c r="P580" s="159" t="s">
        <v>1443</v>
      </c>
    </row>
    <row r="581" spans="1:16" ht="13.5" thickBot="1" x14ac:dyDescent="0.25">
      <c r="A581" s="19" t="str">
        <f t="shared" si="48"/>
        <v>IBVS 5443 </v>
      </c>
      <c r="B581" s="22" t="str">
        <f t="shared" si="49"/>
        <v>I</v>
      </c>
      <c r="C581" s="19">
        <f t="shared" si="50"/>
        <v>52164.556199999999</v>
      </c>
      <c r="D581" s="45" t="str">
        <f t="shared" si="51"/>
        <v>vis</v>
      </c>
      <c r="E581" s="155">
        <f>VLOOKUP(C581,'Active 1'!C$21:E$969,3,FALSE)</f>
        <v>46832.216843221984</v>
      </c>
      <c r="F581" s="22" t="s">
        <v>2184</v>
      </c>
      <c r="G581" s="45" t="str">
        <f t="shared" si="52"/>
        <v>52164.5562</v>
      </c>
      <c r="H581" s="19">
        <f t="shared" si="53"/>
        <v>46832</v>
      </c>
      <c r="I581" s="156" t="s">
        <v>1480</v>
      </c>
      <c r="J581" s="157" t="s">
        <v>1481</v>
      </c>
      <c r="K581" s="156">
        <v>46832</v>
      </c>
      <c r="L581" s="156" t="s">
        <v>1482</v>
      </c>
      <c r="M581" s="157" t="s">
        <v>427</v>
      </c>
      <c r="N581" s="157" t="s">
        <v>2099</v>
      </c>
      <c r="O581" s="158" t="s">
        <v>1442</v>
      </c>
      <c r="P581" s="159" t="s">
        <v>1443</v>
      </c>
    </row>
    <row r="582" spans="1:16" ht="13.5" thickBot="1" x14ac:dyDescent="0.25">
      <c r="A582" s="19" t="str">
        <f t="shared" si="48"/>
        <v>IBVS 5443 </v>
      </c>
      <c r="B582" s="22" t="str">
        <f t="shared" si="49"/>
        <v>I</v>
      </c>
      <c r="C582" s="19">
        <f t="shared" si="50"/>
        <v>52164.556700000001</v>
      </c>
      <c r="D582" s="45" t="str">
        <f t="shared" si="51"/>
        <v>vis</v>
      </c>
      <c r="E582" s="155">
        <f>VLOOKUP(C582,'Active 1'!C$21:E$969,3,FALSE)</f>
        <v>46832.218982802398</v>
      </c>
      <c r="F582" s="22" t="s">
        <v>2184</v>
      </c>
      <c r="G582" s="45" t="str">
        <f t="shared" si="52"/>
        <v>52164.5567</v>
      </c>
      <c r="H582" s="19">
        <f t="shared" si="53"/>
        <v>46832</v>
      </c>
      <c r="I582" s="156" t="s">
        <v>1483</v>
      </c>
      <c r="J582" s="157" t="s">
        <v>1484</v>
      </c>
      <c r="K582" s="156">
        <v>46832</v>
      </c>
      <c r="L582" s="156" t="s">
        <v>1485</v>
      </c>
      <c r="M582" s="157" t="s">
        <v>427</v>
      </c>
      <c r="N582" s="157" t="s">
        <v>54</v>
      </c>
      <c r="O582" s="158" t="s">
        <v>1442</v>
      </c>
      <c r="P582" s="159" t="s">
        <v>1443</v>
      </c>
    </row>
    <row r="583" spans="1:16" ht="13.5" thickBot="1" x14ac:dyDescent="0.25">
      <c r="A583" s="19" t="str">
        <f t="shared" si="48"/>
        <v>VSB 39 </v>
      </c>
      <c r="B583" s="22" t="str">
        <f t="shared" si="49"/>
        <v>II</v>
      </c>
      <c r="C583" s="19">
        <f t="shared" si="50"/>
        <v>52176.133999999998</v>
      </c>
      <c r="D583" s="45" t="str">
        <f t="shared" si="51"/>
        <v>vis</v>
      </c>
      <c r="E583" s="155">
        <f>VLOOKUP(C583,'Active 1'!C$21:E$969,3,FALSE)</f>
        <v>46881.760111271869</v>
      </c>
      <c r="F583" s="22" t="s">
        <v>2184</v>
      </c>
      <c r="G583" s="45" t="str">
        <f t="shared" si="52"/>
        <v>52176.134</v>
      </c>
      <c r="H583" s="19">
        <f t="shared" si="53"/>
        <v>46881.5</v>
      </c>
      <c r="I583" s="156" t="s">
        <v>1486</v>
      </c>
      <c r="J583" s="157" t="s">
        <v>1487</v>
      </c>
      <c r="K583" s="156">
        <v>46881.5</v>
      </c>
      <c r="L583" s="156" t="s">
        <v>1488</v>
      </c>
      <c r="M583" s="157" t="s">
        <v>338</v>
      </c>
      <c r="N583" s="157"/>
      <c r="O583" s="158" t="s">
        <v>1391</v>
      </c>
      <c r="P583" s="159" t="s">
        <v>1489</v>
      </c>
    </row>
    <row r="584" spans="1:16" ht="13.5" thickBot="1" x14ac:dyDescent="0.25">
      <c r="A584" s="19" t="str">
        <f t="shared" si="48"/>
        <v> BBS 127 </v>
      </c>
      <c r="B584" s="22" t="str">
        <f t="shared" si="49"/>
        <v>II</v>
      </c>
      <c r="C584" s="19">
        <f t="shared" si="50"/>
        <v>52237.347000000002</v>
      </c>
      <c r="D584" s="45" t="str">
        <f t="shared" si="51"/>
        <v>vis</v>
      </c>
      <c r="E584" s="155">
        <f>VLOOKUP(C584,'Active 1'!C$21:E$969,3,FALSE)</f>
        <v>47143.700382060604</v>
      </c>
      <c r="F584" s="22" t="s">
        <v>2184</v>
      </c>
      <c r="G584" s="45" t="str">
        <f t="shared" si="52"/>
        <v>52237.347</v>
      </c>
      <c r="H584" s="19">
        <f t="shared" si="53"/>
        <v>47143.5</v>
      </c>
      <c r="I584" s="156" t="s">
        <v>1490</v>
      </c>
      <c r="J584" s="157" t="s">
        <v>1491</v>
      </c>
      <c r="K584" s="156">
        <v>47143.5</v>
      </c>
      <c r="L584" s="156" t="s">
        <v>1492</v>
      </c>
      <c r="M584" s="157" t="s">
        <v>338</v>
      </c>
      <c r="N584" s="157"/>
      <c r="O584" s="158" t="s">
        <v>539</v>
      </c>
      <c r="P584" s="158" t="s">
        <v>1493</v>
      </c>
    </row>
    <row r="585" spans="1:16" ht="13.5" thickBot="1" x14ac:dyDescent="0.25">
      <c r="A585" s="19" t="str">
        <f t="shared" si="48"/>
        <v> AOEB 12 </v>
      </c>
      <c r="B585" s="22" t="str">
        <f t="shared" si="49"/>
        <v>I</v>
      </c>
      <c r="C585" s="19">
        <f t="shared" si="50"/>
        <v>52260.603000000003</v>
      </c>
      <c r="D585" s="45" t="str">
        <f t="shared" si="51"/>
        <v>vis</v>
      </c>
      <c r="E585" s="155">
        <f>VLOOKUP(C585,'Active 1'!C$21:E$969,3,FALSE)</f>
        <v>47243.216545905911</v>
      </c>
      <c r="F585" s="22" t="s">
        <v>2184</v>
      </c>
      <c r="G585" s="45" t="str">
        <f t="shared" si="52"/>
        <v>52260.6030</v>
      </c>
      <c r="H585" s="19">
        <f t="shared" si="53"/>
        <v>47243</v>
      </c>
      <c r="I585" s="156" t="s">
        <v>1494</v>
      </c>
      <c r="J585" s="157" t="s">
        <v>1495</v>
      </c>
      <c r="K585" s="156">
        <v>47243</v>
      </c>
      <c r="L585" s="156" t="s">
        <v>1496</v>
      </c>
      <c r="M585" s="157" t="s">
        <v>1460</v>
      </c>
      <c r="N585" s="157" t="s">
        <v>1497</v>
      </c>
      <c r="O585" s="158" t="s">
        <v>1498</v>
      </c>
      <c r="P585" s="158" t="s">
        <v>1499</v>
      </c>
    </row>
    <row r="586" spans="1:16" ht="13.5" thickBot="1" x14ac:dyDescent="0.25">
      <c r="A586" s="19" t="str">
        <f t="shared" si="48"/>
        <v> AOEB 12 </v>
      </c>
      <c r="B586" s="22" t="str">
        <f t="shared" si="49"/>
        <v>I</v>
      </c>
      <c r="C586" s="19">
        <f t="shared" si="50"/>
        <v>52279.532099999997</v>
      </c>
      <c r="D586" s="45" t="str">
        <f t="shared" si="51"/>
        <v>vis</v>
      </c>
      <c r="E586" s="155">
        <f>VLOOKUP(C586,'Active 1'!C$21:E$969,3,FALSE)</f>
        <v>47324.217208833477</v>
      </c>
      <c r="F586" s="22" t="s">
        <v>2184</v>
      </c>
      <c r="G586" s="45" t="str">
        <f t="shared" si="52"/>
        <v>52279.5321</v>
      </c>
      <c r="H586" s="19">
        <f t="shared" si="53"/>
        <v>47324</v>
      </c>
      <c r="I586" s="156" t="s">
        <v>1500</v>
      </c>
      <c r="J586" s="157" t="s">
        <v>1501</v>
      </c>
      <c r="K586" s="156">
        <v>47324</v>
      </c>
      <c r="L586" s="156" t="s">
        <v>1502</v>
      </c>
      <c r="M586" s="157" t="s">
        <v>1460</v>
      </c>
      <c r="N586" s="157" t="s">
        <v>1497</v>
      </c>
      <c r="O586" s="158" t="s">
        <v>1498</v>
      </c>
      <c r="P586" s="158" t="s">
        <v>1499</v>
      </c>
    </row>
    <row r="587" spans="1:16" ht="13.5" thickBot="1" x14ac:dyDescent="0.25">
      <c r="A587" s="19" t="str">
        <f t="shared" ref="A587:A630" si="54">P587</f>
        <v> AOEB 12 </v>
      </c>
      <c r="B587" s="22" t="str">
        <f t="shared" ref="B587:B630" si="55">IF(H587=INT(H587),"I","II")</f>
        <v>I</v>
      </c>
      <c r="C587" s="19">
        <f t="shared" ref="C587:C630" si="56">1*G587</f>
        <v>52471.861199999999</v>
      </c>
      <c r="D587" s="45" t="str">
        <f t="shared" ref="D587:D630" si="57">VLOOKUP(F587,I$1:J$5,2,FALSE)</f>
        <v>vis</v>
      </c>
      <c r="E587" s="155">
        <f>VLOOKUP(C587,'Active 1'!C$21:E$969,3,FALSE)</f>
        <v>48147.224356572544</v>
      </c>
      <c r="F587" s="22" t="s">
        <v>2184</v>
      </c>
      <c r="G587" s="45" t="str">
        <f t="shared" ref="G587:G630" si="58">MID(I587,3,LEN(I587)-3)</f>
        <v>52471.8612</v>
      </c>
      <c r="H587" s="19">
        <f t="shared" ref="H587:H630" si="59">1*K587</f>
        <v>48147</v>
      </c>
      <c r="I587" s="156" t="s">
        <v>1507</v>
      </c>
      <c r="J587" s="157" t="s">
        <v>1508</v>
      </c>
      <c r="K587" s="156">
        <v>48147</v>
      </c>
      <c r="L587" s="156" t="s">
        <v>1509</v>
      </c>
      <c r="M587" s="157" t="s">
        <v>1460</v>
      </c>
      <c r="N587" s="157" t="s">
        <v>1497</v>
      </c>
      <c r="O587" s="158" t="s">
        <v>1498</v>
      </c>
      <c r="P587" s="158" t="s">
        <v>1499</v>
      </c>
    </row>
    <row r="588" spans="1:16" ht="13.5" thickBot="1" x14ac:dyDescent="0.25">
      <c r="A588" s="19" t="str">
        <f t="shared" si="54"/>
        <v> AOEB 12 </v>
      </c>
      <c r="B588" s="22" t="str">
        <f t="shared" si="55"/>
        <v>I</v>
      </c>
      <c r="C588" s="19">
        <f t="shared" si="56"/>
        <v>52575.620900000002</v>
      </c>
      <c r="D588" s="45" t="str">
        <f t="shared" si="57"/>
        <v>vis</v>
      </c>
      <c r="E588" s="155">
        <f>VLOOKUP(C588,'Active 1'!C$21:E$969,3,FALSE)</f>
        <v>48591.228798683806</v>
      </c>
      <c r="F588" s="22" t="s">
        <v>2184</v>
      </c>
      <c r="G588" s="45" t="str">
        <f t="shared" si="58"/>
        <v>52575.6209</v>
      </c>
      <c r="H588" s="19">
        <f t="shared" si="59"/>
        <v>48591</v>
      </c>
      <c r="I588" s="156" t="s">
        <v>1520</v>
      </c>
      <c r="J588" s="157" t="s">
        <v>1521</v>
      </c>
      <c r="K588" s="156">
        <v>48591</v>
      </c>
      <c r="L588" s="156" t="s">
        <v>1522</v>
      </c>
      <c r="M588" s="157" t="s">
        <v>1460</v>
      </c>
      <c r="N588" s="157" t="s">
        <v>1497</v>
      </c>
      <c r="O588" s="158" t="s">
        <v>1498</v>
      </c>
      <c r="P588" s="158" t="s">
        <v>1499</v>
      </c>
    </row>
    <row r="589" spans="1:16" ht="13.5" thickBot="1" x14ac:dyDescent="0.25">
      <c r="A589" s="19" t="str">
        <f t="shared" si="54"/>
        <v>IBVS 5443 </v>
      </c>
      <c r="B589" s="22" t="str">
        <f t="shared" si="55"/>
        <v>II</v>
      </c>
      <c r="C589" s="19">
        <f t="shared" si="56"/>
        <v>52577.372900000002</v>
      </c>
      <c r="D589" s="45" t="str">
        <f t="shared" si="57"/>
        <v>vis</v>
      </c>
      <c r="E589" s="155">
        <f>VLOOKUP(C589,'Active 1'!C$21:E$969,3,FALSE)</f>
        <v>48598.725888426539</v>
      </c>
      <c r="F589" s="22" t="s">
        <v>2184</v>
      </c>
      <c r="G589" s="45" t="str">
        <f t="shared" si="58"/>
        <v>52577.3729</v>
      </c>
      <c r="H589" s="19">
        <f t="shared" si="59"/>
        <v>48598.5</v>
      </c>
      <c r="I589" s="156" t="s">
        <v>1523</v>
      </c>
      <c r="J589" s="157" t="s">
        <v>1524</v>
      </c>
      <c r="K589" s="156">
        <v>48598.5</v>
      </c>
      <c r="L589" s="156" t="s">
        <v>1525</v>
      </c>
      <c r="M589" s="157" t="s">
        <v>427</v>
      </c>
      <c r="N589" s="157" t="s">
        <v>54</v>
      </c>
      <c r="O589" s="158" t="s">
        <v>1442</v>
      </c>
      <c r="P589" s="159" t="s">
        <v>1443</v>
      </c>
    </row>
    <row r="590" spans="1:16" ht="13.5" thickBot="1" x14ac:dyDescent="0.25">
      <c r="A590" s="19" t="str">
        <f t="shared" si="54"/>
        <v>IBVS 5443 </v>
      </c>
      <c r="B590" s="22" t="str">
        <f t="shared" si="55"/>
        <v>II</v>
      </c>
      <c r="C590" s="19">
        <f t="shared" si="56"/>
        <v>52577.373</v>
      </c>
      <c r="D590" s="45" t="str">
        <f t="shared" si="57"/>
        <v>vis</v>
      </c>
      <c r="E590" s="155">
        <f>VLOOKUP(C590,'Active 1'!C$21:E$969,3,FALSE)</f>
        <v>48598.726316342611</v>
      </c>
      <c r="F590" s="22" t="s">
        <v>2184</v>
      </c>
      <c r="G590" s="45" t="str">
        <f t="shared" si="58"/>
        <v>52577.3730</v>
      </c>
      <c r="H590" s="19">
        <f t="shared" si="59"/>
        <v>48598.5</v>
      </c>
      <c r="I590" s="156" t="s">
        <v>1526</v>
      </c>
      <c r="J590" s="157" t="s">
        <v>1527</v>
      </c>
      <c r="K590" s="156">
        <v>48598.5</v>
      </c>
      <c r="L590" s="156" t="s">
        <v>1528</v>
      </c>
      <c r="M590" s="157" t="s">
        <v>427</v>
      </c>
      <c r="N590" s="157" t="s">
        <v>2099</v>
      </c>
      <c r="O590" s="158" t="s">
        <v>1442</v>
      </c>
      <c r="P590" s="159" t="s">
        <v>1443</v>
      </c>
    </row>
    <row r="591" spans="1:16" ht="13.5" thickBot="1" x14ac:dyDescent="0.25">
      <c r="A591" s="19" t="str">
        <f t="shared" si="54"/>
        <v>IBVS 5443 </v>
      </c>
      <c r="B591" s="22" t="str">
        <f t="shared" si="55"/>
        <v>I</v>
      </c>
      <c r="C591" s="19">
        <f t="shared" si="56"/>
        <v>52577.490700000002</v>
      </c>
      <c r="D591" s="45" t="str">
        <f t="shared" si="57"/>
        <v>vis</v>
      </c>
      <c r="E591" s="155">
        <f>VLOOKUP(C591,'Active 1'!C$21:E$969,3,FALSE)</f>
        <v>48599.229973570204</v>
      </c>
      <c r="F591" s="22" t="s">
        <v>2184</v>
      </c>
      <c r="G591" s="45" t="str">
        <f t="shared" si="58"/>
        <v>52577.4907</v>
      </c>
      <c r="H591" s="19">
        <f t="shared" si="59"/>
        <v>48599</v>
      </c>
      <c r="I591" s="156" t="s">
        <v>1529</v>
      </c>
      <c r="J591" s="157" t="s">
        <v>1530</v>
      </c>
      <c r="K591" s="156">
        <v>48599</v>
      </c>
      <c r="L591" s="156" t="s">
        <v>1531</v>
      </c>
      <c r="M591" s="157" t="s">
        <v>427</v>
      </c>
      <c r="N591" s="157" t="s">
        <v>2099</v>
      </c>
      <c r="O591" s="158" t="s">
        <v>1442</v>
      </c>
      <c r="P591" s="159" t="s">
        <v>1443</v>
      </c>
    </row>
    <row r="592" spans="1:16" ht="13.5" thickBot="1" x14ac:dyDescent="0.25">
      <c r="A592" s="19" t="str">
        <f t="shared" si="54"/>
        <v>IBVS 5443 </v>
      </c>
      <c r="B592" s="22" t="str">
        <f t="shared" si="55"/>
        <v>I</v>
      </c>
      <c r="C592" s="19">
        <f t="shared" si="56"/>
        <v>52577.491000000002</v>
      </c>
      <c r="D592" s="45" t="str">
        <f t="shared" si="57"/>
        <v>vis</v>
      </c>
      <c r="E592" s="155">
        <f>VLOOKUP(C592,'Active 1'!C$21:E$969,3,FALSE)</f>
        <v>48599.231257318446</v>
      </c>
      <c r="F592" s="22" t="s">
        <v>2184</v>
      </c>
      <c r="G592" s="45" t="str">
        <f t="shared" si="58"/>
        <v>52577.4910</v>
      </c>
      <c r="H592" s="19">
        <f t="shared" si="59"/>
        <v>48599</v>
      </c>
      <c r="I592" s="156" t="s">
        <v>1532</v>
      </c>
      <c r="J592" s="157" t="s">
        <v>1533</v>
      </c>
      <c r="K592" s="156">
        <v>48599</v>
      </c>
      <c r="L592" s="156" t="s">
        <v>1534</v>
      </c>
      <c r="M592" s="157" t="s">
        <v>427</v>
      </c>
      <c r="N592" s="157" t="s">
        <v>54</v>
      </c>
      <c r="O592" s="158" t="s">
        <v>1442</v>
      </c>
      <c r="P592" s="159" t="s">
        <v>1443</v>
      </c>
    </row>
    <row r="593" spans="1:16" ht="13.5" thickBot="1" x14ac:dyDescent="0.25">
      <c r="A593" s="19" t="str">
        <f t="shared" si="54"/>
        <v>VSB 42 </v>
      </c>
      <c r="B593" s="22" t="str">
        <f t="shared" si="55"/>
        <v>II</v>
      </c>
      <c r="C593" s="19">
        <f t="shared" si="56"/>
        <v>52874.164599999996</v>
      </c>
      <c r="D593" s="45" t="str">
        <f t="shared" si="57"/>
        <v>vis</v>
      </c>
      <c r="E593" s="155">
        <f>VLOOKUP(C593,'Active 1'!C$21:E$969,3,FALSE)</f>
        <v>49868.745300411625</v>
      </c>
      <c r="F593" s="22" t="s">
        <v>2184</v>
      </c>
      <c r="G593" s="45" t="str">
        <f t="shared" si="58"/>
        <v>52874.1646</v>
      </c>
      <c r="H593" s="19">
        <f t="shared" si="59"/>
        <v>49868.5</v>
      </c>
      <c r="I593" s="156" t="s">
        <v>1573</v>
      </c>
      <c r="J593" s="157" t="s">
        <v>1574</v>
      </c>
      <c r="K593" s="156" t="s">
        <v>1575</v>
      </c>
      <c r="L593" s="156" t="s">
        <v>1572</v>
      </c>
      <c r="M593" s="157" t="s">
        <v>427</v>
      </c>
      <c r="N593" s="157" t="s">
        <v>428</v>
      </c>
      <c r="O593" s="158" t="s">
        <v>1391</v>
      </c>
      <c r="P593" s="159" t="s">
        <v>1576</v>
      </c>
    </row>
    <row r="594" spans="1:16" ht="13.5" thickBot="1" x14ac:dyDescent="0.25">
      <c r="A594" s="19" t="str">
        <f t="shared" si="54"/>
        <v> AOEB 12 </v>
      </c>
      <c r="B594" s="22" t="str">
        <f t="shared" si="55"/>
        <v>I</v>
      </c>
      <c r="C594" s="19">
        <f t="shared" si="56"/>
        <v>52937.611799999999</v>
      </c>
      <c r="D594" s="45" t="str">
        <f t="shared" si="57"/>
        <v>vis</v>
      </c>
      <c r="E594" s="155">
        <f>VLOOKUP(C594,'Active 1'!C$21:E$969,3,FALSE)</f>
        <v>50140.24607228666</v>
      </c>
      <c r="F594" s="22" t="s">
        <v>2184</v>
      </c>
      <c r="G594" s="45" t="str">
        <f t="shared" si="58"/>
        <v>52937.6118</v>
      </c>
      <c r="H594" s="19">
        <f t="shared" si="59"/>
        <v>50140</v>
      </c>
      <c r="I594" s="156" t="s">
        <v>1593</v>
      </c>
      <c r="J594" s="157" t="s">
        <v>1594</v>
      </c>
      <c r="K594" s="156" t="s">
        <v>1595</v>
      </c>
      <c r="L594" s="156" t="s">
        <v>1596</v>
      </c>
      <c r="M594" s="157" t="s">
        <v>1460</v>
      </c>
      <c r="N594" s="157" t="s">
        <v>1497</v>
      </c>
      <c r="O594" s="158" t="s">
        <v>1498</v>
      </c>
      <c r="P594" s="158" t="s">
        <v>1499</v>
      </c>
    </row>
    <row r="595" spans="1:16" ht="13.5" thickBot="1" x14ac:dyDescent="0.25">
      <c r="A595" s="19" t="str">
        <f t="shared" si="54"/>
        <v>VSB 43 </v>
      </c>
      <c r="B595" s="22" t="str">
        <f t="shared" si="55"/>
        <v>I</v>
      </c>
      <c r="C595" s="19">
        <f t="shared" si="56"/>
        <v>53263.146500000003</v>
      </c>
      <c r="D595" s="45" t="str">
        <f t="shared" si="57"/>
        <v>vis</v>
      </c>
      <c r="E595" s="155">
        <f>VLOOKUP(C595,'Active 1'!C$21:E$969,3,FALSE)</f>
        <v>51533.26140349287</v>
      </c>
      <c r="F595" s="22" t="s">
        <v>2184</v>
      </c>
      <c r="G595" s="45" t="str">
        <f t="shared" si="58"/>
        <v>53263.1465</v>
      </c>
      <c r="H595" s="19">
        <f t="shared" si="59"/>
        <v>51533</v>
      </c>
      <c r="I595" s="156" t="s">
        <v>1630</v>
      </c>
      <c r="J595" s="157" t="s">
        <v>1631</v>
      </c>
      <c r="K595" s="156" t="s">
        <v>1632</v>
      </c>
      <c r="L595" s="156" t="s">
        <v>1633</v>
      </c>
      <c r="M595" s="157" t="s">
        <v>427</v>
      </c>
      <c r="N595" s="157" t="s">
        <v>428</v>
      </c>
      <c r="O595" s="158" t="s">
        <v>1391</v>
      </c>
      <c r="P595" s="159" t="s">
        <v>1634</v>
      </c>
    </row>
    <row r="596" spans="1:16" ht="13.5" thickBot="1" x14ac:dyDescent="0.25">
      <c r="A596" s="19" t="str">
        <f t="shared" si="54"/>
        <v>IBVS 5694 </v>
      </c>
      <c r="B596" s="22" t="str">
        <f t="shared" si="55"/>
        <v>I</v>
      </c>
      <c r="C596" s="19">
        <f t="shared" si="56"/>
        <v>53369.009899999997</v>
      </c>
      <c r="D596" s="45" t="str">
        <f t="shared" si="57"/>
        <v>vis</v>
      </c>
      <c r="E596" s="155">
        <f>VLOOKUP(C596,'Active 1'!C$21:E$969,3,FALSE)</f>
        <v>51986.267916204437</v>
      </c>
      <c r="F596" s="22" t="s">
        <v>2184</v>
      </c>
      <c r="G596" s="45" t="str">
        <f t="shared" si="58"/>
        <v>53369.0099</v>
      </c>
      <c r="H596" s="19">
        <f t="shared" si="59"/>
        <v>51986</v>
      </c>
      <c r="I596" s="156" t="s">
        <v>1648</v>
      </c>
      <c r="J596" s="157" t="s">
        <v>1649</v>
      </c>
      <c r="K596" s="156" t="s">
        <v>1650</v>
      </c>
      <c r="L596" s="156" t="s">
        <v>1651</v>
      </c>
      <c r="M596" s="157" t="s">
        <v>427</v>
      </c>
      <c r="N596" s="157" t="s">
        <v>428</v>
      </c>
      <c r="O596" s="158" t="s">
        <v>1581</v>
      </c>
      <c r="P596" s="159" t="s">
        <v>1582</v>
      </c>
    </row>
    <row r="597" spans="1:16" ht="13.5" thickBot="1" x14ac:dyDescent="0.25">
      <c r="A597" s="19" t="str">
        <f t="shared" si="54"/>
        <v>IBVS 5694 </v>
      </c>
      <c r="B597" s="22" t="str">
        <f t="shared" si="55"/>
        <v>II</v>
      </c>
      <c r="C597" s="19">
        <f t="shared" si="56"/>
        <v>53369.126400000001</v>
      </c>
      <c r="D597" s="45" t="str">
        <f t="shared" si="57"/>
        <v>vis</v>
      </c>
      <c r="E597" s="155">
        <f>VLOOKUP(C597,'Active 1'!C$21:E$969,3,FALSE)</f>
        <v>51986.766438439059</v>
      </c>
      <c r="F597" s="22" t="s">
        <v>2184</v>
      </c>
      <c r="G597" s="45" t="str">
        <f t="shared" si="58"/>
        <v>53369.1264</v>
      </c>
      <c r="H597" s="19">
        <f t="shared" si="59"/>
        <v>51986.5</v>
      </c>
      <c r="I597" s="156" t="s">
        <v>1652</v>
      </c>
      <c r="J597" s="157" t="s">
        <v>1653</v>
      </c>
      <c r="K597" s="156" t="s">
        <v>1654</v>
      </c>
      <c r="L597" s="156" t="s">
        <v>1655</v>
      </c>
      <c r="M597" s="157" t="s">
        <v>427</v>
      </c>
      <c r="N597" s="157" t="s">
        <v>428</v>
      </c>
      <c r="O597" s="158" t="s">
        <v>1581</v>
      </c>
      <c r="P597" s="159" t="s">
        <v>1582</v>
      </c>
    </row>
    <row r="598" spans="1:16" ht="13.5" thickBot="1" x14ac:dyDescent="0.25">
      <c r="A598" s="19" t="str">
        <f t="shared" si="54"/>
        <v>VSB 44 </v>
      </c>
      <c r="B598" s="22" t="str">
        <f t="shared" si="55"/>
        <v>I</v>
      </c>
      <c r="C598" s="19">
        <f t="shared" si="56"/>
        <v>53602.236499999999</v>
      </c>
      <c r="D598" s="45" t="str">
        <f t="shared" si="57"/>
        <v>vis</v>
      </c>
      <c r="E598" s="155">
        <f>VLOOKUP(C598,'Active 1'!C$21:E$969,3,FALSE)</f>
        <v>52984.282043254781</v>
      </c>
      <c r="F598" s="22" t="s">
        <v>2184</v>
      </c>
      <c r="G598" s="45" t="str">
        <f t="shared" si="58"/>
        <v>53602.2365</v>
      </c>
      <c r="H598" s="19">
        <f t="shared" si="59"/>
        <v>52984</v>
      </c>
      <c r="I598" s="156" t="s">
        <v>1660</v>
      </c>
      <c r="J598" s="157" t="s">
        <v>1661</v>
      </c>
      <c r="K598" s="156" t="s">
        <v>1662</v>
      </c>
      <c r="L598" s="156" t="s">
        <v>1663</v>
      </c>
      <c r="M598" s="157" t="s">
        <v>427</v>
      </c>
      <c r="N598" s="157" t="s">
        <v>428</v>
      </c>
      <c r="O598" s="158" t="s">
        <v>1391</v>
      </c>
      <c r="P598" s="159" t="s">
        <v>1664</v>
      </c>
    </row>
    <row r="599" spans="1:16" ht="13.5" thickBot="1" x14ac:dyDescent="0.25">
      <c r="A599" s="19" t="str">
        <f t="shared" si="54"/>
        <v>VSB 45 </v>
      </c>
      <c r="B599" s="22" t="str">
        <f t="shared" si="55"/>
        <v>II</v>
      </c>
      <c r="C599" s="19">
        <f t="shared" si="56"/>
        <v>54018.094599999997</v>
      </c>
      <c r="D599" s="45" t="str">
        <f t="shared" si="57"/>
        <v>vis</v>
      </c>
      <c r="E599" s="155">
        <f>VLOOKUP(C599,'Active 1'!C$21:E$969,3,FALSE)</f>
        <v>54763.805728153115</v>
      </c>
      <c r="F599" s="22" t="s">
        <v>2184</v>
      </c>
      <c r="G599" s="45" t="str">
        <f t="shared" si="58"/>
        <v>54018.0946</v>
      </c>
      <c r="H599" s="19">
        <f t="shared" si="59"/>
        <v>54763.5</v>
      </c>
      <c r="I599" s="156" t="s">
        <v>1756</v>
      </c>
      <c r="J599" s="157" t="s">
        <v>1757</v>
      </c>
      <c r="K599" s="156" t="s">
        <v>1758</v>
      </c>
      <c r="L599" s="156" t="s">
        <v>1759</v>
      </c>
      <c r="M599" s="157" t="s">
        <v>427</v>
      </c>
      <c r="N599" s="157" t="s">
        <v>428</v>
      </c>
      <c r="O599" s="158" t="s">
        <v>1760</v>
      </c>
      <c r="P599" s="159" t="s">
        <v>1761</v>
      </c>
    </row>
    <row r="600" spans="1:16" ht="13.5" thickBot="1" x14ac:dyDescent="0.25">
      <c r="A600" s="19" t="str">
        <f t="shared" si="54"/>
        <v>VSB 45 </v>
      </c>
      <c r="B600" s="22" t="str">
        <f t="shared" si="55"/>
        <v>I</v>
      </c>
      <c r="C600" s="19">
        <f t="shared" si="56"/>
        <v>54018.211000000003</v>
      </c>
      <c r="D600" s="45" t="str">
        <f t="shared" si="57"/>
        <v>vis</v>
      </c>
      <c r="E600" s="155">
        <f>VLOOKUP(C600,'Active 1'!C$21:E$969,3,FALSE)</f>
        <v>54764.303822471666</v>
      </c>
      <c r="F600" s="22" t="s">
        <v>2184</v>
      </c>
      <c r="G600" s="45" t="str">
        <f t="shared" si="58"/>
        <v>54018.211</v>
      </c>
      <c r="H600" s="19">
        <f t="shared" si="59"/>
        <v>54764</v>
      </c>
      <c r="I600" s="156" t="s">
        <v>1762</v>
      </c>
      <c r="J600" s="157" t="s">
        <v>1763</v>
      </c>
      <c r="K600" s="156" t="s">
        <v>1764</v>
      </c>
      <c r="L600" s="156" t="s">
        <v>1765</v>
      </c>
      <c r="M600" s="157" t="s">
        <v>427</v>
      </c>
      <c r="N600" s="157" t="s">
        <v>428</v>
      </c>
      <c r="O600" s="158" t="s">
        <v>1760</v>
      </c>
      <c r="P600" s="159" t="s">
        <v>1761</v>
      </c>
    </row>
    <row r="601" spans="1:16" ht="13.5" thickBot="1" x14ac:dyDescent="0.25">
      <c r="A601" s="19" t="str">
        <f t="shared" si="54"/>
        <v>BAVM 193 </v>
      </c>
      <c r="B601" s="22" t="str">
        <f t="shared" si="55"/>
        <v>II</v>
      </c>
      <c r="C601" s="19">
        <f t="shared" si="56"/>
        <v>54366.298199999997</v>
      </c>
      <c r="D601" s="45" t="str">
        <f t="shared" si="57"/>
        <v>vis</v>
      </c>
      <c r="E601" s="155">
        <f>VLOOKUP(C601,'Active 1'!C$21:E$969,3,FALSE)</f>
        <v>56253.824927891852</v>
      </c>
      <c r="F601" s="22" t="s">
        <v>2184</v>
      </c>
      <c r="G601" s="45" t="str">
        <f t="shared" si="58"/>
        <v>54366.2982</v>
      </c>
      <c r="H601" s="19">
        <f t="shared" si="59"/>
        <v>56253.5</v>
      </c>
      <c r="I601" s="156" t="s">
        <v>1784</v>
      </c>
      <c r="J601" s="157" t="s">
        <v>1785</v>
      </c>
      <c r="K601" s="156" t="s">
        <v>1786</v>
      </c>
      <c r="L601" s="156" t="s">
        <v>1787</v>
      </c>
      <c r="M601" s="157" t="s">
        <v>1460</v>
      </c>
      <c r="N601" s="157" t="s">
        <v>1557</v>
      </c>
      <c r="O601" s="158" t="s">
        <v>1201</v>
      </c>
      <c r="P601" s="159" t="s">
        <v>1788</v>
      </c>
    </row>
    <row r="602" spans="1:16" ht="13.5" thickBot="1" x14ac:dyDescent="0.25">
      <c r="A602" s="19" t="str">
        <f t="shared" si="54"/>
        <v>BAVM 193 </v>
      </c>
      <c r="B602" s="22" t="str">
        <f t="shared" si="55"/>
        <v>I</v>
      </c>
      <c r="C602" s="19">
        <f t="shared" si="56"/>
        <v>54366.414400000001</v>
      </c>
      <c r="D602" s="45" t="str">
        <f t="shared" si="57"/>
        <v>vis</v>
      </c>
      <c r="E602" s="155">
        <f>VLOOKUP(C602,'Active 1'!C$21:E$969,3,FALSE)</f>
        <v>56254.322166378231</v>
      </c>
      <c r="F602" s="22" t="s">
        <v>2184</v>
      </c>
      <c r="G602" s="45" t="str">
        <f t="shared" si="58"/>
        <v>54366.4144</v>
      </c>
      <c r="H602" s="19">
        <f t="shared" si="59"/>
        <v>56254</v>
      </c>
      <c r="I602" s="156" t="s">
        <v>1789</v>
      </c>
      <c r="J602" s="157" t="s">
        <v>1790</v>
      </c>
      <c r="K602" s="156" t="s">
        <v>1791</v>
      </c>
      <c r="L602" s="156" t="s">
        <v>1792</v>
      </c>
      <c r="M602" s="157" t="s">
        <v>1460</v>
      </c>
      <c r="N602" s="157" t="s">
        <v>1557</v>
      </c>
      <c r="O602" s="158" t="s">
        <v>1201</v>
      </c>
      <c r="P602" s="159" t="s">
        <v>1788</v>
      </c>
    </row>
    <row r="603" spans="1:16" ht="13.5" thickBot="1" x14ac:dyDescent="0.25">
      <c r="A603" s="19" t="str">
        <f t="shared" si="54"/>
        <v>BAVM 193 </v>
      </c>
      <c r="B603" s="22" t="str">
        <f t="shared" si="55"/>
        <v>II</v>
      </c>
      <c r="C603" s="19">
        <f t="shared" si="56"/>
        <v>54366.531900000002</v>
      </c>
      <c r="D603" s="45" t="str">
        <f t="shared" si="57"/>
        <v>vis</v>
      </c>
      <c r="E603" s="155">
        <f>VLOOKUP(C603,'Active 1'!C$21:E$969,3,FALSE)</f>
        <v>56254.824967773646</v>
      </c>
      <c r="F603" s="22" t="s">
        <v>2184</v>
      </c>
      <c r="G603" s="45" t="str">
        <f t="shared" si="58"/>
        <v>54366.5319</v>
      </c>
      <c r="H603" s="19">
        <f t="shared" si="59"/>
        <v>56254.5</v>
      </c>
      <c r="I603" s="156" t="s">
        <v>1793</v>
      </c>
      <c r="J603" s="157" t="s">
        <v>1794</v>
      </c>
      <c r="K603" s="156" t="s">
        <v>1795</v>
      </c>
      <c r="L603" s="156" t="s">
        <v>1787</v>
      </c>
      <c r="M603" s="157" t="s">
        <v>1460</v>
      </c>
      <c r="N603" s="157" t="s">
        <v>1557</v>
      </c>
      <c r="O603" s="158" t="s">
        <v>1201</v>
      </c>
      <c r="P603" s="159" t="s">
        <v>1788</v>
      </c>
    </row>
    <row r="604" spans="1:16" ht="13.5" thickBot="1" x14ac:dyDescent="0.25">
      <c r="A604" s="19" t="str">
        <f t="shared" si="54"/>
        <v>VSB 46 </v>
      </c>
      <c r="B604" s="22" t="str">
        <f t="shared" si="55"/>
        <v>II</v>
      </c>
      <c r="C604" s="19">
        <f t="shared" si="56"/>
        <v>54401.118799999997</v>
      </c>
      <c r="D604" s="45" t="str">
        <f t="shared" si="57"/>
        <v>vis</v>
      </c>
      <c r="E604" s="155">
        <f>VLOOKUP(C604,'Active 1'!C$21:E$969,3,FALSE)</f>
        <v>56402.827874864313</v>
      </c>
      <c r="F604" s="22" t="s">
        <v>2184</v>
      </c>
      <c r="G604" s="45" t="str">
        <f t="shared" si="58"/>
        <v>54401.1188</v>
      </c>
      <c r="H604" s="19">
        <f t="shared" si="59"/>
        <v>56402.5</v>
      </c>
      <c r="I604" s="156" t="s">
        <v>1796</v>
      </c>
      <c r="J604" s="157" t="s">
        <v>1797</v>
      </c>
      <c r="K604" s="156" t="s">
        <v>1798</v>
      </c>
      <c r="L604" s="156" t="s">
        <v>1799</v>
      </c>
      <c r="M604" s="157" t="s">
        <v>1460</v>
      </c>
      <c r="N604" s="157" t="s">
        <v>2184</v>
      </c>
      <c r="O604" s="158" t="s">
        <v>1800</v>
      </c>
      <c r="P604" s="159" t="s">
        <v>1801</v>
      </c>
    </row>
    <row r="605" spans="1:16" ht="13.5" thickBot="1" x14ac:dyDescent="0.25">
      <c r="A605" s="19" t="str">
        <f t="shared" si="54"/>
        <v>VSB 46 </v>
      </c>
      <c r="B605" s="22" t="str">
        <f t="shared" si="55"/>
        <v>I</v>
      </c>
      <c r="C605" s="19">
        <f t="shared" si="56"/>
        <v>54401.234400000001</v>
      </c>
      <c r="D605" s="45" t="str">
        <f t="shared" si="57"/>
        <v>vis</v>
      </c>
      <c r="E605" s="155">
        <f>VLOOKUP(C605,'Active 1'!C$21:E$969,3,FALSE)</f>
        <v>56403.322545854207</v>
      </c>
      <c r="F605" s="22" t="s">
        <v>2184</v>
      </c>
      <c r="G605" s="45" t="str">
        <f t="shared" si="58"/>
        <v>54401.2344</v>
      </c>
      <c r="H605" s="19">
        <f t="shared" si="59"/>
        <v>56403</v>
      </c>
      <c r="I605" s="156" t="s">
        <v>1802</v>
      </c>
      <c r="J605" s="157" t="s">
        <v>1803</v>
      </c>
      <c r="K605" s="156" t="s">
        <v>1804</v>
      </c>
      <c r="L605" s="156" t="s">
        <v>1805</v>
      </c>
      <c r="M605" s="157" t="s">
        <v>1460</v>
      </c>
      <c r="N605" s="157" t="s">
        <v>2184</v>
      </c>
      <c r="O605" s="158" t="s">
        <v>1800</v>
      </c>
      <c r="P605" s="159" t="s">
        <v>1801</v>
      </c>
    </row>
    <row r="606" spans="1:16" ht="13.5" thickBot="1" x14ac:dyDescent="0.25">
      <c r="A606" s="19" t="str">
        <f t="shared" si="54"/>
        <v>VSB 46 </v>
      </c>
      <c r="B606" s="22" t="str">
        <f t="shared" si="55"/>
        <v>I</v>
      </c>
      <c r="C606" s="19">
        <f t="shared" si="56"/>
        <v>54422.031900000002</v>
      </c>
      <c r="D606" s="45" t="str">
        <f t="shared" si="57"/>
        <v>vis</v>
      </c>
      <c r="E606" s="155">
        <f>VLOOKUP(C606,'Active 1'!C$21:E$969,3,FALSE)</f>
        <v>56492.318392843059</v>
      </c>
      <c r="F606" s="22" t="s">
        <v>2184</v>
      </c>
      <c r="G606" s="45" t="str">
        <f t="shared" si="58"/>
        <v>54422.0319</v>
      </c>
      <c r="H606" s="19">
        <f t="shared" si="59"/>
        <v>56492</v>
      </c>
      <c r="I606" s="156" t="s">
        <v>1812</v>
      </c>
      <c r="J606" s="157" t="s">
        <v>1813</v>
      </c>
      <c r="K606" s="156" t="s">
        <v>1814</v>
      </c>
      <c r="L606" s="156" t="s">
        <v>1815</v>
      </c>
      <c r="M606" s="157" t="s">
        <v>1460</v>
      </c>
      <c r="N606" s="157" t="s">
        <v>2184</v>
      </c>
      <c r="O606" s="158" t="s">
        <v>1816</v>
      </c>
      <c r="P606" s="159" t="s">
        <v>1801</v>
      </c>
    </row>
    <row r="607" spans="1:16" ht="13.5" thickBot="1" x14ac:dyDescent="0.25">
      <c r="A607" s="19" t="str">
        <f t="shared" si="54"/>
        <v>VSB 46 </v>
      </c>
      <c r="B607" s="22" t="str">
        <f t="shared" si="55"/>
        <v>II</v>
      </c>
      <c r="C607" s="19">
        <f t="shared" si="56"/>
        <v>54428.928200000002</v>
      </c>
      <c r="D607" s="45" t="str">
        <f t="shared" si="57"/>
        <v>vis</v>
      </c>
      <c r="E607" s="155">
        <f>VLOOKUP(C607,'Active 1'!C$21:E$969,3,FALSE)</f>
        <v>56521.828769551284</v>
      </c>
      <c r="F607" s="22" t="s">
        <v>2184</v>
      </c>
      <c r="G607" s="45" t="str">
        <f t="shared" si="58"/>
        <v>54428.9282</v>
      </c>
      <c r="H607" s="19">
        <f t="shared" si="59"/>
        <v>56521.5</v>
      </c>
      <c r="I607" s="156" t="s">
        <v>1817</v>
      </c>
      <c r="J607" s="157" t="s">
        <v>1818</v>
      </c>
      <c r="K607" s="156" t="s">
        <v>1819</v>
      </c>
      <c r="L607" s="156" t="s">
        <v>1820</v>
      </c>
      <c r="M607" s="157" t="s">
        <v>1460</v>
      </c>
      <c r="N607" s="157" t="s">
        <v>2184</v>
      </c>
      <c r="O607" s="158" t="s">
        <v>1816</v>
      </c>
      <c r="P607" s="159" t="s">
        <v>1801</v>
      </c>
    </row>
    <row r="608" spans="1:16" ht="13.5" thickBot="1" x14ac:dyDescent="0.25">
      <c r="A608" s="19" t="str">
        <f t="shared" si="54"/>
        <v>VSB 46 </v>
      </c>
      <c r="B608" s="22" t="str">
        <f t="shared" si="55"/>
        <v>I</v>
      </c>
      <c r="C608" s="19">
        <f t="shared" si="56"/>
        <v>54429.0432</v>
      </c>
      <c r="D608" s="45" t="str">
        <f t="shared" si="57"/>
        <v>vis</v>
      </c>
      <c r="E608" s="155">
        <f>VLOOKUP(C608,'Active 1'!C$21:E$969,3,FALSE)</f>
        <v>56522.320873044657</v>
      </c>
      <c r="F608" s="22" t="s">
        <v>2184</v>
      </c>
      <c r="G608" s="45" t="str">
        <f t="shared" si="58"/>
        <v>54429.0432</v>
      </c>
      <c r="H608" s="19">
        <f t="shared" si="59"/>
        <v>56522</v>
      </c>
      <c r="I608" s="156" t="s">
        <v>1821</v>
      </c>
      <c r="J608" s="157" t="s">
        <v>1822</v>
      </c>
      <c r="K608" s="156" t="s">
        <v>1823</v>
      </c>
      <c r="L608" s="156" t="s">
        <v>1824</v>
      </c>
      <c r="M608" s="157" t="s">
        <v>1460</v>
      </c>
      <c r="N608" s="157" t="s">
        <v>2184</v>
      </c>
      <c r="O608" s="158" t="s">
        <v>1816</v>
      </c>
      <c r="P608" s="159" t="s">
        <v>1801</v>
      </c>
    </row>
    <row r="609" spans="1:16" ht="13.5" thickBot="1" x14ac:dyDescent="0.25">
      <c r="A609" s="19" t="str">
        <f t="shared" si="54"/>
        <v>BAVM 203 </v>
      </c>
      <c r="B609" s="22" t="str">
        <f t="shared" si="55"/>
        <v>I</v>
      </c>
      <c r="C609" s="19">
        <f t="shared" si="56"/>
        <v>54779.350200000001</v>
      </c>
      <c r="D609" s="45" t="str">
        <f t="shared" si="57"/>
        <v>vis</v>
      </c>
      <c r="E609" s="155">
        <f>VLOOKUP(C609,'Active 1'!C$21:E$969,3,FALSE)</f>
        <v>58021.340859635486</v>
      </c>
      <c r="F609" s="22" t="s">
        <v>2184</v>
      </c>
      <c r="G609" s="45" t="str">
        <f t="shared" si="58"/>
        <v>54779.3502</v>
      </c>
      <c r="H609" s="19">
        <f t="shared" si="59"/>
        <v>58021</v>
      </c>
      <c r="I609" s="156" t="s">
        <v>1838</v>
      </c>
      <c r="J609" s="157" t="s">
        <v>1839</v>
      </c>
      <c r="K609" s="156" t="s">
        <v>1840</v>
      </c>
      <c r="L609" s="156" t="s">
        <v>1841</v>
      </c>
      <c r="M609" s="157" t="s">
        <v>1460</v>
      </c>
      <c r="N609" s="157" t="s">
        <v>1396</v>
      </c>
      <c r="O609" s="158" t="s">
        <v>1842</v>
      </c>
      <c r="P609" s="159" t="s">
        <v>1843</v>
      </c>
    </row>
    <row r="610" spans="1:16" ht="13.5" thickBot="1" x14ac:dyDescent="0.25">
      <c r="A610" s="19" t="str">
        <f t="shared" si="54"/>
        <v>BAVM 203 </v>
      </c>
      <c r="B610" s="22" t="str">
        <f t="shared" si="55"/>
        <v>II</v>
      </c>
      <c r="C610" s="19">
        <f t="shared" si="56"/>
        <v>54779.4666</v>
      </c>
      <c r="D610" s="45" t="str">
        <f t="shared" si="57"/>
        <v>vis</v>
      </c>
      <c r="E610" s="155">
        <f>VLOOKUP(C610,'Active 1'!C$21:E$969,3,FALSE)</f>
        <v>58021.838953954</v>
      </c>
      <c r="F610" s="22" t="s">
        <v>2184</v>
      </c>
      <c r="G610" s="45" t="str">
        <f t="shared" si="58"/>
        <v>54779.4666</v>
      </c>
      <c r="H610" s="19">
        <f t="shared" si="59"/>
        <v>58021.5</v>
      </c>
      <c r="I610" s="156" t="s">
        <v>1844</v>
      </c>
      <c r="J610" s="157" t="s">
        <v>1845</v>
      </c>
      <c r="K610" s="156" t="s">
        <v>1846</v>
      </c>
      <c r="L610" s="156" t="s">
        <v>1847</v>
      </c>
      <c r="M610" s="157" t="s">
        <v>1460</v>
      </c>
      <c r="N610" s="157" t="s">
        <v>1396</v>
      </c>
      <c r="O610" s="158" t="s">
        <v>1842</v>
      </c>
      <c r="P610" s="159" t="s">
        <v>1843</v>
      </c>
    </row>
    <row r="611" spans="1:16" ht="13.5" thickBot="1" x14ac:dyDescent="0.25">
      <c r="A611" s="19" t="str">
        <f t="shared" si="54"/>
        <v>VSB 50 </v>
      </c>
      <c r="B611" s="22" t="str">
        <f t="shared" si="55"/>
        <v>II</v>
      </c>
      <c r="C611" s="19">
        <f t="shared" si="56"/>
        <v>55009.187599999997</v>
      </c>
      <c r="D611" s="45" t="str">
        <f t="shared" si="57"/>
        <v>vis</v>
      </c>
      <c r="E611" s="155">
        <f>VLOOKUP(C611,'Active 1'!C$21:E$969,3,FALSE)</f>
        <v>59004.852054861571</v>
      </c>
      <c r="F611" s="22" t="s">
        <v>2184</v>
      </c>
      <c r="G611" s="45" t="str">
        <f t="shared" si="58"/>
        <v>55009.1876</v>
      </c>
      <c r="H611" s="19">
        <f t="shared" si="59"/>
        <v>59004.5</v>
      </c>
      <c r="I611" s="156" t="s">
        <v>1848</v>
      </c>
      <c r="J611" s="157" t="s">
        <v>1849</v>
      </c>
      <c r="K611" s="156" t="s">
        <v>1850</v>
      </c>
      <c r="L611" s="156" t="s">
        <v>1851</v>
      </c>
      <c r="M611" s="157" t="s">
        <v>1460</v>
      </c>
      <c r="N611" s="157" t="s">
        <v>2184</v>
      </c>
      <c r="O611" s="158" t="s">
        <v>1852</v>
      </c>
      <c r="P611" s="159" t="s">
        <v>1853</v>
      </c>
    </row>
    <row r="612" spans="1:16" ht="13.5" thickBot="1" x14ac:dyDescent="0.25">
      <c r="A612" s="19" t="str">
        <f t="shared" si="54"/>
        <v>IBVS 5980 </v>
      </c>
      <c r="B612" s="22" t="str">
        <f t="shared" si="55"/>
        <v>I</v>
      </c>
      <c r="C612" s="19">
        <f t="shared" si="56"/>
        <v>55054.406600000002</v>
      </c>
      <c r="D612" s="45" t="str">
        <f t="shared" si="57"/>
        <v>vis</v>
      </c>
      <c r="E612" s="155">
        <f>VLOOKUP(C612,'Active 1'!C$21:E$969,3,FALSE)</f>
        <v>59198.351427622198</v>
      </c>
      <c r="F612" s="22" t="s">
        <v>2184</v>
      </c>
      <c r="G612" s="45" t="str">
        <f t="shared" si="58"/>
        <v>55054.4066</v>
      </c>
      <c r="H612" s="19">
        <f t="shared" si="59"/>
        <v>59198</v>
      </c>
      <c r="I612" s="156" t="s">
        <v>1868</v>
      </c>
      <c r="J612" s="157" t="s">
        <v>1869</v>
      </c>
      <c r="K612" s="156" t="s">
        <v>1870</v>
      </c>
      <c r="L612" s="156" t="s">
        <v>1871</v>
      </c>
      <c r="M612" s="157" t="s">
        <v>1460</v>
      </c>
      <c r="N612" s="157" t="s">
        <v>2184</v>
      </c>
      <c r="O612" s="158" t="s">
        <v>1732</v>
      </c>
      <c r="P612" s="159" t="s">
        <v>1872</v>
      </c>
    </row>
    <row r="613" spans="1:16" ht="13.5" thickBot="1" x14ac:dyDescent="0.25">
      <c r="A613" s="19" t="str">
        <f t="shared" si="54"/>
        <v>VSB 50 </v>
      </c>
      <c r="B613" s="22" t="str">
        <f t="shared" si="55"/>
        <v>I</v>
      </c>
      <c r="C613" s="19">
        <f t="shared" si="56"/>
        <v>55060.015500000001</v>
      </c>
      <c r="D613" s="45" t="str">
        <f t="shared" si="57"/>
        <v>vis</v>
      </c>
      <c r="E613" s="155">
        <f>VLOOKUP(C613,'Active 1'!C$21:E$969,3,FALSE)</f>
        <v>59222.352812700963</v>
      </c>
      <c r="F613" s="22" t="s">
        <v>2184</v>
      </c>
      <c r="G613" s="45" t="str">
        <f t="shared" si="58"/>
        <v>55060.0155</v>
      </c>
      <c r="H613" s="19">
        <f t="shared" si="59"/>
        <v>59222</v>
      </c>
      <c r="I613" s="156" t="s">
        <v>1873</v>
      </c>
      <c r="J613" s="157" t="s">
        <v>1874</v>
      </c>
      <c r="K613" s="156" t="s">
        <v>1875</v>
      </c>
      <c r="L613" s="156" t="s">
        <v>1876</v>
      </c>
      <c r="M613" s="157" t="s">
        <v>1460</v>
      </c>
      <c r="N613" s="157" t="s">
        <v>2184</v>
      </c>
      <c r="O613" s="158" t="s">
        <v>1852</v>
      </c>
      <c r="P613" s="159" t="s">
        <v>1853</v>
      </c>
    </row>
    <row r="614" spans="1:16" ht="13.5" thickBot="1" x14ac:dyDescent="0.25">
      <c r="A614" s="19" t="str">
        <f t="shared" si="54"/>
        <v>VSB 50 </v>
      </c>
      <c r="B614" s="22" t="str">
        <f t="shared" si="55"/>
        <v>II</v>
      </c>
      <c r="C614" s="19">
        <f t="shared" si="56"/>
        <v>55060.132700000002</v>
      </c>
      <c r="D614" s="45" t="str">
        <f t="shared" si="57"/>
        <v>vis</v>
      </c>
      <c r="E614" s="155">
        <f>VLOOKUP(C614,'Active 1'!C$21:E$969,3,FALSE)</f>
        <v>59222.854330348142</v>
      </c>
      <c r="F614" s="22" t="s">
        <v>2184</v>
      </c>
      <c r="G614" s="45" t="str">
        <f t="shared" si="58"/>
        <v>55060.1327</v>
      </c>
      <c r="H614" s="19">
        <f t="shared" si="59"/>
        <v>59222.5</v>
      </c>
      <c r="I614" s="156" t="s">
        <v>1877</v>
      </c>
      <c r="J614" s="157" t="s">
        <v>1878</v>
      </c>
      <c r="K614" s="156" t="s">
        <v>1879</v>
      </c>
      <c r="L614" s="156" t="s">
        <v>1880</v>
      </c>
      <c r="M614" s="157" t="s">
        <v>1460</v>
      </c>
      <c r="N614" s="157" t="s">
        <v>2184</v>
      </c>
      <c r="O614" s="158" t="s">
        <v>1852</v>
      </c>
      <c r="P614" s="159" t="s">
        <v>1853</v>
      </c>
    </row>
    <row r="615" spans="1:16" ht="13.5" thickBot="1" x14ac:dyDescent="0.25">
      <c r="A615" s="19" t="str">
        <f t="shared" si="54"/>
        <v>VSB 50 </v>
      </c>
      <c r="B615" s="22" t="str">
        <f t="shared" si="55"/>
        <v>I</v>
      </c>
      <c r="C615" s="19">
        <f t="shared" si="56"/>
        <v>55060.248699999996</v>
      </c>
      <c r="D615" s="45" t="str">
        <f t="shared" si="57"/>
        <v>vis</v>
      </c>
      <c r="E615" s="155">
        <f>VLOOKUP(C615,'Active 1'!C$21:E$969,3,FALSE)</f>
        <v>59223.350713002321</v>
      </c>
      <c r="F615" s="22" t="s">
        <v>2184</v>
      </c>
      <c r="G615" s="45" t="str">
        <f t="shared" si="58"/>
        <v>55060.2487</v>
      </c>
      <c r="H615" s="19">
        <f t="shared" si="59"/>
        <v>59223</v>
      </c>
      <c r="I615" s="156" t="s">
        <v>1881</v>
      </c>
      <c r="J615" s="157" t="s">
        <v>1882</v>
      </c>
      <c r="K615" s="156" t="s">
        <v>1883</v>
      </c>
      <c r="L615" s="156" t="s">
        <v>1867</v>
      </c>
      <c r="M615" s="157" t="s">
        <v>1460</v>
      </c>
      <c r="N615" s="157" t="s">
        <v>2184</v>
      </c>
      <c r="O615" s="158" t="s">
        <v>1852</v>
      </c>
      <c r="P615" s="159" t="s">
        <v>1853</v>
      </c>
    </row>
    <row r="616" spans="1:16" ht="13.5" thickBot="1" x14ac:dyDescent="0.25">
      <c r="A616" s="19" t="str">
        <f t="shared" si="54"/>
        <v>IBVS 5980 </v>
      </c>
      <c r="B616" s="22" t="str">
        <f t="shared" si="55"/>
        <v>I</v>
      </c>
      <c r="C616" s="19">
        <f t="shared" si="56"/>
        <v>55076.6077</v>
      </c>
      <c r="D616" s="45" t="str">
        <f t="shared" si="57"/>
        <v>vis</v>
      </c>
      <c r="E616" s="155">
        <f>VLOOKUP(C616,'Active 1'!C$21:E$969,3,FALSE)</f>
        <v>59293.353504726852</v>
      </c>
      <c r="F616" s="22" t="s">
        <v>2184</v>
      </c>
      <c r="G616" s="45" t="str">
        <f t="shared" si="58"/>
        <v>55076.6077</v>
      </c>
      <c r="H616" s="19">
        <f t="shared" si="59"/>
        <v>59293</v>
      </c>
      <c r="I616" s="156" t="s">
        <v>1884</v>
      </c>
      <c r="J616" s="157" t="s">
        <v>1885</v>
      </c>
      <c r="K616" s="156" t="s">
        <v>1886</v>
      </c>
      <c r="L616" s="156" t="s">
        <v>1887</v>
      </c>
      <c r="M616" s="157" t="s">
        <v>1460</v>
      </c>
      <c r="N616" s="157" t="s">
        <v>2184</v>
      </c>
      <c r="O616" s="158" t="s">
        <v>1732</v>
      </c>
      <c r="P616" s="159" t="s">
        <v>1872</v>
      </c>
    </row>
    <row r="617" spans="1:16" ht="13.5" thickBot="1" x14ac:dyDescent="0.25">
      <c r="A617" s="19" t="str">
        <f t="shared" si="54"/>
        <v>IBVS 5980 </v>
      </c>
      <c r="B617" s="22" t="str">
        <f t="shared" si="55"/>
        <v>I</v>
      </c>
      <c r="C617" s="19">
        <f t="shared" si="56"/>
        <v>55221.264600000002</v>
      </c>
      <c r="D617" s="45" t="str">
        <f t="shared" si="57"/>
        <v>vis</v>
      </c>
      <c r="E617" s="155">
        <f>VLOOKUP(C617,'Active 1'!C$21:E$969,3,FALSE)</f>
        <v>59912.363642401157</v>
      </c>
      <c r="F617" s="22" t="s">
        <v>2184</v>
      </c>
      <c r="G617" s="45" t="str">
        <f t="shared" si="58"/>
        <v>55221.2646</v>
      </c>
      <c r="H617" s="19">
        <f t="shared" si="59"/>
        <v>59912</v>
      </c>
      <c r="I617" s="156" t="s">
        <v>1899</v>
      </c>
      <c r="J617" s="157" t="s">
        <v>1900</v>
      </c>
      <c r="K617" s="156" t="s">
        <v>1901</v>
      </c>
      <c r="L617" s="156" t="s">
        <v>1902</v>
      </c>
      <c r="M617" s="157" t="s">
        <v>1460</v>
      </c>
      <c r="N617" s="157" t="s">
        <v>2184</v>
      </c>
      <c r="O617" s="158" t="s">
        <v>1732</v>
      </c>
      <c r="P617" s="159" t="s">
        <v>1872</v>
      </c>
    </row>
    <row r="618" spans="1:16" ht="13.5" thickBot="1" x14ac:dyDescent="0.25">
      <c r="A618" s="19" t="str">
        <f t="shared" si="54"/>
        <v>VSB 51 </v>
      </c>
      <c r="B618" s="22" t="str">
        <f t="shared" si="55"/>
        <v>I</v>
      </c>
      <c r="C618" s="19">
        <f t="shared" si="56"/>
        <v>55461.033799999997</v>
      </c>
      <c r="D618" s="45" t="str">
        <f t="shared" si="57"/>
        <v>vis</v>
      </c>
      <c r="E618" s="155">
        <f>VLOOKUP(C618,'Active 1'!C$21:E$969,3,FALSE)</f>
        <v>60938.374606980462</v>
      </c>
      <c r="F618" s="22" t="s">
        <v>2184</v>
      </c>
      <c r="G618" s="45" t="str">
        <f t="shared" si="58"/>
        <v>55461.0338</v>
      </c>
      <c r="H618" s="19">
        <f t="shared" si="59"/>
        <v>60938</v>
      </c>
      <c r="I618" s="156" t="s">
        <v>1909</v>
      </c>
      <c r="J618" s="157" t="s">
        <v>1910</v>
      </c>
      <c r="K618" s="156" t="s">
        <v>1911</v>
      </c>
      <c r="L618" s="156" t="s">
        <v>1912</v>
      </c>
      <c r="M618" s="157" t="s">
        <v>1460</v>
      </c>
      <c r="N618" s="157" t="s">
        <v>1913</v>
      </c>
      <c r="O618" s="158" t="s">
        <v>1852</v>
      </c>
      <c r="P618" s="159" t="s">
        <v>1914</v>
      </c>
    </row>
    <row r="619" spans="1:16" ht="13.5" thickBot="1" x14ac:dyDescent="0.25">
      <c r="A619" s="19" t="str">
        <f t="shared" si="54"/>
        <v>VSB 51 </v>
      </c>
      <c r="B619" s="22" t="str">
        <f t="shared" si="55"/>
        <v>II</v>
      </c>
      <c r="C619" s="19">
        <f t="shared" si="56"/>
        <v>55468.161800000002</v>
      </c>
      <c r="D619" s="45" t="str">
        <f t="shared" si="57"/>
        <v>vis</v>
      </c>
      <c r="E619" s="155">
        <f>VLOOKUP(C619,'Active 1'!C$21:E$969,3,FALSE)</f>
        <v>60968.876465248853</v>
      </c>
      <c r="F619" s="22" t="s">
        <v>2184</v>
      </c>
      <c r="G619" s="45" t="str">
        <f t="shared" si="58"/>
        <v>55468.1618</v>
      </c>
      <c r="H619" s="19">
        <f t="shared" si="59"/>
        <v>60968.5</v>
      </c>
      <c r="I619" s="156" t="s">
        <v>1915</v>
      </c>
      <c r="J619" s="157" t="s">
        <v>1916</v>
      </c>
      <c r="K619" s="156" t="s">
        <v>1917</v>
      </c>
      <c r="L619" s="156" t="s">
        <v>1918</v>
      </c>
      <c r="M619" s="157" t="s">
        <v>1460</v>
      </c>
      <c r="N619" s="157" t="s">
        <v>1913</v>
      </c>
      <c r="O619" s="158" t="s">
        <v>1852</v>
      </c>
      <c r="P619" s="159" t="s">
        <v>1914</v>
      </c>
    </row>
    <row r="620" spans="1:16" ht="13.5" thickBot="1" x14ac:dyDescent="0.25">
      <c r="A620" s="19" t="str">
        <f t="shared" si="54"/>
        <v>VSB 51 </v>
      </c>
      <c r="B620" s="22" t="str">
        <f t="shared" si="55"/>
        <v>I</v>
      </c>
      <c r="C620" s="19">
        <f t="shared" si="56"/>
        <v>55468.2785</v>
      </c>
      <c r="D620" s="45" t="str">
        <f t="shared" si="57"/>
        <v>vis</v>
      </c>
      <c r="E620" s="155">
        <f>VLOOKUP(C620,'Active 1'!C$21:E$969,3,FALSE)</f>
        <v>60969.375843315618</v>
      </c>
      <c r="F620" s="22" t="s">
        <v>2184</v>
      </c>
      <c r="G620" s="45" t="str">
        <f t="shared" si="58"/>
        <v>55468.2785</v>
      </c>
      <c r="H620" s="19">
        <f t="shared" si="59"/>
        <v>60969</v>
      </c>
      <c r="I620" s="156" t="s">
        <v>1919</v>
      </c>
      <c r="J620" s="157" t="s">
        <v>1920</v>
      </c>
      <c r="K620" s="156" t="s">
        <v>1921</v>
      </c>
      <c r="L620" s="156" t="s">
        <v>1922</v>
      </c>
      <c r="M620" s="157" t="s">
        <v>1460</v>
      </c>
      <c r="N620" s="157" t="s">
        <v>1913</v>
      </c>
      <c r="O620" s="158" t="s">
        <v>1852</v>
      </c>
      <c r="P620" s="159" t="s">
        <v>1914</v>
      </c>
    </row>
    <row r="621" spans="1:16" ht="13.5" thickBot="1" x14ac:dyDescent="0.25">
      <c r="A621" s="19" t="str">
        <f t="shared" si="54"/>
        <v>IBVS 5980 </v>
      </c>
      <c r="B621" s="22" t="str">
        <f t="shared" si="55"/>
        <v>II</v>
      </c>
      <c r="C621" s="19">
        <f t="shared" si="56"/>
        <v>55481.482499999998</v>
      </c>
      <c r="D621" s="45" t="str">
        <f t="shared" si="57"/>
        <v>vis</v>
      </c>
      <c r="E621" s="155">
        <f>VLOOKUP(C621,'Active 1'!C$21:E$969,3,FALSE)</f>
        <v>61025.877882678069</v>
      </c>
      <c r="F621" s="22" t="s">
        <v>2184</v>
      </c>
      <c r="G621" s="45" t="str">
        <f t="shared" si="58"/>
        <v>55481.4825</v>
      </c>
      <c r="H621" s="19">
        <f t="shared" si="59"/>
        <v>61025.5</v>
      </c>
      <c r="I621" s="156" t="s">
        <v>1935</v>
      </c>
      <c r="J621" s="157" t="s">
        <v>1936</v>
      </c>
      <c r="K621" s="156" t="s">
        <v>1937</v>
      </c>
      <c r="L621" s="156" t="s">
        <v>1938</v>
      </c>
      <c r="M621" s="157" t="s">
        <v>1460</v>
      </c>
      <c r="N621" s="157" t="s">
        <v>69</v>
      </c>
      <c r="O621" s="158" t="s">
        <v>1732</v>
      </c>
      <c r="P621" s="159" t="s">
        <v>1872</v>
      </c>
    </row>
    <row r="622" spans="1:16" ht="13.5" thickBot="1" x14ac:dyDescent="0.25">
      <c r="A622" s="19" t="str">
        <f t="shared" si="54"/>
        <v>VSB 51 </v>
      </c>
      <c r="B622" s="22" t="str">
        <f t="shared" si="55"/>
        <v>II</v>
      </c>
      <c r="C622" s="19">
        <f t="shared" si="56"/>
        <v>55498.3079</v>
      </c>
      <c r="D622" s="45" t="str">
        <f t="shared" si="57"/>
        <v>vis</v>
      </c>
      <c r="E622" s="155">
        <f>VLOOKUP(C622,'Active 1'!C$21:E$969,3,FALSE)</f>
        <v>61097.876475005338</v>
      </c>
      <c r="F622" s="22" t="s">
        <v>2184</v>
      </c>
      <c r="G622" s="45" t="str">
        <f t="shared" si="58"/>
        <v>55498.3079</v>
      </c>
      <c r="H622" s="19">
        <f t="shared" si="59"/>
        <v>61097.5</v>
      </c>
      <c r="I622" s="156" t="s">
        <v>1939</v>
      </c>
      <c r="J622" s="157" t="s">
        <v>1940</v>
      </c>
      <c r="K622" s="156" t="s">
        <v>1941</v>
      </c>
      <c r="L622" s="156" t="s">
        <v>1918</v>
      </c>
      <c r="M622" s="157" t="s">
        <v>1460</v>
      </c>
      <c r="N622" s="157" t="s">
        <v>35</v>
      </c>
      <c r="O622" s="158" t="s">
        <v>1942</v>
      </c>
      <c r="P622" s="159" t="s">
        <v>1914</v>
      </c>
    </row>
    <row r="623" spans="1:16" ht="13.5" thickBot="1" x14ac:dyDescent="0.25">
      <c r="A623" s="19" t="str">
        <f t="shared" si="54"/>
        <v>IBVS 5980 </v>
      </c>
      <c r="B623" s="22" t="str">
        <f t="shared" si="55"/>
        <v>I</v>
      </c>
      <c r="C623" s="19">
        <f t="shared" si="56"/>
        <v>55500.294199999997</v>
      </c>
      <c r="D623" s="45" t="str">
        <f t="shared" si="57"/>
        <v>vis</v>
      </c>
      <c r="E623" s="155">
        <f>VLOOKUP(C623,'Active 1'!C$21:E$969,3,FALSE)</f>
        <v>61106.376172126322</v>
      </c>
      <c r="F623" s="22" t="s">
        <v>2184</v>
      </c>
      <c r="G623" s="45" t="str">
        <f t="shared" si="58"/>
        <v>55500.2942</v>
      </c>
      <c r="H623" s="19">
        <f t="shared" si="59"/>
        <v>61106</v>
      </c>
      <c r="I623" s="156" t="s">
        <v>1943</v>
      </c>
      <c r="J623" s="157" t="s">
        <v>1944</v>
      </c>
      <c r="K623" s="156" t="s">
        <v>1945</v>
      </c>
      <c r="L623" s="156" t="s">
        <v>1946</v>
      </c>
      <c r="M623" s="157" t="s">
        <v>1460</v>
      </c>
      <c r="N623" s="157" t="s">
        <v>69</v>
      </c>
      <c r="O623" s="158" t="s">
        <v>1732</v>
      </c>
      <c r="P623" s="159" t="s">
        <v>1872</v>
      </c>
    </row>
    <row r="624" spans="1:16" ht="13.5" thickBot="1" x14ac:dyDescent="0.25">
      <c r="A624" s="19" t="str">
        <f t="shared" si="54"/>
        <v>BAVM 225 </v>
      </c>
      <c r="B624" s="22" t="str">
        <f t="shared" si="55"/>
        <v>II</v>
      </c>
      <c r="C624" s="19">
        <f t="shared" si="56"/>
        <v>55794.398399999998</v>
      </c>
      <c r="D624" s="45" t="str">
        <f t="shared" si="57"/>
        <v>vis</v>
      </c>
      <c r="E624" s="155">
        <f>VLOOKUP(C624,'Active 1'!C$21:E$969,3,FALSE)</f>
        <v>62364.895339429022</v>
      </c>
      <c r="F624" s="22" t="s">
        <v>2184</v>
      </c>
      <c r="G624" s="45" t="str">
        <f t="shared" si="58"/>
        <v>55794.3984</v>
      </c>
      <c r="H624" s="19">
        <f t="shared" si="59"/>
        <v>62364.5</v>
      </c>
      <c r="I624" s="156" t="s">
        <v>1963</v>
      </c>
      <c r="J624" s="157" t="s">
        <v>1964</v>
      </c>
      <c r="K624" s="156" t="s">
        <v>1965</v>
      </c>
      <c r="L624" s="156" t="s">
        <v>1966</v>
      </c>
      <c r="M624" s="157" t="s">
        <v>1460</v>
      </c>
      <c r="N624" s="157" t="s">
        <v>1557</v>
      </c>
      <c r="O624" s="158" t="s">
        <v>1201</v>
      </c>
      <c r="P624" s="159" t="s">
        <v>1967</v>
      </c>
    </row>
    <row r="625" spans="1:16" ht="13.5" thickBot="1" x14ac:dyDescent="0.25">
      <c r="A625" s="19" t="str">
        <f t="shared" si="54"/>
        <v>BAVM 225 </v>
      </c>
      <c r="B625" s="22" t="str">
        <f t="shared" si="55"/>
        <v>I</v>
      </c>
      <c r="C625" s="19">
        <f t="shared" si="56"/>
        <v>55794.514000000003</v>
      </c>
      <c r="D625" s="45" t="str">
        <f t="shared" si="57"/>
        <v>vis</v>
      </c>
      <c r="E625" s="155">
        <f>VLOOKUP(C625,'Active 1'!C$21:E$969,3,FALSE)</f>
        <v>62365.390010418916</v>
      </c>
      <c r="F625" s="22" t="s">
        <v>2184</v>
      </c>
      <c r="G625" s="45" t="str">
        <f t="shared" si="58"/>
        <v>55794.5140</v>
      </c>
      <c r="H625" s="19">
        <f t="shared" si="59"/>
        <v>62365</v>
      </c>
      <c r="I625" s="156" t="s">
        <v>1968</v>
      </c>
      <c r="J625" s="157" t="s">
        <v>1969</v>
      </c>
      <c r="K625" s="156" t="s">
        <v>1970</v>
      </c>
      <c r="L625" s="156" t="s">
        <v>1971</v>
      </c>
      <c r="M625" s="157" t="s">
        <v>1460</v>
      </c>
      <c r="N625" s="157" t="s">
        <v>1557</v>
      </c>
      <c r="O625" s="158" t="s">
        <v>1201</v>
      </c>
      <c r="P625" s="159" t="s">
        <v>1967</v>
      </c>
    </row>
    <row r="626" spans="1:16" ht="13.5" thickBot="1" x14ac:dyDescent="0.25">
      <c r="A626" s="19" t="str">
        <f t="shared" si="54"/>
        <v>BAVM 225 </v>
      </c>
      <c r="B626" s="22" t="str">
        <f t="shared" si="55"/>
        <v>I</v>
      </c>
      <c r="C626" s="19">
        <f t="shared" si="56"/>
        <v>55850.366900000001</v>
      </c>
      <c r="D626" s="45" t="str">
        <f t="shared" si="57"/>
        <v>vis</v>
      </c>
      <c r="E626" s="155">
        <f>VLOOKUP(C626,'Active 1'!C$21:E$969,3,FALSE)</f>
        <v>62604.393551338893</v>
      </c>
      <c r="F626" s="22" t="s">
        <v>2184</v>
      </c>
      <c r="G626" s="45" t="str">
        <f t="shared" si="58"/>
        <v>55850.3669</v>
      </c>
      <c r="H626" s="19">
        <f t="shared" si="59"/>
        <v>62604</v>
      </c>
      <c r="I626" s="156" t="s">
        <v>1972</v>
      </c>
      <c r="J626" s="157" t="s">
        <v>1973</v>
      </c>
      <c r="K626" s="156" t="s">
        <v>1974</v>
      </c>
      <c r="L626" s="156" t="s">
        <v>1975</v>
      </c>
      <c r="M626" s="157" t="s">
        <v>1460</v>
      </c>
      <c r="N626" s="157" t="s">
        <v>1396</v>
      </c>
      <c r="O626" s="158" t="s">
        <v>1842</v>
      </c>
      <c r="P626" s="159" t="s">
        <v>1967</v>
      </c>
    </row>
    <row r="627" spans="1:16" ht="13.5" thickBot="1" x14ac:dyDescent="0.25">
      <c r="A627" s="19" t="str">
        <f t="shared" si="54"/>
        <v>BAVM 225 </v>
      </c>
      <c r="B627" s="22" t="str">
        <f t="shared" si="55"/>
        <v>II</v>
      </c>
      <c r="C627" s="19">
        <f t="shared" si="56"/>
        <v>55850.4836</v>
      </c>
      <c r="D627" s="45" t="str">
        <f t="shared" si="57"/>
        <v>vis</v>
      </c>
      <c r="E627" s="155">
        <f>VLOOKUP(C627,'Active 1'!C$21:E$969,3,FALSE)</f>
        <v>62604.892929405658</v>
      </c>
      <c r="F627" s="22" t="s">
        <v>2184</v>
      </c>
      <c r="G627" s="45" t="str">
        <f t="shared" si="58"/>
        <v>55850.4836</v>
      </c>
      <c r="H627" s="19">
        <f t="shared" si="59"/>
        <v>62604.5</v>
      </c>
      <c r="I627" s="156" t="s">
        <v>1976</v>
      </c>
      <c r="J627" s="157" t="s">
        <v>1977</v>
      </c>
      <c r="K627" s="156" t="s">
        <v>1978</v>
      </c>
      <c r="L627" s="156" t="s">
        <v>1979</v>
      </c>
      <c r="M627" s="157" t="s">
        <v>1460</v>
      </c>
      <c r="N627" s="157" t="s">
        <v>1396</v>
      </c>
      <c r="O627" s="158" t="s">
        <v>1842</v>
      </c>
      <c r="P627" s="159" t="s">
        <v>1967</v>
      </c>
    </row>
    <row r="628" spans="1:16" ht="13.5" thickBot="1" x14ac:dyDescent="0.25">
      <c r="A628" s="19" t="str">
        <f t="shared" si="54"/>
        <v>VSB 53 </v>
      </c>
      <c r="B628" s="22" t="str">
        <f t="shared" si="55"/>
        <v>I</v>
      </c>
      <c r="C628" s="19">
        <f t="shared" si="56"/>
        <v>55883.083700000003</v>
      </c>
      <c r="D628" s="45" t="str">
        <f t="shared" si="57"/>
        <v>vis</v>
      </c>
      <c r="E628" s="155">
        <f>VLOOKUP(C628,'Active 1'!C$21:E$969,3,FALSE)</f>
        <v>62744.393999794956</v>
      </c>
      <c r="F628" s="22" t="s">
        <v>2184</v>
      </c>
      <c r="G628" s="45" t="str">
        <f t="shared" si="58"/>
        <v>55883.0837</v>
      </c>
      <c r="H628" s="19">
        <f t="shared" si="59"/>
        <v>62744</v>
      </c>
      <c r="I628" s="156" t="s">
        <v>1980</v>
      </c>
      <c r="J628" s="157" t="s">
        <v>1981</v>
      </c>
      <c r="K628" s="156" t="s">
        <v>1982</v>
      </c>
      <c r="L628" s="156" t="s">
        <v>1983</v>
      </c>
      <c r="M628" s="157" t="s">
        <v>1460</v>
      </c>
      <c r="N628" s="157" t="s">
        <v>1913</v>
      </c>
      <c r="O628" s="158" t="s">
        <v>1852</v>
      </c>
      <c r="P628" s="159" t="s">
        <v>1984</v>
      </c>
    </row>
    <row r="629" spans="1:16" ht="13.5" thickBot="1" x14ac:dyDescent="0.25">
      <c r="A629" s="19" t="str">
        <f t="shared" si="54"/>
        <v>VSB 53 </v>
      </c>
      <c r="B629" s="22" t="str">
        <f t="shared" si="55"/>
        <v>II</v>
      </c>
      <c r="C629" s="19">
        <f t="shared" si="56"/>
        <v>55883.200100000002</v>
      </c>
      <c r="D629" s="45" t="str">
        <f t="shared" si="57"/>
        <v>vis</v>
      </c>
      <c r="E629" s="155">
        <f>VLOOKUP(C629,'Active 1'!C$21:E$969,3,FALSE)</f>
        <v>62744.892094113471</v>
      </c>
      <c r="F629" s="22" t="s">
        <v>2184</v>
      </c>
      <c r="G629" s="45" t="str">
        <f t="shared" si="58"/>
        <v>55883.2001</v>
      </c>
      <c r="H629" s="19">
        <f t="shared" si="59"/>
        <v>62744.5</v>
      </c>
      <c r="I629" s="156" t="s">
        <v>1985</v>
      </c>
      <c r="J629" s="157" t="s">
        <v>1986</v>
      </c>
      <c r="K629" s="156" t="s">
        <v>1987</v>
      </c>
      <c r="L629" s="156" t="s">
        <v>1988</v>
      </c>
      <c r="M629" s="157" t="s">
        <v>1460</v>
      </c>
      <c r="N629" s="157" t="s">
        <v>1913</v>
      </c>
      <c r="O629" s="158" t="s">
        <v>1852</v>
      </c>
      <c r="P629" s="159" t="s">
        <v>1984</v>
      </c>
    </row>
    <row r="630" spans="1:16" ht="13.5" thickBot="1" x14ac:dyDescent="0.25">
      <c r="A630" s="19" t="str">
        <f t="shared" si="54"/>
        <v>VSB 53 </v>
      </c>
      <c r="B630" s="22" t="str">
        <f t="shared" si="55"/>
        <v>I</v>
      </c>
      <c r="C630" s="19">
        <f t="shared" si="56"/>
        <v>55883.317799999997</v>
      </c>
      <c r="D630" s="45" t="str">
        <f t="shared" si="57"/>
        <v>vis</v>
      </c>
      <c r="E630" s="155">
        <f>VLOOKUP(C630,'Active 1'!C$21:E$969,3,FALSE)</f>
        <v>62745.395751341035</v>
      </c>
      <c r="F630" s="22" t="s">
        <v>2184</v>
      </c>
      <c r="G630" s="45" t="str">
        <f t="shared" si="58"/>
        <v>55883.3178</v>
      </c>
      <c r="H630" s="19">
        <f t="shared" si="59"/>
        <v>62745</v>
      </c>
      <c r="I630" s="156" t="s">
        <v>1989</v>
      </c>
      <c r="J630" s="157" t="s">
        <v>1990</v>
      </c>
      <c r="K630" s="156" t="s">
        <v>1991</v>
      </c>
      <c r="L630" s="156" t="s">
        <v>1992</v>
      </c>
      <c r="M630" s="157" t="s">
        <v>1460</v>
      </c>
      <c r="N630" s="157" t="s">
        <v>1913</v>
      </c>
      <c r="O630" s="158" t="s">
        <v>1852</v>
      </c>
      <c r="P630" s="159" t="s">
        <v>1984</v>
      </c>
    </row>
    <row r="631" spans="1:16" x14ac:dyDescent="0.2">
      <c r="B631" s="22"/>
      <c r="F631" s="22"/>
    </row>
    <row r="632" spans="1:16" x14ac:dyDescent="0.2">
      <c r="B632" s="22"/>
      <c r="F632" s="22"/>
    </row>
    <row r="633" spans="1:16" x14ac:dyDescent="0.2">
      <c r="B633" s="22"/>
      <c r="F633" s="22"/>
    </row>
    <row r="634" spans="1:16" x14ac:dyDescent="0.2">
      <c r="B634" s="22"/>
      <c r="F634" s="22"/>
    </row>
    <row r="635" spans="1:16" x14ac:dyDescent="0.2">
      <c r="B635" s="22"/>
      <c r="F635" s="22"/>
    </row>
    <row r="636" spans="1:16" x14ac:dyDescent="0.2">
      <c r="B636" s="22"/>
      <c r="F636" s="22"/>
    </row>
    <row r="637" spans="1:16" x14ac:dyDescent="0.2">
      <c r="B637" s="22"/>
      <c r="F637" s="22"/>
    </row>
    <row r="638" spans="1:16" x14ac:dyDescent="0.2">
      <c r="B638" s="22"/>
      <c r="F638" s="22"/>
    </row>
    <row r="639" spans="1:16" x14ac:dyDescent="0.2">
      <c r="B639" s="22"/>
      <c r="F639" s="22"/>
    </row>
    <row r="640" spans="1:16" x14ac:dyDescent="0.2">
      <c r="B640" s="22"/>
      <c r="F640" s="22"/>
    </row>
    <row r="641" spans="2:6" x14ac:dyDescent="0.2">
      <c r="B641" s="22"/>
      <c r="F641" s="22"/>
    </row>
    <row r="642" spans="2:6" x14ac:dyDescent="0.2">
      <c r="B642" s="22"/>
      <c r="F642" s="22"/>
    </row>
    <row r="643" spans="2:6" x14ac:dyDescent="0.2">
      <c r="B643" s="22"/>
      <c r="F643" s="22"/>
    </row>
    <row r="644" spans="2:6" x14ac:dyDescent="0.2">
      <c r="B644" s="22"/>
      <c r="F644" s="22"/>
    </row>
    <row r="645" spans="2:6" x14ac:dyDescent="0.2">
      <c r="B645" s="22"/>
      <c r="F645" s="22"/>
    </row>
    <row r="646" spans="2:6" x14ac:dyDescent="0.2">
      <c r="B646" s="22"/>
      <c r="F646" s="22"/>
    </row>
    <row r="647" spans="2:6" x14ac:dyDescent="0.2">
      <c r="B647" s="22"/>
      <c r="F647" s="22"/>
    </row>
    <row r="648" spans="2:6" x14ac:dyDescent="0.2">
      <c r="B648" s="22"/>
      <c r="F648" s="22"/>
    </row>
    <row r="649" spans="2:6" x14ac:dyDescent="0.2">
      <c r="B649" s="22"/>
      <c r="F649" s="22"/>
    </row>
    <row r="650" spans="2:6" x14ac:dyDescent="0.2">
      <c r="B650" s="22"/>
      <c r="F650" s="22"/>
    </row>
    <row r="651" spans="2:6" x14ac:dyDescent="0.2">
      <c r="B651" s="22"/>
      <c r="F651" s="22"/>
    </row>
    <row r="652" spans="2:6" x14ac:dyDescent="0.2">
      <c r="B652" s="22"/>
      <c r="F652" s="22"/>
    </row>
    <row r="653" spans="2:6" x14ac:dyDescent="0.2">
      <c r="B653" s="22"/>
      <c r="F653" s="22"/>
    </row>
    <row r="654" spans="2:6" x14ac:dyDescent="0.2">
      <c r="B654" s="22"/>
      <c r="F654" s="22"/>
    </row>
    <row r="655" spans="2:6" x14ac:dyDescent="0.2">
      <c r="B655" s="22"/>
      <c r="F655" s="22"/>
    </row>
    <row r="656" spans="2:6" x14ac:dyDescent="0.2">
      <c r="B656" s="22"/>
      <c r="F656" s="22"/>
    </row>
    <row r="657" spans="2:6" x14ac:dyDescent="0.2">
      <c r="B657" s="22"/>
      <c r="F657" s="22"/>
    </row>
    <row r="658" spans="2:6" x14ac:dyDescent="0.2">
      <c r="B658" s="22"/>
      <c r="F658" s="22"/>
    </row>
    <row r="659" spans="2:6" x14ac:dyDescent="0.2">
      <c r="B659" s="22"/>
      <c r="F659" s="22"/>
    </row>
    <row r="660" spans="2:6" x14ac:dyDescent="0.2">
      <c r="B660" s="22"/>
      <c r="F660" s="22"/>
    </row>
    <row r="661" spans="2:6" x14ac:dyDescent="0.2">
      <c r="B661" s="22"/>
      <c r="F661" s="22"/>
    </row>
    <row r="662" spans="2:6" x14ac:dyDescent="0.2">
      <c r="B662" s="22"/>
      <c r="F662" s="22"/>
    </row>
    <row r="663" spans="2:6" x14ac:dyDescent="0.2">
      <c r="B663" s="22"/>
      <c r="F663" s="22"/>
    </row>
    <row r="664" spans="2:6" x14ac:dyDescent="0.2">
      <c r="B664" s="22"/>
      <c r="F664" s="22"/>
    </row>
    <row r="665" spans="2:6" x14ac:dyDescent="0.2">
      <c r="B665" s="22"/>
      <c r="F665" s="22"/>
    </row>
    <row r="666" spans="2:6" x14ac:dyDescent="0.2">
      <c r="B666" s="22"/>
      <c r="F666" s="22"/>
    </row>
    <row r="667" spans="2:6" x14ac:dyDescent="0.2">
      <c r="B667" s="22"/>
      <c r="F667" s="22"/>
    </row>
    <row r="668" spans="2:6" x14ac:dyDescent="0.2">
      <c r="B668" s="22"/>
      <c r="F668" s="22"/>
    </row>
    <row r="669" spans="2:6" x14ac:dyDescent="0.2">
      <c r="B669" s="22"/>
      <c r="F669" s="22"/>
    </row>
    <row r="670" spans="2:6" x14ac:dyDescent="0.2">
      <c r="B670" s="22"/>
      <c r="F670" s="22"/>
    </row>
    <row r="671" spans="2:6" x14ac:dyDescent="0.2">
      <c r="B671" s="22"/>
      <c r="F671" s="22"/>
    </row>
    <row r="672" spans="2:6" x14ac:dyDescent="0.2">
      <c r="B672" s="22"/>
      <c r="F672" s="22"/>
    </row>
    <row r="673" spans="2:6" x14ac:dyDescent="0.2">
      <c r="B673" s="22"/>
      <c r="F673" s="22"/>
    </row>
    <row r="674" spans="2:6" x14ac:dyDescent="0.2">
      <c r="B674" s="22"/>
      <c r="F674" s="22"/>
    </row>
    <row r="675" spans="2:6" x14ac:dyDescent="0.2">
      <c r="B675" s="22"/>
      <c r="F675" s="22"/>
    </row>
    <row r="676" spans="2:6" x14ac:dyDescent="0.2">
      <c r="B676" s="22"/>
      <c r="F676" s="22"/>
    </row>
    <row r="677" spans="2:6" x14ac:dyDescent="0.2">
      <c r="B677" s="22"/>
      <c r="F677" s="22"/>
    </row>
    <row r="678" spans="2:6" x14ac:dyDescent="0.2">
      <c r="B678" s="22"/>
      <c r="F678" s="22"/>
    </row>
    <row r="679" spans="2:6" x14ac:dyDescent="0.2">
      <c r="B679" s="22"/>
      <c r="F679" s="22"/>
    </row>
    <row r="680" spans="2:6" x14ac:dyDescent="0.2">
      <c r="B680" s="22"/>
      <c r="F680" s="22"/>
    </row>
    <row r="681" spans="2:6" x14ac:dyDescent="0.2">
      <c r="B681" s="22"/>
      <c r="F681" s="22"/>
    </row>
    <row r="682" spans="2:6" x14ac:dyDescent="0.2">
      <c r="B682" s="22"/>
      <c r="F682" s="22"/>
    </row>
    <row r="683" spans="2:6" x14ac:dyDescent="0.2">
      <c r="B683" s="22"/>
      <c r="F683" s="22"/>
    </row>
    <row r="684" spans="2:6" x14ac:dyDescent="0.2">
      <c r="B684" s="22"/>
      <c r="F684" s="22"/>
    </row>
    <row r="685" spans="2:6" x14ac:dyDescent="0.2">
      <c r="B685" s="22"/>
      <c r="F685" s="22"/>
    </row>
    <row r="686" spans="2:6" x14ac:dyDescent="0.2">
      <c r="B686" s="22"/>
      <c r="F686" s="22"/>
    </row>
    <row r="687" spans="2:6" x14ac:dyDescent="0.2">
      <c r="B687" s="22"/>
      <c r="F687" s="22"/>
    </row>
    <row r="688" spans="2:6" x14ac:dyDescent="0.2">
      <c r="B688" s="22"/>
      <c r="F688" s="22"/>
    </row>
    <row r="689" spans="2:6" x14ac:dyDescent="0.2">
      <c r="B689" s="22"/>
      <c r="F689" s="22"/>
    </row>
    <row r="690" spans="2:6" x14ac:dyDescent="0.2">
      <c r="B690" s="22"/>
      <c r="F690" s="22"/>
    </row>
    <row r="691" spans="2:6" x14ac:dyDescent="0.2">
      <c r="B691" s="22"/>
      <c r="F691" s="22"/>
    </row>
    <row r="692" spans="2:6" x14ac:dyDescent="0.2">
      <c r="B692" s="22"/>
      <c r="F692" s="22"/>
    </row>
    <row r="693" spans="2:6" x14ac:dyDescent="0.2">
      <c r="B693" s="22"/>
      <c r="F693" s="22"/>
    </row>
    <row r="694" spans="2:6" x14ac:dyDescent="0.2">
      <c r="B694" s="22"/>
      <c r="F694" s="22"/>
    </row>
    <row r="695" spans="2:6" x14ac:dyDescent="0.2">
      <c r="B695" s="22"/>
      <c r="F695" s="22"/>
    </row>
    <row r="696" spans="2:6" x14ac:dyDescent="0.2">
      <c r="B696" s="22"/>
      <c r="F696" s="22"/>
    </row>
    <row r="697" spans="2:6" x14ac:dyDescent="0.2">
      <c r="B697" s="22"/>
      <c r="F697" s="22"/>
    </row>
    <row r="698" spans="2:6" x14ac:dyDescent="0.2">
      <c r="B698" s="22"/>
      <c r="F698" s="22"/>
    </row>
    <row r="699" spans="2:6" x14ac:dyDescent="0.2">
      <c r="B699" s="22"/>
      <c r="F699" s="22"/>
    </row>
    <row r="700" spans="2:6" x14ac:dyDescent="0.2">
      <c r="B700" s="22"/>
      <c r="F700" s="22"/>
    </row>
    <row r="701" spans="2:6" x14ac:dyDescent="0.2">
      <c r="B701" s="22"/>
      <c r="F701" s="22"/>
    </row>
    <row r="702" spans="2:6" x14ac:dyDescent="0.2">
      <c r="B702" s="22"/>
      <c r="F702" s="22"/>
    </row>
    <row r="703" spans="2:6" x14ac:dyDescent="0.2">
      <c r="B703" s="22"/>
      <c r="F703" s="22"/>
    </row>
    <row r="704" spans="2:6" x14ac:dyDescent="0.2">
      <c r="B704" s="22"/>
      <c r="F704" s="22"/>
    </row>
    <row r="705" spans="2:6" x14ac:dyDescent="0.2">
      <c r="B705" s="22"/>
      <c r="F705" s="22"/>
    </row>
    <row r="706" spans="2:6" x14ac:dyDescent="0.2">
      <c r="B706" s="22"/>
      <c r="F706" s="22"/>
    </row>
    <row r="707" spans="2:6" x14ac:dyDescent="0.2">
      <c r="B707" s="22"/>
      <c r="F707" s="22"/>
    </row>
    <row r="708" spans="2:6" x14ac:dyDescent="0.2">
      <c r="B708" s="22"/>
      <c r="F708" s="22"/>
    </row>
    <row r="709" spans="2:6" x14ac:dyDescent="0.2">
      <c r="B709" s="22"/>
      <c r="F709" s="22"/>
    </row>
    <row r="710" spans="2:6" x14ac:dyDescent="0.2">
      <c r="B710" s="22"/>
      <c r="F710" s="22"/>
    </row>
    <row r="711" spans="2:6" x14ac:dyDescent="0.2">
      <c r="B711" s="22"/>
      <c r="F711" s="22"/>
    </row>
    <row r="712" spans="2:6" x14ac:dyDescent="0.2">
      <c r="B712" s="22"/>
      <c r="F712" s="22"/>
    </row>
    <row r="713" spans="2:6" x14ac:dyDescent="0.2">
      <c r="B713" s="22"/>
      <c r="F713" s="22"/>
    </row>
    <row r="714" spans="2:6" x14ac:dyDescent="0.2">
      <c r="B714" s="22"/>
      <c r="F714" s="22"/>
    </row>
    <row r="715" spans="2:6" x14ac:dyDescent="0.2">
      <c r="B715" s="22"/>
      <c r="F715" s="22"/>
    </row>
    <row r="716" spans="2:6" x14ac:dyDescent="0.2">
      <c r="B716" s="22"/>
      <c r="F716" s="22"/>
    </row>
    <row r="717" spans="2:6" x14ac:dyDescent="0.2">
      <c r="B717" s="22"/>
      <c r="F717" s="22"/>
    </row>
    <row r="718" spans="2:6" x14ac:dyDescent="0.2">
      <c r="B718" s="22"/>
      <c r="F718" s="22"/>
    </row>
    <row r="719" spans="2:6" x14ac:dyDescent="0.2">
      <c r="B719" s="22"/>
      <c r="F719" s="22"/>
    </row>
    <row r="720" spans="2:6" x14ac:dyDescent="0.2">
      <c r="B720" s="22"/>
      <c r="F720" s="22"/>
    </row>
    <row r="721" spans="2:6" x14ac:dyDescent="0.2">
      <c r="B721" s="22"/>
      <c r="F721" s="22"/>
    </row>
    <row r="722" spans="2:6" x14ac:dyDescent="0.2">
      <c r="B722" s="22"/>
      <c r="F722" s="22"/>
    </row>
    <row r="723" spans="2:6" x14ac:dyDescent="0.2">
      <c r="B723" s="22"/>
      <c r="F723" s="22"/>
    </row>
    <row r="724" spans="2:6" x14ac:dyDescent="0.2">
      <c r="B724" s="22"/>
      <c r="F724" s="22"/>
    </row>
    <row r="725" spans="2:6" x14ac:dyDescent="0.2">
      <c r="B725" s="22"/>
      <c r="F725" s="22"/>
    </row>
    <row r="726" spans="2:6" x14ac:dyDescent="0.2">
      <c r="B726" s="22"/>
      <c r="F726" s="22"/>
    </row>
    <row r="727" spans="2:6" x14ac:dyDescent="0.2">
      <c r="B727" s="22"/>
      <c r="F727" s="22"/>
    </row>
    <row r="728" spans="2:6" x14ac:dyDescent="0.2">
      <c r="B728" s="22"/>
      <c r="F728" s="22"/>
    </row>
    <row r="729" spans="2:6" x14ac:dyDescent="0.2">
      <c r="B729" s="22"/>
      <c r="F729" s="22"/>
    </row>
    <row r="730" spans="2:6" x14ac:dyDescent="0.2">
      <c r="B730" s="22"/>
      <c r="F730" s="22"/>
    </row>
    <row r="731" spans="2:6" x14ac:dyDescent="0.2">
      <c r="B731" s="22"/>
      <c r="F731" s="22"/>
    </row>
    <row r="732" spans="2:6" x14ac:dyDescent="0.2">
      <c r="B732" s="22"/>
      <c r="F732" s="22"/>
    </row>
    <row r="733" spans="2:6" x14ac:dyDescent="0.2">
      <c r="B733" s="22"/>
      <c r="F733" s="22"/>
    </row>
    <row r="734" spans="2:6" x14ac:dyDescent="0.2">
      <c r="B734" s="22"/>
      <c r="F734" s="22"/>
    </row>
    <row r="735" spans="2:6" x14ac:dyDescent="0.2">
      <c r="B735" s="22"/>
      <c r="F735" s="22"/>
    </row>
    <row r="736" spans="2:6" x14ac:dyDescent="0.2">
      <c r="B736" s="22"/>
      <c r="F736" s="22"/>
    </row>
    <row r="737" spans="2:6" x14ac:dyDescent="0.2">
      <c r="B737" s="22"/>
      <c r="F737" s="22"/>
    </row>
    <row r="738" spans="2:6" x14ac:dyDescent="0.2">
      <c r="B738" s="22"/>
      <c r="F738" s="22"/>
    </row>
    <row r="739" spans="2:6" x14ac:dyDescent="0.2">
      <c r="B739" s="22"/>
      <c r="F739" s="22"/>
    </row>
    <row r="740" spans="2:6" x14ac:dyDescent="0.2">
      <c r="B740" s="22"/>
      <c r="F740" s="22"/>
    </row>
    <row r="741" spans="2:6" x14ac:dyDescent="0.2">
      <c r="B741" s="22"/>
      <c r="F741" s="22"/>
    </row>
    <row r="742" spans="2:6" x14ac:dyDescent="0.2">
      <c r="B742" s="22"/>
      <c r="F742" s="22"/>
    </row>
    <row r="743" spans="2:6" x14ac:dyDescent="0.2">
      <c r="B743" s="22"/>
      <c r="F743" s="22"/>
    </row>
    <row r="744" spans="2:6" x14ac:dyDescent="0.2">
      <c r="B744" s="22"/>
      <c r="F744" s="22"/>
    </row>
    <row r="745" spans="2:6" x14ac:dyDescent="0.2">
      <c r="B745" s="22"/>
      <c r="F745" s="22"/>
    </row>
    <row r="746" spans="2:6" x14ac:dyDescent="0.2">
      <c r="B746" s="22"/>
      <c r="F746" s="22"/>
    </row>
    <row r="747" spans="2:6" x14ac:dyDescent="0.2">
      <c r="B747" s="22"/>
      <c r="F747" s="22"/>
    </row>
    <row r="748" spans="2:6" x14ac:dyDescent="0.2">
      <c r="B748" s="22"/>
      <c r="F748" s="22"/>
    </row>
    <row r="749" spans="2:6" x14ac:dyDescent="0.2">
      <c r="B749" s="22"/>
      <c r="F749" s="22"/>
    </row>
    <row r="750" spans="2:6" x14ac:dyDescent="0.2">
      <c r="B750" s="22"/>
      <c r="F750" s="22"/>
    </row>
    <row r="751" spans="2:6" x14ac:dyDescent="0.2">
      <c r="B751" s="22"/>
      <c r="F751" s="22"/>
    </row>
    <row r="752" spans="2:6" x14ac:dyDescent="0.2">
      <c r="B752" s="22"/>
      <c r="F752" s="22"/>
    </row>
    <row r="753" spans="2:6" x14ac:dyDescent="0.2">
      <c r="B753" s="22"/>
      <c r="F753" s="22"/>
    </row>
    <row r="754" spans="2:6" x14ac:dyDescent="0.2">
      <c r="B754" s="22"/>
      <c r="F754" s="22"/>
    </row>
    <row r="755" spans="2:6" x14ac:dyDescent="0.2">
      <c r="B755" s="22"/>
      <c r="F755" s="22"/>
    </row>
    <row r="756" spans="2:6" x14ac:dyDescent="0.2">
      <c r="B756" s="22"/>
      <c r="F756" s="22"/>
    </row>
    <row r="757" spans="2:6" x14ac:dyDescent="0.2">
      <c r="B757" s="22"/>
      <c r="F757" s="22"/>
    </row>
    <row r="758" spans="2:6" x14ac:dyDescent="0.2">
      <c r="B758" s="22"/>
      <c r="F758" s="22"/>
    </row>
    <row r="759" spans="2:6" x14ac:dyDescent="0.2">
      <c r="B759" s="22"/>
      <c r="F759" s="22"/>
    </row>
    <row r="760" spans="2:6" x14ac:dyDescent="0.2">
      <c r="B760" s="22"/>
      <c r="F760" s="22"/>
    </row>
    <row r="761" spans="2:6" x14ac:dyDescent="0.2">
      <c r="B761" s="22"/>
      <c r="F761" s="22"/>
    </row>
    <row r="762" spans="2:6" x14ac:dyDescent="0.2">
      <c r="B762" s="22"/>
      <c r="F762" s="22"/>
    </row>
    <row r="763" spans="2:6" x14ac:dyDescent="0.2">
      <c r="B763" s="22"/>
      <c r="F763" s="22"/>
    </row>
    <row r="764" spans="2:6" x14ac:dyDescent="0.2">
      <c r="B764" s="22"/>
      <c r="F764" s="22"/>
    </row>
    <row r="765" spans="2:6" x14ac:dyDescent="0.2">
      <c r="B765" s="22"/>
      <c r="F765" s="22"/>
    </row>
    <row r="766" spans="2:6" x14ac:dyDescent="0.2">
      <c r="B766" s="22"/>
      <c r="F766" s="22"/>
    </row>
    <row r="767" spans="2:6" x14ac:dyDescent="0.2">
      <c r="B767" s="22"/>
      <c r="F767" s="22"/>
    </row>
    <row r="768" spans="2:6" x14ac:dyDescent="0.2">
      <c r="B768" s="22"/>
      <c r="F768" s="22"/>
    </row>
    <row r="769" spans="2:6" x14ac:dyDescent="0.2">
      <c r="B769" s="22"/>
      <c r="F769" s="22"/>
    </row>
    <row r="770" spans="2:6" x14ac:dyDescent="0.2">
      <c r="B770" s="22"/>
      <c r="F770" s="22"/>
    </row>
    <row r="771" spans="2:6" x14ac:dyDescent="0.2">
      <c r="B771" s="22"/>
      <c r="F771" s="22"/>
    </row>
    <row r="772" spans="2:6" x14ac:dyDescent="0.2">
      <c r="B772" s="22"/>
      <c r="F772" s="22"/>
    </row>
    <row r="773" spans="2:6" x14ac:dyDescent="0.2">
      <c r="B773" s="22"/>
      <c r="F773" s="22"/>
    </row>
    <row r="774" spans="2:6" x14ac:dyDescent="0.2">
      <c r="B774" s="22"/>
      <c r="F774" s="22"/>
    </row>
    <row r="775" spans="2:6" x14ac:dyDescent="0.2">
      <c r="B775" s="22"/>
      <c r="F775" s="22"/>
    </row>
    <row r="776" spans="2:6" x14ac:dyDescent="0.2">
      <c r="B776" s="22"/>
      <c r="F776" s="22"/>
    </row>
    <row r="777" spans="2:6" x14ac:dyDescent="0.2">
      <c r="B777" s="22"/>
      <c r="F777" s="22"/>
    </row>
    <row r="778" spans="2:6" x14ac:dyDescent="0.2">
      <c r="B778" s="22"/>
      <c r="F778" s="22"/>
    </row>
    <row r="779" spans="2:6" x14ac:dyDescent="0.2">
      <c r="B779" s="22"/>
      <c r="F779" s="22"/>
    </row>
    <row r="780" spans="2:6" x14ac:dyDescent="0.2">
      <c r="B780" s="22"/>
      <c r="F780" s="22"/>
    </row>
    <row r="781" spans="2:6" x14ac:dyDescent="0.2">
      <c r="B781" s="22"/>
      <c r="F781" s="22"/>
    </row>
    <row r="782" spans="2:6" x14ac:dyDescent="0.2">
      <c r="B782" s="22"/>
      <c r="F782" s="22"/>
    </row>
    <row r="783" spans="2:6" x14ac:dyDescent="0.2">
      <c r="B783" s="22"/>
      <c r="F783" s="22"/>
    </row>
    <row r="784" spans="2:6" x14ac:dyDescent="0.2">
      <c r="B784" s="22"/>
      <c r="F784" s="22"/>
    </row>
    <row r="785" spans="2:6" x14ac:dyDescent="0.2">
      <c r="B785" s="22"/>
      <c r="F785" s="22"/>
    </row>
    <row r="786" spans="2:6" x14ac:dyDescent="0.2">
      <c r="B786" s="22"/>
      <c r="F786" s="22"/>
    </row>
    <row r="787" spans="2:6" x14ac:dyDescent="0.2">
      <c r="B787" s="22"/>
      <c r="F787" s="22"/>
    </row>
    <row r="788" spans="2:6" x14ac:dyDescent="0.2">
      <c r="B788" s="22"/>
      <c r="F788" s="22"/>
    </row>
    <row r="789" spans="2:6" x14ac:dyDescent="0.2">
      <c r="B789" s="22"/>
      <c r="F789" s="22"/>
    </row>
    <row r="790" spans="2:6" x14ac:dyDescent="0.2">
      <c r="B790" s="22"/>
      <c r="F790" s="22"/>
    </row>
    <row r="791" spans="2:6" x14ac:dyDescent="0.2">
      <c r="B791" s="22"/>
      <c r="F791" s="22"/>
    </row>
    <row r="792" spans="2:6" x14ac:dyDescent="0.2">
      <c r="B792" s="22"/>
      <c r="F792" s="22"/>
    </row>
    <row r="793" spans="2:6" x14ac:dyDescent="0.2">
      <c r="B793" s="22"/>
      <c r="F793" s="22"/>
    </row>
    <row r="794" spans="2:6" x14ac:dyDescent="0.2">
      <c r="B794" s="22"/>
      <c r="F794" s="22"/>
    </row>
    <row r="795" spans="2:6" x14ac:dyDescent="0.2">
      <c r="B795" s="22"/>
      <c r="F795" s="22"/>
    </row>
    <row r="796" spans="2:6" x14ac:dyDescent="0.2">
      <c r="B796" s="22"/>
      <c r="F796" s="22"/>
    </row>
    <row r="797" spans="2:6" x14ac:dyDescent="0.2">
      <c r="B797" s="22"/>
      <c r="F797" s="22"/>
    </row>
    <row r="798" spans="2:6" x14ac:dyDescent="0.2">
      <c r="B798" s="22"/>
      <c r="F798" s="22"/>
    </row>
    <row r="799" spans="2:6" x14ac:dyDescent="0.2">
      <c r="B799" s="22"/>
      <c r="F799" s="22"/>
    </row>
    <row r="800" spans="2:6" x14ac:dyDescent="0.2">
      <c r="B800" s="22"/>
      <c r="F800" s="22"/>
    </row>
    <row r="801" spans="2:6" x14ac:dyDescent="0.2">
      <c r="B801" s="22"/>
      <c r="F801" s="22"/>
    </row>
    <row r="802" spans="2:6" x14ac:dyDescent="0.2">
      <c r="B802" s="22"/>
      <c r="F802" s="22"/>
    </row>
    <row r="803" spans="2:6" x14ac:dyDescent="0.2">
      <c r="B803" s="22"/>
      <c r="F803" s="22"/>
    </row>
    <row r="804" spans="2:6" x14ac:dyDescent="0.2">
      <c r="B804" s="22"/>
      <c r="F804" s="22"/>
    </row>
    <row r="805" spans="2:6" x14ac:dyDescent="0.2">
      <c r="B805" s="22"/>
      <c r="F805" s="22"/>
    </row>
    <row r="806" spans="2:6" x14ac:dyDescent="0.2">
      <c r="B806" s="22"/>
      <c r="F806" s="22"/>
    </row>
    <row r="807" spans="2:6" x14ac:dyDescent="0.2">
      <c r="B807" s="22"/>
      <c r="F807" s="22"/>
    </row>
    <row r="808" spans="2:6" x14ac:dyDescent="0.2">
      <c r="B808" s="22"/>
      <c r="F808" s="22"/>
    </row>
    <row r="809" spans="2:6" x14ac:dyDescent="0.2">
      <c r="B809" s="22"/>
      <c r="F809" s="22"/>
    </row>
    <row r="810" spans="2:6" x14ac:dyDescent="0.2">
      <c r="B810" s="22"/>
      <c r="F810" s="22"/>
    </row>
    <row r="811" spans="2:6" x14ac:dyDescent="0.2">
      <c r="B811" s="22"/>
      <c r="F811" s="22"/>
    </row>
    <row r="812" spans="2:6" x14ac:dyDescent="0.2">
      <c r="B812" s="22"/>
      <c r="F812" s="22"/>
    </row>
    <row r="813" spans="2:6" x14ac:dyDescent="0.2">
      <c r="B813" s="22"/>
      <c r="F813" s="22"/>
    </row>
    <row r="814" spans="2:6" x14ac:dyDescent="0.2">
      <c r="B814" s="22"/>
      <c r="F814" s="22"/>
    </row>
    <row r="815" spans="2:6" x14ac:dyDescent="0.2">
      <c r="B815" s="22"/>
      <c r="F815" s="22"/>
    </row>
    <row r="816" spans="2:6" x14ac:dyDescent="0.2">
      <c r="B816" s="22"/>
      <c r="F816" s="22"/>
    </row>
    <row r="817" spans="2:6" x14ac:dyDescent="0.2">
      <c r="B817" s="22"/>
      <c r="F817" s="22"/>
    </row>
    <row r="818" spans="2:6" x14ac:dyDescent="0.2">
      <c r="B818" s="22"/>
      <c r="F818" s="22"/>
    </row>
    <row r="819" spans="2:6" x14ac:dyDescent="0.2">
      <c r="B819" s="22"/>
      <c r="F819" s="22"/>
    </row>
    <row r="820" spans="2:6" x14ac:dyDescent="0.2">
      <c r="B820" s="22"/>
      <c r="F820" s="22"/>
    </row>
    <row r="821" spans="2:6" x14ac:dyDescent="0.2">
      <c r="B821" s="22"/>
      <c r="F821" s="22"/>
    </row>
    <row r="822" spans="2:6" x14ac:dyDescent="0.2">
      <c r="B822" s="22"/>
      <c r="F822" s="22"/>
    </row>
    <row r="823" spans="2:6" x14ac:dyDescent="0.2">
      <c r="B823" s="22"/>
      <c r="F823" s="22"/>
    </row>
    <row r="824" spans="2:6" x14ac:dyDescent="0.2">
      <c r="B824" s="22"/>
      <c r="F824" s="22"/>
    </row>
    <row r="825" spans="2:6" x14ac:dyDescent="0.2">
      <c r="B825" s="22"/>
      <c r="F825" s="22"/>
    </row>
    <row r="826" spans="2:6" x14ac:dyDescent="0.2">
      <c r="B826" s="22"/>
      <c r="F826" s="22"/>
    </row>
    <row r="827" spans="2:6" x14ac:dyDescent="0.2">
      <c r="B827" s="22"/>
      <c r="F827" s="22"/>
    </row>
    <row r="828" spans="2:6" x14ac:dyDescent="0.2">
      <c r="B828" s="22"/>
      <c r="F828" s="22"/>
    </row>
    <row r="829" spans="2:6" x14ac:dyDescent="0.2">
      <c r="B829" s="22"/>
      <c r="F829" s="22"/>
    </row>
    <row r="830" spans="2:6" x14ac:dyDescent="0.2">
      <c r="B830" s="22"/>
      <c r="F830" s="22"/>
    </row>
    <row r="831" spans="2:6" x14ac:dyDescent="0.2">
      <c r="B831" s="22"/>
      <c r="F831" s="22"/>
    </row>
    <row r="832" spans="2:6" x14ac:dyDescent="0.2">
      <c r="B832" s="22"/>
      <c r="F832" s="22"/>
    </row>
    <row r="833" spans="2:6" x14ac:dyDescent="0.2">
      <c r="B833" s="22"/>
      <c r="F833" s="22"/>
    </row>
    <row r="834" spans="2:6" x14ac:dyDescent="0.2">
      <c r="B834" s="22"/>
      <c r="F834" s="22"/>
    </row>
    <row r="835" spans="2:6" x14ac:dyDescent="0.2">
      <c r="B835" s="22"/>
      <c r="F835" s="22"/>
    </row>
    <row r="836" spans="2:6" x14ac:dyDescent="0.2">
      <c r="B836" s="22"/>
      <c r="F836" s="22"/>
    </row>
    <row r="837" spans="2:6" x14ac:dyDescent="0.2">
      <c r="B837" s="22"/>
      <c r="F837" s="22"/>
    </row>
    <row r="838" spans="2:6" x14ac:dyDescent="0.2">
      <c r="B838" s="22"/>
      <c r="F838" s="22"/>
    </row>
    <row r="839" spans="2:6" x14ac:dyDescent="0.2">
      <c r="B839" s="22"/>
      <c r="F839" s="22"/>
    </row>
    <row r="840" spans="2:6" x14ac:dyDescent="0.2">
      <c r="B840" s="22"/>
      <c r="F840" s="22"/>
    </row>
    <row r="841" spans="2:6" x14ac:dyDescent="0.2">
      <c r="B841" s="22"/>
      <c r="F841" s="22"/>
    </row>
    <row r="842" spans="2:6" x14ac:dyDescent="0.2">
      <c r="B842" s="22"/>
      <c r="F842" s="22"/>
    </row>
    <row r="843" spans="2:6" x14ac:dyDescent="0.2">
      <c r="B843" s="22"/>
      <c r="F843" s="22"/>
    </row>
    <row r="844" spans="2:6" x14ac:dyDescent="0.2">
      <c r="B844" s="22"/>
      <c r="F844" s="22"/>
    </row>
    <row r="845" spans="2:6" x14ac:dyDescent="0.2">
      <c r="B845" s="22"/>
      <c r="F845" s="22"/>
    </row>
    <row r="846" spans="2:6" x14ac:dyDescent="0.2">
      <c r="B846" s="22"/>
      <c r="F846" s="22"/>
    </row>
    <row r="847" spans="2:6" x14ac:dyDescent="0.2">
      <c r="B847" s="22"/>
      <c r="F847" s="22"/>
    </row>
    <row r="848" spans="2:6" x14ac:dyDescent="0.2">
      <c r="B848" s="22"/>
      <c r="F848" s="22"/>
    </row>
    <row r="849" spans="2:6" x14ac:dyDescent="0.2">
      <c r="B849" s="22"/>
      <c r="F849" s="22"/>
    </row>
    <row r="850" spans="2:6" x14ac:dyDescent="0.2">
      <c r="B850" s="22"/>
      <c r="F850" s="22"/>
    </row>
    <row r="851" spans="2:6" x14ac:dyDescent="0.2">
      <c r="B851" s="22"/>
      <c r="F851" s="22"/>
    </row>
    <row r="852" spans="2:6" x14ac:dyDescent="0.2">
      <c r="B852" s="22"/>
      <c r="F852" s="22"/>
    </row>
    <row r="853" spans="2:6" x14ac:dyDescent="0.2">
      <c r="B853" s="22"/>
      <c r="F853" s="22"/>
    </row>
    <row r="854" spans="2:6" x14ac:dyDescent="0.2">
      <c r="B854" s="22"/>
      <c r="F854" s="22"/>
    </row>
    <row r="855" spans="2:6" x14ac:dyDescent="0.2">
      <c r="B855" s="22"/>
      <c r="F855" s="22"/>
    </row>
    <row r="856" spans="2:6" x14ac:dyDescent="0.2">
      <c r="B856" s="22"/>
      <c r="F856" s="22"/>
    </row>
    <row r="857" spans="2:6" x14ac:dyDescent="0.2">
      <c r="B857" s="22"/>
      <c r="F857" s="22"/>
    </row>
    <row r="858" spans="2:6" x14ac:dyDescent="0.2">
      <c r="B858" s="22"/>
      <c r="F858" s="22"/>
    </row>
    <row r="859" spans="2:6" x14ac:dyDescent="0.2">
      <c r="B859" s="22"/>
      <c r="F859" s="22"/>
    </row>
    <row r="860" spans="2:6" x14ac:dyDescent="0.2">
      <c r="B860" s="22"/>
      <c r="F860" s="22"/>
    </row>
    <row r="861" spans="2:6" x14ac:dyDescent="0.2">
      <c r="B861" s="22"/>
      <c r="F861" s="22"/>
    </row>
    <row r="862" spans="2:6" x14ac:dyDescent="0.2">
      <c r="B862" s="22"/>
      <c r="F862" s="22"/>
    </row>
    <row r="863" spans="2:6" x14ac:dyDescent="0.2">
      <c r="B863" s="22"/>
      <c r="F863" s="22"/>
    </row>
    <row r="864" spans="2:6" x14ac:dyDescent="0.2">
      <c r="B864" s="22"/>
      <c r="F864" s="22"/>
    </row>
    <row r="865" spans="2:6" x14ac:dyDescent="0.2">
      <c r="B865" s="22"/>
      <c r="F865" s="22"/>
    </row>
    <row r="866" spans="2:6" x14ac:dyDescent="0.2">
      <c r="B866" s="22"/>
      <c r="F866" s="22"/>
    </row>
    <row r="867" spans="2:6" x14ac:dyDescent="0.2">
      <c r="B867" s="22"/>
      <c r="F867" s="22"/>
    </row>
    <row r="868" spans="2:6" x14ac:dyDescent="0.2">
      <c r="B868" s="22"/>
      <c r="F868" s="22"/>
    </row>
    <row r="869" spans="2:6" x14ac:dyDescent="0.2">
      <c r="B869" s="22"/>
      <c r="F869" s="22"/>
    </row>
    <row r="870" spans="2:6" x14ac:dyDescent="0.2">
      <c r="B870" s="22"/>
      <c r="F870" s="22"/>
    </row>
    <row r="871" spans="2:6" x14ac:dyDescent="0.2">
      <c r="B871" s="22"/>
      <c r="F871" s="22"/>
    </row>
    <row r="872" spans="2:6" x14ac:dyDescent="0.2">
      <c r="B872" s="22"/>
      <c r="F872" s="22"/>
    </row>
    <row r="873" spans="2:6" x14ac:dyDescent="0.2">
      <c r="B873" s="22"/>
      <c r="F873" s="22"/>
    </row>
    <row r="874" spans="2:6" x14ac:dyDescent="0.2">
      <c r="B874" s="22"/>
      <c r="F874" s="22"/>
    </row>
    <row r="875" spans="2:6" x14ac:dyDescent="0.2">
      <c r="B875" s="22"/>
      <c r="F875" s="22"/>
    </row>
    <row r="876" spans="2:6" x14ac:dyDescent="0.2">
      <c r="B876" s="22"/>
      <c r="F876" s="22"/>
    </row>
    <row r="877" spans="2:6" x14ac:dyDescent="0.2">
      <c r="B877" s="22"/>
      <c r="F877" s="22"/>
    </row>
    <row r="878" spans="2:6" x14ac:dyDescent="0.2">
      <c r="B878" s="22"/>
      <c r="F878" s="22"/>
    </row>
    <row r="879" spans="2:6" x14ac:dyDescent="0.2">
      <c r="B879" s="22"/>
      <c r="F879" s="22"/>
    </row>
    <row r="880" spans="2:6" x14ac:dyDescent="0.2">
      <c r="B880" s="22"/>
      <c r="F880" s="22"/>
    </row>
    <row r="881" spans="2:6" x14ac:dyDescent="0.2">
      <c r="B881" s="22"/>
      <c r="F881" s="22"/>
    </row>
    <row r="882" spans="2:6" x14ac:dyDescent="0.2">
      <c r="B882" s="22"/>
      <c r="F882" s="22"/>
    </row>
    <row r="883" spans="2:6" x14ac:dyDescent="0.2">
      <c r="B883" s="22"/>
      <c r="F883" s="22"/>
    </row>
    <row r="884" spans="2:6" x14ac:dyDescent="0.2">
      <c r="B884" s="22"/>
      <c r="F884" s="22"/>
    </row>
    <row r="885" spans="2:6" x14ac:dyDescent="0.2">
      <c r="B885" s="22"/>
      <c r="F885" s="22"/>
    </row>
    <row r="886" spans="2:6" x14ac:dyDescent="0.2">
      <c r="B886" s="22"/>
      <c r="F886" s="22"/>
    </row>
    <row r="887" spans="2:6" x14ac:dyDescent="0.2">
      <c r="B887" s="22"/>
      <c r="F887" s="22"/>
    </row>
    <row r="888" spans="2:6" x14ac:dyDescent="0.2">
      <c r="B888" s="22"/>
      <c r="F888" s="22"/>
    </row>
    <row r="889" spans="2:6" x14ac:dyDescent="0.2">
      <c r="B889" s="22"/>
      <c r="F889" s="22"/>
    </row>
    <row r="890" spans="2:6" x14ac:dyDescent="0.2">
      <c r="B890" s="22"/>
      <c r="F890" s="22"/>
    </row>
    <row r="891" spans="2:6" x14ac:dyDescent="0.2">
      <c r="B891" s="22"/>
      <c r="F891" s="22"/>
    </row>
    <row r="892" spans="2:6" x14ac:dyDescent="0.2">
      <c r="B892" s="22"/>
      <c r="F892" s="22"/>
    </row>
    <row r="893" spans="2:6" x14ac:dyDescent="0.2">
      <c r="B893" s="22"/>
      <c r="F893" s="22"/>
    </row>
    <row r="894" spans="2:6" x14ac:dyDescent="0.2">
      <c r="B894" s="22"/>
      <c r="F894" s="22"/>
    </row>
    <row r="895" spans="2:6" x14ac:dyDescent="0.2">
      <c r="B895" s="22"/>
      <c r="F895" s="22"/>
    </row>
    <row r="896" spans="2:6" x14ac:dyDescent="0.2">
      <c r="B896" s="22"/>
      <c r="F896" s="22"/>
    </row>
    <row r="897" spans="2:6" x14ac:dyDescent="0.2">
      <c r="B897" s="22"/>
      <c r="F897" s="22"/>
    </row>
    <row r="898" spans="2:6" x14ac:dyDescent="0.2">
      <c r="B898" s="22"/>
      <c r="F898" s="22"/>
    </row>
    <row r="899" spans="2:6" x14ac:dyDescent="0.2">
      <c r="B899" s="22"/>
      <c r="F899" s="22"/>
    </row>
    <row r="900" spans="2:6" x14ac:dyDescent="0.2">
      <c r="B900" s="22"/>
      <c r="F900" s="22"/>
    </row>
    <row r="901" spans="2:6" x14ac:dyDescent="0.2">
      <c r="B901" s="22"/>
      <c r="F901" s="22"/>
    </row>
    <row r="902" spans="2:6" x14ac:dyDescent="0.2">
      <c r="B902" s="22"/>
      <c r="F902" s="22"/>
    </row>
    <row r="903" spans="2:6" x14ac:dyDescent="0.2">
      <c r="B903" s="22"/>
      <c r="F903" s="22"/>
    </row>
    <row r="904" spans="2:6" x14ac:dyDescent="0.2">
      <c r="B904" s="22"/>
      <c r="F904" s="22"/>
    </row>
    <row r="905" spans="2:6" x14ac:dyDescent="0.2">
      <c r="B905" s="22"/>
      <c r="F905" s="22"/>
    </row>
    <row r="906" spans="2:6" x14ac:dyDescent="0.2">
      <c r="B906" s="22"/>
      <c r="F906" s="22"/>
    </row>
    <row r="907" spans="2:6" x14ac:dyDescent="0.2">
      <c r="B907" s="22"/>
      <c r="F907" s="22"/>
    </row>
    <row r="908" spans="2:6" x14ac:dyDescent="0.2">
      <c r="B908" s="22"/>
      <c r="F908" s="22"/>
    </row>
    <row r="909" spans="2:6" x14ac:dyDescent="0.2">
      <c r="B909" s="22"/>
      <c r="F909" s="22"/>
    </row>
    <row r="910" spans="2:6" x14ac:dyDescent="0.2">
      <c r="B910" s="22"/>
      <c r="F910" s="22"/>
    </row>
    <row r="911" spans="2:6" x14ac:dyDescent="0.2">
      <c r="B911" s="22"/>
      <c r="F911" s="22"/>
    </row>
    <row r="912" spans="2:6" x14ac:dyDescent="0.2">
      <c r="B912" s="22"/>
      <c r="F912" s="22"/>
    </row>
    <row r="913" spans="2:6" x14ac:dyDescent="0.2">
      <c r="B913" s="22"/>
      <c r="F913" s="22"/>
    </row>
    <row r="914" spans="2:6" x14ac:dyDescent="0.2">
      <c r="B914" s="22"/>
      <c r="F914" s="22"/>
    </row>
    <row r="915" spans="2:6" x14ac:dyDescent="0.2">
      <c r="B915" s="22"/>
      <c r="F915" s="22"/>
    </row>
    <row r="916" spans="2:6" x14ac:dyDescent="0.2">
      <c r="B916" s="22"/>
      <c r="F916" s="22"/>
    </row>
    <row r="917" spans="2:6" x14ac:dyDescent="0.2">
      <c r="B917" s="22"/>
      <c r="F917" s="22"/>
    </row>
    <row r="918" spans="2:6" x14ac:dyDescent="0.2">
      <c r="B918" s="22"/>
      <c r="F918" s="22"/>
    </row>
    <row r="919" spans="2:6" x14ac:dyDescent="0.2">
      <c r="B919" s="22"/>
      <c r="F919" s="22"/>
    </row>
    <row r="920" spans="2:6" x14ac:dyDescent="0.2">
      <c r="B920" s="22"/>
      <c r="F920" s="22"/>
    </row>
    <row r="921" spans="2:6" x14ac:dyDescent="0.2">
      <c r="B921" s="22"/>
      <c r="F921" s="22"/>
    </row>
    <row r="922" spans="2:6" x14ac:dyDescent="0.2">
      <c r="B922" s="22"/>
      <c r="F922" s="22"/>
    </row>
    <row r="923" spans="2:6" x14ac:dyDescent="0.2">
      <c r="B923" s="22"/>
      <c r="F923" s="22"/>
    </row>
    <row r="924" spans="2:6" x14ac:dyDescent="0.2">
      <c r="B924" s="22"/>
      <c r="F924" s="22"/>
    </row>
    <row r="925" spans="2:6" x14ac:dyDescent="0.2">
      <c r="B925" s="22"/>
      <c r="F925" s="22"/>
    </row>
    <row r="926" spans="2:6" x14ac:dyDescent="0.2">
      <c r="B926" s="22"/>
      <c r="F926" s="22"/>
    </row>
    <row r="927" spans="2:6" x14ac:dyDescent="0.2">
      <c r="B927" s="22"/>
      <c r="F927" s="22"/>
    </row>
    <row r="928" spans="2:6" x14ac:dyDescent="0.2">
      <c r="B928" s="22"/>
      <c r="F928" s="22"/>
    </row>
    <row r="929" spans="2:6" x14ac:dyDescent="0.2">
      <c r="B929" s="22"/>
      <c r="F929" s="22"/>
    </row>
    <row r="930" spans="2:6" x14ac:dyDescent="0.2">
      <c r="B930" s="22"/>
      <c r="F930" s="22"/>
    </row>
    <row r="931" spans="2:6" x14ac:dyDescent="0.2">
      <c r="B931" s="22"/>
      <c r="F931" s="22"/>
    </row>
    <row r="932" spans="2:6" x14ac:dyDescent="0.2">
      <c r="B932" s="22"/>
      <c r="F932" s="22"/>
    </row>
    <row r="933" spans="2:6" x14ac:dyDescent="0.2">
      <c r="B933" s="22"/>
      <c r="F933" s="22"/>
    </row>
    <row r="934" spans="2:6" x14ac:dyDescent="0.2">
      <c r="B934" s="22"/>
      <c r="F934" s="22"/>
    </row>
    <row r="935" spans="2:6" x14ac:dyDescent="0.2">
      <c r="B935" s="22"/>
      <c r="F935" s="22"/>
    </row>
    <row r="936" spans="2:6" x14ac:dyDescent="0.2">
      <c r="B936" s="22"/>
      <c r="F936" s="22"/>
    </row>
    <row r="937" spans="2:6" x14ac:dyDescent="0.2">
      <c r="B937" s="22"/>
      <c r="F937" s="22"/>
    </row>
    <row r="938" spans="2:6" x14ac:dyDescent="0.2">
      <c r="B938" s="22"/>
      <c r="F938" s="22"/>
    </row>
    <row r="939" spans="2:6" x14ac:dyDescent="0.2">
      <c r="B939" s="22"/>
      <c r="F939" s="22"/>
    </row>
    <row r="940" spans="2:6" x14ac:dyDescent="0.2">
      <c r="B940" s="22"/>
      <c r="F940" s="22"/>
    </row>
    <row r="941" spans="2:6" x14ac:dyDescent="0.2">
      <c r="B941" s="22"/>
      <c r="F941" s="22"/>
    </row>
    <row r="942" spans="2:6" x14ac:dyDescent="0.2">
      <c r="B942" s="22"/>
      <c r="F942" s="22"/>
    </row>
    <row r="943" spans="2:6" x14ac:dyDescent="0.2">
      <c r="B943" s="22"/>
      <c r="F943" s="22"/>
    </row>
    <row r="944" spans="2:6" x14ac:dyDescent="0.2">
      <c r="B944" s="22"/>
      <c r="F944" s="22"/>
    </row>
    <row r="945" spans="2:6" x14ac:dyDescent="0.2">
      <c r="B945" s="22"/>
      <c r="F945" s="22"/>
    </row>
    <row r="946" spans="2:6" x14ac:dyDescent="0.2">
      <c r="B946" s="22"/>
      <c r="F946" s="22"/>
    </row>
    <row r="947" spans="2:6" x14ac:dyDescent="0.2">
      <c r="B947" s="22"/>
      <c r="F947" s="22"/>
    </row>
    <row r="948" spans="2:6" x14ac:dyDescent="0.2">
      <c r="B948" s="22"/>
      <c r="F948" s="22"/>
    </row>
    <row r="949" spans="2:6" x14ac:dyDescent="0.2">
      <c r="B949" s="22"/>
      <c r="F949" s="22"/>
    </row>
    <row r="950" spans="2:6" x14ac:dyDescent="0.2">
      <c r="B950" s="22"/>
      <c r="F950" s="22"/>
    </row>
    <row r="951" spans="2:6" x14ac:dyDescent="0.2">
      <c r="B951" s="22"/>
      <c r="F951" s="22"/>
    </row>
    <row r="952" spans="2:6" x14ac:dyDescent="0.2">
      <c r="B952" s="22"/>
      <c r="F952" s="22"/>
    </row>
    <row r="953" spans="2:6" x14ac:dyDescent="0.2">
      <c r="B953" s="22"/>
      <c r="F953" s="22"/>
    </row>
    <row r="954" spans="2:6" x14ac:dyDescent="0.2">
      <c r="B954" s="22"/>
      <c r="F954" s="22"/>
    </row>
    <row r="955" spans="2:6" x14ac:dyDescent="0.2">
      <c r="B955" s="22"/>
      <c r="F955" s="22"/>
    </row>
    <row r="956" spans="2:6" x14ac:dyDescent="0.2">
      <c r="B956" s="22"/>
      <c r="F956" s="22"/>
    </row>
    <row r="957" spans="2:6" x14ac:dyDescent="0.2">
      <c r="B957" s="22"/>
      <c r="F957" s="22"/>
    </row>
    <row r="958" spans="2:6" x14ac:dyDescent="0.2">
      <c r="B958" s="22"/>
      <c r="F958" s="22"/>
    </row>
    <row r="959" spans="2:6" x14ac:dyDescent="0.2">
      <c r="B959" s="22"/>
      <c r="F959" s="22"/>
    </row>
    <row r="960" spans="2:6" x14ac:dyDescent="0.2">
      <c r="B960" s="22"/>
      <c r="F960" s="22"/>
    </row>
    <row r="961" spans="2:6" x14ac:dyDescent="0.2">
      <c r="B961" s="22"/>
      <c r="F961" s="22"/>
    </row>
    <row r="962" spans="2:6" x14ac:dyDescent="0.2">
      <c r="B962" s="22"/>
      <c r="F962" s="22"/>
    </row>
    <row r="963" spans="2:6" x14ac:dyDescent="0.2">
      <c r="B963" s="22"/>
      <c r="F963" s="22"/>
    </row>
    <row r="964" spans="2:6" x14ac:dyDescent="0.2">
      <c r="B964" s="22"/>
      <c r="F964" s="22"/>
    </row>
    <row r="965" spans="2:6" x14ac:dyDescent="0.2">
      <c r="B965" s="22"/>
      <c r="F965" s="22"/>
    </row>
    <row r="966" spans="2:6" x14ac:dyDescent="0.2">
      <c r="B966" s="22"/>
      <c r="F966" s="22"/>
    </row>
    <row r="967" spans="2:6" x14ac:dyDescent="0.2">
      <c r="B967" s="22"/>
      <c r="F967" s="22"/>
    </row>
    <row r="968" spans="2:6" x14ac:dyDescent="0.2">
      <c r="B968" s="22"/>
      <c r="F968" s="22"/>
    </row>
    <row r="969" spans="2:6" x14ac:dyDescent="0.2">
      <c r="B969" s="22"/>
      <c r="F969" s="22"/>
    </row>
    <row r="970" spans="2:6" x14ac:dyDescent="0.2">
      <c r="B970" s="22"/>
      <c r="F970" s="22"/>
    </row>
    <row r="971" spans="2:6" x14ac:dyDescent="0.2">
      <c r="B971" s="22"/>
      <c r="F971" s="22"/>
    </row>
    <row r="972" spans="2:6" x14ac:dyDescent="0.2">
      <c r="B972" s="22"/>
      <c r="F972" s="22"/>
    </row>
    <row r="973" spans="2:6" x14ac:dyDescent="0.2">
      <c r="B973" s="22"/>
      <c r="F973" s="22"/>
    </row>
    <row r="974" spans="2:6" x14ac:dyDescent="0.2">
      <c r="B974" s="22"/>
      <c r="F974" s="22"/>
    </row>
    <row r="975" spans="2:6" x14ac:dyDescent="0.2">
      <c r="B975" s="22"/>
      <c r="F975" s="22"/>
    </row>
    <row r="976" spans="2:6" x14ac:dyDescent="0.2">
      <c r="B976" s="22"/>
      <c r="F976" s="22"/>
    </row>
    <row r="977" spans="2:6" x14ac:dyDescent="0.2">
      <c r="B977" s="22"/>
      <c r="F977" s="22"/>
    </row>
    <row r="978" spans="2:6" x14ac:dyDescent="0.2">
      <c r="B978" s="22"/>
      <c r="F978" s="22"/>
    </row>
    <row r="979" spans="2:6" x14ac:dyDescent="0.2">
      <c r="B979" s="22"/>
      <c r="F979" s="22"/>
    </row>
    <row r="980" spans="2:6" x14ac:dyDescent="0.2">
      <c r="B980" s="22"/>
      <c r="F980" s="22"/>
    </row>
    <row r="981" spans="2:6" x14ac:dyDescent="0.2">
      <c r="B981" s="22"/>
      <c r="F981" s="22"/>
    </row>
    <row r="982" spans="2:6" x14ac:dyDescent="0.2">
      <c r="B982" s="22"/>
      <c r="F982" s="22"/>
    </row>
    <row r="983" spans="2:6" x14ac:dyDescent="0.2">
      <c r="B983" s="22"/>
      <c r="F983" s="22"/>
    </row>
    <row r="984" spans="2:6" x14ac:dyDescent="0.2">
      <c r="B984" s="22"/>
      <c r="F984" s="22"/>
    </row>
    <row r="985" spans="2:6" x14ac:dyDescent="0.2">
      <c r="B985" s="22"/>
      <c r="F985" s="22"/>
    </row>
    <row r="986" spans="2:6" x14ac:dyDescent="0.2">
      <c r="B986" s="22"/>
      <c r="F986" s="22"/>
    </row>
    <row r="987" spans="2:6" x14ac:dyDescent="0.2">
      <c r="B987" s="22"/>
      <c r="F987" s="22"/>
    </row>
    <row r="988" spans="2:6" x14ac:dyDescent="0.2">
      <c r="B988" s="22"/>
      <c r="F988" s="22"/>
    </row>
    <row r="989" spans="2:6" x14ac:dyDescent="0.2">
      <c r="B989" s="22"/>
      <c r="F989" s="22"/>
    </row>
    <row r="990" spans="2:6" x14ac:dyDescent="0.2">
      <c r="B990" s="22"/>
      <c r="F990" s="22"/>
    </row>
    <row r="991" spans="2:6" x14ac:dyDescent="0.2">
      <c r="B991" s="22"/>
      <c r="F991" s="22"/>
    </row>
    <row r="992" spans="2:6" x14ac:dyDescent="0.2">
      <c r="B992" s="22"/>
      <c r="F992" s="22"/>
    </row>
    <row r="993" spans="2:6" x14ac:dyDescent="0.2">
      <c r="B993" s="22"/>
      <c r="F993" s="22"/>
    </row>
    <row r="994" spans="2:6" x14ac:dyDescent="0.2">
      <c r="B994" s="22"/>
      <c r="F994" s="22"/>
    </row>
    <row r="995" spans="2:6" x14ac:dyDescent="0.2">
      <c r="B995" s="22"/>
      <c r="F995" s="22"/>
    </row>
    <row r="996" spans="2:6" x14ac:dyDescent="0.2">
      <c r="B996" s="22"/>
      <c r="F996" s="22"/>
    </row>
    <row r="997" spans="2:6" x14ac:dyDescent="0.2">
      <c r="B997" s="22"/>
      <c r="F997" s="22"/>
    </row>
    <row r="998" spans="2:6" x14ac:dyDescent="0.2">
      <c r="B998" s="22"/>
      <c r="F998" s="22"/>
    </row>
    <row r="999" spans="2:6" x14ac:dyDescent="0.2">
      <c r="B999" s="22"/>
      <c r="F999" s="22"/>
    </row>
    <row r="1000" spans="2:6" x14ac:dyDescent="0.2">
      <c r="B1000" s="22"/>
      <c r="F1000" s="22"/>
    </row>
    <row r="1001" spans="2:6" x14ac:dyDescent="0.2">
      <c r="B1001" s="22"/>
      <c r="F1001" s="22"/>
    </row>
    <row r="1002" spans="2:6" x14ac:dyDescent="0.2">
      <c r="B1002" s="22"/>
      <c r="F1002" s="22"/>
    </row>
    <row r="1003" spans="2:6" x14ac:dyDescent="0.2">
      <c r="B1003" s="22"/>
      <c r="F1003" s="22"/>
    </row>
    <row r="1004" spans="2:6" x14ac:dyDescent="0.2">
      <c r="B1004" s="22"/>
      <c r="F1004" s="22"/>
    </row>
    <row r="1005" spans="2:6" x14ac:dyDescent="0.2">
      <c r="B1005" s="22"/>
      <c r="F1005" s="22"/>
    </row>
    <row r="1006" spans="2:6" x14ac:dyDescent="0.2">
      <c r="B1006" s="22"/>
      <c r="F1006" s="22"/>
    </row>
    <row r="1007" spans="2:6" x14ac:dyDescent="0.2">
      <c r="B1007" s="22"/>
      <c r="F1007" s="22"/>
    </row>
    <row r="1008" spans="2:6" x14ac:dyDescent="0.2">
      <c r="B1008" s="22"/>
      <c r="F1008" s="22"/>
    </row>
    <row r="1009" spans="2:6" x14ac:dyDescent="0.2">
      <c r="B1009" s="22"/>
      <c r="F1009" s="22"/>
    </row>
    <row r="1010" spans="2:6" x14ac:dyDescent="0.2">
      <c r="B1010" s="22"/>
      <c r="F1010" s="22"/>
    </row>
    <row r="1011" spans="2:6" x14ac:dyDescent="0.2">
      <c r="B1011" s="22"/>
      <c r="F1011" s="22"/>
    </row>
    <row r="1012" spans="2:6" x14ac:dyDescent="0.2">
      <c r="B1012" s="22"/>
      <c r="F1012" s="22"/>
    </row>
    <row r="1013" spans="2:6" x14ac:dyDescent="0.2">
      <c r="B1013" s="22"/>
      <c r="F1013" s="22"/>
    </row>
    <row r="1014" spans="2:6" x14ac:dyDescent="0.2">
      <c r="B1014" s="22"/>
      <c r="F1014" s="22"/>
    </row>
    <row r="1015" spans="2:6" x14ac:dyDescent="0.2">
      <c r="B1015" s="22"/>
      <c r="F1015" s="22"/>
    </row>
    <row r="1016" spans="2:6" x14ac:dyDescent="0.2">
      <c r="B1016" s="22"/>
      <c r="F1016" s="22"/>
    </row>
    <row r="1017" spans="2:6" x14ac:dyDescent="0.2">
      <c r="B1017" s="22"/>
      <c r="F1017" s="22"/>
    </row>
    <row r="1018" spans="2:6" x14ac:dyDescent="0.2">
      <c r="B1018" s="22"/>
      <c r="F1018" s="22"/>
    </row>
    <row r="1019" spans="2:6" x14ac:dyDescent="0.2">
      <c r="B1019" s="22"/>
      <c r="F1019" s="22"/>
    </row>
    <row r="1020" spans="2:6" x14ac:dyDescent="0.2">
      <c r="B1020" s="22"/>
      <c r="F1020" s="22"/>
    </row>
    <row r="1021" spans="2:6" x14ac:dyDescent="0.2">
      <c r="B1021" s="22"/>
      <c r="F1021" s="22"/>
    </row>
    <row r="1022" spans="2:6" x14ac:dyDescent="0.2">
      <c r="B1022" s="22"/>
      <c r="F1022" s="22"/>
    </row>
    <row r="1023" spans="2:6" x14ac:dyDescent="0.2">
      <c r="B1023" s="22"/>
      <c r="F1023" s="22"/>
    </row>
    <row r="1024" spans="2:6" x14ac:dyDescent="0.2">
      <c r="B1024" s="22"/>
      <c r="F1024" s="22"/>
    </row>
    <row r="1025" spans="2:6" x14ac:dyDescent="0.2">
      <c r="B1025" s="22"/>
      <c r="F1025" s="22"/>
    </row>
    <row r="1026" spans="2:6" x14ac:dyDescent="0.2">
      <c r="B1026" s="22"/>
      <c r="F1026" s="22"/>
    </row>
    <row r="1027" spans="2:6" x14ac:dyDescent="0.2">
      <c r="B1027" s="22"/>
      <c r="F1027" s="22"/>
    </row>
    <row r="1028" spans="2:6" x14ac:dyDescent="0.2">
      <c r="B1028" s="22"/>
      <c r="F1028" s="22"/>
    </row>
    <row r="1029" spans="2:6" x14ac:dyDescent="0.2">
      <c r="B1029" s="22"/>
      <c r="F1029" s="22"/>
    </row>
    <row r="1030" spans="2:6" x14ac:dyDescent="0.2">
      <c r="B1030" s="22"/>
      <c r="F1030" s="22"/>
    </row>
    <row r="1031" spans="2:6" x14ac:dyDescent="0.2">
      <c r="B1031" s="22"/>
      <c r="F1031" s="22"/>
    </row>
    <row r="1032" spans="2:6" x14ac:dyDescent="0.2">
      <c r="B1032" s="22"/>
      <c r="F1032" s="22"/>
    </row>
    <row r="1033" spans="2:6" x14ac:dyDescent="0.2">
      <c r="B1033" s="22"/>
      <c r="F1033" s="22"/>
    </row>
    <row r="1034" spans="2:6" x14ac:dyDescent="0.2">
      <c r="B1034" s="22"/>
      <c r="F1034" s="22"/>
    </row>
    <row r="1035" spans="2:6" x14ac:dyDescent="0.2">
      <c r="B1035" s="22"/>
      <c r="F1035" s="22"/>
    </row>
    <row r="1036" spans="2:6" x14ac:dyDescent="0.2">
      <c r="B1036" s="22"/>
      <c r="F1036" s="22"/>
    </row>
    <row r="1037" spans="2:6" x14ac:dyDescent="0.2">
      <c r="B1037" s="22"/>
      <c r="F1037" s="22"/>
    </row>
    <row r="1038" spans="2:6" x14ac:dyDescent="0.2">
      <c r="B1038" s="22"/>
      <c r="F1038" s="22"/>
    </row>
    <row r="1039" spans="2:6" x14ac:dyDescent="0.2">
      <c r="B1039" s="22"/>
      <c r="F1039" s="22"/>
    </row>
    <row r="1040" spans="2:6" x14ac:dyDescent="0.2">
      <c r="B1040" s="22"/>
      <c r="F1040" s="22"/>
    </row>
    <row r="1041" spans="2:6" x14ac:dyDescent="0.2">
      <c r="B1041" s="22"/>
      <c r="F1041" s="22"/>
    </row>
    <row r="1042" spans="2:6" x14ac:dyDescent="0.2">
      <c r="B1042" s="22"/>
      <c r="F1042" s="22"/>
    </row>
    <row r="1043" spans="2:6" x14ac:dyDescent="0.2">
      <c r="B1043" s="22"/>
      <c r="F1043" s="22"/>
    </row>
    <row r="1044" spans="2:6" x14ac:dyDescent="0.2">
      <c r="B1044" s="22"/>
      <c r="F1044" s="22"/>
    </row>
    <row r="1045" spans="2:6" x14ac:dyDescent="0.2">
      <c r="B1045" s="22"/>
      <c r="F1045" s="22"/>
    </row>
    <row r="1046" spans="2:6" x14ac:dyDescent="0.2">
      <c r="B1046" s="22"/>
      <c r="F1046" s="22"/>
    </row>
    <row r="1047" spans="2:6" x14ac:dyDescent="0.2">
      <c r="B1047" s="22"/>
      <c r="F1047" s="22"/>
    </row>
    <row r="1048" spans="2:6" x14ac:dyDescent="0.2">
      <c r="B1048" s="22"/>
      <c r="F1048" s="22"/>
    </row>
    <row r="1049" spans="2:6" x14ac:dyDescent="0.2">
      <c r="B1049" s="22"/>
      <c r="F1049" s="22"/>
    </row>
    <row r="1050" spans="2:6" x14ac:dyDescent="0.2">
      <c r="B1050" s="22"/>
      <c r="F1050" s="22"/>
    </row>
    <row r="1051" spans="2:6" x14ac:dyDescent="0.2">
      <c r="B1051" s="22"/>
      <c r="F1051" s="22"/>
    </row>
    <row r="1052" spans="2:6" x14ac:dyDescent="0.2">
      <c r="B1052" s="22"/>
      <c r="F1052" s="22"/>
    </row>
    <row r="1053" spans="2:6" x14ac:dyDescent="0.2">
      <c r="B1053" s="22"/>
      <c r="F1053" s="22"/>
    </row>
    <row r="1054" spans="2:6" x14ac:dyDescent="0.2">
      <c r="B1054" s="22"/>
      <c r="F1054" s="22"/>
    </row>
    <row r="1055" spans="2:6" x14ac:dyDescent="0.2">
      <c r="B1055" s="22"/>
      <c r="F1055" s="22"/>
    </row>
    <row r="1056" spans="2:6" x14ac:dyDescent="0.2">
      <c r="B1056" s="22"/>
      <c r="F1056" s="22"/>
    </row>
    <row r="1057" spans="2:6" x14ac:dyDescent="0.2">
      <c r="B1057" s="22"/>
      <c r="F1057" s="22"/>
    </row>
    <row r="1058" spans="2:6" x14ac:dyDescent="0.2">
      <c r="B1058" s="22"/>
      <c r="F1058" s="22"/>
    </row>
    <row r="1059" spans="2:6" x14ac:dyDescent="0.2">
      <c r="B1059" s="22"/>
      <c r="F1059" s="22"/>
    </row>
    <row r="1060" spans="2:6" x14ac:dyDescent="0.2">
      <c r="B1060" s="22"/>
      <c r="F1060" s="22"/>
    </row>
    <row r="1061" spans="2:6" x14ac:dyDescent="0.2">
      <c r="B1061" s="22"/>
      <c r="F1061" s="22"/>
    </row>
    <row r="1062" spans="2:6" x14ac:dyDescent="0.2">
      <c r="B1062" s="22"/>
      <c r="F1062" s="22"/>
    </row>
    <row r="1063" spans="2:6" x14ac:dyDescent="0.2">
      <c r="B1063" s="22"/>
      <c r="F1063" s="22"/>
    </row>
    <row r="1064" spans="2:6" x14ac:dyDescent="0.2">
      <c r="B1064" s="22"/>
      <c r="F1064" s="22"/>
    </row>
    <row r="1065" spans="2:6" x14ac:dyDescent="0.2">
      <c r="B1065" s="22"/>
      <c r="F1065" s="22"/>
    </row>
    <row r="1066" spans="2:6" x14ac:dyDescent="0.2">
      <c r="B1066" s="22"/>
      <c r="F1066" s="22"/>
    </row>
    <row r="1067" spans="2:6" x14ac:dyDescent="0.2">
      <c r="B1067" s="22"/>
      <c r="F1067" s="22"/>
    </row>
    <row r="1068" spans="2:6" x14ac:dyDescent="0.2">
      <c r="B1068" s="22"/>
      <c r="F1068" s="22"/>
    </row>
    <row r="1069" spans="2:6" x14ac:dyDescent="0.2">
      <c r="B1069" s="22"/>
      <c r="F1069" s="22"/>
    </row>
    <row r="1070" spans="2:6" x14ac:dyDescent="0.2">
      <c r="B1070" s="22"/>
      <c r="F1070" s="22"/>
    </row>
    <row r="1071" spans="2:6" x14ac:dyDescent="0.2">
      <c r="B1071" s="22"/>
      <c r="F1071" s="22"/>
    </row>
    <row r="1072" spans="2:6" x14ac:dyDescent="0.2">
      <c r="B1072" s="22"/>
      <c r="F1072" s="22"/>
    </row>
    <row r="1073" spans="2:6" x14ac:dyDescent="0.2">
      <c r="B1073" s="22"/>
      <c r="F1073" s="22"/>
    </row>
    <row r="1074" spans="2:6" x14ac:dyDescent="0.2">
      <c r="B1074" s="22"/>
      <c r="F1074" s="22"/>
    </row>
    <row r="1075" spans="2:6" x14ac:dyDescent="0.2">
      <c r="B1075" s="22"/>
      <c r="F1075" s="22"/>
    </row>
    <row r="1076" spans="2:6" x14ac:dyDescent="0.2">
      <c r="B1076" s="22"/>
      <c r="F1076" s="22"/>
    </row>
    <row r="1077" spans="2:6" x14ac:dyDescent="0.2">
      <c r="B1077" s="22"/>
      <c r="F1077" s="22"/>
    </row>
    <row r="1078" spans="2:6" x14ac:dyDescent="0.2">
      <c r="B1078" s="22"/>
      <c r="F1078" s="22"/>
    </row>
    <row r="1079" spans="2:6" x14ac:dyDescent="0.2">
      <c r="B1079" s="22"/>
      <c r="F1079" s="22"/>
    </row>
    <row r="1080" spans="2:6" x14ac:dyDescent="0.2">
      <c r="B1080" s="22"/>
      <c r="F1080" s="22"/>
    </row>
    <row r="1081" spans="2:6" x14ac:dyDescent="0.2">
      <c r="B1081" s="22"/>
      <c r="F1081" s="22"/>
    </row>
    <row r="1082" spans="2:6" x14ac:dyDescent="0.2">
      <c r="B1082" s="22"/>
      <c r="F1082" s="22"/>
    </row>
    <row r="1083" spans="2:6" x14ac:dyDescent="0.2">
      <c r="B1083" s="22"/>
      <c r="F1083" s="22"/>
    </row>
    <row r="1084" spans="2:6" x14ac:dyDescent="0.2">
      <c r="B1084" s="22"/>
      <c r="F1084" s="22"/>
    </row>
    <row r="1085" spans="2:6" x14ac:dyDescent="0.2">
      <c r="B1085" s="22"/>
      <c r="F1085" s="22"/>
    </row>
    <row r="1086" spans="2:6" x14ac:dyDescent="0.2">
      <c r="B1086" s="22"/>
      <c r="F1086" s="22"/>
    </row>
    <row r="1087" spans="2:6" x14ac:dyDescent="0.2">
      <c r="B1087" s="22"/>
      <c r="F1087" s="22"/>
    </row>
    <row r="1088" spans="2:6" x14ac:dyDescent="0.2">
      <c r="B1088" s="22"/>
      <c r="F1088" s="22"/>
    </row>
    <row r="1089" spans="2:6" x14ac:dyDescent="0.2">
      <c r="B1089" s="22"/>
      <c r="F1089" s="22"/>
    </row>
    <row r="1090" spans="2:6" x14ac:dyDescent="0.2">
      <c r="B1090" s="22"/>
      <c r="F1090" s="22"/>
    </row>
    <row r="1091" spans="2:6" x14ac:dyDescent="0.2">
      <c r="B1091" s="22"/>
      <c r="F1091" s="22"/>
    </row>
    <row r="1092" spans="2:6" x14ac:dyDescent="0.2">
      <c r="B1092" s="22"/>
      <c r="F1092" s="22"/>
    </row>
    <row r="1093" spans="2:6" x14ac:dyDescent="0.2">
      <c r="B1093" s="22"/>
      <c r="F1093" s="22"/>
    </row>
    <row r="1094" spans="2:6" x14ac:dyDescent="0.2">
      <c r="B1094" s="22"/>
      <c r="F1094" s="22"/>
    </row>
    <row r="1095" spans="2:6" x14ac:dyDescent="0.2">
      <c r="B1095" s="22"/>
      <c r="F1095" s="22"/>
    </row>
    <row r="1096" spans="2:6" x14ac:dyDescent="0.2">
      <c r="B1096" s="22"/>
      <c r="F1096" s="22"/>
    </row>
    <row r="1097" spans="2:6" x14ac:dyDescent="0.2">
      <c r="B1097" s="22"/>
      <c r="F1097" s="22"/>
    </row>
    <row r="1098" spans="2:6" x14ac:dyDescent="0.2">
      <c r="B1098" s="22"/>
      <c r="F1098" s="22"/>
    </row>
    <row r="1099" spans="2:6" x14ac:dyDescent="0.2">
      <c r="B1099" s="22"/>
      <c r="F1099" s="22"/>
    </row>
    <row r="1100" spans="2:6" x14ac:dyDescent="0.2">
      <c r="B1100" s="22"/>
      <c r="F1100" s="22"/>
    </row>
    <row r="1101" spans="2:6" x14ac:dyDescent="0.2">
      <c r="B1101" s="22"/>
      <c r="F1101" s="22"/>
    </row>
    <row r="1102" spans="2:6" x14ac:dyDescent="0.2">
      <c r="B1102" s="22"/>
      <c r="F1102" s="22"/>
    </row>
    <row r="1103" spans="2:6" x14ac:dyDescent="0.2">
      <c r="B1103" s="22"/>
      <c r="F1103" s="22"/>
    </row>
    <row r="1104" spans="2:6" x14ac:dyDescent="0.2">
      <c r="B1104" s="22"/>
      <c r="F1104" s="22"/>
    </row>
    <row r="1105" spans="2:6" x14ac:dyDescent="0.2">
      <c r="B1105" s="22"/>
      <c r="F1105" s="22"/>
    </row>
    <row r="1106" spans="2:6" x14ac:dyDescent="0.2">
      <c r="B1106" s="22"/>
      <c r="F1106" s="22"/>
    </row>
    <row r="1107" spans="2:6" x14ac:dyDescent="0.2">
      <c r="B1107" s="22"/>
      <c r="F1107" s="22"/>
    </row>
    <row r="1108" spans="2:6" x14ac:dyDescent="0.2">
      <c r="B1108" s="22"/>
      <c r="F1108" s="22"/>
    </row>
    <row r="1109" spans="2:6" x14ac:dyDescent="0.2">
      <c r="B1109" s="22"/>
      <c r="F1109" s="22"/>
    </row>
    <row r="1110" spans="2:6" x14ac:dyDescent="0.2">
      <c r="B1110" s="22"/>
      <c r="F1110" s="22"/>
    </row>
    <row r="1111" spans="2:6" x14ac:dyDescent="0.2">
      <c r="B1111" s="22"/>
      <c r="F1111" s="22"/>
    </row>
    <row r="1112" spans="2:6" x14ac:dyDescent="0.2">
      <c r="B1112" s="22"/>
      <c r="F1112" s="22"/>
    </row>
    <row r="1113" spans="2:6" x14ac:dyDescent="0.2">
      <c r="B1113" s="22"/>
      <c r="F1113" s="22"/>
    </row>
    <row r="1114" spans="2:6" x14ac:dyDescent="0.2">
      <c r="B1114" s="22"/>
      <c r="F1114" s="22"/>
    </row>
    <row r="1115" spans="2:6" x14ac:dyDescent="0.2">
      <c r="B1115" s="22"/>
      <c r="F1115" s="22"/>
    </row>
    <row r="1116" spans="2:6" x14ac:dyDescent="0.2">
      <c r="B1116" s="22"/>
      <c r="F1116" s="22"/>
    </row>
    <row r="1117" spans="2:6" x14ac:dyDescent="0.2">
      <c r="B1117" s="22"/>
      <c r="F1117" s="22"/>
    </row>
    <row r="1118" spans="2:6" x14ac:dyDescent="0.2">
      <c r="B1118" s="22"/>
      <c r="F1118" s="22"/>
    </row>
    <row r="1119" spans="2:6" x14ac:dyDescent="0.2">
      <c r="B1119" s="22"/>
      <c r="F1119" s="22"/>
    </row>
    <row r="1120" spans="2:6" x14ac:dyDescent="0.2">
      <c r="B1120" s="22"/>
      <c r="F1120" s="22"/>
    </row>
    <row r="1121" spans="2:6" x14ac:dyDescent="0.2">
      <c r="B1121" s="22"/>
      <c r="F1121" s="22"/>
    </row>
    <row r="1122" spans="2:6" x14ac:dyDescent="0.2">
      <c r="B1122" s="22"/>
      <c r="F1122" s="22"/>
    </row>
    <row r="1123" spans="2:6" x14ac:dyDescent="0.2">
      <c r="B1123" s="22"/>
      <c r="F1123" s="22"/>
    </row>
    <row r="1124" spans="2:6" x14ac:dyDescent="0.2">
      <c r="B1124" s="22"/>
      <c r="F1124" s="22"/>
    </row>
    <row r="1125" spans="2:6" x14ac:dyDescent="0.2">
      <c r="B1125" s="22"/>
      <c r="F1125" s="22"/>
    </row>
    <row r="1126" spans="2:6" x14ac:dyDescent="0.2">
      <c r="B1126" s="22"/>
      <c r="F1126" s="22"/>
    </row>
    <row r="1127" spans="2:6" x14ac:dyDescent="0.2">
      <c r="B1127" s="22"/>
      <c r="F1127" s="22"/>
    </row>
    <row r="1128" spans="2:6" x14ac:dyDescent="0.2">
      <c r="B1128" s="22"/>
      <c r="F1128" s="22"/>
    </row>
    <row r="1129" spans="2:6" x14ac:dyDescent="0.2">
      <c r="B1129" s="22"/>
      <c r="F1129" s="22"/>
    </row>
    <row r="1130" spans="2:6" x14ac:dyDescent="0.2">
      <c r="B1130" s="22"/>
      <c r="F1130" s="22"/>
    </row>
    <row r="1131" spans="2:6" x14ac:dyDescent="0.2">
      <c r="B1131" s="22"/>
      <c r="F1131" s="22"/>
    </row>
    <row r="1132" spans="2:6" x14ac:dyDescent="0.2">
      <c r="B1132" s="22"/>
      <c r="F1132" s="22"/>
    </row>
    <row r="1133" spans="2:6" x14ac:dyDescent="0.2">
      <c r="B1133" s="22"/>
      <c r="F1133" s="22"/>
    </row>
    <row r="1134" spans="2:6" x14ac:dyDescent="0.2">
      <c r="B1134" s="22"/>
      <c r="F1134" s="22"/>
    </row>
    <row r="1135" spans="2:6" x14ac:dyDescent="0.2">
      <c r="B1135" s="22"/>
      <c r="F1135" s="22"/>
    </row>
    <row r="1136" spans="2:6" x14ac:dyDescent="0.2">
      <c r="B1136" s="22"/>
      <c r="F1136" s="22"/>
    </row>
    <row r="1137" spans="2:6" x14ac:dyDescent="0.2">
      <c r="B1137" s="22"/>
      <c r="F1137" s="22"/>
    </row>
    <row r="1138" spans="2:6" x14ac:dyDescent="0.2">
      <c r="B1138" s="22"/>
      <c r="F1138" s="22"/>
    </row>
    <row r="1139" spans="2:6" x14ac:dyDescent="0.2">
      <c r="B1139" s="22"/>
      <c r="F1139" s="22"/>
    </row>
  </sheetData>
  <phoneticPr fontId="8" type="noConversion"/>
  <hyperlinks>
    <hyperlink ref="P74" r:id="rId1" display="http://www.konkoly.hu/cgi-bin/IBVS?887" xr:uid="{00000000-0004-0000-0100-000000000000}"/>
    <hyperlink ref="P75" r:id="rId2" display="http://www.konkoly.hu/cgi-bin/IBVS?887" xr:uid="{00000000-0004-0000-0100-000001000000}"/>
    <hyperlink ref="P76" r:id="rId3" display="http://www.konkoly.hu/cgi-bin/IBVS?887" xr:uid="{00000000-0004-0000-0100-000002000000}"/>
    <hyperlink ref="P77" r:id="rId4" display="http://www.konkoly.hu/cgi-bin/IBVS?887" xr:uid="{00000000-0004-0000-0100-000003000000}"/>
    <hyperlink ref="P78" r:id="rId5" display="http://www.konkoly.hu/cgi-bin/IBVS?887" xr:uid="{00000000-0004-0000-0100-000004000000}"/>
    <hyperlink ref="P79" r:id="rId6" display="http://www.konkoly.hu/cgi-bin/IBVS?887" xr:uid="{00000000-0004-0000-0100-000005000000}"/>
    <hyperlink ref="P80" r:id="rId7" display="http://www.konkoly.hu/cgi-bin/IBVS?887" xr:uid="{00000000-0004-0000-0100-000006000000}"/>
    <hyperlink ref="P82" r:id="rId8" display="http://www.konkoly.hu/cgi-bin/IBVS?887" xr:uid="{00000000-0004-0000-0100-000007000000}"/>
    <hyperlink ref="P83" r:id="rId9" display="http://www.konkoly.hu/cgi-bin/IBVS?887" xr:uid="{00000000-0004-0000-0100-000008000000}"/>
    <hyperlink ref="P84" r:id="rId10" display="http://www.konkoly.hu/cgi-bin/IBVS?887" xr:uid="{00000000-0004-0000-0100-000009000000}"/>
    <hyperlink ref="P85" r:id="rId11" display="http://www.konkoly.hu/cgi-bin/IBVS?887" xr:uid="{00000000-0004-0000-0100-00000A000000}"/>
    <hyperlink ref="P95" r:id="rId12" display="http://www.konkoly.hu/cgi-bin/IBVS?887" xr:uid="{00000000-0004-0000-0100-00000B000000}"/>
    <hyperlink ref="P101" r:id="rId13" display="http://www.konkoly.hu/cgi-bin/IBVS?887" xr:uid="{00000000-0004-0000-0100-00000C000000}"/>
    <hyperlink ref="P102" r:id="rId14" display="http://www.konkoly.hu/cgi-bin/IBVS?887" xr:uid="{00000000-0004-0000-0100-00000D000000}"/>
    <hyperlink ref="P103" r:id="rId15" display="http://www.konkoly.hu/cgi-bin/IBVS?887" xr:uid="{00000000-0004-0000-0100-00000E000000}"/>
    <hyperlink ref="P104" r:id="rId16" display="http://www.konkoly.hu/cgi-bin/IBVS?887" xr:uid="{00000000-0004-0000-0100-00000F000000}"/>
    <hyperlink ref="P111" r:id="rId17" display="http://www.konkoly.hu/cgi-bin/IBVS?887" xr:uid="{00000000-0004-0000-0100-000010000000}"/>
    <hyperlink ref="P112" r:id="rId18" display="http://www.konkoly.hu/cgi-bin/IBVS?887" xr:uid="{00000000-0004-0000-0100-000011000000}"/>
    <hyperlink ref="P113" r:id="rId19" display="http://www.konkoly.hu/cgi-bin/IBVS?887" xr:uid="{00000000-0004-0000-0100-000012000000}"/>
    <hyperlink ref="P114" r:id="rId20" display="http://www.konkoly.hu/cgi-bin/IBVS?887" xr:uid="{00000000-0004-0000-0100-000013000000}"/>
    <hyperlink ref="P115" r:id="rId21" display="http://www.konkoly.hu/cgi-bin/IBVS?887" xr:uid="{00000000-0004-0000-0100-000014000000}"/>
    <hyperlink ref="P116" r:id="rId22" display="http://www.konkoly.hu/cgi-bin/IBVS?887" xr:uid="{00000000-0004-0000-0100-000015000000}"/>
    <hyperlink ref="P117" r:id="rId23" display="http://www.konkoly.hu/cgi-bin/IBVS?887" xr:uid="{00000000-0004-0000-0100-000016000000}"/>
    <hyperlink ref="P118" r:id="rId24" display="http://www.konkoly.hu/cgi-bin/IBVS?887" xr:uid="{00000000-0004-0000-0100-000017000000}"/>
    <hyperlink ref="P119" r:id="rId25" display="http://www.konkoly.hu/cgi-bin/IBVS?887" xr:uid="{00000000-0004-0000-0100-000018000000}"/>
    <hyperlink ref="P120" r:id="rId26" display="http://www.konkoly.hu/cgi-bin/IBVS?887" xr:uid="{00000000-0004-0000-0100-000019000000}"/>
    <hyperlink ref="P121" r:id="rId27" display="http://www.konkoly.hu/cgi-bin/IBVS?887" xr:uid="{00000000-0004-0000-0100-00001A000000}"/>
    <hyperlink ref="P195" r:id="rId28" display="http://www.konkoly.hu/cgi-bin/IBVS?1976" xr:uid="{00000000-0004-0000-0100-00001B000000}"/>
    <hyperlink ref="P196" r:id="rId29" display="http://www.konkoly.hu/cgi-bin/IBVS?1976" xr:uid="{00000000-0004-0000-0100-00001C000000}"/>
    <hyperlink ref="P197" r:id="rId30" display="http://www.konkoly.hu/cgi-bin/IBVS?1976" xr:uid="{00000000-0004-0000-0100-00001D000000}"/>
    <hyperlink ref="P198" r:id="rId31" display="http://www.konkoly.hu/cgi-bin/IBVS?1976" xr:uid="{00000000-0004-0000-0100-00001E000000}"/>
    <hyperlink ref="P548" r:id="rId32" display="http://www.konkoly.hu/cgi-bin/IBVS?2986" xr:uid="{00000000-0004-0000-0100-00001F000000}"/>
    <hyperlink ref="P549" r:id="rId33" display="http://www.konkoly.hu/cgi-bin/IBVS?2986" xr:uid="{00000000-0004-0000-0100-000020000000}"/>
    <hyperlink ref="P550" r:id="rId34" display="http://www.konkoly.hu/cgi-bin/IBVS?2986" xr:uid="{00000000-0004-0000-0100-000021000000}"/>
    <hyperlink ref="P551" r:id="rId35" display="http://www.konkoly.hu/cgi-bin/IBVS?2986" xr:uid="{00000000-0004-0000-0100-000022000000}"/>
    <hyperlink ref="P552" r:id="rId36" display="http://www.konkoly.hu/cgi-bin/IBVS?2986" xr:uid="{00000000-0004-0000-0100-000023000000}"/>
    <hyperlink ref="P553" r:id="rId37" display="http://www.konkoly.hu/cgi-bin/IBVS?2986" xr:uid="{00000000-0004-0000-0100-000024000000}"/>
    <hyperlink ref="P352" r:id="rId38" display="http://www.bav-astro.de/sfs/BAVM_link.php?BAVMnr=60" xr:uid="{00000000-0004-0000-0100-000025000000}"/>
    <hyperlink ref="P560" r:id="rId39" display="http://www.bav-astro.de/sfs/BAVM_link.php?BAVMnr=60" xr:uid="{00000000-0004-0000-0100-000026000000}"/>
    <hyperlink ref="P353" r:id="rId40" display="http://www.bav-astro.de/sfs/BAVM_link.php?BAVMnr=60" xr:uid="{00000000-0004-0000-0100-000027000000}"/>
    <hyperlink ref="P354" r:id="rId41" display="http://www.bav-astro.de/sfs/BAVM_link.php?BAVMnr=60" xr:uid="{00000000-0004-0000-0100-000028000000}"/>
    <hyperlink ref="P561" r:id="rId42" display="http://vsolj.cetus-net.org/no47.pdf" xr:uid="{00000000-0004-0000-0100-000029000000}"/>
    <hyperlink ref="P562" r:id="rId43" display="http://vsolj.cetus-net.org/no47.pdf" xr:uid="{00000000-0004-0000-0100-00002A000000}"/>
    <hyperlink ref="P563" r:id="rId44" display="http://vsolj.cetus-net.org/no47.pdf" xr:uid="{00000000-0004-0000-0100-00002B000000}"/>
    <hyperlink ref="P564" r:id="rId45" display="http://vsolj.cetus-net.org/no47.pdf" xr:uid="{00000000-0004-0000-0100-00002C000000}"/>
    <hyperlink ref="P566" r:id="rId46" display="http://vsolj.cetus-net.org/no37.pdf" xr:uid="{00000000-0004-0000-0100-00002D000000}"/>
    <hyperlink ref="P417" r:id="rId47" display="http://www.bav-astro.de/sfs/BAVM_link.php?BAVMnr=132" xr:uid="{00000000-0004-0000-0100-00002E000000}"/>
    <hyperlink ref="P418" r:id="rId48" display="http://www.konkoly.hu/cgi-bin/IBVS?5040" xr:uid="{00000000-0004-0000-0100-00002F000000}"/>
    <hyperlink ref="P419" r:id="rId49" display="http://var.astro.cz/oejv/issues/oejv0074.pdf" xr:uid="{00000000-0004-0000-0100-000030000000}"/>
    <hyperlink ref="P569" r:id="rId50" display="http://var.astro.cz/oejv/issues/oejv0074.pdf" xr:uid="{00000000-0004-0000-0100-000031000000}"/>
    <hyperlink ref="P420" r:id="rId51" display="http://var.astro.cz/oejv/issues/oejv0074.pdf" xr:uid="{00000000-0004-0000-0100-000032000000}"/>
    <hyperlink ref="P421" r:id="rId52" display="http://www.konkoly.hu/cgi-bin/IBVS?5056" xr:uid="{00000000-0004-0000-0100-000033000000}"/>
    <hyperlink ref="P422" r:id="rId53" display="http://www.konkoly.hu/cgi-bin/IBVS?5056" xr:uid="{00000000-0004-0000-0100-000034000000}"/>
    <hyperlink ref="P423" r:id="rId54" display="http://www.konkoly.hu/cgi-bin/IBVS?5056" xr:uid="{00000000-0004-0000-0100-000035000000}"/>
    <hyperlink ref="P424" r:id="rId55" display="http://www.konkoly.hu/cgi-bin/IBVS?5443" xr:uid="{00000000-0004-0000-0100-000036000000}"/>
    <hyperlink ref="P572" r:id="rId56" display="http://www.konkoly.hu/cgi-bin/IBVS?5443" xr:uid="{00000000-0004-0000-0100-000037000000}"/>
    <hyperlink ref="P573" r:id="rId57" display="http://www.konkoly.hu/cgi-bin/IBVS?5443" xr:uid="{00000000-0004-0000-0100-000038000000}"/>
    <hyperlink ref="P574" r:id="rId58" display="http://www.konkoly.hu/cgi-bin/IBVS?5443" xr:uid="{00000000-0004-0000-0100-000039000000}"/>
    <hyperlink ref="P425" r:id="rId59" display="http://var.astro.cz/oejv/issues/oejv0074.pdf" xr:uid="{00000000-0004-0000-0100-00003A000000}"/>
    <hyperlink ref="P426" r:id="rId60" display="http://www.konkoly.hu/cgi-bin/IBVS?5594" xr:uid="{00000000-0004-0000-0100-00003B000000}"/>
    <hyperlink ref="P576" r:id="rId61" display="http://www.konkoly.hu/cgi-bin/IBVS?5594" xr:uid="{00000000-0004-0000-0100-00003C000000}"/>
    <hyperlink ref="P577" r:id="rId62" display="http://www.konkoly.hu/cgi-bin/IBVS?5443" xr:uid="{00000000-0004-0000-0100-00003D000000}"/>
    <hyperlink ref="P578" r:id="rId63" display="http://www.konkoly.hu/cgi-bin/IBVS?5443" xr:uid="{00000000-0004-0000-0100-00003E000000}"/>
    <hyperlink ref="P579" r:id="rId64" display="http://www.konkoly.hu/cgi-bin/IBVS?5443" xr:uid="{00000000-0004-0000-0100-00003F000000}"/>
    <hyperlink ref="P580" r:id="rId65" display="http://www.konkoly.hu/cgi-bin/IBVS?5443" xr:uid="{00000000-0004-0000-0100-000040000000}"/>
    <hyperlink ref="P581" r:id="rId66" display="http://www.konkoly.hu/cgi-bin/IBVS?5443" xr:uid="{00000000-0004-0000-0100-000041000000}"/>
    <hyperlink ref="P582" r:id="rId67" display="http://www.konkoly.hu/cgi-bin/IBVS?5443" xr:uid="{00000000-0004-0000-0100-000042000000}"/>
    <hyperlink ref="P583" r:id="rId68" display="http://vsolj.cetus-net.org/no39.pdf" xr:uid="{00000000-0004-0000-0100-000043000000}"/>
    <hyperlink ref="P428" r:id="rId69" display="http://www.konkoly.hu/cgi-bin/IBVS?5341" xr:uid="{00000000-0004-0000-0100-000044000000}"/>
    <hyperlink ref="P429" r:id="rId70" display="http://www.konkoly.hu/cgi-bin/IBVS?5341" xr:uid="{00000000-0004-0000-0100-000045000000}"/>
    <hyperlink ref="P589" r:id="rId71" display="http://www.konkoly.hu/cgi-bin/IBVS?5443" xr:uid="{00000000-0004-0000-0100-000046000000}"/>
    <hyperlink ref="P590" r:id="rId72" display="http://www.konkoly.hu/cgi-bin/IBVS?5443" xr:uid="{00000000-0004-0000-0100-000047000000}"/>
    <hyperlink ref="P591" r:id="rId73" display="http://www.konkoly.hu/cgi-bin/IBVS?5443" xr:uid="{00000000-0004-0000-0100-000048000000}"/>
    <hyperlink ref="P592" r:id="rId74" display="http://www.konkoly.hu/cgi-bin/IBVS?5443" xr:uid="{00000000-0004-0000-0100-000049000000}"/>
    <hyperlink ref="P431" r:id="rId75" display="http://www.konkoly.hu/cgi-bin/IBVS?5668" xr:uid="{00000000-0004-0000-0100-00004A000000}"/>
    <hyperlink ref="P432" r:id="rId76" display="http://www.konkoly.hu/cgi-bin/IBVS?5583" xr:uid="{00000000-0004-0000-0100-00004B000000}"/>
    <hyperlink ref="P435" r:id="rId77" display="http://var.astro.cz/oejv/issues/oejv0074.pdf" xr:uid="{00000000-0004-0000-0100-00004C000000}"/>
    <hyperlink ref="P436" r:id="rId78" display="http://www.bav-astro.de/sfs/BAVM_link.php?BAVMnr=172" xr:uid="{00000000-0004-0000-0100-00004D000000}"/>
    <hyperlink ref="P437" r:id="rId79" display="http://var.astro.cz/oejv/issues/oejv0074.pdf" xr:uid="{00000000-0004-0000-0100-00004E000000}"/>
    <hyperlink ref="P438" r:id="rId80" display="http://www.konkoly.hu/cgi-bin/IBVS?5583" xr:uid="{00000000-0004-0000-0100-00004F000000}"/>
    <hyperlink ref="P439" r:id="rId81" display="http://www.konkoly.hu/cgi-bin/IBVS?5583" xr:uid="{00000000-0004-0000-0100-000050000000}"/>
    <hyperlink ref="P593" r:id="rId82" display="http://vsolj.cetus-net.org/no42.pdf" xr:uid="{00000000-0004-0000-0100-000051000000}"/>
    <hyperlink ref="P440" r:id="rId83" display="http://www.konkoly.hu/cgi-bin/IBVS?5694" xr:uid="{00000000-0004-0000-0100-000052000000}"/>
    <hyperlink ref="P441" r:id="rId84" display="http://www.konkoly.hu/cgi-bin/IBVS?5592" xr:uid="{00000000-0004-0000-0100-000053000000}"/>
    <hyperlink ref="P442" r:id="rId85" display="http://www.bav-astro.de/sfs/BAVM_link.php?BAVMnr=172" xr:uid="{00000000-0004-0000-0100-000054000000}"/>
    <hyperlink ref="P443" r:id="rId86" display="http://www.bav-astro.de/sfs/BAVM_link.php?BAVMnr=172" xr:uid="{00000000-0004-0000-0100-000055000000}"/>
    <hyperlink ref="P446" r:id="rId87" display="http://www.bav-astro.de/sfs/BAVM_link.php?BAVMnr=172" xr:uid="{00000000-0004-0000-0100-000056000000}"/>
    <hyperlink ref="P447" r:id="rId88" display="http://www.bav-astro.de/sfs/BAVM_link.php?BAVMnr=172" xr:uid="{00000000-0004-0000-0100-000057000000}"/>
    <hyperlink ref="P448" r:id="rId89" display="http://www.bav-astro.de/sfs/BAVM_link.php?BAVMnr=172" xr:uid="{00000000-0004-0000-0100-000058000000}"/>
    <hyperlink ref="P449" r:id="rId90" display="http://var.astro.cz/oejv/issues/oejv0074.pdf" xr:uid="{00000000-0004-0000-0100-000059000000}"/>
    <hyperlink ref="P450" r:id="rId91" display="http://var.astro.cz/oejv/issues/oejv0003.pdf" xr:uid="{00000000-0004-0000-0100-00005A000000}"/>
    <hyperlink ref="P595" r:id="rId92" display="http://vsolj.cetus-net.org/no43.pdf" xr:uid="{00000000-0004-0000-0100-00005B000000}"/>
    <hyperlink ref="P451" r:id="rId93" display="http://www.bav-astro.de/sfs/BAVM_link.php?BAVMnr=173" xr:uid="{00000000-0004-0000-0100-00005C000000}"/>
    <hyperlink ref="P452" r:id="rId94" display="http://www.bav-astro.de/sfs/BAVM_link.php?BAVMnr=173" xr:uid="{00000000-0004-0000-0100-00005D000000}"/>
    <hyperlink ref="P453" r:id="rId95" display="http://www.bav-astro.de/sfs/BAVM_link.php?BAVMnr=173" xr:uid="{00000000-0004-0000-0100-00005E000000}"/>
    <hyperlink ref="P596" r:id="rId96" display="http://www.konkoly.hu/cgi-bin/IBVS?5694" xr:uid="{00000000-0004-0000-0100-00005F000000}"/>
    <hyperlink ref="P597" r:id="rId97" display="http://www.konkoly.hu/cgi-bin/IBVS?5694" xr:uid="{00000000-0004-0000-0100-000060000000}"/>
    <hyperlink ref="P454" r:id="rId98" display="http://var.astro.cz/oejv/issues/oejv0003.pdf" xr:uid="{00000000-0004-0000-0100-000061000000}"/>
    <hyperlink ref="P598" r:id="rId99" display="http://vsolj.cetus-net.org/no44.pdf" xr:uid="{00000000-0004-0000-0100-000062000000}"/>
    <hyperlink ref="P455" r:id="rId100" display="http://www.bav-astro.de/sfs/BAVM_link.php?BAVMnr=178" xr:uid="{00000000-0004-0000-0100-000063000000}"/>
    <hyperlink ref="P456" r:id="rId101" display="http://www.bav-astro.de/sfs/BAVM_link.php?BAVMnr=178" xr:uid="{00000000-0004-0000-0100-000064000000}"/>
    <hyperlink ref="P457" r:id="rId102" display="http://www.bav-astro.de/sfs/BAVM_link.php?BAVMnr=178" xr:uid="{00000000-0004-0000-0100-000065000000}"/>
    <hyperlink ref="P458" r:id="rId103" display="http://var.astro.cz/oejv/issues/oejv0074.pdf" xr:uid="{00000000-0004-0000-0100-000066000000}"/>
    <hyperlink ref="P459" r:id="rId104" display="http://www.bav-astro.de/sfs/BAVM_link.php?BAVMnr=178" xr:uid="{00000000-0004-0000-0100-000067000000}"/>
    <hyperlink ref="P460" r:id="rId105" display="http://www.bav-astro.de/sfs/BAVM_link.php?BAVMnr=178" xr:uid="{00000000-0004-0000-0100-000068000000}"/>
    <hyperlink ref="P461" r:id="rId106" display="http://www.bav-astro.de/sfs/BAVM_link.php?BAVMnr=178" xr:uid="{00000000-0004-0000-0100-000069000000}"/>
    <hyperlink ref="P462" r:id="rId107" display="http://www.bav-astro.de/sfs/BAVM_link.php?BAVMnr=178" xr:uid="{00000000-0004-0000-0100-00006A000000}"/>
    <hyperlink ref="P463" r:id="rId108" display="http://www.bav-astro.de/sfs/BAVM_link.php?BAVMnr=178" xr:uid="{00000000-0004-0000-0100-00006B000000}"/>
    <hyperlink ref="P464" r:id="rId109" display="http://www.konkoly.hu/cgi-bin/IBVS?5694" xr:uid="{00000000-0004-0000-0100-00006C000000}"/>
    <hyperlink ref="P465" r:id="rId110" display="http://www.konkoly.hu/cgi-bin/IBVS?5694" xr:uid="{00000000-0004-0000-0100-00006D000000}"/>
    <hyperlink ref="P466" r:id="rId111" display="http://www.bav-astro.de/sfs/BAVM_link.php?BAVMnr=220" xr:uid="{00000000-0004-0000-0100-00006E000000}"/>
    <hyperlink ref="P467" r:id="rId112" display="http://www.bav-astro.de/sfs/BAVM_link.php?BAVMnr=178" xr:uid="{00000000-0004-0000-0100-00006F000000}"/>
    <hyperlink ref="P468" r:id="rId113" display="http://var.astro.cz/oejv/issues/oejv0074.pdf" xr:uid="{00000000-0004-0000-0100-000070000000}"/>
    <hyperlink ref="P469" r:id="rId114" display="http://www.bav-astro.de/sfs/BAVM_link.php?BAVMnr=178" xr:uid="{00000000-0004-0000-0100-000071000000}"/>
    <hyperlink ref="P470" r:id="rId115" display="http://www.bav-astro.de/sfs/BAVM_link.php?BAVMnr=178" xr:uid="{00000000-0004-0000-0100-000072000000}"/>
    <hyperlink ref="P471" r:id="rId116" display="http://www.konkoly.hu/cgi-bin/IBVS?5777" xr:uid="{00000000-0004-0000-0100-000073000000}"/>
    <hyperlink ref="P472" r:id="rId117" display="http://www.konkoly.hu/cgi-bin/IBVS?5777" xr:uid="{00000000-0004-0000-0100-000074000000}"/>
    <hyperlink ref="P473" r:id="rId118" display="http://www.konkoly.hu/cgi-bin/IBVS?5777" xr:uid="{00000000-0004-0000-0100-000075000000}"/>
    <hyperlink ref="P474" r:id="rId119" display="http://www.konkoly.hu/cgi-bin/IBVS?5777" xr:uid="{00000000-0004-0000-0100-000076000000}"/>
    <hyperlink ref="P475" r:id="rId120" display="http://www.konkoly.hu/cgi-bin/IBVS?5736" xr:uid="{00000000-0004-0000-0100-000077000000}"/>
    <hyperlink ref="P476" r:id="rId121" display="http://www.konkoly.hu/cgi-bin/IBVS?5746" xr:uid="{00000000-0004-0000-0100-000078000000}"/>
    <hyperlink ref="P599" r:id="rId122" display="http://vsolj.cetus-net.org/no45.pdf" xr:uid="{00000000-0004-0000-0100-000079000000}"/>
    <hyperlink ref="P600" r:id="rId123" display="http://vsolj.cetus-net.org/no45.pdf" xr:uid="{00000000-0004-0000-0100-00007A000000}"/>
    <hyperlink ref="P477" r:id="rId124" display="http://www.konkoly.hu/cgi-bin/IBVS?5736" xr:uid="{00000000-0004-0000-0100-00007B000000}"/>
    <hyperlink ref="P478" r:id="rId125" display="http://www.konkoly.hu/cgi-bin/IBVS?5746" xr:uid="{00000000-0004-0000-0100-00007C000000}"/>
    <hyperlink ref="P479" r:id="rId126" display="http://www.konkoly.hu/cgi-bin/IBVS?5795" xr:uid="{00000000-0004-0000-0100-00007D000000}"/>
    <hyperlink ref="P480" r:id="rId127" display="http://www.konkoly.hu/cgi-bin/IBVS?5898" xr:uid="{00000000-0004-0000-0100-00007E000000}"/>
    <hyperlink ref="P601" r:id="rId128" display="http://www.bav-astro.de/sfs/BAVM_link.php?BAVMnr=193" xr:uid="{00000000-0004-0000-0100-00007F000000}"/>
    <hyperlink ref="P602" r:id="rId129" display="http://www.bav-astro.de/sfs/BAVM_link.php?BAVMnr=193" xr:uid="{00000000-0004-0000-0100-000080000000}"/>
    <hyperlink ref="P603" r:id="rId130" display="http://www.bav-astro.de/sfs/BAVM_link.php?BAVMnr=193" xr:uid="{00000000-0004-0000-0100-000081000000}"/>
    <hyperlink ref="P604" r:id="rId131" display="http://vsolj.cetus-net.org/no46.pdf" xr:uid="{00000000-0004-0000-0100-000082000000}"/>
    <hyperlink ref="P605" r:id="rId132" display="http://vsolj.cetus-net.org/no46.pdf" xr:uid="{00000000-0004-0000-0100-000083000000}"/>
    <hyperlink ref="P481" r:id="rId133" display="http://var.astro.cz/oejv/issues/oejv0116.pdf" xr:uid="{00000000-0004-0000-0100-000084000000}"/>
    <hyperlink ref="P606" r:id="rId134" display="http://vsolj.cetus-net.org/no46.pdf" xr:uid="{00000000-0004-0000-0100-000085000000}"/>
    <hyperlink ref="P607" r:id="rId135" display="http://vsolj.cetus-net.org/no46.pdf" xr:uid="{00000000-0004-0000-0100-000086000000}"/>
    <hyperlink ref="P608" r:id="rId136" display="http://vsolj.cetus-net.org/no46.pdf" xr:uid="{00000000-0004-0000-0100-000087000000}"/>
    <hyperlink ref="P482" r:id="rId137" display="http://www.konkoly.hu/cgi-bin/IBVS?5814" xr:uid="{00000000-0004-0000-0100-000088000000}"/>
    <hyperlink ref="P483" r:id="rId138" display="http://www.konkoly.hu/cgi-bin/IBVS?5898" xr:uid="{00000000-0004-0000-0100-000089000000}"/>
    <hyperlink ref="P484" r:id="rId139" display="http://www.konkoly.hu/cgi-bin/IBVS?5898" xr:uid="{00000000-0004-0000-0100-00008A000000}"/>
    <hyperlink ref="P609" r:id="rId140" display="http://www.bav-astro.de/sfs/BAVM_link.php?BAVMnr=203" xr:uid="{00000000-0004-0000-0100-00008B000000}"/>
    <hyperlink ref="P610" r:id="rId141" display="http://www.bav-astro.de/sfs/BAVM_link.php?BAVMnr=203" xr:uid="{00000000-0004-0000-0100-00008C000000}"/>
    <hyperlink ref="P611" r:id="rId142" display="http://vsolj.cetus-net.org/vsoljno50.pdf" xr:uid="{00000000-0004-0000-0100-00008D000000}"/>
    <hyperlink ref="P485" r:id="rId143" display="http://www.konkoly.hu/cgi-bin/IBVS?5898" xr:uid="{00000000-0004-0000-0100-00008E000000}"/>
    <hyperlink ref="P486" r:id="rId144" display="http://www.konkoly.hu/cgi-bin/IBVS?5917" xr:uid="{00000000-0004-0000-0100-00008F000000}"/>
    <hyperlink ref="P487" r:id="rId145" display="http://www.konkoly.hu/cgi-bin/IBVS?5898" xr:uid="{00000000-0004-0000-0100-000090000000}"/>
    <hyperlink ref="P612" r:id="rId146" display="http://www.konkoly.hu/cgi-bin/IBVS?5980" xr:uid="{00000000-0004-0000-0100-000091000000}"/>
    <hyperlink ref="P613" r:id="rId147" display="http://vsolj.cetus-net.org/vsoljno50.pdf" xr:uid="{00000000-0004-0000-0100-000092000000}"/>
    <hyperlink ref="P614" r:id="rId148" display="http://vsolj.cetus-net.org/vsoljno50.pdf" xr:uid="{00000000-0004-0000-0100-000093000000}"/>
    <hyperlink ref="P615" r:id="rId149" display="http://vsolj.cetus-net.org/vsoljno50.pdf" xr:uid="{00000000-0004-0000-0100-000094000000}"/>
    <hyperlink ref="P616" r:id="rId150" display="http://www.konkoly.hu/cgi-bin/IBVS?5980" xr:uid="{00000000-0004-0000-0100-000095000000}"/>
    <hyperlink ref="P488" r:id="rId151" display="http://www.konkoly.hu/cgi-bin/IBVS?5943" xr:uid="{00000000-0004-0000-0100-000096000000}"/>
    <hyperlink ref="P489" r:id="rId152" display="http://www.konkoly.hu/cgi-bin/IBVS?5943" xr:uid="{00000000-0004-0000-0100-000097000000}"/>
    <hyperlink ref="P617" r:id="rId153" display="http://www.konkoly.hu/cgi-bin/IBVS?5980" xr:uid="{00000000-0004-0000-0100-000098000000}"/>
    <hyperlink ref="P618" r:id="rId154" display="http://vsolj.cetus-net.org/vsoljno51.pdf" xr:uid="{00000000-0004-0000-0100-000099000000}"/>
    <hyperlink ref="P619" r:id="rId155" display="http://vsolj.cetus-net.org/vsoljno51.pdf" xr:uid="{00000000-0004-0000-0100-00009A000000}"/>
    <hyperlink ref="P620" r:id="rId156" display="http://vsolj.cetus-net.org/vsoljno51.pdf" xr:uid="{00000000-0004-0000-0100-00009B000000}"/>
    <hyperlink ref="P491" r:id="rId157" display="http://www.bav-astro.de/sfs/BAVM_link.php?BAVMnr=215" xr:uid="{00000000-0004-0000-0100-00009C000000}"/>
    <hyperlink ref="P492" r:id="rId158" display="http://www.bav-astro.de/sfs/BAVM_link.php?BAVMnr=215" xr:uid="{00000000-0004-0000-0100-00009D000000}"/>
    <hyperlink ref="P493" r:id="rId159" display="http://www.bav-astro.de/sfs/BAVM_link.php?BAVMnr=215" xr:uid="{00000000-0004-0000-0100-00009E000000}"/>
    <hyperlink ref="P621" r:id="rId160" display="http://www.konkoly.hu/cgi-bin/IBVS?5980" xr:uid="{00000000-0004-0000-0100-00009F000000}"/>
    <hyperlink ref="P622" r:id="rId161" display="http://vsolj.cetus-net.org/vsoljno51.pdf" xr:uid="{00000000-0004-0000-0100-0000A0000000}"/>
    <hyperlink ref="P623" r:id="rId162" display="http://www.konkoly.hu/cgi-bin/IBVS?5980" xr:uid="{00000000-0004-0000-0100-0000A1000000}"/>
    <hyperlink ref="P494" r:id="rId163" display="http://www.konkoly.hu/cgi-bin/IBVS?5960" xr:uid="{00000000-0004-0000-0100-0000A2000000}"/>
    <hyperlink ref="P495" r:id="rId164" display="http://www.konkoly.hu/cgi-bin/IBVS?5960" xr:uid="{00000000-0004-0000-0100-0000A3000000}"/>
    <hyperlink ref="P496" r:id="rId165" display="http://www.konkoly.hu/cgi-bin/IBVS?6044" xr:uid="{00000000-0004-0000-0100-0000A4000000}"/>
    <hyperlink ref="P497" r:id="rId166" display="http://www.konkoly.hu/cgi-bin/IBVS?6044" xr:uid="{00000000-0004-0000-0100-0000A5000000}"/>
    <hyperlink ref="P624" r:id="rId167" display="http://www.bav-astro.de/sfs/BAVM_link.php?BAVMnr=225" xr:uid="{00000000-0004-0000-0100-0000A6000000}"/>
    <hyperlink ref="P625" r:id="rId168" display="http://www.bav-astro.de/sfs/BAVM_link.php?BAVMnr=225" xr:uid="{00000000-0004-0000-0100-0000A7000000}"/>
    <hyperlink ref="P626" r:id="rId169" display="http://www.bav-astro.de/sfs/BAVM_link.php?BAVMnr=225" xr:uid="{00000000-0004-0000-0100-0000A8000000}"/>
    <hyperlink ref="P627" r:id="rId170" display="http://www.bav-astro.de/sfs/BAVM_link.php?BAVMnr=225" xr:uid="{00000000-0004-0000-0100-0000A9000000}"/>
    <hyperlink ref="P628" r:id="rId171" display="http://vsolj.cetus-net.org/vsoljno53.pdf" xr:uid="{00000000-0004-0000-0100-0000AA000000}"/>
    <hyperlink ref="P629" r:id="rId172" display="http://vsolj.cetus-net.org/vsoljno53.pdf" xr:uid="{00000000-0004-0000-0100-0000AB000000}"/>
    <hyperlink ref="P630" r:id="rId173" display="http://vsolj.cetus-net.org/vsoljno53.pdf" xr:uid="{00000000-0004-0000-0100-0000AC000000}"/>
    <hyperlink ref="P498" r:id="rId174" display="http://var.astro.cz/oejv/issues/oejv0160.pdf" xr:uid="{00000000-0004-0000-0100-0000AD000000}"/>
    <hyperlink ref="P499" r:id="rId175" display="http://www.konkoly.hu/cgi-bin/IBVS?6044" xr:uid="{00000000-0004-0000-0100-0000AE000000}"/>
    <hyperlink ref="P500" r:id="rId176" display="http://www.konkoly.hu/cgi-bin/IBVS?6044" xr:uid="{00000000-0004-0000-0100-0000AF000000}"/>
    <hyperlink ref="P501" r:id="rId177" display="http://var.astro.cz/oejv/issues/oejv0160.pdf" xr:uid="{00000000-0004-0000-0100-0000B0000000}"/>
    <hyperlink ref="P502" r:id="rId178" display="http://www.konkoly.hu/cgi-bin/IBVS?6042" xr:uid="{00000000-0004-0000-0100-0000B1000000}"/>
    <hyperlink ref="P503" r:id="rId179" display="http://www.bav-astro.de/sfs/BAVM_link.php?BAVMnr=232" xr:uid="{00000000-0004-0000-0100-0000B2000000}"/>
    <hyperlink ref="P504" r:id="rId180" display="http://www.bav-astro.de/sfs/BAVM_link.php?BAVMnr=234" xr:uid="{00000000-0004-0000-0100-0000B3000000}"/>
    <hyperlink ref="P505" r:id="rId181" display="http://www.bav-astro.de/sfs/BAVM_link.php?BAVMnr=234" xr:uid="{00000000-0004-0000-0100-0000B4000000}"/>
    <hyperlink ref="P506" r:id="rId182" display="http://www.bav-astro.de/sfs/BAVM_link.php?BAVMnr=234" xr:uid="{00000000-0004-0000-0100-0000B5000000}"/>
    <hyperlink ref="P507" r:id="rId183" display="http://var.astro.cz/oejv/issues/oejv0160.pdf" xr:uid="{00000000-0004-0000-0100-0000B6000000}"/>
    <hyperlink ref="P508" r:id="rId184" display="http://www.bav-astro.de/sfs/BAVM_link.php?BAVMnr=239" xr:uid="{00000000-0004-0000-0100-0000B7000000}"/>
    <hyperlink ref="P509" r:id="rId185" display="http://www.bav-astro.de/sfs/BAVM_link.php?BAVMnr=239" xr:uid="{00000000-0004-0000-0100-0000B8000000}"/>
    <hyperlink ref="P510" r:id="rId186" display="http://www.bav-astro.de/sfs/BAVM_link.php?BAVMnr=239" xr:uid="{00000000-0004-0000-0100-0000B9000000}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12"/>
  </sheetPr>
  <dimension ref="A1:AB527"/>
  <sheetViews>
    <sheetView workbookViewId="0">
      <selection activeCell="E9" sqref="E9:G9"/>
    </sheetView>
  </sheetViews>
  <sheetFormatPr defaultRowHeight="12.75" x14ac:dyDescent="0.2"/>
  <cols>
    <col min="1" max="1" width="9.140625" style="45"/>
    <col min="2" max="2" width="10.7109375" style="45" customWidth="1"/>
    <col min="3" max="4" width="9.140625" style="45"/>
    <col min="5" max="5" width="13.28515625" style="45" customWidth="1"/>
    <col min="6" max="6" width="9.140625" style="45"/>
    <col min="7" max="7" width="10.7109375" style="45" customWidth="1"/>
    <col min="8" max="13" width="9.140625" style="45"/>
    <col min="14" max="14" width="12.140625" style="45" customWidth="1"/>
    <col min="15" max="15" width="11" style="45" customWidth="1"/>
    <col min="16" max="16384" width="9.140625" style="45"/>
  </cols>
  <sheetData>
    <row r="1" spans="1:28" ht="18.75" thickBot="1" x14ac:dyDescent="0.25">
      <c r="A1" s="62" t="s">
        <v>20</v>
      </c>
      <c r="D1" s="63" t="s">
        <v>21</v>
      </c>
      <c r="M1" s="64" t="s">
        <v>22</v>
      </c>
      <c r="N1" s="45" t="s">
        <v>23</v>
      </c>
      <c r="O1" s="45">
        <f ca="1">H18*J18-I18*I18</f>
        <v>14769768.728532553</v>
      </c>
      <c r="P1" s="45" t="s">
        <v>132</v>
      </c>
      <c r="U1" s="90" t="s">
        <v>79</v>
      </c>
      <c r="V1" s="91" t="s">
        <v>86</v>
      </c>
      <c r="AA1" s="45">
        <v>1</v>
      </c>
      <c r="AB1" s="45" t="s">
        <v>24</v>
      </c>
    </row>
    <row r="2" spans="1:28" x14ac:dyDescent="0.2">
      <c r="M2" s="64" t="s">
        <v>25</v>
      </c>
      <c r="N2" s="45" t="s">
        <v>26</v>
      </c>
      <c r="O2" s="45">
        <f ca="1">+F18*J18-H18*I18</f>
        <v>9356639.1737154126</v>
      </c>
      <c r="P2" s="45" t="s">
        <v>133</v>
      </c>
      <c r="U2" s="45">
        <v>-0.5</v>
      </c>
      <c r="V2" s="45">
        <f t="shared" ref="V2:V28" ca="1" si="0">+E$4+E$5*U2+E$6*U2^2</f>
        <v>2.7724611648448955E-3</v>
      </c>
      <c r="AA2" s="45">
        <v>2</v>
      </c>
      <c r="AB2" s="45" t="s">
        <v>2099</v>
      </c>
    </row>
    <row r="3" spans="1:28" ht="13.5" thickBot="1" x14ac:dyDescent="0.25">
      <c r="A3" s="45" t="s">
        <v>27</v>
      </c>
      <c r="B3" s="45" t="s">
        <v>28</v>
      </c>
      <c r="E3" s="65" t="s">
        <v>29</v>
      </c>
      <c r="F3" s="65" t="s">
        <v>30</v>
      </c>
      <c r="G3" s="65" t="s">
        <v>31</v>
      </c>
      <c r="H3" s="65" t="s">
        <v>32</v>
      </c>
      <c r="M3" s="64" t="s">
        <v>33</v>
      </c>
      <c r="N3" s="45" t="s">
        <v>34</v>
      </c>
      <c r="O3" s="45">
        <f ca="1">+F18*I18-H18*H18</f>
        <v>1251260.4659321606</v>
      </c>
      <c r="P3" s="45" t="s">
        <v>134</v>
      </c>
      <c r="U3" s="45">
        <v>-0.25</v>
      </c>
      <c r="V3" s="45">
        <f t="shared" ca="1" si="0"/>
        <v>1.2827755191320547E-3</v>
      </c>
      <c r="AA3" s="45">
        <v>3</v>
      </c>
      <c r="AB3" s="45" t="s">
        <v>35</v>
      </c>
    </row>
    <row r="4" spans="1:28" x14ac:dyDescent="0.2">
      <c r="A4" s="45" t="s">
        <v>36</v>
      </c>
      <c r="B4" s="45" t="s">
        <v>37</v>
      </c>
      <c r="D4" s="66" t="s">
        <v>38</v>
      </c>
      <c r="E4" s="67">
        <f ca="1">(G18*O1-K18*O2+L18*O3)/O7</f>
        <v>1.6881057908239253E-4</v>
      </c>
      <c r="F4" s="68">
        <f ca="1">+E7/O7*O18</f>
        <v>3.9155298333751068E-4</v>
      </c>
      <c r="G4" s="69">
        <f>+B18</f>
        <v>1</v>
      </c>
      <c r="H4" s="70">
        <f ca="1">ABS(F4/E4)</f>
        <v>2.3194813113365527</v>
      </c>
      <c r="M4" s="64" t="s">
        <v>39</v>
      </c>
      <c r="N4" s="45" t="s">
        <v>40</v>
      </c>
      <c r="O4" s="45">
        <f ca="1">+C18*J18-H18*H18</f>
        <v>9108753.4995362684</v>
      </c>
      <c r="P4" s="45" t="s">
        <v>135</v>
      </c>
      <c r="U4" s="45">
        <v>0</v>
      </c>
      <c r="V4" s="45">
        <f t="shared" ca="1" si="0"/>
        <v>1.6881057908239253E-4</v>
      </c>
      <c r="AA4" s="45">
        <v>4</v>
      </c>
      <c r="AB4" s="45" t="s">
        <v>41</v>
      </c>
    </row>
    <row r="5" spans="1:28" x14ac:dyDescent="0.2">
      <c r="A5" s="45" t="s">
        <v>42</v>
      </c>
      <c r="B5" s="71">
        <v>40323</v>
      </c>
      <c r="D5" s="72" t="s">
        <v>43</v>
      </c>
      <c r="E5" s="73">
        <f ca="1">+(-G18*O2+K18*O4-L18*O5)/O7</f>
        <v>-3.7044183488722906E-3</v>
      </c>
      <c r="F5" s="74">
        <f ca="1">P18*E7/O7</f>
        <v>3.305214137730935E-4</v>
      </c>
      <c r="G5" s="75">
        <f>+B18/A18</f>
        <v>1E-4</v>
      </c>
      <c r="H5" s="70">
        <f ca="1">ABS(F5/E5)</f>
        <v>8.9223565657402526E-2</v>
      </c>
      <c r="M5" s="64" t="s">
        <v>44</v>
      </c>
      <c r="N5" s="45" t="s">
        <v>45</v>
      </c>
      <c r="O5" s="45">
        <f ca="1">+C18*I18-F18*H18</f>
        <v>1409219.5279961377</v>
      </c>
      <c r="P5" s="45" t="s">
        <v>136</v>
      </c>
      <c r="U5" s="45">
        <v>0.25</v>
      </c>
      <c r="V5" s="45">
        <f t="shared" ca="1" si="0"/>
        <v>-5.6943365530409066E-4</v>
      </c>
      <c r="AA5" s="45">
        <v>5</v>
      </c>
      <c r="AB5" s="45" t="s">
        <v>46</v>
      </c>
    </row>
    <row r="6" spans="1:28" ht="13.5" thickBot="1" x14ac:dyDescent="0.25">
      <c r="D6" s="76" t="s">
        <v>47</v>
      </c>
      <c r="E6" s="77">
        <f ca="1">+(G18*O3-K18*O5+L18*O6)/O7</f>
        <v>3.0057656453054316E-3</v>
      </c>
      <c r="F6" s="78">
        <f ca="1">Q18*E7/O7</f>
        <v>5.3782567061827407E-5</v>
      </c>
      <c r="G6" s="79">
        <f>+B18/A18^2</f>
        <v>1E-8</v>
      </c>
      <c r="H6" s="70">
        <f ca="1">ABS(F6/E6)</f>
        <v>1.7893133866184126E-2</v>
      </c>
      <c r="M6" s="80" t="s">
        <v>48</v>
      </c>
      <c r="N6" s="81" t="s">
        <v>49</v>
      </c>
      <c r="O6" s="81">
        <f ca="1">+C18*H18-F18*F18</f>
        <v>227071.14155743807</v>
      </c>
      <c r="P6" s="45" t="s">
        <v>137</v>
      </c>
      <c r="U6" s="45">
        <v>0.5</v>
      </c>
      <c r="V6" s="45">
        <f t="shared" ca="1" si="0"/>
        <v>-9.3195718402739496E-4</v>
      </c>
      <c r="AA6" s="45">
        <v>6</v>
      </c>
      <c r="AB6" s="45" t="s">
        <v>50</v>
      </c>
    </row>
    <row r="7" spans="1:28" x14ac:dyDescent="0.2">
      <c r="D7" s="63" t="s">
        <v>51</v>
      </c>
      <c r="E7" s="82">
        <f ca="1">SQRT(N18/(B15-3))</f>
        <v>2.3439879071442209E-3</v>
      </c>
      <c r="G7" s="83">
        <f>+B22</f>
        <v>5.019980002543889E-3</v>
      </c>
      <c r="M7" s="64" t="s">
        <v>52</v>
      </c>
      <c r="N7" s="45" t="s">
        <v>53</v>
      </c>
      <c r="O7" s="45">
        <f ca="1">+C18*O1-F18*O2+H18*O3</f>
        <v>272423586.31644154</v>
      </c>
      <c r="U7" s="45">
        <v>0.75</v>
      </c>
      <c r="V7" s="45">
        <f t="shared" ca="1" si="0"/>
        <v>-9.1876000708752048E-4</v>
      </c>
      <c r="AA7" s="45">
        <v>7</v>
      </c>
      <c r="AB7" s="45" t="s">
        <v>54</v>
      </c>
    </row>
    <row r="8" spans="1:28" x14ac:dyDescent="0.2">
      <c r="A8" s="36">
        <v>21</v>
      </c>
      <c r="B8" s="45" t="s">
        <v>58</v>
      </c>
      <c r="C8" s="108">
        <v>21</v>
      </c>
      <c r="D8" s="63" t="s">
        <v>55</v>
      </c>
      <c r="F8" s="84">
        <f ca="1">CORREL(INDIRECT(E12):INDIRECT(E13),INDIRECT(M12):INDIRECT(M13))</f>
        <v>0.96819438154710524</v>
      </c>
      <c r="G8" s="82"/>
      <c r="K8" s="83"/>
      <c r="U8" s="45">
        <v>1</v>
      </c>
      <c r="V8" s="45">
        <f t="shared" ca="1" si="0"/>
        <v>-5.2984212448446656E-4</v>
      </c>
      <c r="AA8" s="45">
        <v>8</v>
      </c>
      <c r="AB8" s="45" t="s">
        <v>56</v>
      </c>
    </row>
    <row r="9" spans="1:28" x14ac:dyDescent="0.2">
      <c r="A9" s="36">
        <f>20+COUNT(A21:A1433)</f>
        <v>527</v>
      </c>
      <c r="B9" s="45" t="s">
        <v>60</v>
      </c>
      <c r="C9" s="108">
        <f>A9</f>
        <v>527</v>
      </c>
      <c r="E9" s="109">
        <f ca="1">E6*G6</f>
        <v>3.0057656453054319E-11</v>
      </c>
      <c r="F9" s="95">
        <f ca="1">H6</f>
        <v>1.7893133866184126E-2</v>
      </c>
      <c r="G9" s="96">
        <f ca="1">F8</f>
        <v>0.96819438154710524</v>
      </c>
      <c r="K9" s="83"/>
      <c r="U9" s="45">
        <v>1.25</v>
      </c>
      <c r="V9" s="45">
        <f t="shared" ca="1" si="0"/>
        <v>2.3479646378176625E-4</v>
      </c>
      <c r="AA9" s="45">
        <v>9</v>
      </c>
      <c r="AB9" s="45" t="s">
        <v>2215</v>
      </c>
    </row>
    <row r="10" spans="1:28" x14ac:dyDescent="0.2">
      <c r="A10" s="123" t="s">
        <v>2068</v>
      </c>
      <c r="B10" s="121">
        <f>'Active 1'!$C$8</f>
        <v>0.23369068000000001</v>
      </c>
      <c r="D10" s="45" t="s">
        <v>127</v>
      </c>
      <c r="E10" s="45">
        <f ca="1">2*E9*365.2422/B10</f>
        <v>9.3956032561998255E-8</v>
      </c>
      <c r="F10" s="45" t="s">
        <v>111</v>
      </c>
      <c r="U10" s="45">
        <v>1.5</v>
      </c>
      <c r="V10" s="45">
        <f t="shared" ca="1" si="0"/>
        <v>1.3751557577111771E-3</v>
      </c>
      <c r="AA10" s="45">
        <v>10</v>
      </c>
      <c r="AB10" s="45" t="s">
        <v>57</v>
      </c>
    </row>
    <row r="11" spans="1:28" x14ac:dyDescent="0.2">
      <c r="U11" s="45">
        <v>1.75</v>
      </c>
      <c r="V11" s="45">
        <f t="shared" ca="1" si="0"/>
        <v>2.8912357573037673E-3</v>
      </c>
      <c r="AA11" s="45">
        <v>11</v>
      </c>
      <c r="AB11" s="45" t="s">
        <v>2105</v>
      </c>
    </row>
    <row r="12" spans="1:28" x14ac:dyDescent="0.2">
      <c r="C12" s="22" t="str">
        <f t="shared" ref="C12:Q13" si="1">C$15&amp;$C8</f>
        <v>C21</v>
      </c>
      <c r="D12" s="22" t="str">
        <f t="shared" si="1"/>
        <v>D21</v>
      </c>
      <c r="E12" s="22" t="str">
        <f t="shared" si="1"/>
        <v>E21</v>
      </c>
      <c r="F12" s="22" t="str">
        <f t="shared" si="1"/>
        <v>F21</v>
      </c>
      <c r="G12" s="22" t="str">
        <f t="shared" ref="G12:Q12" si="2">G15&amp;$C8</f>
        <v>G21</v>
      </c>
      <c r="H12" s="22" t="str">
        <f t="shared" si="2"/>
        <v>H21</v>
      </c>
      <c r="I12" s="22" t="str">
        <f t="shared" si="2"/>
        <v>I21</v>
      </c>
      <c r="J12" s="22" t="str">
        <f t="shared" si="2"/>
        <v>J21</v>
      </c>
      <c r="K12" s="22" t="str">
        <f t="shared" si="2"/>
        <v>K21</v>
      </c>
      <c r="L12" s="22" t="str">
        <f t="shared" si="2"/>
        <v>L21</v>
      </c>
      <c r="M12" s="22" t="str">
        <f t="shared" si="2"/>
        <v>M21</v>
      </c>
      <c r="N12" s="22" t="str">
        <f t="shared" si="2"/>
        <v>N21</v>
      </c>
      <c r="O12" s="22" t="str">
        <f t="shared" si="2"/>
        <v>O21</v>
      </c>
      <c r="P12" s="22" t="str">
        <f t="shared" si="2"/>
        <v>P21</v>
      </c>
      <c r="Q12" s="22" t="str">
        <f t="shared" si="2"/>
        <v>Q21</v>
      </c>
      <c r="U12" s="45">
        <v>2</v>
      </c>
      <c r="V12" s="45">
        <f t="shared" ca="1" si="0"/>
        <v>4.7830364625595376E-3</v>
      </c>
      <c r="AA12" s="45">
        <v>12</v>
      </c>
      <c r="AB12" s="45" t="s">
        <v>59</v>
      </c>
    </row>
    <row r="13" spans="1:28" x14ac:dyDescent="0.2">
      <c r="C13" s="22" t="str">
        <f t="shared" si="1"/>
        <v>C527</v>
      </c>
      <c r="D13" s="22" t="str">
        <f t="shared" si="1"/>
        <v>D527</v>
      </c>
      <c r="E13" s="22" t="str">
        <f t="shared" si="1"/>
        <v>E527</v>
      </c>
      <c r="F13" s="22" t="str">
        <f t="shared" si="1"/>
        <v>F527</v>
      </c>
      <c r="G13" s="22" t="str">
        <f t="shared" si="1"/>
        <v>G527</v>
      </c>
      <c r="H13" s="22" t="str">
        <f t="shared" si="1"/>
        <v>H527</v>
      </c>
      <c r="I13" s="22" t="str">
        <f t="shared" si="1"/>
        <v>I527</v>
      </c>
      <c r="J13" s="22" t="str">
        <f t="shared" si="1"/>
        <v>J527</v>
      </c>
      <c r="K13" s="22" t="str">
        <f t="shared" si="1"/>
        <v>K527</v>
      </c>
      <c r="L13" s="22" t="str">
        <f t="shared" si="1"/>
        <v>L527</v>
      </c>
      <c r="M13" s="22" t="str">
        <f t="shared" si="1"/>
        <v>M527</v>
      </c>
      <c r="N13" s="22" t="str">
        <f t="shared" si="1"/>
        <v>N527</v>
      </c>
      <c r="O13" s="22" t="str">
        <f t="shared" si="1"/>
        <v>O527</v>
      </c>
      <c r="P13" s="22" t="str">
        <f t="shared" si="1"/>
        <v>P527</v>
      </c>
      <c r="Q13" s="22" t="str">
        <f t="shared" si="1"/>
        <v>Q527</v>
      </c>
      <c r="U13" s="45">
        <v>2.25</v>
      </c>
      <c r="V13" s="45">
        <f t="shared" ca="1" si="0"/>
        <v>7.0505578734784864E-3</v>
      </c>
      <c r="AA13" s="45">
        <v>13</v>
      </c>
      <c r="AB13" s="45" t="s">
        <v>61</v>
      </c>
    </row>
    <row r="14" spans="1:28" x14ac:dyDescent="0.2">
      <c r="U14" s="45">
        <v>2.5</v>
      </c>
      <c r="V14" s="45">
        <f t="shared" ca="1" si="0"/>
        <v>9.6937999900606146E-3</v>
      </c>
      <c r="AA14" s="45">
        <v>14</v>
      </c>
      <c r="AB14" s="45" t="s">
        <v>62</v>
      </c>
    </row>
    <row r="15" spans="1:28" x14ac:dyDescent="0.2">
      <c r="A15" s="63" t="s">
        <v>66</v>
      </c>
      <c r="B15" s="63">
        <f>C9-C8+1</f>
        <v>507</v>
      </c>
      <c r="C15" s="22" t="str">
        <f t="shared" ref="C15:Q15" si="3">VLOOKUP(C16,$AA1:$AB26,2,FALSE)</f>
        <v>C</v>
      </c>
      <c r="D15" s="22" t="str">
        <f t="shared" si="3"/>
        <v>D</v>
      </c>
      <c r="E15" s="22" t="str">
        <f t="shared" si="3"/>
        <v>E</v>
      </c>
      <c r="F15" s="22" t="str">
        <f t="shared" si="3"/>
        <v>F</v>
      </c>
      <c r="G15" s="22" t="str">
        <f t="shared" si="3"/>
        <v>G</v>
      </c>
      <c r="H15" s="22" t="str">
        <f t="shared" si="3"/>
        <v>H</v>
      </c>
      <c r="I15" s="22" t="str">
        <f t="shared" si="3"/>
        <v>I</v>
      </c>
      <c r="J15" s="22" t="str">
        <f t="shared" si="3"/>
        <v>J</v>
      </c>
      <c r="K15" s="22" t="str">
        <f t="shared" si="3"/>
        <v>K</v>
      </c>
      <c r="L15" s="22" t="str">
        <f t="shared" si="3"/>
        <v>L</v>
      </c>
      <c r="M15" s="22" t="str">
        <f t="shared" si="3"/>
        <v>M</v>
      </c>
      <c r="N15" s="22" t="str">
        <f t="shared" si="3"/>
        <v>N</v>
      </c>
      <c r="O15" s="22" t="str">
        <f t="shared" si="3"/>
        <v>O</v>
      </c>
      <c r="P15" s="22" t="str">
        <f t="shared" si="3"/>
        <v>P</v>
      </c>
      <c r="Q15" s="22" t="str">
        <f t="shared" si="3"/>
        <v>Q</v>
      </c>
      <c r="U15" s="45">
        <v>2.75</v>
      </c>
      <c r="V15" s="45">
        <f t="shared" ca="1" si="0"/>
        <v>1.2712762812305921E-2</v>
      </c>
      <c r="AA15" s="45">
        <v>15</v>
      </c>
      <c r="AB15" s="45" t="s">
        <v>63</v>
      </c>
    </row>
    <row r="16" spans="1:28" x14ac:dyDescent="0.2">
      <c r="A16" s="22"/>
      <c r="C16" s="22">
        <f>COLUMN()</f>
        <v>3</v>
      </c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22">
        <f>COLUMN()</f>
        <v>16</v>
      </c>
      <c r="Q16" s="22">
        <f>COLUMN()</f>
        <v>17</v>
      </c>
      <c r="U16" s="45">
        <v>3</v>
      </c>
      <c r="V16" s="45">
        <f t="shared" ca="1" si="0"/>
        <v>1.6107446340214403E-2</v>
      </c>
      <c r="AA16" s="45">
        <v>16</v>
      </c>
      <c r="AB16" s="45" t="s">
        <v>64</v>
      </c>
    </row>
    <row r="17" spans="1:28" x14ac:dyDescent="0.2">
      <c r="A17" s="63" t="s">
        <v>65</v>
      </c>
      <c r="U17" s="45">
        <v>3.25</v>
      </c>
      <c r="V17" s="45">
        <f t="shared" ca="1" si="0"/>
        <v>1.987785057378607E-2</v>
      </c>
      <c r="AA17" s="45">
        <v>17</v>
      </c>
      <c r="AB17" s="45" t="s">
        <v>67</v>
      </c>
    </row>
    <row r="18" spans="1:28" x14ac:dyDescent="0.2">
      <c r="A18" s="86">
        <v>10000</v>
      </c>
      <c r="B18" s="86">
        <v>1</v>
      </c>
      <c r="C18" s="45">
        <f ca="1">SUM(INDIRECT(C12):INDIRECT(C13))</f>
        <v>302.60000000000025</v>
      </c>
      <c r="D18" s="110">
        <f ca="1">SUM(INDIRECT(D12):INDIRECT(D13))</f>
        <v>1528.7311500000008</v>
      </c>
      <c r="E18" s="110">
        <f ca="1">SUM(INDIRECT(E12):INDIRECT(E13))</f>
        <v>13.031305846401665</v>
      </c>
      <c r="F18" s="63">
        <f ca="1">SUM(INDIRECT(F12):INDIRECT(F13))</f>
        <v>1326.3244199999999</v>
      </c>
      <c r="G18" s="63">
        <f ca="1">SUM(INDIRECT(G12):INDIRECT(G13))</f>
        <v>14.867083276745689</v>
      </c>
      <c r="H18" s="63">
        <f ca="1">SUM(INDIRECT(H12):INDIRECT(H13))</f>
        <v>6563.8057126430022</v>
      </c>
      <c r="I18" s="63">
        <f ca="1">SUM(INDIRECT(I12):INDIRECT(I13))</f>
        <v>33426.818680799886</v>
      </c>
      <c r="J18" s="63">
        <f ca="1">SUM(INDIRECT(J12):INDIRECT(J13))</f>
        <v>172479.50737891981</v>
      </c>
      <c r="K18" s="63">
        <f ca="1">SUM(INDIRECT(K12):INDIRECT(K13))</f>
        <v>76.381998495640829</v>
      </c>
      <c r="L18" s="63">
        <f ca="1">SUM(INDIRECT(L12):INDIRECT(L13))</f>
        <v>395.7140971764897</v>
      </c>
      <c r="N18" s="45">
        <f ca="1">SUM(INDIRECT(N12):INDIRECT(N13))</f>
        <v>2.7691167716545257E-3</v>
      </c>
      <c r="O18" s="45">
        <f ca="1">SQRT(SUM(INDIRECT(O12):INDIRECT(O13)))</f>
        <v>45507175.02790574</v>
      </c>
      <c r="P18" s="45">
        <f ca="1">SQRT(SUM(INDIRECT(P12):INDIRECT(P13)))</f>
        <v>38413947.708522253</v>
      </c>
      <c r="Q18" s="45">
        <f ca="1">SQRT(SUM(INDIRECT(Q12):INDIRECT(Q13)))</f>
        <v>6250731.821453061</v>
      </c>
      <c r="U18" s="45">
        <v>3.5</v>
      </c>
      <c r="V18" s="45">
        <f t="shared" ca="1" si="0"/>
        <v>2.402397551302091E-2</v>
      </c>
      <c r="AA18" s="45">
        <v>18</v>
      </c>
      <c r="AB18" s="45" t="s">
        <v>69</v>
      </c>
    </row>
    <row r="19" spans="1:28" x14ac:dyDescent="0.2">
      <c r="A19" s="87" t="s">
        <v>70</v>
      </c>
      <c r="F19" s="88" t="s">
        <v>71</v>
      </c>
      <c r="G19" s="88" t="s">
        <v>72</v>
      </c>
      <c r="H19" s="88" t="s">
        <v>73</v>
      </c>
      <c r="I19" s="88" t="s">
        <v>74</v>
      </c>
      <c r="J19" s="88" t="s">
        <v>75</v>
      </c>
      <c r="K19" s="88" t="s">
        <v>76</v>
      </c>
      <c r="L19" s="88" t="s">
        <v>77</v>
      </c>
      <c r="M19" s="89"/>
      <c r="N19" s="89"/>
      <c r="O19" s="89"/>
      <c r="P19" s="89"/>
      <c r="Q19" s="89"/>
      <c r="U19" s="45">
        <v>3.75</v>
      </c>
      <c r="V19" s="45">
        <f t="shared" ca="1" si="0"/>
        <v>2.8545821157918934E-2</v>
      </c>
      <c r="AA19" s="45">
        <v>19</v>
      </c>
      <c r="AB19" s="45" t="s">
        <v>78</v>
      </c>
    </row>
    <row r="20" spans="1:28" ht="15" thickBot="1" x14ac:dyDescent="0.25">
      <c r="A20" s="90" t="s">
        <v>79</v>
      </c>
      <c r="B20" s="90" t="s">
        <v>80</v>
      </c>
      <c r="C20" s="90" t="s">
        <v>128</v>
      </c>
      <c r="D20" s="90" t="s">
        <v>79</v>
      </c>
      <c r="E20" s="90" t="s">
        <v>80</v>
      </c>
      <c r="F20" s="90" t="s">
        <v>129</v>
      </c>
      <c r="G20" s="90" t="s">
        <v>130</v>
      </c>
      <c r="H20" s="90" t="s">
        <v>138</v>
      </c>
      <c r="I20" s="90" t="s">
        <v>139</v>
      </c>
      <c r="J20" s="90" t="s">
        <v>140</v>
      </c>
      <c r="K20" s="90" t="s">
        <v>131</v>
      </c>
      <c r="L20" s="90" t="s">
        <v>141</v>
      </c>
      <c r="M20" s="91" t="s">
        <v>86</v>
      </c>
      <c r="N20" s="90" t="s">
        <v>87</v>
      </c>
      <c r="O20" s="90" t="s">
        <v>88</v>
      </c>
      <c r="P20" s="90" t="s">
        <v>89</v>
      </c>
      <c r="Q20" s="90" t="s">
        <v>90</v>
      </c>
      <c r="R20" s="65" t="s">
        <v>91</v>
      </c>
      <c r="U20" s="45">
        <v>4</v>
      </c>
      <c r="V20" s="45">
        <f t="shared" ca="1" si="0"/>
        <v>3.3443387508480138E-2</v>
      </c>
      <c r="AA20" s="45">
        <v>20</v>
      </c>
      <c r="AB20" s="45" t="s">
        <v>92</v>
      </c>
    </row>
    <row r="21" spans="1:28" x14ac:dyDescent="0.2">
      <c r="A21" s="111">
        <v>-3153</v>
      </c>
      <c r="B21" s="111">
        <v>1.1403999815229326E-4</v>
      </c>
      <c r="C21" s="112">
        <v>0.1</v>
      </c>
      <c r="D21" s="92">
        <f>A21/A$18</f>
        <v>-0.31530000000000002</v>
      </c>
      <c r="E21" s="92">
        <f>B21/B$18</f>
        <v>1.1403999815229326E-4</v>
      </c>
      <c r="F21" s="36">
        <f>$C21*D21</f>
        <v>-3.1530000000000002E-2</v>
      </c>
      <c r="G21" s="36">
        <f>$C21*E21</f>
        <v>1.1403999815229327E-5</v>
      </c>
      <c r="H21" s="36">
        <f>C21*D21*D21</f>
        <v>9.9414090000000017E-3</v>
      </c>
      <c r="I21" s="36">
        <f>C21*D21*D21*D21</f>
        <v>-3.134526257700001E-3</v>
      </c>
      <c r="J21" s="36">
        <f>C21*D21*D21*D21*D21</f>
        <v>9.8831612905281047E-4</v>
      </c>
      <c r="K21" s="36">
        <f>C21*E21*D21</f>
        <v>-3.5956811417418071E-6</v>
      </c>
      <c r="L21" s="36">
        <f>C21*E21*D21*D21</f>
        <v>1.1337182639911919E-6</v>
      </c>
      <c r="M21" s="36">
        <f t="shared" ref="M21:M84" ca="1" si="4">+E$4+E$5*D21+E$6*D21^2</f>
        <v>1.6356291408631282E-3</v>
      </c>
      <c r="N21" s="36">
        <f ca="1">C21*(M21-E21)^2</f>
        <v>2.3152335192154938E-7</v>
      </c>
      <c r="O21" s="113">
        <f ca="1">(C21*O$1-O$2*F21+O$3*H21)^2</f>
        <v>3184193986829.7861</v>
      </c>
      <c r="P21" s="36">
        <f ca="1">(-C21*O$2+O$4*F21-O$5*H21)^2</f>
        <v>1529853687405.927</v>
      </c>
      <c r="Q21" s="36">
        <f ca="1">+(C21*O$3-F21*O$5+H21*O$6)^2</f>
        <v>29520787820.544746</v>
      </c>
      <c r="R21" s="45">
        <f t="shared" ref="R21:R80" ca="1" si="5">+E21-M21</f>
        <v>-1.521589142710835E-3</v>
      </c>
      <c r="U21" s="45">
        <v>4.25</v>
      </c>
      <c r="V21" s="45">
        <f t="shared" ca="1" si="0"/>
        <v>3.8716674564704512E-2</v>
      </c>
      <c r="AA21" s="45">
        <v>21</v>
      </c>
      <c r="AB21" s="45" t="s">
        <v>93</v>
      </c>
    </row>
    <row r="22" spans="1:28" x14ac:dyDescent="0.2">
      <c r="A22" s="111">
        <v>-1698.5</v>
      </c>
      <c r="B22" s="111">
        <v>5.019980002543889E-3</v>
      </c>
      <c r="C22" s="111">
        <v>0.5</v>
      </c>
      <c r="D22" s="92">
        <f t="shared" ref="D22:E81" si="6">A22/A$18</f>
        <v>-0.16985</v>
      </c>
      <c r="E22" s="92">
        <f t="shared" si="6"/>
        <v>5.019980002543889E-3</v>
      </c>
      <c r="F22" s="36">
        <f t="shared" ref="F22:G81" si="7">$C22*D22</f>
        <v>-8.4925E-2</v>
      </c>
      <c r="G22" s="36">
        <f t="shared" si="7"/>
        <v>2.5099900012719445E-3</v>
      </c>
      <c r="H22" s="36">
        <f t="shared" ref="H22:H81" si="8">C22*D22*D22</f>
        <v>1.4424511250000001E-2</v>
      </c>
      <c r="I22" s="36">
        <f t="shared" ref="I22:I81" si="9">C22*D22*D22*D22</f>
        <v>-2.4500032358125002E-3</v>
      </c>
      <c r="J22" s="36">
        <f t="shared" ref="J22:J81" si="10">C22*D22*D22*D22*D22</f>
        <v>4.1613304960275317E-4</v>
      </c>
      <c r="K22" s="36">
        <f t="shared" ref="K22:K81" si="11">C22*E22*D22</f>
        <v>-4.2632180171603976E-4</v>
      </c>
      <c r="L22" s="36">
        <f t="shared" ref="L22:L81" si="12">C22*E22*D22*D22</f>
        <v>7.2410758021469358E-5</v>
      </c>
      <c r="M22" s="36">
        <f t="shared" ca="1" si="4"/>
        <v>8.8471943636949453E-4</v>
      </c>
      <c r="N22" s="36">
        <f t="shared" ref="N22:N81" ca="1" si="13">C22*(M22-E22)^2</f>
        <v>8.5501899750784874E-6</v>
      </c>
      <c r="O22" s="113">
        <f t="shared" ref="O22:O81" ca="1" si="14">(C22*O$1-O$2*F22+O$3*H22)^2</f>
        <v>67199756598150.633</v>
      </c>
      <c r="P22" s="36">
        <f t="shared" ref="P22:P81" ca="1" si="15">(-C22*O$2+O$4*F22-O$5*H22)^2</f>
        <v>29945057995603.703</v>
      </c>
      <c r="Q22" s="36">
        <f t="shared" ref="Q22:Q81" ca="1" si="16">+(C22*O$3-F22*O$5+H22*O$6)^2</f>
        <v>560377393638.35388</v>
      </c>
      <c r="R22" s="45">
        <f t="shared" ca="1" si="5"/>
        <v>4.1352605661743947E-3</v>
      </c>
      <c r="U22" s="45">
        <v>4.5</v>
      </c>
      <c r="V22" s="45">
        <f t="shared" ca="1" si="0"/>
        <v>4.4365682326592076E-2</v>
      </c>
      <c r="AA22" s="45">
        <v>22</v>
      </c>
      <c r="AB22" s="45" t="s">
        <v>2184</v>
      </c>
    </row>
    <row r="23" spans="1:28" x14ac:dyDescent="0.2">
      <c r="A23" s="111">
        <v>-1562</v>
      </c>
      <c r="B23" s="111">
        <v>2.2421600006055087E-3</v>
      </c>
      <c r="C23" s="111">
        <v>0.5</v>
      </c>
      <c r="D23" s="92">
        <f t="shared" si="6"/>
        <v>-0.15620000000000001</v>
      </c>
      <c r="E23" s="92">
        <f t="shared" si="6"/>
        <v>2.2421600006055087E-3</v>
      </c>
      <c r="F23" s="36">
        <f t="shared" si="7"/>
        <v>-7.8100000000000003E-2</v>
      </c>
      <c r="G23" s="36">
        <f t="shared" si="7"/>
        <v>1.1210800003027543E-3</v>
      </c>
      <c r="H23" s="36">
        <f t="shared" si="8"/>
        <v>1.219922E-2</v>
      </c>
      <c r="I23" s="36">
        <f t="shared" si="9"/>
        <v>-1.9055181640000001E-3</v>
      </c>
      <c r="J23" s="36">
        <f t="shared" si="10"/>
        <v>2.9764193721680001E-4</v>
      </c>
      <c r="K23" s="36">
        <f t="shared" si="11"/>
        <v>-1.7511269604729023E-4</v>
      </c>
      <c r="L23" s="36">
        <f t="shared" si="12"/>
        <v>2.7352603122586733E-5</v>
      </c>
      <c r="M23" s="36">
        <f t="shared" ca="1" si="4"/>
        <v>8.2077671792729016E-4</v>
      </c>
      <c r="N23" s="36">
        <f t="shared" ca="1" si="13"/>
        <v>1.0101652181385542E-6</v>
      </c>
      <c r="O23" s="113">
        <f t="shared" ca="1" si="14"/>
        <v>66111571975286.57</v>
      </c>
      <c r="P23" s="36">
        <f t="shared" ca="1" si="15"/>
        <v>29234617507293.105</v>
      </c>
      <c r="Q23" s="36">
        <f t="shared" ca="1" si="16"/>
        <v>545323716456.73248</v>
      </c>
      <c r="R23" s="45">
        <f t="shared" ca="1" si="5"/>
        <v>1.4213832826782185E-3</v>
      </c>
      <c r="U23" s="45">
        <v>4.75</v>
      </c>
      <c r="V23" s="45">
        <f t="shared" ca="1" si="0"/>
        <v>5.0390410794142804E-2</v>
      </c>
      <c r="AA23" s="45">
        <v>23</v>
      </c>
      <c r="AB23" s="45" t="s">
        <v>94</v>
      </c>
    </row>
    <row r="24" spans="1:28" x14ac:dyDescent="0.2">
      <c r="A24" s="111">
        <v>-1561.5</v>
      </c>
      <c r="B24" s="111">
        <v>6.3968200047384016E-3</v>
      </c>
      <c r="C24" s="111">
        <v>0.5</v>
      </c>
      <c r="D24" s="92">
        <f t="shared" si="6"/>
        <v>-0.15615000000000001</v>
      </c>
      <c r="E24" s="92">
        <f t="shared" si="6"/>
        <v>6.3968200047384016E-3</v>
      </c>
      <c r="F24" s="36">
        <f t="shared" si="7"/>
        <v>-7.8075000000000006E-2</v>
      </c>
      <c r="G24" s="36">
        <f t="shared" si="7"/>
        <v>3.1984100023692008E-3</v>
      </c>
      <c r="H24" s="36">
        <f t="shared" si="8"/>
        <v>1.2191411250000003E-2</v>
      </c>
      <c r="I24" s="36">
        <f t="shared" si="9"/>
        <v>-1.9036888666875006E-3</v>
      </c>
      <c r="J24" s="36">
        <f t="shared" si="10"/>
        <v>2.9726101653325323E-4</v>
      </c>
      <c r="K24" s="36">
        <f t="shared" si="11"/>
        <v>-4.9943172186995069E-4</v>
      </c>
      <c r="L24" s="36">
        <f t="shared" si="12"/>
        <v>7.7986263369992802E-5</v>
      </c>
      <c r="M24" s="36">
        <f t="shared" ca="1" si="4"/>
        <v>8.2054455446488111E-4</v>
      </c>
      <c r="N24" s="36">
        <f t="shared" ca="1" si="13"/>
        <v>1.5547423948661576E-5</v>
      </c>
      <c r="O24" s="113">
        <f t="shared" ca="1" si="14"/>
        <v>66107609248210.188</v>
      </c>
      <c r="P24" s="36">
        <f t="shared" ca="1" si="15"/>
        <v>29232036058431.102</v>
      </c>
      <c r="Q24" s="36">
        <f t="shared" ca="1" si="16"/>
        <v>545269066397.51367</v>
      </c>
      <c r="R24" s="45">
        <f t="shared" ca="1" si="5"/>
        <v>5.5762754502735202E-3</v>
      </c>
      <c r="U24" s="45">
        <v>5</v>
      </c>
      <c r="V24" s="45">
        <f t="shared" ca="1" si="0"/>
        <v>5.6790859967356729E-2</v>
      </c>
      <c r="AA24" s="45">
        <v>24</v>
      </c>
      <c r="AB24" s="45" t="s">
        <v>79</v>
      </c>
    </row>
    <row r="25" spans="1:28" x14ac:dyDescent="0.2">
      <c r="A25" s="111">
        <v>-1510</v>
      </c>
      <c r="B25" s="111">
        <v>2.3268000004463829E-3</v>
      </c>
      <c r="C25" s="111">
        <v>0.5</v>
      </c>
      <c r="D25" s="92">
        <f t="shared" si="6"/>
        <v>-0.151</v>
      </c>
      <c r="E25" s="92">
        <f t="shared" si="6"/>
        <v>2.3268000004463829E-3</v>
      </c>
      <c r="F25" s="36">
        <f t="shared" si="7"/>
        <v>-7.5499999999999998E-2</v>
      </c>
      <c r="G25" s="36">
        <f t="shared" si="7"/>
        <v>1.1634000002231915E-3</v>
      </c>
      <c r="H25" s="36">
        <f t="shared" si="8"/>
        <v>1.1400499999999999E-2</v>
      </c>
      <c r="I25" s="36">
        <f t="shared" si="9"/>
        <v>-1.7214754999999998E-3</v>
      </c>
      <c r="J25" s="36">
        <f t="shared" si="10"/>
        <v>2.5994280049999999E-4</v>
      </c>
      <c r="K25" s="36">
        <f t="shared" si="11"/>
        <v>-1.7567340003370191E-4</v>
      </c>
      <c r="L25" s="36">
        <f t="shared" si="12"/>
        <v>2.6526683405088989E-5</v>
      </c>
      <c r="M25" s="36">
        <f t="shared" ca="1" si="4"/>
        <v>7.967122122407175E-4</v>
      </c>
      <c r="N25" s="36">
        <f t="shared" ca="1" si="13"/>
        <v>1.1705843198080527E-6</v>
      </c>
      <c r="O25" s="113">
        <f t="shared" ca="1" si="14"/>
        <v>65700356080046.094</v>
      </c>
      <c r="P25" s="36">
        <f t="shared" ca="1" si="15"/>
        <v>28966960402729.051</v>
      </c>
      <c r="Q25" s="36">
        <f t="shared" ca="1" si="16"/>
        <v>539659245062.75201</v>
      </c>
      <c r="R25" s="45">
        <f t="shared" ca="1" si="5"/>
        <v>1.5300877882056655E-3</v>
      </c>
      <c r="U25" s="45">
        <v>5.25</v>
      </c>
      <c r="V25" s="45">
        <f t="shared" ca="1" si="0"/>
        <v>6.356702984623383E-2</v>
      </c>
      <c r="AA25" s="45">
        <v>25</v>
      </c>
      <c r="AB25" s="45" t="s">
        <v>80</v>
      </c>
    </row>
    <row r="26" spans="1:28" x14ac:dyDescent="0.2">
      <c r="A26" s="111">
        <v>-1438</v>
      </c>
      <c r="B26" s="111">
        <v>4.5978400012245402E-3</v>
      </c>
      <c r="C26" s="111">
        <v>0.5</v>
      </c>
      <c r="D26" s="92">
        <f t="shared" si="6"/>
        <v>-0.14380000000000001</v>
      </c>
      <c r="E26" s="92">
        <f t="shared" si="6"/>
        <v>4.5978400012245402E-3</v>
      </c>
      <c r="F26" s="36">
        <f t="shared" si="7"/>
        <v>-7.1900000000000006E-2</v>
      </c>
      <c r="G26" s="36">
        <f t="shared" si="7"/>
        <v>2.2989200006122701E-3</v>
      </c>
      <c r="H26" s="36">
        <f t="shared" si="8"/>
        <v>1.0339220000000001E-2</v>
      </c>
      <c r="I26" s="36">
        <f t="shared" si="9"/>
        <v>-1.4867798360000003E-3</v>
      </c>
      <c r="J26" s="36">
        <f t="shared" si="10"/>
        <v>2.1379894041680006E-4</v>
      </c>
      <c r="K26" s="36">
        <f t="shared" si="11"/>
        <v>-3.3058469608804444E-4</v>
      </c>
      <c r="L26" s="36">
        <f t="shared" si="12"/>
        <v>4.7538079297460794E-5</v>
      </c>
      <c r="M26" s="36">
        <f t="shared" ca="1" si="4"/>
        <v>7.6366048220073755E-4</v>
      </c>
      <c r="N26" s="36">
        <f t="shared" ca="1" si="13"/>
        <v>7.3504662920507994E-6</v>
      </c>
      <c r="O26" s="113">
        <f t="shared" ca="1" si="14"/>
        <v>65133999696234.305</v>
      </c>
      <c r="P26" s="36">
        <f t="shared" ca="1" si="15"/>
        <v>28599063177597.992</v>
      </c>
      <c r="Q26" s="36">
        <f t="shared" ca="1" si="16"/>
        <v>531879737858.14337</v>
      </c>
      <c r="R26" s="45">
        <f t="shared" ca="1" si="5"/>
        <v>3.8341795190238027E-3</v>
      </c>
      <c r="U26" s="45">
        <v>5.5</v>
      </c>
      <c r="V26" s="45">
        <f t="shared" ca="1" si="0"/>
        <v>7.0718920430774102E-2</v>
      </c>
      <c r="AA26" s="45">
        <v>26</v>
      </c>
      <c r="AB26" s="45" t="s">
        <v>95</v>
      </c>
    </row>
    <row r="27" spans="1:28" x14ac:dyDescent="0.2">
      <c r="A27" s="111">
        <v>-1437.5</v>
      </c>
      <c r="B27" s="111">
        <v>6.7524999976740219E-3</v>
      </c>
      <c r="C27" s="111">
        <v>0.5</v>
      </c>
      <c r="D27" s="92">
        <f t="shared" si="6"/>
        <v>-0.14374999999999999</v>
      </c>
      <c r="E27" s="92">
        <f t="shared" si="6"/>
        <v>6.7524999976740219E-3</v>
      </c>
      <c r="F27" s="36">
        <f t="shared" si="7"/>
        <v>-7.1874999999999994E-2</v>
      </c>
      <c r="G27" s="36">
        <f t="shared" si="7"/>
        <v>3.3762499988370109E-3</v>
      </c>
      <c r="H27" s="36">
        <f t="shared" si="8"/>
        <v>1.0332031249999998E-2</v>
      </c>
      <c r="I27" s="36">
        <f t="shared" si="9"/>
        <v>-1.4852294921874995E-3</v>
      </c>
      <c r="J27" s="36">
        <f t="shared" si="10"/>
        <v>2.1350173950195306E-4</v>
      </c>
      <c r="K27" s="36">
        <f t="shared" si="11"/>
        <v>-4.8533593733282029E-4</v>
      </c>
      <c r="L27" s="36">
        <f t="shared" si="12"/>
        <v>6.9767040991592917E-5</v>
      </c>
      <c r="M27" s="36">
        <f t="shared" ca="1" si="4"/>
        <v>7.634320458877286E-4</v>
      </c>
      <c r="N27" s="36">
        <f t="shared" ca="1" si="13"/>
        <v>1.7934467465556832E-5</v>
      </c>
      <c r="O27" s="113">
        <f t="shared" ca="1" si="14"/>
        <v>65130078898159.07</v>
      </c>
      <c r="P27" s="36">
        <f t="shared" ca="1" si="15"/>
        <v>28596519288135.086</v>
      </c>
      <c r="Q27" s="36">
        <f t="shared" ca="1" si="16"/>
        <v>531825971006.95496</v>
      </c>
      <c r="R27" s="45">
        <f t="shared" ca="1" si="5"/>
        <v>5.9890679517862928E-3</v>
      </c>
      <c r="U27" s="45">
        <v>5.75</v>
      </c>
      <c r="V27" s="45">
        <f t="shared" ca="1" si="0"/>
        <v>7.824653172097755E-2</v>
      </c>
    </row>
    <row r="28" spans="1:28" x14ac:dyDescent="0.2">
      <c r="A28" s="111">
        <v>-1434</v>
      </c>
      <c r="B28" s="111">
        <v>2.8351200016913936E-3</v>
      </c>
      <c r="C28" s="111">
        <v>0.5</v>
      </c>
      <c r="D28" s="92">
        <f t="shared" si="6"/>
        <v>-0.1434</v>
      </c>
      <c r="E28" s="92">
        <f t="shared" si="6"/>
        <v>2.8351200016913936E-3</v>
      </c>
      <c r="F28" s="36">
        <f t="shared" si="7"/>
        <v>-7.17E-2</v>
      </c>
      <c r="G28" s="36">
        <f t="shared" si="7"/>
        <v>1.4175600008456968E-3</v>
      </c>
      <c r="H28" s="36">
        <f t="shared" si="8"/>
        <v>1.0281780000000001E-2</v>
      </c>
      <c r="I28" s="36">
        <f t="shared" si="9"/>
        <v>-1.4744072520000001E-3</v>
      </c>
      <c r="J28" s="36">
        <f t="shared" si="10"/>
        <v>2.1142999993680001E-4</v>
      </c>
      <c r="K28" s="36">
        <f t="shared" si="11"/>
        <v>-2.0327810412127292E-4</v>
      </c>
      <c r="L28" s="36">
        <f t="shared" si="12"/>
        <v>2.9150080130990538E-5</v>
      </c>
      <c r="M28" s="36">
        <f t="shared" ca="1" si="4"/>
        <v>7.6183341250385601E-4</v>
      </c>
      <c r="N28" s="36">
        <f t="shared" ca="1" si="13"/>
        <v>2.1492586404524463E-6</v>
      </c>
      <c r="O28" s="113">
        <f t="shared" ca="1" si="14"/>
        <v>65102638029386.492</v>
      </c>
      <c r="P28" s="36">
        <f t="shared" ca="1" si="15"/>
        <v>28578716284642.445</v>
      </c>
      <c r="Q28" s="36">
        <f t="shared" ca="1" si="16"/>
        <v>531449702320.39325</v>
      </c>
      <c r="R28" s="45">
        <f t="shared" ca="1" si="5"/>
        <v>2.0732865891875374E-3</v>
      </c>
      <c r="U28" s="45">
        <v>6</v>
      </c>
      <c r="V28" s="45">
        <f t="shared" ca="1" si="0"/>
        <v>8.6149863716844188E-2</v>
      </c>
    </row>
    <row r="29" spans="1:28" x14ac:dyDescent="0.2">
      <c r="A29" s="111">
        <v>-1429</v>
      </c>
      <c r="B29" s="111">
        <v>5.3817200023331679E-3</v>
      </c>
      <c r="C29" s="111">
        <v>0.5</v>
      </c>
      <c r="D29" s="92">
        <f t="shared" si="6"/>
        <v>-0.1429</v>
      </c>
      <c r="E29" s="92">
        <f t="shared" si="6"/>
        <v>5.3817200023331679E-3</v>
      </c>
      <c r="F29" s="36">
        <f t="shared" si="7"/>
        <v>-7.145E-2</v>
      </c>
      <c r="G29" s="36">
        <f t="shared" si="7"/>
        <v>2.690860001166584E-3</v>
      </c>
      <c r="H29" s="36">
        <f t="shared" si="8"/>
        <v>1.0210205E-2</v>
      </c>
      <c r="I29" s="36">
        <f t="shared" si="9"/>
        <v>-1.4590382945000001E-3</v>
      </c>
      <c r="J29" s="36">
        <f t="shared" si="10"/>
        <v>2.0849657228405E-4</v>
      </c>
      <c r="K29" s="36">
        <f t="shared" si="11"/>
        <v>-3.8452389416670482E-4</v>
      </c>
      <c r="L29" s="36">
        <f t="shared" si="12"/>
        <v>5.4948464476422117E-5</v>
      </c>
      <c r="M29" s="36">
        <f t="shared" ca="1" si="4"/>
        <v>7.595509279772944E-4</v>
      </c>
      <c r="N29" s="36">
        <f t="shared" ca="1" si="13"/>
        <v>1.0682223475965916E-5</v>
      </c>
      <c r="O29" s="113">
        <f t="shared" ca="1" si="14"/>
        <v>65063451107711.188</v>
      </c>
      <c r="P29" s="36">
        <f t="shared" ca="1" si="15"/>
        <v>28553296239001.84</v>
      </c>
      <c r="Q29" s="36">
        <f t="shared" ca="1" si="16"/>
        <v>530912476921.96753</v>
      </c>
      <c r="R29" s="45">
        <f t="shared" ca="1" si="5"/>
        <v>4.6221690743558736E-3</v>
      </c>
      <c r="U29" s="45">
        <v>6.25</v>
      </c>
      <c r="V29" s="45">
        <f ca="1">+E$4+E$5*U29+E$6*U29^2</f>
        <v>9.4428916418374004E-2</v>
      </c>
    </row>
    <row r="30" spans="1:28" x14ac:dyDescent="0.2">
      <c r="A30" s="111">
        <v>-1425</v>
      </c>
      <c r="B30" s="111">
        <v>5.6190000032074749E-3</v>
      </c>
      <c r="C30" s="111">
        <v>0.5</v>
      </c>
      <c r="D30" s="92">
        <f t="shared" si="6"/>
        <v>-0.14249999999999999</v>
      </c>
      <c r="E30" s="92">
        <f t="shared" si="6"/>
        <v>5.6190000032074749E-3</v>
      </c>
      <c r="F30" s="36">
        <f t="shared" si="7"/>
        <v>-7.1249999999999994E-2</v>
      </c>
      <c r="G30" s="36">
        <f t="shared" si="7"/>
        <v>2.8095000016037375E-3</v>
      </c>
      <c r="H30" s="36">
        <f t="shared" si="8"/>
        <v>1.0153124999999999E-2</v>
      </c>
      <c r="I30" s="36">
        <f t="shared" si="9"/>
        <v>-1.4468203124999998E-3</v>
      </c>
      <c r="J30" s="36">
        <f t="shared" si="10"/>
        <v>2.0617189453124994E-4</v>
      </c>
      <c r="K30" s="36">
        <f t="shared" si="11"/>
        <v>-4.0035375022853256E-4</v>
      </c>
      <c r="L30" s="36">
        <f t="shared" si="12"/>
        <v>5.7050409407565884E-5</v>
      </c>
      <c r="M30" s="36">
        <f t="shared" ca="1" si="4"/>
        <v>7.577260224316773E-4</v>
      </c>
      <c r="N30" s="36">
        <f t="shared" ca="1" si="13"/>
        <v>1.1815992358083885E-5</v>
      </c>
      <c r="O30" s="113">
        <f t="shared" ca="1" si="14"/>
        <v>65032113697034.016</v>
      </c>
      <c r="P30" s="36">
        <f t="shared" ca="1" si="15"/>
        <v>28532971055795.672</v>
      </c>
      <c r="Q30" s="36">
        <f t="shared" ca="1" si="16"/>
        <v>530482951743.90363</v>
      </c>
      <c r="R30" s="45">
        <f t="shared" ca="1" si="5"/>
        <v>4.8612739807757975E-3</v>
      </c>
      <c r="U30" s="45">
        <v>6.5</v>
      </c>
      <c r="V30" s="45">
        <f ca="1">+E$4+E$5*U30+E$6*U30^2</f>
        <v>0.10308368982556698</v>
      </c>
    </row>
    <row r="31" spans="1:28" x14ac:dyDescent="0.2">
      <c r="A31" s="111">
        <v>-260.5</v>
      </c>
      <c r="B31" s="111">
        <v>1.8221399950562045E-3</v>
      </c>
      <c r="C31" s="111">
        <v>0.1</v>
      </c>
      <c r="D31" s="92">
        <f t="shared" si="6"/>
        <v>-2.605E-2</v>
      </c>
      <c r="E31" s="92">
        <f t="shared" si="6"/>
        <v>1.8221399950562045E-3</v>
      </c>
      <c r="F31" s="36">
        <f t="shared" si="7"/>
        <v>-2.6050000000000001E-3</v>
      </c>
      <c r="G31" s="36">
        <f t="shared" si="7"/>
        <v>1.8221399950562047E-4</v>
      </c>
      <c r="H31" s="36">
        <f t="shared" si="8"/>
        <v>6.7860250000000008E-5</v>
      </c>
      <c r="I31" s="36">
        <f t="shared" si="9"/>
        <v>-1.7677595125000003E-6</v>
      </c>
      <c r="J31" s="36">
        <f t="shared" si="10"/>
        <v>4.6050135300625008E-8</v>
      </c>
      <c r="K31" s="36">
        <f t="shared" si="11"/>
        <v>-4.7466746871214128E-6</v>
      </c>
      <c r="L31" s="36">
        <f t="shared" si="12"/>
        <v>1.2365087559951282E-7</v>
      </c>
      <c r="M31" s="36">
        <f t="shared" ca="1" si="4"/>
        <v>2.6735039715183406E-4</v>
      </c>
      <c r="N31" s="36">
        <f t="shared" ca="1" si="13"/>
        <v>2.4173706937516344E-7</v>
      </c>
      <c r="O31" s="113">
        <f t="shared" ca="1" si="14"/>
        <v>2254309547850.6479</v>
      </c>
      <c r="P31" s="36">
        <f t="shared" ca="1" si="15"/>
        <v>920616934733.8208</v>
      </c>
      <c r="Q31" s="36">
        <f t="shared" ca="1" si="16"/>
        <v>16592653089.102333</v>
      </c>
      <c r="R31" s="45">
        <f t="shared" ca="1" si="5"/>
        <v>1.5547895979043705E-3</v>
      </c>
    </row>
    <row r="32" spans="1:28" x14ac:dyDescent="0.2">
      <c r="A32" s="111">
        <v>-29</v>
      </c>
      <c r="B32" s="111">
        <v>5.2971999684814364E-4</v>
      </c>
      <c r="C32" s="111">
        <v>0.5</v>
      </c>
      <c r="D32" s="92">
        <f t="shared" si="6"/>
        <v>-2.8999999999999998E-3</v>
      </c>
      <c r="E32" s="92">
        <f t="shared" si="6"/>
        <v>5.2971999684814364E-4</v>
      </c>
      <c r="F32" s="36">
        <f t="shared" si="7"/>
        <v>-1.4499999999999999E-3</v>
      </c>
      <c r="G32" s="36">
        <f t="shared" si="7"/>
        <v>2.6485999842407182E-4</v>
      </c>
      <c r="H32" s="36">
        <f t="shared" si="8"/>
        <v>4.2049999999999996E-6</v>
      </c>
      <c r="I32" s="36">
        <f t="shared" si="9"/>
        <v>-1.2194499999999997E-8</v>
      </c>
      <c r="J32" s="36">
        <f t="shared" si="10"/>
        <v>3.5364049999999987E-11</v>
      </c>
      <c r="K32" s="36">
        <f t="shared" si="11"/>
        <v>-7.6809399542980826E-7</v>
      </c>
      <c r="L32" s="36">
        <f t="shared" si="12"/>
        <v>2.227472586746444E-9</v>
      </c>
      <c r="M32" s="36">
        <f t="shared" ca="1" si="4"/>
        <v>1.795786707831992E-4</v>
      </c>
      <c r="N32" s="36">
        <f t="shared" ca="1" si="13"/>
        <v>6.1299474109258883E-8</v>
      </c>
      <c r="O32" s="113">
        <f t="shared" ca="1" si="14"/>
        <v>54737162320365.141</v>
      </c>
      <c r="P32" s="36">
        <f t="shared" ca="1" si="15"/>
        <v>22010483815495.59</v>
      </c>
      <c r="Q32" s="36">
        <f t="shared" ca="1" si="16"/>
        <v>393975348395.19788</v>
      </c>
      <c r="R32" s="45">
        <f t="shared" ca="1" si="5"/>
        <v>3.5014132606494446E-4</v>
      </c>
    </row>
    <row r="33" spans="1:18" x14ac:dyDescent="0.2">
      <c r="A33" s="111">
        <v>0</v>
      </c>
      <c r="B33" s="111">
        <v>-8.0000000161817297E-4</v>
      </c>
      <c r="C33" s="111">
        <v>0.5</v>
      </c>
      <c r="D33" s="92">
        <f t="shared" si="6"/>
        <v>0</v>
      </c>
      <c r="E33" s="92">
        <f t="shared" si="6"/>
        <v>-8.0000000161817297E-4</v>
      </c>
      <c r="F33" s="36">
        <f t="shared" si="7"/>
        <v>0</v>
      </c>
      <c r="G33" s="36">
        <f t="shared" si="7"/>
        <v>-4.0000000080908649E-4</v>
      </c>
      <c r="H33" s="36">
        <f t="shared" si="8"/>
        <v>0</v>
      </c>
      <c r="I33" s="36">
        <f t="shared" si="9"/>
        <v>0</v>
      </c>
      <c r="J33" s="36">
        <f t="shared" si="10"/>
        <v>0</v>
      </c>
      <c r="K33" s="36">
        <f t="shared" si="11"/>
        <v>0</v>
      </c>
      <c r="L33" s="36">
        <f t="shared" si="12"/>
        <v>0</v>
      </c>
      <c r="M33" s="36">
        <f t="shared" ca="1" si="4"/>
        <v>1.6881057908239253E-4</v>
      </c>
      <c r="N33" s="36">
        <f t="shared" ca="1" si="13"/>
        <v>4.6929697063868346E-7</v>
      </c>
      <c r="O33" s="113">
        <f t="shared" ca="1" si="14"/>
        <v>54536517073584.523</v>
      </c>
      <c r="P33" s="36">
        <f t="shared" ca="1" si="15"/>
        <v>21886674156776.461</v>
      </c>
      <c r="Q33" s="36">
        <f t="shared" ca="1" si="16"/>
        <v>391413188401.19189</v>
      </c>
      <c r="R33" s="45">
        <f t="shared" ca="1" si="5"/>
        <v>-9.688105807005655E-4</v>
      </c>
    </row>
    <row r="34" spans="1:18" x14ac:dyDescent="0.2">
      <c r="A34" s="111">
        <v>0</v>
      </c>
      <c r="B34" s="111">
        <v>0</v>
      </c>
      <c r="C34" s="111">
        <v>0.2</v>
      </c>
      <c r="D34" s="92">
        <f t="shared" si="6"/>
        <v>0</v>
      </c>
      <c r="E34" s="92">
        <f t="shared" si="6"/>
        <v>0</v>
      </c>
      <c r="F34" s="36">
        <f t="shared" si="7"/>
        <v>0</v>
      </c>
      <c r="G34" s="36">
        <f t="shared" si="7"/>
        <v>0</v>
      </c>
      <c r="H34" s="36">
        <f t="shared" si="8"/>
        <v>0</v>
      </c>
      <c r="I34" s="36">
        <f t="shared" si="9"/>
        <v>0</v>
      </c>
      <c r="J34" s="36">
        <f t="shared" si="10"/>
        <v>0</v>
      </c>
      <c r="K34" s="36">
        <f t="shared" si="11"/>
        <v>0</v>
      </c>
      <c r="L34" s="36">
        <f t="shared" si="12"/>
        <v>0</v>
      </c>
      <c r="M34" s="36">
        <f t="shared" ca="1" si="4"/>
        <v>1.6881057908239253E-4</v>
      </c>
      <c r="N34" s="36">
        <f t="shared" ca="1" si="13"/>
        <v>5.6994023220265404E-9</v>
      </c>
      <c r="O34" s="113">
        <f t="shared" ca="1" si="14"/>
        <v>8725842731773.5254</v>
      </c>
      <c r="P34" s="36">
        <f t="shared" ca="1" si="15"/>
        <v>3501867865084.2334</v>
      </c>
      <c r="Q34" s="36">
        <f t="shared" ca="1" si="16"/>
        <v>62626110144.19072</v>
      </c>
      <c r="R34" s="45">
        <f t="shared" ca="1" si="5"/>
        <v>-1.6881057908239253E-4</v>
      </c>
    </row>
    <row r="35" spans="1:18" x14ac:dyDescent="0.2">
      <c r="A35" s="111">
        <v>13.5</v>
      </c>
      <c r="B35" s="111">
        <v>-1.4241799945011735E-3</v>
      </c>
      <c r="C35" s="111">
        <v>0.5</v>
      </c>
      <c r="D35" s="92">
        <f t="shared" si="6"/>
        <v>1.3500000000000001E-3</v>
      </c>
      <c r="E35" s="92">
        <f t="shared" si="6"/>
        <v>-1.4241799945011735E-3</v>
      </c>
      <c r="F35" s="36">
        <f t="shared" si="7"/>
        <v>6.7500000000000004E-4</v>
      </c>
      <c r="G35" s="36">
        <f t="shared" si="7"/>
        <v>-7.1208999725058675E-4</v>
      </c>
      <c r="H35" s="36">
        <f t="shared" si="8"/>
        <v>9.1125000000000006E-7</v>
      </c>
      <c r="I35" s="36">
        <f t="shared" si="9"/>
        <v>1.2301875000000001E-9</v>
      </c>
      <c r="J35" s="36">
        <f t="shared" si="10"/>
        <v>1.6607531250000002E-12</v>
      </c>
      <c r="K35" s="36">
        <f t="shared" si="11"/>
        <v>-9.6132149628829217E-7</v>
      </c>
      <c r="L35" s="36">
        <f t="shared" si="12"/>
        <v>-1.2977840199891945E-9</v>
      </c>
      <c r="M35" s="36">
        <f t="shared" ca="1" si="4"/>
        <v>1.638150923193035E-4</v>
      </c>
      <c r="N35" s="36">
        <f t="shared" ca="1" si="13"/>
        <v>1.2608641978829873E-6</v>
      </c>
      <c r="O35" s="113">
        <f t="shared" ca="1" si="14"/>
        <v>54443291895547.516</v>
      </c>
      <c r="P35" s="36">
        <f t="shared" ca="1" si="15"/>
        <v>21829195518379.113</v>
      </c>
      <c r="Q35" s="36">
        <f t="shared" ca="1" si="16"/>
        <v>390224123780.99933</v>
      </c>
      <c r="R35" s="45">
        <f t="shared" ca="1" si="5"/>
        <v>-1.5879950868204771E-3</v>
      </c>
    </row>
    <row r="36" spans="1:18" x14ac:dyDescent="0.2">
      <c r="A36" s="111">
        <v>22</v>
      </c>
      <c r="B36" s="111">
        <v>-1.794960000552237E-3</v>
      </c>
      <c r="C36" s="111">
        <v>0.5</v>
      </c>
      <c r="D36" s="92">
        <f t="shared" si="6"/>
        <v>2.2000000000000001E-3</v>
      </c>
      <c r="E36" s="92">
        <f t="shared" si="6"/>
        <v>-1.794960000552237E-3</v>
      </c>
      <c r="F36" s="36">
        <f t="shared" si="7"/>
        <v>1.1000000000000001E-3</v>
      </c>
      <c r="G36" s="36">
        <f t="shared" si="7"/>
        <v>-8.9748000027611852E-4</v>
      </c>
      <c r="H36" s="36">
        <f t="shared" si="8"/>
        <v>2.4200000000000001E-6</v>
      </c>
      <c r="I36" s="36">
        <f t="shared" si="9"/>
        <v>5.3240000000000002E-9</v>
      </c>
      <c r="J36" s="36">
        <f t="shared" si="10"/>
        <v>1.1712800000000002E-11</v>
      </c>
      <c r="K36" s="36">
        <f t="shared" si="11"/>
        <v>-1.9744560006074606E-6</v>
      </c>
      <c r="L36" s="36">
        <f t="shared" si="12"/>
        <v>-4.3438032013364137E-9</v>
      </c>
      <c r="M36" s="36">
        <f t="shared" ca="1" si="4"/>
        <v>1.6067540662059677E-4</v>
      </c>
      <c r="N36" s="36">
        <f t="shared" ca="1" si="13"/>
        <v>1.9122549228940281E-6</v>
      </c>
      <c r="O36" s="113">
        <f t="shared" ca="1" si="14"/>
        <v>54384652730029.109</v>
      </c>
      <c r="P36" s="36">
        <f t="shared" ca="1" si="15"/>
        <v>21793056338662.949</v>
      </c>
      <c r="Q36" s="36">
        <f t="shared" ca="1" si="16"/>
        <v>389476646467.78442</v>
      </c>
      <c r="R36" s="45">
        <f t="shared" ca="1" si="5"/>
        <v>-1.9556354071728339E-3</v>
      </c>
    </row>
    <row r="37" spans="1:18" x14ac:dyDescent="0.2">
      <c r="A37" s="111">
        <v>26.5</v>
      </c>
      <c r="B37" s="111">
        <v>-2.0030199957545847E-3</v>
      </c>
      <c r="C37" s="111">
        <v>0.5</v>
      </c>
      <c r="D37" s="92">
        <f t="shared" si="6"/>
        <v>2.65E-3</v>
      </c>
      <c r="E37" s="92">
        <f t="shared" si="6"/>
        <v>-2.0030199957545847E-3</v>
      </c>
      <c r="F37" s="36">
        <f t="shared" si="7"/>
        <v>1.325E-3</v>
      </c>
      <c r="G37" s="36">
        <f t="shared" si="7"/>
        <v>-1.0015099978772923E-3</v>
      </c>
      <c r="H37" s="36">
        <f t="shared" si="8"/>
        <v>3.5112500000000001E-6</v>
      </c>
      <c r="I37" s="36">
        <f t="shared" si="9"/>
        <v>9.3048124999999994E-9</v>
      </c>
      <c r="J37" s="36">
        <f t="shared" si="10"/>
        <v>2.4657753125E-11</v>
      </c>
      <c r="K37" s="36">
        <f t="shared" si="11"/>
        <v>-2.6540014943748248E-6</v>
      </c>
      <c r="L37" s="36">
        <f t="shared" si="12"/>
        <v>-7.033103960093286E-9</v>
      </c>
      <c r="M37" s="36">
        <f t="shared" ca="1" si="4"/>
        <v>1.5901497844712513E-4</v>
      </c>
      <c r="N37" s="36">
        <f t="shared" ca="1" si="13"/>
        <v>2.3371976148356944E-6</v>
      </c>
      <c r="O37" s="113">
        <f t="shared" ca="1" si="14"/>
        <v>54353626654051.867</v>
      </c>
      <c r="P37" s="36">
        <f t="shared" ca="1" si="15"/>
        <v>21773939799532.684</v>
      </c>
      <c r="Q37" s="36">
        <f t="shared" ca="1" si="16"/>
        <v>389081296148.63892</v>
      </c>
      <c r="R37" s="45">
        <f t="shared" ca="1" si="5"/>
        <v>-2.1620349742017099E-3</v>
      </c>
    </row>
    <row r="38" spans="1:18" x14ac:dyDescent="0.2">
      <c r="A38" s="111">
        <v>124</v>
      </c>
      <c r="B38" s="111">
        <v>3.7556800016318448E-3</v>
      </c>
      <c r="C38" s="111">
        <v>0.1</v>
      </c>
      <c r="D38" s="92">
        <f t="shared" si="6"/>
        <v>1.24E-2</v>
      </c>
      <c r="E38" s="92">
        <f t="shared" si="6"/>
        <v>3.7556800016318448E-3</v>
      </c>
      <c r="F38" s="36">
        <f t="shared" si="7"/>
        <v>1.24E-3</v>
      </c>
      <c r="G38" s="36">
        <f t="shared" si="7"/>
        <v>3.7556800016318452E-4</v>
      </c>
      <c r="H38" s="36">
        <f t="shared" si="8"/>
        <v>1.5376E-5</v>
      </c>
      <c r="I38" s="36">
        <f t="shared" si="9"/>
        <v>1.9066239999999999E-7</v>
      </c>
      <c r="J38" s="36">
        <f t="shared" si="10"/>
        <v>2.3642137599999998E-9</v>
      </c>
      <c r="K38" s="36">
        <f t="shared" si="11"/>
        <v>4.6570432020234877E-6</v>
      </c>
      <c r="L38" s="36">
        <f t="shared" si="12"/>
        <v>5.7747335705091247E-8</v>
      </c>
      <c r="M38" s="36">
        <f t="shared" ca="1" si="4"/>
        <v>1.2333795808199829E-4</v>
      </c>
      <c r="N38" s="36">
        <f t="shared" ca="1" si="13"/>
        <v>1.3193908721339876E-6</v>
      </c>
      <c r="O38" s="113">
        <f t="shared" ca="1" si="14"/>
        <v>2147379222541.3894</v>
      </c>
      <c r="P38" s="36">
        <f t="shared" ca="1" si="15"/>
        <v>854498223912.90161</v>
      </c>
      <c r="Q38" s="36">
        <f t="shared" ca="1" si="16"/>
        <v>15223144037.656887</v>
      </c>
      <c r="R38" s="45">
        <f t="shared" ca="1" si="5"/>
        <v>3.6323420435498467E-3</v>
      </c>
    </row>
    <row r="39" spans="1:18" x14ac:dyDescent="0.2">
      <c r="A39" s="111">
        <v>124.5</v>
      </c>
      <c r="B39" s="111">
        <v>-8.965999586507678E-5</v>
      </c>
      <c r="C39" s="111">
        <v>0.1</v>
      </c>
      <c r="D39" s="92">
        <f t="shared" si="6"/>
        <v>1.2449999999999999E-2</v>
      </c>
      <c r="E39" s="92">
        <f t="shared" si="6"/>
        <v>-8.965999586507678E-5</v>
      </c>
      <c r="F39" s="36">
        <f t="shared" si="7"/>
        <v>1.245E-3</v>
      </c>
      <c r="G39" s="36">
        <f t="shared" si="7"/>
        <v>-8.9659995865076787E-6</v>
      </c>
      <c r="H39" s="36">
        <f t="shared" si="8"/>
        <v>1.5500249999999998E-5</v>
      </c>
      <c r="I39" s="36">
        <f t="shared" si="9"/>
        <v>1.9297811249999995E-7</v>
      </c>
      <c r="J39" s="36">
        <f t="shared" si="10"/>
        <v>2.4025775006249993E-9</v>
      </c>
      <c r="K39" s="36">
        <f t="shared" si="11"/>
        <v>-1.1162669485202059E-7</v>
      </c>
      <c r="L39" s="36">
        <f t="shared" si="12"/>
        <v>-1.3897523509076564E-9</v>
      </c>
      <c r="M39" s="36">
        <f t="shared" ca="1" si="4"/>
        <v>1.2315647182836896E-4</v>
      </c>
      <c r="N39" s="36">
        <f t="shared" ca="1" si="13"/>
        <v>4.5290848921515442E-9</v>
      </c>
      <c r="O39" s="113">
        <f t="shared" ca="1" si="14"/>
        <v>2147242568744.7136</v>
      </c>
      <c r="P39" s="36">
        <f t="shared" ca="1" si="15"/>
        <v>854414349211.50439</v>
      </c>
      <c r="Q39" s="36">
        <f t="shared" ca="1" si="16"/>
        <v>15221412324.282385</v>
      </c>
      <c r="R39" s="45">
        <f t="shared" ca="1" si="5"/>
        <v>-2.1281646769344574E-4</v>
      </c>
    </row>
    <row r="40" spans="1:18" x14ac:dyDescent="0.2">
      <c r="A40" s="111">
        <v>132.5</v>
      </c>
      <c r="B40" s="111">
        <v>-3.61509999493137E-3</v>
      </c>
      <c r="C40" s="111">
        <v>0.1</v>
      </c>
      <c r="D40" s="92">
        <f t="shared" si="6"/>
        <v>1.325E-2</v>
      </c>
      <c r="E40" s="92">
        <f t="shared" si="6"/>
        <v>-3.61509999493137E-3</v>
      </c>
      <c r="F40" s="36">
        <f t="shared" si="7"/>
        <v>1.325E-3</v>
      </c>
      <c r="G40" s="36">
        <f t="shared" si="7"/>
        <v>-3.61509999493137E-4</v>
      </c>
      <c r="H40" s="36">
        <f t="shared" si="8"/>
        <v>1.755625E-5</v>
      </c>
      <c r="I40" s="36">
        <f t="shared" si="9"/>
        <v>2.326203125E-7</v>
      </c>
      <c r="J40" s="36">
        <f t="shared" si="10"/>
        <v>3.0822191406249999E-9</v>
      </c>
      <c r="K40" s="36">
        <f t="shared" si="11"/>
        <v>-4.7900074932840651E-6</v>
      </c>
      <c r="L40" s="36">
        <f t="shared" si="12"/>
        <v>-6.3467599286013854E-8</v>
      </c>
      <c r="M40" s="36">
        <f t="shared" ca="1" si="4"/>
        <v>1.2025473569093862E-4</v>
      </c>
      <c r="N40" s="36">
        <f t="shared" ca="1" si="13"/>
        <v>1.395287496358246E-6</v>
      </c>
      <c r="O40" s="113">
        <f t="shared" ca="1" si="14"/>
        <v>2145056948598.5989</v>
      </c>
      <c r="P40" s="36">
        <f t="shared" ca="1" si="15"/>
        <v>853073090866.45081</v>
      </c>
      <c r="Q40" s="36">
        <f t="shared" ca="1" si="16"/>
        <v>15193722113.041861</v>
      </c>
      <c r="R40" s="45">
        <f t="shared" ca="1" si="5"/>
        <v>-3.7353547306223085E-3</v>
      </c>
    </row>
    <row r="41" spans="1:18" x14ac:dyDescent="0.2">
      <c r="A41" s="111">
        <v>133</v>
      </c>
      <c r="B41" s="111">
        <v>-2.4604400023235939E-3</v>
      </c>
      <c r="C41" s="111">
        <v>0.1</v>
      </c>
      <c r="D41" s="92">
        <f t="shared" si="6"/>
        <v>1.3299999999999999E-2</v>
      </c>
      <c r="E41" s="92">
        <f t="shared" si="6"/>
        <v>-2.4604400023235939E-3</v>
      </c>
      <c r="F41" s="36">
        <f t="shared" si="7"/>
        <v>1.33E-3</v>
      </c>
      <c r="G41" s="36">
        <f t="shared" si="7"/>
        <v>-2.4604400023235938E-4</v>
      </c>
      <c r="H41" s="36">
        <f t="shared" si="8"/>
        <v>1.7689E-5</v>
      </c>
      <c r="I41" s="36">
        <f t="shared" si="9"/>
        <v>2.3526369999999998E-7</v>
      </c>
      <c r="J41" s="36">
        <f t="shared" si="10"/>
        <v>3.1290072099999995E-9</v>
      </c>
      <c r="K41" s="36">
        <f t="shared" si="11"/>
        <v>-3.2723852030903797E-6</v>
      </c>
      <c r="L41" s="36">
        <f t="shared" si="12"/>
        <v>-4.3522723201102046E-8</v>
      </c>
      <c r="M41" s="36">
        <f t="shared" ca="1" si="4"/>
        <v>1.2007350492738914E-4</v>
      </c>
      <c r="N41" s="36">
        <f t="shared" ca="1" si="13"/>
        <v>6.6590499611047699E-7</v>
      </c>
      <c r="O41" s="113">
        <f t="shared" ca="1" si="14"/>
        <v>2144920399868.0845</v>
      </c>
      <c r="P41" s="36">
        <f t="shared" ca="1" si="15"/>
        <v>852989308264.93555</v>
      </c>
      <c r="Q41" s="36">
        <f t="shared" ca="1" si="16"/>
        <v>15191992549.767519</v>
      </c>
      <c r="R41" s="45">
        <f t="shared" ca="1" si="5"/>
        <v>-2.580513507250983E-3</v>
      </c>
    </row>
    <row r="42" spans="1:18" x14ac:dyDescent="0.2">
      <c r="A42" s="111">
        <v>1326.5</v>
      </c>
      <c r="B42" s="111">
        <v>7.1297999966191128E-4</v>
      </c>
      <c r="C42" s="111">
        <v>0.5</v>
      </c>
      <c r="D42" s="92">
        <f t="shared" si="6"/>
        <v>0.13264999999999999</v>
      </c>
      <c r="E42" s="92">
        <f t="shared" si="6"/>
        <v>7.1297999966191128E-4</v>
      </c>
      <c r="F42" s="36">
        <f t="shared" si="7"/>
        <v>6.6324999999999995E-2</v>
      </c>
      <c r="G42" s="36">
        <f t="shared" si="7"/>
        <v>3.5648999983095564E-4</v>
      </c>
      <c r="H42" s="36">
        <f t="shared" si="8"/>
        <v>8.7980112499999995E-3</v>
      </c>
      <c r="I42" s="36">
        <f t="shared" si="9"/>
        <v>1.1670561923124998E-3</v>
      </c>
      <c r="J42" s="36">
        <f t="shared" si="10"/>
        <v>1.5481000391025308E-4</v>
      </c>
      <c r="K42" s="36">
        <f t="shared" si="11"/>
        <v>4.7288398477576265E-5</v>
      </c>
      <c r="L42" s="36">
        <f t="shared" si="12"/>
        <v>6.2728060580504908E-6</v>
      </c>
      <c r="M42" s="36">
        <f t="shared" ca="1" si="4"/>
        <v>-2.6969099497099541E-4</v>
      </c>
      <c r="N42" s="36">
        <f t="shared" ca="1" si="13"/>
        <v>4.8282114184641291E-7</v>
      </c>
      <c r="O42" s="113">
        <f t="shared" ca="1" si="14"/>
        <v>45904878101048.578</v>
      </c>
      <c r="P42" s="36">
        <f t="shared" ca="1" si="15"/>
        <v>16700134790835.736</v>
      </c>
      <c r="Q42" s="36">
        <f t="shared" ca="1" si="16"/>
        <v>285328531830.76013</v>
      </c>
      <c r="R42" s="45">
        <f t="shared" ca="1" si="5"/>
        <v>9.8267099463290658E-4</v>
      </c>
    </row>
    <row r="43" spans="1:18" x14ac:dyDescent="0.2">
      <c r="A43" s="111">
        <v>1330.5</v>
      </c>
      <c r="B43" s="111">
        <v>9.5026000053621829E-4</v>
      </c>
      <c r="C43" s="111">
        <v>0.5</v>
      </c>
      <c r="D43" s="92">
        <f t="shared" si="6"/>
        <v>0.13305</v>
      </c>
      <c r="E43" s="92">
        <f t="shared" si="6"/>
        <v>9.5026000053621829E-4</v>
      </c>
      <c r="F43" s="36">
        <f t="shared" si="7"/>
        <v>6.6525000000000001E-2</v>
      </c>
      <c r="G43" s="36">
        <f t="shared" si="7"/>
        <v>4.7513000026810914E-4</v>
      </c>
      <c r="H43" s="36">
        <f t="shared" si="8"/>
        <v>8.8511512499999997E-3</v>
      </c>
      <c r="I43" s="36">
        <f t="shared" si="9"/>
        <v>1.1776456738124999E-3</v>
      </c>
      <c r="J43" s="36">
        <f t="shared" si="10"/>
        <v>1.5668575690075311E-4</v>
      </c>
      <c r="K43" s="36">
        <f t="shared" si="11"/>
        <v>6.3216046535671922E-5</v>
      </c>
      <c r="L43" s="36">
        <f t="shared" si="12"/>
        <v>8.4108949915711488E-6</v>
      </c>
      <c r="M43" s="36">
        <f t="shared" ca="1" si="4"/>
        <v>-2.7085330953776124E-4</v>
      </c>
      <c r="N43" s="36">
        <f t="shared" ca="1" si="13"/>
        <v>7.4555885801991539E-7</v>
      </c>
      <c r="O43" s="113">
        <f t="shared" ca="1" si="14"/>
        <v>45880424699680.281</v>
      </c>
      <c r="P43" s="36">
        <f t="shared" ca="1" si="15"/>
        <v>16685860437632.543</v>
      </c>
      <c r="Q43" s="36">
        <f t="shared" ca="1" si="16"/>
        <v>285040395255.89325</v>
      </c>
      <c r="R43" s="45">
        <f t="shared" ca="1" si="5"/>
        <v>1.2211133100739795E-3</v>
      </c>
    </row>
    <row r="44" spans="1:18" x14ac:dyDescent="0.2">
      <c r="A44" s="111">
        <v>1442</v>
      </c>
      <c r="B44" s="111">
        <v>4.4394400028977543E-3</v>
      </c>
      <c r="C44" s="111">
        <v>0.5</v>
      </c>
      <c r="D44" s="92">
        <f t="shared" si="6"/>
        <v>0.14419999999999999</v>
      </c>
      <c r="E44" s="92">
        <f t="shared" si="6"/>
        <v>4.4394400028977543E-3</v>
      </c>
      <c r="F44" s="36">
        <f t="shared" si="7"/>
        <v>7.2099999999999997E-2</v>
      </c>
      <c r="G44" s="36">
        <f t="shared" si="7"/>
        <v>2.2197200014488772E-3</v>
      </c>
      <c r="H44" s="36">
        <f t="shared" si="8"/>
        <v>1.0396819999999999E-2</v>
      </c>
      <c r="I44" s="36">
        <f t="shared" si="9"/>
        <v>1.4992214439999998E-3</v>
      </c>
      <c r="J44" s="36">
        <f t="shared" si="10"/>
        <v>2.1618773222479995E-4</v>
      </c>
      <c r="K44" s="36">
        <f t="shared" si="11"/>
        <v>3.2008362420892807E-4</v>
      </c>
      <c r="L44" s="36">
        <f t="shared" si="12"/>
        <v>4.6156058610927428E-5</v>
      </c>
      <c r="M44" s="36">
        <f t="shared" ca="1" si="4"/>
        <v>-3.0286573807214293E-4</v>
      </c>
      <c r="N44" s="36">
        <f t="shared" ca="1" si="13"/>
        <v>1.1244731870418022E-5</v>
      </c>
      <c r="O44" s="113">
        <f t="shared" ca="1" si="14"/>
        <v>45202491399234.703</v>
      </c>
      <c r="P44" s="36">
        <f t="shared" ca="1" si="15"/>
        <v>16291151493364.465</v>
      </c>
      <c r="Q44" s="36">
        <f t="shared" ca="1" si="16"/>
        <v>277082560813.56244</v>
      </c>
      <c r="R44" s="45">
        <f t="shared" ca="1" si="5"/>
        <v>4.742305740969897E-3</v>
      </c>
    </row>
    <row r="45" spans="1:18" x14ac:dyDescent="0.2">
      <c r="A45" s="111">
        <v>1562.5</v>
      </c>
      <c r="B45" s="111">
        <v>-5.8749999880092219E-4</v>
      </c>
      <c r="C45" s="111">
        <v>0.5</v>
      </c>
      <c r="D45" s="92">
        <f t="shared" si="6"/>
        <v>0.15625</v>
      </c>
      <c r="E45" s="92">
        <f t="shared" si="6"/>
        <v>-5.8749999880092219E-4</v>
      </c>
      <c r="F45" s="36">
        <f t="shared" si="7"/>
        <v>7.8125E-2</v>
      </c>
      <c r="G45" s="36">
        <f t="shared" si="7"/>
        <v>-2.9374999940046109E-4</v>
      </c>
      <c r="H45" s="36">
        <f t="shared" si="8"/>
        <v>1.220703125E-2</v>
      </c>
      <c r="I45" s="36">
        <f t="shared" si="9"/>
        <v>1.9073486328125E-3</v>
      </c>
      <c r="J45" s="36">
        <f t="shared" si="10"/>
        <v>2.9802322387695313E-4</v>
      </c>
      <c r="K45" s="36">
        <f t="shared" si="11"/>
        <v>-4.5898437406322046E-5</v>
      </c>
      <c r="L45" s="36">
        <f t="shared" si="12"/>
        <v>-7.1716308447378196E-6</v>
      </c>
      <c r="M45" s="36">
        <f t="shared" ca="1" si="4"/>
        <v>-3.366218376040632E-4</v>
      </c>
      <c r="N45" s="36">
        <f t="shared" ca="1" si="13"/>
        <v>3.1469925882758583E-8</v>
      </c>
      <c r="O45" s="113">
        <f t="shared" ca="1" si="14"/>
        <v>44477843220154.508</v>
      </c>
      <c r="P45" s="36">
        <f t="shared" ca="1" si="15"/>
        <v>15871464042652.689</v>
      </c>
      <c r="Q45" s="36">
        <f t="shared" ca="1" si="16"/>
        <v>268641961589.04654</v>
      </c>
      <c r="R45" s="45">
        <f t="shared" ca="1" si="5"/>
        <v>-2.5087816119685898E-4</v>
      </c>
    </row>
    <row r="46" spans="1:18" x14ac:dyDescent="0.2">
      <c r="A46" s="111">
        <v>1574.5</v>
      </c>
      <c r="B46" s="111">
        <v>-2.5756599934538826E-3</v>
      </c>
      <c r="C46" s="111">
        <v>0.5</v>
      </c>
      <c r="D46" s="92">
        <f t="shared" si="6"/>
        <v>0.15745000000000001</v>
      </c>
      <c r="E46" s="92">
        <f t="shared" si="6"/>
        <v>-2.5756599934538826E-3</v>
      </c>
      <c r="F46" s="36">
        <f t="shared" si="7"/>
        <v>7.8725000000000003E-2</v>
      </c>
      <c r="G46" s="36">
        <f t="shared" si="7"/>
        <v>-1.2878299967269413E-3</v>
      </c>
      <c r="H46" s="36">
        <f t="shared" si="8"/>
        <v>1.2395251250000001E-2</v>
      </c>
      <c r="I46" s="36">
        <f t="shared" si="9"/>
        <v>1.9516323093125003E-3</v>
      </c>
      <c r="J46" s="36">
        <f t="shared" si="10"/>
        <v>3.0728450710125319E-4</v>
      </c>
      <c r="K46" s="36">
        <f t="shared" si="11"/>
        <v>-2.0276883298465693E-4</v>
      </c>
      <c r="L46" s="36">
        <f t="shared" si="12"/>
        <v>-3.1925952753434235E-5</v>
      </c>
      <c r="M46" s="36">
        <f t="shared" ca="1" si="4"/>
        <v>-3.3993564920319124E-4</v>
      </c>
      <c r="N46" s="36">
        <f t="shared" ca="1" si="13"/>
        <v>2.499231671737592E-6</v>
      </c>
      <c r="O46" s="113">
        <f t="shared" ca="1" si="14"/>
        <v>44406132257890.117</v>
      </c>
      <c r="P46" s="36">
        <f t="shared" ca="1" si="15"/>
        <v>15830058446318.428</v>
      </c>
      <c r="Q46" s="36">
        <f t="shared" ca="1" si="16"/>
        <v>267810420523.70328</v>
      </c>
      <c r="R46" s="45">
        <f t="shared" ca="1" si="5"/>
        <v>-2.2357243442506915E-3</v>
      </c>
    </row>
    <row r="47" spans="1:18" x14ac:dyDescent="0.2">
      <c r="A47" s="111">
        <v>1596.5</v>
      </c>
      <c r="B47" s="111">
        <v>-6.7062000016449019E-4</v>
      </c>
      <c r="C47" s="111">
        <v>0.5</v>
      </c>
      <c r="D47" s="92">
        <f t="shared" si="6"/>
        <v>0.15964999999999999</v>
      </c>
      <c r="E47" s="92">
        <f t="shared" si="6"/>
        <v>-6.7062000016449019E-4</v>
      </c>
      <c r="F47" s="36">
        <f t="shared" si="7"/>
        <v>7.9824999999999993E-2</v>
      </c>
      <c r="G47" s="36">
        <f t="shared" si="7"/>
        <v>-3.353100000822451E-4</v>
      </c>
      <c r="H47" s="36">
        <f t="shared" si="8"/>
        <v>1.2744061249999997E-2</v>
      </c>
      <c r="I47" s="36">
        <f t="shared" si="9"/>
        <v>2.0345893785624993E-3</v>
      </c>
      <c r="J47" s="36">
        <f t="shared" si="10"/>
        <v>3.2482219428750297E-4</v>
      </c>
      <c r="K47" s="36">
        <f t="shared" si="11"/>
        <v>-5.3532241513130426E-5</v>
      </c>
      <c r="L47" s="36">
        <f t="shared" si="12"/>
        <v>-8.5464223575712726E-6</v>
      </c>
      <c r="M47" s="36">
        <f t="shared" ca="1" si="4"/>
        <v>-3.4598848734123224E-4</v>
      </c>
      <c r="N47" s="36">
        <f t="shared" ca="1" si="13"/>
        <v>5.2692809558958547E-8</v>
      </c>
      <c r="O47" s="113">
        <f t="shared" ca="1" si="14"/>
        <v>44274874702072.852</v>
      </c>
      <c r="P47" s="36">
        <f t="shared" ca="1" si="15"/>
        <v>15754330483494.662</v>
      </c>
      <c r="Q47" s="36">
        <f t="shared" ca="1" si="16"/>
        <v>266290152740.78641</v>
      </c>
      <c r="R47" s="45">
        <f t="shared" ca="1" si="5"/>
        <v>-3.2463151282325796E-4</v>
      </c>
    </row>
    <row r="48" spans="1:18" x14ac:dyDescent="0.2">
      <c r="A48" s="111">
        <v>1605</v>
      </c>
      <c r="B48" s="111">
        <v>-8.1414000014774501E-3</v>
      </c>
      <c r="C48" s="111">
        <v>0.1</v>
      </c>
      <c r="D48" s="92">
        <f t="shared" si="6"/>
        <v>0.1605</v>
      </c>
      <c r="E48" s="92">
        <f t="shared" si="6"/>
        <v>-8.1414000014774501E-3</v>
      </c>
      <c r="F48" s="36">
        <f t="shared" si="7"/>
        <v>1.6050000000000002E-2</v>
      </c>
      <c r="G48" s="36">
        <f t="shared" si="7"/>
        <v>-8.1414000014774508E-4</v>
      </c>
      <c r="H48" s="36">
        <f t="shared" si="8"/>
        <v>2.5760250000000004E-3</v>
      </c>
      <c r="I48" s="36">
        <f t="shared" si="9"/>
        <v>4.1345201250000008E-4</v>
      </c>
      <c r="J48" s="36">
        <f t="shared" si="10"/>
        <v>6.635904800625001E-5</v>
      </c>
      <c r="K48" s="36">
        <f t="shared" si="11"/>
        <v>-1.306694700237131E-4</v>
      </c>
      <c r="L48" s="36">
        <f t="shared" si="12"/>
        <v>-2.0972449938805952E-5</v>
      </c>
      <c r="M48" s="36">
        <f t="shared" ca="1" si="4"/>
        <v>-3.4831929144713084E-4</v>
      </c>
      <c r="N48" s="36">
        <f t="shared" ca="1" si="13"/>
        <v>6.0732106953046668E-6</v>
      </c>
      <c r="O48" s="113">
        <f t="shared" ca="1" si="14"/>
        <v>1768969406350.1006</v>
      </c>
      <c r="P48" s="36">
        <f t="shared" ca="1" si="15"/>
        <v>629005402707.22852</v>
      </c>
      <c r="Q48" s="36">
        <f t="shared" ca="1" si="16"/>
        <v>10628169557.523537</v>
      </c>
      <c r="R48" s="45">
        <f t="shared" ca="1" si="5"/>
        <v>-7.7930807100303192E-3</v>
      </c>
    </row>
    <row r="49" spans="1:18" x14ac:dyDescent="0.2">
      <c r="A49" s="111">
        <v>1609</v>
      </c>
      <c r="B49" s="111">
        <v>-8.9041199971688911E-3</v>
      </c>
      <c r="C49" s="111">
        <v>0.1</v>
      </c>
      <c r="D49" s="92">
        <f t="shared" si="6"/>
        <v>0.16089999999999999</v>
      </c>
      <c r="E49" s="92">
        <f t="shared" si="6"/>
        <v>-8.9041199971688911E-3</v>
      </c>
      <c r="F49" s="36">
        <f t="shared" si="7"/>
        <v>1.609E-2</v>
      </c>
      <c r="G49" s="36">
        <f t="shared" si="7"/>
        <v>-8.9041199971688916E-4</v>
      </c>
      <c r="H49" s="36">
        <f t="shared" si="8"/>
        <v>2.5888809999999999E-3</v>
      </c>
      <c r="I49" s="36">
        <f t="shared" si="9"/>
        <v>4.1655095289999997E-4</v>
      </c>
      <c r="J49" s="36">
        <f t="shared" si="10"/>
        <v>6.702304832160999E-5</v>
      </c>
      <c r="K49" s="36">
        <f t="shared" si="11"/>
        <v>-1.4326729075444746E-4</v>
      </c>
      <c r="L49" s="36">
        <f t="shared" si="12"/>
        <v>-2.3051707082390594E-5</v>
      </c>
      <c r="M49" s="36">
        <f t="shared" ca="1" si="4"/>
        <v>-3.4941463755531929E-4</v>
      </c>
      <c r="N49" s="36">
        <f t="shared" ca="1" si="13"/>
        <v>7.3182983789801193E-6</v>
      </c>
      <c r="O49" s="113">
        <f t="shared" ca="1" si="14"/>
        <v>1768016758847.0886</v>
      </c>
      <c r="P49" s="36">
        <f t="shared" ca="1" si="15"/>
        <v>628456328424.65881</v>
      </c>
      <c r="Q49" s="36">
        <f t="shared" ca="1" si="16"/>
        <v>10617151863.021381</v>
      </c>
      <c r="R49" s="45">
        <f t="shared" ca="1" si="5"/>
        <v>-8.5547053596135725E-3</v>
      </c>
    </row>
    <row r="50" spans="1:18" x14ac:dyDescent="0.2">
      <c r="A50" s="111">
        <v>1617.5</v>
      </c>
      <c r="B50" s="111">
        <v>-9.2749000032199547E-3</v>
      </c>
      <c r="C50" s="111">
        <v>0.1</v>
      </c>
      <c r="D50" s="92">
        <f t="shared" si="6"/>
        <v>0.16175</v>
      </c>
      <c r="E50" s="92">
        <f t="shared" si="6"/>
        <v>-9.2749000032199547E-3</v>
      </c>
      <c r="F50" s="36">
        <f t="shared" si="7"/>
        <v>1.6175000000000002E-2</v>
      </c>
      <c r="G50" s="36">
        <f t="shared" si="7"/>
        <v>-9.2749000032199547E-4</v>
      </c>
      <c r="H50" s="36">
        <f t="shared" si="8"/>
        <v>2.6163062500000004E-3</v>
      </c>
      <c r="I50" s="36">
        <f t="shared" si="9"/>
        <v>4.2318753593750005E-4</v>
      </c>
      <c r="J50" s="36">
        <f t="shared" si="10"/>
        <v>6.8450583937890633E-5</v>
      </c>
      <c r="K50" s="36">
        <f t="shared" si="11"/>
        <v>-1.5002150755208277E-4</v>
      </c>
      <c r="L50" s="36">
        <f t="shared" si="12"/>
        <v>-2.4265978846549387E-5</v>
      </c>
      <c r="M50" s="36">
        <f t="shared" ca="1" si="4"/>
        <v>-3.517390544092217E-4</v>
      </c>
      <c r="N50" s="36">
        <f t="shared" ca="1" si="13"/>
        <v>7.9622801318380849E-6</v>
      </c>
      <c r="O50" s="113">
        <f t="shared" ca="1" si="14"/>
        <v>1765993588192.1042</v>
      </c>
      <c r="P50" s="36">
        <f t="shared" ca="1" si="15"/>
        <v>627290578811.95996</v>
      </c>
      <c r="Q50" s="36">
        <f t="shared" ca="1" si="16"/>
        <v>10593763199.954971</v>
      </c>
      <c r="R50" s="45">
        <f t="shared" ca="1" si="5"/>
        <v>-8.9231609488107325E-3</v>
      </c>
    </row>
    <row r="51" spans="1:18" x14ac:dyDescent="0.2">
      <c r="A51" s="111">
        <v>1618</v>
      </c>
      <c r="B51" s="111">
        <v>1.8797599987010472E-3</v>
      </c>
      <c r="C51" s="111">
        <v>0.1</v>
      </c>
      <c r="D51" s="92">
        <f t="shared" si="6"/>
        <v>0.1618</v>
      </c>
      <c r="E51" s="92">
        <f t="shared" si="6"/>
        <v>1.8797599987010472E-3</v>
      </c>
      <c r="F51" s="36">
        <f t="shared" si="7"/>
        <v>1.618E-2</v>
      </c>
      <c r="G51" s="36">
        <f t="shared" si="7"/>
        <v>1.8797599987010474E-4</v>
      </c>
      <c r="H51" s="36">
        <f t="shared" si="8"/>
        <v>2.6179239999999998E-3</v>
      </c>
      <c r="I51" s="36">
        <f t="shared" si="9"/>
        <v>4.2358010319999998E-4</v>
      </c>
      <c r="J51" s="36">
        <f t="shared" si="10"/>
        <v>6.8535260697760004E-5</v>
      </c>
      <c r="K51" s="36">
        <f t="shared" si="11"/>
        <v>3.0414516778982946E-5</v>
      </c>
      <c r="L51" s="36">
        <f t="shared" si="12"/>
        <v>4.9210688148394409E-6</v>
      </c>
      <c r="M51" s="36">
        <f t="shared" ca="1" si="4"/>
        <v>-3.5187564955293837E-4</v>
      </c>
      <c r="N51" s="36">
        <f t="shared" ca="1" si="13"/>
        <v>4.980197666557987E-7</v>
      </c>
      <c r="O51" s="113">
        <f t="shared" ca="1" si="14"/>
        <v>1765874629187.999</v>
      </c>
      <c r="P51" s="36">
        <f t="shared" ca="1" si="15"/>
        <v>627222049051.71985</v>
      </c>
      <c r="Q51" s="36">
        <f t="shared" ca="1" si="16"/>
        <v>10592388409.724392</v>
      </c>
      <c r="R51" s="45">
        <f t="shared" ca="1" si="5"/>
        <v>2.2316356482539857E-3</v>
      </c>
    </row>
    <row r="52" spans="1:18" x14ac:dyDescent="0.2">
      <c r="A52" s="111">
        <v>1618.5</v>
      </c>
      <c r="B52" s="111">
        <v>-1.0965579996991437E-2</v>
      </c>
      <c r="C52" s="111">
        <v>0.1</v>
      </c>
      <c r="D52" s="92">
        <f t="shared" si="6"/>
        <v>0.16184999999999999</v>
      </c>
      <c r="E52" s="92">
        <f t="shared" si="6"/>
        <v>-1.0965579996991437E-2</v>
      </c>
      <c r="F52" s="36">
        <f t="shared" si="7"/>
        <v>1.6185000000000001E-2</v>
      </c>
      <c r="G52" s="36">
        <f t="shared" si="7"/>
        <v>-1.0965579996991437E-3</v>
      </c>
      <c r="H52" s="36">
        <f t="shared" si="8"/>
        <v>2.6195422500000002E-3</v>
      </c>
      <c r="I52" s="36">
        <f t="shared" si="9"/>
        <v>4.2397291316249999E-4</v>
      </c>
      <c r="J52" s="36">
        <f t="shared" si="10"/>
        <v>6.8620015995350623E-5</v>
      </c>
      <c r="K52" s="36">
        <f t="shared" si="11"/>
        <v>-1.7747791225130642E-4</v>
      </c>
      <c r="L52" s="36">
        <f t="shared" si="12"/>
        <v>-2.8724800097873942E-5</v>
      </c>
      <c r="M52" s="36">
        <f t="shared" ca="1" si="4"/>
        <v>-3.5201222966782671E-4</v>
      </c>
      <c r="N52" s="36">
        <f t="shared" ca="1" si="13"/>
        <v>1.1264782075157069E-5</v>
      </c>
      <c r="O52" s="113">
        <f t="shared" ca="1" si="14"/>
        <v>1765755675853.3213</v>
      </c>
      <c r="P52" s="36">
        <f t="shared" ca="1" si="15"/>
        <v>627153524151.03088</v>
      </c>
      <c r="Q52" s="36">
        <f t="shared" ca="1" si="16"/>
        <v>10591013732.073792</v>
      </c>
      <c r="R52" s="45">
        <f t="shared" ca="1" si="5"/>
        <v>-1.061356776732361E-2</v>
      </c>
    </row>
    <row r="53" spans="1:18" x14ac:dyDescent="0.2">
      <c r="A53" s="111">
        <v>1622</v>
      </c>
      <c r="B53" s="111">
        <v>-1.8829600012395531E-3</v>
      </c>
      <c r="C53" s="111">
        <v>0.1</v>
      </c>
      <c r="D53" s="92">
        <f t="shared" si="6"/>
        <v>0.16220000000000001</v>
      </c>
      <c r="E53" s="92">
        <f t="shared" si="6"/>
        <v>-1.8829600012395531E-3</v>
      </c>
      <c r="F53" s="36">
        <f t="shared" si="7"/>
        <v>1.6220000000000002E-2</v>
      </c>
      <c r="G53" s="36">
        <f t="shared" si="7"/>
        <v>-1.8829600012395533E-4</v>
      </c>
      <c r="H53" s="36">
        <f t="shared" si="8"/>
        <v>2.6308840000000004E-3</v>
      </c>
      <c r="I53" s="36">
        <f t="shared" si="9"/>
        <v>4.2672938480000012E-4</v>
      </c>
      <c r="J53" s="36">
        <f t="shared" si="10"/>
        <v>6.9215506214560023E-5</v>
      </c>
      <c r="K53" s="36">
        <f t="shared" si="11"/>
        <v>-3.0541611220105559E-5</v>
      </c>
      <c r="L53" s="36">
        <f t="shared" si="12"/>
        <v>-4.9538493399011222E-6</v>
      </c>
      <c r="M53" s="36">
        <f t="shared" ca="1" si="4"/>
        <v>-3.5296786966485568E-4</v>
      </c>
      <c r="N53" s="36">
        <f t="shared" ca="1" si="13"/>
        <v>2.3408759226804861E-7</v>
      </c>
      <c r="O53" s="113">
        <f t="shared" ca="1" si="14"/>
        <v>1764923161240.4299</v>
      </c>
      <c r="P53" s="36">
        <f t="shared" ca="1" si="15"/>
        <v>626673985898.28503</v>
      </c>
      <c r="Q53" s="36">
        <f t="shared" ca="1" si="16"/>
        <v>10581394140.377028</v>
      </c>
      <c r="R53" s="45">
        <f t="shared" ca="1" si="5"/>
        <v>-1.5299921315746973E-3</v>
      </c>
    </row>
    <row r="54" spans="1:18" x14ac:dyDescent="0.2">
      <c r="A54" s="111">
        <v>1634.5</v>
      </c>
      <c r="B54" s="111">
        <v>-5.0164599961135536E-3</v>
      </c>
      <c r="C54" s="111">
        <v>0.1</v>
      </c>
      <c r="D54" s="92">
        <f t="shared" si="6"/>
        <v>0.16345000000000001</v>
      </c>
      <c r="E54" s="92">
        <f t="shared" si="6"/>
        <v>-5.0164599961135536E-3</v>
      </c>
      <c r="F54" s="36">
        <f t="shared" si="7"/>
        <v>1.6345000000000002E-2</v>
      </c>
      <c r="G54" s="36">
        <f t="shared" si="7"/>
        <v>-5.0164599961135539E-4</v>
      </c>
      <c r="H54" s="36">
        <f t="shared" si="8"/>
        <v>2.6715902500000005E-3</v>
      </c>
      <c r="I54" s="36">
        <f t="shared" si="9"/>
        <v>4.3667142636250012E-4</v>
      </c>
      <c r="J54" s="36">
        <f t="shared" si="10"/>
        <v>7.1373944638950649E-5</v>
      </c>
      <c r="K54" s="36">
        <f t="shared" si="11"/>
        <v>-8.1994038636476046E-5</v>
      </c>
      <c r="L54" s="36">
        <f t="shared" si="12"/>
        <v>-1.3401925615132011E-5</v>
      </c>
      <c r="M54" s="36">
        <f t="shared" ca="1" si="4"/>
        <v>-3.5637485812295395E-4</v>
      </c>
      <c r="N54" s="36">
        <f t="shared" ca="1" si="13"/>
        <v>2.1716393493320865E-6</v>
      </c>
      <c r="O54" s="113">
        <f t="shared" ca="1" si="14"/>
        <v>1761952161595.9829</v>
      </c>
      <c r="P54" s="36">
        <f t="shared" ca="1" si="15"/>
        <v>624963292077.78638</v>
      </c>
      <c r="Q54" s="36">
        <f t="shared" ca="1" si="16"/>
        <v>10547083462.265388</v>
      </c>
      <c r="R54" s="45">
        <f t="shared" ca="1" si="5"/>
        <v>-4.6600851379905994E-3</v>
      </c>
    </row>
    <row r="55" spans="1:18" x14ac:dyDescent="0.2">
      <c r="A55" s="111">
        <v>3162.5</v>
      </c>
      <c r="B55" s="111">
        <v>-8.3755000014207326E-3</v>
      </c>
      <c r="C55" s="111">
        <v>0.1</v>
      </c>
      <c r="D55" s="92">
        <f t="shared" si="6"/>
        <v>0.31624999999999998</v>
      </c>
      <c r="E55" s="92">
        <f t="shared" si="6"/>
        <v>-8.3755000014207326E-3</v>
      </c>
      <c r="F55" s="36">
        <f t="shared" si="7"/>
        <v>3.1625E-2</v>
      </c>
      <c r="G55" s="36">
        <f t="shared" si="7"/>
        <v>-8.3755000014207326E-4</v>
      </c>
      <c r="H55" s="36">
        <f t="shared" si="8"/>
        <v>1.0001406249999999E-2</v>
      </c>
      <c r="I55" s="36">
        <f t="shared" si="9"/>
        <v>3.1629447265624994E-3</v>
      </c>
      <c r="J55" s="36">
        <f t="shared" si="10"/>
        <v>1.0002812697753904E-3</v>
      </c>
      <c r="K55" s="36">
        <f t="shared" si="11"/>
        <v>-2.6487518754493062E-4</v>
      </c>
      <c r="L55" s="36">
        <f t="shared" si="12"/>
        <v>-8.3766778061084308E-5</v>
      </c>
      <c r="M55" s="36">
        <f t="shared" ca="1" si="4"/>
        <v>-7.0209289063853924E-4</v>
      </c>
      <c r="N55" s="36">
        <f t="shared" ca="1" si="13"/>
        <v>5.8881176687802729E-6</v>
      </c>
      <c r="O55" s="113">
        <f t="shared" ca="1" si="14"/>
        <v>1424651175607.5984</v>
      </c>
      <c r="P55" s="36">
        <f t="shared" ca="1" si="15"/>
        <v>437838638565.2749</v>
      </c>
      <c r="Q55" s="36">
        <f t="shared" ca="1" si="16"/>
        <v>6860893346.224349</v>
      </c>
      <c r="R55" s="45">
        <f t="shared" ca="1" si="5"/>
        <v>-7.6734071107821935E-3</v>
      </c>
    </row>
    <row r="56" spans="1:18" x14ac:dyDescent="0.2">
      <c r="A56" s="111">
        <v>3166.5</v>
      </c>
      <c r="B56" s="111">
        <v>-6.138220000138972E-3</v>
      </c>
      <c r="C56" s="111">
        <v>0.1</v>
      </c>
      <c r="D56" s="92">
        <f t="shared" si="6"/>
        <v>0.31664999999999999</v>
      </c>
      <c r="E56" s="92">
        <f t="shared" si="6"/>
        <v>-6.138220000138972E-3</v>
      </c>
      <c r="F56" s="36">
        <f t="shared" si="7"/>
        <v>3.1664999999999999E-2</v>
      </c>
      <c r="G56" s="36">
        <f t="shared" si="7"/>
        <v>-6.1382200001389728E-4</v>
      </c>
      <c r="H56" s="36">
        <f t="shared" si="8"/>
        <v>1.002672225E-2</v>
      </c>
      <c r="I56" s="36">
        <f t="shared" si="9"/>
        <v>3.1749616004625001E-3</v>
      </c>
      <c r="J56" s="36">
        <f t="shared" si="10"/>
        <v>1.0053515907864506E-3</v>
      </c>
      <c r="K56" s="36">
        <f t="shared" si="11"/>
        <v>-1.9436673630440058E-4</v>
      </c>
      <c r="L56" s="36">
        <f t="shared" si="12"/>
        <v>-6.1546227050788445E-5</v>
      </c>
      <c r="M56" s="36">
        <f t="shared" ca="1" si="4"/>
        <v>-7.0281371834732265E-4</v>
      </c>
      <c r="N56" s="36">
        <f t="shared" ca="1" si="13"/>
        <v>2.9543641448140126E-6</v>
      </c>
      <c r="O56" s="113">
        <f t="shared" ca="1" si="14"/>
        <v>1423833473881.4121</v>
      </c>
      <c r="P56" s="36">
        <f t="shared" ca="1" si="15"/>
        <v>437403783071.24908</v>
      </c>
      <c r="Q56" s="36">
        <f t="shared" ca="1" si="16"/>
        <v>6852510106.7257719</v>
      </c>
      <c r="R56" s="45">
        <f t="shared" ca="1" si="5"/>
        <v>-5.4354062817916493E-3</v>
      </c>
    </row>
    <row r="57" spans="1:18" x14ac:dyDescent="0.2">
      <c r="A57" s="111">
        <v>3222.5</v>
      </c>
      <c r="B57" s="111">
        <v>-4.8163000028580427E-3</v>
      </c>
      <c r="C57" s="111">
        <v>0.1</v>
      </c>
      <c r="D57" s="92">
        <f t="shared" si="6"/>
        <v>0.32224999999999998</v>
      </c>
      <c r="E57" s="92">
        <f t="shared" si="6"/>
        <v>-4.8163000028580427E-3</v>
      </c>
      <c r="F57" s="36">
        <f t="shared" si="7"/>
        <v>3.2224999999999997E-2</v>
      </c>
      <c r="G57" s="36">
        <f t="shared" si="7"/>
        <v>-4.8163000028580429E-4</v>
      </c>
      <c r="H57" s="36">
        <f t="shared" si="8"/>
        <v>1.0384506249999998E-2</v>
      </c>
      <c r="I57" s="36">
        <f t="shared" si="9"/>
        <v>3.3464071390624994E-3</v>
      </c>
      <c r="J57" s="36">
        <f t="shared" si="10"/>
        <v>1.0783797005628904E-3</v>
      </c>
      <c r="K57" s="36">
        <f t="shared" si="11"/>
        <v>-1.5520526759210042E-4</v>
      </c>
      <c r="L57" s="36">
        <f t="shared" si="12"/>
        <v>-5.0014897481554358E-5</v>
      </c>
      <c r="M57" s="36">
        <f t="shared" ca="1" si="4"/>
        <v>-7.1280431254460764E-4</v>
      </c>
      <c r="N57" s="36">
        <f t="shared" ca="1" si="13"/>
        <v>1.6838676880420937E-6</v>
      </c>
      <c r="O57" s="113">
        <f t="shared" ca="1" si="14"/>
        <v>1412420289835.5295</v>
      </c>
      <c r="P57" s="36">
        <f t="shared" ca="1" si="15"/>
        <v>431344711332.01904</v>
      </c>
      <c r="Q57" s="36">
        <f t="shared" ca="1" si="16"/>
        <v>6735808094.2629385</v>
      </c>
      <c r="R57" s="45">
        <f t="shared" ca="1" si="5"/>
        <v>-4.1034956903134353E-3</v>
      </c>
    </row>
    <row r="58" spans="1:18" x14ac:dyDescent="0.2">
      <c r="A58" s="111">
        <v>3492</v>
      </c>
      <c r="B58" s="111">
        <v>-5.4545599996345118E-3</v>
      </c>
      <c r="C58" s="111">
        <v>0.1</v>
      </c>
      <c r="D58" s="92">
        <f t="shared" si="6"/>
        <v>0.34920000000000001</v>
      </c>
      <c r="E58" s="92">
        <f t="shared" si="6"/>
        <v>-5.4545599996345118E-3</v>
      </c>
      <c r="F58" s="36">
        <f t="shared" si="7"/>
        <v>3.492E-2</v>
      </c>
      <c r="G58" s="36">
        <f t="shared" si="7"/>
        <v>-5.4545599996345116E-4</v>
      </c>
      <c r="H58" s="36">
        <f t="shared" si="8"/>
        <v>1.2194064000000001E-2</v>
      </c>
      <c r="I58" s="36">
        <f t="shared" si="9"/>
        <v>4.2581671488000003E-3</v>
      </c>
      <c r="J58" s="36">
        <f t="shared" si="10"/>
        <v>1.4869519683609602E-3</v>
      </c>
      <c r="K58" s="36">
        <f t="shared" si="11"/>
        <v>-1.9047323518723715E-4</v>
      </c>
      <c r="L58" s="36">
        <f t="shared" si="12"/>
        <v>-6.6513253727383211E-5</v>
      </c>
      <c r="M58" s="36">
        <f t="shared" ca="1" si="4"/>
        <v>-7.5824732186525415E-4</v>
      </c>
      <c r="N58" s="36">
        <f t="shared" ca="1" si="13"/>
        <v>2.2055352767376255E-6</v>
      </c>
      <c r="O58" s="113">
        <f t="shared" ca="1" si="14"/>
        <v>1358392541628.8843</v>
      </c>
      <c r="P58" s="36">
        <f t="shared" ca="1" si="15"/>
        <v>402933407753.67377</v>
      </c>
      <c r="Q58" s="36">
        <f t="shared" ca="1" si="16"/>
        <v>6191332483.8648758</v>
      </c>
      <c r="R58" s="45">
        <f t="shared" ca="1" si="5"/>
        <v>-4.6963126777692576E-3</v>
      </c>
    </row>
    <row r="59" spans="1:18" x14ac:dyDescent="0.2">
      <c r="A59" s="111">
        <v>4280</v>
      </c>
      <c r="B59" s="111">
        <v>7.2895999983302318E-3</v>
      </c>
      <c r="C59" s="111">
        <v>0.1</v>
      </c>
      <c r="D59" s="92">
        <f t="shared" si="6"/>
        <v>0.42799999999999999</v>
      </c>
      <c r="E59" s="92">
        <f t="shared" si="6"/>
        <v>7.2895999983302318E-3</v>
      </c>
      <c r="F59" s="36">
        <f t="shared" si="7"/>
        <v>4.2800000000000005E-2</v>
      </c>
      <c r="G59" s="36">
        <f t="shared" si="7"/>
        <v>7.2895999983302318E-4</v>
      </c>
      <c r="H59" s="36">
        <f t="shared" si="8"/>
        <v>1.8318400000000002E-2</v>
      </c>
      <c r="I59" s="36">
        <f t="shared" si="9"/>
        <v>7.8402751999999999E-3</v>
      </c>
      <c r="J59" s="36">
        <f t="shared" si="10"/>
        <v>3.3556377855999998E-3</v>
      </c>
      <c r="K59" s="36">
        <f t="shared" si="11"/>
        <v>3.1199487992853391E-4</v>
      </c>
      <c r="L59" s="36">
        <f t="shared" si="12"/>
        <v>1.335338086094125E-4</v>
      </c>
      <c r="M59" s="36">
        <f t="shared" ca="1" si="4"/>
        <v>-8.6607230026531767E-4</v>
      </c>
      <c r="N59" s="36">
        <f t="shared" ca="1" si="13"/>
        <v>6.6514990642078837E-6</v>
      </c>
      <c r="O59" s="113">
        <f t="shared" ca="1" si="14"/>
        <v>1208754693637.9246</v>
      </c>
      <c r="P59" s="36">
        <f t="shared" ca="1" si="15"/>
        <v>326753899734.66351</v>
      </c>
      <c r="Q59" s="36">
        <f t="shared" ca="1" si="16"/>
        <v>4757003088.8540945</v>
      </c>
      <c r="R59" s="45">
        <f t="shared" ca="1" si="5"/>
        <v>8.1556722985955503E-3</v>
      </c>
    </row>
    <row r="60" spans="1:18" x14ac:dyDescent="0.2">
      <c r="A60" s="111">
        <v>4442.5</v>
      </c>
      <c r="B60" s="111">
        <v>3.5541000033845194E-3</v>
      </c>
      <c r="C60" s="111">
        <v>0.1</v>
      </c>
      <c r="D60" s="92">
        <f t="shared" si="6"/>
        <v>0.44424999999999998</v>
      </c>
      <c r="E60" s="92">
        <f t="shared" si="6"/>
        <v>3.5541000033845194E-3</v>
      </c>
      <c r="F60" s="36">
        <f t="shared" si="7"/>
        <v>4.4424999999999999E-2</v>
      </c>
      <c r="G60" s="36">
        <f t="shared" si="7"/>
        <v>3.5541000033845194E-4</v>
      </c>
      <c r="H60" s="36">
        <f t="shared" si="8"/>
        <v>1.9735806249999998E-2</v>
      </c>
      <c r="I60" s="36">
        <f t="shared" si="9"/>
        <v>8.7676319265624983E-3</v>
      </c>
      <c r="J60" s="36">
        <f t="shared" si="10"/>
        <v>3.8950204833753895E-3</v>
      </c>
      <c r="K60" s="36">
        <f t="shared" si="11"/>
        <v>1.5789089265035727E-4</v>
      </c>
      <c r="L60" s="36">
        <f t="shared" si="12"/>
        <v>7.0143029059921213E-5</v>
      </c>
      <c r="M60" s="36">
        <f t="shared" ca="1" si="4"/>
        <v>-8.8366518831758023E-4</v>
      </c>
      <c r="N60" s="36">
        <f t="shared" ca="1" si="13"/>
        <v>1.969375989668277E-6</v>
      </c>
      <c r="O60" s="113">
        <f t="shared" ca="1" si="14"/>
        <v>1179402106987.4436</v>
      </c>
      <c r="P60" s="36">
        <f t="shared" ca="1" si="15"/>
        <v>312279375210.711</v>
      </c>
      <c r="Q60" s="36">
        <f t="shared" ca="1" si="16"/>
        <v>4489388758.0585098</v>
      </c>
      <c r="R60" s="45">
        <f t="shared" ca="1" si="5"/>
        <v>4.4377651917020993E-3</v>
      </c>
    </row>
    <row r="61" spans="1:18" x14ac:dyDescent="0.2">
      <c r="A61" s="111">
        <v>4451.5</v>
      </c>
      <c r="B61" s="111">
        <v>1.3379800002439879E-3</v>
      </c>
      <c r="C61" s="111">
        <v>0.1</v>
      </c>
      <c r="D61" s="92">
        <f t="shared" si="6"/>
        <v>0.44514999999999999</v>
      </c>
      <c r="E61" s="92">
        <f t="shared" si="6"/>
        <v>1.3379800002439879E-3</v>
      </c>
      <c r="F61" s="36">
        <f t="shared" si="7"/>
        <v>4.4514999999999999E-2</v>
      </c>
      <c r="G61" s="36">
        <f t="shared" si="7"/>
        <v>1.337980000243988E-4</v>
      </c>
      <c r="H61" s="36">
        <f t="shared" si="8"/>
        <v>1.9815852249999998E-2</v>
      </c>
      <c r="I61" s="36">
        <f t="shared" si="9"/>
        <v>8.8210266290874983E-3</v>
      </c>
      <c r="J61" s="36">
        <f t="shared" si="10"/>
        <v>3.9266800039382994E-3</v>
      </c>
      <c r="K61" s="36">
        <f t="shared" si="11"/>
        <v>5.9560179710861127E-5</v>
      </c>
      <c r="L61" s="36">
        <f t="shared" si="12"/>
        <v>2.6513213998289831E-5</v>
      </c>
      <c r="M61" s="36">
        <f t="shared" ca="1" si="4"/>
        <v>-8.8459316966312408E-4</v>
      </c>
      <c r="N61" s="36">
        <f t="shared" ca="1" si="13"/>
        <v>4.9398314955909492E-7</v>
      </c>
      <c r="O61" s="113">
        <f t="shared" ca="1" si="14"/>
        <v>1177791161497.7363</v>
      </c>
      <c r="P61" s="36">
        <f t="shared" ca="1" si="15"/>
        <v>311489720372.46692</v>
      </c>
      <c r="Q61" s="36">
        <f t="shared" ca="1" si="16"/>
        <v>4474840348.0305529</v>
      </c>
      <c r="R61" s="45">
        <f t="shared" ca="1" si="5"/>
        <v>2.2225731699071121E-3</v>
      </c>
    </row>
    <row r="62" spans="1:18" x14ac:dyDescent="0.2">
      <c r="A62" s="111">
        <v>4477</v>
      </c>
      <c r="B62" s="111">
        <v>-7.743599999230355E-4</v>
      </c>
      <c r="C62" s="111">
        <v>0.1</v>
      </c>
      <c r="D62" s="92">
        <f t="shared" si="6"/>
        <v>0.44769999999999999</v>
      </c>
      <c r="E62" s="92">
        <f t="shared" si="6"/>
        <v>-7.743599999230355E-4</v>
      </c>
      <c r="F62" s="36">
        <f t="shared" si="7"/>
        <v>4.4770000000000004E-2</v>
      </c>
      <c r="G62" s="36">
        <f t="shared" si="7"/>
        <v>-7.7435999992303556E-5</v>
      </c>
      <c r="H62" s="36">
        <f t="shared" si="8"/>
        <v>2.0043529000000001E-2</v>
      </c>
      <c r="I62" s="36">
        <f t="shared" si="9"/>
        <v>8.9734879333000003E-3</v>
      </c>
      <c r="J62" s="36">
        <f t="shared" si="10"/>
        <v>4.01743054773841E-3</v>
      </c>
      <c r="K62" s="36">
        <f t="shared" si="11"/>
        <v>-3.46680971965543E-5</v>
      </c>
      <c r="L62" s="36">
        <f t="shared" si="12"/>
        <v>-1.5520907114897361E-5</v>
      </c>
      <c r="M62" s="36">
        <f t="shared" ca="1" si="4"/>
        <v>-8.871960069189006E-4</v>
      </c>
      <c r="N62" s="36">
        <f t="shared" ca="1" si="13"/>
        <v>1.2731964474770917E-9</v>
      </c>
      <c r="O62" s="113">
        <f t="shared" ca="1" si="14"/>
        <v>1173235179374.9172</v>
      </c>
      <c r="P62" s="36">
        <f t="shared" ca="1" si="15"/>
        <v>309259172576.37335</v>
      </c>
      <c r="Q62" s="36">
        <f t="shared" ca="1" si="16"/>
        <v>4433774678.4000788</v>
      </c>
      <c r="R62" s="45">
        <f t="shared" ca="1" si="5"/>
        <v>1.128360069958651E-4</v>
      </c>
    </row>
    <row r="63" spans="1:18" x14ac:dyDescent="0.2">
      <c r="A63" s="111">
        <v>4481</v>
      </c>
      <c r="B63" s="111">
        <v>-8.5370799934025854E-3</v>
      </c>
      <c r="C63" s="111">
        <v>0.1</v>
      </c>
      <c r="D63" s="92">
        <f t="shared" si="6"/>
        <v>0.4481</v>
      </c>
      <c r="E63" s="92">
        <f t="shared" si="6"/>
        <v>-8.5370799934025854E-3</v>
      </c>
      <c r="F63" s="36">
        <f t="shared" si="7"/>
        <v>4.4810000000000003E-2</v>
      </c>
      <c r="G63" s="36">
        <f t="shared" si="7"/>
        <v>-8.5370799934025854E-4</v>
      </c>
      <c r="H63" s="36">
        <f t="shared" si="8"/>
        <v>2.0079361E-2</v>
      </c>
      <c r="I63" s="36">
        <f t="shared" si="9"/>
        <v>8.9975616641000001E-3</v>
      </c>
      <c r="J63" s="36">
        <f t="shared" si="10"/>
        <v>4.0318073816832103E-3</v>
      </c>
      <c r="K63" s="36">
        <f t="shared" si="11"/>
        <v>-3.8254655450436988E-4</v>
      </c>
      <c r="L63" s="36">
        <f t="shared" si="12"/>
        <v>-1.7141911107340814E-4</v>
      </c>
      <c r="M63" s="36">
        <f t="shared" ca="1" si="4"/>
        <v>-8.8760074831242353E-4</v>
      </c>
      <c r="N63" s="36">
        <f t="shared" ca="1" si="13"/>
        <v>5.8514532721065149E-6</v>
      </c>
      <c r="O63" s="113">
        <f t="shared" ca="1" si="14"/>
        <v>1172521636354.5393</v>
      </c>
      <c r="P63" s="36">
        <f t="shared" ca="1" si="15"/>
        <v>308910194814.61444</v>
      </c>
      <c r="Q63" s="36">
        <f t="shared" ca="1" si="16"/>
        <v>4427353746.4244585</v>
      </c>
      <c r="R63" s="45">
        <f t="shared" ca="1" si="5"/>
        <v>-7.6494792450901615E-3</v>
      </c>
    </row>
    <row r="64" spans="1:18" x14ac:dyDescent="0.2">
      <c r="A64" s="111">
        <v>4502.5</v>
      </c>
      <c r="B64" s="111">
        <v>7.1132999946712516E-3</v>
      </c>
      <c r="C64" s="111">
        <v>0.1</v>
      </c>
      <c r="D64" s="92">
        <f t="shared" si="6"/>
        <v>0.45024999999999998</v>
      </c>
      <c r="E64" s="92">
        <f t="shared" si="6"/>
        <v>7.1132999946712516E-3</v>
      </c>
      <c r="F64" s="36">
        <f t="shared" si="7"/>
        <v>4.5025000000000003E-2</v>
      </c>
      <c r="G64" s="36">
        <f t="shared" si="7"/>
        <v>7.1132999946712518E-4</v>
      </c>
      <c r="H64" s="36">
        <f t="shared" si="8"/>
        <v>2.0272506249999999E-2</v>
      </c>
      <c r="I64" s="36">
        <f t="shared" si="9"/>
        <v>9.1276959390624995E-3</v>
      </c>
      <c r="J64" s="36">
        <f t="shared" si="10"/>
        <v>4.1097450965628902E-3</v>
      </c>
      <c r="K64" s="36">
        <f t="shared" si="11"/>
        <v>3.2027633226007311E-4</v>
      </c>
      <c r="L64" s="36">
        <f t="shared" si="12"/>
        <v>1.4420441860009791E-4</v>
      </c>
      <c r="M64" s="36">
        <f t="shared" ca="1" si="4"/>
        <v>-8.8975975419245984E-4</v>
      </c>
      <c r="N64" s="36">
        <f t="shared" ca="1" si="13"/>
        <v>6.4048965343882509E-6</v>
      </c>
      <c r="O64" s="113">
        <f t="shared" ca="1" si="14"/>
        <v>1168691544498.0964</v>
      </c>
      <c r="P64" s="36">
        <f t="shared" ca="1" si="15"/>
        <v>307038670895.27716</v>
      </c>
      <c r="Q64" s="36">
        <f t="shared" ca="1" si="16"/>
        <v>4392937453.7018356</v>
      </c>
      <c r="R64" s="45">
        <f t="shared" ca="1" si="5"/>
        <v>8.0030597488637122E-3</v>
      </c>
    </row>
    <row r="65" spans="1:18" x14ac:dyDescent="0.2">
      <c r="A65" s="111">
        <v>4506.5</v>
      </c>
      <c r="B65" s="111">
        <v>3.5057999775744975E-4</v>
      </c>
      <c r="C65" s="111">
        <v>0.1</v>
      </c>
      <c r="D65" s="92">
        <f t="shared" si="6"/>
        <v>0.45065</v>
      </c>
      <c r="E65" s="92">
        <f t="shared" si="6"/>
        <v>3.5057999775744975E-4</v>
      </c>
      <c r="F65" s="36">
        <f t="shared" si="7"/>
        <v>4.5065000000000001E-2</v>
      </c>
      <c r="G65" s="36">
        <f t="shared" si="7"/>
        <v>3.5057999775744973E-5</v>
      </c>
      <c r="H65" s="36">
        <f t="shared" si="8"/>
        <v>2.0308542249999999E-2</v>
      </c>
      <c r="I65" s="36">
        <f t="shared" si="9"/>
        <v>9.1520445649625002E-3</v>
      </c>
      <c r="J65" s="36">
        <f t="shared" si="10"/>
        <v>4.1243688832003503E-3</v>
      </c>
      <c r="K65" s="36">
        <f t="shared" si="11"/>
        <v>1.5798887598939474E-5</v>
      </c>
      <c r="L65" s="36">
        <f t="shared" si="12"/>
        <v>7.1197686964620734E-6</v>
      </c>
      <c r="M65" s="36">
        <f t="shared" ca="1" si="4"/>
        <v>-8.9015836382406652E-4</v>
      </c>
      <c r="N65" s="36">
        <f t="shared" ca="1" si="13"/>
        <v>1.5394316818999859E-7</v>
      </c>
      <c r="O65" s="113">
        <f t="shared" ca="1" si="14"/>
        <v>1167979936440.3435</v>
      </c>
      <c r="P65" s="36">
        <f t="shared" ca="1" si="15"/>
        <v>306691266998.67297</v>
      </c>
      <c r="Q65" s="36">
        <f t="shared" ca="1" si="16"/>
        <v>4386552306.7993994</v>
      </c>
      <c r="R65" s="45">
        <f t="shared" ca="1" si="5"/>
        <v>1.2407383615815164E-3</v>
      </c>
    </row>
    <row r="66" spans="1:18" x14ac:dyDescent="0.2">
      <c r="A66" s="111">
        <v>4506.5</v>
      </c>
      <c r="B66" s="111">
        <v>4.350579998572357E-3</v>
      </c>
      <c r="C66" s="111">
        <v>0.1</v>
      </c>
      <c r="D66" s="92">
        <f t="shared" si="6"/>
        <v>0.45065</v>
      </c>
      <c r="E66" s="92">
        <f t="shared" si="6"/>
        <v>4.350579998572357E-3</v>
      </c>
      <c r="F66" s="36">
        <f t="shared" si="7"/>
        <v>4.5065000000000001E-2</v>
      </c>
      <c r="G66" s="36">
        <f t="shared" si="7"/>
        <v>4.3505799985723572E-4</v>
      </c>
      <c r="H66" s="36">
        <f t="shared" si="8"/>
        <v>2.0308542249999999E-2</v>
      </c>
      <c r="I66" s="36">
        <f t="shared" si="9"/>
        <v>9.1520445649625002E-3</v>
      </c>
      <c r="J66" s="36">
        <f t="shared" si="10"/>
        <v>4.1243688832003503E-3</v>
      </c>
      <c r="K66" s="36">
        <f t="shared" si="11"/>
        <v>1.9605888763566328E-4</v>
      </c>
      <c r="L66" s="36">
        <f t="shared" si="12"/>
        <v>8.835393771301165E-5</v>
      </c>
      <c r="M66" s="36">
        <f t="shared" ca="1" si="4"/>
        <v>-8.9015836382406652E-4</v>
      </c>
      <c r="N66" s="36">
        <f t="shared" ca="1" si="13"/>
        <v>2.7465338583093547E-6</v>
      </c>
      <c r="O66" s="113">
        <f t="shared" ca="1" si="14"/>
        <v>1167979936440.3435</v>
      </c>
      <c r="P66" s="36">
        <f t="shared" ca="1" si="15"/>
        <v>306691266998.67297</v>
      </c>
      <c r="Q66" s="36">
        <f t="shared" ca="1" si="16"/>
        <v>4386552306.7993994</v>
      </c>
      <c r="R66" s="45">
        <f t="shared" ca="1" si="5"/>
        <v>5.2407383623964236E-3</v>
      </c>
    </row>
    <row r="67" spans="1:18" x14ac:dyDescent="0.2">
      <c r="A67" s="111">
        <v>4515</v>
      </c>
      <c r="B67" s="111">
        <v>-1.1020199999620672E-2</v>
      </c>
      <c r="C67" s="111">
        <v>0.1</v>
      </c>
      <c r="D67" s="92">
        <f t="shared" si="6"/>
        <v>0.45150000000000001</v>
      </c>
      <c r="E67" s="92">
        <f t="shared" si="6"/>
        <v>-1.1020199999620672E-2</v>
      </c>
      <c r="F67" s="36">
        <f t="shared" si="7"/>
        <v>4.5150000000000003E-2</v>
      </c>
      <c r="G67" s="36">
        <f t="shared" si="7"/>
        <v>-1.1020199999620672E-3</v>
      </c>
      <c r="H67" s="36">
        <f t="shared" si="8"/>
        <v>2.0385225000000003E-2</v>
      </c>
      <c r="I67" s="36">
        <f t="shared" si="9"/>
        <v>9.2039290875000016E-3</v>
      </c>
      <c r="J67" s="36">
        <f t="shared" si="10"/>
        <v>4.1555739830062511E-3</v>
      </c>
      <c r="K67" s="36">
        <f t="shared" si="11"/>
        <v>-4.9756202998287339E-4</v>
      </c>
      <c r="L67" s="36">
        <f t="shared" si="12"/>
        <v>-2.2464925653726734E-4</v>
      </c>
      <c r="M67" s="36">
        <f t="shared" ca="1" si="4"/>
        <v>-8.9100221566523264E-4</v>
      </c>
      <c r="N67" s="36">
        <f t="shared" ca="1" si="13"/>
        <v>1.026006477464878E-5</v>
      </c>
      <c r="O67" s="113">
        <f t="shared" ca="1" si="14"/>
        <v>1166468776043.739</v>
      </c>
      <c r="P67" s="36">
        <f t="shared" ca="1" si="15"/>
        <v>305953852295.15704</v>
      </c>
      <c r="Q67" s="36">
        <f t="shared" ca="1" si="16"/>
        <v>4373002479.34694</v>
      </c>
      <c r="R67" s="45">
        <f t="shared" ca="1" si="5"/>
        <v>-1.012919778395544E-2</v>
      </c>
    </row>
    <row r="68" spans="1:18" x14ac:dyDescent="0.2">
      <c r="A68" s="111">
        <v>4656</v>
      </c>
      <c r="B68" s="111">
        <v>-2.4060799987637438E-3</v>
      </c>
      <c r="C68" s="111">
        <v>0.1</v>
      </c>
      <c r="D68" s="92">
        <f t="shared" si="6"/>
        <v>0.46560000000000001</v>
      </c>
      <c r="E68" s="92">
        <f t="shared" si="6"/>
        <v>-2.4060799987637438E-3</v>
      </c>
      <c r="F68" s="36">
        <f t="shared" si="7"/>
        <v>4.6560000000000004E-2</v>
      </c>
      <c r="G68" s="36">
        <f t="shared" si="7"/>
        <v>-2.406079998763744E-4</v>
      </c>
      <c r="H68" s="36">
        <f t="shared" si="8"/>
        <v>2.1678336000000003E-2</v>
      </c>
      <c r="I68" s="36">
        <f t="shared" si="9"/>
        <v>1.0093433241600001E-2</v>
      </c>
      <c r="J68" s="36">
        <f t="shared" si="10"/>
        <v>4.6995025172889603E-3</v>
      </c>
      <c r="K68" s="36">
        <f t="shared" si="11"/>
        <v>-1.1202708474243993E-4</v>
      </c>
      <c r="L68" s="36">
        <f t="shared" si="12"/>
        <v>-5.2159810656080031E-5</v>
      </c>
      <c r="M68" s="36">
        <f t="shared" ca="1" si="4"/>
        <v>-9.0436662819066624E-4</v>
      </c>
      <c r="N68" s="36">
        <f t="shared" ca="1" si="13"/>
        <v>2.2551430473579529E-7</v>
      </c>
      <c r="O68" s="113">
        <f t="shared" ca="1" si="14"/>
        <v>1141600355996.1956</v>
      </c>
      <c r="P68" s="36">
        <f t="shared" ca="1" si="15"/>
        <v>293883131598.49426</v>
      </c>
      <c r="Q68" s="36">
        <f t="shared" ca="1" si="16"/>
        <v>4151909158.339529</v>
      </c>
      <c r="R68" s="45">
        <f t="shared" ca="1" si="5"/>
        <v>-1.5017133705730774E-3</v>
      </c>
    </row>
    <row r="69" spans="1:18" x14ac:dyDescent="0.2">
      <c r="A69" s="111">
        <v>4673</v>
      </c>
      <c r="B69" s="111">
        <v>-1.147639995906502E-3</v>
      </c>
      <c r="C69" s="111">
        <v>0.1</v>
      </c>
      <c r="D69" s="92">
        <f t="shared" si="6"/>
        <v>0.46729999999999999</v>
      </c>
      <c r="E69" s="92">
        <f t="shared" si="6"/>
        <v>-1.147639995906502E-3</v>
      </c>
      <c r="F69" s="36">
        <f t="shared" si="7"/>
        <v>4.6730000000000001E-2</v>
      </c>
      <c r="G69" s="36">
        <f t="shared" si="7"/>
        <v>-1.147639995906502E-4</v>
      </c>
      <c r="H69" s="36">
        <f t="shared" si="8"/>
        <v>2.1836929000000001E-2</v>
      </c>
      <c r="I69" s="36">
        <f t="shared" si="9"/>
        <v>1.02043969217E-2</v>
      </c>
      <c r="J69" s="36">
        <f t="shared" si="10"/>
        <v>4.7685146815104103E-3</v>
      </c>
      <c r="K69" s="36">
        <f t="shared" si="11"/>
        <v>-5.3629217008710837E-5</v>
      </c>
      <c r="L69" s="36">
        <f t="shared" si="12"/>
        <v>-2.5060933108170572E-5</v>
      </c>
      <c r="M69" s="36">
        <f t="shared" ca="1" si="4"/>
        <v>-9.0589720547388976E-4</v>
      </c>
      <c r="N69" s="36">
        <f t="shared" ca="1" si="13"/>
        <v>5.8439576726145884E-9</v>
      </c>
      <c r="O69" s="113">
        <f t="shared" ca="1" si="14"/>
        <v>1138627309211.1284</v>
      </c>
      <c r="P69" s="36">
        <f t="shared" ca="1" si="15"/>
        <v>292448300622.99902</v>
      </c>
      <c r="Q69" s="36">
        <f t="shared" ca="1" si="16"/>
        <v>4125718279.2234812</v>
      </c>
      <c r="R69" s="45">
        <f t="shared" ca="1" si="5"/>
        <v>-2.4174279043261224E-4</v>
      </c>
    </row>
    <row r="70" spans="1:18" x14ac:dyDescent="0.2">
      <c r="A70" s="111">
        <v>4754.5</v>
      </c>
      <c r="B70" s="111">
        <v>-9.9380600004224107E-3</v>
      </c>
      <c r="C70" s="111">
        <v>0.1</v>
      </c>
      <c r="D70" s="92">
        <f t="shared" si="6"/>
        <v>0.47544999999999998</v>
      </c>
      <c r="E70" s="92">
        <f t="shared" si="6"/>
        <v>-9.9380600004224107E-3</v>
      </c>
      <c r="F70" s="36">
        <f t="shared" si="7"/>
        <v>4.7545000000000004E-2</v>
      </c>
      <c r="G70" s="36">
        <f t="shared" si="7"/>
        <v>-9.9380600004224102E-4</v>
      </c>
      <c r="H70" s="36">
        <f t="shared" si="8"/>
        <v>2.260527025E-2</v>
      </c>
      <c r="I70" s="36">
        <f t="shared" si="9"/>
        <v>1.07476757403625E-2</v>
      </c>
      <c r="J70" s="36">
        <f t="shared" si="10"/>
        <v>5.1099824307553506E-3</v>
      </c>
      <c r="K70" s="36">
        <f t="shared" si="11"/>
        <v>-4.7250506272008348E-4</v>
      </c>
      <c r="L70" s="36">
        <f t="shared" si="12"/>
        <v>-2.2465253207026368E-4</v>
      </c>
      <c r="M70" s="36">
        <f t="shared" ca="1" si="4"/>
        <v>-9.12993677685989E-4</v>
      </c>
      <c r="N70" s="36">
        <f t="shared" ca="1" si="13"/>
        <v>8.1451822129791098E-6</v>
      </c>
      <c r="O70" s="113">
        <f t="shared" ca="1" si="14"/>
        <v>1124449314403.6821</v>
      </c>
      <c r="P70" s="36">
        <f t="shared" ca="1" si="15"/>
        <v>285630411056.77637</v>
      </c>
      <c r="Q70" s="36">
        <f t="shared" ca="1" si="16"/>
        <v>4001537704.3468513</v>
      </c>
      <c r="R70" s="45">
        <f t="shared" ca="1" si="5"/>
        <v>-9.0250663227364209E-3</v>
      </c>
    </row>
    <row r="71" spans="1:18" x14ac:dyDescent="0.2">
      <c r="A71" s="111">
        <v>4767</v>
      </c>
      <c r="B71" s="111">
        <v>-7.0715599940740503E-3</v>
      </c>
      <c r="C71" s="111">
        <v>0.1</v>
      </c>
      <c r="D71" s="92">
        <f t="shared" si="6"/>
        <v>0.47670000000000001</v>
      </c>
      <c r="E71" s="92">
        <f t="shared" si="6"/>
        <v>-7.0715599940740503E-3</v>
      </c>
      <c r="F71" s="36">
        <f t="shared" si="7"/>
        <v>4.7670000000000004E-2</v>
      </c>
      <c r="G71" s="36">
        <f t="shared" si="7"/>
        <v>-7.0715599940740503E-4</v>
      </c>
      <c r="H71" s="36">
        <f t="shared" si="8"/>
        <v>2.2724289000000002E-2</v>
      </c>
      <c r="I71" s="36">
        <f t="shared" si="9"/>
        <v>1.0832668566300002E-2</v>
      </c>
      <c r="J71" s="36">
        <f t="shared" si="10"/>
        <v>5.1639331055552112E-3</v>
      </c>
      <c r="K71" s="36">
        <f t="shared" si="11"/>
        <v>-3.3710126491750999E-4</v>
      </c>
      <c r="L71" s="36">
        <f t="shared" si="12"/>
        <v>-1.6069617298617703E-4</v>
      </c>
      <c r="M71" s="36">
        <f t="shared" ca="1" si="4"/>
        <v>-9.1404677592310708E-4</v>
      </c>
      <c r="N71" s="36">
        <f t="shared" ca="1" si="13"/>
        <v>3.791496903170359E-6</v>
      </c>
      <c r="O71" s="113">
        <f t="shared" ca="1" si="14"/>
        <v>1122285746853.8762</v>
      </c>
      <c r="P71" s="36">
        <f t="shared" ca="1" si="15"/>
        <v>284593601629.31219</v>
      </c>
      <c r="Q71" s="36">
        <f t="shared" ca="1" si="16"/>
        <v>3982693114.2191157</v>
      </c>
      <c r="R71" s="45">
        <f t="shared" ca="1" si="5"/>
        <v>-6.1575132181509434E-3</v>
      </c>
    </row>
    <row r="72" spans="1:18" x14ac:dyDescent="0.2">
      <c r="A72" s="111">
        <v>4767</v>
      </c>
      <c r="B72" s="111">
        <v>9.2844000027980655E-4</v>
      </c>
      <c r="C72" s="111">
        <v>0.1</v>
      </c>
      <c r="D72" s="92">
        <f t="shared" si="6"/>
        <v>0.47670000000000001</v>
      </c>
      <c r="E72" s="92">
        <f t="shared" si="6"/>
        <v>9.2844000027980655E-4</v>
      </c>
      <c r="F72" s="36">
        <f t="shared" si="7"/>
        <v>4.7670000000000004E-2</v>
      </c>
      <c r="G72" s="36">
        <f t="shared" si="7"/>
        <v>9.2844000027980664E-5</v>
      </c>
      <c r="H72" s="36">
        <f t="shared" si="8"/>
        <v>2.2724289000000002E-2</v>
      </c>
      <c r="I72" s="36">
        <f t="shared" si="9"/>
        <v>1.0832668566300002E-2</v>
      </c>
      <c r="J72" s="36">
        <f t="shared" si="10"/>
        <v>5.1639331055552112E-3</v>
      </c>
      <c r="K72" s="36">
        <f t="shared" si="11"/>
        <v>4.4258734813338387E-5</v>
      </c>
      <c r="L72" s="36">
        <f t="shared" si="12"/>
        <v>2.1098138885518409E-5</v>
      </c>
      <c r="M72" s="36">
        <f t="shared" ca="1" si="4"/>
        <v>-9.1404677592310708E-4</v>
      </c>
      <c r="N72" s="36">
        <f t="shared" ca="1" si="13"/>
        <v>3.3947575204826056E-7</v>
      </c>
      <c r="O72" s="113">
        <f t="shared" ca="1" si="14"/>
        <v>1122285746853.8762</v>
      </c>
      <c r="P72" s="36">
        <f t="shared" ca="1" si="15"/>
        <v>284593601629.31219</v>
      </c>
      <c r="Q72" s="36">
        <f t="shared" ca="1" si="16"/>
        <v>3982693114.2191157</v>
      </c>
      <c r="R72" s="45">
        <f t="shared" ca="1" si="5"/>
        <v>1.8424867762029135E-3</v>
      </c>
    </row>
    <row r="73" spans="1:18" x14ac:dyDescent="0.2">
      <c r="A73" s="111">
        <v>4852.5</v>
      </c>
      <c r="B73" s="111">
        <v>-6.2470000557368621E-4</v>
      </c>
      <c r="C73" s="111">
        <v>0.1</v>
      </c>
      <c r="D73" s="92">
        <f t="shared" si="6"/>
        <v>0.48525000000000001</v>
      </c>
      <c r="E73" s="92">
        <f t="shared" si="6"/>
        <v>-6.2470000557368621E-4</v>
      </c>
      <c r="F73" s="36">
        <f t="shared" si="7"/>
        <v>4.8525000000000006E-2</v>
      </c>
      <c r="G73" s="36">
        <f t="shared" si="7"/>
        <v>-6.2470000557368621E-5</v>
      </c>
      <c r="H73" s="36">
        <f t="shared" si="8"/>
        <v>2.3546756250000002E-2</v>
      </c>
      <c r="I73" s="36">
        <f t="shared" si="9"/>
        <v>1.1426063470312501E-2</v>
      </c>
      <c r="J73" s="36">
        <f t="shared" si="10"/>
        <v>5.5444972989691409E-3</v>
      </c>
      <c r="K73" s="36">
        <f t="shared" si="11"/>
        <v>-3.0313567770463124E-5</v>
      </c>
      <c r="L73" s="36">
        <f t="shared" si="12"/>
        <v>-1.4709658760617231E-5</v>
      </c>
      <c r="M73" s="36">
        <f t="shared" ca="1" si="4"/>
        <v>-9.20998114761577E-4</v>
      </c>
      <c r="N73" s="36">
        <f t="shared" ca="1" si="13"/>
        <v>8.7792569508319257E-9</v>
      </c>
      <c r="O73" s="113">
        <f t="shared" ca="1" si="14"/>
        <v>1107564876181.8726</v>
      </c>
      <c r="P73" s="36">
        <f t="shared" ca="1" si="15"/>
        <v>277564813744.74945</v>
      </c>
      <c r="Q73" s="36">
        <f t="shared" ca="1" si="16"/>
        <v>3855224952.156343</v>
      </c>
      <c r="R73" s="45">
        <f t="shared" ca="1" si="5"/>
        <v>2.9629810918789079E-4</v>
      </c>
    </row>
    <row r="74" spans="1:18" x14ac:dyDescent="0.2">
      <c r="A74" s="111">
        <v>4854</v>
      </c>
      <c r="B74" s="111">
        <v>-2.1607200033031404E-3</v>
      </c>
      <c r="C74" s="111">
        <v>0.1</v>
      </c>
      <c r="D74" s="92">
        <f t="shared" si="6"/>
        <v>0.4854</v>
      </c>
      <c r="E74" s="92">
        <f t="shared" si="6"/>
        <v>-2.1607200033031404E-3</v>
      </c>
      <c r="F74" s="36">
        <f t="shared" si="7"/>
        <v>4.854E-2</v>
      </c>
      <c r="G74" s="36">
        <f t="shared" si="7"/>
        <v>-2.1607200033031405E-4</v>
      </c>
      <c r="H74" s="36">
        <f t="shared" si="8"/>
        <v>2.3561315999999999E-2</v>
      </c>
      <c r="I74" s="36">
        <f t="shared" si="9"/>
        <v>1.1436662786399999E-2</v>
      </c>
      <c r="J74" s="36">
        <f t="shared" si="10"/>
        <v>5.5513561165185599E-3</v>
      </c>
      <c r="K74" s="36">
        <f t="shared" si="11"/>
        <v>-1.0488134896033444E-4</v>
      </c>
      <c r="L74" s="36">
        <f t="shared" si="12"/>
        <v>-5.0909406785346337E-5</v>
      </c>
      <c r="M74" s="36">
        <f t="shared" ca="1" si="4"/>
        <v>-9.2111614555036531E-4</v>
      </c>
      <c r="N74" s="36">
        <f t="shared" ca="1" si="13"/>
        <v>1.5366177241555628E-7</v>
      </c>
      <c r="O74" s="113">
        <f t="shared" ca="1" si="14"/>
        <v>1107307826397.2468</v>
      </c>
      <c r="P74" s="36">
        <f t="shared" ca="1" si="15"/>
        <v>277442479864.36029</v>
      </c>
      <c r="Q74" s="36">
        <f t="shared" ca="1" si="16"/>
        <v>3853010851.9812918</v>
      </c>
      <c r="R74" s="45">
        <f t="shared" ca="1" si="5"/>
        <v>-1.2396038577527752E-3</v>
      </c>
    </row>
    <row r="75" spans="1:18" x14ac:dyDescent="0.2">
      <c r="A75" s="111">
        <v>4925</v>
      </c>
      <c r="B75" s="111">
        <v>1.8010000057984143E-3</v>
      </c>
      <c r="C75" s="111">
        <v>0.1</v>
      </c>
      <c r="D75" s="92">
        <f t="shared" si="6"/>
        <v>0.49249999999999999</v>
      </c>
      <c r="E75" s="92">
        <f t="shared" si="6"/>
        <v>1.8010000057984143E-3</v>
      </c>
      <c r="F75" s="36">
        <f t="shared" si="7"/>
        <v>4.9250000000000002E-2</v>
      </c>
      <c r="G75" s="36">
        <f t="shared" si="7"/>
        <v>1.8010000057984145E-4</v>
      </c>
      <c r="H75" s="36">
        <f t="shared" si="8"/>
        <v>2.4255624999999999E-2</v>
      </c>
      <c r="I75" s="36">
        <f t="shared" si="9"/>
        <v>1.19458953125E-2</v>
      </c>
      <c r="J75" s="36">
        <f t="shared" si="10"/>
        <v>5.8833534414062501E-3</v>
      </c>
      <c r="K75" s="36">
        <f t="shared" si="11"/>
        <v>8.8699250285571916E-5</v>
      </c>
      <c r="L75" s="36">
        <f t="shared" si="12"/>
        <v>4.368438076564417E-5</v>
      </c>
      <c r="M75" s="36">
        <f t="shared" ca="1" si="4"/>
        <v>-9.26548214433095E-4</v>
      </c>
      <c r="N75" s="36">
        <f t="shared" ca="1" si="13"/>
        <v>7.4395192936880746E-7</v>
      </c>
      <c r="O75" s="113">
        <f t="shared" ca="1" si="14"/>
        <v>1095188408861.0663</v>
      </c>
      <c r="P75" s="36">
        <f t="shared" ca="1" si="15"/>
        <v>271690416134.60971</v>
      </c>
      <c r="Q75" s="36">
        <f t="shared" ca="1" si="16"/>
        <v>3749080729.5019326</v>
      </c>
      <c r="R75" s="45">
        <f t="shared" ca="1" si="5"/>
        <v>2.7275482202315095E-3</v>
      </c>
    </row>
    <row r="76" spans="1:18" x14ac:dyDescent="0.2">
      <c r="A76" s="111">
        <v>5008</v>
      </c>
      <c r="B76" s="111">
        <v>-5.2544000209309161E-4</v>
      </c>
      <c r="C76" s="111">
        <v>0.1</v>
      </c>
      <c r="D76" s="92">
        <f t="shared" si="6"/>
        <v>0.50080000000000002</v>
      </c>
      <c r="E76" s="92">
        <f t="shared" si="6"/>
        <v>-5.2544000209309161E-4</v>
      </c>
      <c r="F76" s="36">
        <f t="shared" si="7"/>
        <v>5.0080000000000006E-2</v>
      </c>
      <c r="G76" s="36">
        <f t="shared" si="7"/>
        <v>-5.2544000209309163E-5</v>
      </c>
      <c r="H76" s="36">
        <f t="shared" si="8"/>
        <v>2.5080064000000006E-2</v>
      </c>
      <c r="I76" s="36">
        <f t="shared" si="9"/>
        <v>1.2560096051200004E-2</v>
      </c>
      <c r="J76" s="36">
        <f t="shared" si="10"/>
        <v>6.2900961024409622E-3</v>
      </c>
      <c r="K76" s="36">
        <f t="shared" si="11"/>
        <v>-2.631403530482203E-5</v>
      </c>
      <c r="L76" s="36">
        <f t="shared" si="12"/>
        <v>-1.3178068880654872E-5</v>
      </c>
      <c r="M76" s="36">
        <f t="shared" ca="1" si="4"/>
        <v>-9.3251418250023537E-4</v>
      </c>
      <c r="N76" s="36">
        <f t="shared" ca="1" si="13"/>
        <v>1.6570938835414785E-8</v>
      </c>
      <c r="O76" s="113">
        <f t="shared" ca="1" si="14"/>
        <v>1081138446498.0979</v>
      </c>
      <c r="P76" s="36">
        <f t="shared" ca="1" si="15"/>
        <v>265061109135.12137</v>
      </c>
      <c r="Q76" s="36">
        <f t="shared" ca="1" si="16"/>
        <v>3629736120.3115091</v>
      </c>
      <c r="R76" s="45">
        <f t="shared" ca="1" si="5"/>
        <v>4.0707418040714376E-4</v>
      </c>
    </row>
    <row r="77" spans="1:18" x14ac:dyDescent="0.2">
      <c r="A77" s="111">
        <v>5032</v>
      </c>
      <c r="B77" s="111">
        <v>-3.1017599976621568E-3</v>
      </c>
      <c r="C77" s="111">
        <v>0.1</v>
      </c>
      <c r="D77" s="92">
        <f t="shared" si="6"/>
        <v>0.50319999999999998</v>
      </c>
      <c r="E77" s="92">
        <f t="shared" si="6"/>
        <v>-3.1017599976621568E-3</v>
      </c>
      <c r="F77" s="36">
        <f t="shared" si="7"/>
        <v>5.0320000000000004E-2</v>
      </c>
      <c r="G77" s="36">
        <f t="shared" si="7"/>
        <v>-3.1017599976621571E-4</v>
      </c>
      <c r="H77" s="36">
        <f t="shared" si="8"/>
        <v>2.5321024000000001E-2</v>
      </c>
      <c r="I77" s="36">
        <f t="shared" si="9"/>
        <v>1.2741539276799999E-2</v>
      </c>
      <c r="J77" s="36">
        <f t="shared" si="10"/>
        <v>6.4115425640857591E-3</v>
      </c>
      <c r="K77" s="36">
        <f t="shared" si="11"/>
        <v>-1.5608056308235975E-4</v>
      </c>
      <c r="L77" s="36">
        <f t="shared" si="12"/>
        <v>-7.8539739343043427E-5</v>
      </c>
      <c r="M77" s="36">
        <f t="shared" ca="1" si="4"/>
        <v>-9.3416209363860088E-4</v>
      </c>
      <c r="N77" s="36">
        <f t="shared" ca="1" si="13"/>
        <v>4.6984806735273132E-7</v>
      </c>
      <c r="O77" s="113">
        <f t="shared" ca="1" si="14"/>
        <v>1077099382330.6262</v>
      </c>
      <c r="P77" s="36">
        <f t="shared" ca="1" si="15"/>
        <v>263163175188.64401</v>
      </c>
      <c r="Q77" s="36">
        <f t="shared" ca="1" si="16"/>
        <v>3595656563.2351689</v>
      </c>
      <c r="R77" s="45">
        <f t="shared" ca="1" si="5"/>
        <v>-2.1675979040235559E-3</v>
      </c>
    </row>
    <row r="78" spans="1:18" x14ac:dyDescent="0.2">
      <c r="A78" s="111">
        <v>5123</v>
      </c>
      <c r="B78" s="111">
        <v>-4.9536400038050488E-3</v>
      </c>
      <c r="C78" s="111">
        <v>0.1</v>
      </c>
      <c r="D78" s="92">
        <f t="shared" si="6"/>
        <v>0.51229999999999998</v>
      </c>
      <c r="E78" s="92">
        <f t="shared" si="6"/>
        <v>-4.9536400038050488E-3</v>
      </c>
      <c r="F78" s="36">
        <f t="shared" si="7"/>
        <v>5.1229999999999998E-2</v>
      </c>
      <c r="G78" s="36">
        <f t="shared" si="7"/>
        <v>-4.9536400038050485E-4</v>
      </c>
      <c r="H78" s="36">
        <f t="shared" si="8"/>
        <v>2.6245128999999999E-2</v>
      </c>
      <c r="I78" s="36">
        <f t="shared" si="9"/>
        <v>1.34453795867E-2</v>
      </c>
      <c r="J78" s="36">
        <f t="shared" si="10"/>
        <v>6.8880679622664092E-3</v>
      </c>
      <c r="K78" s="36">
        <f t="shared" si="11"/>
        <v>-2.5377497739493263E-4</v>
      </c>
      <c r="L78" s="36">
        <f t="shared" si="12"/>
        <v>-1.3000892091942398E-4</v>
      </c>
      <c r="M78" s="36">
        <f t="shared" ca="1" si="4"/>
        <v>-9.4009586999678897E-4</v>
      </c>
      <c r="N78" s="36">
        <f t="shared" ca="1" si="13"/>
        <v>1.6108536514026693E-6</v>
      </c>
      <c r="O78" s="113">
        <f t="shared" ca="1" si="14"/>
        <v>1061880251397.9539</v>
      </c>
      <c r="P78" s="36">
        <f t="shared" ca="1" si="15"/>
        <v>256043715436.70221</v>
      </c>
      <c r="Q78" s="36">
        <f t="shared" ca="1" si="16"/>
        <v>3468178334.401207</v>
      </c>
      <c r="R78" s="45">
        <f t="shared" ca="1" si="5"/>
        <v>-4.0135441338082596E-3</v>
      </c>
    </row>
    <row r="79" spans="1:18" x14ac:dyDescent="0.2">
      <c r="A79" s="111">
        <v>5153</v>
      </c>
      <c r="B79" s="111">
        <v>3.2596000528428704E-4</v>
      </c>
      <c r="C79" s="111">
        <v>0.1</v>
      </c>
      <c r="D79" s="92">
        <f t="shared" si="6"/>
        <v>0.51529999999999998</v>
      </c>
      <c r="E79" s="92">
        <f t="shared" si="6"/>
        <v>3.2596000528428704E-4</v>
      </c>
      <c r="F79" s="36">
        <f t="shared" si="7"/>
        <v>5.1529999999999999E-2</v>
      </c>
      <c r="G79" s="36">
        <f t="shared" si="7"/>
        <v>3.2596000528428705E-5</v>
      </c>
      <c r="H79" s="36">
        <f t="shared" si="8"/>
        <v>2.6553409E-2</v>
      </c>
      <c r="I79" s="36">
        <f t="shared" si="9"/>
        <v>1.3682971657699999E-2</v>
      </c>
      <c r="J79" s="36">
        <f t="shared" si="10"/>
        <v>7.0508352952128091E-3</v>
      </c>
      <c r="K79" s="36">
        <f t="shared" si="11"/>
        <v>1.679671907229931E-5</v>
      </c>
      <c r="L79" s="36">
        <f t="shared" si="12"/>
        <v>8.6553493379558348E-6</v>
      </c>
      <c r="M79" s="36">
        <f t="shared" ca="1" si="4"/>
        <v>-9.419429507120581E-4</v>
      </c>
      <c r="N79" s="36">
        <f t="shared" ca="1" si="13"/>
        <v>1.6075779058242697E-7</v>
      </c>
      <c r="O79" s="113">
        <f t="shared" ca="1" si="14"/>
        <v>1056896028547.4553</v>
      </c>
      <c r="P79" s="36">
        <f t="shared" ca="1" si="15"/>
        <v>253723191924.15106</v>
      </c>
      <c r="Q79" s="36">
        <f t="shared" ca="1" si="16"/>
        <v>3426753314.0009046</v>
      </c>
      <c r="R79" s="45">
        <f t="shared" ca="1" si="5"/>
        <v>1.267902955996345E-3</v>
      </c>
    </row>
    <row r="80" spans="1:18" x14ac:dyDescent="0.2">
      <c r="A80" s="111">
        <v>5156</v>
      </c>
      <c r="B80" s="111">
        <v>-7.4607999704312533E-4</v>
      </c>
      <c r="C80" s="111">
        <v>0.1</v>
      </c>
      <c r="D80" s="92">
        <f t="shared" si="6"/>
        <v>0.51559999999999995</v>
      </c>
      <c r="E80" s="92">
        <f t="shared" si="6"/>
        <v>-7.4607999704312533E-4</v>
      </c>
      <c r="F80" s="36">
        <f t="shared" si="7"/>
        <v>5.1559999999999995E-2</v>
      </c>
      <c r="G80" s="36">
        <f t="shared" si="7"/>
        <v>-7.4607999704312536E-5</v>
      </c>
      <c r="H80" s="36">
        <f t="shared" si="8"/>
        <v>2.6584335999999993E-2</v>
      </c>
      <c r="I80" s="36">
        <f t="shared" si="9"/>
        <v>1.3706883641599995E-2</v>
      </c>
      <c r="J80" s="36">
        <f t="shared" si="10"/>
        <v>7.0672692056089562E-3</v>
      </c>
      <c r="K80" s="36">
        <f t="shared" si="11"/>
        <v>-3.8467884647543536E-5</v>
      </c>
      <c r="L80" s="36">
        <f t="shared" si="12"/>
        <v>-1.9834041324273444E-5</v>
      </c>
      <c r="M80" s="36">
        <f t="shared" ca="1" si="4"/>
        <v>-9.4212468307559622E-4</v>
      </c>
      <c r="N80" s="36">
        <f t="shared" ca="1" si="13"/>
        <v>3.8433518921570082E-9</v>
      </c>
      <c r="O80" s="113">
        <f t="shared" ca="1" si="14"/>
        <v>1056398505773.8572</v>
      </c>
      <c r="P80" s="36">
        <f t="shared" ca="1" si="15"/>
        <v>253491861041.98697</v>
      </c>
      <c r="Q80" s="36">
        <f t="shared" ca="1" si="16"/>
        <v>3422627130.9671588</v>
      </c>
      <c r="R80" s="45">
        <f t="shared" ca="1" si="5"/>
        <v>1.9604468603247088E-4</v>
      </c>
    </row>
    <row r="81" spans="1:18" x14ac:dyDescent="0.2">
      <c r="A81" s="111">
        <v>5349.5</v>
      </c>
      <c r="B81" s="111">
        <v>-2.8926600061822683E-3</v>
      </c>
      <c r="C81" s="111">
        <v>0.1</v>
      </c>
      <c r="D81" s="92">
        <f t="shared" si="6"/>
        <v>0.53495000000000004</v>
      </c>
      <c r="E81" s="92">
        <f t="shared" si="6"/>
        <v>-2.8926600061822683E-3</v>
      </c>
      <c r="F81" s="36">
        <f t="shared" si="7"/>
        <v>5.3495000000000008E-2</v>
      </c>
      <c r="G81" s="36">
        <f t="shared" si="7"/>
        <v>-2.8926600061822682E-4</v>
      </c>
      <c r="H81" s="36">
        <f t="shared" si="8"/>
        <v>2.8617150250000008E-2</v>
      </c>
      <c r="I81" s="36">
        <f t="shared" si="9"/>
        <v>1.5308744526237506E-2</v>
      </c>
      <c r="J81" s="36">
        <f t="shared" si="10"/>
        <v>8.1894128843107549E-3</v>
      </c>
      <c r="K81" s="36">
        <f t="shared" si="11"/>
        <v>-1.5474284703072044E-4</v>
      </c>
      <c r="L81" s="36">
        <f t="shared" si="12"/>
        <v>-8.2779686019083908E-5</v>
      </c>
      <c r="M81" s="36">
        <f t="shared" ca="1" si="4"/>
        <v>-9.5270354576690211E-4</v>
      </c>
      <c r="N81" s="36">
        <f t="shared" ca="1" si="13"/>
        <v>3.7634310683073157E-7</v>
      </c>
      <c r="O81" s="113">
        <f t="shared" ca="1" si="14"/>
        <v>1024652024263.3337</v>
      </c>
      <c r="P81" s="36">
        <f t="shared" ca="1" si="15"/>
        <v>238846256935.66412</v>
      </c>
      <c r="Q81" s="36">
        <f t="shared" ca="1" si="16"/>
        <v>3162710047.8802161</v>
      </c>
      <c r="R81" s="45">
        <f t="shared" ref="R81:R139" ca="1" si="17">+E81-M81</f>
        <v>-1.939956460415366E-3</v>
      </c>
    </row>
    <row r="82" spans="1:18" x14ac:dyDescent="0.2">
      <c r="A82" s="111">
        <v>6240.5</v>
      </c>
      <c r="B82" s="111">
        <v>-1.0288539997418411E-2</v>
      </c>
      <c r="C82" s="111">
        <v>0.1</v>
      </c>
      <c r="D82" s="92">
        <f t="shared" ref="D82:E140" si="18">A82/A$18</f>
        <v>0.62404999999999999</v>
      </c>
      <c r="E82" s="92">
        <f t="shared" si="18"/>
        <v>-1.0288539997418411E-2</v>
      </c>
      <c r="F82" s="36">
        <f t="shared" ref="F82:G140" si="19">$C82*D82</f>
        <v>6.2405000000000002E-2</v>
      </c>
      <c r="G82" s="36">
        <f t="shared" si="19"/>
        <v>-1.0288539997418411E-3</v>
      </c>
      <c r="H82" s="36">
        <f t="shared" ref="H82:H140" si="20">C82*D82*D82</f>
        <v>3.894384025E-2</v>
      </c>
      <c r="I82" s="36">
        <f t="shared" ref="I82:I140" si="21">C82*D82*D82*D82</f>
        <v>2.4302903508012501E-2</v>
      </c>
      <c r="J82" s="36">
        <f t="shared" ref="J82:J140" si="22">C82*D82*D82*D82*D82</f>
        <v>1.51662269341752E-2</v>
      </c>
      <c r="K82" s="36">
        <f t="shared" ref="K82:K140" si="23">C82*E82*D82</f>
        <v>-6.4205633853889593E-4</v>
      </c>
      <c r="L82" s="36">
        <f t="shared" ref="L82:L140" si="24">C82*E82*D82*D82</f>
        <v>-4.0067525806519798E-4</v>
      </c>
      <c r="M82" s="36">
        <f t="shared" ca="1" si="4"/>
        <v>-9.7237112033423181E-4</v>
      </c>
      <c r="N82" s="36">
        <f t="shared" ref="N82:N140" ca="1" si="25">C82*(M82-E82)^2</f>
        <v>8.6791002546351899E-6</v>
      </c>
      <c r="O82" s="113">
        <f t="shared" ref="O82:O140" ca="1" si="26">(C82*O$1-O$2*F82+O$3*H82)^2</f>
        <v>886996079594.73523</v>
      </c>
      <c r="P82" s="36">
        <f t="shared" ref="P82:P140" ca="1" si="27">(-C82*O$2+O$4*F82-O$5*H82)^2</f>
        <v>178179026317.94794</v>
      </c>
      <c r="Q82" s="36">
        <f t="shared" ref="Q82:Q140" ca="1" si="28">+(C82*O$3-F82*O$5+H82*O$6)^2</f>
        <v>2118459341.5784326</v>
      </c>
      <c r="R82" s="45">
        <f t="shared" ca="1" si="17"/>
        <v>-9.3161688770841793E-3</v>
      </c>
    </row>
    <row r="83" spans="1:18" x14ac:dyDescent="0.2">
      <c r="A83" s="111">
        <v>6243.5</v>
      </c>
      <c r="B83" s="111">
        <v>-4.3605799946817569E-3</v>
      </c>
      <c r="C83" s="111">
        <v>0.1</v>
      </c>
      <c r="D83" s="92">
        <f t="shared" si="18"/>
        <v>0.62434999999999996</v>
      </c>
      <c r="E83" s="92">
        <f t="shared" si="18"/>
        <v>-4.3605799946817569E-3</v>
      </c>
      <c r="F83" s="36">
        <f t="shared" si="19"/>
        <v>6.2434999999999997E-2</v>
      </c>
      <c r="G83" s="36">
        <f t="shared" si="19"/>
        <v>-4.3605799946817571E-4</v>
      </c>
      <c r="H83" s="36">
        <f t="shared" si="20"/>
        <v>3.8981292249999994E-2</v>
      </c>
      <c r="I83" s="36">
        <f t="shared" si="21"/>
        <v>2.4337969816287493E-2</v>
      </c>
      <c r="J83" s="36">
        <f t="shared" si="22"/>
        <v>1.5195411454799095E-2</v>
      </c>
      <c r="K83" s="36">
        <f t="shared" si="23"/>
        <v>-2.722528119679555E-4</v>
      </c>
      <c r="L83" s="36">
        <f t="shared" si="24"/>
        <v>-1.6998104315219301E-4</v>
      </c>
      <c r="M83" s="36">
        <f t="shared" ca="1" si="4"/>
        <v>-9.7235672648941329E-4</v>
      </c>
      <c r="N83" s="36">
        <f t="shared" ca="1" si="25"/>
        <v>1.1480056915120006E-6</v>
      </c>
      <c r="O83" s="113">
        <f t="shared" ca="1" si="26"/>
        <v>886555676766.33008</v>
      </c>
      <c r="P83" s="36">
        <f t="shared" ca="1" si="27"/>
        <v>177992936358.25204</v>
      </c>
      <c r="Q83" s="36">
        <f t="shared" ca="1" si="28"/>
        <v>2115351623.8657389</v>
      </c>
      <c r="R83" s="45">
        <f t="shared" ca="1" si="17"/>
        <v>-3.3882232681923434E-3</v>
      </c>
    </row>
    <row r="84" spans="1:18" x14ac:dyDescent="0.2">
      <c r="A84" s="111">
        <v>6440</v>
      </c>
      <c r="B84" s="111">
        <v>4.2079999548150226E-4</v>
      </c>
      <c r="C84" s="111">
        <v>0.1</v>
      </c>
      <c r="D84" s="92">
        <f t="shared" si="18"/>
        <v>0.64400000000000002</v>
      </c>
      <c r="E84" s="92">
        <f t="shared" si="18"/>
        <v>4.2079999548150226E-4</v>
      </c>
      <c r="F84" s="36">
        <f t="shared" si="19"/>
        <v>6.4399999999999999E-2</v>
      </c>
      <c r="G84" s="36">
        <f t="shared" si="19"/>
        <v>4.2079999548150231E-5</v>
      </c>
      <c r="H84" s="36">
        <f t="shared" si="20"/>
        <v>4.1473599999999999E-2</v>
      </c>
      <c r="I84" s="36">
        <f t="shared" si="21"/>
        <v>2.67089984E-2</v>
      </c>
      <c r="J84" s="36">
        <f t="shared" si="22"/>
        <v>1.7200594969600001E-2</v>
      </c>
      <c r="K84" s="36">
        <f t="shared" si="23"/>
        <v>2.7099519709008748E-5</v>
      </c>
      <c r="L84" s="36">
        <f t="shared" si="24"/>
        <v>1.7452090692601634E-5</v>
      </c>
      <c r="M84" s="36">
        <f t="shared" ca="1" si="4"/>
        <v>-9.7023561691996895E-4</v>
      </c>
      <c r="N84" s="36">
        <f t="shared" ca="1" si="25"/>
        <v>1.9349800749691363E-7</v>
      </c>
      <c r="O84" s="113">
        <f t="shared" ca="1" si="26"/>
        <v>858038333669.64099</v>
      </c>
      <c r="P84" s="36">
        <f t="shared" ca="1" si="27"/>
        <v>166060813230.77957</v>
      </c>
      <c r="Q84" s="36">
        <f t="shared" ca="1" si="28"/>
        <v>1917543666.4809961</v>
      </c>
      <c r="R84" s="45">
        <f t="shared" ca="1" si="17"/>
        <v>1.3910356124014712E-3</v>
      </c>
    </row>
    <row r="85" spans="1:18" x14ac:dyDescent="0.2">
      <c r="A85" s="111">
        <v>6624</v>
      </c>
      <c r="B85" s="111">
        <v>-5.6643200005055405E-3</v>
      </c>
      <c r="C85" s="111">
        <v>0.1</v>
      </c>
      <c r="D85" s="92">
        <f t="shared" si="18"/>
        <v>0.66239999999999999</v>
      </c>
      <c r="E85" s="92">
        <f t="shared" si="18"/>
        <v>-5.6643200005055405E-3</v>
      </c>
      <c r="F85" s="36">
        <f t="shared" si="19"/>
        <v>6.6240000000000007E-2</v>
      </c>
      <c r="G85" s="36">
        <f t="shared" si="19"/>
        <v>-5.6643200005055403E-4</v>
      </c>
      <c r="H85" s="36">
        <f t="shared" si="20"/>
        <v>4.3877376000000003E-2</v>
      </c>
      <c r="I85" s="36">
        <f t="shared" si="21"/>
        <v>2.90643738624E-2</v>
      </c>
      <c r="J85" s="36">
        <f t="shared" si="22"/>
        <v>1.925224124645376E-2</v>
      </c>
      <c r="K85" s="36">
        <f t="shared" si="23"/>
        <v>-3.75204556833487E-4</v>
      </c>
      <c r="L85" s="36">
        <f t="shared" si="24"/>
        <v>-2.4853549844650177E-4</v>
      </c>
      <c r="M85" s="36">
        <f t="shared" ref="M85:M148" ca="1" si="29">+E$4+E$5*D85+E$6*D85^2</f>
        <v>-9.6614504134112222E-4</v>
      </c>
      <c r="N85" s="36">
        <f t="shared" ca="1" si="25"/>
        <v>2.2072847946919583E-6</v>
      </c>
      <c r="O85" s="113">
        <f t="shared" ca="1" si="26"/>
        <v>831917507789.1521</v>
      </c>
      <c r="P85" s="36">
        <f t="shared" ca="1" si="27"/>
        <v>155340774912.26471</v>
      </c>
      <c r="Q85" s="36">
        <f t="shared" ca="1" si="28"/>
        <v>1742447235.757411</v>
      </c>
      <c r="R85" s="45">
        <f t="shared" ca="1" si="17"/>
        <v>-4.6981749591644183E-3</v>
      </c>
    </row>
    <row r="86" spans="1:18" x14ac:dyDescent="0.2">
      <c r="A86" s="111">
        <v>6632.5</v>
      </c>
      <c r="B86" s="111">
        <v>1.9649000023491681E-3</v>
      </c>
      <c r="C86" s="111">
        <v>0.1</v>
      </c>
      <c r="D86" s="92">
        <f t="shared" si="18"/>
        <v>0.66325000000000001</v>
      </c>
      <c r="E86" s="92">
        <f t="shared" si="18"/>
        <v>1.9649000023491681E-3</v>
      </c>
      <c r="F86" s="36">
        <f t="shared" si="19"/>
        <v>6.6325000000000009E-2</v>
      </c>
      <c r="G86" s="36">
        <f t="shared" si="19"/>
        <v>1.9649000023491681E-4</v>
      </c>
      <c r="H86" s="36">
        <f t="shared" si="20"/>
        <v>4.3990056250000006E-2</v>
      </c>
      <c r="I86" s="36">
        <f t="shared" si="21"/>
        <v>2.9176404807812504E-2</v>
      </c>
      <c r="J86" s="36">
        <f t="shared" si="22"/>
        <v>1.9351250488781644E-2</v>
      </c>
      <c r="K86" s="36">
        <f t="shared" si="23"/>
        <v>1.3032199265580857E-4</v>
      </c>
      <c r="L86" s="36">
        <f t="shared" si="24"/>
        <v>8.6436061628965031E-5</v>
      </c>
      <c r="M86" s="36">
        <f t="shared" ca="1" si="29"/>
        <v>-9.6590689269411968E-4</v>
      </c>
      <c r="N86" s="36">
        <f t="shared" ca="1" si="25"/>
        <v>8.5896290560332787E-7</v>
      </c>
      <c r="O86" s="113">
        <f t="shared" ca="1" si="26"/>
        <v>830724328142.82764</v>
      </c>
      <c r="P86" s="36">
        <f t="shared" ca="1" si="27"/>
        <v>154856013220.12195</v>
      </c>
      <c r="Q86" s="36">
        <f t="shared" ca="1" si="28"/>
        <v>1734592028.7250092</v>
      </c>
      <c r="R86" s="45">
        <f t="shared" ca="1" si="17"/>
        <v>2.930806895043288E-3</v>
      </c>
    </row>
    <row r="87" spans="1:18" x14ac:dyDescent="0.2">
      <c r="A87" s="111">
        <v>6654</v>
      </c>
      <c r="B87" s="111">
        <v>3.6152800021227449E-3</v>
      </c>
      <c r="C87" s="111">
        <v>0.1</v>
      </c>
      <c r="D87" s="92">
        <f t="shared" si="18"/>
        <v>0.66539999999999999</v>
      </c>
      <c r="E87" s="92">
        <f t="shared" si="18"/>
        <v>3.6152800021227449E-3</v>
      </c>
      <c r="F87" s="36">
        <f t="shared" si="19"/>
        <v>6.6540000000000002E-2</v>
      </c>
      <c r="G87" s="36">
        <f t="shared" si="19"/>
        <v>3.6152800021227449E-4</v>
      </c>
      <c r="H87" s="36">
        <f t="shared" si="20"/>
        <v>4.4275716E-2</v>
      </c>
      <c r="I87" s="36">
        <f t="shared" si="21"/>
        <v>2.9461061426399999E-2</v>
      </c>
      <c r="J87" s="36">
        <f t="shared" si="22"/>
        <v>1.9603390273126558E-2</v>
      </c>
      <c r="K87" s="36">
        <f t="shared" si="23"/>
        <v>2.4056073134124745E-4</v>
      </c>
      <c r="L87" s="36">
        <f t="shared" si="24"/>
        <v>1.6006911063446604E-4</v>
      </c>
      <c r="M87" s="36">
        <f t="shared" ca="1" si="29"/>
        <v>-9.6528512951622931E-4</v>
      </c>
      <c r="N87" s="36">
        <f t="shared" ca="1" si="25"/>
        <v>2.0981576925186772E-6</v>
      </c>
      <c r="O87" s="113">
        <f t="shared" ca="1" si="26"/>
        <v>827711576142.54126</v>
      </c>
      <c r="P87" s="36">
        <f t="shared" ca="1" si="27"/>
        <v>153633945352.35419</v>
      </c>
      <c r="Q87" s="36">
        <f t="shared" ca="1" si="28"/>
        <v>1714814318.9035034</v>
      </c>
      <c r="R87" s="45">
        <f t="shared" ca="1" si="17"/>
        <v>4.580565131638974E-3</v>
      </c>
    </row>
    <row r="88" spans="1:18" x14ac:dyDescent="0.2">
      <c r="A88" s="111">
        <v>6786.5</v>
      </c>
      <c r="B88" s="111">
        <v>6.6001800005324185E-3</v>
      </c>
      <c r="C88" s="111">
        <v>0.1</v>
      </c>
      <c r="D88" s="92">
        <f t="shared" si="18"/>
        <v>0.67864999999999998</v>
      </c>
      <c r="E88" s="92">
        <f t="shared" si="18"/>
        <v>6.6001800005324185E-3</v>
      </c>
      <c r="F88" s="36">
        <f t="shared" si="19"/>
        <v>6.7864999999999995E-2</v>
      </c>
      <c r="G88" s="36">
        <f t="shared" si="19"/>
        <v>6.6001800005324187E-4</v>
      </c>
      <c r="H88" s="36">
        <f t="shared" si="20"/>
        <v>4.6056582249999992E-2</v>
      </c>
      <c r="I88" s="36">
        <f t="shared" si="21"/>
        <v>3.1256299543962494E-2</v>
      </c>
      <c r="J88" s="36">
        <f t="shared" si="22"/>
        <v>2.1212087685510146E-2</v>
      </c>
      <c r="K88" s="36">
        <f t="shared" si="23"/>
        <v>4.4792121573613257E-4</v>
      </c>
      <c r="L88" s="36">
        <f t="shared" si="24"/>
        <v>3.0398173305932634E-4</v>
      </c>
      <c r="M88" s="36">
        <f t="shared" ca="1" si="29"/>
        <v>-9.608400067074481E-4</v>
      </c>
      <c r="N88" s="36">
        <f t="shared" ca="1" si="25"/>
        <v>5.7169023549881555E-6</v>
      </c>
      <c r="O88" s="113">
        <f t="shared" ca="1" si="26"/>
        <v>809311351041.80396</v>
      </c>
      <c r="P88" s="36">
        <f t="shared" ca="1" si="27"/>
        <v>146231439677.6825</v>
      </c>
      <c r="Q88" s="36">
        <f t="shared" ca="1" si="28"/>
        <v>1595801480.6067164</v>
      </c>
      <c r="R88" s="45">
        <f t="shared" ca="1" si="17"/>
        <v>7.5610200072398666E-3</v>
      </c>
    </row>
    <row r="89" spans="1:18" x14ac:dyDescent="0.2">
      <c r="A89" s="111">
        <v>6799.5</v>
      </c>
      <c r="B89" s="111">
        <v>6.2133999745128676E-4</v>
      </c>
      <c r="C89" s="111">
        <v>0.1</v>
      </c>
      <c r="D89" s="92">
        <f t="shared" si="18"/>
        <v>0.67995000000000005</v>
      </c>
      <c r="E89" s="92">
        <f t="shared" si="18"/>
        <v>6.2133999745128676E-4</v>
      </c>
      <c r="F89" s="36">
        <f t="shared" si="19"/>
        <v>6.7995000000000014E-2</v>
      </c>
      <c r="G89" s="36">
        <f t="shared" si="19"/>
        <v>6.2133999745128679E-5</v>
      </c>
      <c r="H89" s="36">
        <f t="shared" si="20"/>
        <v>4.6233200250000016E-2</v>
      </c>
      <c r="I89" s="36">
        <f t="shared" si="21"/>
        <v>3.1436264509987516E-2</v>
      </c>
      <c r="J89" s="36">
        <f t="shared" si="22"/>
        <v>2.1375088053566013E-2</v>
      </c>
      <c r="K89" s="36">
        <f t="shared" si="23"/>
        <v>4.2248013126700247E-5</v>
      </c>
      <c r="L89" s="36">
        <f t="shared" si="24"/>
        <v>2.8726536525499835E-5</v>
      </c>
      <c r="M89" s="36">
        <f t="shared" ca="1" si="29"/>
        <v>-9.6034702739355667E-4</v>
      </c>
      <c r="N89" s="36">
        <f t="shared" ca="1" si="25"/>
        <v>2.5017338445625325E-7</v>
      </c>
      <c r="O89" s="113">
        <f t="shared" ca="1" si="26"/>
        <v>807521441233.49207</v>
      </c>
      <c r="P89" s="36">
        <f t="shared" ca="1" si="27"/>
        <v>145517035319.11475</v>
      </c>
      <c r="Q89" s="36">
        <f t="shared" ca="1" si="28"/>
        <v>1584389490.7960241</v>
      </c>
      <c r="R89" s="45">
        <f t="shared" ca="1" si="17"/>
        <v>1.5816870248448434E-3</v>
      </c>
    </row>
    <row r="90" spans="1:18" x14ac:dyDescent="0.2">
      <c r="A90" s="111">
        <v>7013.5</v>
      </c>
      <c r="B90" s="111">
        <v>8.8158200014731847E-3</v>
      </c>
      <c r="C90" s="111">
        <v>0.1</v>
      </c>
      <c r="D90" s="92">
        <f t="shared" si="18"/>
        <v>0.70135000000000003</v>
      </c>
      <c r="E90" s="92">
        <f t="shared" si="18"/>
        <v>8.8158200014731847E-3</v>
      </c>
      <c r="F90" s="36">
        <f t="shared" si="19"/>
        <v>7.0135000000000003E-2</v>
      </c>
      <c r="G90" s="36">
        <f t="shared" si="19"/>
        <v>8.8158200014731847E-4</v>
      </c>
      <c r="H90" s="36">
        <f t="shared" si="20"/>
        <v>4.9189182250000005E-2</v>
      </c>
      <c r="I90" s="36">
        <f t="shared" si="21"/>
        <v>3.4498832971037507E-2</v>
      </c>
      <c r="J90" s="36">
        <f t="shared" si="22"/>
        <v>2.4195756504237158E-2</v>
      </c>
      <c r="K90" s="36">
        <f t="shared" si="23"/>
        <v>6.1829753580332181E-4</v>
      </c>
      <c r="L90" s="36">
        <f t="shared" si="24"/>
        <v>4.3364297673565978E-4</v>
      </c>
      <c r="M90" s="36">
        <f t="shared" ca="1" si="29"/>
        <v>-9.5077168862201119E-4</v>
      </c>
      <c r="N90" s="36">
        <f t="shared" ca="1" si="25"/>
        <v>9.5386313241036541E-6</v>
      </c>
      <c r="O90" s="113">
        <f t="shared" ca="1" si="26"/>
        <v>778448814108.55994</v>
      </c>
      <c r="P90" s="36">
        <f t="shared" ca="1" si="27"/>
        <v>134058387469.22812</v>
      </c>
      <c r="Q90" s="36">
        <f t="shared" ca="1" si="28"/>
        <v>1403242516.9380081</v>
      </c>
      <c r="R90" s="45">
        <f t="shared" ca="1" si="17"/>
        <v>9.7665916900951961E-3</v>
      </c>
    </row>
    <row r="91" spans="1:18" x14ac:dyDescent="0.2">
      <c r="A91" s="111">
        <v>7574.5</v>
      </c>
      <c r="B91" s="111">
        <v>-6.5566000557737425E-4</v>
      </c>
      <c r="C91" s="111">
        <v>0.1</v>
      </c>
      <c r="D91" s="92">
        <f t="shared" si="18"/>
        <v>0.75744999999999996</v>
      </c>
      <c r="E91" s="92">
        <f t="shared" si="18"/>
        <v>-6.5566000557737425E-4</v>
      </c>
      <c r="F91" s="36">
        <f t="shared" si="19"/>
        <v>7.5745000000000007E-2</v>
      </c>
      <c r="G91" s="36">
        <f t="shared" si="19"/>
        <v>-6.5566000557737425E-5</v>
      </c>
      <c r="H91" s="36">
        <f t="shared" si="20"/>
        <v>5.7373050250000002E-2</v>
      </c>
      <c r="I91" s="36">
        <f t="shared" si="21"/>
        <v>4.3457216911862502E-2</v>
      </c>
      <c r="J91" s="36">
        <f t="shared" si="22"/>
        <v>3.2916668949890253E-2</v>
      </c>
      <c r="K91" s="36">
        <f t="shared" si="23"/>
        <v>-4.9662967122458208E-5</v>
      </c>
      <c r="L91" s="36">
        <f t="shared" si="24"/>
        <v>-3.7617214446905968E-5</v>
      </c>
      <c r="M91" s="36">
        <f t="shared" ca="1" si="29"/>
        <v>-9.1260166519260204E-4</v>
      </c>
      <c r="N91" s="36">
        <f t="shared" ca="1" si="25"/>
        <v>6.6019016445827588E-9</v>
      </c>
      <c r="O91" s="113">
        <f t="shared" ca="1" si="26"/>
        <v>705678740819.57947</v>
      </c>
      <c r="P91" s="36">
        <f t="shared" ca="1" si="27"/>
        <v>106649667213.11803</v>
      </c>
      <c r="Q91" s="36">
        <f t="shared" ca="1" si="28"/>
        <v>986743740.17804658</v>
      </c>
      <c r="R91" s="45">
        <f t="shared" ca="1" si="17"/>
        <v>2.5694165961522779E-4</v>
      </c>
    </row>
    <row r="92" spans="1:18" x14ac:dyDescent="0.2">
      <c r="A92" s="111">
        <v>7583</v>
      </c>
      <c r="B92" s="111">
        <v>8.9735600049607456E-3</v>
      </c>
      <c r="C92" s="111">
        <v>0.1</v>
      </c>
      <c r="D92" s="92">
        <f t="shared" si="18"/>
        <v>0.75829999999999997</v>
      </c>
      <c r="E92" s="92">
        <f t="shared" si="18"/>
        <v>8.9735600049607456E-3</v>
      </c>
      <c r="F92" s="36">
        <f t="shared" si="19"/>
        <v>7.5830000000000009E-2</v>
      </c>
      <c r="G92" s="36">
        <f t="shared" si="19"/>
        <v>8.9735600049607462E-4</v>
      </c>
      <c r="H92" s="36">
        <f t="shared" si="20"/>
        <v>5.7501889000000007E-2</v>
      </c>
      <c r="I92" s="36">
        <f t="shared" si="21"/>
        <v>4.3603682428700004E-2</v>
      </c>
      <c r="J92" s="36">
        <f t="shared" si="22"/>
        <v>3.3064672385683211E-2</v>
      </c>
      <c r="K92" s="36">
        <f t="shared" si="23"/>
        <v>6.8046505517617342E-4</v>
      </c>
      <c r="L92" s="36">
        <f t="shared" si="24"/>
        <v>5.1599665134009233E-4</v>
      </c>
      <c r="M92" s="36">
        <f t="shared" ca="1" si="29"/>
        <v>-9.1187782990380254E-4</v>
      </c>
      <c r="N92" s="36">
        <f t="shared" ca="1" si="25"/>
        <v>9.7721881186971476E-6</v>
      </c>
      <c r="O92" s="113">
        <f t="shared" ca="1" si="26"/>
        <v>704613789595.91797</v>
      </c>
      <c r="P92" s="36">
        <f t="shared" ca="1" si="27"/>
        <v>106262911096.94698</v>
      </c>
      <c r="Q92" s="36">
        <f t="shared" ca="1" si="28"/>
        <v>981064511.84872377</v>
      </c>
      <c r="R92" s="45">
        <f t="shared" ca="1" si="17"/>
        <v>9.8854378348645477E-3</v>
      </c>
    </row>
    <row r="93" spans="1:18" x14ac:dyDescent="0.2">
      <c r="A93" s="111">
        <v>7655.5</v>
      </c>
      <c r="B93" s="111">
        <v>3.3992600001511164E-3</v>
      </c>
      <c r="C93" s="111">
        <v>0.1</v>
      </c>
      <c r="D93" s="92">
        <f t="shared" si="18"/>
        <v>0.76554999999999995</v>
      </c>
      <c r="E93" s="92">
        <f t="shared" si="18"/>
        <v>3.3992600001511164E-3</v>
      </c>
      <c r="F93" s="36">
        <f t="shared" si="19"/>
        <v>7.6554999999999998E-2</v>
      </c>
      <c r="G93" s="36">
        <f t="shared" si="19"/>
        <v>3.3992600001511166E-4</v>
      </c>
      <c r="H93" s="36">
        <f t="shared" si="20"/>
        <v>5.8606680249999994E-2</v>
      </c>
      <c r="I93" s="36">
        <f t="shared" si="21"/>
        <v>4.486634406538749E-2</v>
      </c>
      <c r="J93" s="36">
        <f t="shared" si="22"/>
        <v>3.4347429699257394E-2</v>
      </c>
      <c r="K93" s="36">
        <f t="shared" si="23"/>
        <v>2.6023034931156873E-4</v>
      </c>
      <c r="L93" s="36">
        <f t="shared" si="24"/>
        <v>1.9921934391547142E-4</v>
      </c>
      <c r="M93" s="36">
        <f t="shared" ca="1" si="29"/>
        <v>-9.0552742708828633E-4</v>
      </c>
      <c r="N93" s="36">
        <f t="shared" ca="1" si="25"/>
        <v>1.8531194793718438E-6</v>
      </c>
      <c r="O93" s="113">
        <f t="shared" ca="1" si="26"/>
        <v>695575320487.79932</v>
      </c>
      <c r="P93" s="36">
        <f t="shared" ca="1" si="27"/>
        <v>102997972191.88373</v>
      </c>
      <c r="Q93" s="36">
        <f t="shared" ca="1" si="28"/>
        <v>933371630.72016406</v>
      </c>
      <c r="R93" s="45">
        <f t="shared" ca="1" si="17"/>
        <v>4.3047874272394027E-3</v>
      </c>
    </row>
    <row r="94" spans="1:18" x14ac:dyDescent="0.2">
      <c r="A94" s="111">
        <v>7759.5</v>
      </c>
      <c r="B94" s="111">
        <v>7.5685400006477721E-3</v>
      </c>
      <c r="C94" s="111">
        <v>0.1</v>
      </c>
      <c r="D94" s="92">
        <f t="shared" si="18"/>
        <v>0.77595000000000003</v>
      </c>
      <c r="E94" s="92">
        <f t="shared" si="18"/>
        <v>7.5685400006477721E-3</v>
      </c>
      <c r="F94" s="36">
        <f t="shared" si="19"/>
        <v>7.7595000000000011E-2</v>
      </c>
      <c r="G94" s="36">
        <f t="shared" si="19"/>
        <v>7.5685400006477723E-4</v>
      </c>
      <c r="H94" s="36">
        <f t="shared" si="20"/>
        <v>6.0209840250000014E-2</v>
      </c>
      <c r="I94" s="36">
        <f t="shared" si="21"/>
        <v>4.671982554198751E-2</v>
      </c>
      <c r="J94" s="36">
        <f t="shared" si="22"/>
        <v>3.6252248629305213E-2</v>
      </c>
      <c r="K94" s="36">
        <f t="shared" si="23"/>
        <v>5.8728086135026393E-4</v>
      </c>
      <c r="L94" s="36">
        <f t="shared" si="24"/>
        <v>4.5570058436473734E-4</v>
      </c>
      <c r="M94" s="36">
        <f t="shared" ca="1" si="29"/>
        <v>-8.9586614539727944E-4</v>
      </c>
      <c r="N94" s="36">
        <f t="shared" ca="1" si="25"/>
        <v>7.1646171405205245E-6</v>
      </c>
      <c r="O94" s="113">
        <f t="shared" ca="1" si="26"/>
        <v>682749626206.12292</v>
      </c>
      <c r="P94" s="36">
        <f t="shared" ca="1" si="27"/>
        <v>98419656282.641586</v>
      </c>
      <c r="Q94" s="36">
        <f t="shared" ca="1" si="28"/>
        <v>867277436.87131822</v>
      </c>
      <c r="R94" s="45">
        <f t="shared" ca="1" si="17"/>
        <v>8.4644061460450518E-3</v>
      </c>
    </row>
    <row r="95" spans="1:18" x14ac:dyDescent="0.2">
      <c r="A95" s="111">
        <v>8756.5</v>
      </c>
      <c r="B95" s="111">
        <v>-8.0394199976581149E-3</v>
      </c>
      <c r="C95" s="111">
        <v>0.1</v>
      </c>
      <c r="D95" s="92">
        <f t="shared" si="18"/>
        <v>0.87565000000000004</v>
      </c>
      <c r="E95" s="92">
        <f t="shared" si="18"/>
        <v>-8.0394199976581149E-3</v>
      </c>
      <c r="F95" s="36">
        <f t="shared" si="19"/>
        <v>8.7565000000000004E-2</v>
      </c>
      <c r="G95" s="36">
        <f t="shared" si="19"/>
        <v>-8.0394199976581155E-4</v>
      </c>
      <c r="H95" s="36">
        <f t="shared" si="20"/>
        <v>7.6676292250000014E-2</v>
      </c>
      <c r="I95" s="36">
        <f t="shared" si="21"/>
        <v>6.7141595308712512E-2</v>
      </c>
      <c r="J95" s="36">
        <f t="shared" si="22"/>
        <v>5.8792537932074111E-2</v>
      </c>
      <c r="K95" s="36">
        <f t="shared" si="23"/>
        <v>-7.0397181209493293E-4</v>
      </c>
      <c r="L95" s="36">
        <f t="shared" si="24"/>
        <v>-6.16432917260928E-4</v>
      </c>
      <c r="M95" s="36">
        <f t="shared" ca="1" si="29"/>
        <v>-7.7025369756313772E-4</v>
      </c>
      <c r="N95" s="36">
        <f t="shared" ca="1" si="25"/>
        <v>5.2840778698436499E-6</v>
      </c>
      <c r="O95" s="113">
        <f t="shared" ca="1" si="26"/>
        <v>567920159575.91333</v>
      </c>
      <c r="P95" s="36">
        <f t="shared" ca="1" si="27"/>
        <v>60569957636.530228</v>
      </c>
      <c r="Q95" s="36">
        <f t="shared" ca="1" si="28"/>
        <v>366290290.73507357</v>
      </c>
      <c r="R95" s="45">
        <f t="shared" ca="1" si="17"/>
        <v>-7.2691663000949772E-3</v>
      </c>
    </row>
    <row r="96" spans="1:18" x14ac:dyDescent="0.2">
      <c r="A96" s="111">
        <v>9367.5</v>
      </c>
      <c r="B96" s="111">
        <v>-4.4899999920744449E-5</v>
      </c>
      <c r="C96" s="111">
        <v>0.1</v>
      </c>
      <c r="D96" s="92">
        <f t="shared" si="18"/>
        <v>0.93674999999999997</v>
      </c>
      <c r="E96" s="92">
        <f t="shared" si="18"/>
        <v>-4.4899999920744449E-5</v>
      </c>
      <c r="F96" s="36">
        <f t="shared" si="19"/>
        <v>9.3675000000000008E-2</v>
      </c>
      <c r="G96" s="36">
        <f t="shared" si="19"/>
        <v>-4.4899999920744451E-6</v>
      </c>
      <c r="H96" s="36">
        <f t="shared" si="20"/>
        <v>8.775005625E-2</v>
      </c>
      <c r="I96" s="36">
        <f t="shared" si="21"/>
        <v>8.2199865192187499E-2</v>
      </c>
      <c r="J96" s="36">
        <f t="shared" si="22"/>
        <v>7.7000723718781638E-2</v>
      </c>
      <c r="K96" s="36">
        <f t="shared" si="23"/>
        <v>-4.2060074925757365E-6</v>
      </c>
      <c r="L96" s="36">
        <f t="shared" si="24"/>
        <v>-3.9399775186703211E-6</v>
      </c>
      <c r="M96" s="36">
        <f t="shared" ca="1" si="29"/>
        <v>-6.6374226472503415E-4</v>
      </c>
      <c r="N96" s="36">
        <f t="shared" ca="1" si="25"/>
        <v>3.8296574870810266E-8</v>
      </c>
      <c r="O96" s="113">
        <f t="shared" ca="1" si="26"/>
        <v>504514547015.40332</v>
      </c>
      <c r="P96" s="36">
        <f t="shared" ca="1" si="27"/>
        <v>42460940438.344345</v>
      </c>
      <c r="Q96" s="36">
        <f t="shared" ca="1" si="28"/>
        <v>170117573.0717988</v>
      </c>
      <c r="R96" s="45">
        <f t="shared" ca="1" si="17"/>
        <v>6.188422648042897E-4</v>
      </c>
    </row>
    <row r="97" spans="1:18" x14ac:dyDescent="0.2">
      <c r="A97" s="111">
        <v>9516.5</v>
      </c>
      <c r="B97" s="111">
        <v>3.0437800014624372E-3</v>
      </c>
      <c r="C97" s="111">
        <v>0.1</v>
      </c>
      <c r="D97" s="92">
        <f t="shared" si="18"/>
        <v>0.95165</v>
      </c>
      <c r="E97" s="92">
        <f t="shared" si="18"/>
        <v>3.0437800014624372E-3</v>
      </c>
      <c r="F97" s="36">
        <f t="shared" si="19"/>
        <v>9.5165E-2</v>
      </c>
      <c r="G97" s="36">
        <f t="shared" si="19"/>
        <v>3.0437800014624375E-4</v>
      </c>
      <c r="H97" s="36">
        <f t="shared" si="20"/>
        <v>9.0563772249999994E-2</v>
      </c>
      <c r="I97" s="36">
        <f t="shared" si="21"/>
        <v>8.6185013861712498E-2</v>
      </c>
      <c r="J97" s="36">
        <f t="shared" si="22"/>
        <v>8.2017968441498695E-2</v>
      </c>
      <c r="K97" s="36">
        <f t="shared" si="23"/>
        <v>2.8966132383917285E-4</v>
      </c>
      <c r="L97" s="36">
        <f t="shared" si="24"/>
        <v>2.7565619883154882E-4</v>
      </c>
      <c r="M97" s="36">
        <f t="shared" ca="1" si="29"/>
        <v>-6.3436438923876893E-4</v>
      </c>
      <c r="N97" s="36">
        <f t="shared" ca="1" si="25"/>
        <v>1.3528746158846748E-6</v>
      </c>
      <c r="O97" s="113">
        <f t="shared" ca="1" si="26"/>
        <v>489819659844.43512</v>
      </c>
      <c r="P97" s="36">
        <f t="shared" ca="1" si="27"/>
        <v>38594027550.401443</v>
      </c>
      <c r="Q97" s="36">
        <f t="shared" ca="1" si="28"/>
        <v>134144793.94346406</v>
      </c>
      <c r="R97" s="45">
        <f t="shared" ca="1" si="17"/>
        <v>3.6781443907012061E-3</v>
      </c>
    </row>
    <row r="98" spans="1:18" x14ac:dyDescent="0.2">
      <c r="A98" s="111">
        <v>9782</v>
      </c>
      <c r="B98" s="111">
        <v>1.1682399999699555E-3</v>
      </c>
      <c r="C98" s="111">
        <v>0.1</v>
      </c>
      <c r="D98" s="92">
        <f t="shared" si="18"/>
        <v>0.97819999999999996</v>
      </c>
      <c r="E98" s="92">
        <f t="shared" si="18"/>
        <v>1.1682399999699555E-3</v>
      </c>
      <c r="F98" s="36">
        <f t="shared" si="19"/>
        <v>9.7820000000000004E-2</v>
      </c>
      <c r="G98" s="36">
        <f t="shared" si="19"/>
        <v>1.1682399999699556E-4</v>
      </c>
      <c r="H98" s="36">
        <f t="shared" si="20"/>
        <v>9.5687523999999996E-2</v>
      </c>
      <c r="I98" s="36">
        <f t="shared" si="21"/>
        <v>9.3601535976799988E-2</v>
      </c>
      <c r="J98" s="36">
        <f t="shared" si="22"/>
        <v>9.156102249250575E-2</v>
      </c>
      <c r="K98" s="36">
        <f t="shared" si="23"/>
        <v>1.1427723679706105E-4</v>
      </c>
      <c r="L98" s="36">
        <f t="shared" si="24"/>
        <v>1.1178599303488512E-4</v>
      </c>
      <c r="M98" s="36">
        <f t="shared" ca="1" si="29"/>
        <v>-5.7870872654909242E-4</v>
      </c>
      <c r="N98" s="36">
        <f t="shared" ca="1" si="25"/>
        <v>3.0518298530865236E-7</v>
      </c>
      <c r="O98" s="113">
        <f t="shared" ca="1" si="26"/>
        <v>464361079733.64795</v>
      </c>
      <c r="P98" s="36">
        <f t="shared" ca="1" si="27"/>
        <v>32216795598.329002</v>
      </c>
      <c r="Q98" s="36">
        <f t="shared" ca="1" si="28"/>
        <v>81073234.644091636</v>
      </c>
      <c r="R98" s="45">
        <f t="shared" ca="1" si="17"/>
        <v>1.746948726519048E-3</v>
      </c>
    </row>
    <row r="99" spans="1:18" x14ac:dyDescent="0.2">
      <c r="A99" s="111">
        <v>9944.5</v>
      </c>
      <c r="B99" s="111">
        <v>1.4327399985631928E-3</v>
      </c>
      <c r="C99" s="111">
        <v>0.1</v>
      </c>
      <c r="D99" s="92">
        <f t="shared" si="18"/>
        <v>0.99444999999999995</v>
      </c>
      <c r="E99" s="92">
        <f t="shared" si="18"/>
        <v>1.4327399985631928E-3</v>
      </c>
      <c r="F99" s="36">
        <f t="shared" si="19"/>
        <v>9.9445000000000006E-2</v>
      </c>
      <c r="G99" s="36">
        <f t="shared" si="19"/>
        <v>1.4327399985631929E-4</v>
      </c>
      <c r="H99" s="36">
        <f t="shared" si="20"/>
        <v>9.8893080250000001E-2</v>
      </c>
      <c r="I99" s="36">
        <f t="shared" si="21"/>
        <v>9.8344223654612498E-2</v>
      </c>
      <c r="J99" s="36">
        <f t="shared" si="22"/>
        <v>9.7798413213329397E-2</v>
      </c>
      <c r="K99" s="36">
        <f t="shared" si="23"/>
        <v>1.4247882915711672E-4</v>
      </c>
      <c r="L99" s="36">
        <f t="shared" si="24"/>
        <v>1.4168807165529471E-4</v>
      </c>
      <c r="M99" s="36">
        <f t="shared" ca="1" si="29"/>
        <v>-5.4255401621482614E-4</v>
      </c>
      <c r="N99" s="36">
        <f t="shared" ca="1" si="25"/>
        <v>3.9017864448178649E-7</v>
      </c>
      <c r="O99" s="113">
        <f t="shared" ca="1" si="26"/>
        <v>449230896093.8457</v>
      </c>
      <c r="P99" s="36">
        <f t="shared" ca="1" si="27"/>
        <v>28630665522.984253</v>
      </c>
      <c r="Q99" s="36">
        <f t="shared" ca="1" si="28"/>
        <v>55382995.712985046</v>
      </c>
      <c r="R99" s="45">
        <f t="shared" ca="1" si="17"/>
        <v>1.9752940147780189E-3</v>
      </c>
    </row>
    <row r="100" spans="1:18" x14ac:dyDescent="0.2">
      <c r="A100" s="111">
        <v>10677</v>
      </c>
      <c r="B100" s="111">
        <v>1.009640000120271E-3</v>
      </c>
      <c r="C100" s="111">
        <v>0.1</v>
      </c>
      <c r="D100" s="92">
        <f t="shared" si="18"/>
        <v>1.0677000000000001</v>
      </c>
      <c r="E100" s="92">
        <f t="shared" si="18"/>
        <v>1.009640000120271E-3</v>
      </c>
      <c r="F100" s="36">
        <f t="shared" si="19"/>
        <v>0.10677000000000002</v>
      </c>
      <c r="G100" s="36">
        <f t="shared" si="19"/>
        <v>1.009640000120271E-4</v>
      </c>
      <c r="H100" s="36">
        <f t="shared" si="20"/>
        <v>0.11399832900000002</v>
      </c>
      <c r="I100" s="36">
        <f t="shared" si="21"/>
        <v>0.12171601587330004</v>
      </c>
      <c r="J100" s="36">
        <f t="shared" si="22"/>
        <v>0.12995619014792245</v>
      </c>
      <c r="K100" s="36">
        <f t="shared" si="23"/>
        <v>1.0779926281284134E-4</v>
      </c>
      <c r="L100" s="36">
        <f t="shared" si="24"/>
        <v>1.1509727290527071E-4</v>
      </c>
      <c r="M100" s="36">
        <f t="shared" ca="1" si="29"/>
        <v>-3.5987428270429275E-4</v>
      </c>
      <c r="N100" s="36">
        <f t="shared" ca="1" si="25"/>
        <v>1.8755693708604793E-7</v>
      </c>
      <c r="O100" s="113">
        <f t="shared" ca="1" si="26"/>
        <v>385156909299.11932</v>
      </c>
      <c r="P100" s="36">
        <f t="shared" ca="1" si="27"/>
        <v>15319254898.976292</v>
      </c>
      <c r="Q100" s="36">
        <f t="shared" ca="1" si="28"/>
        <v>301849.4699325579</v>
      </c>
      <c r="R100" s="45">
        <f t="shared" ca="1" si="17"/>
        <v>1.3695142828245637E-3</v>
      </c>
    </row>
    <row r="101" spans="1:18" x14ac:dyDescent="0.2">
      <c r="A101" s="111">
        <v>10685.5</v>
      </c>
      <c r="B101" s="111">
        <v>1.6388599979109131E-3</v>
      </c>
      <c r="C101" s="111">
        <v>0.1</v>
      </c>
      <c r="D101" s="92">
        <f t="shared" si="18"/>
        <v>1.0685500000000001</v>
      </c>
      <c r="E101" s="92">
        <f t="shared" si="18"/>
        <v>1.6388599979109131E-3</v>
      </c>
      <c r="F101" s="36">
        <f t="shared" si="19"/>
        <v>0.10685500000000002</v>
      </c>
      <c r="G101" s="36">
        <f t="shared" si="19"/>
        <v>1.6388599979109131E-4</v>
      </c>
      <c r="H101" s="36">
        <f t="shared" si="20"/>
        <v>0.11417991025000003</v>
      </c>
      <c r="I101" s="36">
        <f t="shared" si="21"/>
        <v>0.12200694309763754</v>
      </c>
      <c r="J101" s="36">
        <f t="shared" si="22"/>
        <v>0.1303705190469806</v>
      </c>
      <c r="K101" s="36">
        <f t="shared" si="23"/>
        <v>1.7512038507677065E-4</v>
      </c>
      <c r="L101" s="36">
        <f t="shared" si="24"/>
        <v>1.8712488747378328E-4</v>
      </c>
      <c r="M101" s="36">
        <f t="shared" ca="1" si="29"/>
        <v>-3.5756513147001782E-4</v>
      </c>
      <c r="N101" s="36">
        <f t="shared" ca="1" si="25"/>
        <v>3.985713297223667E-7</v>
      </c>
      <c r="O101" s="113">
        <f t="shared" ca="1" si="26"/>
        <v>384452083804.43677</v>
      </c>
      <c r="P101" s="36">
        <f t="shared" ca="1" si="27"/>
        <v>15191208683.879572</v>
      </c>
      <c r="Q101" s="36">
        <f t="shared" ca="1" si="28"/>
        <v>221705.83660670105</v>
      </c>
      <c r="R101" s="45">
        <f t="shared" ca="1" si="17"/>
        <v>1.9964251293809309E-3</v>
      </c>
    </row>
    <row r="102" spans="1:18" x14ac:dyDescent="0.2">
      <c r="A102" s="111">
        <v>10694</v>
      </c>
      <c r="B102" s="111">
        <v>-7.3191999399568886E-4</v>
      </c>
      <c r="C102" s="111">
        <v>0.1</v>
      </c>
      <c r="D102" s="92">
        <f t="shared" si="18"/>
        <v>1.0693999999999999</v>
      </c>
      <c r="E102" s="92">
        <f t="shared" si="18"/>
        <v>-7.3191999399568886E-4</v>
      </c>
      <c r="F102" s="36">
        <f t="shared" si="19"/>
        <v>0.10693999999999999</v>
      </c>
      <c r="G102" s="36">
        <f t="shared" si="19"/>
        <v>-7.3191999399568891E-5</v>
      </c>
      <c r="H102" s="36">
        <f t="shared" si="20"/>
        <v>0.11436163599999999</v>
      </c>
      <c r="I102" s="36">
        <f t="shared" si="21"/>
        <v>0.12229833353839997</v>
      </c>
      <c r="J102" s="36">
        <f t="shared" si="22"/>
        <v>0.13078583788596493</v>
      </c>
      <c r="K102" s="36">
        <f t="shared" si="23"/>
        <v>-7.8271524157898966E-5</v>
      </c>
      <c r="L102" s="36">
        <f t="shared" si="24"/>
        <v>-8.3703567934457148E-5</v>
      </c>
      <c r="M102" s="36">
        <f t="shared" ca="1" si="29"/>
        <v>-3.5525163690438644E-4</v>
      </c>
      <c r="N102" s="36">
        <f t="shared" ca="1" si="25"/>
        <v>1.4187905123386092E-8</v>
      </c>
      <c r="O102" s="113">
        <f t="shared" ca="1" si="26"/>
        <v>383748127815.81213</v>
      </c>
      <c r="P102" s="36">
        <f t="shared" ca="1" si="27"/>
        <v>15063749840.435133</v>
      </c>
      <c r="Q102" s="36">
        <f t="shared" ca="1" si="28"/>
        <v>153928.71877540389</v>
      </c>
      <c r="R102" s="45">
        <f t="shared" ca="1" si="17"/>
        <v>-3.7666835709130242E-4</v>
      </c>
    </row>
    <row r="103" spans="1:18" x14ac:dyDescent="0.2">
      <c r="A103" s="111">
        <v>11138.5</v>
      </c>
      <c r="B103" s="111">
        <v>-8.2391800024197437E-3</v>
      </c>
      <c r="C103" s="111">
        <v>0.1</v>
      </c>
      <c r="D103" s="92">
        <f t="shared" si="18"/>
        <v>1.11385</v>
      </c>
      <c r="E103" s="92">
        <f t="shared" si="18"/>
        <v>-8.2391800024197437E-3</v>
      </c>
      <c r="F103" s="36">
        <f t="shared" si="19"/>
        <v>0.11138500000000001</v>
      </c>
      <c r="G103" s="36">
        <f t="shared" si="19"/>
        <v>-8.2391800024197439E-4</v>
      </c>
      <c r="H103" s="36">
        <f t="shared" si="20"/>
        <v>0.12406618225000002</v>
      </c>
      <c r="I103" s="36">
        <f t="shared" si="21"/>
        <v>0.13819111709916251</v>
      </c>
      <c r="J103" s="36">
        <f t="shared" si="22"/>
        <v>0.15392417578090217</v>
      </c>
      <c r="K103" s="36">
        <f t="shared" si="23"/>
        <v>-9.1772106456952315E-4</v>
      </c>
      <c r="L103" s="36">
        <f t="shared" si="24"/>
        <v>-1.0222036077707634E-3</v>
      </c>
      <c r="M103" s="36">
        <f t="shared" ca="1" si="29"/>
        <v>-2.2821711529648304E-4</v>
      </c>
      <c r="N103" s="36">
        <f t="shared" ca="1" si="25"/>
        <v>6.4175526378866243E-6</v>
      </c>
      <c r="O103" s="113">
        <f t="shared" ca="1" si="26"/>
        <v>348131539161.43677</v>
      </c>
      <c r="P103" s="36">
        <f t="shared" ca="1" si="27"/>
        <v>9201010058.6285172</v>
      </c>
      <c r="Q103" s="36">
        <f t="shared" ca="1" si="28"/>
        <v>13454377.326160576</v>
      </c>
      <c r="R103" s="45">
        <f t="shared" ca="1" si="17"/>
        <v>-8.0109628871232602E-3</v>
      </c>
    </row>
    <row r="104" spans="1:18" x14ac:dyDescent="0.2">
      <c r="A104" s="111">
        <v>11173.5</v>
      </c>
      <c r="B104" s="111">
        <v>3.5870200008503161E-3</v>
      </c>
      <c r="C104" s="111">
        <v>0.1</v>
      </c>
      <c r="D104" s="92">
        <f t="shared" si="18"/>
        <v>1.1173500000000001</v>
      </c>
      <c r="E104" s="92">
        <f t="shared" si="18"/>
        <v>3.5870200008503161E-3</v>
      </c>
      <c r="F104" s="36">
        <f t="shared" si="19"/>
        <v>0.11173500000000001</v>
      </c>
      <c r="G104" s="36">
        <f t="shared" si="19"/>
        <v>3.5870200008503161E-4</v>
      </c>
      <c r="H104" s="36">
        <f t="shared" si="20"/>
        <v>0.12484710225000002</v>
      </c>
      <c r="I104" s="36">
        <f t="shared" si="21"/>
        <v>0.13949790969903753</v>
      </c>
      <c r="J104" s="36">
        <f t="shared" si="22"/>
        <v>0.15586798940221958</v>
      </c>
      <c r="K104" s="36">
        <f t="shared" si="23"/>
        <v>4.0079567979501012E-4</v>
      </c>
      <c r="L104" s="36">
        <f t="shared" si="24"/>
        <v>4.4782905281895457E-4</v>
      </c>
      <c r="M104" s="36">
        <f t="shared" ca="1" si="29"/>
        <v>-2.1770995444021692E-4</v>
      </c>
      <c r="N104" s="36">
        <f t="shared" ca="1" si="25"/>
        <v>1.4475970032685102E-6</v>
      </c>
      <c r="O104" s="113">
        <f t="shared" ca="1" si="26"/>
        <v>345425422237.44568</v>
      </c>
      <c r="P104" s="36">
        <f t="shared" ca="1" si="27"/>
        <v>8804879535.7870979</v>
      </c>
      <c r="Q104" s="36">
        <f t="shared" ca="1" si="28"/>
        <v>15871645.174110131</v>
      </c>
      <c r="R104" s="45">
        <f t="shared" ca="1" si="17"/>
        <v>3.8047299552905331E-3</v>
      </c>
    </row>
    <row r="105" spans="1:18" x14ac:dyDescent="0.2">
      <c r="A105" s="111">
        <v>11194</v>
      </c>
      <c r="B105" s="111">
        <v>1.9280800042906776E-3</v>
      </c>
      <c r="C105" s="111">
        <v>0.1</v>
      </c>
      <c r="D105" s="92">
        <f t="shared" si="18"/>
        <v>1.1194</v>
      </c>
      <c r="E105" s="92">
        <f t="shared" si="18"/>
        <v>1.9280800042906776E-3</v>
      </c>
      <c r="F105" s="36">
        <f t="shared" si="19"/>
        <v>0.11194</v>
      </c>
      <c r="G105" s="36">
        <f t="shared" si="19"/>
        <v>1.9280800042906777E-4</v>
      </c>
      <c r="H105" s="36">
        <f t="shared" si="20"/>
        <v>0.125305636</v>
      </c>
      <c r="I105" s="36">
        <f t="shared" si="21"/>
        <v>0.14026712893839999</v>
      </c>
      <c r="J105" s="36">
        <f t="shared" si="22"/>
        <v>0.15701502413364493</v>
      </c>
      <c r="K105" s="36">
        <f t="shared" si="23"/>
        <v>2.1582927568029845E-4</v>
      </c>
      <c r="L105" s="36">
        <f t="shared" si="24"/>
        <v>2.4159929119652607E-4</v>
      </c>
      <c r="M105" s="36">
        <f t="shared" ca="1" si="29"/>
        <v>-2.1152156212577442E-4</v>
      </c>
      <c r="N105" s="36">
        <f t="shared" ca="1" si="25"/>
        <v>4.5778948630117354E-7</v>
      </c>
      <c r="O105" s="113">
        <f t="shared" ca="1" si="26"/>
        <v>343846983829.61273</v>
      </c>
      <c r="P105" s="36">
        <f t="shared" ca="1" si="27"/>
        <v>8577204786.9426794</v>
      </c>
      <c r="Q105" s="36">
        <f t="shared" ca="1" si="28"/>
        <v>17378006.001944292</v>
      </c>
      <c r="R105" s="45">
        <f t="shared" ca="1" si="17"/>
        <v>2.139601566416452E-3</v>
      </c>
    </row>
    <row r="106" spans="1:18" x14ac:dyDescent="0.2">
      <c r="A106" s="111">
        <v>11271</v>
      </c>
      <c r="B106" s="111">
        <v>-2.5427999935345724E-4</v>
      </c>
      <c r="C106" s="111">
        <v>0.1</v>
      </c>
      <c r="D106" s="92">
        <f t="shared" si="18"/>
        <v>1.1271</v>
      </c>
      <c r="E106" s="92">
        <f t="shared" si="18"/>
        <v>-2.5427999935345724E-4</v>
      </c>
      <c r="F106" s="36">
        <f t="shared" si="19"/>
        <v>0.11271</v>
      </c>
      <c r="G106" s="36">
        <f t="shared" si="19"/>
        <v>-2.5427999935345726E-5</v>
      </c>
      <c r="H106" s="36">
        <f t="shared" si="20"/>
        <v>0.127035441</v>
      </c>
      <c r="I106" s="36">
        <f t="shared" si="21"/>
        <v>0.1431816455511</v>
      </c>
      <c r="J106" s="36">
        <f t="shared" si="22"/>
        <v>0.1613800327006448</v>
      </c>
      <c r="K106" s="36">
        <f t="shared" si="23"/>
        <v>-2.8659898727128167E-5</v>
      </c>
      <c r="L106" s="36">
        <f t="shared" si="24"/>
        <v>-3.2302571855346154E-5</v>
      </c>
      <c r="M106" s="36">
        <f t="shared" ca="1" si="29"/>
        <v>-1.8805169899131563E-4</v>
      </c>
      <c r="N106" s="36">
        <f t="shared" ca="1" si="25"/>
        <v>4.3861877688580471E-10</v>
      </c>
      <c r="O106" s="113">
        <f t="shared" ca="1" si="26"/>
        <v>337961423819.36517</v>
      </c>
      <c r="P106" s="36">
        <f t="shared" ca="1" si="27"/>
        <v>7750537076.2570467</v>
      </c>
      <c r="Q106" s="36">
        <f t="shared" ca="1" si="28"/>
        <v>23629357.954367321</v>
      </c>
      <c r="R106" s="45">
        <f t="shared" ca="1" si="17"/>
        <v>-6.6228300362141616E-5</v>
      </c>
    </row>
    <row r="107" spans="1:18" x14ac:dyDescent="0.2">
      <c r="A107" s="111">
        <v>12038.5</v>
      </c>
      <c r="B107" s="111">
        <v>-5.8511800016276538E-3</v>
      </c>
      <c r="C107" s="111">
        <v>0.1</v>
      </c>
      <c r="D107" s="92">
        <f t="shared" si="18"/>
        <v>1.2038500000000001</v>
      </c>
      <c r="E107" s="92">
        <f t="shared" si="18"/>
        <v>-5.8511800016276538E-3</v>
      </c>
      <c r="F107" s="36">
        <f t="shared" si="19"/>
        <v>0.12038500000000002</v>
      </c>
      <c r="G107" s="36">
        <f t="shared" si="19"/>
        <v>-5.8511800016276545E-4</v>
      </c>
      <c r="H107" s="36">
        <f t="shared" si="20"/>
        <v>0.14492548225000004</v>
      </c>
      <c r="I107" s="36">
        <f t="shared" si="21"/>
        <v>0.17446854180666257</v>
      </c>
      <c r="J107" s="36">
        <f t="shared" si="22"/>
        <v>0.21003395405395076</v>
      </c>
      <c r="K107" s="36">
        <f t="shared" si="23"/>
        <v>-7.0439430449594528E-4</v>
      </c>
      <c r="L107" s="36">
        <f t="shared" si="24"/>
        <v>-8.4798508346744378E-4</v>
      </c>
      <c r="M107" s="36">
        <f t="shared" ca="1" si="29"/>
        <v>6.5366906556206701E-5</v>
      </c>
      <c r="N107" s="36">
        <f t="shared" ca="1" si="25"/>
        <v>3.5005527316739999E-6</v>
      </c>
      <c r="O107" s="113">
        <f t="shared" ca="1" si="26"/>
        <v>282936112306.87439</v>
      </c>
      <c r="P107" s="36">
        <f t="shared" ca="1" si="27"/>
        <v>1878220990.1768577</v>
      </c>
      <c r="Q107" s="36">
        <f t="shared" ca="1" si="28"/>
        <v>134895485.7208727</v>
      </c>
      <c r="R107" s="45">
        <f t="shared" ca="1" si="17"/>
        <v>-5.9165469081838605E-3</v>
      </c>
    </row>
    <row r="108" spans="1:18" x14ac:dyDescent="0.2">
      <c r="A108" s="111">
        <v>12155</v>
      </c>
      <c r="B108" s="111">
        <v>-4.1539999801898375E-4</v>
      </c>
      <c r="C108" s="111">
        <v>1</v>
      </c>
      <c r="D108" s="92">
        <f t="shared" si="18"/>
        <v>1.2155</v>
      </c>
      <c r="E108" s="92">
        <f t="shared" si="18"/>
        <v>-4.1539999801898375E-4</v>
      </c>
      <c r="F108" s="36">
        <f t="shared" si="19"/>
        <v>1.2155</v>
      </c>
      <c r="G108" s="36">
        <f t="shared" si="19"/>
        <v>-4.1539999801898375E-4</v>
      </c>
      <c r="H108" s="36">
        <f t="shared" si="20"/>
        <v>1.4774402500000001</v>
      </c>
      <c r="I108" s="36">
        <f t="shared" si="21"/>
        <v>1.7958286238750001</v>
      </c>
      <c r="J108" s="36">
        <f t="shared" si="22"/>
        <v>2.1828296923200625</v>
      </c>
      <c r="K108" s="36">
        <f t="shared" si="23"/>
        <v>-5.0491869759207474E-4</v>
      </c>
      <c r="L108" s="36">
        <f t="shared" si="24"/>
        <v>-6.1372867692316684E-4</v>
      </c>
      <c r="M108" s="36">
        <f t="shared" ca="1" si="29"/>
        <v>1.0692922246959176E-4</v>
      </c>
      <c r="N108" s="36">
        <f t="shared" ca="1" si="25"/>
        <v>2.7282781457620295E-7</v>
      </c>
      <c r="O108" s="113">
        <f t="shared" ca="1" si="26"/>
        <v>27514602905625.73</v>
      </c>
      <c r="P108" s="36">
        <f t="shared" ca="1" si="27"/>
        <v>134679419104.39163</v>
      </c>
      <c r="Q108" s="36">
        <f t="shared" ca="1" si="28"/>
        <v>15916806389.29594</v>
      </c>
      <c r="R108" s="45">
        <f t="shared" ca="1" si="17"/>
        <v>-5.2232922048857551E-4</v>
      </c>
    </row>
    <row r="109" spans="1:18" x14ac:dyDescent="0.2">
      <c r="A109" s="111">
        <v>12163.5</v>
      </c>
      <c r="B109" s="111">
        <v>2.1381999977165833E-4</v>
      </c>
      <c r="C109" s="111">
        <v>1</v>
      </c>
      <c r="D109" s="92">
        <f t="shared" si="18"/>
        <v>1.21635</v>
      </c>
      <c r="E109" s="92">
        <f t="shared" si="18"/>
        <v>2.1381999977165833E-4</v>
      </c>
      <c r="F109" s="36">
        <f t="shared" si="19"/>
        <v>1.21635</v>
      </c>
      <c r="G109" s="36">
        <f t="shared" si="19"/>
        <v>2.1381999977165833E-4</v>
      </c>
      <c r="H109" s="36">
        <f t="shared" si="20"/>
        <v>1.4795073225000002</v>
      </c>
      <c r="I109" s="36">
        <f t="shared" si="21"/>
        <v>1.7995987317228752</v>
      </c>
      <c r="J109" s="36">
        <f t="shared" si="22"/>
        <v>2.1889419173311193</v>
      </c>
      <c r="K109" s="36">
        <f t="shared" si="23"/>
        <v>2.6007995672225662E-4</v>
      </c>
      <c r="L109" s="36">
        <f t="shared" si="24"/>
        <v>3.1634825535911687E-4</v>
      </c>
      <c r="M109" s="36">
        <f t="shared" ca="1" si="29"/>
        <v>1.0999360237990558E-4</v>
      </c>
      <c r="N109" s="36">
        <f t="shared" ca="1" si="25"/>
        <v>1.0779920795350164E-8</v>
      </c>
      <c r="O109" s="113">
        <f t="shared" ca="1" si="26"/>
        <v>27458330369525.816</v>
      </c>
      <c r="P109" s="36">
        <f t="shared" ca="1" si="27"/>
        <v>131158029625.2608</v>
      </c>
      <c r="Q109" s="36">
        <f t="shared" ca="1" si="28"/>
        <v>16101145768.17452</v>
      </c>
      <c r="R109" s="45">
        <f t="shared" ca="1" si="17"/>
        <v>1.0382639739175276E-4</v>
      </c>
    </row>
    <row r="110" spans="1:18" x14ac:dyDescent="0.2">
      <c r="A110" s="111">
        <v>12226</v>
      </c>
      <c r="B110" s="111">
        <v>4.1463200032012537E-3</v>
      </c>
      <c r="C110" s="111">
        <v>0.1</v>
      </c>
      <c r="D110" s="92">
        <f t="shared" si="18"/>
        <v>1.2225999999999999</v>
      </c>
      <c r="E110" s="92">
        <f t="shared" si="18"/>
        <v>4.1463200032012537E-3</v>
      </c>
      <c r="F110" s="36">
        <f t="shared" si="19"/>
        <v>0.12225999999999999</v>
      </c>
      <c r="G110" s="36">
        <f t="shared" si="19"/>
        <v>4.1463200032012539E-4</v>
      </c>
      <c r="H110" s="36">
        <f t="shared" si="20"/>
        <v>0.14947507599999998</v>
      </c>
      <c r="I110" s="36">
        <f t="shared" si="21"/>
        <v>0.18274822791759998</v>
      </c>
      <c r="J110" s="36">
        <f t="shared" si="22"/>
        <v>0.22342798345205772</v>
      </c>
      <c r="K110" s="36">
        <f t="shared" si="23"/>
        <v>5.0692908359138526E-4</v>
      </c>
      <c r="L110" s="36">
        <f t="shared" si="24"/>
        <v>6.1977149759882757E-4</v>
      </c>
      <c r="M110" s="36">
        <f t="shared" ca="1" si="29"/>
        <v>1.3265918845331483E-4</v>
      </c>
      <c r="N110" s="36">
        <f t="shared" ca="1" si="25"/>
        <v>1.6109473135843091E-6</v>
      </c>
      <c r="O110" s="113">
        <f t="shared" ca="1" si="26"/>
        <v>270469081956.15829</v>
      </c>
      <c r="P110" s="36">
        <f t="shared" ca="1" si="27"/>
        <v>1067388397.2209766</v>
      </c>
      <c r="Q110" s="36">
        <f t="shared" ca="1" si="28"/>
        <v>174865098.05040845</v>
      </c>
      <c r="R110" s="45">
        <f t="shared" ca="1" si="17"/>
        <v>4.0136608147479389E-3</v>
      </c>
    </row>
    <row r="111" spans="1:18" x14ac:dyDescent="0.2">
      <c r="A111" s="111">
        <v>12290.5</v>
      </c>
      <c r="B111" s="111">
        <v>9.7459997050464153E-5</v>
      </c>
      <c r="C111" s="111">
        <v>0.1</v>
      </c>
      <c r="D111" s="92">
        <f t="shared" si="18"/>
        <v>1.22905</v>
      </c>
      <c r="E111" s="92">
        <f t="shared" si="18"/>
        <v>9.7459997050464153E-5</v>
      </c>
      <c r="F111" s="36">
        <f t="shared" si="19"/>
        <v>0.122905</v>
      </c>
      <c r="G111" s="36">
        <f t="shared" si="19"/>
        <v>9.7459997050464153E-6</v>
      </c>
      <c r="H111" s="36">
        <f t="shared" si="20"/>
        <v>0.15105639025000001</v>
      </c>
      <c r="I111" s="36">
        <f t="shared" si="21"/>
        <v>0.1856558564367625</v>
      </c>
      <c r="J111" s="36">
        <f t="shared" si="22"/>
        <v>0.22818033035360294</v>
      </c>
      <c r="K111" s="36">
        <f t="shared" si="23"/>
        <v>1.1978320937487296E-5</v>
      </c>
      <c r="L111" s="36">
        <f t="shared" si="24"/>
        <v>1.4721955348218761E-5</v>
      </c>
      <c r="M111" s="36">
        <f t="shared" ca="1" si="29"/>
        <v>1.5629629057390716E-4</v>
      </c>
      <c r="N111" s="36">
        <f t="shared" ca="1" si="25"/>
        <v>3.461709435576742E-10</v>
      </c>
      <c r="O111" s="113">
        <f t="shared" ca="1" si="26"/>
        <v>266266345337.02567</v>
      </c>
      <c r="P111" s="36">
        <f t="shared" ca="1" si="27"/>
        <v>842403226.67731631</v>
      </c>
      <c r="Q111" s="36">
        <f t="shared" ca="1" si="28"/>
        <v>189710198.1218062</v>
      </c>
      <c r="R111" s="45">
        <f t="shared" ca="1" si="17"/>
        <v>-5.8836293523443009E-5</v>
      </c>
    </row>
    <row r="112" spans="1:18" x14ac:dyDescent="0.2">
      <c r="A112" s="111">
        <v>12334.5</v>
      </c>
      <c r="B112" s="111">
        <v>-3.9245999505510554E-4</v>
      </c>
      <c r="C112" s="111">
        <v>1</v>
      </c>
      <c r="D112" s="92">
        <f t="shared" si="18"/>
        <v>1.2334499999999999</v>
      </c>
      <c r="E112" s="92">
        <f t="shared" si="18"/>
        <v>-3.9245999505510554E-4</v>
      </c>
      <c r="F112" s="36">
        <f t="shared" si="19"/>
        <v>1.2334499999999999</v>
      </c>
      <c r="G112" s="36">
        <f t="shared" si="19"/>
        <v>-3.9245999505510554E-4</v>
      </c>
      <c r="H112" s="36">
        <f t="shared" si="20"/>
        <v>1.5213989024999999</v>
      </c>
      <c r="I112" s="36">
        <f t="shared" si="21"/>
        <v>1.8765694762886247</v>
      </c>
      <c r="J112" s="36">
        <f t="shared" si="22"/>
        <v>2.3146546205282039</v>
      </c>
      <c r="K112" s="36">
        <f t="shared" si="23"/>
        <v>-4.840797809007199E-4</v>
      </c>
      <c r="L112" s="36">
        <f t="shared" si="24"/>
        <v>-5.9708820575199288E-4</v>
      </c>
      <c r="M112" s="36">
        <f t="shared" ca="1" si="29"/>
        <v>1.7256432060575293E-4</v>
      </c>
      <c r="N112" s="36">
        <f t="shared" ca="1" si="25"/>
        <v>3.1925247728802142E-7</v>
      </c>
      <c r="O112" s="113">
        <f t="shared" ca="1" si="26"/>
        <v>26342437579795.59</v>
      </c>
      <c r="P112" s="36">
        <f t="shared" ca="1" si="27"/>
        <v>70454259691.333176</v>
      </c>
      <c r="Q112" s="36">
        <f t="shared" ca="1" si="28"/>
        <v>20015338412.059082</v>
      </c>
      <c r="R112" s="45">
        <f t="shared" ca="1" si="17"/>
        <v>-5.6502431566085847E-4</v>
      </c>
    </row>
    <row r="113" spans="1:18" x14ac:dyDescent="0.2">
      <c r="A113" s="111">
        <v>12346.5</v>
      </c>
      <c r="B113" s="111">
        <v>2.419379998173099E-3</v>
      </c>
      <c r="C113" s="111">
        <v>0.1</v>
      </c>
      <c r="D113" s="92">
        <f t="shared" si="18"/>
        <v>1.23465</v>
      </c>
      <c r="E113" s="92">
        <f t="shared" si="18"/>
        <v>2.419379998173099E-3</v>
      </c>
      <c r="F113" s="36">
        <f t="shared" si="19"/>
        <v>0.12346500000000001</v>
      </c>
      <c r="G113" s="36">
        <f t="shared" si="19"/>
        <v>2.419379998173099E-4</v>
      </c>
      <c r="H113" s="36">
        <f t="shared" si="20"/>
        <v>0.15243606225</v>
      </c>
      <c r="I113" s="36">
        <f t="shared" si="21"/>
        <v>0.1882051842569625</v>
      </c>
      <c r="J113" s="36">
        <f t="shared" si="22"/>
        <v>0.23236753074285876</v>
      </c>
      <c r="K113" s="36">
        <f t="shared" si="23"/>
        <v>2.9870875147444166E-4</v>
      </c>
      <c r="L113" s="36">
        <f t="shared" si="24"/>
        <v>3.6880076000791941E-4</v>
      </c>
      <c r="M113" s="36">
        <f t="shared" ca="1" si="29"/>
        <v>1.7702125481412149E-4</v>
      </c>
      <c r="N113" s="36">
        <f t="shared" ca="1" si="25"/>
        <v>5.0281727339184534E-7</v>
      </c>
      <c r="O113" s="113">
        <f t="shared" ca="1" si="26"/>
        <v>262652801446.25723</v>
      </c>
      <c r="P113" s="36">
        <f t="shared" ca="1" si="27"/>
        <v>669129741.78810501</v>
      </c>
      <c r="Q113" s="36">
        <f t="shared" ca="1" si="28"/>
        <v>203045735.54019329</v>
      </c>
      <c r="R113" s="45">
        <f t="shared" ca="1" si="17"/>
        <v>2.2423587433589775E-3</v>
      </c>
    </row>
    <row r="114" spans="1:18" x14ac:dyDescent="0.2">
      <c r="A114" s="111">
        <v>12398.5</v>
      </c>
      <c r="B114" s="111">
        <v>5.0401999760651961E-4</v>
      </c>
      <c r="C114" s="111">
        <v>1</v>
      </c>
      <c r="D114" s="92">
        <f t="shared" si="18"/>
        <v>1.2398499999999999</v>
      </c>
      <c r="E114" s="92">
        <f t="shared" si="18"/>
        <v>5.0401999760651961E-4</v>
      </c>
      <c r="F114" s="36">
        <f t="shared" si="19"/>
        <v>1.2398499999999999</v>
      </c>
      <c r="G114" s="36">
        <f t="shared" si="19"/>
        <v>5.0401999760651961E-4</v>
      </c>
      <c r="H114" s="36">
        <f t="shared" si="20"/>
        <v>1.5372280224999997</v>
      </c>
      <c r="I114" s="36">
        <f t="shared" si="21"/>
        <v>1.9059321636966244</v>
      </c>
      <c r="J114" s="36">
        <f t="shared" si="22"/>
        <v>2.3630699931592596</v>
      </c>
      <c r="K114" s="36">
        <f t="shared" si="23"/>
        <v>6.2490919403244331E-4</v>
      </c>
      <c r="L114" s="36">
        <f t="shared" si="24"/>
        <v>7.7479366422112479E-4</v>
      </c>
      <c r="M114" s="36">
        <f t="shared" ca="1" si="29"/>
        <v>1.9643466826438707E-4</v>
      </c>
      <c r="N114" s="36">
        <f t="shared" ca="1" si="25"/>
        <v>9.4608734826508133E-8</v>
      </c>
      <c r="O114" s="113">
        <f t="shared" ca="1" si="26"/>
        <v>25932663040104.984</v>
      </c>
      <c r="P114" s="36">
        <f t="shared" ca="1" si="27"/>
        <v>52644042343.725189</v>
      </c>
      <c r="Q114" s="36">
        <f t="shared" ca="1" si="28"/>
        <v>21579681672.772961</v>
      </c>
      <c r="R114" s="45">
        <f t="shared" ca="1" si="17"/>
        <v>3.0758532934213254E-4</v>
      </c>
    </row>
    <row r="115" spans="1:18" x14ac:dyDescent="0.2">
      <c r="A115" s="111">
        <v>12414</v>
      </c>
      <c r="B115" s="111">
        <v>2.29847999435151E-3</v>
      </c>
      <c r="C115" s="111">
        <v>0.1</v>
      </c>
      <c r="D115" s="92">
        <f t="shared" si="18"/>
        <v>1.2414000000000001</v>
      </c>
      <c r="E115" s="92">
        <f t="shared" si="18"/>
        <v>2.29847999435151E-3</v>
      </c>
      <c r="F115" s="36">
        <f t="shared" si="19"/>
        <v>0.12414000000000001</v>
      </c>
      <c r="G115" s="36">
        <f t="shared" si="19"/>
        <v>2.29847999435151E-4</v>
      </c>
      <c r="H115" s="36">
        <f t="shared" si="20"/>
        <v>0.15410739600000004</v>
      </c>
      <c r="I115" s="36">
        <f t="shared" si="21"/>
        <v>0.19130892139440006</v>
      </c>
      <c r="J115" s="36">
        <f t="shared" si="22"/>
        <v>0.23749089501900825</v>
      </c>
      <c r="K115" s="36">
        <f t="shared" si="23"/>
        <v>2.8533330649879648E-4</v>
      </c>
      <c r="L115" s="36">
        <f t="shared" si="24"/>
        <v>3.5421276668760594E-4</v>
      </c>
      <c r="M115" s="36">
        <f t="shared" ca="1" si="29"/>
        <v>2.022528066351276E-4</v>
      </c>
      <c r="N115" s="36">
        <f t="shared" ca="1" si="25"/>
        <v>4.3941684225213331E-7</v>
      </c>
      <c r="O115" s="113">
        <f t="shared" ca="1" si="26"/>
        <v>258340606878.82513</v>
      </c>
      <c r="P115" s="36">
        <f t="shared" ca="1" si="27"/>
        <v>487279567.6184724</v>
      </c>
      <c r="Q115" s="36">
        <f t="shared" ca="1" si="28"/>
        <v>219665695.28274548</v>
      </c>
      <c r="R115" s="45">
        <f t="shared" ca="1" si="17"/>
        <v>2.0962271877163824E-3</v>
      </c>
    </row>
    <row r="116" spans="1:18" x14ac:dyDescent="0.2">
      <c r="A116" s="111">
        <v>12462.5</v>
      </c>
      <c r="B116" s="111">
        <v>5.005000057280995E-4</v>
      </c>
      <c r="C116" s="111">
        <v>1</v>
      </c>
      <c r="D116" s="92">
        <f t="shared" si="18"/>
        <v>1.2462500000000001</v>
      </c>
      <c r="E116" s="92">
        <f t="shared" si="18"/>
        <v>5.005000057280995E-4</v>
      </c>
      <c r="F116" s="36">
        <f t="shared" si="19"/>
        <v>1.2462500000000001</v>
      </c>
      <c r="G116" s="36">
        <f t="shared" si="19"/>
        <v>5.005000057280995E-4</v>
      </c>
      <c r="H116" s="36">
        <f t="shared" si="20"/>
        <v>1.5531390625000001</v>
      </c>
      <c r="I116" s="36">
        <f t="shared" si="21"/>
        <v>1.9355995566406252</v>
      </c>
      <c r="J116" s="36">
        <f t="shared" si="22"/>
        <v>2.4122409474633795</v>
      </c>
      <c r="K116" s="36">
        <f t="shared" si="23"/>
        <v>6.2374813213864403E-4</v>
      </c>
      <c r="L116" s="36">
        <f t="shared" si="24"/>
        <v>7.7734610967778513E-4</v>
      </c>
      <c r="M116" s="36">
        <f t="shared" ca="1" si="29"/>
        <v>2.2055124824468635E-4</v>
      </c>
      <c r="N116" s="36">
        <f t="shared" ca="1" si="25"/>
        <v>7.8371306816506865E-8</v>
      </c>
      <c r="O116" s="113">
        <f t="shared" ca="1" si="26"/>
        <v>25527136466526.582</v>
      </c>
      <c r="P116" s="36">
        <f t="shared" ca="1" si="27"/>
        <v>37468966079.416077</v>
      </c>
      <c r="Q116" s="36">
        <f t="shared" ca="1" si="28"/>
        <v>23197212344.141281</v>
      </c>
      <c r="R116" s="45">
        <f t="shared" ca="1" si="17"/>
        <v>2.7994875748341315E-4</v>
      </c>
    </row>
    <row r="117" spans="1:18" x14ac:dyDescent="0.2">
      <c r="A117" s="111">
        <v>12467.5</v>
      </c>
      <c r="B117" s="111">
        <v>2.4710000434424728E-4</v>
      </c>
      <c r="C117" s="111">
        <v>1</v>
      </c>
      <c r="D117" s="92">
        <f t="shared" si="18"/>
        <v>1.24675</v>
      </c>
      <c r="E117" s="92">
        <f t="shared" si="18"/>
        <v>2.4710000434424728E-4</v>
      </c>
      <c r="F117" s="36">
        <f t="shared" si="19"/>
        <v>1.24675</v>
      </c>
      <c r="G117" s="36">
        <f t="shared" si="19"/>
        <v>2.4710000434424728E-4</v>
      </c>
      <c r="H117" s="36">
        <f t="shared" si="20"/>
        <v>1.5543855625</v>
      </c>
      <c r="I117" s="36">
        <f t="shared" si="21"/>
        <v>1.937930200046875</v>
      </c>
      <c r="J117" s="36">
        <f t="shared" si="22"/>
        <v>2.4161144769084415</v>
      </c>
      <c r="K117" s="36">
        <f t="shared" si="23"/>
        <v>3.0807193041619031E-4</v>
      </c>
      <c r="L117" s="36">
        <f t="shared" si="24"/>
        <v>3.8408867924638531E-4</v>
      </c>
      <c r="M117" s="36">
        <f t="shared" ca="1" si="29"/>
        <v>2.2244572594712353E-4</v>
      </c>
      <c r="N117" s="36">
        <f t="shared" ca="1" si="25"/>
        <v>6.0783344328288296E-10</v>
      </c>
      <c r="O117" s="113">
        <f t="shared" ca="1" si="26"/>
        <v>25495632885278.887</v>
      </c>
      <c r="P117" s="36">
        <f t="shared" ca="1" si="27"/>
        <v>36393664820.278671</v>
      </c>
      <c r="Q117" s="36">
        <f t="shared" ca="1" si="28"/>
        <v>23325804260.122448</v>
      </c>
      <c r="R117" s="45">
        <f t="shared" ca="1" si="17"/>
        <v>2.4654278397123752E-5</v>
      </c>
    </row>
    <row r="118" spans="1:18" x14ac:dyDescent="0.2">
      <c r="A118" s="111">
        <v>12479.5</v>
      </c>
      <c r="B118" s="111">
        <v>4.5893999777035788E-4</v>
      </c>
      <c r="C118" s="111">
        <v>1</v>
      </c>
      <c r="D118" s="92">
        <f t="shared" si="18"/>
        <v>1.2479499999999999</v>
      </c>
      <c r="E118" s="92">
        <f t="shared" si="18"/>
        <v>4.5893999777035788E-4</v>
      </c>
      <c r="F118" s="36">
        <f t="shared" si="19"/>
        <v>1.2479499999999999</v>
      </c>
      <c r="G118" s="36">
        <f t="shared" si="19"/>
        <v>4.5893999777035788E-4</v>
      </c>
      <c r="H118" s="36">
        <f t="shared" si="20"/>
        <v>1.5573792024999997</v>
      </c>
      <c r="I118" s="36">
        <f t="shared" si="21"/>
        <v>1.9435313757598744</v>
      </c>
      <c r="J118" s="36">
        <f t="shared" si="22"/>
        <v>2.4254299803795352</v>
      </c>
      <c r="K118" s="36">
        <f t="shared" si="23"/>
        <v>5.7273417021751801E-4</v>
      </c>
      <c r="L118" s="36">
        <f t="shared" si="24"/>
        <v>7.147436077229515E-4</v>
      </c>
      <c r="M118" s="36">
        <f t="shared" ca="1" si="29"/>
        <v>2.2699860419488765E-4</v>
      </c>
      <c r="N118" s="36">
        <f t="shared" ca="1" si="25"/>
        <v>5.3796810053731179E-8</v>
      </c>
      <c r="O118" s="113">
        <f t="shared" ca="1" si="26"/>
        <v>25420129392205.887</v>
      </c>
      <c r="P118" s="36">
        <f t="shared" ca="1" si="27"/>
        <v>33877873266.563431</v>
      </c>
      <c r="Q118" s="36">
        <f t="shared" ca="1" si="28"/>
        <v>23635732601.722202</v>
      </c>
      <c r="R118" s="45">
        <f t="shared" ca="1" si="17"/>
        <v>2.3194139357547022E-4</v>
      </c>
    </row>
    <row r="119" spans="1:18" x14ac:dyDescent="0.2">
      <c r="A119" s="111">
        <v>12480</v>
      </c>
      <c r="B119" s="111">
        <v>1.3600001693703234E-5</v>
      </c>
      <c r="C119" s="111">
        <v>1</v>
      </c>
      <c r="D119" s="92">
        <f t="shared" si="18"/>
        <v>1.248</v>
      </c>
      <c r="E119" s="92">
        <f t="shared" si="18"/>
        <v>1.3600001693703234E-5</v>
      </c>
      <c r="F119" s="36">
        <f t="shared" si="19"/>
        <v>1.248</v>
      </c>
      <c r="G119" s="36">
        <f t="shared" si="19"/>
        <v>1.3600001693703234E-5</v>
      </c>
      <c r="H119" s="36">
        <f t="shared" si="20"/>
        <v>1.557504</v>
      </c>
      <c r="I119" s="36">
        <f t="shared" si="21"/>
        <v>1.943764992</v>
      </c>
      <c r="J119" s="36">
        <f t="shared" si="22"/>
        <v>2.4258187100159998</v>
      </c>
      <c r="K119" s="36">
        <f t="shared" si="23"/>
        <v>1.6972802113741637E-5</v>
      </c>
      <c r="L119" s="36">
        <f t="shared" si="24"/>
        <v>2.1182057037949564E-5</v>
      </c>
      <c r="M119" s="36">
        <f t="shared" ca="1" si="29"/>
        <v>2.2718849531556517E-4</v>
      </c>
      <c r="N119" s="36">
        <f t="shared" ca="1" si="25"/>
        <v>4.5620044607656157E-8</v>
      </c>
      <c r="O119" s="113">
        <f t="shared" ca="1" si="26"/>
        <v>25416986631655.477</v>
      </c>
      <c r="P119" s="36">
        <f t="shared" ca="1" si="27"/>
        <v>33775036216.14682</v>
      </c>
      <c r="Q119" s="36">
        <f t="shared" ca="1" si="28"/>
        <v>23648686306.422131</v>
      </c>
      <c r="R119" s="45">
        <f t="shared" ca="1" si="17"/>
        <v>-2.1358849362186193E-4</v>
      </c>
    </row>
    <row r="120" spans="1:18" x14ac:dyDescent="0.2">
      <c r="A120" s="111">
        <v>12480.5</v>
      </c>
      <c r="B120" s="111">
        <v>-3.1739997211843729E-5</v>
      </c>
      <c r="C120" s="111">
        <v>1</v>
      </c>
      <c r="D120" s="92">
        <f t="shared" si="18"/>
        <v>1.2480500000000001</v>
      </c>
      <c r="E120" s="92">
        <f t="shared" si="18"/>
        <v>-3.1739997211843729E-5</v>
      </c>
      <c r="F120" s="36">
        <f t="shared" si="19"/>
        <v>1.2480500000000001</v>
      </c>
      <c r="G120" s="36">
        <f t="shared" si="19"/>
        <v>-3.1739997211843729E-5</v>
      </c>
      <c r="H120" s="36">
        <f t="shared" si="20"/>
        <v>1.5576288025000002</v>
      </c>
      <c r="I120" s="36">
        <f t="shared" si="21"/>
        <v>1.9439986269601255</v>
      </c>
      <c r="J120" s="36">
        <f t="shared" si="22"/>
        <v>2.4262074863775847</v>
      </c>
      <c r="K120" s="36">
        <f t="shared" si="23"/>
        <v>-3.9613103520241568E-5</v>
      </c>
      <c r="L120" s="36">
        <f t="shared" si="24"/>
        <v>-4.9439133848437493E-5</v>
      </c>
      <c r="M120" s="36">
        <f t="shared" ca="1" si="29"/>
        <v>2.2737840146506982E-4</v>
      </c>
      <c r="N120" s="36">
        <f t="shared" ca="1" si="25"/>
        <v>6.7142344532887919E-8</v>
      </c>
      <c r="O120" s="113">
        <f t="shared" ca="1" si="26"/>
        <v>25413844128469.879</v>
      </c>
      <c r="P120" s="36">
        <f t="shared" ca="1" si="27"/>
        <v>33672358071.094734</v>
      </c>
      <c r="Q120" s="36">
        <f t="shared" ca="1" si="28"/>
        <v>23661643210.538792</v>
      </c>
      <c r="R120" s="45">
        <f t="shared" ca="1" si="17"/>
        <v>-2.5911839867691355E-4</v>
      </c>
    </row>
    <row r="121" spans="1:18" x14ac:dyDescent="0.2">
      <c r="A121" s="111">
        <v>12497</v>
      </c>
      <c r="B121" s="111">
        <v>-8.2795999333029613E-4</v>
      </c>
      <c r="C121" s="111">
        <v>1</v>
      </c>
      <c r="D121" s="92">
        <f t="shared" si="18"/>
        <v>1.2497</v>
      </c>
      <c r="E121" s="92">
        <f t="shared" si="18"/>
        <v>-8.2795999333029613E-4</v>
      </c>
      <c r="F121" s="36">
        <f t="shared" si="19"/>
        <v>1.2497</v>
      </c>
      <c r="G121" s="36">
        <f t="shared" si="19"/>
        <v>-8.2795999333029613E-4</v>
      </c>
      <c r="H121" s="36">
        <f t="shared" si="20"/>
        <v>1.5617500900000001</v>
      </c>
      <c r="I121" s="36">
        <f t="shared" si="21"/>
        <v>1.9517190874730002</v>
      </c>
      <c r="J121" s="36">
        <f t="shared" si="22"/>
        <v>2.4390633436150084</v>
      </c>
      <c r="K121" s="36">
        <f t="shared" si="23"/>
        <v>-1.0347016036648712E-3</v>
      </c>
      <c r="L121" s="36">
        <f t="shared" si="24"/>
        <v>-1.2930665940999895E-3</v>
      </c>
      <c r="M121" s="36">
        <f t="shared" ca="1" si="29"/>
        <v>2.3365373557135676E-4</v>
      </c>
      <c r="N121" s="36">
        <f t="shared" ca="1" si="25"/>
        <v>1.1270237093924722E-6</v>
      </c>
      <c r="O121" s="113">
        <f t="shared" ca="1" si="26"/>
        <v>25310285828438.824</v>
      </c>
      <c r="P121" s="36">
        <f t="shared" ca="1" si="27"/>
        <v>30373047853.72224</v>
      </c>
      <c r="Q121" s="36">
        <f t="shared" ca="1" si="28"/>
        <v>24091014041.552002</v>
      </c>
      <c r="R121" s="45">
        <f t="shared" ca="1" si="17"/>
        <v>-1.0616137289016529E-3</v>
      </c>
    </row>
    <row r="122" spans="1:18" x14ac:dyDescent="0.2">
      <c r="A122" s="111">
        <v>12556.5</v>
      </c>
      <c r="B122" s="111">
        <v>2.7658000180963427E-4</v>
      </c>
      <c r="C122" s="111">
        <v>1</v>
      </c>
      <c r="D122" s="92">
        <f t="shared" si="18"/>
        <v>1.2556499999999999</v>
      </c>
      <c r="E122" s="92">
        <f t="shared" si="18"/>
        <v>2.7658000180963427E-4</v>
      </c>
      <c r="F122" s="36">
        <f t="shared" si="19"/>
        <v>1.2556499999999999</v>
      </c>
      <c r="G122" s="36">
        <f t="shared" si="19"/>
        <v>2.7658000180963427E-4</v>
      </c>
      <c r="H122" s="36">
        <f t="shared" si="20"/>
        <v>1.5766569224999998</v>
      </c>
      <c r="I122" s="36">
        <f t="shared" si="21"/>
        <v>1.9797292647371245</v>
      </c>
      <c r="J122" s="36">
        <f t="shared" si="22"/>
        <v>2.4858470512671702</v>
      </c>
      <c r="K122" s="36">
        <f t="shared" si="23"/>
        <v>3.4728767927226723E-4</v>
      </c>
      <c r="L122" s="36">
        <f t="shared" si="24"/>
        <v>4.3607177447822234E-4</v>
      </c>
      <c r="M122" s="36">
        <f t="shared" ca="1" si="29"/>
        <v>2.5641889140438912E-4</v>
      </c>
      <c r="N122" s="36">
        <f t="shared" ca="1" si="25"/>
        <v>4.0647037277248436E-10</v>
      </c>
      <c r="O122" s="113">
        <f t="shared" ca="1" si="26"/>
        <v>24939169304016.695</v>
      </c>
      <c r="P122" s="36">
        <f t="shared" ca="1" si="27"/>
        <v>19905983501.08218</v>
      </c>
      <c r="Q122" s="36">
        <f t="shared" ca="1" si="28"/>
        <v>25668124352.450787</v>
      </c>
      <c r="R122" s="45">
        <f t="shared" ca="1" si="17"/>
        <v>2.0161110405245153E-5</v>
      </c>
    </row>
    <row r="123" spans="1:18" x14ac:dyDescent="0.2">
      <c r="A123" s="111">
        <v>12557</v>
      </c>
      <c r="B123" s="111">
        <v>-1.6876000154297799E-4</v>
      </c>
      <c r="C123" s="111">
        <v>1</v>
      </c>
      <c r="D123" s="92">
        <f t="shared" si="18"/>
        <v>1.2557</v>
      </c>
      <c r="E123" s="92">
        <f t="shared" si="18"/>
        <v>-1.6876000154297799E-4</v>
      </c>
      <c r="F123" s="36">
        <f t="shared" si="19"/>
        <v>1.2557</v>
      </c>
      <c r="G123" s="36">
        <f t="shared" si="19"/>
        <v>-1.6876000154297799E-4</v>
      </c>
      <c r="H123" s="36">
        <f t="shared" si="20"/>
        <v>1.57678249</v>
      </c>
      <c r="I123" s="36">
        <f t="shared" si="21"/>
        <v>1.979965772693</v>
      </c>
      <c r="J123" s="36">
        <f t="shared" si="22"/>
        <v>2.4862430207706003</v>
      </c>
      <c r="K123" s="36">
        <f t="shared" si="23"/>
        <v>-2.1191193393751748E-4</v>
      </c>
      <c r="L123" s="36">
        <f t="shared" si="24"/>
        <v>-2.6609781544534072E-4</v>
      </c>
      <c r="M123" s="36">
        <f t="shared" ca="1" si="29"/>
        <v>2.5661109696461289E-4</v>
      </c>
      <c r="N123" s="36">
        <f t="shared" ca="1" si="25"/>
        <v>1.8094057144555459E-7</v>
      </c>
      <c r="O123" s="113">
        <f t="shared" ca="1" si="26"/>
        <v>24936066039954.645</v>
      </c>
      <c r="P123" s="36">
        <f t="shared" ca="1" si="27"/>
        <v>19827478814.939075</v>
      </c>
      <c r="Q123" s="36">
        <f t="shared" ca="1" si="28"/>
        <v>25681567391.500053</v>
      </c>
      <c r="R123" s="45">
        <f t="shared" ca="1" si="17"/>
        <v>-4.2537109850759088E-4</v>
      </c>
    </row>
    <row r="124" spans="1:18" x14ac:dyDescent="0.2">
      <c r="A124" s="111">
        <v>12590.5</v>
      </c>
      <c r="B124" s="111">
        <v>-3.0654000147478655E-4</v>
      </c>
      <c r="C124" s="111">
        <v>1</v>
      </c>
      <c r="D124" s="92">
        <f t="shared" si="18"/>
        <v>1.25905</v>
      </c>
      <c r="E124" s="92">
        <f t="shared" si="18"/>
        <v>-3.0654000147478655E-4</v>
      </c>
      <c r="F124" s="36">
        <f t="shared" si="19"/>
        <v>1.25905</v>
      </c>
      <c r="G124" s="36">
        <f t="shared" si="19"/>
        <v>-3.0654000147478655E-4</v>
      </c>
      <c r="H124" s="36">
        <f t="shared" si="20"/>
        <v>1.5852069025</v>
      </c>
      <c r="I124" s="36">
        <f t="shared" si="21"/>
        <v>1.995854750592625</v>
      </c>
      <c r="J124" s="36">
        <f t="shared" si="22"/>
        <v>2.5128809237336442</v>
      </c>
      <c r="K124" s="36">
        <f t="shared" si="23"/>
        <v>-3.8594918885682998E-4</v>
      </c>
      <c r="L124" s="36">
        <f t="shared" si="24"/>
        <v>-4.859293262301918E-4</v>
      </c>
      <c r="M124" s="36">
        <f t="shared" ca="1" si="29"/>
        <v>2.6952310517027248E-4</v>
      </c>
      <c r="N124" s="36">
        <f t="shared" ca="1" si="25"/>
        <v>3.3184870283755666E-7</v>
      </c>
      <c r="O124" s="113">
        <f t="shared" ca="1" si="26"/>
        <v>24728728942479.871</v>
      </c>
      <c r="P124" s="36">
        <f t="shared" ca="1" si="27"/>
        <v>14924923232.916065</v>
      </c>
      <c r="Q124" s="36">
        <f t="shared" ca="1" si="28"/>
        <v>26589424510.275654</v>
      </c>
      <c r="R124" s="45">
        <f t="shared" ca="1" si="17"/>
        <v>-5.7606310664505903E-4</v>
      </c>
    </row>
    <row r="125" spans="1:18" x14ac:dyDescent="0.2">
      <c r="A125" s="111">
        <v>12591</v>
      </c>
      <c r="B125" s="111">
        <v>6.8120003561489284E-5</v>
      </c>
      <c r="C125" s="111">
        <v>1</v>
      </c>
      <c r="D125" s="92">
        <f t="shared" si="18"/>
        <v>1.2591000000000001</v>
      </c>
      <c r="E125" s="92">
        <f t="shared" si="18"/>
        <v>6.8120003561489284E-5</v>
      </c>
      <c r="F125" s="36">
        <f t="shared" si="19"/>
        <v>1.2591000000000001</v>
      </c>
      <c r="G125" s="36">
        <f t="shared" si="19"/>
        <v>6.8120003561489284E-5</v>
      </c>
      <c r="H125" s="36">
        <f t="shared" si="20"/>
        <v>1.5853328100000004</v>
      </c>
      <c r="I125" s="36">
        <f t="shared" si="21"/>
        <v>1.9960925410710006</v>
      </c>
      <c r="J125" s="36">
        <f t="shared" si="22"/>
        <v>2.5132801184624971</v>
      </c>
      <c r="K125" s="36">
        <f t="shared" si="23"/>
        <v>8.5769896484271161E-5</v>
      </c>
      <c r="L125" s="36">
        <f t="shared" si="24"/>
        <v>1.0799287666334583E-4</v>
      </c>
      <c r="M125" s="36">
        <f t="shared" ca="1" si="29"/>
        <v>2.6971633269081471E-4</v>
      </c>
      <c r="N125" s="36">
        <f t="shared" ca="1" si="25"/>
        <v>4.0641079918419304E-8</v>
      </c>
      <c r="O125" s="113">
        <f t="shared" ca="1" si="26"/>
        <v>24725643030338.473</v>
      </c>
      <c r="P125" s="36">
        <f t="shared" ca="1" si="27"/>
        <v>14857073777.420185</v>
      </c>
      <c r="Q125" s="36">
        <f t="shared" ca="1" si="28"/>
        <v>26603081460.470917</v>
      </c>
      <c r="R125" s="45">
        <f t="shared" ca="1" si="17"/>
        <v>-2.0159632912932542E-4</v>
      </c>
    </row>
    <row r="126" spans="1:18" x14ac:dyDescent="0.2">
      <c r="A126" s="111">
        <v>12610.5</v>
      </c>
      <c r="B126" s="111">
        <v>-1.9201399991288781E-3</v>
      </c>
      <c r="C126" s="111">
        <v>0.1</v>
      </c>
      <c r="D126" s="92">
        <f t="shared" si="18"/>
        <v>1.26105</v>
      </c>
      <c r="E126" s="92">
        <f t="shared" si="18"/>
        <v>-1.9201399991288781E-3</v>
      </c>
      <c r="F126" s="36">
        <f t="shared" si="19"/>
        <v>0.12610499999999999</v>
      </c>
      <c r="G126" s="36">
        <f t="shared" si="19"/>
        <v>-1.9201399991288783E-4</v>
      </c>
      <c r="H126" s="36">
        <f t="shared" si="20"/>
        <v>0.15902471025000001</v>
      </c>
      <c r="I126" s="36">
        <f t="shared" si="21"/>
        <v>0.20053811086076251</v>
      </c>
      <c r="J126" s="36">
        <f t="shared" si="22"/>
        <v>0.25288858470096454</v>
      </c>
      <c r="K126" s="36">
        <f t="shared" si="23"/>
        <v>-2.4213925459014722E-4</v>
      </c>
      <c r="L126" s="36">
        <f t="shared" si="24"/>
        <v>-3.0534970700090515E-4</v>
      </c>
      <c r="M126" s="36">
        <f t="shared" ca="1" si="29"/>
        <v>2.7726392847799569E-4</v>
      </c>
      <c r="N126" s="36">
        <f t="shared" ca="1" si="25"/>
        <v>4.8285840210621152E-7</v>
      </c>
      <c r="O126" s="113">
        <f t="shared" ca="1" si="26"/>
        <v>246054910649.29843</v>
      </c>
      <c r="P126" s="36">
        <f t="shared" ca="1" si="27"/>
        <v>123327342.28780934</v>
      </c>
      <c r="Q126" s="36">
        <f t="shared" ca="1" si="28"/>
        <v>271381457.0724811</v>
      </c>
      <c r="R126" s="45">
        <f t="shared" ca="1" si="17"/>
        <v>-2.1974039276068738E-3</v>
      </c>
    </row>
    <row r="127" spans="1:18" x14ac:dyDescent="0.2">
      <c r="A127" s="111">
        <v>12713.5</v>
      </c>
      <c r="B127" s="111">
        <v>-9.6017999749165028E-4</v>
      </c>
      <c r="C127" s="111">
        <v>1</v>
      </c>
      <c r="D127" s="92">
        <f t="shared" si="18"/>
        <v>1.27135</v>
      </c>
      <c r="E127" s="92">
        <f t="shared" si="18"/>
        <v>-9.6017999749165028E-4</v>
      </c>
      <c r="F127" s="36">
        <f t="shared" si="19"/>
        <v>1.27135</v>
      </c>
      <c r="G127" s="36">
        <f t="shared" si="19"/>
        <v>-9.6017999749165028E-4</v>
      </c>
      <c r="H127" s="36">
        <f t="shared" si="20"/>
        <v>1.6163308224999999</v>
      </c>
      <c r="I127" s="36">
        <f t="shared" si="21"/>
        <v>2.054922191185375</v>
      </c>
      <c r="J127" s="36">
        <f t="shared" si="22"/>
        <v>2.6125253277635263</v>
      </c>
      <c r="K127" s="36">
        <f t="shared" si="23"/>
        <v>-1.2207248398110097E-3</v>
      </c>
      <c r="L127" s="36">
        <f t="shared" si="24"/>
        <v>-1.5519685250937271E-3</v>
      </c>
      <c r="M127" s="36">
        <f t="shared" ca="1" si="29"/>
        <v>3.1750996896237702E-4</v>
      </c>
      <c r="N127" s="36">
        <f t="shared" ca="1" si="25"/>
        <v>1.6324916503772935E-6</v>
      </c>
      <c r="O127" s="113">
        <f t="shared" ca="1" si="26"/>
        <v>23977243636135.898</v>
      </c>
      <c r="P127" s="36">
        <f t="shared" ca="1" si="27"/>
        <v>2914960144.4166031</v>
      </c>
      <c r="Q127" s="36">
        <f t="shared" ca="1" si="28"/>
        <v>30042836852.27005</v>
      </c>
      <c r="R127" s="45">
        <f t="shared" ca="1" si="17"/>
        <v>-1.2776899664540273E-3</v>
      </c>
    </row>
    <row r="128" spans="1:18" x14ac:dyDescent="0.2">
      <c r="A128" s="111">
        <v>12727</v>
      </c>
      <c r="B128" s="111">
        <v>-2.0843599995714612E-3</v>
      </c>
      <c r="C128" s="111">
        <v>1</v>
      </c>
      <c r="D128" s="92">
        <f t="shared" si="18"/>
        <v>1.2726999999999999</v>
      </c>
      <c r="E128" s="92">
        <f t="shared" si="18"/>
        <v>-2.0843599995714612E-3</v>
      </c>
      <c r="F128" s="36">
        <f t="shared" si="19"/>
        <v>1.2726999999999999</v>
      </c>
      <c r="G128" s="36">
        <f t="shared" si="19"/>
        <v>-2.0843599995714612E-3</v>
      </c>
      <c r="H128" s="36">
        <f t="shared" si="20"/>
        <v>1.6197652899999999</v>
      </c>
      <c r="I128" s="36">
        <f t="shared" si="21"/>
        <v>2.061475284583</v>
      </c>
      <c r="J128" s="36">
        <f t="shared" si="22"/>
        <v>2.6236395946887838</v>
      </c>
      <c r="K128" s="36">
        <f t="shared" si="23"/>
        <v>-2.6527649714545988E-3</v>
      </c>
      <c r="L128" s="36">
        <f t="shared" si="24"/>
        <v>-3.3761739791702675E-3</v>
      </c>
      <c r="M128" s="36">
        <f t="shared" ca="1" si="29"/>
        <v>3.2283220861281745E-4</v>
      </c>
      <c r="N128" s="36">
        <f t="shared" ca="1" si="25"/>
        <v>5.7945743271431038E-6</v>
      </c>
      <c r="O128" s="113">
        <f t="shared" ca="1" si="26"/>
        <v>23895695139514.527</v>
      </c>
      <c r="P128" s="36">
        <f t="shared" ca="1" si="27"/>
        <v>2165364043.730093</v>
      </c>
      <c r="Q128" s="36">
        <f t="shared" ca="1" si="28"/>
        <v>30433246962.928616</v>
      </c>
      <c r="R128" s="45">
        <f t="shared" ca="1" si="17"/>
        <v>-2.4071922081842787E-3</v>
      </c>
    </row>
    <row r="129" spans="1:18" x14ac:dyDescent="0.2">
      <c r="A129" s="111">
        <v>12731.5</v>
      </c>
      <c r="B129" s="111">
        <v>-1.9241999689256772E-4</v>
      </c>
      <c r="C129" s="111">
        <v>1</v>
      </c>
      <c r="D129" s="92">
        <f t="shared" si="18"/>
        <v>1.27315</v>
      </c>
      <c r="E129" s="92">
        <f t="shared" si="18"/>
        <v>-1.9241999689256772E-4</v>
      </c>
      <c r="F129" s="36">
        <f t="shared" si="19"/>
        <v>1.27315</v>
      </c>
      <c r="G129" s="36">
        <f t="shared" si="19"/>
        <v>-1.9241999689256772E-4</v>
      </c>
      <c r="H129" s="36">
        <f t="shared" si="20"/>
        <v>1.6209109225</v>
      </c>
      <c r="I129" s="36">
        <f t="shared" si="21"/>
        <v>2.0636627409808752</v>
      </c>
      <c r="J129" s="36">
        <f t="shared" si="22"/>
        <v>2.6273522186798011</v>
      </c>
      <c r="K129" s="36">
        <f t="shared" si="23"/>
        <v>-2.4497951904377258E-4</v>
      </c>
      <c r="L129" s="36">
        <f t="shared" si="24"/>
        <v>-3.1189567467057908E-4</v>
      </c>
      <c r="M129" s="36">
        <f t="shared" ca="1" si="29"/>
        <v>3.2460872316647082E-4</v>
      </c>
      <c r="N129" s="36">
        <f t="shared" ca="1" si="25"/>
        <v>2.6731869736588766E-7</v>
      </c>
      <c r="O129" s="113">
        <f t="shared" ca="1" si="26"/>
        <v>23868553080014.246</v>
      </c>
      <c r="P129" s="36">
        <f t="shared" ca="1" si="27"/>
        <v>1940312719.2136812</v>
      </c>
      <c r="Q129" s="36">
        <f t="shared" ca="1" si="28"/>
        <v>30563879436.563915</v>
      </c>
      <c r="R129" s="45">
        <f t="shared" ca="1" si="17"/>
        <v>-5.1702872005903854E-4</v>
      </c>
    </row>
    <row r="130" spans="1:18" x14ac:dyDescent="0.2">
      <c r="A130" s="111">
        <v>12752</v>
      </c>
      <c r="B130" s="111">
        <v>-9.5135999436024576E-4</v>
      </c>
      <c r="C130" s="111">
        <v>1</v>
      </c>
      <c r="D130" s="92">
        <f t="shared" si="18"/>
        <v>1.2751999999999999</v>
      </c>
      <c r="E130" s="92">
        <f t="shared" si="18"/>
        <v>-9.5135999436024576E-4</v>
      </c>
      <c r="F130" s="36">
        <f t="shared" si="19"/>
        <v>1.2751999999999999</v>
      </c>
      <c r="G130" s="36">
        <f t="shared" si="19"/>
        <v>-9.5135999436024576E-4</v>
      </c>
      <c r="H130" s="36">
        <f t="shared" si="20"/>
        <v>1.6261350399999996</v>
      </c>
      <c r="I130" s="36">
        <f t="shared" si="21"/>
        <v>2.0736474030079992</v>
      </c>
      <c r="J130" s="36">
        <f t="shared" si="22"/>
        <v>2.6443151683158002</v>
      </c>
      <c r="K130" s="36">
        <f t="shared" si="23"/>
        <v>-1.2131742648081854E-3</v>
      </c>
      <c r="L130" s="36">
        <f t="shared" si="24"/>
        <v>-1.5470398224833978E-3</v>
      </c>
      <c r="M130" s="36">
        <f t="shared" ca="1" si="29"/>
        <v>3.327171384598206E-4</v>
      </c>
      <c r="N130" s="36">
        <f t="shared" ca="1" si="25"/>
        <v>1.6488540830314025E-6</v>
      </c>
      <c r="O130" s="113">
        <f t="shared" ca="1" si="26"/>
        <v>23745163590833.664</v>
      </c>
      <c r="P130" s="36">
        <f t="shared" ca="1" si="27"/>
        <v>1071774328.3472066</v>
      </c>
      <c r="Q130" s="36">
        <f t="shared" ca="1" si="28"/>
        <v>31162112297.572235</v>
      </c>
      <c r="R130" s="45">
        <f t="shared" ca="1" si="17"/>
        <v>-1.2840771328200664E-3</v>
      </c>
    </row>
    <row r="131" spans="1:18" x14ac:dyDescent="0.2">
      <c r="A131" s="111">
        <v>12760.5</v>
      </c>
      <c r="B131" s="111">
        <v>-5.2213999879313633E-4</v>
      </c>
      <c r="C131" s="111">
        <v>0.1</v>
      </c>
      <c r="D131" s="92">
        <f t="shared" si="18"/>
        <v>1.2760499999999999</v>
      </c>
      <c r="E131" s="92">
        <f t="shared" si="18"/>
        <v>-5.2213999879313633E-4</v>
      </c>
      <c r="F131" s="36">
        <f t="shared" si="19"/>
        <v>0.127605</v>
      </c>
      <c r="G131" s="36">
        <f t="shared" si="19"/>
        <v>-5.2213999879313633E-5</v>
      </c>
      <c r="H131" s="36">
        <f t="shared" si="20"/>
        <v>0.16283036024999997</v>
      </c>
      <c r="I131" s="36">
        <f t="shared" si="21"/>
        <v>0.20777968119701246</v>
      </c>
      <c r="J131" s="36">
        <f t="shared" si="22"/>
        <v>0.26513726219144773</v>
      </c>
      <c r="K131" s="36">
        <f t="shared" si="23"/>
        <v>-6.6627674545998157E-5</v>
      </c>
      <c r="L131" s="36">
        <f t="shared" si="24"/>
        <v>-8.5020244104420944E-5</v>
      </c>
      <c r="M131" s="36">
        <f t="shared" ca="1" si="29"/>
        <v>3.3608657352547731E-4</v>
      </c>
      <c r="N131" s="36">
        <f t="shared" ca="1" si="25"/>
        <v>7.365528494337567E-8</v>
      </c>
      <c r="O131" s="113">
        <f t="shared" ca="1" si="26"/>
        <v>236941259012.15594</v>
      </c>
      <c r="P131" s="36">
        <f t="shared" ca="1" si="27"/>
        <v>7868869.2051312858</v>
      </c>
      <c r="Q131" s="36">
        <f t="shared" ca="1" si="28"/>
        <v>314116621.05254263</v>
      </c>
      <c r="R131" s="45">
        <f t="shared" ca="1" si="17"/>
        <v>-8.5822657231861364E-4</v>
      </c>
    </row>
    <row r="132" spans="1:18" x14ac:dyDescent="0.2">
      <c r="A132" s="111">
        <v>13026</v>
      </c>
      <c r="B132" s="111">
        <v>-5.3976799972588196E-3</v>
      </c>
      <c r="C132" s="111">
        <v>0.1</v>
      </c>
      <c r="D132" s="92">
        <f t="shared" si="18"/>
        <v>1.3026</v>
      </c>
      <c r="E132" s="92">
        <f t="shared" si="18"/>
        <v>-5.3976799972588196E-3</v>
      </c>
      <c r="F132" s="36">
        <f t="shared" si="19"/>
        <v>0.13026000000000001</v>
      </c>
      <c r="G132" s="36">
        <f t="shared" si="19"/>
        <v>-5.3976799972588196E-4</v>
      </c>
      <c r="H132" s="36">
        <f t="shared" si="20"/>
        <v>0.16967667600000003</v>
      </c>
      <c r="I132" s="36">
        <f t="shared" si="21"/>
        <v>0.22102083815760004</v>
      </c>
      <c r="J132" s="36">
        <f t="shared" si="22"/>
        <v>0.28790174378408984</v>
      </c>
      <c r="K132" s="36">
        <f t="shared" si="23"/>
        <v>-7.0310179644293388E-4</v>
      </c>
      <c r="L132" s="36">
        <f t="shared" si="24"/>
        <v>-9.1586040004656565E-4</v>
      </c>
      <c r="M132" s="36">
        <f t="shared" ca="1" si="29"/>
        <v>4.435184731455535E-4</v>
      </c>
      <c r="N132" s="36">
        <f t="shared" ca="1" si="25"/>
        <v>3.4119599570654388E-6</v>
      </c>
      <c r="O132" s="113">
        <f t="shared" ca="1" si="26"/>
        <v>221361565365.31964</v>
      </c>
      <c r="P132" s="36">
        <f t="shared" ca="1" si="27"/>
        <v>137607638.28053382</v>
      </c>
      <c r="Q132" s="36">
        <f t="shared" ca="1" si="28"/>
        <v>396416566.11843199</v>
      </c>
      <c r="R132" s="45">
        <f t="shared" ca="1" si="17"/>
        <v>-5.8411984704043731E-3</v>
      </c>
    </row>
    <row r="133" spans="1:18" x14ac:dyDescent="0.2">
      <c r="A133" s="111">
        <v>13167</v>
      </c>
      <c r="B133" s="111">
        <v>-6.7835599984391592E-3</v>
      </c>
      <c r="C133" s="111">
        <v>0.1</v>
      </c>
      <c r="D133" s="92">
        <f t="shared" si="18"/>
        <v>1.3167</v>
      </c>
      <c r="E133" s="92">
        <f t="shared" si="18"/>
        <v>-6.7835599984391592E-3</v>
      </c>
      <c r="F133" s="36">
        <f t="shared" si="19"/>
        <v>0.13167000000000001</v>
      </c>
      <c r="G133" s="36">
        <f t="shared" si="19"/>
        <v>-6.7835599984391595E-4</v>
      </c>
      <c r="H133" s="36">
        <f t="shared" si="20"/>
        <v>0.173369889</v>
      </c>
      <c r="I133" s="36">
        <f t="shared" si="21"/>
        <v>0.2282761328463</v>
      </c>
      <c r="J133" s="36">
        <f t="shared" si="22"/>
        <v>0.30057118411872319</v>
      </c>
      <c r="K133" s="36">
        <f t="shared" si="23"/>
        <v>-8.9319134499448415E-4</v>
      </c>
      <c r="L133" s="36">
        <f t="shared" si="24"/>
        <v>-1.1760650439542372E-3</v>
      </c>
      <c r="M133" s="36">
        <f t="shared" ca="1" si="29"/>
        <v>5.0229550198840813E-4</v>
      </c>
      <c r="N133" s="36">
        <f t="shared" ca="1" si="25"/>
        <v>5.3083690373110645E-6</v>
      </c>
      <c r="O133" s="113">
        <f t="shared" ca="1" si="26"/>
        <v>213369237335.43234</v>
      </c>
      <c r="P133" s="36">
        <f t="shared" ca="1" si="27"/>
        <v>375174538.3297413</v>
      </c>
      <c r="Q133" s="36">
        <f t="shared" ca="1" si="28"/>
        <v>443464214.94109142</v>
      </c>
      <c r="R133" s="45">
        <f t="shared" ca="1" si="17"/>
        <v>-7.2858555004275674E-3</v>
      </c>
    </row>
    <row r="134" spans="1:18" x14ac:dyDescent="0.2">
      <c r="A134" s="111">
        <v>13175.5</v>
      </c>
      <c r="B134" s="111">
        <v>-1.5433999942615628E-4</v>
      </c>
      <c r="C134" s="111">
        <v>0.1</v>
      </c>
      <c r="D134" s="92">
        <f t="shared" si="18"/>
        <v>1.31755</v>
      </c>
      <c r="E134" s="92">
        <f t="shared" si="18"/>
        <v>-1.5433999942615628E-4</v>
      </c>
      <c r="F134" s="36">
        <f t="shared" si="19"/>
        <v>0.13175500000000001</v>
      </c>
      <c r="G134" s="36">
        <f t="shared" si="19"/>
        <v>-1.543399994261563E-5</v>
      </c>
      <c r="H134" s="36">
        <f t="shared" si="20"/>
        <v>0.17359380025000001</v>
      </c>
      <c r="I134" s="36">
        <f t="shared" si="21"/>
        <v>0.22871851151938752</v>
      </c>
      <c r="J134" s="36">
        <f t="shared" si="22"/>
        <v>0.30134807485236903</v>
      </c>
      <c r="K134" s="36">
        <f t="shared" si="23"/>
        <v>-2.0335066624393225E-5</v>
      </c>
      <c r="L134" s="36">
        <f t="shared" si="24"/>
        <v>-2.6792467030969294E-5</v>
      </c>
      <c r="M134" s="36">
        <f t="shared" ca="1" si="29"/>
        <v>5.0587699382033998E-4</v>
      </c>
      <c r="N134" s="36">
        <f t="shared" ca="1" si="25"/>
        <v>4.3588647817144408E-8</v>
      </c>
      <c r="O134" s="113">
        <f t="shared" ca="1" si="26"/>
        <v>212893593913.43881</v>
      </c>
      <c r="P134" s="36">
        <f t="shared" ca="1" si="27"/>
        <v>393154608.7682941</v>
      </c>
      <c r="Q134" s="36">
        <f t="shared" ca="1" si="28"/>
        <v>446372520.85235339</v>
      </c>
      <c r="R134" s="45">
        <f t="shared" ca="1" si="17"/>
        <v>-6.6021699324649626E-4</v>
      </c>
    </row>
    <row r="135" spans="1:18" x14ac:dyDescent="0.2">
      <c r="A135" s="111">
        <v>13197</v>
      </c>
      <c r="B135" s="111">
        <v>-1.5039599966257811E-3</v>
      </c>
      <c r="C135" s="111">
        <v>0.1</v>
      </c>
      <c r="D135" s="92">
        <f t="shared" si="18"/>
        <v>1.3197000000000001</v>
      </c>
      <c r="E135" s="92">
        <f t="shared" si="18"/>
        <v>-1.5039599966257811E-3</v>
      </c>
      <c r="F135" s="36">
        <f t="shared" si="19"/>
        <v>0.13197</v>
      </c>
      <c r="G135" s="36">
        <f t="shared" si="19"/>
        <v>-1.5039599966257811E-4</v>
      </c>
      <c r="H135" s="36">
        <f t="shared" si="20"/>
        <v>0.17416080900000003</v>
      </c>
      <c r="I135" s="36">
        <f t="shared" si="21"/>
        <v>0.22984001963730005</v>
      </c>
      <c r="J135" s="36">
        <f t="shared" si="22"/>
        <v>0.30331987391534493</v>
      </c>
      <c r="K135" s="36">
        <f t="shared" si="23"/>
        <v>-1.9847760075470436E-4</v>
      </c>
      <c r="L135" s="36">
        <f t="shared" si="24"/>
        <v>-2.6193088971598335E-4</v>
      </c>
      <c r="M135" s="36">
        <f t="shared" ca="1" si="29"/>
        <v>5.1495544858364082E-4</v>
      </c>
      <c r="N135" s="36">
        <f t="shared" ca="1" si="25"/>
        <v>4.0760195749051586E-7</v>
      </c>
      <c r="O135" s="113">
        <f t="shared" ca="1" si="26"/>
        <v>211693607575.57184</v>
      </c>
      <c r="P135" s="36">
        <f t="shared" ca="1" si="27"/>
        <v>440473851.15816385</v>
      </c>
      <c r="Q135" s="36">
        <f t="shared" ca="1" si="28"/>
        <v>453765013.27573359</v>
      </c>
      <c r="R135" s="45">
        <f t="shared" ca="1" si="17"/>
        <v>-2.0189154452094219E-3</v>
      </c>
    </row>
    <row r="136" spans="1:18" x14ac:dyDescent="0.2">
      <c r="A136" s="111">
        <v>13502</v>
      </c>
      <c r="B136" s="111">
        <v>-1.161359999969136E-3</v>
      </c>
      <c r="C136" s="111">
        <v>0.1</v>
      </c>
      <c r="D136" s="92">
        <f t="shared" si="18"/>
        <v>1.3502000000000001</v>
      </c>
      <c r="E136" s="92">
        <f t="shared" si="18"/>
        <v>-1.161359999969136E-3</v>
      </c>
      <c r="F136" s="36">
        <f t="shared" si="19"/>
        <v>0.13502</v>
      </c>
      <c r="G136" s="36">
        <f t="shared" si="19"/>
        <v>-1.161359999969136E-4</v>
      </c>
      <c r="H136" s="36">
        <f t="shared" si="20"/>
        <v>0.18230400400000002</v>
      </c>
      <c r="I136" s="36">
        <f t="shared" si="21"/>
        <v>0.24614686620080004</v>
      </c>
      <c r="J136" s="36">
        <f t="shared" si="22"/>
        <v>0.33234749874432024</v>
      </c>
      <c r="K136" s="36">
        <f t="shared" si="23"/>
        <v>-1.5680682719583275E-4</v>
      </c>
      <c r="L136" s="36">
        <f t="shared" si="24"/>
        <v>-2.1172057807981339E-4</v>
      </c>
      <c r="M136" s="36">
        <f t="shared" ca="1" si="29"/>
        <v>6.4673604668326595E-4</v>
      </c>
      <c r="N136" s="36">
        <f t="shared" ca="1" si="25"/>
        <v>3.2692113139200451E-7</v>
      </c>
      <c r="O136" s="113">
        <f t="shared" ca="1" si="26"/>
        <v>195145929118.63757</v>
      </c>
      <c r="P136" s="36">
        <f t="shared" ca="1" si="27"/>
        <v>1390813918.7042844</v>
      </c>
      <c r="Q136" s="36">
        <f t="shared" ca="1" si="28"/>
        <v>564100300.09067023</v>
      </c>
      <c r="R136" s="45">
        <f t="shared" ca="1" si="17"/>
        <v>-1.8080960466524019E-3</v>
      </c>
    </row>
    <row r="137" spans="1:18" x14ac:dyDescent="0.2">
      <c r="A137" s="111">
        <v>13557.5</v>
      </c>
      <c r="B137" s="111">
        <v>-2.994100002979394E-3</v>
      </c>
      <c r="C137" s="111">
        <v>0.1</v>
      </c>
      <c r="D137" s="92">
        <f t="shared" si="18"/>
        <v>1.35575</v>
      </c>
      <c r="E137" s="92">
        <f t="shared" si="18"/>
        <v>-2.994100002979394E-3</v>
      </c>
      <c r="F137" s="36">
        <f t="shared" si="19"/>
        <v>0.135575</v>
      </c>
      <c r="G137" s="36">
        <f t="shared" si="19"/>
        <v>-2.9941000029793942E-4</v>
      </c>
      <c r="H137" s="36">
        <f t="shared" si="20"/>
        <v>0.18380580625000001</v>
      </c>
      <c r="I137" s="36">
        <f t="shared" si="21"/>
        <v>0.24919472182343752</v>
      </c>
      <c r="J137" s="36">
        <f t="shared" si="22"/>
        <v>0.33784574411212542</v>
      </c>
      <c r="K137" s="36">
        <f t="shared" si="23"/>
        <v>-4.0592510790393136E-4</v>
      </c>
      <c r="L137" s="36">
        <f t="shared" si="24"/>
        <v>-5.5033296504075494E-4</v>
      </c>
      <c r="M137" s="36">
        <f t="shared" ca="1" si="29"/>
        <v>6.7131718093794805E-4</v>
      </c>
      <c r="N137" s="36">
        <f t="shared" ca="1" si="25"/>
        <v>1.343528313215654E-6</v>
      </c>
      <c r="O137" s="113">
        <f t="shared" ca="1" si="26"/>
        <v>192229156267.33597</v>
      </c>
      <c r="P137" s="36">
        <f t="shared" ca="1" si="27"/>
        <v>1618662650.045218</v>
      </c>
      <c r="Q137" s="36">
        <f t="shared" ca="1" si="28"/>
        <v>585247864.23975718</v>
      </c>
      <c r="R137" s="45">
        <f t="shared" ca="1" si="17"/>
        <v>-3.6654171839173421E-3</v>
      </c>
    </row>
    <row r="138" spans="1:18" x14ac:dyDescent="0.2">
      <c r="A138" s="111">
        <v>13634.5</v>
      </c>
      <c r="B138" s="111">
        <v>-4.1764599955058657E-3</v>
      </c>
      <c r="C138" s="111">
        <v>0.1</v>
      </c>
      <c r="D138" s="92">
        <f t="shared" si="18"/>
        <v>1.3634500000000001</v>
      </c>
      <c r="E138" s="92">
        <f t="shared" si="18"/>
        <v>-4.1764599955058657E-3</v>
      </c>
      <c r="F138" s="36">
        <f t="shared" si="19"/>
        <v>0.13634500000000002</v>
      </c>
      <c r="G138" s="36">
        <f t="shared" si="19"/>
        <v>-4.1764599955058658E-4</v>
      </c>
      <c r="H138" s="36">
        <f t="shared" si="20"/>
        <v>0.18589959025000002</v>
      </c>
      <c r="I138" s="36">
        <f t="shared" si="21"/>
        <v>0.25346479632636254</v>
      </c>
      <c r="J138" s="36">
        <f t="shared" si="22"/>
        <v>0.34558657655117903</v>
      </c>
      <c r="K138" s="36">
        <f t="shared" si="23"/>
        <v>-5.6943943808724729E-4</v>
      </c>
      <c r="L138" s="36">
        <f t="shared" si="24"/>
        <v>-7.7640220186005735E-4</v>
      </c>
      <c r="M138" s="36">
        <f t="shared" ca="1" si="29"/>
        <v>7.0572739981053425E-4</v>
      </c>
      <c r="N138" s="36">
        <f t="shared" ca="1" si="25"/>
        <v>2.3835753762986337E-6</v>
      </c>
      <c r="O138" s="113">
        <f t="shared" ca="1" si="26"/>
        <v>188229911667.65021</v>
      </c>
      <c r="P138" s="36">
        <f t="shared" ca="1" si="27"/>
        <v>1962113086.7603707</v>
      </c>
      <c r="Q138" s="36">
        <f t="shared" ca="1" si="28"/>
        <v>615117268.22984993</v>
      </c>
      <c r="R138" s="45">
        <f t="shared" ca="1" si="17"/>
        <v>-4.8821873953163999E-3</v>
      </c>
    </row>
    <row r="139" spans="1:18" x14ac:dyDescent="0.2">
      <c r="A139" s="111">
        <v>13698.5</v>
      </c>
      <c r="B139" s="111">
        <v>-5.3799800007254817E-3</v>
      </c>
      <c r="C139" s="111">
        <v>0.1</v>
      </c>
      <c r="D139" s="92">
        <f t="shared" si="18"/>
        <v>1.36985</v>
      </c>
      <c r="E139" s="92">
        <f t="shared" si="18"/>
        <v>-5.3799800007254817E-3</v>
      </c>
      <c r="F139" s="36">
        <f t="shared" si="19"/>
        <v>0.136985</v>
      </c>
      <c r="G139" s="36">
        <f t="shared" si="19"/>
        <v>-5.3799800007254823E-4</v>
      </c>
      <c r="H139" s="36">
        <f t="shared" si="20"/>
        <v>0.18764890225</v>
      </c>
      <c r="I139" s="36">
        <f t="shared" si="21"/>
        <v>0.2570508487471625</v>
      </c>
      <c r="J139" s="36">
        <f t="shared" si="22"/>
        <v>0.35212110515630057</v>
      </c>
      <c r="K139" s="36">
        <f t="shared" si="23"/>
        <v>-7.3697656039938019E-4</v>
      </c>
      <c r="L139" s="36">
        <f t="shared" si="24"/>
        <v>-1.0095473412630909E-3</v>
      </c>
      <c r="M139" s="36">
        <f t="shared" ca="1" si="29"/>
        <v>7.3459934150295596E-4</v>
      </c>
      <c r="N139" s="36">
        <f t="shared" ca="1" si="25"/>
        <v>3.7388080532406755E-6</v>
      </c>
      <c r="O139" s="113">
        <f t="shared" ca="1" si="26"/>
        <v>184947568371.47552</v>
      </c>
      <c r="P139" s="36">
        <f t="shared" ca="1" si="27"/>
        <v>2271493072.6372228</v>
      </c>
      <c r="Q139" s="36">
        <f t="shared" ca="1" si="28"/>
        <v>640405783.1110605</v>
      </c>
      <c r="R139" s="45">
        <f t="shared" ca="1" si="17"/>
        <v>-6.1145793422284376E-3</v>
      </c>
    </row>
    <row r="140" spans="1:18" x14ac:dyDescent="0.2">
      <c r="A140" s="111">
        <v>13767</v>
      </c>
      <c r="B140" s="111">
        <v>-2.1915600009378977E-3</v>
      </c>
      <c r="C140" s="111">
        <v>0.1</v>
      </c>
      <c r="D140" s="92">
        <f t="shared" si="18"/>
        <v>1.3767</v>
      </c>
      <c r="E140" s="92">
        <f t="shared" si="18"/>
        <v>-2.1915600009378977E-3</v>
      </c>
      <c r="F140" s="36">
        <f t="shared" si="19"/>
        <v>0.13767000000000001</v>
      </c>
      <c r="G140" s="36">
        <f t="shared" si="19"/>
        <v>-2.1915600009378978E-4</v>
      </c>
      <c r="H140" s="36">
        <f t="shared" si="20"/>
        <v>0.18953028900000002</v>
      </c>
      <c r="I140" s="36">
        <f t="shared" si="21"/>
        <v>0.26092634886630001</v>
      </c>
      <c r="J140" s="36">
        <f t="shared" si="22"/>
        <v>0.35921730448423522</v>
      </c>
      <c r="K140" s="36">
        <f t="shared" si="23"/>
        <v>-3.0171206532912041E-4</v>
      </c>
      <c r="L140" s="36">
        <f t="shared" si="24"/>
        <v>-4.1536700033860006E-4</v>
      </c>
      <c r="M140" s="36">
        <f t="shared" ca="1" si="29"/>
        <v>7.6577415240000959E-4</v>
      </c>
      <c r="N140" s="36">
        <f t="shared" ca="1" si="25"/>
        <v>8.7458252944988387E-7</v>
      </c>
      <c r="O140" s="113">
        <f t="shared" ca="1" si="26"/>
        <v>181476098431.78766</v>
      </c>
      <c r="P140" s="36">
        <f t="shared" ca="1" si="27"/>
        <v>2626397734.2507362</v>
      </c>
      <c r="Q140" s="36">
        <f t="shared" ca="1" si="28"/>
        <v>667930258.5760895</v>
      </c>
      <c r="R140" s="45">
        <f t="shared" ref="R140:R199" ca="1" si="30">+E140-M140</f>
        <v>-2.9573341533379073E-3</v>
      </c>
    </row>
    <row r="141" spans="1:18" x14ac:dyDescent="0.2">
      <c r="A141" s="111">
        <v>13784</v>
      </c>
      <c r="B141" s="111">
        <v>-9.3311999808065593E-4</v>
      </c>
      <c r="C141" s="111">
        <v>0.1</v>
      </c>
      <c r="D141" s="92">
        <f t="shared" ref="D141:E200" si="31">A141/A$18</f>
        <v>1.3784000000000001</v>
      </c>
      <c r="E141" s="92">
        <f t="shared" si="31"/>
        <v>-9.3311999808065593E-4</v>
      </c>
      <c r="F141" s="36">
        <f t="shared" ref="F141:G200" si="32">$C141*D141</f>
        <v>0.13784000000000002</v>
      </c>
      <c r="G141" s="36">
        <f t="shared" si="32"/>
        <v>-9.3311999808065604E-5</v>
      </c>
      <c r="H141" s="36">
        <f t="shared" ref="H141:H200" si="33">C141*D141*D141</f>
        <v>0.18999865600000004</v>
      </c>
      <c r="I141" s="36">
        <f t="shared" ref="I141:I200" si="34">C141*D141*D141*D141</f>
        <v>0.26189414743040007</v>
      </c>
      <c r="J141" s="36">
        <f t="shared" ref="J141:J200" si="35">C141*D141*D141*D141*D141</f>
        <v>0.36099489281806346</v>
      </c>
      <c r="K141" s="36">
        <f t="shared" ref="K141:K200" si="36">C141*E141*D141</f>
        <v>-1.2862126053543764E-4</v>
      </c>
      <c r="L141" s="36">
        <f t="shared" ref="L141:L200" si="37">C141*E141*D141*D141</f>
        <v>-1.7729154552204726E-4</v>
      </c>
      <c r="M141" s="36">
        <f t="shared" ca="1" si="29"/>
        <v>7.735546555868748E-4</v>
      </c>
      <c r="N141" s="36">
        <f t="shared" ref="N141:N200" ca="1" si="38">C141*(M141-E141)^2</f>
        <v>2.9127383734711864E-7</v>
      </c>
      <c r="O141" s="113">
        <f t="shared" ref="O141:O200" ca="1" si="39">(C141*O$1-O$2*F141+O$3*H141)^2</f>
        <v>180621205604.08951</v>
      </c>
      <c r="P141" s="36">
        <f t="shared" ref="P141:P200" ca="1" si="40">(-C141*O$2+O$4*F141-O$5*H141)^2</f>
        <v>2718250989.8972344</v>
      </c>
      <c r="Q141" s="36">
        <f t="shared" ref="Q141:Q200" ca="1" si="41">+(C141*O$3-F141*O$5+H141*O$6)^2</f>
        <v>674833698.02984285</v>
      </c>
      <c r="R141" s="45">
        <f t="shared" ca="1" si="30"/>
        <v>-1.7066746536675307E-3</v>
      </c>
    </row>
    <row r="142" spans="1:18" x14ac:dyDescent="0.2">
      <c r="A142" s="111">
        <v>13801.5</v>
      </c>
      <c r="B142" s="111">
        <v>-9.5200200012186542E-3</v>
      </c>
      <c r="C142" s="111">
        <v>0.1</v>
      </c>
      <c r="D142" s="92">
        <f t="shared" si="31"/>
        <v>1.38015</v>
      </c>
      <c r="E142" s="92">
        <f t="shared" si="31"/>
        <v>-9.5200200012186542E-3</v>
      </c>
      <c r="F142" s="36">
        <f t="shared" si="32"/>
        <v>0.138015</v>
      </c>
      <c r="G142" s="36">
        <f t="shared" si="32"/>
        <v>-9.5200200012186549E-4</v>
      </c>
      <c r="H142" s="36">
        <f t="shared" si="33"/>
        <v>0.19048140224999999</v>
      </c>
      <c r="I142" s="36">
        <f t="shared" si="34"/>
        <v>0.26289290731533749</v>
      </c>
      <c r="J142" s="36">
        <f t="shared" si="35"/>
        <v>0.36283164603126306</v>
      </c>
      <c r="K142" s="36">
        <f t="shared" si="36"/>
        <v>-1.3139055604681927E-3</v>
      </c>
      <c r="L142" s="36">
        <f t="shared" si="37"/>
        <v>-1.813386759280176E-3</v>
      </c>
      <c r="M142" s="36">
        <f t="shared" ca="1" si="29"/>
        <v>7.8158214441284828E-4</v>
      </c>
      <c r="N142" s="36">
        <f t="shared" ca="1" si="38"/>
        <v>1.0612300676687961E-5</v>
      </c>
      <c r="O142" s="113">
        <f t="shared" ca="1" si="39"/>
        <v>179743917710.72641</v>
      </c>
      <c r="P142" s="36">
        <f t="shared" ca="1" si="40"/>
        <v>2814364579.0459027</v>
      </c>
      <c r="Q142" s="36">
        <f t="shared" ca="1" si="41"/>
        <v>681970092.98887193</v>
      </c>
      <c r="R142" s="45">
        <f t="shared" ca="1" si="30"/>
        <v>-1.0301602145631503E-2</v>
      </c>
    </row>
    <row r="143" spans="1:18" x14ac:dyDescent="0.2">
      <c r="A143" s="111">
        <v>13831</v>
      </c>
      <c r="B143" s="111">
        <v>-5.3950799992890097E-3</v>
      </c>
      <c r="C143" s="111">
        <v>0.1</v>
      </c>
      <c r="D143" s="92">
        <f t="shared" si="31"/>
        <v>1.3831</v>
      </c>
      <c r="E143" s="92">
        <f t="shared" si="31"/>
        <v>-5.3950799992890097E-3</v>
      </c>
      <c r="F143" s="36">
        <f t="shared" si="32"/>
        <v>0.13831000000000002</v>
      </c>
      <c r="G143" s="36">
        <f t="shared" si="32"/>
        <v>-5.3950799992890102E-4</v>
      </c>
      <c r="H143" s="36">
        <f t="shared" si="33"/>
        <v>0.19129656100000003</v>
      </c>
      <c r="I143" s="36">
        <f t="shared" si="34"/>
        <v>0.26458227351910002</v>
      </c>
      <c r="J143" s="36">
        <f t="shared" si="35"/>
        <v>0.36594374250426726</v>
      </c>
      <c r="K143" s="36">
        <f t="shared" si="36"/>
        <v>-7.4619351470166294E-4</v>
      </c>
      <c r="L143" s="36">
        <f t="shared" si="37"/>
        <v>-1.0320602501838699E-3</v>
      </c>
      <c r="M143" s="36">
        <f t="shared" ca="1" si="29"/>
        <v>7.9515587194587626E-4</v>
      </c>
      <c r="N143" s="36">
        <f t="shared" ca="1" si="38"/>
        <v>3.831902014152313E-6</v>
      </c>
      <c r="O143" s="113">
        <f t="shared" ca="1" si="39"/>
        <v>178271360524.49536</v>
      </c>
      <c r="P143" s="36">
        <f t="shared" ca="1" si="40"/>
        <v>2979951251.208487</v>
      </c>
      <c r="Q143" s="36">
        <f t="shared" ca="1" si="41"/>
        <v>694068395.50804353</v>
      </c>
      <c r="R143" s="45">
        <f t="shared" ca="1" si="30"/>
        <v>-6.190235871234886E-3</v>
      </c>
    </row>
    <row r="144" spans="1:18" x14ac:dyDescent="0.2">
      <c r="A144" s="111">
        <v>13907.5</v>
      </c>
      <c r="B144" s="111">
        <v>2.2678999957861379E-3</v>
      </c>
      <c r="C144" s="111">
        <v>0.1</v>
      </c>
      <c r="D144" s="92">
        <f t="shared" si="31"/>
        <v>1.3907499999999999</v>
      </c>
      <c r="E144" s="92">
        <f t="shared" si="31"/>
        <v>2.2678999957861379E-3</v>
      </c>
      <c r="F144" s="36">
        <f t="shared" si="32"/>
        <v>0.139075</v>
      </c>
      <c r="G144" s="36">
        <f t="shared" si="32"/>
        <v>2.2678999957861381E-4</v>
      </c>
      <c r="H144" s="36">
        <f t="shared" si="33"/>
        <v>0.19341855624999998</v>
      </c>
      <c r="I144" s="36">
        <f t="shared" si="34"/>
        <v>0.26899685710468746</v>
      </c>
      <c r="J144" s="36">
        <f t="shared" si="35"/>
        <v>0.37410737901834407</v>
      </c>
      <c r="K144" s="36">
        <f t="shared" si="36"/>
        <v>3.1540819191395715E-4</v>
      </c>
      <c r="L144" s="36">
        <f t="shared" si="37"/>
        <v>4.3865394290433588E-4</v>
      </c>
      <c r="M144" s="36">
        <f t="shared" ca="1" si="29"/>
        <v>8.3059927579651541E-4</v>
      </c>
      <c r="N144" s="36">
        <f t="shared" ca="1" si="38"/>
        <v>2.0658333596826874E-7</v>
      </c>
      <c r="O144" s="113">
        <f t="shared" ca="1" si="39"/>
        <v>174489390686.50632</v>
      </c>
      <c r="P144" s="36">
        <f t="shared" ca="1" si="40"/>
        <v>3430066434.864718</v>
      </c>
      <c r="Q144" s="36">
        <f t="shared" ca="1" si="41"/>
        <v>725838327.92132819</v>
      </c>
      <c r="R144" s="45">
        <f t="shared" ca="1" si="30"/>
        <v>1.4373007199896225E-3</v>
      </c>
    </row>
    <row r="145" spans="1:18" x14ac:dyDescent="0.2">
      <c r="A145" s="111">
        <v>13924.5</v>
      </c>
      <c r="B145" s="111">
        <v>-1.4736599987372756E-3</v>
      </c>
      <c r="C145" s="111">
        <v>0.1</v>
      </c>
      <c r="D145" s="92">
        <f t="shared" si="31"/>
        <v>1.39245</v>
      </c>
      <c r="E145" s="92">
        <f t="shared" si="31"/>
        <v>-1.4736599987372756E-3</v>
      </c>
      <c r="F145" s="36">
        <f t="shared" si="32"/>
        <v>0.13924500000000001</v>
      </c>
      <c r="G145" s="36">
        <f t="shared" si="32"/>
        <v>-1.4736599987372757E-4</v>
      </c>
      <c r="H145" s="36">
        <f t="shared" si="33"/>
        <v>0.19389170024999999</v>
      </c>
      <c r="I145" s="36">
        <f t="shared" si="34"/>
        <v>0.26998449801311247</v>
      </c>
      <c r="J145" s="36">
        <f t="shared" si="35"/>
        <v>0.37593991425835843</v>
      </c>
      <c r="K145" s="36">
        <f t="shared" si="36"/>
        <v>-2.0519978652417195E-4</v>
      </c>
      <c r="L145" s="36">
        <f t="shared" si="37"/>
        <v>-2.8573044274558324E-4</v>
      </c>
      <c r="M145" s="36">
        <f t="shared" ca="1" si="29"/>
        <v>8.3852336440825778E-4</v>
      </c>
      <c r="N145" s="36">
        <f t="shared" ca="1" si="38"/>
        <v>5.3461919048069901E-7</v>
      </c>
      <c r="O145" s="113">
        <f t="shared" ca="1" si="39"/>
        <v>173656117058.98709</v>
      </c>
      <c r="P145" s="36">
        <f t="shared" ca="1" si="40"/>
        <v>3534123363.0965137</v>
      </c>
      <c r="Q145" s="36">
        <f t="shared" ca="1" si="41"/>
        <v>732975315.61953509</v>
      </c>
      <c r="R145" s="45">
        <f t="shared" ca="1" si="30"/>
        <v>-2.3121833631455334E-3</v>
      </c>
    </row>
    <row r="146" spans="1:18" x14ac:dyDescent="0.2">
      <c r="A146" s="111">
        <v>14048.5</v>
      </c>
      <c r="B146" s="111">
        <v>-1.1179800058016554E-3</v>
      </c>
      <c r="C146" s="111">
        <v>0.1</v>
      </c>
      <c r="D146" s="92">
        <f t="shared" si="31"/>
        <v>1.4048499999999999</v>
      </c>
      <c r="E146" s="92">
        <f t="shared" si="31"/>
        <v>-1.1179800058016554E-3</v>
      </c>
      <c r="F146" s="36">
        <f t="shared" si="32"/>
        <v>0.140485</v>
      </c>
      <c r="G146" s="36">
        <f t="shared" si="32"/>
        <v>-1.1179800058016554E-4</v>
      </c>
      <c r="H146" s="36">
        <f t="shared" si="33"/>
        <v>0.19736035224999998</v>
      </c>
      <c r="I146" s="36">
        <f t="shared" si="34"/>
        <v>0.27726169085841246</v>
      </c>
      <c r="J146" s="36">
        <f t="shared" si="35"/>
        <v>0.3895110864024407</v>
      </c>
      <c r="K146" s="36">
        <f t="shared" si="36"/>
        <v>-1.5705942111504556E-4</v>
      </c>
      <c r="L146" s="36">
        <f t="shared" si="37"/>
        <v>-2.2064492775347174E-4</v>
      </c>
      <c r="M146" s="36">
        <f t="shared" ca="1" si="29"/>
        <v>8.9684812705343939E-4</v>
      </c>
      <c r="N146" s="36">
        <f t="shared" ca="1" si="38"/>
        <v>4.0595324049443474E-7</v>
      </c>
      <c r="O146" s="113">
        <f t="shared" ca="1" si="39"/>
        <v>167656365461.36362</v>
      </c>
      <c r="P146" s="36">
        <f t="shared" ca="1" si="40"/>
        <v>4336914685.9153967</v>
      </c>
      <c r="Q146" s="36">
        <f t="shared" ca="1" si="41"/>
        <v>785866935.67923295</v>
      </c>
      <c r="R146" s="45">
        <f t="shared" ca="1" si="30"/>
        <v>-2.0148281328550947E-3</v>
      </c>
    </row>
    <row r="147" spans="1:18" x14ac:dyDescent="0.2">
      <c r="A147" s="111">
        <v>14087</v>
      </c>
      <c r="B147" s="111">
        <v>7.9084000026341528E-4</v>
      </c>
      <c r="C147" s="111">
        <v>0.1</v>
      </c>
      <c r="D147" s="92">
        <f t="shared" si="31"/>
        <v>1.4087000000000001</v>
      </c>
      <c r="E147" s="92">
        <f t="shared" si="31"/>
        <v>7.9084000026341528E-4</v>
      </c>
      <c r="F147" s="36">
        <f t="shared" si="32"/>
        <v>0.14087000000000002</v>
      </c>
      <c r="G147" s="36">
        <f t="shared" si="32"/>
        <v>7.9084000026341536E-5</v>
      </c>
      <c r="H147" s="36">
        <f t="shared" si="33"/>
        <v>0.19844356900000004</v>
      </c>
      <c r="I147" s="36">
        <f t="shared" si="34"/>
        <v>0.27954745565030009</v>
      </c>
      <c r="J147" s="36">
        <f t="shared" si="35"/>
        <v>0.39379850077457773</v>
      </c>
      <c r="K147" s="36">
        <f t="shared" si="36"/>
        <v>1.1140563083710733E-4</v>
      </c>
      <c r="L147" s="36">
        <f t="shared" si="37"/>
        <v>1.5693711216023309E-4</v>
      </c>
      <c r="M147" s="36">
        <f t="shared" ca="1" si="29"/>
        <v>9.1514507334597688E-4</v>
      </c>
      <c r="N147" s="36">
        <f t="shared" ca="1" si="38"/>
        <v>1.5451751194060982E-9</v>
      </c>
      <c r="O147" s="113">
        <f t="shared" ca="1" si="39"/>
        <v>165821372737.99127</v>
      </c>
      <c r="P147" s="36">
        <f t="shared" ca="1" si="40"/>
        <v>4601673439.3587856</v>
      </c>
      <c r="Q147" s="36">
        <f t="shared" ca="1" si="41"/>
        <v>802583266.19489956</v>
      </c>
      <c r="R147" s="45">
        <f t="shared" ca="1" si="30"/>
        <v>-1.2430507308256161E-4</v>
      </c>
    </row>
    <row r="148" spans="1:18" x14ac:dyDescent="0.2">
      <c r="A148" s="111">
        <v>14177</v>
      </c>
      <c r="B148" s="111">
        <v>-3.7035999412182719E-4</v>
      </c>
      <c r="C148" s="111">
        <v>0.1</v>
      </c>
      <c r="D148" s="92">
        <f t="shared" si="31"/>
        <v>1.4177</v>
      </c>
      <c r="E148" s="92">
        <f t="shared" si="31"/>
        <v>-3.7035999412182719E-4</v>
      </c>
      <c r="F148" s="36">
        <f t="shared" si="32"/>
        <v>0.14177000000000001</v>
      </c>
      <c r="G148" s="36">
        <f t="shared" si="32"/>
        <v>-3.7035999412182719E-5</v>
      </c>
      <c r="H148" s="36">
        <f t="shared" si="33"/>
        <v>0.20098732899999999</v>
      </c>
      <c r="I148" s="36">
        <f t="shared" si="34"/>
        <v>0.2849397363233</v>
      </c>
      <c r="J148" s="36">
        <f t="shared" si="35"/>
        <v>0.40395906418554239</v>
      </c>
      <c r="K148" s="36">
        <f t="shared" si="36"/>
        <v>-5.2505936366651438E-5</v>
      </c>
      <c r="L148" s="36">
        <f t="shared" si="37"/>
        <v>-7.4437665987001745E-5</v>
      </c>
      <c r="M148" s="36">
        <f t="shared" ca="1" si="29"/>
        <v>9.5826477238514663E-4</v>
      </c>
      <c r="N148" s="36">
        <f t="shared" ca="1" si="38"/>
        <v>1.7652437701757108E-7</v>
      </c>
      <c r="O148" s="113">
        <f t="shared" ca="1" si="39"/>
        <v>161582804140.8576</v>
      </c>
      <c r="P148" s="36">
        <f t="shared" ca="1" si="40"/>
        <v>5248828237.6252861</v>
      </c>
      <c r="Q148" s="36">
        <f t="shared" ca="1" si="41"/>
        <v>842194275.74569118</v>
      </c>
      <c r="R148" s="45">
        <f t="shared" ca="1" si="30"/>
        <v>-1.3286247665069738E-3</v>
      </c>
    </row>
    <row r="149" spans="1:18" x14ac:dyDescent="0.2">
      <c r="A149" s="111">
        <v>14313.5</v>
      </c>
      <c r="B149" s="111">
        <v>-1.4817999908700585E-4</v>
      </c>
      <c r="C149" s="111">
        <v>0.1</v>
      </c>
      <c r="D149" s="92">
        <f t="shared" si="31"/>
        <v>1.4313499999999999</v>
      </c>
      <c r="E149" s="92">
        <f t="shared" si="31"/>
        <v>-1.4817999908700585E-4</v>
      </c>
      <c r="F149" s="36">
        <f t="shared" si="32"/>
        <v>0.14313499999999998</v>
      </c>
      <c r="G149" s="36">
        <f t="shared" si="32"/>
        <v>-1.4817999908700586E-5</v>
      </c>
      <c r="H149" s="36">
        <f t="shared" si="33"/>
        <v>0.20487628224999996</v>
      </c>
      <c r="I149" s="36">
        <f t="shared" si="34"/>
        <v>0.29324966659853741</v>
      </c>
      <c r="J149" s="36">
        <f t="shared" si="35"/>
        <v>0.41974291028581651</v>
      </c>
      <c r="K149" s="36">
        <f t="shared" si="36"/>
        <v>-2.1209744169318584E-5</v>
      </c>
      <c r="L149" s="36">
        <f t="shared" si="37"/>
        <v>-3.0358567316754155E-5</v>
      </c>
      <c r="M149" s="36">
        <f t="shared" ref="M149:M212" ca="1" si="42">+E$4+E$5*D149+E$6*D149^2</f>
        <v>1.0245922826735282E-3</v>
      </c>
      <c r="N149" s="36">
        <f t="shared" ca="1" si="38"/>
        <v>1.3753948248658094E-7</v>
      </c>
      <c r="O149" s="113">
        <f t="shared" ca="1" si="39"/>
        <v>155289523295.47974</v>
      </c>
      <c r="P149" s="36">
        <f t="shared" ca="1" si="40"/>
        <v>6304654897.3723831</v>
      </c>
      <c r="Q149" s="36">
        <f t="shared" ca="1" si="41"/>
        <v>903669688.59690571</v>
      </c>
      <c r="R149" s="45">
        <f t="shared" ca="1" si="30"/>
        <v>-1.1727722817605341E-3</v>
      </c>
    </row>
    <row r="150" spans="1:18" x14ac:dyDescent="0.2">
      <c r="A150" s="111">
        <v>14575</v>
      </c>
      <c r="B150" s="111">
        <v>2.7389999959268607E-3</v>
      </c>
      <c r="C150" s="111">
        <v>0.1</v>
      </c>
      <c r="D150" s="92">
        <f t="shared" si="31"/>
        <v>1.4575</v>
      </c>
      <c r="E150" s="92">
        <f t="shared" si="31"/>
        <v>2.7389999959268607E-3</v>
      </c>
      <c r="F150" s="36">
        <f t="shared" si="32"/>
        <v>0.14575000000000002</v>
      </c>
      <c r="G150" s="36">
        <f t="shared" si="32"/>
        <v>2.738999995926861E-4</v>
      </c>
      <c r="H150" s="36">
        <f t="shared" si="33"/>
        <v>0.21243062500000004</v>
      </c>
      <c r="I150" s="36">
        <f t="shared" si="34"/>
        <v>0.30961763593750008</v>
      </c>
      <c r="J150" s="36">
        <f t="shared" si="35"/>
        <v>0.4512677043789064</v>
      </c>
      <c r="K150" s="36">
        <f t="shared" si="36"/>
        <v>3.9920924940634001E-4</v>
      </c>
      <c r="L150" s="36">
        <f t="shared" si="37"/>
        <v>5.8184748100974053E-4</v>
      </c>
      <c r="M150" s="36">
        <f t="shared" ca="1" si="42"/>
        <v>1.1547875819586401E-3</v>
      </c>
      <c r="N150" s="36">
        <f t="shared" ca="1" si="38"/>
        <v>2.5097289725710166E-7</v>
      </c>
      <c r="O150" s="113">
        <f t="shared" ca="1" si="39"/>
        <v>143680991907.0015</v>
      </c>
      <c r="P150" s="36">
        <f t="shared" ca="1" si="40"/>
        <v>8570226920.2016354</v>
      </c>
      <c r="Q150" s="36">
        <f t="shared" ca="1" si="41"/>
        <v>1025974396.6723844</v>
      </c>
      <c r="R150" s="45">
        <f t="shared" ca="1" si="30"/>
        <v>1.5842124139682206E-3</v>
      </c>
    </row>
    <row r="151" spans="1:18" x14ac:dyDescent="0.2">
      <c r="A151" s="111">
        <v>14622</v>
      </c>
      <c r="B151" s="111">
        <v>2.2770399955334142E-3</v>
      </c>
      <c r="C151" s="111">
        <v>0.1</v>
      </c>
      <c r="D151" s="92">
        <f t="shared" si="31"/>
        <v>1.4621999999999999</v>
      </c>
      <c r="E151" s="92">
        <f t="shared" si="31"/>
        <v>2.2770399955334142E-3</v>
      </c>
      <c r="F151" s="36">
        <f t="shared" si="32"/>
        <v>0.14621999999999999</v>
      </c>
      <c r="G151" s="36">
        <f t="shared" si="32"/>
        <v>2.2770399955334143E-4</v>
      </c>
      <c r="H151" s="36">
        <f t="shared" si="33"/>
        <v>0.21380288399999997</v>
      </c>
      <c r="I151" s="36">
        <f t="shared" si="34"/>
        <v>0.31262257698479995</v>
      </c>
      <c r="J151" s="36">
        <f t="shared" si="35"/>
        <v>0.45711673206717446</v>
      </c>
      <c r="K151" s="36">
        <f t="shared" si="36"/>
        <v>3.3294878814689585E-4</v>
      </c>
      <c r="L151" s="36">
        <f t="shared" si="37"/>
        <v>4.8683771802839109E-4</v>
      </c>
      <c r="M151" s="36">
        <f t="shared" ca="1" si="42"/>
        <v>1.1786237053055528E-3</v>
      </c>
      <c r="N151" s="36">
        <f t="shared" ca="1" si="38"/>
        <v>1.2065183466379372E-7</v>
      </c>
      <c r="O151" s="113">
        <f t="shared" ca="1" si="39"/>
        <v>141656024746.04272</v>
      </c>
      <c r="P151" s="36">
        <f t="shared" ca="1" si="40"/>
        <v>9010341767.3759251</v>
      </c>
      <c r="Q151" s="36">
        <f t="shared" ca="1" si="41"/>
        <v>1048565936.5683591</v>
      </c>
      <c r="R151" s="45">
        <f t="shared" ca="1" si="30"/>
        <v>1.0984162902278613E-3</v>
      </c>
    </row>
    <row r="152" spans="1:18" x14ac:dyDescent="0.2">
      <c r="A152" s="111">
        <v>14831.5</v>
      </c>
      <c r="B152" s="111">
        <v>7.9580000601708889E-5</v>
      </c>
      <c r="C152" s="111">
        <v>0.1</v>
      </c>
      <c r="D152" s="92">
        <f t="shared" si="31"/>
        <v>1.48315</v>
      </c>
      <c r="E152" s="92">
        <f t="shared" si="31"/>
        <v>7.9580000601708889E-5</v>
      </c>
      <c r="F152" s="36">
        <f t="shared" si="32"/>
        <v>0.148315</v>
      </c>
      <c r="G152" s="36">
        <f t="shared" si="32"/>
        <v>7.9580000601708886E-6</v>
      </c>
      <c r="H152" s="36">
        <f t="shared" si="33"/>
        <v>0.21997339225000001</v>
      </c>
      <c r="I152" s="36">
        <f t="shared" si="34"/>
        <v>0.32625353671558749</v>
      </c>
      <c r="J152" s="36">
        <f t="shared" si="35"/>
        <v>0.48388293297972357</v>
      </c>
      <c r="K152" s="36">
        <f t="shared" si="36"/>
        <v>1.1802907789242453E-5</v>
      </c>
      <c r="L152" s="36">
        <f t="shared" si="37"/>
        <v>1.7505482687614944E-5</v>
      </c>
      <c r="M152" s="36">
        <f t="shared" ca="1" si="42"/>
        <v>1.2864871580159157E-3</v>
      </c>
      <c r="N152" s="36">
        <f t="shared" ca="1" si="38"/>
        <v>1.456624886617641E-7</v>
      </c>
      <c r="O152" s="113">
        <f t="shared" ca="1" si="39"/>
        <v>132853647589.58339</v>
      </c>
      <c r="P152" s="36">
        <f t="shared" ca="1" si="40"/>
        <v>11090208297.83449</v>
      </c>
      <c r="Q152" s="36">
        <f t="shared" ca="1" si="41"/>
        <v>1151430736.0735288</v>
      </c>
      <c r="R152" s="45">
        <f t="shared" ca="1" si="30"/>
        <v>-1.2069071574142068E-3</v>
      </c>
    </row>
    <row r="153" spans="1:18" x14ac:dyDescent="0.2">
      <c r="A153" s="111">
        <v>15230.5</v>
      </c>
      <c r="B153" s="111">
        <v>-5.5017400009091944E-3</v>
      </c>
      <c r="C153" s="111">
        <v>0.1</v>
      </c>
      <c r="D153" s="92">
        <f t="shared" si="31"/>
        <v>1.52305</v>
      </c>
      <c r="E153" s="92">
        <f t="shared" si="31"/>
        <v>-5.5017400009091944E-3</v>
      </c>
      <c r="F153" s="36">
        <f t="shared" si="32"/>
        <v>0.15230500000000002</v>
      </c>
      <c r="G153" s="36">
        <f t="shared" si="32"/>
        <v>-5.5017400009091941E-4</v>
      </c>
      <c r="H153" s="36">
        <f t="shared" si="33"/>
        <v>0.23196813025000004</v>
      </c>
      <c r="I153" s="36">
        <f t="shared" si="34"/>
        <v>0.35329906077726259</v>
      </c>
      <c r="J153" s="36">
        <f t="shared" si="35"/>
        <v>0.53809213451680982</v>
      </c>
      <c r="K153" s="36">
        <f t="shared" si="36"/>
        <v>-8.3794251083847487E-4</v>
      </c>
      <c r="L153" s="36">
        <f t="shared" si="37"/>
        <v>-1.2762283411325392E-3</v>
      </c>
      <c r="M153" s="36">
        <f t="shared" ca="1" si="42"/>
        <v>1.4992145799443074E-3</v>
      </c>
      <c r="N153" s="36">
        <f t="shared" ca="1" si="38"/>
        <v>4.901336504317364E-6</v>
      </c>
      <c r="O153" s="113">
        <f t="shared" ca="1" si="39"/>
        <v>117077909779.5041</v>
      </c>
      <c r="P153" s="36">
        <f t="shared" ca="1" si="40"/>
        <v>15562753456.478268</v>
      </c>
      <c r="Q153" s="36">
        <f t="shared" ca="1" si="41"/>
        <v>1356586314.5470369</v>
      </c>
      <c r="R153" s="45">
        <f t="shared" ca="1" si="30"/>
        <v>-7.0009545808535018E-3</v>
      </c>
    </row>
    <row r="154" spans="1:18" x14ac:dyDescent="0.2">
      <c r="A154" s="111">
        <v>15290</v>
      </c>
      <c r="B154" s="111">
        <v>-9.7199997981078923E-5</v>
      </c>
      <c r="C154" s="111">
        <v>0.1</v>
      </c>
      <c r="D154" s="92">
        <f t="shared" si="31"/>
        <v>1.5289999999999999</v>
      </c>
      <c r="E154" s="92">
        <f t="shared" si="31"/>
        <v>-9.7199997981078923E-5</v>
      </c>
      <c r="F154" s="36">
        <f t="shared" si="32"/>
        <v>0.15290000000000001</v>
      </c>
      <c r="G154" s="36">
        <f t="shared" si="32"/>
        <v>-9.719999798107893E-6</v>
      </c>
      <c r="H154" s="36">
        <f t="shared" si="33"/>
        <v>0.23378409999999999</v>
      </c>
      <c r="I154" s="36">
        <f t="shared" si="34"/>
        <v>0.35745588889999996</v>
      </c>
      <c r="J154" s="36">
        <f t="shared" si="35"/>
        <v>0.54655005412809987</v>
      </c>
      <c r="K154" s="36">
        <f t="shared" si="36"/>
        <v>-1.4861879691306968E-5</v>
      </c>
      <c r="L154" s="36">
        <f t="shared" si="37"/>
        <v>-2.2723814048008353E-5</v>
      </c>
      <c r="M154" s="36">
        <f t="shared" ca="1" si="42"/>
        <v>1.5317570856431548E-3</v>
      </c>
      <c r="N154" s="36">
        <f t="shared" ca="1" si="38"/>
        <v>2.6535011802895691E-7</v>
      </c>
      <c r="O154" s="113">
        <f t="shared" ca="1" si="39"/>
        <v>114833924068.76926</v>
      </c>
      <c r="P154" s="36">
        <f t="shared" ca="1" si="40"/>
        <v>16284662685.491337</v>
      </c>
      <c r="Q154" s="36">
        <f t="shared" ca="1" si="41"/>
        <v>1388158323.4932978</v>
      </c>
      <c r="R154" s="45">
        <f t="shared" ca="1" si="30"/>
        <v>-1.6289570836242337E-3</v>
      </c>
    </row>
    <row r="155" spans="1:18" x14ac:dyDescent="0.2">
      <c r="A155" s="111">
        <v>15388.5</v>
      </c>
      <c r="B155" s="111">
        <v>7.3708199997781776E-3</v>
      </c>
      <c r="C155" s="111">
        <v>0.1</v>
      </c>
      <c r="D155" s="92">
        <f t="shared" si="31"/>
        <v>1.5388500000000001</v>
      </c>
      <c r="E155" s="92">
        <f t="shared" si="31"/>
        <v>7.3708199997781776E-3</v>
      </c>
      <c r="F155" s="36">
        <f t="shared" si="32"/>
        <v>0.15388500000000002</v>
      </c>
      <c r="G155" s="36">
        <f t="shared" si="32"/>
        <v>7.3708199997781778E-4</v>
      </c>
      <c r="H155" s="36">
        <f t="shared" si="33"/>
        <v>0.23680593225000005</v>
      </c>
      <c r="I155" s="36">
        <f t="shared" si="34"/>
        <v>0.3644088088429126</v>
      </c>
      <c r="J155" s="36">
        <f t="shared" si="35"/>
        <v>0.56077049548791602</v>
      </c>
      <c r="K155" s="36">
        <f t="shared" si="36"/>
        <v>1.134258635665865E-3</v>
      </c>
      <c r="L155" s="36">
        <f t="shared" si="37"/>
        <v>1.7454539014944163E-3</v>
      </c>
      <c r="M155" s="36">
        <f t="shared" ca="1" si="42"/>
        <v>1.5860977605360238E-3</v>
      </c>
      <c r="N155" s="36">
        <f t="shared" ca="1" si="38"/>
        <v>3.3463011385182759E-6</v>
      </c>
      <c r="O155" s="113">
        <f t="shared" ca="1" si="39"/>
        <v>111179802654.75916</v>
      </c>
      <c r="P155" s="36">
        <f t="shared" ca="1" si="40"/>
        <v>17509924370.843918</v>
      </c>
      <c r="Q155" s="36">
        <f t="shared" ca="1" si="41"/>
        <v>1440954547.7154639</v>
      </c>
      <c r="R155" s="45">
        <f t="shared" ca="1" si="30"/>
        <v>5.7847222392421538E-3</v>
      </c>
    </row>
    <row r="156" spans="1:18" x14ac:dyDescent="0.2">
      <c r="A156" s="111">
        <v>15508</v>
      </c>
      <c r="B156" s="111">
        <v>2.3345599984168075E-3</v>
      </c>
      <c r="C156" s="111">
        <v>0.1</v>
      </c>
      <c r="D156" s="92">
        <f t="shared" si="31"/>
        <v>1.5508</v>
      </c>
      <c r="E156" s="92">
        <f t="shared" si="31"/>
        <v>2.3345599984168075E-3</v>
      </c>
      <c r="F156" s="36">
        <f t="shared" si="32"/>
        <v>0.15508</v>
      </c>
      <c r="G156" s="36">
        <f t="shared" si="32"/>
        <v>2.3345599984168076E-4</v>
      </c>
      <c r="H156" s="36">
        <f t="shared" si="33"/>
        <v>0.24049806399999998</v>
      </c>
      <c r="I156" s="36">
        <f t="shared" si="34"/>
        <v>0.37296439765119999</v>
      </c>
      <c r="J156" s="36">
        <f t="shared" si="35"/>
        <v>0.57839318787748095</v>
      </c>
      <c r="K156" s="36">
        <f t="shared" si="36"/>
        <v>3.6204356455447851E-4</v>
      </c>
      <c r="L156" s="36">
        <f t="shared" si="37"/>
        <v>5.6145715991108526E-4</v>
      </c>
      <c r="M156" s="36">
        <f t="shared" ca="1" si="42"/>
        <v>1.6528067889879138E-3</v>
      </c>
      <c r="N156" s="36">
        <f t="shared" ca="1" si="38"/>
        <v>4.6478743856659705E-8</v>
      </c>
      <c r="O156" s="113">
        <f t="shared" ca="1" si="39"/>
        <v>106847258701.71686</v>
      </c>
      <c r="P156" s="36">
        <f t="shared" ca="1" si="40"/>
        <v>19045934009.38348</v>
      </c>
      <c r="Q156" s="36">
        <f t="shared" ca="1" si="41"/>
        <v>1505870545.7695761</v>
      </c>
      <c r="R156" s="45">
        <f t="shared" ca="1" si="30"/>
        <v>6.8175320942889372E-4</v>
      </c>
    </row>
    <row r="157" spans="1:18" x14ac:dyDescent="0.2">
      <c r="A157" s="111">
        <v>15598</v>
      </c>
      <c r="B157" s="111">
        <v>-1.8266400002175942E-3</v>
      </c>
      <c r="C157" s="111">
        <v>0.1</v>
      </c>
      <c r="D157" s="92">
        <f t="shared" si="31"/>
        <v>1.5598000000000001</v>
      </c>
      <c r="E157" s="92">
        <f t="shared" si="31"/>
        <v>-1.8266400002175942E-3</v>
      </c>
      <c r="F157" s="36">
        <f t="shared" si="32"/>
        <v>0.15598000000000001</v>
      </c>
      <c r="G157" s="36">
        <f t="shared" si="32"/>
        <v>-1.8266400002175942E-4</v>
      </c>
      <c r="H157" s="36">
        <f t="shared" si="33"/>
        <v>0.24329760400000003</v>
      </c>
      <c r="I157" s="36">
        <f t="shared" si="34"/>
        <v>0.37949560271920008</v>
      </c>
      <c r="J157" s="36">
        <f t="shared" si="35"/>
        <v>0.59193724112140833</v>
      </c>
      <c r="K157" s="36">
        <f t="shared" si="36"/>
        <v>-2.8491930723394034E-4</v>
      </c>
      <c r="L157" s="36">
        <f t="shared" si="37"/>
        <v>-4.4441713542350017E-4</v>
      </c>
      <c r="M157" s="36">
        <f t="shared" ca="1" si="42"/>
        <v>1.7036146353946475E-3</v>
      </c>
      <c r="N157" s="36">
        <f t="shared" ca="1" si="38"/>
        <v>1.2462697792261722E-6</v>
      </c>
      <c r="O157" s="113">
        <f t="shared" ca="1" si="39"/>
        <v>103656289165.4167</v>
      </c>
      <c r="P157" s="36">
        <f t="shared" ca="1" si="40"/>
        <v>20237827597.224598</v>
      </c>
      <c r="Q157" s="36">
        <f t="shared" ca="1" si="41"/>
        <v>1555367731.0422802</v>
      </c>
      <c r="R157" s="45">
        <f t="shared" ca="1" si="30"/>
        <v>-3.5302546356122417E-3</v>
      </c>
    </row>
    <row r="158" spans="1:18" x14ac:dyDescent="0.2">
      <c r="A158" s="111">
        <v>15615</v>
      </c>
      <c r="B158" s="111">
        <v>3.4318000034545548E-3</v>
      </c>
      <c r="C158" s="111">
        <v>0.1</v>
      </c>
      <c r="D158" s="92">
        <f t="shared" si="31"/>
        <v>1.5615000000000001</v>
      </c>
      <c r="E158" s="92">
        <f t="shared" si="31"/>
        <v>3.4318000034545548E-3</v>
      </c>
      <c r="F158" s="36">
        <f t="shared" si="32"/>
        <v>0.15615000000000001</v>
      </c>
      <c r="G158" s="36">
        <f t="shared" si="32"/>
        <v>3.4318000034545549E-4</v>
      </c>
      <c r="H158" s="36">
        <f t="shared" si="33"/>
        <v>0.24382822500000004</v>
      </c>
      <c r="I158" s="36">
        <f t="shared" si="34"/>
        <v>0.38073777333750009</v>
      </c>
      <c r="J158" s="36">
        <f t="shared" si="35"/>
        <v>0.59452203306650642</v>
      </c>
      <c r="K158" s="36">
        <f t="shared" si="36"/>
        <v>5.3587557053942875E-4</v>
      </c>
      <c r="L158" s="36">
        <f t="shared" si="37"/>
        <v>8.3676970339731805E-4</v>
      </c>
      <c r="M158" s="36">
        <f t="shared" ca="1" si="42"/>
        <v>1.7132663479263403E-3</v>
      </c>
      <c r="N158" s="36">
        <f t="shared" ca="1" si="38"/>
        <v>2.953357925183168E-7</v>
      </c>
      <c r="O158" s="113">
        <f t="shared" ca="1" si="39"/>
        <v>103060443436.77921</v>
      </c>
      <c r="P158" s="36">
        <f t="shared" ca="1" si="40"/>
        <v>20466291047.892086</v>
      </c>
      <c r="Q158" s="36">
        <f t="shared" ca="1" si="41"/>
        <v>1564774390.5816264</v>
      </c>
      <c r="R158" s="45">
        <f t="shared" ca="1" si="30"/>
        <v>1.7185336555282146E-3</v>
      </c>
    </row>
    <row r="159" spans="1:18" x14ac:dyDescent="0.2">
      <c r="A159" s="111">
        <v>15726</v>
      </c>
      <c r="B159" s="111">
        <v>-1.2336799991317093E-3</v>
      </c>
      <c r="C159" s="111">
        <v>0.1</v>
      </c>
      <c r="D159" s="92">
        <f t="shared" si="31"/>
        <v>1.5726</v>
      </c>
      <c r="E159" s="92">
        <f t="shared" si="31"/>
        <v>-1.2336799991317093E-3</v>
      </c>
      <c r="F159" s="36">
        <f t="shared" si="32"/>
        <v>0.15726000000000001</v>
      </c>
      <c r="G159" s="36">
        <f t="shared" si="32"/>
        <v>-1.2336799991317094E-4</v>
      </c>
      <c r="H159" s="36">
        <f t="shared" si="33"/>
        <v>0.24730707600000001</v>
      </c>
      <c r="I159" s="36">
        <f t="shared" si="34"/>
        <v>0.38891510771760002</v>
      </c>
      <c r="J159" s="36">
        <f t="shared" si="35"/>
        <v>0.61160789839669782</v>
      </c>
      <c r="K159" s="36">
        <f t="shared" si="36"/>
        <v>-1.9400851666345262E-4</v>
      </c>
      <c r="L159" s="36">
        <f t="shared" si="37"/>
        <v>-3.050977933049456E-4</v>
      </c>
      <c r="M159" s="36">
        <f t="shared" ca="1" si="42"/>
        <v>1.7767134124632234E-3</v>
      </c>
      <c r="N159" s="36">
        <f t="shared" ca="1" si="38"/>
        <v>9.0624684925741788E-7</v>
      </c>
      <c r="O159" s="113">
        <f t="shared" ca="1" si="39"/>
        <v>99223339036.426346</v>
      </c>
      <c r="P159" s="36">
        <f t="shared" ca="1" si="40"/>
        <v>21983606526.300629</v>
      </c>
      <c r="Q159" s="36">
        <f t="shared" ca="1" si="41"/>
        <v>1626631208.4207325</v>
      </c>
      <c r="R159" s="45">
        <f t="shared" ca="1" si="30"/>
        <v>-3.0103934115949327E-3</v>
      </c>
    </row>
    <row r="160" spans="1:18" x14ac:dyDescent="0.2">
      <c r="A160" s="111">
        <v>15773</v>
      </c>
      <c r="B160" s="111">
        <v>-1.6956399995251559E-3</v>
      </c>
      <c r="C160" s="111">
        <v>0.1</v>
      </c>
      <c r="D160" s="92">
        <f t="shared" si="31"/>
        <v>1.5772999999999999</v>
      </c>
      <c r="E160" s="92">
        <f t="shared" si="31"/>
        <v>-1.6956399995251559E-3</v>
      </c>
      <c r="F160" s="36">
        <f t="shared" si="32"/>
        <v>0.15773000000000001</v>
      </c>
      <c r="G160" s="36">
        <f t="shared" si="32"/>
        <v>-1.6956399995251561E-4</v>
      </c>
      <c r="H160" s="36">
        <f t="shared" si="33"/>
        <v>0.24878752900000001</v>
      </c>
      <c r="I160" s="36">
        <f t="shared" si="34"/>
        <v>0.3924125694917</v>
      </c>
      <c r="J160" s="36">
        <f t="shared" si="35"/>
        <v>0.6189523458592584</v>
      </c>
      <c r="K160" s="36">
        <f t="shared" si="36"/>
        <v>-2.6745329712510286E-4</v>
      </c>
      <c r="L160" s="36">
        <f t="shared" si="37"/>
        <v>-4.2185408555542471E-4</v>
      </c>
      <c r="M160" s="36">
        <f t="shared" ca="1" si="42"/>
        <v>1.803801593892416E-3</v>
      </c>
      <c r="N160" s="36">
        <f t="shared" ca="1" si="38"/>
        <v>1.2246091465740914E-6</v>
      </c>
      <c r="O160" s="113">
        <f t="shared" ca="1" si="39"/>
        <v>97626361935.797607</v>
      </c>
      <c r="P160" s="36">
        <f t="shared" ca="1" si="40"/>
        <v>22639273234.616776</v>
      </c>
      <c r="Q160" s="36">
        <f t="shared" ca="1" si="41"/>
        <v>1653047052.1344919</v>
      </c>
      <c r="R160" s="45">
        <f t="shared" ca="1" si="30"/>
        <v>-3.4994415934175719E-3</v>
      </c>
    </row>
    <row r="161" spans="1:18" x14ac:dyDescent="0.2">
      <c r="A161" s="111">
        <v>16188</v>
      </c>
      <c r="B161" s="111">
        <v>2.6721600006567314E-3</v>
      </c>
      <c r="C161" s="111">
        <v>0.1</v>
      </c>
      <c r="D161" s="92">
        <f t="shared" si="31"/>
        <v>1.6188</v>
      </c>
      <c r="E161" s="92">
        <f t="shared" si="31"/>
        <v>2.6721600006567314E-3</v>
      </c>
      <c r="F161" s="36">
        <f t="shared" si="32"/>
        <v>0.16188000000000002</v>
      </c>
      <c r="G161" s="36">
        <f t="shared" si="32"/>
        <v>2.6721600006567313E-4</v>
      </c>
      <c r="H161" s="36">
        <f t="shared" si="33"/>
        <v>0.26205134400000002</v>
      </c>
      <c r="I161" s="36">
        <f t="shared" si="34"/>
        <v>0.42420871566720003</v>
      </c>
      <c r="J161" s="36">
        <f t="shared" si="35"/>
        <v>0.6867090689220634</v>
      </c>
      <c r="K161" s="36">
        <f t="shared" si="36"/>
        <v>4.3256926090631169E-4</v>
      </c>
      <c r="L161" s="36">
        <f t="shared" si="37"/>
        <v>7.0024311955513741E-4</v>
      </c>
      <c r="M161" s="36">
        <f t="shared" ca="1" si="42"/>
        <v>2.0487474269410841E-3</v>
      </c>
      <c r="N161" s="36">
        <f t="shared" ca="1" si="38"/>
        <v>3.8864323706676739E-8</v>
      </c>
      <c r="O161" s="113">
        <f t="shared" ca="1" si="39"/>
        <v>84226841708.621231</v>
      </c>
      <c r="P161" s="36">
        <f t="shared" ca="1" si="40"/>
        <v>28755079597.009464</v>
      </c>
      <c r="Q161" s="36">
        <f t="shared" ca="1" si="41"/>
        <v>1891737845.6545081</v>
      </c>
      <c r="R161" s="45">
        <f t="shared" ca="1" si="30"/>
        <v>6.2341257371564731E-4</v>
      </c>
    </row>
    <row r="162" spans="1:18" x14ac:dyDescent="0.2">
      <c r="A162" s="111">
        <v>16325</v>
      </c>
      <c r="B162" s="111">
        <v>-2.9510000022128224E-3</v>
      </c>
      <c r="C162" s="111">
        <v>0.1</v>
      </c>
      <c r="D162" s="92">
        <f t="shared" si="31"/>
        <v>1.6325000000000001</v>
      </c>
      <c r="E162" s="92">
        <f t="shared" si="31"/>
        <v>-2.9510000022128224E-3</v>
      </c>
      <c r="F162" s="36">
        <f t="shared" si="32"/>
        <v>0.16325000000000001</v>
      </c>
      <c r="G162" s="36">
        <f t="shared" si="32"/>
        <v>-2.9510000022128227E-4</v>
      </c>
      <c r="H162" s="36">
        <f t="shared" si="33"/>
        <v>0.26650562500000002</v>
      </c>
      <c r="I162" s="36">
        <f t="shared" si="34"/>
        <v>0.43507043281250007</v>
      </c>
      <c r="J162" s="36">
        <f t="shared" si="35"/>
        <v>0.71025248156640641</v>
      </c>
      <c r="K162" s="36">
        <f t="shared" si="36"/>
        <v>-4.8175075036124333E-4</v>
      </c>
      <c r="L162" s="36">
        <f t="shared" si="37"/>
        <v>-7.8645809996472972E-4</v>
      </c>
      <c r="M162" s="36">
        <f t="shared" ca="1" si="42"/>
        <v>2.1318821436049013E-3</v>
      </c>
      <c r="N162" s="36">
        <f t="shared" ca="1" si="38"/>
        <v>2.583569090827259E-6</v>
      </c>
      <c r="O162" s="113">
        <f t="shared" ca="1" si="39"/>
        <v>80073990527.771759</v>
      </c>
      <c r="P162" s="36">
        <f t="shared" ca="1" si="40"/>
        <v>30896906998.507584</v>
      </c>
      <c r="Q162" s="36">
        <f t="shared" ca="1" si="41"/>
        <v>1972541647.8700182</v>
      </c>
      <c r="R162" s="45">
        <f t="shared" ca="1" si="30"/>
        <v>-5.0828821458177237E-3</v>
      </c>
    </row>
    <row r="163" spans="1:18" x14ac:dyDescent="0.2">
      <c r="A163" s="111">
        <v>16685.5</v>
      </c>
      <c r="B163" s="111">
        <v>-7.4411399982636794E-3</v>
      </c>
      <c r="C163" s="111">
        <v>0.1</v>
      </c>
      <c r="D163" s="92">
        <f t="shared" si="31"/>
        <v>1.66855</v>
      </c>
      <c r="E163" s="92">
        <f t="shared" si="31"/>
        <v>-7.4411399982636794E-3</v>
      </c>
      <c r="F163" s="36">
        <f t="shared" si="32"/>
        <v>0.166855</v>
      </c>
      <c r="G163" s="36">
        <f t="shared" si="32"/>
        <v>-7.4411399982636799E-4</v>
      </c>
      <c r="H163" s="36">
        <f t="shared" si="33"/>
        <v>0.27840591025</v>
      </c>
      <c r="I163" s="36">
        <f t="shared" si="34"/>
        <v>0.46453418154763748</v>
      </c>
      <c r="J163" s="36">
        <f t="shared" si="35"/>
        <v>0.77509850862131047</v>
      </c>
      <c r="K163" s="36">
        <f t="shared" si="36"/>
        <v>-1.2415914144102863E-3</v>
      </c>
      <c r="L163" s="36">
        <f t="shared" si="37"/>
        <v>-2.0716573545142831E-3</v>
      </c>
      <c r="M163" s="36">
        <f t="shared" ca="1" si="42"/>
        <v>2.3560325478659055E-3</v>
      </c>
      <c r="N163" s="36">
        <f t="shared" ca="1" si="38"/>
        <v>9.5984589898635288E-6</v>
      </c>
      <c r="O163" s="113">
        <f t="shared" ca="1" si="39"/>
        <v>69766322249.932907</v>
      </c>
      <c r="P163" s="36">
        <f t="shared" ca="1" si="40"/>
        <v>36803392237.80603</v>
      </c>
      <c r="Q163" s="36">
        <f t="shared" ca="1" si="41"/>
        <v>2189428553.2280207</v>
      </c>
      <c r="R163" s="45">
        <f t="shared" ca="1" si="30"/>
        <v>-9.7971725461295858E-3</v>
      </c>
    </row>
    <row r="164" spans="1:18" x14ac:dyDescent="0.2">
      <c r="A164" s="111">
        <v>16878</v>
      </c>
      <c r="B164" s="111">
        <v>-6.8970400025136769E-3</v>
      </c>
      <c r="C164" s="111">
        <v>0.1</v>
      </c>
      <c r="D164" s="92">
        <f t="shared" si="31"/>
        <v>1.6878</v>
      </c>
      <c r="E164" s="92">
        <f t="shared" si="31"/>
        <v>-6.8970400025136769E-3</v>
      </c>
      <c r="F164" s="36">
        <f t="shared" si="32"/>
        <v>0.16878000000000001</v>
      </c>
      <c r="G164" s="36">
        <f t="shared" si="32"/>
        <v>-6.8970400025136769E-4</v>
      </c>
      <c r="H164" s="36">
        <f t="shared" si="33"/>
        <v>0.28486688400000004</v>
      </c>
      <c r="I164" s="36">
        <f t="shared" si="34"/>
        <v>0.48079832681520007</v>
      </c>
      <c r="J164" s="36">
        <f t="shared" si="35"/>
        <v>0.81149141599869468</v>
      </c>
      <c r="K164" s="36">
        <f t="shared" si="36"/>
        <v>-1.1640824116242584E-3</v>
      </c>
      <c r="L164" s="36">
        <f t="shared" si="37"/>
        <v>-1.9647382943394232E-3</v>
      </c>
      <c r="M164" s="36">
        <f t="shared" ca="1" si="42"/>
        <v>2.4789242239798151E-3</v>
      </c>
      <c r="N164" s="36">
        <f t="shared" ca="1" si="38"/>
        <v>8.7908705176485685E-6</v>
      </c>
      <c r="O164" s="113">
        <f t="shared" ca="1" si="39"/>
        <v>64620681851.997864</v>
      </c>
      <c r="P164" s="36">
        <f t="shared" ca="1" si="40"/>
        <v>40108682711.642448</v>
      </c>
      <c r="Q164" s="36">
        <f t="shared" ca="1" si="41"/>
        <v>2307551140.101202</v>
      </c>
      <c r="R164" s="45">
        <f t="shared" ca="1" si="30"/>
        <v>-9.3759642264934911E-3</v>
      </c>
    </row>
    <row r="165" spans="1:18" x14ac:dyDescent="0.2">
      <c r="A165" s="111">
        <v>16997</v>
      </c>
      <c r="B165" s="111">
        <v>-2.0879600051557645E-3</v>
      </c>
      <c r="C165" s="111">
        <v>0.1</v>
      </c>
      <c r="D165" s="92">
        <f t="shared" si="31"/>
        <v>1.6997</v>
      </c>
      <c r="E165" s="92">
        <f t="shared" si="31"/>
        <v>-2.0879600051557645E-3</v>
      </c>
      <c r="F165" s="36">
        <f t="shared" si="32"/>
        <v>0.16997000000000001</v>
      </c>
      <c r="G165" s="36">
        <f t="shared" si="32"/>
        <v>-2.0879600051557646E-4</v>
      </c>
      <c r="H165" s="36">
        <f t="shared" si="33"/>
        <v>0.28889800900000001</v>
      </c>
      <c r="I165" s="36">
        <f t="shared" si="34"/>
        <v>0.49103994589729999</v>
      </c>
      <c r="J165" s="36">
        <f t="shared" si="35"/>
        <v>0.83462059604164074</v>
      </c>
      <c r="K165" s="36">
        <f t="shared" si="36"/>
        <v>-3.5489056207632533E-4</v>
      </c>
      <c r="L165" s="36">
        <f t="shared" si="37"/>
        <v>-6.0320748836113021E-4</v>
      </c>
      <c r="M165" s="36">
        <f t="shared" ca="1" si="42"/>
        <v>2.5560078159975541E-3</v>
      </c>
      <c r="N165" s="36">
        <f t="shared" ca="1" si="38"/>
        <v>2.1566437123907503E-6</v>
      </c>
      <c r="O165" s="113">
        <f t="shared" ca="1" si="39"/>
        <v>61561335999.538933</v>
      </c>
      <c r="P165" s="36">
        <f t="shared" ca="1" si="40"/>
        <v>42201566686.913559</v>
      </c>
      <c r="Q165" s="36">
        <f t="shared" ca="1" si="41"/>
        <v>2381302960.151021</v>
      </c>
      <c r="R165" s="45">
        <f t="shared" ca="1" si="30"/>
        <v>-4.6439678211533187E-3</v>
      </c>
    </row>
    <row r="166" spans="1:18" x14ac:dyDescent="0.2">
      <c r="A166" s="111">
        <v>16997.5</v>
      </c>
      <c r="B166" s="111">
        <v>-7.9332999957841821E-3</v>
      </c>
      <c r="C166" s="111">
        <v>0.1</v>
      </c>
      <c r="D166" s="92">
        <f t="shared" si="31"/>
        <v>1.6997500000000001</v>
      </c>
      <c r="E166" s="92">
        <f t="shared" si="31"/>
        <v>-7.9332999957841821E-3</v>
      </c>
      <c r="F166" s="36">
        <f t="shared" si="32"/>
        <v>0.16997500000000001</v>
      </c>
      <c r="G166" s="36">
        <f t="shared" si="32"/>
        <v>-7.9332999957841825E-4</v>
      </c>
      <c r="H166" s="36">
        <f t="shared" si="33"/>
        <v>0.28891500625000005</v>
      </c>
      <c r="I166" s="36">
        <f t="shared" si="34"/>
        <v>0.49108328187343764</v>
      </c>
      <c r="J166" s="36">
        <f t="shared" si="35"/>
        <v>0.83471880836437562</v>
      </c>
      <c r="K166" s="36">
        <f t="shared" si="36"/>
        <v>-1.3484626667834166E-3</v>
      </c>
      <c r="L166" s="36">
        <f t="shared" si="37"/>
        <v>-2.2920494178651123E-3</v>
      </c>
      <c r="M166" s="36">
        <f t="shared" ca="1" si="42"/>
        <v>2.5563334925812571E-3</v>
      </c>
      <c r="N166" s="36">
        <f t="shared" ca="1" si="38"/>
        <v>1.1003241072023771E-5</v>
      </c>
      <c r="O166" s="113">
        <f t="shared" ca="1" si="39"/>
        <v>61548675209.365997</v>
      </c>
      <c r="P166" s="36">
        <f t="shared" ca="1" si="40"/>
        <v>42210438003.319221</v>
      </c>
      <c r="Q166" s="36">
        <f t="shared" ca="1" si="41"/>
        <v>2381613964.9938974</v>
      </c>
      <c r="R166" s="45">
        <f t="shared" ca="1" si="30"/>
        <v>-1.048963348836544E-2</v>
      </c>
    </row>
    <row r="167" spans="1:18" x14ac:dyDescent="0.2">
      <c r="A167" s="111">
        <v>17091.5</v>
      </c>
      <c r="B167" s="111">
        <v>-8.5721999494126067E-4</v>
      </c>
      <c r="C167" s="111">
        <v>0.1</v>
      </c>
      <c r="D167" s="92">
        <f t="shared" si="31"/>
        <v>1.7091499999999999</v>
      </c>
      <c r="E167" s="92">
        <f t="shared" si="31"/>
        <v>-8.5721999494126067E-4</v>
      </c>
      <c r="F167" s="36">
        <f t="shared" si="32"/>
        <v>0.17091500000000001</v>
      </c>
      <c r="G167" s="36">
        <f t="shared" si="32"/>
        <v>-8.5721999494126069E-5</v>
      </c>
      <c r="H167" s="36">
        <f t="shared" si="33"/>
        <v>0.29211937225000001</v>
      </c>
      <c r="I167" s="36">
        <f t="shared" si="34"/>
        <v>0.49927582508108748</v>
      </c>
      <c r="J167" s="36">
        <f t="shared" si="35"/>
        <v>0.85333727643734059</v>
      </c>
      <c r="K167" s="36">
        <f t="shared" si="36"/>
        <v>-1.4651175543538557E-4</v>
      </c>
      <c r="L167" s="36">
        <f t="shared" si="37"/>
        <v>-2.5041056680238927E-4</v>
      </c>
      <c r="M167" s="36">
        <f t="shared" ca="1" si="42"/>
        <v>2.6178276924797052E-3</v>
      </c>
      <c r="N167" s="36">
        <f t="shared" ca="1" si="38"/>
        <v>1.2075956429849803E-6</v>
      </c>
      <c r="O167" s="113">
        <f t="shared" ca="1" si="39"/>
        <v>59196987413.979874</v>
      </c>
      <c r="P167" s="36">
        <f t="shared" ca="1" si="40"/>
        <v>43889564150.389664</v>
      </c>
      <c r="Q167" s="36">
        <f t="shared" ca="1" si="41"/>
        <v>2440244376.3613272</v>
      </c>
      <c r="R167" s="45">
        <f t="shared" ca="1" si="30"/>
        <v>-3.4750476874209658E-3</v>
      </c>
    </row>
    <row r="168" spans="1:18" x14ac:dyDescent="0.2">
      <c r="A168" s="111">
        <v>17219.5</v>
      </c>
      <c r="B168" s="111">
        <v>7.3574000271037221E-4</v>
      </c>
      <c r="C168" s="111">
        <v>0.1</v>
      </c>
      <c r="D168" s="92">
        <f t="shared" si="31"/>
        <v>1.7219500000000001</v>
      </c>
      <c r="E168" s="92">
        <f t="shared" si="31"/>
        <v>7.3574000271037221E-4</v>
      </c>
      <c r="F168" s="36">
        <f t="shared" si="32"/>
        <v>0.17219500000000001</v>
      </c>
      <c r="G168" s="36">
        <f t="shared" si="32"/>
        <v>7.3574000271037232E-5</v>
      </c>
      <c r="H168" s="36">
        <f t="shared" si="33"/>
        <v>0.29651118025000006</v>
      </c>
      <c r="I168" s="36">
        <f t="shared" si="34"/>
        <v>0.51057742683148766</v>
      </c>
      <c r="J168" s="36">
        <f t="shared" si="35"/>
        <v>0.87918880013248024</v>
      </c>
      <c r="K168" s="36">
        <f t="shared" si="36"/>
        <v>1.2669074976671258E-4</v>
      </c>
      <c r="L168" s="36">
        <f t="shared" si="37"/>
        <v>2.1815513656079074E-4</v>
      </c>
      <c r="M168" s="36">
        <f t="shared" ca="1" si="42"/>
        <v>2.7024185936859171E-3</v>
      </c>
      <c r="N168" s="36">
        <f t="shared" ca="1" si="38"/>
        <v>3.8678246802015545E-7</v>
      </c>
      <c r="O168" s="113">
        <f t="shared" ca="1" si="39"/>
        <v>56085184430.223755</v>
      </c>
      <c r="P168" s="36">
        <f t="shared" ca="1" si="40"/>
        <v>46211475770.912125</v>
      </c>
      <c r="Q168" s="36">
        <f t="shared" ca="1" si="41"/>
        <v>2520579964.6765046</v>
      </c>
      <c r="R168" s="45">
        <f t="shared" ca="1" si="30"/>
        <v>-1.9666785909755449E-3</v>
      </c>
    </row>
    <row r="169" spans="1:18" x14ac:dyDescent="0.2">
      <c r="A169" s="111">
        <v>17267.5</v>
      </c>
      <c r="B169" s="111">
        <v>5.8309999440098181E-4</v>
      </c>
      <c r="C169" s="111">
        <v>0.1</v>
      </c>
      <c r="D169" s="92">
        <f t="shared" si="31"/>
        <v>1.72675</v>
      </c>
      <c r="E169" s="92">
        <f t="shared" si="31"/>
        <v>5.8309999440098181E-4</v>
      </c>
      <c r="F169" s="36">
        <f t="shared" si="32"/>
        <v>0.17267500000000002</v>
      </c>
      <c r="G169" s="36">
        <f t="shared" si="32"/>
        <v>5.8309999440098187E-5</v>
      </c>
      <c r="H169" s="36">
        <f t="shared" si="33"/>
        <v>0.29816655625000005</v>
      </c>
      <c r="I169" s="36">
        <f t="shared" si="34"/>
        <v>0.51485910100468757</v>
      </c>
      <c r="J169" s="36">
        <f t="shared" si="35"/>
        <v>0.88903295265984428</v>
      </c>
      <c r="K169" s="36">
        <f t="shared" si="36"/>
        <v>1.0068679153318954E-4</v>
      </c>
      <c r="L169" s="36">
        <f t="shared" si="37"/>
        <v>1.7386091727993505E-4</v>
      </c>
      <c r="M169" s="36">
        <f t="shared" ca="1" si="42"/>
        <v>2.7343941087199586E-3</v>
      </c>
      <c r="N169" s="36">
        <f t="shared" ca="1" si="38"/>
        <v>4.6280663663034707E-7</v>
      </c>
      <c r="O169" s="113">
        <f t="shared" ca="1" si="39"/>
        <v>54944873123.694038</v>
      </c>
      <c r="P169" s="36">
        <f t="shared" ca="1" si="40"/>
        <v>47092454485.49649</v>
      </c>
      <c r="Q169" s="36">
        <f t="shared" ca="1" si="41"/>
        <v>2550847460.2479525</v>
      </c>
      <c r="R169" s="45">
        <f t="shared" ca="1" si="30"/>
        <v>-2.1512941143189768E-3</v>
      </c>
    </row>
    <row r="170" spans="1:18" x14ac:dyDescent="0.2">
      <c r="A170" s="111">
        <v>17322</v>
      </c>
      <c r="B170" s="111">
        <v>3.4410399966873229E-3</v>
      </c>
      <c r="C170" s="111">
        <v>0.1</v>
      </c>
      <c r="D170" s="92">
        <f t="shared" si="31"/>
        <v>1.7322</v>
      </c>
      <c r="E170" s="92">
        <f t="shared" si="31"/>
        <v>3.4410399966873229E-3</v>
      </c>
      <c r="F170" s="36">
        <f t="shared" si="32"/>
        <v>0.17322000000000001</v>
      </c>
      <c r="G170" s="36">
        <f t="shared" si="32"/>
        <v>3.441039996687323E-4</v>
      </c>
      <c r="H170" s="36">
        <f t="shared" si="33"/>
        <v>0.30005168400000004</v>
      </c>
      <c r="I170" s="36">
        <f t="shared" si="34"/>
        <v>0.51974952702480004</v>
      </c>
      <c r="J170" s="36">
        <f t="shared" si="35"/>
        <v>0.90031013071235866</v>
      </c>
      <c r="K170" s="36">
        <f t="shared" si="36"/>
        <v>5.9605694822617811E-4</v>
      </c>
      <c r="L170" s="36">
        <f t="shared" si="37"/>
        <v>1.0324898457173856E-3</v>
      </c>
      <c r="M170" s="36">
        <f t="shared" ca="1" si="42"/>
        <v>2.7708675509982243E-3</v>
      </c>
      <c r="N170" s="36">
        <f t="shared" ca="1" si="38"/>
        <v>4.4913110696090785E-8</v>
      </c>
      <c r="O170" s="113">
        <f t="shared" ca="1" si="39"/>
        <v>53667581138.361435</v>
      </c>
      <c r="P170" s="36">
        <f t="shared" ca="1" si="40"/>
        <v>48099363685.316223</v>
      </c>
      <c r="Q170" s="36">
        <f t="shared" ca="1" si="41"/>
        <v>2585303679.1553397</v>
      </c>
      <c r="R170" s="45">
        <f t="shared" ca="1" si="30"/>
        <v>6.701724456890986E-4</v>
      </c>
    </row>
    <row r="171" spans="1:18" x14ac:dyDescent="0.2">
      <c r="A171" s="111">
        <v>17356.5</v>
      </c>
      <c r="B171" s="111">
        <v>4.1125799980363809E-3</v>
      </c>
      <c r="C171" s="111">
        <v>0.1</v>
      </c>
      <c r="D171" s="92">
        <f t="shared" si="31"/>
        <v>1.7356499999999999</v>
      </c>
      <c r="E171" s="92">
        <f t="shared" si="31"/>
        <v>4.1125799980363809E-3</v>
      </c>
      <c r="F171" s="36">
        <f t="shared" si="32"/>
        <v>0.173565</v>
      </c>
      <c r="G171" s="36">
        <f t="shared" si="32"/>
        <v>4.112579998036381E-4</v>
      </c>
      <c r="H171" s="36">
        <f t="shared" si="33"/>
        <v>0.30124809224999999</v>
      </c>
      <c r="I171" s="36">
        <f t="shared" si="34"/>
        <v>0.52286125131371242</v>
      </c>
      <c r="J171" s="36">
        <f t="shared" si="35"/>
        <v>0.90750413084264492</v>
      </c>
      <c r="K171" s="36">
        <f t="shared" si="36"/>
        <v>7.1379994735918447E-4</v>
      </c>
      <c r="L171" s="36">
        <f t="shared" si="37"/>
        <v>1.2389068786339684E-3</v>
      </c>
      <c r="M171" s="36">
        <f t="shared" ca="1" si="42"/>
        <v>2.7940485358507149E-3</v>
      </c>
      <c r="N171" s="36">
        <f t="shared" ca="1" si="38"/>
        <v>1.7385252167734705E-7</v>
      </c>
      <c r="O171" s="113">
        <f t="shared" ca="1" si="39"/>
        <v>52868551226.557419</v>
      </c>
      <c r="P171" s="36">
        <f t="shared" ca="1" si="40"/>
        <v>48740359614.76078</v>
      </c>
      <c r="Q171" s="36">
        <f t="shared" ca="1" si="41"/>
        <v>2607163690.8552465</v>
      </c>
      <c r="R171" s="45">
        <f t="shared" ca="1" si="30"/>
        <v>1.318531462185666E-3</v>
      </c>
    </row>
    <row r="172" spans="1:18" x14ac:dyDescent="0.2">
      <c r="A172" s="111">
        <v>17587.5</v>
      </c>
      <c r="B172" s="111">
        <v>-4.3449999793665484E-4</v>
      </c>
      <c r="C172" s="111">
        <v>0.1</v>
      </c>
      <c r="D172" s="92">
        <f t="shared" si="31"/>
        <v>1.75875</v>
      </c>
      <c r="E172" s="92">
        <f t="shared" si="31"/>
        <v>-4.3449999793665484E-4</v>
      </c>
      <c r="F172" s="36">
        <f t="shared" si="32"/>
        <v>0.175875</v>
      </c>
      <c r="G172" s="36">
        <f t="shared" si="32"/>
        <v>-4.3449999793665484E-5</v>
      </c>
      <c r="H172" s="36">
        <f t="shared" si="33"/>
        <v>0.30932015625000003</v>
      </c>
      <c r="I172" s="36">
        <f t="shared" si="34"/>
        <v>0.5440168248046876</v>
      </c>
      <c r="J172" s="36">
        <f t="shared" si="35"/>
        <v>0.95678959062524438</v>
      </c>
      <c r="K172" s="36">
        <f t="shared" si="36"/>
        <v>-7.6417687137109172E-5</v>
      </c>
      <c r="L172" s="36">
        <f t="shared" si="37"/>
        <v>-1.3439960725239076E-4</v>
      </c>
      <c r="M172" s="36">
        <f t="shared" ca="1" si="42"/>
        <v>2.9511037985708319E-3</v>
      </c>
      <c r="N172" s="36">
        <f t="shared" ca="1" si="38"/>
        <v>1.1462313066925909E-6</v>
      </c>
      <c r="O172" s="113">
        <f t="shared" ca="1" si="39"/>
        <v>47706440637.615471</v>
      </c>
      <c r="P172" s="36">
        <f t="shared" ca="1" si="40"/>
        <v>53101717825.18602</v>
      </c>
      <c r="Q172" s="36">
        <f t="shared" ca="1" si="41"/>
        <v>2754439772.5269313</v>
      </c>
      <c r="R172" s="45">
        <f t="shared" ca="1" si="30"/>
        <v>-3.3856037965074868E-3</v>
      </c>
    </row>
    <row r="173" spans="1:18" x14ac:dyDescent="0.2">
      <c r="A173" s="111">
        <v>17814</v>
      </c>
      <c r="B173" s="111">
        <v>-3.7352000072132796E-4</v>
      </c>
      <c r="C173" s="111">
        <v>0.1</v>
      </c>
      <c r="D173" s="92">
        <f t="shared" si="31"/>
        <v>1.7814000000000001</v>
      </c>
      <c r="E173" s="92">
        <f t="shared" si="31"/>
        <v>-3.7352000072132796E-4</v>
      </c>
      <c r="F173" s="36">
        <f t="shared" si="32"/>
        <v>0.17814000000000002</v>
      </c>
      <c r="G173" s="36">
        <f t="shared" si="32"/>
        <v>-3.7352000072132801E-5</v>
      </c>
      <c r="H173" s="36">
        <f t="shared" si="33"/>
        <v>0.31733859600000003</v>
      </c>
      <c r="I173" s="36">
        <f t="shared" si="34"/>
        <v>0.56530697491440007</v>
      </c>
      <c r="J173" s="36">
        <f t="shared" si="35"/>
        <v>1.0070378451125124</v>
      </c>
      <c r="K173" s="36">
        <f t="shared" si="36"/>
        <v>-6.6538852928497381E-5</v>
      </c>
      <c r="L173" s="36">
        <f t="shared" si="37"/>
        <v>-1.1853231260682524E-4</v>
      </c>
      <c r="M173" s="36">
        <f t="shared" ca="1" si="42"/>
        <v>3.1082142302638919E-3</v>
      </c>
      <c r="N173" s="36">
        <f t="shared" ca="1" si="38"/>
        <v>1.212247325521424E-6</v>
      </c>
      <c r="O173" s="113">
        <f t="shared" ca="1" si="39"/>
        <v>42956048489.534431</v>
      </c>
      <c r="P173" s="36">
        <f t="shared" ca="1" si="40"/>
        <v>57489501636.770119</v>
      </c>
      <c r="Q173" s="36">
        <f t="shared" ca="1" si="41"/>
        <v>2900240700.1822796</v>
      </c>
      <c r="R173" s="45">
        <f t="shared" ca="1" si="30"/>
        <v>-3.4817342309852199E-3</v>
      </c>
    </row>
    <row r="174" spans="1:18" x14ac:dyDescent="0.2">
      <c r="A174" s="111">
        <v>18256</v>
      </c>
      <c r="B174" s="111">
        <v>-2.6540800026850775E-3</v>
      </c>
      <c r="C174" s="111">
        <v>0.1</v>
      </c>
      <c r="D174" s="92">
        <f t="shared" si="31"/>
        <v>1.8255999999999999</v>
      </c>
      <c r="E174" s="92">
        <f t="shared" si="31"/>
        <v>-2.6540800026850775E-3</v>
      </c>
      <c r="F174" s="36">
        <f t="shared" si="32"/>
        <v>0.18256</v>
      </c>
      <c r="G174" s="36">
        <f t="shared" si="32"/>
        <v>-2.6540800026850778E-4</v>
      </c>
      <c r="H174" s="36">
        <f t="shared" si="33"/>
        <v>0.33328153599999999</v>
      </c>
      <c r="I174" s="36">
        <f t="shared" si="34"/>
        <v>0.60843877212159991</v>
      </c>
      <c r="J174" s="36">
        <f t="shared" si="35"/>
        <v>1.1107658223851928</v>
      </c>
      <c r="K174" s="36">
        <f t="shared" si="36"/>
        <v>-4.845288452901878E-4</v>
      </c>
      <c r="L174" s="36">
        <f t="shared" si="37"/>
        <v>-8.8455585996176681E-4</v>
      </c>
      <c r="M174" s="36">
        <f t="shared" ca="1" si="42"/>
        <v>3.4236863526153931E-3</v>
      </c>
      <c r="N174" s="36">
        <f t="shared" ca="1" si="38"/>
        <v>3.6939243869622367E-6</v>
      </c>
      <c r="O174" s="113">
        <f t="shared" ca="1" si="39"/>
        <v>34540532989.779526</v>
      </c>
      <c r="P174" s="36">
        <f t="shared" ca="1" si="40"/>
        <v>66338839419.235367</v>
      </c>
      <c r="Q174" s="36">
        <f t="shared" ca="1" si="41"/>
        <v>3188008440.4816136</v>
      </c>
      <c r="R174" s="45">
        <f t="shared" ca="1" si="30"/>
        <v>-6.0777663553004705E-3</v>
      </c>
    </row>
    <row r="175" spans="1:18" x14ac:dyDescent="0.2">
      <c r="A175" s="111">
        <v>18333</v>
      </c>
      <c r="B175" s="111">
        <v>-1.8364400020800531E-3</v>
      </c>
      <c r="C175" s="111">
        <v>0.1</v>
      </c>
      <c r="D175" s="92">
        <f t="shared" si="31"/>
        <v>1.8332999999999999</v>
      </c>
      <c r="E175" s="92">
        <f t="shared" si="31"/>
        <v>-1.8364400020800531E-3</v>
      </c>
      <c r="F175" s="36">
        <f t="shared" si="32"/>
        <v>0.18332999999999999</v>
      </c>
      <c r="G175" s="36">
        <f t="shared" si="32"/>
        <v>-1.8364400020800533E-4</v>
      </c>
      <c r="H175" s="36">
        <f t="shared" si="33"/>
        <v>0.33609888899999996</v>
      </c>
      <c r="I175" s="36">
        <f t="shared" si="34"/>
        <v>0.61617009320369986</v>
      </c>
      <c r="J175" s="36">
        <f t="shared" si="35"/>
        <v>1.1296246318703429</v>
      </c>
      <c r="K175" s="36">
        <f t="shared" si="36"/>
        <v>-3.3667454558133615E-4</v>
      </c>
      <c r="L175" s="36">
        <f t="shared" si="37"/>
        <v>-6.1722544441426353E-4</v>
      </c>
      <c r="M175" s="36">
        <f t="shared" ca="1" si="42"/>
        <v>3.479845359910058E-3</v>
      </c>
      <c r="N175" s="36">
        <f t="shared" ca="1" si="38"/>
        <v>2.8262890050110328E-6</v>
      </c>
      <c r="O175" s="113">
        <f t="shared" ca="1" si="39"/>
        <v>33186442873.543667</v>
      </c>
      <c r="P175" s="36">
        <f t="shared" ca="1" si="40"/>
        <v>67915875008.814522</v>
      </c>
      <c r="Q175" s="36">
        <f t="shared" ca="1" si="41"/>
        <v>3238498961.108789</v>
      </c>
      <c r="R175" s="45">
        <f t="shared" ca="1" si="30"/>
        <v>-5.3162853619901111E-3</v>
      </c>
    </row>
    <row r="176" spans="1:18" x14ac:dyDescent="0.2">
      <c r="A176" s="111">
        <v>18350</v>
      </c>
      <c r="B176" s="111">
        <v>-5.7799999922281131E-4</v>
      </c>
      <c r="C176" s="111">
        <v>0.1</v>
      </c>
      <c r="D176" s="92">
        <f t="shared" si="31"/>
        <v>1.835</v>
      </c>
      <c r="E176" s="92">
        <f t="shared" si="31"/>
        <v>-5.7799999922281131E-4</v>
      </c>
      <c r="F176" s="36">
        <f t="shared" si="32"/>
        <v>0.1835</v>
      </c>
      <c r="G176" s="36">
        <f t="shared" si="32"/>
        <v>-5.7799999922281131E-5</v>
      </c>
      <c r="H176" s="36">
        <f t="shared" si="33"/>
        <v>0.33672249999999998</v>
      </c>
      <c r="I176" s="36">
        <f t="shared" si="34"/>
        <v>0.61788578750000001</v>
      </c>
      <c r="J176" s="36">
        <f t="shared" si="35"/>
        <v>1.1338204200624999</v>
      </c>
      <c r="K176" s="36">
        <f t="shared" si="36"/>
        <v>-1.0606299985738588E-4</v>
      </c>
      <c r="L176" s="36">
        <f t="shared" si="37"/>
        <v>-1.9462560473830308E-4</v>
      </c>
      <c r="M176" s="36">
        <f t="shared" ca="1" si="42"/>
        <v>3.4922921339153217E-3</v>
      </c>
      <c r="N176" s="36">
        <f t="shared" ca="1" si="38"/>
        <v>1.6567278049086173E-6</v>
      </c>
      <c r="O176" s="113">
        <f t="shared" ca="1" si="39"/>
        <v>32891861911.035419</v>
      </c>
      <c r="P176" s="36">
        <f t="shared" ca="1" si="40"/>
        <v>68265371450.991219</v>
      </c>
      <c r="Q176" s="36">
        <f t="shared" ca="1" si="41"/>
        <v>3249658307.0769858</v>
      </c>
      <c r="R176" s="45">
        <f t="shared" ca="1" si="30"/>
        <v>-4.070292133138133E-3</v>
      </c>
    </row>
    <row r="177" spans="1:18" x14ac:dyDescent="0.2">
      <c r="A177" s="111">
        <v>18418.5</v>
      </c>
      <c r="B177" s="111">
        <v>2.6104200005647726E-3</v>
      </c>
      <c r="C177" s="111">
        <v>0.1</v>
      </c>
      <c r="D177" s="92">
        <f t="shared" si="31"/>
        <v>1.84185</v>
      </c>
      <c r="E177" s="92">
        <f t="shared" si="31"/>
        <v>2.6104200005647726E-3</v>
      </c>
      <c r="F177" s="36">
        <f t="shared" si="32"/>
        <v>0.18418500000000002</v>
      </c>
      <c r="G177" s="36">
        <f t="shared" si="32"/>
        <v>2.610420000564773E-4</v>
      </c>
      <c r="H177" s="36">
        <f t="shared" si="33"/>
        <v>0.33924114225000002</v>
      </c>
      <c r="I177" s="36">
        <f t="shared" si="34"/>
        <v>0.62483129785316249</v>
      </c>
      <c r="J177" s="36">
        <f t="shared" si="35"/>
        <v>1.1508455259508474</v>
      </c>
      <c r="K177" s="36">
        <f t="shared" si="36"/>
        <v>4.8080020780402272E-4</v>
      </c>
      <c r="L177" s="36">
        <f t="shared" si="37"/>
        <v>8.8556186274383925E-4</v>
      </c>
      <c r="M177" s="36">
        <f t="shared" ca="1" si="42"/>
        <v>3.5426213517041937E-3</v>
      </c>
      <c r="N177" s="36">
        <f t="shared" ca="1" si="38"/>
        <v>8.6899935906616216E-8</v>
      </c>
      <c r="O177" s="113">
        <f t="shared" ca="1" si="39"/>
        <v>31720791297.566589</v>
      </c>
      <c r="P177" s="36">
        <f t="shared" ca="1" si="40"/>
        <v>69678367806.68576</v>
      </c>
      <c r="Q177" s="36">
        <f t="shared" ca="1" si="41"/>
        <v>3294665719.6586366</v>
      </c>
      <c r="R177" s="45">
        <f t="shared" ca="1" si="30"/>
        <v>-9.3220135113942105E-4</v>
      </c>
    </row>
    <row r="178" spans="1:18" x14ac:dyDescent="0.2">
      <c r="A178" s="111">
        <v>18610.5</v>
      </c>
      <c r="B178" s="111">
        <v>3.9998600041144527E-3</v>
      </c>
      <c r="C178" s="111">
        <v>0.1</v>
      </c>
      <c r="D178" s="92">
        <f t="shared" si="31"/>
        <v>1.8610500000000001</v>
      </c>
      <c r="E178" s="92">
        <f t="shared" si="31"/>
        <v>3.9998600041144527E-3</v>
      </c>
      <c r="F178" s="36">
        <f t="shared" si="32"/>
        <v>0.18610500000000002</v>
      </c>
      <c r="G178" s="36">
        <f t="shared" si="32"/>
        <v>3.9998600041144531E-4</v>
      </c>
      <c r="H178" s="36">
        <f t="shared" si="33"/>
        <v>0.34635071025000008</v>
      </c>
      <c r="I178" s="36">
        <f t="shared" si="34"/>
        <v>0.64457598931076265</v>
      </c>
      <c r="J178" s="36">
        <f t="shared" si="35"/>
        <v>1.1995881449067949</v>
      </c>
      <c r="K178" s="36">
        <f t="shared" si="36"/>
        <v>7.4439394606572032E-4</v>
      </c>
      <c r="L178" s="36">
        <f t="shared" si="37"/>
        <v>1.3853543533256089E-3</v>
      </c>
      <c r="M178" s="36">
        <f t="shared" ca="1" si="42"/>
        <v>3.6851934718794754E-3</v>
      </c>
      <c r="N178" s="36">
        <f t="shared" ca="1" si="38"/>
        <v>9.9015026508786042E-9</v>
      </c>
      <c r="O178" s="113">
        <f t="shared" ca="1" si="39"/>
        <v>28572658982.752266</v>
      </c>
      <c r="P178" s="36">
        <f t="shared" ca="1" si="40"/>
        <v>73677756290.617584</v>
      </c>
      <c r="Q178" s="36">
        <f t="shared" ca="1" si="41"/>
        <v>3421138883.7328935</v>
      </c>
      <c r="R178" s="45">
        <f t="shared" ca="1" si="30"/>
        <v>3.1466653223497735E-4</v>
      </c>
    </row>
    <row r="179" spans="1:18" x14ac:dyDescent="0.2">
      <c r="A179" s="111">
        <v>18670.5</v>
      </c>
      <c r="B179" s="111">
        <v>2.5590599980205297E-3</v>
      </c>
      <c r="C179" s="111">
        <v>0.1</v>
      </c>
      <c r="D179" s="92">
        <f t="shared" si="31"/>
        <v>1.8670500000000001</v>
      </c>
      <c r="E179" s="92">
        <f t="shared" si="31"/>
        <v>2.5590599980205297E-3</v>
      </c>
      <c r="F179" s="36">
        <f t="shared" si="32"/>
        <v>0.18670500000000001</v>
      </c>
      <c r="G179" s="36">
        <f t="shared" si="32"/>
        <v>2.5590599980205301E-4</v>
      </c>
      <c r="H179" s="36">
        <f t="shared" si="33"/>
        <v>0.34858757025000003</v>
      </c>
      <c r="I179" s="36">
        <f t="shared" si="34"/>
        <v>0.65083042303526262</v>
      </c>
      <c r="J179" s="36">
        <f t="shared" si="35"/>
        <v>1.2151329413279872</v>
      </c>
      <c r="K179" s="36">
        <f t="shared" si="36"/>
        <v>4.7778929693042307E-4</v>
      </c>
      <c r="L179" s="36">
        <f t="shared" si="37"/>
        <v>8.9205650683394646E-4</v>
      </c>
      <c r="M179" s="36">
        <f t="shared" ca="1" si="42"/>
        <v>3.730201731199821E-3</v>
      </c>
      <c r="N179" s="36">
        <f t="shared" ca="1" si="38"/>
        <v>1.3715729591941943E-7</v>
      </c>
      <c r="O179" s="113">
        <f t="shared" ca="1" si="39"/>
        <v>27628889432.988331</v>
      </c>
      <c r="P179" s="36">
        <f t="shared" ca="1" si="40"/>
        <v>74938785216.884293</v>
      </c>
      <c r="Q179" s="36">
        <f t="shared" ca="1" si="41"/>
        <v>3460746275.7881002</v>
      </c>
      <c r="R179" s="45">
        <f t="shared" ca="1" si="30"/>
        <v>-1.1711417331792913E-3</v>
      </c>
    </row>
    <row r="180" spans="1:18" x14ac:dyDescent="0.2">
      <c r="A180" s="111">
        <v>18684</v>
      </c>
      <c r="B180" s="111">
        <v>-3.2651200017426163E-3</v>
      </c>
      <c r="C180" s="111">
        <v>0.1</v>
      </c>
      <c r="D180" s="92">
        <f t="shared" si="31"/>
        <v>1.8684000000000001</v>
      </c>
      <c r="E180" s="92">
        <f t="shared" si="31"/>
        <v>-3.2651200017426163E-3</v>
      </c>
      <c r="F180" s="36">
        <f t="shared" si="32"/>
        <v>0.18684000000000001</v>
      </c>
      <c r="G180" s="36">
        <f t="shared" si="32"/>
        <v>-3.2651200017426164E-4</v>
      </c>
      <c r="H180" s="36">
        <f t="shared" si="33"/>
        <v>0.34909185600000003</v>
      </c>
      <c r="I180" s="36">
        <f t="shared" si="34"/>
        <v>0.65224322375040011</v>
      </c>
      <c r="J180" s="36">
        <f t="shared" si="35"/>
        <v>1.2186512392552475</v>
      </c>
      <c r="K180" s="36">
        <f t="shared" si="36"/>
        <v>-6.1005502112559051E-4</v>
      </c>
      <c r="L180" s="36">
        <f t="shared" si="37"/>
        <v>-1.1398268014710534E-3</v>
      </c>
      <c r="M180" s="36">
        <f t="shared" ca="1" si="42"/>
        <v>3.7403584142565137E-3</v>
      </c>
      <c r="N180" s="36">
        <f t="shared" ca="1" si="38"/>
        <v>4.9076727837029684E-6</v>
      </c>
      <c r="O180" s="113">
        <f t="shared" ca="1" si="39"/>
        <v>27419136709.469986</v>
      </c>
      <c r="P180" s="36">
        <f t="shared" ca="1" si="40"/>
        <v>75223224322.506943</v>
      </c>
      <c r="Q180" s="36">
        <f t="shared" ca="1" si="41"/>
        <v>3469662810.5574794</v>
      </c>
      <c r="R180" s="45">
        <f t="shared" ca="1" si="30"/>
        <v>-7.00547841599913E-3</v>
      </c>
    </row>
    <row r="181" spans="1:18" x14ac:dyDescent="0.2">
      <c r="A181" s="111">
        <v>18722</v>
      </c>
      <c r="B181" s="111">
        <v>5.4890399987925775E-3</v>
      </c>
      <c r="C181" s="111">
        <v>0.1</v>
      </c>
      <c r="D181" s="92">
        <f t="shared" si="31"/>
        <v>1.8722000000000001</v>
      </c>
      <c r="E181" s="92">
        <f t="shared" si="31"/>
        <v>5.4890399987925775E-3</v>
      </c>
      <c r="F181" s="36">
        <f t="shared" si="32"/>
        <v>0.18722000000000003</v>
      </c>
      <c r="G181" s="36">
        <f t="shared" si="32"/>
        <v>5.4890399987925773E-4</v>
      </c>
      <c r="H181" s="36">
        <f t="shared" si="33"/>
        <v>0.35051328400000004</v>
      </c>
      <c r="I181" s="36">
        <f t="shared" si="34"/>
        <v>0.65623097030480004</v>
      </c>
      <c r="J181" s="36">
        <f t="shared" si="35"/>
        <v>1.2285956226046466</v>
      </c>
      <c r="K181" s="36">
        <f t="shared" si="36"/>
        <v>1.0276580685739463E-3</v>
      </c>
      <c r="L181" s="36">
        <f t="shared" si="37"/>
        <v>1.9239814359841424E-3</v>
      </c>
      <c r="M181" s="36">
        <f t="shared" ca="1" si="42"/>
        <v>3.7690064190275506E-3</v>
      </c>
      <c r="N181" s="36">
        <f t="shared" ca="1" si="38"/>
        <v>2.9585155155192932E-7</v>
      </c>
      <c r="O181" s="113">
        <f t="shared" ca="1" si="39"/>
        <v>26833814976.956135</v>
      </c>
      <c r="P181" s="36">
        <f t="shared" ca="1" si="40"/>
        <v>76025239660.143127</v>
      </c>
      <c r="Q181" s="36">
        <f t="shared" ca="1" si="41"/>
        <v>3494770256.638309</v>
      </c>
      <c r="R181" s="45">
        <f t="shared" ca="1" si="30"/>
        <v>1.7200335797650269E-3</v>
      </c>
    </row>
    <row r="182" spans="1:18" x14ac:dyDescent="0.2">
      <c r="A182" s="111">
        <v>18734.5</v>
      </c>
      <c r="B182" s="111">
        <v>-3.6444600045797415E-3</v>
      </c>
      <c r="C182" s="111">
        <v>0.1</v>
      </c>
      <c r="D182" s="92">
        <f t="shared" si="31"/>
        <v>1.8734500000000001</v>
      </c>
      <c r="E182" s="92">
        <f t="shared" si="31"/>
        <v>-3.6444600045797415E-3</v>
      </c>
      <c r="F182" s="36">
        <f t="shared" si="32"/>
        <v>0.18734500000000001</v>
      </c>
      <c r="G182" s="36">
        <f t="shared" si="32"/>
        <v>-3.6444600045797419E-4</v>
      </c>
      <c r="H182" s="36">
        <f t="shared" si="33"/>
        <v>0.35098149025000003</v>
      </c>
      <c r="I182" s="36">
        <f t="shared" si="34"/>
        <v>0.65754627290886258</v>
      </c>
      <c r="J182" s="36">
        <f t="shared" si="35"/>
        <v>1.2318800649811086</v>
      </c>
      <c r="K182" s="36">
        <f t="shared" si="36"/>
        <v>-6.8277135955799176E-4</v>
      </c>
      <c r="L182" s="36">
        <f t="shared" si="37"/>
        <v>-1.2791380035639198E-3</v>
      </c>
      <c r="M182" s="36">
        <f t="shared" ca="1" si="42"/>
        <v>3.7784490787031331E-3</v>
      </c>
      <c r="N182" s="36">
        <f t="shared" ca="1" si="38"/>
        <v>5.5099579258683412E-6</v>
      </c>
      <c r="O182" s="113">
        <f t="shared" ca="1" si="39"/>
        <v>26642913113.915733</v>
      </c>
      <c r="P182" s="36">
        <f t="shared" ca="1" si="40"/>
        <v>76289498654.871918</v>
      </c>
      <c r="Q182" s="36">
        <f t="shared" ca="1" si="41"/>
        <v>3503032102.0231266</v>
      </c>
      <c r="R182" s="45">
        <f t="shared" ca="1" si="30"/>
        <v>-7.4229090832828746E-3</v>
      </c>
    </row>
    <row r="183" spans="1:18" x14ac:dyDescent="0.2">
      <c r="A183" s="111">
        <v>18743</v>
      </c>
      <c r="B183" s="111">
        <v>7.9847599990898743E-3</v>
      </c>
      <c r="C183" s="111">
        <v>0.1</v>
      </c>
      <c r="D183" s="92">
        <f t="shared" si="31"/>
        <v>1.8743000000000001</v>
      </c>
      <c r="E183" s="92">
        <f t="shared" si="31"/>
        <v>7.9847599990898743E-3</v>
      </c>
      <c r="F183" s="36">
        <f t="shared" si="32"/>
        <v>0.18743000000000001</v>
      </c>
      <c r="G183" s="36">
        <f t="shared" si="32"/>
        <v>7.9847599990898752E-4</v>
      </c>
      <c r="H183" s="36">
        <f t="shared" si="33"/>
        <v>0.35130004900000006</v>
      </c>
      <c r="I183" s="36">
        <f t="shared" si="34"/>
        <v>0.65844168184070018</v>
      </c>
      <c r="J183" s="36">
        <f t="shared" si="35"/>
        <v>1.2341172442740245</v>
      </c>
      <c r="K183" s="36">
        <f t="shared" si="36"/>
        <v>1.4965835666294154E-3</v>
      </c>
      <c r="L183" s="36">
        <f t="shared" si="37"/>
        <v>2.8050465789335134E-3</v>
      </c>
      <c r="M183" s="36">
        <f t="shared" ca="1" si="42"/>
        <v>3.7848754525742065E-3</v>
      </c>
      <c r="N183" s="36">
        <f t="shared" ca="1" si="38"/>
        <v>1.7639030204061118E-6</v>
      </c>
      <c r="O183" s="113">
        <f t="shared" ca="1" si="39"/>
        <v>26513561847.851997</v>
      </c>
      <c r="P183" s="36">
        <f t="shared" ca="1" si="40"/>
        <v>76469317533.238342</v>
      </c>
      <c r="Q183" s="36">
        <f t="shared" ca="1" si="41"/>
        <v>3508650926.7366819</v>
      </c>
      <c r="R183" s="45">
        <f t="shared" ca="1" si="30"/>
        <v>4.1998845465156679E-3</v>
      </c>
    </row>
    <row r="184" spans="1:18" x14ac:dyDescent="0.2">
      <c r="A184" s="111">
        <v>18756</v>
      </c>
      <c r="B184" s="111">
        <v>6.0059199968236499E-3</v>
      </c>
      <c r="C184" s="111">
        <v>0.1</v>
      </c>
      <c r="D184" s="92">
        <f t="shared" si="31"/>
        <v>1.8755999999999999</v>
      </c>
      <c r="E184" s="92">
        <f t="shared" si="31"/>
        <v>6.0059199968236499E-3</v>
      </c>
      <c r="F184" s="36">
        <f t="shared" si="32"/>
        <v>0.18756</v>
      </c>
      <c r="G184" s="36">
        <f t="shared" si="32"/>
        <v>6.0059199968236503E-4</v>
      </c>
      <c r="H184" s="36">
        <f t="shared" si="33"/>
        <v>0.35178753600000001</v>
      </c>
      <c r="I184" s="36">
        <f t="shared" si="34"/>
        <v>0.65981270252159996</v>
      </c>
      <c r="J184" s="36">
        <f t="shared" si="35"/>
        <v>1.2375447048495127</v>
      </c>
      <c r="K184" s="36">
        <f t="shared" si="36"/>
        <v>1.1264703546042438E-3</v>
      </c>
      <c r="L184" s="36">
        <f t="shared" si="37"/>
        <v>2.1128077970957197E-3</v>
      </c>
      <c r="M184" s="36">
        <f t="shared" ca="1" si="42"/>
        <v>3.7947124254920014E-3</v>
      </c>
      <c r="N184" s="36">
        <f t="shared" ca="1" si="38"/>
        <v>4.8894389235144071E-7</v>
      </c>
      <c r="O184" s="113">
        <f t="shared" ca="1" si="39"/>
        <v>26316452802.850407</v>
      </c>
      <c r="P184" s="36">
        <f t="shared" ca="1" si="40"/>
        <v>76744525840.129013</v>
      </c>
      <c r="Q184" s="36">
        <f t="shared" ca="1" si="41"/>
        <v>3517245604.7211094</v>
      </c>
      <c r="R184" s="45">
        <f t="shared" ca="1" si="30"/>
        <v>2.2112075713316484E-3</v>
      </c>
    </row>
    <row r="185" spans="1:18" x14ac:dyDescent="0.2">
      <c r="A185" s="111">
        <v>18760</v>
      </c>
      <c r="B185" s="111">
        <v>3.2432000007247552E-3</v>
      </c>
      <c r="C185" s="111">
        <v>0.1</v>
      </c>
      <c r="D185" s="92">
        <f t="shared" si="31"/>
        <v>1.8759999999999999</v>
      </c>
      <c r="E185" s="92">
        <f t="shared" si="31"/>
        <v>3.2432000007247552E-3</v>
      </c>
      <c r="F185" s="36">
        <f t="shared" si="32"/>
        <v>0.18759999999999999</v>
      </c>
      <c r="G185" s="36">
        <f t="shared" si="32"/>
        <v>3.2432000007247557E-4</v>
      </c>
      <c r="H185" s="36">
        <f t="shared" si="33"/>
        <v>0.35193759999999996</v>
      </c>
      <c r="I185" s="36">
        <f t="shared" si="34"/>
        <v>0.66023493759999985</v>
      </c>
      <c r="J185" s="36">
        <f t="shared" si="35"/>
        <v>1.2386007429375996</v>
      </c>
      <c r="K185" s="36">
        <f t="shared" si="36"/>
        <v>6.0842432013596417E-4</v>
      </c>
      <c r="L185" s="36">
        <f t="shared" si="37"/>
        <v>1.1414040245750687E-3</v>
      </c>
      <c r="M185" s="36">
        <f t="shared" ca="1" si="42"/>
        <v>3.7977412303104221E-3</v>
      </c>
      <c r="N185" s="36">
        <f t="shared" ca="1" si="38"/>
        <v>3.075159753103833E-8</v>
      </c>
      <c r="O185" s="113">
        <f t="shared" ca="1" si="39"/>
        <v>26255979393.773232</v>
      </c>
      <c r="P185" s="36">
        <f t="shared" ca="1" si="40"/>
        <v>76829251649.316299</v>
      </c>
      <c r="Q185" s="36">
        <f t="shared" ca="1" si="41"/>
        <v>3519890404.0474658</v>
      </c>
      <c r="R185" s="45">
        <f t="shared" ca="1" si="30"/>
        <v>-5.5454122958566686E-4</v>
      </c>
    </row>
    <row r="186" spans="1:18" x14ac:dyDescent="0.2">
      <c r="A186" s="111">
        <v>18781.5</v>
      </c>
      <c r="B186" s="111">
        <v>4.8935800004983321E-3</v>
      </c>
      <c r="C186" s="111">
        <v>0.1</v>
      </c>
      <c r="D186" s="92">
        <f t="shared" si="31"/>
        <v>1.87815</v>
      </c>
      <c r="E186" s="92">
        <f t="shared" si="31"/>
        <v>4.8935800004983321E-3</v>
      </c>
      <c r="F186" s="36">
        <f t="shared" si="32"/>
        <v>0.18781500000000001</v>
      </c>
      <c r="G186" s="36">
        <f t="shared" si="32"/>
        <v>4.8935800004983325E-4</v>
      </c>
      <c r="H186" s="36">
        <f t="shared" si="33"/>
        <v>0.35274474225000002</v>
      </c>
      <c r="I186" s="36">
        <f t="shared" si="34"/>
        <v>0.66250753765683756</v>
      </c>
      <c r="J186" s="36">
        <f t="shared" si="35"/>
        <v>1.2442885318501895</v>
      </c>
      <c r="K186" s="36">
        <f t="shared" si="36"/>
        <v>9.1908772779359434E-4</v>
      </c>
      <c r="L186" s="36">
        <f t="shared" si="37"/>
        <v>1.7261846159555391E-3</v>
      </c>
      <c r="M186" s="36">
        <f t="shared" ca="1" si="42"/>
        <v>3.8140375353195935E-3</v>
      </c>
      <c r="N186" s="36">
        <f t="shared" ca="1" si="38"/>
        <v>1.165411934124188E-7</v>
      </c>
      <c r="O186" s="113">
        <f t="shared" ca="1" si="39"/>
        <v>25932347550.7346</v>
      </c>
      <c r="P186" s="36">
        <f t="shared" ca="1" si="40"/>
        <v>77285024137.15535</v>
      </c>
      <c r="Q186" s="36">
        <f t="shared" ca="1" si="41"/>
        <v>3534108428.8867164</v>
      </c>
      <c r="R186" s="45">
        <f t="shared" ca="1" si="30"/>
        <v>1.0795424651787386E-3</v>
      </c>
    </row>
    <row r="187" spans="1:18" x14ac:dyDescent="0.2">
      <c r="A187" s="111">
        <v>18782</v>
      </c>
      <c r="B187" s="111">
        <v>7.0482400042237714E-3</v>
      </c>
      <c r="C187" s="111">
        <v>0.1</v>
      </c>
      <c r="D187" s="92">
        <f t="shared" si="31"/>
        <v>1.8782000000000001</v>
      </c>
      <c r="E187" s="92">
        <f t="shared" si="31"/>
        <v>7.0482400042237714E-3</v>
      </c>
      <c r="F187" s="36">
        <f t="shared" si="32"/>
        <v>0.18782000000000001</v>
      </c>
      <c r="G187" s="36">
        <f t="shared" si="32"/>
        <v>7.0482400042237714E-4</v>
      </c>
      <c r="H187" s="36">
        <f t="shared" si="33"/>
        <v>0.35276352400000005</v>
      </c>
      <c r="I187" s="36">
        <f t="shared" si="34"/>
        <v>0.66256045077680015</v>
      </c>
      <c r="J187" s="36">
        <f t="shared" si="35"/>
        <v>1.244421038648986</v>
      </c>
      <c r="K187" s="36">
        <f t="shared" si="36"/>
        <v>1.3238004375933088E-3</v>
      </c>
      <c r="L187" s="36">
        <f t="shared" si="37"/>
        <v>2.4863619818877528E-3</v>
      </c>
      <c r="M187" s="36">
        <f t="shared" ca="1" si="42"/>
        <v>3.8144168497912384E-3</v>
      </c>
      <c r="N187" s="36">
        <f t="shared" ca="1" si="38"/>
        <v>1.0457612194143978E-6</v>
      </c>
      <c r="O187" s="113">
        <f t="shared" ca="1" si="39"/>
        <v>25924849540.257919</v>
      </c>
      <c r="P187" s="36">
        <f t="shared" ca="1" si="40"/>
        <v>77295630915.527496</v>
      </c>
      <c r="Q187" s="36">
        <f t="shared" ca="1" si="41"/>
        <v>3534439124.6154323</v>
      </c>
      <c r="R187" s="45">
        <f t="shared" ca="1" si="30"/>
        <v>3.233823154432533E-3</v>
      </c>
    </row>
    <row r="188" spans="1:18" x14ac:dyDescent="0.2">
      <c r="A188" s="111">
        <v>18790</v>
      </c>
      <c r="B188" s="111">
        <v>1.5228000047500245E-3</v>
      </c>
      <c r="C188" s="111">
        <v>0.1</v>
      </c>
      <c r="D188" s="92">
        <f t="shared" si="31"/>
        <v>1.879</v>
      </c>
      <c r="E188" s="92">
        <f t="shared" si="31"/>
        <v>1.5228000047500245E-3</v>
      </c>
      <c r="F188" s="36">
        <f t="shared" si="32"/>
        <v>0.18790000000000001</v>
      </c>
      <c r="G188" s="36">
        <f t="shared" si="32"/>
        <v>1.5228000047500247E-4</v>
      </c>
      <c r="H188" s="36">
        <f t="shared" si="33"/>
        <v>0.35306410000000005</v>
      </c>
      <c r="I188" s="36">
        <f t="shared" si="34"/>
        <v>0.66340744390000006</v>
      </c>
      <c r="J188" s="36">
        <f t="shared" si="35"/>
        <v>1.2465425870881002</v>
      </c>
      <c r="K188" s="36">
        <f t="shared" si="36"/>
        <v>2.8613412089252967E-4</v>
      </c>
      <c r="L188" s="36">
        <f t="shared" si="37"/>
        <v>5.3764601315706324E-4</v>
      </c>
      <c r="M188" s="36">
        <f t="shared" ca="1" si="42"/>
        <v>3.820487925258173E-3</v>
      </c>
      <c r="N188" s="36">
        <f t="shared" ca="1" si="38"/>
        <v>5.2793697800490607E-7</v>
      </c>
      <c r="O188" s="113">
        <f t="shared" ca="1" si="39"/>
        <v>25805056151.132542</v>
      </c>
      <c r="P188" s="36">
        <f t="shared" ca="1" si="40"/>
        <v>77465385007.967346</v>
      </c>
      <c r="Q188" s="36">
        <f t="shared" ca="1" si="41"/>
        <v>3539730523.0474405</v>
      </c>
      <c r="R188" s="45">
        <f t="shared" ca="1" si="30"/>
        <v>-2.2976879205081485E-3</v>
      </c>
    </row>
    <row r="189" spans="1:18" x14ac:dyDescent="0.2">
      <c r="A189" s="111">
        <v>18790.5</v>
      </c>
      <c r="B189" s="111">
        <v>1.6774600007920526E-3</v>
      </c>
      <c r="C189" s="111">
        <v>0.1</v>
      </c>
      <c r="D189" s="92">
        <f t="shared" si="31"/>
        <v>1.8790500000000001</v>
      </c>
      <c r="E189" s="92">
        <f t="shared" si="31"/>
        <v>1.6774600007920526E-3</v>
      </c>
      <c r="F189" s="36">
        <f t="shared" si="32"/>
        <v>0.18790500000000002</v>
      </c>
      <c r="G189" s="36">
        <f t="shared" si="32"/>
        <v>1.6774600007920528E-4</v>
      </c>
      <c r="H189" s="36">
        <f t="shared" si="33"/>
        <v>0.35308289025000006</v>
      </c>
      <c r="I189" s="36">
        <f t="shared" si="34"/>
        <v>0.66346040492426261</v>
      </c>
      <c r="J189" s="36">
        <f t="shared" si="35"/>
        <v>1.2466752738729356</v>
      </c>
      <c r="K189" s="36">
        <f t="shared" si="36"/>
        <v>3.1520312144883071E-4</v>
      </c>
      <c r="L189" s="36">
        <f t="shared" si="37"/>
        <v>5.9228242535842542E-4</v>
      </c>
      <c r="M189" s="36">
        <f t="shared" ca="1" si="42"/>
        <v>3.8208674952198967E-3</v>
      </c>
      <c r="N189" s="36">
        <f t="shared" ca="1" si="38"/>
        <v>4.5941956871694482E-7</v>
      </c>
      <c r="O189" s="113">
        <f t="shared" ca="1" si="39"/>
        <v>25797579983.512321</v>
      </c>
      <c r="P189" s="36">
        <f t="shared" ca="1" si="40"/>
        <v>77475997487.038391</v>
      </c>
      <c r="Q189" s="36">
        <f t="shared" ca="1" si="41"/>
        <v>3540061252.0261359</v>
      </c>
      <c r="R189" s="45">
        <f t="shared" ca="1" si="30"/>
        <v>-2.1434074944278441E-3</v>
      </c>
    </row>
    <row r="190" spans="1:18" x14ac:dyDescent="0.2">
      <c r="A190" s="111">
        <v>18798.5</v>
      </c>
      <c r="B190" s="111">
        <v>5.1520199995138682E-3</v>
      </c>
      <c r="C190" s="111">
        <v>0.1</v>
      </c>
      <c r="D190" s="92">
        <f t="shared" si="31"/>
        <v>1.87985</v>
      </c>
      <c r="E190" s="92">
        <f t="shared" si="31"/>
        <v>5.1520199995138682E-3</v>
      </c>
      <c r="F190" s="36">
        <f t="shared" si="32"/>
        <v>0.18798500000000001</v>
      </c>
      <c r="G190" s="36">
        <f t="shared" si="32"/>
        <v>5.1520199995138685E-4</v>
      </c>
      <c r="H190" s="36">
        <f t="shared" si="33"/>
        <v>0.35338360225000004</v>
      </c>
      <c r="I190" s="36">
        <f t="shared" si="34"/>
        <v>0.66430816468966258</v>
      </c>
      <c r="J190" s="36">
        <f t="shared" si="35"/>
        <v>1.2487997033918623</v>
      </c>
      <c r="K190" s="36">
        <f t="shared" si="36"/>
        <v>9.6850247960861453E-4</v>
      </c>
      <c r="L190" s="36">
        <f t="shared" si="37"/>
        <v>1.820639386292254E-3</v>
      </c>
      <c r="M190" s="36">
        <f t="shared" ca="1" si="42"/>
        <v>3.8269426585281095E-3</v>
      </c>
      <c r="N190" s="36">
        <f t="shared" ca="1" si="38"/>
        <v>1.755829959593889E-7</v>
      </c>
      <c r="O190" s="113">
        <f t="shared" ca="1" si="39"/>
        <v>25678135878.105137</v>
      </c>
      <c r="P190" s="36">
        <f t="shared" ca="1" si="40"/>
        <v>77645842604.300308</v>
      </c>
      <c r="Q190" s="36">
        <f t="shared" ca="1" si="41"/>
        <v>3545353178.0798216</v>
      </c>
      <c r="R190" s="45">
        <f t="shared" ca="1" si="30"/>
        <v>1.3250773409857588E-3</v>
      </c>
    </row>
    <row r="191" spans="1:18" x14ac:dyDescent="0.2">
      <c r="A191" s="111">
        <v>18799</v>
      </c>
      <c r="B191" s="111">
        <v>2.3066799985826947E-3</v>
      </c>
      <c r="C191" s="111">
        <v>0.1</v>
      </c>
      <c r="D191" s="92">
        <f t="shared" si="31"/>
        <v>1.8798999999999999</v>
      </c>
      <c r="E191" s="92">
        <f t="shared" si="31"/>
        <v>2.3066799985826947E-3</v>
      </c>
      <c r="F191" s="36">
        <f t="shared" si="32"/>
        <v>0.18798999999999999</v>
      </c>
      <c r="G191" s="36">
        <f t="shared" si="32"/>
        <v>2.3066799985826947E-4</v>
      </c>
      <c r="H191" s="36">
        <f t="shared" si="33"/>
        <v>0.35340240099999998</v>
      </c>
      <c r="I191" s="36">
        <f t="shared" si="34"/>
        <v>0.66436117363989988</v>
      </c>
      <c r="J191" s="36">
        <f t="shared" si="35"/>
        <v>1.2489325703256478</v>
      </c>
      <c r="K191" s="36">
        <f t="shared" si="36"/>
        <v>4.3363277293356073E-4</v>
      </c>
      <c r="L191" s="36">
        <f t="shared" si="37"/>
        <v>8.1518624983780081E-4</v>
      </c>
      <c r="M191" s="36">
        <f t="shared" ca="1" si="42"/>
        <v>3.8273224839799119E-3</v>
      </c>
      <c r="N191" s="36">
        <f t="shared" ca="1" si="38"/>
        <v>2.312353568395026E-7</v>
      </c>
      <c r="O191" s="113">
        <f t="shared" ca="1" si="39"/>
        <v>25670681528.095295</v>
      </c>
      <c r="P191" s="36">
        <f t="shared" ca="1" si="40"/>
        <v>77656460760.777695</v>
      </c>
      <c r="Q191" s="36">
        <f t="shared" ca="1" si="41"/>
        <v>3545683939.761312</v>
      </c>
      <c r="R191" s="45">
        <f t="shared" ca="1" si="30"/>
        <v>-1.5206424853972172E-3</v>
      </c>
    </row>
    <row r="192" spans="1:18" x14ac:dyDescent="0.2">
      <c r="A192" s="111">
        <v>18851</v>
      </c>
      <c r="B192" s="111">
        <v>4.3913199988310225E-3</v>
      </c>
      <c r="C192" s="111">
        <v>0.1</v>
      </c>
      <c r="D192" s="92">
        <f t="shared" si="31"/>
        <v>1.8851</v>
      </c>
      <c r="E192" s="92">
        <f t="shared" si="31"/>
        <v>4.3913199988310225E-3</v>
      </c>
      <c r="F192" s="36">
        <f t="shared" si="32"/>
        <v>0.18851000000000001</v>
      </c>
      <c r="G192" s="36">
        <f t="shared" si="32"/>
        <v>4.3913199988310225E-4</v>
      </c>
      <c r="H192" s="36">
        <f t="shared" si="33"/>
        <v>0.35536020100000004</v>
      </c>
      <c r="I192" s="36">
        <f t="shared" si="34"/>
        <v>0.66988951490510007</v>
      </c>
      <c r="J192" s="36">
        <f t="shared" si="35"/>
        <v>1.2628087245476041</v>
      </c>
      <c r="K192" s="36">
        <f t="shared" si="36"/>
        <v>8.2780773297963604E-4</v>
      </c>
      <c r="L192" s="36">
        <f t="shared" si="37"/>
        <v>1.5605003574399119E-3</v>
      </c>
      <c r="M192" s="36">
        <f t="shared" ca="1" si="42"/>
        <v>3.8669063883695664E-3</v>
      </c>
      <c r="N192" s="36">
        <f t="shared" ca="1" si="38"/>
        <v>2.7500963483721988E-8</v>
      </c>
      <c r="O192" s="113">
        <f t="shared" ca="1" si="39"/>
        <v>24902415782.013191</v>
      </c>
      <c r="P192" s="36">
        <f t="shared" ca="1" si="40"/>
        <v>78762553440.580246</v>
      </c>
      <c r="Q192" s="36">
        <f t="shared" ca="1" si="41"/>
        <v>3580093210.7153654</v>
      </c>
      <c r="R192" s="45">
        <f t="shared" ca="1" si="30"/>
        <v>5.2441361046145617E-4</v>
      </c>
    </row>
    <row r="193" spans="1:18" x14ac:dyDescent="0.2">
      <c r="A193" s="111">
        <v>18888</v>
      </c>
      <c r="B193" s="111">
        <v>5.8361600022180937E-3</v>
      </c>
      <c r="C193" s="111">
        <v>0.1</v>
      </c>
      <c r="D193" s="92">
        <f t="shared" si="31"/>
        <v>1.8888</v>
      </c>
      <c r="E193" s="92">
        <f t="shared" si="31"/>
        <v>5.8361600022180937E-3</v>
      </c>
      <c r="F193" s="36">
        <f t="shared" si="32"/>
        <v>0.18888000000000002</v>
      </c>
      <c r="G193" s="36">
        <f t="shared" si="32"/>
        <v>5.8361600022180935E-4</v>
      </c>
      <c r="H193" s="36">
        <f t="shared" si="33"/>
        <v>0.35675654400000006</v>
      </c>
      <c r="I193" s="36">
        <f t="shared" si="34"/>
        <v>0.67384176030720011</v>
      </c>
      <c r="J193" s="36">
        <f t="shared" si="35"/>
        <v>1.2727523168682395</v>
      </c>
      <c r="K193" s="36">
        <f t="shared" si="36"/>
        <v>1.1023339012189535E-3</v>
      </c>
      <c r="L193" s="36">
        <f t="shared" si="37"/>
        <v>2.0820882726223593E-3</v>
      </c>
      <c r="M193" s="36">
        <f t="shared" ca="1" si="42"/>
        <v>3.8951708386633669E-3</v>
      </c>
      <c r="N193" s="36">
        <f t="shared" ca="1" si="38"/>
        <v>3.7674389330368779E-7</v>
      </c>
      <c r="O193" s="113">
        <f t="shared" ca="1" si="39"/>
        <v>24364158400.387997</v>
      </c>
      <c r="P193" s="36">
        <f t="shared" ca="1" si="40"/>
        <v>79551725878.891327</v>
      </c>
      <c r="Q193" s="36">
        <f t="shared" ca="1" si="41"/>
        <v>3604588118.9961581</v>
      </c>
      <c r="R193" s="45">
        <f t="shared" ca="1" si="30"/>
        <v>1.9409891635547268E-3</v>
      </c>
    </row>
    <row r="194" spans="1:18" x14ac:dyDescent="0.2">
      <c r="A194" s="111">
        <v>18892.5</v>
      </c>
      <c r="B194" s="111">
        <v>2.2280999983195215E-3</v>
      </c>
      <c r="C194" s="111">
        <v>0.1</v>
      </c>
      <c r="D194" s="92">
        <f t="shared" si="31"/>
        <v>1.8892500000000001</v>
      </c>
      <c r="E194" s="92">
        <f t="shared" si="31"/>
        <v>2.2280999983195215E-3</v>
      </c>
      <c r="F194" s="36">
        <f t="shared" si="32"/>
        <v>0.18892500000000001</v>
      </c>
      <c r="G194" s="36">
        <f t="shared" si="32"/>
        <v>2.2280999983195218E-4</v>
      </c>
      <c r="H194" s="36">
        <f t="shared" si="33"/>
        <v>0.35692655625000003</v>
      </c>
      <c r="I194" s="36">
        <f t="shared" si="34"/>
        <v>0.67432349639531264</v>
      </c>
      <c r="J194" s="36">
        <f t="shared" si="35"/>
        <v>1.2739656655648444</v>
      </c>
      <c r="K194" s="36">
        <f t="shared" si="36"/>
        <v>4.2094379218251567E-4</v>
      </c>
      <c r="L194" s="36">
        <f t="shared" si="37"/>
        <v>7.9526805938081777E-4</v>
      </c>
      <c r="M194" s="36">
        <f t="shared" ca="1" si="42"/>
        <v>3.8986140202096854E-3</v>
      </c>
      <c r="N194" s="36">
        <f t="shared" ca="1" si="38"/>
        <v>2.7906170973316511E-7</v>
      </c>
      <c r="O194" s="113">
        <f t="shared" ca="1" si="39"/>
        <v>24299168629.418694</v>
      </c>
      <c r="P194" s="36">
        <f t="shared" ca="1" si="40"/>
        <v>79647826086.469238</v>
      </c>
      <c r="Q194" s="36">
        <f t="shared" ca="1" si="41"/>
        <v>3607567831.4845848</v>
      </c>
      <c r="R194" s="45">
        <f t="shared" ca="1" si="30"/>
        <v>-1.6705140218901638E-3</v>
      </c>
    </row>
    <row r="195" spans="1:18" x14ac:dyDescent="0.2">
      <c r="A195" s="111">
        <v>18952.5</v>
      </c>
      <c r="B195" s="111">
        <v>1.7873000033432618E-3</v>
      </c>
      <c r="C195" s="111">
        <v>0.1</v>
      </c>
      <c r="D195" s="92">
        <f t="shared" si="31"/>
        <v>1.8952500000000001</v>
      </c>
      <c r="E195" s="92">
        <f t="shared" si="31"/>
        <v>1.7873000033432618E-3</v>
      </c>
      <c r="F195" s="36">
        <f t="shared" si="32"/>
        <v>0.18952500000000003</v>
      </c>
      <c r="G195" s="36">
        <f t="shared" si="32"/>
        <v>1.787300003343262E-4</v>
      </c>
      <c r="H195" s="36">
        <f t="shared" si="33"/>
        <v>0.3591972562500001</v>
      </c>
      <c r="I195" s="36">
        <f t="shared" si="34"/>
        <v>0.68076859990781269</v>
      </c>
      <c r="J195" s="36">
        <f t="shared" si="35"/>
        <v>1.290226688975282</v>
      </c>
      <c r="K195" s="36">
        <f t="shared" si="36"/>
        <v>3.3873803313363174E-4</v>
      </c>
      <c r="L195" s="36">
        <f t="shared" si="37"/>
        <v>6.4199325729651557E-4</v>
      </c>
      <c r="M195" s="36">
        <f t="shared" ca="1" si="42"/>
        <v>3.9446394306244022E-3</v>
      </c>
      <c r="N195" s="36">
        <f t="shared" ca="1" si="38"/>
        <v>4.6541134045017189E-7</v>
      </c>
      <c r="O195" s="113">
        <f t="shared" ca="1" si="39"/>
        <v>23442414775.395668</v>
      </c>
      <c r="P195" s="36">
        <f t="shared" ca="1" si="40"/>
        <v>80931602408.494232</v>
      </c>
      <c r="Q195" s="36">
        <f t="shared" ca="1" si="41"/>
        <v>3647308823.9093509</v>
      </c>
      <c r="R195" s="45">
        <f t="shared" ca="1" si="30"/>
        <v>-2.1573394272811405E-3</v>
      </c>
    </row>
    <row r="196" spans="1:18" x14ac:dyDescent="0.2">
      <c r="A196" s="111">
        <v>19085</v>
      </c>
      <c r="B196" s="111">
        <v>4.7722000017529353E-3</v>
      </c>
      <c r="C196" s="111">
        <v>0.1</v>
      </c>
      <c r="D196" s="92">
        <f t="shared" si="31"/>
        <v>1.9085000000000001</v>
      </c>
      <c r="E196" s="92">
        <f t="shared" si="31"/>
        <v>4.7722000017529353E-3</v>
      </c>
      <c r="F196" s="36">
        <f t="shared" si="32"/>
        <v>0.19085000000000002</v>
      </c>
      <c r="G196" s="36">
        <f t="shared" si="32"/>
        <v>4.7722000017529358E-4</v>
      </c>
      <c r="H196" s="36">
        <f t="shared" si="33"/>
        <v>0.36423722500000005</v>
      </c>
      <c r="I196" s="36">
        <f t="shared" si="34"/>
        <v>0.69514674391250009</v>
      </c>
      <c r="J196" s="36">
        <f t="shared" si="35"/>
        <v>1.3266875607570066</v>
      </c>
      <c r="K196" s="36">
        <f t="shared" si="36"/>
        <v>9.107743703345478E-4</v>
      </c>
      <c r="L196" s="36">
        <f t="shared" si="37"/>
        <v>1.7382128857834846E-3</v>
      </c>
      <c r="M196" s="36">
        <f t="shared" ca="1" si="42"/>
        <v>4.0470455367234721E-3</v>
      </c>
      <c r="N196" s="36">
        <f t="shared" ca="1" si="38"/>
        <v>5.2584899815216717E-8</v>
      </c>
      <c r="O196" s="113">
        <f t="shared" ca="1" si="39"/>
        <v>21614270686.780056</v>
      </c>
      <c r="P196" s="36">
        <f t="shared" ca="1" si="40"/>
        <v>83782157955.35257</v>
      </c>
      <c r="Q196" s="36">
        <f t="shared" ca="1" si="41"/>
        <v>3735133412.5078607</v>
      </c>
      <c r="R196" s="45">
        <f t="shared" ca="1" si="30"/>
        <v>7.2515446502946328E-4</v>
      </c>
    </row>
    <row r="197" spans="1:18" x14ac:dyDescent="0.2">
      <c r="A197" s="111">
        <v>19145</v>
      </c>
      <c r="B197" s="111">
        <v>4.331399999500718E-3</v>
      </c>
      <c r="C197" s="111">
        <v>0.1</v>
      </c>
      <c r="D197" s="92">
        <f t="shared" si="31"/>
        <v>1.9145000000000001</v>
      </c>
      <c r="E197" s="92">
        <f t="shared" si="31"/>
        <v>4.331399999500718E-3</v>
      </c>
      <c r="F197" s="36">
        <f t="shared" si="32"/>
        <v>0.19145000000000001</v>
      </c>
      <c r="G197" s="36">
        <f t="shared" si="32"/>
        <v>4.3313999995007183E-4</v>
      </c>
      <c r="H197" s="36">
        <f t="shared" si="33"/>
        <v>0.36653102500000001</v>
      </c>
      <c r="I197" s="36">
        <f t="shared" si="34"/>
        <v>0.70172364736250004</v>
      </c>
      <c r="J197" s="36">
        <f t="shared" si="35"/>
        <v>1.3434499228755064</v>
      </c>
      <c r="K197" s="36">
        <f t="shared" si="36"/>
        <v>8.2924652990441251E-4</v>
      </c>
      <c r="L197" s="36">
        <f t="shared" si="37"/>
        <v>1.5875924815019979E-3</v>
      </c>
      <c r="M197" s="36">
        <f t="shared" ca="1" si="42"/>
        <v>4.0937652790022563E-3</v>
      </c>
      <c r="N197" s="36">
        <f t="shared" ca="1" si="38"/>
        <v>5.6470260386382012E-9</v>
      </c>
      <c r="O197" s="113">
        <f t="shared" ca="1" si="39"/>
        <v>20815011361.803001</v>
      </c>
      <c r="P197" s="36">
        <f t="shared" ca="1" si="40"/>
        <v>85079708738.291855</v>
      </c>
      <c r="Q197" s="36">
        <f t="shared" ca="1" si="41"/>
        <v>3774924445.2949982</v>
      </c>
      <c r="R197" s="45">
        <f t="shared" ca="1" si="30"/>
        <v>2.376347204984617E-4</v>
      </c>
    </row>
    <row r="198" spans="1:18" x14ac:dyDescent="0.2">
      <c r="A198" s="111">
        <v>19175</v>
      </c>
      <c r="B198" s="111">
        <v>-3.8900000072317198E-4</v>
      </c>
      <c r="C198" s="111">
        <v>0.1</v>
      </c>
      <c r="D198" s="92">
        <f t="shared" si="31"/>
        <v>1.9175</v>
      </c>
      <c r="E198" s="92">
        <f t="shared" si="31"/>
        <v>-3.8900000072317198E-4</v>
      </c>
      <c r="F198" s="36">
        <f t="shared" si="32"/>
        <v>0.19175</v>
      </c>
      <c r="G198" s="36">
        <f t="shared" si="32"/>
        <v>-3.8900000072317203E-5</v>
      </c>
      <c r="H198" s="36">
        <f t="shared" si="33"/>
        <v>0.36768062499999998</v>
      </c>
      <c r="I198" s="36">
        <f t="shared" si="34"/>
        <v>0.70502759843749996</v>
      </c>
      <c r="J198" s="36">
        <f t="shared" si="35"/>
        <v>1.3518904200039061</v>
      </c>
      <c r="K198" s="36">
        <f t="shared" si="36"/>
        <v>-7.4590750138668239E-5</v>
      </c>
      <c r="L198" s="36">
        <f t="shared" si="37"/>
        <v>-1.4302776339089634E-4</v>
      </c>
      <c r="M198" s="36">
        <f t="shared" ca="1" si="42"/>
        <v>4.1172063058140694E-3</v>
      </c>
      <c r="N198" s="36">
        <f t="shared" ca="1" si="38"/>
        <v>2.0305895277076011E-6</v>
      </c>
      <c r="O198" s="113">
        <f t="shared" ca="1" si="39"/>
        <v>20421993775.703747</v>
      </c>
      <c r="P198" s="36">
        <f t="shared" ca="1" si="40"/>
        <v>85729994988.533142</v>
      </c>
      <c r="Q198" s="36">
        <f t="shared" ca="1" si="41"/>
        <v>3794823486.5915346</v>
      </c>
      <c r="R198" s="45">
        <f t="shared" ca="1" si="30"/>
        <v>-4.5062063065372414E-3</v>
      </c>
    </row>
    <row r="199" spans="1:18" x14ac:dyDescent="0.2">
      <c r="A199" s="111">
        <v>19303.5</v>
      </c>
      <c r="B199" s="111">
        <v>2.3586199968121946E-3</v>
      </c>
      <c r="C199" s="111">
        <v>0.1</v>
      </c>
      <c r="D199" s="92">
        <f t="shared" si="31"/>
        <v>1.93035</v>
      </c>
      <c r="E199" s="92">
        <f t="shared" si="31"/>
        <v>2.3586199968121946E-3</v>
      </c>
      <c r="F199" s="36">
        <f t="shared" si="32"/>
        <v>0.19303500000000001</v>
      </c>
      <c r="G199" s="36">
        <f t="shared" si="32"/>
        <v>2.3586199968121947E-4</v>
      </c>
      <c r="H199" s="36">
        <f t="shared" si="33"/>
        <v>0.37262511225</v>
      </c>
      <c r="I199" s="36">
        <f t="shared" si="34"/>
        <v>0.71929688543178749</v>
      </c>
      <c r="J199" s="36">
        <f t="shared" si="35"/>
        <v>1.388494742793251</v>
      </c>
      <c r="K199" s="36">
        <f t="shared" si="36"/>
        <v>4.5529621108464201E-4</v>
      </c>
      <c r="L199" s="36">
        <f t="shared" si="37"/>
        <v>8.7888104106723867E-4</v>
      </c>
      <c r="M199" s="36">
        <f t="shared" ca="1" si="42"/>
        <v>4.2182242291280668E-3</v>
      </c>
      <c r="N199" s="36">
        <f t="shared" ca="1" si="38"/>
        <v>3.4581279008471045E-7</v>
      </c>
      <c r="O199" s="113">
        <f t="shared" ca="1" si="39"/>
        <v>18787938593.435253</v>
      </c>
      <c r="P199" s="36">
        <f t="shared" ca="1" si="40"/>
        <v>88526320253.84523</v>
      </c>
      <c r="Q199" s="36">
        <f t="shared" ca="1" si="41"/>
        <v>3880073423.9377909</v>
      </c>
      <c r="R199" s="45">
        <f t="shared" ca="1" si="30"/>
        <v>-1.8596042323158722E-3</v>
      </c>
    </row>
    <row r="200" spans="1:18" x14ac:dyDescent="0.2">
      <c r="A200" s="111">
        <v>19337.5</v>
      </c>
      <c r="B200" s="111">
        <v>8.7550000171177089E-4</v>
      </c>
      <c r="C200" s="111">
        <v>0.1</v>
      </c>
      <c r="D200" s="92">
        <f t="shared" si="31"/>
        <v>1.9337500000000001</v>
      </c>
      <c r="E200" s="92">
        <f t="shared" si="31"/>
        <v>8.7550000171177089E-4</v>
      </c>
      <c r="F200" s="36">
        <f t="shared" si="32"/>
        <v>0.19337500000000002</v>
      </c>
      <c r="G200" s="36">
        <f t="shared" si="32"/>
        <v>8.7550000171177092E-5</v>
      </c>
      <c r="H200" s="36">
        <f t="shared" si="33"/>
        <v>0.37393890625000004</v>
      </c>
      <c r="I200" s="36">
        <f t="shared" si="34"/>
        <v>0.72310435996093758</v>
      </c>
      <c r="J200" s="36">
        <f t="shared" si="35"/>
        <v>1.3983030560744631</v>
      </c>
      <c r="K200" s="36">
        <f t="shared" si="36"/>
        <v>1.6929981283101371E-4</v>
      </c>
      <c r="L200" s="36">
        <f t="shared" si="37"/>
        <v>3.2738351306197278E-4</v>
      </c>
      <c r="M200" s="36">
        <f t="shared" ca="1" si="42"/>
        <v>4.2451187754439868E-3</v>
      </c>
      <c r="N200" s="36">
        <f t="shared" ca="1" si="38"/>
        <v>1.1354330680288602E-6</v>
      </c>
      <c r="O200" s="113">
        <f t="shared" ca="1" si="39"/>
        <v>18368853279.454842</v>
      </c>
      <c r="P200" s="36">
        <f t="shared" ca="1" si="40"/>
        <v>89269059135.084152</v>
      </c>
      <c r="Q200" s="36">
        <f t="shared" ca="1" si="41"/>
        <v>3902631503.1373262</v>
      </c>
      <c r="R200" s="45">
        <f t="shared" ref="R200:R260" ca="1" si="43">+E200-M200</f>
        <v>-3.3696187737322159E-3</v>
      </c>
    </row>
    <row r="201" spans="1:18" x14ac:dyDescent="0.2">
      <c r="A201" s="111">
        <v>19354.5</v>
      </c>
      <c r="B201" s="111">
        <v>6.1339399981079623E-3</v>
      </c>
      <c r="C201" s="111">
        <v>0.1</v>
      </c>
      <c r="D201" s="92">
        <f t="shared" ref="D201:E261" si="44">A201/A$18</f>
        <v>1.9354499999999999</v>
      </c>
      <c r="E201" s="92">
        <f t="shared" si="44"/>
        <v>6.1339399981079623E-3</v>
      </c>
      <c r="F201" s="36">
        <f t="shared" ref="F201:G261" si="45">$C201*D201</f>
        <v>0.19354499999999999</v>
      </c>
      <c r="G201" s="36">
        <f t="shared" si="45"/>
        <v>6.1339399981079627E-4</v>
      </c>
      <c r="H201" s="36">
        <f t="shared" ref="H201:H261" si="46">C201*D201*D201</f>
        <v>0.37459667024999999</v>
      </c>
      <c r="I201" s="36">
        <f t="shared" ref="I201:I261" si="47">C201*D201*D201*D201</f>
        <v>0.72501312543536245</v>
      </c>
      <c r="J201" s="36">
        <f t="shared" ref="J201:J261" si="48">C201*D201*D201*D201*D201</f>
        <v>1.4032266536238722</v>
      </c>
      <c r="K201" s="36">
        <f t="shared" ref="K201:K261" si="49">C201*E201*D201</f>
        <v>1.1871934169338056E-3</v>
      </c>
      <c r="L201" s="36">
        <f t="shared" ref="L201:L261" si="50">C201*E201*D201*D201</f>
        <v>2.2977534988045342E-3</v>
      </c>
      <c r="M201" s="36">
        <f t="shared" ca="1" si="42"/>
        <v>4.2585921085900886E-3</v>
      </c>
      <c r="N201" s="36">
        <f t="shared" ref="N201:N261" ca="1" si="51">C201*(M201-E201)^2</f>
        <v>3.5169297067191431E-7</v>
      </c>
      <c r="O201" s="113">
        <f t="shared" ref="O201:O261" ca="1" si="52">(C201*O$1-O$2*F201+O$3*H201)^2</f>
        <v>18161375621.24683</v>
      </c>
      <c r="P201" s="36">
        <f t="shared" ref="P201:P261" ca="1" si="53">(-C201*O$2+O$4*F201-O$5*H201)^2</f>
        <v>89640860512.215088</v>
      </c>
      <c r="Q201" s="36">
        <f t="shared" ref="Q201:Q261" ca="1" si="54">+(C201*O$3-F201*O$5+H201*O$6)^2</f>
        <v>3913910428.9201241</v>
      </c>
      <c r="R201" s="45">
        <f t="shared" ca="1" si="43"/>
        <v>1.8753478895178737E-3</v>
      </c>
    </row>
    <row r="202" spans="1:18" x14ac:dyDescent="0.2">
      <c r="A202" s="111">
        <v>19950.5</v>
      </c>
      <c r="B202" s="111">
        <v>7.4886600050376728E-3</v>
      </c>
      <c r="C202" s="111">
        <v>0.1</v>
      </c>
      <c r="D202" s="92">
        <f t="shared" si="44"/>
        <v>1.99505</v>
      </c>
      <c r="E202" s="92">
        <f t="shared" si="44"/>
        <v>7.4886600050376728E-3</v>
      </c>
      <c r="F202" s="36">
        <f t="shared" si="45"/>
        <v>0.19950500000000002</v>
      </c>
      <c r="G202" s="36">
        <f t="shared" si="45"/>
        <v>7.4886600050376733E-4</v>
      </c>
      <c r="H202" s="36">
        <f t="shared" si="46"/>
        <v>0.39802245025000005</v>
      </c>
      <c r="I202" s="36">
        <f t="shared" si="47"/>
        <v>0.79407468937126258</v>
      </c>
      <c r="J202" s="36">
        <f t="shared" si="48"/>
        <v>1.5842187090301374</v>
      </c>
      <c r="K202" s="36">
        <f t="shared" si="49"/>
        <v>1.4940251143050411E-3</v>
      </c>
      <c r="L202" s="36">
        <f t="shared" si="50"/>
        <v>2.9806548042942724E-3</v>
      </c>
      <c r="M202" s="36">
        <f t="shared" ca="1" si="42"/>
        <v>4.7419328223821328E-3</v>
      </c>
      <c r="N202" s="36">
        <f t="shared" ca="1" si="51"/>
        <v>7.5445102159388406E-7</v>
      </c>
      <c r="O202" s="113">
        <f t="shared" ca="1" si="52"/>
        <v>11731127812.68854</v>
      </c>
      <c r="P202" s="36">
        <f t="shared" ca="1" si="53"/>
        <v>102833699899.24564</v>
      </c>
      <c r="Q202" s="36">
        <f t="shared" ca="1" si="54"/>
        <v>4308725546.7374287</v>
      </c>
      <c r="R202" s="45">
        <f t="shared" ca="1" si="43"/>
        <v>2.74672718265554E-3</v>
      </c>
    </row>
    <row r="203" spans="1:18" x14ac:dyDescent="0.2">
      <c r="A203" s="111">
        <v>19971.5</v>
      </c>
      <c r="B203" s="111">
        <v>9.984379998059012E-3</v>
      </c>
      <c r="C203" s="111">
        <v>0.1</v>
      </c>
      <c r="D203" s="92">
        <f t="shared" si="44"/>
        <v>1.99715</v>
      </c>
      <c r="E203" s="92">
        <f t="shared" si="44"/>
        <v>9.984379998059012E-3</v>
      </c>
      <c r="F203" s="36">
        <f t="shared" si="45"/>
        <v>0.199715</v>
      </c>
      <c r="G203" s="36">
        <f t="shared" si="45"/>
        <v>9.9843799980590129E-4</v>
      </c>
      <c r="H203" s="36">
        <f t="shared" si="46"/>
        <v>0.39886081225000003</v>
      </c>
      <c r="I203" s="36">
        <f t="shared" si="47"/>
        <v>0.79658487118508758</v>
      </c>
      <c r="J203" s="36">
        <f t="shared" si="48"/>
        <v>1.5908994754872976</v>
      </c>
      <c r="K203" s="36">
        <f t="shared" si="49"/>
        <v>1.9940304513123559E-3</v>
      </c>
      <c r="L203" s="36">
        <f t="shared" si="50"/>
        <v>3.9823779158384715E-3</v>
      </c>
      <c r="M203" s="36">
        <f t="shared" ca="1" si="42"/>
        <v>4.7593527408287964E-3</v>
      </c>
      <c r="N203" s="36">
        <f t="shared" ca="1" si="51"/>
        <v>2.7300909838798711E-6</v>
      </c>
      <c r="O203" s="113">
        <f t="shared" ca="1" si="52"/>
        <v>11533567042.965588</v>
      </c>
      <c r="P203" s="36">
        <f t="shared" ca="1" si="53"/>
        <v>103303322444.26535</v>
      </c>
      <c r="Q203" s="36">
        <f t="shared" ca="1" si="54"/>
        <v>4322595882.2643433</v>
      </c>
      <c r="R203" s="45">
        <f t="shared" ca="1" si="43"/>
        <v>5.2250272572302156E-3</v>
      </c>
    </row>
    <row r="204" spans="1:18" x14ac:dyDescent="0.2">
      <c r="A204" s="111">
        <v>19980</v>
      </c>
      <c r="B204" s="111">
        <v>1.6135999976540916E-3</v>
      </c>
      <c r="C204" s="111">
        <v>0.1</v>
      </c>
      <c r="D204" s="92">
        <f t="shared" si="44"/>
        <v>1.998</v>
      </c>
      <c r="E204" s="92">
        <f t="shared" si="44"/>
        <v>1.6135999976540916E-3</v>
      </c>
      <c r="F204" s="36">
        <f t="shared" si="45"/>
        <v>0.19980000000000001</v>
      </c>
      <c r="G204" s="36">
        <f t="shared" si="45"/>
        <v>1.6135999976540916E-4</v>
      </c>
      <c r="H204" s="36">
        <f t="shared" si="46"/>
        <v>0.39920040000000001</v>
      </c>
      <c r="I204" s="36">
        <f t="shared" si="47"/>
        <v>0.79760239919999998</v>
      </c>
      <c r="J204" s="36">
        <f t="shared" si="48"/>
        <v>1.5936095936015999</v>
      </c>
      <c r="K204" s="36">
        <f t="shared" si="49"/>
        <v>3.2239727953128748E-4</v>
      </c>
      <c r="L204" s="36">
        <f t="shared" si="50"/>
        <v>6.4414976450351236E-4</v>
      </c>
      <c r="M204" s="36">
        <f t="shared" ca="1" si="42"/>
        <v>4.7664111971574196E-3</v>
      </c>
      <c r="N204" s="36">
        <f t="shared" ca="1" si="51"/>
        <v>9.9402184597136158E-7</v>
      </c>
      <c r="O204" s="113">
        <f t="shared" ca="1" si="52"/>
        <v>11454146090.268793</v>
      </c>
      <c r="P204" s="36">
        <f t="shared" ca="1" si="53"/>
        <v>103493484573.04512</v>
      </c>
      <c r="Q204" s="36">
        <f t="shared" ca="1" si="54"/>
        <v>4328208910.6641331</v>
      </c>
      <c r="R204" s="45">
        <f t="shared" ca="1" si="43"/>
        <v>-3.1528111995033281E-3</v>
      </c>
    </row>
    <row r="205" spans="1:18" x14ac:dyDescent="0.2">
      <c r="A205" s="111">
        <v>19989</v>
      </c>
      <c r="B205" s="111">
        <v>3.9747999835526571E-4</v>
      </c>
      <c r="C205" s="111">
        <v>0.1</v>
      </c>
      <c r="D205" s="92">
        <f t="shared" si="44"/>
        <v>1.9988999999999999</v>
      </c>
      <c r="E205" s="92">
        <f t="shared" si="44"/>
        <v>3.9747999835526571E-4</v>
      </c>
      <c r="F205" s="36">
        <f t="shared" si="45"/>
        <v>0.19989000000000001</v>
      </c>
      <c r="G205" s="36">
        <f t="shared" si="45"/>
        <v>3.9747999835526571E-5</v>
      </c>
      <c r="H205" s="36">
        <f t="shared" si="46"/>
        <v>0.39956012099999999</v>
      </c>
      <c r="I205" s="36">
        <f t="shared" si="47"/>
        <v>0.79868072586689998</v>
      </c>
      <c r="J205" s="36">
        <f t="shared" si="48"/>
        <v>1.5964829029353462</v>
      </c>
      <c r="K205" s="36">
        <f t="shared" si="49"/>
        <v>7.9452276871234053E-5</v>
      </c>
      <c r="L205" s="36">
        <f t="shared" si="50"/>
        <v>1.5881715623790974E-4</v>
      </c>
      <c r="M205" s="36">
        <f t="shared" ca="1" si="42"/>
        <v>4.7738895908803845E-3</v>
      </c>
      <c r="N205" s="36">
        <f t="shared" ca="1" si="51"/>
        <v>1.9152960921545877E-6</v>
      </c>
      <c r="O205" s="113">
        <f t="shared" ca="1" si="52"/>
        <v>11370394426.218161</v>
      </c>
      <c r="P205" s="36">
        <f t="shared" ca="1" si="53"/>
        <v>103694880362.1423</v>
      </c>
      <c r="Q205" s="36">
        <f t="shared" ca="1" si="54"/>
        <v>4334151377.8852196</v>
      </c>
      <c r="R205" s="45">
        <f t="shared" ca="1" si="43"/>
        <v>-4.3764095925251188E-3</v>
      </c>
    </row>
    <row r="206" spans="1:18" x14ac:dyDescent="0.2">
      <c r="A206" s="111">
        <v>20040</v>
      </c>
      <c r="B206" s="111">
        <v>1.7279999883612618E-4</v>
      </c>
      <c r="C206" s="111">
        <v>0.1</v>
      </c>
      <c r="D206" s="92">
        <f t="shared" si="44"/>
        <v>2.004</v>
      </c>
      <c r="E206" s="92">
        <f t="shared" si="44"/>
        <v>1.7279999883612618E-4</v>
      </c>
      <c r="F206" s="36">
        <f t="shared" si="45"/>
        <v>0.20040000000000002</v>
      </c>
      <c r="G206" s="36">
        <f t="shared" si="45"/>
        <v>1.7279999883612619E-5</v>
      </c>
      <c r="H206" s="36">
        <f t="shared" si="46"/>
        <v>0.40160160000000006</v>
      </c>
      <c r="I206" s="36">
        <f t="shared" si="47"/>
        <v>0.8048096064000001</v>
      </c>
      <c r="J206" s="36">
        <f t="shared" si="48"/>
        <v>1.6128384512256002</v>
      </c>
      <c r="K206" s="36">
        <f t="shared" si="49"/>
        <v>3.4629119766759684E-5</v>
      </c>
      <c r="L206" s="36">
        <f t="shared" si="50"/>
        <v>6.9396756012586407E-5</v>
      </c>
      <c r="M206" s="36">
        <f t="shared" ca="1" si="42"/>
        <v>4.8163591317392585E-3</v>
      </c>
      <c r="N206" s="36">
        <f t="shared" ca="1" si="51"/>
        <v>2.1562641420768091E-6</v>
      </c>
      <c r="O206" s="113">
        <f t="shared" ca="1" si="52"/>
        <v>10902406098.621847</v>
      </c>
      <c r="P206" s="36">
        <f t="shared" ca="1" si="53"/>
        <v>104837028472.70874</v>
      </c>
      <c r="Q206" s="36">
        <f t="shared" ca="1" si="54"/>
        <v>4367810517.8111687</v>
      </c>
      <c r="R206" s="45">
        <f t="shared" ca="1" si="43"/>
        <v>-4.6435591329031323E-3</v>
      </c>
    </row>
    <row r="207" spans="1:18" x14ac:dyDescent="0.2">
      <c r="A207" s="111">
        <v>20134</v>
      </c>
      <c r="B207" s="111">
        <v>1.0248880003928207E-2</v>
      </c>
      <c r="C207" s="111">
        <v>0.1</v>
      </c>
      <c r="D207" s="92">
        <f t="shared" si="44"/>
        <v>2.0133999999999999</v>
      </c>
      <c r="E207" s="92">
        <f t="shared" si="44"/>
        <v>1.0248880003928207E-2</v>
      </c>
      <c r="F207" s="36">
        <f t="shared" si="45"/>
        <v>0.20133999999999999</v>
      </c>
      <c r="G207" s="36">
        <f t="shared" si="45"/>
        <v>1.0248880003928208E-3</v>
      </c>
      <c r="H207" s="36">
        <f t="shared" si="46"/>
        <v>0.40537795599999993</v>
      </c>
      <c r="I207" s="36">
        <f t="shared" si="47"/>
        <v>0.81618797661039977</v>
      </c>
      <c r="J207" s="36">
        <f t="shared" si="48"/>
        <v>1.6433128721073789</v>
      </c>
      <c r="K207" s="36">
        <f t="shared" si="49"/>
        <v>2.0635094999909053E-3</v>
      </c>
      <c r="L207" s="36">
        <f t="shared" si="50"/>
        <v>4.1546700272816883E-3</v>
      </c>
      <c r="M207" s="36">
        <f t="shared" ca="1" si="42"/>
        <v>4.8950460105522901E-3</v>
      </c>
      <c r="N207" s="36">
        <f t="shared" ca="1" si="51"/>
        <v>2.8663538428627516E-6</v>
      </c>
      <c r="O207" s="113">
        <f t="shared" ca="1" si="52"/>
        <v>10069029060.00437</v>
      </c>
      <c r="P207" s="36">
        <f t="shared" ca="1" si="53"/>
        <v>106945991863.60046</v>
      </c>
      <c r="Q207" s="36">
        <f t="shared" ca="1" si="54"/>
        <v>4429778067.4008226</v>
      </c>
      <c r="R207" s="45">
        <f t="shared" ca="1" si="43"/>
        <v>5.3538339933759168E-3</v>
      </c>
    </row>
    <row r="208" spans="1:18" x14ac:dyDescent="0.2">
      <c r="A208" s="111">
        <v>20160</v>
      </c>
      <c r="B208" s="111">
        <v>5.2912000028300099E-3</v>
      </c>
      <c r="C208" s="111">
        <v>0.1</v>
      </c>
      <c r="D208" s="92">
        <f t="shared" si="44"/>
        <v>2.016</v>
      </c>
      <c r="E208" s="92">
        <f t="shared" si="44"/>
        <v>5.2912000028300099E-3</v>
      </c>
      <c r="F208" s="36">
        <f t="shared" si="45"/>
        <v>0.2016</v>
      </c>
      <c r="G208" s="36">
        <f t="shared" si="45"/>
        <v>5.2912000028300106E-4</v>
      </c>
      <c r="H208" s="36">
        <f t="shared" si="46"/>
        <v>0.4064256</v>
      </c>
      <c r="I208" s="36">
        <f t="shared" si="47"/>
        <v>0.81935400960000004</v>
      </c>
      <c r="J208" s="36">
        <f t="shared" si="48"/>
        <v>1.6518176833536</v>
      </c>
      <c r="K208" s="36">
        <f t="shared" si="49"/>
        <v>1.0667059205705302E-3</v>
      </c>
      <c r="L208" s="36">
        <f t="shared" si="50"/>
        <v>2.1504791358701891E-3</v>
      </c>
      <c r="M208" s="36">
        <f t="shared" ca="1" si="42"/>
        <v>4.9169042462823276E-3</v>
      </c>
      <c r="N208" s="36">
        <f t="shared" ca="1" si="51"/>
        <v>1.400973133696019E-8</v>
      </c>
      <c r="O208" s="113">
        <f t="shared" ca="1" si="52"/>
        <v>9845144404.6471519</v>
      </c>
      <c r="P208" s="36">
        <f t="shared" ca="1" si="53"/>
        <v>107530146476.02679</v>
      </c>
      <c r="Q208" s="36">
        <f t="shared" ca="1" si="54"/>
        <v>4446900601.553443</v>
      </c>
      <c r="R208" s="45">
        <f t="shared" ca="1" si="43"/>
        <v>3.7429575654768232E-4</v>
      </c>
    </row>
    <row r="209" spans="1:18" x14ac:dyDescent="0.2">
      <c r="A209" s="111">
        <v>20164</v>
      </c>
      <c r="B209" s="111">
        <v>9.5284799972432666E-3</v>
      </c>
      <c r="C209" s="111">
        <v>0.1</v>
      </c>
      <c r="D209" s="92">
        <f t="shared" si="44"/>
        <v>2.0164</v>
      </c>
      <c r="E209" s="92">
        <f t="shared" si="44"/>
        <v>9.5284799972432666E-3</v>
      </c>
      <c r="F209" s="36">
        <f t="shared" si="45"/>
        <v>0.20164000000000001</v>
      </c>
      <c r="G209" s="36">
        <f t="shared" si="45"/>
        <v>9.528479997243267E-4</v>
      </c>
      <c r="H209" s="36">
        <f t="shared" si="46"/>
        <v>0.40658689600000003</v>
      </c>
      <c r="I209" s="36">
        <f t="shared" si="47"/>
        <v>0.81984181709440007</v>
      </c>
      <c r="J209" s="36">
        <f t="shared" si="48"/>
        <v>1.6531290399891483</v>
      </c>
      <c r="K209" s="36">
        <f t="shared" si="49"/>
        <v>1.9213227066441324E-3</v>
      </c>
      <c r="L209" s="36">
        <f t="shared" si="50"/>
        <v>3.8741551056772285E-3</v>
      </c>
      <c r="M209" s="36">
        <f t="shared" ca="1" si="42"/>
        <v>4.9202706586980276E-3</v>
      </c>
      <c r="N209" s="36">
        <f t="shared" ca="1" si="51"/>
        <v>2.1235593307855548E-6</v>
      </c>
      <c r="O209" s="113">
        <f t="shared" ca="1" si="52"/>
        <v>9810953767.5843678</v>
      </c>
      <c r="P209" s="36">
        <f t="shared" ca="1" si="53"/>
        <v>107620046679.4073</v>
      </c>
      <c r="Q209" s="36">
        <f t="shared" ca="1" si="54"/>
        <v>4449534133.8625565</v>
      </c>
      <c r="R209" s="45">
        <f t="shared" ca="1" si="43"/>
        <v>4.608209338545239E-3</v>
      </c>
    </row>
    <row r="210" spans="1:18" x14ac:dyDescent="0.2">
      <c r="A210" s="111">
        <v>20215.5</v>
      </c>
      <c r="B210" s="111">
        <v>2.4584600032540038E-3</v>
      </c>
      <c r="C210" s="111">
        <v>0.1</v>
      </c>
      <c r="D210" s="92">
        <f t="shared" si="44"/>
        <v>2.02155</v>
      </c>
      <c r="E210" s="92">
        <f t="shared" si="44"/>
        <v>2.4584600032540038E-3</v>
      </c>
      <c r="F210" s="36">
        <f t="shared" si="45"/>
        <v>0.202155</v>
      </c>
      <c r="G210" s="36">
        <f t="shared" si="45"/>
        <v>2.4584600032540038E-4</v>
      </c>
      <c r="H210" s="36">
        <f t="shared" si="46"/>
        <v>0.40866644024999998</v>
      </c>
      <c r="I210" s="36">
        <f t="shared" si="47"/>
        <v>0.82613964228738745</v>
      </c>
      <c r="J210" s="36">
        <f t="shared" si="48"/>
        <v>1.6700825938660682</v>
      </c>
      <c r="K210" s="36">
        <f t="shared" si="49"/>
        <v>4.9698998195781311E-4</v>
      </c>
      <c r="L210" s="36">
        <f t="shared" si="50"/>
        <v>1.0046900980268171E-3</v>
      </c>
      <c r="M210" s="36">
        <f t="shared" ca="1" si="42"/>
        <v>4.9636991308467607E-3</v>
      </c>
      <c r="N210" s="36">
        <f t="shared" ca="1" si="51"/>
        <v>6.2762230864217185E-7</v>
      </c>
      <c r="O210" s="113">
        <f t="shared" ca="1" si="52"/>
        <v>9376754054.2745171</v>
      </c>
      <c r="P210" s="36">
        <f t="shared" ca="1" si="53"/>
        <v>108778210141.9702</v>
      </c>
      <c r="Q210" s="36">
        <f t="shared" ca="1" si="54"/>
        <v>4483423578.8898182</v>
      </c>
      <c r="R210" s="45">
        <f t="shared" ca="1" si="43"/>
        <v>-2.5052391275927569E-3</v>
      </c>
    </row>
    <row r="211" spans="1:18" x14ac:dyDescent="0.2">
      <c r="A211" s="111">
        <v>20224</v>
      </c>
      <c r="B211" s="111">
        <v>1.0876799933612347E-3</v>
      </c>
      <c r="C211" s="111">
        <v>0.1</v>
      </c>
      <c r="D211" s="92">
        <f t="shared" si="44"/>
        <v>2.0224000000000002</v>
      </c>
      <c r="E211" s="92">
        <f t="shared" si="44"/>
        <v>1.0876799933612347E-3</v>
      </c>
      <c r="F211" s="36">
        <f t="shared" si="45"/>
        <v>0.20224000000000003</v>
      </c>
      <c r="G211" s="36">
        <f t="shared" si="45"/>
        <v>1.0876799933612347E-4</v>
      </c>
      <c r="H211" s="36">
        <f t="shared" si="46"/>
        <v>0.40901017600000011</v>
      </c>
      <c r="I211" s="36">
        <f t="shared" si="47"/>
        <v>0.82718217994240029</v>
      </c>
      <c r="J211" s="36">
        <f t="shared" si="48"/>
        <v>1.6728932407155106</v>
      </c>
      <c r="K211" s="36">
        <f t="shared" si="49"/>
        <v>2.1997240185737613E-4</v>
      </c>
      <c r="L211" s="36">
        <f t="shared" si="50"/>
        <v>4.448721855163575E-4</v>
      </c>
      <c r="M211" s="36">
        <f t="shared" ca="1" si="42"/>
        <v>4.9708822663343541E-3</v>
      </c>
      <c r="N211" s="36">
        <f t="shared" ca="1" si="51"/>
        <v>1.5079259892823603E-6</v>
      </c>
      <c r="O211" s="113">
        <f t="shared" ca="1" si="52"/>
        <v>9306157939.1648407</v>
      </c>
      <c r="P211" s="36">
        <f t="shared" ca="1" si="53"/>
        <v>108969484796.5248</v>
      </c>
      <c r="Q211" s="36">
        <f t="shared" ca="1" si="54"/>
        <v>4489013825.5670671</v>
      </c>
      <c r="R211" s="45">
        <f t="shared" ca="1" si="43"/>
        <v>-3.8832022729731195E-3</v>
      </c>
    </row>
    <row r="212" spans="1:18" x14ac:dyDescent="0.2">
      <c r="A212" s="111">
        <v>20335.5</v>
      </c>
      <c r="B212" s="111">
        <v>3.5768599991570227E-3</v>
      </c>
      <c r="C212" s="111">
        <v>0.1</v>
      </c>
      <c r="D212" s="92">
        <f t="shared" si="44"/>
        <v>2.03355</v>
      </c>
      <c r="E212" s="92">
        <f t="shared" si="44"/>
        <v>3.5768599991570227E-3</v>
      </c>
      <c r="F212" s="36">
        <f t="shared" si="45"/>
        <v>0.20335500000000001</v>
      </c>
      <c r="G212" s="36">
        <f t="shared" si="45"/>
        <v>3.5768599991570227E-4</v>
      </c>
      <c r="H212" s="36">
        <f t="shared" si="46"/>
        <v>0.41353256025000001</v>
      </c>
      <c r="I212" s="36">
        <f t="shared" si="47"/>
        <v>0.84093913789638752</v>
      </c>
      <c r="J212" s="36">
        <f t="shared" si="48"/>
        <v>1.7100917838691989</v>
      </c>
      <c r="K212" s="36">
        <f t="shared" si="49"/>
        <v>7.2737236512857636E-4</v>
      </c>
      <c r="L212" s="36">
        <f t="shared" si="50"/>
        <v>1.4791480731072165E-3</v>
      </c>
      <c r="M212" s="36">
        <f t="shared" ca="1" si="42"/>
        <v>5.0655102738796304E-3</v>
      </c>
      <c r="N212" s="36">
        <f t="shared" ca="1" si="51"/>
        <v>2.2160796404316957E-7</v>
      </c>
      <c r="O212" s="113">
        <f t="shared" ca="1" si="52"/>
        <v>8407873572.6938601</v>
      </c>
      <c r="P212" s="36">
        <f t="shared" ca="1" si="53"/>
        <v>111481524529.17975</v>
      </c>
      <c r="Q212" s="36">
        <f t="shared" ca="1" si="54"/>
        <v>4562256777.8356161</v>
      </c>
      <c r="R212" s="45">
        <f t="shared" ca="1" si="43"/>
        <v>-1.4886502747226077E-3</v>
      </c>
    </row>
    <row r="213" spans="1:18" x14ac:dyDescent="0.2">
      <c r="A213" s="111">
        <v>20343.5</v>
      </c>
      <c r="B213" s="111">
        <v>4.0514200009056367E-3</v>
      </c>
      <c r="C213" s="111">
        <v>0.1</v>
      </c>
      <c r="D213" s="92">
        <f t="shared" si="44"/>
        <v>2.0343499999999999</v>
      </c>
      <c r="E213" s="92">
        <f t="shared" si="44"/>
        <v>4.0514200009056367E-3</v>
      </c>
      <c r="F213" s="36">
        <f t="shared" si="45"/>
        <v>0.203435</v>
      </c>
      <c r="G213" s="36">
        <f t="shared" si="45"/>
        <v>4.0514200009056367E-4</v>
      </c>
      <c r="H213" s="36">
        <f t="shared" si="46"/>
        <v>0.41385799224999997</v>
      </c>
      <c r="I213" s="36">
        <f t="shared" si="47"/>
        <v>0.84193200653378741</v>
      </c>
      <c r="J213" s="36">
        <f t="shared" si="48"/>
        <v>1.7127843774920104</v>
      </c>
      <c r="K213" s="36">
        <f t="shared" si="49"/>
        <v>8.2420062788423818E-4</v>
      </c>
      <c r="L213" s="36">
        <f t="shared" si="50"/>
        <v>1.6767125473362999E-3</v>
      </c>
      <c r="M213" s="36">
        <f t="shared" ref="M213:M276" ca="1" si="55">+E$4+E$5*D213+E$6*D213^2</f>
        <v>5.072328462455364E-3</v>
      </c>
      <c r="N213" s="36">
        <f t="shared" ca="1" si="51"/>
        <v>1.0422540868638312E-7</v>
      </c>
      <c r="O213" s="113">
        <f t="shared" ca="1" si="52"/>
        <v>8345393769.0010757</v>
      </c>
      <c r="P213" s="36">
        <f t="shared" ca="1" si="53"/>
        <v>111661960805.12901</v>
      </c>
      <c r="Q213" s="36">
        <f t="shared" ca="1" si="54"/>
        <v>4567505323.5891857</v>
      </c>
      <c r="R213" s="45">
        <f t="shared" ca="1" si="43"/>
        <v>-1.0209084615497273E-3</v>
      </c>
    </row>
    <row r="214" spans="1:18" x14ac:dyDescent="0.2">
      <c r="A214" s="111">
        <v>20446.5</v>
      </c>
      <c r="B214" s="111">
        <v>6.911379998200573E-3</v>
      </c>
      <c r="C214" s="111">
        <v>0.1</v>
      </c>
      <c r="D214" s="92">
        <f t="shared" si="44"/>
        <v>2.0446499999999999</v>
      </c>
      <c r="E214" s="92">
        <f t="shared" si="44"/>
        <v>6.911379998200573E-3</v>
      </c>
      <c r="F214" s="36">
        <f t="shared" si="45"/>
        <v>0.20446500000000001</v>
      </c>
      <c r="G214" s="36">
        <f t="shared" si="45"/>
        <v>6.9113799982005735E-4</v>
      </c>
      <c r="H214" s="36">
        <f t="shared" si="46"/>
        <v>0.41805936225000001</v>
      </c>
      <c r="I214" s="36">
        <f t="shared" si="47"/>
        <v>0.85478507502446244</v>
      </c>
      <c r="J214" s="36">
        <f t="shared" si="48"/>
        <v>1.747736303648767</v>
      </c>
      <c r="K214" s="36">
        <f t="shared" si="49"/>
        <v>1.4131353113320802E-3</v>
      </c>
      <c r="L214" s="36">
        <f t="shared" si="50"/>
        <v>2.8893671143151375E-3</v>
      </c>
      <c r="M214" s="36">
        <f t="shared" ca="1" si="55"/>
        <v>5.1604562895541453E-3</v>
      </c>
      <c r="N214" s="36">
        <f t="shared" ca="1" si="51"/>
        <v>3.065733833500161E-7</v>
      </c>
      <c r="O214" s="113">
        <f t="shared" ca="1" si="52"/>
        <v>7564267347.6892414</v>
      </c>
      <c r="P214" s="36">
        <f t="shared" ca="1" si="53"/>
        <v>113987230480.55717</v>
      </c>
      <c r="Q214" s="36">
        <f t="shared" ca="1" si="54"/>
        <v>4634996359.8779364</v>
      </c>
      <c r="R214" s="45">
        <f t="shared" ca="1" si="43"/>
        <v>1.7509237086464277E-3</v>
      </c>
    </row>
    <row r="215" spans="1:18" x14ac:dyDescent="0.2">
      <c r="A215" s="111">
        <v>20450.5</v>
      </c>
      <c r="B215" s="111">
        <v>2.1486600016942248E-3</v>
      </c>
      <c r="C215" s="111">
        <v>0.1</v>
      </c>
      <c r="D215" s="92">
        <f t="shared" si="44"/>
        <v>2.0450499999999998</v>
      </c>
      <c r="E215" s="92">
        <f t="shared" si="44"/>
        <v>2.1486600016942248E-3</v>
      </c>
      <c r="F215" s="36">
        <f t="shared" si="45"/>
        <v>0.20450499999999999</v>
      </c>
      <c r="G215" s="36">
        <f t="shared" si="45"/>
        <v>2.148660001694225E-4</v>
      </c>
      <c r="H215" s="36">
        <f t="shared" si="46"/>
        <v>0.41822295024999995</v>
      </c>
      <c r="I215" s="36">
        <f t="shared" si="47"/>
        <v>0.85528684440876235</v>
      </c>
      <c r="J215" s="36">
        <f t="shared" si="48"/>
        <v>1.7491043611581394</v>
      </c>
      <c r="K215" s="36">
        <f t="shared" si="49"/>
        <v>4.3941171364647743E-4</v>
      </c>
      <c r="L215" s="36">
        <f t="shared" si="50"/>
        <v>8.9861892499272858E-4</v>
      </c>
      <c r="M215" s="36">
        <f t="shared" ca="1" si="55"/>
        <v>5.1638915941184397E-3</v>
      </c>
      <c r="N215" s="36">
        <f t="shared" ca="1" si="51"/>
        <v>9.0916215559530678E-7</v>
      </c>
      <c r="O215" s="113">
        <f t="shared" ca="1" si="52"/>
        <v>7534799388.8029385</v>
      </c>
      <c r="P215" s="36">
        <f t="shared" ca="1" si="53"/>
        <v>114077608137.75259</v>
      </c>
      <c r="Q215" s="36">
        <f t="shared" ca="1" si="54"/>
        <v>4637614118.8042679</v>
      </c>
      <c r="R215" s="45">
        <f t="shared" ca="1" si="43"/>
        <v>-3.0152315924242149E-3</v>
      </c>
    </row>
    <row r="216" spans="1:18" x14ac:dyDescent="0.2">
      <c r="A216" s="111">
        <v>20651</v>
      </c>
      <c r="B216" s="111">
        <v>1.1673199987853877E-3</v>
      </c>
      <c r="C216" s="111">
        <v>0.1</v>
      </c>
      <c r="D216" s="92">
        <f t="shared" si="44"/>
        <v>2.0651000000000002</v>
      </c>
      <c r="E216" s="92">
        <f t="shared" si="44"/>
        <v>1.1673199987853877E-3</v>
      </c>
      <c r="F216" s="36">
        <f t="shared" si="45"/>
        <v>0.20651000000000003</v>
      </c>
      <c r="G216" s="36">
        <f t="shared" si="45"/>
        <v>1.1673199987853878E-4</v>
      </c>
      <c r="H216" s="36">
        <f t="shared" si="46"/>
        <v>0.42646380100000009</v>
      </c>
      <c r="I216" s="36">
        <f t="shared" si="47"/>
        <v>0.88069039544510019</v>
      </c>
      <c r="J216" s="36">
        <f t="shared" si="48"/>
        <v>1.8187137356336764</v>
      </c>
      <c r="K216" s="36">
        <f t="shared" si="49"/>
        <v>2.4106325294917045E-4</v>
      </c>
      <c r="L216" s="36">
        <f t="shared" si="50"/>
        <v>4.9781972366533191E-4</v>
      </c>
      <c r="M216" s="36">
        <f t="shared" ca="1" si="55"/>
        <v>5.3373186669479471E-3</v>
      </c>
      <c r="N216" s="36">
        <f t="shared" ca="1" si="51"/>
        <v>1.7388888892477519E-6</v>
      </c>
      <c r="O216" s="113">
        <f t="shared" ca="1" si="52"/>
        <v>6139445132.6198349</v>
      </c>
      <c r="P216" s="36">
        <f t="shared" ca="1" si="53"/>
        <v>118613875142.44917</v>
      </c>
      <c r="Q216" s="36">
        <f t="shared" ca="1" si="54"/>
        <v>4768490272.7178926</v>
      </c>
      <c r="R216" s="45">
        <f t="shared" ca="1" si="43"/>
        <v>-4.1699986681625594E-3</v>
      </c>
    </row>
    <row r="217" spans="1:18" x14ac:dyDescent="0.2">
      <c r="A217" s="111">
        <v>20921</v>
      </c>
      <c r="B217" s="111">
        <v>5.683719995431602E-3</v>
      </c>
      <c r="C217" s="111">
        <v>0.1</v>
      </c>
      <c r="D217" s="92">
        <f t="shared" si="44"/>
        <v>2.0920999999999998</v>
      </c>
      <c r="E217" s="92">
        <f t="shared" si="44"/>
        <v>5.683719995431602E-3</v>
      </c>
      <c r="F217" s="36">
        <f t="shared" si="45"/>
        <v>0.20921000000000001</v>
      </c>
      <c r="G217" s="36">
        <f t="shared" si="45"/>
        <v>5.6837199954316018E-4</v>
      </c>
      <c r="H217" s="36">
        <f t="shared" si="46"/>
        <v>0.43768824099999998</v>
      </c>
      <c r="I217" s="36">
        <f t="shared" si="47"/>
        <v>0.91568756899609993</v>
      </c>
      <c r="J217" s="36">
        <f t="shared" si="48"/>
        <v>1.9157099630967405</v>
      </c>
      <c r="K217" s="36">
        <f t="shared" si="49"/>
        <v>1.1890910602442453E-3</v>
      </c>
      <c r="L217" s="36">
        <f t="shared" si="50"/>
        <v>2.4876974071369857E-3</v>
      </c>
      <c r="M217" s="36">
        <f t="shared" ca="1" si="55"/>
        <v>5.574679732926315E-3</v>
      </c>
      <c r="N217" s="36">
        <f t="shared" ca="1" si="51"/>
        <v>1.1889778847221889E-9</v>
      </c>
      <c r="O217" s="113">
        <f t="shared" ca="1" si="52"/>
        <v>4507294014.5602198</v>
      </c>
      <c r="P217" s="36">
        <f t="shared" ca="1" si="53"/>
        <v>124735819878.80952</v>
      </c>
      <c r="Q217" s="36">
        <f t="shared" ca="1" si="54"/>
        <v>4943552675.6263151</v>
      </c>
      <c r="R217" s="45">
        <f t="shared" ca="1" si="43"/>
        <v>1.0904026250528696E-4</v>
      </c>
    </row>
    <row r="218" spans="1:18" x14ac:dyDescent="0.2">
      <c r="A218" s="111">
        <v>20938</v>
      </c>
      <c r="B218" s="111">
        <v>9.9421599952620454E-3</v>
      </c>
      <c r="C218" s="111">
        <v>0.1</v>
      </c>
      <c r="D218" s="92">
        <f t="shared" si="44"/>
        <v>2.0937999999999999</v>
      </c>
      <c r="E218" s="92">
        <f t="shared" si="44"/>
        <v>9.9421599952620454E-3</v>
      </c>
      <c r="F218" s="36">
        <f t="shared" si="45"/>
        <v>0.20938000000000001</v>
      </c>
      <c r="G218" s="36">
        <f t="shared" si="45"/>
        <v>9.9421599952620454E-4</v>
      </c>
      <c r="H218" s="36">
        <f t="shared" si="46"/>
        <v>0.43839984399999998</v>
      </c>
      <c r="I218" s="36">
        <f t="shared" si="47"/>
        <v>0.91792159336719992</v>
      </c>
      <c r="J218" s="36">
        <f t="shared" si="48"/>
        <v>1.9219442321922431</v>
      </c>
      <c r="K218" s="36">
        <f t="shared" si="49"/>
        <v>2.0816894598079672E-3</v>
      </c>
      <c r="L218" s="36">
        <f t="shared" si="50"/>
        <v>4.3586413909459214E-3</v>
      </c>
      <c r="M218" s="36">
        <f t="shared" ca="1" si="55"/>
        <v>5.5897713402381938E-3</v>
      </c>
      <c r="N218" s="36">
        <f t="shared" ca="1" si="51"/>
        <v>1.8943287004380333E-6</v>
      </c>
      <c r="O218" s="113">
        <f t="shared" ca="1" si="52"/>
        <v>4413762788.0145578</v>
      </c>
      <c r="P218" s="36">
        <f t="shared" ca="1" si="53"/>
        <v>125121566018.33344</v>
      </c>
      <c r="Q218" s="36">
        <f t="shared" ca="1" si="54"/>
        <v>4954524763.0298004</v>
      </c>
      <c r="R218" s="45">
        <f t="shared" ca="1" si="43"/>
        <v>4.3523886550238516E-3</v>
      </c>
    </row>
    <row r="219" spans="1:18" x14ac:dyDescent="0.2">
      <c r="A219" s="111">
        <v>20942.5</v>
      </c>
      <c r="B219" s="111">
        <v>1.3341000012587756E-3</v>
      </c>
      <c r="C219" s="111">
        <v>0.1</v>
      </c>
      <c r="D219" s="92">
        <f t="shared" si="44"/>
        <v>2.0942500000000002</v>
      </c>
      <c r="E219" s="92">
        <f t="shared" si="44"/>
        <v>1.3341000012587756E-3</v>
      </c>
      <c r="F219" s="36">
        <f t="shared" si="45"/>
        <v>0.20942500000000003</v>
      </c>
      <c r="G219" s="36">
        <f t="shared" si="45"/>
        <v>1.3341000012587756E-4</v>
      </c>
      <c r="H219" s="36">
        <f t="shared" si="46"/>
        <v>0.43858830625000012</v>
      </c>
      <c r="I219" s="36">
        <f t="shared" si="47"/>
        <v>0.91851356036406284</v>
      </c>
      <c r="J219" s="36">
        <f t="shared" si="48"/>
        <v>1.9235970237924387</v>
      </c>
      <c r="K219" s="36">
        <f t="shared" si="49"/>
        <v>2.7939389276361912E-4</v>
      </c>
      <c r="L219" s="36">
        <f t="shared" si="50"/>
        <v>5.8512065992020936E-4</v>
      </c>
      <c r="M219" s="36">
        <f t="shared" ca="1" si="55"/>
        <v>5.5937690855460747E-3</v>
      </c>
      <c r="N219" s="36">
        <f t="shared" ca="1" si="51"/>
        <v>1.8144780707632997E-6</v>
      </c>
      <c r="O219" s="113">
        <f t="shared" ca="1" si="52"/>
        <v>4389184709.4004116</v>
      </c>
      <c r="P219" s="36">
        <f t="shared" ca="1" si="53"/>
        <v>125223678482.02531</v>
      </c>
      <c r="Q219" s="36">
        <f t="shared" ca="1" si="54"/>
        <v>4957428081.3312931</v>
      </c>
      <c r="R219" s="45">
        <f t="shared" ca="1" si="43"/>
        <v>-4.2596690842872991E-3</v>
      </c>
    </row>
    <row r="220" spans="1:18" x14ac:dyDescent="0.2">
      <c r="A220" s="111">
        <v>20972.5</v>
      </c>
      <c r="B220" s="111">
        <v>-5.386299999372568E-3</v>
      </c>
      <c r="C220" s="111">
        <v>0.1</v>
      </c>
      <c r="D220" s="92">
        <f t="shared" si="44"/>
        <v>2.0972499999999998</v>
      </c>
      <c r="E220" s="92">
        <f t="shared" si="44"/>
        <v>-5.386299999372568E-3</v>
      </c>
      <c r="F220" s="36">
        <f t="shared" si="45"/>
        <v>0.20972499999999999</v>
      </c>
      <c r="G220" s="36">
        <f t="shared" si="45"/>
        <v>-5.386299999372568E-4</v>
      </c>
      <c r="H220" s="36">
        <f t="shared" si="46"/>
        <v>0.43984575624999994</v>
      </c>
      <c r="I220" s="36">
        <f t="shared" si="47"/>
        <v>0.92246651229531229</v>
      </c>
      <c r="J220" s="36">
        <f t="shared" si="48"/>
        <v>1.9346428929113435</v>
      </c>
      <c r="K220" s="36">
        <f t="shared" si="49"/>
        <v>-1.1296417673684117E-3</v>
      </c>
      <c r="L220" s="36">
        <f t="shared" si="50"/>
        <v>-2.3691411966134013E-3</v>
      </c>
      <c r="M220" s="36">
        <f t="shared" ca="1" si="55"/>
        <v>5.620451830606347E-3</v>
      </c>
      <c r="N220" s="36">
        <f t="shared" ca="1" si="51"/>
        <v>1.2114858584674419E-5</v>
      </c>
      <c r="O220" s="113">
        <f t="shared" ca="1" si="52"/>
        <v>4227252946.6896548</v>
      </c>
      <c r="P220" s="36">
        <f t="shared" ca="1" si="53"/>
        <v>125904457564.92039</v>
      </c>
      <c r="Q220" s="36">
        <f t="shared" ca="1" si="54"/>
        <v>4976772110.0437975</v>
      </c>
      <c r="R220" s="45">
        <f t="shared" ca="1" si="43"/>
        <v>-1.1006751829978914E-2</v>
      </c>
    </row>
    <row r="221" spans="1:18" x14ac:dyDescent="0.2">
      <c r="A221" s="111">
        <v>21508</v>
      </c>
      <c r="B221" s="111">
        <v>6.2545600012526847E-3</v>
      </c>
      <c r="C221" s="111">
        <v>0.1</v>
      </c>
      <c r="D221" s="92">
        <f t="shared" si="44"/>
        <v>2.1507999999999998</v>
      </c>
      <c r="E221" s="92">
        <f t="shared" si="44"/>
        <v>6.2545600012526847E-3</v>
      </c>
      <c r="F221" s="36">
        <f t="shared" si="45"/>
        <v>0.21507999999999999</v>
      </c>
      <c r="G221" s="36">
        <f t="shared" si="45"/>
        <v>6.2545600012526854E-4</v>
      </c>
      <c r="H221" s="36">
        <f t="shared" si="46"/>
        <v>0.46259406399999997</v>
      </c>
      <c r="I221" s="36">
        <f t="shared" si="47"/>
        <v>0.99494731285119986</v>
      </c>
      <c r="J221" s="36">
        <f t="shared" si="48"/>
        <v>2.1399326804803604</v>
      </c>
      <c r="K221" s="36">
        <f t="shared" si="49"/>
        <v>1.3452307650694275E-3</v>
      </c>
      <c r="L221" s="36">
        <f t="shared" si="50"/>
        <v>2.8933223295113243E-3</v>
      </c>
      <c r="M221" s="36">
        <f t="shared" ca="1" si="55"/>
        <v>6.1058410472620899E-3</v>
      </c>
      <c r="N221" s="36">
        <f t="shared" ca="1" si="51"/>
        <v>2.2117327276056651E-9</v>
      </c>
      <c r="O221" s="113">
        <f t="shared" ca="1" si="52"/>
        <v>1881527989.9414258</v>
      </c>
      <c r="P221" s="36">
        <f t="shared" ca="1" si="53"/>
        <v>138049548730.84161</v>
      </c>
      <c r="Q221" s="36">
        <f t="shared" ca="1" si="54"/>
        <v>5318365895.9414167</v>
      </c>
      <c r="R221" s="45">
        <f t="shared" ca="1" si="43"/>
        <v>1.4871895399059479E-4</v>
      </c>
    </row>
    <row r="222" spans="1:18" x14ac:dyDescent="0.2">
      <c r="A222" s="111">
        <v>21606</v>
      </c>
      <c r="B222" s="111">
        <v>8.5679199983133003E-3</v>
      </c>
      <c r="C222" s="111">
        <v>0.1</v>
      </c>
      <c r="D222" s="92">
        <f t="shared" si="44"/>
        <v>2.1606000000000001</v>
      </c>
      <c r="E222" s="92">
        <f t="shared" si="44"/>
        <v>8.5679199983133003E-3</v>
      </c>
      <c r="F222" s="36">
        <f t="shared" si="45"/>
        <v>0.21606000000000003</v>
      </c>
      <c r="G222" s="36">
        <f t="shared" si="45"/>
        <v>8.5679199983133012E-4</v>
      </c>
      <c r="H222" s="36">
        <f t="shared" si="46"/>
        <v>0.46681923600000008</v>
      </c>
      <c r="I222" s="36">
        <f t="shared" si="47"/>
        <v>1.0086096413016001</v>
      </c>
      <c r="J222" s="36">
        <f t="shared" si="48"/>
        <v>2.1792019909962375</v>
      </c>
      <c r="K222" s="36">
        <f t="shared" si="49"/>
        <v>1.851184794835572E-3</v>
      </c>
      <c r="L222" s="36">
        <f t="shared" si="50"/>
        <v>3.9996698677217373E-3</v>
      </c>
      <c r="M222" s="36">
        <f t="shared" ca="1" si="55"/>
        <v>6.196536515874207E-3</v>
      </c>
      <c r="N222" s="36">
        <f t="shared" ca="1" si="51"/>
        <v>5.623459620784962E-7</v>
      </c>
      <c r="O222" s="113">
        <f t="shared" ca="1" si="52"/>
        <v>1559765587.7817202</v>
      </c>
      <c r="P222" s="36">
        <f t="shared" ca="1" si="53"/>
        <v>140267163171.66864</v>
      </c>
      <c r="Q222" s="36">
        <f t="shared" ca="1" si="54"/>
        <v>5380038804.7284908</v>
      </c>
      <c r="R222" s="45">
        <f t="shared" ca="1" si="43"/>
        <v>2.3713834824390934E-3</v>
      </c>
    </row>
    <row r="223" spans="1:18" x14ac:dyDescent="0.2">
      <c r="A223" s="111">
        <v>21785.5</v>
      </c>
      <c r="B223" s="111">
        <v>6.0908599989488721E-3</v>
      </c>
      <c r="C223" s="111">
        <v>0.1</v>
      </c>
      <c r="D223" s="92">
        <f t="shared" si="44"/>
        <v>2.17855</v>
      </c>
      <c r="E223" s="92">
        <f t="shared" si="44"/>
        <v>6.0908599989488721E-3</v>
      </c>
      <c r="F223" s="36">
        <f t="shared" si="45"/>
        <v>0.21785500000000002</v>
      </c>
      <c r="G223" s="36">
        <f t="shared" si="45"/>
        <v>6.0908599989488725E-4</v>
      </c>
      <c r="H223" s="36">
        <f t="shared" si="46"/>
        <v>0.47460801025000005</v>
      </c>
      <c r="I223" s="36">
        <f t="shared" si="47"/>
        <v>1.0339572807301376</v>
      </c>
      <c r="J223" s="36">
        <f t="shared" si="48"/>
        <v>2.2525276339346414</v>
      </c>
      <c r="K223" s="36">
        <f t="shared" si="49"/>
        <v>1.3269243050710066E-3</v>
      </c>
      <c r="L223" s="36">
        <f t="shared" si="50"/>
        <v>2.8907709448124414E-3</v>
      </c>
      <c r="M223" s="36">
        <f t="shared" ca="1" si="55"/>
        <v>6.3641545071088448E-3</v>
      </c>
      <c r="N223" s="36">
        <f t="shared" ca="1" si="51"/>
        <v>7.4689888190401413E-9</v>
      </c>
      <c r="O223" s="113">
        <f t="shared" ca="1" si="52"/>
        <v>1052644652.5993034</v>
      </c>
      <c r="P223" s="36">
        <f t="shared" ca="1" si="53"/>
        <v>144321502733.37668</v>
      </c>
      <c r="Q223" s="36">
        <f t="shared" ca="1" si="54"/>
        <v>5492246299.9095669</v>
      </c>
      <c r="R223" s="45">
        <f t="shared" ca="1" si="43"/>
        <v>-2.7329450815997275E-4</v>
      </c>
    </row>
    <row r="224" spans="1:18" x14ac:dyDescent="0.2">
      <c r="A224" s="111">
        <v>22174.5</v>
      </c>
      <c r="B224" s="111">
        <v>9.4163399990065955E-3</v>
      </c>
      <c r="C224" s="111">
        <v>0.1</v>
      </c>
      <c r="D224" s="92">
        <f t="shared" si="44"/>
        <v>2.2174499999999999</v>
      </c>
      <c r="E224" s="92">
        <f t="shared" si="44"/>
        <v>9.4163399990065955E-3</v>
      </c>
      <c r="F224" s="36">
        <f t="shared" si="45"/>
        <v>0.221745</v>
      </c>
      <c r="G224" s="36">
        <f t="shared" si="45"/>
        <v>9.4163399990065955E-4</v>
      </c>
      <c r="H224" s="36">
        <f t="shared" si="46"/>
        <v>0.49170845024999998</v>
      </c>
      <c r="I224" s="36">
        <f t="shared" si="47"/>
        <v>1.0903389030068624</v>
      </c>
      <c r="J224" s="36">
        <f t="shared" si="48"/>
        <v>2.4177720004725671</v>
      </c>
      <c r="K224" s="36">
        <f t="shared" si="49"/>
        <v>2.0880263130797173E-3</v>
      </c>
      <c r="L224" s="36">
        <f t="shared" si="50"/>
        <v>4.6300939479386191E-3</v>
      </c>
      <c r="M224" s="36">
        <f t="shared" ca="1" si="55"/>
        <v>6.7340517840537815E-3</v>
      </c>
      <c r="N224" s="36">
        <f t="shared" ca="1" si="51"/>
        <v>7.1946700680747525E-7</v>
      </c>
      <c r="O224" s="113">
        <f t="shared" ca="1" si="52"/>
        <v>304302340.93093741</v>
      </c>
      <c r="P224" s="36">
        <f t="shared" ca="1" si="53"/>
        <v>153062068760.00568</v>
      </c>
      <c r="Q224" s="36">
        <f t="shared" ca="1" si="54"/>
        <v>5731782806.4365063</v>
      </c>
      <c r="R224" s="45">
        <f t="shared" ca="1" si="43"/>
        <v>2.6822882149528139E-3</v>
      </c>
    </row>
    <row r="225" spans="1:18" x14ac:dyDescent="0.2">
      <c r="A225" s="111">
        <v>22179</v>
      </c>
      <c r="B225" s="111">
        <v>2.8082800054107793E-3</v>
      </c>
      <c r="C225" s="111">
        <v>0.1</v>
      </c>
      <c r="D225" s="92">
        <f t="shared" si="44"/>
        <v>2.2179000000000002</v>
      </c>
      <c r="E225" s="92">
        <f t="shared" si="44"/>
        <v>2.8082800054107793E-3</v>
      </c>
      <c r="F225" s="36">
        <f t="shared" si="45"/>
        <v>0.22179000000000004</v>
      </c>
      <c r="G225" s="36">
        <f t="shared" si="45"/>
        <v>2.8082800054107793E-4</v>
      </c>
      <c r="H225" s="36">
        <f t="shared" si="46"/>
        <v>0.49190804100000013</v>
      </c>
      <c r="I225" s="36">
        <f t="shared" si="47"/>
        <v>1.0910028441339004</v>
      </c>
      <c r="J225" s="36">
        <f t="shared" si="48"/>
        <v>2.4197352080045778</v>
      </c>
      <c r="K225" s="36">
        <f t="shared" si="49"/>
        <v>6.2284842240005684E-4</v>
      </c>
      <c r="L225" s="36">
        <f t="shared" si="50"/>
        <v>1.3814155160410862E-3</v>
      </c>
      <c r="M225" s="36">
        <f t="shared" ca="1" si="55"/>
        <v>6.7383840259915007E-3</v>
      </c>
      <c r="N225" s="36">
        <f t="shared" ca="1" si="51"/>
        <v>1.5445717612584752E-6</v>
      </c>
      <c r="O225" s="113">
        <f t="shared" ca="1" si="52"/>
        <v>298354977.62234855</v>
      </c>
      <c r="P225" s="36">
        <f t="shared" ca="1" si="53"/>
        <v>153162730952.07898</v>
      </c>
      <c r="Q225" s="36">
        <f t="shared" ca="1" si="54"/>
        <v>5734522810.7072725</v>
      </c>
      <c r="R225" s="45">
        <f t="shared" ca="1" si="43"/>
        <v>-3.9301040205807214E-3</v>
      </c>
    </row>
    <row r="226" spans="1:18" x14ac:dyDescent="0.2">
      <c r="A226" s="111">
        <v>22341.5</v>
      </c>
      <c r="B226" s="111">
        <v>8.0727800013846718E-3</v>
      </c>
      <c r="C226" s="111">
        <v>0.1</v>
      </c>
      <c r="D226" s="92">
        <f t="shared" si="44"/>
        <v>2.2341500000000001</v>
      </c>
      <c r="E226" s="92">
        <f t="shared" si="44"/>
        <v>8.0727800013846718E-3</v>
      </c>
      <c r="F226" s="36">
        <f t="shared" si="45"/>
        <v>0.22341500000000003</v>
      </c>
      <c r="G226" s="36">
        <f t="shared" si="45"/>
        <v>8.0727800013846718E-4</v>
      </c>
      <c r="H226" s="36">
        <f t="shared" si="46"/>
        <v>0.49914262225000011</v>
      </c>
      <c r="I226" s="36">
        <f t="shared" si="47"/>
        <v>1.1151594894998378</v>
      </c>
      <c r="J226" s="36">
        <f t="shared" si="48"/>
        <v>2.4914335734660629</v>
      </c>
      <c r="K226" s="36">
        <f t="shared" si="49"/>
        <v>1.8035801440093565E-3</v>
      </c>
      <c r="L226" s="36">
        <f t="shared" si="50"/>
        <v>4.0294685787385038E-3</v>
      </c>
      <c r="M226" s="36">
        <f t="shared" ca="1" si="55"/>
        <v>6.8956417856165311E-3</v>
      </c>
      <c r="N226" s="36">
        <f t="shared" ca="1" si="51"/>
        <v>1.3856543790218019E-7</v>
      </c>
      <c r="O226" s="113">
        <f t="shared" ca="1" si="52"/>
        <v>123671346.14309397</v>
      </c>
      <c r="P226" s="36">
        <f t="shared" ca="1" si="53"/>
        <v>156789639544.26227</v>
      </c>
      <c r="Q226" s="36">
        <f t="shared" ca="1" si="54"/>
        <v>5832964844.6427107</v>
      </c>
      <c r="R226" s="45">
        <f t="shared" ca="1" si="43"/>
        <v>1.1771382157681406E-3</v>
      </c>
    </row>
    <row r="227" spans="1:18" x14ac:dyDescent="0.2">
      <c r="A227" s="111">
        <v>22342</v>
      </c>
      <c r="B227" s="111">
        <v>9.2274400012684055E-3</v>
      </c>
      <c r="C227" s="111">
        <v>0.1</v>
      </c>
      <c r="D227" s="92">
        <f t="shared" si="44"/>
        <v>2.2342</v>
      </c>
      <c r="E227" s="92">
        <f t="shared" si="44"/>
        <v>9.2274400012684055E-3</v>
      </c>
      <c r="F227" s="36">
        <f t="shared" si="45"/>
        <v>0.22342000000000001</v>
      </c>
      <c r="G227" s="36">
        <f t="shared" si="45"/>
        <v>9.2274400012684057E-4</v>
      </c>
      <c r="H227" s="36">
        <f t="shared" si="46"/>
        <v>0.49916496399999999</v>
      </c>
      <c r="I227" s="36">
        <f t="shared" si="47"/>
        <v>1.1152343625687999</v>
      </c>
      <c r="J227" s="36">
        <f t="shared" si="48"/>
        <v>2.4916566128512128</v>
      </c>
      <c r="K227" s="36">
        <f t="shared" si="49"/>
        <v>2.0615946450833872E-3</v>
      </c>
      <c r="L227" s="36">
        <f t="shared" si="50"/>
        <v>4.6060147560453039E-3</v>
      </c>
      <c r="M227" s="36">
        <f t="shared" ca="1" si="55"/>
        <v>6.8961281053451454E-3</v>
      </c>
      <c r="N227" s="36">
        <f t="shared" ca="1" si="51"/>
        <v>5.4350151560733062E-7</v>
      </c>
      <c r="O227" s="113">
        <f t="shared" ca="1" si="52"/>
        <v>123252940.61437352</v>
      </c>
      <c r="P227" s="36">
        <f t="shared" ca="1" si="53"/>
        <v>156800773800.99219</v>
      </c>
      <c r="Q227" s="36">
        <f t="shared" ca="1" si="54"/>
        <v>5833266209.1989574</v>
      </c>
      <c r="R227" s="45">
        <f t="shared" ca="1" si="43"/>
        <v>2.33131189592326E-3</v>
      </c>
    </row>
    <row r="228" spans="1:18" x14ac:dyDescent="0.2">
      <c r="A228" s="111">
        <v>22342</v>
      </c>
      <c r="B228" s="111">
        <v>1.722744000289822E-2</v>
      </c>
      <c r="C228" s="111">
        <v>0.1</v>
      </c>
      <c r="D228" s="92">
        <f t="shared" si="44"/>
        <v>2.2342</v>
      </c>
      <c r="E228" s="92">
        <f t="shared" si="44"/>
        <v>1.722744000289822E-2</v>
      </c>
      <c r="F228" s="36">
        <f t="shared" si="45"/>
        <v>0.22342000000000001</v>
      </c>
      <c r="G228" s="36">
        <f t="shared" si="45"/>
        <v>1.722744000289822E-3</v>
      </c>
      <c r="H228" s="36">
        <f t="shared" si="46"/>
        <v>0.49916496399999999</v>
      </c>
      <c r="I228" s="36">
        <f t="shared" si="47"/>
        <v>1.1152343625687999</v>
      </c>
      <c r="J228" s="36">
        <f t="shared" si="48"/>
        <v>2.4916566128512128</v>
      </c>
      <c r="K228" s="36">
        <f t="shared" si="49"/>
        <v>3.8489546454475204E-3</v>
      </c>
      <c r="L228" s="36">
        <f t="shared" si="50"/>
        <v>8.5993344688588495E-3</v>
      </c>
      <c r="M228" s="36">
        <f t="shared" ca="1" si="55"/>
        <v>6.8961281053451454E-3</v>
      </c>
      <c r="N228" s="36">
        <f t="shared" ca="1" si="51"/>
        <v>1.0673600552452172E-5</v>
      </c>
      <c r="O228" s="113">
        <f t="shared" ca="1" si="52"/>
        <v>123252940.61437352</v>
      </c>
      <c r="P228" s="36">
        <f t="shared" ca="1" si="53"/>
        <v>156800773800.99219</v>
      </c>
      <c r="Q228" s="36">
        <f t="shared" ca="1" si="54"/>
        <v>5833266209.1989574</v>
      </c>
      <c r="R228" s="45">
        <f t="shared" ca="1" si="43"/>
        <v>1.0331311897553075E-2</v>
      </c>
    </row>
    <row r="229" spans="1:18" x14ac:dyDescent="0.2">
      <c r="A229" s="111">
        <v>23223.5</v>
      </c>
      <c r="B229" s="111">
        <v>4.8930199991445988E-3</v>
      </c>
      <c r="C229" s="111">
        <v>0.1</v>
      </c>
      <c r="D229" s="92">
        <f t="shared" si="44"/>
        <v>2.3223500000000001</v>
      </c>
      <c r="E229" s="92">
        <f t="shared" si="44"/>
        <v>4.8930199991445988E-3</v>
      </c>
      <c r="F229" s="36">
        <f t="shared" si="45"/>
        <v>0.23223500000000002</v>
      </c>
      <c r="G229" s="36">
        <f t="shared" si="45"/>
        <v>4.8930199991445986E-4</v>
      </c>
      <c r="H229" s="36">
        <f t="shared" si="46"/>
        <v>0.53933095225000005</v>
      </c>
      <c r="I229" s="36">
        <f t="shared" si="47"/>
        <v>1.2525152369577877</v>
      </c>
      <c r="J229" s="36">
        <f t="shared" si="48"/>
        <v>2.9087787605489184</v>
      </c>
      <c r="K229" s="36">
        <f t="shared" si="49"/>
        <v>1.1363304995013459E-3</v>
      </c>
      <c r="L229" s="36">
        <f t="shared" si="50"/>
        <v>2.6389571355169509E-3</v>
      </c>
      <c r="M229" s="36">
        <f t="shared" ca="1" si="55"/>
        <v>7.7768791038079748E-3</v>
      </c>
      <c r="N229" s="36">
        <f t="shared" ca="1" si="51"/>
        <v>8.3166433355498501E-7</v>
      </c>
      <c r="O229" s="113">
        <f t="shared" ca="1" si="52"/>
        <v>446000632.23659813</v>
      </c>
      <c r="P229" s="36">
        <f t="shared" ca="1" si="53"/>
        <v>176124370722.59961</v>
      </c>
      <c r="Q229" s="36">
        <f t="shared" ca="1" si="54"/>
        <v>6348512848.2723131</v>
      </c>
      <c r="R229" s="45">
        <f t="shared" ca="1" si="43"/>
        <v>-2.883859104663376E-3</v>
      </c>
    </row>
    <row r="230" spans="1:18" x14ac:dyDescent="0.2">
      <c r="A230" s="111">
        <v>23266.5</v>
      </c>
      <c r="B230" s="111">
        <v>3.1937800013110973E-3</v>
      </c>
      <c r="C230" s="111">
        <v>0.1</v>
      </c>
      <c r="D230" s="92">
        <f t="shared" si="44"/>
        <v>2.3266499999999999</v>
      </c>
      <c r="E230" s="92">
        <f t="shared" si="44"/>
        <v>3.1937800013110973E-3</v>
      </c>
      <c r="F230" s="36">
        <f t="shared" si="45"/>
        <v>0.23266500000000001</v>
      </c>
      <c r="G230" s="36">
        <f t="shared" si="45"/>
        <v>3.1937800013110974E-4</v>
      </c>
      <c r="H230" s="36">
        <f t="shared" si="46"/>
        <v>0.54133002225000004</v>
      </c>
      <c r="I230" s="36">
        <f t="shared" si="47"/>
        <v>1.2594854962679625</v>
      </c>
      <c r="J230" s="36">
        <f t="shared" si="48"/>
        <v>2.9303819298918548</v>
      </c>
      <c r="K230" s="36">
        <f t="shared" si="49"/>
        <v>7.430808240050464E-4</v>
      </c>
      <c r="L230" s="36">
        <f t="shared" si="50"/>
        <v>1.7288889991713412E-3</v>
      </c>
      <c r="M230" s="36">
        <f t="shared" ca="1" si="55"/>
        <v>7.8210374641934262E-3</v>
      </c>
      <c r="N230" s="36">
        <f t="shared" ca="1" si="51"/>
        <v>2.1411511627800208E-6</v>
      </c>
      <c r="O230" s="113">
        <f t="shared" ca="1" si="52"/>
        <v>512602412.02684104</v>
      </c>
      <c r="P230" s="36">
        <f t="shared" ca="1" si="53"/>
        <v>177048551831.04797</v>
      </c>
      <c r="Q230" s="36">
        <f t="shared" ca="1" si="54"/>
        <v>6372763244.2066507</v>
      </c>
      <c r="R230" s="45">
        <f t="shared" ca="1" si="43"/>
        <v>-4.6272574628823289E-3</v>
      </c>
    </row>
    <row r="231" spans="1:18" x14ac:dyDescent="0.2">
      <c r="A231" s="111">
        <v>23477</v>
      </c>
      <c r="B231" s="111">
        <v>8.4656399994855747E-3</v>
      </c>
      <c r="C231" s="111">
        <v>1</v>
      </c>
      <c r="D231" s="92">
        <f t="shared" si="44"/>
        <v>2.3477000000000001</v>
      </c>
      <c r="E231" s="92">
        <f t="shared" si="44"/>
        <v>8.4656399994855747E-3</v>
      </c>
      <c r="F231" s="36">
        <f t="shared" si="45"/>
        <v>2.3477000000000001</v>
      </c>
      <c r="G231" s="36">
        <f t="shared" si="45"/>
        <v>8.4656399994855747E-3</v>
      </c>
      <c r="H231" s="36">
        <f t="shared" si="46"/>
        <v>5.5116952900000005</v>
      </c>
      <c r="I231" s="36">
        <f t="shared" si="47"/>
        <v>12.939807032333002</v>
      </c>
      <c r="J231" s="36">
        <f t="shared" si="48"/>
        <v>30.378784969808191</v>
      </c>
      <c r="K231" s="36">
        <f t="shared" si="49"/>
        <v>1.9874783026792284E-2</v>
      </c>
      <c r="L231" s="36">
        <f t="shared" si="50"/>
        <v>4.6660028112000249E-2</v>
      </c>
      <c r="M231" s="36">
        <f t="shared" ca="1" si="55"/>
        <v>8.0388119715086755E-3</v>
      </c>
      <c r="N231" s="36">
        <f t="shared" ca="1" si="51"/>
        <v>1.8218216546664863E-7</v>
      </c>
      <c r="O231" s="113">
        <f t="shared" ca="1" si="52"/>
        <v>90148046607.325211</v>
      </c>
      <c r="P231" s="36">
        <f t="shared" ca="1" si="53"/>
        <v>18154355132110.918</v>
      </c>
      <c r="Q231" s="36">
        <f t="shared" ca="1" si="54"/>
        <v>649019199461.7616</v>
      </c>
      <c r="R231" s="45">
        <f t="shared" ca="1" si="43"/>
        <v>4.268280279768992E-4</v>
      </c>
    </row>
    <row r="232" spans="1:18" x14ac:dyDescent="0.2">
      <c r="A232" s="111">
        <v>23481.5</v>
      </c>
      <c r="B232" s="111">
        <v>7.7675799984717742E-3</v>
      </c>
      <c r="C232" s="111">
        <v>1</v>
      </c>
      <c r="D232" s="92">
        <f t="shared" si="44"/>
        <v>2.34815</v>
      </c>
      <c r="E232" s="92">
        <f t="shared" si="44"/>
        <v>7.7675799984717742E-3</v>
      </c>
      <c r="F232" s="36">
        <f t="shared" si="45"/>
        <v>2.34815</v>
      </c>
      <c r="G232" s="36">
        <f t="shared" si="45"/>
        <v>7.7675799984717742E-3</v>
      </c>
      <c r="H232" s="36">
        <f t="shared" si="46"/>
        <v>5.5138084224999995</v>
      </c>
      <c r="I232" s="36">
        <f t="shared" si="47"/>
        <v>12.947249247293373</v>
      </c>
      <c r="J232" s="36">
        <f t="shared" si="48"/>
        <v>30.402083320031931</v>
      </c>
      <c r="K232" s="36">
        <f t="shared" si="49"/>
        <v>1.8239442973411495E-2</v>
      </c>
      <c r="L232" s="36">
        <f t="shared" si="50"/>
        <v>4.2828948018016205E-2</v>
      </c>
      <c r="M232" s="36">
        <f t="shared" ca="1" si="55"/>
        <v>8.0434965643241593E-3</v>
      </c>
      <c r="N232" s="36">
        <f t="shared" ca="1" si="51"/>
        <v>7.612995131177356E-8</v>
      </c>
      <c r="O232" s="113">
        <f t="shared" ca="1" si="52"/>
        <v>91091118013.048767</v>
      </c>
      <c r="P232" s="36">
        <f t="shared" ca="1" si="53"/>
        <v>18163909695542.547</v>
      </c>
      <c r="Q232" s="36">
        <f t="shared" ca="1" si="54"/>
        <v>649267864768.70605</v>
      </c>
      <c r="R232" s="45">
        <f t="shared" ca="1" si="43"/>
        <v>-2.759165658523851E-4</v>
      </c>
    </row>
    <row r="233" spans="1:18" x14ac:dyDescent="0.2">
      <c r="A233" s="111">
        <v>23482</v>
      </c>
      <c r="B233" s="111">
        <v>8.5322400045697577E-3</v>
      </c>
      <c r="C233" s="111">
        <v>1</v>
      </c>
      <c r="D233" s="92">
        <f t="shared" si="44"/>
        <v>2.3481999999999998</v>
      </c>
      <c r="E233" s="92">
        <f t="shared" si="44"/>
        <v>8.5322400045697577E-3</v>
      </c>
      <c r="F233" s="36">
        <f t="shared" si="45"/>
        <v>2.3481999999999998</v>
      </c>
      <c r="G233" s="36">
        <f t="shared" si="45"/>
        <v>8.5322400045697577E-3</v>
      </c>
      <c r="H233" s="36">
        <f t="shared" si="46"/>
        <v>5.5140432399999995</v>
      </c>
      <c r="I233" s="36">
        <f t="shared" si="47"/>
        <v>12.948076336167999</v>
      </c>
      <c r="J233" s="36">
        <f t="shared" si="48"/>
        <v>30.404672852589691</v>
      </c>
      <c r="K233" s="36">
        <f t="shared" si="49"/>
        <v>2.0035405978730703E-2</v>
      </c>
      <c r="L233" s="36">
        <f t="shared" si="50"/>
        <v>4.7047140319255436E-2</v>
      </c>
      <c r="M233" s="36">
        <f t="shared" ca="1" si="55"/>
        <v>8.0440171497811325E-3</v>
      </c>
      <c r="N233" s="36">
        <f t="shared" ca="1" si="51"/>
        <v>2.3836155593795508E-7</v>
      </c>
      <c r="O233" s="113">
        <f t="shared" ca="1" si="52"/>
        <v>91196187749.533401</v>
      </c>
      <c r="P233" s="36">
        <f t="shared" ca="1" si="53"/>
        <v>18164971168554.844</v>
      </c>
      <c r="Q233" s="36">
        <f t="shared" ca="1" si="54"/>
        <v>649295488038.66931</v>
      </c>
      <c r="R233" s="45">
        <f t="shared" ca="1" si="43"/>
        <v>4.8822285478862526E-4</v>
      </c>
    </row>
    <row r="234" spans="1:18" x14ac:dyDescent="0.2">
      <c r="A234" s="111">
        <v>23482.5</v>
      </c>
      <c r="B234" s="111">
        <v>8.096900004602503E-3</v>
      </c>
      <c r="C234" s="111">
        <v>1</v>
      </c>
      <c r="D234" s="92">
        <f t="shared" si="44"/>
        <v>2.3482500000000002</v>
      </c>
      <c r="E234" s="92">
        <f t="shared" si="44"/>
        <v>8.096900004602503E-3</v>
      </c>
      <c r="F234" s="36">
        <f t="shared" si="45"/>
        <v>2.3482500000000002</v>
      </c>
      <c r="G234" s="36">
        <f t="shared" si="45"/>
        <v>8.096900004602503E-3</v>
      </c>
      <c r="H234" s="36">
        <f t="shared" si="46"/>
        <v>5.5142780625000007</v>
      </c>
      <c r="I234" s="36">
        <f t="shared" si="47"/>
        <v>12.948903460265628</v>
      </c>
      <c r="J234" s="36">
        <f t="shared" si="48"/>
        <v>30.407262550568763</v>
      </c>
      <c r="K234" s="36">
        <f t="shared" si="49"/>
        <v>1.9013545435807831E-2</v>
      </c>
      <c r="L234" s="36">
        <f t="shared" si="50"/>
        <v>4.464855806963574E-2</v>
      </c>
      <c r="M234" s="36">
        <f t="shared" ca="1" si="55"/>
        <v>8.0445377502669346E-3</v>
      </c>
      <c r="N234" s="36">
        <f t="shared" ca="1" si="51"/>
        <v>2.7418056791027595E-9</v>
      </c>
      <c r="O234" s="113">
        <f t="shared" ca="1" si="52"/>
        <v>91301314267.014267</v>
      </c>
      <c r="P234" s="36">
        <f t="shared" ca="1" si="53"/>
        <v>18166032612518.543</v>
      </c>
      <c r="Q234" s="36">
        <f t="shared" ca="1" si="54"/>
        <v>649323110066.48645</v>
      </c>
      <c r="R234" s="45">
        <f t="shared" ca="1" si="43"/>
        <v>5.2362254335568473E-5</v>
      </c>
    </row>
    <row r="235" spans="1:18" x14ac:dyDescent="0.2">
      <c r="A235" s="111">
        <v>23485.5</v>
      </c>
      <c r="B235" s="111">
        <v>8.3648600048036315E-3</v>
      </c>
      <c r="C235" s="111">
        <v>1</v>
      </c>
      <c r="D235" s="92">
        <f t="shared" si="44"/>
        <v>2.3485499999999999</v>
      </c>
      <c r="E235" s="92">
        <f t="shared" si="44"/>
        <v>8.3648600048036315E-3</v>
      </c>
      <c r="F235" s="36">
        <f t="shared" si="45"/>
        <v>2.3485499999999999</v>
      </c>
      <c r="G235" s="36">
        <f t="shared" si="45"/>
        <v>8.3648600048036315E-3</v>
      </c>
      <c r="H235" s="36">
        <f t="shared" si="46"/>
        <v>5.5156871024999994</v>
      </c>
      <c r="I235" s="36">
        <f t="shared" si="47"/>
        <v>12.953866944576372</v>
      </c>
      <c r="J235" s="36">
        <f t="shared" si="48"/>
        <v>30.422804212684838</v>
      </c>
      <c r="K235" s="36">
        <f t="shared" si="49"/>
        <v>1.9645291964281567E-2</v>
      </c>
      <c r="L235" s="36">
        <f t="shared" si="50"/>
        <v>4.6137950442713474E-2</v>
      </c>
      <c r="M235" s="36">
        <f t="shared" ca="1" si="55"/>
        <v>8.0476616687871309E-3</v>
      </c>
      <c r="N235" s="36">
        <f t="shared" ca="1" si="51"/>
        <v>1.0061478437163677E-7</v>
      </c>
      <c r="O235" s="113">
        <f t="shared" ca="1" si="52"/>
        <v>91933265407.017105</v>
      </c>
      <c r="P235" s="36">
        <f t="shared" ca="1" si="53"/>
        <v>18172400665984.129</v>
      </c>
      <c r="Q235" s="36">
        <f t="shared" ca="1" si="54"/>
        <v>649488816141.79773</v>
      </c>
      <c r="R235" s="45">
        <f t="shared" ca="1" si="43"/>
        <v>3.1719833601650052E-4</v>
      </c>
    </row>
    <row r="236" spans="1:18" x14ac:dyDescent="0.2">
      <c r="A236" s="111">
        <v>23486</v>
      </c>
      <c r="B236" s="111">
        <v>8.499520001350902E-3</v>
      </c>
      <c r="C236" s="111">
        <v>1</v>
      </c>
      <c r="D236" s="92">
        <f t="shared" si="44"/>
        <v>2.3485999999999998</v>
      </c>
      <c r="E236" s="92">
        <f t="shared" si="44"/>
        <v>8.499520001350902E-3</v>
      </c>
      <c r="F236" s="36">
        <f t="shared" si="45"/>
        <v>2.3485999999999998</v>
      </c>
      <c r="G236" s="36">
        <f t="shared" si="45"/>
        <v>8.499520001350902E-3</v>
      </c>
      <c r="H236" s="36">
        <f t="shared" si="46"/>
        <v>5.5159219599999991</v>
      </c>
      <c r="I236" s="36">
        <f t="shared" si="47"/>
        <v>12.954694315255997</v>
      </c>
      <c r="J236" s="36">
        <f t="shared" si="48"/>
        <v>30.425395068810232</v>
      </c>
      <c r="K236" s="36">
        <f t="shared" si="49"/>
        <v>1.9961972675172728E-2</v>
      </c>
      <c r="L236" s="36">
        <f t="shared" si="50"/>
        <v>4.6882689024910662E-2</v>
      </c>
      <c r="M236" s="36">
        <f t="shared" ca="1" si="55"/>
        <v>8.0481823744747317E-3</v>
      </c>
      <c r="N236" s="36">
        <f t="shared" ca="1" si="51"/>
        <v>2.0370565343421315E-7</v>
      </c>
      <c r="O236" s="113">
        <f t="shared" ca="1" si="52"/>
        <v>92038789208.581619</v>
      </c>
      <c r="P236" s="36">
        <f t="shared" ca="1" si="53"/>
        <v>18173461906459.855</v>
      </c>
      <c r="Q236" s="36">
        <f t="shared" ca="1" si="54"/>
        <v>649516429471.32739</v>
      </c>
      <c r="R236" s="45">
        <f t="shared" ca="1" si="43"/>
        <v>4.5133762687617034E-4</v>
      </c>
    </row>
    <row r="237" spans="1:18" x14ac:dyDescent="0.2">
      <c r="A237" s="111">
        <v>23659.5</v>
      </c>
      <c r="B237" s="111">
        <v>7.7565399988088757E-3</v>
      </c>
      <c r="C237" s="111">
        <v>0.1</v>
      </c>
      <c r="D237" s="92">
        <f t="shared" si="44"/>
        <v>2.3659500000000002</v>
      </c>
      <c r="E237" s="92">
        <f t="shared" si="44"/>
        <v>7.7565399988088757E-3</v>
      </c>
      <c r="F237" s="36">
        <f t="shared" si="45"/>
        <v>0.23659500000000003</v>
      </c>
      <c r="G237" s="36">
        <f t="shared" si="45"/>
        <v>7.7565399988088757E-4</v>
      </c>
      <c r="H237" s="36">
        <f t="shared" si="46"/>
        <v>0.5597719402500001</v>
      </c>
      <c r="I237" s="36">
        <f t="shared" si="47"/>
        <v>1.3243924220344878</v>
      </c>
      <c r="J237" s="36">
        <f t="shared" si="48"/>
        <v>3.1334462509124967</v>
      </c>
      <c r="K237" s="36">
        <f t="shared" si="49"/>
        <v>1.8351585810181862E-3</v>
      </c>
      <c r="L237" s="36">
        <f t="shared" si="50"/>
        <v>4.3418934447599783E-3</v>
      </c>
      <c r="M237" s="36">
        <f t="shared" ca="1" si="55"/>
        <v>8.2297746586621461E-3</v>
      </c>
      <c r="N237" s="36">
        <f t="shared" ca="1" si="51"/>
        <v>2.2395104328644058E-8</v>
      </c>
      <c r="O237" s="113">
        <f t="shared" ca="1" si="52"/>
        <v>1320353854.0525663</v>
      </c>
      <c r="P237" s="36">
        <f t="shared" ca="1" si="53"/>
        <v>185399194465.14264</v>
      </c>
      <c r="Q237" s="36">
        <f t="shared" ca="1" si="54"/>
        <v>6590223922.0109882</v>
      </c>
      <c r="R237" s="45">
        <f t="shared" ca="1" si="43"/>
        <v>-4.7323465985327044E-4</v>
      </c>
    </row>
    <row r="238" spans="1:18" x14ac:dyDescent="0.2">
      <c r="A238" s="111">
        <v>23723.5</v>
      </c>
      <c r="B238" s="111">
        <v>7.5530199974309653E-3</v>
      </c>
      <c r="C238" s="111">
        <v>0.1</v>
      </c>
      <c r="D238" s="92">
        <f t="shared" si="44"/>
        <v>2.37235</v>
      </c>
      <c r="E238" s="92">
        <f t="shared" si="44"/>
        <v>7.5530199974309653E-3</v>
      </c>
      <c r="F238" s="36">
        <f t="shared" si="45"/>
        <v>0.237235</v>
      </c>
      <c r="G238" s="36">
        <f t="shared" si="45"/>
        <v>7.5530199974309657E-4</v>
      </c>
      <c r="H238" s="36">
        <f t="shared" si="46"/>
        <v>0.56280445224999998</v>
      </c>
      <c r="I238" s="36">
        <f t="shared" si="47"/>
        <v>1.3351691422952874</v>
      </c>
      <c r="J238" s="36">
        <f t="shared" si="48"/>
        <v>3.1674885147242251</v>
      </c>
      <c r="K238" s="36">
        <f t="shared" si="49"/>
        <v>1.7918406990905351E-3</v>
      </c>
      <c r="L238" s="36">
        <f t="shared" si="50"/>
        <v>4.2508732824874306E-3</v>
      </c>
      <c r="M238" s="36">
        <f t="shared" ca="1" si="55"/>
        <v>8.2972165851151244E-3</v>
      </c>
      <c r="N238" s="36">
        <f t="shared" ca="1" si="51"/>
        <v>5.5382856112074629E-8</v>
      </c>
      <c r="O238" s="113">
        <f t="shared" ca="1" si="52"/>
        <v>1484596376.4852958</v>
      </c>
      <c r="P238" s="36">
        <f t="shared" ca="1" si="53"/>
        <v>186741690628.98532</v>
      </c>
      <c r="Q238" s="36">
        <f t="shared" ca="1" si="54"/>
        <v>6624901628.1739511</v>
      </c>
      <c r="R238" s="45">
        <f t="shared" ca="1" si="43"/>
        <v>-7.4419658768415907E-4</v>
      </c>
    </row>
    <row r="239" spans="1:18" x14ac:dyDescent="0.2">
      <c r="A239" s="111">
        <v>23959</v>
      </c>
      <c r="B239" s="111">
        <v>1.2397880003845785E-2</v>
      </c>
      <c r="C239" s="111">
        <v>0.1</v>
      </c>
      <c r="D239" s="92">
        <f t="shared" si="44"/>
        <v>2.3959000000000001</v>
      </c>
      <c r="E239" s="92">
        <f t="shared" si="44"/>
        <v>1.2397880003845785E-2</v>
      </c>
      <c r="F239" s="36">
        <f t="shared" si="45"/>
        <v>0.23959000000000003</v>
      </c>
      <c r="G239" s="36">
        <f t="shared" si="45"/>
        <v>1.2397880003845786E-3</v>
      </c>
      <c r="H239" s="36">
        <f t="shared" si="46"/>
        <v>0.57403368100000007</v>
      </c>
      <c r="I239" s="36">
        <f t="shared" si="47"/>
        <v>1.3753272963079002</v>
      </c>
      <c r="J239" s="36">
        <f t="shared" si="48"/>
        <v>3.2951466692240983</v>
      </c>
      <c r="K239" s="36">
        <f t="shared" si="49"/>
        <v>2.9704080701214121E-3</v>
      </c>
      <c r="L239" s="36">
        <f t="shared" si="50"/>
        <v>7.1168006952038914E-3</v>
      </c>
      <c r="M239" s="36">
        <f t="shared" ca="1" si="55"/>
        <v>8.5475018329994445E-3</v>
      </c>
      <c r="N239" s="36">
        <f t="shared" ca="1" si="51"/>
        <v>1.4825412058530012E-6</v>
      </c>
      <c r="O239" s="113">
        <f t="shared" ca="1" si="52"/>
        <v>2163613188.2293296</v>
      </c>
      <c r="P239" s="36">
        <f t="shared" ca="1" si="53"/>
        <v>191636322111.63129</v>
      </c>
      <c r="Q239" s="36">
        <f t="shared" ca="1" si="54"/>
        <v>6750656174.9475174</v>
      </c>
      <c r="R239" s="45">
        <f t="shared" ca="1" si="43"/>
        <v>3.8503781708463403E-3</v>
      </c>
    </row>
    <row r="240" spans="1:18" x14ac:dyDescent="0.2">
      <c r="A240" s="111">
        <v>24657.5</v>
      </c>
      <c r="B240" s="111">
        <v>1.4457900004344992E-2</v>
      </c>
      <c r="C240" s="111">
        <v>0.1</v>
      </c>
      <c r="D240" s="92">
        <f t="shared" si="44"/>
        <v>2.4657499999999999</v>
      </c>
      <c r="E240" s="92">
        <f t="shared" si="44"/>
        <v>1.4457900004344992E-2</v>
      </c>
      <c r="F240" s="36">
        <f t="shared" si="45"/>
        <v>0.24657499999999999</v>
      </c>
      <c r="G240" s="36">
        <f t="shared" si="45"/>
        <v>1.4457900004344994E-3</v>
      </c>
      <c r="H240" s="36">
        <f t="shared" si="46"/>
        <v>0.60799230624999989</v>
      </c>
      <c r="I240" s="36">
        <f t="shared" si="47"/>
        <v>1.4991570291359371</v>
      </c>
      <c r="J240" s="36">
        <f t="shared" si="48"/>
        <v>3.6965464445919367</v>
      </c>
      <c r="K240" s="36">
        <f t="shared" si="49"/>
        <v>3.5649566935713668E-3</v>
      </c>
      <c r="L240" s="36">
        <f t="shared" si="50"/>
        <v>8.7902919671735968E-3</v>
      </c>
      <c r="M240" s="36">
        <f t="shared" ca="1" si="55"/>
        <v>9.3094649027132305E-3</v>
      </c>
      <c r="N240" s="36">
        <f t="shared" ca="1" si="51"/>
        <v>2.6506383995714052E-6</v>
      </c>
      <c r="O240" s="113">
        <f t="shared" ca="1" si="52"/>
        <v>4813542078.8589954</v>
      </c>
      <c r="P240" s="36">
        <f t="shared" ca="1" si="53"/>
        <v>205691588811.75888</v>
      </c>
      <c r="Q240" s="36">
        <f t="shared" ca="1" si="54"/>
        <v>7105605127.7669611</v>
      </c>
      <c r="R240" s="45">
        <f t="shared" ca="1" si="43"/>
        <v>5.1484351016317619E-3</v>
      </c>
    </row>
    <row r="241" spans="1:18" x14ac:dyDescent="0.2">
      <c r="A241" s="111">
        <v>24901</v>
      </c>
      <c r="B241" s="111">
        <v>1.4777320000575855E-2</v>
      </c>
      <c r="C241" s="111">
        <v>0.1</v>
      </c>
      <c r="D241" s="92">
        <f t="shared" si="44"/>
        <v>2.4901</v>
      </c>
      <c r="E241" s="92">
        <f t="shared" si="44"/>
        <v>1.4777320000575855E-2</v>
      </c>
      <c r="F241" s="36">
        <f t="shared" si="45"/>
        <v>0.24901000000000001</v>
      </c>
      <c r="G241" s="36">
        <f t="shared" si="45"/>
        <v>1.4777320000575857E-3</v>
      </c>
      <c r="H241" s="36">
        <f t="shared" si="46"/>
        <v>0.62005980100000002</v>
      </c>
      <c r="I241" s="36">
        <f t="shared" si="47"/>
        <v>1.5440109104701001</v>
      </c>
      <c r="J241" s="36">
        <f t="shared" si="48"/>
        <v>3.8447415681615964</v>
      </c>
      <c r="K241" s="36">
        <f t="shared" si="49"/>
        <v>3.6797004533433942E-3</v>
      </c>
      <c r="L241" s="36">
        <f t="shared" si="50"/>
        <v>9.1628220988703851E-3</v>
      </c>
      <c r="M241" s="36">
        <f t="shared" ca="1" si="55"/>
        <v>9.5819829273627276E-3</v>
      </c>
      <c r="N241" s="36">
        <f t="shared" ca="1" si="51"/>
        <v>2.6991527304302747E-6</v>
      </c>
      <c r="O241" s="113">
        <f t="shared" ca="1" si="52"/>
        <v>5938788008.7894363</v>
      </c>
      <c r="P241" s="36">
        <f t="shared" ca="1" si="53"/>
        <v>210411571908.44281</v>
      </c>
      <c r="Q241" s="36">
        <f t="shared" ca="1" si="54"/>
        <v>7222623803.8523474</v>
      </c>
      <c r="R241" s="45">
        <f t="shared" ca="1" si="43"/>
        <v>5.1953370732131278E-3</v>
      </c>
    </row>
    <row r="242" spans="1:18" x14ac:dyDescent="0.2">
      <c r="A242" s="111">
        <v>24969.5</v>
      </c>
      <c r="B242" s="111">
        <v>5.9657399979187176E-3</v>
      </c>
      <c r="C242" s="111">
        <v>0.1</v>
      </c>
      <c r="D242" s="92">
        <f t="shared" si="44"/>
        <v>2.49695</v>
      </c>
      <c r="E242" s="92">
        <f t="shared" si="44"/>
        <v>5.9657399979187176E-3</v>
      </c>
      <c r="F242" s="36">
        <f t="shared" si="45"/>
        <v>0.249695</v>
      </c>
      <c r="G242" s="36">
        <f t="shared" si="45"/>
        <v>5.9657399979187178E-4</v>
      </c>
      <c r="H242" s="36">
        <f t="shared" si="46"/>
        <v>0.62347593025000003</v>
      </c>
      <c r="I242" s="36">
        <f t="shared" si="47"/>
        <v>1.5567882240377375</v>
      </c>
      <c r="J242" s="36">
        <f t="shared" si="48"/>
        <v>3.8872223560110286</v>
      </c>
      <c r="K242" s="36">
        <f t="shared" si="49"/>
        <v>1.4896154487803142E-3</v>
      </c>
      <c r="L242" s="36">
        <f t="shared" si="50"/>
        <v>3.7194952948320058E-3</v>
      </c>
      <c r="M242" s="36">
        <f t="shared" ca="1" si="55"/>
        <v>9.6592885010686799E-3</v>
      </c>
      <c r="N242" s="36">
        <f t="shared" ca="1" si="51"/>
        <v>1.3642300545121328E-6</v>
      </c>
      <c r="O242" s="113">
        <f t="shared" ca="1" si="52"/>
        <v>6272380645.7300644</v>
      </c>
      <c r="P242" s="36">
        <f t="shared" ca="1" si="53"/>
        <v>211721302406.76239</v>
      </c>
      <c r="Q242" s="36">
        <f t="shared" ca="1" si="54"/>
        <v>7254888326.5172253</v>
      </c>
      <c r="R242" s="45">
        <f t="shared" ca="1" si="43"/>
        <v>-3.6935485031499623E-3</v>
      </c>
    </row>
    <row r="243" spans="1:18" x14ac:dyDescent="0.2">
      <c r="A243" s="111">
        <v>25029</v>
      </c>
      <c r="B243" s="111">
        <v>9.370280007715337E-3</v>
      </c>
      <c r="C243" s="111">
        <v>0.1</v>
      </c>
      <c r="D243" s="92">
        <f t="shared" si="44"/>
        <v>2.5028999999999999</v>
      </c>
      <c r="E243" s="92">
        <f t="shared" si="44"/>
        <v>9.370280007715337E-3</v>
      </c>
      <c r="F243" s="36">
        <f t="shared" si="45"/>
        <v>0.25029000000000001</v>
      </c>
      <c r="G243" s="36">
        <f t="shared" si="45"/>
        <v>9.3702800077153378E-4</v>
      </c>
      <c r="H243" s="36">
        <f t="shared" si="46"/>
        <v>0.62645084100000004</v>
      </c>
      <c r="I243" s="36">
        <f t="shared" si="47"/>
        <v>1.5679438099389</v>
      </c>
      <c r="J243" s="36">
        <f t="shared" si="48"/>
        <v>3.9244065618960726</v>
      </c>
      <c r="K243" s="36">
        <f t="shared" si="49"/>
        <v>2.3452873831310717E-3</v>
      </c>
      <c r="L243" s="36">
        <f t="shared" si="50"/>
        <v>5.8700197912387592E-3</v>
      </c>
      <c r="M243" s="36">
        <f t="shared" ca="1" si="55"/>
        <v>9.7266660571948896E-3</v>
      </c>
      <c r="N243" s="36">
        <f t="shared" ca="1" si="51"/>
        <v>1.2701101626364212E-8</v>
      </c>
      <c r="O243" s="113">
        <f t="shared" ca="1" si="52"/>
        <v>6567996172.3792524</v>
      </c>
      <c r="P243" s="36">
        <f t="shared" ca="1" si="53"/>
        <v>212852346082.48691</v>
      </c>
      <c r="Q243" s="36">
        <f t="shared" ca="1" si="54"/>
        <v>7282676901.4443455</v>
      </c>
      <c r="R243" s="45">
        <f t="shared" ca="1" si="43"/>
        <v>-3.563860494795526E-4</v>
      </c>
    </row>
    <row r="244" spans="1:18" x14ac:dyDescent="0.2">
      <c r="A244" s="111">
        <v>25170</v>
      </c>
      <c r="B244" s="111">
        <v>9.9843999996664934E-3</v>
      </c>
      <c r="C244" s="111">
        <v>0.1</v>
      </c>
      <c r="D244" s="92">
        <f t="shared" si="44"/>
        <v>2.5169999999999999</v>
      </c>
      <c r="E244" s="92">
        <f t="shared" si="44"/>
        <v>9.9843999996664934E-3</v>
      </c>
      <c r="F244" s="36">
        <f t="shared" si="45"/>
        <v>0.25169999999999998</v>
      </c>
      <c r="G244" s="36">
        <f t="shared" si="45"/>
        <v>9.9843999996664947E-4</v>
      </c>
      <c r="H244" s="36">
        <f t="shared" si="46"/>
        <v>0.63352889999999995</v>
      </c>
      <c r="I244" s="36">
        <f t="shared" si="47"/>
        <v>1.5945922412999998</v>
      </c>
      <c r="J244" s="36">
        <f t="shared" si="48"/>
        <v>4.0135886713520996</v>
      </c>
      <c r="K244" s="36">
        <f t="shared" si="49"/>
        <v>2.5130734799160568E-3</v>
      </c>
      <c r="L244" s="36">
        <f t="shared" si="50"/>
        <v>6.3254059489487148E-3</v>
      </c>
      <c r="M244" s="36">
        <f t="shared" ca="1" si="55"/>
        <v>9.8871836242522392E-3</v>
      </c>
      <c r="N244" s="36">
        <f t="shared" ca="1" si="51"/>
        <v>9.4510236486852012E-10</v>
      </c>
      <c r="O244" s="113">
        <f t="shared" ca="1" si="52"/>
        <v>7289665948.8706083</v>
      </c>
      <c r="P244" s="36">
        <f t="shared" ca="1" si="53"/>
        <v>215507674080.2457</v>
      </c>
      <c r="Q244" s="36">
        <f t="shared" ca="1" si="54"/>
        <v>7347640339.085824</v>
      </c>
      <c r="R244" s="45">
        <f t="shared" ca="1" si="43"/>
        <v>9.7216375414254166E-5</v>
      </c>
    </row>
    <row r="245" spans="1:18" x14ac:dyDescent="0.2">
      <c r="A245" s="111">
        <v>25230</v>
      </c>
      <c r="B245" s="111">
        <v>1.5543599998636637E-2</v>
      </c>
      <c r="C245" s="111">
        <v>0.1</v>
      </c>
      <c r="D245" s="92">
        <f t="shared" si="44"/>
        <v>2.5230000000000001</v>
      </c>
      <c r="E245" s="92">
        <f t="shared" si="44"/>
        <v>1.5543599998636637E-2</v>
      </c>
      <c r="F245" s="36">
        <f t="shared" si="45"/>
        <v>0.25230000000000002</v>
      </c>
      <c r="G245" s="36">
        <f t="shared" si="45"/>
        <v>1.5543599998636638E-3</v>
      </c>
      <c r="H245" s="36">
        <f t="shared" si="46"/>
        <v>0.63655290000000009</v>
      </c>
      <c r="I245" s="36">
        <f t="shared" si="47"/>
        <v>1.6060229667000003</v>
      </c>
      <c r="J245" s="36">
        <f t="shared" si="48"/>
        <v>4.0519959449841014</v>
      </c>
      <c r="K245" s="36">
        <f t="shared" si="49"/>
        <v>3.9216502796560236E-3</v>
      </c>
      <c r="L245" s="36">
        <f t="shared" si="50"/>
        <v>9.8943236555721487E-3</v>
      </c>
      <c r="M245" s="36">
        <f t="shared" ca="1" si="55"/>
        <v>9.9558514672730431E-3</v>
      </c>
      <c r="N245" s="36">
        <f t="shared" ca="1" si="51"/>
        <v>3.1222933649756001E-6</v>
      </c>
      <c r="O245" s="113">
        <f t="shared" ca="1" si="52"/>
        <v>7605533942.2411194</v>
      </c>
      <c r="P245" s="36">
        <f t="shared" ca="1" si="53"/>
        <v>216626772812.07227</v>
      </c>
      <c r="Q245" s="36">
        <f t="shared" ca="1" si="54"/>
        <v>7374901493.1316099</v>
      </c>
      <c r="R245" s="45">
        <f t="shared" ca="1" si="43"/>
        <v>5.5877485313635938E-3</v>
      </c>
    </row>
    <row r="246" spans="1:18" x14ac:dyDescent="0.2">
      <c r="A246" s="111">
        <v>25371</v>
      </c>
      <c r="B246" s="111">
        <v>1.3157720000890549E-2</v>
      </c>
      <c r="C246" s="111">
        <v>0.1</v>
      </c>
      <c r="D246" s="92">
        <f t="shared" si="44"/>
        <v>2.5371000000000001</v>
      </c>
      <c r="E246" s="92">
        <f t="shared" si="44"/>
        <v>1.3157720000890549E-2</v>
      </c>
      <c r="F246" s="36">
        <f t="shared" si="45"/>
        <v>0.25371000000000005</v>
      </c>
      <c r="G246" s="36">
        <f t="shared" si="45"/>
        <v>1.3157720000890551E-3</v>
      </c>
      <c r="H246" s="36">
        <f t="shared" si="46"/>
        <v>0.6436876410000002</v>
      </c>
      <c r="I246" s="36">
        <f t="shared" si="47"/>
        <v>1.6330999139811007</v>
      </c>
      <c r="J246" s="36">
        <f t="shared" si="48"/>
        <v>4.1433377917614509</v>
      </c>
      <c r="K246" s="36">
        <f t="shared" si="49"/>
        <v>3.3382451414259418E-3</v>
      </c>
      <c r="L246" s="36">
        <f t="shared" si="50"/>
        <v>8.4694617483117574E-3</v>
      </c>
      <c r="M246" s="36">
        <f t="shared" ca="1" si="55"/>
        <v>1.0118072762413468E-2</v>
      </c>
      <c r="N246" s="36">
        <f t="shared" ca="1" si="51"/>
        <v>9.2394553343813473E-7</v>
      </c>
      <c r="O246" s="113">
        <f t="shared" ca="1" si="52"/>
        <v>8367703857.4376497</v>
      </c>
      <c r="P246" s="36">
        <f t="shared" ca="1" si="53"/>
        <v>219230660775.10168</v>
      </c>
      <c r="Q246" s="36">
        <f t="shared" ca="1" si="54"/>
        <v>7438053824.2982922</v>
      </c>
      <c r="R246" s="45">
        <f t="shared" ca="1" si="43"/>
        <v>3.0396472384770813E-3</v>
      </c>
    </row>
    <row r="247" spans="1:18" x14ac:dyDescent="0.2">
      <c r="A247" s="111">
        <v>25486.5</v>
      </c>
      <c r="B247" s="111">
        <v>1.3884179999877233E-2</v>
      </c>
      <c r="C247" s="111">
        <v>0.1</v>
      </c>
      <c r="D247" s="92">
        <f t="shared" si="44"/>
        <v>2.5486499999999999</v>
      </c>
      <c r="E247" s="92">
        <f t="shared" si="44"/>
        <v>1.3884179999877233E-2</v>
      </c>
      <c r="F247" s="36">
        <f t="shared" si="45"/>
        <v>0.25486500000000001</v>
      </c>
      <c r="G247" s="36">
        <f t="shared" si="45"/>
        <v>1.3884179999877233E-3</v>
      </c>
      <c r="H247" s="36">
        <f t="shared" si="46"/>
        <v>0.64956168224999999</v>
      </c>
      <c r="I247" s="36">
        <f t="shared" si="47"/>
        <v>1.6555053814664624</v>
      </c>
      <c r="J247" s="36">
        <f t="shared" si="48"/>
        <v>4.2193037904744992</v>
      </c>
      <c r="K247" s="36">
        <f t="shared" si="49"/>
        <v>3.538591535668711E-3</v>
      </c>
      <c r="L247" s="36">
        <f t="shared" si="50"/>
        <v>9.018631317382059E-3</v>
      </c>
      <c r="M247" s="36">
        <f t="shared" ca="1" si="55"/>
        <v>1.025184664436756E-2</v>
      </c>
      <c r="N247" s="36">
        <f t="shared" ca="1" si="51"/>
        <v>1.3193845605548165E-6</v>
      </c>
      <c r="O247" s="113">
        <f t="shared" ca="1" si="52"/>
        <v>9012106832.7684689</v>
      </c>
      <c r="P247" s="36">
        <f t="shared" ca="1" si="53"/>
        <v>221335938727.30954</v>
      </c>
      <c r="Q247" s="36">
        <f t="shared" ca="1" si="54"/>
        <v>7488821239.8187761</v>
      </c>
      <c r="R247" s="45">
        <f t="shared" ca="1" si="43"/>
        <v>3.6323333555096735E-3</v>
      </c>
    </row>
    <row r="248" spans="1:18" x14ac:dyDescent="0.2">
      <c r="A248" s="111">
        <v>25568</v>
      </c>
      <c r="B248" s="111">
        <v>1.0093760000017937E-2</v>
      </c>
      <c r="C248" s="111">
        <v>0.1</v>
      </c>
      <c r="D248" s="92">
        <f t="shared" si="44"/>
        <v>2.5568</v>
      </c>
      <c r="E248" s="92">
        <f t="shared" si="44"/>
        <v>1.0093760000017937E-2</v>
      </c>
      <c r="F248" s="36">
        <f t="shared" si="45"/>
        <v>0.25568000000000002</v>
      </c>
      <c r="G248" s="36">
        <f t="shared" si="45"/>
        <v>1.0093760000017937E-3</v>
      </c>
      <c r="H248" s="36">
        <f t="shared" si="46"/>
        <v>0.65372262400000003</v>
      </c>
      <c r="I248" s="36">
        <f t="shared" si="47"/>
        <v>1.6714380050432001</v>
      </c>
      <c r="J248" s="36">
        <f t="shared" si="48"/>
        <v>4.273532691294454</v>
      </c>
      <c r="K248" s="36">
        <f t="shared" si="49"/>
        <v>2.5807725568045862E-3</v>
      </c>
      <c r="L248" s="36">
        <f t="shared" si="50"/>
        <v>6.5985192732379658E-3</v>
      </c>
      <c r="M248" s="36">
        <f t="shared" ca="1" si="55"/>
        <v>1.0346723792466919E-2</v>
      </c>
      <c r="N248" s="36">
        <f t="shared" ca="1" si="51"/>
        <v>6.3990680290171436E-9</v>
      </c>
      <c r="O248" s="113">
        <f t="shared" ca="1" si="52"/>
        <v>9477286512.2480335</v>
      </c>
      <c r="P248" s="36">
        <f t="shared" ca="1" si="53"/>
        <v>222806174881.63574</v>
      </c>
      <c r="Q248" s="36">
        <f t="shared" ca="1" si="54"/>
        <v>7524115550.2772703</v>
      </c>
      <c r="R248" s="45">
        <f t="shared" ca="1" si="43"/>
        <v>-2.5296379244898158E-4</v>
      </c>
    </row>
    <row r="249" spans="1:18" x14ac:dyDescent="0.2">
      <c r="A249" s="111">
        <v>26245</v>
      </c>
      <c r="B249" s="111">
        <v>1.2503400001151022E-2</v>
      </c>
      <c r="C249" s="111">
        <v>0.1</v>
      </c>
      <c r="D249" s="92">
        <f t="shared" si="44"/>
        <v>2.6244999999999998</v>
      </c>
      <c r="E249" s="92">
        <f t="shared" si="44"/>
        <v>1.2503400001151022E-2</v>
      </c>
      <c r="F249" s="36">
        <f t="shared" si="45"/>
        <v>0.26245000000000002</v>
      </c>
      <c r="G249" s="36">
        <f t="shared" si="45"/>
        <v>1.2503400001151023E-3</v>
      </c>
      <c r="H249" s="36">
        <f t="shared" si="46"/>
        <v>0.68880002500000004</v>
      </c>
      <c r="I249" s="36">
        <f t="shared" si="47"/>
        <v>1.8077556656125</v>
      </c>
      <c r="J249" s="36">
        <f t="shared" si="48"/>
        <v>4.7444547444000058</v>
      </c>
      <c r="K249" s="36">
        <f t="shared" si="49"/>
        <v>3.2815173303020859E-3</v>
      </c>
      <c r="L249" s="36">
        <f t="shared" si="50"/>
        <v>8.6123422333778243E-3</v>
      </c>
      <c r="M249" s="36">
        <f t="shared" ca="1" si="55"/>
        <v>1.115027913877229E-2</v>
      </c>
      <c r="N249" s="36">
        <f t="shared" ca="1" si="51"/>
        <v>1.8309360682045635E-7</v>
      </c>
      <c r="O249" s="113">
        <f t="shared" ca="1" si="52"/>
        <v>13643370197.206247</v>
      </c>
      <c r="P249" s="36">
        <f t="shared" ca="1" si="53"/>
        <v>234505803268.67722</v>
      </c>
      <c r="Q249" s="36">
        <f t="shared" ca="1" si="54"/>
        <v>7799894352.1052322</v>
      </c>
      <c r="R249" s="45">
        <f t="shared" ca="1" si="43"/>
        <v>1.353120862378732E-3</v>
      </c>
    </row>
    <row r="250" spans="1:18" x14ac:dyDescent="0.2">
      <c r="A250" s="111">
        <v>26364.5</v>
      </c>
      <c r="B250" s="111">
        <v>1.0467139996762853E-2</v>
      </c>
      <c r="C250" s="111">
        <v>0.1</v>
      </c>
      <c r="D250" s="92">
        <f t="shared" si="44"/>
        <v>2.63645</v>
      </c>
      <c r="E250" s="92">
        <f t="shared" si="44"/>
        <v>1.0467139996762853E-2</v>
      </c>
      <c r="F250" s="36">
        <f t="shared" si="45"/>
        <v>0.26364500000000002</v>
      </c>
      <c r="G250" s="36">
        <f t="shared" si="45"/>
        <v>1.0467139996762854E-3</v>
      </c>
      <c r="H250" s="36">
        <f t="shared" si="46"/>
        <v>0.69508686024999999</v>
      </c>
      <c r="I250" s="36">
        <f t="shared" si="47"/>
        <v>1.8325617527061124</v>
      </c>
      <c r="J250" s="36">
        <f t="shared" si="48"/>
        <v>4.8314574329220301</v>
      </c>
      <c r="K250" s="36">
        <f t="shared" si="49"/>
        <v>2.7596091244465426E-3</v>
      </c>
      <c r="L250" s="36">
        <f t="shared" si="50"/>
        <v>7.2755714761470868E-3</v>
      </c>
      <c r="M250" s="36">
        <f t="shared" ca="1" si="55"/>
        <v>1.1294978873624718E-2</v>
      </c>
      <c r="N250" s="36">
        <f t="shared" ca="1" si="51"/>
        <v>6.853172060439145E-8</v>
      </c>
      <c r="O250" s="113">
        <f t="shared" ca="1" si="52"/>
        <v>14428707128.524576</v>
      </c>
      <c r="P250" s="36">
        <f t="shared" ca="1" si="53"/>
        <v>236471566410.7627</v>
      </c>
      <c r="Q250" s="36">
        <f t="shared" ca="1" si="54"/>
        <v>7845259415.4384489</v>
      </c>
      <c r="R250" s="45">
        <f t="shared" ca="1" si="43"/>
        <v>-8.2783887686186525E-4</v>
      </c>
    </row>
    <row r="251" spans="1:18" x14ac:dyDescent="0.2">
      <c r="A251" s="111">
        <v>26429</v>
      </c>
      <c r="B251" s="111">
        <v>7.4182799944537692E-3</v>
      </c>
      <c r="C251" s="111">
        <v>0.1</v>
      </c>
      <c r="D251" s="92">
        <f t="shared" si="44"/>
        <v>2.6429</v>
      </c>
      <c r="E251" s="92">
        <f t="shared" si="44"/>
        <v>7.4182799944537692E-3</v>
      </c>
      <c r="F251" s="36">
        <f t="shared" si="45"/>
        <v>0.26429000000000002</v>
      </c>
      <c r="G251" s="36">
        <f t="shared" si="45"/>
        <v>7.4182799944537696E-4</v>
      </c>
      <c r="H251" s="36">
        <f t="shared" si="46"/>
        <v>0.69849204100000006</v>
      </c>
      <c r="I251" s="36">
        <f t="shared" si="47"/>
        <v>1.8460446151589003</v>
      </c>
      <c r="J251" s="36">
        <f t="shared" si="48"/>
        <v>4.8789113134034574</v>
      </c>
      <c r="K251" s="36">
        <f t="shared" si="49"/>
        <v>1.9605772197341868E-3</v>
      </c>
      <c r="L251" s="36">
        <f t="shared" si="50"/>
        <v>5.1816095340354827E-3</v>
      </c>
      <c r="M251" s="36">
        <f t="shared" ca="1" si="55"/>
        <v>1.1373437128418547E-2</v>
      </c>
      <c r="N251" s="36">
        <f t="shared" ca="1" si="51"/>
        <v>1.5643267954352476E-6</v>
      </c>
      <c r="O251" s="113">
        <f t="shared" ca="1" si="52"/>
        <v>14858102792.609409</v>
      </c>
      <c r="P251" s="36">
        <f t="shared" ca="1" si="53"/>
        <v>237519692298.68686</v>
      </c>
      <c r="Q251" s="36">
        <f t="shared" ca="1" si="54"/>
        <v>7869321693.1024132</v>
      </c>
      <c r="R251" s="45">
        <f t="shared" ca="1" si="43"/>
        <v>-3.9551571339647776E-3</v>
      </c>
    </row>
    <row r="252" spans="1:18" x14ac:dyDescent="0.2">
      <c r="A252" s="111">
        <v>26497</v>
      </c>
      <c r="B252" s="111">
        <v>1.845203999982914E-2</v>
      </c>
      <c r="C252" s="111">
        <v>0.1</v>
      </c>
      <c r="D252" s="92">
        <f t="shared" si="44"/>
        <v>2.6497000000000002</v>
      </c>
      <c r="E252" s="92">
        <f t="shared" si="44"/>
        <v>1.845203999982914E-2</v>
      </c>
      <c r="F252" s="36">
        <f t="shared" si="45"/>
        <v>0.26497000000000004</v>
      </c>
      <c r="G252" s="36">
        <f t="shared" si="45"/>
        <v>1.8452039999829141E-3</v>
      </c>
      <c r="H252" s="36">
        <f t="shared" si="46"/>
        <v>0.7020910090000001</v>
      </c>
      <c r="I252" s="36">
        <f t="shared" si="47"/>
        <v>1.8603305465473003</v>
      </c>
      <c r="J252" s="36">
        <f t="shared" si="48"/>
        <v>4.9293178491863818</v>
      </c>
      <c r="K252" s="36">
        <f t="shared" si="49"/>
        <v>4.889237038754728E-3</v>
      </c>
      <c r="L252" s="36">
        <f t="shared" si="50"/>
        <v>1.2955011381588404E-2</v>
      </c>
      <c r="M252" s="36">
        <f t="shared" ca="1" si="55"/>
        <v>1.1456423627375754E-2</v>
      </c>
      <c r="N252" s="36">
        <f t="shared" ca="1" si="51"/>
        <v>4.8938648430537869E-6</v>
      </c>
      <c r="O252" s="113">
        <f t="shared" ca="1" si="52"/>
        <v>15314826284.127369</v>
      </c>
      <c r="P252" s="36">
        <f t="shared" ca="1" si="53"/>
        <v>238614798253.3483</v>
      </c>
      <c r="Q252" s="36">
        <f t="shared" ca="1" si="54"/>
        <v>7894366009.7409477</v>
      </c>
      <c r="R252" s="45">
        <f t="shared" ca="1" si="43"/>
        <v>6.9956163724533855E-3</v>
      </c>
    </row>
    <row r="253" spans="1:18" x14ac:dyDescent="0.2">
      <c r="A253" s="111">
        <v>26556.5</v>
      </c>
      <c r="B253" s="111">
        <v>9.8565799999050796E-3</v>
      </c>
      <c r="C253" s="111">
        <v>0.1</v>
      </c>
      <c r="D253" s="92">
        <f t="shared" si="44"/>
        <v>2.6556500000000001</v>
      </c>
      <c r="E253" s="92">
        <f t="shared" si="44"/>
        <v>9.8565799999050796E-3</v>
      </c>
      <c r="F253" s="36">
        <f t="shared" si="45"/>
        <v>0.265565</v>
      </c>
      <c r="G253" s="36">
        <f t="shared" si="45"/>
        <v>9.8565799999050796E-4</v>
      </c>
      <c r="H253" s="36">
        <f t="shared" si="46"/>
        <v>0.70524769225000006</v>
      </c>
      <c r="I253" s="36">
        <f t="shared" si="47"/>
        <v>1.8728910339237126</v>
      </c>
      <c r="J253" s="36">
        <f t="shared" si="48"/>
        <v>4.9737430742395077</v>
      </c>
      <c r="K253" s="36">
        <f t="shared" si="49"/>
        <v>2.6175626676747926E-3</v>
      </c>
      <c r="L253" s="36">
        <f t="shared" si="50"/>
        <v>6.9513302984105631E-3</v>
      </c>
      <c r="M253" s="36">
        <f t="shared" ca="1" si="55"/>
        <v>1.1529264838859573E-2</v>
      </c>
      <c r="N253" s="36">
        <f t="shared" ca="1" si="51"/>
        <v>2.7978745704682195E-7</v>
      </c>
      <c r="O253" s="113">
        <f t="shared" ca="1" si="52"/>
        <v>15717750563.697069</v>
      </c>
      <c r="P253" s="36">
        <f t="shared" ca="1" si="53"/>
        <v>239564616812.2489</v>
      </c>
      <c r="Q253" s="36">
        <f t="shared" ca="1" si="54"/>
        <v>7916005893.6746998</v>
      </c>
      <c r="R253" s="45">
        <f t="shared" ca="1" si="43"/>
        <v>-1.6726848389544934E-3</v>
      </c>
    </row>
    <row r="254" spans="1:18" x14ac:dyDescent="0.2">
      <c r="A254" s="111">
        <v>26659</v>
      </c>
      <c r="B254" s="111">
        <v>1.0561880000750534E-2</v>
      </c>
      <c r="C254" s="111">
        <v>0.1</v>
      </c>
      <c r="D254" s="92">
        <f t="shared" si="44"/>
        <v>2.6659000000000002</v>
      </c>
      <c r="E254" s="92">
        <f t="shared" si="44"/>
        <v>1.0561880000750534E-2</v>
      </c>
      <c r="F254" s="36">
        <f t="shared" si="45"/>
        <v>0.26659000000000005</v>
      </c>
      <c r="G254" s="36">
        <f t="shared" si="45"/>
        <v>1.0561880000750535E-3</v>
      </c>
      <c r="H254" s="36">
        <f t="shared" si="46"/>
        <v>0.71070228100000021</v>
      </c>
      <c r="I254" s="36">
        <f t="shared" si="47"/>
        <v>1.8946612109179006</v>
      </c>
      <c r="J254" s="36">
        <f t="shared" si="48"/>
        <v>5.0509773221860312</v>
      </c>
      <c r="K254" s="36">
        <f t="shared" si="49"/>
        <v>2.8156915894000851E-3</v>
      </c>
      <c r="L254" s="36">
        <f t="shared" si="50"/>
        <v>7.5063522081816872E-3</v>
      </c>
      <c r="M254" s="36">
        <f t="shared" ca="1" si="55"/>
        <v>1.165524670552383E-2</v>
      </c>
      <c r="N254" s="36">
        <f t="shared" ca="1" si="51"/>
        <v>1.1954507511068146E-7</v>
      </c>
      <c r="O254" s="113">
        <f t="shared" ca="1" si="52"/>
        <v>16418808152.383526</v>
      </c>
      <c r="P254" s="36">
        <f t="shared" ca="1" si="53"/>
        <v>241182299120.46652</v>
      </c>
      <c r="Q254" s="36">
        <f t="shared" ca="1" si="54"/>
        <v>7952681639.6445475</v>
      </c>
      <c r="R254" s="45">
        <f t="shared" ca="1" si="43"/>
        <v>-1.0933667047732954E-3</v>
      </c>
    </row>
    <row r="255" spans="1:18" x14ac:dyDescent="0.2">
      <c r="A255" s="111">
        <v>26685</v>
      </c>
      <c r="B255" s="111">
        <v>1.0604199997032993E-2</v>
      </c>
      <c r="C255" s="111">
        <v>0.1</v>
      </c>
      <c r="D255" s="92">
        <f t="shared" si="44"/>
        <v>2.6684999999999999</v>
      </c>
      <c r="E255" s="92">
        <f t="shared" si="44"/>
        <v>1.0604199997032993E-2</v>
      </c>
      <c r="F255" s="36">
        <f t="shared" si="45"/>
        <v>0.26684999999999998</v>
      </c>
      <c r="G255" s="36">
        <f t="shared" si="45"/>
        <v>1.0604199997032993E-3</v>
      </c>
      <c r="H255" s="36">
        <f t="shared" si="46"/>
        <v>0.71208922499999994</v>
      </c>
      <c r="I255" s="36">
        <f t="shared" si="47"/>
        <v>1.9002100969124998</v>
      </c>
      <c r="J255" s="36">
        <f t="shared" si="48"/>
        <v>5.0707106436110054</v>
      </c>
      <c r="K255" s="36">
        <f t="shared" si="49"/>
        <v>2.8297307692082539E-3</v>
      </c>
      <c r="L255" s="36">
        <f t="shared" si="50"/>
        <v>7.5511365576322251E-3</v>
      </c>
      <c r="M255" s="36">
        <f t="shared" ca="1" si="55"/>
        <v>1.1687303504088382E-2</v>
      </c>
      <c r="N255" s="36">
        <f t="shared" ca="1" si="51"/>
        <v>1.1731132069956836E-7</v>
      </c>
      <c r="O255" s="113">
        <f t="shared" ca="1" si="52"/>
        <v>16597992183.877523</v>
      </c>
      <c r="P255" s="36">
        <f t="shared" ca="1" si="53"/>
        <v>241588875208.72766</v>
      </c>
      <c r="Q255" s="36">
        <f t="shared" ca="1" si="54"/>
        <v>7961862846.2092066</v>
      </c>
      <c r="R255" s="45">
        <f t="shared" ca="1" si="43"/>
        <v>-1.0831035070553892E-3</v>
      </c>
    </row>
    <row r="256" spans="1:18" x14ac:dyDescent="0.2">
      <c r="A256" s="111">
        <v>26728</v>
      </c>
      <c r="B256" s="111">
        <v>1.4904960000421852E-2</v>
      </c>
      <c r="C256" s="111">
        <v>0.1</v>
      </c>
      <c r="D256" s="92">
        <f t="shared" si="44"/>
        <v>2.6728000000000001</v>
      </c>
      <c r="E256" s="92">
        <f t="shared" si="44"/>
        <v>1.4904960000421852E-2</v>
      </c>
      <c r="F256" s="36">
        <f t="shared" si="45"/>
        <v>0.26728000000000002</v>
      </c>
      <c r="G256" s="36">
        <f t="shared" si="45"/>
        <v>1.4904960000421852E-3</v>
      </c>
      <c r="H256" s="36">
        <f t="shared" si="46"/>
        <v>0.71438598400000008</v>
      </c>
      <c r="I256" s="36">
        <f t="shared" si="47"/>
        <v>1.9094108580352003</v>
      </c>
      <c r="J256" s="36">
        <f t="shared" si="48"/>
        <v>5.1034733413564837</v>
      </c>
      <c r="K256" s="36">
        <f t="shared" si="49"/>
        <v>3.983797708912753E-3</v>
      </c>
      <c r="L256" s="36">
        <f t="shared" si="50"/>
        <v>1.0647894516382006E-2</v>
      </c>
      <c r="M256" s="36">
        <f t="shared" ca="1" si="55"/>
        <v>1.1740409698165692E-2</v>
      </c>
      <c r="N256" s="36">
        <f t="shared" ca="1" si="51"/>
        <v>1.0014378615509552E-6</v>
      </c>
      <c r="O256" s="113">
        <f t="shared" ca="1" si="52"/>
        <v>16895503937.632326</v>
      </c>
      <c r="P256" s="36">
        <f t="shared" ca="1" si="53"/>
        <v>242257925008.38742</v>
      </c>
      <c r="Q256" s="36">
        <f t="shared" ca="1" si="54"/>
        <v>7976938427.7918224</v>
      </c>
      <c r="R256" s="45">
        <f t="shared" ca="1" si="43"/>
        <v>3.1645503022561597E-3</v>
      </c>
    </row>
    <row r="257" spans="1:18" x14ac:dyDescent="0.2">
      <c r="A257" s="111">
        <v>26749</v>
      </c>
      <c r="B257" s="111">
        <v>1.4400679996469989E-2</v>
      </c>
      <c r="C257" s="111">
        <v>0.1</v>
      </c>
      <c r="D257" s="92">
        <f t="shared" si="44"/>
        <v>2.6749000000000001</v>
      </c>
      <c r="E257" s="92">
        <f t="shared" si="44"/>
        <v>1.4400679996469989E-2</v>
      </c>
      <c r="F257" s="36">
        <f t="shared" si="45"/>
        <v>0.26749000000000001</v>
      </c>
      <c r="G257" s="36">
        <f t="shared" si="45"/>
        <v>1.440067999646999E-3</v>
      </c>
      <c r="H257" s="36">
        <f t="shared" si="46"/>
        <v>0.71550900100000003</v>
      </c>
      <c r="I257" s="36">
        <f t="shared" si="47"/>
        <v>1.9139150267749001</v>
      </c>
      <c r="J257" s="36">
        <f t="shared" si="48"/>
        <v>5.1195313051201801</v>
      </c>
      <c r="K257" s="36">
        <f t="shared" si="49"/>
        <v>3.852037892255758E-3</v>
      </c>
      <c r="L257" s="36">
        <f t="shared" si="50"/>
        <v>1.0303816157994927E-2</v>
      </c>
      <c r="M257" s="36">
        <f t="shared" ca="1" si="55"/>
        <v>1.176638567881E-2</v>
      </c>
      <c r="N257" s="36">
        <f t="shared" ca="1" si="51"/>
        <v>6.9395065520557086E-7</v>
      </c>
      <c r="O257" s="113">
        <f t="shared" ca="1" si="52"/>
        <v>17041321788.711588</v>
      </c>
      <c r="P257" s="36">
        <f t="shared" ca="1" si="53"/>
        <v>242583140805.17474</v>
      </c>
      <c r="Q257" s="36">
        <f t="shared" ca="1" si="54"/>
        <v>7984251564.2148514</v>
      </c>
      <c r="R257" s="45">
        <f t="shared" ca="1" si="43"/>
        <v>2.6342943176599892E-3</v>
      </c>
    </row>
    <row r="258" spans="1:18" x14ac:dyDescent="0.2">
      <c r="A258" s="111">
        <v>26792.5</v>
      </c>
      <c r="B258" s="111">
        <v>7.8560999972978607E-3</v>
      </c>
      <c r="C258" s="111">
        <v>0.1</v>
      </c>
      <c r="D258" s="92">
        <f t="shared" si="44"/>
        <v>2.6792500000000001</v>
      </c>
      <c r="E258" s="92">
        <f t="shared" si="44"/>
        <v>7.8560999972978607E-3</v>
      </c>
      <c r="F258" s="36">
        <f t="shared" si="45"/>
        <v>0.26792500000000002</v>
      </c>
      <c r="G258" s="36">
        <f t="shared" si="45"/>
        <v>7.8560999972978609E-4</v>
      </c>
      <c r="H258" s="36">
        <f t="shared" si="46"/>
        <v>0.71783805625000008</v>
      </c>
      <c r="I258" s="36">
        <f t="shared" si="47"/>
        <v>1.9232676122078127</v>
      </c>
      <c r="J258" s="36">
        <f t="shared" si="48"/>
        <v>5.1529147500077821</v>
      </c>
      <c r="K258" s="36">
        <f t="shared" si="49"/>
        <v>2.1048455917760294E-3</v>
      </c>
      <c r="L258" s="36">
        <f t="shared" si="50"/>
        <v>5.6394075517659271E-3</v>
      </c>
      <c r="M258" s="36">
        <f t="shared" ca="1" si="55"/>
        <v>1.182027740155709E-2</v>
      </c>
      <c r="N258" s="36">
        <f t="shared" ca="1" si="51"/>
        <v>1.5714702492439443E-6</v>
      </c>
      <c r="O258" s="113">
        <f t="shared" ca="1" si="52"/>
        <v>17344441442.507874</v>
      </c>
      <c r="P258" s="36">
        <f t="shared" ca="1" si="53"/>
        <v>243253595823.31143</v>
      </c>
      <c r="Q258" s="36">
        <f t="shared" ca="1" si="54"/>
        <v>7999296898.9174671</v>
      </c>
      <c r="R258" s="45">
        <f t="shared" ca="1" si="43"/>
        <v>-3.9641774042592295E-3</v>
      </c>
    </row>
    <row r="259" spans="1:18" x14ac:dyDescent="0.2">
      <c r="A259" s="111">
        <v>26800.5</v>
      </c>
      <c r="B259" s="111">
        <v>1.333065999642713E-2</v>
      </c>
      <c r="C259" s="111">
        <v>0.1</v>
      </c>
      <c r="D259" s="92">
        <f t="shared" si="44"/>
        <v>2.68005</v>
      </c>
      <c r="E259" s="92">
        <f t="shared" si="44"/>
        <v>1.333065999642713E-2</v>
      </c>
      <c r="F259" s="36">
        <f t="shared" si="45"/>
        <v>0.26800499999999999</v>
      </c>
      <c r="G259" s="36">
        <f t="shared" si="45"/>
        <v>1.333065999642713E-3</v>
      </c>
      <c r="H259" s="36">
        <f t="shared" si="46"/>
        <v>0.71826680025</v>
      </c>
      <c r="I259" s="36">
        <f t="shared" si="47"/>
        <v>1.9249909380100125</v>
      </c>
      <c r="J259" s="36">
        <f t="shared" si="48"/>
        <v>5.1590719634137345</v>
      </c>
      <c r="K259" s="36">
        <f t="shared" si="49"/>
        <v>3.5726835323424532E-3</v>
      </c>
      <c r="L259" s="36">
        <f t="shared" si="50"/>
        <v>9.5749705008543913E-3</v>
      </c>
      <c r="M259" s="36">
        <f t="shared" ca="1" si="55"/>
        <v>1.18302009067363E-2</v>
      </c>
      <c r="N259" s="36">
        <f t="shared" ca="1" si="51"/>
        <v>2.2513774798358352E-7</v>
      </c>
      <c r="O259" s="113">
        <f t="shared" ca="1" si="52"/>
        <v>17400342482.768856</v>
      </c>
      <c r="P259" s="36">
        <f t="shared" ca="1" si="53"/>
        <v>243376425764.86743</v>
      </c>
      <c r="Q259" s="36">
        <f t="shared" ca="1" si="54"/>
        <v>8002048661.3163452</v>
      </c>
      <c r="R259" s="45">
        <f t="shared" ca="1" si="43"/>
        <v>1.5004590896908303E-3</v>
      </c>
    </row>
    <row r="260" spans="1:18" x14ac:dyDescent="0.2">
      <c r="A260" s="111">
        <v>26967</v>
      </c>
      <c r="B260" s="111">
        <v>1.2832439999328926E-2</v>
      </c>
      <c r="C260" s="111">
        <v>0.1</v>
      </c>
      <c r="D260" s="92">
        <f t="shared" si="44"/>
        <v>2.6966999999999999</v>
      </c>
      <c r="E260" s="92">
        <f t="shared" si="44"/>
        <v>1.2832439999328926E-2</v>
      </c>
      <c r="F260" s="36">
        <f t="shared" si="45"/>
        <v>0.26967000000000002</v>
      </c>
      <c r="G260" s="36">
        <f t="shared" si="45"/>
        <v>1.2832439999328927E-3</v>
      </c>
      <c r="H260" s="36">
        <f t="shared" si="46"/>
        <v>0.72721908899999999</v>
      </c>
      <c r="I260" s="36">
        <f t="shared" si="47"/>
        <v>1.9610917173062998</v>
      </c>
      <c r="J260" s="36">
        <f t="shared" si="48"/>
        <v>5.2884760340598982</v>
      </c>
      <c r="K260" s="36">
        <f t="shared" si="49"/>
        <v>3.4605240946190313E-3</v>
      </c>
      <c r="L260" s="36">
        <f t="shared" si="50"/>
        <v>9.3319953259591408E-3</v>
      </c>
      <c r="M260" s="36">
        <f t="shared" ca="1" si="55"/>
        <v>1.2037607160943618E-2</v>
      </c>
      <c r="N260" s="36">
        <f t="shared" ca="1" si="51"/>
        <v>6.3175924097564496E-8</v>
      </c>
      <c r="O260" s="113">
        <f t="shared" ca="1" si="52"/>
        <v>18574287286.121658</v>
      </c>
      <c r="P260" s="36">
        <f t="shared" ca="1" si="53"/>
        <v>245899252971.93777</v>
      </c>
      <c r="Q260" s="36">
        <f t="shared" ca="1" si="54"/>
        <v>8058242623.9890976</v>
      </c>
      <c r="R260" s="45">
        <f t="shared" ca="1" si="43"/>
        <v>7.9483283838530788E-4</v>
      </c>
    </row>
    <row r="261" spans="1:18" x14ac:dyDescent="0.2">
      <c r="A261" s="111">
        <v>26984.5</v>
      </c>
      <c r="B261" s="111">
        <v>1.4245539998228196E-2</v>
      </c>
      <c r="C261" s="111">
        <v>0.1</v>
      </c>
      <c r="D261" s="92">
        <f t="shared" si="44"/>
        <v>2.6984499999999998</v>
      </c>
      <c r="E261" s="92">
        <f t="shared" si="44"/>
        <v>1.4245539998228196E-2</v>
      </c>
      <c r="F261" s="36">
        <f t="shared" si="45"/>
        <v>0.269845</v>
      </c>
      <c r="G261" s="36">
        <f t="shared" si="45"/>
        <v>1.4245539998228196E-3</v>
      </c>
      <c r="H261" s="36">
        <f t="shared" si="46"/>
        <v>0.7281632402499999</v>
      </c>
      <c r="I261" s="36">
        <f t="shared" si="47"/>
        <v>1.964912095652612</v>
      </c>
      <c r="J261" s="36">
        <f t="shared" si="48"/>
        <v>5.3022170445137906</v>
      </c>
      <c r="K261" s="36">
        <f t="shared" si="49"/>
        <v>3.8440877408218873E-3</v>
      </c>
      <c r="L261" s="36">
        <f t="shared" si="50"/>
        <v>1.037307856422082E-2</v>
      </c>
      <c r="M261" s="36">
        <f t="shared" ca="1" si="55"/>
        <v>1.2059503402745312E-2</v>
      </c>
      <c r="N261" s="36">
        <f t="shared" ca="1" si="51"/>
        <v>4.7787559967903986E-7</v>
      </c>
      <c r="O261" s="113">
        <f t="shared" ca="1" si="52"/>
        <v>18698798386.76981</v>
      </c>
      <c r="P261" s="36">
        <f t="shared" ca="1" si="53"/>
        <v>246160667739.15286</v>
      </c>
      <c r="Q261" s="36">
        <f t="shared" ca="1" si="54"/>
        <v>8064028996.8404999</v>
      </c>
      <c r="R261" s="45">
        <f t="shared" ref="R261:R326" ca="1" si="56">+E261-M261</f>
        <v>2.1860365954828841E-3</v>
      </c>
    </row>
    <row r="262" spans="1:18" x14ac:dyDescent="0.2">
      <c r="A262" s="111">
        <v>26997.5</v>
      </c>
      <c r="B262" s="111">
        <v>5.2666999981738627E-3</v>
      </c>
      <c r="C262" s="111">
        <v>0.1</v>
      </c>
      <c r="D262" s="92">
        <f t="shared" ref="D262:E325" si="57">A262/A$18</f>
        <v>2.6997499999999999</v>
      </c>
      <c r="E262" s="92">
        <f t="shared" si="57"/>
        <v>5.2666999981738627E-3</v>
      </c>
      <c r="F262" s="36">
        <f t="shared" ref="F262:G325" si="58">$C262*D262</f>
        <v>0.26997500000000002</v>
      </c>
      <c r="G262" s="36">
        <f t="shared" si="58"/>
        <v>5.2666999981738633E-4</v>
      </c>
      <c r="H262" s="36">
        <f t="shared" ref="H262:H325" si="59">C262*D262*D262</f>
        <v>0.72886500625000006</v>
      </c>
      <c r="I262" s="36">
        <f t="shared" ref="I262:I325" si="60">C262*D262*D262*D262</f>
        <v>1.9677533006234376</v>
      </c>
      <c r="J262" s="36">
        <f t="shared" ref="J262:J325" si="61">C262*D262*D262*D262*D262</f>
        <v>5.3124419733581254</v>
      </c>
      <c r="K262" s="36">
        <f t="shared" ref="K262:K325" si="62">C262*E262*D262</f>
        <v>1.4218773320069887E-3</v>
      </c>
      <c r="L262" s="36">
        <f t="shared" ref="L262:L325" si="63">C262*E262*D262*D262</f>
        <v>3.8387133270858676E-3</v>
      </c>
      <c r="M262" s="36">
        <f t="shared" ca="1" si="55"/>
        <v>1.2075781100230212E-2</v>
      </c>
      <c r="N262" s="36">
        <f t="shared" ref="N262:N325" ca="1" si="64">C262*(M262-E262)^2</f>
        <v>4.6363585454380914E-6</v>
      </c>
      <c r="O262" s="113">
        <f t="shared" ref="O262:O325" ca="1" si="65">(C262*O$1-O$2*F262+O$3*H262)^2</f>
        <v>18791425579.735138</v>
      </c>
      <c r="P262" s="36">
        <f t="shared" ref="P262:P325" ca="1" si="66">(-C262*O$2+O$4*F262-O$5*H262)^2</f>
        <v>246354396803.40936</v>
      </c>
      <c r="Q262" s="36">
        <f t="shared" ref="Q262:Q325" ca="1" si="67">+(C262*O$3-F262*O$5+H262*O$6)^2</f>
        <v>8068312615.2843904</v>
      </c>
      <c r="R262" s="45">
        <f t="shared" ca="1" si="56"/>
        <v>-6.8090811020563493E-3</v>
      </c>
    </row>
    <row r="263" spans="1:18" x14ac:dyDescent="0.2">
      <c r="A263" s="111">
        <v>27065.5</v>
      </c>
      <c r="B263" s="111">
        <v>1.0300460002326872E-2</v>
      </c>
      <c r="C263" s="111">
        <v>0.1</v>
      </c>
      <c r="D263" s="92">
        <f t="shared" si="57"/>
        <v>2.70655</v>
      </c>
      <c r="E263" s="92">
        <f t="shared" si="57"/>
        <v>1.0300460002326872E-2</v>
      </c>
      <c r="F263" s="36">
        <f t="shared" si="58"/>
        <v>0.27065500000000003</v>
      </c>
      <c r="G263" s="36">
        <f t="shared" si="58"/>
        <v>1.0300460002326873E-3</v>
      </c>
      <c r="H263" s="36">
        <f t="shared" si="59"/>
        <v>0.73254129025000014</v>
      </c>
      <c r="I263" s="36">
        <f t="shared" si="60"/>
        <v>1.9826596291261378</v>
      </c>
      <c r="J263" s="36">
        <f t="shared" si="61"/>
        <v>5.3661674192113482</v>
      </c>
      <c r="K263" s="36">
        <f t="shared" si="62"/>
        <v>2.78787100192978E-3</v>
      </c>
      <c r="L263" s="36">
        <f t="shared" si="63"/>
        <v>7.545512260273046E-3</v>
      </c>
      <c r="M263" s="36">
        <f t="shared" ca="1" si="55"/>
        <v>1.2161091536953744E-2</v>
      </c>
      <c r="N263" s="36">
        <f t="shared" ca="1" si="64"/>
        <v>3.4619497076479487E-7</v>
      </c>
      <c r="O263" s="113">
        <f t="shared" ca="1" si="65"/>
        <v>19277752570.542862</v>
      </c>
      <c r="P263" s="36">
        <f t="shared" ca="1" si="66"/>
        <v>247361269650.15466</v>
      </c>
      <c r="Q263" s="36">
        <f t="shared" ca="1" si="67"/>
        <v>8090512773.1159973</v>
      </c>
      <c r="R263" s="45">
        <f t="shared" ca="1" si="56"/>
        <v>-1.860631534626872E-3</v>
      </c>
    </row>
    <row r="264" spans="1:18" x14ac:dyDescent="0.2">
      <c r="A264" s="111">
        <v>27095.5</v>
      </c>
      <c r="B264" s="111">
        <v>1.7580059997271746E-2</v>
      </c>
      <c r="C264" s="111">
        <v>0.1</v>
      </c>
      <c r="D264" s="92">
        <f t="shared" si="57"/>
        <v>2.7095500000000001</v>
      </c>
      <c r="E264" s="92">
        <f t="shared" si="57"/>
        <v>1.7580059997271746E-2</v>
      </c>
      <c r="F264" s="36">
        <f t="shared" si="58"/>
        <v>0.270955</v>
      </c>
      <c r="G264" s="36">
        <f t="shared" si="58"/>
        <v>1.7580059997271747E-3</v>
      </c>
      <c r="H264" s="36">
        <f t="shared" si="59"/>
        <v>0.73416612025000005</v>
      </c>
      <c r="I264" s="36">
        <f t="shared" si="60"/>
        <v>1.9892598111233877</v>
      </c>
      <c r="J264" s="36">
        <f t="shared" si="61"/>
        <v>5.3899989212293757</v>
      </c>
      <c r="K264" s="36">
        <f t="shared" si="62"/>
        <v>4.7634051565607662E-3</v>
      </c>
      <c r="L264" s="36">
        <f t="shared" si="63"/>
        <v>1.2906684441959224E-2</v>
      </c>
      <c r="M264" s="36">
        <f t="shared" ca="1" si="55"/>
        <v>1.2198816863841744E-2</v>
      </c>
      <c r="N264" s="36">
        <f t="shared" ca="1" si="64"/>
        <v>2.8957777661087551E-6</v>
      </c>
      <c r="O264" s="113">
        <f t="shared" ca="1" si="65"/>
        <v>19493256505.202396</v>
      </c>
      <c r="P264" s="36">
        <f t="shared" ca="1" si="66"/>
        <v>247802006177.90756</v>
      </c>
      <c r="Q264" s="36">
        <f t="shared" ca="1" si="67"/>
        <v>8100196488.6542015</v>
      </c>
      <c r="R264" s="45">
        <f t="shared" ca="1" si="56"/>
        <v>5.3812431334300023E-3</v>
      </c>
    </row>
    <row r="265" spans="1:18" x14ac:dyDescent="0.2">
      <c r="A265" s="111">
        <v>27567.5</v>
      </c>
      <c r="B265" s="111">
        <v>1.8579099996713921E-2</v>
      </c>
      <c r="C265" s="111">
        <v>0.1</v>
      </c>
      <c r="D265" s="92">
        <f t="shared" si="57"/>
        <v>2.7567499999999998</v>
      </c>
      <c r="E265" s="92">
        <f t="shared" si="57"/>
        <v>1.8579099996713921E-2</v>
      </c>
      <c r="F265" s="36">
        <f t="shared" si="58"/>
        <v>0.275675</v>
      </c>
      <c r="G265" s="36">
        <f t="shared" si="58"/>
        <v>1.8579099996713921E-3</v>
      </c>
      <c r="H265" s="36">
        <f t="shared" si="59"/>
        <v>0.75996705624999994</v>
      </c>
      <c r="I265" s="36">
        <f t="shared" si="60"/>
        <v>2.095039182317187</v>
      </c>
      <c r="J265" s="36">
        <f t="shared" si="61"/>
        <v>5.775499265852905</v>
      </c>
      <c r="K265" s="36">
        <f t="shared" si="62"/>
        <v>5.1217933915941099E-3</v>
      </c>
      <c r="L265" s="36">
        <f t="shared" si="63"/>
        <v>1.4119503932277061E-2</v>
      </c>
      <c r="M265" s="36">
        <f t="shared" ca="1" si="55"/>
        <v>1.279948398823021E-2</v>
      </c>
      <c r="N265" s="36">
        <f t="shared" ca="1" si="64"/>
        <v>3.3403961205521191E-6</v>
      </c>
      <c r="O265" s="113">
        <f t="shared" ca="1" si="65"/>
        <v>22951613239.091301</v>
      </c>
      <c r="P265" s="36">
        <f t="shared" ca="1" si="66"/>
        <v>254450923619.12082</v>
      </c>
      <c r="Q265" s="36">
        <f t="shared" ca="1" si="67"/>
        <v>8243543132.2391634</v>
      </c>
      <c r="R265" s="45">
        <f t="shared" ca="1" si="56"/>
        <v>5.7796160084837116E-3</v>
      </c>
    </row>
    <row r="266" spans="1:18" x14ac:dyDescent="0.2">
      <c r="A266" s="111">
        <v>27888</v>
      </c>
      <c r="B266" s="111">
        <v>1.2716160003037658E-2</v>
      </c>
      <c r="C266" s="111">
        <v>0.1</v>
      </c>
      <c r="D266" s="92">
        <f t="shared" si="57"/>
        <v>2.7888000000000002</v>
      </c>
      <c r="E266" s="92">
        <f t="shared" si="57"/>
        <v>1.2716160003037658E-2</v>
      </c>
      <c r="F266" s="36">
        <f t="shared" si="58"/>
        <v>0.27888000000000002</v>
      </c>
      <c r="G266" s="36">
        <f t="shared" si="58"/>
        <v>1.2716160003037658E-3</v>
      </c>
      <c r="H266" s="36">
        <f t="shared" si="59"/>
        <v>0.77774054400000014</v>
      </c>
      <c r="I266" s="36">
        <f t="shared" si="60"/>
        <v>2.1689628291072007</v>
      </c>
      <c r="J266" s="36">
        <f t="shared" si="61"/>
        <v>6.0488035378141616</v>
      </c>
      <c r="K266" s="36">
        <f t="shared" si="62"/>
        <v>3.5462827016471423E-3</v>
      </c>
      <c r="L266" s="36">
        <f t="shared" si="63"/>
        <v>9.889873198353551E-3</v>
      </c>
      <c r="M266" s="36">
        <f t="shared" ca="1" si="55"/>
        <v>1.3214986768910924E-2</v>
      </c>
      <c r="N266" s="36">
        <f t="shared" ca="1" si="64"/>
        <v>2.4882814235158282E-8</v>
      </c>
      <c r="O266" s="113">
        <f t="shared" ca="1" si="65"/>
        <v>25359500139.319374</v>
      </c>
      <c r="P266" s="36">
        <f t="shared" ca="1" si="66"/>
        <v>258651679995.4397</v>
      </c>
      <c r="Q266" s="36">
        <f t="shared" ca="1" si="67"/>
        <v>8331063962.0541525</v>
      </c>
      <c r="R266" s="45">
        <f t="shared" ca="1" si="56"/>
        <v>-4.9882676587326667E-4</v>
      </c>
    </row>
    <row r="267" spans="1:18" x14ac:dyDescent="0.2">
      <c r="A267" s="111">
        <v>27977.5</v>
      </c>
      <c r="B267" s="111">
        <v>1.1400299998058472E-2</v>
      </c>
      <c r="C267" s="111">
        <v>0.1</v>
      </c>
      <c r="D267" s="92">
        <f t="shared" si="57"/>
        <v>2.7977500000000002</v>
      </c>
      <c r="E267" s="92">
        <f t="shared" si="57"/>
        <v>1.1400299998058472E-2</v>
      </c>
      <c r="F267" s="36">
        <f t="shared" si="58"/>
        <v>0.27977500000000005</v>
      </c>
      <c r="G267" s="36">
        <f t="shared" si="58"/>
        <v>1.1400299998058471E-3</v>
      </c>
      <c r="H267" s="36">
        <f t="shared" si="59"/>
        <v>0.78274050625000025</v>
      </c>
      <c r="I267" s="36">
        <f t="shared" si="60"/>
        <v>2.1899122513609384</v>
      </c>
      <c r="J267" s="36">
        <f t="shared" si="61"/>
        <v>6.1268270012450659</v>
      </c>
      <c r="K267" s="36">
        <f t="shared" si="62"/>
        <v>3.1895189319568092E-3</v>
      </c>
      <c r="L267" s="36">
        <f t="shared" si="63"/>
        <v>8.9234765918821627E-3</v>
      </c>
      <c r="M267" s="36">
        <f t="shared" ca="1" si="55"/>
        <v>1.3332119372277259E-2</v>
      </c>
      <c r="N267" s="36">
        <f t="shared" ca="1" si="64"/>
        <v>3.7319260946070679E-7</v>
      </c>
      <c r="O267" s="113">
        <f t="shared" ca="1" si="65"/>
        <v>26038534590.991482</v>
      </c>
      <c r="P267" s="36">
        <f t="shared" ca="1" si="66"/>
        <v>259778173536.20871</v>
      </c>
      <c r="Q267" s="36">
        <f t="shared" ca="1" si="67"/>
        <v>8354063566.4778957</v>
      </c>
      <c r="R267" s="45">
        <f t="shared" ca="1" si="56"/>
        <v>-1.9318193742187875E-3</v>
      </c>
    </row>
    <row r="268" spans="1:18" x14ac:dyDescent="0.2">
      <c r="A268" s="111">
        <v>28024.5</v>
      </c>
      <c r="B268" s="111">
        <v>1.1938339994230773E-2</v>
      </c>
      <c r="C268" s="111">
        <v>0.1</v>
      </c>
      <c r="D268" s="92">
        <f t="shared" si="57"/>
        <v>2.8024499999999999</v>
      </c>
      <c r="E268" s="92">
        <f t="shared" si="57"/>
        <v>1.1938339994230773E-2</v>
      </c>
      <c r="F268" s="36">
        <f t="shared" si="58"/>
        <v>0.28024500000000002</v>
      </c>
      <c r="G268" s="36">
        <f t="shared" si="58"/>
        <v>1.1938339994230773E-3</v>
      </c>
      <c r="H268" s="36">
        <f t="shared" si="59"/>
        <v>0.78537260025</v>
      </c>
      <c r="I268" s="36">
        <f t="shared" si="60"/>
        <v>2.2009674435706126</v>
      </c>
      <c r="J268" s="36">
        <f t="shared" si="61"/>
        <v>6.1681012122344629</v>
      </c>
      <c r="K268" s="36">
        <f t="shared" si="62"/>
        <v>3.345660091683203E-3</v>
      </c>
      <c r="L268" s="36">
        <f t="shared" si="63"/>
        <v>9.3760451239375923E-3</v>
      </c>
      <c r="M268" s="36">
        <f t="shared" ca="1" si="55"/>
        <v>1.33938231832417E-2</v>
      </c>
      <c r="N268" s="36">
        <f t="shared" ca="1" si="64"/>
        <v>2.1184313134934182E-7</v>
      </c>
      <c r="O268" s="113">
        <f t="shared" ca="1" si="65"/>
        <v>26396106640.544476</v>
      </c>
      <c r="P268" s="36">
        <f t="shared" ca="1" si="66"/>
        <v>260361493812.96429</v>
      </c>
      <c r="Q268" s="36">
        <f t="shared" ca="1" si="67"/>
        <v>8365887776.3865471</v>
      </c>
      <c r="R268" s="45">
        <f t="shared" ca="1" si="56"/>
        <v>-1.4554831890109272E-3</v>
      </c>
    </row>
    <row r="269" spans="1:18" x14ac:dyDescent="0.2">
      <c r="A269" s="111">
        <v>28080</v>
      </c>
      <c r="B269" s="111">
        <v>1.0105599998496473E-2</v>
      </c>
      <c r="C269" s="111">
        <v>0.1</v>
      </c>
      <c r="D269" s="92">
        <f t="shared" si="57"/>
        <v>2.8079999999999998</v>
      </c>
      <c r="E269" s="92">
        <f t="shared" si="57"/>
        <v>1.0105599998496473E-2</v>
      </c>
      <c r="F269" s="36">
        <f t="shared" si="58"/>
        <v>0.28079999999999999</v>
      </c>
      <c r="G269" s="36">
        <f t="shared" si="58"/>
        <v>1.0105599998496474E-3</v>
      </c>
      <c r="H269" s="36">
        <f t="shared" si="59"/>
        <v>0.78848639999999992</v>
      </c>
      <c r="I269" s="36">
        <f t="shared" si="60"/>
        <v>2.2140698111999995</v>
      </c>
      <c r="J269" s="36">
        <f t="shared" si="61"/>
        <v>6.217108029849598</v>
      </c>
      <c r="K269" s="36">
        <f t="shared" si="62"/>
        <v>2.8376524795778097E-3</v>
      </c>
      <c r="L269" s="36">
        <f t="shared" si="63"/>
        <v>7.9681281626544885E-3</v>
      </c>
      <c r="M269" s="36">
        <f t="shared" ca="1" si="55"/>
        <v>1.3466857184554567E-2</v>
      </c>
      <c r="N269" s="36">
        <f t="shared" ca="1" si="64"/>
        <v>1.1298049870827176E-6</v>
      </c>
      <c r="O269" s="113">
        <f t="shared" ca="1" si="65"/>
        <v>26819154345.187305</v>
      </c>
      <c r="P269" s="36">
        <f t="shared" ca="1" si="66"/>
        <v>261042958613.70453</v>
      </c>
      <c r="Q269" s="36">
        <f t="shared" ca="1" si="67"/>
        <v>8379624678.1954613</v>
      </c>
      <c r="R269" s="45">
        <f t="shared" ca="1" si="56"/>
        <v>-3.3612571860580937E-3</v>
      </c>
    </row>
    <row r="270" spans="1:18" x14ac:dyDescent="0.2">
      <c r="A270" s="111">
        <v>28170</v>
      </c>
      <c r="B270" s="111">
        <v>1.8944400006148499E-2</v>
      </c>
      <c r="C270" s="111">
        <v>0.1</v>
      </c>
      <c r="D270" s="92">
        <f t="shared" si="57"/>
        <v>2.8170000000000002</v>
      </c>
      <c r="E270" s="92">
        <f t="shared" si="57"/>
        <v>1.8944400006148499E-2</v>
      </c>
      <c r="F270" s="36">
        <f t="shared" si="58"/>
        <v>0.28170000000000001</v>
      </c>
      <c r="G270" s="36">
        <f t="shared" si="58"/>
        <v>1.89444000061485E-3</v>
      </c>
      <c r="H270" s="36">
        <f t="shared" si="59"/>
        <v>0.79354890000000011</v>
      </c>
      <c r="I270" s="36">
        <f t="shared" si="60"/>
        <v>2.2354272513000004</v>
      </c>
      <c r="J270" s="36">
        <f t="shared" si="61"/>
        <v>6.2971985669121011</v>
      </c>
      <c r="K270" s="36">
        <f t="shared" si="62"/>
        <v>5.3366374817320327E-3</v>
      </c>
      <c r="L270" s="36">
        <f t="shared" si="63"/>
        <v>1.5033307786039138E-2</v>
      </c>
      <c r="M270" s="36">
        <f t="shared" ca="1" si="55"/>
        <v>1.3585684305208307E-2</v>
      </c>
      <c r="N270" s="36">
        <f t="shared" ca="1" si="64"/>
        <v>2.8715833963502927E-6</v>
      </c>
      <c r="O270" s="113">
        <f t="shared" ca="1" si="65"/>
        <v>27506891220.692234</v>
      </c>
      <c r="P270" s="36">
        <f t="shared" ca="1" si="66"/>
        <v>262131033399.87027</v>
      </c>
      <c r="Q270" s="36">
        <f t="shared" ca="1" si="67"/>
        <v>8401379584.1426096</v>
      </c>
      <c r="R270" s="45">
        <f t="shared" ca="1" si="56"/>
        <v>5.3587157009401913E-3</v>
      </c>
    </row>
    <row r="271" spans="1:18" x14ac:dyDescent="0.2">
      <c r="A271" s="111">
        <v>28174</v>
      </c>
      <c r="B271" s="111">
        <v>1.7181679999339394E-2</v>
      </c>
      <c r="C271" s="111">
        <v>0.1</v>
      </c>
      <c r="D271" s="92">
        <f t="shared" si="57"/>
        <v>2.8174000000000001</v>
      </c>
      <c r="E271" s="92">
        <f t="shared" si="57"/>
        <v>1.7181679999339394E-2</v>
      </c>
      <c r="F271" s="36">
        <f t="shared" si="58"/>
        <v>0.28174000000000005</v>
      </c>
      <c r="G271" s="36">
        <f t="shared" si="58"/>
        <v>1.7181679999339395E-3</v>
      </c>
      <c r="H271" s="36">
        <f t="shared" si="59"/>
        <v>0.79377427600000017</v>
      </c>
      <c r="I271" s="36">
        <f t="shared" si="60"/>
        <v>2.2363796452024007</v>
      </c>
      <c r="J271" s="36">
        <f t="shared" si="61"/>
        <v>6.3007760123932437</v>
      </c>
      <c r="K271" s="36">
        <f t="shared" si="62"/>
        <v>4.8407665230138812E-3</v>
      </c>
      <c r="L271" s="36">
        <f t="shared" si="63"/>
        <v>1.3638375601939309E-2</v>
      </c>
      <c r="M271" s="36">
        <f t="shared" ca="1" si="55"/>
        <v>1.3590976812249522E-2</v>
      </c>
      <c r="N271" s="36">
        <f t="shared" ca="1" si="64"/>
        <v>1.2893149377777365E-6</v>
      </c>
      <c r="O271" s="113">
        <f t="shared" ca="1" si="65"/>
        <v>27537503240.506927</v>
      </c>
      <c r="P271" s="36">
        <f t="shared" ca="1" si="66"/>
        <v>262178902181.9267</v>
      </c>
      <c r="Q271" s="36">
        <f t="shared" ca="1" si="67"/>
        <v>8402331471.079278</v>
      </c>
      <c r="R271" s="45">
        <f t="shared" ca="1" si="56"/>
        <v>3.590703187089872E-3</v>
      </c>
    </row>
    <row r="272" spans="1:18" x14ac:dyDescent="0.2">
      <c r="A272" s="111">
        <v>28268.5</v>
      </c>
      <c r="B272" s="111">
        <v>1.5412420005304739E-2</v>
      </c>
      <c r="C272" s="111">
        <v>0.1</v>
      </c>
      <c r="D272" s="92">
        <f t="shared" si="57"/>
        <v>2.8268499999999999</v>
      </c>
      <c r="E272" s="92">
        <f t="shared" si="57"/>
        <v>1.5412420005304739E-2</v>
      </c>
      <c r="F272" s="36">
        <f t="shared" si="58"/>
        <v>0.28268500000000002</v>
      </c>
      <c r="G272" s="36">
        <f t="shared" si="58"/>
        <v>1.5412420005304741E-3</v>
      </c>
      <c r="H272" s="36">
        <f t="shared" si="59"/>
        <v>0.79910809225000001</v>
      </c>
      <c r="I272" s="36">
        <f t="shared" si="60"/>
        <v>2.2589587105769122</v>
      </c>
      <c r="J272" s="36">
        <f t="shared" si="61"/>
        <v>6.385737430994344</v>
      </c>
      <c r="K272" s="36">
        <f t="shared" si="62"/>
        <v>4.3568599491995708E-3</v>
      </c>
      <c r="L272" s="36">
        <f t="shared" si="63"/>
        <v>1.2316189547394807E-2</v>
      </c>
      <c r="M272" s="36">
        <f t="shared" ca="1" si="55"/>
        <v>1.3716292075278892E-2</v>
      </c>
      <c r="N272" s="36">
        <f t="shared" ca="1" si="64"/>
        <v>2.8768499550137633E-7</v>
      </c>
      <c r="O272" s="113">
        <f t="shared" ca="1" si="65"/>
        <v>28261748144.658604</v>
      </c>
      <c r="P272" s="36">
        <f t="shared" ca="1" si="66"/>
        <v>263297611539.53729</v>
      </c>
      <c r="Q272" s="36">
        <f t="shared" ca="1" si="67"/>
        <v>8424447481.3804646</v>
      </c>
      <c r="R272" s="45">
        <f t="shared" ca="1" si="56"/>
        <v>1.6961279300258467E-3</v>
      </c>
    </row>
    <row r="273" spans="1:18" x14ac:dyDescent="0.2">
      <c r="A273" s="111">
        <v>28409.5</v>
      </c>
      <c r="B273" s="111">
        <v>9.0265399994677864E-3</v>
      </c>
      <c r="C273" s="111">
        <v>0.1</v>
      </c>
      <c r="D273" s="92">
        <f t="shared" si="57"/>
        <v>2.8409499999999999</v>
      </c>
      <c r="E273" s="92">
        <f t="shared" si="57"/>
        <v>9.0265399994677864E-3</v>
      </c>
      <c r="F273" s="36">
        <f t="shared" si="58"/>
        <v>0.28409499999999999</v>
      </c>
      <c r="G273" s="36">
        <f t="shared" si="58"/>
        <v>9.0265399994677871E-4</v>
      </c>
      <c r="H273" s="36">
        <f t="shared" si="59"/>
        <v>0.80709969024999995</v>
      </c>
      <c r="I273" s="36">
        <f t="shared" si="60"/>
        <v>2.2929298650157373</v>
      </c>
      <c r="J273" s="36">
        <f t="shared" si="61"/>
        <v>6.5140991000164581</v>
      </c>
      <c r="K273" s="36">
        <f t="shared" si="62"/>
        <v>2.5643948811488008E-3</v>
      </c>
      <c r="L273" s="36">
        <f t="shared" si="63"/>
        <v>7.2853176375996852E-3</v>
      </c>
      <c r="M273" s="36">
        <f t="shared" ca="1" si="55"/>
        <v>1.3904268483754707E-2</v>
      </c>
      <c r="N273" s="36">
        <f t="shared" ca="1" si="64"/>
        <v>2.3792235166423985E-6</v>
      </c>
      <c r="O273" s="113">
        <f t="shared" ca="1" si="65"/>
        <v>29345608155.389786</v>
      </c>
      <c r="P273" s="36">
        <f t="shared" ca="1" si="66"/>
        <v>264923052433.0813</v>
      </c>
      <c r="Q273" s="36">
        <f t="shared" ca="1" si="67"/>
        <v>8456113242.348134</v>
      </c>
      <c r="R273" s="45">
        <f t="shared" ca="1" si="56"/>
        <v>-4.8777284842869209E-3</v>
      </c>
    </row>
    <row r="274" spans="1:18" x14ac:dyDescent="0.2">
      <c r="A274" s="111">
        <v>28563.5</v>
      </c>
      <c r="B274" s="111">
        <v>1.8661819995031692E-2</v>
      </c>
      <c r="C274" s="111">
        <v>0.1</v>
      </c>
      <c r="D274" s="92">
        <f t="shared" si="57"/>
        <v>2.8563499999999999</v>
      </c>
      <c r="E274" s="92">
        <f t="shared" si="57"/>
        <v>1.8661819995031692E-2</v>
      </c>
      <c r="F274" s="36">
        <f t="shared" si="58"/>
        <v>0.28563500000000003</v>
      </c>
      <c r="G274" s="36">
        <f t="shared" si="58"/>
        <v>1.8661819995031692E-3</v>
      </c>
      <c r="H274" s="36">
        <f t="shared" si="59"/>
        <v>0.81587353225000003</v>
      </c>
      <c r="I274" s="36">
        <f t="shared" si="60"/>
        <v>2.3304203638422876</v>
      </c>
      <c r="J274" s="36">
        <f t="shared" si="61"/>
        <v>6.6564962062609183</v>
      </c>
      <c r="K274" s="36">
        <f t="shared" si="62"/>
        <v>5.3304689542808771E-3</v>
      </c>
      <c r="L274" s="36">
        <f t="shared" si="63"/>
        <v>1.5225684997560184E-2</v>
      </c>
      <c r="M274" s="36">
        <f t="shared" ca="1" si="55"/>
        <v>1.4110941569791455E-2</v>
      </c>
      <c r="N274" s="36">
        <f t="shared" ca="1" si="64"/>
        <v>2.0710494441317055E-6</v>
      </c>
      <c r="O274" s="113">
        <f t="shared" ca="1" si="65"/>
        <v>30532830951.712856</v>
      </c>
      <c r="P274" s="36">
        <f t="shared" ca="1" si="66"/>
        <v>266637950509.99731</v>
      </c>
      <c r="Q274" s="36">
        <f t="shared" ca="1" si="67"/>
        <v>8488865402.5859432</v>
      </c>
      <c r="R274" s="45">
        <f t="shared" ca="1" si="56"/>
        <v>4.5508784252402366E-3</v>
      </c>
    </row>
    <row r="275" spans="1:18" x14ac:dyDescent="0.2">
      <c r="A275" s="111">
        <v>28709</v>
      </c>
      <c r="B275" s="111">
        <v>8.6678799998480827E-3</v>
      </c>
      <c r="C275" s="111">
        <v>0.1</v>
      </c>
      <c r="D275" s="92">
        <f t="shared" si="57"/>
        <v>2.8708999999999998</v>
      </c>
      <c r="E275" s="92">
        <f t="shared" si="57"/>
        <v>8.6678799998480827E-3</v>
      </c>
      <c r="F275" s="36">
        <f t="shared" si="58"/>
        <v>0.28709000000000001</v>
      </c>
      <c r="G275" s="36">
        <f t="shared" si="58"/>
        <v>8.6678799998480833E-4</v>
      </c>
      <c r="H275" s="36">
        <f t="shared" si="59"/>
        <v>0.82420668099999994</v>
      </c>
      <c r="I275" s="36">
        <f t="shared" si="60"/>
        <v>2.3662149604828997</v>
      </c>
      <c r="J275" s="36">
        <f t="shared" si="61"/>
        <v>6.7931665300503559</v>
      </c>
      <c r="K275" s="36">
        <f t="shared" si="62"/>
        <v>2.4884616691563861E-3</v>
      </c>
      <c r="L275" s="36">
        <f t="shared" si="63"/>
        <v>7.1441246059810682E-3</v>
      </c>
      <c r="M275" s="36">
        <f t="shared" ca="1" si="55"/>
        <v>1.4307517205115061E-2</v>
      </c>
      <c r="N275" s="36">
        <f t="shared" ca="1" si="64"/>
        <v>3.1805507807031532E-6</v>
      </c>
      <c r="O275" s="113">
        <f t="shared" ca="1" si="65"/>
        <v>31656747596.386135</v>
      </c>
      <c r="P275" s="36">
        <f t="shared" ca="1" si="66"/>
        <v>268199668340.53036</v>
      </c>
      <c r="Q275" s="36">
        <f t="shared" ca="1" si="67"/>
        <v>8518041368.021492</v>
      </c>
      <c r="R275" s="45">
        <f t="shared" ca="1" si="56"/>
        <v>-5.6396372052669782E-3</v>
      </c>
    </row>
    <row r="276" spans="1:18" x14ac:dyDescent="0.2">
      <c r="A276" s="111">
        <v>29402.5</v>
      </c>
      <c r="B276" s="111">
        <v>1.5181299997493625E-2</v>
      </c>
      <c r="C276" s="111">
        <v>0.1</v>
      </c>
      <c r="D276" s="92">
        <f t="shared" si="57"/>
        <v>2.9402499999999998</v>
      </c>
      <c r="E276" s="92">
        <f t="shared" si="57"/>
        <v>1.5181299997493625E-2</v>
      </c>
      <c r="F276" s="36">
        <f t="shared" si="58"/>
        <v>0.29402499999999998</v>
      </c>
      <c r="G276" s="36">
        <f t="shared" si="58"/>
        <v>1.5181299997493625E-3</v>
      </c>
      <c r="H276" s="36">
        <f t="shared" si="59"/>
        <v>0.86450700624999988</v>
      </c>
      <c r="I276" s="36">
        <f t="shared" si="60"/>
        <v>2.5418667251265621</v>
      </c>
      <c r="J276" s="36">
        <f t="shared" si="61"/>
        <v>7.4737236385533734</v>
      </c>
      <c r="K276" s="36">
        <f t="shared" si="62"/>
        <v>4.4636817317630631E-3</v>
      </c>
      <c r="L276" s="36">
        <f t="shared" si="63"/>
        <v>1.3124340211816346E-2</v>
      </c>
      <c r="M276" s="36">
        <f t="shared" ca="1" si="55"/>
        <v>1.5261949123931619E-2</v>
      </c>
      <c r="N276" s="36">
        <f t="shared" ca="1" si="64"/>
        <v>6.5042815952115597E-10</v>
      </c>
      <c r="O276" s="113">
        <f t="shared" ca="1" si="65"/>
        <v>37012188596.721413</v>
      </c>
      <c r="P276" s="36">
        <f t="shared" ca="1" si="66"/>
        <v>274845585573.19473</v>
      </c>
      <c r="Q276" s="36">
        <f t="shared" ca="1" si="67"/>
        <v>8633221816.3209419</v>
      </c>
      <c r="R276" s="45">
        <f t="shared" ca="1" si="56"/>
        <v>-8.0649126437994101E-5</v>
      </c>
    </row>
    <row r="277" spans="1:18" x14ac:dyDescent="0.2">
      <c r="A277" s="111">
        <v>29411.5</v>
      </c>
      <c r="B277" s="111">
        <v>1.2965180001629051E-2</v>
      </c>
      <c r="C277" s="111">
        <v>0.1</v>
      </c>
      <c r="D277" s="92">
        <f t="shared" si="57"/>
        <v>2.9411499999999999</v>
      </c>
      <c r="E277" s="92">
        <f t="shared" si="57"/>
        <v>1.2965180001629051E-2</v>
      </c>
      <c r="F277" s="36">
        <f t="shared" si="58"/>
        <v>0.29411500000000002</v>
      </c>
      <c r="G277" s="36">
        <f t="shared" si="58"/>
        <v>1.2965180001629053E-3</v>
      </c>
      <c r="H277" s="36">
        <f t="shared" si="59"/>
        <v>0.86503633224999998</v>
      </c>
      <c r="I277" s="36">
        <f t="shared" si="60"/>
        <v>2.5442016085970875</v>
      </c>
      <c r="J277" s="36">
        <f t="shared" si="61"/>
        <v>7.4828785611253235</v>
      </c>
      <c r="K277" s="36">
        <f t="shared" si="62"/>
        <v>3.8132539161791286E-3</v>
      </c>
      <c r="L277" s="36">
        <f t="shared" si="63"/>
        <v>1.1215351755570244E-2</v>
      </c>
      <c r="M277" s="36">
        <f t="shared" ref="M277:M326" ca="1" si="68">+E$4+E$5*D277+E$6*D277^2</f>
        <v>1.52745254464773E-2</v>
      </c>
      <c r="N277" s="36">
        <f t="shared" ca="1" si="64"/>
        <v>5.3330763836413587E-7</v>
      </c>
      <c r="O277" s="113">
        <f t="shared" ca="1" si="65"/>
        <v>37081392293.350662</v>
      </c>
      <c r="P277" s="36">
        <f t="shared" ca="1" si="66"/>
        <v>274923025153.09454</v>
      </c>
      <c r="Q277" s="36">
        <f t="shared" ca="1" si="67"/>
        <v>8634454862.4453297</v>
      </c>
      <c r="R277" s="45">
        <f t="shared" ca="1" si="56"/>
        <v>-2.3093454448482494E-3</v>
      </c>
    </row>
    <row r="278" spans="1:18" x14ac:dyDescent="0.2">
      <c r="A278" s="111">
        <v>29467</v>
      </c>
      <c r="B278" s="111">
        <v>1.5132440006709658E-2</v>
      </c>
      <c r="C278" s="111">
        <v>0.1</v>
      </c>
      <c r="D278" s="92">
        <f t="shared" si="57"/>
        <v>2.9466999999999999</v>
      </c>
      <c r="E278" s="92">
        <f t="shared" si="57"/>
        <v>1.5132440006709658E-2</v>
      </c>
      <c r="F278" s="36">
        <f t="shared" si="58"/>
        <v>0.29466999999999999</v>
      </c>
      <c r="G278" s="36">
        <f t="shared" si="58"/>
        <v>1.5132440006709658E-3</v>
      </c>
      <c r="H278" s="36">
        <f t="shared" si="59"/>
        <v>0.86830408899999989</v>
      </c>
      <c r="I278" s="36">
        <f t="shared" si="60"/>
        <v>2.5586316590562994</v>
      </c>
      <c r="J278" s="36">
        <f t="shared" si="61"/>
        <v>7.5395199097411973</v>
      </c>
      <c r="K278" s="36">
        <f t="shared" si="62"/>
        <v>4.4590760967771351E-3</v>
      </c>
      <c r="L278" s="36">
        <f t="shared" si="63"/>
        <v>1.3139559534373183E-2</v>
      </c>
      <c r="M278" s="36">
        <f t="shared" ca="1" si="68"/>
        <v>1.5352187034404711E-2</v>
      </c>
      <c r="N278" s="36">
        <f t="shared" ca="1" si="64"/>
        <v>4.8288756180810786E-9</v>
      </c>
      <c r="O278" s="113">
        <f t="shared" ca="1" si="65"/>
        <v>37507841722.538712</v>
      </c>
      <c r="P278" s="36">
        <f t="shared" ca="1" si="66"/>
        <v>275395515559.95758</v>
      </c>
      <c r="Q278" s="36">
        <f t="shared" ca="1" si="67"/>
        <v>8641909462.2719612</v>
      </c>
      <c r="R278" s="45">
        <f t="shared" ca="1" si="56"/>
        <v>-2.1974702769505389E-4</v>
      </c>
    </row>
    <row r="279" spans="1:18" x14ac:dyDescent="0.2">
      <c r="A279" s="111">
        <v>29492.5</v>
      </c>
      <c r="B279" s="111">
        <v>2.4020099997869693E-2</v>
      </c>
      <c r="C279" s="111">
        <v>0.1</v>
      </c>
      <c r="D279" s="92">
        <f t="shared" si="57"/>
        <v>2.9492500000000001</v>
      </c>
      <c r="E279" s="92">
        <f t="shared" si="57"/>
        <v>2.4020099997869693E-2</v>
      </c>
      <c r="F279" s="36">
        <f t="shared" si="58"/>
        <v>0.29492500000000005</v>
      </c>
      <c r="G279" s="36">
        <f t="shared" si="58"/>
        <v>2.4020099997869694E-3</v>
      </c>
      <c r="H279" s="36">
        <f t="shared" si="59"/>
        <v>0.86980755625000017</v>
      </c>
      <c r="I279" s="36">
        <f t="shared" si="60"/>
        <v>2.5652799352703131</v>
      </c>
      <c r="J279" s="36">
        <f t="shared" si="61"/>
        <v>7.5656518490959712</v>
      </c>
      <c r="K279" s="36">
        <f t="shared" si="62"/>
        <v>7.0841279918717201E-3</v>
      </c>
      <c r="L279" s="36">
        <f t="shared" si="63"/>
        <v>2.0892864480027671E-2</v>
      </c>
      <c r="M279" s="36">
        <f t="shared" ca="1" si="68"/>
        <v>1.5387931469704012E-2</v>
      </c>
      <c r="N279" s="36">
        <f t="shared" ca="1" si="64"/>
        <v>7.4514333498654052E-6</v>
      </c>
      <c r="O279" s="113">
        <f t="shared" ca="1" si="65"/>
        <v>37703591732.162666</v>
      </c>
      <c r="P279" s="36">
        <f t="shared" ca="1" si="66"/>
        <v>275609685556.48193</v>
      </c>
      <c r="Q279" s="36">
        <f t="shared" ca="1" si="67"/>
        <v>8645248408.9722366</v>
      </c>
      <c r="R279" s="45">
        <f t="shared" ca="1" si="56"/>
        <v>8.6321685281656804E-3</v>
      </c>
    </row>
    <row r="280" spans="1:18" x14ac:dyDescent="0.2">
      <c r="A280" s="111">
        <v>29761.5</v>
      </c>
      <c r="B280" s="111">
        <v>2.222718000120949E-2</v>
      </c>
      <c r="C280" s="111">
        <v>0.1</v>
      </c>
      <c r="D280" s="92">
        <f t="shared" si="57"/>
        <v>2.9761500000000001</v>
      </c>
      <c r="E280" s="92">
        <f t="shared" si="57"/>
        <v>2.222718000120949E-2</v>
      </c>
      <c r="F280" s="36">
        <f t="shared" si="58"/>
        <v>0.29761500000000002</v>
      </c>
      <c r="G280" s="36">
        <f t="shared" si="58"/>
        <v>2.2227180001209491E-3</v>
      </c>
      <c r="H280" s="36">
        <f t="shared" si="59"/>
        <v>0.88574688225000009</v>
      </c>
      <c r="I280" s="36">
        <f t="shared" si="60"/>
        <v>2.6361155836083379</v>
      </c>
      <c r="J280" s="36">
        <f t="shared" si="61"/>
        <v>7.8454753941559545</v>
      </c>
      <c r="K280" s="36">
        <f t="shared" si="62"/>
        <v>6.6151421760599627E-3</v>
      </c>
      <c r="L280" s="36">
        <f t="shared" si="63"/>
        <v>1.9687655387280859E-2</v>
      </c>
      <c r="M280" s="36">
        <f t="shared" ca="1" si="68"/>
        <v>1.5767381401120578E-2</v>
      </c>
      <c r="N280" s="36">
        <f t="shared" ca="1" si="64"/>
        <v>4.172899795371067E-6</v>
      </c>
      <c r="O280" s="113">
        <f t="shared" ca="1" si="65"/>
        <v>39760056214.665756</v>
      </c>
      <c r="P280" s="36">
        <f t="shared" ca="1" si="66"/>
        <v>277756354149.54486</v>
      </c>
      <c r="Q280" s="36">
        <f t="shared" ca="1" si="67"/>
        <v>8677158645.7814293</v>
      </c>
      <c r="R280" s="45">
        <f t="shared" ca="1" si="56"/>
        <v>6.4597986000889118E-3</v>
      </c>
    </row>
    <row r="281" spans="1:18" x14ac:dyDescent="0.2">
      <c r="A281" s="111">
        <v>29766</v>
      </c>
      <c r="B281" s="111">
        <v>2.1619120001560077E-2</v>
      </c>
      <c r="C281" s="111">
        <v>0.1</v>
      </c>
      <c r="D281" s="92">
        <f t="shared" si="57"/>
        <v>2.9765999999999999</v>
      </c>
      <c r="E281" s="92">
        <f t="shared" si="57"/>
        <v>2.1619120001560077E-2</v>
      </c>
      <c r="F281" s="36">
        <f t="shared" si="58"/>
        <v>0.29765999999999998</v>
      </c>
      <c r="G281" s="36">
        <f t="shared" si="58"/>
        <v>2.1619120001560078E-3</v>
      </c>
      <c r="H281" s="36">
        <f t="shared" si="59"/>
        <v>0.8860147559999999</v>
      </c>
      <c r="I281" s="36">
        <f t="shared" si="60"/>
        <v>2.6373115227095996</v>
      </c>
      <c r="J281" s="36">
        <f t="shared" si="61"/>
        <v>7.850221478497394</v>
      </c>
      <c r="K281" s="36">
        <f t="shared" si="62"/>
        <v>6.4351472596643729E-3</v>
      </c>
      <c r="L281" s="36">
        <f t="shared" si="63"/>
        <v>1.9154859333116971E-2</v>
      </c>
      <c r="M281" s="36">
        <f t="shared" ca="1" si="68"/>
        <v>1.5773766070013878E-2</v>
      </c>
      <c r="N281" s="36">
        <f t="shared" ca="1" si="64"/>
        <v>3.4168162585042607E-6</v>
      </c>
      <c r="O281" s="113">
        <f t="shared" ca="1" si="65"/>
        <v>39794307986.434502</v>
      </c>
      <c r="P281" s="36">
        <f t="shared" ca="1" si="66"/>
        <v>277790507522.4046</v>
      </c>
      <c r="Q281" s="36">
        <f t="shared" ca="1" si="67"/>
        <v>8677640892.9709282</v>
      </c>
      <c r="R281" s="45">
        <f t="shared" ca="1" si="56"/>
        <v>5.8453539315461989E-3</v>
      </c>
    </row>
    <row r="282" spans="1:18" x14ac:dyDescent="0.2">
      <c r="A282" s="111">
        <v>30117</v>
      </c>
      <c r="B282" s="111">
        <v>1.7190440004924312E-2</v>
      </c>
      <c r="C282" s="111">
        <v>0.1</v>
      </c>
      <c r="D282" s="92">
        <f t="shared" si="57"/>
        <v>3.0116999999999998</v>
      </c>
      <c r="E282" s="92">
        <f t="shared" si="57"/>
        <v>1.7190440004924312E-2</v>
      </c>
      <c r="F282" s="36">
        <f t="shared" si="58"/>
        <v>0.30116999999999999</v>
      </c>
      <c r="G282" s="36">
        <f t="shared" si="58"/>
        <v>1.7190440004924313E-3</v>
      </c>
      <c r="H282" s="36">
        <f t="shared" si="59"/>
        <v>0.90703368899999992</v>
      </c>
      <c r="I282" s="36">
        <f t="shared" si="60"/>
        <v>2.7317133611612996</v>
      </c>
      <c r="J282" s="36">
        <f t="shared" si="61"/>
        <v>8.2271011298094852</v>
      </c>
      <c r="K282" s="36">
        <f t="shared" si="62"/>
        <v>5.1772448162830552E-3</v>
      </c>
      <c r="L282" s="36">
        <f t="shared" si="63"/>
        <v>1.5592308213199676E-2</v>
      </c>
      <c r="M282" s="36">
        <f t="shared" ca="1" si="68"/>
        <v>1.6275520853092224E-2</v>
      </c>
      <c r="N282" s="36">
        <f t="shared" ca="1" si="64"/>
        <v>8.370770543891487E-8</v>
      </c>
      <c r="O282" s="113">
        <f t="shared" ca="1" si="65"/>
        <v>42447022037.091492</v>
      </c>
      <c r="P282" s="36">
        <f t="shared" ca="1" si="66"/>
        <v>280274722565.68988</v>
      </c>
      <c r="Q282" s="36">
        <f t="shared" ca="1" si="67"/>
        <v>8710007969.8868217</v>
      </c>
      <c r="R282" s="45">
        <f t="shared" ca="1" si="56"/>
        <v>9.1491915183208872E-4</v>
      </c>
    </row>
    <row r="283" spans="1:18" x14ac:dyDescent="0.2">
      <c r="A283" s="111">
        <v>30742.5</v>
      </c>
      <c r="B283" s="111">
        <v>1.8670099998416845E-2</v>
      </c>
      <c r="C283" s="111">
        <v>0.1</v>
      </c>
      <c r="D283" s="92">
        <f t="shared" si="57"/>
        <v>3.0742500000000001</v>
      </c>
      <c r="E283" s="92">
        <f t="shared" si="57"/>
        <v>1.8670099998416845E-2</v>
      </c>
      <c r="F283" s="36">
        <f t="shared" si="58"/>
        <v>0.30742500000000006</v>
      </c>
      <c r="G283" s="36">
        <f t="shared" si="58"/>
        <v>1.8670099998416845E-3</v>
      </c>
      <c r="H283" s="36">
        <f t="shared" si="59"/>
        <v>0.94510130625000022</v>
      </c>
      <c r="I283" s="36">
        <f t="shared" si="60"/>
        <v>2.9054776907390631</v>
      </c>
      <c r="J283" s="36">
        <f t="shared" si="61"/>
        <v>8.932164790754566</v>
      </c>
      <c r="K283" s="36">
        <f t="shared" si="62"/>
        <v>5.7396554920132988E-3</v>
      </c>
      <c r="L283" s="36">
        <f t="shared" si="63"/>
        <v>1.7645135896321884E-2</v>
      </c>
      <c r="M283" s="36">
        <f t="shared" ca="1" si="68"/>
        <v>1.7188032846657132E-2</v>
      </c>
      <c r="N283" s="36">
        <f t="shared" ca="1" si="64"/>
        <v>2.1965230423251468E-7</v>
      </c>
      <c r="O283" s="113">
        <f t="shared" ca="1" si="65"/>
        <v>47054296948.706169</v>
      </c>
      <c r="P283" s="36">
        <f t="shared" ca="1" si="66"/>
        <v>283811279522.5163</v>
      </c>
      <c r="Q283" s="36">
        <f t="shared" ca="1" si="67"/>
        <v>8741882418.5966339</v>
      </c>
      <c r="R283" s="45">
        <f t="shared" ca="1" si="56"/>
        <v>1.4820671517597125E-3</v>
      </c>
    </row>
    <row r="284" spans="1:18" x14ac:dyDescent="0.2">
      <c r="A284" s="111">
        <v>30934.5</v>
      </c>
      <c r="B284" s="111">
        <v>1.7059540004993323E-2</v>
      </c>
      <c r="C284" s="111">
        <v>0.1</v>
      </c>
      <c r="D284" s="92">
        <f t="shared" si="57"/>
        <v>3.0934499999999998</v>
      </c>
      <c r="E284" s="92">
        <f t="shared" si="57"/>
        <v>1.7059540004993323E-2</v>
      </c>
      <c r="F284" s="36">
        <f t="shared" si="58"/>
        <v>0.30934499999999998</v>
      </c>
      <c r="G284" s="36">
        <f t="shared" si="58"/>
        <v>1.7059540004993323E-3</v>
      </c>
      <c r="H284" s="36">
        <f t="shared" si="59"/>
        <v>0.95694329024999991</v>
      </c>
      <c r="I284" s="36">
        <f t="shared" si="60"/>
        <v>2.9602562212238621</v>
      </c>
      <c r="J284" s="36">
        <f t="shared" si="61"/>
        <v>9.1574046075449562</v>
      </c>
      <c r="K284" s="36">
        <f t="shared" si="62"/>
        <v>5.2772834028446593E-3</v>
      </c>
      <c r="L284" s="36">
        <f t="shared" si="63"/>
        <v>1.632501234252981E-2</v>
      </c>
      <c r="M284" s="36">
        <f t="shared" ca="1" si="68"/>
        <v>1.7472850301153343E-2</v>
      </c>
      <c r="N284" s="36">
        <f t="shared" ca="1" si="64"/>
        <v>1.7082540091188361E-8</v>
      </c>
      <c r="O284" s="113">
        <f t="shared" ca="1" si="65"/>
        <v>48429645186.840546</v>
      </c>
      <c r="P284" s="36">
        <f t="shared" ca="1" si="66"/>
        <v>284665211321.57043</v>
      </c>
      <c r="Q284" s="36">
        <f t="shared" ca="1" si="67"/>
        <v>8745010893.7001534</v>
      </c>
      <c r="R284" s="45">
        <f t="shared" ca="1" si="56"/>
        <v>-4.1331029616002019E-4</v>
      </c>
    </row>
    <row r="285" spans="1:18" x14ac:dyDescent="0.2">
      <c r="A285" s="111">
        <v>30951.5</v>
      </c>
      <c r="B285" s="111">
        <v>1.3317980003193952E-2</v>
      </c>
      <c r="C285" s="111">
        <v>0.1</v>
      </c>
      <c r="D285" s="92">
        <f t="shared" si="57"/>
        <v>3.0951499999999998</v>
      </c>
      <c r="E285" s="92">
        <f t="shared" si="57"/>
        <v>1.3317980003193952E-2</v>
      </c>
      <c r="F285" s="36">
        <f t="shared" si="58"/>
        <v>0.30951499999999998</v>
      </c>
      <c r="G285" s="36">
        <f t="shared" si="58"/>
        <v>1.3317980003193953E-3</v>
      </c>
      <c r="H285" s="36">
        <f t="shared" si="59"/>
        <v>0.95799535224999988</v>
      </c>
      <c r="I285" s="36">
        <f t="shared" si="60"/>
        <v>2.9651393145165872</v>
      </c>
      <c r="J285" s="36">
        <f t="shared" si="61"/>
        <v>9.1775509493260152</v>
      </c>
      <c r="K285" s="36">
        <f t="shared" si="62"/>
        <v>4.1221145806885759E-3</v>
      </c>
      <c r="L285" s="36">
        <f t="shared" si="63"/>
        <v>1.2758562944418244E-2</v>
      </c>
      <c r="M285" s="36">
        <f t="shared" ca="1" si="68"/>
        <v>1.7498175308123573E-2</v>
      </c>
      <c r="N285" s="36">
        <f t="shared" ca="1" si="64"/>
        <v>1.7474032787355649E-6</v>
      </c>
      <c r="O285" s="113">
        <f t="shared" ca="1" si="65"/>
        <v>48550416363.972588</v>
      </c>
      <c r="P285" s="36">
        <f t="shared" ca="1" si="66"/>
        <v>284735538170.41724</v>
      </c>
      <c r="Q285" s="36">
        <f t="shared" ca="1" si="67"/>
        <v>8745137026.9477215</v>
      </c>
      <c r="R285" s="45">
        <f t="shared" ca="1" si="56"/>
        <v>-4.1801953049296209E-3</v>
      </c>
    </row>
    <row r="286" spans="1:18" x14ac:dyDescent="0.2">
      <c r="A286" s="111">
        <v>31046</v>
      </c>
      <c r="B286" s="111">
        <v>1.9548719996237196E-2</v>
      </c>
      <c r="C286" s="111">
        <v>0.1</v>
      </c>
      <c r="D286" s="92">
        <f t="shared" si="57"/>
        <v>3.1046</v>
      </c>
      <c r="E286" s="92">
        <f t="shared" si="57"/>
        <v>1.9548719996237196E-2</v>
      </c>
      <c r="F286" s="36">
        <f t="shared" si="58"/>
        <v>0.31046000000000001</v>
      </c>
      <c r="G286" s="36">
        <f t="shared" si="58"/>
        <v>1.9548719996237197E-3</v>
      </c>
      <c r="H286" s="36">
        <f t="shared" si="59"/>
        <v>0.96385411600000004</v>
      </c>
      <c r="I286" s="36">
        <f t="shared" si="60"/>
        <v>2.9923814885336002</v>
      </c>
      <c r="J286" s="36">
        <f t="shared" si="61"/>
        <v>9.2901475693014159</v>
      </c>
      <c r="K286" s="36">
        <f t="shared" si="62"/>
        <v>6.0690956100318003E-3</v>
      </c>
      <c r="L286" s="36">
        <f t="shared" si="63"/>
        <v>1.8842114230904726E-2</v>
      </c>
      <c r="M286" s="36">
        <f t="shared" ca="1" si="68"/>
        <v>1.7639269262763844E-2</v>
      </c>
      <c r="N286" s="36">
        <f t="shared" ca="1" si="64"/>
        <v>3.6460021035619201E-7</v>
      </c>
      <c r="O286" s="113">
        <f t="shared" ca="1" si="65"/>
        <v>49218653660.565414</v>
      </c>
      <c r="P286" s="36">
        <f t="shared" ca="1" si="66"/>
        <v>285110773795.98645</v>
      </c>
      <c r="Q286" s="36">
        <f t="shared" ca="1" si="67"/>
        <v>8745390695.233078</v>
      </c>
      <c r="R286" s="45">
        <f t="shared" ca="1" si="56"/>
        <v>1.9094507334733515E-3</v>
      </c>
    </row>
    <row r="287" spans="1:18" x14ac:dyDescent="0.2">
      <c r="A287" s="111">
        <v>31093</v>
      </c>
      <c r="B287" s="111">
        <v>1.4086759998463094E-2</v>
      </c>
      <c r="C287" s="111">
        <v>0.1</v>
      </c>
      <c r="D287" s="92">
        <f t="shared" si="57"/>
        <v>3.1093000000000002</v>
      </c>
      <c r="E287" s="92">
        <f t="shared" si="57"/>
        <v>1.4086759998463094E-2</v>
      </c>
      <c r="F287" s="36">
        <f t="shared" si="58"/>
        <v>0.31093000000000004</v>
      </c>
      <c r="G287" s="36">
        <f t="shared" si="58"/>
        <v>1.4086759998463096E-3</v>
      </c>
      <c r="H287" s="36">
        <f t="shared" si="59"/>
        <v>0.96677464900000021</v>
      </c>
      <c r="I287" s="36">
        <f t="shared" si="60"/>
        <v>3.005992416135701</v>
      </c>
      <c r="J287" s="36">
        <f t="shared" si="61"/>
        <v>9.3465322194907365</v>
      </c>
      <c r="K287" s="36">
        <f t="shared" si="62"/>
        <v>4.3799962863221307E-3</v>
      </c>
      <c r="L287" s="36">
        <f t="shared" si="63"/>
        <v>1.3618722453061402E-2</v>
      </c>
      <c r="M287" s="36">
        <f t="shared" ca="1" si="68"/>
        <v>1.7709642874097951E-2</v>
      </c>
      <c r="N287" s="36">
        <f t="shared" ca="1" si="64"/>
        <v>1.3125280330568292E-6</v>
      </c>
      <c r="O287" s="113">
        <f t="shared" ca="1" si="65"/>
        <v>49549000438.721916</v>
      </c>
      <c r="P287" s="36">
        <f t="shared" ca="1" si="66"/>
        <v>285287479220.30359</v>
      </c>
      <c r="Q287" s="36">
        <f t="shared" ca="1" si="67"/>
        <v>8745234413.6380653</v>
      </c>
      <c r="R287" s="45">
        <f t="shared" ca="1" si="56"/>
        <v>-3.6228828756348572E-3</v>
      </c>
    </row>
    <row r="288" spans="1:18" x14ac:dyDescent="0.2">
      <c r="A288" s="111">
        <v>31165.5</v>
      </c>
      <c r="B288" s="111">
        <v>1.8112460005795583E-2</v>
      </c>
      <c r="C288" s="111">
        <v>0.1</v>
      </c>
      <c r="D288" s="92">
        <f t="shared" si="57"/>
        <v>3.1165500000000002</v>
      </c>
      <c r="E288" s="92">
        <f t="shared" si="57"/>
        <v>1.8112460005795583E-2</v>
      </c>
      <c r="F288" s="36">
        <f t="shared" si="58"/>
        <v>0.31165500000000002</v>
      </c>
      <c r="G288" s="36">
        <f t="shared" si="58"/>
        <v>1.8112460005795584E-3</v>
      </c>
      <c r="H288" s="36">
        <f t="shared" si="59"/>
        <v>0.97128839025000013</v>
      </c>
      <c r="I288" s="36">
        <f t="shared" si="60"/>
        <v>3.0270688326336379</v>
      </c>
      <c r="J288" s="36">
        <f t="shared" si="61"/>
        <v>9.4340113703443649</v>
      </c>
      <c r="K288" s="36">
        <f t="shared" si="62"/>
        <v>5.6448387231062226E-3</v>
      </c>
      <c r="L288" s="36">
        <f t="shared" si="63"/>
        <v>1.75924221224967E-2</v>
      </c>
      <c r="M288" s="36">
        <f t="shared" ca="1" si="68"/>
        <v>1.7818458324879112E-2</v>
      </c>
      <c r="N288" s="36">
        <f t="shared" ca="1" si="64"/>
        <v>8.6436988381710495E-9</v>
      </c>
      <c r="O288" s="113">
        <f t="shared" ca="1" si="65"/>
        <v>50055893762.049652</v>
      </c>
      <c r="P288" s="36">
        <f t="shared" ca="1" si="66"/>
        <v>285547115651.95715</v>
      </c>
      <c r="Q288" s="36">
        <f t="shared" ca="1" si="67"/>
        <v>8744625407.0749683</v>
      </c>
      <c r="R288" s="45">
        <f t="shared" ca="1" si="56"/>
        <v>2.9400168091647111E-4</v>
      </c>
    </row>
    <row r="289" spans="1:18" x14ac:dyDescent="0.2">
      <c r="A289" s="111">
        <v>31166</v>
      </c>
      <c r="B289" s="111">
        <v>1.7167120000522118E-2</v>
      </c>
      <c r="C289" s="111">
        <v>0.1</v>
      </c>
      <c r="D289" s="92">
        <f t="shared" si="57"/>
        <v>3.1166</v>
      </c>
      <c r="E289" s="92">
        <f t="shared" si="57"/>
        <v>1.7167120000522118E-2</v>
      </c>
      <c r="F289" s="36">
        <f t="shared" si="58"/>
        <v>0.31166000000000005</v>
      </c>
      <c r="G289" s="36">
        <f t="shared" si="58"/>
        <v>1.7167120000522119E-3</v>
      </c>
      <c r="H289" s="36">
        <f t="shared" si="59"/>
        <v>0.97131955600000019</v>
      </c>
      <c r="I289" s="36">
        <f t="shared" si="60"/>
        <v>3.0272145282296008</v>
      </c>
      <c r="J289" s="36">
        <f t="shared" si="61"/>
        <v>9.4346167986803735</v>
      </c>
      <c r="K289" s="36">
        <f t="shared" si="62"/>
        <v>5.3503046193627236E-3</v>
      </c>
      <c r="L289" s="36">
        <f t="shared" si="63"/>
        <v>1.6674759376705865E-2</v>
      </c>
      <c r="M289" s="36">
        <f t="shared" ca="1" si="68"/>
        <v>1.7819209873368269E-2</v>
      </c>
      <c r="N289" s="36">
        <f t="shared" ca="1" si="64"/>
        <v>4.2522120226850948E-8</v>
      </c>
      <c r="O289" s="113">
        <f t="shared" ca="1" si="65"/>
        <v>50059378097.829399</v>
      </c>
      <c r="P289" s="36">
        <f t="shared" ca="1" si="66"/>
        <v>285548851686.03442</v>
      </c>
      <c r="Q289" s="36">
        <f t="shared" ca="1" si="67"/>
        <v>8744619657.0191555</v>
      </c>
      <c r="R289" s="45">
        <f t="shared" ca="1" si="56"/>
        <v>-6.5208987284615105E-4</v>
      </c>
    </row>
    <row r="290" spans="1:18" x14ac:dyDescent="0.2">
      <c r="A290" s="111">
        <v>31229.5</v>
      </c>
      <c r="B290" s="111">
        <v>2.3308940006245393E-2</v>
      </c>
      <c r="C290" s="111">
        <v>0.1</v>
      </c>
      <c r="D290" s="92">
        <f t="shared" si="57"/>
        <v>3.1229499999999999</v>
      </c>
      <c r="E290" s="92">
        <f t="shared" si="57"/>
        <v>2.3308940006245393E-2</v>
      </c>
      <c r="F290" s="36">
        <f t="shared" si="58"/>
        <v>0.31229499999999999</v>
      </c>
      <c r="G290" s="36">
        <f t="shared" si="58"/>
        <v>2.3308940006245395E-3</v>
      </c>
      <c r="H290" s="36">
        <f t="shared" si="59"/>
        <v>0.9752816702499999</v>
      </c>
      <c r="I290" s="36">
        <f t="shared" si="60"/>
        <v>3.0457558921072372</v>
      </c>
      <c r="J290" s="36">
        <f t="shared" si="61"/>
        <v>9.5117433632562953</v>
      </c>
      <c r="K290" s="36">
        <f t="shared" si="62"/>
        <v>7.2792654192504053E-3</v>
      </c>
      <c r="L290" s="36">
        <f t="shared" si="63"/>
        <v>2.2732781941048052E-2</v>
      </c>
      <c r="M290" s="36">
        <f t="shared" ca="1" si="68"/>
        <v>1.7914778685807174E-2</v>
      </c>
      <c r="N290" s="36">
        <f t="shared" ca="1" si="64"/>
        <v>2.9096976350911791E-6</v>
      </c>
      <c r="O290" s="113">
        <f t="shared" ca="1" si="65"/>
        <v>50500588875.803406</v>
      </c>
      <c r="P290" s="36">
        <f t="shared" ca="1" si="66"/>
        <v>285763247856.513</v>
      </c>
      <c r="Q290" s="36">
        <f t="shared" ca="1" si="67"/>
        <v>8743716833.1665573</v>
      </c>
      <c r="R290" s="45">
        <f t="shared" ca="1" si="56"/>
        <v>5.3941613204382191E-3</v>
      </c>
    </row>
    <row r="291" spans="1:18" x14ac:dyDescent="0.2">
      <c r="A291" s="111">
        <v>31327.5</v>
      </c>
      <c r="B291" s="111">
        <v>2.0622299998649396E-2</v>
      </c>
      <c r="C291" s="111">
        <v>0.1</v>
      </c>
      <c r="D291" s="92">
        <f t="shared" si="57"/>
        <v>3.1327500000000001</v>
      </c>
      <c r="E291" s="92">
        <f t="shared" si="57"/>
        <v>2.0622299998649396E-2</v>
      </c>
      <c r="F291" s="36">
        <f t="shared" si="58"/>
        <v>0.31327500000000003</v>
      </c>
      <c r="G291" s="36">
        <f t="shared" si="58"/>
        <v>2.0622299998649396E-3</v>
      </c>
      <c r="H291" s="36">
        <f t="shared" si="59"/>
        <v>0.98141225625000017</v>
      </c>
      <c r="I291" s="36">
        <f t="shared" si="60"/>
        <v>3.0745192457671884</v>
      </c>
      <c r="J291" s="36">
        <f t="shared" si="61"/>
        <v>9.6317001671771596</v>
      </c>
      <c r="K291" s="36">
        <f t="shared" si="62"/>
        <v>6.4604510320768896E-3</v>
      </c>
      <c r="L291" s="36">
        <f t="shared" si="63"/>
        <v>2.0238977970738876E-2</v>
      </c>
      <c r="M291" s="36">
        <f t="shared" ca="1" si="68"/>
        <v>1.8062746433832138E-2</v>
      </c>
      <c r="N291" s="36">
        <f t="shared" ca="1" si="64"/>
        <v>6.5513144511687341E-7</v>
      </c>
      <c r="O291" s="113">
        <f t="shared" ca="1" si="65"/>
        <v>51176351326.855202</v>
      </c>
      <c r="P291" s="36">
        <f t="shared" ca="1" si="66"/>
        <v>286070425855.4278</v>
      </c>
      <c r="Q291" s="36">
        <f t="shared" ca="1" si="67"/>
        <v>8741651549.3970585</v>
      </c>
      <c r="R291" s="45">
        <f t="shared" ca="1" si="56"/>
        <v>2.5595535648172581E-3</v>
      </c>
    </row>
    <row r="292" spans="1:18" x14ac:dyDescent="0.2">
      <c r="A292" s="111">
        <v>31465</v>
      </c>
      <c r="B292" s="111">
        <v>2.0153799996478483E-2</v>
      </c>
      <c r="C292" s="111">
        <v>0.1</v>
      </c>
      <c r="D292" s="92">
        <f t="shared" si="57"/>
        <v>3.1465000000000001</v>
      </c>
      <c r="E292" s="92">
        <f t="shared" si="57"/>
        <v>2.0153799996478483E-2</v>
      </c>
      <c r="F292" s="36">
        <f t="shared" si="58"/>
        <v>0.31465000000000004</v>
      </c>
      <c r="G292" s="36">
        <f t="shared" si="58"/>
        <v>2.0153799996478483E-3</v>
      </c>
      <c r="H292" s="36">
        <f t="shared" si="59"/>
        <v>0.99004622500000017</v>
      </c>
      <c r="I292" s="36">
        <f t="shared" si="60"/>
        <v>3.1151804469625004</v>
      </c>
      <c r="J292" s="36">
        <f t="shared" si="61"/>
        <v>9.8019152763675077</v>
      </c>
      <c r="K292" s="36">
        <f t="shared" si="62"/>
        <v>6.341393168891955E-3</v>
      </c>
      <c r="L292" s="36">
        <f t="shared" si="63"/>
        <v>1.9953193605918535E-2</v>
      </c>
      <c r="M292" s="36">
        <f t="shared" ca="1" si="68"/>
        <v>1.8271327548049048E-2</v>
      </c>
      <c r="N292" s="36">
        <f t="shared" ca="1" si="64"/>
        <v>3.5437025190959139E-7</v>
      </c>
      <c r="O292" s="113">
        <f t="shared" ca="1" si="65"/>
        <v>52113558343.269203</v>
      </c>
      <c r="P292" s="36">
        <f t="shared" ca="1" si="66"/>
        <v>286452845509.7854</v>
      </c>
      <c r="Q292" s="36">
        <f t="shared" ca="1" si="67"/>
        <v>8737379587.5976086</v>
      </c>
      <c r="R292" s="45">
        <f t="shared" ca="1" si="56"/>
        <v>1.8824724484294356E-3</v>
      </c>
    </row>
    <row r="293" spans="1:18" x14ac:dyDescent="0.2">
      <c r="A293" s="111">
        <v>31662</v>
      </c>
      <c r="B293" s="111">
        <v>2.2089840000262484E-2</v>
      </c>
      <c r="C293" s="111">
        <v>0.1</v>
      </c>
      <c r="D293" s="92">
        <f t="shared" si="57"/>
        <v>3.1661999999999999</v>
      </c>
      <c r="E293" s="92">
        <f t="shared" si="57"/>
        <v>2.2089840000262484E-2</v>
      </c>
      <c r="F293" s="36">
        <f t="shared" si="58"/>
        <v>0.31662000000000001</v>
      </c>
      <c r="G293" s="36">
        <f t="shared" si="58"/>
        <v>2.2089840000262483E-3</v>
      </c>
      <c r="H293" s="36">
        <f t="shared" si="59"/>
        <v>1.0024822440000001</v>
      </c>
      <c r="I293" s="36">
        <f t="shared" si="60"/>
        <v>3.1740592809528003</v>
      </c>
      <c r="J293" s="36">
        <f t="shared" si="61"/>
        <v>10.049706495352757</v>
      </c>
      <c r="K293" s="36">
        <f t="shared" si="62"/>
        <v>6.994085140883107E-3</v>
      </c>
      <c r="L293" s="36">
        <f t="shared" si="63"/>
        <v>2.2144672373064094E-2</v>
      </c>
      <c r="M293" s="36">
        <f t="shared" ca="1" si="68"/>
        <v>1.8572148093321916E-2</v>
      </c>
      <c r="N293" s="36">
        <f t="shared" ca="1" si="64"/>
        <v>1.2374156352155168E-6</v>
      </c>
      <c r="O293" s="113">
        <f t="shared" ca="1" si="65"/>
        <v>53433014327.597115</v>
      </c>
      <c r="P293" s="36">
        <f t="shared" ca="1" si="66"/>
        <v>286901704704.09271</v>
      </c>
      <c r="Q293" s="36">
        <f t="shared" ca="1" si="67"/>
        <v>8728464716.8795013</v>
      </c>
      <c r="R293" s="45">
        <f t="shared" ca="1" si="56"/>
        <v>3.5176919069405677E-3</v>
      </c>
    </row>
    <row r="294" spans="1:18" x14ac:dyDescent="0.2">
      <c r="A294" s="111">
        <v>31807</v>
      </c>
      <c r="B294" s="111">
        <v>2.1941239996522199E-2</v>
      </c>
      <c r="C294" s="111">
        <v>0.1</v>
      </c>
      <c r="D294" s="92">
        <f t="shared" si="57"/>
        <v>3.1806999999999999</v>
      </c>
      <c r="E294" s="92">
        <f t="shared" si="57"/>
        <v>2.1941239996522199E-2</v>
      </c>
      <c r="F294" s="36">
        <f t="shared" si="58"/>
        <v>0.31807000000000002</v>
      </c>
      <c r="G294" s="36">
        <f t="shared" si="58"/>
        <v>2.19412399965222E-3</v>
      </c>
      <c r="H294" s="36">
        <f t="shared" si="59"/>
        <v>1.0116852490000001</v>
      </c>
      <c r="I294" s="36">
        <f t="shared" si="60"/>
        <v>3.2178672714943004</v>
      </c>
      <c r="J294" s="36">
        <f t="shared" si="61"/>
        <v>10.235070430441921</v>
      </c>
      <c r="K294" s="36">
        <f t="shared" si="62"/>
        <v>6.9788502056938161E-3</v>
      </c>
      <c r="L294" s="36">
        <f t="shared" si="63"/>
        <v>2.219762884925032E-2</v>
      </c>
      <c r="M294" s="36">
        <f t="shared" ca="1" si="68"/>
        <v>1.8795054789889007E-2</v>
      </c>
      <c r="N294" s="36">
        <f t="shared" ca="1" si="64"/>
        <v>9.8984813544375447E-7</v>
      </c>
      <c r="O294" s="113">
        <f t="shared" ca="1" si="65"/>
        <v>54385781474.817924</v>
      </c>
      <c r="P294" s="36">
        <f t="shared" ca="1" si="66"/>
        <v>287157406207.00049</v>
      </c>
      <c r="Q294" s="36">
        <f t="shared" ca="1" si="67"/>
        <v>8719802789.8764286</v>
      </c>
      <c r="R294" s="45">
        <f t="shared" ca="1" si="56"/>
        <v>3.1461852066331925E-3</v>
      </c>
    </row>
    <row r="295" spans="1:18" x14ac:dyDescent="0.2">
      <c r="A295" s="111">
        <v>31845.5</v>
      </c>
      <c r="B295" s="111">
        <v>1.7850060001364909E-2</v>
      </c>
      <c r="C295" s="111">
        <v>0.1</v>
      </c>
      <c r="D295" s="92">
        <f t="shared" si="57"/>
        <v>3.1845500000000002</v>
      </c>
      <c r="E295" s="92">
        <f t="shared" si="57"/>
        <v>1.7850060001364909E-2</v>
      </c>
      <c r="F295" s="36">
        <f t="shared" si="58"/>
        <v>0.31845500000000004</v>
      </c>
      <c r="G295" s="36">
        <f t="shared" si="58"/>
        <v>1.7850060001364911E-3</v>
      </c>
      <c r="H295" s="36">
        <f t="shared" si="59"/>
        <v>1.0141358702500003</v>
      </c>
      <c r="I295" s="36">
        <f t="shared" si="60"/>
        <v>3.2295663856046386</v>
      </c>
      <c r="J295" s="36">
        <f t="shared" si="61"/>
        <v>10.284715633277253</v>
      </c>
      <c r="K295" s="36">
        <f t="shared" si="62"/>
        <v>5.6844408577346635E-3</v>
      </c>
      <c r="L295" s="36">
        <f t="shared" si="63"/>
        <v>1.8102386133498925E-2</v>
      </c>
      <c r="M295" s="36">
        <f t="shared" ca="1" si="68"/>
        <v>1.8854452710874912E-2</v>
      </c>
      <c r="N295" s="36">
        <f t="shared" ca="1" si="64"/>
        <v>1.0088047149168446E-7</v>
      </c>
      <c r="O295" s="113">
        <f t="shared" ca="1" si="65"/>
        <v>54636039539.43586</v>
      </c>
      <c r="P295" s="36">
        <f t="shared" ca="1" si="66"/>
        <v>287214647312.17896</v>
      </c>
      <c r="Q295" s="36">
        <f t="shared" ca="1" si="67"/>
        <v>8717204063.2582932</v>
      </c>
      <c r="R295" s="45">
        <f t="shared" ca="1" si="56"/>
        <v>-1.0043927095100026E-3</v>
      </c>
    </row>
    <row r="296" spans="1:18" x14ac:dyDescent="0.2">
      <c r="A296" s="111">
        <v>32449.5</v>
      </c>
      <c r="B296" s="111">
        <v>1.6679339998518117E-2</v>
      </c>
      <c r="C296" s="111">
        <v>0.1</v>
      </c>
      <c r="D296" s="92">
        <f t="shared" si="57"/>
        <v>3.2449499999999998</v>
      </c>
      <c r="E296" s="92">
        <f t="shared" si="57"/>
        <v>1.6679339998518117E-2</v>
      </c>
      <c r="F296" s="36">
        <f t="shared" si="58"/>
        <v>0.32449499999999998</v>
      </c>
      <c r="G296" s="36">
        <f t="shared" si="58"/>
        <v>1.6679339998518117E-3</v>
      </c>
      <c r="H296" s="36">
        <f t="shared" si="59"/>
        <v>1.0529700502499999</v>
      </c>
      <c r="I296" s="36">
        <f t="shared" si="60"/>
        <v>3.4168351645587371</v>
      </c>
      <c r="J296" s="36">
        <f t="shared" si="61"/>
        <v>11.087459267234873</v>
      </c>
      <c r="K296" s="36">
        <f t="shared" si="62"/>
        <v>5.412362432819136E-3</v>
      </c>
      <c r="L296" s="36">
        <f t="shared" si="63"/>
        <v>1.7562845476376453E-2</v>
      </c>
      <c r="M296" s="36">
        <f t="shared" ca="1" si="68"/>
        <v>1.9797970283679092E-2</v>
      </c>
      <c r="N296" s="36">
        <f t="shared" ca="1" si="64"/>
        <v>9.7258548555232264E-7</v>
      </c>
      <c r="O296" s="113">
        <f t="shared" ca="1" si="65"/>
        <v>58402436287.054054</v>
      </c>
      <c r="P296" s="36">
        <f t="shared" ca="1" si="66"/>
        <v>287526625160.00665</v>
      </c>
      <c r="Q296" s="36">
        <f t="shared" ca="1" si="67"/>
        <v>8660076646.4116249</v>
      </c>
      <c r="R296" s="45">
        <f t="shared" ca="1" si="56"/>
        <v>-3.1186302851609754E-3</v>
      </c>
    </row>
    <row r="297" spans="1:18" x14ac:dyDescent="0.2">
      <c r="A297" s="111">
        <v>32450</v>
      </c>
      <c r="B297" s="111">
        <v>1.4834000001428649E-2</v>
      </c>
      <c r="C297" s="111">
        <v>0.1</v>
      </c>
      <c r="D297" s="92">
        <f t="shared" si="57"/>
        <v>3.2450000000000001</v>
      </c>
      <c r="E297" s="92">
        <f t="shared" si="57"/>
        <v>1.4834000001428649E-2</v>
      </c>
      <c r="F297" s="36">
        <f t="shared" si="58"/>
        <v>0.32450000000000001</v>
      </c>
      <c r="G297" s="36">
        <f t="shared" si="58"/>
        <v>1.4834000001428651E-3</v>
      </c>
      <c r="H297" s="36">
        <f t="shared" si="59"/>
        <v>1.0530025000000001</v>
      </c>
      <c r="I297" s="36">
        <f t="shared" si="60"/>
        <v>3.4169931125000002</v>
      </c>
      <c r="J297" s="36">
        <f t="shared" si="61"/>
        <v>11.088142650062501</v>
      </c>
      <c r="K297" s="36">
        <f t="shared" si="62"/>
        <v>4.8136330004635974E-3</v>
      </c>
      <c r="L297" s="36">
        <f t="shared" si="63"/>
        <v>1.5620239086504374E-2</v>
      </c>
      <c r="M297" s="36">
        <f t="shared" ca="1" si="68"/>
        <v>1.9798760426199137E-2</v>
      </c>
      <c r="N297" s="36">
        <f t="shared" ca="1" si="64"/>
        <v>2.4648846075367242E-6</v>
      </c>
      <c r="O297" s="113">
        <f t="shared" ca="1" si="65"/>
        <v>58405423368.020782</v>
      </c>
      <c r="P297" s="36">
        <f t="shared" ca="1" si="66"/>
        <v>287526426702.67316</v>
      </c>
      <c r="Q297" s="36">
        <f t="shared" ca="1" si="67"/>
        <v>8660016659.5709171</v>
      </c>
      <c r="R297" s="45">
        <f t="shared" ca="1" si="56"/>
        <v>-4.9647604247704882E-3</v>
      </c>
    </row>
    <row r="298" spans="1:18" x14ac:dyDescent="0.2">
      <c r="A298" s="111">
        <v>32522</v>
      </c>
      <c r="B298" s="111">
        <v>2.1105040003021713E-2</v>
      </c>
      <c r="C298" s="111">
        <v>0.1</v>
      </c>
      <c r="D298" s="92">
        <f t="shared" si="57"/>
        <v>3.2522000000000002</v>
      </c>
      <c r="E298" s="92">
        <f t="shared" si="57"/>
        <v>2.1105040003021713E-2</v>
      </c>
      <c r="F298" s="36">
        <f t="shared" si="58"/>
        <v>0.32522000000000006</v>
      </c>
      <c r="G298" s="36">
        <f t="shared" si="58"/>
        <v>2.1105040003021715E-3</v>
      </c>
      <c r="H298" s="36">
        <f t="shared" si="59"/>
        <v>1.0576804840000003</v>
      </c>
      <c r="I298" s="36">
        <f t="shared" si="60"/>
        <v>3.4397884700648009</v>
      </c>
      <c r="J298" s="36">
        <f t="shared" si="61"/>
        <v>11.186880062344747</v>
      </c>
      <c r="K298" s="36">
        <f t="shared" si="62"/>
        <v>6.8637811097827222E-3</v>
      </c>
      <c r="L298" s="36">
        <f t="shared" si="63"/>
        <v>2.232238892523537E-2</v>
      </c>
      <c r="M298" s="36">
        <f t="shared" ca="1" si="68"/>
        <v>1.991269785005214E-2</v>
      </c>
      <c r="N298" s="36">
        <f t="shared" ca="1" si="64"/>
        <v>1.421679809748118E-7</v>
      </c>
      <c r="O298" s="113">
        <f t="shared" ca="1" si="65"/>
        <v>58833191927.69648</v>
      </c>
      <c r="P298" s="36">
        <f t="shared" ca="1" si="66"/>
        <v>287489961079.08618</v>
      </c>
      <c r="Q298" s="36">
        <f t="shared" ca="1" si="67"/>
        <v>8651160226.672863</v>
      </c>
      <c r="R298" s="45">
        <f t="shared" ca="1" si="56"/>
        <v>1.1923421529695735E-3</v>
      </c>
    </row>
    <row r="299" spans="1:18" x14ac:dyDescent="0.2">
      <c r="A299" s="111">
        <v>32595</v>
      </c>
      <c r="B299" s="111">
        <v>1.7685399994661566E-2</v>
      </c>
      <c r="C299" s="111">
        <v>0.1</v>
      </c>
      <c r="D299" s="92">
        <f t="shared" si="57"/>
        <v>3.2595000000000001</v>
      </c>
      <c r="E299" s="92">
        <f t="shared" si="57"/>
        <v>1.7685399994661566E-2</v>
      </c>
      <c r="F299" s="36">
        <f t="shared" si="58"/>
        <v>0.32595000000000002</v>
      </c>
      <c r="G299" s="36">
        <f t="shared" si="58"/>
        <v>1.7685399994661567E-3</v>
      </c>
      <c r="H299" s="36">
        <f t="shared" si="59"/>
        <v>1.0624340250000002</v>
      </c>
      <c r="I299" s="36">
        <f t="shared" si="60"/>
        <v>3.4630037044875008</v>
      </c>
      <c r="J299" s="36">
        <f t="shared" si="61"/>
        <v>11.287660574777009</v>
      </c>
      <c r="K299" s="36">
        <f t="shared" si="62"/>
        <v>5.7645561282599379E-3</v>
      </c>
      <c r="L299" s="36">
        <f t="shared" si="63"/>
        <v>1.878957070006327E-2</v>
      </c>
      <c r="M299" s="36">
        <f t="shared" ca="1" si="68"/>
        <v>2.0028535898418888E-2</v>
      </c>
      <c r="N299" s="36">
        <f t="shared" ca="1" si="64"/>
        <v>5.4902858634766435E-7</v>
      </c>
      <c r="O299" s="113">
        <f t="shared" ca="1" si="65"/>
        <v>59262046540.407463</v>
      </c>
      <c r="P299" s="36">
        <f t="shared" ca="1" si="66"/>
        <v>287436996620.46069</v>
      </c>
      <c r="Q299" s="36">
        <f t="shared" ca="1" si="67"/>
        <v>8641738535.5615082</v>
      </c>
      <c r="R299" s="45">
        <f t="shared" ca="1" si="56"/>
        <v>-2.3431359037573221E-3</v>
      </c>
    </row>
    <row r="300" spans="1:18" x14ac:dyDescent="0.2">
      <c r="A300" s="111">
        <v>32787</v>
      </c>
      <c r="B300" s="111">
        <v>2.10748399986187E-2</v>
      </c>
      <c r="C300" s="111">
        <v>0.1</v>
      </c>
      <c r="D300" s="92">
        <f t="shared" si="57"/>
        <v>3.2787000000000002</v>
      </c>
      <c r="E300" s="92">
        <f t="shared" si="57"/>
        <v>2.10748399986187E-2</v>
      </c>
      <c r="F300" s="36">
        <f t="shared" si="58"/>
        <v>0.32787000000000005</v>
      </c>
      <c r="G300" s="36">
        <f t="shared" si="58"/>
        <v>2.1074839998618702E-3</v>
      </c>
      <c r="H300" s="36">
        <f t="shared" si="59"/>
        <v>1.0749873690000002</v>
      </c>
      <c r="I300" s="36">
        <f t="shared" si="60"/>
        <v>3.524561086740301</v>
      </c>
      <c r="J300" s="36">
        <f t="shared" si="61"/>
        <v>11.555978435095426</v>
      </c>
      <c r="K300" s="36">
        <f t="shared" si="62"/>
        <v>6.9098077903471146E-3</v>
      </c>
      <c r="L300" s="36">
        <f t="shared" si="63"/>
        <v>2.2655186802211087E-2</v>
      </c>
      <c r="M300" s="36">
        <f t="shared" ca="1" si="68"/>
        <v>2.0334735167409551E-2</v>
      </c>
      <c r="N300" s="36">
        <f t="shared" ca="1" si="64"/>
        <v>5.4775516117912225E-8</v>
      </c>
      <c r="O300" s="113">
        <f t="shared" ca="1" si="65"/>
        <v>60366139571.51416</v>
      </c>
      <c r="P300" s="36">
        <f t="shared" ca="1" si="66"/>
        <v>287220857475.44104</v>
      </c>
      <c r="Q300" s="36">
        <f t="shared" ca="1" si="67"/>
        <v>8614837888.7233658</v>
      </c>
      <c r="R300" s="45">
        <f t="shared" ca="1" si="56"/>
        <v>7.4010483120914849E-4</v>
      </c>
    </row>
    <row r="301" spans="1:18" x14ac:dyDescent="0.2">
      <c r="A301" s="111">
        <v>32787</v>
      </c>
      <c r="B301" s="111">
        <v>2.8074839996406808E-2</v>
      </c>
      <c r="C301" s="111">
        <v>0.1</v>
      </c>
      <c r="D301" s="92">
        <f t="shared" si="57"/>
        <v>3.2787000000000002</v>
      </c>
      <c r="E301" s="92">
        <f t="shared" si="57"/>
        <v>2.8074839996406808E-2</v>
      </c>
      <c r="F301" s="36">
        <f t="shared" si="58"/>
        <v>0.32787000000000005</v>
      </c>
      <c r="G301" s="36">
        <f t="shared" si="58"/>
        <v>2.8074839996406809E-3</v>
      </c>
      <c r="H301" s="36">
        <f t="shared" si="59"/>
        <v>1.0749873690000002</v>
      </c>
      <c r="I301" s="36">
        <f t="shared" si="60"/>
        <v>3.524561086740301</v>
      </c>
      <c r="J301" s="36">
        <f t="shared" si="61"/>
        <v>11.555978435095426</v>
      </c>
      <c r="K301" s="36">
        <f t="shared" si="62"/>
        <v>9.2048977896219009E-3</v>
      </c>
      <c r="L301" s="36">
        <f t="shared" si="63"/>
        <v>3.0180098382833326E-2</v>
      </c>
      <c r="M301" s="36">
        <f t="shared" ca="1" si="68"/>
        <v>2.0334735167409551E-2</v>
      </c>
      <c r="N301" s="36">
        <f t="shared" ca="1" si="64"/>
        <v>5.9909222763866667E-6</v>
      </c>
      <c r="O301" s="113">
        <f t="shared" ca="1" si="65"/>
        <v>60366139571.51416</v>
      </c>
      <c r="P301" s="36">
        <f t="shared" ca="1" si="66"/>
        <v>287220857475.44104</v>
      </c>
      <c r="Q301" s="36">
        <f t="shared" ca="1" si="67"/>
        <v>8614837888.7233658</v>
      </c>
      <c r="R301" s="45">
        <f t="shared" ca="1" si="56"/>
        <v>7.7401048289972574E-3</v>
      </c>
    </row>
    <row r="302" spans="1:18" x14ac:dyDescent="0.2">
      <c r="A302" s="111">
        <v>33163.5</v>
      </c>
      <c r="B302" s="111">
        <v>1.9533819999196567E-2</v>
      </c>
      <c r="C302" s="111">
        <v>0.1</v>
      </c>
      <c r="D302" s="92">
        <f t="shared" si="57"/>
        <v>3.3163499999999999</v>
      </c>
      <c r="E302" s="92">
        <f t="shared" si="57"/>
        <v>1.9533819999196567E-2</v>
      </c>
      <c r="F302" s="36">
        <f t="shared" si="58"/>
        <v>0.33163500000000001</v>
      </c>
      <c r="G302" s="36">
        <f t="shared" si="58"/>
        <v>1.9533819999196568E-3</v>
      </c>
      <c r="H302" s="36">
        <f t="shared" si="59"/>
        <v>1.09981773225</v>
      </c>
      <c r="I302" s="36">
        <f t="shared" si="60"/>
        <v>3.6473805363472875</v>
      </c>
      <c r="J302" s="36">
        <f t="shared" si="61"/>
        <v>12.095990441715326</v>
      </c>
      <c r="K302" s="36">
        <f t="shared" si="62"/>
        <v>6.4780983954335538E-3</v>
      </c>
      <c r="L302" s="36">
        <f t="shared" si="63"/>
        <v>2.1483641613696064E-2</v>
      </c>
      <c r="M302" s="36">
        <f t="shared" ca="1" si="68"/>
        <v>2.0941606344747551E-2</v>
      </c>
      <c r="N302" s="36">
        <f t="shared" ca="1" si="64"/>
        <v>1.9818623947197969E-7</v>
      </c>
      <c r="O302" s="113">
        <f t="shared" ca="1" si="65"/>
        <v>62426877113.48085</v>
      </c>
      <c r="P302" s="36">
        <f t="shared" ca="1" si="66"/>
        <v>286474282852.27875</v>
      </c>
      <c r="Q302" s="36">
        <f t="shared" ca="1" si="67"/>
        <v>8553216936.0743322</v>
      </c>
      <c r="R302" s="45">
        <f t="shared" ca="1" si="56"/>
        <v>-1.4077863455509848E-3</v>
      </c>
    </row>
    <row r="303" spans="1:18" x14ac:dyDescent="0.2">
      <c r="A303" s="111">
        <v>33304.5</v>
      </c>
      <c r="B303" s="111">
        <v>2.1147940002265386E-2</v>
      </c>
      <c r="C303" s="111">
        <v>0.1</v>
      </c>
      <c r="D303" s="92">
        <f t="shared" si="57"/>
        <v>3.3304499999999999</v>
      </c>
      <c r="E303" s="92">
        <f t="shared" si="57"/>
        <v>2.1147940002265386E-2</v>
      </c>
      <c r="F303" s="36">
        <f t="shared" si="58"/>
        <v>0.33304500000000004</v>
      </c>
      <c r="G303" s="36">
        <f t="shared" si="58"/>
        <v>2.1147940002265385E-3</v>
      </c>
      <c r="H303" s="36">
        <f t="shared" si="59"/>
        <v>1.1091897202500001</v>
      </c>
      <c r="I303" s="36">
        <f t="shared" si="60"/>
        <v>3.6941009038066128</v>
      </c>
      <c r="J303" s="36">
        <f t="shared" si="61"/>
        <v>12.303018355082733</v>
      </c>
      <c r="K303" s="36">
        <f t="shared" si="62"/>
        <v>7.0432156780544748E-3</v>
      </c>
      <c r="L303" s="36">
        <f t="shared" si="63"/>
        <v>2.3457077654976524E-2</v>
      </c>
      <c r="M303" s="36">
        <f t="shared" ca="1" si="68"/>
        <v>2.1171074041614599E-2</v>
      </c>
      <c r="N303" s="36">
        <f t="shared" ca="1" si="64"/>
        <v>5.351837766109092E-11</v>
      </c>
      <c r="O303" s="113">
        <f t="shared" ca="1" si="65"/>
        <v>63161629099.775681</v>
      </c>
      <c r="P303" s="36">
        <f t="shared" ca="1" si="66"/>
        <v>286084930442.93628</v>
      </c>
      <c r="Q303" s="36">
        <f t="shared" ca="1" si="67"/>
        <v>8527136406.33815</v>
      </c>
      <c r="R303" s="45">
        <f t="shared" ca="1" si="56"/>
        <v>-2.3134039349212432E-5</v>
      </c>
    </row>
    <row r="304" spans="1:18" x14ac:dyDescent="0.2">
      <c r="A304" s="111">
        <v>33394.5</v>
      </c>
      <c r="B304" s="111">
        <v>2.5986740001826547E-2</v>
      </c>
      <c r="C304" s="111">
        <v>0.1</v>
      </c>
      <c r="D304" s="92">
        <f t="shared" si="57"/>
        <v>3.3394499999999998</v>
      </c>
      <c r="E304" s="92">
        <f t="shared" si="57"/>
        <v>2.5986740001826547E-2</v>
      </c>
      <c r="F304" s="36">
        <f t="shared" si="58"/>
        <v>0.33394499999999999</v>
      </c>
      <c r="G304" s="36">
        <f t="shared" si="58"/>
        <v>2.5986740001826547E-3</v>
      </c>
      <c r="H304" s="36">
        <f t="shared" si="59"/>
        <v>1.1151926302499999</v>
      </c>
      <c r="I304" s="36">
        <f t="shared" si="60"/>
        <v>3.7241300290883621</v>
      </c>
      <c r="J304" s="36">
        <f t="shared" si="61"/>
        <v>12.43654602563913</v>
      </c>
      <c r="K304" s="36">
        <f t="shared" si="62"/>
        <v>8.6781418899099655E-3</v>
      </c>
      <c r="L304" s="36">
        <f t="shared" si="63"/>
        <v>2.8980220934259834E-2</v>
      </c>
      <c r="M304" s="36">
        <f t="shared" ca="1" si="68"/>
        <v>2.1318167682973347E-2</v>
      </c>
      <c r="N304" s="36">
        <f t="shared" ca="1" si="64"/>
        <v>2.1795567496362348E-6</v>
      </c>
      <c r="O304" s="113">
        <f t="shared" ca="1" si="65"/>
        <v>63619743816.047424</v>
      </c>
      <c r="P304" s="36">
        <f t="shared" ca="1" si="66"/>
        <v>285805219692.21832</v>
      </c>
      <c r="Q304" s="36">
        <f t="shared" ca="1" si="67"/>
        <v>8509639091.8153763</v>
      </c>
      <c r="R304" s="45">
        <f t="shared" ca="1" si="56"/>
        <v>4.6685723188532001E-3</v>
      </c>
    </row>
    <row r="305" spans="1:18" x14ac:dyDescent="0.2">
      <c r="A305" s="111">
        <v>33403</v>
      </c>
      <c r="B305" s="111">
        <v>2.361595999536803E-2</v>
      </c>
      <c r="C305" s="111">
        <v>0.1</v>
      </c>
      <c r="D305" s="92">
        <f t="shared" si="57"/>
        <v>3.3403</v>
      </c>
      <c r="E305" s="92">
        <f t="shared" si="57"/>
        <v>2.361595999536803E-2</v>
      </c>
      <c r="F305" s="36">
        <f t="shared" si="58"/>
        <v>0.33403000000000005</v>
      </c>
      <c r="G305" s="36">
        <f t="shared" si="58"/>
        <v>2.3615959995368033E-3</v>
      </c>
      <c r="H305" s="36">
        <f t="shared" si="59"/>
        <v>1.1157604090000002</v>
      </c>
      <c r="I305" s="36">
        <f t="shared" si="60"/>
        <v>3.7269744941827008</v>
      </c>
      <c r="J305" s="36">
        <f t="shared" si="61"/>
        <v>12.449212902918475</v>
      </c>
      <c r="K305" s="36">
        <f t="shared" si="62"/>
        <v>7.8884391172527844E-3</v>
      </c>
      <c r="L305" s="36">
        <f t="shared" si="63"/>
        <v>2.6349753183359477E-2</v>
      </c>
      <c r="M305" s="36">
        <f t="shared" ca="1" si="68"/>
        <v>2.1332085025985652E-2</v>
      </c>
      <c r="N305" s="36">
        <f t="shared" ca="1" si="64"/>
        <v>5.2160848757713584E-7</v>
      </c>
      <c r="O305" s="113">
        <f t="shared" ca="1" si="65"/>
        <v>63662567099.522308</v>
      </c>
      <c r="P305" s="36">
        <f t="shared" ca="1" si="66"/>
        <v>285777548162.09656</v>
      </c>
      <c r="Q305" s="36">
        <f t="shared" ca="1" si="67"/>
        <v>8507952424.4466391</v>
      </c>
      <c r="R305" s="45">
        <f t="shared" ca="1" si="56"/>
        <v>2.2838749693823782E-3</v>
      </c>
    </row>
    <row r="306" spans="1:18" x14ac:dyDescent="0.2">
      <c r="A306" s="111">
        <v>33913</v>
      </c>
      <c r="B306" s="111">
        <v>2.3369160000584088E-2</v>
      </c>
      <c r="C306" s="111">
        <v>0.1</v>
      </c>
      <c r="D306" s="92">
        <f t="shared" si="57"/>
        <v>3.3913000000000002</v>
      </c>
      <c r="E306" s="92">
        <f t="shared" si="57"/>
        <v>2.3369160000584088E-2</v>
      </c>
      <c r="F306" s="36">
        <f t="shared" si="58"/>
        <v>0.33913000000000004</v>
      </c>
      <c r="G306" s="36">
        <f t="shared" si="58"/>
        <v>2.3369160000584091E-3</v>
      </c>
      <c r="H306" s="36">
        <f t="shared" si="59"/>
        <v>1.1500915690000002</v>
      </c>
      <c r="I306" s="36">
        <f t="shared" si="60"/>
        <v>3.9003055379497011</v>
      </c>
      <c r="J306" s="36">
        <f t="shared" si="61"/>
        <v>13.227106170848822</v>
      </c>
      <c r="K306" s="36">
        <f t="shared" si="62"/>
        <v>7.9251832309980823E-3</v>
      </c>
      <c r="L306" s="36">
        <f t="shared" si="63"/>
        <v>2.6876673891283797E-2</v>
      </c>
      <c r="M306" s="36">
        <f t="shared" ca="1" si="68"/>
        <v>2.2175073903108009E-2</v>
      </c>
      <c r="N306" s="36">
        <f t="shared" ca="1" si="64"/>
        <v>1.4258416081856539E-7</v>
      </c>
      <c r="O306" s="113">
        <f t="shared" ca="1" si="65"/>
        <v>66088099410.317413</v>
      </c>
      <c r="P306" s="36">
        <f t="shared" ca="1" si="66"/>
        <v>283722583622.27924</v>
      </c>
      <c r="Q306" s="36">
        <f t="shared" ca="1" si="67"/>
        <v>8396050754.8716555</v>
      </c>
      <c r="R306" s="45">
        <f t="shared" ca="1" si="56"/>
        <v>1.1940860974760797E-3</v>
      </c>
    </row>
    <row r="307" spans="1:18" x14ac:dyDescent="0.2">
      <c r="A307" s="111">
        <v>34229.5</v>
      </c>
      <c r="B307" s="111">
        <v>1.6268939994915854E-2</v>
      </c>
      <c r="C307" s="111">
        <v>0.1</v>
      </c>
      <c r="D307" s="92">
        <f t="shared" si="57"/>
        <v>3.4229500000000002</v>
      </c>
      <c r="E307" s="92">
        <f t="shared" si="57"/>
        <v>1.6268939994915854E-2</v>
      </c>
      <c r="F307" s="36">
        <f t="shared" si="58"/>
        <v>0.34229500000000002</v>
      </c>
      <c r="G307" s="36">
        <f t="shared" si="58"/>
        <v>1.6268939994915855E-3</v>
      </c>
      <c r="H307" s="36">
        <f t="shared" si="59"/>
        <v>1.17165867025</v>
      </c>
      <c r="I307" s="36">
        <f t="shared" si="60"/>
        <v>4.0105290453322375</v>
      </c>
      <c r="J307" s="36">
        <f t="shared" si="61"/>
        <v>13.727840395719983</v>
      </c>
      <c r="K307" s="36">
        <f t="shared" si="62"/>
        <v>5.5687768155597232E-3</v>
      </c>
      <c r="L307" s="36">
        <f t="shared" si="63"/>
        <v>1.9061644600820157E-2</v>
      </c>
      <c r="M307" s="36">
        <f t="shared" ca="1" si="68"/>
        <v>2.2706085582426941E-2</v>
      </c>
      <c r="N307" s="36">
        <f t="shared" ca="1" si="64"/>
        <v>4.1436843314813458E-6</v>
      </c>
      <c r="O307" s="113">
        <f t="shared" ca="1" si="65"/>
        <v>67446042679.315109</v>
      </c>
      <c r="P307" s="36">
        <f t="shared" ca="1" si="66"/>
        <v>282059332238.01746</v>
      </c>
      <c r="Q307" s="36">
        <f t="shared" ca="1" si="67"/>
        <v>8316141357.7489281</v>
      </c>
      <c r="R307" s="45">
        <f t="shared" ca="1" si="56"/>
        <v>-6.4371455875110867E-3</v>
      </c>
    </row>
    <row r="308" spans="1:18" x14ac:dyDescent="0.2">
      <c r="A308" s="111">
        <v>34644</v>
      </c>
      <c r="B308" s="111">
        <v>2.2482079999463167E-2</v>
      </c>
      <c r="C308" s="111">
        <v>0.1</v>
      </c>
      <c r="D308" s="92">
        <f t="shared" si="57"/>
        <v>3.4643999999999999</v>
      </c>
      <c r="E308" s="92">
        <f t="shared" si="57"/>
        <v>2.2482079999463167E-2</v>
      </c>
      <c r="F308" s="36">
        <f t="shared" si="58"/>
        <v>0.34644000000000003</v>
      </c>
      <c r="G308" s="36">
        <f t="shared" si="58"/>
        <v>2.2482079999463166E-3</v>
      </c>
      <c r="H308" s="36">
        <f t="shared" si="59"/>
        <v>1.2002067360000002</v>
      </c>
      <c r="I308" s="36">
        <f t="shared" si="60"/>
        <v>4.1579962161984003</v>
      </c>
      <c r="J308" s="36">
        <f t="shared" si="61"/>
        <v>14.404962091397739</v>
      </c>
      <c r="K308" s="36">
        <f t="shared" si="62"/>
        <v>7.7886917950140194E-3</v>
      </c>
      <c r="L308" s="36">
        <f t="shared" si="63"/>
        <v>2.698314385464657E-2</v>
      </c>
      <c r="M308" s="36">
        <f t="shared" ca="1" si="68"/>
        <v>2.3410625394578884E-2</v>
      </c>
      <c r="N308" s="36">
        <f t="shared" ca="1" si="64"/>
        <v>8.6219655079060368E-8</v>
      </c>
      <c r="O308" s="113">
        <f t="shared" ca="1" si="65"/>
        <v>69045951199.08197</v>
      </c>
      <c r="P308" s="36">
        <f t="shared" ca="1" si="66"/>
        <v>279436857773.84845</v>
      </c>
      <c r="Q308" s="36">
        <f t="shared" ca="1" si="67"/>
        <v>8199601867.7910385</v>
      </c>
      <c r="R308" s="45">
        <f t="shared" ca="1" si="56"/>
        <v>-9.2854539511571729E-4</v>
      </c>
    </row>
    <row r="309" spans="1:18" x14ac:dyDescent="0.2">
      <c r="A309" s="111">
        <v>34935</v>
      </c>
      <c r="B309" s="111">
        <v>2.4494199999026023E-2</v>
      </c>
      <c r="C309" s="111">
        <v>0.1</v>
      </c>
      <c r="D309" s="92">
        <f t="shared" si="57"/>
        <v>3.4935</v>
      </c>
      <c r="E309" s="92">
        <f t="shared" si="57"/>
        <v>2.4494199999026023E-2</v>
      </c>
      <c r="F309" s="36">
        <f t="shared" si="58"/>
        <v>0.34935000000000005</v>
      </c>
      <c r="G309" s="36">
        <f t="shared" si="58"/>
        <v>2.4494199999026025E-3</v>
      </c>
      <c r="H309" s="36">
        <f t="shared" si="59"/>
        <v>1.2204542250000001</v>
      </c>
      <c r="I309" s="36">
        <f t="shared" si="60"/>
        <v>4.2636568350375006</v>
      </c>
      <c r="J309" s="36">
        <f t="shared" si="61"/>
        <v>14.895085153203508</v>
      </c>
      <c r="K309" s="36">
        <f t="shared" si="62"/>
        <v>8.5570487696597416E-3</v>
      </c>
      <c r="L309" s="36">
        <f t="shared" si="63"/>
        <v>2.9894049876806307E-2</v>
      </c>
      <c r="M309" s="36">
        <f t="shared" ca="1" si="68"/>
        <v>2.3911418889025701E-2</v>
      </c>
      <c r="N309" s="36">
        <f t="shared" ca="1" si="64"/>
        <v>3.3963382217320782E-8</v>
      </c>
      <c r="O309" s="113">
        <f t="shared" ca="1" si="65"/>
        <v>70044333487.81192</v>
      </c>
      <c r="P309" s="36">
        <f t="shared" ca="1" si="66"/>
        <v>277298282224.01471</v>
      </c>
      <c r="Q309" s="36">
        <f t="shared" ca="1" si="67"/>
        <v>8109878065.8952579</v>
      </c>
      <c r="R309" s="45">
        <f t="shared" ca="1" si="56"/>
        <v>5.8278111000032232E-4</v>
      </c>
    </row>
    <row r="310" spans="1:18" x14ac:dyDescent="0.2">
      <c r="A310" s="111">
        <v>34973.5</v>
      </c>
      <c r="B310" s="111">
        <v>2.6403020005091093E-2</v>
      </c>
      <c r="C310" s="111">
        <v>0.1</v>
      </c>
      <c r="D310" s="92">
        <f t="shared" si="57"/>
        <v>3.49735</v>
      </c>
      <c r="E310" s="92">
        <f t="shared" si="57"/>
        <v>2.6403020005091093E-2</v>
      </c>
      <c r="F310" s="36">
        <f t="shared" si="58"/>
        <v>0.34973500000000002</v>
      </c>
      <c r="G310" s="36">
        <f t="shared" si="58"/>
        <v>2.6403020005091094E-3</v>
      </c>
      <c r="H310" s="36">
        <f t="shared" si="59"/>
        <v>1.2231457022500001</v>
      </c>
      <c r="I310" s="36">
        <f t="shared" si="60"/>
        <v>4.2777686217640376</v>
      </c>
      <c r="J310" s="36">
        <f t="shared" si="61"/>
        <v>14.960854089326457</v>
      </c>
      <c r="K310" s="36">
        <f t="shared" si="62"/>
        <v>9.2340602014805342E-3</v>
      </c>
      <c r="L310" s="36">
        <f t="shared" si="63"/>
        <v>3.2294740445647944E-2</v>
      </c>
      <c r="M310" s="36">
        <f t="shared" ca="1" si="68"/>
        <v>2.3978056376914247E-2</v>
      </c>
      <c r="N310" s="36">
        <f t="shared" ca="1" si="64"/>
        <v>5.8804485979806133E-7</v>
      </c>
      <c r="O310" s="113">
        <f t="shared" ca="1" si="65"/>
        <v>70168549000.123779</v>
      </c>
      <c r="P310" s="36">
        <f t="shared" ca="1" si="66"/>
        <v>276997141014.36371</v>
      </c>
      <c r="Q310" s="36">
        <f t="shared" ca="1" si="67"/>
        <v>8097525932.2646151</v>
      </c>
      <c r="R310" s="45">
        <f t="shared" ca="1" si="56"/>
        <v>2.4249636281768461E-3</v>
      </c>
    </row>
    <row r="311" spans="1:18" x14ac:dyDescent="0.2">
      <c r="A311" s="111">
        <v>35646.5</v>
      </c>
      <c r="B311" s="111">
        <v>1.9575379999878351E-2</v>
      </c>
      <c r="C311" s="111">
        <v>0.1</v>
      </c>
      <c r="D311" s="92">
        <f t="shared" si="57"/>
        <v>3.5646499999999999</v>
      </c>
      <c r="E311" s="92">
        <f t="shared" si="57"/>
        <v>1.9575379999878351E-2</v>
      </c>
      <c r="F311" s="36">
        <f t="shared" si="58"/>
        <v>0.35646500000000003</v>
      </c>
      <c r="G311" s="36">
        <f t="shared" si="58"/>
        <v>1.9575379999878352E-3</v>
      </c>
      <c r="H311" s="36">
        <f t="shared" si="59"/>
        <v>1.2706729622500001</v>
      </c>
      <c r="I311" s="36">
        <f t="shared" si="60"/>
        <v>4.5295043748844632</v>
      </c>
      <c r="J311" s="36">
        <f t="shared" si="61"/>
        <v>16.146097769931902</v>
      </c>
      <c r="K311" s="36">
        <f t="shared" si="62"/>
        <v>6.9779378316566368E-3</v>
      </c>
      <c r="L311" s="36">
        <f t="shared" si="63"/>
        <v>2.4873906091614828E-2</v>
      </c>
      <c r="M311" s="36">
        <f t="shared" ca="1" si="68"/>
        <v>2.5157307075270138E-2</v>
      </c>
      <c r="N311" s="36">
        <f t="shared" ca="1" si="64"/>
        <v>3.1157909874991907E-6</v>
      </c>
      <c r="O311" s="113">
        <f t="shared" ca="1" si="65"/>
        <v>72035697495.668152</v>
      </c>
      <c r="P311" s="36">
        <f t="shared" ca="1" si="66"/>
        <v>271056374452.35757</v>
      </c>
      <c r="Q311" s="36">
        <f t="shared" ca="1" si="67"/>
        <v>7863828896.205328</v>
      </c>
      <c r="R311" s="45">
        <f t="shared" ca="1" si="56"/>
        <v>-5.581927075391787E-3</v>
      </c>
    </row>
    <row r="312" spans="1:18" x14ac:dyDescent="0.2">
      <c r="A312" s="111">
        <v>35680</v>
      </c>
      <c r="B312" s="111">
        <v>2.9937600003904663E-2</v>
      </c>
      <c r="C312" s="111">
        <v>0.1</v>
      </c>
      <c r="D312" s="92">
        <f t="shared" si="57"/>
        <v>3.5680000000000001</v>
      </c>
      <c r="E312" s="92">
        <f t="shared" si="57"/>
        <v>2.9937600003904663E-2</v>
      </c>
      <c r="F312" s="36">
        <f t="shared" si="58"/>
        <v>0.35680000000000001</v>
      </c>
      <c r="G312" s="36">
        <f t="shared" si="58"/>
        <v>2.9937600003904666E-3</v>
      </c>
      <c r="H312" s="36">
        <f t="shared" si="59"/>
        <v>1.2730624000000001</v>
      </c>
      <c r="I312" s="36">
        <f t="shared" si="60"/>
        <v>4.5422866432000006</v>
      </c>
      <c r="J312" s="36">
        <f t="shared" si="61"/>
        <v>16.206878742937601</v>
      </c>
      <c r="K312" s="36">
        <f t="shared" si="62"/>
        <v>1.0681735681393184E-2</v>
      </c>
      <c r="L312" s="36">
        <f t="shared" si="63"/>
        <v>3.8112432911210879E-2</v>
      </c>
      <c r="M312" s="36">
        <f t="shared" ca="1" si="68"/>
        <v>2.5216718172806876E-2</v>
      </c>
      <c r="N312" s="36">
        <f t="shared" ca="1" si="64"/>
        <v>2.2286725263189202E-6</v>
      </c>
      <c r="O312" s="113">
        <f t="shared" ca="1" si="65"/>
        <v>72113373123.010147</v>
      </c>
      <c r="P312" s="36">
        <f t="shared" ca="1" si="66"/>
        <v>270727633483.58752</v>
      </c>
      <c r="Q312" s="36">
        <f t="shared" ca="1" si="67"/>
        <v>7851333103.8007383</v>
      </c>
      <c r="R312" s="45">
        <f t="shared" ca="1" si="56"/>
        <v>4.7208818310977875E-3</v>
      </c>
    </row>
    <row r="313" spans="1:18" x14ac:dyDescent="0.2">
      <c r="A313" s="111">
        <v>35718.5</v>
      </c>
      <c r="B313" s="111">
        <v>2.9846419995010365E-2</v>
      </c>
      <c r="C313" s="111">
        <v>0.1</v>
      </c>
      <c r="D313" s="92">
        <f t="shared" si="57"/>
        <v>3.57185</v>
      </c>
      <c r="E313" s="92">
        <f t="shared" si="57"/>
        <v>2.9846419995010365E-2</v>
      </c>
      <c r="F313" s="36">
        <f t="shared" si="58"/>
        <v>0.35718500000000003</v>
      </c>
      <c r="G313" s="36">
        <f t="shared" si="58"/>
        <v>2.9846419995010367E-3</v>
      </c>
      <c r="H313" s="36">
        <f t="shared" si="59"/>
        <v>1.2758112422500001</v>
      </c>
      <c r="I313" s="36">
        <f t="shared" si="60"/>
        <v>4.5570063856306628</v>
      </c>
      <c r="J313" s="36">
        <f t="shared" si="61"/>
        <v>16.276943258514883</v>
      </c>
      <c r="K313" s="36">
        <f t="shared" si="62"/>
        <v>1.0660693525917779E-2</v>
      </c>
      <c r="L313" s="36">
        <f t="shared" si="63"/>
        <v>3.8078398170549414E-2</v>
      </c>
      <c r="M313" s="36">
        <f t="shared" ca="1" si="68"/>
        <v>2.5285079918157857E-2</v>
      </c>
      <c r="N313" s="36">
        <f t="shared" ca="1" si="64"/>
        <v>2.0805823296700837E-6</v>
      </c>
      <c r="O313" s="113">
        <f t="shared" ca="1" si="65"/>
        <v>72200829825.09465</v>
      </c>
      <c r="P313" s="36">
        <f t="shared" ca="1" si="66"/>
        <v>270346010829.58804</v>
      </c>
      <c r="Q313" s="36">
        <f t="shared" ca="1" si="67"/>
        <v>7836873094.457962</v>
      </c>
      <c r="R313" s="45">
        <f t="shared" ca="1" si="56"/>
        <v>4.5613400768525075E-3</v>
      </c>
    </row>
    <row r="314" spans="1:18" x14ac:dyDescent="0.2">
      <c r="A314" s="111">
        <v>35992</v>
      </c>
      <c r="B314" s="111">
        <v>2.9445439999108203E-2</v>
      </c>
      <c r="C314" s="111">
        <v>0.1</v>
      </c>
      <c r="D314" s="92">
        <f t="shared" si="57"/>
        <v>3.5992000000000002</v>
      </c>
      <c r="E314" s="92">
        <f t="shared" si="57"/>
        <v>2.9445439999108203E-2</v>
      </c>
      <c r="F314" s="36">
        <f t="shared" si="58"/>
        <v>0.35992000000000002</v>
      </c>
      <c r="G314" s="36">
        <f t="shared" si="58"/>
        <v>2.9445439999108204E-3</v>
      </c>
      <c r="H314" s="36">
        <f t="shared" si="59"/>
        <v>1.2954240640000001</v>
      </c>
      <c r="I314" s="36">
        <f t="shared" si="60"/>
        <v>4.6624902911488002</v>
      </c>
      <c r="J314" s="36">
        <f t="shared" si="61"/>
        <v>16.781235055902762</v>
      </c>
      <c r="K314" s="36">
        <f t="shared" si="62"/>
        <v>1.0598002764479026E-2</v>
      </c>
      <c r="L314" s="36">
        <f t="shared" si="63"/>
        <v>3.814433154991291E-2</v>
      </c>
      <c r="M314" s="36">
        <f t="shared" ca="1" si="68"/>
        <v>2.5773279534552697E-2</v>
      </c>
      <c r="N314" s="36">
        <f t="shared" ca="1" si="64"/>
        <v>1.3484762477444511E-6</v>
      </c>
      <c r="O314" s="113">
        <f t="shared" ca="1" si="65"/>
        <v>72766023163.858078</v>
      </c>
      <c r="P314" s="36">
        <f t="shared" ca="1" si="66"/>
        <v>267518342972.86526</v>
      </c>
      <c r="Q314" s="36">
        <f t="shared" ca="1" si="67"/>
        <v>7731126538.7007065</v>
      </c>
      <c r="R314" s="45">
        <f t="shared" ca="1" si="56"/>
        <v>3.6721604645555059E-3</v>
      </c>
    </row>
    <row r="315" spans="1:18" x14ac:dyDescent="0.2">
      <c r="A315" s="111">
        <v>36104</v>
      </c>
      <c r="B315" s="111">
        <v>3.2089280000946019E-2</v>
      </c>
      <c r="C315" s="111">
        <v>0.1</v>
      </c>
      <c r="D315" s="92">
        <f t="shared" si="57"/>
        <v>3.6103999999999998</v>
      </c>
      <c r="E315" s="92">
        <f t="shared" si="57"/>
        <v>3.2089280000946019E-2</v>
      </c>
      <c r="F315" s="36">
        <f t="shared" si="58"/>
        <v>0.36104000000000003</v>
      </c>
      <c r="G315" s="36">
        <f t="shared" si="58"/>
        <v>3.2089280000946021E-3</v>
      </c>
      <c r="H315" s="36">
        <f t="shared" si="59"/>
        <v>1.3034988160000001</v>
      </c>
      <c r="I315" s="36">
        <f t="shared" si="60"/>
        <v>4.7061521252864003</v>
      </c>
      <c r="J315" s="36">
        <f t="shared" si="61"/>
        <v>16.991091633134019</v>
      </c>
      <c r="K315" s="36">
        <f t="shared" si="62"/>
        <v>1.158551365154155E-2</v>
      </c>
      <c r="L315" s="36">
        <f t="shared" si="63"/>
        <v>4.182833848752561E-2</v>
      </c>
      <c r="M315" s="36">
        <f t="shared" ca="1" si="68"/>
        <v>2.5974498170604932E-2</v>
      </c>
      <c r="N315" s="36">
        <f t="shared" ca="1" si="64"/>
        <v>3.7390556832669498E-6</v>
      </c>
      <c r="O315" s="113">
        <f t="shared" ca="1" si="65"/>
        <v>72968919511.776184</v>
      </c>
      <c r="P315" s="36">
        <f t="shared" ca="1" si="66"/>
        <v>266301884566.63678</v>
      </c>
      <c r="Q315" s="36">
        <f t="shared" ca="1" si="67"/>
        <v>7686310783.8361235</v>
      </c>
      <c r="R315" s="45">
        <f t="shared" ca="1" si="56"/>
        <v>6.1147818303410872E-3</v>
      </c>
    </row>
    <row r="316" spans="1:18" x14ac:dyDescent="0.2">
      <c r="A316" s="111">
        <v>36240</v>
      </c>
      <c r="B316" s="111">
        <v>2.7156800002558157E-2</v>
      </c>
      <c r="C316" s="111">
        <v>0.1</v>
      </c>
      <c r="D316" s="92">
        <f t="shared" si="57"/>
        <v>3.6240000000000001</v>
      </c>
      <c r="E316" s="92">
        <f t="shared" si="57"/>
        <v>2.7156800002558157E-2</v>
      </c>
      <c r="F316" s="36">
        <f t="shared" si="58"/>
        <v>0.36240000000000006</v>
      </c>
      <c r="G316" s="36">
        <f t="shared" si="58"/>
        <v>2.715680000255816E-3</v>
      </c>
      <c r="H316" s="36">
        <f t="shared" si="59"/>
        <v>1.3133376000000003</v>
      </c>
      <c r="I316" s="36">
        <f t="shared" si="60"/>
        <v>4.7595354624000015</v>
      </c>
      <c r="J316" s="36">
        <f t="shared" si="61"/>
        <v>17.248556515737604</v>
      </c>
      <c r="K316" s="36">
        <f t="shared" si="62"/>
        <v>9.8416243209270768E-3</v>
      </c>
      <c r="L316" s="36">
        <f t="shared" si="63"/>
        <v>3.5666046539039729E-2</v>
      </c>
      <c r="M316" s="36">
        <f t="shared" ca="1" si="68"/>
        <v>2.6219848870448079E-2</v>
      </c>
      <c r="N316" s="36">
        <f t="shared" ca="1" si="64"/>
        <v>8.7787742396235722E-8</v>
      </c>
      <c r="O316" s="113">
        <f t="shared" ca="1" si="65"/>
        <v>73192836544.612549</v>
      </c>
      <c r="P316" s="36">
        <f t="shared" ca="1" si="66"/>
        <v>264779566010.51007</v>
      </c>
      <c r="Q316" s="36">
        <f t="shared" ca="1" si="67"/>
        <v>7630728700.9575624</v>
      </c>
      <c r="R316" s="45">
        <f t="shared" ca="1" si="56"/>
        <v>9.3695113211007819E-4</v>
      </c>
    </row>
    <row r="317" spans="1:18" x14ac:dyDescent="0.2">
      <c r="A317" s="111">
        <v>37165.5</v>
      </c>
      <c r="B317" s="111">
        <v>2.5432459995499812E-2</v>
      </c>
      <c r="C317" s="111">
        <v>0.1</v>
      </c>
      <c r="D317" s="92">
        <f t="shared" si="57"/>
        <v>3.7165499999999998</v>
      </c>
      <c r="E317" s="92">
        <f t="shared" si="57"/>
        <v>2.5432459995499812E-2</v>
      </c>
      <c r="F317" s="36">
        <f t="shared" si="58"/>
        <v>0.37165500000000001</v>
      </c>
      <c r="G317" s="36">
        <f t="shared" si="58"/>
        <v>2.5432459995499814E-3</v>
      </c>
      <c r="H317" s="36">
        <f t="shared" si="59"/>
        <v>1.38127439025</v>
      </c>
      <c r="I317" s="36">
        <f t="shared" si="60"/>
        <v>5.1335753350836368</v>
      </c>
      <c r="J317" s="36">
        <f t="shared" si="61"/>
        <v>19.079189411605089</v>
      </c>
      <c r="K317" s="36">
        <f t="shared" si="62"/>
        <v>9.4521009196274833E-3</v>
      </c>
      <c r="L317" s="36">
        <f t="shared" si="63"/>
        <v>3.5129205672841522E-2</v>
      </c>
      <c r="M317" s="36">
        <f t="shared" ca="1" si="68"/>
        <v>2.7919025654117652E-2</v>
      </c>
      <c r="N317" s="36">
        <f t="shared" ca="1" si="64"/>
        <v>6.1830087746175755E-7</v>
      </c>
      <c r="O317" s="113">
        <f t="shared" ca="1" si="65"/>
        <v>74055184352.915756</v>
      </c>
      <c r="P317" s="36">
        <f t="shared" ca="1" si="66"/>
        <v>253140823525.07941</v>
      </c>
      <c r="Q317" s="36">
        <f t="shared" ca="1" si="67"/>
        <v>7219881269.5755386</v>
      </c>
      <c r="R317" s="45">
        <f t="shared" ca="1" si="56"/>
        <v>-2.4865656586178404E-3</v>
      </c>
    </row>
    <row r="318" spans="1:18" x14ac:dyDescent="0.2">
      <c r="A318" s="111">
        <v>37220.5</v>
      </c>
      <c r="B318" s="111">
        <v>3.0445060001511592E-2</v>
      </c>
      <c r="C318" s="111">
        <v>0.1</v>
      </c>
      <c r="D318" s="92">
        <f t="shared" si="57"/>
        <v>3.7220499999999999</v>
      </c>
      <c r="E318" s="92">
        <f t="shared" si="57"/>
        <v>3.0445060001511592E-2</v>
      </c>
      <c r="F318" s="36">
        <f t="shared" si="58"/>
        <v>0.37220500000000001</v>
      </c>
      <c r="G318" s="36">
        <f t="shared" si="58"/>
        <v>3.0445060001511592E-3</v>
      </c>
      <c r="H318" s="36">
        <f t="shared" si="59"/>
        <v>1.38536562025</v>
      </c>
      <c r="I318" s="36">
        <f t="shared" si="60"/>
        <v>5.1564001068515122</v>
      </c>
      <c r="J318" s="36">
        <f t="shared" si="61"/>
        <v>19.192379017706671</v>
      </c>
      <c r="K318" s="36">
        <f t="shared" si="62"/>
        <v>1.1331803557862622E-2</v>
      </c>
      <c r="L318" s="36">
        <f t="shared" si="63"/>
        <v>4.2177539432542571E-2</v>
      </c>
      <c r="M318" s="36">
        <f t="shared" ca="1" si="68"/>
        <v>2.8021624139009285E-2</v>
      </c>
      <c r="N318" s="36">
        <f t="shared" ca="1" si="64"/>
        <v>5.8730413796623023E-7</v>
      </c>
      <c r="O318" s="113">
        <f t="shared" ca="1" si="65"/>
        <v>74069856843.892075</v>
      </c>
      <c r="P318" s="36">
        <f t="shared" ca="1" si="66"/>
        <v>252381035946.62833</v>
      </c>
      <c r="Q318" s="36">
        <f t="shared" ca="1" si="67"/>
        <v>7193746215.7751694</v>
      </c>
      <c r="R318" s="45">
        <f t="shared" ca="1" si="56"/>
        <v>2.4234358625023072E-3</v>
      </c>
    </row>
    <row r="319" spans="1:18" x14ac:dyDescent="0.2">
      <c r="A319" s="111">
        <v>37430</v>
      </c>
      <c r="B319" s="111">
        <v>2.8247600006579887E-2</v>
      </c>
      <c r="C319" s="111">
        <v>0.1</v>
      </c>
      <c r="D319" s="92">
        <f t="shared" si="57"/>
        <v>3.7429999999999999</v>
      </c>
      <c r="E319" s="92">
        <f t="shared" si="57"/>
        <v>2.8247600006579887E-2</v>
      </c>
      <c r="F319" s="36">
        <f t="shared" si="58"/>
        <v>0.37430000000000002</v>
      </c>
      <c r="G319" s="36">
        <f t="shared" si="58"/>
        <v>2.8247600006579888E-3</v>
      </c>
      <c r="H319" s="36">
        <f t="shared" si="59"/>
        <v>1.4010049</v>
      </c>
      <c r="I319" s="36">
        <f t="shared" si="60"/>
        <v>5.2439613406999994</v>
      </c>
      <c r="J319" s="36">
        <f t="shared" si="61"/>
        <v>19.628147298240098</v>
      </c>
      <c r="K319" s="36">
        <f t="shared" si="62"/>
        <v>1.0573076682462853E-2</v>
      </c>
      <c r="L319" s="36">
        <f t="shared" si="63"/>
        <v>3.9575026022458458E-2</v>
      </c>
      <c r="M319" s="36">
        <f t="shared" ca="1" si="68"/>
        <v>2.8414096672499126E-2</v>
      </c>
      <c r="N319" s="36">
        <f t="shared" ca="1" si="64"/>
        <v>2.7721139762222519E-9</v>
      </c>
      <c r="O319" s="113">
        <f t="shared" ca="1" si="65"/>
        <v>74088009030.241577</v>
      </c>
      <c r="P319" s="36">
        <f t="shared" ca="1" si="66"/>
        <v>249419391105.32019</v>
      </c>
      <c r="Q319" s="36">
        <f t="shared" ca="1" si="67"/>
        <v>7092509955.2429733</v>
      </c>
      <c r="R319" s="45">
        <f t="shared" ca="1" si="56"/>
        <v>-1.6649666591923851E-4</v>
      </c>
    </row>
    <row r="320" spans="1:18" x14ac:dyDescent="0.2">
      <c r="A320" s="111">
        <v>37575.5</v>
      </c>
      <c r="B320" s="111">
        <v>2.5253660001908429E-2</v>
      </c>
      <c r="C320" s="111">
        <v>0.1</v>
      </c>
      <c r="D320" s="92">
        <f t="shared" si="57"/>
        <v>3.7575500000000002</v>
      </c>
      <c r="E320" s="92">
        <f t="shared" si="57"/>
        <v>2.5253660001908429E-2</v>
      </c>
      <c r="F320" s="36">
        <f t="shared" si="58"/>
        <v>0.37575500000000006</v>
      </c>
      <c r="G320" s="36">
        <f t="shared" si="58"/>
        <v>2.5253660001908432E-3</v>
      </c>
      <c r="H320" s="36">
        <f t="shared" si="59"/>
        <v>1.4119182002500004</v>
      </c>
      <c r="I320" s="36">
        <f t="shared" si="60"/>
        <v>5.3053532333493889</v>
      </c>
      <c r="J320" s="36">
        <f t="shared" si="61"/>
        <v>19.935130041971998</v>
      </c>
      <c r="K320" s="36">
        <f t="shared" si="62"/>
        <v>9.4891890140171038E-3</v>
      </c>
      <c r="L320" s="36">
        <f t="shared" si="63"/>
        <v>3.5656102179619967E-2</v>
      </c>
      <c r="M320" s="36">
        <f t="shared" ca="1" si="68"/>
        <v>2.8688225615206571E-2</v>
      </c>
      <c r="N320" s="36">
        <f t="shared" ca="1" si="64"/>
        <v>1.1796240952050044E-6</v>
      </c>
      <c r="O320" s="113">
        <f t="shared" ca="1" si="65"/>
        <v>74065434587.765488</v>
      </c>
      <c r="P320" s="36">
        <f t="shared" ca="1" si="66"/>
        <v>247300381677.23822</v>
      </c>
      <c r="Q320" s="36">
        <f t="shared" ca="1" si="67"/>
        <v>7020656787.6213551</v>
      </c>
      <c r="R320" s="45">
        <f t="shared" ca="1" si="56"/>
        <v>-3.434565613298142E-3</v>
      </c>
    </row>
    <row r="321" spans="1:18" x14ac:dyDescent="0.2">
      <c r="A321" s="111">
        <v>37596.5</v>
      </c>
      <c r="B321" s="111">
        <v>2.8749379998771474E-2</v>
      </c>
      <c r="C321" s="111">
        <v>0.1</v>
      </c>
      <c r="D321" s="92">
        <f t="shared" si="57"/>
        <v>3.7596500000000002</v>
      </c>
      <c r="E321" s="92">
        <f t="shared" si="57"/>
        <v>2.8749379998771474E-2</v>
      </c>
      <c r="F321" s="36">
        <f t="shared" si="58"/>
        <v>0.37596500000000005</v>
      </c>
      <c r="G321" s="36">
        <f t="shared" si="58"/>
        <v>2.8749379998771474E-3</v>
      </c>
      <c r="H321" s="36">
        <f t="shared" si="59"/>
        <v>1.4134968122500002</v>
      </c>
      <c r="I321" s="36">
        <f t="shared" si="60"/>
        <v>5.3142532901757136</v>
      </c>
      <c r="J321" s="36">
        <f t="shared" si="61"/>
        <v>19.979732382409122</v>
      </c>
      <c r="K321" s="36">
        <f t="shared" si="62"/>
        <v>1.0808760651238118E-2</v>
      </c>
      <c r="L321" s="36">
        <f t="shared" si="63"/>
        <v>4.063715698242739E-2</v>
      </c>
      <c r="M321" s="36">
        <f t="shared" ca="1" si="68"/>
        <v>2.8727895713842606E-2</v>
      </c>
      <c r="N321" s="36">
        <f t="shared" ca="1" si="64"/>
        <v>4.6157449890475859E-11</v>
      </c>
      <c r="O321" s="113">
        <f t="shared" ca="1" si="65"/>
        <v>74059795449.361938</v>
      </c>
      <c r="P321" s="36">
        <f t="shared" ca="1" si="66"/>
        <v>246990394160.01224</v>
      </c>
      <c r="Q321" s="36">
        <f t="shared" ca="1" si="67"/>
        <v>7010183485.9493618</v>
      </c>
      <c r="R321" s="45">
        <f t="shared" ca="1" si="56"/>
        <v>2.1484284928867392E-5</v>
      </c>
    </row>
    <row r="322" spans="1:18" x14ac:dyDescent="0.2">
      <c r="A322" s="111">
        <v>37742</v>
      </c>
      <c r="B322" s="111">
        <v>3.375543999572983E-2</v>
      </c>
      <c r="C322" s="111">
        <v>0.1</v>
      </c>
      <c r="D322" s="92">
        <f t="shared" si="57"/>
        <v>3.7742</v>
      </c>
      <c r="E322" s="92">
        <f t="shared" si="57"/>
        <v>3.375543999572983E-2</v>
      </c>
      <c r="F322" s="36">
        <f t="shared" si="58"/>
        <v>0.37742000000000003</v>
      </c>
      <c r="G322" s="36">
        <f t="shared" si="58"/>
        <v>3.3755439995729834E-3</v>
      </c>
      <c r="H322" s="36">
        <f t="shared" si="59"/>
        <v>1.424458564</v>
      </c>
      <c r="I322" s="36">
        <f t="shared" si="60"/>
        <v>5.3761915122488002</v>
      </c>
      <c r="J322" s="36">
        <f t="shared" si="61"/>
        <v>20.290822005529421</v>
      </c>
      <c r="K322" s="36">
        <f t="shared" si="62"/>
        <v>1.2739978163188354E-2</v>
      </c>
      <c r="L322" s="36">
        <f t="shared" si="63"/>
        <v>4.8083225583505487E-2</v>
      </c>
      <c r="M322" s="36">
        <f t="shared" ca="1" si="68"/>
        <v>2.9003480995091681E-2</v>
      </c>
      <c r="N322" s="36">
        <f t="shared" ca="1" si="64"/>
        <v>2.2581114343745916E-6</v>
      </c>
      <c r="O322" s="113">
        <f t="shared" ca="1" si="65"/>
        <v>74004236877.364883</v>
      </c>
      <c r="P322" s="36">
        <f t="shared" ca="1" si="66"/>
        <v>244814178548.79965</v>
      </c>
      <c r="Q322" s="36">
        <f t="shared" ca="1" si="67"/>
        <v>6936916835.654335</v>
      </c>
      <c r="R322" s="45">
        <f t="shared" ca="1" si="56"/>
        <v>4.7519590006381493E-3</v>
      </c>
    </row>
    <row r="323" spans="1:18" x14ac:dyDescent="0.2">
      <c r="A323" s="111">
        <v>37802</v>
      </c>
      <c r="B323" s="111">
        <v>3.331464000075357E-2</v>
      </c>
      <c r="C323" s="111">
        <v>0.1</v>
      </c>
      <c r="D323" s="92">
        <f t="shared" si="57"/>
        <v>3.7801999999999998</v>
      </c>
      <c r="E323" s="92">
        <f t="shared" si="57"/>
        <v>3.331464000075357E-2</v>
      </c>
      <c r="F323" s="36">
        <f t="shared" si="58"/>
        <v>0.37802000000000002</v>
      </c>
      <c r="G323" s="36">
        <f t="shared" si="58"/>
        <v>3.3314640000753574E-3</v>
      </c>
      <c r="H323" s="36">
        <f t="shared" si="59"/>
        <v>1.4289912039999999</v>
      </c>
      <c r="I323" s="36">
        <f t="shared" si="60"/>
        <v>5.4018725493607995</v>
      </c>
      <c r="J323" s="36">
        <f t="shared" si="61"/>
        <v>20.420158611093694</v>
      </c>
      <c r="K323" s="36">
        <f t="shared" si="62"/>
        <v>1.2593600213084866E-2</v>
      </c>
      <c r="L323" s="36">
        <f t="shared" si="63"/>
        <v>4.7606327525503409E-2</v>
      </c>
      <c r="M323" s="36">
        <f t="shared" ca="1" si="68"/>
        <v>2.9117495020943816E-2</v>
      </c>
      <c r="N323" s="36">
        <f t="shared" ca="1" si="64"/>
        <v>1.7616025981542221E-6</v>
      </c>
      <c r="O323" s="113">
        <f t="shared" ca="1" si="65"/>
        <v>73972939731.763062</v>
      </c>
      <c r="P323" s="36">
        <f t="shared" ca="1" si="66"/>
        <v>243902411552.52176</v>
      </c>
      <c r="Q323" s="36">
        <f t="shared" ca="1" si="67"/>
        <v>6906350509.3360786</v>
      </c>
      <c r="R323" s="45">
        <f t="shared" ca="1" si="56"/>
        <v>4.197144979809754E-3</v>
      </c>
    </row>
    <row r="324" spans="1:18" x14ac:dyDescent="0.2">
      <c r="A324" s="111">
        <v>37995</v>
      </c>
      <c r="B324" s="111">
        <v>2.9013400002440903E-2</v>
      </c>
      <c r="C324" s="111">
        <v>0.1</v>
      </c>
      <c r="D324" s="92">
        <f t="shared" si="57"/>
        <v>3.7995000000000001</v>
      </c>
      <c r="E324" s="92">
        <f t="shared" si="57"/>
        <v>2.9013400002440903E-2</v>
      </c>
      <c r="F324" s="36">
        <f t="shared" si="58"/>
        <v>0.37995000000000001</v>
      </c>
      <c r="G324" s="36">
        <f t="shared" si="58"/>
        <v>2.9013400002440904E-3</v>
      </c>
      <c r="H324" s="36">
        <f t="shared" si="59"/>
        <v>1.443620025</v>
      </c>
      <c r="I324" s="36">
        <f t="shared" si="60"/>
        <v>5.4850342849875</v>
      </c>
      <c r="J324" s="36">
        <f t="shared" si="61"/>
        <v>20.840387765810007</v>
      </c>
      <c r="K324" s="36">
        <f t="shared" si="62"/>
        <v>1.1023641330927422E-2</v>
      </c>
      <c r="L324" s="36">
        <f t="shared" si="63"/>
        <v>4.1884325236858741E-2</v>
      </c>
      <c r="M324" s="36">
        <f t="shared" ca="1" si="68"/>
        <v>2.9485707822741812E-2</v>
      </c>
      <c r="N324" s="36">
        <f t="shared" ca="1" si="64"/>
        <v>2.230746771173955E-8</v>
      </c>
      <c r="O324" s="113">
        <f t="shared" ca="1" si="65"/>
        <v>73839103766.318222</v>
      </c>
      <c r="P324" s="36">
        <f t="shared" ca="1" si="66"/>
        <v>240913543628.41821</v>
      </c>
      <c r="Q324" s="36">
        <f t="shared" ca="1" si="67"/>
        <v>6806656898.8844576</v>
      </c>
      <c r="R324" s="45">
        <f t="shared" ca="1" si="56"/>
        <v>-4.7230782030090873E-4</v>
      </c>
    </row>
    <row r="325" spans="1:18" x14ac:dyDescent="0.2">
      <c r="A325" s="111">
        <v>38042</v>
      </c>
      <c r="B325" s="111">
        <v>2.2551440000825096E-2</v>
      </c>
      <c r="C325" s="111">
        <v>0.1</v>
      </c>
      <c r="D325" s="92">
        <f t="shared" si="57"/>
        <v>3.8041999999999998</v>
      </c>
      <c r="E325" s="92">
        <f t="shared" si="57"/>
        <v>2.2551440000825096E-2</v>
      </c>
      <c r="F325" s="36">
        <f t="shared" si="58"/>
        <v>0.38041999999999998</v>
      </c>
      <c r="G325" s="36">
        <f t="shared" si="58"/>
        <v>2.2551440000825097E-3</v>
      </c>
      <c r="H325" s="36">
        <f t="shared" si="59"/>
        <v>1.4471937639999999</v>
      </c>
      <c r="I325" s="36">
        <f t="shared" si="60"/>
        <v>5.5054145170087994</v>
      </c>
      <c r="J325" s="36">
        <f t="shared" si="61"/>
        <v>20.943697905604875</v>
      </c>
      <c r="K325" s="36">
        <f t="shared" si="62"/>
        <v>8.5790188051138826E-3</v>
      </c>
      <c r="L325" s="36">
        <f t="shared" si="63"/>
        <v>3.2636303338414233E-2</v>
      </c>
      <c r="M325" s="36">
        <f t="shared" ca="1" si="68"/>
        <v>2.957571527561699E-2</v>
      </c>
      <c r="N325" s="36">
        <f t="shared" ca="1" si="64"/>
        <v>4.9340443136052743E-6</v>
      </c>
      <c r="O325" s="113">
        <f t="shared" ca="1" si="65"/>
        <v>73798861215.828461</v>
      </c>
      <c r="P325" s="36">
        <f t="shared" ca="1" si="66"/>
        <v>240172893912.80609</v>
      </c>
      <c r="Q325" s="36">
        <f t="shared" ca="1" si="67"/>
        <v>6782067042.2009211</v>
      </c>
      <c r="R325" s="45">
        <f t="shared" ca="1" si="56"/>
        <v>-7.0242752747918941E-3</v>
      </c>
    </row>
    <row r="326" spans="1:18" x14ac:dyDescent="0.2">
      <c r="A326" s="111">
        <v>38616</v>
      </c>
      <c r="B326" s="111">
        <v>3.410111999255605E-2</v>
      </c>
      <c r="C326" s="111">
        <v>0.1</v>
      </c>
      <c r="D326" s="92">
        <f>A326/A$18</f>
        <v>3.8616000000000001</v>
      </c>
      <c r="E326" s="92">
        <f>B326/B$18</f>
        <v>3.410111999255605E-2</v>
      </c>
      <c r="F326" s="36">
        <f>$C326*D326</f>
        <v>0.38616000000000006</v>
      </c>
      <c r="G326" s="36">
        <f>$C326*E326</f>
        <v>3.4101119992556053E-3</v>
      </c>
      <c r="H326" s="36">
        <f>C326*D326*D326</f>
        <v>1.4911954560000003</v>
      </c>
      <c r="I326" s="36">
        <f>C326*D326*D326*D326</f>
        <v>5.7584003728896009</v>
      </c>
      <c r="J326" s="36">
        <f>C326*D326*D326*D326*D326</f>
        <v>22.236638879950483</v>
      </c>
      <c r="K326" s="36">
        <f>C326*E326*D326</f>
        <v>1.3168488496325447E-2</v>
      </c>
      <c r="L326" s="36">
        <f>C326*E326*D326*D326</f>
        <v>5.0851435177410344E-2</v>
      </c>
      <c r="M326" s="36">
        <f t="shared" ca="1" si="68"/>
        <v>3.068566940388083E-2</v>
      </c>
      <c r="N326" s="36">
        <f ca="1">C326*(M326-E326)^2</f>
        <v>1.1665302723681909E-6</v>
      </c>
      <c r="O326" s="113">
        <f ca="1">(C326*O$1-O$2*F326+O$3*H326)^2</f>
        <v>73066949749.480392</v>
      </c>
      <c r="P326" s="36">
        <f ca="1">(-C326*O$2+O$4*F326-O$5*H326)^2</f>
        <v>230736677165.35764</v>
      </c>
      <c r="Q326" s="36">
        <f ca="1">+(C326*O$3-F326*O$5+H326*O$6)^2</f>
        <v>6472317038.5535669</v>
      </c>
      <c r="R326" s="45">
        <f t="shared" ca="1" si="56"/>
        <v>3.4154505886752201E-3</v>
      </c>
    </row>
    <row r="327" spans="1:18" x14ac:dyDescent="0.2">
      <c r="A327" s="45">
        <v>38641.5</v>
      </c>
      <c r="B327" s="45">
        <v>2.4988780001876876E-2</v>
      </c>
      <c r="C327" s="45">
        <v>0.1</v>
      </c>
      <c r="D327" s="92">
        <f t="shared" ref="D327:D390" si="69">A327/A$18</f>
        <v>3.86415</v>
      </c>
      <c r="E327" s="92">
        <f t="shared" ref="E327:E390" si="70">B327/B$18</f>
        <v>2.4988780001876876E-2</v>
      </c>
      <c r="F327" s="36">
        <f t="shared" ref="F327:F390" si="71">$C327*D327</f>
        <v>0.38641500000000001</v>
      </c>
      <c r="G327" s="36">
        <f t="shared" ref="G327:G390" si="72">$C327*E327</f>
        <v>2.4988780001876879E-3</v>
      </c>
      <c r="H327" s="36">
        <f t="shared" ref="H327:H390" si="73">C327*D327*D327</f>
        <v>1.49316552225</v>
      </c>
      <c r="I327" s="36">
        <f t="shared" ref="I327:I390" si="74">C327*D327*D327*D327</f>
        <v>5.7698155528023376</v>
      </c>
      <c r="J327" s="36">
        <f t="shared" ref="J327:J390" si="75">C327*D327*D327*D327*D327</f>
        <v>22.295432768361152</v>
      </c>
      <c r="K327" s="36">
        <f t="shared" ref="K327:K390" si="76">C327*E327*D327</f>
        <v>9.6560394244252536E-3</v>
      </c>
      <c r="L327" s="36">
        <f t="shared" ref="L327:L390" si="77">C327*E327*D327*D327</f>
        <v>3.7312384741892843E-2</v>
      </c>
      <c r="M327" s="36">
        <f t="shared" ref="M327:M390" ca="1" si="78">+E$4+E$5*D327+E$6*D327^2</f>
        <v>3.0735438711623465E-2</v>
      </c>
      <c r="N327" s="36">
        <f t="shared" ref="N327:N390" ca="1" si="79">C327*(M327-E327)^2</f>
        <v>3.3024086326306341E-6</v>
      </c>
      <c r="O327" s="113">
        <f t="shared" ref="O327:O390" ca="1" si="80">(C327*O$1-O$2*F327+O$3*H327)^2</f>
        <v>73024180680.300751</v>
      </c>
      <c r="P327" s="36">
        <f t="shared" ref="P327:P390" ca="1" si="81">(-C327*O$2+O$4*F327-O$5*H327)^2</f>
        <v>230301182117.80179</v>
      </c>
      <c r="Q327" s="36">
        <f t="shared" ref="Q327:Q390" ca="1" si="82">+(C327*O$3-F327*O$5+H327*O$6)^2</f>
        <v>6458166387.433979</v>
      </c>
      <c r="R327" s="45">
        <f t="shared" ref="R327:R390" ca="1" si="83">+E327-M327</f>
        <v>-5.7466587097465896E-3</v>
      </c>
    </row>
    <row r="328" spans="1:18" x14ac:dyDescent="0.2">
      <c r="A328" s="45">
        <v>38645.5</v>
      </c>
      <c r="B328" s="45">
        <v>3.0226060007407796E-2</v>
      </c>
      <c r="C328" s="45">
        <v>0.1</v>
      </c>
      <c r="D328" s="92">
        <f t="shared" si="69"/>
        <v>3.8645499999999999</v>
      </c>
      <c r="E328" s="92">
        <f t="shared" si="70"/>
        <v>3.0226060007407796E-2</v>
      </c>
      <c r="F328" s="36">
        <f t="shared" si="71"/>
        <v>0.38645499999999999</v>
      </c>
      <c r="G328" s="36">
        <f t="shared" si="72"/>
        <v>3.0226060007407796E-3</v>
      </c>
      <c r="H328" s="36">
        <f t="shared" si="73"/>
        <v>1.4934746702499999</v>
      </c>
      <c r="I328" s="36">
        <f t="shared" si="74"/>
        <v>5.7716075369146367</v>
      </c>
      <c r="J328" s="36">
        <f t="shared" si="75"/>
        <v>22.304665906783459</v>
      </c>
      <c r="K328" s="36">
        <f t="shared" si="76"/>
        <v>1.1681012020162779E-2</v>
      </c>
      <c r="L328" s="36">
        <f t="shared" si="77"/>
        <v>4.5141855002520069E-2</v>
      </c>
      <c r="M328" s="36">
        <f t="shared" ca="1" si="78"/>
        <v>3.0743249208661061E-2</v>
      </c>
      <c r="N328" s="36">
        <f t="shared" ca="1" si="79"/>
        <v>2.6748466989299055E-8</v>
      </c>
      <c r="O328" s="113">
        <f t="shared" ca="1" si="80"/>
        <v>73017393148.270859</v>
      </c>
      <c r="P328" s="36">
        <f t="shared" ca="1" si="81"/>
        <v>230232746915.85501</v>
      </c>
      <c r="Q328" s="36">
        <f t="shared" ca="1" si="82"/>
        <v>6455943776.7626038</v>
      </c>
      <c r="R328" s="45">
        <f t="shared" ca="1" si="83"/>
        <v>-5.1718920125326528E-4</v>
      </c>
    </row>
    <row r="329" spans="1:18" x14ac:dyDescent="0.2">
      <c r="A329" s="45">
        <v>38791</v>
      </c>
      <c r="B329" s="45">
        <v>3.2232119992841035E-2</v>
      </c>
      <c r="C329" s="45">
        <v>0.1</v>
      </c>
      <c r="D329" s="92">
        <f t="shared" si="69"/>
        <v>3.8791000000000002</v>
      </c>
      <c r="E329" s="92">
        <f t="shared" si="70"/>
        <v>3.2232119992841035E-2</v>
      </c>
      <c r="F329" s="36">
        <f t="shared" si="71"/>
        <v>0.38791000000000003</v>
      </c>
      <c r="G329" s="36">
        <f t="shared" si="72"/>
        <v>3.2232119992841035E-3</v>
      </c>
      <c r="H329" s="36">
        <f t="shared" si="73"/>
        <v>1.5047416810000003</v>
      </c>
      <c r="I329" s="36">
        <f t="shared" si="74"/>
        <v>5.8370434547671017</v>
      </c>
      <c r="J329" s="36">
        <f t="shared" si="75"/>
        <v>22.642475265387066</v>
      </c>
      <c r="K329" s="36">
        <f t="shared" si="76"/>
        <v>1.2503161666422966E-2</v>
      </c>
      <c r="L329" s="36">
        <f t="shared" si="77"/>
        <v>4.8501014420221332E-2</v>
      </c>
      <c r="M329" s="36">
        <f t="shared" ca="1" si="78"/>
        <v>3.1028009860061344E-2</v>
      </c>
      <c r="N329" s="36">
        <f t="shared" ca="1" si="79"/>
        <v>1.4498812118627259E-7</v>
      </c>
      <c r="O329" s="113">
        <f t="shared" ca="1" si="80"/>
        <v>72756027313.844467</v>
      </c>
      <c r="P329" s="36">
        <f t="shared" ca="1" si="81"/>
        <v>227721072302.55893</v>
      </c>
      <c r="Q329" s="36">
        <f t="shared" ca="1" si="82"/>
        <v>6374567597.5141983</v>
      </c>
      <c r="R329" s="45">
        <f t="shared" ca="1" si="83"/>
        <v>1.2041101327796913E-3</v>
      </c>
    </row>
    <row r="330" spans="1:18" x14ac:dyDescent="0.2">
      <c r="A330" s="45">
        <v>38910.5</v>
      </c>
      <c r="B330" s="45">
        <v>3.6195859996951185E-2</v>
      </c>
      <c r="C330" s="45">
        <v>0.1</v>
      </c>
      <c r="D330" s="92">
        <f t="shared" si="69"/>
        <v>3.8910499999999999</v>
      </c>
      <c r="E330" s="92">
        <f t="shared" si="70"/>
        <v>3.6195859996951185E-2</v>
      </c>
      <c r="F330" s="36">
        <f t="shared" si="71"/>
        <v>0.38910500000000003</v>
      </c>
      <c r="G330" s="36">
        <f t="shared" si="72"/>
        <v>3.6195859996951186E-3</v>
      </c>
      <c r="H330" s="36">
        <f t="shared" si="73"/>
        <v>1.5140270102500002</v>
      </c>
      <c r="I330" s="36">
        <f t="shared" si="74"/>
        <v>5.8911547982332628</v>
      </c>
      <c r="J330" s="36">
        <f t="shared" si="75"/>
        <v>22.922777877665538</v>
      </c>
      <c r="K330" s="36">
        <f t="shared" si="76"/>
        <v>1.4083990104113691E-2</v>
      </c>
      <c r="L330" s="36">
        <f t="shared" si="77"/>
        <v>5.4801509694611575E-2</v>
      </c>
      <c r="M330" s="36">
        <f t="shared" ca="1" si="78"/>
        <v>3.1262837297442309E-2</v>
      </c>
      <c r="N330" s="36">
        <f t="shared" ca="1" si="79"/>
        <v>2.4334712953869846E-6</v>
      </c>
      <c r="O330" s="113">
        <f t="shared" ca="1" si="80"/>
        <v>72520373616.896423</v>
      </c>
      <c r="P330" s="36">
        <f t="shared" ca="1" si="81"/>
        <v>225626125093.63223</v>
      </c>
      <c r="Q330" s="36">
        <f t="shared" ca="1" si="82"/>
        <v>6306976704.9634714</v>
      </c>
      <c r="R330" s="45">
        <f t="shared" ca="1" si="83"/>
        <v>4.9330226995088766E-3</v>
      </c>
    </row>
    <row r="331" spans="1:18" x14ac:dyDescent="0.2">
      <c r="A331" s="45">
        <v>39006</v>
      </c>
      <c r="B331" s="45">
        <v>3.3735919998434838E-2</v>
      </c>
      <c r="C331" s="45">
        <v>0.1</v>
      </c>
      <c r="D331" s="92">
        <f t="shared" si="69"/>
        <v>3.9005999999999998</v>
      </c>
      <c r="E331" s="92">
        <f t="shared" si="70"/>
        <v>3.3735919998434838E-2</v>
      </c>
      <c r="F331" s="36">
        <f t="shared" si="71"/>
        <v>0.39006000000000002</v>
      </c>
      <c r="G331" s="36">
        <f t="shared" si="72"/>
        <v>3.3735919998434841E-3</v>
      </c>
      <c r="H331" s="36">
        <f t="shared" si="73"/>
        <v>1.5214680359999999</v>
      </c>
      <c r="I331" s="36">
        <f t="shared" si="74"/>
        <v>5.9346382212215998</v>
      </c>
      <c r="J331" s="36">
        <f t="shared" si="75"/>
        <v>23.148649845696973</v>
      </c>
      <c r="K331" s="36">
        <f t="shared" si="76"/>
        <v>1.3159032954589494E-2</v>
      </c>
      <c r="L331" s="36">
        <f t="shared" si="77"/>
        <v>5.1328123942671777E-2</v>
      </c>
      <c r="M331" s="36">
        <f t="shared" ca="1" si="78"/>
        <v>3.1451119897862409E-2</v>
      </c>
      <c r="N331" s="36">
        <f t="shared" ca="1" si="79"/>
        <v>5.2203114995757811E-7</v>
      </c>
      <c r="O331" s="113">
        <f t="shared" ca="1" si="80"/>
        <v>72318504036.582047</v>
      </c>
      <c r="P331" s="36">
        <f t="shared" ca="1" si="81"/>
        <v>223931494626.99005</v>
      </c>
      <c r="Q331" s="36">
        <f t="shared" ca="1" si="82"/>
        <v>6252482194.0304441</v>
      </c>
      <c r="R331" s="45">
        <f t="shared" ca="1" si="83"/>
        <v>2.2848001005724289E-3</v>
      </c>
    </row>
    <row r="332" spans="1:18" x14ac:dyDescent="0.2">
      <c r="A332" s="45">
        <v>39039</v>
      </c>
      <c r="B332" s="45">
        <v>3.3943479997105896E-2</v>
      </c>
      <c r="C332" s="45">
        <v>0.1</v>
      </c>
      <c r="D332" s="92">
        <f t="shared" si="69"/>
        <v>3.9039000000000001</v>
      </c>
      <c r="E332" s="92">
        <f t="shared" si="70"/>
        <v>3.3943479997105896E-2</v>
      </c>
      <c r="F332" s="36">
        <f t="shared" si="71"/>
        <v>0.39039000000000001</v>
      </c>
      <c r="G332" s="36">
        <f t="shared" si="72"/>
        <v>3.3943479997105897E-3</v>
      </c>
      <c r="H332" s="36">
        <f t="shared" si="73"/>
        <v>1.5240435210000001</v>
      </c>
      <c r="I332" s="36">
        <f t="shared" si="74"/>
        <v>5.9497135016319005</v>
      </c>
      <c r="J332" s="36">
        <f t="shared" si="75"/>
        <v>23.227086539020778</v>
      </c>
      <c r="K332" s="36">
        <f t="shared" si="76"/>
        <v>1.3251195156070171E-2</v>
      </c>
      <c r="L332" s="36">
        <f t="shared" si="77"/>
        <v>5.1731340769782343E-2</v>
      </c>
      <c r="M332" s="36">
        <f t="shared" ca="1" si="78"/>
        <v>3.1516308360641128E-2</v>
      </c>
      <c r="N332" s="36">
        <f t="shared" ca="1" si="79"/>
        <v>5.8911621528590629E-7</v>
      </c>
      <c r="O332" s="113">
        <f t="shared" ca="1" si="80"/>
        <v>72245961094.90065</v>
      </c>
      <c r="P332" s="36">
        <f t="shared" ca="1" si="81"/>
        <v>223341752337.87476</v>
      </c>
      <c r="Q332" s="36">
        <f t="shared" ca="1" si="82"/>
        <v>6233554551.3438148</v>
      </c>
      <c r="R332" s="45">
        <f t="shared" ca="1" si="83"/>
        <v>2.4271716364647686E-3</v>
      </c>
    </row>
    <row r="333" spans="1:18" x14ac:dyDescent="0.2">
      <c r="A333" s="45">
        <v>39154.5</v>
      </c>
      <c r="B333" s="45">
        <v>3.5669939999934286E-2</v>
      </c>
      <c r="C333" s="45">
        <v>0.1</v>
      </c>
      <c r="D333" s="92">
        <f t="shared" si="69"/>
        <v>3.9154499999999999</v>
      </c>
      <c r="E333" s="92">
        <f t="shared" si="70"/>
        <v>3.5669939999934286E-2</v>
      </c>
      <c r="F333" s="36">
        <f t="shared" si="71"/>
        <v>0.39154500000000003</v>
      </c>
      <c r="G333" s="36">
        <f t="shared" si="72"/>
        <v>3.5669939999934288E-3</v>
      </c>
      <c r="H333" s="36">
        <f t="shared" si="73"/>
        <v>1.5330748702500001</v>
      </c>
      <c r="I333" s="36">
        <f t="shared" si="74"/>
        <v>6.0026780007203628</v>
      </c>
      <c r="J333" s="36">
        <f t="shared" si="75"/>
        <v>23.503185577920544</v>
      </c>
      <c r="K333" s="36">
        <f t="shared" si="76"/>
        <v>1.3966386657274271E-2</v>
      </c>
      <c r="L333" s="36">
        <f t="shared" si="77"/>
        <v>5.4684688637224539E-2</v>
      </c>
      <c r="M333" s="36">
        <f t="shared" ca="1" si="78"/>
        <v>3.1744983521775696E-2</v>
      </c>
      <c r="N333" s="36">
        <f t="shared" ca="1" si="79"/>
        <v>1.5405283355439077E-6</v>
      </c>
      <c r="O333" s="113">
        <f t="shared" ca="1" si="80"/>
        <v>71980831194.018555</v>
      </c>
      <c r="P333" s="36">
        <f t="shared" ca="1" si="81"/>
        <v>221261038373.47498</v>
      </c>
      <c r="Q333" s="36">
        <f t="shared" ca="1" si="82"/>
        <v>6166922045.8269653</v>
      </c>
      <c r="R333" s="45">
        <f t="shared" ca="1" si="83"/>
        <v>3.9249564781585894E-3</v>
      </c>
    </row>
    <row r="334" spans="1:18" x14ac:dyDescent="0.2">
      <c r="A334" s="45">
        <v>39381</v>
      </c>
      <c r="B334" s="45">
        <v>3.1730919996334706E-2</v>
      </c>
      <c r="C334" s="45">
        <v>0.1</v>
      </c>
      <c r="D334" s="92">
        <f t="shared" si="69"/>
        <v>3.9380999999999999</v>
      </c>
      <c r="E334" s="92">
        <f t="shared" si="70"/>
        <v>3.1730919996334706E-2</v>
      </c>
      <c r="F334" s="36">
        <f t="shared" si="71"/>
        <v>0.39380999999999999</v>
      </c>
      <c r="G334" s="36">
        <f t="shared" si="72"/>
        <v>3.1730919996334709E-3</v>
      </c>
      <c r="H334" s="36">
        <f t="shared" si="73"/>
        <v>1.5508631609999999</v>
      </c>
      <c r="I334" s="36">
        <f t="shared" si="74"/>
        <v>6.1074542143340995</v>
      </c>
      <c r="J334" s="36">
        <f t="shared" si="75"/>
        <v>24.051765441469119</v>
      </c>
      <c r="K334" s="36">
        <f t="shared" si="76"/>
        <v>1.2495953603756571E-2</v>
      </c>
      <c r="L334" s="36">
        <f t="shared" si="77"/>
        <v>4.9210314886953752E-2</v>
      </c>
      <c r="M334" s="36">
        <f t="shared" ca="1" si="78"/>
        <v>3.2195752778424291E-2</v>
      </c>
      <c r="N334" s="36">
        <f t="shared" ca="1" si="79"/>
        <v>2.1606951530514447E-8</v>
      </c>
      <c r="O334" s="113">
        <f t="shared" ca="1" si="80"/>
        <v>71410504003.636963</v>
      </c>
      <c r="P334" s="36">
        <f t="shared" ca="1" si="81"/>
        <v>217107209325.31467</v>
      </c>
      <c r="Q334" s="36">
        <f t="shared" ca="1" si="82"/>
        <v>6034559520.4323101</v>
      </c>
      <c r="R334" s="45">
        <f t="shared" ca="1" si="83"/>
        <v>-4.6483278208958589E-4</v>
      </c>
    </row>
    <row r="335" spans="1:18" x14ac:dyDescent="0.2">
      <c r="A335" s="45">
        <v>39437</v>
      </c>
      <c r="B335" s="45">
        <v>3.2052839997049887E-2</v>
      </c>
      <c r="C335" s="45">
        <v>0.1</v>
      </c>
      <c r="D335" s="92">
        <f t="shared" si="69"/>
        <v>3.9437000000000002</v>
      </c>
      <c r="E335" s="92">
        <f t="shared" si="70"/>
        <v>3.2052839997049887E-2</v>
      </c>
      <c r="F335" s="36">
        <f t="shared" si="71"/>
        <v>0.39437000000000005</v>
      </c>
      <c r="G335" s="36">
        <f t="shared" si="72"/>
        <v>3.2052839997049887E-3</v>
      </c>
      <c r="H335" s="36">
        <f t="shared" si="73"/>
        <v>1.5552769690000003</v>
      </c>
      <c r="I335" s="36">
        <f t="shared" si="74"/>
        <v>6.1335457826453013</v>
      </c>
      <c r="J335" s="36">
        <f t="shared" si="75"/>
        <v>24.188864503018277</v>
      </c>
      <c r="K335" s="36">
        <f t="shared" si="76"/>
        <v>1.2640678509636565E-2</v>
      </c>
      <c r="L335" s="36">
        <f t="shared" si="77"/>
        <v>4.9851043838453721E-2</v>
      </c>
      <c r="M335" s="36">
        <f t="shared" ca="1" si="78"/>
        <v>3.2307676760184353E-2</v>
      </c>
      <c r="N335" s="36">
        <f t="shared" ca="1" si="79"/>
        <v>6.494177584485228E-9</v>
      </c>
      <c r="O335" s="113">
        <f t="shared" ca="1" si="80"/>
        <v>71259277027.802689</v>
      </c>
      <c r="P335" s="36">
        <f t="shared" ca="1" si="81"/>
        <v>216065556801.30405</v>
      </c>
      <c r="Q335" s="36">
        <f t="shared" ca="1" si="82"/>
        <v>6001498930.3594723</v>
      </c>
      <c r="R335" s="45">
        <f t="shared" ca="1" si="83"/>
        <v>-2.5483676313446668E-4</v>
      </c>
    </row>
    <row r="336" spans="1:18" x14ac:dyDescent="0.2">
      <c r="A336" s="45">
        <v>39650.5</v>
      </c>
      <c r="B336" s="45">
        <v>3.309265999996569E-2</v>
      </c>
      <c r="C336" s="45">
        <v>0.1</v>
      </c>
      <c r="D336" s="92">
        <f t="shared" si="69"/>
        <v>3.9650500000000002</v>
      </c>
      <c r="E336" s="92">
        <f t="shared" si="70"/>
        <v>3.309265999996569E-2</v>
      </c>
      <c r="F336" s="36">
        <f t="shared" si="71"/>
        <v>0.39650500000000005</v>
      </c>
      <c r="G336" s="36">
        <f t="shared" si="72"/>
        <v>3.3092659999965691E-3</v>
      </c>
      <c r="H336" s="36">
        <f t="shared" si="73"/>
        <v>1.5721621502500003</v>
      </c>
      <c r="I336" s="36">
        <f t="shared" si="74"/>
        <v>6.2337015338487642</v>
      </c>
      <c r="J336" s="36">
        <f t="shared" si="75"/>
        <v>24.716938266787043</v>
      </c>
      <c r="K336" s="36">
        <f t="shared" si="76"/>
        <v>1.3121405153286397E-2</v>
      </c>
      <c r="L336" s="36">
        <f t="shared" si="77"/>
        <v>5.2027027503038233E-2</v>
      </c>
      <c r="M336" s="36">
        <f t="shared" ca="1" si="78"/>
        <v>3.2736116405595983E-2</v>
      </c>
      <c r="N336" s="36">
        <f t="shared" ca="1" si="79"/>
        <v>1.271233346860702E-8</v>
      </c>
      <c r="O336" s="113">
        <f t="shared" ca="1" si="80"/>
        <v>70645917827.319458</v>
      </c>
      <c r="P336" s="36">
        <f t="shared" ca="1" si="81"/>
        <v>212042553955.96243</v>
      </c>
      <c r="Q336" s="36">
        <f t="shared" ca="1" si="82"/>
        <v>5874285595.9965401</v>
      </c>
      <c r="R336" s="45">
        <f t="shared" ca="1" si="83"/>
        <v>3.5654359436970706E-4</v>
      </c>
    </row>
    <row r="337" spans="1:18" x14ac:dyDescent="0.2">
      <c r="A337" s="45">
        <v>40079.5</v>
      </c>
      <c r="B337" s="45">
        <v>2.9790939996019006E-2</v>
      </c>
      <c r="C337" s="45">
        <v>0.1</v>
      </c>
      <c r="D337" s="92">
        <f t="shared" si="69"/>
        <v>4.0079500000000001</v>
      </c>
      <c r="E337" s="92">
        <f t="shared" si="70"/>
        <v>2.9790939996019006E-2</v>
      </c>
      <c r="F337" s="36">
        <f t="shared" si="71"/>
        <v>0.40079500000000001</v>
      </c>
      <c r="G337" s="36">
        <f t="shared" si="72"/>
        <v>2.9790939996019008E-3</v>
      </c>
      <c r="H337" s="36">
        <f t="shared" si="73"/>
        <v>1.60636632025</v>
      </c>
      <c r="I337" s="36">
        <f t="shared" si="74"/>
        <v>6.438235893245988</v>
      </c>
      <c r="J337" s="36">
        <f t="shared" si="75"/>
        <v>25.804127548335259</v>
      </c>
      <c r="K337" s="36">
        <f t="shared" si="76"/>
        <v>1.1940059795704439E-2</v>
      </c>
      <c r="L337" s="36">
        <f t="shared" si="77"/>
        <v>4.785516265819361E-2</v>
      </c>
      <c r="M337" s="36">
        <f t="shared" ca="1" si="78"/>
        <v>3.3605294049551232E-2</v>
      </c>
      <c r="N337" s="36">
        <f t="shared" ca="1" si="79"/>
        <v>1.4549296845697727E-6</v>
      </c>
      <c r="O337" s="113">
        <f t="shared" ca="1" si="80"/>
        <v>69239846368.451767</v>
      </c>
      <c r="P337" s="36">
        <f t="shared" ca="1" si="81"/>
        <v>203722377630.45139</v>
      </c>
      <c r="Q337" s="36">
        <f t="shared" ca="1" si="82"/>
        <v>5613404986.181839</v>
      </c>
      <c r="R337" s="45">
        <f t="shared" ca="1" si="83"/>
        <v>-3.8143540535322262E-3</v>
      </c>
    </row>
    <row r="338" spans="1:18" x14ac:dyDescent="0.2">
      <c r="A338" s="45">
        <v>40306</v>
      </c>
      <c r="B338" s="45">
        <v>3.7851920002140105E-2</v>
      </c>
      <c r="C338" s="45">
        <v>0.1</v>
      </c>
      <c r="D338" s="92">
        <f t="shared" si="69"/>
        <v>4.0305999999999997</v>
      </c>
      <c r="E338" s="92">
        <f t="shared" si="70"/>
        <v>3.7851920002140105E-2</v>
      </c>
      <c r="F338" s="36">
        <f t="shared" si="71"/>
        <v>0.40305999999999997</v>
      </c>
      <c r="G338" s="36">
        <f t="shared" si="72"/>
        <v>3.7851920002140108E-3</v>
      </c>
      <c r="H338" s="36">
        <f t="shared" si="73"/>
        <v>1.6245736359999998</v>
      </c>
      <c r="I338" s="36">
        <f t="shared" si="74"/>
        <v>6.548006497261599</v>
      </c>
      <c r="J338" s="36">
        <f t="shared" si="75"/>
        <v>26.392394987862598</v>
      </c>
      <c r="K338" s="36">
        <f t="shared" si="76"/>
        <v>1.5256594876062591E-2</v>
      </c>
      <c r="L338" s="36">
        <f t="shared" si="77"/>
        <v>6.1493231307457874E-2</v>
      </c>
      <c r="M338" s="36">
        <f t="shared" ca="1" si="78"/>
        <v>3.4068658215695047E-2</v>
      </c>
      <c r="N338" s="36">
        <f t="shared" ca="1" si="79"/>
        <v>1.4313069744775452E-6</v>
      </c>
      <c r="O338" s="113">
        <f t="shared" ca="1" si="80"/>
        <v>68405968946.414864</v>
      </c>
      <c r="P338" s="36">
        <f t="shared" ca="1" si="81"/>
        <v>199209911552.63803</v>
      </c>
      <c r="Q338" s="36">
        <f t="shared" ca="1" si="82"/>
        <v>5473067963.5429516</v>
      </c>
      <c r="R338" s="45">
        <f t="shared" ca="1" si="83"/>
        <v>3.783261786445058E-3</v>
      </c>
    </row>
    <row r="339" spans="1:18" x14ac:dyDescent="0.2">
      <c r="A339" s="45">
        <v>40387</v>
      </c>
      <c r="B339" s="45">
        <v>3.5906839999370277E-2</v>
      </c>
      <c r="C339" s="45">
        <v>0.1</v>
      </c>
      <c r="D339" s="92">
        <f t="shared" si="69"/>
        <v>4.0387000000000004</v>
      </c>
      <c r="E339" s="92">
        <f t="shared" si="70"/>
        <v>3.5906839999370277E-2</v>
      </c>
      <c r="F339" s="36">
        <f t="shared" si="71"/>
        <v>0.40387000000000006</v>
      </c>
      <c r="G339" s="36">
        <f t="shared" si="72"/>
        <v>3.590683999937028E-3</v>
      </c>
      <c r="H339" s="36">
        <f t="shared" si="73"/>
        <v>1.6311097690000005</v>
      </c>
      <c r="I339" s="36">
        <f t="shared" si="74"/>
        <v>6.5875630240603025</v>
      </c>
      <c r="J339" s="36">
        <f t="shared" si="75"/>
        <v>26.605190785272345</v>
      </c>
      <c r="K339" s="36">
        <f t="shared" si="76"/>
        <v>1.4501695470545677E-2</v>
      </c>
      <c r="L339" s="36">
        <f t="shared" si="77"/>
        <v>5.8567997496892836E-2</v>
      </c>
      <c r="M339" s="36">
        <f t="shared" ca="1" si="78"/>
        <v>3.4235113267314668E-2</v>
      </c>
      <c r="N339" s="36">
        <f t="shared" ca="1" si="79"/>
        <v>2.7946702666693258E-7</v>
      </c>
      <c r="O339" s="113">
        <f t="shared" ca="1" si="80"/>
        <v>68092721335.446869</v>
      </c>
      <c r="P339" s="36">
        <f t="shared" ca="1" si="81"/>
        <v>197577244930.15082</v>
      </c>
      <c r="Q339" s="36">
        <f t="shared" ca="1" si="82"/>
        <v>5422479480.8158493</v>
      </c>
      <c r="R339" s="45">
        <f t="shared" ca="1" si="83"/>
        <v>1.671726732055609E-3</v>
      </c>
    </row>
    <row r="340" spans="1:18" x14ac:dyDescent="0.2">
      <c r="A340" s="45">
        <v>40472.5</v>
      </c>
      <c r="B340" s="45">
        <v>3.7353700005041901E-2</v>
      </c>
      <c r="C340" s="45">
        <v>0.1</v>
      </c>
      <c r="D340" s="92">
        <f t="shared" si="69"/>
        <v>4.04725</v>
      </c>
      <c r="E340" s="92">
        <f t="shared" si="70"/>
        <v>3.7353700005041901E-2</v>
      </c>
      <c r="F340" s="36">
        <f t="shared" si="71"/>
        <v>0.404725</v>
      </c>
      <c r="G340" s="36">
        <f t="shared" si="72"/>
        <v>3.7353700005041904E-3</v>
      </c>
      <c r="H340" s="36">
        <f t="shared" si="73"/>
        <v>1.6380232562500001</v>
      </c>
      <c r="I340" s="36">
        <f t="shared" si="74"/>
        <v>6.6294896238578129</v>
      </c>
      <c r="J340" s="36">
        <f t="shared" si="75"/>
        <v>26.831201880158535</v>
      </c>
      <c r="K340" s="36">
        <f t="shared" si="76"/>
        <v>1.5117976234540585E-2</v>
      </c>
      <c r="L340" s="36">
        <f t="shared" si="77"/>
        <v>6.1186229315244381E-2</v>
      </c>
      <c r="M340" s="36">
        <f t="shared" ca="1" si="78"/>
        <v>3.4411243715084874E-2</v>
      </c>
      <c r="N340" s="36">
        <f t="shared" ca="1" si="79"/>
        <v>8.6580490183076708E-7</v>
      </c>
      <c r="O340" s="113">
        <f t="shared" ca="1" si="80"/>
        <v>67753577558.559448</v>
      </c>
      <c r="P340" s="36">
        <f t="shared" ca="1" si="81"/>
        <v>195843406459.97153</v>
      </c>
      <c r="Q340" s="36">
        <f t="shared" ca="1" si="82"/>
        <v>5368861627.4511452</v>
      </c>
      <c r="R340" s="45">
        <f t="shared" ca="1" si="83"/>
        <v>2.9424562899570267E-3</v>
      </c>
    </row>
    <row r="341" spans="1:18" x14ac:dyDescent="0.2">
      <c r="A341" s="45">
        <v>40567</v>
      </c>
      <c r="B341" s="45">
        <v>3.1584439995640423E-2</v>
      </c>
      <c r="C341" s="45">
        <v>0.1</v>
      </c>
      <c r="D341" s="92">
        <f t="shared" si="69"/>
        <v>4.0567000000000002</v>
      </c>
      <c r="E341" s="92">
        <f t="shared" si="70"/>
        <v>3.1584439995640423E-2</v>
      </c>
      <c r="F341" s="36">
        <f t="shared" si="71"/>
        <v>0.40567000000000003</v>
      </c>
      <c r="G341" s="36">
        <f t="shared" si="72"/>
        <v>3.1584439995640426E-3</v>
      </c>
      <c r="H341" s="36">
        <f t="shared" si="73"/>
        <v>1.6456814890000002</v>
      </c>
      <c r="I341" s="36">
        <f t="shared" si="74"/>
        <v>6.6760360964263015</v>
      </c>
      <c r="J341" s="36">
        <f t="shared" si="75"/>
        <v>27.082675632372577</v>
      </c>
      <c r="K341" s="36">
        <f t="shared" si="76"/>
        <v>1.2812859773031452E-2</v>
      </c>
      <c r="L341" s="36">
        <f t="shared" si="77"/>
        <v>5.1977928241256695E-2</v>
      </c>
      <c r="M341" s="36">
        <f t="shared" ca="1" si="78"/>
        <v>3.4606425490725061E-2</v>
      </c>
      <c r="N341" s="36">
        <f t="shared" ca="1" si="79"/>
        <v>9.1323963325019435E-7</v>
      </c>
      <c r="O341" s="113">
        <f t="shared" ca="1" si="80"/>
        <v>67368670347.777824</v>
      </c>
      <c r="P341" s="36">
        <f t="shared" ca="1" si="81"/>
        <v>193914836684.4595</v>
      </c>
      <c r="Q341" s="36">
        <f t="shared" ca="1" si="82"/>
        <v>5309346840.8683186</v>
      </c>
      <c r="R341" s="45">
        <f t="shared" ca="1" si="83"/>
        <v>-3.0219854950846378E-3</v>
      </c>
    </row>
    <row r="342" spans="1:18" x14ac:dyDescent="0.2">
      <c r="A342" s="45">
        <v>40682</v>
      </c>
      <c r="B342" s="45">
        <v>4.0156240000214893E-2</v>
      </c>
      <c r="C342" s="45">
        <v>0.1</v>
      </c>
      <c r="D342" s="92">
        <f t="shared" si="69"/>
        <v>4.0682</v>
      </c>
      <c r="E342" s="92">
        <f t="shared" si="70"/>
        <v>4.0156240000214893E-2</v>
      </c>
      <c r="F342" s="36">
        <f t="shared" si="71"/>
        <v>0.40682000000000001</v>
      </c>
      <c r="G342" s="36">
        <f t="shared" si="72"/>
        <v>4.0156240000214895E-3</v>
      </c>
      <c r="H342" s="36">
        <f t="shared" si="73"/>
        <v>1.655025124</v>
      </c>
      <c r="I342" s="36">
        <f t="shared" si="74"/>
        <v>6.7329732094567998</v>
      </c>
      <c r="J342" s="36">
        <f t="shared" si="75"/>
        <v>27.391081610712153</v>
      </c>
      <c r="K342" s="36">
        <f t="shared" si="76"/>
        <v>1.6336361556887422E-2</v>
      </c>
      <c r="L342" s="36">
        <f t="shared" si="77"/>
        <v>6.6459586085729411E-2</v>
      </c>
      <c r="M342" s="36">
        <f t="shared" ca="1" si="78"/>
        <v>3.4844672450565765E-2</v>
      </c>
      <c r="N342" s="36">
        <f t="shared" ca="1" si="79"/>
        <v>2.8212749834485641E-6</v>
      </c>
      <c r="O342" s="113">
        <f t="shared" ca="1" si="80"/>
        <v>66886149931.245819</v>
      </c>
      <c r="P342" s="36">
        <f t="shared" ca="1" si="81"/>
        <v>191551052465.27698</v>
      </c>
      <c r="Q342" s="36">
        <f t="shared" ca="1" si="82"/>
        <v>5236577090.4206791</v>
      </c>
      <c r="R342" s="45">
        <f t="shared" ca="1" si="83"/>
        <v>5.311567549649128E-3</v>
      </c>
    </row>
    <row r="343" spans="1:18" x14ac:dyDescent="0.2">
      <c r="A343" s="45">
        <v>40793</v>
      </c>
      <c r="B343" s="45">
        <v>3.749076000531204E-2</v>
      </c>
      <c r="C343" s="45">
        <v>0.1</v>
      </c>
      <c r="D343" s="92">
        <f t="shared" si="69"/>
        <v>4.0792999999999999</v>
      </c>
      <c r="E343" s="92">
        <f t="shared" si="70"/>
        <v>3.749076000531204E-2</v>
      </c>
      <c r="F343" s="36">
        <f t="shared" si="71"/>
        <v>0.40793000000000001</v>
      </c>
      <c r="G343" s="36">
        <f t="shared" si="72"/>
        <v>3.749076000531204E-3</v>
      </c>
      <c r="H343" s="36">
        <f t="shared" si="73"/>
        <v>1.664068849</v>
      </c>
      <c r="I343" s="36">
        <f t="shared" si="74"/>
        <v>6.7882360557257</v>
      </c>
      <c r="J343" s="36">
        <f t="shared" si="75"/>
        <v>27.691251342121848</v>
      </c>
      <c r="K343" s="36">
        <f t="shared" si="76"/>
        <v>1.5293605728966941E-2</v>
      </c>
      <c r="L343" s="36">
        <f t="shared" si="77"/>
        <v>6.2387205850174841E-2</v>
      </c>
      <c r="M343" s="36">
        <f t="shared" ca="1" si="78"/>
        <v>3.5075386585999173E-2</v>
      </c>
      <c r="N343" s="36">
        <f t="shared" ca="1" si="79"/>
        <v>5.8340287547231335E-7</v>
      </c>
      <c r="O343" s="113">
        <f t="shared" ca="1" si="80"/>
        <v>66405879094.406334</v>
      </c>
      <c r="P343" s="36">
        <f t="shared" ca="1" si="81"/>
        <v>189252475382.76703</v>
      </c>
      <c r="Q343" s="36">
        <f t="shared" ca="1" si="82"/>
        <v>5165995829.1556273</v>
      </c>
      <c r="R343" s="45">
        <f t="shared" ca="1" si="83"/>
        <v>2.4153734193128676E-3</v>
      </c>
    </row>
    <row r="344" spans="1:18" x14ac:dyDescent="0.2">
      <c r="A344" s="45">
        <v>40820.5</v>
      </c>
      <c r="B344" s="45">
        <v>2.8997060006076936E-2</v>
      </c>
      <c r="C344" s="45">
        <v>0.1</v>
      </c>
      <c r="D344" s="92">
        <f t="shared" si="69"/>
        <v>4.0820499999999997</v>
      </c>
      <c r="E344" s="92">
        <f t="shared" si="70"/>
        <v>2.8997060006076936E-2</v>
      </c>
      <c r="F344" s="36">
        <f t="shared" si="71"/>
        <v>0.40820499999999998</v>
      </c>
      <c r="G344" s="36">
        <f t="shared" si="72"/>
        <v>2.8997060006076937E-3</v>
      </c>
      <c r="H344" s="36">
        <f t="shared" si="73"/>
        <v>1.6663132202499997</v>
      </c>
      <c r="I344" s="36">
        <f t="shared" si="74"/>
        <v>6.8019738807215111</v>
      </c>
      <c r="J344" s="36">
        <f t="shared" si="75"/>
        <v>27.765997479799243</v>
      </c>
      <c r="K344" s="36">
        <f t="shared" si="76"/>
        <v>1.1836744879780635E-2</v>
      </c>
      <c r="L344" s="36">
        <f t="shared" si="77"/>
        <v>4.8318184436508538E-2</v>
      </c>
      <c r="M344" s="36">
        <f t="shared" ca="1" si="78"/>
        <v>3.5132659975525386E-2</v>
      </c>
      <c r="N344" s="36">
        <f t="shared" ca="1" si="79"/>
        <v>3.7645586985095829E-6</v>
      </c>
      <c r="O344" s="113">
        <f t="shared" ca="1" si="80"/>
        <v>66284706567.762779</v>
      </c>
      <c r="P344" s="36">
        <f t="shared" ca="1" si="81"/>
        <v>188680489682.63181</v>
      </c>
      <c r="Q344" s="36">
        <f t="shared" ca="1" si="82"/>
        <v>5148459388.1863737</v>
      </c>
      <c r="R344" s="45">
        <f t="shared" ca="1" si="83"/>
        <v>-6.1355999694484506E-3</v>
      </c>
    </row>
    <row r="345" spans="1:18" x14ac:dyDescent="0.2">
      <c r="A345" s="45">
        <v>41097</v>
      </c>
      <c r="B345" s="45">
        <v>4.0524039999581873E-2</v>
      </c>
      <c r="C345" s="45">
        <v>0.1</v>
      </c>
      <c r="D345" s="92">
        <f t="shared" si="69"/>
        <v>4.1097000000000001</v>
      </c>
      <c r="E345" s="92">
        <f t="shared" si="70"/>
        <v>4.0524039999581873E-2</v>
      </c>
      <c r="F345" s="36">
        <f t="shared" si="71"/>
        <v>0.41097000000000006</v>
      </c>
      <c r="G345" s="36">
        <f t="shared" si="72"/>
        <v>4.0524039999581879E-3</v>
      </c>
      <c r="H345" s="36">
        <f t="shared" si="73"/>
        <v>1.6889634090000003</v>
      </c>
      <c r="I345" s="36">
        <f t="shared" si="74"/>
        <v>6.9411329219673013</v>
      </c>
      <c r="J345" s="36">
        <f t="shared" si="75"/>
        <v>28.525973969409019</v>
      </c>
      <c r="K345" s="36">
        <f t="shared" si="76"/>
        <v>1.6654164718628166E-2</v>
      </c>
      <c r="L345" s="36">
        <f t="shared" si="77"/>
        <v>6.8443620744146172E-2</v>
      </c>
      <c r="M345" s="36">
        <f t="shared" ca="1" si="78"/>
        <v>3.5711044400223407E-2</v>
      </c>
      <c r="N345" s="36">
        <f t="shared" ca="1" si="79"/>
        <v>2.3164926639443959E-6</v>
      </c>
      <c r="O345" s="113">
        <f t="shared" ca="1" si="80"/>
        <v>65018873147.566818</v>
      </c>
      <c r="P345" s="36">
        <f t="shared" ca="1" si="81"/>
        <v>182876217887.14221</v>
      </c>
      <c r="Q345" s="36">
        <f t="shared" ca="1" si="82"/>
        <v>4971103579.7196445</v>
      </c>
      <c r="R345" s="45">
        <f t="shared" ca="1" si="83"/>
        <v>4.8129955993584661E-3</v>
      </c>
    </row>
    <row r="346" spans="1:18" x14ac:dyDescent="0.2">
      <c r="A346" s="45">
        <v>41101</v>
      </c>
      <c r="B346" s="45">
        <v>3.2761319998826366E-2</v>
      </c>
      <c r="C346" s="45">
        <v>0.1</v>
      </c>
      <c r="D346" s="92">
        <f t="shared" si="69"/>
        <v>4.1101000000000001</v>
      </c>
      <c r="E346" s="92">
        <f t="shared" si="70"/>
        <v>3.2761319998826366E-2</v>
      </c>
      <c r="F346" s="36">
        <f t="shared" si="71"/>
        <v>0.41101000000000004</v>
      </c>
      <c r="G346" s="36">
        <f t="shared" si="72"/>
        <v>3.2761319998826366E-3</v>
      </c>
      <c r="H346" s="36">
        <f t="shared" si="73"/>
        <v>1.6892922010000002</v>
      </c>
      <c r="I346" s="36">
        <f t="shared" si="74"/>
        <v>6.9431598753301014</v>
      </c>
      <c r="J346" s="36">
        <f t="shared" si="75"/>
        <v>28.53708140359425</v>
      </c>
      <c r="K346" s="36">
        <f t="shared" si="76"/>
        <v>1.3465230132717625E-2</v>
      </c>
      <c r="L346" s="36">
        <f t="shared" si="77"/>
        <v>5.5343442368482709E-2</v>
      </c>
      <c r="M346" s="36">
        <f t="shared" ca="1" si="78"/>
        <v>3.5719445349864369E-2</v>
      </c>
      <c r="N346" s="36">
        <f t="shared" ca="1" si="79"/>
        <v>8.7505055924537095E-7</v>
      </c>
      <c r="O346" s="113">
        <f t="shared" ca="1" si="80"/>
        <v>64999934598.489105</v>
      </c>
      <c r="P346" s="36">
        <f t="shared" ca="1" si="81"/>
        <v>182791563489.64911</v>
      </c>
      <c r="Q346" s="36">
        <f t="shared" ca="1" si="82"/>
        <v>4968524747.3110857</v>
      </c>
      <c r="R346" s="45">
        <f t="shared" ca="1" si="83"/>
        <v>-2.9581253510380032E-3</v>
      </c>
    </row>
    <row r="347" spans="1:18" x14ac:dyDescent="0.2">
      <c r="A347" s="45">
        <v>41641.5</v>
      </c>
      <c r="B347" s="45">
        <v>3.2948780004517175E-2</v>
      </c>
      <c r="C347" s="45">
        <v>0.1</v>
      </c>
      <c r="D347" s="92">
        <f t="shared" si="69"/>
        <v>4.1641500000000002</v>
      </c>
      <c r="E347" s="92">
        <f t="shared" si="70"/>
        <v>3.2948780004517175E-2</v>
      </c>
      <c r="F347" s="36">
        <f t="shared" si="71"/>
        <v>0.41641500000000004</v>
      </c>
      <c r="G347" s="36">
        <f t="shared" si="72"/>
        <v>3.2948780004517179E-3</v>
      </c>
      <c r="H347" s="36">
        <f t="shared" si="73"/>
        <v>1.7340145222500003</v>
      </c>
      <c r="I347" s="36">
        <f t="shared" si="74"/>
        <v>7.2206965728273396</v>
      </c>
      <c r="J347" s="36">
        <f t="shared" si="75"/>
        <v>30.068063633738969</v>
      </c>
      <c r="K347" s="36">
        <f t="shared" si="76"/>
        <v>1.3720366225581022E-2</v>
      </c>
      <c r="L347" s="36">
        <f t="shared" si="77"/>
        <v>5.713366301825322E-2</v>
      </c>
      <c r="M347" s="36">
        <f t="shared" ca="1" si="78"/>
        <v>3.6863469706023458E-2</v>
      </c>
      <c r="N347" s="36">
        <f t="shared" ca="1" si="79"/>
        <v>1.5324795459079348E-6</v>
      </c>
      <c r="O347" s="113">
        <f t="shared" ca="1" si="80"/>
        <v>62282294726.14032</v>
      </c>
      <c r="P347" s="36">
        <f t="shared" ca="1" si="81"/>
        <v>171189513118.94714</v>
      </c>
      <c r="Q347" s="36">
        <f t="shared" ca="1" si="82"/>
        <v>4617127227.0380096</v>
      </c>
      <c r="R347" s="45">
        <f t="shared" ca="1" si="83"/>
        <v>-3.9146897015062826E-3</v>
      </c>
    </row>
    <row r="348" spans="1:18" x14ac:dyDescent="0.2">
      <c r="A348" s="45">
        <v>42155.5</v>
      </c>
      <c r="B348" s="45">
        <v>3.7069260004500393E-2</v>
      </c>
      <c r="C348">
        <v>0.7</v>
      </c>
      <c r="D348" s="92">
        <f t="shared" si="69"/>
        <v>4.2155500000000004</v>
      </c>
      <c r="E348" s="92">
        <f t="shared" si="70"/>
        <v>3.7069260004500393E-2</v>
      </c>
      <c r="F348" s="36">
        <f t="shared" si="71"/>
        <v>2.950885</v>
      </c>
      <c r="G348" s="36">
        <f t="shared" si="72"/>
        <v>2.5948482003150274E-2</v>
      </c>
      <c r="H348" s="36">
        <f t="shared" si="73"/>
        <v>12.439603261750001</v>
      </c>
      <c r="I348" s="36">
        <f t="shared" si="74"/>
        <v>52.439769530070222</v>
      </c>
      <c r="J348" s="36">
        <f t="shared" si="75"/>
        <v>221.06247044248755</v>
      </c>
      <c r="K348" s="36">
        <f t="shared" si="76"/>
        <v>0.10938712330838014</v>
      </c>
      <c r="L348" s="36">
        <f t="shared" si="77"/>
        <v>0.46112688766264193</v>
      </c>
      <c r="M348" s="36">
        <f t="shared" ca="1" si="78"/>
        <v>3.796769570191888E-2</v>
      </c>
      <c r="N348" s="36">
        <f t="shared" ca="1" si="79"/>
        <v>5.6503069167709023E-7</v>
      </c>
      <c r="O348" s="113">
        <f t="shared" ca="1" si="80"/>
        <v>2911610886686.8179</v>
      </c>
      <c r="P348" s="36">
        <f t="shared" ca="1" si="81"/>
        <v>7834987747977.8818</v>
      </c>
      <c r="Q348" s="36">
        <f t="shared" ca="1" si="82"/>
        <v>209660987886.9213</v>
      </c>
      <c r="R348" s="45">
        <f t="shared" ca="1" si="83"/>
        <v>-8.9843569741848706E-4</v>
      </c>
    </row>
    <row r="349" spans="1:18" x14ac:dyDescent="0.2">
      <c r="A349" s="45">
        <v>42156</v>
      </c>
      <c r="B349" s="45">
        <v>3.6743919998116326E-2</v>
      </c>
      <c r="C349">
        <v>0.7</v>
      </c>
      <c r="D349" s="92">
        <f t="shared" si="69"/>
        <v>4.2156000000000002</v>
      </c>
      <c r="E349" s="92">
        <f t="shared" si="70"/>
        <v>3.6743919998116326E-2</v>
      </c>
      <c r="F349" s="36">
        <f t="shared" si="71"/>
        <v>2.95092</v>
      </c>
      <c r="G349" s="36">
        <f t="shared" si="72"/>
        <v>2.5720743998681427E-2</v>
      </c>
      <c r="H349" s="36">
        <f t="shared" si="73"/>
        <v>12.439898352</v>
      </c>
      <c r="I349" s="36">
        <f t="shared" si="74"/>
        <v>52.441635492691205</v>
      </c>
      <c r="J349" s="36">
        <f t="shared" si="75"/>
        <v>221.07295858298906</v>
      </c>
      <c r="K349" s="36">
        <f t="shared" si="76"/>
        <v>0.10842836840084143</v>
      </c>
      <c r="L349" s="36">
        <f t="shared" si="77"/>
        <v>0.45709062983058713</v>
      </c>
      <c r="M349" s="36">
        <f t="shared" ca="1" si="78"/>
        <v>3.7968777584052447E-2</v>
      </c>
      <c r="N349" s="36">
        <f t="shared" ca="1" si="79"/>
        <v>1.0501932740776849E-6</v>
      </c>
      <c r="O349" s="113">
        <f t="shared" ca="1" si="80"/>
        <v>2911468400515.3462</v>
      </c>
      <c r="P349" s="36">
        <f t="shared" ca="1" si="81"/>
        <v>7834444503940.0146</v>
      </c>
      <c r="Q349" s="36">
        <f t="shared" ca="1" si="82"/>
        <v>209644793819.96994</v>
      </c>
      <c r="R349" s="45">
        <f t="shared" ca="1" si="83"/>
        <v>-1.2248575859361219E-3</v>
      </c>
    </row>
    <row r="350" spans="1:18" x14ac:dyDescent="0.2">
      <c r="A350" s="45">
        <v>42156.5</v>
      </c>
      <c r="B350" s="45">
        <v>3.7428579998959322E-2</v>
      </c>
      <c r="C350">
        <v>0.7</v>
      </c>
      <c r="D350" s="92">
        <f t="shared" si="69"/>
        <v>4.2156500000000001</v>
      </c>
      <c r="E350" s="92">
        <f t="shared" si="70"/>
        <v>3.7428579998959322E-2</v>
      </c>
      <c r="F350" s="36">
        <f t="shared" si="71"/>
        <v>2.950955</v>
      </c>
      <c r="G350" s="36">
        <f t="shared" si="72"/>
        <v>2.6200005999271525E-2</v>
      </c>
      <c r="H350" s="36">
        <f t="shared" si="73"/>
        <v>12.440193445750001</v>
      </c>
      <c r="I350" s="36">
        <f t="shared" si="74"/>
        <v>52.443501499575994</v>
      </c>
      <c r="J350" s="36">
        <f t="shared" si="75"/>
        <v>221.08344709668754</v>
      </c>
      <c r="K350" s="36">
        <f t="shared" si="76"/>
        <v>0.11045005529082901</v>
      </c>
      <c r="L350" s="36">
        <f t="shared" si="77"/>
        <v>0.46561877558678333</v>
      </c>
      <c r="M350" s="36">
        <f t="shared" ca="1" si="78"/>
        <v>3.7969859481214847E-2</v>
      </c>
      <c r="N350" s="36">
        <f t="shared" ca="1" si="79"/>
        <v>2.0508843453756708E-7</v>
      </c>
      <c r="O350" s="113">
        <f t="shared" ca="1" si="80"/>
        <v>2911325902885.5479</v>
      </c>
      <c r="P350" s="36">
        <f t="shared" ca="1" si="81"/>
        <v>7833901251125.8857</v>
      </c>
      <c r="Q350" s="36">
        <f t="shared" ca="1" si="82"/>
        <v>209628599650.69574</v>
      </c>
      <c r="R350" s="45">
        <f t="shared" ca="1" si="83"/>
        <v>-5.4127948225552586E-4</v>
      </c>
    </row>
    <row r="351" spans="1:18" x14ac:dyDescent="0.2">
      <c r="A351" s="45">
        <v>42160</v>
      </c>
      <c r="B351" s="45">
        <v>3.67911999928765E-2</v>
      </c>
      <c r="C351">
        <v>0.7</v>
      </c>
      <c r="D351" s="92">
        <f t="shared" si="69"/>
        <v>4.2160000000000002</v>
      </c>
      <c r="E351" s="92">
        <f t="shared" si="70"/>
        <v>3.67911999928765E-2</v>
      </c>
      <c r="F351" s="36">
        <f t="shared" si="71"/>
        <v>2.9512</v>
      </c>
      <c r="G351" s="36">
        <f t="shared" si="72"/>
        <v>2.5753839995013548E-2</v>
      </c>
      <c r="H351" s="36">
        <f t="shared" si="73"/>
        <v>12.442259200000001</v>
      </c>
      <c r="I351" s="36">
        <f t="shared" si="74"/>
        <v>52.456564787200001</v>
      </c>
      <c r="J351" s="36">
        <f t="shared" si="75"/>
        <v>221.15687714283521</v>
      </c>
      <c r="K351" s="36">
        <f t="shared" si="76"/>
        <v>0.10857818941897712</v>
      </c>
      <c r="L351" s="36">
        <f t="shared" si="77"/>
        <v>0.45776564659040758</v>
      </c>
      <c r="M351" s="36">
        <f t="shared" ca="1" si="78"/>
        <v>3.7977433182158876E-2</v>
      </c>
      <c r="N351" s="36">
        <f t="shared" ca="1" si="79"/>
        <v>9.8500442554852642E-7</v>
      </c>
      <c r="O351" s="113">
        <f t="shared" ca="1" si="80"/>
        <v>2910328098736.4243</v>
      </c>
      <c r="P351" s="36">
        <f t="shared" ca="1" si="81"/>
        <v>7830098235934.4854</v>
      </c>
      <c r="Q351" s="36">
        <f t="shared" ca="1" si="82"/>
        <v>209515237607.85544</v>
      </c>
      <c r="R351" s="45">
        <f t="shared" ca="1" si="83"/>
        <v>-1.1862331892823763E-3</v>
      </c>
    </row>
    <row r="352" spans="1:18" x14ac:dyDescent="0.2">
      <c r="A352" s="45">
        <v>42160.5</v>
      </c>
      <c r="B352" s="45">
        <v>3.7055860004329588E-2</v>
      </c>
      <c r="C352">
        <v>0.8</v>
      </c>
      <c r="D352" s="92">
        <f t="shared" si="69"/>
        <v>4.2160500000000001</v>
      </c>
      <c r="E352" s="92">
        <f t="shared" si="70"/>
        <v>3.7055860004329588E-2</v>
      </c>
      <c r="F352" s="36">
        <f t="shared" si="71"/>
        <v>3.3728400000000001</v>
      </c>
      <c r="G352" s="36">
        <f t="shared" si="72"/>
        <v>2.9644688003463673E-2</v>
      </c>
      <c r="H352" s="36">
        <f t="shared" si="73"/>
        <v>14.220062082</v>
      </c>
      <c r="I352" s="36">
        <f t="shared" si="74"/>
        <v>59.952492740816105</v>
      </c>
      <c r="J352" s="36">
        <f t="shared" si="75"/>
        <v>252.76270701991774</v>
      </c>
      <c r="K352" s="36">
        <f t="shared" si="76"/>
        <v>0.12498348685700301</v>
      </c>
      <c r="L352" s="36">
        <f t="shared" si="77"/>
        <v>0.52693662976346756</v>
      </c>
      <c r="M352" s="36">
        <f t="shared" ca="1" si="78"/>
        <v>3.7978515199551914E-2</v>
      </c>
      <c r="N352" s="36">
        <f t="shared" ca="1" si="79"/>
        <v>6.8103408741659855E-7</v>
      </c>
      <c r="O352" s="113">
        <f t="shared" ca="1" si="80"/>
        <v>3801058624626.4658</v>
      </c>
      <c r="P352" s="36">
        <f t="shared" ca="1" si="81"/>
        <v>10226357437406.15</v>
      </c>
      <c r="Q352" s="36">
        <f t="shared" ca="1" si="82"/>
        <v>273631402609.6893</v>
      </c>
      <c r="R352" s="45">
        <f t="shared" ca="1" si="83"/>
        <v>-9.2265519522232581E-4</v>
      </c>
    </row>
    <row r="353" spans="1:18" x14ac:dyDescent="0.2">
      <c r="A353" s="45">
        <v>42164.5</v>
      </c>
      <c r="B353" s="45">
        <v>3.8543140006368048E-2</v>
      </c>
      <c r="C353">
        <v>0.5</v>
      </c>
      <c r="D353" s="92">
        <f t="shared" si="69"/>
        <v>4.21645</v>
      </c>
      <c r="E353" s="92">
        <f t="shared" si="70"/>
        <v>3.8543140006368048E-2</v>
      </c>
      <c r="F353" s="36">
        <f t="shared" si="71"/>
        <v>2.108225</v>
      </c>
      <c r="G353" s="36">
        <f t="shared" si="72"/>
        <v>1.9271570003184024E-2</v>
      </c>
      <c r="H353" s="36">
        <f t="shared" si="73"/>
        <v>8.8892253012500007</v>
      </c>
      <c r="I353" s="36">
        <f t="shared" si="74"/>
        <v>37.480974021455566</v>
      </c>
      <c r="J353" s="36">
        <f t="shared" si="75"/>
        <v>158.03665291276633</v>
      </c>
      <c r="K353" s="36">
        <f t="shared" si="76"/>
        <v>8.1257611339925276E-2</v>
      </c>
      <c r="L353" s="36">
        <f t="shared" si="77"/>
        <v>0.34261865533422792</v>
      </c>
      <c r="M353" s="36">
        <f t="shared" ca="1" si="78"/>
        <v>3.798717187973398E-2</v>
      </c>
      <c r="N353" s="36">
        <f t="shared" ca="1" si="79"/>
        <v>1.5455027891649766E-7</v>
      </c>
      <c r="O353" s="113">
        <f t="shared" ca="1" si="80"/>
        <v>1484206318047.9758</v>
      </c>
      <c r="P353" s="36">
        <f t="shared" ca="1" si="81"/>
        <v>3992453068815.9346</v>
      </c>
      <c r="Q353" s="36">
        <f t="shared" ca="1" si="82"/>
        <v>106821162803.76546</v>
      </c>
      <c r="R353" s="45">
        <f t="shared" ca="1" si="83"/>
        <v>5.5596812663406825E-4</v>
      </c>
    </row>
    <row r="354" spans="1:18" x14ac:dyDescent="0.2">
      <c r="A354" s="45">
        <v>42165</v>
      </c>
      <c r="B354" s="45">
        <v>3.6967799998819828E-2</v>
      </c>
      <c r="C354">
        <v>0.8</v>
      </c>
      <c r="D354" s="92">
        <f t="shared" si="69"/>
        <v>4.2164999999999999</v>
      </c>
      <c r="E354" s="92">
        <f t="shared" si="70"/>
        <v>3.6967799998819828E-2</v>
      </c>
      <c r="F354" s="36">
        <f t="shared" si="71"/>
        <v>3.3732000000000002</v>
      </c>
      <c r="G354" s="36">
        <f t="shared" si="72"/>
        <v>2.9574239999055865E-2</v>
      </c>
      <c r="H354" s="36">
        <f t="shared" si="73"/>
        <v>14.2230978</v>
      </c>
      <c r="I354" s="36">
        <f t="shared" si="74"/>
        <v>59.971691873699996</v>
      </c>
      <c r="J354" s="36">
        <f t="shared" si="75"/>
        <v>252.87063878545604</v>
      </c>
      <c r="K354" s="36">
        <f t="shared" si="76"/>
        <v>0.12469978295601905</v>
      </c>
      <c r="L354" s="36">
        <f t="shared" si="77"/>
        <v>0.52579663483405437</v>
      </c>
      <c r="M354" s="36">
        <f t="shared" ca="1" si="78"/>
        <v>3.7988254032386461E-2</v>
      </c>
      <c r="N354" s="36">
        <f t="shared" ca="1" si="79"/>
        <v>8.3306114769792826E-7</v>
      </c>
      <c r="O354" s="113">
        <f t="shared" ca="1" si="80"/>
        <v>3799381800647.7266</v>
      </c>
      <c r="P354" s="36">
        <f t="shared" ca="1" si="81"/>
        <v>10219970107179.168</v>
      </c>
      <c r="Q354" s="36">
        <f t="shared" ca="1" si="82"/>
        <v>273441022954.50482</v>
      </c>
      <c r="R354" s="45">
        <f t="shared" ca="1" si="83"/>
        <v>-1.0204540335666326E-3</v>
      </c>
    </row>
    <row r="355" spans="1:18" x14ac:dyDescent="0.2">
      <c r="A355" s="45">
        <v>42432</v>
      </c>
      <c r="B355" s="45">
        <v>2.9466240004694555E-2</v>
      </c>
      <c r="C355" s="45">
        <v>0.1</v>
      </c>
      <c r="D355" s="92">
        <f t="shared" si="69"/>
        <v>4.2431999999999999</v>
      </c>
      <c r="E355" s="92">
        <f t="shared" si="70"/>
        <v>2.9466240004694555E-2</v>
      </c>
      <c r="F355" s="36">
        <f t="shared" si="71"/>
        <v>0.42432000000000003</v>
      </c>
      <c r="G355" s="36">
        <f t="shared" si="72"/>
        <v>2.9466240004694558E-3</v>
      </c>
      <c r="H355" s="36">
        <f t="shared" si="73"/>
        <v>1.800474624</v>
      </c>
      <c r="I355" s="36">
        <f t="shared" si="74"/>
        <v>7.6397739245567999</v>
      </c>
      <c r="J355" s="36">
        <f t="shared" si="75"/>
        <v>32.417088716679416</v>
      </c>
      <c r="K355" s="36">
        <f t="shared" si="76"/>
        <v>1.2503114958791995E-2</v>
      </c>
      <c r="L355" s="36">
        <f t="shared" si="77"/>
        <v>5.3053217393146189E-2</v>
      </c>
      <c r="M355" s="36">
        <f t="shared" ca="1" si="78"/>
        <v>3.8568270341781632E-2</v>
      </c>
      <c r="N355" s="36">
        <f t="shared" ca="1" si="79"/>
        <v>8.2846956257253509E-6</v>
      </c>
      <c r="O355" s="113">
        <f t="shared" ca="1" si="80"/>
        <v>57777517881.023224</v>
      </c>
      <c r="P355" s="36">
        <f t="shared" ca="1" si="81"/>
        <v>153741129991.73203</v>
      </c>
      <c r="Q355" s="36">
        <f t="shared" ca="1" si="82"/>
        <v>4095763882.9838138</v>
      </c>
      <c r="R355" s="45">
        <f t="shared" ca="1" si="83"/>
        <v>-9.1020303370870775E-3</v>
      </c>
    </row>
    <row r="356" spans="1:18" x14ac:dyDescent="0.2">
      <c r="A356" s="45">
        <v>42457.5</v>
      </c>
      <c r="B356" s="45">
        <v>3.6353900002723094E-2</v>
      </c>
      <c r="C356" s="45">
        <v>1</v>
      </c>
      <c r="D356" s="92">
        <f t="shared" si="69"/>
        <v>4.2457500000000001</v>
      </c>
      <c r="E356" s="92">
        <f t="shared" si="70"/>
        <v>3.6353900002723094E-2</v>
      </c>
      <c r="F356" s="36">
        <f t="shared" si="71"/>
        <v>4.2457500000000001</v>
      </c>
      <c r="G356" s="36">
        <f t="shared" si="72"/>
        <v>3.6353900002723094E-2</v>
      </c>
      <c r="H356" s="36">
        <f t="shared" si="73"/>
        <v>18.026393062500002</v>
      </c>
      <c r="I356" s="36">
        <f t="shared" si="74"/>
        <v>76.535558345109393</v>
      </c>
      <c r="J356" s="36">
        <f t="shared" si="75"/>
        <v>324.9508468437482</v>
      </c>
      <c r="K356" s="36">
        <f t="shared" si="76"/>
        <v>0.15434957093656157</v>
      </c>
      <c r="L356" s="36">
        <f t="shared" si="77"/>
        <v>0.65532969080390635</v>
      </c>
      <c r="M356" s="36">
        <f t="shared" ca="1" si="78"/>
        <v>3.8623889350392543E-2</v>
      </c>
      <c r="N356" s="36">
        <f t="shared" ca="1" si="79"/>
        <v>5.1528516385327697E-6</v>
      </c>
      <c r="O356" s="113">
        <f t="shared" ca="1" si="80"/>
        <v>5762251711904.3252</v>
      </c>
      <c r="P356" s="36">
        <f t="shared" ca="1" si="81"/>
        <v>15317093667646.693</v>
      </c>
      <c r="Q356" s="36">
        <f t="shared" ca="1" si="82"/>
        <v>407886204986.03662</v>
      </c>
      <c r="R356" s="45">
        <f t="shared" ca="1" si="83"/>
        <v>-2.2699893476694488E-3</v>
      </c>
    </row>
    <row r="357" spans="1:18" x14ac:dyDescent="0.2">
      <c r="A357" s="45">
        <v>42457.5</v>
      </c>
      <c r="B357" s="45">
        <v>3.7553900001512375E-2</v>
      </c>
      <c r="C357" s="45">
        <v>0.1</v>
      </c>
      <c r="D357" s="92">
        <f t="shared" si="69"/>
        <v>4.2457500000000001</v>
      </c>
      <c r="E357" s="92">
        <f t="shared" si="70"/>
        <v>3.7553900001512375E-2</v>
      </c>
      <c r="F357" s="36">
        <f t="shared" si="71"/>
        <v>0.42457500000000004</v>
      </c>
      <c r="G357" s="36">
        <f t="shared" si="72"/>
        <v>3.7553900001512375E-3</v>
      </c>
      <c r="H357" s="36">
        <f t="shared" si="73"/>
        <v>1.8026393062500001</v>
      </c>
      <c r="I357" s="36">
        <f t="shared" si="74"/>
        <v>7.6535558345109385</v>
      </c>
      <c r="J357" s="36">
        <f t="shared" si="75"/>
        <v>32.495084684374817</v>
      </c>
      <c r="K357" s="36">
        <f t="shared" si="76"/>
        <v>1.5944447093142116E-2</v>
      </c>
      <c r="L357" s="36">
        <f t="shared" si="77"/>
        <v>6.7696136245708138E-2</v>
      </c>
      <c r="M357" s="36">
        <f t="shared" ca="1" si="78"/>
        <v>3.8623889350392543E-2</v>
      </c>
      <c r="N357" s="36">
        <f t="shared" ca="1" si="79"/>
        <v>1.1448772067170062E-7</v>
      </c>
      <c r="O357" s="113">
        <f t="shared" ca="1" si="80"/>
        <v>57622517119.043388</v>
      </c>
      <c r="P357" s="36">
        <f t="shared" ca="1" si="81"/>
        <v>153170936676.46707</v>
      </c>
      <c r="Q357" s="36">
        <f t="shared" ca="1" si="82"/>
        <v>4078862049.8603721</v>
      </c>
      <c r="R357" s="45">
        <f t="shared" ca="1" si="83"/>
        <v>-1.0699893488801682E-3</v>
      </c>
    </row>
    <row r="358" spans="1:18" x14ac:dyDescent="0.2">
      <c r="A358" s="45">
        <v>42458</v>
      </c>
      <c r="B358" s="45">
        <v>3.7008560000685975E-2</v>
      </c>
      <c r="C358" s="45">
        <v>1</v>
      </c>
      <c r="D358" s="92">
        <f t="shared" si="69"/>
        <v>4.2458</v>
      </c>
      <c r="E358" s="92">
        <f t="shared" si="70"/>
        <v>3.7008560000685975E-2</v>
      </c>
      <c r="F358" s="36">
        <f t="shared" si="71"/>
        <v>4.2458</v>
      </c>
      <c r="G358" s="36">
        <f t="shared" si="72"/>
        <v>3.7008560000685975E-2</v>
      </c>
      <c r="H358" s="36">
        <f t="shared" si="73"/>
        <v>18.026817640000001</v>
      </c>
      <c r="I358" s="36">
        <f t="shared" si="74"/>
        <v>76.538262335912009</v>
      </c>
      <c r="J358" s="36">
        <f t="shared" si="75"/>
        <v>324.96615422581522</v>
      </c>
      <c r="K358" s="36">
        <f t="shared" si="76"/>
        <v>0.15713094405091252</v>
      </c>
      <c r="L358" s="36">
        <f t="shared" si="77"/>
        <v>0.66714656225136437</v>
      </c>
      <c r="M358" s="36">
        <f t="shared" ca="1" si="78"/>
        <v>3.8624980309938363E-2</v>
      </c>
      <c r="N358" s="36">
        <f t="shared" ca="1" si="79"/>
        <v>2.6128146161635856E-6</v>
      </c>
      <c r="O358" s="113">
        <f t="shared" ca="1" si="80"/>
        <v>5761947216034.0361</v>
      </c>
      <c r="P358" s="36">
        <f t="shared" ca="1" si="81"/>
        <v>15315975266541.477</v>
      </c>
      <c r="Q358" s="36">
        <f t="shared" ca="1" si="82"/>
        <v>407853061365.58185</v>
      </c>
      <c r="R358" s="45">
        <f t="shared" ca="1" si="83"/>
        <v>-1.6164203092523879E-3</v>
      </c>
    </row>
    <row r="359" spans="1:18" x14ac:dyDescent="0.2">
      <c r="A359" s="45">
        <v>42475.5</v>
      </c>
      <c r="B359" s="45">
        <v>3.7321659998269752E-2</v>
      </c>
      <c r="C359" s="45">
        <v>1</v>
      </c>
      <c r="D359" s="92">
        <f t="shared" si="69"/>
        <v>4.2475500000000004</v>
      </c>
      <c r="E359" s="92">
        <f t="shared" si="70"/>
        <v>3.7321659998269752E-2</v>
      </c>
      <c r="F359" s="36">
        <f t="shared" si="71"/>
        <v>4.2475500000000004</v>
      </c>
      <c r="G359" s="36">
        <f t="shared" si="72"/>
        <v>3.7321659998269752E-2</v>
      </c>
      <c r="H359" s="36">
        <f t="shared" si="73"/>
        <v>18.041681002500003</v>
      </c>
      <c r="I359" s="36">
        <f t="shared" si="74"/>
        <v>76.632942142168886</v>
      </c>
      <c r="J359" s="36">
        <f t="shared" si="75"/>
        <v>325.50225339596949</v>
      </c>
      <c r="K359" s="36">
        <f t="shared" si="76"/>
        <v>0.1585256169256507</v>
      </c>
      <c r="L359" s="36">
        <f t="shared" si="77"/>
        <v>0.67334548417254769</v>
      </c>
      <c r="M359" s="36">
        <f t="shared" ca="1" si="78"/>
        <v>3.866317336220406E-2</v>
      </c>
      <c r="N359" s="36">
        <f t="shared" ca="1" si="79"/>
        <v>1.7996581056143452E-6</v>
      </c>
      <c r="O359" s="113">
        <f t="shared" ca="1" si="80"/>
        <v>5751276024486.583</v>
      </c>
      <c r="P359" s="36">
        <f t="shared" ca="1" si="81"/>
        <v>15276822251738.25</v>
      </c>
      <c r="Q359" s="36">
        <f t="shared" ca="1" si="82"/>
        <v>406692970730.37994</v>
      </c>
      <c r="R359" s="45">
        <f t="shared" ca="1" si="83"/>
        <v>-1.3415133639343088E-3</v>
      </c>
    </row>
    <row r="360" spans="1:18" x14ac:dyDescent="0.2">
      <c r="A360" s="45">
        <v>42476</v>
      </c>
      <c r="B360" s="45">
        <v>3.6576320002495777E-2</v>
      </c>
      <c r="C360" s="45">
        <v>1</v>
      </c>
      <c r="D360" s="92">
        <f t="shared" si="69"/>
        <v>4.2476000000000003</v>
      </c>
      <c r="E360" s="92">
        <f t="shared" si="70"/>
        <v>3.6576320002495777E-2</v>
      </c>
      <c r="F360" s="36">
        <f t="shared" si="71"/>
        <v>4.2476000000000003</v>
      </c>
      <c r="G360" s="36">
        <f t="shared" si="72"/>
        <v>3.6576320002495777E-2</v>
      </c>
      <c r="H360" s="36">
        <f t="shared" si="73"/>
        <v>18.042105760000002</v>
      </c>
      <c r="I360" s="36">
        <f t="shared" si="74"/>
        <v>76.635648426176019</v>
      </c>
      <c r="J360" s="36">
        <f t="shared" si="75"/>
        <v>325.51758025502528</v>
      </c>
      <c r="K360" s="36">
        <f t="shared" si="76"/>
        <v>0.15536157684260107</v>
      </c>
      <c r="L360" s="36">
        <f t="shared" si="77"/>
        <v>0.65991383379663238</v>
      </c>
      <c r="M360" s="36">
        <f t="shared" ca="1" si="78"/>
        <v>3.8664264862787699E-2</v>
      </c>
      <c r="N360" s="36">
        <f t="shared" ca="1" si="79"/>
        <v>4.359513739619455E-6</v>
      </c>
      <c r="O360" s="113">
        <f t="shared" ca="1" si="80"/>
        <v>5750970738512.2314</v>
      </c>
      <c r="P360" s="36">
        <f t="shared" ca="1" si="81"/>
        <v>15275703339054.105</v>
      </c>
      <c r="Q360" s="36">
        <f t="shared" ca="1" si="82"/>
        <v>406659823496.66888</v>
      </c>
      <c r="R360" s="45">
        <f t="shared" ca="1" si="83"/>
        <v>-2.0879448602919223E-3</v>
      </c>
    </row>
    <row r="361" spans="1:18" x14ac:dyDescent="0.2">
      <c r="A361" s="45">
        <v>42543</v>
      </c>
      <c r="B361" s="45">
        <v>3.69007600020268E-2</v>
      </c>
      <c r="C361" s="45">
        <v>0.1</v>
      </c>
      <c r="D361" s="92">
        <f t="shared" si="69"/>
        <v>4.2542999999999997</v>
      </c>
      <c r="E361" s="92">
        <f t="shared" si="70"/>
        <v>3.69007600020268E-2</v>
      </c>
      <c r="F361" s="36">
        <f t="shared" si="71"/>
        <v>0.42542999999999997</v>
      </c>
      <c r="G361" s="36">
        <f t="shared" si="72"/>
        <v>3.6900760002026804E-3</v>
      </c>
      <c r="H361" s="36">
        <f t="shared" si="73"/>
        <v>1.8099068489999999</v>
      </c>
      <c r="I361" s="36">
        <f t="shared" si="74"/>
        <v>7.6998867077006992</v>
      </c>
      <c r="J361" s="36">
        <f t="shared" si="75"/>
        <v>32.757628020571083</v>
      </c>
      <c r="K361" s="36">
        <f t="shared" si="76"/>
        <v>1.5698690327662263E-2</v>
      </c>
      <c r="L361" s="36">
        <f t="shared" si="77"/>
        <v>6.6786938260973566E-2</v>
      </c>
      <c r="M361" s="36">
        <f t="shared" ca="1" si="78"/>
        <v>3.8810661876747053E-2</v>
      </c>
      <c r="N361" s="36">
        <f t="shared" ca="1" si="79"/>
        <v>3.6477251710599376E-7</v>
      </c>
      <c r="O361" s="113">
        <f t="shared" ca="1" si="80"/>
        <v>57098652649.395752</v>
      </c>
      <c r="P361" s="36">
        <f t="shared" ca="1" si="81"/>
        <v>151256439478.35571</v>
      </c>
      <c r="Q361" s="36">
        <f t="shared" ca="1" si="82"/>
        <v>4022172870.5664287</v>
      </c>
      <c r="R361" s="45">
        <f t="shared" ca="1" si="83"/>
        <v>-1.9099018747202531E-3</v>
      </c>
    </row>
    <row r="362" spans="1:18" x14ac:dyDescent="0.2">
      <c r="A362" s="45">
        <v>42543.5</v>
      </c>
      <c r="B362" s="45">
        <v>3.7855419999687001E-2</v>
      </c>
      <c r="C362" s="45">
        <v>1</v>
      </c>
      <c r="D362" s="92">
        <f t="shared" si="69"/>
        <v>4.2543499999999996</v>
      </c>
      <c r="E362" s="92">
        <f t="shared" si="70"/>
        <v>3.7855419999687001E-2</v>
      </c>
      <c r="F362" s="36">
        <f t="shared" si="71"/>
        <v>4.2543499999999996</v>
      </c>
      <c r="G362" s="36">
        <f t="shared" si="72"/>
        <v>3.7855419999687001E-2</v>
      </c>
      <c r="H362" s="36">
        <f t="shared" si="73"/>
        <v>18.099493922499995</v>
      </c>
      <c r="I362" s="36">
        <f t="shared" si="74"/>
        <v>77.001581969187853</v>
      </c>
      <c r="J362" s="36">
        <f t="shared" si="75"/>
        <v>327.59168025061433</v>
      </c>
      <c r="K362" s="36">
        <f t="shared" si="76"/>
        <v>0.16105020607566839</v>
      </c>
      <c r="L362" s="36">
        <f t="shared" si="77"/>
        <v>0.68516394421801974</v>
      </c>
      <c r="M362" s="36">
        <f t="shared" ca="1" si="78"/>
        <v>3.8811755406222496E-2</v>
      </c>
      <c r="N362" s="36">
        <f t="shared" ca="1" si="79"/>
        <v>9.1457740979341121E-7</v>
      </c>
      <c r="O362" s="113">
        <f t="shared" ca="1" si="80"/>
        <v>5709557043742.7705</v>
      </c>
      <c r="P362" s="36">
        <f t="shared" ca="1" si="81"/>
        <v>15124523186692.381</v>
      </c>
      <c r="Q362" s="36">
        <f t="shared" ca="1" si="82"/>
        <v>402184128319.67059</v>
      </c>
      <c r="R362" s="45">
        <f t="shared" ca="1" si="83"/>
        <v>-9.5633540653549537E-4</v>
      </c>
    </row>
    <row r="363" spans="1:18" x14ac:dyDescent="0.2">
      <c r="A363" s="45">
        <v>42544</v>
      </c>
      <c r="B363" s="45">
        <v>3.6910079994413536E-2</v>
      </c>
      <c r="C363" s="45">
        <v>1</v>
      </c>
      <c r="D363" s="92">
        <f t="shared" si="69"/>
        <v>4.2544000000000004</v>
      </c>
      <c r="E363" s="92">
        <f t="shared" si="70"/>
        <v>3.6910079994413536E-2</v>
      </c>
      <c r="F363" s="36">
        <f t="shared" si="71"/>
        <v>4.2544000000000004</v>
      </c>
      <c r="G363" s="36">
        <f t="shared" si="72"/>
        <v>3.6910079994413536E-2</v>
      </c>
      <c r="H363" s="36">
        <f t="shared" si="73"/>
        <v>18.099919360000005</v>
      </c>
      <c r="I363" s="36">
        <f t="shared" si="74"/>
        <v>77.004296925184022</v>
      </c>
      <c r="J363" s="36">
        <f t="shared" si="75"/>
        <v>327.60708083850295</v>
      </c>
      <c r="K363" s="36">
        <f t="shared" si="76"/>
        <v>0.15703024432823295</v>
      </c>
      <c r="L363" s="36">
        <f t="shared" si="77"/>
        <v>0.66806947147003437</v>
      </c>
      <c r="M363" s="36">
        <f t="shared" ca="1" si="78"/>
        <v>3.8812848950726807E-2</v>
      </c>
      <c r="N363" s="36">
        <f t="shared" ca="1" si="79"/>
        <v>3.6205297011094938E-6</v>
      </c>
      <c r="O363" s="113">
        <f t="shared" ca="1" si="80"/>
        <v>5709248800967.4629</v>
      </c>
      <c r="P363" s="36">
        <f t="shared" ca="1" si="81"/>
        <v>15123402412270.186</v>
      </c>
      <c r="Q363" s="36">
        <f t="shared" ca="1" si="82"/>
        <v>402150969509.5733</v>
      </c>
      <c r="R363" s="45">
        <f t="shared" ca="1" si="83"/>
        <v>-1.9027689563132708E-3</v>
      </c>
    </row>
    <row r="364" spans="1:18" x14ac:dyDescent="0.2">
      <c r="A364" s="45">
        <v>42582</v>
      </c>
      <c r="B364" s="45">
        <v>3.7664240000594873E-2</v>
      </c>
      <c r="C364" s="45">
        <v>1</v>
      </c>
      <c r="D364" s="92">
        <f t="shared" si="69"/>
        <v>4.2582000000000004</v>
      </c>
      <c r="E364" s="92">
        <f t="shared" si="70"/>
        <v>3.7664240000594873E-2</v>
      </c>
      <c r="F364" s="36">
        <f t="shared" si="71"/>
        <v>4.2582000000000004</v>
      </c>
      <c r="G364" s="36">
        <f t="shared" si="72"/>
        <v>3.7664240000594873E-2</v>
      </c>
      <c r="H364" s="36">
        <f t="shared" si="73"/>
        <v>18.132267240000004</v>
      </c>
      <c r="I364" s="36">
        <f t="shared" si="74"/>
        <v>77.210820361368022</v>
      </c>
      <c r="J364" s="36">
        <f t="shared" si="75"/>
        <v>328.77911526277734</v>
      </c>
      <c r="K364" s="36">
        <f t="shared" si="76"/>
        <v>0.16038186677053309</v>
      </c>
      <c r="L364" s="36">
        <f t="shared" si="77"/>
        <v>0.68293806508228405</v>
      </c>
      <c r="M364" s="36">
        <f t="shared" ca="1" si="78"/>
        <v>3.8896002307403553E-2</v>
      </c>
      <c r="N364" s="36">
        <f t="shared" ca="1" si="79"/>
        <v>1.5172383804746408E-6</v>
      </c>
      <c r="O364" s="113">
        <f t="shared" ca="1" si="80"/>
        <v>5685759395963.083</v>
      </c>
      <c r="P364" s="36">
        <f t="shared" ca="1" si="81"/>
        <v>15038185165817.002</v>
      </c>
      <c r="Q364" s="36">
        <f t="shared" ca="1" si="82"/>
        <v>399630699544.17413</v>
      </c>
      <c r="R364" s="45">
        <f t="shared" ca="1" si="83"/>
        <v>-1.23176230680868E-3</v>
      </c>
    </row>
    <row r="365" spans="1:18" x14ac:dyDescent="0.2">
      <c r="A365" s="45">
        <v>42808.5</v>
      </c>
      <c r="B365" s="45">
        <v>4.192522000084864E-2</v>
      </c>
      <c r="C365" s="45">
        <v>0.1</v>
      </c>
      <c r="D365" s="92">
        <f t="shared" si="69"/>
        <v>4.28085</v>
      </c>
      <c r="E365" s="92">
        <f t="shared" si="70"/>
        <v>4.192522000084864E-2</v>
      </c>
      <c r="F365" s="36">
        <f t="shared" si="71"/>
        <v>0.42808500000000005</v>
      </c>
      <c r="G365" s="36">
        <f t="shared" si="72"/>
        <v>4.1925220000848641E-3</v>
      </c>
      <c r="H365" s="36">
        <f t="shared" si="73"/>
        <v>1.8325676722500002</v>
      </c>
      <c r="I365" s="36">
        <f t="shared" si="74"/>
        <v>7.8449473197514132</v>
      </c>
      <c r="J365" s="36">
        <f t="shared" si="75"/>
        <v>33.583042733757836</v>
      </c>
      <c r="K365" s="36">
        <f t="shared" si="76"/>
        <v>1.7947557804063291E-2</v>
      </c>
      <c r="L365" s="36">
        <f t="shared" si="77"/>
        <v>7.6830802825524347E-2</v>
      </c>
      <c r="M365" s="36">
        <f t="shared" ca="1" si="78"/>
        <v>3.939344080977638E-2</v>
      </c>
      <c r="N365" s="36">
        <f t="shared" ca="1" si="79"/>
        <v>6.4099058723465082E-7</v>
      </c>
      <c r="O365" s="113">
        <f t="shared" ca="1" si="80"/>
        <v>55432242410.896591</v>
      </c>
      <c r="P365" s="36">
        <f t="shared" ca="1" si="81"/>
        <v>145288033649.00208</v>
      </c>
      <c r="Q365" s="36">
        <f t="shared" ca="1" si="82"/>
        <v>3846041525.5018668</v>
      </c>
      <c r="R365" s="45">
        <f t="shared" ca="1" si="83"/>
        <v>2.5317791910722601E-3</v>
      </c>
    </row>
    <row r="366" spans="1:18" x14ac:dyDescent="0.2">
      <c r="A366" s="45">
        <v>43853</v>
      </c>
      <c r="B366" s="45">
        <v>4.1409960002056323E-2</v>
      </c>
      <c r="C366" s="45">
        <v>1</v>
      </c>
      <c r="D366" s="92">
        <f t="shared" si="69"/>
        <v>4.3853</v>
      </c>
      <c r="E366" s="92">
        <f t="shared" si="70"/>
        <v>4.1409960002056323E-2</v>
      </c>
      <c r="F366" s="36">
        <f t="shared" si="71"/>
        <v>4.3853</v>
      </c>
      <c r="G366" s="36">
        <f t="shared" si="72"/>
        <v>4.1409960002056323E-2</v>
      </c>
      <c r="H366" s="36">
        <f t="shared" si="73"/>
        <v>19.23085609</v>
      </c>
      <c r="I366" s="36">
        <f t="shared" si="74"/>
        <v>84.333073211477</v>
      </c>
      <c r="J366" s="36">
        <f t="shared" si="75"/>
        <v>369.82582595429011</v>
      </c>
      <c r="K366" s="36">
        <f t="shared" si="76"/>
        <v>0.18159509759701759</v>
      </c>
      <c r="L366" s="36">
        <f t="shared" si="77"/>
        <v>0.79634898149220124</v>
      </c>
      <c r="M366" s="36">
        <f t="shared" ca="1" si="78"/>
        <v>4.1727271358907476E-2</v>
      </c>
      <c r="N366" s="36">
        <f t="shared" ca="1" si="79"/>
        <v>1.0068649718672006E-7</v>
      </c>
      <c r="O366" s="113">
        <f t="shared" ca="1" si="80"/>
        <v>4836001615581.3135</v>
      </c>
      <c r="P366" s="36">
        <f t="shared" ca="1" si="81"/>
        <v>12162514000100.447</v>
      </c>
      <c r="Q366" s="36">
        <f t="shared" ca="1" si="82"/>
        <v>315638886121.59259</v>
      </c>
      <c r="R366" s="45">
        <f t="shared" ca="1" si="83"/>
        <v>-3.1731135685115347E-4</v>
      </c>
    </row>
    <row r="367" spans="1:18" x14ac:dyDescent="0.2">
      <c r="A367" s="45">
        <v>45049</v>
      </c>
      <c r="B367" s="45">
        <v>4.4296680003753863E-2</v>
      </c>
      <c r="C367" s="45">
        <v>1</v>
      </c>
      <c r="D367" s="92">
        <f t="shared" si="69"/>
        <v>4.5049000000000001</v>
      </c>
      <c r="E367" s="92">
        <f t="shared" si="70"/>
        <v>4.4296680003753863E-2</v>
      </c>
      <c r="F367" s="36">
        <f t="shared" si="71"/>
        <v>4.5049000000000001</v>
      </c>
      <c r="G367" s="36">
        <f t="shared" si="72"/>
        <v>4.4296680003753863E-2</v>
      </c>
      <c r="H367" s="36">
        <f t="shared" si="73"/>
        <v>20.294124010000001</v>
      </c>
      <c r="I367" s="36">
        <f t="shared" si="74"/>
        <v>91.422999252649007</v>
      </c>
      <c r="J367" s="36">
        <f t="shared" si="75"/>
        <v>411.85146933325854</v>
      </c>
      <c r="K367" s="36">
        <f t="shared" si="76"/>
        <v>0.1995521137489108</v>
      </c>
      <c r="L367" s="36">
        <f t="shared" si="77"/>
        <v>0.89896231722746833</v>
      </c>
      <c r="M367" s="36">
        <f t="shared" ca="1" si="78"/>
        <v>4.448015711007372E-2</v>
      </c>
      <c r="N367" s="36">
        <f t="shared" ca="1" si="79"/>
        <v>3.3663848543508121E-8</v>
      </c>
      <c r="O367" s="113">
        <f t="shared" ca="1" si="80"/>
        <v>3951030880693.0313</v>
      </c>
      <c r="P367" s="36">
        <f t="shared" ca="1" si="81"/>
        <v>9477215248780.4063</v>
      </c>
      <c r="Q367" s="36">
        <f t="shared" ca="1" si="82"/>
        <v>239045386899.79669</v>
      </c>
      <c r="R367" s="45">
        <f t="shared" ca="1" si="83"/>
        <v>-1.8347710631985703E-4</v>
      </c>
    </row>
    <row r="368" spans="1:18" x14ac:dyDescent="0.2">
      <c r="A368" s="45">
        <v>45090</v>
      </c>
      <c r="B368" s="45">
        <v>4.1638800001237541E-2</v>
      </c>
      <c r="C368" s="45">
        <v>0.1</v>
      </c>
      <c r="D368" s="92">
        <f t="shared" si="69"/>
        <v>4.5090000000000003</v>
      </c>
      <c r="E368" s="92">
        <f t="shared" si="70"/>
        <v>4.1638800001237541E-2</v>
      </c>
      <c r="F368" s="36">
        <f t="shared" si="71"/>
        <v>0.45090000000000008</v>
      </c>
      <c r="G368" s="36">
        <f t="shared" si="72"/>
        <v>4.1638800001237543E-3</v>
      </c>
      <c r="H368" s="36">
        <f t="shared" si="73"/>
        <v>2.0331081000000006</v>
      </c>
      <c r="I368" s="36">
        <f t="shared" si="74"/>
        <v>9.1672844229000034</v>
      </c>
      <c r="J368" s="36">
        <f t="shared" si="75"/>
        <v>41.33528546285612</v>
      </c>
      <c r="K368" s="36">
        <f t="shared" si="76"/>
        <v>1.8774934920558008E-2</v>
      </c>
      <c r="L368" s="36">
        <f t="shared" si="77"/>
        <v>8.4656181556796065E-2</v>
      </c>
      <c r="M368" s="36">
        <f t="shared" ca="1" si="78"/>
        <v>4.4576053045739243E-2</v>
      </c>
      <c r="N368" s="36">
        <f t="shared" ca="1" si="79"/>
        <v>8.6274554474345167E-7</v>
      </c>
      <c r="O368" s="113">
        <f t="shared" ca="1" si="80"/>
        <v>39197641320.972183</v>
      </c>
      <c r="P368" s="36">
        <f t="shared" ca="1" si="81"/>
        <v>93867110325.25383</v>
      </c>
      <c r="Q368" s="36">
        <f t="shared" ca="1" si="82"/>
        <v>2364960680.8530803</v>
      </c>
      <c r="R368" s="45">
        <f t="shared" ca="1" si="83"/>
        <v>-2.9372530445017017E-3</v>
      </c>
    </row>
    <row r="369" spans="1:18" x14ac:dyDescent="0.2">
      <c r="A369" s="45">
        <v>45090.5</v>
      </c>
      <c r="B369" s="45">
        <v>-5.6406540003081318E-2</v>
      </c>
      <c r="C369" s="45">
        <v>0.1</v>
      </c>
      <c r="D369" s="92">
        <f t="shared" si="69"/>
        <v>4.5090500000000002</v>
      </c>
      <c r="E369" s="92">
        <f t="shared" si="70"/>
        <v>-5.6406540003081318E-2</v>
      </c>
      <c r="F369" s="36">
        <f t="shared" si="71"/>
        <v>0.45090500000000006</v>
      </c>
      <c r="G369" s="36">
        <f t="shared" si="72"/>
        <v>-5.6406540003081321E-3</v>
      </c>
      <c r="H369" s="36">
        <f t="shared" si="73"/>
        <v>2.0331531902500002</v>
      </c>
      <c r="I369" s="36">
        <f t="shared" si="74"/>
        <v>9.1675893924967635</v>
      </c>
      <c r="J369" s="36">
        <f t="shared" si="75"/>
        <v>41.337118950237532</v>
      </c>
      <c r="K369" s="36">
        <f t="shared" si="76"/>
        <v>-2.5433990920089383E-2</v>
      </c>
      <c r="L369" s="36">
        <f t="shared" si="77"/>
        <v>-0.11468313675822904</v>
      </c>
      <c r="M369" s="36">
        <f t="shared" ca="1" si="78"/>
        <v>4.4577223132065677E-2</v>
      </c>
      <c r="N369" s="36">
        <f t="shared" ca="1" si="79"/>
        <v>1.0197720416935472E-3</v>
      </c>
      <c r="O369" s="113">
        <f t="shared" ca="1" si="80"/>
        <v>39193825688.579849</v>
      </c>
      <c r="P369" s="36">
        <f t="shared" ca="1" si="81"/>
        <v>93856082108.619553</v>
      </c>
      <c r="Q369" s="36">
        <f t="shared" ca="1" si="82"/>
        <v>2364650173.5709772</v>
      </c>
      <c r="R369" s="45">
        <f t="shared" ca="1" si="83"/>
        <v>-0.10098376313514699</v>
      </c>
    </row>
    <row r="370" spans="1:18" x14ac:dyDescent="0.2">
      <c r="A370" s="45">
        <v>45090.5</v>
      </c>
      <c r="B370" s="45">
        <v>-5.0206539999635424E-2</v>
      </c>
      <c r="C370" s="45">
        <v>0.1</v>
      </c>
      <c r="D370" s="92">
        <f t="shared" si="69"/>
        <v>4.5090500000000002</v>
      </c>
      <c r="E370" s="92">
        <f t="shared" si="70"/>
        <v>-5.0206539999635424E-2</v>
      </c>
      <c r="F370" s="36">
        <f t="shared" si="71"/>
        <v>0.45090500000000006</v>
      </c>
      <c r="G370" s="36">
        <f t="shared" si="72"/>
        <v>-5.0206539999635424E-3</v>
      </c>
      <c r="H370" s="36">
        <f t="shared" si="73"/>
        <v>2.0331531902500002</v>
      </c>
      <c r="I370" s="36">
        <f t="shared" si="74"/>
        <v>9.1675893924967635</v>
      </c>
      <c r="J370" s="36">
        <f t="shared" si="75"/>
        <v>41.337118950237532</v>
      </c>
      <c r="K370" s="36">
        <f t="shared" si="76"/>
        <v>-2.2638379918535612E-2</v>
      </c>
      <c r="L370" s="36">
        <f t="shared" si="77"/>
        <v>-0.102077586971673</v>
      </c>
      <c r="M370" s="36">
        <f t="shared" ca="1" si="78"/>
        <v>4.4577223132065677E-2</v>
      </c>
      <c r="N370" s="36">
        <f t="shared" ca="1" si="79"/>
        <v>8.9839617534064216E-4</v>
      </c>
      <c r="O370" s="113">
        <f t="shared" ca="1" si="80"/>
        <v>39193825688.579849</v>
      </c>
      <c r="P370" s="36">
        <f t="shared" ca="1" si="81"/>
        <v>93856082108.619553</v>
      </c>
      <c r="Q370" s="36">
        <f t="shared" ca="1" si="82"/>
        <v>2364650173.5709772</v>
      </c>
      <c r="R370" s="45">
        <f t="shared" ca="1" si="83"/>
        <v>-9.4783763131701101E-2</v>
      </c>
    </row>
    <row r="371" spans="1:18" x14ac:dyDescent="0.2">
      <c r="A371" s="45">
        <v>45368</v>
      </c>
      <c r="B371" s="45">
        <v>4.4029759999830276E-2</v>
      </c>
      <c r="C371" s="45">
        <v>1</v>
      </c>
      <c r="D371" s="92">
        <f t="shared" si="69"/>
        <v>4.5368000000000004</v>
      </c>
      <c r="E371" s="92">
        <f t="shared" si="70"/>
        <v>4.4029759999830276E-2</v>
      </c>
      <c r="F371" s="36">
        <f t="shared" si="71"/>
        <v>4.5368000000000004</v>
      </c>
      <c r="G371" s="36">
        <f t="shared" si="72"/>
        <v>4.4029759999830276E-2</v>
      </c>
      <c r="H371" s="36">
        <f t="shared" si="73"/>
        <v>20.582554240000004</v>
      </c>
      <c r="I371" s="36">
        <f t="shared" si="74"/>
        <v>93.378932076032029</v>
      </c>
      <c r="J371" s="36">
        <f t="shared" si="75"/>
        <v>423.64153904254215</v>
      </c>
      <c r="K371" s="36">
        <f t="shared" si="76"/>
        <v>0.19975421516723002</v>
      </c>
      <c r="L371" s="36">
        <f t="shared" si="77"/>
        <v>0.90624492337068918</v>
      </c>
      <c r="M371" s="36">
        <f t="shared" ca="1" si="78"/>
        <v>4.5228939841146239E-2</v>
      </c>
      <c r="N371" s="36">
        <f t="shared" ca="1" si="79"/>
        <v>1.4380322918185781E-6</v>
      </c>
      <c r="O371" s="113">
        <f t="shared" ca="1" si="80"/>
        <v>3706762632798.5591</v>
      </c>
      <c r="P371" s="36">
        <f t="shared" ca="1" si="81"/>
        <v>8777095530236.293</v>
      </c>
      <c r="Q371" s="36">
        <f t="shared" ca="1" si="82"/>
        <v>219382261140.62946</v>
      </c>
      <c r="R371" s="45">
        <f t="shared" ca="1" si="83"/>
        <v>-1.1991798413159629E-3</v>
      </c>
    </row>
    <row r="372" spans="1:18" x14ac:dyDescent="0.2">
      <c r="A372" s="45">
        <v>46600.5</v>
      </c>
      <c r="B372" s="45">
        <v>4.9166659999173135E-2</v>
      </c>
      <c r="C372" s="45">
        <v>1</v>
      </c>
      <c r="D372" s="92">
        <f t="shared" si="69"/>
        <v>4.66005</v>
      </c>
      <c r="E372" s="92">
        <f t="shared" si="70"/>
        <v>4.9166659999173135E-2</v>
      </c>
      <c r="F372" s="36">
        <f t="shared" si="71"/>
        <v>4.66005</v>
      </c>
      <c r="G372" s="36">
        <f t="shared" si="72"/>
        <v>4.9166659999173135E-2</v>
      </c>
      <c r="H372" s="36">
        <f t="shared" si="73"/>
        <v>21.7160660025</v>
      </c>
      <c r="I372" s="36">
        <f t="shared" si="74"/>
        <v>101.19795337495013</v>
      </c>
      <c r="J372" s="36">
        <f t="shared" si="75"/>
        <v>471.58752262493635</v>
      </c>
      <c r="K372" s="36">
        <f t="shared" si="76"/>
        <v>0.22911909392914676</v>
      </c>
      <c r="L372" s="36">
        <f t="shared" si="77"/>
        <v>1.0677064336645203</v>
      </c>
      <c r="M372" s="36">
        <f t="shared" ca="1" si="78"/>
        <v>4.8179440993919825E-2</v>
      </c>
      <c r="N372" s="36">
        <f t="shared" ca="1" si="79"/>
        <v>9.7460136433333333E-7</v>
      </c>
      <c r="O372" s="113">
        <f t="shared" ca="1" si="80"/>
        <v>2756206891026.6011</v>
      </c>
      <c r="P372" s="36">
        <f t="shared" ca="1" si="81"/>
        <v>6189662779509.8975</v>
      </c>
      <c r="Q372" s="36">
        <f t="shared" ca="1" si="82"/>
        <v>147979547298.42871</v>
      </c>
      <c r="R372" s="45">
        <f t="shared" ca="1" si="83"/>
        <v>9.8721900525330919E-4</v>
      </c>
    </row>
    <row r="373" spans="1:18" x14ac:dyDescent="0.2">
      <c r="A373" s="45">
        <v>46600.5</v>
      </c>
      <c r="B373" s="45">
        <v>4.9926659994525835E-2</v>
      </c>
      <c r="C373" s="45">
        <v>1</v>
      </c>
      <c r="D373" s="92">
        <f t="shared" si="69"/>
        <v>4.66005</v>
      </c>
      <c r="E373" s="92">
        <f t="shared" si="70"/>
        <v>4.9926659994525835E-2</v>
      </c>
      <c r="F373" s="36">
        <f t="shared" si="71"/>
        <v>4.66005</v>
      </c>
      <c r="G373" s="36">
        <f t="shared" si="72"/>
        <v>4.9926659994525835E-2</v>
      </c>
      <c r="H373" s="36">
        <f t="shared" si="73"/>
        <v>21.7160660025</v>
      </c>
      <c r="I373" s="36">
        <f t="shared" si="74"/>
        <v>101.19795337495013</v>
      </c>
      <c r="J373" s="36">
        <f t="shared" si="75"/>
        <v>471.58752262493635</v>
      </c>
      <c r="K373" s="36">
        <f t="shared" si="76"/>
        <v>0.23266073190749012</v>
      </c>
      <c r="L373" s="36">
        <f t="shared" si="77"/>
        <v>1.0842106437254992</v>
      </c>
      <c r="M373" s="36">
        <f t="shared" ca="1" si="78"/>
        <v>4.8179440993919825E-2</v>
      </c>
      <c r="N373" s="36">
        <f t="shared" ca="1" si="79"/>
        <v>3.0527742360786626E-6</v>
      </c>
      <c r="O373" s="113">
        <f t="shared" ca="1" si="80"/>
        <v>2756206891026.6011</v>
      </c>
      <c r="P373" s="36">
        <f t="shared" ca="1" si="81"/>
        <v>6189662779509.8975</v>
      </c>
      <c r="Q373" s="36">
        <f t="shared" ca="1" si="82"/>
        <v>147979547298.42871</v>
      </c>
      <c r="R373" s="45">
        <f t="shared" ca="1" si="83"/>
        <v>1.7472190006060095E-3</v>
      </c>
    </row>
    <row r="374" spans="1:18" x14ac:dyDescent="0.2">
      <c r="A374" s="45">
        <v>46613.5</v>
      </c>
      <c r="B374" s="45">
        <v>4.8867820005398244E-2</v>
      </c>
      <c r="C374" s="45">
        <v>1</v>
      </c>
      <c r="D374" s="92">
        <f t="shared" si="69"/>
        <v>4.6613499999999997</v>
      </c>
      <c r="E374" s="92">
        <f t="shared" si="70"/>
        <v>4.8867820005398244E-2</v>
      </c>
      <c r="F374" s="36">
        <f t="shared" si="71"/>
        <v>4.6613499999999997</v>
      </c>
      <c r="G374" s="36">
        <f t="shared" si="72"/>
        <v>4.8867820005398244E-2</v>
      </c>
      <c r="H374" s="36">
        <f t="shared" si="73"/>
        <v>21.728183822499997</v>
      </c>
      <c r="I374" s="36">
        <f t="shared" si="74"/>
        <v>101.28266966101035</v>
      </c>
      <c r="J374" s="36">
        <f t="shared" si="75"/>
        <v>472.11397222435056</v>
      </c>
      <c r="K374" s="36">
        <f t="shared" si="76"/>
        <v>0.2277900127821631</v>
      </c>
      <c r="L374" s="36">
        <f t="shared" si="77"/>
        <v>1.0618089760821359</v>
      </c>
      <c r="M374" s="36">
        <f t="shared" ca="1" si="78"/>
        <v>4.8211048577118276E-2</v>
      </c>
      <c r="N374" s="36">
        <f t="shared" ca="1" si="79"/>
        <v>4.3134870900490849E-7</v>
      </c>
      <c r="O374" s="113">
        <f t="shared" ca="1" si="80"/>
        <v>2746258379865.8164</v>
      </c>
      <c r="P374" s="36">
        <f t="shared" ca="1" si="81"/>
        <v>6163640402152.6084</v>
      </c>
      <c r="Q374" s="36">
        <f t="shared" ca="1" si="82"/>
        <v>147272870728.56897</v>
      </c>
      <c r="R374" s="45">
        <f t="shared" ca="1" si="83"/>
        <v>6.5677142827996748E-4</v>
      </c>
    </row>
    <row r="375" spans="1:18" x14ac:dyDescent="0.2">
      <c r="A375" s="45">
        <v>46613.5</v>
      </c>
      <c r="B375" s="45">
        <v>4.9547820002771914E-2</v>
      </c>
      <c r="C375" s="45">
        <v>1</v>
      </c>
      <c r="D375" s="92">
        <f t="shared" si="69"/>
        <v>4.6613499999999997</v>
      </c>
      <c r="E375" s="92">
        <f t="shared" si="70"/>
        <v>4.9547820002771914E-2</v>
      </c>
      <c r="F375" s="36">
        <f t="shared" si="71"/>
        <v>4.6613499999999997</v>
      </c>
      <c r="G375" s="36">
        <f t="shared" si="72"/>
        <v>4.9547820002771914E-2</v>
      </c>
      <c r="H375" s="36">
        <f t="shared" si="73"/>
        <v>21.728183822499997</v>
      </c>
      <c r="I375" s="36">
        <f t="shared" si="74"/>
        <v>101.28266966101035</v>
      </c>
      <c r="J375" s="36">
        <f t="shared" si="75"/>
        <v>472.11397222435056</v>
      </c>
      <c r="K375" s="36">
        <f t="shared" si="76"/>
        <v>0.23095973076992085</v>
      </c>
      <c r="L375" s="36">
        <f t="shared" si="77"/>
        <v>1.0765841410243704</v>
      </c>
      <c r="M375" s="36">
        <f t="shared" ca="1" si="78"/>
        <v>4.8211048577118276E-2</v>
      </c>
      <c r="N375" s="36">
        <f t="shared" ca="1" si="79"/>
        <v>1.7869578444440593E-6</v>
      </c>
      <c r="O375" s="113">
        <f t="shared" ca="1" si="80"/>
        <v>2746258379865.8164</v>
      </c>
      <c r="P375" s="36">
        <f t="shared" ca="1" si="81"/>
        <v>6163640402152.6084</v>
      </c>
      <c r="Q375" s="36">
        <f t="shared" ca="1" si="82"/>
        <v>147272870728.56897</v>
      </c>
      <c r="R375" s="45">
        <f t="shared" ca="1" si="83"/>
        <v>1.3367714256536378E-3</v>
      </c>
    </row>
    <row r="376" spans="1:18" x14ac:dyDescent="0.2">
      <c r="A376" s="45">
        <v>46682</v>
      </c>
      <c r="B376" s="45">
        <v>4.8976239995681681E-2</v>
      </c>
      <c r="C376" s="45">
        <v>0.5</v>
      </c>
      <c r="D376" s="92">
        <f t="shared" si="69"/>
        <v>4.6681999999999997</v>
      </c>
      <c r="E376" s="92">
        <f t="shared" si="70"/>
        <v>4.8976239995681681E-2</v>
      </c>
      <c r="F376" s="36">
        <f t="shared" si="71"/>
        <v>2.3340999999999998</v>
      </c>
      <c r="G376" s="36">
        <f t="shared" si="72"/>
        <v>2.448811999784084E-2</v>
      </c>
      <c r="H376" s="36">
        <f t="shared" si="73"/>
        <v>10.896045619999999</v>
      </c>
      <c r="I376" s="36">
        <f t="shared" si="74"/>
        <v>50.86492016328399</v>
      </c>
      <c r="J376" s="36">
        <f t="shared" si="75"/>
        <v>237.4476203062423</v>
      </c>
      <c r="K376" s="36">
        <f t="shared" si="76"/>
        <v>0.1143154417739206</v>
      </c>
      <c r="L376" s="36">
        <f t="shared" si="77"/>
        <v>0.53364734528901614</v>
      </c>
      <c r="M376" s="36">
        <f t="shared" ca="1" si="78"/>
        <v>4.8377764031430209E-2</v>
      </c>
      <c r="N376" s="36">
        <f t="shared" ca="1" si="79"/>
        <v>1.7908673989336425E-7</v>
      </c>
      <c r="O376" s="113">
        <f t="shared" ca="1" si="80"/>
        <v>673476289709.37671</v>
      </c>
      <c r="P376" s="36">
        <f t="shared" ca="1" si="81"/>
        <v>1506760400841.0371</v>
      </c>
      <c r="Q376" s="36">
        <f t="shared" ca="1" si="82"/>
        <v>35891889772.539665</v>
      </c>
      <c r="R376" s="45">
        <f t="shared" ca="1" si="83"/>
        <v>5.9847596425147143E-4</v>
      </c>
    </row>
    <row r="377" spans="1:18" x14ac:dyDescent="0.2">
      <c r="A377" s="45">
        <v>46797.5</v>
      </c>
      <c r="B377" s="45">
        <v>4.9502699999720789E-2</v>
      </c>
      <c r="C377" s="45">
        <v>1</v>
      </c>
      <c r="D377" s="92">
        <f t="shared" si="69"/>
        <v>4.6797500000000003</v>
      </c>
      <c r="E377" s="92">
        <f t="shared" si="70"/>
        <v>4.9502699999720789E-2</v>
      </c>
      <c r="F377" s="36">
        <f t="shared" si="71"/>
        <v>4.6797500000000003</v>
      </c>
      <c r="G377" s="36">
        <f t="shared" si="72"/>
        <v>4.9502699999720789E-2</v>
      </c>
      <c r="H377" s="36">
        <f t="shared" si="73"/>
        <v>21.900060062500003</v>
      </c>
      <c r="I377" s="36">
        <f t="shared" si="74"/>
        <v>102.4868060774844</v>
      </c>
      <c r="J377" s="36">
        <f t="shared" si="75"/>
        <v>479.61263074110764</v>
      </c>
      <c r="K377" s="36">
        <f t="shared" si="76"/>
        <v>0.23166026032369338</v>
      </c>
      <c r="L377" s="36">
        <f t="shared" si="77"/>
        <v>1.0841121032498042</v>
      </c>
      <c r="M377" s="36">
        <f t="shared" ca="1" si="78"/>
        <v>4.8659506976935329E-2</v>
      </c>
      <c r="N377" s="36">
        <f t="shared" ca="1" si="79"/>
        <v>7.1097447367408131E-7</v>
      </c>
      <c r="O377" s="113">
        <f t="shared" ca="1" si="80"/>
        <v>2605913113270.5356</v>
      </c>
      <c r="P377" s="36">
        <f t="shared" ca="1" si="81"/>
        <v>5798741941317.9941</v>
      </c>
      <c r="Q377" s="36">
        <f t="shared" ca="1" si="82"/>
        <v>137391045957.83305</v>
      </c>
      <c r="R377" s="45">
        <f t="shared" ca="1" si="83"/>
        <v>8.4319302278546004E-4</v>
      </c>
    </row>
    <row r="378" spans="1:18" x14ac:dyDescent="0.2">
      <c r="A378" s="45">
        <v>46810</v>
      </c>
      <c r="B378" s="45">
        <v>4.9019199999747798E-2</v>
      </c>
      <c r="C378" s="45">
        <v>1</v>
      </c>
      <c r="D378" s="92">
        <f t="shared" si="69"/>
        <v>4.681</v>
      </c>
      <c r="E378" s="92">
        <f t="shared" si="70"/>
        <v>4.9019199999747798E-2</v>
      </c>
      <c r="F378" s="36">
        <f t="shared" si="71"/>
        <v>4.681</v>
      </c>
      <c r="G378" s="36">
        <f t="shared" si="72"/>
        <v>4.9019199999747798E-2</v>
      </c>
      <c r="H378" s="36">
        <f t="shared" si="73"/>
        <v>21.911761000000002</v>
      </c>
      <c r="I378" s="36">
        <f t="shared" si="74"/>
        <v>102.56895324100002</v>
      </c>
      <c r="J378" s="36">
        <f t="shared" si="75"/>
        <v>480.1252701211211</v>
      </c>
      <c r="K378" s="36">
        <f t="shared" si="76"/>
        <v>0.22945887519881944</v>
      </c>
      <c r="L378" s="36">
        <f t="shared" si="77"/>
        <v>1.0740969948056738</v>
      </c>
      <c r="M378" s="36">
        <f t="shared" ca="1" si="78"/>
        <v>4.8690046729954597E-2</v>
      </c>
      <c r="N378" s="36">
        <f t="shared" ca="1" si="79"/>
        <v>1.0834187501555535E-7</v>
      </c>
      <c r="O378" s="113">
        <f t="shared" ca="1" si="80"/>
        <v>2596413261336.2397</v>
      </c>
      <c r="P378" s="36">
        <f t="shared" ca="1" si="81"/>
        <v>5774190154277.8105</v>
      </c>
      <c r="Q378" s="36">
        <f t="shared" ca="1" si="82"/>
        <v>136728049030.34187</v>
      </c>
      <c r="R378" s="45">
        <f t="shared" ca="1" si="83"/>
        <v>3.2915326979320036E-4</v>
      </c>
    </row>
    <row r="379" spans="1:18" x14ac:dyDescent="0.2">
      <c r="A379" s="45">
        <v>46831</v>
      </c>
      <c r="B379" s="45">
        <v>4.8674919999029953E-2</v>
      </c>
      <c r="C379" s="45">
        <v>1</v>
      </c>
      <c r="D379" s="92">
        <f t="shared" si="69"/>
        <v>4.6830999999999996</v>
      </c>
      <c r="E379" s="92">
        <f t="shared" si="70"/>
        <v>4.8674919999029953E-2</v>
      </c>
      <c r="F379" s="36">
        <f t="shared" si="71"/>
        <v>4.6830999999999996</v>
      </c>
      <c r="G379" s="36">
        <f t="shared" si="72"/>
        <v>4.8674919999029953E-2</v>
      </c>
      <c r="H379" s="36">
        <f t="shared" si="73"/>
        <v>21.931425609999994</v>
      </c>
      <c r="I379" s="36">
        <f t="shared" si="74"/>
        <v>102.70705927419097</v>
      </c>
      <c r="J379" s="36">
        <f t="shared" si="75"/>
        <v>480.98742928696367</v>
      </c>
      <c r="K379" s="36">
        <f t="shared" si="76"/>
        <v>0.22794951784745715</v>
      </c>
      <c r="L379" s="36">
        <f t="shared" si="77"/>
        <v>1.0675103870314264</v>
      </c>
      <c r="M379" s="36">
        <f t="shared" ca="1" si="78"/>
        <v>4.8741374660588276E-2</v>
      </c>
      <c r="N379" s="36">
        <f t="shared" ca="1" si="79"/>
        <v>4.4162220428311897E-9</v>
      </c>
      <c r="O379" s="113">
        <f t="shared" ca="1" si="80"/>
        <v>2580464281921.6431</v>
      </c>
      <c r="P379" s="36">
        <f t="shared" ca="1" si="81"/>
        <v>5733012933657.9199</v>
      </c>
      <c r="Q379" s="36">
        <f t="shared" ca="1" si="82"/>
        <v>135616647561.08191</v>
      </c>
      <c r="R379" s="45">
        <f t="shared" ca="1" si="83"/>
        <v>-6.6454661558322525E-5</v>
      </c>
    </row>
    <row r="380" spans="1:18" x14ac:dyDescent="0.2">
      <c r="A380" s="45">
        <v>46831</v>
      </c>
      <c r="B380" s="45">
        <v>4.9874919997819234E-2</v>
      </c>
      <c r="C380" s="45">
        <v>1</v>
      </c>
      <c r="D380" s="92">
        <f t="shared" si="69"/>
        <v>4.6830999999999996</v>
      </c>
      <c r="E380" s="92">
        <f t="shared" si="70"/>
        <v>4.9874919997819234E-2</v>
      </c>
      <c r="F380" s="36">
        <f t="shared" si="71"/>
        <v>4.6830999999999996</v>
      </c>
      <c r="G380" s="36">
        <f t="shared" si="72"/>
        <v>4.9874919997819234E-2</v>
      </c>
      <c r="H380" s="36">
        <f t="shared" si="73"/>
        <v>21.931425609999994</v>
      </c>
      <c r="I380" s="36">
        <f t="shared" si="74"/>
        <v>102.70705927419097</v>
      </c>
      <c r="J380" s="36">
        <f t="shared" si="75"/>
        <v>480.98742928696367</v>
      </c>
      <c r="K380" s="36">
        <f t="shared" si="76"/>
        <v>0.23356923784178724</v>
      </c>
      <c r="L380" s="36">
        <f t="shared" si="77"/>
        <v>1.0938280977368737</v>
      </c>
      <c r="M380" s="36">
        <f t="shared" ca="1" si="78"/>
        <v>4.8741374660588276E-2</v>
      </c>
      <c r="N380" s="36">
        <f t="shared" ca="1" si="79"/>
        <v>1.2849250315580465E-6</v>
      </c>
      <c r="O380" s="113">
        <f t="shared" ca="1" si="80"/>
        <v>2580464281921.6431</v>
      </c>
      <c r="P380" s="36">
        <f t="shared" ca="1" si="81"/>
        <v>5733012933657.9199</v>
      </c>
      <c r="Q380" s="36">
        <f t="shared" ca="1" si="82"/>
        <v>135616647561.08191</v>
      </c>
      <c r="R380" s="45">
        <f t="shared" ca="1" si="83"/>
        <v>1.1335453372309581E-3</v>
      </c>
    </row>
    <row r="381" spans="1:18" x14ac:dyDescent="0.2">
      <c r="A381" s="45">
        <v>46831.5</v>
      </c>
      <c r="B381" s="45">
        <v>4.9369579995982349E-2</v>
      </c>
      <c r="C381" s="45">
        <v>1</v>
      </c>
      <c r="D381" s="92">
        <f t="shared" si="69"/>
        <v>4.6831500000000004</v>
      </c>
      <c r="E381" s="92">
        <f t="shared" si="70"/>
        <v>4.9369579995982349E-2</v>
      </c>
      <c r="F381" s="36">
        <f t="shared" si="71"/>
        <v>4.6831500000000004</v>
      </c>
      <c r="G381" s="36">
        <f t="shared" si="72"/>
        <v>4.9369579995982349E-2</v>
      </c>
      <c r="H381" s="36">
        <f t="shared" si="73"/>
        <v>21.931893922500002</v>
      </c>
      <c r="I381" s="36">
        <f t="shared" si="74"/>
        <v>102.7103490231559</v>
      </c>
      <c r="J381" s="36">
        <f t="shared" si="75"/>
        <v>481.00797102779256</v>
      </c>
      <c r="K381" s="36">
        <f t="shared" si="76"/>
        <v>0.23120514855818475</v>
      </c>
      <c r="L381" s="36">
        <f t="shared" si="77"/>
        <v>1.082768391470263</v>
      </c>
      <c r="M381" s="36">
        <f t="shared" ca="1" si="78"/>
        <v>4.8742597077294614E-2</v>
      </c>
      <c r="N381" s="36">
        <f t="shared" ca="1" si="79"/>
        <v>3.9310758032619108E-7</v>
      </c>
      <c r="O381" s="113">
        <f t="shared" ca="1" si="80"/>
        <v>2580084711076.3125</v>
      </c>
      <c r="P381" s="36">
        <f t="shared" ca="1" si="81"/>
        <v>5732033594167.3369</v>
      </c>
      <c r="Q381" s="36">
        <f t="shared" ca="1" si="82"/>
        <v>135590222924.02069</v>
      </c>
      <c r="R381" s="45">
        <f t="shared" ca="1" si="83"/>
        <v>6.2698291868773515E-4</v>
      </c>
    </row>
    <row r="382" spans="1:18" x14ac:dyDescent="0.2">
      <c r="A382" s="45">
        <v>46832</v>
      </c>
      <c r="B382" s="45">
        <v>5.0634239996725228E-2</v>
      </c>
      <c r="C382" s="45">
        <v>1</v>
      </c>
      <c r="D382" s="92">
        <f t="shared" si="69"/>
        <v>4.6832000000000003</v>
      </c>
      <c r="E382" s="92">
        <f t="shared" si="70"/>
        <v>5.0634239996725228E-2</v>
      </c>
      <c r="F382" s="36">
        <f t="shared" si="71"/>
        <v>4.6832000000000003</v>
      </c>
      <c r="G382" s="36">
        <f t="shared" si="72"/>
        <v>5.0634239996725228E-2</v>
      </c>
      <c r="H382" s="36">
        <f t="shared" si="73"/>
        <v>21.932362240000003</v>
      </c>
      <c r="I382" s="36">
        <f t="shared" si="74"/>
        <v>102.71363884236803</v>
      </c>
      <c r="J382" s="36">
        <f t="shared" si="75"/>
        <v>481.02851342657794</v>
      </c>
      <c r="K382" s="36">
        <f t="shared" si="76"/>
        <v>0.2371302727526636</v>
      </c>
      <c r="L382" s="36">
        <f t="shared" si="77"/>
        <v>1.1105284933552741</v>
      </c>
      <c r="M382" s="36">
        <f t="shared" ca="1" si="78"/>
        <v>4.8743819509029777E-2</v>
      </c>
      <c r="N382" s="36">
        <f t="shared" ca="1" si="79"/>
        <v>3.5736896202987043E-6</v>
      </c>
      <c r="O382" s="113">
        <f t="shared" ca="1" si="80"/>
        <v>2579705148052.2925</v>
      </c>
      <c r="P382" s="36">
        <f t="shared" ca="1" si="81"/>
        <v>5731054304595.2979</v>
      </c>
      <c r="Q382" s="36">
        <f t="shared" ca="1" si="82"/>
        <v>135563800025.55151</v>
      </c>
      <c r="R382" s="45">
        <f t="shared" ca="1" si="83"/>
        <v>1.8904204876954503E-3</v>
      </c>
    </row>
    <row r="383" spans="1:18" x14ac:dyDescent="0.2">
      <c r="A383" s="45">
        <v>46832</v>
      </c>
      <c r="B383" s="45">
        <v>5.1154239998140838E-2</v>
      </c>
      <c r="C383" s="45">
        <v>1</v>
      </c>
      <c r="D383" s="92">
        <f t="shared" si="69"/>
        <v>4.6832000000000003</v>
      </c>
      <c r="E383" s="92">
        <f t="shared" si="70"/>
        <v>5.1154239998140838E-2</v>
      </c>
      <c r="F383" s="36">
        <f t="shared" si="71"/>
        <v>4.6832000000000003</v>
      </c>
      <c r="G383" s="36">
        <f t="shared" si="72"/>
        <v>5.1154239998140838E-2</v>
      </c>
      <c r="H383" s="36">
        <f t="shared" si="73"/>
        <v>21.932362240000003</v>
      </c>
      <c r="I383" s="36">
        <f t="shared" si="74"/>
        <v>102.71363884236803</v>
      </c>
      <c r="J383" s="36">
        <f t="shared" si="75"/>
        <v>481.02851342657794</v>
      </c>
      <c r="K383" s="36">
        <f t="shared" si="76"/>
        <v>0.23956553675929318</v>
      </c>
      <c r="L383" s="36">
        <f t="shared" si="77"/>
        <v>1.1219333217511218</v>
      </c>
      <c r="M383" s="36">
        <f t="shared" ca="1" si="78"/>
        <v>4.8743819509029777E-2</v>
      </c>
      <c r="N383" s="36">
        <f t="shared" ca="1" si="79"/>
        <v>5.8101269343264043E-6</v>
      </c>
      <c r="O383" s="113">
        <f t="shared" ca="1" si="80"/>
        <v>2579705148052.2925</v>
      </c>
      <c r="P383" s="36">
        <f t="shared" ca="1" si="81"/>
        <v>5731054304595.2979</v>
      </c>
      <c r="Q383" s="36">
        <f t="shared" ca="1" si="82"/>
        <v>135563800025.55151</v>
      </c>
      <c r="R383" s="45">
        <f t="shared" ca="1" si="83"/>
        <v>2.4104204891110606E-3</v>
      </c>
    </row>
    <row r="384" spans="1:18" x14ac:dyDescent="0.2">
      <c r="A384" s="45">
        <v>48060</v>
      </c>
      <c r="B384" s="45">
        <v>5.6319199997233227E-2</v>
      </c>
      <c r="C384" s="45">
        <v>0.1</v>
      </c>
      <c r="D384" s="92">
        <f t="shared" si="69"/>
        <v>4.806</v>
      </c>
      <c r="E384" s="92">
        <f t="shared" si="70"/>
        <v>5.6319199997233227E-2</v>
      </c>
      <c r="F384" s="36">
        <f t="shared" si="71"/>
        <v>0.48060000000000003</v>
      </c>
      <c r="G384" s="36">
        <f t="shared" si="72"/>
        <v>5.6319199997233232E-3</v>
      </c>
      <c r="H384" s="36">
        <f t="shared" si="73"/>
        <v>2.3097636000000001</v>
      </c>
      <c r="I384" s="36">
        <f t="shared" si="74"/>
        <v>11.100723861600001</v>
      </c>
      <c r="J384" s="36">
        <f t="shared" si="75"/>
        <v>53.350078878849601</v>
      </c>
      <c r="K384" s="36">
        <f t="shared" si="76"/>
        <v>2.7067007518670291E-2</v>
      </c>
      <c r="L384" s="36">
        <f t="shared" si="77"/>
        <v>0.13008403813472943</v>
      </c>
      <c r="M384" s="36">
        <f t="shared" ca="1" si="78"/>
        <v>5.179145677097214E-2</v>
      </c>
      <c r="N384" s="36">
        <f t="shared" ca="1" si="79"/>
        <v>2.0500458722953157E-6</v>
      </c>
      <c r="O384" s="113">
        <f t="shared" ca="1" si="80"/>
        <v>16824174526.508427</v>
      </c>
      <c r="P384" s="36">
        <f t="shared" ca="1" si="81"/>
        <v>34983604104.227379</v>
      </c>
      <c r="Q384" s="36">
        <f t="shared" ca="1" si="82"/>
        <v>765308027.03318429</v>
      </c>
      <c r="R384" s="45">
        <f t="shared" ca="1" si="83"/>
        <v>4.527743226261087E-3</v>
      </c>
    </row>
    <row r="385" spans="1:18" x14ac:dyDescent="0.2">
      <c r="A385" s="45">
        <v>48286.5</v>
      </c>
      <c r="B385" s="45">
        <v>5.2380180000909604E-2</v>
      </c>
      <c r="C385" s="45">
        <v>1</v>
      </c>
      <c r="D385" s="92">
        <f t="shared" si="69"/>
        <v>4.8286499999999997</v>
      </c>
      <c r="E385" s="92">
        <f t="shared" si="70"/>
        <v>5.2380180000909604E-2</v>
      </c>
      <c r="F385" s="36">
        <f t="shared" si="71"/>
        <v>4.8286499999999997</v>
      </c>
      <c r="G385" s="36">
        <f t="shared" si="72"/>
        <v>5.2380180000909604E-2</v>
      </c>
      <c r="H385" s="36">
        <f t="shared" si="73"/>
        <v>23.315860822499996</v>
      </c>
      <c r="I385" s="36">
        <f t="shared" si="74"/>
        <v>112.5841313605646</v>
      </c>
      <c r="J385" s="36">
        <f t="shared" si="75"/>
        <v>543.62936589419019</v>
      </c>
      <c r="K385" s="36">
        <f t="shared" si="76"/>
        <v>0.25292555616139212</v>
      </c>
      <c r="L385" s="36">
        <f t="shared" si="77"/>
        <v>1.221288986758706</v>
      </c>
      <c r="M385" s="36">
        <f t="shared" ca="1" si="78"/>
        <v>5.2363484369793531E-2</v>
      </c>
      <c r="N385" s="36">
        <f t="shared" ca="1" si="79"/>
        <v>2.7874409836399151E-10</v>
      </c>
      <c r="O385" s="113">
        <f t="shared" ca="1" si="80"/>
        <v>1527577695479.29</v>
      </c>
      <c r="P385" s="36">
        <f t="shared" ca="1" si="81"/>
        <v>3129987358926.8369</v>
      </c>
      <c r="Q385" s="36">
        <f t="shared" ca="1" si="82"/>
        <v>67085286294.157867</v>
      </c>
      <c r="R385" s="45">
        <f t="shared" ca="1" si="83"/>
        <v>1.6695631116073195E-5</v>
      </c>
    </row>
    <row r="386" spans="1:18" x14ac:dyDescent="0.2">
      <c r="A386" s="45">
        <v>48287</v>
      </c>
      <c r="B386" s="45">
        <v>5.313484000362223E-2</v>
      </c>
      <c r="C386" s="45">
        <v>1</v>
      </c>
      <c r="D386" s="92">
        <f t="shared" si="69"/>
        <v>4.8287000000000004</v>
      </c>
      <c r="E386" s="92">
        <f t="shared" si="70"/>
        <v>5.313484000362223E-2</v>
      </c>
      <c r="F386" s="36">
        <f t="shared" si="71"/>
        <v>4.8287000000000004</v>
      </c>
      <c r="G386" s="36">
        <f t="shared" si="72"/>
        <v>5.313484000362223E-2</v>
      </c>
      <c r="H386" s="36">
        <f t="shared" si="73"/>
        <v>23.316343690000004</v>
      </c>
      <c r="I386" s="36">
        <f t="shared" si="74"/>
        <v>112.58762877590303</v>
      </c>
      <c r="J386" s="36">
        <f t="shared" si="75"/>
        <v>543.65188307020298</v>
      </c>
      <c r="K386" s="36">
        <f t="shared" si="76"/>
        <v>0.25657220192549068</v>
      </c>
      <c r="L386" s="36">
        <f t="shared" si="77"/>
        <v>1.238910191437617</v>
      </c>
      <c r="M386" s="36">
        <f t="shared" ca="1" si="78"/>
        <v>5.236475053541885E-2</v>
      </c>
      <c r="N386" s="36">
        <f t="shared" ca="1" si="79"/>
        <v>5.9303778903776522E-7</v>
      </c>
      <c r="O386" s="113">
        <f t="shared" ca="1" si="80"/>
        <v>1527240642599.4211</v>
      </c>
      <c r="P386" s="36">
        <f t="shared" ca="1" si="81"/>
        <v>3129191178579.4033</v>
      </c>
      <c r="Q386" s="36">
        <f t="shared" ca="1" si="82"/>
        <v>67064989714.713089</v>
      </c>
      <c r="R386" s="45">
        <f t="shared" ca="1" si="83"/>
        <v>7.7008946820338042E-4</v>
      </c>
    </row>
    <row r="387" spans="1:18" x14ac:dyDescent="0.2">
      <c r="A387" s="45">
        <v>48423</v>
      </c>
      <c r="B387" s="45">
        <v>5.660236000403529E-2</v>
      </c>
      <c r="D387" s="92">
        <f t="shared" si="69"/>
        <v>4.8422999999999998</v>
      </c>
      <c r="E387" s="92">
        <f t="shared" si="70"/>
        <v>5.660236000403529E-2</v>
      </c>
      <c r="F387" s="36">
        <f t="shared" si="71"/>
        <v>0</v>
      </c>
      <c r="G387" s="36">
        <f t="shared" si="72"/>
        <v>0</v>
      </c>
      <c r="H387" s="36">
        <f t="shared" si="73"/>
        <v>0</v>
      </c>
      <c r="I387" s="36">
        <f t="shared" si="74"/>
        <v>0</v>
      </c>
      <c r="J387" s="36">
        <f t="shared" si="75"/>
        <v>0</v>
      </c>
      <c r="K387" s="36">
        <f t="shared" si="76"/>
        <v>0</v>
      </c>
      <c r="L387" s="36">
        <f t="shared" si="77"/>
        <v>0</v>
      </c>
      <c r="M387" s="36">
        <f t="shared" ca="1" si="78"/>
        <v>5.2709705575832363E-2</v>
      </c>
      <c r="N387" s="36">
        <f t="shared" ca="1" si="79"/>
        <v>0</v>
      </c>
      <c r="O387" s="113">
        <f t="shared" ca="1" si="80"/>
        <v>0</v>
      </c>
      <c r="P387" s="36">
        <f t="shared" ca="1" si="81"/>
        <v>0</v>
      </c>
      <c r="Q387" s="36">
        <f t="shared" ca="1" si="82"/>
        <v>0</v>
      </c>
      <c r="R387" s="45">
        <f t="shared" ca="1" si="83"/>
        <v>3.8926544282029268E-3</v>
      </c>
    </row>
    <row r="388" spans="1:18" x14ac:dyDescent="0.2">
      <c r="A388" s="45">
        <v>48598.5</v>
      </c>
      <c r="B388" s="45">
        <v>5.2808020001975819E-2</v>
      </c>
      <c r="C388" s="45">
        <v>1</v>
      </c>
      <c r="D388" s="92">
        <f t="shared" si="69"/>
        <v>4.8598499999999998</v>
      </c>
      <c r="E388" s="92">
        <f t="shared" si="70"/>
        <v>5.2808020001975819E-2</v>
      </c>
      <c r="F388" s="36">
        <f t="shared" si="71"/>
        <v>4.8598499999999998</v>
      </c>
      <c r="G388" s="36">
        <f t="shared" si="72"/>
        <v>5.2808020001975819E-2</v>
      </c>
      <c r="H388" s="36">
        <f t="shared" si="73"/>
        <v>23.618142022499999</v>
      </c>
      <c r="I388" s="36">
        <f t="shared" si="74"/>
        <v>114.78062750804662</v>
      </c>
      <c r="J388" s="36">
        <f t="shared" si="75"/>
        <v>557.81663259498032</v>
      </c>
      <c r="K388" s="36">
        <f t="shared" si="76"/>
        <v>0.2566390560066022</v>
      </c>
      <c r="L388" s="36">
        <f t="shared" si="77"/>
        <v>1.2472273163336856</v>
      </c>
      <c r="M388" s="36">
        <f t="shared" ca="1" si="78"/>
        <v>5.315649296349044E-2</v>
      </c>
      <c r="N388" s="36">
        <f t="shared" ca="1" si="79"/>
        <v>1.2143340490677009E-7</v>
      </c>
      <c r="O388" s="113">
        <f t="shared" ca="1" si="80"/>
        <v>1321687691915.5273</v>
      </c>
      <c r="P388" s="36">
        <f t="shared" ca="1" si="81"/>
        <v>2648396805751.1743</v>
      </c>
      <c r="Q388" s="36">
        <f t="shared" ca="1" si="82"/>
        <v>54913635859.221474</v>
      </c>
      <c r="R388" s="45">
        <f t="shared" ca="1" si="83"/>
        <v>-3.4847296151462037E-4</v>
      </c>
    </row>
    <row r="389" spans="1:18" x14ac:dyDescent="0.2">
      <c r="A389" s="45">
        <v>48599</v>
      </c>
      <c r="B389" s="45">
        <v>5.3722680000646506E-2</v>
      </c>
      <c r="C389" s="45">
        <v>1</v>
      </c>
      <c r="D389" s="92">
        <f t="shared" si="69"/>
        <v>4.8598999999999997</v>
      </c>
      <c r="E389" s="92">
        <f t="shared" si="70"/>
        <v>5.3722680000646506E-2</v>
      </c>
      <c r="F389" s="36">
        <f t="shared" si="71"/>
        <v>4.8598999999999997</v>
      </c>
      <c r="G389" s="36">
        <f t="shared" si="72"/>
        <v>5.3722680000646506E-2</v>
      </c>
      <c r="H389" s="36">
        <f t="shared" si="73"/>
        <v>23.618628009999998</v>
      </c>
      <c r="I389" s="36">
        <f t="shared" si="74"/>
        <v>114.78417026579898</v>
      </c>
      <c r="J389" s="36">
        <f t="shared" si="75"/>
        <v>557.83958907475642</v>
      </c>
      <c r="K389" s="36">
        <f t="shared" si="76"/>
        <v>0.26108685253514191</v>
      </c>
      <c r="L389" s="36">
        <f t="shared" si="77"/>
        <v>1.268855994635536</v>
      </c>
      <c r="M389" s="36">
        <f t="shared" ca="1" si="78"/>
        <v>5.3157768507104533E-2</v>
      </c>
      <c r="N389" s="36">
        <f t="shared" ca="1" si="79"/>
        <v>3.1912499553582201E-7</v>
      </c>
      <c r="O389" s="113">
        <f t="shared" ca="1" si="80"/>
        <v>1321365201211.7515</v>
      </c>
      <c r="P389" s="36">
        <f t="shared" ca="1" si="81"/>
        <v>2647650129380.791</v>
      </c>
      <c r="Q389" s="36">
        <f t="shared" ca="1" si="82"/>
        <v>54894940784.226059</v>
      </c>
      <c r="R389" s="45">
        <f t="shared" ca="1" si="83"/>
        <v>5.6491149354197245E-4</v>
      </c>
    </row>
    <row r="390" spans="1:18" x14ac:dyDescent="0.2">
      <c r="A390" s="45">
        <v>49056</v>
      </c>
      <c r="B390" s="45">
        <v>5.5301920001511462E-2</v>
      </c>
      <c r="C390" s="45">
        <v>1</v>
      </c>
      <c r="D390" s="92">
        <f t="shared" si="69"/>
        <v>4.9055999999999997</v>
      </c>
      <c r="E390" s="92">
        <f t="shared" si="70"/>
        <v>5.5301920001511462E-2</v>
      </c>
      <c r="F390" s="36">
        <f t="shared" si="71"/>
        <v>4.9055999999999997</v>
      </c>
      <c r="G390" s="36">
        <f t="shared" si="72"/>
        <v>5.5301920001511462E-2</v>
      </c>
      <c r="H390" s="36">
        <f t="shared" si="73"/>
        <v>24.064911359999996</v>
      </c>
      <c r="I390" s="36">
        <f t="shared" si="74"/>
        <v>118.05282916761598</v>
      </c>
      <c r="J390" s="36">
        <f t="shared" si="75"/>
        <v>579.11995876465699</v>
      </c>
      <c r="K390" s="36">
        <f t="shared" si="76"/>
        <v>0.27128909875941459</v>
      </c>
      <c r="L390" s="36">
        <f t="shared" si="77"/>
        <v>1.3308358028741842</v>
      </c>
      <c r="M390" s="36">
        <f t="shared" ca="1" si="78"/>
        <v>5.4329899750062874E-2</v>
      </c>
      <c r="N390" s="36">
        <f t="shared" ca="1" si="79"/>
        <v>9.4482336922617654E-7</v>
      </c>
      <c r="O390" s="113">
        <f t="shared" ca="1" si="80"/>
        <v>1037725651093.0115</v>
      </c>
      <c r="P390" s="36">
        <f t="shared" ca="1" si="81"/>
        <v>2000863904046.6646</v>
      </c>
      <c r="Q390" s="36">
        <f t="shared" ca="1" si="82"/>
        <v>38950952473.864517</v>
      </c>
      <c r="R390" s="45">
        <f t="shared" ca="1" si="83"/>
        <v>9.7202025144858817E-4</v>
      </c>
    </row>
    <row r="391" spans="1:18" x14ac:dyDescent="0.2">
      <c r="A391" s="45">
        <v>49094.5</v>
      </c>
      <c r="B391" s="45">
        <v>5.4810739995446056E-2</v>
      </c>
      <c r="C391" s="45">
        <v>1</v>
      </c>
      <c r="D391" s="92">
        <f t="shared" ref="D391:D454" si="84">A391/A$18</f>
        <v>4.9094499999999996</v>
      </c>
      <c r="E391" s="92">
        <f t="shared" ref="E391:E454" si="85">B391/B$18</f>
        <v>5.4810739995446056E-2</v>
      </c>
      <c r="F391" s="36">
        <f t="shared" ref="F391:F454" si="86">$C391*D391</f>
        <v>4.9094499999999996</v>
      </c>
      <c r="G391" s="36">
        <f t="shared" ref="G391:G454" si="87">$C391*E391</f>
        <v>5.4810739995446056E-2</v>
      </c>
      <c r="H391" s="36">
        <f t="shared" ref="H391:H454" si="88">C391*D391*D391</f>
        <v>24.102699302499996</v>
      </c>
      <c r="I391" s="36">
        <f t="shared" ref="I391:I454" si="89">C391*D391*D391*D391</f>
        <v>118.3309970906586</v>
      </c>
      <c r="J391" s="36">
        <f t="shared" ref="J391:J454" si="90">C391*D391*D391*D391*D391</f>
        <v>580.94011366673385</v>
      </c>
      <c r="K391" s="36">
        <f t="shared" ref="K391:K454" si="91">C391*E391*D391</f>
        <v>0.26909058747064263</v>
      </c>
      <c r="L391" s="36">
        <f t="shared" ref="L391:L454" si="92">C391*E391*D391*D391</f>
        <v>1.3210867846577463</v>
      </c>
      <c r="M391" s="36">
        <f t="shared" ref="M391:M454" ca="1" si="93">+E$4+E$5*D391+E$6*D391^2</f>
        <v>5.4429219438793003E-2</v>
      </c>
      <c r="N391" s="36">
        <f t="shared" ref="N391:N454" ca="1" si="94">C391*(M391-E391)^2</f>
        <v>1.4555793514885565E-7</v>
      </c>
      <c r="O391" s="113">
        <f t="shared" ref="O391:O454" ca="1" si="95">(C391*O$1-O$2*F391+O$3*H391)^2</f>
        <v>1014912592425.4777</v>
      </c>
      <c r="P391" s="36">
        <f t="shared" ref="P391:P454" ca="1" si="96">(-C391*O$2+O$4*F391-O$5*H391)^2</f>
        <v>1949754671949.8538</v>
      </c>
      <c r="Q391" s="36">
        <f t="shared" ref="Q391:Q454" ca="1" si="97">+(C391*O$3-F391*O$5+H391*O$6)^2</f>
        <v>37715543399.241997</v>
      </c>
      <c r="R391" s="45">
        <f t="shared" ref="R391:R454" ca="1" si="98">+E391-M391</f>
        <v>3.8152055665305329E-4</v>
      </c>
    </row>
    <row r="392" spans="1:18" x14ac:dyDescent="0.2">
      <c r="A392" s="45">
        <v>49094.5</v>
      </c>
      <c r="B392" s="45">
        <v>5.4810739995446056E-2</v>
      </c>
      <c r="D392" s="92">
        <f t="shared" si="84"/>
        <v>4.9094499999999996</v>
      </c>
      <c r="E392" s="92">
        <f t="shared" si="85"/>
        <v>5.4810739995446056E-2</v>
      </c>
      <c r="F392" s="36">
        <f t="shared" si="86"/>
        <v>0</v>
      </c>
      <c r="G392" s="36">
        <f t="shared" si="87"/>
        <v>0</v>
      </c>
      <c r="H392" s="36">
        <f t="shared" si="88"/>
        <v>0</v>
      </c>
      <c r="I392" s="36">
        <f t="shared" si="89"/>
        <v>0</v>
      </c>
      <c r="J392" s="36">
        <f t="shared" si="90"/>
        <v>0</v>
      </c>
      <c r="K392" s="36">
        <f t="shared" si="91"/>
        <v>0</v>
      </c>
      <c r="L392" s="36">
        <f t="shared" si="92"/>
        <v>0</v>
      </c>
      <c r="M392" s="36">
        <f t="shared" ca="1" si="93"/>
        <v>5.4429219438793003E-2</v>
      </c>
      <c r="N392" s="36">
        <f t="shared" ca="1" si="94"/>
        <v>0</v>
      </c>
      <c r="O392" s="113">
        <f t="shared" ca="1" si="95"/>
        <v>0</v>
      </c>
      <c r="P392" s="36">
        <f t="shared" ca="1" si="96"/>
        <v>0</v>
      </c>
      <c r="Q392" s="36">
        <f t="shared" ca="1" si="97"/>
        <v>0</v>
      </c>
      <c r="R392" s="45">
        <f t="shared" ca="1" si="98"/>
        <v>3.8152055665305329E-4</v>
      </c>
    </row>
    <row r="393" spans="1:18" x14ac:dyDescent="0.2">
      <c r="A393" s="45">
        <v>49741.5</v>
      </c>
      <c r="B393" s="45">
        <v>5.3440780000528321E-2</v>
      </c>
      <c r="C393" s="45">
        <v>1</v>
      </c>
      <c r="D393" s="92">
        <f t="shared" si="84"/>
        <v>4.9741499999999998</v>
      </c>
      <c r="E393" s="92">
        <f t="shared" si="85"/>
        <v>5.3440780000528321E-2</v>
      </c>
      <c r="F393" s="36">
        <f t="shared" si="86"/>
        <v>4.9741499999999998</v>
      </c>
      <c r="G393" s="36">
        <f t="shared" si="87"/>
        <v>5.3440780000528321E-2</v>
      </c>
      <c r="H393" s="36">
        <f t="shared" si="88"/>
        <v>24.742168222499998</v>
      </c>
      <c r="I393" s="36">
        <f t="shared" si="89"/>
        <v>123.07125606394837</v>
      </c>
      <c r="J393" s="36">
        <f t="shared" si="90"/>
        <v>612.1748883504888</v>
      </c>
      <c r="K393" s="36">
        <f t="shared" si="91"/>
        <v>0.26582245583962794</v>
      </c>
      <c r="L393" s="36">
        <f t="shared" si="92"/>
        <v>1.3222407687146853</v>
      </c>
      <c r="M393" s="36">
        <f t="shared" ca="1" si="93"/>
        <v>5.6111637282597535E-2</v>
      </c>
      <c r="N393" s="36">
        <f t="shared" ca="1" si="94"/>
        <v>7.1334786211821483E-6</v>
      </c>
      <c r="O393" s="113">
        <f t="shared" ca="1" si="95"/>
        <v>660418029559.91223</v>
      </c>
      <c r="P393" s="36">
        <f t="shared" ca="1" si="96"/>
        <v>1176184545497.3967</v>
      </c>
      <c r="Q393" s="36">
        <f t="shared" ca="1" si="97"/>
        <v>19649441721.340172</v>
      </c>
      <c r="R393" s="45">
        <f t="shared" ca="1" si="98"/>
        <v>-2.6708572820692139E-3</v>
      </c>
    </row>
    <row r="394" spans="1:18" x14ac:dyDescent="0.2">
      <c r="A394" s="45">
        <v>49754</v>
      </c>
      <c r="B394" s="45">
        <v>5.4497279998031445E-2</v>
      </c>
      <c r="C394" s="45">
        <v>0.5</v>
      </c>
      <c r="D394" s="92">
        <f t="shared" si="84"/>
        <v>4.9753999999999996</v>
      </c>
      <c r="E394" s="92">
        <f t="shared" si="85"/>
        <v>5.4497279998031445E-2</v>
      </c>
      <c r="F394" s="36">
        <f t="shared" si="86"/>
        <v>2.4876999999999998</v>
      </c>
      <c r="G394" s="36">
        <f t="shared" si="87"/>
        <v>2.7248639999015722E-2</v>
      </c>
      <c r="H394" s="36">
        <f t="shared" si="88"/>
        <v>12.377302579999998</v>
      </c>
      <c r="I394" s="36">
        <f t="shared" si="89"/>
        <v>61.582031256531991</v>
      </c>
      <c r="J394" s="36">
        <f t="shared" si="90"/>
        <v>306.39523831374925</v>
      </c>
      <c r="K394" s="36">
        <f t="shared" si="91"/>
        <v>0.13557288345110283</v>
      </c>
      <c r="L394" s="36">
        <f t="shared" si="92"/>
        <v>0.67452932432261692</v>
      </c>
      <c r="M394" s="36">
        <f t="shared" ca="1" si="93"/>
        <v>5.6144389279131762E-2</v>
      </c>
      <c r="N394" s="36">
        <f t="shared" ca="1" si="94"/>
        <v>1.3564844919434022E-6</v>
      </c>
      <c r="O394" s="113">
        <f t="shared" ca="1" si="95"/>
        <v>163537350098.88474</v>
      </c>
      <c r="P394" s="36">
        <f t="shared" ca="1" si="96"/>
        <v>290725849937.80408</v>
      </c>
      <c r="Q394" s="36">
        <f t="shared" ca="1" si="97"/>
        <v>4838170766.1693621</v>
      </c>
      <c r="R394" s="45">
        <f t="shared" ca="1" si="98"/>
        <v>-1.6471092811003174E-3</v>
      </c>
    </row>
    <row r="395" spans="1:18" x14ac:dyDescent="0.2">
      <c r="A395" s="45">
        <v>49784.5</v>
      </c>
      <c r="B395" s="45">
        <v>5.774154000391718E-2</v>
      </c>
      <c r="C395" s="45">
        <v>1</v>
      </c>
      <c r="D395" s="92">
        <f t="shared" si="84"/>
        <v>4.9784499999999996</v>
      </c>
      <c r="E395" s="92">
        <f t="shared" si="85"/>
        <v>5.774154000391718E-2</v>
      </c>
      <c r="F395" s="36">
        <f t="shared" si="86"/>
        <v>4.9784499999999996</v>
      </c>
      <c r="G395" s="36">
        <f t="shared" si="87"/>
        <v>5.774154000391718E-2</v>
      </c>
      <c r="H395" s="36">
        <f t="shared" si="88"/>
        <v>24.784964402499995</v>
      </c>
      <c r="I395" s="36">
        <f t="shared" si="89"/>
        <v>123.39070602962609</v>
      </c>
      <c r="J395" s="36">
        <f t="shared" si="90"/>
        <v>614.29446043319194</v>
      </c>
      <c r="K395" s="36">
        <f t="shared" si="91"/>
        <v>0.28746336983250148</v>
      </c>
      <c r="L395" s="36">
        <f t="shared" si="92"/>
        <v>1.4311220135426168</v>
      </c>
      <c r="M395" s="36">
        <f t="shared" ca="1" si="93"/>
        <v>5.6224343571291684E-2</v>
      </c>
      <c r="N395" s="36">
        <f t="shared" ca="1" si="94"/>
        <v>2.3018850151715321E-6</v>
      </c>
      <c r="O395" s="113">
        <f t="shared" ca="1" si="95"/>
        <v>638953163570.15405</v>
      </c>
      <c r="P395" s="36">
        <f t="shared" ca="1" si="96"/>
        <v>1130774577263.655</v>
      </c>
      <c r="Q395" s="36">
        <f t="shared" ca="1" si="97"/>
        <v>18637255213.446129</v>
      </c>
      <c r="R395" s="45">
        <f t="shared" ca="1" si="98"/>
        <v>1.5171964326254964E-3</v>
      </c>
    </row>
    <row r="396" spans="1:18" x14ac:dyDescent="0.2">
      <c r="A396" s="45">
        <v>49810</v>
      </c>
      <c r="B396" s="45">
        <v>5.689919999713311E-2</v>
      </c>
      <c r="C396" s="45">
        <v>0.5</v>
      </c>
      <c r="D396" s="92">
        <f t="shared" si="84"/>
        <v>4.9809999999999999</v>
      </c>
      <c r="E396" s="92">
        <f t="shared" si="85"/>
        <v>5.689919999713311E-2</v>
      </c>
      <c r="F396" s="36">
        <f t="shared" si="86"/>
        <v>2.4904999999999999</v>
      </c>
      <c r="G396" s="36">
        <f t="shared" si="87"/>
        <v>2.8449599998566555E-2</v>
      </c>
      <c r="H396" s="36">
        <f t="shared" si="88"/>
        <v>12.4051805</v>
      </c>
      <c r="I396" s="36">
        <f t="shared" si="89"/>
        <v>61.790204070499996</v>
      </c>
      <c r="J396" s="36">
        <f t="shared" si="90"/>
        <v>307.77700647516048</v>
      </c>
      <c r="K396" s="36">
        <f t="shared" si="91"/>
        <v>0.14170745759286002</v>
      </c>
      <c r="L396" s="36">
        <f t="shared" si="92"/>
        <v>0.70584484627003574</v>
      </c>
      <c r="M396" s="36">
        <f t="shared" ca="1" si="93"/>
        <v>5.6291233524775226E-2</v>
      </c>
      <c r="N396" s="36">
        <f t="shared" ca="1" si="94"/>
        <v>1.8481161575564451E-7</v>
      </c>
      <c r="O396" s="113">
        <f t="shared" ca="1" si="95"/>
        <v>156589225896.50882</v>
      </c>
      <c r="P396" s="36">
        <f t="shared" ca="1" si="96"/>
        <v>276053981347.83112</v>
      </c>
      <c r="Q396" s="36">
        <f t="shared" ca="1" si="97"/>
        <v>4512145313.4096556</v>
      </c>
      <c r="R396" s="45">
        <f t="shared" ca="1" si="98"/>
        <v>6.0796647235788343E-4</v>
      </c>
    </row>
    <row r="397" spans="1:18" x14ac:dyDescent="0.2">
      <c r="A397" s="45">
        <v>49826.5</v>
      </c>
      <c r="B397" s="45">
        <v>5.7832980004604906E-2</v>
      </c>
      <c r="C397" s="45">
        <v>1</v>
      </c>
      <c r="D397" s="92">
        <f t="shared" si="84"/>
        <v>4.9826499999999996</v>
      </c>
      <c r="E397" s="92">
        <f t="shared" si="85"/>
        <v>5.7832980004604906E-2</v>
      </c>
      <c r="F397" s="36">
        <f t="shared" si="86"/>
        <v>4.9826499999999996</v>
      </c>
      <c r="G397" s="36">
        <f t="shared" si="87"/>
        <v>5.7832980004604906E-2</v>
      </c>
      <c r="H397" s="36">
        <f t="shared" si="88"/>
        <v>24.826801022499996</v>
      </c>
      <c r="I397" s="36">
        <f t="shared" si="89"/>
        <v>123.7032601147596</v>
      </c>
      <c r="J397" s="36">
        <f t="shared" si="90"/>
        <v>616.37004901080684</v>
      </c>
      <c r="K397" s="36">
        <f t="shared" si="91"/>
        <v>0.2881614978199446</v>
      </c>
      <c r="L397" s="36">
        <f t="shared" si="92"/>
        <v>1.4358078871125468</v>
      </c>
      <c r="M397" s="36">
        <f t="shared" ca="1" si="93"/>
        <v>5.6334536089338125E-2</v>
      </c>
      <c r="N397" s="36">
        <f t="shared" ca="1" si="94"/>
        <v>2.2453341672000403E-6</v>
      </c>
      <c r="O397" s="113">
        <f t="shared" ca="1" si="95"/>
        <v>618259568117.19836</v>
      </c>
      <c r="P397" s="36">
        <f t="shared" ca="1" si="96"/>
        <v>1087178729978.6799</v>
      </c>
      <c r="Q397" s="36">
        <f t="shared" ca="1" si="97"/>
        <v>17672290061.398804</v>
      </c>
      <c r="R397" s="45">
        <f t="shared" ca="1" si="98"/>
        <v>1.4984439152667811E-3</v>
      </c>
    </row>
    <row r="398" spans="1:18" x14ac:dyDescent="0.2">
      <c r="A398" s="45">
        <v>49827</v>
      </c>
      <c r="B398" s="45">
        <v>5.7287639996502548E-2</v>
      </c>
      <c r="C398" s="45">
        <v>1</v>
      </c>
      <c r="D398" s="92">
        <f t="shared" si="84"/>
        <v>4.9827000000000004</v>
      </c>
      <c r="E398" s="92">
        <f t="shared" si="85"/>
        <v>5.7287639996502548E-2</v>
      </c>
      <c r="F398" s="36">
        <f t="shared" si="86"/>
        <v>4.9827000000000004</v>
      </c>
      <c r="G398" s="36">
        <f t="shared" si="87"/>
        <v>5.7287639996502548E-2</v>
      </c>
      <c r="H398" s="36">
        <f t="shared" si="88"/>
        <v>24.827299290000003</v>
      </c>
      <c r="I398" s="36">
        <f t="shared" si="89"/>
        <v>123.70698417228303</v>
      </c>
      <c r="J398" s="36">
        <f t="shared" si="90"/>
        <v>616.39479003523468</v>
      </c>
      <c r="K398" s="36">
        <f t="shared" si="91"/>
        <v>0.28544712381057324</v>
      </c>
      <c r="L398" s="36">
        <f t="shared" si="92"/>
        <v>1.4222973838109434</v>
      </c>
      <c r="M398" s="36">
        <f t="shared" ca="1" si="93"/>
        <v>5.6335848543754369E-2</v>
      </c>
      <c r="N398" s="36">
        <f t="shared" ca="1" si="94"/>
        <v>9.0590696952449038E-7</v>
      </c>
      <c r="O398" s="113">
        <f t="shared" ca="1" si="95"/>
        <v>618014849475.50964</v>
      </c>
      <c r="P398" s="36">
        <f t="shared" ca="1" si="96"/>
        <v>1086664269371.8722</v>
      </c>
      <c r="Q398" s="36">
        <f t="shared" ca="1" si="97"/>
        <v>17660944049.252403</v>
      </c>
      <c r="R398" s="45">
        <f t="shared" ca="1" si="98"/>
        <v>9.5179145274817967E-4</v>
      </c>
    </row>
    <row r="399" spans="1:18" x14ac:dyDescent="0.2">
      <c r="A399" s="45">
        <v>50075</v>
      </c>
      <c r="B399" s="45">
        <v>5.7398999997531064E-2</v>
      </c>
      <c r="C399" s="45">
        <v>1</v>
      </c>
      <c r="D399" s="92">
        <f t="shared" si="84"/>
        <v>5.0075000000000003</v>
      </c>
      <c r="E399" s="92">
        <f t="shared" si="85"/>
        <v>5.7398999997531064E-2</v>
      </c>
      <c r="F399" s="36">
        <f t="shared" si="86"/>
        <v>5.0075000000000003</v>
      </c>
      <c r="G399" s="36">
        <f t="shared" si="87"/>
        <v>5.7398999997531064E-2</v>
      </c>
      <c r="H399" s="36">
        <f t="shared" si="88"/>
        <v>25.075056250000003</v>
      </c>
      <c r="I399" s="36">
        <f t="shared" si="89"/>
        <v>125.56334417187502</v>
      </c>
      <c r="J399" s="36">
        <f t="shared" si="90"/>
        <v>628.75844594066416</v>
      </c>
      <c r="K399" s="36">
        <f t="shared" si="91"/>
        <v>0.28742549248763682</v>
      </c>
      <c r="L399" s="36">
        <f t="shared" si="92"/>
        <v>1.4392831536318416</v>
      </c>
      <c r="M399" s="36">
        <f t="shared" ca="1" si="93"/>
        <v>5.6988678327455661E-2</v>
      </c>
      <c r="N399" s="36">
        <f t="shared" ca="1" si="94"/>
        <v>1.6836387293346794E-7</v>
      </c>
      <c r="O399" s="113">
        <f t="shared" ca="1" si="95"/>
        <v>501512350704.9375</v>
      </c>
      <c r="P399" s="36">
        <f t="shared" ca="1" si="96"/>
        <v>844901141640.31677</v>
      </c>
      <c r="Q399" s="36">
        <f t="shared" ca="1" si="97"/>
        <v>12451139294.049526</v>
      </c>
      <c r="R399" s="45">
        <f t="shared" ca="1" si="98"/>
        <v>4.103216700754031E-4</v>
      </c>
    </row>
    <row r="400" spans="1:18" x14ac:dyDescent="0.2">
      <c r="A400" s="45">
        <v>50104.5</v>
      </c>
      <c r="B400" s="45">
        <v>5.9223939999355935E-2</v>
      </c>
      <c r="C400" s="45">
        <v>1</v>
      </c>
      <c r="D400" s="92">
        <f t="shared" si="84"/>
        <v>5.0104499999999996</v>
      </c>
      <c r="E400" s="92">
        <f t="shared" si="85"/>
        <v>5.9223939999355935E-2</v>
      </c>
      <c r="F400" s="36">
        <f t="shared" si="86"/>
        <v>5.0104499999999996</v>
      </c>
      <c r="G400" s="36">
        <f t="shared" si="87"/>
        <v>5.9223939999355935E-2</v>
      </c>
      <c r="H400" s="36">
        <f t="shared" si="88"/>
        <v>25.104609202499997</v>
      </c>
      <c r="I400" s="36">
        <f t="shared" si="89"/>
        <v>125.78538917866611</v>
      </c>
      <c r="J400" s="36">
        <f t="shared" si="90"/>
        <v>630.24140321024754</v>
      </c>
      <c r="K400" s="36">
        <f t="shared" si="91"/>
        <v>0.29673859016977294</v>
      </c>
      <c r="L400" s="36">
        <f t="shared" si="92"/>
        <v>1.4867938691161386</v>
      </c>
      <c r="M400" s="36">
        <f t="shared" ca="1" si="93"/>
        <v>5.7066579542668305E-2</v>
      </c>
      <c r="N400" s="36">
        <f t="shared" ca="1" si="94"/>
        <v>4.6542041400794564E-6</v>
      </c>
      <c r="O400" s="113">
        <f t="shared" ca="1" si="95"/>
        <v>488320058675.86285</v>
      </c>
      <c r="P400" s="36">
        <f t="shared" ca="1" si="96"/>
        <v>817956122527.67505</v>
      </c>
      <c r="Q400" s="36">
        <f t="shared" ca="1" si="97"/>
        <v>11887813073.375427</v>
      </c>
      <c r="R400" s="45">
        <f t="shared" ca="1" si="98"/>
        <v>2.1573604566876292E-3</v>
      </c>
    </row>
    <row r="401" spans="1:18" x14ac:dyDescent="0.2">
      <c r="A401" s="45">
        <v>50327</v>
      </c>
      <c r="B401" s="45">
        <v>5.8447639996302314E-2</v>
      </c>
      <c r="C401" s="45">
        <v>1</v>
      </c>
      <c r="D401" s="92">
        <f t="shared" si="84"/>
        <v>5.0327000000000002</v>
      </c>
      <c r="E401" s="92">
        <f t="shared" si="85"/>
        <v>5.8447639996302314E-2</v>
      </c>
      <c r="F401" s="36">
        <f t="shared" si="86"/>
        <v>5.0327000000000002</v>
      </c>
      <c r="G401" s="36">
        <f t="shared" si="87"/>
        <v>5.8447639996302314E-2</v>
      </c>
      <c r="H401" s="36">
        <f t="shared" si="88"/>
        <v>25.328069290000002</v>
      </c>
      <c r="I401" s="36">
        <f t="shared" si="89"/>
        <v>127.46857431578302</v>
      </c>
      <c r="J401" s="36">
        <f t="shared" si="90"/>
        <v>641.5110939590412</v>
      </c>
      <c r="K401" s="36">
        <f t="shared" si="91"/>
        <v>0.29414943780939068</v>
      </c>
      <c r="L401" s="36">
        <f t="shared" si="92"/>
        <v>1.4803658756633205</v>
      </c>
      <c r="M401" s="36">
        <f t="shared" ca="1" si="93"/>
        <v>5.765582488851035E-2</v>
      </c>
      <c r="N401" s="36">
        <f t="shared" ca="1" si="94"/>
        <v>6.2697116492759975E-7</v>
      </c>
      <c r="O401" s="113">
        <f t="shared" ca="1" si="95"/>
        <v>393602477388.27106</v>
      </c>
      <c r="P401" s="36">
        <f t="shared" ca="1" si="96"/>
        <v>627540776698.50281</v>
      </c>
      <c r="Q401" s="36">
        <f t="shared" ca="1" si="97"/>
        <v>8036234180.5118446</v>
      </c>
      <c r="R401" s="45">
        <f t="shared" ca="1" si="98"/>
        <v>7.9181510779196412E-4</v>
      </c>
    </row>
    <row r="402" spans="1:18" x14ac:dyDescent="0.2">
      <c r="A402" s="45">
        <v>50327</v>
      </c>
      <c r="B402" s="45">
        <v>5.9347640002670232E-2</v>
      </c>
      <c r="C402" s="45">
        <v>1</v>
      </c>
      <c r="D402" s="92">
        <f t="shared" si="84"/>
        <v>5.0327000000000002</v>
      </c>
      <c r="E402" s="92">
        <f t="shared" si="85"/>
        <v>5.9347640002670232E-2</v>
      </c>
      <c r="F402" s="36">
        <f t="shared" si="86"/>
        <v>5.0327000000000002</v>
      </c>
      <c r="G402" s="36">
        <f t="shared" si="87"/>
        <v>5.9347640002670232E-2</v>
      </c>
      <c r="H402" s="36">
        <f t="shared" si="88"/>
        <v>25.328069290000002</v>
      </c>
      <c r="I402" s="36">
        <f t="shared" si="89"/>
        <v>127.46857431578302</v>
      </c>
      <c r="J402" s="36">
        <f t="shared" si="90"/>
        <v>641.5110939590412</v>
      </c>
      <c r="K402" s="36">
        <f t="shared" si="91"/>
        <v>0.29867886784143849</v>
      </c>
      <c r="L402" s="36">
        <f t="shared" si="92"/>
        <v>1.5031611381856076</v>
      </c>
      <c r="M402" s="36">
        <f t="shared" ca="1" si="93"/>
        <v>5.765582488851035E-2</v>
      </c>
      <c r="N402" s="36">
        <f t="shared" ca="1" si="94"/>
        <v>2.8622383804998153E-6</v>
      </c>
      <c r="O402" s="113">
        <f t="shared" ca="1" si="95"/>
        <v>393602477388.27106</v>
      </c>
      <c r="P402" s="36">
        <f t="shared" ca="1" si="96"/>
        <v>627540776698.50281</v>
      </c>
      <c r="Q402" s="36">
        <f t="shared" ca="1" si="97"/>
        <v>8036234180.5118446</v>
      </c>
      <c r="R402" s="45">
        <f t="shared" ca="1" si="98"/>
        <v>1.6918151141598822E-3</v>
      </c>
    </row>
    <row r="403" spans="1:18" x14ac:dyDescent="0.2">
      <c r="A403" s="45">
        <v>50327.5</v>
      </c>
      <c r="B403" s="45">
        <v>5.9802300005685538E-2</v>
      </c>
      <c r="C403" s="45">
        <v>1</v>
      </c>
      <c r="D403" s="92">
        <f t="shared" si="84"/>
        <v>5.0327500000000001</v>
      </c>
      <c r="E403" s="92">
        <f t="shared" si="85"/>
        <v>5.9802300005685538E-2</v>
      </c>
      <c r="F403" s="36">
        <f t="shared" si="86"/>
        <v>5.0327500000000001</v>
      </c>
      <c r="G403" s="36">
        <f t="shared" si="87"/>
        <v>5.9802300005685538E-2</v>
      </c>
      <c r="H403" s="36">
        <f t="shared" si="88"/>
        <v>25.3285725625</v>
      </c>
      <c r="I403" s="36">
        <f t="shared" si="89"/>
        <v>127.47237356392188</v>
      </c>
      <c r="J403" s="36">
        <f t="shared" si="90"/>
        <v>641.53658805382781</v>
      </c>
      <c r="K403" s="36">
        <f t="shared" si="91"/>
        <v>0.30097002535361389</v>
      </c>
      <c r="L403" s="36">
        <f t="shared" si="92"/>
        <v>1.5147068950984004</v>
      </c>
      <c r="M403" s="36">
        <f t="shared" ca="1" si="93"/>
        <v>5.7657152386783636E-2</v>
      </c>
      <c r="N403" s="36">
        <f t="shared" ca="1" si="94"/>
        <v>4.6016583068804997E-6</v>
      </c>
      <c r="O403" s="113">
        <f t="shared" ca="1" si="95"/>
        <v>393399367529.02808</v>
      </c>
      <c r="P403" s="36">
        <f t="shared" ca="1" si="96"/>
        <v>627138758950.07703</v>
      </c>
      <c r="Q403" s="36">
        <f t="shared" ca="1" si="97"/>
        <v>8028380023.8270082</v>
      </c>
      <c r="R403" s="45">
        <f t="shared" ca="1" si="98"/>
        <v>2.145147618901902E-3</v>
      </c>
    </row>
    <row r="404" spans="1:18" x14ac:dyDescent="0.2">
      <c r="A404" s="45">
        <v>50331.5</v>
      </c>
      <c r="B404" s="45">
        <v>6.053958000120474E-2</v>
      </c>
      <c r="C404" s="45">
        <v>1</v>
      </c>
      <c r="D404" s="92">
        <f t="shared" si="84"/>
        <v>5.03315</v>
      </c>
      <c r="E404" s="92">
        <f t="shared" si="85"/>
        <v>6.053958000120474E-2</v>
      </c>
      <c r="F404" s="36">
        <f t="shared" si="86"/>
        <v>5.03315</v>
      </c>
      <c r="G404" s="36">
        <f t="shared" si="87"/>
        <v>6.053958000120474E-2</v>
      </c>
      <c r="H404" s="36">
        <f t="shared" si="88"/>
        <v>25.332598922500001</v>
      </c>
      <c r="I404" s="36">
        <f t="shared" si="89"/>
        <v>127.50277026678089</v>
      </c>
      <c r="J404" s="36">
        <f t="shared" si="90"/>
        <v>641.74056816824816</v>
      </c>
      <c r="K404" s="36">
        <f t="shared" si="91"/>
        <v>0.30470478708306364</v>
      </c>
      <c r="L404" s="36">
        <f t="shared" si="92"/>
        <v>1.5336248991071217</v>
      </c>
      <c r="M404" s="36">
        <f t="shared" ca="1" si="93"/>
        <v>5.7667772914007709E-2</v>
      </c>
      <c r="N404" s="36">
        <f t="shared" ca="1" si="94"/>
        <v>8.2472759460750984E-6</v>
      </c>
      <c r="O404" s="113">
        <f t="shared" ca="1" si="95"/>
        <v>391776093780.24316</v>
      </c>
      <c r="P404" s="36">
        <f t="shared" ca="1" si="96"/>
        <v>623926853482.37537</v>
      </c>
      <c r="Q404" s="36">
        <f t="shared" ca="1" si="97"/>
        <v>7965677713.7412796</v>
      </c>
      <c r="R404" s="45">
        <f t="shared" ca="1" si="98"/>
        <v>2.8718070871970314E-3</v>
      </c>
    </row>
    <row r="405" spans="1:18" x14ac:dyDescent="0.2">
      <c r="A405" s="45">
        <v>50340</v>
      </c>
      <c r="B405" s="45">
        <v>5.9568800003034994E-2</v>
      </c>
      <c r="C405" s="45">
        <v>1</v>
      </c>
      <c r="D405" s="92">
        <f t="shared" si="84"/>
        <v>5.0339999999999998</v>
      </c>
      <c r="E405" s="92">
        <f t="shared" si="85"/>
        <v>5.9568800003034994E-2</v>
      </c>
      <c r="F405" s="36">
        <f t="shared" si="86"/>
        <v>5.0339999999999998</v>
      </c>
      <c r="G405" s="36">
        <f t="shared" si="87"/>
        <v>5.9568800003034994E-2</v>
      </c>
      <c r="H405" s="36">
        <f t="shared" si="88"/>
        <v>25.341155999999998</v>
      </c>
      <c r="I405" s="36">
        <f t="shared" si="89"/>
        <v>127.56737930399999</v>
      </c>
      <c r="J405" s="36">
        <f t="shared" si="90"/>
        <v>642.17418741633594</v>
      </c>
      <c r="K405" s="36">
        <f t="shared" si="91"/>
        <v>0.29986933921527814</v>
      </c>
      <c r="L405" s="36">
        <f t="shared" si="92"/>
        <v>1.5095422536097101</v>
      </c>
      <c r="M405" s="36">
        <f t="shared" ca="1" si="93"/>
        <v>5.7690344727984885E-2</v>
      </c>
      <c r="N405" s="36">
        <f t="shared" ca="1" si="94"/>
        <v>3.5285942203635798E-6</v>
      </c>
      <c r="O405" s="113">
        <f t="shared" ca="1" si="95"/>
        <v>388336122956.70361</v>
      </c>
      <c r="P405" s="36">
        <f t="shared" ca="1" si="96"/>
        <v>617126581361.78174</v>
      </c>
      <c r="Q405" s="36">
        <f t="shared" ca="1" si="97"/>
        <v>7833208784.4043236</v>
      </c>
      <c r="R405" s="45">
        <f t="shared" ca="1" si="98"/>
        <v>1.8784552750501088E-3</v>
      </c>
    </row>
    <row r="406" spans="1:18" x14ac:dyDescent="0.2">
      <c r="A406" s="45">
        <v>50340.5</v>
      </c>
      <c r="B406" s="45">
        <v>5.9123459999682382E-2</v>
      </c>
      <c r="C406" s="45">
        <v>1</v>
      </c>
      <c r="D406" s="92">
        <f t="shared" si="84"/>
        <v>5.0340499999999997</v>
      </c>
      <c r="E406" s="92">
        <f t="shared" si="85"/>
        <v>5.9123459999682382E-2</v>
      </c>
      <c r="F406" s="36">
        <f t="shared" si="86"/>
        <v>5.0340499999999997</v>
      </c>
      <c r="G406" s="36">
        <f t="shared" si="87"/>
        <v>5.9123459999682382E-2</v>
      </c>
      <c r="H406" s="36">
        <f t="shared" si="88"/>
        <v>25.341659402499996</v>
      </c>
      <c r="I406" s="36">
        <f t="shared" si="89"/>
        <v>127.57118051515509</v>
      </c>
      <c r="J406" s="36">
        <f t="shared" si="90"/>
        <v>642.19970127231647</v>
      </c>
      <c r="K406" s="36">
        <f t="shared" si="91"/>
        <v>0.29763045381140107</v>
      </c>
      <c r="L406" s="36">
        <f t="shared" si="92"/>
        <v>1.4982865860092835</v>
      </c>
      <c r="M406" s="36">
        <f t="shared" ca="1" si="93"/>
        <v>5.7691672617007701E-2</v>
      </c>
      <c r="N406" s="36">
        <f t="shared" ca="1" si="94"/>
        <v>2.050015109186412E-6</v>
      </c>
      <c r="O406" s="113">
        <f t="shared" ca="1" si="95"/>
        <v>388134173961.5354</v>
      </c>
      <c r="P406" s="36">
        <f t="shared" ca="1" si="96"/>
        <v>616727626158.91406</v>
      </c>
      <c r="Q406" s="36">
        <f t="shared" ca="1" si="97"/>
        <v>7825449276.8709841</v>
      </c>
      <c r="R406" s="45">
        <f t="shared" ca="1" si="98"/>
        <v>1.4317873826746805E-3</v>
      </c>
    </row>
    <row r="407" spans="1:18" x14ac:dyDescent="0.2">
      <c r="A407" s="45">
        <v>50648</v>
      </c>
      <c r="B407" s="45">
        <v>5.941935999726411E-2</v>
      </c>
      <c r="C407" s="45">
        <v>0.5</v>
      </c>
      <c r="D407" s="92">
        <f t="shared" si="84"/>
        <v>5.0648</v>
      </c>
      <c r="E407" s="92">
        <f t="shared" si="85"/>
        <v>5.941935999726411E-2</v>
      </c>
      <c r="F407" s="36">
        <f t="shared" si="86"/>
        <v>2.5324</v>
      </c>
      <c r="G407" s="36">
        <f t="shared" si="87"/>
        <v>2.9709679998632055E-2</v>
      </c>
      <c r="H407" s="36">
        <f t="shared" si="88"/>
        <v>12.82609952</v>
      </c>
      <c r="I407" s="36">
        <f t="shared" si="89"/>
        <v>64.961628848895998</v>
      </c>
      <c r="J407" s="36">
        <f t="shared" si="90"/>
        <v>329.01765779388847</v>
      </c>
      <c r="K407" s="36">
        <f t="shared" si="91"/>
        <v>0.15047358725707163</v>
      </c>
      <c r="L407" s="36">
        <f t="shared" si="92"/>
        <v>0.76211862473961645</v>
      </c>
      <c r="M407" s="36">
        <f t="shared" ca="1" si="93"/>
        <v>5.8511171126682991E-2</v>
      </c>
      <c r="N407" s="36">
        <f t="shared" ca="1" si="94"/>
        <v>4.1240351232370369E-7</v>
      </c>
      <c r="O407" s="113">
        <f t="shared" ca="1" si="95"/>
        <v>68161418065.886665</v>
      </c>
      <c r="P407" s="36">
        <f t="shared" ca="1" si="96"/>
        <v>98531868874.379044</v>
      </c>
      <c r="Q407" s="36">
        <f t="shared" ca="1" si="97"/>
        <v>938824306.9898324</v>
      </c>
      <c r="R407" s="45">
        <f t="shared" ca="1" si="98"/>
        <v>9.0818887058111836E-4</v>
      </c>
    </row>
    <row r="408" spans="1:18" x14ac:dyDescent="0.2">
      <c r="A408" s="45">
        <v>51416</v>
      </c>
      <c r="B408" s="45">
        <v>6.0590401968511287E-2</v>
      </c>
      <c r="C408" s="45">
        <v>2</v>
      </c>
      <c r="D408" s="92">
        <f t="shared" si="84"/>
        <v>5.1416000000000004</v>
      </c>
      <c r="E408" s="92">
        <f t="shared" si="85"/>
        <v>6.0590401968511287E-2</v>
      </c>
      <c r="F408" s="36">
        <f t="shared" si="86"/>
        <v>10.283200000000001</v>
      </c>
      <c r="G408" s="36">
        <f t="shared" si="87"/>
        <v>0.12118080393702257</v>
      </c>
      <c r="H408" s="36">
        <f t="shared" si="88"/>
        <v>52.872101120000011</v>
      </c>
      <c r="I408" s="36">
        <f t="shared" si="89"/>
        <v>271.84719511859208</v>
      </c>
      <c r="J408" s="36">
        <f t="shared" si="90"/>
        <v>1397.7295384217532</v>
      </c>
      <c r="K408" s="36">
        <f t="shared" si="91"/>
        <v>0.6230632215225953</v>
      </c>
      <c r="L408" s="36">
        <f t="shared" si="92"/>
        <v>3.203541859780576</v>
      </c>
      <c r="M408" s="36">
        <f t="shared" ca="1" si="93"/>
        <v>6.0582745767326057E-2</v>
      </c>
      <c r="N408" s="36">
        <f t="shared" ca="1" si="94"/>
        <v>1.1723483317743193E-10</v>
      </c>
      <c r="O408" s="113">
        <f t="shared" ca="1" si="95"/>
        <v>270280009650.60422</v>
      </c>
      <c r="P408" s="36">
        <f t="shared" ca="1" si="96"/>
        <v>198433056511.14935</v>
      </c>
      <c r="Q408" s="36">
        <f t="shared" ca="1" si="97"/>
        <v>287744706.81020987</v>
      </c>
      <c r="R408" s="45">
        <f t="shared" ca="1" si="98"/>
        <v>7.6562011852299161E-6</v>
      </c>
    </row>
    <row r="409" spans="1:18" x14ac:dyDescent="0.2">
      <c r="A409" s="45">
        <v>51416.5</v>
      </c>
      <c r="B409" s="45">
        <v>6.093504476302769E-2</v>
      </c>
      <c r="C409" s="45">
        <v>2</v>
      </c>
      <c r="D409" s="92">
        <f t="shared" si="84"/>
        <v>5.1416500000000003</v>
      </c>
      <c r="E409" s="92">
        <f t="shared" si="85"/>
        <v>6.093504476302769E-2</v>
      </c>
      <c r="F409" s="36">
        <f t="shared" si="86"/>
        <v>10.283300000000001</v>
      </c>
      <c r="G409" s="36">
        <f t="shared" si="87"/>
        <v>0.12187008952605538</v>
      </c>
      <c r="H409" s="36">
        <f t="shared" si="88"/>
        <v>52.873129445000004</v>
      </c>
      <c r="I409" s="36">
        <f t="shared" si="89"/>
        <v>271.85512601088431</v>
      </c>
      <c r="J409" s="36">
        <f t="shared" si="90"/>
        <v>1397.7839086538634</v>
      </c>
      <c r="K409" s="36">
        <f t="shared" si="91"/>
        <v>0.62661334581164263</v>
      </c>
      <c r="L409" s="36">
        <f t="shared" si="92"/>
        <v>3.2218265094924323</v>
      </c>
      <c r="M409" s="36">
        <f t="shared" ca="1" si="93"/>
        <v>6.0584105998387205E-2</v>
      </c>
      <c r="N409" s="36">
        <f t="shared" ca="1" si="94"/>
        <v>2.4631603305477932E-7</v>
      </c>
      <c r="O409" s="113">
        <f t="shared" ca="1" si="95"/>
        <v>269915133848.6864</v>
      </c>
      <c r="P409" s="36">
        <f t="shared" ca="1" si="96"/>
        <v>197953801229.04178</v>
      </c>
      <c r="Q409" s="36">
        <f t="shared" ca="1" si="97"/>
        <v>290894187.6375159</v>
      </c>
      <c r="R409" s="45">
        <f t="shared" ca="1" si="98"/>
        <v>3.509387646404849E-4</v>
      </c>
    </row>
    <row r="410" spans="1:18" x14ac:dyDescent="0.2">
      <c r="A410" s="45">
        <v>51446</v>
      </c>
      <c r="B410" s="45">
        <v>6.0577758828003425E-2</v>
      </c>
      <c r="C410" s="45">
        <v>2</v>
      </c>
      <c r="D410" s="92">
        <f t="shared" si="84"/>
        <v>5.1445999999999996</v>
      </c>
      <c r="E410" s="92">
        <f t="shared" si="85"/>
        <v>6.0577758828003425E-2</v>
      </c>
      <c r="F410" s="36">
        <f t="shared" si="86"/>
        <v>10.289199999999999</v>
      </c>
      <c r="G410" s="36">
        <f t="shared" si="87"/>
        <v>0.12115551765600685</v>
      </c>
      <c r="H410" s="36">
        <f t="shared" si="88"/>
        <v>52.933818319999993</v>
      </c>
      <c r="I410" s="36">
        <f t="shared" si="89"/>
        <v>272.32332172907195</v>
      </c>
      <c r="J410" s="36">
        <f t="shared" si="90"/>
        <v>1400.9945609673834</v>
      </c>
      <c r="K410" s="36">
        <f t="shared" si="91"/>
        <v>0.62329667613309281</v>
      </c>
      <c r="L410" s="36">
        <f t="shared" si="92"/>
        <v>3.2066120800343092</v>
      </c>
      <c r="M410" s="36">
        <f t="shared" ca="1" si="93"/>
        <v>6.0664386232021625E-2</v>
      </c>
      <c r="N410" s="36">
        <f t="shared" ca="1" si="94"/>
        <v>1.5008614253864799E-8</v>
      </c>
      <c r="O410" s="113">
        <f t="shared" ca="1" si="95"/>
        <v>248801594105.2536</v>
      </c>
      <c r="P410" s="36">
        <f t="shared" ca="1" si="96"/>
        <v>170682752595.74554</v>
      </c>
      <c r="Q410" s="36">
        <f t="shared" ca="1" si="97"/>
        <v>507236759.8990463</v>
      </c>
      <c r="R410" s="45">
        <f t="shared" ca="1" si="98"/>
        <v>-8.6627404018199683E-5</v>
      </c>
    </row>
    <row r="411" spans="1:18" x14ac:dyDescent="0.2">
      <c r="A411" s="45">
        <v>51446.5</v>
      </c>
      <c r="B411" s="45">
        <v>6.0827315704955254E-2</v>
      </c>
      <c r="C411" s="45">
        <v>2</v>
      </c>
      <c r="D411" s="92">
        <f t="shared" si="84"/>
        <v>5.1446500000000004</v>
      </c>
      <c r="E411" s="92">
        <f t="shared" si="85"/>
        <v>6.0827315704955254E-2</v>
      </c>
      <c r="F411" s="36">
        <f t="shared" si="86"/>
        <v>10.289300000000001</v>
      </c>
      <c r="G411" s="36">
        <f t="shared" si="87"/>
        <v>0.12165463140991051</v>
      </c>
      <c r="H411" s="36">
        <f t="shared" si="88"/>
        <v>52.934847245000007</v>
      </c>
      <c r="I411" s="36">
        <f t="shared" si="89"/>
        <v>272.33126187898932</v>
      </c>
      <c r="J411" s="36">
        <f t="shared" si="90"/>
        <v>1401.0490264257426</v>
      </c>
      <c r="K411" s="36">
        <f t="shared" si="91"/>
        <v>0.62587049948299611</v>
      </c>
      <c r="L411" s="36">
        <f t="shared" si="92"/>
        <v>3.2198846651651962</v>
      </c>
      <c r="M411" s="36">
        <f t="shared" ca="1" si="93"/>
        <v>6.0665747364812513E-2</v>
      </c>
      <c r="N411" s="36">
        <f t="shared" ca="1" si="94"/>
        <v>5.2208657072961024E-8</v>
      </c>
      <c r="O411" s="113">
        <f t="shared" ca="1" si="95"/>
        <v>248450772788.93356</v>
      </c>
      <c r="P411" s="36">
        <f t="shared" ca="1" si="96"/>
        <v>170237593335.18472</v>
      </c>
      <c r="Q411" s="36">
        <f t="shared" ca="1" si="97"/>
        <v>511421695.57755053</v>
      </c>
      <c r="R411" s="45">
        <f t="shared" ca="1" si="98"/>
        <v>1.6156834014274118E-4</v>
      </c>
    </row>
    <row r="412" spans="1:18" x14ac:dyDescent="0.2">
      <c r="A412" s="45">
        <v>51450</v>
      </c>
      <c r="B412" s="45">
        <v>6.0741002504073549E-2</v>
      </c>
      <c r="C412" s="45">
        <v>2</v>
      </c>
      <c r="D412" s="92">
        <f t="shared" si="84"/>
        <v>5.1449999999999996</v>
      </c>
      <c r="E412" s="92">
        <f t="shared" si="85"/>
        <v>6.0741002504073549E-2</v>
      </c>
      <c r="F412" s="36">
        <f t="shared" si="86"/>
        <v>10.29</v>
      </c>
      <c r="G412" s="36">
        <f t="shared" si="87"/>
        <v>0.1214820050081471</v>
      </c>
      <c r="H412" s="36">
        <f t="shared" si="88"/>
        <v>52.942049999999995</v>
      </c>
      <c r="I412" s="36">
        <f t="shared" si="89"/>
        <v>272.38684724999996</v>
      </c>
      <c r="J412" s="36">
        <f t="shared" si="90"/>
        <v>1401.4303291012498</v>
      </c>
      <c r="K412" s="36">
        <f t="shared" si="91"/>
        <v>0.62502491576691677</v>
      </c>
      <c r="L412" s="36">
        <f t="shared" si="92"/>
        <v>3.2157531916207867</v>
      </c>
      <c r="M412" s="36">
        <f t="shared" ca="1" si="93"/>
        <v>6.0675275715155665E-2</v>
      </c>
      <c r="N412" s="36">
        <f t="shared" ca="1" si="94"/>
        <v>8.6400215629122821E-9</v>
      </c>
      <c r="O412" s="113">
        <f t="shared" ca="1" si="95"/>
        <v>246001606352.77975</v>
      </c>
      <c r="P412" s="36">
        <f t="shared" ca="1" si="96"/>
        <v>167137431448.81665</v>
      </c>
      <c r="Q412" s="36">
        <f t="shared" ca="1" si="97"/>
        <v>541200606.59087133</v>
      </c>
      <c r="R412" s="45">
        <f t="shared" ca="1" si="98"/>
        <v>6.5726788917884471E-5</v>
      </c>
    </row>
    <row r="413" spans="1:18" x14ac:dyDescent="0.2">
      <c r="A413" s="45">
        <v>51450.5</v>
      </c>
      <c r="B413" s="45">
        <v>6.0882607656822074E-2</v>
      </c>
      <c r="C413" s="45">
        <v>2</v>
      </c>
      <c r="D413" s="92">
        <f t="shared" si="84"/>
        <v>5.1450500000000003</v>
      </c>
      <c r="E413" s="92">
        <f t="shared" si="85"/>
        <v>6.0882607656822074E-2</v>
      </c>
      <c r="F413" s="36">
        <f t="shared" si="86"/>
        <v>10.290100000000001</v>
      </c>
      <c r="G413" s="36">
        <f t="shared" si="87"/>
        <v>0.12176521531364415</v>
      </c>
      <c r="H413" s="36">
        <f t="shared" si="88"/>
        <v>52.943079005000008</v>
      </c>
      <c r="I413" s="36">
        <f t="shared" si="89"/>
        <v>272.39478863467531</v>
      </c>
      <c r="J413" s="36">
        <f t="shared" si="90"/>
        <v>1401.4848072648363</v>
      </c>
      <c r="K413" s="36">
        <f t="shared" si="91"/>
        <v>0.62648812104946483</v>
      </c>
      <c r="L413" s="36">
        <f t="shared" si="92"/>
        <v>3.2233127072055492</v>
      </c>
      <c r="M413" s="36">
        <f t="shared" ca="1" si="93"/>
        <v>6.0676636968177169E-2</v>
      </c>
      <c r="N413" s="36">
        <f t="shared" ca="1" si="94"/>
        <v>8.4847849161712593E-8</v>
      </c>
      <c r="O413" s="113">
        <f t="shared" ca="1" si="95"/>
        <v>245652666147.18079</v>
      </c>
      <c r="P413" s="36">
        <f t="shared" ca="1" si="96"/>
        <v>166696830717.46088</v>
      </c>
      <c r="Q413" s="36">
        <f t="shared" ca="1" si="97"/>
        <v>545523946.36188471</v>
      </c>
      <c r="R413" s="45">
        <f t="shared" ca="1" si="98"/>
        <v>2.0597068864490475E-4</v>
      </c>
    </row>
    <row r="414" spans="1:18" x14ac:dyDescent="0.2">
      <c r="A414" s="45">
        <v>51454.5</v>
      </c>
      <c r="B414" s="45">
        <v>6.0785935274907388E-2</v>
      </c>
      <c r="C414" s="45">
        <v>2</v>
      </c>
      <c r="D414" s="92">
        <f t="shared" si="84"/>
        <v>5.1454500000000003</v>
      </c>
      <c r="E414" s="92">
        <f t="shared" si="85"/>
        <v>6.0785935274907388E-2</v>
      </c>
      <c r="F414" s="36">
        <f t="shared" si="86"/>
        <v>10.290900000000001</v>
      </c>
      <c r="G414" s="36">
        <f t="shared" si="87"/>
        <v>0.12157187054981478</v>
      </c>
      <c r="H414" s="36">
        <f t="shared" si="88"/>
        <v>52.951311405000006</v>
      </c>
      <c r="I414" s="36">
        <f t="shared" si="89"/>
        <v>272.45832526885732</v>
      </c>
      <c r="J414" s="36">
        <f t="shared" si="90"/>
        <v>1401.9206897546419</v>
      </c>
      <c r="K414" s="36">
        <f t="shared" si="91"/>
        <v>0.6255419813205445</v>
      </c>
      <c r="L414" s="36">
        <f t="shared" si="92"/>
        <v>3.218694987785796</v>
      </c>
      <c r="M414" s="36">
        <f t="shared" ca="1" si="93"/>
        <v>6.0687527533386812E-2</v>
      </c>
      <c r="N414" s="36">
        <f t="shared" ca="1" si="94"/>
        <v>1.9368167182360938E-8</v>
      </c>
      <c r="O414" s="113">
        <f t="shared" ca="1" si="95"/>
        <v>242869615999.34827</v>
      </c>
      <c r="P414" s="36">
        <f t="shared" ca="1" si="96"/>
        <v>163192549463.59647</v>
      </c>
      <c r="Q414" s="36">
        <f t="shared" ca="1" si="97"/>
        <v>580733793.75018227</v>
      </c>
      <c r="R414" s="45">
        <f t="shared" ca="1" si="98"/>
        <v>9.8407741520575853E-5</v>
      </c>
    </row>
    <row r="415" spans="1:18" x14ac:dyDescent="0.2">
      <c r="A415" s="45">
        <v>51455</v>
      </c>
      <c r="B415" s="45">
        <v>6.0614661801082548E-2</v>
      </c>
      <c r="C415" s="45">
        <v>2</v>
      </c>
      <c r="D415" s="92">
        <f t="shared" si="84"/>
        <v>5.1455000000000002</v>
      </c>
      <c r="E415" s="92">
        <f t="shared" si="85"/>
        <v>6.0614661801082548E-2</v>
      </c>
      <c r="F415" s="36">
        <f t="shared" si="86"/>
        <v>10.291</v>
      </c>
      <c r="G415" s="36">
        <f t="shared" si="87"/>
        <v>0.1212293236021651</v>
      </c>
      <c r="H415" s="36">
        <f t="shared" si="88"/>
        <v>52.952340500000005</v>
      </c>
      <c r="I415" s="36">
        <f t="shared" si="89"/>
        <v>272.46626804275002</v>
      </c>
      <c r="J415" s="36">
        <f t="shared" si="90"/>
        <v>1401.9751822139704</v>
      </c>
      <c r="K415" s="36">
        <f t="shared" si="91"/>
        <v>0.62378548459494054</v>
      </c>
      <c r="L415" s="36">
        <f t="shared" si="92"/>
        <v>3.2096882109832667</v>
      </c>
      <c r="M415" s="36">
        <f t="shared" ca="1" si="93"/>
        <v>6.0688888921667745E-2</v>
      </c>
      <c r="N415" s="36">
        <f t="shared" ca="1" si="94"/>
        <v>1.1019330860738961E-8</v>
      </c>
      <c r="O415" s="113">
        <f t="shared" ca="1" si="95"/>
        <v>242522794064.33829</v>
      </c>
      <c r="P415" s="36">
        <f t="shared" ca="1" si="96"/>
        <v>162757080565.45319</v>
      </c>
      <c r="Q415" s="36">
        <f t="shared" ca="1" si="97"/>
        <v>585212934.78004038</v>
      </c>
      <c r="R415" s="45">
        <f t="shared" ca="1" si="98"/>
        <v>-7.4227120585197703E-5</v>
      </c>
    </row>
    <row r="416" spans="1:18" x14ac:dyDescent="0.2">
      <c r="A416" s="45">
        <v>51458.5</v>
      </c>
      <c r="B416" s="45">
        <v>6.0834791802335531E-2</v>
      </c>
      <c r="C416" s="45">
        <v>2</v>
      </c>
      <c r="D416" s="92">
        <f t="shared" si="84"/>
        <v>5.1458500000000003</v>
      </c>
      <c r="E416" s="92">
        <f t="shared" si="85"/>
        <v>6.0834791802335531E-2</v>
      </c>
      <c r="F416" s="36">
        <f t="shared" si="86"/>
        <v>10.291700000000001</v>
      </c>
      <c r="G416" s="36">
        <f t="shared" si="87"/>
        <v>0.12166958360467106</v>
      </c>
      <c r="H416" s="36">
        <f t="shared" si="88"/>
        <v>52.959544445000006</v>
      </c>
      <c r="I416" s="36">
        <f t="shared" si="89"/>
        <v>272.52187178230332</v>
      </c>
      <c r="J416" s="36">
        <f t="shared" si="90"/>
        <v>1402.3566739109656</v>
      </c>
      <c r="K416" s="36">
        <f t="shared" si="91"/>
        <v>0.62609342679209656</v>
      </c>
      <c r="L416" s="36">
        <f t="shared" si="92"/>
        <v>3.2217828602581102</v>
      </c>
      <c r="M416" s="36">
        <f t="shared" ca="1" si="93"/>
        <v>6.0698419060441475E-2</v>
      </c>
      <c r="N416" s="36">
        <f t="shared" ca="1" si="94"/>
        <v>3.7195049463405521E-8</v>
      </c>
      <c r="O416" s="113">
        <f t="shared" ca="1" si="95"/>
        <v>240101635873.79953</v>
      </c>
      <c r="P416" s="36">
        <f t="shared" ca="1" si="96"/>
        <v>159724772919.75729</v>
      </c>
      <c r="Q416" s="36">
        <f t="shared" ca="1" si="97"/>
        <v>617051884.70104921</v>
      </c>
      <c r="R416" s="45">
        <f t="shared" ca="1" si="98"/>
        <v>1.3637274189405579E-4</v>
      </c>
    </row>
    <row r="417" spans="1:18" x14ac:dyDescent="0.2">
      <c r="A417" s="45">
        <v>51459</v>
      </c>
      <c r="B417" s="45">
        <v>6.0754751168133225E-2</v>
      </c>
      <c r="C417" s="45">
        <v>2</v>
      </c>
      <c r="D417" s="92">
        <f t="shared" si="84"/>
        <v>5.1459000000000001</v>
      </c>
      <c r="E417" s="92">
        <f t="shared" si="85"/>
        <v>6.0754751168133225E-2</v>
      </c>
      <c r="F417" s="36">
        <f t="shared" si="86"/>
        <v>10.2918</v>
      </c>
      <c r="G417" s="36">
        <f t="shared" si="87"/>
        <v>0.12150950233626645</v>
      </c>
      <c r="H417" s="36">
        <f t="shared" si="88"/>
        <v>52.960573620000005</v>
      </c>
      <c r="I417" s="36">
        <f t="shared" si="89"/>
        <v>272.52981579115806</v>
      </c>
      <c r="J417" s="36">
        <f t="shared" si="90"/>
        <v>1402.4111790797203</v>
      </c>
      <c r="K417" s="36">
        <f t="shared" si="91"/>
        <v>0.62527574807219355</v>
      </c>
      <c r="L417" s="36">
        <f t="shared" si="92"/>
        <v>3.2176064720047011</v>
      </c>
      <c r="M417" s="36">
        <f t="shared" ca="1" si="93"/>
        <v>6.0699780568953039E-2</v>
      </c>
      <c r="N417" s="36">
        <f t="shared" ca="1" si="94"/>
        <v>6.0435335484573408E-9</v>
      </c>
      <c r="O417" s="113">
        <f t="shared" ca="1" si="95"/>
        <v>239756698642.96167</v>
      </c>
      <c r="P417" s="36">
        <f t="shared" ca="1" si="96"/>
        <v>159293868752.14731</v>
      </c>
      <c r="Q417" s="36">
        <f t="shared" ca="1" si="97"/>
        <v>621669601.67188358</v>
      </c>
      <c r="R417" s="45">
        <f t="shared" ca="1" si="98"/>
        <v>5.4970599180186042E-5</v>
      </c>
    </row>
    <row r="418" spans="1:18" x14ac:dyDescent="0.2">
      <c r="A418" s="45">
        <v>51459.5</v>
      </c>
      <c r="B418" s="45">
        <v>6.0766054906707723E-2</v>
      </c>
      <c r="C418" s="45">
        <v>2</v>
      </c>
      <c r="D418" s="92">
        <f t="shared" si="84"/>
        <v>5.14595</v>
      </c>
      <c r="E418" s="92">
        <f t="shared" si="85"/>
        <v>6.0766054906707723E-2</v>
      </c>
      <c r="F418" s="36">
        <f t="shared" si="86"/>
        <v>10.2919</v>
      </c>
      <c r="G418" s="36">
        <f t="shared" si="87"/>
        <v>0.12153210981341545</v>
      </c>
      <c r="H418" s="36">
        <f t="shared" si="88"/>
        <v>52.961602804999998</v>
      </c>
      <c r="I418" s="36">
        <f t="shared" si="89"/>
        <v>272.53775995438974</v>
      </c>
      <c r="J418" s="36">
        <f t="shared" si="90"/>
        <v>1402.4656858372919</v>
      </c>
      <c r="K418" s="36">
        <f t="shared" si="91"/>
        <v>0.62539816049434527</v>
      </c>
      <c r="L418" s="36">
        <f t="shared" si="92"/>
        <v>3.218267663995876</v>
      </c>
      <c r="M418" s="36">
        <f t="shared" ca="1" si="93"/>
        <v>6.0701142092493415E-2</v>
      </c>
      <c r="N418" s="36">
        <f t="shared" ca="1" si="94"/>
        <v>8.4273468984423756E-9</v>
      </c>
      <c r="O418" s="113">
        <f t="shared" ca="1" si="95"/>
        <v>239411997119.11621</v>
      </c>
      <c r="P418" s="36">
        <f t="shared" ca="1" si="96"/>
        <v>158863535381.10095</v>
      </c>
      <c r="Q418" s="36">
        <f t="shared" ca="1" si="97"/>
        <v>626304646.32282209</v>
      </c>
      <c r="R418" s="45">
        <f t="shared" ca="1" si="98"/>
        <v>6.4912814214307391E-5</v>
      </c>
    </row>
    <row r="419" spans="1:18" x14ac:dyDescent="0.2">
      <c r="A419" s="45">
        <v>51471.5</v>
      </c>
      <c r="B419" s="45">
        <v>6.0864292470796499E-2</v>
      </c>
      <c r="C419" s="45">
        <v>2</v>
      </c>
      <c r="D419" s="92">
        <f t="shared" si="84"/>
        <v>5.1471499999999999</v>
      </c>
      <c r="E419" s="92">
        <f t="shared" si="85"/>
        <v>6.0864292470796499E-2</v>
      </c>
      <c r="F419" s="36">
        <f t="shared" si="86"/>
        <v>10.2943</v>
      </c>
      <c r="G419" s="36">
        <f t="shared" si="87"/>
        <v>0.121728584941593</v>
      </c>
      <c r="H419" s="36">
        <f t="shared" si="88"/>
        <v>52.986306244999994</v>
      </c>
      <c r="I419" s="36">
        <f t="shared" si="89"/>
        <v>272.7284661889517</v>
      </c>
      <c r="J419" s="36">
        <f t="shared" si="90"/>
        <v>1403.7743247444628</v>
      </c>
      <c r="K419" s="36">
        <f t="shared" si="91"/>
        <v>0.6265552859821204</v>
      </c>
      <c r="L419" s="36">
        <f t="shared" si="92"/>
        <v>3.2249740402428708</v>
      </c>
      <c r="M419" s="36">
        <f t="shared" ca="1" si="93"/>
        <v>6.0733823166111194E-2</v>
      </c>
      <c r="N419" s="36">
        <f t="shared" ca="1" si="94"/>
        <v>3.4044478930134354E-8</v>
      </c>
      <c r="O419" s="113">
        <f t="shared" ca="1" si="95"/>
        <v>231209941382.42502</v>
      </c>
      <c r="P419" s="36">
        <f t="shared" ca="1" si="96"/>
        <v>148706892058.52878</v>
      </c>
      <c r="Q419" s="36">
        <f t="shared" ca="1" si="97"/>
        <v>742747308.88961875</v>
      </c>
      <c r="R419" s="45">
        <f t="shared" ca="1" si="98"/>
        <v>1.3046930468530588E-4</v>
      </c>
    </row>
    <row r="420" spans="1:18" x14ac:dyDescent="0.2">
      <c r="A420" s="45">
        <v>51472</v>
      </c>
      <c r="B420" s="45">
        <v>6.0708329794579186E-2</v>
      </c>
      <c r="C420" s="45">
        <v>2</v>
      </c>
      <c r="D420" s="92">
        <f t="shared" si="84"/>
        <v>5.1471999999999998</v>
      </c>
      <c r="E420" s="92">
        <f t="shared" si="85"/>
        <v>6.0708329794579186E-2</v>
      </c>
      <c r="F420" s="36">
        <f t="shared" si="86"/>
        <v>10.2944</v>
      </c>
      <c r="G420" s="36">
        <f t="shared" si="87"/>
        <v>0.12141665958915837</v>
      </c>
      <c r="H420" s="36">
        <f t="shared" si="88"/>
        <v>52.987335679999994</v>
      </c>
      <c r="I420" s="36">
        <f t="shared" si="89"/>
        <v>272.73641421209595</v>
      </c>
      <c r="J420" s="36">
        <f t="shared" si="90"/>
        <v>1403.8288712325002</v>
      </c>
      <c r="K420" s="36">
        <f t="shared" si="91"/>
        <v>0.62495583023731593</v>
      </c>
      <c r="L420" s="36">
        <f t="shared" si="92"/>
        <v>3.2167726493975124</v>
      </c>
      <c r="M420" s="36">
        <f t="shared" ca="1" si="93"/>
        <v>6.0735185065372288E-2</v>
      </c>
      <c r="N420" s="36">
        <f t="shared" ca="1" si="94"/>
        <v>1.442411138741724E-9</v>
      </c>
      <c r="O420" s="113">
        <f t="shared" ca="1" si="95"/>
        <v>230871141126.64462</v>
      </c>
      <c r="P420" s="36">
        <f t="shared" ca="1" si="96"/>
        <v>148290843429.18018</v>
      </c>
      <c r="Q420" s="36">
        <f t="shared" ca="1" si="97"/>
        <v>747815956.42865539</v>
      </c>
      <c r="R420" s="45">
        <f t="shared" ca="1" si="98"/>
        <v>-2.6855270793102459E-5</v>
      </c>
    </row>
    <row r="421" spans="1:18" x14ac:dyDescent="0.2">
      <c r="A421" s="45">
        <v>51476</v>
      </c>
      <c r="B421" s="45">
        <v>6.0782212465710472E-2</v>
      </c>
      <c r="C421" s="45">
        <v>2</v>
      </c>
      <c r="D421" s="92">
        <f t="shared" si="84"/>
        <v>5.1475999999999997</v>
      </c>
      <c r="E421" s="92">
        <f t="shared" si="85"/>
        <v>6.0782212465710472E-2</v>
      </c>
      <c r="F421" s="36">
        <f t="shared" si="86"/>
        <v>10.295199999999999</v>
      </c>
      <c r="G421" s="36">
        <f t="shared" si="87"/>
        <v>0.12156442493142094</v>
      </c>
      <c r="H421" s="36">
        <f t="shared" si="88"/>
        <v>52.995571519999991</v>
      </c>
      <c r="I421" s="36">
        <f t="shared" si="89"/>
        <v>272.80000395635193</v>
      </c>
      <c r="J421" s="36">
        <f t="shared" si="90"/>
        <v>1404.2653003657172</v>
      </c>
      <c r="K421" s="36">
        <f t="shared" si="91"/>
        <v>0.62576503377698245</v>
      </c>
      <c r="L421" s="36">
        <f t="shared" si="92"/>
        <v>3.2211880878703947</v>
      </c>
      <c r="M421" s="36">
        <f t="shared" ca="1" si="93"/>
        <v>6.0746080800498856E-2</v>
      </c>
      <c r="N421" s="36">
        <f t="shared" ca="1" si="94"/>
        <v>2.6109944619287055E-9</v>
      </c>
      <c r="O421" s="113">
        <f t="shared" ca="1" si="95"/>
        <v>228169251508.3765</v>
      </c>
      <c r="P421" s="36">
        <f t="shared" ca="1" si="96"/>
        <v>144983049613.63068</v>
      </c>
      <c r="Q421" s="36">
        <f t="shared" ca="1" si="97"/>
        <v>788990222.94984627</v>
      </c>
      <c r="R421" s="45">
        <f t="shared" ca="1" si="98"/>
        <v>3.6131665211616704E-5</v>
      </c>
    </row>
    <row r="422" spans="1:18" x14ac:dyDescent="0.2">
      <c r="A422" s="45">
        <v>51476.5</v>
      </c>
      <c r="B422" s="45">
        <v>6.0909695501322858E-2</v>
      </c>
      <c r="C422" s="45">
        <v>2</v>
      </c>
      <c r="D422" s="92">
        <f t="shared" si="84"/>
        <v>5.1476499999999996</v>
      </c>
      <c r="E422" s="92">
        <f t="shared" si="85"/>
        <v>6.0909695501322858E-2</v>
      </c>
      <c r="F422" s="36">
        <f t="shared" si="86"/>
        <v>10.295299999999999</v>
      </c>
      <c r="G422" s="36">
        <f t="shared" si="87"/>
        <v>0.12181939100264572</v>
      </c>
      <c r="H422" s="36">
        <f t="shared" si="88"/>
        <v>52.996601044999991</v>
      </c>
      <c r="I422" s="36">
        <f t="shared" si="89"/>
        <v>272.80795336929418</v>
      </c>
      <c r="J422" s="36">
        <f t="shared" si="90"/>
        <v>1404.3198611614471</v>
      </c>
      <c r="K422" s="36">
        <f t="shared" si="91"/>
        <v>0.62708358809476916</v>
      </c>
      <c r="L422" s="36">
        <f t="shared" si="92"/>
        <v>3.228006832256038</v>
      </c>
      <c r="M422" s="36">
        <f t="shared" ca="1" si="93"/>
        <v>6.07474428350194E-2</v>
      </c>
      <c r="N422" s="36">
        <f t="shared" ca="1" si="94"/>
        <v>5.2651855445162894E-8</v>
      </c>
      <c r="O422" s="113">
        <f t="shared" ca="1" si="95"/>
        <v>227832579756.53207</v>
      </c>
      <c r="P422" s="36">
        <f t="shared" ca="1" si="96"/>
        <v>144572150473.83621</v>
      </c>
      <c r="Q422" s="36">
        <f t="shared" ca="1" si="97"/>
        <v>794215161.01495266</v>
      </c>
      <c r="R422" s="45">
        <f t="shared" ca="1" si="98"/>
        <v>1.6225266630345847E-4</v>
      </c>
    </row>
    <row r="423" spans="1:18" x14ac:dyDescent="0.2">
      <c r="A423" s="45">
        <v>51480</v>
      </c>
      <c r="B423" s="45">
        <v>6.0779991996241733E-2</v>
      </c>
      <c r="C423" s="45">
        <v>2</v>
      </c>
      <c r="D423" s="92">
        <f t="shared" si="84"/>
        <v>5.1479999999999997</v>
      </c>
      <c r="E423" s="92">
        <f t="shared" si="85"/>
        <v>6.0779991996241733E-2</v>
      </c>
      <c r="F423" s="36">
        <f t="shared" si="86"/>
        <v>10.295999999999999</v>
      </c>
      <c r="G423" s="36">
        <f t="shared" si="87"/>
        <v>0.12155998399248347</v>
      </c>
      <c r="H423" s="36">
        <f t="shared" si="88"/>
        <v>53.003807999999992</v>
      </c>
      <c r="I423" s="36">
        <f t="shared" si="89"/>
        <v>272.86360358399992</v>
      </c>
      <c r="J423" s="36">
        <f t="shared" si="90"/>
        <v>1404.7018312504315</v>
      </c>
      <c r="K423" s="36">
        <f t="shared" si="91"/>
        <v>0.6257907975933048</v>
      </c>
      <c r="L423" s="36">
        <f t="shared" si="92"/>
        <v>3.221571026010333</v>
      </c>
      <c r="M423" s="36">
        <f t="shared" ca="1" si="93"/>
        <v>6.075697749747043E-2</v>
      </c>
      <c r="N423" s="36">
        <f t="shared" ca="1" si="94"/>
        <v>1.0593343073886877E-9</v>
      </c>
      <c r="O423" s="113">
        <f t="shared" ca="1" si="95"/>
        <v>225482504693.12817</v>
      </c>
      <c r="P423" s="36">
        <f t="shared" ca="1" si="96"/>
        <v>141711886077.44229</v>
      </c>
      <c r="Q423" s="36">
        <f t="shared" ca="1" si="97"/>
        <v>831276212.60724247</v>
      </c>
      <c r="R423" s="45">
        <f t="shared" ca="1" si="98"/>
        <v>2.3014498771303793E-5</v>
      </c>
    </row>
    <row r="424" spans="1:18" x14ac:dyDescent="0.2">
      <c r="A424" s="45">
        <v>51480.5</v>
      </c>
      <c r="B424" s="45">
        <v>6.0841805796371773E-2</v>
      </c>
      <c r="C424" s="45">
        <v>2</v>
      </c>
      <c r="D424" s="92">
        <f t="shared" si="84"/>
        <v>5.1480499999999996</v>
      </c>
      <c r="E424" s="92">
        <f t="shared" si="85"/>
        <v>6.0841805796371773E-2</v>
      </c>
      <c r="F424" s="36">
        <f t="shared" si="86"/>
        <v>10.296099999999999</v>
      </c>
      <c r="G424" s="36">
        <f t="shared" si="87"/>
        <v>0.12168361159274355</v>
      </c>
      <c r="H424" s="36">
        <f t="shared" si="88"/>
        <v>53.004837604999992</v>
      </c>
      <c r="I424" s="36">
        <f t="shared" si="89"/>
        <v>272.87155423242018</v>
      </c>
      <c r="J424" s="36">
        <f t="shared" si="90"/>
        <v>1404.7564047662106</v>
      </c>
      <c r="K424" s="36">
        <f t="shared" si="91"/>
        <v>0.62643331666002333</v>
      </c>
      <c r="L424" s="36">
        <f t="shared" si="92"/>
        <v>3.2249100358316327</v>
      </c>
      <c r="M424" s="36">
        <f t="shared" ca="1" si="93"/>
        <v>6.0758339652221605E-2</v>
      </c>
      <c r="N424" s="36">
        <f t="shared" ca="1" si="94"/>
        <v>1.3933194438593343E-8</v>
      </c>
      <c r="O424" s="113">
        <f t="shared" ca="1" si="95"/>
        <v>225147726744.51236</v>
      </c>
      <c r="P424" s="36">
        <f t="shared" ca="1" si="96"/>
        <v>141305567366.17947</v>
      </c>
      <c r="Q424" s="36">
        <f t="shared" ca="1" si="97"/>
        <v>836640161.60781288</v>
      </c>
      <c r="R424" s="45">
        <f t="shared" ca="1" si="98"/>
        <v>8.3466144150168287E-5</v>
      </c>
    </row>
    <row r="425" spans="1:18" x14ac:dyDescent="0.2">
      <c r="A425" s="45">
        <v>51484.5</v>
      </c>
      <c r="B425" s="45">
        <v>6.0901149896380957E-2</v>
      </c>
      <c r="C425" s="45">
        <v>2</v>
      </c>
      <c r="D425" s="92">
        <f t="shared" si="84"/>
        <v>5.1484500000000004</v>
      </c>
      <c r="E425" s="92">
        <f t="shared" si="85"/>
        <v>6.0901149896380957E-2</v>
      </c>
      <c r="F425" s="36">
        <f t="shared" si="86"/>
        <v>10.296900000000001</v>
      </c>
      <c r="G425" s="36">
        <f t="shared" si="87"/>
        <v>0.12180229979276191</v>
      </c>
      <c r="H425" s="36">
        <f t="shared" si="88"/>
        <v>53.013074805000009</v>
      </c>
      <c r="I425" s="36">
        <f t="shared" si="89"/>
        <v>272.93516497980232</v>
      </c>
      <c r="J425" s="36">
        <f t="shared" si="90"/>
        <v>1405.1930501402635</v>
      </c>
      <c r="K425" s="36">
        <f t="shared" si="91"/>
        <v>0.62709305036804508</v>
      </c>
      <c r="L425" s="36">
        <f t="shared" si="92"/>
        <v>3.228557215167362</v>
      </c>
      <c r="M425" s="36">
        <f t="shared" ca="1" si="93"/>
        <v>6.076923743126883E-2</v>
      </c>
      <c r="N425" s="36">
        <f t="shared" ca="1" si="94"/>
        <v>3.4801796903916395E-8</v>
      </c>
      <c r="O425" s="113">
        <f t="shared" ca="1" si="95"/>
        <v>222478031782.77698</v>
      </c>
      <c r="P425" s="36">
        <f t="shared" ca="1" si="96"/>
        <v>138075640837.65753</v>
      </c>
      <c r="Q425" s="36">
        <f t="shared" ca="1" si="97"/>
        <v>880177614.08302617</v>
      </c>
      <c r="R425" s="45">
        <f t="shared" ca="1" si="98"/>
        <v>1.3191246511212729E-4</v>
      </c>
    </row>
    <row r="426" spans="1:18" x14ac:dyDescent="0.2">
      <c r="A426" s="45">
        <v>51485</v>
      </c>
      <c r="B426" s="45">
        <v>6.077611703221919E-2</v>
      </c>
      <c r="C426" s="45">
        <v>2</v>
      </c>
      <c r="D426" s="92">
        <f t="shared" si="84"/>
        <v>5.1485000000000003</v>
      </c>
      <c r="E426" s="92">
        <f t="shared" si="85"/>
        <v>6.077611703221919E-2</v>
      </c>
      <c r="F426" s="36">
        <f t="shared" si="86"/>
        <v>10.297000000000001</v>
      </c>
      <c r="G426" s="36">
        <f t="shared" si="87"/>
        <v>0.12155223406443838</v>
      </c>
      <c r="H426" s="36">
        <f t="shared" si="88"/>
        <v>53.014104500000009</v>
      </c>
      <c r="I426" s="36">
        <f t="shared" si="89"/>
        <v>272.94311701825006</v>
      </c>
      <c r="J426" s="36">
        <f t="shared" si="90"/>
        <v>1405.2476379684606</v>
      </c>
      <c r="K426" s="36">
        <f t="shared" si="91"/>
        <v>0.62581167708076102</v>
      </c>
      <c r="L426" s="36">
        <f t="shared" si="92"/>
        <v>3.2219914194502981</v>
      </c>
      <c r="M426" s="36">
        <f t="shared" ca="1" si="93"/>
        <v>6.0770599721279447E-2</v>
      </c>
      <c r="N426" s="36">
        <f t="shared" ca="1" si="94"/>
        <v>6.0881440011609511E-11</v>
      </c>
      <c r="O426" s="113">
        <f t="shared" ca="1" si="95"/>
        <v>222145386388.1478</v>
      </c>
      <c r="P426" s="36">
        <f t="shared" ca="1" si="96"/>
        <v>137674478601.84338</v>
      </c>
      <c r="Q426" s="36">
        <f t="shared" ca="1" si="97"/>
        <v>885698047.18296909</v>
      </c>
      <c r="R426" s="45">
        <f t="shared" ca="1" si="98"/>
        <v>5.5173109397427256E-6</v>
      </c>
    </row>
    <row r="427" spans="1:18" x14ac:dyDescent="0.2">
      <c r="A427" s="45">
        <v>51488.5</v>
      </c>
      <c r="B427" s="45">
        <v>6.0967936762608588E-2</v>
      </c>
      <c r="C427" s="45">
        <v>2</v>
      </c>
      <c r="D427" s="92">
        <f t="shared" si="84"/>
        <v>5.1488500000000004</v>
      </c>
      <c r="E427" s="92">
        <f t="shared" si="85"/>
        <v>6.0967936762608588E-2</v>
      </c>
      <c r="F427" s="36">
        <f t="shared" si="86"/>
        <v>10.297700000000001</v>
      </c>
      <c r="G427" s="36">
        <f t="shared" si="87"/>
        <v>0.12193587352521718</v>
      </c>
      <c r="H427" s="36">
        <f t="shared" si="88"/>
        <v>53.021312645000009</v>
      </c>
      <c r="I427" s="36">
        <f t="shared" si="89"/>
        <v>272.99878561220834</v>
      </c>
      <c r="J427" s="36">
        <f t="shared" si="90"/>
        <v>1405.6297972994189</v>
      </c>
      <c r="K427" s="36">
        <f t="shared" si="91"/>
        <v>0.62782952240031453</v>
      </c>
      <c r="L427" s="36">
        <f t="shared" si="92"/>
        <v>3.2326000364108598</v>
      </c>
      <c r="M427" s="36">
        <f t="shared" ca="1" si="93"/>
        <v>6.0780136172161048E-2</v>
      </c>
      <c r="N427" s="36">
        <f t="shared" ca="1" si="94"/>
        <v>7.0538123544889256E-8</v>
      </c>
      <c r="O427" s="113">
        <f t="shared" ca="1" si="95"/>
        <v>219823508428.53241</v>
      </c>
      <c r="P427" s="36">
        <f t="shared" ca="1" si="96"/>
        <v>134882394271.08585</v>
      </c>
      <c r="Q427" s="36">
        <f t="shared" ca="1" si="97"/>
        <v>924828166.34947157</v>
      </c>
      <c r="R427" s="45">
        <f t="shared" ca="1" si="98"/>
        <v>1.8780059044753994E-4</v>
      </c>
    </row>
    <row r="428" spans="1:18" x14ac:dyDescent="0.2">
      <c r="A428" s="45">
        <v>51489</v>
      </c>
      <c r="B428" s="45">
        <v>6.0726436939148698E-2</v>
      </c>
      <c r="C428" s="45">
        <v>2</v>
      </c>
      <c r="D428" s="92">
        <f t="shared" si="84"/>
        <v>5.1489000000000003</v>
      </c>
      <c r="E428" s="92">
        <f t="shared" si="85"/>
        <v>6.0726436939148698E-2</v>
      </c>
      <c r="F428" s="36">
        <f t="shared" si="86"/>
        <v>10.297800000000001</v>
      </c>
      <c r="G428" s="36">
        <f t="shared" si="87"/>
        <v>0.1214528738782974</v>
      </c>
      <c r="H428" s="36">
        <f t="shared" si="88"/>
        <v>53.022342420000008</v>
      </c>
      <c r="I428" s="36">
        <f t="shared" si="89"/>
        <v>273.00673888633804</v>
      </c>
      <c r="J428" s="36">
        <f t="shared" si="90"/>
        <v>1405.6843978518659</v>
      </c>
      <c r="K428" s="36">
        <f t="shared" si="91"/>
        <v>0.62534870231196549</v>
      </c>
      <c r="L428" s="36">
        <f t="shared" si="92"/>
        <v>3.2198579333340791</v>
      </c>
      <c r="M428" s="36">
        <f t="shared" ca="1" si="93"/>
        <v>6.0781498582402303E-2</v>
      </c>
      <c r="N428" s="36">
        <f t="shared" ca="1" si="94"/>
        <v>6.0635691155745831E-9</v>
      </c>
      <c r="O428" s="113">
        <f t="shared" ca="1" si="95"/>
        <v>219492760438.25604</v>
      </c>
      <c r="P428" s="36">
        <f t="shared" ca="1" si="96"/>
        <v>134485818674.84387</v>
      </c>
      <c r="Q428" s="36">
        <f t="shared" ca="1" si="97"/>
        <v>930487782.48570275</v>
      </c>
      <c r="R428" s="45">
        <f t="shared" ca="1" si="98"/>
        <v>-5.5061643253605241E-5</v>
      </c>
    </row>
    <row r="429" spans="1:18" x14ac:dyDescent="0.2">
      <c r="A429" s="45">
        <v>51493</v>
      </c>
      <c r="B429" s="45">
        <v>6.0766317154048011E-2</v>
      </c>
      <c r="C429" s="45">
        <v>2</v>
      </c>
      <c r="D429" s="92">
        <f t="shared" si="84"/>
        <v>5.1493000000000002</v>
      </c>
      <c r="E429" s="92">
        <f t="shared" si="85"/>
        <v>6.0766317154048011E-2</v>
      </c>
      <c r="F429" s="36">
        <f t="shared" si="86"/>
        <v>10.2986</v>
      </c>
      <c r="G429" s="36">
        <f t="shared" si="87"/>
        <v>0.12153263430809602</v>
      </c>
      <c r="H429" s="36">
        <f t="shared" si="88"/>
        <v>53.030580980000003</v>
      </c>
      <c r="I429" s="36">
        <f t="shared" si="89"/>
        <v>273.07037064031402</v>
      </c>
      <c r="J429" s="36">
        <f t="shared" si="90"/>
        <v>1406.1212595381692</v>
      </c>
      <c r="K429" s="36">
        <f t="shared" si="91"/>
        <v>0.62580799384267882</v>
      </c>
      <c r="L429" s="36">
        <f t="shared" si="92"/>
        <v>3.222473102694106</v>
      </c>
      <c r="M429" s="36">
        <f t="shared" ca="1" si="93"/>
        <v>6.0792398405370131E-2</v>
      </c>
      <c r="N429" s="36">
        <f t="shared" ca="1" si="94"/>
        <v>1.3604633410551808E-9</v>
      </c>
      <c r="O429" s="113">
        <f t="shared" ca="1" si="95"/>
        <v>216855321352.31763</v>
      </c>
      <c r="P429" s="36">
        <f t="shared" ca="1" si="96"/>
        <v>131333865021.23627</v>
      </c>
      <c r="Q429" s="36">
        <f t="shared" ca="1" si="97"/>
        <v>976391346.62850785</v>
      </c>
      <c r="R429" s="45">
        <f t="shared" ca="1" si="98"/>
        <v>-2.608125132212008E-5</v>
      </c>
    </row>
    <row r="430" spans="1:18" x14ac:dyDescent="0.2">
      <c r="A430" s="45">
        <v>51493</v>
      </c>
      <c r="B430" s="45">
        <v>6.0851783535326831E-2</v>
      </c>
      <c r="C430" s="45">
        <v>2</v>
      </c>
      <c r="D430" s="92">
        <f t="shared" si="84"/>
        <v>5.1493000000000002</v>
      </c>
      <c r="E430" s="92">
        <f t="shared" si="85"/>
        <v>6.0851783535326831E-2</v>
      </c>
      <c r="F430" s="36">
        <f t="shared" si="86"/>
        <v>10.2986</v>
      </c>
      <c r="G430" s="36">
        <f t="shared" si="87"/>
        <v>0.12170356707065366</v>
      </c>
      <c r="H430" s="36">
        <f t="shared" si="88"/>
        <v>53.030580980000003</v>
      </c>
      <c r="I430" s="36">
        <f t="shared" si="89"/>
        <v>273.07037064031402</v>
      </c>
      <c r="J430" s="36">
        <f t="shared" si="90"/>
        <v>1406.1212595381692</v>
      </c>
      <c r="K430" s="36">
        <f t="shared" si="91"/>
        <v>0.62668817791691689</v>
      </c>
      <c r="L430" s="36">
        <f t="shared" si="92"/>
        <v>3.2270054345475803</v>
      </c>
      <c r="M430" s="36">
        <f t="shared" ca="1" si="93"/>
        <v>6.0792398405370131E-2</v>
      </c>
      <c r="N430" s="36">
        <f t="shared" ca="1" si="94"/>
        <v>7.053187319948356E-9</v>
      </c>
      <c r="O430" s="113">
        <f t="shared" ca="1" si="95"/>
        <v>216855321352.31763</v>
      </c>
      <c r="P430" s="36">
        <f t="shared" ca="1" si="96"/>
        <v>131333865021.23627</v>
      </c>
      <c r="Q430" s="36">
        <f t="shared" ca="1" si="97"/>
        <v>976391346.62850785</v>
      </c>
      <c r="R430" s="45">
        <f t="shared" ca="1" si="98"/>
        <v>5.9385129956700256E-5</v>
      </c>
    </row>
    <row r="431" spans="1:18" x14ac:dyDescent="0.2">
      <c r="A431" s="45">
        <v>51493.5</v>
      </c>
      <c r="B431" s="45">
        <v>6.0859313562104944E-2</v>
      </c>
      <c r="C431" s="45">
        <v>2</v>
      </c>
      <c r="D431" s="92">
        <f t="shared" si="84"/>
        <v>5.1493500000000001</v>
      </c>
      <c r="E431" s="92">
        <f t="shared" si="85"/>
        <v>6.0859313562104944E-2</v>
      </c>
      <c r="F431" s="36">
        <f t="shared" si="86"/>
        <v>10.2987</v>
      </c>
      <c r="G431" s="36">
        <f t="shared" si="87"/>
        <v>0.12171862712420989</v>
      </c>
      <c r="H431" s="36">
        <f t="shared" si="88"/>
        <v>53.031610845000003</v>
      </c>
      <c r="I431" s="36">
        <f t="shared" si="89"/>
        <v>273.0783253047008</v>
      </c>
      <c r="J431" s="36">
        <f t="shared" si="90"/>
        <v>1406.1758744077611</v>
      </c>
      <c r="K431" s="36">
        <f t="shared" si="91"/>
        <v>0.62677181258205017</v>
      </c>
      <c r="L431" s="36">
        <f t="shared" si="92"/>
        <v>3.2274674331193802</v>
      </c>
      <c r="M431" s="36">
        <f t="shared" ca="1" si="93"/>
        <v>6.0793760950870843E-2</v>
      </c>
      <c r="N431" s="36">
        <f t="shared" ca="1" si="94"/>
        <v>8.5942896792185004E-9</v>
      </c>
      <c r="O431" s="113">
        <f t="shared" ca="1" si="95"/>
        <v>216526709968.50815</v>
      </c>
      <c r="P431" s="36">
        <f t="shared" ca="1" si="96"/>
        <v>130942452889.42528</v>
      </c>
      <c r="Q431" s="36">
        <f t="shared" ca="1" si="97"/>
        <v>982207640.51777792</v>
      </c>
      <c r="R431" s="45">
        <f t="shared" ca="1" si="98"/>
        <v>6.5552611234101499E-5</v>
      </c>
    </row>
    <row r="432" spans="1:18" x14ac:dyDescent="0.2">
      <c r="A432" s="45">
        <v>51493.5</v>
      </c>
      <c r="B432" s="45">
        <v>6.1013043428829405E-2</v>
      </c>
      <c r="C432" s="45">
        <v>2</v>
      </c>
      <c r="D432" s="92">
        <f t="shared" si="84"/>
        <v>5.1493500000000001</v>
      </c>
      <c r="E432" s="92">
        <f t="shared" si="85"/>
        <v>6.1013043428829405E-2</v>
      </c>
      <c r="F432" s="36">
        <f t="shared" si="86"/>
        <v>10.2987</v>
      </c>
      <c r="G432" s="36">
        <f t="shared" si="87"/>
        <v>0.12202608685765881</v>
      </c>
      <c r="H432" s="36">
        <f t="shared" si="88"/>
        <v>53.031610845000003</v>
      </c>
      <c r="I432" s="36">
        <f t="shared" si="89"/>
        <v>273.0783253047008</v>
      </c>
      <c r="J432" s="36">
        <f t="shared" si="90"/>
        <v>1406.1758744077611</v>
      </c>
      <c r="K432" s="36">
        <f t="shared" si="91"/>
        <v>0.62835503036048546</v>
      </c>
      <c r="L432" s="36">
        <f t="shared" si="92"/>
        <v>3.2356199755867658</v>
      </c>
      <c r="M432" s="36">
        <f t="shared" ca="1" si="93"/>
        <v>6.0793760950870843E-2</v>
      </c>
      <c r="N432" s="36">
        <f t="shared" ca="1" si="94"/>
        <v>9.6169610279295173E-8</v>
      </c>
      <c r="O432" s="113">
        <f t="shared" ca="1" si="95"/>
        <v>216526709968.50815</v>
      </c>
      <c r="P432" s="36">
        <f t="shared" ca="1" si="96"/>
        <v>130942452889.42528</v>
      </c>
      <c r="Q432" s="36">
        <f t="shared" ca="1" si="97"/>
        <v>982207640.51777792</v>
      </c>
      <c r="R432" s="45">
        <f t="shared" ca="1" si="98"/>
        <v>2.1928247795856282E-4</v>
      </c>
    </row>
    <row r="433" spans="1:18" x14ac:dyDescent="0.2">
      <c r="A433" s="45">
        <v>51497</v>
      </c>
      <c r="B433" s="45">
        <v>6.0902498706127517E-2</v>
      </c>
      <c r="C433" s="45">
        <v>2</v>
      </c>
      <c r="D433" s="92">
        <f t="shared" si="84"/>
        <v>5.1497000000000002</v>
      </c>
      <c r="E433" s="92">
        <f t="shared" si="85"/>
        <v>6.0902498706127517E-2</v>
      </c>
      <c r="F433" s="36">
        <f t="shared" si="86"/>
        <v>10.2994</v>
      </c>
      <c r="G433" s="36">
        <f t="shared" si="87"/>
        <v>0.12180499741225503</v>
      </c>
      <c r="H433" s="36">
        <f t="shared" si="88"/>
        <v>53.038820180000002</v>
      </c>
      <c r="I433" s="36">
        <f t="shared" si="89"/>
        <v>273.13401228094602</v>
      </c>
      <c r="J433" s="36">
        <f t="shared" si="90"/>
        <v>1406.5582230431878</v>
      </c>
      <c r="K433" s="36">
        <f t="shared" si="91"/>
        <v>0.62725919517388973</v>
      </c>
      <c r="L433" s="36">
        <f t="shared" si="92"/>
        <v>3.2301966773869801</v>
      </c>
      <c r="M433" s="36">
        <f t="shared" ca="1" si="93"/>
        <v>6.0803299190182986E-2</v>
      </c>
      <c r="N433" s="36">
        <f t="shared" ca="1" si="94"/>
        <v>1.9681087927258661E-8</v>
      </c>
      <c r="O433" s="113">
        <f t="shared" ca="1" si="95"/>
        <v>214233082695.66672</v>
      </c>
      <c r="P433" s="36">
        <f t="shared" ca="1" si="96"/>
        <v>128218641034.18462</v>
      </c>
      <c r="Q433" s="36">
        <f t="shared" ca="1" si="97"/>
        <v>1023409387.790102</v>
      </c>
      <c r="R433" s="45">
        <f t="shared" ca="1" si="98"/>
        <v>9.9199515944531358E-5</v>
      </c>
    </row>
    <row r="434" spans="1:18" x14ac:dyDescent="0.2">
      <c r="A434" s="45">
        <v>51497.5</v>
      </c>
      <c r="B434" s="45">
        <v>6.0863516191602685E-2</v>
      </c>
      <c r="C434" s="45">
        <v>2</v>
      </c>
      <c r="D434" s="92">
        <f t="shared" si="84"/>
        <v>5.14975</v>
      </c>
      <c r="E434" s="92">
        <f t="shared" si="85"/>
        <v>6.0863516191602685E-2</v>
      </c>
      <c r="F434" s="36">
        <f t="shared" si="86"/>
        <v>10.2995</v>
      </c>
      <c r="G434" s="36">
        <f t="shared" si="87"/>
        <v>0.12172703238320537</v>
      </c>
      <c r="H434" s="36">
        <f t="shared" si="88"/>
        <v>53.039850125000001</v>
      </c>
      <c r="I434" s="36">
        <f t="shared" si="89"/>
        <v>273.14196818121877</v>
      </c>
      <c r="J434" s="36">
        <f t="shared" si="90"/>
        <v>1406.6128506412315</v>
      </c>
      <c r="K434" s="36">
        <f t="shared" si="91"/>
        <v>0.62686378501541185</v>
      </c>
      <c r="L434" s="36">
        <f t="shared" si="92"/>
        <v>3.2281917768831172</v>
      </c>
      <c r="M434" s="36">
        <f t="shared" ca="1" si="93"/>
        <v>6.0804661855914308E-2</v>
      </c>
      <c r="N434" s="36">
        <f t="shared" ca="1" si="94"/>
        <v>6.9276656586403202E-9</v>
      </c>
      <c r="O434" s="113">
        <f t="shared" ca="1" si="95"/>
        <v>213906372319.53403</v>
      </c>
      <c r="P434" s="36">
        <f t="shared" ca="1" si="96"/>
        <v>127831821755.7632</v>
      </c>
      <c r="Q434" s="36">
        <f t="shared" ca="1" si="97"/>
        <v>1029365036.8878907</v>
      </c>
      <c r="R434" s="45">
        <f t="shared" ca="1" si="98"/>
        <v>5.8854335688376946E-5</v>
      </c>
    </row>
    <row r="435" spans="1:18" x14ac:dyDescent="0.2">
      <c r="A435" s="45">
        <v>51497.5</v>
      </c>
      <c r="B435" s="45">
        <v>6.0905185768206138E-2</v>
      </c>
      <c r="C435" s="45">
        <v>2</v>
      </c>
      <c r="D435" s="92">
        <f t="shared" si="84"/>
        <v>5.14975</v>
      </c>
      <c r="E435" s="92">
        <f t="shared" si="85"/>
        <v>6.0905185768206138E-2</v>
      </c>
      <c r="F435" s="36">
        <f t="shared" si="86"/>
        <v>10.2995</v>
      </c>
      <c r="G435" s="36">
        <f t="shared" si="87"/>
        <v>0.12181037153641228</v>
      </c>
      <c r="H435" s="36">
        <f t="shared" si="88"/>
        <v>53.039850125000001</v>
      </c>
      <c r="I435" s="36">
        <f t="shared" si="89"/>
        <v>273.14196818121877</v>
      </c>
      <c r="J435" s="36">
        <f t="shared" si="90"/>
        <v>1406.6128506412315</v>
      </c>
      <c r="K435" s="36">
        <f t="shared" si="91"/>
        <v>0.62729296081963914</v>
      </c>
      <c r="L435" s="36">
        <f t="shared" si="92"/>
        <v>3.2304019249809368</v>
      </c>
      <c r="M435" s="36">
        <f t="shared" ca="1" si="93"/>
        <v>6.0804661855914308E-2</v>
      </c>
      <c r="N435" s="36">
        <f t="shared" ca="1" si="94"/>
        <v>2.0210113884911285E-8</v>
      </c>
      <c r="O435" s="113">
        <f t="shared" ca="1" si="95"/>
        <v>213906372319.53403</v>
      </c>
      <c r="P435" s="36">
        <f t="shared" ca="1" si="96"/>
        <v>127831821755.7632</v>
      </c>
      <c r="Q435" s="36">
        <f t="shared" ca="1" si="97"/>
        <v>1029365036.8878907</v>
      </c>
      <c r="R435" s="45">
        <f t="shared" ca="1" si="98"/>
        <v>1.0052391229183055E-4</v>
      </c>
    </row>
    <row r="436" spans="1:18" x14ac:dyDescent="0.2">
      <c r="A436" s="45">
        <v>51498</v>
      </c>
      <c r="B436" s="45">
        <v>6.0752716723072808E-2</v>
      </c>
      <c r="C436" s="45">
        <v>2</v>
      </c>
      <c r="D436" s="92">
        <f t="shared" si="84"/>
        <v>5.1497999999999999</v>
      </c>
      <c r="E436" s="92">
        <f t="shared" si="85"/>
        <v>6.0752716723072808E-2</v>
      </c>
      <c r="F436" s="36">
        <f t="shared" si="86"/>
        <v>10.2996</v>
      </c>
      <c r="G436" s="36">
        <f t="shared" si="87"/>
        <v>0.12150543344614562</v>
      </c>
      <c r="H436" s="36">
        <f t="shared" si="88"/>
        <v>53.040880080000001</v>
      </c>
      <c r="I436" s="36">
        <f t="shared" si="89"/>
        <v>273.14992423598397</v>
      </c>
      <c r="J436" s="36">
        <f t="shared" si="90"/>
        <v>1406.6674798304703</v>
      </c>
      <c r="K436" s="36">
        <f t="shared" si="91"/>
        <v>0.6257286811609607</v>
      </c>
      <c r="L436" s="36">
        <f t="shared" si="92"/>
        <v>3.2223775622427153</v>
      </c>
      <c r="M436" s="36">
        <f t="shared" ca="1" si="93"/>
        <v>6.0806024536674483E-2</v>
      </c>
      <c r="N436" s="36">
        <f t="shared" ca="1" si="94"/>
        <v>5.6834459819817632E-9</v>
      </c>
      <c r="O436" s="113">
        <f t="shared" ca="1" si="95"/>
        <v>213579899688.64636</v>
      </c>
      <c r="P436" s="36">
        <f t="shared" ca="1" si="96"/>
        <v>127445576789.66589</v>
      </c>
      <c r="Q436" s="36">
        <f t="shared" ca="1" si="97"/>
        <v>1035338111.0851882</v>
      </c>
      <c r="R436" s="45">
        <f t="shared" ca="1" si="98"/>
        <v>-5.3307813601674581E-5</v>
      </c>
    </row>
    <row r="437" spans="1:18" x14ac:dyDescent="0.2">
      <c r="A437" s="45">
        <v>51498</v>
      </c>
      <c r="B437" s="45">
        <v>6.075593253626721E-2</v>
      </c>
      <c r="C437" s="45">
        <v>2</v>
      </c>
      <c r="D437" s="92">
        <f t="shared" si="84"/>
        <v>5.1497999999999999</v>
      </c>
      <c r="E437" s="92">
        <f t="shared" si="85"/>
        <v>6.075593253626721E-2</v>
      </c>
      <c r="F437" s="36">
        <f t="shared" si="86"/>
        <v>10.2996</v>
      </c>
      <c r="G437" s="36">
        <f t="shared" si="87"/>
        <v>0.12151186507253442</v>
      </c>
      <c r="H437" s="36">
        <f t="shared" si="88"/>
        <v>53.040880080000001</v>
      </c>
      <c r="I437" s="36">
        <f t="shared" si="89"/>
        <v>273.14992423598397</v>
      </c>
      <c r="J437" s="36">
        <f t="shared" si="90"/>
        <v>1406.6674798304703</v>
      </c>
      <c r="K437" s="36">
        <f t="shared" si="91"/>
        <v>0.62576180275053772</v>
      </c>
      <c r="L437" s="36">
        <f t="shared" si="92"/>
        <v>3.2225481318047193</v>
      </c>
      <c r="M437" s="36">
        <f t="shared" ca="1" si="93"/>
        <v>6.0806024536674483E-2</v>
      </c>
      <c r="N437" s="36">
        <f t="shared" ca="1" si="94"/>
        <v>5.0184170096044805E-9</v>
      </c>
      <c r="O437" s="113">
        <f t="shared" ca="1" si="95"/>
        <v>213579899688.64636</v>
      </c>
      <c r="P437" s="36">
        <f t="shared" ca="1" si="96"/>
        <v>127445576789.66589</v>
      </c>
      <c r="Q437" s="36">
        <f t="shared" ca="1" si="97"/>
        <v>1035338111.0851882</v>
      </c>
      <c r="R437" s="45">
        <f t="shared" ca="1" si="98"/>
        <v>-5.0092000407273019E-5</v>
      </c>
    </row>
    <row r="438" spans="1:18" x14ac:dyDescent="0.2">
      <c r="A438" s="45">
        <v>51501.5</v>
      </c>
      <c r="B438" s="45">
        <v>6.0890325068612583E-2</v>
      </c>
      <c r="C438" s="45">
        <v>2</v>
      </c>
      <c r="D438" s="92">
        <f t="shared" si="84"/>
        <v>5.15015</v>
      </c>
      <c r="E438" s="92">
        <f t="shared" si="85"/>
        <v>6.0890325068612583E-2</v>
      </c>
      <c r="F438" s="36">
        <f t="shared" si="86"/>
        <v>10.3003</v>
      </c>
      <c r="G438" s="36">
        <f t="shared" si="87"/>
        <v>0.12178065013722517</v>
      </c>
      <c r="H438" s="36">
        <f t="shared" si="88"/>
        <v>53.048090045000002</v>
      </c>
      <c r="I438" s="36">
        <f t="shared" si="89"/>
        <v>273.20562094525678</v>
      </c>
      <c r="J438" s="36">
        <f t="shared" si="90"/>
        <v>1407.0499287112143</v>
      </c>
      <c r="K438" s="36">
        <f t="shared" si="91"/>
        <v>0.6271886153042302</v>
      </c>
      <c r="L438" s="36">
        <f t="shared" si="92"/>
        <v>3.2301154471090814</v>
      </c>
      <c r="M438" s="36">
        <f t="shared" ca="1" si="93"/>
        <v>6.0815563722802793E-2</v>
      </c>
      <c r="N438" s="36">
        <f t="shared" ca="1" si="94"/>
        <v>1.1178517654582041E-8</v>
      </c>
      <c r="O438" s="113">
        <f t="shared" ca="1" si="95"/>
        <v>211301250365.50858</v>
      </c>
      <c r="P438" s="36">
        <f t="shared" ca="1" si="96"/>
        <v>124757946611.7775</v>
      </c>
      <c r="Q438" s="36">
        <f t="shared" ca="1" si="97"/>
        <v>1077637639.6286871</v>
      </c>
      <c r="R438" s="45">
        <f t="shared" ca="1" si="98"/>
        <v>7.4761345809790103E-5</v>
      </c>
    </row>
    <row r="439" spans="1:18" x14ac:dyDescent="0.2">
      <c r="A439" s="45">
        <v>51502</v>
      </c>
      <c r="B439" s="45">
        <v>6.0757653729524463E-2</v>
      </c>
      <c r="C439" s="45">
        <v>2</v>
      </c>
      <c r="D439" s="92">
        <f t="shared" si="84"/>
        <v>5.1501999999999999</v>
      </c>
      <c r="E439" s="92">
        <f t="shared" si="85"/>
        <v>6.0757653729524463E-2</v>
      </c>
      <c r="F439" s="36">
        <f t="shared" si="86"/>
        <v>10.3004</v>
      </c>
      <c r="G439" s="36">
        <f t="shared" si="87"/>
        <v>0.12151530745904893</v>
      </c>
      <c r="H439" s="36">
        <f t="shared" si="88"/>
        <v>53.049120079999994</v>
      </c>
      <c r="I439" s="36">
        <f t="shared" si="89"/>
        <v>273.21357823601596</v>
      </c>
      <c r="J439" s="36">
        <f t="shared" si="90"/>
        <v>1407.1045706311295</v>
      </c>
      <c r="K439" s="36">
        <f t="shared" si="91"/>
        <v>0.62582813647559377</v>
      </c>
      <c r="L439" s="36">
        <f t="shared" si="92"/>
        <v>3.2231400684766029</v>
      </c>
      <c r="M439" s="36">
        <f t="shared" ca="1" si="93"/>
        <v>6.0816926523793571E-2</v>
      </c>
      <c r="N439" s="36">
        <f t="shared" ca="1" si="94"/>
        <v>7.0265282809359858E-9</v>
      </c>
      <c r="O439" s="113">
        <f t="shared" ca="1" si="95"/>
        <v>210976680650.79407</v>
      </c>
      <c r="P439" s="36">
        <f t="shared" ca="1" si="96"/>
        <v>124376297789.85793</v>
      </c>
      <c r="Q439" s="36">
        <f t="shared" ca="1" si="97"/>
        <v>1083750160.2135231</v>
      </c>
      <c r="R439" s="45">
        <f t="shared" ca="1" si="98"/>
        <v>-5.927279426910792E-5</v>
      </c>
    </row>
    <row r="440" spans="1:18" x14ac:dyDescent="0.2">
      <c r="A440" s="45">
        <v>51502</v>
      </c>
      <c r="B440" s="45">
        <v>6.0793307799031027E-2</v>
      </c>
      <c r="C440" s="45">
        <v>2</v>
      </c>
      <c r="D440" s="92">
        <f t="shared" si="84"/>
        <v>5.1501999999999999</v>
      </c>
      <c r="E440" s="92">
        <f t="shared" si="85"/>
        <v>6.0793307799031027E-2</v>
      </c>
      <c r="F440" s="36">
        <f t="shared" si="86"/>
        <v>10.3004</v>
      </c>
      <c r="G440" s="36">
        <f t="shared" si="87"/>
        <v>0.12158661559806205</v>
      </c>
      <c r="H440" s="36">
        <f t="shared" si="88"/>
        <v>53.049120079999994</v>
      </c>
      <c r="I440" s="36">
        <f t="shared" si="89"/>
        <v>273.21357823601596</v>
      </c>
      <c r="J440" s="36">
        <f t="shared" si="90"/>
        <v>1407.1045706311295</v>
      </c>
      <c r="K440" s="36">
        <f t="shared" si="91"/>
        <v>0.6261953876531392</v>
      </c>
      <c r="L440" s="36">
        <f t="shared" si="92"/>
        <v>3.2250314854911974</v>
      </c>
      <c r="M440" s="36">
        <f t="shared" ca="1" si="93"/>
        <v>6.0816926523793571E-2</v>
      </c>
      <c r="N440" s="36">
        <f t="shared" ca="1" si="94"/>
        <v>1.1156883188176819E-9</v>
      </c>
      <c r="O440" s="113">
        <f t="shared" ca="1" si="95"/>
        <v>210976680650.79407</v>
      </c>
      <c r="P440" s="36">
        <f t="shared" ca="1" si="96"/>
        <v>124376297789.85793</v>
      </c>
      <c r="Q440" s="36">
        <f t="shared" ca="1" si="97"/>
        <v>1083750160.2135231</v>
      </c>
      <c r="R440" s="45">
        <f t="shared" ca="1" si="98"/>
        <v>-2.3618724762544674E-5</v>
      </c>
    </row>
    <row r="441" spans="1:18" x14ac:dyDescent="0.2">
      <c r="A441" s="45">
        <v>51502.5</v>
      </c>
      <c r="B441" s="45">
        <v>6.0883508464030456E-2</v>
      </c>
      <c r="C441" s="45">
        <v>2</v>
      </c>
      <c r="D441" s="92">
        <f t="shared" si="84"/>
        <v>5.1502499999999998</v>
      </c>
      <c r="E441" s="92">
        <f t="shared" si="85"/>
        <v>6.0883508464030456E-2</v>
      </c>
      <c r="F441" s="36">
        <f t="shared" si="86"/>
        <v>10.3005</v>
      </c>
      <c r="G441" s="36">
        <f t="shared" si="87"/>
        <v>0.12176701692806091</v>
      </c>
      <c r="H441" s="36">
        <f t="shared" si="88"/>
        <v>53.050150124999995</v>
      </c>
      <c r="I441" s="36">
        <f t="shared" si="89"/>
        <v>273.22153568128124</v>
      </c>
      <c r="J441" s="36">
        <f t="shared" si="90"/>
        <v>1407.1592141425187</v>
      </c>
      <c r="K441" s="36">
        <f t="shared" si="91"/>
        <v>0.62713057893374569</v>
      </c>
      <c r="L441" s="36">
        <f t="shared" si="92"/>
        <v>3.2298792641535234</v>
      </c>
      <c r="M441" s="36">
        <f t="shared" ca="1" si="93"/>
        <v>6.0818289339813196E-2</v>
      </c>
      <c r="N441" s="36">
        <f t="shared" ca="1" si="94"/>
        <v>8.5070683273327225E-9</v>
      </c>
      <c r="O441" s="113">
        <f t="shared" ca="1" si="95"/>
        <v>210652348919.91263</v>
      </c>
      <c r="P441" s="36">
        <f t="shared" ca="1" si="96"/>
        <v>123995223691.66852</v>
      </c>
      <c r="Q441" s="36">
        <f t="shared" ca="1" si="97"/>
        <v>1089880117.2965019</v>
      </c>
      <c r="R441" s="45">
        <f t="shared" ca="1" si="98"/>
        <v>6.5219124217259783E-5</v>
      </c>
    </row>
    <row r="442" spans="1:18" x14ac:dyDescent="0.2">
      <c r="A442" s="45">
        <v>51506</v>
      </c>
      <c r="B442" s="45">
        <v>6.078689682908589E-2</v>
      </c>
      <c r="C442" s="45">
        <v>2</v>
      </c>
      <c r="D442" s="92">
        <f t="shared" si="84"/>
        <v>5.1505999999999998</v>
      </c>
      <c r="E442" s="92">
        <f t="shared" si="85"/>
        <v>6.078689682908589E-2</v>
      </c>
      <c r="F442" s="36">
        <f t="shared" si="86"/>
        <v>10.3012</v>
      </c>
      <c r="G442" s="36">
        <f t="shared" si="87"/>
        <v>0.12157379365817178</v>
      </c>
      <c r="H442" s="36">
        <f t="shared" si="88"/>
        <v>53.057360719999998</v>
      </c>
      <c r="I442" s="36">
        <f t="shared" si="89"/>
        <v>273.27724212443201</v>
      </c>
      <c r="J442" s="36">
        <f t="shared" si="90"/>
        <v>1407.5417632860995</v>
      </c>
      <c r="K442" s="36">
        <f t="shared" si="91"/>
        <v>0.62617798161577953</v>
      </c>
      <c r="L442" s="36">
        <f t="shared" si="92"/>
        <v>3.2251923121102339</v>
      </c>
      <c r="M442" s="36">
        <f t="shared" ca="1" si="93"/>
        <v>6.0827829472757694E-2</v>
      </c>
      <c r="N442" s="36">
        <f t="shared" ca="1" si="94"/>
        <v>3.3509626359257235E-9</v>
      </c>
      <c r="O442" s="113">
        <f t="shared" ca="1" si="95"/>
        <v>208388692578.41446</v>
      </c>
      <c r="P442" s="36">
        <f t="shared" ca="1" si="96"/>
        <v>121343801109.02402</v>
      </c>
      <c r="Q442" s="36">
        <f t="shared" ca="1" si="97"/>
        <v>1133278145.2250516</v>
      </c>
      <c r="R442" s="45">
        <f t="shared" ca="1" si="98"/>
        <v>-4.0932643671803826E-5</v>
      </c>
    </row>
    <row r="443" spans="1:18" x14ac:dyDescent="0.2">
      <c r="A443" s="45">
        <v>51506</v>
      </c>
      <c r="B443" s="45">
        <v>6.0818472040409688E-2</v>
      </c>
      <c r="C443" s="45">
        <v>2</v>
      </c>
      <c r="D443" s="92">
        <f t="shared" si="84"/>
        <v>5.1505999999999998</v>
      </c>
      <c r="E443" s="92">
        <f t="shared" si="85"/>
        <v>6.0818472040409688E-2</v>
      </c>
      <c r="F443" s="36">
        <f t="shared" si="86"/>
        <v>10.3012</v>
      </c>
      <c r="G443" s="36">
        <f t="shared" si="87"/>
        <v>0.12163694408081938</v>
      </c>
      <c r="H443" s="36">
        <f t="shared" si="88"/>
        <v>53.057360719999998</v>
      </c>
      <c r="I443" s="36">
        <f t="shared" si="89"/>
        <v>273.27724212443201</v>
      </c>
      <c r="J443" s="36">
        <f t="shared" si="90"/>
        <v>1407.5417632860995</v>
      </c>
      <c r="K443" s="36">
        <f t="shared" si="91"/>
        <v>0.62650324418266823</v>
      </c>
      <c r="L443" s="36">
        <f t="shared" si="92"/>
        <v>3.2268676094872508</v>
      </c>
      <c r="M443" s="36">
        <f t="shared" ca="1" si="93"/>
        <v>6.0827829472757694E-2</v>
      </c>
      <c r="N443" s="36">
        <f t="shared" ca="1" si="94"/>
        <v>1.7512308029502276E-10</v>
      </c>
      <c r="O443" s="113">
        <f t="shared" ca="1" si="95"/>
        <v>208388692578.41446</v>
      </c>
      <c r="P443" s="36">
        <f t="shared" ca="1" si="96"/>
        <v>121343801109.02402</v>
      </c>
      <c r="Q443" s="36">
        <f t="shared" ca="1" si="97"/>
        <v>1133278145.2250516</v>
      </c>
      <c r="R443" s="45">
        <f t="shared" ca="1" si="98"/>
        <v>-9.3574323480061228E-6</v>
      </c>
    </row>
    <row r="444" spans="1:18" x14ac:dyDescent="0.2">
      <c r="A444" s="45">
        <v>51506.5</v>
      </c>
      <c r="B444" s="45">
        <v>6.0831557631900068E-2</v>
      </c>
      <c r="C444" s="45">
        <v>2</v>
      </c>
      <c r="D444" s="92">
        <f t="shared" si="84"/>
        <v>5.1506499999999997</v>
      </c>
      <c r="E444" s="92">
        <f t="shared" si="85"/>
        <v>6.0831557631900068E-2</v>
      </c>
      <c r="F444" s="36">
        <f t="shared" si="86"/>
        <v>10.301299999999999</v>
      </c>
      <c r="G444" s="36">
        <f t="shared" si="87"/>
        <v>0.12166311526380014</v>
      </c>
      <c r="H444" s="36">
        <f t="shared" si="88"/>
        <v>53.058390844999991</v>
      </c>
      <c r="I444" s="36">
        <f t="shared" si="89"/>
        <v>273.28520080579921</v>
      </c>
      <c r="J444" s="36">
        <f t="shared" si="90"/>
        <v>1407.5964195303895</v>
      </c>
      <c r="K444" s="36">
        <f t="shared" si="91"/>
        <v>0.62664412463349217</v>
      </c>
      <c r="L444" s="36">
        <f t="shared" si="92"/>
        <v>3.2276245605434961</v>
      </c>
      <c r="M444" s="36">
        <f t="shared" ca="1" si="93"/>
        <v>6.0829192409007922E-2</v>
      </c>
      <c r="N444" s="36">
        <f t="shared" ca="1" si="94"/>
        <v>1.1188558659066879E-11</v>
      </c>
      <c r="O444" s="113">
        <f t="shared" ca="1" si="95"/>
        <v>208066265672.82526</v>
      </c>
      <c r="P444" s="36">
        <f t="shared" ca="1" si="96"/>
        <v>120967326446.56171</v>
      </c>
      <c r="Q444" s="36">
        <f t="shared" ca="1" si="97"/>
        <v>1139547639.8946362</v>
      </c>
      <c r="R444" s="45">
        <f t="shared" ca="1" si="98"/>
        <v>2.3652228921464125E-6</v>
      </c>
    </row>
    <row r="445" spans="1:18" x14ac:dyDescent="0.2">
      <c r="A445" s="45">
        <v>51506.5</v>
      </c>
      <c r="B445" s="45">
        <v>6.0880496574100107E-2</v>
      </c>
      <c r="C445" s="45">
        <v>2</v>
      </c>
      <c r="D445" s="92">
        <f t="shared" si="84"/>
        <v>5.1506499999999997</v>
      </c>
      <c r="E445" s="92">
        <f t="shared" si="85"/>
        <v>6.0880496574100107E-2</v>
      </c>
      <c r="F445" s="36">
        <f t="shared" si="86"/>
        <v>10.301299999999999</v>
      </c>
      <c r="G445" s="36">
        <f t="shared" si="87"/>
        <v>0.12176099314820021</v>
      </c>
      <c r="H445" s="36">
        <f t="shared" si="88"/>
        <v>53.058390844999991</v>
      </c>
      <c r="I445" s="36">
        <f t="shared" si="89"/>
        <v>273.28520080579921</v>
      </c>
      <c r="J445" s="36">
        <f t="shared" si="90"/>
        <v>1407.5964195303895</v>
      </c>
      <c r="K445" s="36">
        <f t="shared" si="91"/>
        <v>0.62714825935877738</v>
      </c>
      <c r="L445" s="36">
        <f t="shared" si="92"/>
        <v>3.2302211820662867</v>
      </c>
      <c r="M445" s="36">
        <f t="shared" ca="1" si="93"/>
        <v>6.0829192409007922E-2</v>
      </c>
      <c r="N445" s="36">
        <f t="shared" ca="1" si="94"/>
        <v>5.2642347116123465E-9</v>
      </c>
      <c r="O445" s="113">
        <f t="shared" ca="1" si="95"/>
        <v>208066265672.82526</v>
      </c>
      <c r="P445" s="36">
        <f t="shared" ca="1" si="96"/>
        <v>120967326446.56171</v>
      </c>
      <c r="Q445" s="36">
        <f t="shared" ca="1" si="97"/>
        <v>1139547639.8946362</v>
      </c>
      <c r="R445" s="45">
        <f t="shared" ca="1" si="98"/>
        <v>5.1304165092184995E-5</v>
      </c>
    </row>
    <row r="446" spans="1:18" x14ac:dyDescent="0.2">
      <c r="A446" s="45">
        <v>51514.5</v>
      </c>
      <c r="B446" s="45">
        <v>6.0884668499056716E-2</v>
      </c>
      <c r="C446" s="45">
        <v>2</v>
      </c>
      <c r="D446" s="92">
        <f t="shared" si="84"/>
        <v>5.1514499999999996</v>
      </c>
      <c r="E446" s="92">
        <f t="shared" si="85"/>
        <v>6.0884668499056716E-2</v>
      </c>
      <c r="F446" s="36">
        <f t="shared" si="86"/>
        <v>10.302899999999999</v>
      </c>
      <c r="G446" s="36">
        <f t="shared" si="87"/>
        <v>0.12176933699811343</v>
      </c>
      <c r="H446" s="36">
        <f t="shared" si="88"/>
        <v>53.074874204999993</v>
      </c>
      <c r="I446" s="36">
        <f t="shared" si="89"/>
        <v>273.41256072334721</v>
      </c>
      <c r="J446" s="36">
        <f t="shared" si="90"/>
        <v>1408.4711359382868</v>
      </c>
      <c r="K446" s="36">
        <f t="shared" si="91"/>
        <v>0.62728865107893139</v>
      </c>
      <c r="L446" s="36">
        <f t="shared" si="92"/>
        <v>3.2314461216005608</v>
      </c>
      <c r="M446" s="36">
        <f t="shared" ca="1" si="93"/>
        <v>6.0851001432932442E-2</v>
      </c>
      <c r="N446" s="36">
        <f t="shared" ca="1" si="94"/>
        <v>2.2669426828324538E-9</v>
      </c>
      <c r="O446" s="113">
        <f t="shared" ca="1" si="95"/>
        <v>202939851483.44568</v>
      </c>
      <c r="P446" s="36">
        <f t="shared" ca="1" si="96"/>
        <v>115021981334.25282</v>
      </c>
      <c r="Q446" s="36">
        <f t="shared" ca="1" si="97"/>
        <v>1242233330.4910612</v>
      </c>
      <c r="R446" s="45">
        <f t="shared" ca="1" si="98"/>
        <v>3.3667066124273837E-5</v>
      </c>
    </row>
    <row r="447" spans="1:18" x14ac:dyDescent="0.2">
      <c r="A447" s="45">
        <v>51515</v>
      </c>
      <c r="B447" s="45">
        <v>6.0833935982373077E-2</v>
      </c>
      <c r="C447" s="45">
        <v>2</v>
      </c>
      <c r="D447" s="92">
        <f t="shared" si="84"/>
        <v>5.1515000000000004</v>
      </c>
      <c r="E447" s="92">
        <f t="shared" si="85"/>
        <v>6.0833935982373077E-2</v>
      </c>
      <c r="F447" s="36">
        <f t="shared" si="86"/>
        <v>10.303000000000001</v>
      </c>
      <c r="G447" s="36">
        <f t="shared" si="87"/>
        <v>0.12166787196474615</v>
      </c>
      <c r="H447" s="36">
        <f t="shared" si="88"/>
        <v>53.075904500000007</v>
      </c>
      <c r="I447" s="36">
        <f t="shared" si="89"/>
        <v>273.42052203175007</v>
      </c>
      <c r="J447" s="36">
        <f t="shared" si="90"/>
        <v>1408.5258192465606</v>
      </c>
      <c r="K447" s="36">
        <f t="shared" si="91"/>
        <v>0.62677204242638984</v>
      </c>
      <c r="L447" s="36">
        <f t="shared" si="92"/>
        <v>3.2288161765595476</v>
      </c>
      <c r="M447" s="36">
        <f t="shared" ca="1" si="93"/>
        <v>6.0852364624672778E-2</v>
      </c>
      <c r="N447" s="36">
        <f t="shared" ca="1" si="94"/>
        <v>6.7922971402061558E-10</v>
      </c>
      <c r="O447" s="113">
        <f t="shared" ca="1" si="95"/>
        <v>202621477968.46109</v>
      </c>
      <c r="P447" s="36">
        <f t="shared" ca="1" si="96"/>
        <v>114655290190.23558</v>
      </c>
      <c r="Q447" s="36">
        <f t="shared" ca="1" si="97"/>
        <v>1248799611.7721155</v>
      </c>
      <c r="R447" s="45">
        <f t="shared" ca="1" si="98"/>
        <v>-1.8428642299700426E-5</v>
      </c>
    </row>
    <row r="448" spans="1:18" x14ac:dyDescent="0.2">
      <c r="A448" s="45">
        <v>51519</v>
      </c>
      <c r="B448" s="45">
        <v>6.085933403664967E-2</v>
      </c>
      <c r="C448" s="45">
        <v>2</v>
      </c>
      <c r="D448" s="92">
        <f t="shared" si="84"/>
        <v>5.1519000000000004</v>
      </c>
      <c r="E448" s="92">
        <f t="shared" si="85"/>
        <v>6.085933403664967E-2</v>
      </c>
      <c r="F448" s="36">
        <f t="shared" si="86"/>
        <v>10.303800000000001</v>
      </c>
      <c r="G448" s="36">
        <f t="shared" si="87"/>
        <v>0.12171866807329934</v>
      </c>
      <c r="H448" s="36">
        <f t="shared" si="88"/>
        <v>53.084147220000006</v>
      </c>
      <c r="I448" s="36">
        <f t="shared" si="89"/>
        <v>273.48421806271807</v>
      </c>
      <c r="J448" s="36">
        <f t="shared" si="90"/>
        <v>1408.9633430373174</v>
      </c>
      <c r="K448" s="36">
        <f t="shared" si="91"/>
        <v>0.62708240604683096</v>
      </c>
      <c r="L448" s="36">
        <f t="shared" si="92"/>
        <v>3.2306658477126686</v>
      </c>
      <c r="M448" s="36">
        <f t="shared" ca="1" si="93"/>
        <v>6.0863270699633154E-2</v>
      </c>
      <c r="N448" s="36">
        <f t="shared" ca="1" si="94"/>
        <v>3.0994630891060118E-11</v>
      </c>
      <c r="O448" s="113">
        <f t="shared" ca="1" si="95"/>
        <v>200083084326.03085</v>
      </c>
      <c r="P448" s="36">
        <f t="shared" ca="1" si="96"/>
        <v>111742497739.89723</v>
      </c>
      <c r="Q448" s="36">
        <f t="shared" ca="1" si="97"/>
        <v>1301958868.3848276</v>
      </c>
      <c r="R448" s="45">
        <f t="shared" ca="1" si="98"/>
        <v>-3.9366629834836075E-6</v>
      </c>
    </row>
    <row r="449" spans="1:18" x14ac:dyDescent="0.2">
      <c r="A449" s="45">
        <v>51522.5</v>
      </c>
      <c r="B449" s="45">
        <v>6.1021253364742734E-2</v>
      </c>
      <c r="C449" s="45">
        <v>2</v>
      </c>
      <c r="D449" s="92">
        <f t="shared" si="84"/>
        <v>5.1522500000000004</v>
      </c>
      <c r="E449" s="92">
        <f t="shared" si="85"/>
        <v>6.1021253364742734E-2</v>
      </c>
      <c r="F449" s="36">
        <f t="shared" si="86"/>
        <v>10.304500000000001</v>
      </c>
      <c r="G449" s="36">
        <f t="shared" si="87"/>
        <v>0.12204250672948547</v>
      </c>
      <c r="H449" s="36">
        <f t="shared" si="88"/>
        <v>53.091360125000008</v>
      </c>
      <c r="I449" s="36">
        <f t="shared" si="89"/>
        <v>273.53996020403133</v>
      </c>
      <c r="J449" s="36">
        <f t="shared" si="90"/>
        <v>1409.3462599612205</v>
      </c>
      <c r="K449" s="36">
        <f t="shared" si="91"/>
        <v>0.62879350529699152</v>
      </c>
      <c r="L449" s="36">
        <f t="shared" si="92"/>
        <v>3.2397013376664248</v>
      </c>
      <c r="M449" s="36">
        <f t="shared" ca="1" si="93"/>
        <v>6.087281430423698E-2</v>
      </c>
      <c r="N449" s="36">
        <f t="shared" ca="1" si="94"/>
        <v>4.4068309367661437E-8</v>
      </c>
      <c r="O449" s="113">
        <f t="shared" ca="1" si="95"/>
        <v>197874530934.39478</v>
      </c>
      <c r="P449" s="36">
        <f t="shared" ca="1" si="96"/>
        <v>109224058180.28186</v>
      </c>
      <c r="Q449" s="36">
        <f t="shared" ca="1" si="97"/>
        <v>1349390873.8050871</v>
      </c>
      <c r="R449" s="45">
        <f t="shared" ca="1" si="98"/>
        <v>1.484390605057534E-4</v>
      </c>
    </row>
    <row r="450" spans="1:18" x14ac:dyDescent="0.2">
      <c r="A450" s="45">
        <v>51523</v>
      </c>
      <c r="B450" s="45">
        <v>6.0891117529536132E-2</v>
      </c>
      <c r="C450" s="45">
        <v>2</v>
      </c>
      <c r="D450" s="92">
        <f t="shared" si="84"/>
        <v>5.1523000000000003</v>
      </c>
      <c r="E450" s="92">
        <f t="shared" si="85"/>
        <v>6.0891117529536132E-2</v>
      </c>
      <c r="F450" s="36">
        <f t="shared" si="86"/>
        <v>10.304600000000001</v>
      </c>
      <c r="G450" s="36">
        <f t="shared" si="87"/>
        <v>0.12178223505907226</v>
      </c>
      <c r="H450" s="36">
        <f t="shared" si="88"/>
        <v>53.092390580000007</v>
      </c>
      <c r="I450" s="36">
        <f t="shared" si="89"/>
        <v>273.54792398533408</v>
      </c>
      <c r="J450" s="36">
        <f t="shared" si="90"/>
        <v>1409.4009687496368</v>
      </c>
      <c r="K450" s="36">
        <f t="shared" si="91"/>
        <v>0.62745860969485812</v>
      </c>
      <c r="L450" s="36">
        <f t="shared" si="92"/>
        <v>3.2328549947308178</v>
      </c>
      <c r="M450" s="36">
        <f t="shared" ca="1" si="93"/>
        <v>6.0874177736438558E-2</v>
      </c>
      <c r="N450" s="36">
        <f t="shared" ca="1" si="94"/>
        <v>5.739131803772493E-10</v>
      </c>
      <c r="O450" s="113">
        <f t="shared" ca="1" si="95"/>
        <v>197559979381.63492</v>
      </c>
      <c r="P450" s="36">
        <f t="shared" ca="1" si="96"/>
        <v>108866587130.57388</v>
      </c>
      <c r="Q450" s="36">
        <f t="shared" ca="1" si="97"/>
        <v>1356236818.2637796</v>
      </c>
      <c r="R450" s="45">
        <f t="shared" ca="1" si="98"/>
        <v>1.6939793097574263E-5</v>
      </c>
    </row>
    <row r="451" spans="1:18" x14ac:dyDescent="0.2">
      <c r="A451" s="45">
        <v>51523.5</v>
      </c>
      <c r="B451" s="45">
        <v>6.096078893460799E-2</v>
      </c>
      <c r="C451" s="45">
        <v>2</v>
      </c>
      <c r="D451" s="92">
        <f t="shared" si="84"/>
        <v>5.1523500000000002</v>
      </c>
      <c r="E451" s="92">
        <f t="shared" si="85"/>
        <v>6.096078893460799E-2</v>
      </c>
      <c r="F451" s="36">
        <f t="shared" si="86"/>
        <v>10.3047</v>
      </c>
      <c r="G451" s="36">
        <f t="shared" si="87"/>
        <v>0.12192157786921598</v>
      </c>
      <c r="H451" s="36">
        <f t="shared" si="88"/>
        <v>53.093421045000007</v>
      </c>
      <c r="I451" s="36">
        <f t="shared" si="89"/>
        <v>273.55588792120579</v>
      </c>
      <c r="J451" s="36">
        <f t="shared" si="90"/>
        <v>1409.4556791308248</v>
      </c>
      <c r="K451" s="36">
        <f t="shared" si="91"/>
        <v>0.62818264173445493</v>
      </c>
      <c r="L451" s="36">
        <f t="shared" si="92"/>
        <v>3.236616834140519</v>
      </c>
      <c r="M451" s="36">
        <f t="shared" ca="1" si="93"/>
        <v>6.087554118366896E-2</v>
      </c>
      <c r="N451" s="36">
        <f t="shared" ca="1" si="94"/>
        <v>1.4534358080325716E-8</v>
      </c>
      <c r="O451" s="113">
        <f t="shared" ca="1" si="95"/>
        <v>197245666927.17609</v>
      </c>
      <c r="P451" s="36">
        <f t="shared" ca="1" si="96"/>
        <v>108509692725.70764</v>
      </c>
      <c r="Q451" s="36">
        <f t="shared" ca="1" si="97"/>
        <v>1363100252.4471016</v>
      </c>
      <c r="R451" s="45">
        <f t="shared" ca="1" si="98"/>
        <v>8.5247750939029809E-5</v>
      </c>
    </row>
    <row r="452" spans="1:18" x14ac:dyDescent="0.2">
      <c r="A452" s="45">
        <v>51527</v>
      </c>
      <c r="B452" s="45">
        <v>6.0918211034731939E-2</v>
      </c>
      <c r="C452" s="45">
        <v>2</v>
      </c>
      <c r="D452" s="92">
        <f t="shared" si="84"/>
        <v>5.1527000000000003</v>
      </c>
      <c r="E452" s="92">
        <f t="shared" si="85"/>
        <v>6.0918211034731939E-2</v>
      </c>
      <c r="F452" s="36">
        <f t="shared" si="86"/>
        <v>10.305400000000001</v>
      </c>
      <c r="G452" s="36">
        <f t="shared" si="87"/>
        <v>0.12183642206946388</v>
      </c>
      <c r="H452" s="36">
        <f t="shared" si="88"/>
        <v>53.100634580000005</v>
      </c>
      <c r="I452" s="36">
        <f t="shared" si="89"/>
        <v>273.61163980036605</v>
      </c>
      <c r="J452" s="36">
        <f t="shared" si="90"/>
        <v>1409.8386963993462</v>
      </c>
      <c r="K452" s="36">
        <f t="shared" si="91"/>
        <v>0.62778653199732659</v>
      </c>
      <c r="L452" s="36">
        <f t="shared" si="92"/>
        <v>3.2347956634226249</v>
      </c>
      <c r="M452" s="36">
        <f t="shared" ca="1" si="93"/>
        <v>6.0885085735088947E-2</v>
      </c>
      <c r="N452" s="36">
        <f t="shared" ca="1" si="94"/>
        <v>2.1945709528761282E-9</v>
      </c>
      <c r="O452" s="113">
        <f t="shared" ca="1" si="95"/>
        <v>195052176729.50085</v>
      </c>
      <c r="P452" s="36">
        <f t="shared" ca="1" si="96"/>
        <v>106027581792.01292</v>
      </c>
      <c r="Q452" s="36">
        <f t="shared" ca="1" si="97"/>
        <v>1411634110.5370641</v>
      </c>
      <c r="R452" s="45">
        <f t="shared" ca="1" si="98"/>
        <v>3.3125299642992878E-5</v>
      </c>
    </row>
    <row r="453" spans="1:18" x14ac:dyDescent="0.2">
      <c r="A453" s="45">
        <v>51527.5</v>
      </c>
      <c r="B453" s="45">
        <v>6.0903655561560299E-2</v>
      </c>
      <c r="C453" s="45">
        <v>2</v>
      </c>
      <c r="D453" s="92">
        <f t="shared" si="84"/>
        <v>5.1527500000000002</v>
      </c>
      <c r="E453" s="92">
        <f t="shared" si="85"/>
        <v>6.0903655561560299E-2</v>
      </c>
      <c r="F453" s="36">
        <f t="shared" si="86"/>
        <v>10.3055</v>
      </c>
      <c r="G453" s="36">
        <f t="shared" si="87"/>
        <v>0.1218073111231206</v>
      </c>
      <c r="H453" s="36">
        <f t="shared" si="88"/>
        <v>53.101665125000004</v>
      </c>
      <c r="I453" s="36">
        <f t="shared" si="89"/>
        <v>273.61960497284377</v>
      </c>
      <c r="J453" s="36">
        <f t="shared" si="90"/>
        <v>1409.8934195238207</v>
      </c>
      <c r="K453" s="36">
        <f t="shared" si="91"/>
        <v>0.62764262238965973</v>
      </c>
      <c r="L453" s="36">
        <f t="shared" si="92"/>
        <v>3.2340855225183192</v>
      </c>
      <c r="M453" s="36">
        <f t="shared" ca="1" si="93"/>
        <v>6.088644930254998E-2</v>
      </c>
      <c r="N453" s="36">
        <f t="shared" ca="1" si="94"/>
        <v>5.9211069826036157E-10</v>
      </c>
      <c r="O453" s="113">
        <f t="shared" ca="1" si="95"/>
        <v>194739778017.62497</v>
      </c>
      <c r="P453" s="36">
        <f t="shared" ca="1" si="96"/>
        <v>105675302193.6472</v>
      </c>
      <c r="Q453" s="36">
        <f t="shared" ca="1" si="97"/>
        <v>1418637508.1679835</v>
      </c>
      <c r="R453" s="45">
        <f t="shared" ca="1" si="98"/>
        <v>1.7206259010318914E-5</v>
      </c>
    </row>
    <row r="454" spans="1:18" x14ac:dyDescent="0.2">
      <c r="A454" s="45">
        <v>51528</v>
      </c>
      <c r="B454" s="45">
        <v>6.091899373132037E-2</v>
      </c>
      <c r="C454" s="45">
        <v>2</v>
      </c>
      <c r="D454" s="92">
        <f t="shared" si="84"/>
        <v>5.1528</v>
      </c>
      <c r="E454" s="92">
        <f t="shared" si="85"/>
        <v>6.091899373132037E-2</v>
      </c>
      <c r="F454" s="36">
        <f t="shared" si="86"/>
        <v>10.3056</v>
      </c>
      <c r="G454" s="36">
        <f t="shared" si="87"/>
        <v>0.12183798746264074</v>
      </c>
      <c r="H454" s="36">
        <f t="shared" si="88"/>
        <v>53.102695680000004</v>
      </c>
      <c r="I454" s="36">
        <f t="shared" si="89"/>
        <v>273.62757029990399</v>
      </c>
      <c r="J454" s="36">
        <f t="shared" si="90"/>
        <v>1409.9481442413453</v>
      </c>
      <c r="K454" s="36">
        <f t="shared" si="91"/>
        <v>0.62780678179749516</v>
      </c>
      <c r="L454" s="36">
        <f t="shared" si="92"/>
        <v>3.2349627852461329</v>
      </c>
      <c r="M454" s="36">
        <f t="shared" ca="1" si="93"/>
        <v>6.0887812885039833E-2</v>
      </c>
      <c r="N454" s="36">
        <f t="shared" ca="1" si="94"/>
        <v>1.9444903495410073E-9</v>
      </c>
      <c r="O454" s="113">
        <f t="shared" ca="1" si="95"/>
        <v>194427618643.0766</v>
      </c>
      <c r="P454" s="36">
        <f t="shared" ca="1" si="96"/>
        <v>105323599652.06569</v>
      </c>
      <c r="Q454" s="36">
        <f t="shared" ca="1" si="97"/>
        <v>1425658406.9365008</v>
      </c>
      <c r="R454" s="45">
        <f t="shared" ca="1" si="98"/>
        <v>3.1180846280537411E-5</v>
      </c>
    </row>
    <row r="455" spans="1:18" x14ac:dyDescent="0.2">
      <c r="A455" s="45">
        <v>51531.5</v>
      </c>
      <c r="B455" s="45">
        <v>6.0906636470463127E-2</v>
      </c>
      <c r="C455" s="45">
        <v>2</v>
      </c>
      <c r="D455" s="92">
        <f t="shared" ref="D455:D513" si="99">A455/A$18</f>
        <v>5.1531500000000001</v>
      </c>
      <c r="E455" s="92">
        <f t="shared" ref="E455:E513" si="100">B455/B$18</f>
        <v>6.0906636470463127E-2</v>
      </c>
      <c r="F455" s="36">
        <f t="shared" ref="F455:F513" si="101">$C455*D455</f>
        <v>10.3063</v>
      </c>
      <c r="G455" s="36">
        <f t="shared" ref="G455:G513" si="102">$C455*E455</f>
        <v>0.12181327294092625</v>
      </c>
      <c r="H455" s="36">
        <f t="shared" ref="H455:H513" si="103">C455*D455*D455</f>
        <v>53.109909845000004</v>
      </c>
      <c r="I455" s="36">
        <f t="shared" ref="I455:I513" si="104">C455*D455*D455*D455</f>
        <v>273.68333191776179</v>
      </c>
      <c r="J455" s="36">
        <f t="shared" ref="J455:J513" si="105">C455*D455*D455*D455*D455</f>
        <v>1410.3312618720142</v>
      </c>
      <c r="K455" s="36">
        <f t="shared" ref="K455:K513" si="106">C455*E455*D455</f>
        <v>0.62772206745553416</v>
      </c>
      <c r="L455" s="36">
        <f t="shared" ref="L455:L513" si="107">C455*E455*D455*D455</f>
        <v>3.2347459719084859</v>
      </c>
      <c r="M455" s="36">
        <f t="shared" ref="M455:M513" ca="1" si="108">+E$4+E$5*D455+E$6*D455^2</f>
        <v>6.0897358383276007E-2</v>
      </c>
      <c r="N455" s="36">
        <f t="shared" ref="N455:N513" ca="1" si="109">C455*(M455-E455)^2</f>
        <v>1.7216580370360389E-10</v>
      </c>
      <c r="O455" s="113">
        <f t="shared" ref="O455:O513" ca="1" si="110">(C455*O$1-O$2*F455+O$3*H455)^2</f>
        <v>192249206698.4549</v>
      </c>
      <c r="P455" s="36">
        <f t="shared" ref="P455:P513" ca="1" si="111">(-C455*O$2+O$4*F455-O$5*H455)^2</f>
        <v>102877843296.65033</v>
      </c>
      <c r="Q455" s="36">
        <f t="shared" ref="Q455:Q513" ca="1" si="112">+(C455*O$3-F455*O$5+H455*O$6)^2</f>
        <v>1475294836.7046525</v>
      </c>
      <c r="R455" s="45">
        <f t="shared" ref="R455:R513" ca="1" si="113">+E455-M455</f>
        <v>9.2780871871200876E-6</v>
      </c>
    </row>
    <row r="456" spans="1:18" x14ac:dyDescent="0.2">
      <c r="A456" s="45">
        <v>51531.5</v>
      </c>
      <c r="B456" s="45">
        <v>6.0916848691704217E-2</v>
      </c>
      <c r="C456" s="45">
        <v>2</v>
      </c>
      <c r="D456" s="92">
        <f t="shared" si="99"/>
        <v>5.1531500000000001</v>
      </c>
      <c r="E456" s="92">
        <f t="shared" si="100"/>
        <v>6.0916848691704217E-2</v>
      </c>
      <c r="F456" s="36">
        <f t="shared" si="101"/>
        <v>10.3063</v>
      </c>
      <c r="G456" s="36">
        <f t="shared" si="102"/>
        <v>0.12183369738340843</v>
      </c>
      <c r="H456" s="36">
        <f t="shared" si="103"/>
        <v>53.109909845000004</v>
      </c>
      <c r="I456" s="36">
        <f t="shared" si="104"/>
        <v>273.68333191776179</v>
      </c>
      <c r="J456" s="36">
        <f t="shared" si="105"/>
        <v>1410.3312618720142</v>
      </c>
      <c r="K456" s="36">
        <f t="shared" si="106"/>
        <v>0.62782731767131117</v>
      </c>
      <c r="L456" s="36">
        <f t="shared" si="107"/>
        <v>3.2352883420579173</v>
      </c>
      <c r="M456" s="36">
        <f t="shared" ca="1" si="108"/>
        <v>6.0897358383276007E-2</v>
      </c>
      <c r="N456" s="36">
        <f t="shared" ca="1" si="109"/>
        <v>7.5974424525354915E-10</v>
      </c>
      <c r="O456" s="113">
        <f t="shared" ca="1" si="110"/>
        <v>192249206698.4549</v>
      </c>
      <c r="P456" s="36">
        <f t="shared" ca="1" si="111"/>
        <v>102877843296.65033</v>
      </c>
      <c r="Q456" s="36">
        <f t="shared" ca="1" si="112"/>
        <v>1475294836.7046525</v>
      </c>
      <c r="R456" s="45">
        <f t="shared" ca="1" si="113"/>
        <v>1.9490308428210534E-5</v>
      </c>
    </row>
    <row r="457" spans="1:18" x14ac:dyDescent="0.2">
      <c r="A457" s="45">
        <v>51532</v>
      </c>
      <c r="B457" s="45">
        <v>6.0886209328600671E-2</v>
      </c>
      <c r="C457" s="45">
        <v>2</v>
      </c>
      <c r="D457" s="92">
        <f t="shared" si="99"/>
        <v>5.1532</v>
      </c>
      <c r="E457" s="92">
        <f t="shared" si="100"/>
        <v>6.0886209328600671E-2</v>
      </c>
      <c r="F457" s="36">
        <f t="shared" si="101"/>
        <v>10.3064</v>
      </c>
      <c r="G457" s="36">
        <f t="shared" si="102"/>
        <v>0.12177241865720134</v>
      </c>
      <c r="H457" s="36">
        <f t="shared" si="103"/>
        <v>53.110940480000004</v>
      </c>
      <c r="I457" s="36">
        <f t="shared" si="104"/>
        <v>273.69129848153602</v>
      </c>
      <c r="J457" s="36">
        <f t="shared" si="105"/>
        <v>1410.3859993350513</v>
      </c>
      <c r="K457" s="36">
        <f t="shared" si="106"/>
        <v>0.62751762782428999</v>
      </c>
      <c r="L457" s="36">
        <f t="shared" si="107"/>
        <v>3.233723839704131</v>
      </c>
      <c r="M457" s="36">
        <f t="shared" ca="1" si="108"/>
        <v>6.089872208599649E-2</v>
      </c>
      <c r="N457" s="36">
        <f t="shared" ca="1" si="109"/>
        <v>3.1313819529324208E-10</v>
      </c>
      <c r="O457" s="113">
        <f t="shared" ca="1" si="110"/>
        <v>191938962979.05136</v>
      </c>
      <c r="P457" s="36">
        <f t="shared" ca="1" si="111"/>
        <v>102530758857.48463</v>
      </c>
      <c r="Q457" s="36">
        <f t="shared" ca="1" si="112"/>
        <v>1482455790.2333004</v>
      </c>
      <c r="R457" s="45">
        <f t="shared" ca="1" si="113"/>
        <v>-1.2512757395818919E-5</v>
      </c>
    </row>
    <row r="458" spans="1:18" x14ac:dyDescent="0.2">
      <c r="A458" s="45">
        <v>51532</v>
      </c>
      <c r="B458" s="45">
        <v>6.0898036732396577E-2</v>
      </c>
      <c r="C458" s="45">
        <v>2</v>
      </c>
      <c r="D458" s="92">
        <f t="shared" si="99"/>
        <v>5.1532</v>
      </c>
      <c r="E458" s="92">
        <f t="shared" si="100"/>
        <v>6.0898036732396577E-2</v>
      </c>
      <c r="F458" s="36">
        <f t="shared" si="101"/>
        <v>10.3064</v>
      </c>
      <c r="G458" s="36">
        <f t="shared" si="102"/>
        <v>0.12179607346479315</v>
      </c>
      <c r="H458" s="36">
        <f t="shared" si="103"/>
        <v>53.110940480000004</v>
      </c>
      <c r="I458" s="36">
        <f t="shared" si="104"/>
        <v>273.69129848153602</v>
      </c>
      <c r="J458" s="36">
        <f t="shared" si="105"/>
        <v>1410.3859993350513</v>
      </c>
      <c r="K458" s="36">
        <f t="shared" si="106"/>
        <v>0.62763952577877202</v>
      </c>
      <c r="L458" s="36">
        <f t="shared" si="107"/>
        <v>3.2343520042431679</v>
      </c>
      <c r="M458" s="36">
        <f t="shared" ca="1" si="108"/>
        <v>6.089872208599649E-2</v>
      </c>
      <c r="N458" s="36">
        <f t="shared" ca="1" si="109"/>
        <v>9.3941911382880804E-13</v>
      </c>
      <c r="O458" s="113">
        <f t="shared" ca="1" si="110"/>
        <v>191938962979.05136</v>
      </c>
      <c r="P458" s="36">
        <f t="shared" ca="1" si="111"/>
        <v>102530758857.48463</v>
      </c>
      <c r="Q458" s="36">
        <f t="shared" ca="1" si="112"/>
        <v>1482455790.2333004</v>
      </c>
      <c r="R458" s="45">
        <f t="shared" ca="1" si="113"/>
        <v>-6.8535359991350742E-7</v>
      </c>
    </row>
    <row r="459" spans="1:18" x14ac:dyDescent="0.2">
      <c r="A459" s="45">
        <v>51535.5</v>
      </c>
      <c r="B459" s="45">
        <v>6.0963067029661033E-2</v>
      </c>
      <c r="C459" s="45">
        <v>2</v>
      </c>
      <c r="D459" s="92">
        <f t="shared" si="99"/>
        <v>5.1535500000000001</v>
      </c>
      <c r="E459" s="92">
        <f t="shared" si="100"/>
        <v>6.0963067029661033E-2</v>
      </c>
      <c r="F459" s="36">
        <f t="shared" si="101"/>
        <v>10.3071</v>
      </c>
      <c r="G459" s="36">
        <f t="shared" si="102"/>
        <v>0.12192613405932207</v>
      </c>
      <c r="H459" s="36">
        <f t="shared" si="103"/>
        <v>53.118155205000001</v>
      </c>
      <c r="I459" s="36">
        <f t="shared" si="104"/>
        <v>273.74706875672774</v>
      </c>
      <c r="J459" s="36">
        <f t="shared" si="105"/>
        <v>1410.7692061912344</v>
      </c>
      <c r="K459" s="36">
        <f t="shared" si="106"/>
        <v>0.62835242818141923</v>
      </c>
      <c r="L459" s="36">
        <f t="shared" si="107"/>
        <v>3.2382456562543531</v>
      </c>
      <c r="M459" s="36">
        <f t="shared" ca="1" si="108"/>
        <v>6.0908268425847047E-2</v>
      </c>
      <c r="N459" s="36">
        <f t="shared" ca="1" si="109"/>
        <v>6.0057739599245461E-9</v>
      </c>
      <c r="O459" s="113">
        <f t="shared" ca="1" si="110"/>
        <v>189773966572.07001</v>
      </c>
      <c r="P459" s="36">
        <f t="shared" ca="1" si="111"/>
        <v>100117339474.85547</v>
      </c>
      <c r="Q459" s="36">
        <f t="shared" ca="1" si="112"/>
        <v>1533072887.455018</v>
      </c>
      <c r="R459" s="45">
        <f t="shared" ca="1" si="113"/>
        <v>5.4798603813986657E-5</v>
      </c>
    </row>
    <row r="460" spans="1:18" x14ac:dyDescent="0.2">
      <c r="A460" s="45">
        <v>51536</v>
      </c>
      <c r="B460" s="45">
        <v>6.0840389036457054E-2</v>
      </c>
      <c r="C460" s="45">
        <v>2</v>
      </c>
      <c r="D460" s="92">
        <f t="shared" si="99"/>
        <v>5.1536</v>
      </c>
      <c r="E460" s="92">
        <f t="shared" si="100"/>
        <v>6.0840389036457054E-2</v>
      </c>
      <c r="F460" s="36">
        <f t="shared" si="101"/>
        <v>10.3072</v>
      </c>
      <c r="G460" s="36">
        <f t="shared" si="102"/>
        <v>0.12168077807291411</v>
      </c>
      <c r="H460" s="36">
        <f t="shared" si="103"/>
        <v>53.11918592</v>
      </c>
      <c r="I460" s="36">
        <f t="shared" si="104"/>
        <v>273.755036557312</v>
      </c>
      <c r="J460" s="36">
        <f t="shared" si="105"/>
        <v>1410.8239564017631</v>
      </c>
      <c r="K460" s="36">
        <f t="shared" si="106"/>
        <v>0.62709405787657013</v>
      </c>
      <c r="L460" s="36">
        <f t="shared" si="107"/>
        <v>3.2317919366726917</v>
      </c>
      <c r="M460" s="36">
        <f t="shared" ca="1" si="108"/>
        <v>6.0909632248798154E-2</v>
      </c>
      <c r="N460" s="36">
        <f t="shared" ca="1" si="109"/>
        <v>9.5892449106292289E-9</v>
      </c>
      <c r="O460" s="113">
        <f t="shared" ca="1" si="110"/>
        <v>189465640208.38953</v>
      </c>
      <c r="P460" s="36">
        <f t="shared" ca="1" si="111"/>
        <v>99774876068.474289</v>
      </c>
      <c r="Q460" s="36">
        <f t="shared" ca="1" si="112"/>
        <v>1540373976.9274433</v>
      </c>
      <c r="R460" s="45">
        <f t="shared" ca="1" si="113"/>
        <v>-6.9243212341099647E-5</v>
      </c>
    </row>
    <row r="461" spans="1:18" x14ac:dyDescent="0.2">
      <c r="A461" s="45">
        <v>51536</v>
      </c>
      <c r="B461" s="45">
        <v>6.0861212710733525E-2</v>
      </c>
      <c r="C461" s="45">
        <v>2</v>
      </c>
      <c r="D461" s="92">
        <f t="shared" si="99"/>
        <v>5.1536</v>
      </c>
      <c r="E461" s="92">
        <f t="shared" si="100"/>
        <v>6.0861212710733525E-2</v>
      </c>
      <c r="F461" s="36">
        <f t="shared" si="101"/>
        <v>10.3072</v>
      </c>
      <c r="G461" s="36">
        <f t="shared" si="102"/>
        <v>0.12172242542146705</v>
      </c>
      <c r="H461" s="36">
        <f t="shared" si="103"/>
        <v>53.11918592</v>
      </c>
      <c r="I461" s="36">
        <f t="shared" si="104"/>
        <v>273.755036557312</v>
      </c>
      <c r="J461" s="36">
        <f t="shared" si="105"/>
        <v>1410.8239564017631</v>
      </c>
      <c r="K461" s="36">
        <f t="shared" si="106"/>
        <v>0.62730869165207259</v>
      </c>
      <c r="L461" s="36">
        <f t="shared" si="107"/>
        <v>3.2328980732981214</v>
      </c>
      <c r="M461" s="36">
        <f t="shared" ca="1" si="108"/>
        <v>6.0909632248798154E-2</v>
      </c>
      <c r="N461" s="36">
        <f t="shared" ca="1" si="109"/>
        <v>4.6889033327840186E-9</v>
      </c>
      <c r="O461" s="113">
        <f t="shared" ca="1" si="110"/>
        <v>189465640208.38953</v>
      </c>
      <c r="P461" s="36">
        <f t="shared" ca="1" si="111"/>
        <v>99774876068.474289</v>
      </c>
      <c r="Q461" s="36">
        <f t="shared" ca="1" si="112"/>
        <v>1540373976.9274433</v>
      </c>
      <c r="R461" s="45">
        <f t="shared" ca="1" si="113"/>
        <v>-4.8419538064628509E-5</v>
      </c>
    </row>
    <row r="462" spans="1:18" x14ac:dyDescent="0.2">
      <c r="A462" s="45">
        <v>51536.5</v>
      </c>
      <c r="B462" s="45">
        <v>6.0916433707461692E-2</v>
      </c>
      <c r="C462" s="45">
        <v>2</v>
      </c>
      <c r="D462" s="92">
        <f t="shared" si="99"/>
        <v>5.1536499999999998</v>
      </c>
      <c r="E462" s="92">
        <f t="shared" si="100"/>
        <v>6.0916433707461692E-2</v>
      </c>
      <c r="F462" s="36">
        <f t="shared" si="101"/>
        <v>10.3073</v>
      </c>
      <c r="G462" s="36">
        <f t="shared" si="102"/>
        <v>0.12183286741492338</v>
      </c>
      <c r="H462" s="36">
        <f t="shared" si="103"/>
        <v>53.120216644999999</v>
      </c>
      <c r="I462" s="36">
        <f t="shared" si="104"/>
        <v>273.76300451250421</v>
      </c>
      <c r="J462" s="36">
        <f t="shared" si="105"/>
        <v>1410.8787082058673</v>
      </c>
      <c r="K462" s="36">
        <f t="shared" si="106"/>
        <v>0.62788395715291989</v>
      </c>
      <c r="L462" s="36">
        <f t="shared" si="107"/>
        <v>3.2358941557811454</v>
      </c>
      <c r="M462" s="36">
        <f t="shared" ca="1" si="108"/>
        <v>6.0910996086778087E-2</v>
      </c>
      <c r="N462" s="36">
        <f t="shared" ca="1" si="109"/>
        <v>5.9135437397553121E-11</v>
      </c>
      <c r="O462" s="113">
        <f t="shared" ca="1" si="110"/>
        <v>189157553633.75119</v>
      </c>
      <c r="P462" s="36">
        <f t="shared" ca="1" si="111"/>
        <v>99432990497.263596</v>
      </c>
      <c r="Q462" s="36">
        <f t="shared" ca="1" si="112"/>
        <v>1547692589.1020198</v>
      </c>
      <c r="R462" s="45">
        <f t="shared" ca="1" si="113"/>
        <v>5.4376206836057039E-6</v>
      </c>
    </row>
    <row r="463" spans="1:18" x14ac:dyDescent="0.2">
      <c r="A463" s="45">
        <v>51536.5</v>
      </c>
      <c r="B463" s="45">
        <v>6.0934058667044155E-2</v>
      </c>
      <c r="C463" s="45">
        <v>2</v>
      </c>
      <c r="D463" s="92">
        <f t="shared" si="99"/>
        <v>5.1536499999999998</v>
      </c>
      <c r="E463" s="92">
        <f t="shared" si="100"/>
        <v>6.0934058667044155E-2</v>
      </c>
      <c r="F463" s="36">
        <f t="shared" si="101"/>
        <v>10.3073</v>
      </c>
      <c r="G463" s="36">
        <f t="shared" si="102"/>
        <v>0.12186811733408831</v>
      </c>
      <c r="H463" s="36">
        <f t="shared" si="103"/>
        <v>53.120216644999999</v>
      </c>
      <c r="I463" s="36">
        <f t="shared" si="104"/>
        <v>273.76300451250421</v>
      </c>
      <c r="J463" s="36">
        <f t="shared" si="105"/>
        <v>1410.8787082058673</v>
      </c>
      <c r="K463" s="36">
        <f t="shared" si="106"/>
        <v>0.62806562289882417</v>
      </c>
      <c r="L463" s="36">
        <f t="shared" si="107"/>
        <v>3.236830397452525</v>
      </c>
      <c r="M463" s="36">
        <f t="shared" ca="1" si="108"/>
        <v>6.0910996086778087E-2</v>
      </c>
      <c r="N463" s="36">
        <f t="shared" ca="1" si="109"/>
        <v>1.0637652170577146E-9</v>
      </c>
      <c r="O463" s="113">
        <f t="shared" ca="1" si="110"/>
        <v>189157553633.75119</v>
      </c>
      <c r="P463" s="36">
        <f t="shared" ca="1" si="111"/>
        <v>99432990497.263596</v>
      </c>
      <c r="Q463" s="36">
        <f t="shared" ca="1" si="112"/>
        <v>1547692589.1020198</v>
      </c>
      <c r="R463" s="45">
        <f t="shared" ca="1" si="113"/>
        <v>2.3062580266068611E-5</v>
      </c>
    </row>
    <row r="464" spans="1:18" x14ac:dyDescent="0.2">
      <c r="A464" s="45">
        <v>51540</v>
      </c>
      <c r="B464" s="45">
        <v>6.0943318108911626E-2</v>
      </c>
      <c r="C464" s="45">
        <v>2</v>
      </c>
      <c r="D464" s="92">
        <f t="shared" si="99"/>
        <v>5.1539999999999999</v>
      </c>
      <c r="E464" s="92">
        <f t="shared" si="100"/>
        <v>6.0943318108911626E-2</v>
      </c>
      <c r="F464" s="36">
        <f t="shared" si="101"/>
        <v>10.308</v>
      </c>
      <c r="G464" s="36">
        <f t="shared" si="102"/>
        <v>0.12188663621782325</v>
      </c>
      <c r="H464" s="36">
        <f t="shared" si="103"/>
        <v>53.127431999999999</v>
      </c>
      <c r="I464" s="36">
        <f t="shared" si="104"/>
        <v>273.81878452799998</v>
      </c>
      <c r="J464" s="36">
        <f t="shared" si="105"/>
        <v>1411.2620154573119</v>
      </c>
      <c r="K464" s="36">
        <f t="shared" si="106"/>
        <v>0.62820372306666106</v>
      </c>
      <c r="L464" s="36">
        <f t="shared" si="107"/>
        <v>3.2377619886855711</v>
      </c>
      <c r="M464" s="36">
        <f t="shared" ca="1" si="108"/>
        <v>6.0920543373444824E-2</v>
      </c>
      <c r="N464" s="36">
        <f t="shared" ca="1" si="109"/>
        <v>1.0373771511655954E-9</v>
      </c>
      <c r="O464" s="113">
        <f t="shared" ca="1" si="110"/>
        <v>187007663937.81757</v>
      </c>
      <c r="P464" s="36">
        <f t="shared" ca="1" si="111"/>
        <v>97055974730.644226</v>
      </c>
      <c r="Q464" s="36">
        <f t="shared" ca="1" si="112"/>
        <v>1599413616.5595448</v>
      </c>
      <c r="R464" s="45">
        <f t="shared" ca="1" si="113"/>
        <v>2.2774735466801754E-5</v>
      </c>
    </row>
    <row r="465" spans="1:18" x14ac:dyDescent="0.2">
      <c r="A465" s="45">
        <v>51540.5</v>
      </c>
      <c r="B465" s="45">
        <v>6.086516360664973E-2</v>
      </c>
      <c r="C465" s="45">
        <v>2</v>
      </c>
      <c r="D465" s="92">
        <f t="shared" si="99"/>
        <v>5.1540499999999998</v>
      </c>
      <c r="E465" s="92">
        <f t="shared" si="100"/>
        <v>6.086516360664973E-2</v>
      </c>
      <c r="F465" s="36">
        <f t="shared" si="101"/>
        <v>10.3081</v>
      </c>
      <c r="G465" s="36">
        <f t="shared" si="102"/>
        <v>0.12173032721329946</v>
      </c>
      <c r="H465" s="36">
        <f t="shared" si="103"/>
        <v>53.128462804999998</v>
      </c>
      <c r="I465" s="36">
        <f t="shared" si="104"/>
        <v>273.82675372011022</v>
      </c>
      <c r="J465" s="36">
        <f t="shared" si="105"/>
        <v>1411.3167800111339</v>
      </c>
      <c r="K465" s="36">
        <f t="shared" si="106"/>
        <v>0.62740419297370609</v>
      </c>
      <c r="L465" s="36">
        <f t="shared" si="107"/>
        <v>3.2336725807961297</v>
      </c>
      <c r="M465" s="36">
        <f t="shared" ca="1" si="108"/>
        <v>6.0921907331655374E-2</v>
      </c>
      <c r="N465" s="36">
        <f t="shared" ca="1" si="109"/>
        <v>6.4397006550322474E-9</v>
      </c>
      <c r="O465" s="113">
        <f t="shared" ca="1" si="110"/>
        <v>186701496632.62051</v>
      </c>
      <c r="P465" s="36">
        <f t="shared" ca="1" si="111"/>
        <v>96718713489.591919</v>
      </c>
      <c r="Q465" s="36">
        <f t="shared" ca="1" si="112"/>
        <v>1606872456.0282891</v>
      </c>
      <c r="R465" s="45">
        <f t="shared" ca="1" si="113"/>
        <v>-5.6743725005643786E-5</v>
      </c>
    </row>
    <row r="466" spans="1:18" x14ac:dyDescent="0.2">
      <c r="A466" s="45">
        <v>51540.5</v>
      </c>
      <c r="B466" s="45">
        <v>6.0880173397890758E-2</v>
      </c>
      <c r="C466" s="45">
        <v>2</v>
      </c>
      <c r="D466" s="92">
        <f t="shared" si="99"/>
        <v>5.1540499999999998</v>
      </c>
      <c r="E466" s="92">
        <f t="shared" si="100"/>
        <v>6.0880173397890758E-2</v>
      </c>
      <c r="F466" s="36">
        <f t="shared" si="101"/>
        <v>10.3081</v>
      </c>
      <c r="G466" s="36">
        <f t="shared" si="102"/>
        <v>0.12176034679578152</v>
      </c>
      <c r="H466" s="36">
        <f t="shared" si="103"/>
        <v>53.128462804999998</v>
      </c>
      <c r="I466" s="36">
        <f t="shared" si="104"/>
        <v>273.82675372011022</v>
      </c>
      <c r="J466" s="36">
        <f t="shared" si="105"/>
        <v>1411.3167800111339</v>
      </c>
      <c r="K466" s="36">
        <f t="shared" si="106"/>
        <v>0.62755891540279773</v>
      </c>
      <c r="L466" s="36">
        <f t="shared" si="107"/>
        <v>3.2344700279317897</v>
      </c>
      <c r="M466" s="36">
        <f t="shared" ca="1" si="108"/>
        <v>6.0921907331655374E-2</v>
      </c>
      <c r="N466" s="36">
        <f t="shared" ca="1" si="109"/>
        <v>3.4834424549387729E-9</v>
      </c>
      <c r="O466" s="113">
        <f t="shared" ca="1" si="110"/>
        <v>186701496632.62051</v>
      </c>
      <c r="P466" s="36">
        <f t="shared" ca="1" si="111"/>
        <v>96718713489.591919</v>
      </c>
      <c r="Q466" s="36">
        <f t="shared" ca="1" si="112"/>
        <v>1606872456.0282891</v>
      </c>
      <c r="R466" s="45">
        <f t="shared" ca="1" si="113"/>
        <v>-4.1733933764616371E-5</v>
      </c>
    </row>
    <row r="467" spans="1:18" x14ac:dyDescent="0.2">
      <c r="A467" s="45">
        <v>51541</v>
      </c>
      <c r="B467" s="45">
        <v>6.0931436564715113E-2</v>
      </c>
      <c r="C467" s="45">
        <v>2</v>
      </c>
      <c r="D467" s="92">
        <f t="shared" si="99"/>
        <v>5.1540999999999997</v>
      </c>
      <c r="E467" s="92">
        <f t="shared" si="100"/>
        <v>6.0931436564715113E-2</v>
      </c>
      <c r="F467" s="36">
        <f t="shared" si="101"/>
        <v>10.308199999999999</v>
      </c>
      <c r="G467" s="36">
        <f t="shared" si="102"/>
        <v>0.12186287312943023</v>
      </c>
      <c r="H467" s="36">
        <f t="shared" si="103"/>
        <v>53.129493619999991</v>
      </c>
      <c r="I467" s="36">
        <f t="shared" si="104"/>
        <v>273.83472306684195</v>
      </c>
      <c r="J467" s="36">
        <f t="shared" si="105"/>
        <v>1411.3715461588099</v>
      </c>
      <c r="K467" s="36">
        <f t="shared" si="106"/>
        <v>0.62809343439639631</v>
      </c>
      <c r="L467" s="36">
        <f t="shared" si="107"/>
        <v>3.2372563702224659</v>
      </c>
      <c r="M467" s="36">
        <f t="shared" ca="1" si="108"/>
        <v>6.0923271304894763E-2</v>
      </c>
      <c r="N467" s="36">
        <f t="shared" ca="1" si="109"/>
        <v>1.3334293586765117E-10</v>
      </c>
      <c r="O467" s="113">
        <f t="shared" ca="1" si="110"/>
        <v>186395569355.73145</v>
      </c>
      <c r="P467" s="36">
        <f t="shared" ca="1" si="111"/>
        <v>96382030495.931259</v>
      </c>
      <c r="Q467" s="36">
        <f t="shared" ca="1" si="112"/>
        <v>1614348829.6191082</v>
      </c>
      <c r="R467" s="45">
        <f t="shared" ca="1" si="113"/>
        <v>8.1652598203502125E-6</v>
      </c>
    </row>
    <row r="468" spans="1:18" x14ac:dyDescent="0.2">
      <c r="A468" s="45">
        <v>51544</v>
      </c>
      <c r="B468" s="45">
        <v>6.1040905100526288E-2</v>
      </c>
      <c r="C468" s="45">
        <v>2</v>
      </c>
      <c r="D468" s="92">
        <f t="shared" si="99"/>
        <v>5.1543999999999999</v>
      </c>
      <c r="E468" s="92">
        <f t="shared" si="100"/>
        <v>6.1040905100526288E-2</v>
      </c>
      <c r="F468" s="36">
        <f t="shared" si="101"/>
        <v>10.3088</v>
      </c>
      <c r="G468" s="36">
        <f t="shared" si="102"/>
        <v>0.12208181020105258</v>
      </c>
      <c r="H468" s="36">
        <f t="shared" si="103"/>
        <v>53.135678719999994</v>
      </c>
      <c r="I468" s="36">
        <f t="shared" si="104"/>
        <v>273.88254239436799</v>
      </c>
      <c r="J468" s="36">
        <f t="shared" si="105"/>
        <v>1411.7001765175303</v>
      </c>
      <c r="K468" s="36">
        <f t="shared" si="106"/>
        <v>0.62925848250030536</v>
      </c>
      <c r="L468" s="36">
        <f t="shared" si="107"/>
        <v>3.2434499221995741</v>
      </c>
      <c r="M468" s="36">
        <f t="shared" ca="1" si="108"/>
        <v>6.0931455459936487E-2</v>
      </c>
      <c r="N468" s="36">
        <f t="shared" ca="1" si="109"/>
        <v>2.395844765047323E-8</v>
      </c>
      <c r="O468" s="113">
        <f t="shared" ca="1" si="110"/>
        <v>184565047777.95483</v>
      </c>
      <c r="P468" s="36">
        <f t="shared" ca="1" si="111"/>
        <v>94374078294.494247</v>
      </c>
      <c r="Q468" s="36">
        <f t="shared" ca="1" si="112"/>
        <v>1659575358.7966444</v>
      </c>
      <c r="R468" s="45">
        <f t="shared" ca="1" si="113"/>
        <v>1.09449640589801E-4</v>
      </c>
    </row>
    <row r="469" spans="1:18" x14ac:dyDescent="0.2">
      <c r="A469" s="45">
        <v>51544.5</v>
      </c>
      <c r="B469" s="45">
        <v>6.0838189361675177E-2</v>
      </c>
      <c r="C469" s="45">
        <v>2</v>
      </c>
      <c r="D469" s="92">
        <f t="shared" si="99"/>
        <v>5.1544499999999998</v>
      </c>
      <c r="E469" s="92">
        <f t="shared" si="100"/>
        <v>6.0838189361675177E-2</v>
      </c>
      <c r="F469" s="36">
        <f t="shared" si="101"/>
        <v>10.3089</v>
      </c>
      <c r="G469" s="36">
        <f t="shared" si="102"/>
        <v>0.12167637872335035</v>
      </c>
      <c r="H469" s="36">
        <f t="shared" si="103"/>
        <v>53.136709604999993</v>
      </c>
      <c r="I469" s="36">
        <f t="shared" si="104"/>
        <v>273.8905128234922</v>
      </c>
      <c r="J469" s="36">
        <f t="shared" si="105"/>
        <v>1411.7549538230494</v>
      </c>
      <c r="K469" s="36">
        <f t="shared" si="106"/>
        <v>0.62717481031057321</v>
      </c>
      <c r="L469" s="36">
        <f t="shared" si="107"/>
        <v>3.232741201005334</v>
      </c>
      <c r="M469" s="36">
        <f t="shared" ca="1" si="108"/>
        <v>6.0932819538377675E-2</v>
      </c>
      <c r="N469" s="36">
        <f t="shared" ca="1" si="109"/>
        <v>1.7909740685492061E-8</v>
      </c>
      <c r="O469" s="113">
        <f t="shared" ca="1" si="110"/>
        <v>184260801443.78003</v>
      </c>
      <c r="P469" s="36">
        <f t="shared" ca="1" si="111"/>
        <v>94041444315.256027</v>
      </c>
      <c r="Q469" s="36">
        <f t="shared" ca="1" si="112"/>
        <v>1667174506.7770095</v>
      </c>
      <c r="R469" s="45">
        <f t="shared" ca="1" si="113"/>
        <v>-9.4630176702498181E-5</v>
      </c>
    </row>
    <row r="470" spans="1:18" x14ac:dyDescent="0.2">
      <c r="A470" s="45">
        <v>51544.5</v>
      </c>
      <c r="B470" s="45">
        <v>6.0895055095897987E-2</v>
      </c>
      <c r="C470" s="45">
        <v>2</v>
      </c>
      <c r="D470" s="92">
        <f t="shared" si="99"/>
        <v>5.1544499999999998</v>
      </c>
      <c r="E470" s="92">
        <f t="shared" si="100"/>
        <v>6.0895055095897987E-2</v>
      </c>
      <c r="F470" s="36">
        <f t="shared" si="101"/>
        <v>10.3089</v>
      </c>
      <c r="G470" s="36">
        <f t="shared" si="102"/>
        <v>0.12179011019179597</v>
      </c>
      <c r="H470" s="36">
        <f t="shared" si="103"/>
        <v>53.136709604999993</v>
      </c>
      <c r="I470" s="36">
        <f t="shared" si="104"/>
        <v>273.8905128234922</v>
      </c>
      <c r="J470" s="36">
        <f t="shared" si="105"/>
        <v>1411.7549538230494</v>
      </c>
      <c r="K470" s="36">
        <f t="shared" si="106"/>
        <v>0.62776103347810275</v>
      </c>
      <c r="L470" s="36">
        <f t="shared" si="107"/>
        <v>3.2357628590112064</v>
      </c>
      <c r="M470" s="36">
        <f t="shared" ca="1" si="108"/>
        <v>6.0932819538377675E-2</v>
      </c>
      <c r="N470" s="36">
        <f t="shared" ca="1" si="109"/>
        <v>2.8523062316032464E-9</v>
      </c>
      <c r="O470" s="113">
        <f t="shared" ca="1" si="110"/>
        <v>184260801443.78003</v>
      </c>
      <c r="P470" s="36">
        <f t="shared" ca="1" si="111"/>
        <v>94041444315.256027</v>
      </c>
      <c r="Q470" s="36">
        <f t="shared" ca="1" si="112"/>
        <v>1667174506.7770095</v>
      </c>
      <c r="R470" s="45">
        <f t="shared" ca="1" si="113"/>
        <v>-3.7764442479687466E-5</v>
      </c>
    </row>
    <row r="471" spans="1:18" x14ac:dyDescent="0.2">
      <c r="A471" s="45">
        <v>51545</v>
      </c>
      <c r="B471" s="45">
        <v>6.0884806560352445E-2</v>
      </c>
      <c r="C471" s="45">
        <v>2</v>
      </c>
      <c r="D471" s="92">
        <f t="shared" si="99"/>
        <v>5.1544999999999996</v>
      </c>
      <c r="E471" s="92">
        <f t="shared" si="100"/>
        <v>6.0884806560352445E-2</v>
      </c>
      <c r="F471" s="36">
        <f t="shared" si="101"/>
        <v>10.308999999999999</v>
      </c>
      <c r="G471" s="36">
        <f t="shared" si="102"/>
        <v>0.12176961312070489</v>
      </c>
      <c r="H471" s="36">
        <f t="shared" si="103"/>
        <v>53.137740499999992</v>
      </c>
      <c r="I471" s="36">
        <f t="shared" si="104"/>
        <v>273.89848340724996</v>
      </c>
      <c r="J471" s="36">
        <f t="shared" si="105"/>
        <v>1411.8097327226699</v>
      </c>
      <c r="K471" s="36">
        <f t="shared" si="106"/>
        <v>0.62766147083067336</v>
      </c>
      <c r="L471" s="36">
        <f t="shared" si="107"/>
        <v>3.2352810513967056</v>
      </c>
      <c r="M471" s="36">
        <f t="shared" ca="1" si="108"/>
        <v>6.0934183631847688E-2</v>
      </c>
      <c r="N471" s="36">
        <f t="shared" ca="1" si="109"/>
        <v>4.8761903788927781E-9</v>
      </c>
      <c r="O471" s="113">
        <f t="shared" ca="1" si="110"/>
        <v>183956795350.63986</v>
      </c>
      <c r="P471" s="36">
        <f t="shared" ca="1" si="111"/>
        <v>93709388949.918396</v>
      </c>
      <c r="Q471" s="36">
        <f t="shared" ca="1" si="112"/>
        <v>1674791199.0328794</v>
      </c>
      <c r="R471" s="45">
        <f t="shared" ca="1" si="113"/>
        <v>-4.9377071495243507E-5</v>
      </c>
    </row>
    <row r="472" spans="1:18" x14ac:dyDescent="0.2">
      <c r="A472" s="45">
        <v>51545</v>
      </c>
      <c r="B472" s="45">
        <v>6.0913402958249208E-2</v>
      </c>
      <c r="C472" s="45">
        <v>2</v>
      </c>
      <c r="D472" s="92">
        <f t="shared" si="99"/>
        <v>5.1544999999999996</v>
      </c>
      <c r="E472" s="92">
        <f t="shared" si="100"/>
        <v>6.0913402958249208E-2</v>
      </c>
      <c r="F472" s="36">
        <f t="shared" si="101"/>
        <v>10.308999999999999</v>
      </c>
      <c r="G472" s="36">
        <f t="shared" si="102"/>
        <v>0.12182680591649842</v>
      </c>
      <c r="H472" s="36">
        <f t="shared" si="103"/>
        <v>53.137740499999992</v>
      </c>
      <c r="I472" s="36">
        <f t="shared" si="104"/>
        <v>273.89848340724996</v>
      </c>
      <c r="J472" s="36">
        <f t="shared" si="105"/>
        <v>1411.8097327226699</v>
      </c>
      <c r="K472" s="36">
        <f t="shared" si="106"/>
        <v>0.62795627109659102</v>
      </c>
      <c r="L472" s="36">
        <f t="shared" si="107"/>
        <v>3.2368005993673781</v>
      </c>
      <c r="M472" s="36">
        <f t="shared" ca="1" si="108"/>
        <v>6.0934183631847688E-2</v>
      </c>
      <c r="N472" s="36">
        <f t="shared" ca="1" si="109"/>
        <v>8.6367279041317485E-10</v>
      </c>
      <c r="O472" s="113">
        <f t="shared" ca="1" si="110"/>
        <v>183956795350.63986</v>
      </c>
      <c r="P472" s="36">
        <f t="shared" ca="1" si="111"/>
        <v>93709388949.918396</v>
      </c>
      <c r="Q472" s="36">
        <f t="shared" ca="1" si="112"/>
        <v>1674791199.0328794</v>
      </c>
      <c r="R472" s="45">
        <f t="shared" ca="1" si="113"/>
        <v>-2.078067359848057E-5</v>
      </c>
    </row>
    <row r="473" spans="1:18" x14ac:dyDescent="0.2">
      <c r="A473" s="45">
        <v>51549</v>
      </c>
      <c r="B473" s="45">
        <v>6.099730463756714E-2</v>
      </c>
      <c r="C473" s="45">
        <v>2</v>
      </c>
      <c r="D473" s="92">
        <f t="shared" si="99"/>
        <v>5.1548999999999996</v>
      </c>
      <c r="E473" s="92">
        <f t="shared" si="100"/>
        <v>6.099730463756714E-2</v>
      </c>
      <c r="F473" s="36">
        <f t="shared" si="101"/>
        <v>10.309799999999999</v>
      </c>
      <c r="G473" s="36">
        <f t="shared" si="102"/>
        <v>0.12199460927513428</v>
      </c>
      <c r="H473" s="36">
        <f t="shared" si="103"/>
        <v>53.14598801999999</v>
      </c>
      <c r="I473" s="36">
        <f t="shared" si="104"/>
        <v>273.9622536442979</v>
      </c>
      <c r="J473" s="36">
        <f t="shared" si="105"/>
        <v>1412.2480213109911</v>
      </c>
      <c r="K473" s="36">
        <f t="shared" si="106"/>
        <v>0.62887001135238962</v>
      </c>
      <c r="L473" s="36">
        <f t="shared" si="107"/>
        <v>3.241762021520433</v>
      </c>
      <c r="M473" s="36">
        <f t="shared" ca="1" si="108"/>
        <v>6.0945096920645626E-2</v>
      </c>
      <c r="N473" s="36">
        <f t="shared" ca="1" si="109"/>
        <v>5.4512914123138305E-9</v>
      </c>
      <c r="O473" s="113">
        <f t="shared" ca="1" si="110"/>
        <v>181533398474.8956</v>
      </c>
      <c r="P473" s="36">
        <f t="shared" ca="1" si="111"/>
        <v>91073781625.573486</v>
      </c>
      <c r="Q473" s="36">
        <f t="shared" ca="1" si="112"/>
        <v>1736356483.3138261</v>
      </c>
      <c r="R473" s="45">
        <f t="shared" ca="1" si="113"/>
        <v>5.2207716921513769E-5</v>
      </c>
    </row>
    <row r="474" spans="1:18" x14ac:dyDescent="0.2">
      <c r="A474" s="45">
        <v>51549.5</v>
      </c>
      <c r="B474" s="45">
        <v>6.0917598602827638E-2</v>
      </c>
      <c r="C474" s="45">
        <v>2</v>
      </c>
      <c r="D474" s="92">
        <f t="shared" si="99"/>
        <v>5.1549500000000004</v>
      </c>
      <c r="E474" s="92">
        <f t="shared" si="100"/>
        <v>6.0917598602827638E-2</v>
      </c>
      <c r="F474" s="36">
        <f t="shared" si="101"/>
        <v>10.309900000000001</v>
      </c>
      <c r="G474" s="36">
        <f t="shared" si="102"/>
        <v>0.12183519720565528</v>
      </c>
      <c r="H474" s="36">
        <f t="shared" si="103"/>
        <v>53.147019005000004</v>
      </c>
      <c r="I474" s="36">
        <f t="shared" si="104"/>
        <v>273.97022561982482</v>
      </c>
      <c r="J474" s="36">
        <f t="shared" si="105"/>
        <v>1412.302814558916</v>
      </c>
      <c r="K474" s="36">
        <f t="shared" si="106"/>
        <v>0.62805434983529274</v>
      </c>
      <c r="L474" s="36">
        <f t="shared" si="107"/>
        <v>3.2375887706834425</v>
      </c>
      <c r="M474" s="36">
        <f t="shared" ca="1" si="108"/>
        <v>6.0946461149375117E-2</v>
      </c>
      <c r="N474" s="36">
        <f t="shared" ca="1" si="109"/>
        <v>1.6660931864107193E-9</v>
      </c>
      <c r="O474" s="113">
        <f t="shared" ca="1" si="110"/>
        <v>181231555748.08347</v>
      </c>
      <c r="P474" s="36">
        <f t="shared" ca="1" si="111"/>
        <v>90746935847.168594</v>
      </c>
      <c r="Q474" s="36">
        <f t="shared" ca="1" si="112"/>
        <v>1744131131.1698794</v>
      </c>
      <c r="R474" s="45">
        <f t="shared" ca="1" si="113"/>
        <v>-2.886254654747844E-5</v>
      </c>
    </row>
    <row r="475" spans="1:18" x14ac:dyDescent="0.2">
      <c r="A475" s="45">
        <v>51595.5</v>
      </c>
      <c r="B475" s="45">
        <v>6.1036070270347409E-2</v>
      </c>
      <c r="C475" s="45">
        <v>2</v>
      </c>
      <c r="D475" s="92">
        <f t="shared" si="99"/>
        <v>5.1595500000000003</v>
      </c>
      <c r="E475" s="92">
        <f t="shared" si="100"/>
        <v>6.1036070270347409E-2</v>
      </c>
      <c r="F475" s="36">
        <f t="shared" si="101"/>
        <v>10.319100000000001</v>
      </c>
      <c r="G475" s="36">
        <f t="shared" si="102"/>
        <v>0.12207214054069482</v>
      </c>
      <c r="H475" s="36">
        <f t="shared" si="103"/>
        <v>53.241912405000008</v>
      </c>
      <c r="I475" s="36">
        <f t="shared" si="104"/>
        <v>274.70430914921781</v>
      </c>
      <c r="J475" s="36">
        <f t="shared" si="105"/>
        <v>1417.3506182708468</v>
      </c>
      <c r="K475" s="36">
        <f t="shared" si="106"/>
        <v>0.62983731272674204</v>
      </c>
      <c r="L475" s="36">
        <f t="shared" si="107"/>
        <v>3.249677106879262</v>
      </c>
      <c r="M475" s="36">
        <f t="shared" ca="1" si="108"/>
        <v>6.1072034485813415E-2</v>
      </c>
      <c r="N475" s="36">
        <f t="shared" ca="1" si="109"/>
        <v>2.5868495881705512E-9</v>
      </c>
      <c r="O475" s="113">
        <f t="shared" ca="1" si="110"/>
        <v>154494369225.0112</v>
      </c>
      <c r="P475" s="36">
        <f t="shared" ca="1" si="111"/>
        <v>63160345394.268295</v>
      </c>
      <c r="Q475" s="36">
        <f t="shared" ca="1" si="112"/>
        <v>2534672292.6913567</v>
      </c>
      <c r="R475" s="45">
        <f t="shared" ca="1" si="113"/>
        <v>-3.5964215466005589E-5</v>
      </c>
    </row>
    <row r="476" spans="1:18" x14ac:dyDescent="0.2">
      <c r="A476" s="45">
        <v>51596</v>
      </c>
      <c r="B476" s="45">
        <v>6.1253622901858762E-2</v>
      </c>
      <c r="C476" s="45">
        <v>2</v>
      </c>
      <c r="D476" s="92">
        <f t="shared" si="99"/>
        <v>5.1596000000000002</v>
      </c>
      <c r="E476" s="92">
        <f t="shared" si="100"/>
        <v>6.1253622901858762E-2</v>
      </c>
      <c r="F476" s="36">
        <f t="shared" si="101"/>
        <v>10.3192</v>
      </c>
      <c r="G476" s="36">
        <f t="shared" si="102"/>
        <v>0.12250724580371752</v>
      </c>
      <c r="H476" s="36">
        <f t="shared" si="103"/>
        <v>53.242944320000007</v>
      </c>
      <c r="I476" s="36">
        <f t="shared" si="104"/>
        <v>274.71229551347204</v>
      </c>
      <c r="J476" s="36">
        <f t="shared" si="105"/>
        <v>1417.4055599313103</v>
      </c>
      <c r="K476" s="36">
        <f t="shared" si="106"/>
        <v>0.63208838544886092</v>
      </c>
      <c r="L476" s="36">
        <f t="shared" si="107"/>
        <v>3.2613232335619431</v>
      </c>
      <c r="M476" s="36">
        <f t="shared" ca="1" si="108"/>
        <v>6.1073400112223911E-2</v>
      </c>
      <c r="N476" s="36">
        <f t="shared" ca="1" si="109"/>
        <v>6.4960507807535715E-8</v>
      </c>
      <c r="O476" s="113">
        <f t="shared" ca="1" si="110"/>
        <v>154215007592.65225</v>
      </c>
      <c r="P476" s="36">
        <f t="shared" ca="1" si="111"/>
        <v>62887549537.504677</v>
      </c>
      <c r="Q476" s="36">
        <f t="shared" ca="1" si="112"/>
        <v>2544085174.1298056</v>
      </c>
      <c r="R476" s="45">
        <f t="shared" ca="1" si="113"/>
        <v>1.8022278963485128E-4</v>
      </c>
    </row>
    <row r="477" spans="1:18" x14ac:dyDescent="0.2">
      <c r="A477" s="45">
        <v>51761</v>
      </c>
      <c r="B477" s="45">
        <v>6.2112519997754134E-2</v>
      </c>
      <c r="C477" s="45">
        <v>1</v>
      </c>
      <c r="D477" s="92">
        <f t="shared" si="99"/>
        <v>5.1760999999999999</v>
      </c>
      <c r="E477" s="92">
        <f t="shared" si="100"/>
        <v>6.2112519997754134E-2</v>
      </c>
      <c r="F477" s="36">
        <f t="shared" si="101"/>
        <v>5.1760999999999999</v>
      </c>
      <c r="G477" s="36">
        <f t="shared" si="102"/>
        <v>6.2112519997754134E-2</v>
      </c>
      <c r="H477" s="36">
        <f t="shared" si="103"/>
        <v>26.792011209999998</v>
      </c>
      <c r="I477" s="36">
        <f t="shared" si="104"/>
        <v>138.67812922408098</v>
      </c>
      <c r="J477" s="36">
        <f t="shared" si="105"/>
        <v>717.81186467676548</v>
      </c>
      <c r="K477" s="36">
        <f t="shared" si="106"/>
        <v>0.32150061476037517</v>
      </c>
      <c r="L477" s="36">
        <f t="shared" si="107"/>
        <v>1.6641193320611778</v>
      </c>
      <c r="M477" s="36">
        <f t="shared" ca="1" si="108"/>
        <v>6.1524877627140526E-2</v>
      </c>
      <c r="N477" s="36">
        <f t="shared" ca="1" si="109"/>
        <v>3.4532355574038171E-7</v>
      </c>
      <c r="O477" s="113">
        <f t="shared" ca="1" si="110"/>
        <v>18864162328.379036</v>
      </c>
      <c r="P477" s="36">
        <f t="shared" ca="1" si="111"/>
        <v>1249935282.9964659</v>
      </c>
      <c r="Q477" s="36">
        <f t="shared" ca="1" si="112"/>
        <v>1655825610.2946055</v>
      </c>
      <c r="R477" s="45">
        <f t="shared" ca="1" si="113"/>
        <v>5.8764237061360858E-4</v>
      </c>
    </row>
    <row r="478" spans="1:18" x14ac:dyDescent="0.2">
      <c r="A478" s="45">
        <v>51761.5</v>
      </c>
      <c r="B478" s="45">
        <v>6.1367180001980159E-2</v>
      </c>
      <c r="C478" s="45">
        <v>1</v>
      </c>
      <c r="D478" s="92">
        <f t="shared" si="99"/>
        <v>5.1761499999999998</v>
      </c>
      <c r="E478" s="92">
        <f t="shared" si="100"/>
        <v>6.1367180001980159E-2</v>
      </c>
      <c r="F478" s="36">
        <f t="shared" si="101"/>
        <v>5.1761499999999998</v>
      </c>
      <c r="G478" s="36">
        <f t="shared" si="102"/>
        <v>6.1367180001980159E-2</v>
      </c>
      <c r="H478" s="36">
        <f t="shared" si="103"/>
        <v>26.7925288225</v>
      </c>
      <c r="I478" s="36">
        <f t="shared" si="104"/>
        <v>138.68214806458337</v>
      </c>
      <c r="J478" s="36">
        <f t="shared" si="105"/>
        <v>717.83960070449325</v>
      </c>
      <c r="K478" s="36">
        <f t="shared" si="106"/>
        <v>0.31764572876724961</v>
      </c>
      <c r="L478" s="36">
        <f t="shared" si="107"/>
        <v>1.644181938958599</v>
      </c>
      <c r="M478" s="36">
        <f t="shared" ca="1" si="108"/>
        <v>6.1526248228093168E-2</v>
      </c>
      <c r="N478" s="36">
        <f t="shared" ca="1" si="109"/>
        <v>2.5302700558739224E-8</v>
      </c>
      <c r="O478" s="113">
        <f t="shared" ca="1" si="110"/>
        <v>18814794819.199135</v>
      </c>
      <c r="P478" s="36">
        <f t="shared" ca="1" si="111"/>
        <v>1230636698.2828412</v>
      </c>
      <c r="Q478" s="36">
        <f t="shared" ca="1" si="112"/>
        <v>1659658871.9582951</v>
      </c>
      <c r="R478" s="45">
        <f t="shared" ca="1" si="113"/>
        <v>-1.5906822611300858E-4</v>
      </c>
    </row>
    <row r="479" spans="1:18" x14ac:dyDescent="0.2">
      <c r="A479" s="45">
        <v>51762</v>
      </c>
      <c r="B479" s="45">
        <v>6.2221840002166573E-2</v>
      </c>
      <c r="C479" s="45">
        <v>1</v>
      </c>
      <c r="D479" s="92">
        <f t="shared" si="99"/>
        <v>5.1761999999999997</v>
      </c>
      <c r="E479" s="92">
        <f t="shared" si="100"/>
        <v>6.2221840002166573E-2</v>
      </c>
      <c r="F479" s="36">
        <f t="shared" si="101"/>
        <v>5.1761999999999997</v>
      </c>
      <c r="G479" s="36">
        <f t="shared" si="102"/>
        <v>6.2221840002166573E-2</v>
      </c>
      <c r="H479" s="36">
        <f t="shared" si="103"/>
        <v>26.793046439999998</v>
      </c>
      <c r="I479" s="36">
        <f t="shared" si="104"/>
        <v>138.68616698272797</v>
      </c>
      <c r="J479" s="36">
        <f t="shared" si="105"/>
        <v>717.86733753599651</v>
      </c>
      <c r="K479" s="36">
        <f t="shared" si="106"/>
        <v>0.32207268821921459</v>
      </c>
      <c r="L479" s="36">
        <f t="shared" si="107"/>
        <v>1.6671126487602985</v>
      </c>
      <c r="M479" s="36">
        <f t="shared" ca="1" si="108"/>
        <v>6.1527618844074636E-2</v>
      </c>
      <c r="N479" s="36">
        <f t="shared" ca="1" si="109"/>
        <v>4.8194301634251045E-7</v>
      </c>
      <c r="O479" s="113">
        <f t="shared" ca="1" si="110"/>
        <v>18765490278.000237</v>
      </c>
      <c r="P479" s="36">
        <f t="shared" ca="1" si="111"/>
        <v>1211487766.2672451</v>
      </c>
      <c r="Q479" s="36">
        <f t="shared" ca="1" si="112"/>
        <v>1663496658.1363904</v>
      </c>
      <c r="R479" s="45">
        <f t="shared" ca="1" si="113"/>
        <v>6.9422115809193718E-4</v>
      </c>
    </row>
    <row r="480" spans="1:18" x14ac:dyDescent="0.2">
      <c r="A480" s="45">
        <v>51929</v>
      </c>
      <c r="B480" s="45">
        <v>6.285746036155615E-2</v>
      </c>
      <c r="C480" s="45">
        <v>2</v>
      </c>
      <c r="D480" s="92">
        <f t="shared" si="99"/>
        <v>5.1928999999999998</v>
      </c>
      <c r="E480" s="92">
        <f t="shared" si="100"/>
        <v>6.285746036155615E-2</v>
      </c>
      <c r="F480" s="36">
        <f t="shared" si="101"/>
        <v>10.3858</v>
      </c>
      <c r="G480" s="36">
        <f t="shared" si="102"/>
        <v>0.1257149207231123</v>
      </c>
      <c r="H480" s="36">
        <f t="shared" si="103"/>
        <v>53.932420819999997</v>
      </c>
      <c r="I480" s="36">
        <f t="shared" si="104"/>
        <v>280.06566807617799</v>
      </c>
      <c r="J480" s="36">
        <f t="shared" si="105"/>
        <v>1454.3530077527846</v>
      </c>
      <c r="K480" s="36">
        <f t="shared" si="106"/>
        <v>0.65282501182304986</v>
      </c>
      <c r="L480" s="36">
        <f t="shared" si="107"/>
        <v>3.3900550038959154</v>
      </c>
      <c r="M480" s="36">
        <f t="shared" ca="1" si="108"/>
        <v>6.1986245369679172E-2</v>
      </c>
      <c r="N480" s="36">
        <f t="shared" ca="1" si="109"/>
        <v>1.5180311241424074E-6</v>
      </c>
      <c r="O480" s="113">
        <f t="shared" ca="1" si="110"/>
        <v>23451758290.60479</v>
      </c>
      <c r="P480" s="36">
        <f t="shared" ca="1" si="111"/>
        <v>13043207692.552725</v>
      </c>
      <c r="Q480" s="36">
        <f t="shared" ca="1" si="112"/>
        <v>12801818305.534969</v>
      </c>
      <c r="R480" s="45">
        <f t="shared" ca="1" si="113"/>
        <v>8.7121499187697848E-4</v>
      </c>
    </row>
    <row r="481" spans="1:18" x14ac:dyDescent="0.2">
      <c r="A481" s="45">
        <v>51929.5</v>
      </c>
      <c r="B481" s="45">
        <v>6.279045080736978E-2</v>
      </c>
      <c r="C481" s="45">
        <v>2</v>
      </c>
      <c r="D481" s="92">
        <f t="shared" si="99"/>
        <v>5.1929499999999997</v>
      </c>
      <c r="E481" s="92">
        <f t="shared" si="100"/>
        <v>6.279045080736978E-2</v>
      </c>
      <c r="F481" s="36">
        <f t="shared" si="101"/>
        <v>10.385899999999999</v>
      </c>
      <c r="G481" s="36">
        <f t="shared" si="102"/>
        <v>0.12558090161473956</v>
      </c>
      <c r="H481" s="36">
        <f t="shared" si="103"/>
        <v>53.933459404999994</v>
      </c>
      <c r="I481" s="36">
        <f t="shared" si="104"/>
        <v>280.07375801719468</v>
      </c>
      <c r="J481" s="36">
        <f t="shared" si="105"/>
        <v>1454.4090216953909</v>
      </c>
      <c r="K481" s="36">
        <f t="shared" si="106"/>
        <v>0.65213534304026177</v>
      </c>
      <c r="L481" s="36">
        <f t="shared" si="107"/>
        <v>3.3865062296409274</v>
      </c>
      <c r="M481" s="36">
        <f t="shared" ca="1" si="108"/>
        <v>6.1987621020318087E-2</v>
      </c>
      <c r="N481" s="36">
        <f t="shared" ca="1" si="109"/>
        <v>1.2890713339549322E-6</v>
      </c>
      <c r="O481" s="113">
        <f t="shared" ca="1" si="110"/>
        <v>23340442863.294655</v>
      </c>
      <c r="P481" s="36">
        <f t="shared" ca="1" si="111"/>
        <v>13169761777.881918</v>
      </c>
      <c r="Q481" s="36">
        <f t="shared" ca="1" si="112"/>
        <v>12823304685.275288</v>
      </c>
      <c r="R481" s="45">
        <f t="shared" ca="1" si="113"/>
        <v>8.0282978705169261E-4</v>
      </c>
    </row>
    <row r="482" spans="1:18" x14ac:dyDescent="0.2">
      <c r="A482" s="45">
        <v>51933</v>
      </c>
      <c r="B482" s="45">
        <v>6.2848848567227833E-2</v>
      </c>
      <c r="C482" s="45">
        <v>2</v>
      </c>
      <c r="D482" s="92">
        <f t="shared" si="99"/>
        <v>5.1932999999999998</v>
      </c>
      <c r="E482" s="92">
        <f t="shared" si="100"/>
        <v>6.2848848567227833E-2</v>
      </c>
      <c r="F482" s="36">
        <f t="shared" si="101"/>
        <v>10.3866</v>
      </c>
      <c r="G482" s="36">
        <f t="shared" si="102"/>
        <v>0.12569769713445567</v>
      </c>
      <c r="H482" s="36">
        <f t="shared" si="103"/>
        <v>53.940729779999998</v>
      </c>
      <c r="I482" s="36">
        <f t="shared" si="104"/>
        <v>280.13039196647401</v>
      </c>
      <c r="J482" s="36">
        <f t="shared" si="105"/>
        <v>1454.8011645994893</v>
      </c>
      <c r="K482" s="36">
        <f t="shared" si="106"/>
        <v>0.65278585052836857</v>
      </c>
      <c r="L482" s="36">
        <f t="shared" si="107"/>
        <v>3.3901127575489762</v>
      </c>
      <c r="M482" s="36">
        <f t="shared" ca="1" si="108"/>
        <v>6.1997250995597719E-2</v>
      </c>
      <c r="N482" s="36">
        <f t="shared" ca="1" si="109"/>
        <v>1.4504368480126138E-6</v>
      </c>
      <c r="O482" s="113">
        <f t="shared" ca="1" si="110"/>
        <v>22568544345.41597</v>
      </c>
      <c r="P482" s="36">
        <f t="shared" ca="1" si="111"/>
        <v>14072841891.687162</v>
      </c>
      <c r="Q482" s="36">
        <f t="shared" ca="1" si="112"/>
        <v>12974228278.128878</v>
      </c>
      <c r="R482" s="45">
        <f t="shared" ca="1" si="113"/>
        <v>8.5159757163011385E-4</v>
      </c>
    </row>
    <row r="483" spans="1:18" x14ac:dyDescent="0.2">
      <c r="A483" s="45">
        <v>51933.5</v>
      </c>
      <c r="B483" s="45">
        <v>6.249204276537057E-2</v>
      </c>
      <c r="C483" s="45">
        <v>2</v>
      </c>
      <c r="D483" s="92">
        <f t="shared" si="99"/>
        <v>5.1933499999999997</v>
      </c>
      <c r="E483" s="92">
        <f t="shared" si="100"/>
        <v>6.249204276537057E-2</v>
      </c>
      <c r="F483" s="36">
        <f t="shared" si="101"/>
        <v>10.386699999999999</v>
      </c>
      <c r="G483" s="36">
        <f t="shared" si="102"/>
        <v>0.12498408553074114</v>
      </c>
      <c r="H483" s="36">
        <f t="shared" si="103"/>
        <v>53.941768444999994</v>
      </c>
      <c r="I483" s="36">
        <f t="shared" si="104"/>
        <v>280.1384831538407</v>
      </c>
      <c r="J483" s="36">
        <f t="shared" si="105"/>
        <v>1454.8571914869985</v>
      </c>
      <c r="K483" s="36">
        <f t="shared" si="106"/>
        <v>0.64908610059107441</v>
      </c>
      <c r="L483" s="36">
        <f t="shared" si="107"/>
        <v>3.3709313005046559</v>
      </c>
      <c r="M483" s="36">
        <f t="shared" ca="1" si="108"/>
        <v>6.1998626766467266E-2</v>
      </c>
      <c r="N483" s="36">
        <f t="shared" ca="1" si="109"/>
        <v>4.8691869594749127E-7</v>
      </c>
      <c r="O483" s="113">
        <f t="shared" ca="1" si="110"/>
        <v>22459317666.921535</v>
      </c>
      <c r="P483" s="36">
        <f t="shared" ca="1" si="111"/>
        <v>14204311256.881334</v>
      </c>
      <c r="Q483" s="36">
        <f t="shared" ca="1" si="112"/>
        <v>12995862940.436291</v>
      </c>
      <c r="R483" s="45">
        <f t="shared" ca="1" si="113"/>
        <v>4.9341599890330434E-4</v>
      </c>
    </row>
    <row r="484" spans="1:18" x14ac:dyDescent="0.2">
      <c r="A484" s="45">
        <v>51946</v>
      </c>
      <c r="B484" s="45">
        <v>6.2898484495235607E-2</v>
      </c>
      <c r="C484" s="45">
        <v>2</v>
      </c>
      <c r="D484" s="92">
        <f t="shared" si="99"/>
        <v>5.1946000000000003</v>
      </c>
      <c r="E484" s="92">
        <f t="shared" si="100"/>
        <v>6.2898484495235607E-2</v>
      </c>
      <c r="F484" s="36">
        <f t="shared" si="101"/>
        <v>10.389200000000001</v>
      </c>
      <c r="G484" s="36">
        <f t="shared" si="102"/>
        <v>0.12579696899047121</v>
      </c>
      <c r="H484" s="36">
        <f t="shared" si="103"/>
        <v>53.967738320000009</v>
      </c>
      <c r="I484" s="36">
        <f t="shared" si="104"/>
        <v>280.34081347707206</v>
      </c>
      <c r="J484" s="36">
        <f t="shared" si="105"/>
        <v>1456.2583896879987</v>
      </c>
      <c r="K484" s="36">
        <f t="shared" si="106"/>
        <v>0.65346493511790182</v>
      </c>
      <c r="L484" s="36">
        <f t="shared" si="107"/>
        <v>3.3944889519634529</v>
      </c>
      <c r="M484" s="36">
        <f t="shared" ca="1" si="108"/>
        <v>6.203302592257514E-2</v>
      </c>
      <c r="N484" s="36">
        <f t="shared" ca="1" si="109"/>
        <v>1.4980370819829862E-6</v>
      </c>
      <c r="O484" s="113">
        <f t="shared" ca="1" si="110"/>
        <v>19813617149.169579</v>
      </c>
      <c r="P484" s="36">
        <f t="shared" ca="1" si="111"/>
        <v>17690918544.59288</v>
      </c>
      <c r="Q484" s="36">
        <f t="shared" ca="1" si="112"/>
        <v>13542758732.037777</v>
      </c>
      <c r="R484" s="45">
        <f t="shared" ca="1" si="113"/>
        <v>8.6545857266046716E-4</v>
      </c>
    </row>
    <row r="485" spans="1:18" x14ac:dyDescent="0.2">
      <c r="A485" s="45">
        <v>51946.5</v>
      </c>
      <c r="B485" s="45">
        <v>6.253120036853943E-2</v>
      </c>
      <c r="C485" s="45">
        <v>2</v>
      </c>
      <c r="D485" s="92">
        <f t="shared" si="99"/>
        <v>5.1946500000000002</v>
      </c>
      <c r="E485" s="92">
        <f t="shared" si="100"/>
        <v>6.253120036853943E-2</v>
      </c>
      <c r="F485" s="36">
        <f t="shared" si="101"/>
        <v>10.3893</v>
      </c>
      <c r="G485" s="36">
        <f t="shared" si="102"/>
        <v>0.12506240073707886</v>
      </c>
      <c r="H485" s="36">
        <f t="shared" si="103"/>
        <v>53.968777245000005</v>
      </c>
      <c r="I485" s="36">
        <f t="shared" si="104"/>
        <v>280.3489087157393</v>
      </c>
      <c r="J485" s="36">
        <f t="shared" si="105"/>
        <v>1456.3144586602152</v>
      </c>
      <c r="K485" s="36">
        <f t="shared" si="106"/>
        <v>0.64965539998886668</v>
      </c>
      <c r="L485" s="36">
        <f t="shared" si="107"/>
        <v>3.3747324235521665</v>
      </c>
      <c r="M485" s="36">
        <f t="shared" ca="1" si="108"/>
        <v>6.203440208419421E-2</v>
      </c>
      <c r="N485" s="36">
        <f t="shared" ca="1" si="109"/>
        <v>4.9361707065670942E-7</v>
      </c>
      <c r="O485" s="113">
        <f t="shared" ca="1" si="110"/>
        <v>19711190984.798512</v>
      </c>
      <c r="P485" s="36">
        <f t="shared" ca="1" si="111"/>
        <v>17838383233.234745</v>
      </c>
      <c r="Q485" s="36">
        <f t="shared" ca="1" si="112"/>
        <v>13564875884.425663</v>
      </c>
      <c r="R485" s="45">
        <f t="shared" ca="1" si="113"/>
        <v>4.9679828434522066E-4</v>
      </c>
    </row>
    <row r="486" spans="1:18" x14ac:dyDescent="0.2">
      <c r="A486" s="45">
        <v>51986</v>
      </c>
      <c r="B486" s="45">
        <v>6.2619520002044737E-2</v>
      </c>
      <c r="C486" s="45">
        <v>1</v>
      </c>
      <c r="D486" s="92">
        <f t="shared" si="99"/>
        <v>5.1985999999999999</v>
      </c>
      <c r="E486" s="92">
        <f t="shared" si="100"/>
        <v>6.2619520002044737E-2</v>
      </c>
      <c r="F486" s="36">
        <f t="shared" si="101"/>
        <v>5.1985999999999999</v>
      </c>
      <c r="G486" s="36">
        <f t="shared" si="102"/>
        <v>6.2619520002044737E-2</v>
      </c>
      <c r="H486" s="36">
        <f t="shared" si="103"/>
        <v>27.025441959999998</v>
      </c>
      <c r="I486" s="36">
        <f t="shared" si="104"/>
        <v>140.49446257325599</v>
      </c>
      <c r="J486" s="36">
        <f t="shared" si="105"/>
        <v>730.37451313332861</v>
      </c>
      <c r="K486" s="36">
        <f t="shared" si="106"/>
        <v>0.32553383668262975</v>
      </c>
      <c r="L486" s="36">
        <f t="shared" si="107"/>
        <v>1.6923202033783189</v>
      </c>
      <c r="M486" s="36">
        <f t="shared" ca="1" si="108"/>
        <v>6.2143166343198789E-2</v>
      </c>
      <c r="N486" s="36">
        <f t="shared" ca="1" si="109"/>
        <v>2.2691280829592259E-7</v>
      </c>
      <c r="O486" s="113">
        <f t="shared" ca="1" si="110"/>
        <v>3112365775.8211031</v>
      </c>
      <c r="P486" s="36">
        <f t="shared" ca="1" si="111"/>
        <v>7859495152.3633671</v>
      </c>
      <c r="Q486" s="36">
        <f t="shared" ca="1" si="112"/>
        <v>3842733400.0762806</v>
      </c>
      <c r="R486" s="45">
        <f t="shared" ca="1" si="113"/>
        <v>4.7635365884594882E-4</v>
      </c>
    </row>
    <row r="487" spans="1:18" x14ac:dyDescent="0.2">
      <c r="A487" s="45">
        <v>51986</v>
      </c>
      <c r="B487" s="45">
        <v>6.2619520002044737E-2</v>
      </c>
      <c r="C487" s="45">
        <v>1</v>
      </c>
      <c r="D487" s="92">
        <f t="shared" si="99"/>
        <v>5.1985999999999999</v>
      </c>
      <c r="E487" s="92">
        <f t="shared" si="100"/>
        <v>6.2619520002044737E-2</v>
      </c>
      <c r="F487" s="36">
        <f t="shared" si="101"/>
        <v>5.1985999999999999</v>
      </c>
      <c r="G487" s="36">
        <f t="shared" si="102"/>
        <v>6.2619520002044737E-2</v>
      </c>
      <c r="H487" s="36">
        <f t="shared" si="103"/>
        <v>27.025441959999998</v>
      </c>
      <c r="I487" s="36">
        <f t="shared" si="104"/>
        <v>140.49446257325599</v>
      </c>
      <c r="J487" s="36">
        <f t="shared" si="105"/>
        <v>730.37451313332861</v>
      </c>
      <c r="K487" s="36">
        <f t="shared" si="106"/>
        <v>0.32553383668262975</v>
      </c>
      <c r="L487" s="36">
        <f t="shared" si="107"/>
        <v>1.6923202033783189</v>
      </c>
      <c r="M487" s="36">
        <f t="shared" ca="1" si="108"/>
        <v>6.2143166343198789E-2</v>
      </c>
      <c r="N487" s="36">
        <f t="shared" ca="1" si="109"/>
        <v>2.2691280829592259E-7</v>
      </c>
      <c r="O487" s="113">
        <f t="shared" ca="1" si="110"/>
        <v>3112365775.8211031</v>
      </c>
      <c r="P487" s="36">
        <f t="shared" ca="1" si="111"/>
        <v>7859495152.3633671</v>
      </c>
      <c r="Q487" s="36">
        <f t="shared" ca="1" si="112"/>
        <v>3842733400.0762806</v>
      </c>
      <c r="R487" s="45">
        <f t="shared" ca="1" si="113"/>
        <v>4.7635365884594882E-4</v>
      </c>
    </row>
    <row r="488" spans="1:18" x14ac:dyDescent="0.2">
      <c r="A488" s="45">
        <v>51986.5</v>
      </c>
      <c r="B488" s="45">
        <v>6.2274179996165913E-2</v>
      </c>
      <c r="C488" s="45">
        <v>1</v>
      </c>
      <c r="D488" s="92">
        <f t="shared" si="99"/>
        <v>5.1986499999999998</v>
      </c>
      <c r="E488" s="92">
        <f t="shared" si="100"/>
        <v>6.2274179996165913E-2</v>
      </c>
      <c r="F488" s="36">
        <f t="shared" si="101"/>
        <v>5.1986499999999998</v>
      </c>
      <c r="G488" s="36">
        <f t="shared" si="102"/>
        <v>6.2274179996165913E-2</v>
      </c>
      <c r="H488" s="36">
        <f t="shared" si="103"/>
        <v>27.025961822499998</v>
      </c>
      <c r="I488" s="36">
        <f t="shared" si="104"/>
        <v>140.4985164285396</v>
      </c>
      <c r="J488" s="36">
        <f t="shared" si="105"/>
        <v>730.40261243122734</v>
      </c>
      <c r="K488" s="36">
        <f t="shared" si="106"/>
        <v>0.32374166583706793</v>
      </c>
      <c r="L488" s="36">
        <f t="shared" si="107"/>
        <v>1.6830196111038731</v>
      </c>
      <c r="M488" s="36">
        <f t="shared" ca="1" si="108"/>
        <v>6.2144543707124127E-2</v>
      </c>
      <c r="N488" s="36">
        <f t="shared" ca="1" si="109"/>
        <v>1.680556743652548E-8</v>
      </c>
      <c r="O488" s="113">
        <f t="shared" ca="1" si="110"/>
        <v>3092019408.5644188</v>
      </c>
      <c r="P488" s="36">
        <f t="shared" ca="1" si="111"/>
        <v>7908715023.343853</v>
      </c>
      <c r="Q488" s="36">
        <f t="shared" ca="1" si="112"/>
        <v>3848635206.7686419</v>
      </c>
      <c r="R488" s="45">
        <f t="shared" ca="1" si="113"/>
        <v>1.2963628904178598E-4</v>
      </c>
    </row>
    <row r="489" spans="1:18" x14ac:dyDescent="0.2">
      <c r="A489" s="45">
        <v>51986.5</v>
      </c>
      <c r="B489" s="45">
        <v>6.2274179996165913E-2</v>
      </c>
      <c r="C489" s="45">
        <v>1</v>
      </c>
      <c r="D489" s="92">
        <f t="shared" si="99"/>
        <v>5.1986499999999998</v>
      </c>
      <c r="E489" s="92">
        <f t="shared" si="100"/>
        <v>6.2274179996165913E-2</v>
      </c>
      <c r="F489" s="36">
        <f t="shared" si="101"/>
        <v>5.1986499999999998</v>
      </c>
      <c r="G489" s="36">
        <f t="shared" si="102"/>
        <v>6.2274179996165913E-2</v>
      </c>
      <c r="H489" s="36">
        <f t="shared" si="103"/>
        <v>27.025961822499998</v>
      </c>
      <c r="I489" s="36">
        <f t="shared" si="104"/>
        <v>140.4985164285396</v>
      </c>
      <c r="J489" s="36">
        <f t="shared" si="105"/>
        <v>730.40261243122734</v>
      </c>
      <c r="K489" s="36">
        <f t="shared" si="106"/>
        <v>0.32374166583706793</v>
      </c>
      <c r="L489" s="36">
        <f t="shared" si="107"/>
        <v>1.6830196111038731</v>
      </c>
      <c r="M489" s="36">
        <f t="shared" ca="1" si="108"/>
        <v>6.2144543707124127E-2</v>
      </c>
      <c r="N489" s="36">
        <f t="shared" ca="1" si="109"/>
        <v>1.680556743652548E-8</v>
      </c>
      <c r="O489" s="113">
        <f t="shared" ca="1" si="110"/>
        <v>3092019408.5644188</v>
      </c>
      <c r="P489" s="36">
        <f t="shared" ca="1" si="111"/>
        <v>7908715023.343853</v>
      </c>
      <c r="Q489" s="36">
        <f t="shared" ca="1" si="112"/>
        <v>3848635206.7686419</v>
      </c>
      <c r="R489" s="45">
        <f t="shared" ca="1" si="113"/>
        <v>1.2963628904178598E-4</v>
      </c>
    </row>
    <row r="490" spans="1:18" x14ac:dyDescent="0.2">
      <c r="A490" s="45">
        <v>53182</v>
      </c>
      <c r="B490" s="45">
        <v>6.6656240000156686E-2</v>
      </c>
      <c r="C490" s="45">
        <v>1</v>
      </c>
      <c r="D490" s="92">
        <f t="shared" si="99"/>
        <v>5.3182</v>
      </c>
      <c r="E490" s="92">
        <f t="shared" si="100"/>
        <v>6.6656240000156686E-2</v>
      </c>
      <c r="F490" s="36">
        <f t="shared" si="101"/>
        <v>5.3182</v>
      </c>
      <c r="G490" s="36">
        <f t="shared" si="102"/>
        <v>6.6656240000156686E-2</v>
      </c>
      <c r="H490" s="36">
        <f t="shared" si="103"/>
        <v>28.283251240000002</v>
      </c>
      <c r="I490" s="36">
        <f t="shared" si="104"/>
        <v>150.41598674456802</v>
      </c>
      <c r="J490" s="36">
        <f t="shared" si="105"/>
        <v>799.94230070496167</v>
      </c>
      <c r="K490" s="36">
        <f t="shared" si="106"/>
        <v>0.35449121556883328</v>
      </c>
      <c r="L490" s="36">
        <f t="shared" si="107"/>
        <v>1.8852551826381692</v>
      </c>
      <c r="M490" s="36">
        <f t="shared" ca="1" si="108"/>
        <v>6.5480797830844026E-2</v>
      </c>
      <c r="N490" s="36">
        <f t="shared" ca="1" si="109"/>
        <v>1.3816642933984517E-6</v>
      </c>
      <c r="O490" s="113">
        <f t="shared" ca="1" si="110"/>
        <v>159204510834.72418</v>
      </c>
      <c r="P490" s="36">
        <f t="shared" ca="1" si="111"/>
        <v>595638618823.60767</v>
      </c>
      <c r="Q490" s="36">
        <f t="shared" ca="1" si="112"/>
        <v>32062239421.975037</v>
      </c>
      <c r="R490" s="45">
        <f t="shared" ca="1" si="113"/>
        <v>1.1754421693126599E-3</v>
      </c>
    </row>
    <row r="491" spans="1:18" x14ac:dyDescent="0.2">
      <c r="A491" s="45">
        <v>53182.5</v>
      </c>
      <c r="B491" s="45">
        <v>6.5510899992659688E-2</v>
      </c>
      <c r="C491" s="45">
        <v>1</v>
      </c>
      <c r="D491" s="92">
        <f t="shared" si="99"/>
        <v>5.3182499999999999</v>
      </c>
      <c r="E491" s="92">
        <f t="shared" si="100"/>
        <v>6.5510899992659688E-2</v>
      </c>
      <c r="F491" s="36">
        <f t="shared" si="101"/>
        <v>5.3182499999999999</v>
      </c>
      <c r="G491" s="36">
        <f t="shared" si="102"/>
        <v>6.5510899992659688E-2</v>
      </c>
      <c r="H491" s="36">
        <f t="shared" si="103"/>
        <v>28.2837830625</v>
      </c>
      <c r="I491" s="36">
        <f t="shared" si="104"/>
        <v>150.42022927214063</v>
      </c>
      <c r="J491" s="36">
        <f t="shared" si="105"/>
        <v>799.97238432656195</v>
      </c>
      <c r="K491" s="36">
        <f t="shared" si="106"/>
        <v>0.34840334388596239</v>
      </c>
      <c r="L491" s="36">
        <f t="shared" si="107"/>
        <v>1.8528960836215194</v>
      </c>
      <c r="M491" s="36">
        <f t="shared" ca="1" si="108"/>
        <v>6.5482211143726474E-2</v>
      </c>
      <c r="N491" s="36">
        <f t="shared" ca="1" si="109"/>
        <v>8.2305005311279292E-10</v>
      </c>
      <c r="O491" s="113">
        <f t="shared" ca="1" si="110"/>
        <v>159362249601.18991</v>
      </c>
      <c r="P491" s="36">
        <f t="shared" ca="1" si="111"/>
        <v>596092535924.9447</v>
      </c>
      <c r="Q491" s="36">
        <f t="shared" ca="1" si="112"/>
        <v>32080255522.146172</v>
      </c>
      <c r="R491" s="45">
        <f t="shared" ca="1" si="113"/>
        <v>2.8688848933214328E-5</v>
      </c>
    </row>
    <row r="492" spans="1:18" x14ac:dyDescent="0.2">
      <c r="A492" s="45">
        <v>53190</v>
      </c>
      <c r="B492" s="45">
        <v>6.6230799995537382E-2</v>
      </c>
      <c r="C492" s="45">
        <v>1</v>
      </c>
      <c r="D492" s="92">
        <f t="shared" si="99"/>
        <v>5.319</v>
      </c>
      <c r="E492" s="92">
        <f t="shared" si="100"/>
        <v>6.6230799995537382E-2</v>
      </c>
      <c r="F492" s="36">
        <f t="shared" si="101"/>
        <v>5.319</v>
      </c>
      <c r="G492" s="36">
        <f t="shared" si="102"/>
        <v>6.6230799995537382E-2</v>
      </c>
      <c r="H492" s="36">
        <f t="shared" si="103"/>
        <v>28.291761000000001</v>
      </c>
      <c r="I492" s="36">
        <f t="shared" si="104"/>
        <v>150.483876759</v>
      </c>
      <c r="J492" s="36">
        <f t="shared" si="105"/>
        <v>800.42374048112094</v>
      </c>
      <c r="K492" s="36">
        <f t="shared" si="106"/>
        <v>0.35228162517626332</v>
      </c>
      <c r="L492" s="36">
        <f t="shared" si="107"/>
        <v>1.8737859643125445</v>
      </c>
      <c r="M492" s="36">
        <f t="shared" ca="1" si="108"/>
        <v>6.5503412640422726E-2</v>
      </c>
      <c r="N492" s="36">
        <f t="shared" ca="1" si="109"/>
        <v>5.2909236438069449E-7</v>
      </c>
      <c r="O492" s="113">
        <f t="shared" ca="1" si="110"/>
        <v>161738307504.87164</v>
      </c>
      <c r="P492" s="36">
        <f t="shared" ca="1" si="111"/>
        <v>602923352559.47839</v>
      </c>
      <c r="Q492" s="36">
        <f t="shared" ca="1" si="112"/>
        <v>32351153270.335625</v>
      </c>
      <c r="R492" s="45">
        <f t="shared" ca="1" si="113"/>
        <v>7.2738735511465591E-4</v>
      </c>
    </row>
    <row r="493" spans="1:18" x14ac:dyDescent="0.2">
      <c r="A493" s="45">
        <v>53194</v>
      </c>
      <c r="B493" s="45">
        <v>6.6078080002625939E-2</v>
      </c>
      <c r="C493" s="45">
        <v>0.5</v>
      </c>
      <c r="D493" s="92">
        <f t="shared" si="99"/>
        <v>5.3193999999999999</v>
      </c>
      <c r="E493" s="92">
        <f t="shared" si="100"/>
        <v>6.6078080002625939E-2</v>
      </c>
      <c r="F493" s="36">
        <f t="shared" si="101"/>
        <v>2.6597</v>
      </c>
      <c r="G493" s="36">
        <f t="shared" si="102"/>
        <v>3.3039040001312969E-2</v>
      </c>
      <c r="H493" s="36">
        <f t="shared" si="103"/>
        <v>14.14800818</v>
      </c>
      <c r="I493" s="36">
        <f t="shared" si="104"/>
        <v>75.258914712692004</v>
      </c>
      <c r="J493" s="36">
        <f t="shared" si="105"/>
        <v>400.33227092269385</v>
      </c>
      <c r="K493" s="36">
        <f t="shared" si="106"/>
        <v>0.1757478693829842</v>
      </c>
      <c r="L493" s="36">
        <f t="shared" si="107"/>
        <v>0.9348732163958462</v>
      </c>
      <c r="M493" s="36">
        <f t="shared" ca="1" si="108"/>
        <v>6.5514721487979571E-2</v>
      </c>
      <c r="N493" s="36">
        <f t="shared" ca="1" si="109"/>
        <v>1.5868640801228052E-7</v>
      </c>
      <c r="O493" s="113">
        <f t="shared" ca="1" si="110"/>
        <v>40753298106.678749</v>
      </c>
      <c r="P493" s="36">
        <f t="shared" ca="1" si="111"/>
        <v>151645844167.41501</v>
      </c>
      <c r="Q493" s="36">
        <f t="shared" ca="1" si="112"/>
        <v>8124033860.8156281</v>
      </c>
      <c r="R493" s="45">
        <f t="shared" ca="1" si="113"/>
        <v>5.633585146463671E-4</v>
      </c>
    </row>
    <row r="494" spans="1:18" x14ac:dyDescent="0.2">
      <c r="A494" s="45">
        <v>53237.5</v>
      </c>
      <c r="B494" s="45">
        <v>6.5523500001290813E-2</v>
      </c>
      <c r="C494" s="45">
        <v>1</v>
      </c>
      <c r="D494" s="92">
        <f t="shared" si="99"/>
        <v>5.3237500000000004</v>
      </c>
      <c r="E494" s="92">
        <f t="shared" si="100"/>
        <v>6.5523500001290813E-2</v>
      </c>
      <c r="F494" s="36">
        <f t="shared" si="101"/>
        <v>5.3237500000000004</v>
      </c>
      <c r="G494" s="36">
        <f t="shared" si="102"/>
        <v>6.5523500001290813E-2</v>
      </c>
      <c r="H494" s="36">
        <f t="shared" si="103"/>
        <v>28.342314062500005</v>
      </c>
      <c r="I494" s="36">
        <f t="shared" si="104"/>
        <v>150.88739449023441</v>
      </c>
      <c r="J494" s="36">
        <f t="shared" si="105"/>
        <v>803.28676641738548</v>
      </c>
      <c r="K494" s="36">
        <f t="shared" si="106"/>
        <v>0.34883073313187202</v>
      </c>
      <c r="L494" s="36">
        <f t="shared" si="107"/>
        <v>1.8570876155108038</v>
      </c>
      <c r="M494" s="36">
        <f t="shared" ca="1" si="108"/>
        <v>6.5637767311793063E-2</v>
      </c>
      <c r="N494" s="36">
        <f t="shared" ca="1" si="109"/>
        <v>1.3057018249417646E-8</v>
      </c>
      <c r="O494" s="113">
        <f t="shared" ca="1" si="110"/>
        <v>177222499136.4068</v>
      </c>
      <c r="P494" s="36">
        <f t="shared" ca="1" si="111"/>
        <v>647148130247.50403</v>
      </c>
      <c r="Q494" s="36">
        <f t="shared" ca="1" si="112"/>
        <v>34095479327.721088</v>
      </c>
      <c r="R494" s="45">
        <f t="shared" ca="1" si="113"/>
        <v>-1.1426731050225014E-4</v>
      </c>
    </row>
    <row r="495" spans="1:18" x14ac:dyDescent="0.2">
      <c r="A495" s="45">
        <v>53238</v>
      </c>
      <c r="B495" s="45">
        <v>6.6778159998648334E-2</v>
      </c>
      <c r="C495" s="45">
        <v>1</v>
      </c>
      <c r="D495" s="92">
        <f t="shared" si="99"/>
        <v>5.3238000000000003</v>
      </c>
      <c r="E495" s="92">
        <f t="shared" si="100"/>
        <v>6.6778159998648334E-2</v>
      </c>
      <c r="F495" s="36">
        <f t="shared" si="101"/>
        <v>5.3238000000000003</v>
      </c>
      <c r="G495" s="36">
        <f t="shared" si="102"/>
        <v>6.6778159998648334E-2</v>
      </c>
      <c r="H495" s="36">
        <f t="shared" si="103"/>
        <v>28.342846440000002</v>
      </c>
      <c r="I495" s="36">
        <f t="shared" si="104"/>
        <v>150.89164587727203</v>
      </c>
      <c r="J495" s="36">
        <f t="shared" si="105"/>
        <v>803.31694432142081</v>
      </c>
      <c r="K495" s="36">
        <f t="shared" si="106"/>
        <v>0.35551356820080404</v>
      </c>
      <c r="L495" s="36">
        <f t="shared" si="107"/>
        <v>1.8926831343874406</v>
      </c>
      <c r="M495" s="36">
        <f t="shared" ca="1" si="108"/>
        <v>6.5639182292875464E-2</v>
      </c>
      <c r="N495" s="36">
        <f t="shared" ca="1" si="109"/>
        <v>1.2972702142476305E-6</v>
      </c>
      <c r="O495" s="113">
        <f t="shared" ca="1" si="110"/>
        <v>177389507576.96677</v>
      </c>
      <c r="P495" s="36">
        <f t="shared" ca="1" si="111"/>
        <v>647622522468.58057</v>
      </c>
      <c r="Q495" s="36">
        <f t="shared" ca="1" si="112"/>
        <v>34114104371.247166</v>
      </c>
      <c r="R495" s="45">
        <f t="shared" ca="1" si="113"/>
        <v>1.1389777057728701E-3</v>
      </c>
    </row>
    <row r="496" spans="1:18" x14ac:dyDescent="0.2">
      <c r="A496" s="45">
        <v>53241</v>
      </c>
      <c r="B496" s="45">
        <v>6.7406119997031055E-2</v>
      </c>
      <c r="C496" s="45">
        <v>1</v>
      </c>
      <c r="D496" s="92">
        <f t="shared" si="99"/>
        <v>5.3240999999999996</v>
      </c>
      <c r="E496" s="92">
        <f t="shared" si="100"/>
        <v>6.7406119997031055E-2</v>
      </c>
      <c r="F496" s="36">
        <f t="shared" si="101"/>
        <v>5.3240999999999996</v>
      </c>
      <c r="G496" s="36">
        <f t="shared" si="102"/>
        <v>6.7406119997031055E-2</v>
      </c>
      <c r="H496" s="36">
        <f t="shared" si="103"/>
        <v>28.346040809999995</v>
      </c>
      <c r="I496" s="36">
        <f t="shared" si="104"/>
        <v>150.91715587652095</v>
      </c>
      <c r="J496" s="36">
        <f t="shared" si="105"/>
        <v>803.49802960218517</v>
      </c>
      <c r="K496" s="36">
        <f t="shared" si="106"/>
        <v>0.35887692347619299</v>
      </c>
      <c r="L496" s="36">
        <f t="shared" si="107"/>
        <v>1.910696628279599</v>
      </c>
      <c r="M496" s="36">
        <f t="shared" ca="1" si="108"/>
        <v>6.5647672494975162E-2</v>
      </c>
      <c r="N496" s="36">
        <f t="shared" ca="1" si="109"/>
        <v>3.0921376174866102E-6</v>
      </c>
      <c r="O496" s="113">
        <f t="shared" ca="1" si="110"/>
        <v>178393320947.21133</v>
      </c>
      <c r="P496" s="36">
        <f t="shared" ca="1" si="111"/>
        <v>650472764546.38696</v>
      </c>
      <c r="Q496" s="36">
        <f t="shared" ca="1" si="112"/>
        <v>34225970253.565556</v>
      </c>
      <c r="R496" s="45">
        <f t="shared" ca="1" si="113"/>
        <v>1.7584475020558932E-3</v>
      </c>
    </row>
    <row r="497" spans="1:18" x14ac:dyDescent="0.2">
      <c r="A497" s="45">
        <v>53241.5</v>
      </c>
      <c r="B497" s="45">
        <v>6.3760779994481709E-2</v>
      </c>
      <c r="C497" s="45">
        <v>1</v>
      </c>
      <c r="D497" s="92">
        <f t="shared" si="99"/>
        <v>5.3241500000000004</v>
      </c>
      <c r="E497" s="92">
        <f t="shared" si="100"/>
        <v>6.3760779994481709E-2</v>
      </c>
      <c r="F497" s="36">
        <f t="shared" si="101"/>
        <v>5.3241500000000004</v>
      </c>
      <c r="G497" s="36">
        <f t="shared" si="102"/>
        <v>6.3760779994481709E-2</v>
      </c>
      <c r="H497" s="36">
        <f t="shared" si="103"/>
        <v>28.346573222500005</v>
      </c>
      <c r="I497" s="36">
        <f t="shared" si="104"/>
        <v>150.92140782257343</v>
      </c>
      <c r="J497" s="36">
        <f t="shared" si="105"/>
        <v>803.52821345855443</v>
      </c>
      <c r="K497" s="36">
        <f t="shared" si="106"/>
        <v>0.33947195680761982</v>
      </c>
      <c r="L497" s="36">
        <f t="shared" si="107"/>
        <v>1.8073996188372892</v>
      </c>
      <c r="M497" s="36">
        <f t="shared" ca="1" si="108"/>
        <v>6.5649087581259383E-2</v>
      </c>
      <c r="N497" s="36">
        <f t="shared" ca="1" si="109"/>
        <v>3.5657055422821221E-6</v>
      </c>
      <c r="O497" s="113">
        <f t="shared" ca="1" si="110"/>
        <v>178560917032.89655</v>
      </c>
      <c r="P497" s="36">
        <f t="shared" ca="1" si="111"/>
        <v>650948453134.25659</v>
      </c>
      <c r="Q497" s="36">
        <f t="shared" ca="1" si="112"/>
        <v>34244633840.685772</v>
      </c>
      <c r="R497" s="45">
        <f t="shared" ca="1" si="113"/>
        <v>-1.8883075867776739E-3</v>
      </c>
    </row>
    <row r="498" spans="1:18" x14ac:dyDescent="0.2">
      <c r="A498" s="45">
        <v>53242</v>
      </c>
      <c r="B498" s="45">
        <v>6.6715439992549364E-2</v>
      </c>
      <c r="C498" s="45">
        <v>1</v>
      </c>
      <c r="D498" s="92">
        <f t="shared" si="99"/>
        <v>5.3242000000000003</v>
      </c>
      <c r="E498" s="92">
        <f t="shared" si="100"/>
        <v>6.6715439992549364E-2</v>
      </c>
      <c r="F498" s="36">
        <f t="shared" si="101"/>
        <v>5.3242000000000003</v>
      </c>
      <c r="G498" s="36">
        <f t="shared" si="102"/>
        <v>6.6715439992549364E-2</v>
      </c>
      <c r="H498" s="36">
        <f t="shared" si="103"/>
        <v>28.347105640000002</v>
      </c>
      <c r="I498" s="36">
        <f t="shared" si="104"/>
        <v>150.92565984848801</v>
      </c>
      <c r="J498" s="36">
        <f t="shared" si="105"/>
        <v>803.55839816531989</v>
      </c>
      <c r="K498" s="36">
        <f t="shared" si="106"/>
        <v>0.35520634560833136</v>
      </c>
      <c r="L498" s="36">
        <f t="shared" si="107"/>
        <v>1.8911896252878779</v>
      </c>
      <c r="M498" s="36">
        <f t="shared" ca="1" si="108"/>
        <v>6.5650502682572387E-2</v>
      </c>
      <c r="N498" s="36">
        <f t="shared" ca="1" si="109"/>
        <v>1.1340914741809991E-6</v>
      </c>
      <c r="O498" s="113">
        <f t="shared" ca="1" si="110"/>
        <v>178728597097.64871</v>
      </c>
      <c r="P498" s="36">
        <f t="shared" ca="1" si="111"/>
        <v>651424326967.20972</v>
      </c>
      <c r="Q498" s="36">
        <f t="shared" ca="1" si="112"/>
        <v>34263302935.407139</v>
      </c>
      <c r="R498" s="45">
        <f t="shared" ca="1" si="113"/>
        <v>1.0649373099769766E-3</v>
      </c>
    </row>
    <row r="499" spans="1:18" x14ac:dyDescent="0.2">
      <c r="A499" s="45">
        <v>53270.5</v>
      </c>
      <c r="B499" s="45">
        <v>6.6031059999659192E-2</v>
      </c>
      <c r="C499" s="45">
        <v>1</v>
      </c>
      <c r="D499" s="92">
        <f t="shared" si="99"/>
        <v>5.3270499999999998</v>
      </c>
      <c r="E499" s="92">
        <f t="shared" si="100"/>
        <v>6.6031059999659192E-2</v>
      </c>
      <c r="F499" s="36">
        <f t="shared" si="101"/>
        <v>5.3270499999999998</v>
      </c>
      <c r="G499" s="36">
        <f t="shared" si="102"/>
        <v>6.6031059999659192E-2</v>
      </c>
      <c r="H499" s="36">
        <f t="shared" si="103"/>
        <v>28.3774617025</v>
      </c>
      <c r="I499" s="36">
        <f t="shared" si="104"/>
        <v>151.16815736230262</v>
      </c>
      <c r="J499" s="36">
        <f t="shared" si="105"/>
        <v>805.28033267685419</v>
      </c>
      <c r="K499" s="36">
        <f t="shared" si="106"/>
        <v>0.35175075817118451</v>
      </c>
      <c r="L499" s="36">
        <f t="shared" si="107"/>
        <v>1.8737938763158084</v>
      </c>
      <c r="M499" s="36">
        <f t="shared" ca="1" si="108"/>
        <v>6.5731188300067342E-2</v>
      </c>
      <c r="N499" s="36">
        <f t="shared" ca="1" si="109"/>
        <v>8.9923036216104669E-8</v>
      </c>
      <c r="O499" s="113">
        <f t="shared" ca="1" si="110"/>
        <v>188425420384.77292</v>
      </c>
      <c r="P499" s="36">
        <f t="shared" ca="1" si="111"/>
        <v>678855750989.1532</v>
      </c>
      <c r="Q499" s="36">
        <f t="shared" ca="1" si="112"/>
        <v>35336556573.105141</v>
      </c>
      <c r="R499" s="45">
        <f t="shared" ca="1" si="113"/>
        <v>2.9987169959184989E-4</v>
      </c>
    </row>
    <row r="500" spans="1:18" x14ac:dyDescent="0.2">
      <c r="A500" s="45">
        <v>53270.5</v>
      </c>
      <c r="B500" s="45">
        <v>6.6031059999659192E-2</v>
      </c>
      <c r="C500" s="45">
        <v>1</v>
      </c>
      <c r="D500" s="92">
        <f t="shared" si="99"/>
        <v>5.3270499999999998</v>
      </c>
      <c r="E500" s="92">
        <f t="shared" si="100"/>
        <v>6.6031059999659192E-2</v>
      </c>
      <c r="F500" s="36">
        <f t="shared" si="101"/>
        <v>5.3270499999999998</v>
      </c>
      <c r="G500" s="36">
        <f t="shared" si="102"/>
        <v>6.6031059999659192E-2</v>
      </c>
      <c r="H500" s="36">
        <f t="shared" si="103"/>
        <v>28.3774617025</v>
      </c>
      <c r="I500" s="36">
        <f t="shared" si="104"/>
        <v>151.16815736230262</v>
      </c>
      <c r="J500" s="36">
        <f t="shared" si="105"/>
        <v>805.28033267685419</v>
      </c>
      <c r="K500" s="36">
        <f t="shared" si="106"/>
        <v>0.35175075817118451</v>
      </c>
      <c r="L500" s="36">
        <f t="shared" si="107"/>
        <v>1.8737938763158084</v>
      </c>
      <c r="M500" s="36">
        <f t="shared" ca="1" si="108"/>
        <v>6.5731188300067342E-2</v>
      </c>
      <c r="N500" s="36">
        <f t="shared" ca="1" si="109"/>
        <v>8.9923036216104669E-8</v>
      </c>
      <c r="O500" s="113">
        <f t="shared" ca="1" si="110"/>
        <v>188425420384.77292</v>
      </c>
      <c r="P500" s="36">
        <f t="shared" ca="1" si="111"/>
        <v>678855750989.1532</v>
      </c>
      <c r="Q500" s="36">
        <f t="shared" ca="1" si="112"/>
        <v>35336556573.105141</v>
      </c>
      <c r="R500" s="45">
        <f t="shared" ca="1" si="113"/>
        <v>2.9987169959184989E-4</v>
      </c>
    </row>
    <row r="501" spans="1:18" x14ac:dyDescent="0.2">
      <c r="A501" s="45">
        <v>53271</v>
      </c>
      <c r="B501" s="45">
        <v>6.7185719999542926E-2</v>
      </c>
      <c r="C501" s="45">
        <v>1</v>
      </c>
      <c r="D501" s="92">
        <f t="shared" si="99"/>
        <v>5.3270999999999997</v>
      </c>
      <c r="E501" s="92">
        <f t="shared" si="100"/>
        <v>6.7185719999542926E-2</v>
      </c>
      <c r="F501" s="36">
        <f t="shared" si="101"/>
        <v>5.3270999999999997</v>
      </c>
      <c r="G501" s="36">
        <f t="shared" si="102"/>
        <v>6.7185719999542926E-2</v>
      </c>
      <c r="H501" s="36">
        <f t="shared" si="103"/>
        <v>28.377994409999996</v>
      </c>
      <c r="I501" s="36">
        <f t="shared" si="104"/>
        <v>151.17241402151097</v>
      </c>
      <c r="J501" s="36">
        <f t="shared" si="105"/>
        <v>805.3105667339911</v>
      </c>
      <c r="K501" s="36">
        <f t="shared" si="106"/>
        <v>0.3579050490095651</v>
      </c>
      <c r="L501" s="36">
        <f t="shared" si="107"/>
        <v>1.9065959865788542</v>
      </c>
      <c r="M501" s="36">
        <f t="shared" ca="1" si="108"/>
        <v>6.5732604273052386E-2</v>
      </c>
      <c r="N501" s="36">
        <f t="shared" ca="1" si="109"/>
        <v>2.1115453145741277E-6</v>
      </c>
      <c r="O501" s="113">
        <f t="shared" ca="1" si="110"/>
        <v>188597983984.19724</v>
      </c>
      <c r="P501" s="36">
        <f t="shared" ca="1" si="111"/>
        <v>679342390376.62976</v>
      </c>
      <c r="Q501" s="36">
        <f t="shared" ca="1" si="112"/>
        <v>35355545696.838379</v>
      </c>
      <c r="R501" s="45">
        <f t="shared" ca="1" si="113"/>
        <v>1.4531157264905392E-3</v>
      </c>
    </row>
    <row r="502" spans="1:18" x14ac:dyDescent="0.2">
      <c r="A502" s="45">
        <v>53271</v>
      </c>
      <c r="B502" s="45">
        <v>6.7185719999542926E-2</v>
      </c>
      <c r="C502" s="45">
        <v>1</v>
      </c>
      <c r="D502" s="92">
        <f t="shared" si="99"/>
        <v>5.3270999999999997</v>
      </c>
      <c r="E502" s="92">
        <f t="shared" si="100"/>
        <v>6.7185719999542926E-2</v>
      </c>
      <c r="F502" s="36">
        <f t="shared" si="101"/>
        <v>5.3270999999999997</v>
      </c>
      <c r="G502" s="36">
        <f t="shared" si="102"/>
        <v>6.7185719999542926E-2</v>
      </c>
      <c r="H502" s="36">
        <f t="shared" si="103"/>
        <v>28.377994409999996</v>
      </c>
      <c r="I502" s="36">
        <f t="shared" si="104"/>
        <v>151.17241402151097</v>
      </c>
      <c r="J502" s="36">
        <f t="shared" si="105"/>
        <v>805.3105667339911</v>
      </c>
      <c r="K502" s="36">
        <f t="shared" si="106"/>
        <v>0.3579050490095651</v>
      </c>
      <c r="L502" s="36">
        <f t="shared" si="107"/>
        <v>1.9065959865788542</v>
      </c>
      <c r="M502" s="36">
        <f t="shared" ca="1" si="108"/>
        <v>6.5732604273052386E-2</v>
      </c>
      <c r="N502" s="36">
        <f t="shared" ca="1" si="109"/>
        <v>2.1115453145741277E-6</v>
      </c>
      <c r="O502" s="113">
        <f t="shared" ca="1" si="110"/>
        <v>188597983984.19724</v>
      </c>
      <c r="P502" s="36">
        <f t="shared" ca="1" si="111"/>
        <v>679342390376.62976</v>
      </c>
      <c r="Q502" s="36">
        <f t="shared" ca="1" si="112"/>
        <v>35355545696.838379</v>
      </c>
      <c r="R502" s="45">
        <f t="shared" ca="1" si="113"/>
        <v>1.4531157264905392E-3</v>
      </c>
    </row>
    <row r="503" spans="1:18" x14ac:dyDescent="0.2">
      <c r="A503" s="45">
        <v>53596</v>
      </c>
      <c r="B503" s="45">
        <v>6.77147199967294E-2</v>
      </c>
      <c r="C503" s="45">
        <v>1</v>
      </c>
      <c r="D503" s="92">
        <f t="shared" si="99"/>
        <v>5.3596000000000004</v>
      </c>
      <c r="E503" s="92">
        <f t="shared" si="100"/>
        <v>6.77147199967294E-2</v>
      </c>
      <c r="F503" s="36">
        <f t="shared" si="101"/>
        <v>5.3596000000000004</v>
      </c>
      <c r="G503" s="36">
        <f t="shared" si="102"/>
        <v>6.77147199967294E-2</v>
      </c>
      <c r="H503" s="36">
        <f t="shared" si="103"/>
        <v>28.725312160000005</v>
      </c>
      <c r="I503" s="36">
        <f t="shared" si="104"/>
        <v>153.95618305273604</v>
      </c>
      <c r="J503" s="36">
        <f t="shared" si="105"/>
        <v>825.14355868944415</v>
      </c>
      <c r="K503" s="36">
        <f t="shared" si="106"/>
        <v>0.36292381329447093</v>
      </c>
      <c r="L503" s="36">
        <f t="shared" si="107"/>
        <v>1.9451264697330466</v>
      </c>
      <c r="M503" s="36">
        <f t="shared" ca="1" si="108"/>
        <v>6.6656166437668835E-2</v>
      </c>
      <c r="N503" s="36">
        <f t="shared" ca="1" si="109"/>
        <v>1.1205356373997901E-6</v>
      </c>
      <c r="O503" s="113">
        <f t="shared" ca="1" si="110"/>
        <v>318968417793.77917</v>
      </c>
      <c r="P503" s="36">
        <f t="shared" ca="1" si="111"/>
        <v>1035580507320.1083</v>
      </c>
      <c r="Q503" s="36">
        <f t="shared" ca="1" si="112"/>
        <v>48883842483.519722</v>
      </c>
      <c r="R503" s="45">
        <f t="shared" ca="1" si="113"/>
        <v>1.0585535590605655E-3</v>
      </c>
    </row>
    <row r="504" spans="1:18" x14ac:dyDescent="0.2">
      <c r="A504" s="45">
        <v>53596</v>
      </c>
      <c r="B504" s="45">
        <v>6.8064719998801593E-2</v>
      </c>
      <c r="C504" s="45">
        <v>0.5</v>
      </c>
      <c r="D504" s="92">
        <f t="shared" si="99"/>
        <v>5.3596000000000004</v>
      </c>
      <c r="E504" s="92">
        <f t="shared" si="100"/>
        <v>6.8064719998801593E-2</v>
      </c>
      <c r="F504" s="36">
        <f t="shared" si="101"/>
        <v>2.6798000000000002</v>
      </c>
      <c r="G504" s="36">
        <f t="shared" si="102"/>
        <v>3.4032359999400796E-2</v>
      </c>
      <c r="H504" s="36">
        <f t="shared" si="103"/>
        <v>14.362656080000002</v>
      </c>
      <c r="I504" s="36">
        <f t="shared" si="104"/>
        <v>76.978091526368019</v>
      </c>
      <c r="J504" s="36">
        <f t="shared" si="105"/>
        <v>412.57177934472207</v>
      </c>
      <c r="K504" s="36">
        <f t="shared" si="106"/>
        <v>0.18239983665278853</v>
      </c>
      <c r="L504" s="36">
        <f t="shared" si="107"/>
        <v>0.97759016452428549</v>
      </c>
      <c r="M504" s="36">
        <f t="shared" ca="1" si="108"/>
        <v>6.6656166437668835E-2</v>
      </c>
      <c r="N504" s="36">
        <f t="shared" ca="1" si="109"/>
        <v>9.9201156728988741E-7</v>
      </c>
      <c r="O504" s="113">
        <f t="shared" ca="1" si="110"/>
        <v>79742104448.444794</v>
      </c>
      <c r="P504" s="36">
        <f t="shared" ca="1" si="111"/>
        <v>258895126830.02707</v>
      </c>
      <c r="Q504" s="36">
        <f t="shared" ca="1" si="112"/>
        <v>12220960620.87993</v>
      </c>
      <c r="R504" s="45">
        <f t="shared" ca="1" si="113"/>
        <v>1.4085535611327582E-3</v>
      </c>
    </row>
    <row r="505" spans="1:18" x14ac:dyDescent="0.2">
      <c r="A505" s="45">
        <v>53596.5</v>
      </c>
      <c r="B505" s="45">
        <v>6.6869380003481638E-2</v>
      </c>
      <c r="C505" s="45">
        <v>1</v>
      </c>
      <c r="D505" s="92">
        <f t="shared" si="99"/>
        <v>5.3596500000000002</v>
      </c>
      <c r="E505" s="92">
        <f t="shared" si="100"/>
        <v>6.6869380003481638E-2</v>
      </c>
      <c r="F505" s="36">
        <f t="shared" si="101"/>
        <v>5.3596500000000002</v>
      </c>
      <c r="G505" s="36">
        <f t="shared" si="102"/>
        <v>6.6869380003481638E-2</v>
      </c>
      <c r="H505" s="36">
        <f t="shared" si="103"/>
        <v>28.725848122500004</v>
      </c>
      <c r="I505" s="36">
        <f t="shared" si="104"/>
        <v>153.96049188975715</v>
      </c>
      <c r="J505" s="36">
        <f t="shared" si="105"/>
        <v>825.174350356937</v>
      </c>
      <c r="K505" s="36">
        <f t="shared" si="106"/>
        <v>0.35839647253566037</v>
      </c>
      <c r="L505" s="36">
        <f t="shared" si="107"/>
        <v>1.9208796540257522</v>
      </c>
      <c r="M505" s="36">
        <f t="shared" ca="1" si="108"/>
        <v>6.6657592194421064E-2</v>
      </c>
      <c r="N505" s="36">
        <f t="shared" ca="1" si="109"/>
        <v>4.4854076066677934E-8</v>
      </c>
      <c r="O505" s="113">
        <f t="shared" ca="1" si="110"/>
        <v>319197527109.67963</v>
      </c>
      <c r="P505" s="36">
        <f t="shared" ca="1" si="111"/>
        <v>1036190875130.1652</v>
      </c>
      <c r="Q505" s="36">
        <f t="shared" ca="1" si="112"/>
        <v>48906503403.338455</v>
      </c>
      <c r="R505" s="45">
        <f t="shared" ca="1" si="113"/>
        <v>2.1178780906057348E-4</v>
      </c>
    </row>
    <row r="506" spans="1:18" x14ac:dyDescent="0.2">
      <c r="A506" s="45">
        <v>53597</v>
      </c>
      <c r="B506" s="45">
        <v>6.8624040002760012E-2</v>
      </c>
      <c r="C506" s="45">
        <v>1</v>
      </c>
      <c r="D506" s="92">
        <f t="shared" si="99"/>
        <v>5.3597000000000001</v>
      </c>
      <c r="E506" s="92">
        <f t="shared" si="100"/>
        <v>6.8624040002760012E-2</v>
      </c>
      <c r="F506" s="36">
        <f t="shared" si="101"/>
        <v>5.3597000000000001</v>
      </c>
      <c r="G506" s="36">
        <f t="shared" si="102"/>
        <v>6.8624040002760012E-2</v>
      </c>
      <c r="H506" s="36">
        <f t="shared" si="103"/>
        <v>28.72638409</v>
      </c>
      <c r="I506" s="36">
        <f t="shared" si="104"/>
        <v>153.96480080717299</v>
      </c>
      <c r="J506" s="36">
        <f t="shared" si="105"/>
        <v>825.20514288620507</v>
      </c>
      <c r="K506" s="36">
        <f t="shared" si="106"/>
        <v>0.36780426720279286</v>
      </c>
      <c r="L506" s="36">
        <f t="shared" si="107"/>
        <v>1.9713205309268089</v>
      </c>
      <c r="M506" s="36">
        <f t="shared" ca="1" si="108"/>
        <v>6.6659017966202105E-2</v>
      </c>
      <c r="N506" s="36">
        <f t="shared" ca="1" si="109"/>
        <v>3.8613116041581816E-6</v>
      </c>
      <c r="O506" s="113">
        <f t="shared" ca="1" si="110"/>
        <v>319426725750.46405</v>
      </c>
      <c r="P506" s="36">
        <f t="shared" ca="1" si="111"/>
        <v>1036801437110.7975</v>
      </c>
      <c r="Q506" s="36">
        <f t="shared" ca="1" si="112"/>
        <v>48929170076.642822</v>
      </c>
      <c r="R506" s="45">
        <f t="shared" ca="1" si="113"/>
        <v>1.9650220365579063E-3</v>
      </c>
    </row>
    <row r="507" spans="1:18" x14ac:dyDescent="0.2">
      <c r="A507" s="45">
        <v>54388.5</v>
      </c>
      <c r="B507" s="45">
        <v>7.0050819995230995E-2</v>
      </c>
      <c r="C507" s="45">
        <v>1</v>
      </c>
      <c r="D507" s="92">
        <f t="shared" si="99"/>
        <v>5.4388500000000004</v>
      </c>
      <c r="E507" s="92">
        <f t="shared" si="100"/>
        <v>7.0050819995230995E-2</v>
      </c>
      <c r="F507" s="36">
        <f t="shared" si="101"/>
        <v>5.4388500000000004</v>
      </c>
      <c r="G507" s="36">
        <f t="shared" si="102"/>
        <v>7.0050819995230995E-2</v>
      </c>
      <c r="H507" s="36">
        <f t="shared" si="103"/>
        <v>29.581089322500006</v>
      </c>
      <c r="I507" s="36">
        <f t="shared" si="104"/>
        <v>160.88710766167918</v>
      </c>
      <c r="J507" s="36">
        <f t="shared" si="105"/>
        <v>875.04084550572384</v>
      </c>
      <c r="K507" s="36">
        <f t="shared" si="106"/>
        <v>0.38099590233106212</v>
      </c>
      <c r="L507" s="36">
        <f t="shared" si="107"/>
        <v>2.0721795633932976</v>
      </c>
      <c r="M507" s="36">
        <f t="shared" ca="1" si="108"/>
        <v>6.8934856878600181E-2</v>
      </c>
      <c r="N507" s="36">
        <f t="shared" ca="1" si="109"/>
        <v>1.2453736776803592E-6</v>
      </c>
      <c r="O507" s="113">
        <f t="shared" ca="1" si="110"/>
        <v>799342151761.0188</v>
      </c>
      <c r="P507" s="36">
        <f t="shared" ca="1" si="111"/>
        <v>2255234847593.6387</v>
      </c>
      <c r="Q507" s="36">
        <f t="shared" ca="1" si="112"/>
        <v>92257111046.703857</v>
      </c>
      <c r="R507" s="45">
        <f t="shared" ca="1" si="113"/>
        <v>1.1159631166308137E-3</v>
      </c>
    </row>
    <row r="508" spans="1:18" x14ac:dyDescent="0.2">
      <c r="A508" s="45">
        <v>54444</v>
      </c>
      <c r="B508" s="45">
        <v>7.0418080002127681E-2</v>
      </c>
      <c r="C508" s="45">
        <v>1</v>
      </c>
      <c r="D508" s="92">
        <f t="shared" si="99"/>
        <v>5.4443999999999999</v>
      </c>
      <c r="E508" s="92">
        <f t="shared" si="100"/>
        <v>7.0418080002127681E-2</v>
      </c>
      <c r="F508" s="36">
        <f t="shared" si="101"/>
        <v>5.4443999999999999</v>
      </c>
      <c r="G508" s="36">
        <f t="shared" si="102"/>
        <v>7.0418080002127681E-2</v>
      </c>
      <c r="H508" s="36">
        <f t="shared" si="103"/>
        <v>29.64149136</v>
      </c>
      <c r="I508" s="36">
        <f t="shared" si="104"/>
        <v>161.38013556038399</v>
      </c>
      <c r="J508" s="36">
        <f t="shared" si="105"/>
        <v>878.61801004495453</v>
      </c>
      <c r="K508" s="36">
        <f t="shared" si="106"/>
        <v>0.38338419476358393</v>
      </c>
      <c r="L508" s="36">
        <f t="shared" si="107"/>
        <v>2.0872969099708563</v>
      </c>
      <c r="M508" s="36">
        <f t="shared" ca="1" si="108"/>
        <v>6.9095851725987867E-2</v>
      </c>
      <c r="N508" s="36">
        <f t="shared" ca="1" si="109"/>
        <v>1.7482876142236644E-6</v>
      </c>
      <c r="O508" s="113">
        <f t="shared" ca="1" si="110"/>
        <v>842189260247.32104</v>
      </c>
      <c r="P508" s="36">
        <f t="shared" ca="1" si="111"/>
        <v>2360248675063.3481</v>
      </c>
      <c r="Q508" s="36">
        <f t="shared" ca="1" si="112"/>
        <v>95872562666.83551</v>
      </c>
      <c r="R508" s="45">
        <f t="shared" ca="1" si="113"/>
        <v>1.3222282761398141E-3</v>
      </c>
    </row>
    <row r="509" spans="1:18" x14ac:dyDescent="0.2">
      <c r="A509" s="45">
        <v>54444.5</v>
      </c>
      <c r="B509" s="45">
        <v>7.0172740000998601E-2</v>
      </c>
      <c r="C509" s="45">
        <v>1</v>
      </c>
      <c r="D509" s="92">
        <f t="shared" si="99"/>
        <v>5.4444499999999998</v>
      </c>
      <c r="E509" s="92">
        <f t="shared" si="100"/>
        <v>7.0172740000998601E-2</v>
      </c>
      <c r="F509" s="36">
        <f t="shared" si="101"/>
        <v>5.4444499999999998</v>
      </c>
      <c r="G509" s="36">
        <f t="shared" si="102"/>
        <v>7.0172740000998601E-2</v>
      </c>
      <c r="H509" s="36">
        <f t="shared" si="103"/>
        <v>29.642035802499997</v>
      </c>
      <c r="I509" s="36">
        <f t="shared" si="104"/>
        <v>161.3845818249211</v>
      </c>
      <c r="J509" s="36">
        <f t="shared" si="105"/>
        <v>878.65028651669161</v>
      </c>
      <c r="K509" s="36">
        <f t="shared" si="106"/>
        <v>0.38205197429843685</v>
      </c>
      <c r="L509" s="36">
        <f t="shared" si="107"/>
        <v>2.0800628714691243</v>
      </c>
      <c r="M509" s="36">
        <f t="shared" ca="1" si="108"/>
        <v>6.9097302971632774E-2</v>
      </c>
      <c r="N509" s="36">
        <f t="shared" ca="1" si="109"/>
        <v>1.1565648041311962E-6</v>
      </c>
      <c r="O509" s="113">
        <f t="shared" ca="1" si="110"/>
        <v>842580997477.97717</v>
      </c>
      <c r="P509" s="36">
        <f t="shared" ca="1" si="111"/>
        <v>2361206819332.0576</v>
      </c>
      <c r="Q509" s="36">
        <f t="shared" ca="1" si="112"/>
        <v>95905489510.212982</v>
      </c>
      <c r="R509" s="45">
        <f t="shared" ca="1" si="113"/>
        <v>1.0754370293658277E-3</v>
      </c>
    </row>
    <row r="510" spans="1:18" x14ac:dyDescent="0.2">
      <c r="A510" s="45">
        <v>54461.5</v>
      </c>
      <c r="B510" s="45">
        <v>7.0231179997790605E-2</v>
      </c>
      <c r="C510" s="45">
        <v>1</v>
      </c>
      <c r="D510" s="92">
        <f t="shared" si="99"/>
        <v>5.4461500000000003</v>
      </c>
      <c r="E510" s="92">
        <f t="shared" si="100"/>
        <v>7.0231179997790605E-2</v>
      </c>
      <c r="F510" s="36">
        <f t="shared" si="101"/>
        <v>5.4461500000000003</v>
      </c>
      <c r="G510" s="36">
        <f t="shared" si="102"/>
        <v>7.0231179997790605E-2</v>
      </c>
      <c r="H510" s="36">
        <f t="shared" si="103"/>
        <v>29.660549822500002</v>
      </c>
      <c r="I510" s="36">
        <f t="shared" si="104"/>
        <v>161.5358034158084</v>
      </c>
      <c r="J510" s="36">
        <f t="shared" si="105"/>
        <v>879.74821577300497</v>
      </c>
      <c r="K510" s="36">
        <f t="shared" si="106"/>
        <v>0.38248954094496734</v>
      </c>
      <c r="L510" s="36">
        <f t="shared" si="107"/>
        <v>2.0830954134174342</v>
      </c>
      <c r="M510" s="36">
        <f t="shared" ca="1" si="108"/>
        <v>6.914665426571219E-2</v>
      </c>
      <c r="N510" s="36">
        <f t="shared" ca="1" si="109"/>
        <v>1.1761960635402212E-6</v>
      </c>
      <c r="O510" s="113">
        <f t="shared" ca="1" si="110"/>
        <v>855961147128.19312</v>
      </c>
      <c r="P510" s="36">
        <f t="shared" ca="1" si="111"/>
        <v>2393912389611.2944</v>
      </c>
      <c r="Q510" s="36">
        <f t="shared" ca="1" si="112"/>
        <v>97028786744.209183</v>
      </c>
      <c r="R510" s="45">
        <f t="shared" ca="1" si="113"/>
        <v>1.0845257320784146E-3</v>
      </c>
    </row>
    <row r="511" spans="1:18" x14ac:dyDescent="0.2">
      <c r="A511" s="45">
        <v>54623.5</v>
      </c>
      <c r="B511" s="45">
        <v>7.0941019999736454E-2</v>
      </c>
      <c r="C511" s="45">
        <v>1</v>
      </c>
      <c r="D511" s="92">
        <f t="shared" si="99"/>
        <v>5.4623499999999998</v>
      </c>
      <c r="E511" s="92">
        <f t="shared" si="100"/>
        <v>7.0941019999736454E-2</v>
      </c>
      <c r="F511" s="36">
        <f t="shared" si="101"/>
        <v>5.4623499999999998</v>
      </c>
      <c r="G511" s="36">
        <f t="shared" si="102"/>
        <v>7.0941019999736454E-2</v>
      </c>
      <c r="H511" s="36">
        <f t="shared" si="103"/>
        <v>29.837267522499999</v>
      </c>
      <c r="I511" s="36">
        <f t="shared" si="104"/>
        <v>162.98159825152786</v>
      </c>
      <c r="J511" s="36">
        <f t="shared" si="105"/>
        <v>890.2625332092332</v>
      </c>
      <c r="K511" s="36">
        <f t="shared" si="106"/>
        <v>0.38750468059556042</v>
      </c>
      <c r="L511" s="36">
        <f t="shared" si="107"/>
        <v>2.1166861920511595</v>
      </c>
      <c r="M511" s="36">
        <f t="shared" ca="1" si="108"/>
        <v>6.9617814680037846E-2</v>
      </c>
      <c r="N511" s="36">
        <f t="shared" ca="1" si="109"/>
        <v>1.7508723180786974E-6</v>
      </c>
      <c r="O511" s="113">
        <f t="shared" ca="1" si="110"/>
        <v>989475836840.56873</v>
      </c>
      <c r="P511" s="36">
        <f t="shared" ca="1" si="111"/>
        <v>2718210207078.3564</v>
      </c>
      <c r="Q511" s="36">
        <f t="shared" ca="1" si="112"/>
        <v>108104557027.4032</v>
      </c>
      <c r="R511" s="45">
        <f t="shared" ca="1" si="113"/>
        <v>1.3232053196986088E-3</v>
      </c>
    </row>
    <row r="512" spans="1:18" x14ac:dyDescent="0.2">
      <c r="A512" s="45">
        <v>54632</v>
      </c>
      <c r="B512" s="45">
        <v>7.0370239998737816E-2</v>
      </c>
      <c r="C512" s="45">
        <v>1</v>
      </c>
      <c r="D512" s="92">
        <f t="shared" si="99"/>
        <v>5.4631999999999996</v>
      </c>
      <c r="E512" s="92">
        <f t="shared" si="100"/>
        <v>7.0370239998737816E-2</v>
      </c>
      <c r="F512" s="36">
        <f t="shared" si="101"/>
        <v>5.4631999999999996</v>
      </c>
      <c r="G512" s="36">
        <f t="shared" si="102"/>
        <v>7.0370239998737816E-2</v>
      </c>
      <c r="H512" s="36">
        <f t="shared" si="103"/>
        <v>29.846554239999996</v>
      </c>
      <c r="I512" s="36">
        <f t="shared" si="104"/>
        <v>163.05769512396796</v>
      </c>
      <c r="J512" s="36">
        <f t="shared" si="105"/>
        <v>890.81680000126164</v>
      </c>
      <c r="K512" s="36">
        <f t="shared" si="106"/>
        <v>0.38444669516110441</v>
      </c>
      <c r="L512" s="36">
        <f t="shared" si="107"/>
        <v>2.1003091850041455</v>
      </c>
      <c r="M512" s="36">
        <f t="shared" ca="1" si="108"/>
        <v>6.9642579620860456E-2</v>
      </c>
      <c r="N512" s="36">
        <f t="shared" ca="1" si="109"/>
        <v>5.2948962553262144E-7</v>
      </c>
      <c r="O512" s="113">
        <f t="shared" ca="1" si="110"/>
        <v>996784508016.15063</v>
      </c>
      <c r="P512" s="36">
        <f t="shared" ca="1" si="111"/>
        <v>2735861995409.6089</v>
      </c>
      <c r="Q512" s="36">
        <f t="shared" ca="1" si="112"/>
        <v>108704386976.94391</v>
      </c>
      <c r="R512" s="45">
        <f t="shared" ca="1" si="113"/>
        <v>7.2766037787735938E-4</v>
      </c>
    </row>
    <row r="513" spans="1:18" x14ac:dyDescent="0.2">
      <c r="A513" s="45">
        <v>54769</v>
      </c>
      <c r="B513" s="45">
        <v>7.1147080001537688E-2</v>
      </c>
      <c r="C513" s="45">
        <v>1</v>
      </c>
      <c r="D513" s="92">
        <f t="shared" si="99"/>
        <v>5.4768999999999997</v>
      </c>
      <c r="E513" s="92">
        <f t="shared" si="100"/>
        <v>7.1147080001537688E-2</v>
      </c>
      <c r="F513" s="36">
        <f t="shared" si="101"/>
        <v>5.4768999999999997</v>
      </c>
      <c r="G513" s="36">
        <f t="shared" si="102"/>
        <v>7.1147080001537688E-2</v>
      </c>
      <c r="H513" s="36">
        <f t="shared" si="103"/>
        <v>29.996433609999997</v>
      </c>
      <c r="I513" s="36">
        <f t="shared" si="104"/>
        <v>164.28746723860897</v>
      </c>
      <c r="J513" s="36">
        <f t="shared" si="105"/>
        <v>899.78602931913736</v>
      </c>
      <c r="K513" s="36">
        <f t="shared" si="106"/>
        <v>0.38966544246042173</v>
      </c>
      <c r="L513" s="36">
        <f t="shared" si="107"/>
        <v>2.1341586618114836</v>
      </c>
      <c r="M513" s="36">
        <f t="shared" ca="1" si="108"/>
        <v>7.0042331350766929E-2</v>
      </c>
      <c r="N513" s="36">
        <f t="shared" ca="1" si="109"/>
        <v>1.2204695813798133E-6</v>
      </c>
      <c r="O513" s="113">
        <f t="shared" ca="1" si="110"/>
        <v>1118820535752.0723</v>
      </c>
      <c r="P513" s="36">
        <f t="shared" ca="1" si="111"/>
        <v>3029225884762.9985</v>
      </c>
      <c r="Q513" s="36">
        <f t="shared" ca="1" si="112"/>
        <v>118632338692.96373</v>
      </c>
      <c r="R513" s="45">
        <f t="shared" ca="1" si="113"/>
        <v>1.1047486507707593E-3</v>
      </c>
    </row>
    <row r="514" spans="1:18" x14ac:dyDescent="0.2">
      <c r="A514" s="45">
        <v>54923.5</v>
      </c>
      <c r="B514" s="45">
        <v>7.213702000444755E-2</v>
      </c>
      <c r="C514" s="45">
        <v>1</v>
      </c>
      <c r="D514" s="92">
        <f t="shared" ref="D514:E520" si="114">A514/A$18</f>
        <v>5.4923500000000001</v>
      </c>
      <c r="E514" s="92">
        <f t="shared" si="114"/>
        <v>7.213702000444755E-2</v>
      </c>
      <c r="F514" s="36">
        <f t="shared" ref="F514:G520" si="115">$C514*D514</f>
        <v>5.4923500000000001</v>
      </c>
      <c r="G514" s="36">
        <f t="shared" si="115"/>
        <v>7.213702000444755E-2</v>
      </c>
      <c r="H514" s="36">
        <f t="shared" ref="H514:H520" si="116">C514*D514*D514</f>
        <v>30.165908522500001</v>
      </c>
      <c r="I514" s="36">
        <f t="shared" ref="I514:I520" si="117">C514*D514*D514*D514</f>
        <v>165.68172767355287</v>
      </c>
      <c r="J514" s="36">
        <f t="shared" ref="J514:J520" si="118">C514*D514*D514*D514*D514</f>
        <v>909.98203698783811</v>
      </c>
      <c r="K514" s="36">
        <f t="shared" ref="K514:K520" si="119">C514*E514*D514</f>
        <v>0.39620176182142752</v>
      </c>
      <c r="L514" s="36">
        <f t="shared" ref="L514:L520" si="120">C514*E514*D514*D514</f>
        <v>2.1760787465399174</v>
      </c>
      <c r="M514" s="36">
        <f t="shared" ref="M514:M520" ca="1" si="121">+E$4+E$5*D514+E$6*D514^2</f>
        <v>7.0494499957010501E-2</v>
      </c>
      <c r="N514" s="36">
        <f t="shared" ref="N514:N520" ca="1" si="122">C514*(M514-E514)^2</f>
        <v>2.6978721062326053E-6</v>
      </c>
      <c r="O514" s="113">
        <f t="shared" ref="O514:O520" ca="1" si="123">(C514*O$1-O$2*F514+O$3*H514)^2</f>
        <v>1266165768542.4717</v>
      </c>
      <c r="P514" s="36">
        <f t="shared" ref="P514:P520" ca="1" si="124">(-C514*O$2+O$4*F514-O$5*H514)^2</f>
        <v>3380318538846.2036</v>
      </c>
      <c r="Q514" s="36">
        <f t="shared" ref="Q514:Q520" ca="1" si="125">+(C514*O$3-F514*O$5+H514*O$6)^2</f>
        <v>130422732075.287</v>
      </c>
      <c r="R514" s="45">
        <f t="shared" ref="R514:R520" ca="1" si="126">+E514-M514</f>
        <v>1.6425200474370488E-3</v>
      </c>
    </row>
    <row r="515" spans="1:18" x14ac:dyDescent="0.2">
      <c r="A515" s="45">
        <v>55056</v>
      </c>
      <c r="B515" s="45">
        <v>7.2221920003357809E-2</v>
      </c>
      <c r="C515" s="45">
        <v>1</v>
      </c>
      <c r="D515" s="92">
        <f t="shared" si="114"/>
        <v>5.5056000000000003</v>
      </c>
      <c r="E515" s="92">
        <f t="shared" si="114"/>
        <v>7.2221920003357809E-2</v>
      </c>
      <c r="F515" s="36">
        <f t="shared" si="115"/>
        <v>5.5056000000000003</v>
      </c>
      <c r="G515" s="36">
        <f t="shared" si="115"/>
        <v>7.2221920003357809E-2</v>
      </c>
      <c r="H515" s="36">
        <f t="shared" si="116"/>
        <v>30.311631360000003</v>
      </c>
      <c r="I515" s="36">
        <f t="shared" si="117"/>
        <v>166.88371761561604</v>
      </c>
      <c r="J515" s="36">
        <f t="shared" si="118"/>
        <v>918.79499570453572</v>
      </c>
      <c r="K515" s="36">
        <f t="shared" si="119"/>
        <v>0.39762500277048679</v>
      </c>
      <c r="L515" s="36">
        <f t="shared" si="120"/>
        <v>2.189164215253192</v>
      </c>
      <c r="M515" s="36">
        <f t="shared" ca="1" si="121"/>
        <v>7.0883425112581874E-2</v>
      </c>
      <c r="N515" s="36">
        <f t="shared" ca="1" si="122"/>
        <v>1.7915685726332815E-6</v>
      </c>
      <c r="O515" s="113">
        <f t="shared" ca="1" si="123"/>
        <v>1400913865795.4214</v>
      </c>
      <c r="P515" s="36">
        <f t="shared" ca="1" si="124"/>
        <v>3698808804058.2349</v>
      </c>
      <c r="Q515" s="36">
        <f t="shared" ca="1" si="125"/>
        <v>141043937536.54175</v>
      </c>
      <c r="R515" s="45">
        <f t="shared" ca="1" si="126"/>
        <v>1.3384948907759348E-3</v>
      </c>
    </row>
    <row r="516" spans="1:18" x14ac:dyDescent="0.2">
      <c r="A516" s="45">
        <v>56421.5</v>
      </c>
      <c r="B516" s="45">
        <v>7.6698379998560995E-2</v>
      </c>
      <c r="C516" s="45">
        <v>0.5</v>
      </c>
      <c r="D516" s="92">
        <f t="shared" si="114"/>
        <v>5.64215</v>
      </c>
      <c r="E516" s="92">
        <f t="shared" si="114"/>
        <v>7.6698379998560995E-2</v>
      </c>
      <c r="F516" s="36">
        <f t="shared" si="115"/>
        <v>2.821075</v>
      </c>
      <c r="G516" s="36">
        <f t="shared" si="115"/>
        <v>3.8349189999280497E-2</v>
      </c>
      <c r="H516" s="36">
        <f t="shared" si="116"/>
        <v>15.91692831125</v>
      </c>
      <c r="I516" s="36">
        <f t="shared" si="117"/>
        <v>89.805697071319187</v>
      </c>
      <c r="J516" s="36">
        <f t="shared" si="118"/>
        <v>506.69721373094353</v>
      </c>
      <c r="K516" s="36">
        <f t="shared" si="119"/>
        <v>0.21637188235444046</v>
      </c>
      <c r="L516" s="36">
        <f t="shared" si="120"/>
        <v>1.2208026160261063</v>
      </c>
      <c r="M516" s="36">
        <f t="shared" ca="1" si="121"/>
        <v>7.4953039185481907E-2</v>
      </c>
      <c r="N516" s="36">
        <f t="shared" ca="1" si="122"/>
        <v>1.5231072768997864E-6</v>
      </c>
      <c r="O516" s="113">
        <f t="shared" ca="1" si="123"/>
        <v>819616329114.32092</v>
      </c>
      <c r="P516" s="36">
        <f t="shared" ca="1" si="124"/>
        <v>1994560247997.0247</v>
      </c>
      <c r="Q516" s="36">
        <f t="shared" ca="1" si="125"/>
        <v>69902777889.73291</v>
      </c>
      <c r="R516" s="45">
        <f t="shared" ca="1" si="126"/>
        <v>1.7453408130790882E-3</v>
      </c>
    </row>
    <row r="517" spans="1:18" x14ac:dyDescent="0.2">
      <c r="A517" s="45">
        <v>56576</v>
      </c>
      <c r="B517" s="45">
        <v>7.5688320001063403E-2</v>
      </c>
      <c r="C517" s="45">
        <v>1</v>
      </c>
      <c r="D517" s="92">
        <f t="shared" si="114"/>
        <v>5.6576000000000004</v>
      </c>
      <c r="E517" s="92">
        <f t="shared" si="114"/>
        <v>7.5688320001063403E-2</v>
      </c>
      <c r="F517" s="36">
        <f t="shared" si="115"/>
        <v>5.6576000000000004</v>
      </c>
      <c r="G517" s="36">
        <f t="shared" si="115"/>
        <v>7.5688320001063403E-2</v>
      </c>
      <c r="H517" s="36">
        <f t="shared" si="116"/>
        <v>32.008437760000007</v>
      </c>
      <c r="I517" s="36">
        <f t="shared" si="117"/>
        <v>181.09093747097606</v>
      </c>
      <c r="J517" s="36">
        <f t="shared" si="118"/>
        <v>1024.5400878357941</v>
      </c>
      <c r="K517" s="36">
        <f t="shared" si="119"/>
        <v>0.42821423923801633</v>
      </c>
      <c r="L517" s="36">
        <f t="shared" si="120"/>
        <v>2.4226648799130013</v>
      </c>
      <c r="M517" s="36">
        <f t="shared" ca="1" si="121"/>
        <v>7.5420555907407691E-2</v>
      </c>
      <c r="N517" s="36">
        <f t="shared" ca="1" si="122"/>
        <v>7.1697609851264825E-8</v>
      </c>
      <c r="O517" s="113">
        <f t="shared" ca="1" si="123"/>
        <v>3551489823052.3843</v>
      </c>
      <c r="P517" s="36">
        <f t="shared" ca="1" si="124"/>
        <v>8584143647590.5674</v>
      </c>
      <c r="Q517" s="36">
        <f t="shared" ca="1" si="125"/>
        <v>298829027886.6344</v>
      </c>
      <c r="R517" s="45">
        <f t="shared" ca="1" si="126"/>
        <v>2.6776409365571185E-4</v>
      </c>
    </row>
    <row r="518" spans="1:18" x14ac:dyDescent="0.2">
      <c r="A518" s="45">
        <v>59061.5</v>
      </c>
      <c r="B518" s="45">
        <v>8.2203179998032283E-2</v>
      </c>
      <c r="C518" s="45">
        <v>1</v>
      </c>
      <c r="D518" s="92">
        <f t="shared" si="114"/>
        <v>5.9061500000000002</v>
      </c>
      <c r="E518" s="92">
        <f t="shared" si="114"/>
        <v>8.2203179998032283E-2</v>
      </c>
      <c r="F518" s="36">
        <f t="shared" si="115"/>
        <v>5.9061500000000002</v>
      </c>
      <c r="G518" s="36">
        <f t="shared" si="115"/>
        <v>8.2203179998032283E-2</v>
      </c>
      <c r="H518" s="36">
        <f t="shared" si="116"/>
        <v>34.882607822500006</v>
      </c>
      <c r="I518" s="36">
        <f t="shared" si="117"/>
        <v>206.02191419085841</v>
      </c>
      <c r="J518" s="36">
        <f t="shared" si="118"/>
        <v>1216.7963284983384</v>
      </c>
      <c r="K518" s="36">
        <f t="shared" si="119"/>
        <v>0.48550431154537838</v>
      </c>
      <c r="L518" s="36">
        <f t="shared" si="120"/>
        <v>2.8674612896337366</v>
      </c>
      <c r="M518" s="36">
        <f t="shared" ca="1" si="121"/>
        <v>8.3138904359423338E-2</v>
      </c>
      <c r="N518" s="36">
        <f t="shared" ca="1" si="122"/>
        <v>8.7558008050069746E-7</v>
      </c>
      <c r="O518" s="113">
        <f t="shared" ca="1" si="123"/>
        <v>9955806958141.7109</v>
      </c>
      <c r="P518" s="36">
        <f t="shared" ca="1" si="124"/>
        <v>22242795449070.258</v>
      </c>
      <c r="Q518" s="36">
        <f t="shared" ca="1" si="125"/>
        <v>720855556776.026</v>
      </c>
      <c r="R518" s="45">
        <f t="shared" ca="1" si="126"/>
        <v>-9.3572436139105486E-4</v>
      </c>
    </row>
    <row r="519" spans="1:18" x14ac:dyDescent="0.2">
      <c r="A519" s="45">
        <v>59505.5</v>
      </c>
      <c r="B519" s="45">
        <v>8.3441260001563933E-2</v>
      </c>
      <c r="C519" s="45">
        <v>1</v>
      </c>
      <c r="D519" s="92">
        <f t="shared" si="114"/>
        <v>5.9505499999999998</v>
      </c>
      <c r="E519" s="92">
        <f t="shared" si="114"/>
        <v>8.3441260001563933E-2</v>
      </c>
      <c r="F519" s="36">
        <f t="shared" si="115"/>
        <v>5.9505499999999998</v>
      </c>
      <c r="G519" s="36">
        <f t="shared" si="115"/>
        <v>8.3441260001563933E-2</v>
      </c>
      <c r="H519" s="36">
        <f t="shared" si="116"/>
        <v>35.409045302499997</v>
      </c>
      <c r="I519" s="36">
        <f t="shared" si="117"/>
        <v>210.70329452479135</v>
      </c>
      <c r="J519" s="36">
        <f t="shared" si="118"/>
        <v>1253.800489234497</v>
      </c>
      <c r="K519" s="36">
        <f t="shared" si="119"/>
        <v>0.49652138970230625</v>
      </c>
      <c r="L519" s="36">
        <f t="shared" si="120"/>
        <v>2.9545753554930583</v>
      </c>
      <c r="M519" s="36">
        <f t="shared" ca="1" si="121"/>
        <v>8.4556775876518553E-2</v>
      </c>
      <c r="N519" s="36">
        <f t="shared" ca="1" si="122"/>
        <v>1.2443756672757717E-6</v>
      </c>
      <c r="O519" s="113">
        <f t="shared" ca="1" si="123"/>
        <v>11550196593551.709</v>
      </c>
      <c r="P519" s="36">
        <f t="shared" ca="1" si="124"/>
        <v>25539521290789.883</v>
      </c>
      <c r="Q519" s="36">
        <f t="shared" ca="1" si="125"/>
        <v>820838793947.75122</v>
      </c>
      <c r="R519" s="45">
        <f t="shared" ca="1" si="126"/>
        <v>-1.1155158749546201E-3</v>
      </c>
    </row>
    <row r="520" spans="1:18" x14ac:dyDescent="0.2">
      <c r="A520" s="45">
        <v>59506</v>
      </c>
      <c r="B520" s="45">
        <v>8.3095919995685108E-2</v>
      </c>
      <c r="C520" s="45">
        <v>1</v>
      </c>
      <c r="D520" s="92">
        <f t="shared" si="114"/>
        <v>5.9505999999999997</v>
      </c>
      <c r="E520" s="92">
        <f t="shared" si="114"/>
        <v>8.3095919995685108E-2</v>
      </c>
      <c r="F520" s="36">
        <f t="shared" si="115"/>
        <v>5.9505999999999997</v>
      </c>
      <c r="G520" s="36">
        <f t="shared" si="115"/>
        <v>8.3095919995685108E-2</v>
      </c>
      <c r="H520" s="36">
        <f t="shared" si="116"/>
        <v>35.409640359999997</v>
      </c>
      <c r="I520" s="36">
        <f t="shared" si="117"/>
        <v>210.70860592621597</v>
      </c>
      <c r="J520" s="36">
        <f t="shared" si="118"/>
        <v>1253.8426304245406</v>
      </c>
      <c r="K520" s="36">
        <f t="shared" si="119"/>
        <v>0.49447058152632378</v>
      </c>
      <c r="L520" s="36">
        <f t="shared" si="120"/>
        <v>2.9423966424305421</v>
      </c>
      <c r="M520" s="36">
        <f t="shared" ca="1" si="121"/>
        <v>8.4558379258991595E-2</v>
      </c>
      <c r="N520" s="36">
        <f t="shared" ca="1" si="122"/>
        <v>2.1387870968309528E-6</v>
      </c>
      <c r="O520" s="113">
        <f t="shared" ca="1" si="123"/>
        <v>11552077703796.891</v>
      </c>
      <c r="P520" s="36">
        <f t="shared" ca="1" si="124"/>
        <v>25543393847898.418</v>
      </c>
      <c r="Q520" s="36">
        <f t="shared" ca="1" si="125"/>
        <v>820955961177.85376</v>
      </c>
      <c r="R520" s="45">
        <f t="shared" ca="1" si="126"/>
        <v>-1.462459263306487E-3</v>
      </c>
    </row>
    <row r="521" spans="1:18" x14ac:dyDescent="0.2">
      <c r="A521" s="45">
        <v>61180</v>
      </c>
      <c r="B521" s="45">
        <v>8.8297599992074538E-2</v>
      </c>
      <c r="C521" s="45">
        <v>1</v>
      </c>
      <c r="D521" s="92">
        <f t="shared" ref="D521:D527" si="127">A521/A$18</f>
        <v>6.1180000000000003</v>
      </c>
      <c r="E521" s="92">
        <f t="shared" ref="E521:E527" si="128">B521/B$18</f>
        <v>8.8297599992074538E-2</v>
      </c>
      <c r="F521" s="36">
        <f t="shared" ref="F521:F527" si="129">$C521*D521</f>
        <v>6.1180000000000003</v>
      </c>
      <c r="G521" s="36">
        <f t="shared" ref="G521:G527" si="130">$C521*E521</f>
        <v>8.8297599992074538E-2</v>
      </c>
      <c r="H521" s="36">
        <f t="shared" ref="H521:H527" si="131">C521*D521*D521</f>
        <v>37.429924000000007</v>
      </c>
      <c r="I521" s="36">
        <f t="shared" ref="I521:I527" si="132">C521*D521*D521*D521</f>
        <v>228.99627503200006</v>
      </c>
      <c r="J521" s="36">
        <f t="shared" ref="J521:J527" si="133">C521*D521*D521*D521*D521</f>
        <v>1400.9992106457764</v>
      </c>
      <c r="K521" s="36">
        <f t="shared" ref="K521:K527" si="134">C521*E521*D521</f>
        <v>0.54020471675151205</v>
      </c>
      <c r="L521" s="36">
        <f t="shared" ref="L521:L527" si="135">C521*E521*D521*D521</f>
        <v>3.3049724570857508</v>
      </c>
      <c r="M521" s="36">
        <f t="shared" ref="M521:M527" ca="1" si="136">+E$4+E$5*D521+E$6*D521^2</f>
        <v>9.0010758786275E-2</v>
      </c>
      <c r="N521" s="36">
        <f t="shared" ref="N521:N527" ca="1" si="137">C521*(M521-E521)^2</f>
        <v>2.9349130541463798E-6</v>
      </c>
      <c r="O521" s="113">
        <f t="shared" ref="O521:O527" ca="1" si="138">(C521*O$1-O$2*F521+O$3*H521)^2</f>
        <v>19013388224612.984</v>
      </c>
      <c r="P521" s="36">
        <f t="shared" ref="P521:P527" ca="1" si="139">(-C521*O$2+O$4*F521-O$5*H521)^2</f>
        <v>40656756571456.156</v>
      </c>
      <c r="Q521" s="36">
        <f t="shared" ref="Q521:Q527" ca="1" si="140">+(C521*O$3-F521*O$5+H521*O$6)^2</f>
        <v>1274439966310.0603</v>
      </c>
      <c r="R521" s="45">
        <f t="shared" ref="R521:R527" ca="1" si="141">+E521-M521</f>
        <v>-1.7131587942004617E-3</v>
      </c>
    </row>
    <row r="522" spans="1:18" x14ac:dyDescent="0.2">
      <c r="A522" s="45">
        <v>61180.5</v>
      </c>
      <c r="B522" s="45">
        <v>8.8252260000444949E-2</v>
      </c>
      <c r="C522" s="45">
        <v>1</v>
      </c>
      <c r="D522" s="92">
        <f t="shared" si="127"/>
        <v>6.1180500000000002</v>
      </c>
      <c r="E522" s="92">
        <f t="shared" si="128"/>
        <v>8.8252260000444949E-2</v>
      </c>
      <c r="F522" s="36">
        <f t="shared" si="129"/>
        <v>6.1180500000000002</v>
      </c>
      <c r="G522" s="36">
        <f t="shared" si="130"/>
        <v>8.8252260000444949E-2</v>
      </c>
      <c r="H522" s="36">
        <f t="shared" si="131"/>
        <v>37.430535802500003</v>
      </c>
      <c r="I522" s="36">
        <f t="shared" si="132"/>
        <v>229.00188956648515</v>
      </c>
      <c r="J522" s="36">
        <f t="shared" si="133"/>
        <v>1401.0450104622346</v>
      </c>
      <c r="K522" s="36">
        <f t="shared" si="134"/>
        <v>0.53993173929572225</v>
      </c>
      <c r="L522" s="36">
        <f t="shared" si="135"/>
        <v>3.3033293775981938</v>
      </c>
      <c r="M522" s="36">
        <f t="shared" ca="1" si="136"/>
        <v>9.0012412500293765E-2</v>
      </c>
      <c r="N522" s="36">
        <f t="shared" ca="1" si="137"/>
        <v>3.0981368227240366E-6</v>
      </c>
      <c r="O522" s="113">
        <f t="shared" ca="1" si="138"/>
        <v>19015984448925.758</v>
      </c>
      <c r="P522" s="36">
        <f t="shared" ca="1" si="139"/>
        <v>40661943527008.219</v>
      </c>
      <c r="Q522" s="36">
        <f t="shared" ca="1" si="140"/>
        <v>1274594545360.0623</v>
      </c>
      <c r="R522" s="45">
        <f t="shared" ca="1" si="141"/>
        <v>-1.7601524998488161E-3</v>
      </c>
    </row>
    <row r="523" spans="1:18" x14ac:dyDescent="0.2">
      <c r="A523" s="45">
        <v>62296</v>
      </c>
      <c r="B523" s="45">
        <v>9.0898720001860056E-2</v>
      </c>
      <c r="C523" s="45">
        <v>1</v>
      </c>
      <c r="D523" s="92">
        <f t="shared" si="127"/>
        <v>6.2295999999999996</v>
      </c>
      <c r="E523" s="92">
        <f t="shared" si="128"/>
        <v>9.0898720001860056E-2</v>
      </c>
      <c r="F523" s="36">
        <f t="shared" si="129"/>
        <v>6.2295999999999996</v>
      </c>
      <c r="G523" s="36">
        <f t="shared" si="130"/>
        <v>9.0898720001860056E-2</v>
      </c>
      <c r="H523" s="36">
        <f t="shared" si="131"/>
        <v>38.807916159999998</v>
      </c>
      <c r="I523" s="36">
        <f t="shared" si="132"/>
        <v>241.75779451033597</v>
      </c>
      <c r="J523" s="36">
        <f t="shared" si="133"/>
        <v>1506.0543566815888</v>
      </c>
      <c r="K523" s="36">
        <f t="shared" si="134"/>
        <v>0.56626266612358733</v>
      </c>
      <c r="L523" s="36">
        <f t="shared" si="135"/>
        <v>3.5275899048834995</v>
      </c>
      <c r="M523" s="36">
        <f t="shared" ca="1" si="136"/>
        <v>9.3739267192569059E-2</v>
      </c>
      <c r="N523" s="36">
        <f t="shared" ca="1" si="137"/>
        <v>8.0687083426448084E-6</v>
      </c>
      <c r="O523" s="113">
        <f t="shared" ca="1" si="138"/>
        <v>25406242940923.746</v>
      </c>
      <c r="P523" s="36">
        <f t="shared" ca="1" si="139"/>
        <v>53313678960894.414</v>
      </c>
      <c r="Q523" s="36">
        <f t="shared" ca="1" si="140"/>
        <v>1650054105532.8638</v>
      </c>
      <c r="R523" s="45">
        <f t="shared" ca="1" si="141"/>
        <v>-2.840547190709003E-3</v>
      </c>
    </row>
    <row r="524" spans="1:18" x14ac:dyDescent="0.2">
      <c r="A524" s="45">
        <v>62296.5</v>
      </c>
      <c r="B524" s="45">
        <v>9.0753379998204764E-2</v>
      </c>
      <c r="C524" s="45">
        <v>1</v>
      </c>
      <c r="D524" s="92">
        <f t="shared" si="127"/>
        <v>6.2296500000000004</v>
      </c>
      <c r="E524" s="92">
        <f t="shared" si="128"/>
        <v>9.0753379998204764E-2</v>
      </c>
      <c r="F524" s="36">
        <f t="shared" si="129"/>
        <v>6.2296500000000004</v>
      </c>
      <c r="G524" s="36">
        <f t="shared" si="130"/>
        <v>9.0753379998204764E-2</v>
      </c>
      <c r="H524" s="36">
        <f t="shared" si="131"/>
        <v>38.808539122500001</v>
      </c>
      <c r="I524" s="36">
        <f t="shared" si="132"/>
        <v>241.76361574448214</v>
      </c>
      <c r="J524" s="36">
        <f t="shared" si="133"/>
        <v>1506.1027088226133</v>
      </c>
      <c r="K524" s="36">
        <f t="shared" si="134"/>
        <v>0.5653617937058163</v>
      </c>
      <c r="L524" s="36">
        <f t="shared" si="135"/>
        <v>3.5220060981594385</v>
      </c>
      <c r="M524" s="36">
        <f t="shared" ca="1" si="136"/>
        <v>9.3740954450932432E-2</v>
      </c>
      <c r="N524" s="36">
        <f t="shared" ca="1" si="137"/>
        <v>8.9256011105910229E-6</v>
      </c>
      <c r="O524" s="113">
        <f t="shared" ca="1" si="138"/>
        <v>25409384821548.277</v>
      </c>
      <c r="P524" s="36">
        <f t="shared" ca="1" si="139"/>
        <v>53319848326898.078</v>
      </c>
      <c r="Q524" s="36">
        <f t="shared" ca="1" si="140"/>
        <v>1650236505152.3945</v>
      </c>
      <c r="R524" s="45">
        <f t="shared" ca="1" si="141"/>
        <v>-2.9875744527276676E-3</v>
      </c>
    </row>
    <row r="525" spans="1:18" x14ac:dyDescent="0.2">
      <c r="A525" s="45">
        <v>64029</v>
      </c>
      <c r="B525" s="45">
        <v>9.4450279997545294E-2</v>
      </c>
      <c r="C525" s="45">
        <v>1</v>
      </c>
      <c r="D525" s="92">
        <f t="shared" si="127"/>
        <v>6.4028999999999998</v>
      </c>
      <c r="E525" s="92">
        <f t="shared" si="128"/>
        <v>9.4450279997545294E-2</v>
      </c>
      <c r="F525" s="36">
        <f t="shared" si="129"/>
        <v>6.4028999999999998</v>
      </c>
      <c r="G525" s="36">
        <f t="shared" si="130"/>
        <v>9.4450279997545294E-2</v>
      </c>
      <c r="H525" s="36">
        <f t="shared" si="131"/>
        <v>40.997128409999995</v>
      </c>
      <c r="I525" s="36">
        <f t="shared" si="132"/>
        <v>262.50051349638898</v>
      </c>
      <c r="J525" s="36">
        <f t="shared" si="133"/>
        <v>1680.7645378660288</v>
      </c>
      <c r="K525" s="36">
        <f t="shared" si="134"/>
        <v>0.6047556977962828</v>
      </c>
      <c r="L525" s="36">
        <f t="shared" si="135"/>
        <v>3.872190257419819</v>
      </c>
      <c r="M525" s="36">
        <f t="shared" ca="1" si="136"/>
        <v>9.9677550464041281E-2</v>
      </c>
      <c r="N525" s="36">
        <f t="shared" ca="1" si="137"/>
        <v>2.7324356529901171E-5</v>
      </c>
      <c r="O525" s="113">
        <f t="shared" ca="1" si="138"/>
        <v>37923793768665.016</v>
      </c>
      <c r="P525" s="36">
        <f t="shared" ca="1" si="139"/>
        <v>77583600470174.031</v>
      </c>
      <c r="Q525" s="36">
        <f t="shared" ca="1" si="140"/>
        <v>2363701763113.3091</v>
      </c>
      <c r="R525" s="45">
        <f t="shared" ca="1" si="141"/>
        <v>-5.2272704664959868E-3</v>
      </c>
    </row>
    <row r="526" spans="1:18" x14ac:dyDescent="0.2">
      <c r="A526" s="45">
        <v>64055</v>
      </c>
      <c r="B526" s="45">
        <v>9.4592599998577498E-2</v>
      </c>
      <c r="C526" s="45">
        <v>1</v>
      </c>
      <c r="D526" s="92">
        <f t="shared" si="127"/>
        <v>6.4055</v>
      </c>
      <c r="E526" s="92">
        <f t="shared" si="128"/>
        <v>9.4592599998577498E-2</v>
      </c>
      <c r="F526" s="36">
        <f t="shared" si="129"/>
        <v>6.4055</v>
      </c>
      <c r="G526" s="36">
        <f t="shared" si="130"/>
        <v>9.4592599998577498E-2</v>
      </c>
      <c r="H526" s="36">
        <f t="shared" si="131"/>
        <v>41.030430250000002</v>
      </c>
      <c r="I526" s="36">
        <f t="shared" si="132"/>
        <v>262.82042096637502</v>
      </c>
      <c r="J526" s="36">
        <f t="shared" si="133"/>
        <v>1683.4962065001152</v>
      </c>
      <c r="K526" s="36">
        <f t="shared" si="134"/>
        <v>0.60591289929088821</v>
      </c>
      <c r="L526" s="36">
        <f t="shared" si="135"/>
        <v>3.8811750764077844</v>
      </c>
      <c r="M526" s="36">
        <f t="shared" ca="1" si="136"/>
        <v>9.9768016502931697E-2</v>
      </c>
      <c r="N526" s="36">
        <f t="shared" ca="1" si="137"/>
        <v>2.6784935993541841E-5</v>
      </c>
      <c r="O526" s="113">
        <f t="shared" ca="1" si="138"/>
        <v>38137686727309.359</v>
      </c>
      <c r="P526" s="36">
        <f t="shared" ca="1" si="139"/>
        <v>77993664514705.484</v>
      </c>
      <c r="Q526" s="36">
        <f t="shared" ca="1" si="140"/>
        <v>2375702530290.1816</v>
      </c>
      <c r="R526" s="45">
        <f t="shared" ca="1" si="141"/>
        <v>-5.1754165043541994E-3</v>
      </c>
    </row>
    <row r="527" spans="1:18" x14ac:dyDescent="0.2">
      <c r="A527" s="45">
        <v>64338.5</v>
      </c>
      <c r="B527" s="45">
        <v>9.5484819998091552E-2</v>
      </c>
      <c r="C527" s="45">
        <v>1</v>
      </c>
      <c r="D527" s="92">
        <f t="shared" si="127"/>
        <v>6.4338499999999996</v>
      </c>
      <c r="E527" s="92">
        <f t="shared" si="128"/>
        <v>9.5484819998091552E-2</v>
      </c>
      <c r="F527" s="36">
        <f t="shared" si="129"/>
        <v>6.4338499999999996</v>
      </c>
      <c r="G527" s="36">
        <f t="shared" si="130"/>
        <v>9.5484819998091552E-2</v>
      </c>
      <c r="H527" s="36">
        <f t="shared" si="131"/>
        <v>41.394425822499997</v>
      </c>
      <c r="I527" s="36">
        <f t="shared" si="132"/>
        <v>266.32552657809157</v>
      </c>
      <c r="J527" s="36">
        <f t="shared" si="133"/>
        <v>1713.4984891744543</v>
      </c>
      <c r="K527" s="36">
        <f t="shared" si="134"/>
        <v>0.61433500914472128</v>
      </c>
      <c r="L527" s="36">
        <f t="shared" si="135"/>
        <v>3.9525392985857648</v>
      </c>
      <c r="M527" s="36">
        <f t="shared" ca="1" si="136"/>
        <v>0.10075708162960492</v>
      </c>
      <c r="N527" s="36">
        <f t="shared" ca="1" si="137"/>
        <v>2.7796742711128018E-5</v>
      </c>
      <c r="O527" s="113">
        <f t="shared" ca="1" si="138"/>
        <v>40522955408076.602</v>
      </c>
      <c r="P527" s="36">
        <f t="shared" ca="1" si="139"/>
        <v>82557552848378.016</v>
      </c>
      <c r="Q527" s="36">
        <f t="shared" ca="1" si="140"/>
        <v>2509160327645.5557</v>
      </c>
      <c r="R527" s="45">
        <f t="shared" ca="1" si="141"/>
        <v>-5.2722616315133697E-3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T983"/>
  <sheetViews>
    <sheetView workbookViewId="0">
      <selection activeCell="C13" sqref="C13"/>
    </sheetView>
  </sheetViews>
  <sheetFormatPr defaultRowHeight="12.75" x14ac:dyDescent="0.2"/>
  <cols>
    <col min="3" max="3" width="12.42578125" bestFit="1" customWidth="1"/>
  </cols>
  <sheetData>
    <row r="1" spans="1:20" ht="18" x14ac:dyDescent="0.2">
      <c r="A1" s="62" t="s">
        <v>20</v>
      </c>
      <c r="B1" s="45"/>
      <c r="C1" s="45"/>
      <c r="D1" s="63" t="s">
        <v>21</v>
      </c>
      <c r="E1" s="45"/>
      <c r="F1" s="45"/>
      <c r="G1" s="45"/>
      <c r="H1" s="45"/>
      <c r="K1" s="64" t="s">
        <v>22</v>
      </c>
      <c r="L1" s="45" t="s">
        <v>23</v>
      </c>
      <c r="M1" s="45">
        <f ca="1">F18*H18-G18*G18</f>
        <v>57065.801066056447</v>
      </c>
      <c r="N1" s="45"/>
      <c r="O1" s="45"/>
      <c r="P1" s="45"/>
      <c r="Q1" s="45"/>
      <c r="R1" s="45">
        <v>1</v>
      </c>
      <c r="S1" s="45" t="s">
        <v>24</v>
      </c>
      <c r="T1" s="45"/>
    </row>
    <row r="2" spans="1:20" x14ac:dyDescent="0.2">
      <c r="A2" s="100" t="s">
        <v>117</v>
      </c>
      <c r="B2" s="45"/>
      <c r="C2" s="45"/>
      <c r="D2" s="99" t="s">
        <v>116</v>
      </c>
      <c r="E2" s="99">
        <v>-13467</v>
      </c>
      <c r="F2" s="45"/>
      <c r="G2" s="45"/>
      <c r="H2" s="45"/>
      <c r="K2" s="64" t="s">
        <v>25</v>
      </c>
      <c r="L2" s="45" t="s">
        <v>26</v>
      </c>
      <c r="M2" s="45">
        <f ca="1">+D18*H18-F18*G18</f>
        <v>6176.4470481676108</v>
      </c>
      <c r="N2" s="45"/>
      <c r="O2" s="45"/>
      <c r="P2" s="45"/>
      <c r="Q2" s="45"/>
      <c r="R2" s="45">
        <v>2</v>
      </c>
      <c r="S2" s="45" t="s">
        <v>2099</v>
      </c>
      <c r="T2" s="45"/>
    </row>
    <row r="3" spans="1:20" ht="13.5" thickBot="1" x14ac:dyDescent="0.25">
      <c r="A3" s="45" t="s">
        <v>27</v>
      </c>
      <c r="B3" s="45" t="s">
        <v>28</v>
      </c>
      <c r="C3" s="45"/>
      <c r="D3" s="45"/>
      <c r="E3" s="65" t="s">
        <v>29</v>
      </c>
      <c r="F3" s="65" t="s">
        <v>30</v>
      </c>
      <c r="G3" s="65" t="s">
        <v>31</v>
      </c>
      <c r="H3" s="65" t="s">
        <v>32</v>
      </c>
      <c r="K3" s="64" t="s">
        <v>33</v>
      </c>
      <c r="L3" s="45" t="s">
        <v>34</v>
      </c>
      <c r="M3" s="45">
        <f ca="1">+D18*G18-F18*F18</f>
        <v>-19207.810238083694</v>
      </c>
      <c r="N3" s="45"/>
      <c r="O3" s="45"/>
      <c r="P3" s="45"/>
      <c r="Q3" s="45"/>
      <c r="R3" s="45">
        <v>3</v>
      </c>
      <c r="S3" s="45" t="s">
        <v>35</v>
      </c>
      <c r="T3" s="45"/>
    </row>
    <row r="4" spans="1:20" x14ac:dyDescent="0.2">
      <c r="A4" s="45" t="s">
        <v>36</v>
      </c>
      <c r="B4" s="45" t="s">
        <v>37</v>
      </c>
      <c r="C4" s="45"/>
      <c r="D4" s="66" t="s">
        <v>38</v>
      </c>
      <c r="E4" s="67">
        <f ca="1">(E18*M1-I18*M2+J18*M3)/M7</f>
        <v>1.4920812981917535E-3</v>
      </c>
      <c r="F4" s="68">
        <f ca="1">+E7/M7*M18</f>
        <v>5.3329546940320699E-4</v>
      </c>
      <c r="G4" s="69">
        <f>+B18</f>
        <v>1</v>
      </c>
      <c r="H4" s="70">
        <f ca="1">ABS(F4/E4)</f>
        <v>0.35741716624255349</v>
      </c>
      <c r="K4" s="64" t="s">
        <v>39</v>
      </c>
      <c r="L4" s="45" t="s">
        <v>40</v>
      </c>
      <c r="M4" s="45">
        <f ca="1">+D17*H18-F18*F18</f>
        <v>71709.458717115223</v>
      </c>
      <c r="N4" s="45"/>
      <c r="O4" s="45"/>
      <c r="P4" s="45"/>
      <c r="Q4" s="45"/>
      <c r="R4" s="45">
        <v>4</v>
      </c>
      <c r="S4" s="45" t="s">
        <v>41</v>
      </c>
      <c r="T4" s="45"/>
    </row>
    <row r="5" spans="1:20" x14ac:dyDescent="0.2">
      <c r="A5" s="45" t="s">
        <v>42</v>
      </c>
      <c r="B5" s="71">
        <v>40323</v>
      </c>
      <c r="C5" s="45"/>
      <c r="D5" s="72" t="s">
        <v>43</v>
      </c>
      <c r="E5" s="73">
        <f ca="1">+(-E18*M2+I18*M4-J18*M5)/M7</f>
        <v>-8.8894378153602741E-3</v>
      </c>
      <c r="F5" s="74">
        <f ca="1">N18*E7/M7</f>
        <v>5.9781685747956113E-4</v>
      </c>
      <c r="G5" s="75">
        <f>+B18/A18</f>
        <v>1E-4</v>
      </c>
      <c r="H5" s="70">
        <f ca="1">ABS(F5/E5)</f>
        <v>6.7250243479579655E-2</v>
      </c>
      <c r="K5" s="64" t="s">
        <v>44</v>
      </c>
      <c r="L5" s="45" t="s">
        <v>45</v>
      </c>
      <c r="M5" s="45">
        <f ca="1">+D17*G18-D18*F18</f>
        <v>36880.477992121181</v>
      </c>
      <c r="N5" s="45"/>
      <c r="O5" s="45"/>
      <c r="P5" s="45"/>
      <c r="Q5" s="45"/>
      <c r="R5" s="45">
        <v>5</v>
      </c>
      <c r="S5" s="45" t="s">
        <v>46</v>
      </c>
      <c r="T5" s="45"/>
    </row>
    <row r="6" spans="1:20" ht="13.5" thickBot="1" x14ac:dyDescent="0.25">
      <c r="A6" s="101">
        <v>0</v>
      </c>
      <c r="B6" s="101">
        <v>53</v>
      </c>
      <c r="C6" s="45">
        <f ca="1">E6*G6</f>
        <v>5.0765017331044158E-11</v>
      </c>
      <c r="D6" s="76" t="s">
        <v>47</v>
      </c>
      <c r="E6" s="77">
        <f ca="1">+(E18*M3-I18*M5+J18*M6)/M7</f>
        <v>5.0765017331044155E-3</v>
      </c>
      <c r="F6" s="78">
        <f ca="1">O18*E7/M7</f>
        <v>4.1521962021435273E-4</v>
      </c>
      <c r="G6" s="79">
        <f>+B18/A18^2</f>
        <v>1E-8</v>
      </c>
      <c r="H6" s="70">
        <f ca="1">ABS(F6/E6)</f>
        <v>8.1792470887316115E-2</v>
      </c>
      <c r="K6" s="80" t="s">
        <v>48</v>
      </c>
      <c r="L6" s="81" t="s">
        <v>49</v>
      </c>
      <c r="M6" s="81">
        <f ca="1">+D17*F18-D18*D18</f>
        <v>34593.608290902557</v>
      </c>
      <c r="N6" s="45"/>
      <c r="O6" s="45"/>
      <c r="P6" s="45"/>
      <c r="Q6" s="45"/>
      <c r="R6" s="45">
        <v>6</v>
      </c>
      <c r="S6" s="45" t="s">
        <v>50</v>
      </c>
      <c r="T6" s="45"/>
    </row>
    <row r="7" spans="1:20" x14ac:dyDescent="0.2">
      <c r="A7" s="44">
        <v>10000</v>
      </c>
      <c r="B7" s="102">
        <v>128</v>
      </c>
      <c r="C7" s="45"/>
      <c r="D7" s="63" t="s">
        <v>51</v>
      </c>
      <c r="E7" s="82">
        <f ca="1">SQRT(L18/(D17-3))</f>
        <v>5.108374320053297E-3</v>
      </c>
      <c r="F7" s="45"/>
      <c r="G7" s="83">
        <f>+B22</f>
        <v>2.2179500003403518E-2</v>
      </c>
      <c r="H7" s="45"/>
      <c r="K7" s="64" t="s">
        <v>52</v>
      </c>
      <c r="L7" s="45" t="s">
        <v>53</v>
      </c>
      <c r="M7" s="45">
        <f ca="1">+D17*M1-D18*M2+F18*M3</f>
        <v>5236071.3489962453</v>
      </c>
      <c r="N7" s="45"/>
      <c r="O7" s="45"/>
      <c r="P7" s="45"/>
      <c r="Q7" s="45"/>
      <c r="R7" s="45">
        <v>7</v>
      </c>
      <c r="S7" s="45" t="s">
        <v>54</v>
      </c>
      <c r="T7" s="45"/>
    </row>
    <row r="8" spans="1:20" x14ac:dyDescent="0.2">
      <c r="A8" s="44">
        <v>20000</v>
      </c>
      <c r="B8" s="102">
        <v>234</v>
      </c>
      <c r="C8" s="45"/>
      <c r="D8" s="63" t="s">
        <v>55</v>
      </c>
      <c r="E8" s="45"/>
      <c r="F8" s="84">
        <f ca="1">CORREL(INDIRECT(E12):INDIRECT(E13),INDIRECT(K12):INDIRECT(K13))</f>
        <v>0.7178913587943887</v>
      </c>
      <c r="G8" s="82"/>
      <c r="H8" s="45"/>
      <c r="I8" s="83"/>
      <c r="J8" s="45"/>
      <c r="K8" s="45"/>
      <c r="L8" s="45"/>
      <c r="M8" s="45"/>
      <c r="N8" s="45"/>
      <c r="O8" s="45"/>
      <c r="P8" s="45"/>
      <c r="Q8" s="45"/>
      <c r="R8" s="45">
        <v>8</v>
      </c>
      <c r="S8" s="45" t="s">
        <v>56</v>
      </c>
      <c r="T8" s="45"/>
    </row>
    <row r="9" spans="1:20" x14ac:dyDescent="0.2">
      <c r="A9" s="44">
        <v>30000</v>
      </c>
      <c r="B9" s="102">
        <v>311</v>
      </c>
      <c r="C9" s="45"/>
      <c r="D9" s="45"/>
      <c r="E9" s="103">
        <f ca="1">E6*G6</f>
        <v>5.0765017331044158E-11</v>
      </c>
      <c r="F9" s="95">
        <f ca="1">H6</f>
        <v>8.1792470887316115E-2</v>
      </c>
      <c r="G9" s="96">
        <f ca="1">F8</f>
        <v>0.7178913587943887</v>
      </c>
      <c r="H9" s="45"/>
      <c r="I9" s="83"/>
      <c r="J9" s="45"/>
      <c r="K9" s="45"/>
      <c r="L9" s="45"/>
      <c r="M9" s="45"/>
      <c r="N9" s="45"/>
      <c r="O9" s="45"/>
      <c r="P9" s="45"/>
      <c r="Q9" s="45"/>
      <c r="R9" s="45">
        <v>9</v>
      </c>
      <c r="S9" s="45" t="s">
        <v>2215</v>
      </c>
      <c r="T9" s="45"/>
    </row>
    <row r="10" spans="1:20" x14ac:dyDescent="0.2">
      <c r="A10" s="102">
        <v>40000</v>
      </c>
      <c r="B10" s="102">
        <v>366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10</v>
      </c>
      <c r="S10" s="45" t="s">
        <v>57</v>
      </c>
      <c r="T10" s="45"/>
    </row>
    <row r="11" spans="1:20" x14ac:dyDescent="0.2">
      <c r="A11" s="102">
        <v>50000</v>
      </c>
      <c r="B11" s="102">
        <v>419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11</v>
      </c>
      <c r="S11" s="45" t="s">
        <v>2105</v>
      </c>
      <c r="T11" s="45"/>
    </row>
    <row r="12" spans="1:20" x14ac:dyDescent="0.2">
      <c r="A12" s="36">
        <v>21</v>
      </c>
      <c r="B12" s="45" t="s">
        <v>58</v>
      </c>
      <c r="C12" s="85">
        <v>21</v>
      </c>
      <c r="D12" s="22" t="str">
        <f>D$15&amp;$C12</f>
        <v>D21</v>
      </c>
      <c r="E12" s="22" t="str">
        <f t="shared" ref="E12:O12" si="0">E15&amp;$C12</f>
        <v>E21</v>
      </c>
      <c r="F12" s="22" t="str">
        <f t="shared" si="0"/>
        <v>F21</v>
      </c>
      <c r="G12" s="22" t="str">
        <f t="shared" si="0"/>
        <v>G21</v>
      </c>
      <c r="H12" s="22" t="str">
        <f t="shared" si="0"/>
        <v>H21</v>
      </c>
      <c r="I12" s="22" t="str">
        <f t="shared" si="0"/>
        <v>I21</v>
      </c>
      <c r="J12" s="22" t="str">
        <f t="shared" si="0"/>
        <v>J21</v>
      </c>
      <c r="K12" s="22" t="str">
        <f t="shared" si="0"/>
        <v>K21</v>
      </c>
      <c r="L12" s="22" t="str">
        <f t="shared" si="0"/>
        <v>L21</v>
      </c>
      <c r="M12" s="22" t="str">
        <f t="shared" si="0"/>
        <v>M21</v>
      </c>
      <c r="N12" s="22" t="str">
        <f t="shared" si="0"/>
        <v>N21</v>
      </c>
      <c r="O12" s="22" t="str">
        <f t="shared" si="0"/>
        <v>O21</v>
      </c>
      <c r="P12" s="45"/>
      <c r="Q12" s="45"/>
      <c r="R12" s="45">
        <v>12</v>
      </c>
      <c r="S12" s="45" t="s">
        <v>59</v>
      </c>
      <c r="T12" s="45"/>
    </row>
    <row r="13" spans="1:20" x14ac:dyDescent="0.2">
      <c r="A13" s="36">
        <f>20+COUNT(A21:A1440)</f>
        <v>536</v>
      </c>
      <c r="B13" s="45" t="s">
        <v>60</v>
      </c>
      <c r="C13" s="85">
        <v>234</v>
      </c>
      <c r="D13" s="22" t="str">
        <f>D$15&amp;$C13</f>
        <v>D234</v>
      </c>
      <c r="E13" s="22" t="str">
        <f t="shared" ref="E13:O13" si="1">E$15&amp;$C13</f>
        <v>E234</v>
      </c>
      <c r="F13" s="22" t="str">
        <f t="shared" si="1"/>
        <v>F234</v>
      </c>
      <c r="G13" s="22" t="str">
        <f t="shared" si="1"/>
        <v>G234</v>
      </c>
      <c r="H13" s="22" t="str">
        <f t="shared" si="1"/>
        <v>H234</v>
      </c>
      <c r="I13" s="22" t="str">
        <f t="shared" si="1"/>
        <v>I234</v>
      </c>
      <c r="J13" s="22" t="str">
        <f t="shared" si="1"/>
        <v>J234</v>
      </c>
      <c r="K13" s="22" t="str">
        <f t="shared" si="1"/>
        <v>K234</v>
      </c>
      <c r="L13" s="22" t="str">
        <f t="shared" si="1"/>
        <v>L234</v>
      </c>
      <c r="M13" s="22" t="str">
        <f t="shared" si="1"/>
        <v>M234</v>
      </c>
      <c r="N13" s="22" t="str">
        <f t="shared" si="1"/>
        <v>N234</v>
      </c>
      <c r="O13" s="22" t="str">
        <f t="shared" si="1"/>
        <v>O234</v>
      </c>
      <c r="P13" s="45"/>
      <c r="Q13" s="45"/>
      <c r="R13" s="45">
        <v>13</v>
      </c>
      <c r="S13" s="45" t="s">
        <v>61</v>
      </c>
      <c r="T13" s="45"/>
    </row>
    <row r="14" spans="1:20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>
        <v>14</v>
      </c>
      <c r="S14" s="45" t="s">
        <v>62</v>
      </c>
      <c r="T14" s="45"/>
    </row>
    <row r="15" spans="1:20" x14ac:dyDescent="0.2">
      <c r="A15" s="22"/>
      <c r="B15" s="45"/>
      <c r="C15" s="45"/>
      <c r="D15" s="22" t="str">
        <f t="shared" ref="D15:O15" si="2">VLOOKUP(D16,$R1:$S20,2,FALSE)</f>
        <v>D</v>
      </c>
      <c r="E15" s="22" t="str">
        <f t="shared" si="2"/>
        <v>E</v>
      </c>
      <c r="F15" s="22" t="str">
        <f t="shared" si="2"/>
        <v>F</v>
      </c>
      <c r="G15" s="22" t="str">
        <f t="shared" si="2"/>
        <v>G</v>
      </c>
      <c r="H15" s="22" t="str">
        <f t="shared" si="2"/>
        <v>H</v>
      </c>
      <c r="I15" s="22" t="str">
        <f t="shared" si="2"/>
        <v>I</v>
      </c>
      <c r="J15" s="22" t="str">
        <f t="shared" si="2"/>
        <v>J</v>
      </c>
      <c r="K15" s="22" t="str">
        <f t="shared" si="2"/>
        <v>K</v>
      </c>
      <c r="L15" s="22" t="str">
        <f t="shared" si="2"/>
        <v>L</v>
      </c>
      <c r="M15" s="22" t="str">
        <f t="shared" si="2"/>
        <v>M</v>
      </c>
      <c r="N15" s="22" t="str">
        <f t="shared" si="2"/>
        <v>N</v>
      </c>
      <c r="O15" s="22" t="str">
        <f t="shared" si="2"/>
        <v>O</v>
      </c>
      <c r="P15" s="45"/>
      <c r="Q15" s="45"/>
      <c r="R15" s="45">
        <v>15</v>
      </c>
      <c r="S15" s="45" t="s">
        <v>63</v>
      </c>
      <c r="T15" s="45"/>
    </row>
    <row r="16" spans="1:20" x14ac:dyDescent="0.2">
      <c r="A16" s="22"/>
      <c r="B16" s="45"/>
      <c r="C16" s="45"/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45"/>
      <c r="Q16" s="45"/>
      <c r="R16" s="45">
        <v>16</v>
      </c>
      <c r="S16" s="45" t="s">
        <v>64</v>
      </c>
      <c r="T16" s="45"/>
    </row>
    <row r="17" spans="1:20" x14ac:dyDescent="0.2">
      <c r="A17" s="63" t="s">
        <v>65</v>
      </c>
      <c r="B17" s="45"/>
      <c r="C17" s="45" t="s">
        <v>66</v>
      </c>
      <c r="D17" s="45">
        <f>C13-C12+1</f>
        <v>214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>
        <v>17</v>
      </c>
      <c r="S17" s="45" t="s">
        <v>67</v>
      </c>
      <c r="T17" s="45"/>
    </row>
    <row r="18" spans="1:20" x14ac:dyDescent="0.2">
      <c r="A18" s="86">
        <v>10000</v>
      </c>
      <c r="B18" s="86">
        <v>1</v>
      </c>
      <c r="C18" s="45" t="s">
        <v>68</v>
      </c>
      <c r="D18" s="45">
        <f ca="1">SUM(INDIRECT(D12):INDIRECT(D13))</f>
        <v>176.09744999999987</v>
      </c>
      <c r="E18" s="45">
        <f ca="1">SUM(INDIRECT(E12):INDIRECT(E13))</f>
        <v>0.31015234009828418</v>
      </c>
      <c r="F18" s="45">
        <f ca="1">SUM(INDIRECT(F12):INDIRECT(F13))</f>
        <v>306.56037470750005</v>
      </c>
      <c r="G18" s="45">
        <f ca="1">SUM(INDIRECT(G12):INDIRECT(G13))</f>
        <v>424.6027020988617</v>
      </c>
      <c r="H18" s="45">
        <f ca="1">SUM(INDIRECT(H12):INDIRECT(H13))</f>
        <v>774.24636475662646</v>
      </c>
      <c r="I18" s="45">
        <f ca="1">SUM(INDIRECT(I12):INDIRECT(I13))</f>
        <v>-0.30690132272592047</v>
      </c>
      <c r="J18" s="45">
        <f ca="1">SUM(INDIRECT(J12):INDIRECT(J13))</f>
        <v>0.61339669786274953</v>
      </c>
      <c r="K18" s="45"/>
      <c r="L18" s="45">
        <f ca="1">SUM(INDIRECT(L12):INDIRECT(L13))</f>
        <v>5.5061480088875762E-3</v>
      </c>
      <c r="M18" s="45">
        <f ca="1">SQRT(SUM(INDIRECT(M12):INDIRECT(M13)))</f>
        <v>546626.56902998884</v>
      </c>
      <c r="N18" s="45">
        <f ca="1">SQRT(SUM(INDIRECT(N12):INDIRECT(N13)))</f>
        <v>612760.83608592011</v>
      </c>
      <c r="O18" s="45">
        <f ca="1">SQRT(SUM(INDIRECT(O12):INDIRECT(O13)))</f>
        <v>425599.108587405</v>
      </c>
      <c r="P18" s="45"/>
      <c r="Q18" s="45"/>
      <c r="R18" s="45">
        <v>18</v>
      </c>
      <c r="S18" s="45" t="s">
        <v>69</v>
      </c>
      <c r="T18" s="45"/>
    </row>
    <row r="19" spans="1:20" x14ac:dyDescent="0.2">
      <c r="A19" s="87" t="s">
        <v>70</v>
      </c>
      <c r="B19" s="45"/>
      <c r="C19" s="45"/>
      <c r="D19" s="88" t="s">
        <v>71</v>
      </c>
      <c r="E19" s="88" t="s">
        <v>72</v>
      </c>
      <c r="F19" s="88" t="s">
        <v>73</v>
      </c>
      <c r="G19" s="88" t="s">
        <v>74</v>
      </c>
      <c r="H19" s="88" t="s">
        <v>75</v>
      </c>
      <c r="I19" s="88" t="s">
        <v>76</v>
      </c>
      <c r="J19" s="88" t="s">
        <v>77</v>
      </c>
      <c r="K19" s="89"/>
      <c r="L19" s="89"/>
      <c r="M19" s="89"/>
      <c r="N19" s="89"/>
      <c r="O19" s="89"/>
      <c r="P19" s="45"/>
      <c r="Q19" s="45"/>
      <c r="R19" s="45">
        <v>19</v>
      </c>
      <c r="S19" s="45" t="s">
        <v>78</v>
      </c>
      <c r="T19" s="45"/>
    </row>
    <row r="20" spans="1:20" ht="15" thickBot="1" x14ac:dyDescent="0.25">
      <c r="A20" s="90" t="s">
        <v>79</v>
      </c>
      <c r="B20" s="90" t="s">
        <v>80</v>
      </c>
      <c r="C20" s="45"/>
      <c r="D20" s="90" t="s">
        <v>79</v>
      </c>
      <c r="E20" s="90" t="s">
        <v>80</v>
      </c>
      <c r="F20" s="90" t="s">
        <v>81</v>
      </c>
      <c r="G20" s="90" t="s">
        <v>82</v>
      </c>
      <c r="H20" s="90" t="s">
        <v>83</v>
      </c>
      <c r="I20" s="90" t="s">
        <v>84</v>
      </c>
      <c r="J20" s="90" t="s">
        <v>85</v>
      </c>
      <c r="K20" s="91" t="s">
        <v>86</v>
      </c>
      <c r="L20" s="90" t="s">
        <v>87</v>
      </c>
      <c r="M20" s="90" t="s">
        <v>88</v>
      </c>
      <c r="N20" s="90" t="s">
        <v>89</v>
      </c>
      <c r="O20" s="90" t="s">
        <v>90</v>
      </c>
      <c r="P20" s="65" t="s">
        <v>91</v>
      </c>
      <c r="Q20" s="45"/>
      <c r="R20" s="45">
        <v>20</v>
      </c>
      <c r="S20" s="45" t="s">
        <v>92</v>
      </c>
      <c r="T20" s="45"/>
    </row>
    <row r="21" spans="1:20" x14ac:dyDescent="0.2">
      <c r="A21" s="104">
        <v>-13467</v>
      </c>
      <c r="B21" s="104">
        <v>2.1787560006487183E-2</v>
      </c>
      <c r="D21" s="92">
        <f t="shared" ref="D21:D84" si="3">A21/A$18</f>
        <v>-1.3467</v>
      </c>
      <c r="E21" s="92">
        <f t="shared" ref="E21:E84" si="4">B21/B$18</f>
        <v>2.1787560006487183E-2</v>
      </c>
      <c r="F21" s="36">
        <f t="shared" ref="F21:F84" si="5">D21*D21</f>
        <v>1.81360089</v>
      </c>
      <c r="G21" s="36">
        <f t="shared" ref="G21:G84" si="6">D21*F21</f>
        <v>-2.4423763185629999</v>
      </c>
      <c r="H21" s="36">
        <f t="shared" ref="H21:H84" si="7">F21*F21</f>
        <v>3.2891481882087921</v>
      </c>
      <c r="I21" s="36">
        <f t="shared" ref="I21:I84" si="8">E21*D21</f>
        <v>-2.9341307060736291E-2</v>
      </c>
      <c r="J21" s="36">
        <f t="shared" ref="J21:J84" si="9">I21*D21</f>
        <v>3.9513938218693562E-2</v>
      </c>
      <c r="K21" s="36">
        <f t="shared" ref="K21:K84" ca="1" si="10">+E$4+E$5*D21+E$6*D21^2</f>
        <v>2.2670235265382144E-2</v>
      </c>
      <c r="L21" s="36">
        <f t="shared" ref="L21:L84" ca="1" si="11">+(K21-E21)^2</f>
        <v>7.7911561266528548E-7</v>
      </c>
      <c r="M21" s="36">
        <f t="shared" ref="M21:M84" ca="1" si="12">(M$1-M$2*D21+M$3*F21)^2</f>
        <v>933199889.22494483</v>
      </c>
      <c r="N21" s="36">
        <f t="shared" ref="N21:N84" ca="1" si="13">(-M$2+M$4*D21-M$5*F21)^2</f>
        <v>28775708480.961624</v>
      </c>
      <c r="O21" s="36">
        <f t="shared" ref="O21:O84" ca="1" si="14">+(M$3-D21*M$5+F21*M$6)^2</f>
        <v>8685891110.9061108</v>
      </c>
      <c r="P21" s="45">
        <f t="shared" ref="P21:P84" ca="1" si="15">+E21-K21</f>
        <v>-8.8267525889496046E-4</v>
      </c>
      <c r="R21" s="45">
        <v>21</v>
      </c>
      <c r="S21" s="45" t="s">
        <v>93</v>
      </c>
    </row>
    <row r="22" spans="1:20" x14ac:dyDescent="0.2">
      <c r="A22" s="104">
        <v>-13462.5</v>
      </c>
      <c r="B22" s="104">
        <v>2.2179500003403518E-2</v>
      </c>
      <c r="D22" s="92">
        <f t="shared" si="3"/>
        <v>-1.3462499999999999</v>
      </c>
      <c r="E22" s="92">
        <f t="shared" si="4"/>
        <v>2.2179500003403518E-2</v>
      </c>
      <c r="F22" s="36">
        <f t="shared" si="5"/>
        <v>1.8123890624999999</v>
      </c>
      <c r="G22" s="36">
        <f t="shared" si="6"/>
        <v>-2.4399287753906247</v>
      </c>
      <c r="H22" s="36">
        <f t="shared" si="7"/>
        <v>3.2847541138696283</v>
      </c>
      <c r="I22" s="36">
        <f t="shared" si="8"/>
        <v>-2.9859151879581984E-2</v>
      </c>
      <c r="J22" s="36">
        <f t="shared" si="9"/>
        <v>4.0197883217887247E-2</v>
      </c>
      <c r="K22" s="36">
        <f t="shared" ca="1" si="10"/>
        <v>2.266008317396126E-2</v>
      </c>
      <c r="L22" s="36">
        <f t="shared" ca="1" si="11"/>
        <v>2.3096018382333101E-7</v>
      </c>
      <c r="M22" s="36">
        <f t="shared" ca="1" si="12"/>
        <v>934452616.46683395</v>
      </c>
      <c r="N22" s="36">
        <f t="shared" ca="1" si="13"/>
        <v>28749603642.220497</v>
      </c>
      <c r="O22" s="36">
        <f t="shared" ca="1" si="14"/>
        <v>8674987054.8308125</v>
      </c>
      <c r="P22" s="45">
        <f t="shared" ca="1" si="15"/>
        <v>-4.8058317055774125E-4</v>
      </c>
      <c r="R22" s="45">
        <v>22</v>
      </c>
      <c r="S22" s="45" t="s">
        <v>2184</v>
      </c>
    </row>
    <row r="23" spans="1:20" x14ac:dyDescent="0.2">
      <c r="A23" s="104">
        <v>-12508</v>
      </c>
      <c r="B23" s="104">
        <v>1.542543999676127E-2</v>
      </c>
      <c r="D23" s="92">
        <f t="shared" si="3"/>
        <v>-1.2507999999999999</v>
      </c>
      <c r="E23" s="92">
        <f t="shared" si="4"/>
        <v>1.542543999676127E-2</v>
      </c>
      <c r="F23" s="36">
        <f t="shared" si="5"/>
        <v>1.5645006399999999</v>
      </c>
      <c r="G23" s="36">
        <f t="shared" si="6"/>
        <v>-1.9568774005119998</v>
      </c>
      <c r="H23" s="36">
        <f t="shared" si="7"/>
        <v>2.4476622525604093</v>
      </c>
      <c r="I23" s="36">
        <f t="shared" si="8"/>
        <v>-1.9294140347948994E-2</v>
      </c>
      <c r="J23" s="36">
        <f t="shared" si="9"/>
        <v>2.4133110747214599E-2</v>
      </c>
      <c r="K23" s="36">
        <f t="shared" ca="1" si="10"/>
        <v>2.055318032804735E-2</v>
      </c>
      <c r="L23" s="36">
        <f t="shared" ca="1" si="11"/>
        <v>2.6293720905097883E-5</v>
      </c>
      <c r="M23" s="36">
        <f t="shared" ca="1" si="12"/>
        <v>1206914125.8838956</v>
      </c>
      <c r="N23" s="36">
        <f t="shared" ca="1" si="13"/>
        <v>23583796939.899879</v>
      </c>
      <c r="O23" s="36">
        <f t="shared" ca="1" si="14"/>
        <v>6568132196.3964243</v>
      </c>
      <c r="P23" s="45">
        <f t="shared" ca="1" si="15"/>
        <v>-5.1277403312860806E-3</v>
      </c>
      <c r="R23" s="45">
        <v>23</v>
      </c>
      <c r="S23" s="45" t="s">
        <v>94</v>
      </c>
    </row>
    <row r="24" spans="1:20" x14ac:dyDescent="0.2">
      <c r="A24" s="104">
        <v>-12453</v>
      </c>
      <c r="B24" s="104">
        <v>2.4438040003587957E-2</v>
      </c>
      <c r="D24" s="92">
        <f t="shared" si="3"/>
        <v>-1.2453000000000001</v>
      </c>
      <c r="E24" s="92">
        <f t="shared" si="4"/>
        <v>2.4438040003587957E-2</v>
      </c>
      <c r="F24" s="36">
        <f t="shared" si="5"/>
        <v>1.5507720900000002</v>
      </c>
      <c r="G24" s="36">
        <f t="shared" si="6"/>
        <v>-1.9311764836770002</v>
      </c>
      <c r="H24" s="36">
        <f t="shared" si="7"/>
        <v>2.4048940751229684</v>
      </c>
      <c r="I24" s="36">
        <f t="shared" si="8"/>
        <v>-3.0432691216468084E-2</v>
      </c>
      <c r="J24" s="36">
        <f t="shared" si="9"/>
        <v>3.7897830371867711E-2</v>
      </c>
      <c r="K24" s="36">
        <f t="shared" ca="1" si="10"/>
        <v>2.0434595412194861E-2</v>
      </c>
      <c r="L24" s="36">
        <f t="shared" ca="1" si="11"/>
        <v>1.6027568596354635E-5</v>
      </c>
      <c r="M24" s="36">
        <f t="shared" ca="1" si="12"/>
        <v>1222928494.8360126</v>
      </c>
      <c r="N24" s="36">
        <f t="shared" ca="1" si="13"/>
        <v>23307961550.967518</v>
      </c>
      <c r="O24" s="36">
        <f t="shared" ca="1" si="14"/>
        <v>6458734337.6361113</v>
      </c>
      <c r="P24" s="45">
        <f t="shared" ca="1" si="15"/>
        <v>4.0034445913930961E-3</v>
      </c>
      <c r="R24" s="45">
        <v>24</v>
      </c>
      <c r="S24" s="45" t="s">
        <v>79</v>
      </c>
    </row>
    <row r="25" spans="1:20" x14ac:dyDescent="0.2">
      <c r="A25" s="104">
        <v>-12370.5</v>
      </c>
      <c r="B25" s="104">
        <v>1.4956939994590357E-2</v>
      </c>
      <c r="D25" s="92">
        <f t="shared" si="3"/>
        <v>-1.23705</v>
      </c>
      <c r="E25" s="92">
        <f t="shared" si="4"/>
        <v>1.4956939994590357E-2</v>
      </c>
      <c r="F25" s="36">
        <f t="shared" si="5"/>
        <v>1.5302927024999999</v>
      </c>
      <c r="G25" s="36">
        <f t="shared" si="6"/>
        <v>-1.8930485876276248</v>
      </c>
      <c r="H25" s="36">
        <f t="shared" si="7"/>
        <v>2.3417957553247533</v>
      </c>
      <c r="I25" s="36">
        <f t="shared" si="8"/>
        <v>-1.8502482620308E-2</v>
      </c>
      <c r="J25" s="36">
        <f t="shared" si="9"/>
        <v>2.2888496125452011E-2</v>
      </c>
      <c r="K25" s="36">
        <f t="shared" ca="1" si="10"/>
        <v>2.0257293904081472E-2</v>
      </c>
      <c r="L25" s="36">
        <f t="shared" ca="1" si="11"/>
        <v>2.8093751565857746E-5</v>
      </c>
      <c r="M25" s="36">
        <f t="shared" ca="1" si="12"/>
        <v>1246994059.1525981</v>
      </c>
      <c r="N25" s="36">
        <f t="shared" ca="1" si="13"/>
        <v>22898516950.145142</v>
      </c>
      <c r="O25" s="36">
        <f t="shared" ca="1" si="14"/>
        <v>6296982942.9180861</v>
      </c>
      <c r="P25" s="45">
        <f t="shared" ca="1" si="15"/>
        <v>-5.3003539094911151E-3</v>
      </c>
      <c r="R25" s="45">
        <v>25</v>
      </c>
      <c r="S25" s="45" t="s">
        <v>80</v>
      </c>
    </row>
    <row r="26" spans="1:20" x14ac:dyDescent="0.2">
      <c r="A26" s="104">
        <v>-12007</v>
      </c>
      <c r="B26" s="104">
        <v>1.7394759997841902E-2</v>
      </c>
      <c r="D26" s="92">
        <f t="shared" si="3"/>
        <v>-1.2007000000000001</v>
      </c>
      <c r="E26" s="92">
        <f t="shared" si="4"/>
        <v>1.7394759997841902E-2</v>
      </c>
      <c r="F26" s="36">
        <f t="shared" si="5"/>
        <v>1.4416804900000002</v>
      </c>
      <c r="G26" s="36">
        <f t="shared" si="6"/>
        <v>-1.7310257643430005</v>
      </c>
      <c r="H26" s="36">
        <f t="shared" si="7"/>
        <v>2.0784426352466405</v>
      </c>
      <c r="I26" s="36">
        <f t="shared" si="8"/>
        <v>-2.0885888329408773E-2</v>
      </c>
      <c r="J26" s="36">
        <f t="shared" si="9"/>
        <v>2.5077686117121117E-2</v>
      </c>
      <c r="K26" s="36">
        <f t="shared" ca="1" si="10"/>
        <v>1.9484322789162657E-2</v>
      </c>
      <c r="L26" s="36">
        <f t="shared" ca="1" si="11"/>
        <v>4.3662726588721853E-6</v>
      </c>
      <c r="M26" s="36">
        <f t="shared" ca="1" si="12"/>
        <v>1353528805.4015071</v>
      </c>
      <c r="N26" s="36">
        <f t="shared" ca="1" si="13"/>
        <v>21155079895.070232</v>
      </c>
      <c r="O26" s="36">
        <f t="shared" ca="1" si="14"/>
        <v>5617129231.0299301</v>
      </c>
      <c r="P26" s="45">
        <f t="shared" ca="1" si="15"/>
        <v>-2.0895627913207551E-3</v>
      </c>
      <c r="R26" s="45">
        <v>26</v>
      </c>
      <c r="S26" s="45" t="s">
        <v>95</v>
      </c>
    </row>
    <row r="27" spans="1:20" x14ac:dyDescent="0.2">
      <c r="A27" s="104">
        <v>-11806.5</v>
      </c>
      <c r="B27" s="104">
        <v>2.6413419996970333E-2</v>
      </c>
      <c r="D27" s="92">
        <f t="shared" si="3"/>
        <v>-1.18065</v>
      </c>
      <c r="E27" s="92">
        <f t="shared" si="4"/>
        <v>2.6413419996970333E-2</v>
      </c>
      <c r="F27" s="36">
        <f t="shared" si="5"/>
        <v>1.3939344224999999</v>
      </c>
      <c r="G27" s="36">
        <f t="shared" si="6"/>
        <v>-1.6457486759246249</v>
      </c>
      <c r="H27" s="36">
        <f t="shared" si="7"/>
        <v>1.9430531742304082</v>
      </c>
      <c r="I27" s="36">
        <f t="shared" si="8"/>
        <v>-3.1185004319423022E-2</v>
      </c>
      <c r="J27" s="36">
        <f t="shared" si="9"/>
        <v>3.6818575349726788E-2</v>
      </c>
      <c r="K27" s="36">
        <f t="shared" ca="1" si="10"/>
        <v>1.9063706566552013E-2</v>
      </c>
      <c r="L27" s="36">
        <f t="shared" ca="1" si="11"/>
        <v>5.4018287509271426E-5</v>
      </c>
      <c r="M27" s="36">
        <f t="shared" ca="1" si="12"/>
        <v>1412526643.3234022</v>
      </c>
      <c r="N27" s="36">
        <f t="shared" ca="1" si="13"/>
        <v>20234831280.113838</v>
      </c>
      <c r="O27" s="36">
        <f t="shared" ca="1" si="14"/>
        <v>5264423562.320858</v>
      </c>
      <c r="P27" s="45">
        <f t="shared" ca="1" si="15"/>
        <v>7.3497134304183198E-3</v>
      </c>
    </row>
    <row r="28" spans="1:20" x14ac:dyDescent="0.2">
      <c r="A28" s="104">
        <v>-10731.5</v>
      </c>
      <c r="B28" s="104">
        <v>2.3932420001074206E-2</v>
      </c>
      <c r="D28" s="92">
        <f t="shared" si="3"/>
        <v>-1.07315</v>
      </c>
      <c r="E28" s="92">
        <f t="shared" si="4"/>
        <v>2.3932420001074206E-2</v>
      </c>
      <c r="F28" s="36">
        <f t="shared" si="5"/>
        <v>1.1516509225</v>
      </c>
      <c r="G28" s="36">
        <f t="shared" si="6"/>
        <v>-1.2358941874808751</v>
      </c>
      <c r="H28" s="36">
        <f t="shared" si="7"/>
        <v>1.3262998472951011</v>
      </c>
      <c r="I28" s="36">
        <f t="shared" si="8"/>
        <v>-2.5683076524152786E-2</v>
      </c>
      <c r="J28" s="36">
        <f t="shared" si="9"/>
        <v>2.7561793571894564E-2</v>
      </c>
      <c r="K28" s="36">
        <f t="shared" ca="1" si="10"/>
        <v>1.687813939374818E-2</v>
      </c>
      <c r="L28" s="36">
        <f t="shared" ca="1" si="11"/>
        <v>4.9762874886896045E-5</v>
      </c>
      <c r="M28" s="36">
        <f t="shared" ca="1" si="12"/>
        <v>1728344497.4856815</v>
      </c>
      <c r="N28" s="36">
        <f t="shared" ca="1" si="13"/>
        <v>15776588183.987556</v>
      </c>
      <c r="O28" s="36">
        <f t="shared" ca="1" si="14"/>
        <v>3625272473.4138374</v>
      </c>
      <c r="P28" s="45">
        <f t="shared" ca="1" si="15"/>
        <v>7.0542806073260259E-3</v>
      </c>
    </row>
    <row r="29" spans="1:20" x14ac:dyDescent="0.2">
      <c r="A29" s="104">
        <v>-10617</v>
      </c>
      <c r="B29" s="104">
        <v>2.234956000756938E-2</v>
      </c>
      <c r="D29" s="92">
        <f t="shared" si="3"/>
        <v>-1.0617000000000001</v>
      </c>
      <c r="E29" s="92">
        <f t="shared" si="4"/>
        <v>2.234956000756938E-2</v>
      </c>
      <c r="F29" s="36">
        <f t="shared" si="5"/>
        <v>1.1272068900000003</v>
      </c>
      <c r="G29" s="36">
        <f t="shared" si="6"/>
        <v>-1.1967555551130005</v>
      </c>
      <c r="H29" s="36">
        <f t="shared" si="7"/>
        <v>1.2705953728634727</v>
      </c>
      <c r="I29" s="36">
        <f t="shared" si="8"/>
        <v>-2.3728527860036413E-2</v>
      </c>
      <c r="J29" s="36">
        <f t="shared" si="9"/>
        <v>2.5192578029000663E-2</v>
      </c>
      <c r="K29" s="36">
        <f t="shared" ca="1" si="10"/>
        <v>1.6652265157412E-2</v>
      </c>
      <c r="L29" s="36">
        <f t="shared" ca="1" si="11"/>
        <v>3.2459168609629807E-5</v>
      </c>
      <c r="M29" s="36">
        <f t="shared" ca="1" si="12"/>
        <v>1761662118.9422626</v>
      </c>
      <c r="N29" s="36">
        <f t="shared" ca="1" si="13"/>
        <v>15346826301.644562</v>
      </c>
      <c r="O29" s="36">
        <f t="shared" ca="1" si="14"/>
        <v>3474200253.5552726</v>
      </c>
      <c r="P29" s="45">
        <f t="shared" ca="1" si="15"/>
        <v>5.6972948501573806E-3</v>
      </c>
    </row>
    <row r="30" spans="1:20" x14ac:dyDescent="0.2">
      <c r="A30" s="104">
        <v>-9375</v>
      </c>
      <c r="B30" s="104">
        <v>1.1524999994435348E-2</v>
      </c>
      <c r="D30" s="92">
        <f t="shared" si="3"/>
        <v>-0.9375</v>
      </c>
      <c r="E30" s="92">
        <f t="shared" si="4"/>
        <v>1.1524999994435348E-2</v>
      </c>
      <c r="F30" s="36">
        <f t="shared" si="5"/>
        <v>0.87890625</v>
      </c>
      <c r="G30" s="36">
        <f t="shared" si="6"/>
        <v>-0.823974609375</v>
      </c>
      <c r="H30" s="36">
        <f t="shared" si="7"/>
        <v>0.7724761962890625</v>
      </c>
      <c r="I30" s="36">
        <f t="shared" si="8"/>
        <v>-1.0804687494783138E-2</v>
      </c>
      <c r="J30" s="36">
        <f t="shared" si="9"/>
        <v>1.0129394526359192E-2</v>
      </c>
      <c r="K30" s="36">
        <f t="shared" ca="1" si="10"/>
        <v>1.4287698351453312E-2</v>
      </c>
      <c r="L30" s="36">
        <f t="shared" ca="1" si="11"/>
        <v>7.6325022118697612E-6</v>
      </c>
      <c r="M30" s="36">
        <f t="shared" ca="1" si="12"/>
        <v>2113641382.6413827</v>
      </c>
      <c r="N30" s="36">
        <f t="shared" ca="1" si="13"/>
        <v>11197564932.730438</v>
      </c>
      <c r="O30" s="36">
        <f t="shared" ca="1" si="14"/>
        <v>2095092133.8991702</v>
      </c>
      <c r="P30" s="45">
        <f t="shared" ca="1" si="15"/>
        <v>-2.7626983570179647E-3</v>
      </c>
    </row>
    <row r="31" spans="1:20" x14ac:dyDescent="0.2">
      <c r="A31" s="104">
        <v>-9277</v>
      </c>
      <c r="B31" s="104">
        <v>8.8383600013912655E-3</v>
      </c>
      <c r="D31" s="92">
        <f t="shared" si="3"/>
        <v>-0.92769999999999997</v>
      </c>
      <c r="E31" s="92">
        <f t="shared" si="4"/>
        <v>8.8383600013912655E-3</v>
      </c>
      <c r="F31" s="36">
        <f t="shared" si="5"/>
        <v>0.86062728999999993</v>
      </c>
      <c r="G31" s="36">
        <f t="shared" si="6"/>
        <v>-0.79840393693299994</v>
      </c>
      <c r="H31" s="36">
        <f t="shared" si="7"/>
        <v>0.74067933229274396</v>
      </c>
      <c r="I31" s="36">
        <f t="shared" si="8"/>
        <v>-8.1993465732906768E-3</v>
      </c>
      <c r="J31" s="36">
        <f t="shared" si="9"/>
        <v>7.6065338160417606E-3</v>
      </c>
      <c r="K31" s="36">
        <f t="shared" ca="1" si="10"/>
        <v>1.4107788688743437E-2</v>
      </c>
      <c r="L31" s="36">
        <f t="shared" ca="1" si="11"/>
        <v>2.7766878691090028E-5</v>
      </c>
      <c r="M31" s="36">
        <f t="shared" ca="1" si="12"/>
        <v>2140443314.9211872</v>
      </c>
      <c r="N31" s="36">
        <f t="shared" ca="1" si="13"/>
        <v>10908059869.035219</v>
      </c>
      <c r="O31" s="36">
        <f t="shared" ca="1" si="14"/>
        <v>2005106230.4915602</v>
      </c>
      <c r="P31" s="45">
        <f t="shared" ca="1" si="15"/>
        <v>-5.2694286873521713E-3</v>
      </c>
    </row>
    <row r="32" spans="1:20" x14ac:dyDescent="0.2">
      <c r="A32" s="104">
        <v>-9260</v>
      </c>
      <c r="B32" s="104">
        <v>1.8096799998602364E-2</v>
      </c>
      <c r="D32" s="92">
        <f t="shared" si="3"/>
        <v>-0.92600000000000005</v>
      </c>
      <c r="E32" s="92">
        <f t="shared" si="4"/>
        <v>1.8096799998602364E-2</v>
      </c>
      <c r="F32" s="36">
        <f t="shared" si="5"/>
        <v>0.85747600000000013</v>
      </c>
      <c r="G32" s="36">
        <f t="shared" si="6"/>
        <v>-0.79402277600000015</v>
      </c>
      <c r="H32" s="36">
        <f t="shared" si="7"/>
        <v>0.7352650905760002</v>
      </c>
      <c r="I32" s="36">
        <f t="shared" si="8"/>
        <v>-1.6757636798705788E-2</v>
      </c>
      <c r="J32" s="36">
        <f t="shared" si="9"/>
        <v>1.5517571675601562E-2</v>
      </c>
      <c r="K32" s="36">
        <f t="shared" ca="1" si="10"/>
        <v>1.4076679115310811E-2</v>
      </c>
      <c r="L32" s="36">
        <f t="shared" ca="1" si="11"/>
        <v>1.6161371916276855E-5</v>
      </c>
      <c r="M32" s="36">
        <f t="shared" ca="1" si="12"/>
        <v>2145075032.656117</v>
      </c>
      <c r="N32" s="36">
        <f t="shared" ca="1" si="13"/>
        <v>10858375782.625292</v>
      </c>
      <c r="O32" s="36">
        <f t="shared" ca="1" si="14"/>
        <v>1989757796.0026584</v>
      </c>
      <c r="P32" s="45">
        <f t="shared" ca="1" si="15"/>
        <v>4.020120883291553E-3</v>
      </c>
    </row>
    <row r="33" spans="1:16" x14ac:dyDescent="0.2">
      <c r="A33" s="104">
        <v>-9259.5</v>
      </c>
      <c r="B33" s="104">
        <v>1.0251460000290535E-2</v>
      </c>
      <c r="D33" s="92">
        <f t="shared" si="3"/>
        <v>-0.92595000000000005</v>
      </c>
      <c r="E33" s="92">
        <f t="shared" si="4"/>
        <v>1.0251460000290535E-2</v>
      </c>
      <c r="F33" s="36">
        <f t="shared" si="5"/>
        <v>0.85738340250000011</v>
      </c>
      <c r="G33" s="36">
        <f t="shared" si="6"/>
        <v>-0.79389416154487513</v>
      </c>
      <c r="H33" s="36">
        <f t="shared" si="7"/>
        <v>0.73510629888247725</v>
      </c>
      <c r="I33" s="36">
        <f t="shared" si="8"/>
        <v>-9.4923393872690214E-3</v>
      </c>
      <c r="J33" s="36">
        <f t="shared" si="9"/>
        <v>8.7894316556417513E-3</v>
      </c>
      <c r="K33" s="36">
        <f t="shared" ca="1" si="10"/>
        <v>1.4075764572050811E-2</v>
      </c>
      <c r="L33" s="36">
        <f t="shared" ca="1" si="11"/>
        <v>1.4625305457586542E-5</v>
      </c>
      <c r="M33" s="36">
        <f t="shared" ca="1" si="12"/>
        <v>2145211179.74297</v>
      </c>
      <c r="N33" s="36">
        <f t="shared" ca="1" si="13"/>
        <v>10856916875.292395</v>
      </c>
      <c r="O33" s="36">
        <f t="shared" ca="1" si="14"/>
        <v>1989307534.177021</v>
      </c>
      <c r="P33" s="45">
        <f t="shared" ca="1" si="15"/>
        <v>-3.8243045717602751E-3</v>
      </c>
    </row>
    <row r="34" spans="1:16" x14ac:dyDescent="0.2">
      <c r="A34" s="104">
        <v>-9255.5</v>
      </c>
      <c r="B34" s="104">
        <v>6.4887400003499351E-3</v>
      </c>
      <c r="D34" s="92">
        <f t="shared" si="3"/>
        <v>-0.92554999999999998</v>
      </c>
      <c r="E34" s="92">
        <f t="shared" si="4"/>
        <v>6.4887400003499351E-3</v>
      </c>
      <c r="F34" s="36">
        <f t="shared" si="5"/>
        <v>0.85664280250000002</v>
      </c>
      <c r="G34" s="36">
        <f t="shared" si="6"/>
        <v>-0.79286574585387504</v>
      </c>
      <c r="H34" s="36">
        <f t="shared" si="7"/>
        <v>0.73383689107505401</v>
      </c>
      <c r="I34" s="36">
        <f t="shared" si="8"/>
        <v>-6.0056533073238822E-3</v>
      </c>
      <c r="J34" s="36">
        <f t="shared" si="9"/>
        <v>5.5585324185936187E-3</v>
      </c>
      <c r="K34" s="36">
        <f t="shared" ca="1" si="10"/>
        <v>1.4068449139741129E-2</v>
      </c>
      <c r="L34" s="36">
        <f t="shared" ca="1" si="11"/>
        <v>5.7451990637770385E-5</v>
      </c>
      <c r="M34" s="36">
        <f t="shared" ca="1" si="12"/>
        <v>2146300191.6238682</v>
      </c>
      <c r="N34" s="36">
        <f t="shared" ca="1" si="13"/>
        <v>10845250527.817238</v>
      </c>
      <c r="O34" s="36">
        <f t="shared" ca="1" si="14"/>
        <v>1985707828.74578</v>
      </c>
      <c r="P34" s="45">
        <f t="shared" ca="1" si="15"/>
        <v>-7.5797091393911935E-3</v>
      </c>
    </row>
    <row r="35" spans="1:16" x14ac:dyDescent="0.2">
      <c r="A35" s="104">
        <v>-9238.5</v>
      </c>
      <c r="B35" s="104">
        <v>1.6747180001402739E-2</v>
      </c>
      <c r="D35" s="92">
        <f t="shared" si="3"/>
        <v>-0.92384999999999995</v>
      </c>
      <c r="E35" s="92">
        <f t="shared" si="4"/>
        <v>1.6747180001402739E-2</v>
      </c>
      <c r="F35" s="36">
        <f t="shared" si="5"/>
        <v>0.85349882249999987</v>
      </c>
      <c r="G35" s="36">
        <f t="shared" si="6"/>
        <v>-0.78850488716662481</v>
      </c>
      <c r="H35" s="36">
        <f t="shared" si="7"/>
        <v>0.72846024000888632</v>
      </c>
      <c r="I35" s="36">
        <f t="shared" si="8"/>
        <v>-1.547188224429592E-2</v>
      </c>
      <c r="J35" s="36">
        <f t="shared" si="9"/>
        <v>1.4293698411392785E-2</v>
      </c>
      <c r="K35" s="36">
        <f t="shared" ca="1" si="10"/>
        <v>1.4037376675536169E-2</v>
      </c>
      <c r="L35" s="36">
        <f t="shared" ca="1" si="11"/>
        <v>7.3430340648775242E-6</v>
      </c>
      <c r="M35" s="36">
        <f t="shared" ca="1" si="12"/>
        <v>2150925214.6478715</v>
      </c>
      <c r="N35" s="36">
        <f t="shared" ca="1" si="13"/>
        <v>10795765877.036369</v>
      </c>
      <c r="O35" s="36">
        <f t="shared" ca="1" si="14"/>
        <v>1970456412.360992</v>
      </c>
      <c r="P35" s="45">
        <f t="shared" ca="1" si="15"/>
        <v>2.7098033258665701E-3</v>
      </c>
    </row>
    <row r="36" spans="1:16" x14ac:dyDescent="0.2">
      <c r="A36" s="104">
        <v>-9123</v>
      </c>
      <c r="B36" s="104">
        <v>1.9473640000796877E-2</v>
      </c>
      <c r="D36" s="92">
        <f t="shared" si="3"/>
        <v>-0.9123</v>
      </c>
      <c r="E36" s="92">
        <f t="shared" si="4"/>
        <v>1.9473640000796877E-2</v>
      </c>
      <c r="F36" s="36">
        <f t="shared" si="5"/>
        <v>0.83229129000000002</v>
      </c>
      <c r="G36" s="36">
        <f t="shared" si="6"/>
        <v>-0.75929934386700004</v>
      </c>
      <c r="H36" s="36">
        <f t="shared" si="7"/>
        <v>0.69270879140986408</v>
      </c>
      <c r="I36" s="36">
        <f t="shared" si="8"/>
        <v>-1.7765801772726991E-2</v>
      </c>
      <c r="J36" s="36">
        <f t="shared" si="9"/>
        <v>1.6207740957258833E-2</v>
      </c>
      <c r="K36" s="36">
        <f t="shared" ca="1" si="10"/>
        <v>1.3827043593277643E-2</v>
      </c>
      <c r="L36" s="36">
        <f t="shared" ca="1" si="11"/>
        <v>3.1884050989409121E-5</v>
      </c>
      <c r="M36" s="36">
        <f t="shared" ca="1" si="12"/>
        <v>2182205321.3487887</v>
      </c>
      <c r="N36" s="36">
        <f t="shared" ca="1" si="13"/>
        <v>10463711946.889524</v>
      </c>
      <c r="O36" s="36">
        <f t="shared" ca="1" si="14"/>
        <v>1868850944.6189301</v>
      </c>
      <c r="P36" s="45">
        <f t="shared" ca="1" si="15"/>
        <v>5.6465964075192339E-3</v>
      </c>
    </row>
    <row r="37" spans="1:16" x14ac:dyDescent="0.2">
      <c r="A37" s="104">
        <v>-9115</v>
      </c>
      <c r="B37" s="104">
        <v>2.5948200003767852E-2</v>
      </c>
      <c r="D37" s="92">
        <f t="shared" si="3"/>
        <v>-0.91149999999999998</v>
      </c>
      <c r="E37" s="92">
        <f t="shared" si="4"/>
        <v>2.5948200003767852E-2</v>
      </c>
      <c r="F37" s="36">
        <f t="shared" si="5"/>
        <v>0.83083224999999994</v>
      </c>
      <c r="G37" s="36">
        <f t="shared" si="6"/>
        <v>-0.75730359587499996</v>
      </c>
      <c r="H37" s="36">
        <f t="shared" si="7"/>
        <v>0.69028222764006242</v>
      </c>
      <c r="I37" s="36">
        <f t="shared" si="8"/>
        <v>-2.3651784303434398E-2</v>
      </c>
      <c r="J37" s="36">
        <f t="shared" si="9"/>
        <v>2.1558601392580454E-2</v>
      </c>
      <c r="K37" s="36">
        <f t="shared" ca="1" si="10"/>
        <v>1.3812525223936684E-2</v>
      </c>
      <c r="L37" s="36">
        <f t="shared" ca="1" si="11"/>
        <v>1.4727460236183026E-4</v>
      </c>
      <c r="M37" s="36">
        <f t="shared" ca="1" si="12"/>
        <v>2184362531.738874</v>
      </c>
      <c r="N37" s="36">
        <f t="shared" ca="1" si="13"/>
        <v>10440979073.272995</v>
      </c>
      <c r="O37" s="36">
        <f t="shared" ca="1" si="14"/>
        <v>1861942423.5892262</v>
      </c>
      <c r="P37" s="45">
        <f t="shared" ca="1" si="15"/>
        <v>1.2135674779831167E-2</v>
      </c>
    </row>
    <row r="38" spans="1:16" x14ac:dyDescent="0.2">
      <c r="A38" s="104">
        <v>-7842.5</v>
      </c>
      <c r="B38" s="104">
        <v>1.455790000181878E-2</v>
      </c>
      <c r="D38" s="92">
        <f t="shared" si="3"/>
        <v>-0.78425</v>
      </c>
      <c r="E38" s="92">
        <f t="shared" si="4"/>
        <v>1.455790000181878E-2</v>
      </c>
      <c r="F38" s="36">
        <f t="shared" si="5"/>
        <v>0.61504806249999999</v>
      </c>
      <c r="G38" s="36">
        <f t="shared" si="6"/>
        <v>-0.48235144301562499</v>
      </c>
      <c r="H38" s="36">
        <f t="shared" si="7"/>
        <v>0.37828411918500388</v>
      </c>
      <c r="I38" s="36">
        <f t="shared" si="8"/>
        <v>-1.1417033076426377E-2</v>
      </c>
      <c r="J38" s="36">
        <f t="shared" si="9"/>
        <v>8.9538081901873873E-3</v>
      </c>
      <c r="K38" s="36">
        <f t="shared" ca="1" si="10"/>
        <v>1.1585915460111812E-2</v>
      </c>
      <c r="L38" s="36">
        <f t="shared" ca="1" si="11"/>
        <v>8.8326921161451754E-6</v>
      </c>
      <c r="M38" s="36">
        <f t="shared" ca="1" si="12"/>
        <v>2509604526.1930985</v>
      </c>
      <c r="N38" s="36">
        <f t="shared" ca="1" si="13"/>
        <v>7241645194.5431385</v>
      </c>
      <c r="O38" s="36">
        <f t="shared" ca="1" si="14"/>
        <v>960531112.85766137</v>
      </c>
      <c r="P38" s="45">
        <f t="shared" ca="1" si="15"/>
        <v>2.9719845417069679E-3</v>
      </c>
    </row>
    <row r="39" spans="1:16" x14ac:dyDescent="0.2">
      <c r="A39" s="104">
        <v>-7839</v>
      </c>
      <c r="B39" s="104">
        <v>1.3640519995533396E-2</v>
      </c>
      <c r="D39" s="92">
        <f t="shared" si="3"/>
        <v>-0.78390000000000004</v>
      </c>
      <c r="E39" s="92">
        <f t="shared" si="4"/>
        <v>1.3640519995533396E-2</v>
      </c>
      <c r="F39" s="36">
        <f t="shared" si="5"/>
        <v>0.61449921000000007</v>
      </c>
      <c r="G39" s="36">
        <f t="shared" si="6"/>
        <v>-0.48170593071900009</v>
      </c>
      <c r="H39" s="36">
        <f t="shared" si="7"/>
        <v>0.37760927909062419</v>
      </c>
      <c r="I39" s="36">
        <f t="shared" si="8"/>
        <v>-1.0692803624498629E-2</v>
      </c>
      <c r="J39" s="36">
        <f t="shared" si="9"/>
        <v>8.3820887612444748E-3</v>
      </c>
      <c r="K39" s="36">
        <f t="shared" ca="1" si="10"/>
        <v>1.1580017906208967E-2</v>
      </c>
      <c r="L39" s="36">
        <f t="shared" ca="1" si="11"/>
        <v>4.2456688601103353E-6</v>
      </c>
      <c r="M39" s="36">
        <f t="shared" ca="1" si="12"/>
        <v>2510444254.5171342</v>
      </c>
      <c r="N39" s="36">
        <f t="shared" ca="1" si="13"/>
        <v>7233930533.5707788</v>
      </c>
      <c r="O39" s="36">
        <f t="shared" ca="1" si="14"/>
        <v>958555125.37553084</v>
      </c>
      <c r="P39" s="45">
        <f t="shared" ca="1" si="15"/>
        <v>2.0605020893244286E-3</v>
      </c>
    </row>
    <row r="40" spans="1:16" x14ac:dyDescent="0.2">
      <c r="A40" s="104">
        <v>-7634</v>
      </c>
      <c r="B40" s="104">
        <v>7.0511200028704479E-3</v>
      </c>
      <c r="D40" s="92">
        <f t="shared" si="3"/>
        <v>-0.76339999999999997</v>
      </c>
      <c r="E40" s="92">
        <f t="shared" si="4"/>
        <v>7.0511200028704479E-3</v>
      </c>
      <c r="F40" s="36">
        <f t="shared" si="5"/>
        <v>0.58277955999999997</v>
      </c>
      <c r="G40" s="36">
        <f t="shared" si="6"/>
        <v>-0.44489391610399998</v>
      </c>
      <c r="H40" s="36">
        <f t="shared" si="7"/>
        <v>0.33963201555379358</v>
      </c>
      <c r="I40" s="36">
        <f t="shared" si="8"/>
        <v>-5.3828250101913E-3</v>
      </c>
      <c r="J40" s="36">
        <f t="shared" si="9"/>
        <v>4.1092486127800379E-3</v>
      </c>
      <c r="K40" s="36">
        <f t="shared" ca="1" si="10"/>
        <v>1.1236759572795615E-2</v>
      </c>
      <c r="L40" s="36">
        <f t="shared" ca="1" si="11"/>
        <v>1.7519578609323343E-5</v>
      </c>
      <c r="M40" s="36">
        <f t="shared" ca="1" si="12"/>
        <v>2559042701.683795</v>
      </c>
      <c r="N40" s="36">
        <f t="shared" ca="1" si="13"/>
        <v>6791842666.3614473</v>
      </c>
      <c r="O40" s="36">
        <f t="shared" ca="1" si="14"/>
        <v>847228770.47827232</v>
      </c>
      <c r="P40" s="45">
        <f t="shared" ca="1" si="15"/>
        <v>-4.1856395699251675E-3</v>
      </c>
    </row>
    <row r="41" spans="1:16" x14ac:dyDescent="0.2">
      <c r="A41" s="104">
        <v>-3153</v>
      </c>
      <c r="B41" s="104">
        <v>1.1403999815229326E-4</v>
      </c>
      <c r="D41" s="92">
        <f t="shared" si="3"/>
        <v>-0.31530000000000002</v>
      </c>
      <c r="E41" s="92">
        <f t="shared" si="4"/>
        <v>1.1403999815229326E-4</v>
      </c>
      <c r="F41" s="36">
        <f t="shared" si="5"/>
        <v>9.9414090000000011E-2</v>
      </c>
      <c r="G41" s="36">
        <f t="shared" si="6"/>
        <v>-3.1345262577000009E-2</v>
      </c>
      <c r="H41" s="36">
        <f t="shared" si="7"/>
        <v>9.8831612905281013E-3</v>
      </c>
      <c r="I41" s="36">
        <f t="shared" si="8"/>
        <v>-3.5956811417418071E-5</v>
      </c>
      <c r="J41" s="36">
        <f t="shared" si="9"/>
        <v>1.1337182639911919E-5</v>
      </c>
      <c r="K41" s="36">
        <f t="shared" ca="1" si="10"/>
        <v>4.7995968415548464E-3</v>
      </c>
      <c r="L41" s="36">
        <f t="shared" ca="1" si="11"/>
        <v>2.1954442932756496E-5</v>
      </c>
      <c r="M41" s="36">
        <f t="shared" ca="1" si="12"/>
        <v>3260833449.6050773</v>
      </c>
      <c r="N41" s="36">
        <f t="shared" ca="1" si="13"/>
        <v>1053189325.5336667</v>
      </c>
      <c r="O41" s="36">
        <f t="shared" ca="1" si="14"/>
        <v>17142112.567917276</v>
      </c>
      <c r="P41" s="45">
        <f t="shared" ca="1" si="15"/>
        <v>-4.6855568434025531E-3</v>
      </c>
    </row>
    <row r="42" spans="1:16" x14ac:dyDescent="0.2">
      <c r="A42" s="104">
        <v>-1698.5</v>
      </c>
      <c r="B42" s="104">
        <v>5.019980002543889E-3</v>
      </c>
      <c r="D42" s="92">
        <f t="shared" si="3"/>
        <v>-0.16985</v>
      </c>
      <c r="E42" s="92">
        <f t="shared" si="4"/>
        <v>5.019980002543889E-3</v>
      </c>
      <c r="F42" s="36">
        <f t="shared" si="5"/>
        <v>2.8849022500000002E-2</v>
      </c>
      <c r="G42" s="36">
        <f t="shared" si="6"/>
        <v>-4.9000064716250005E-3</v>
      </c>
      <c r="H42" s="36">
        <f t="shared" si="7"/>
        <v>8.3226609920550635E-4</v>
      </c>
      <c r="I42" s="36">
        <f t="shared" si="8"/>
        <v>-8.5264360343207952E-4</v>
      </c>
      <c r="J42" s="36">
        <f t="shared" si="9"/>
        <v>1.4482151604293872E-4</v>
      </c>
      <c r="K42" s="36">
        <f t="shared" ca="1" si="10"/>
        <v>3.1484044238503147E-3</v>
      </c>
      <c r="L42" s="36">
        <f t="shared" ca="1" si="11"/>
        <v>3.5027951467621875E-6</v>
      </c>
      <c r="M42" s="36">
        <f t="shared" ca="1" si="12"/>
        <v>3313239255.296454</v>
      </c>
      <c r="N42" s="36">
        <f t="shared" ca="1" si="13"/>
        <v>377146667.45010179</v>
      </c>
      <c r="O42" s="36">
        <f t="shared" ca="1" si="14"/>
        <v>142699014.24088404</v>
      </c>
      <c r="P42" s="45">
        <f t="shared" ca="1" si="15"/>
        <v>1.8715755786935743E-3</v>
      </c>
    </row>
    <row r="43" spans="1:16" x14ac:dyDescent="0.2">
      <c r="A43" s="104">
        <v>-1562</v>
      </c>
      <c r="B43" s="104">
        <v>2.2421600006055087E-3</v>
      </c>
      <c r="D43" s="92">
        <f t="shared" si="3"/>
        <v>-0.15620000000000001</v>
      </c>
      <c r="E43" s="92">
        <f t="shared" si="4"/>
        <v>2.2421600006055087E-3</v>
      </c>
      <c r="F43" s="36">
        <f t="shared" si="5"/>
        <v>2.439844E-2</v>
      </c>
      <c r="G43" s="36">
        <f t="shared" si="6"/>
        <v>-3.8110363280000003E-3</v>
      </c>
      <c r="H43" s="36">
        <f t="shared" si="7"/>
        <v>5.9528387443360002E-4</v>
      </c>
      <c r="I43" s="36">
        <f t="shared" si="8"/>
        <v>-3.5022539209458045E-4</v>
      </c>
      <c r="J43" s="36">
        <f t="shared" si="9"/>
        <v>5.4705206245173465E-5</v>
      </c>
      <c r="K43" s="36">
        <f t="shared" ca="1" si="10"/>
        <v>3.0044702078960727E-3</v>
      </c>
      <c r="L43" s="36">
        <f t="shared" ca="1" si="11"/>
        <v>5.8111685213938273E-7</v>
      </c>
      <c r="M43" s="36">
        <f t="shared" ca="1" si="12"/>
        <v>3313374805.5466642</v>
      </c>
      <c r="N43" s="36">
        <f t="shared" ca="1" si="13"/>
        <v>334059352.7458176</v>
      </c>
      <c r="O43" s="36">
        <f t="shared" ca="1" si="14"/>
        <v>158836856.68546778</v>
      </c>
      <c r="P43" s="45">
        <f t="shared" ca="1" si="15"/>
        <v>-7.6231020729056404E-4</v>
      </c>
    </row>
    <row r="44" spans="1:16" x14ac:dyDescent="0.2">
      <c r="A44" s="104">
        <v>-1561.5</v>
      </c>
      <c r="B44" s="104">
        <v>6.3968200047384016E-3</v>
      </c>
      <c r="D44" s="92">
        <f t="shared" si="3"/>
        <v>-0.15615000000000001</v>
      </c>
      <c r="E44" s="92">
        <f t="shared" si="4"/>
        <v>6.3968200047384016E-3</v>
      </c>
      <c r="F44" s="36">
        <f t="shared" si="5"/>
        <v>2.4382822500000005E-2</v>
      </c>
      <c r="G44" s="36">
        <f t="shared" si="6"/>
        <v>-3.8073777333750012E-3</v>
      </c>
      <c r="H44" s="36">
        <f t="shared" si="7"/>
        <v>5.9452203306650645E-4</v>
      </c>
      <c r="I44" s="36">
        <f t="shared" si="8"/>
        <v>-9.9886344373990139E-4</v>
      </c>
      <c r="J44" s="36">
        <f t="shared" si="9"/>
        <v>1.559725267399856E-4</v>
      </c>
      <c r="K44" s="36">
        <f t="shared" ca="1" si="10"/>
        <v>3.0039464537394882E-3</v>
      </c>
      <c r="L44" s="36">
        <f t="shared" ca="1" si="11"/>
        <v>1.1511590933067977E-5</v>
      </c>
      <c r="M44" s="36">
        <f t="shared" ca="1" si="12"/>
        <v>3313373787.3481874</v>
      </c>
      <c r="N44" s="36">
        <f t="shared" ca="1" si="13"/>
        <v>333907249.86239702</v>
      </c>
      <c r="O44" s="36">
        <f t="shared" ca="1" si="14"/>
        <v>158896961.00942674</v>
      </c>
      <c r="P44" s="45">
        <f t="shared" ca="1" si="15"/>
        <v>3.3928735509989134E-3</v>
      </c>
    </row>
    <row r="45" spans="1:16" x14ac:dyDescent="0.2">
      <c r="A45" s="104">
        <v>-1510</v>
      </c>
      <c r="B45" s="104">
        <v>2.3268000004463829E-3</v>
      </c>
      <c r="D45" s="92">
        <f t="shared" si="3"/>
        <v>-0.151</v>
      </c>
      <c r="E45" s="92">
        <f t="shared" si="4"/>
        <v>2.3268000004463829E-3</v>
      </c>
      <c r="F45" s="36">
        <f t="shared" si="5"/>
        <v>2.2800999999999998E-2</v>
      </c>
      <c r="G45" s="36">
        <f t="shared" si="6"/>
        <v>-3.4429509999999997E-3</v>
      </c>
      <c r="H45" s="36">
        <f t="shared" si="7"/>
        <v>5.1988560099999997E-4</v>
      </c>
      <c r="I45" s="36">
        <f t="shared" si="8"/>
        <v>-3.5134680006740381E-4</v>
      </c>
      <c r="J45" s="36">
        <f t="shared" si="9"/>
        <v>5.3053366810177978E-5</v>
      </c>
      <c r="K45" s="36">
        <f t="shared" ca="1" si="10"/>
        <v>2.9501357243276686E-3</v>
      </c>
      <c r="L45" s="36">
        <f t="shared" ca="1" si="11"/>
        <v>3.885474246666064E-7</v>
      </c>
      <c r="M45" s="36">
        <f t="shared" ca="1" si="12"/>
        <v>3313209696.9576306</v>
      </c>
      <c r="N45" s="36">
        <f t="shared" ca="1" si="13"/>
        <v>318461409.59179628</v>
      </c>
      <c r="O45" s="36">
        <f t="shared" ca="1" si="14"/>
        <v>165124792.41281232</v>
      </c>
      <c r="P45" s="45">
        <f t="shared" ca="1" si="15"/>
        <v>-6.2333572388128568E-4</v>
      </c>
    </row>
    <row r="46" spans="1:16" x14ac:dyDescent="0.2">
      <c r="A46" s="104">
        <v>-1438</v>
      </c>
      <c r="B46" s="104">
        <v>4.5978400012245402E-3</v>
      </c>
      <c r="D46" s="92">
        <f t="shared" si="3"/>
        <v>-0.14380000000000001</v>
      </c>
      <c r="E46" s="92">
        <f t="shared" si="4"/>
        <v>4.5978400012245402E-3</v>
      </c>
      <c r="F46" s="36">
        <f t="shared" si="5"/>
        <v>2.0678440000000003E-2</v>
      </c>
      <c r="G46" s="36">
        <f t="shared" si="6"/>
        <v>-2.9735596720000005E-3</v>
      </c>
      <c r="H46" s="36">
        <f t="shared" si="7"/>
        <v>4.2759788083360012E-4</v>
      </c>
      <c r="I46" s="36">
        <f t="shared" si="8"/>
        <v>-6.6116939217608888E-4</v>
      </c>
      <c r="J46" s="36">
        <f t="shared" si="9"/>
        <v>9.5076158594921588E-5</v>
      </c>
      <c r="K46" s="36">
        <f t="shared" ca="1" si="10"/>
        <v>2.875356592538457E-3</v>
      </c>
      <c r="L46" s="36">
        <f t="shared" ca="1" si="11"/>
        <v>2.9669490931988283E-6</v>
      </c>
      <c r="M46" s="36">
        <f t="shared" ca="1" si="12"/>
        <v>3312783683.7229295</v>
      </c>
      <c r="N46" s="36">
        <f t="shared" ca="1" si="13"/>
        <v>297593480.53053379</v>
      </c>
      <c r="O46" s="36">
        <f t="shared" ca="1" si="14"/>
        <v>173951188.92269933</v>
      </c>
      <c r="P46" s="45">
        <f t="shared" ca="1" si="15"/>
        <v>1.7224834086860832E-3</v>
      </c>
    </row>
    <row r="47" spans="1:16" x14ac:dyDescent="0.2">
      <c r="A47" s="104">
        <v>-1437.5</v>
      </c>
      <c r="B47" s="104">
        <v>6.7524999976740219E-3</v>
      </c>
      <c r="D47" s="92">
        <f t="shared" si="3"/>
        <v>-0.14374999999999999</v>
      </c>
      <c r="E47" s="92">
        <f t="shared" si="4"/>
        <v>6.7524999976740219E-3</v>
      </c>
      <c r="F47" s="36">
        <f t="shared" si="5"/>
        <v>2.0664062499999997E-2</v>
      </c>
      <c r="G47" s="36">
        <f t="shared" si="6"/>
        <v>-2.9704589843749991E-3</v>
      </c>
      <c r="H47" s="36">
        <f t="shared" si="7"/>
        <v>4.2700347900390611E-4</v>
      </c>
      <c r="I47" s="36">
        <f t="shared" si="8"/>
        <v>-9.7067187466564058E-4</v>
      </c>
      <c r="J47" s="36">
        <f t="shared" si="9"/>
        <v>1.3953408198318583E-4</v>
      </c>
      <c r="K47" s="36">
        <f t="shared" ca="1" si="10"/>
        <v>2.874839133244021E-3</v>
      </c>
      <c r="L47" s="36">
        <f t="shared" ca="1" si="11"/>
        <v>1.5036253779532021E-5</v>
      </c>
      <c r="M47" s="36">
        <f t="shared" ca="1" si="12"/>
        <v>3312779923.8774805</v>
      </c>
      <c r="N47" s="36">
        <f t="shared" ca="1" si="13"/>
        <v>297451497.66888648</v>
      </c>
      <c r="O47" s="36">
        <f t="shared" ca="1" si="14"/>
        <v>174012955.94323421</v>
      </c>
      <c r="P47" s="45">
        <f t="shared" ca="1" si="15"/>
        <v>3.8776608644300009E-3</v>
      </c>
    </row>
    <row r="48" spans="1:16" x14ac:dyDescent="0.2">
      <c r="A48" s="104">
        <v>-1434</v>
      </c>
      <c r="B48" s="104">
        <v>2.8351200016913936E-3</v>
      </c>
      <c r="D48" s="92">
        <f t="shared" si="3"/>
        <v>-0.1434</v>
      </c>
      <c r="E48" s="92">
        <f t="shared" si="4"/>
        <v>2.8351200016913936E-3</v>
      </c>
      <c r="F48" s="36">
        <f t="shared" si="5"/>
        <v>2.0563560000000002E-2</v>
      </c>
      <c r="G48" s="36">
        <f t="shared" si="6"/>
        <v>-2.9488145040000003E-3</v>
      </c>
      <c r="H48" s="36">
        <f t="shared" si="7"/>
        <v>4.2285999987360008E-4</v>
      </c>
      <c r="I48" s="36">
        <f t="shared" si="8"/>
        <v>-4.0655620824254585E-4</v>
      </c>
      <c r="J48" s="36">
        <f t="shared" si="9"/>
        <v>5.8300160261981075E-5</v>
      </c>
      <c r="K48" s="36">
        <f t="shared" ca="1" si="10"/>
        <v>2.8712176288932137E-3</v>
      </c>
      <c r="L48" s="36">
        <f t="shared" ca="1" si="11"/>
        <v>1.3030386896015839E-9</v>
      </c>
      <c r="M48" s="36">
        <f t="shared" ca="1" si="12"/>
        <v>3312753295.4693322</v>
      </c>
      <c r="N48" s="36">
        <f t="shared" ca="1" si="13"/>
        <v>296458744.03274393</v>
      </c>
      <c r="O48" s="36">
        <f t="shared" ca="1" si="14"/>
        <v>174445504.15251875</v>
      </c>
      <c r="P48" s="45">
        <f t="shared" ca="1" si="15"/>
        <v>-3.609762720182012E-5</v>
      </c>
    </row>
    <row r="49" spans="1:16" x14ac:dyDescent="0.2">
      <c r="A49" s="104">
        <v>-1429</v>
      </c>
      <c r="B49" s="104">
        <v>5.3817200023331679E-3</v>
      </c>
      <c r="D49" s="92">
        <f t="shared" si="3"/>
        <v>-0.1429</v>
      </c>
      <c r="E49" s="92">
        <f t="shared" si="4"/>
        <v>5.3817200023331679E-3</v>
      </c>
      <c r="F49" s="36">
        <f t="shared" si="5"/>
        <v>2.042041E-2</v>
      </c>
      <c r="G49" s="36">
        <f t="shared" si="6"/>
        <v>-2.9180765890000002E-3</v>
      </c>
      <c r="H49" s="36">
        <f t="shared" si="7"/>
        <v>4.169931445681E-4</v>
      </c>
      <c r="I49" s="36">
        <f t="shared" si="8"/>
        <v>-7.6904778833340964E-4</v>
      </c>
      <c r="J49" s="36">
        <f t="shared" si="9"/>
        <v>1.0989692895284423E-4</v>
      </c>
      <c r="K49" s="36">
        <f t="shared" ca="1" si="10"/>
        <v>2.8660462087624393E-3</v>
      </c>
      <c r="L49" s="36">
        <f t="shared" ca="1" si="11"/>
        <v>6.3286146356585407E-6</v>
      </c>
      <c r="M49" s="36">
        <f t="shared" ca="1" si="12"/>
        <v>3312714315.3728266</v>
      </c>
      <c r="N49" s="36">
        <f t="shared" ca="1" si="13"/>
        <v>295043941.64537549</v>
      </c>
      <c r="O49" s="36">
        <f t="shared" ca="1" si="14"/>
        <v>175063972.51891655</v>
      </c>
      <c r="P49" s="45">
        <f t="shared" ca="1" si="15"/>
        <v>2.5156737935707286E-3</v>
      </c>
    </row>
    <row r="50" spans="1:16" x14ac:dyDescent="0.2">
      <c r="A50" s="104">
        <v>-1425</v>
      </c>
      <c r="B50" s="104">
        <v>5.6190000032074749E-3</v>
      </c>
      <c r="D50" s="92">
        <f t="shared" si="3"/>
        <v>-0.14249999999999999</v>
      </c>
      <c r="E50" s="92">
        <f t="shared" si="4"/>
        <v>5.6190000032074749E-3</v>
      </c>
      <c r="F50" s="36">
        <f t="shared" si="5"/>
        <v>2.0306249999999998E-2</v>
      </c>
      <c r="G50" s="36">
        <f t="shared" si="6"/>
        <v>-2.8936406249999995E-3</v>
      </c>
      <c r="H50" s="36">
        <f t="shared" si="7"/>
        <v>4.1234378906249993E-4</v>
      </c>
      <c r="I50" s="36">
        <f t="shared" si="8"/>
        <v>-8.0070750045706511E-4</v>
      </c>
      <c r="J50" s="36">
        <f t="shared" si="9"/>
        <v>1.1410081881513177E-4</v>
      </c>
      <c r="K50" s="36">
        <f t="shared" ca="1" si="10"/>
        <v>2.8619109001984441E-3</v>
      </c>
      <c r="L50" s="36">
        <f t="shared" ca="1" si="11"/>
        <v>7.6015403219311425E-6</v>
      </c>
      <c r="M50" s="36">
        <f t="shared" ca="1" si="12"/>
        <v>3312682335.4841895</v>
      </c>
      <c r="N50" s="36">
        <f t="shared" ca="1" si="13"/>
        <v>293914991.48346215</v>
      </c>
      <c r="O50" s="36">
        <f t="shared" ca="1" si="14"/>
        <v>175559205.16046506</v>
      </c>
      <c r="P50" s="45">
        <f t="shared" ca="1" si="15"/>
        <v>2.7570891030090309E-3</v>
      </c>
    </row>
    <row r="51" spans="1:16" x14ac:dyDescent="0.2">
      <c r="A51" s="104">
        <v>-260.5</v>
      </c>
      <c r="B51" s="104">
        <v>1.8221399950562045E-3</v>
      </c>
      <c r="D51" s="92">
        <f t="shared" si="3"/>
        <v>-2.605E-2</v>
      </c>
      <c r="E51" s="92">
        <f t="shared" si="4"/>
        <v>1.8221399950562045E-3</v>
      </c>
      <c r="F51" s="36">
        <f t="shared" si="5"/>
        <v>6.786025E-4</v>
      </c>
      <c r="G51" s="36">
        <f t="shared" si="6"/>
        <v>-1.7677595125000001E-5</v>
      </c>
      <c r="H51" s="36">
        <f t="shared" si="7"/>
        <v>4.6050135300625E-7</v>
      </c>
      <c r="I51" s="36">
        <f t="shared" si="8"/>
        <v>-4.7466746871214128E-5</v>
      </c>
      <c r="J51" s="36">
        <f t="shared" si="9"/>
        <v>1.236508755995128E-6</v>
      </c>
      <c r="K51" s="36">
        <f t="shared" ca="1" si="10"/>
        <v>1.7270960800492275E-3</v>
      </c>
      <c r="L51" s="36">
        <f t="shared" ca="1" si="11"/>
        <v>9.0333457798534751E-9</v>
      </c>
      <c r="M51" s="36">
        <f t="shared" ca="1" si="12"/>
        <v>3273403238.868217</v>
      </c>
      <c r="N51" s="36">
        <f t="shared" ca="1" si="13"/>
        <v>65116921.149965301</v>
      </c>
      <c r="O51" s="36">
        <f t="shared" ca="1" si="14"/>
        <v>332099541.46253276</v>
      </c>
      <c r="P51" s="45">
        <f t="shared" ca="1" si="15"/>
        <v>9.5043915006977038E-5</v>
      </c>
    </row>
    <row r="52" spans="1:16" x14ac:dyDescent="0.2">
      <c r="A52" s="104">
        <v>-29</v>
      </c>
      <c r="B52" s="104">
        <v>5.2971999684814364E-4</v>
      </c>
      <c r="D52" s="92">
        <f t="shared" si="3"/>
        <v>-2.8999999999999998E-3</v>
      </c>
      <c r="E52" s="92">
        <f t="shared" si="4"/>
        <v>5.2971999684814364E-4</v>
      </c>
      <c r="F52" s="36">
        <f t="shared" si="5"/>
        <v>8.4099999999999991E-6</v>
      </c>
      <c r="G52" s="36">
        <f t="shared" si="6"/>
        <v>-2.4388999999999994E-8</v>
      </c>
      <c r="H52" s="36">
        <f t="shared" si="7"/>
        <v>7.0728099999999987E-11</v>
      </c>
      <c r="I52" s="36">
        <f t="shared" si="8"/>
        <v>-1.5361879908596165E-6</v>
      </c>
      <c r="J52" s="36">
        <f t="shared" si="9"/>
        <v>4.454945173492888E-9</v>
      </c>
      <c r="K52" s="36">
        <f t="shared" ca="1" si="10"/>
        <v>1.5179033612358736E-3</v>
      </c>
      <c r="L52" s="36">
        <f t="shared" ca="1" si="11"/>
        <v>9.7650636165265306E-7</v>
      </c>
      <c r="M52" s="36">
        <f t="shared" ca="1" si="12"/>
        <v>3258531820.4357395</v>
      </c>
      <c r="N52" s="36">
        <f t="shared" ca="1" si="13"/>
        <v>40764581.075950086</v>
      </c>
      <c r="O52" s="36">
        <f t="shared" ca="1" si="14"/>
        <v>364831618.45130813</v>
      </c>
      <c r="P52" s="45">
        <f t="shared" ca="1" si="15"/>
        <v>-9.8818336438772996E-4</v>
      </c>
    </row>
    <row r="53" spans="1:16" x14ac:dyDescent="0.2">
      <c r="A53" s="104">
        <v>0</v>
      </c>
      <c r="B53" s="104">
        <v>-8.0000000161817297E-4</v>
      </c>
      <c r="D53" s="92">
        <f t="shared" si="3"/>
        <v>0</v>
      </c>
      <c r="E53" s="92">
        <f t="shared" si="4"/>
        <v>-8.0000000161817297E-4</v>
      </c>
      <c r="F53" s="36">
        <f t="shared" si="5"/>
        <v>0</v>
      </c>
      <c r="G53" s="36">
        <f t="shared" si="6"/>
        <v>0</v>
      </c>
      <c r="H53" s="36">
        <f t="shared" si="7"/>
        <v>0</v>
      </c>
      <c r="I53" s="36">
        <f t="shared" si="8"/>
        <v>0</v>
      </c>
      <c r="J53" s="36">
        <f t="shared" si="9"/>
        <v>0</v>
      </c>
      <c r="K53" s="36">
        <f t="shared" ca="1" si="10"/>
        <v>1.4920812981917535E-3</v>
      </c>
      <c r="L53" s="36">
        <f t="shared" ca="1" si="11"/>
        <v>5.2536366849383622E-6</v>
      </c>
      <c r="M53" s="36">
        <f t="shared" ca="1" si="12"/>
        <v>3256505651.310729</v>
      </c>
      <c r="N53" s="36">
        <f t="shared" ca="1" si="13"/>
        <v>38148498.138818391</v>
      </c>
      <c r="O53" s="36">
        <f t="shared" ca="1" si="14"/>
        <v>368939974.14223278</v>
      </c>
      <c r="P53" s="45">
        <f t="shared" ca="1" si="15"/>
        <v>-2.2920812998099265E-3</v>
      </c>
    </row>
    <row r="54" spans="1:16" x14ac:dyDescent="0.2">
      <c r="A54" s="104">
        <v>0</v>
      </c>
      <c r="B54" s="104">
        <v>0</v>
      </c>
      <c r="D54" s="92">
        <f t="shared" si="3"/>
        <v>0</v>
      </c>
      <c r="E54" s="92">
        <f t="shared" si="4"/>
        <v>0</v>
      </c>
      <c r="F54" s="36">
        <f t="shared" si="5"/>
        <v>0</v>
      </c>
      <c r="G54" s="36">
        <f t="shared" si="6"/>
        <v>0</v>
      </c>
      <c r="H54" s="36">
        <f t="shared" si="7"/>
        <v>0</v>
      </c>
      <c r="I54" s="36">
        <f t="shared" si="8"/>
        <v>0</v>
      </c>
      <c r="J54" s="36">
        <f t="shared" si="9"/>
        <v>0</v>
      </c>
      <c r="K54" s="36">
        <f t="shared" ca="1" si="10"/>
        <v>1.4920812981917535E-3</v>
      </c>
      <c r="L54" s="36">
        <f t="shared" ca="1" si="11"/>
        <v>2.2263066004135884E-6</v>
      </c>
      <c r="M54" s="36">
        <f t="shared" ca="1" si="12"/>
        <v>3256505651.310729</v>
      </c>
      <c r="N54" s="36">
        <f t="shared" ca="1" si="13"/>
        <v>38148498.138818391</v>
      </c>
      <c r="O54" s="36">
        <f t="shared" ca="1" si="14"/>
        <v>368939974.14223278</v>
      </c>
      <c r="P54" s="45">
        <f t="shared" ca="1" si="15"/>
        <v>-1.4920812981917535E-3</v>
      </c>
    </row>
    <row r="55" spans="1:16" x14ac:dyDescent="0.2">
      <c r="A55" s="104">
        <v>13.5</v>
      </c>
      <c r="B55" s="104">
        <v>-1.4241799945011735E-3</v>
      </c>
      <c r="D55" s="92">
        <f t="shared" si="3"/>
        <v>1.3500000000000001E-3</v>
      </c>
      <c r="E55" s="92">
        <f t="shared" si="4"/>
        <v>-1.4241799945011735E-3</v>
      </c>
      <c r="F55" s="36">
        <f t="shared" si="5"/>
        <v>1.8225000000000001E-6</v>
      </c>
      <c r="G55" s="36">
        <f t="shared" si="6"/>
        <v>2.4603750000000002E-9</v>
      </c>
      <c r="H55" s="36">
        <f t="shared" si="7"/>
        <v>3.3215062500000003E-12</v>
      </c>
      <c r="I55" s="36">
        <f t="shared" si="8"/>
        <v>-1.9226429925765843E-6</v>
      </c>
      <c r="J55" s="36">
        <f t="shared" si="9"/>
        <v>-2.595568039978389E-9</v>
      </c>
      <c r="K55" s="36">
        <f t="shared" ca="1" si="10"/>
        <v>1.4800898090654257E-3</v>
      </c>
      <c r="L55" s="36">
        <f t="shared" ca="1" si="11"/>
        <v>8.4347830919087731E-6</v>
      </c>
      <c r="M55" s="36">
        <f t="shared" ca="1" si="12"/>
        <v>3255550073.5777073</v>
      </c>
      <c r="N55" s="36">
        <f t="shared" ca="1" si="13"/>
        <v>36962831.04796508</v>
      </c>
      <c r="O55" s="36">
        <f t="shared" ca="1" si="14"/>
        <v>370852686.49492705</v>
      </c>
      <c r="P55" s="45">
        <f t="shared" ca="1" si="15"/>
        <v>-2.9042698035665992E-3</v>
      </c>
    </row>
    <row r="56" spans="1:16" x14ac:dyDescent="0.2">
      <c r="A56" s="104">
        <v>22</v>
      </c>
      <c r="B56" s="104">
        <v>-1.794960000552237E-3</v>
      </c>
      <c r="D56" s="92">
        <f t="shared" si="3"/>
        <v>2.2000000000000001E-3</v>
      </c>
      <c r="E56" s="92">
        <f t="shared" si="4"/>
        <v>-1.794960000552237E-3</v>
      </c>
      <c r="F56" s="36">
        <f t="shared" si="5"/>
        <v>4.8400000000000002E-6</v>
      </c>
      <c r="G56" s="36">
        <f t="shared" si="6"/>
        <v>1.0648E-8</v>
      </c>
      <c r="H56" s="36">
        <f t="shared" si="7"/>
        <v>2.3425600000000003E-11</v>
      </c>
      <c r="I56" s="36">
        <f t="shared" si="8"/>
        <v>-3.9489120012149213E-6</v>
      </c>
      <c r="J56" s="36">
        <f t="shared" si="9"/>
        <v>-8.6876064026728274E-9</v>
      </c>
      <c r="K56" s="36">
        <f t="shared" ca="1" si="10"/>
        <v>1.4725491052663491E-3</v>
      </c>
      <c r="L56" s="36">
        <f t="shared" ca="1" si="11"/>
        <v>1.0676615756607376E-5</v>
      </c>
      <c r="M56" s="36">
        <f t="shared" ca="1" si="12"/>
        <v>3254944386.9950995</v>
      </c>
      <c r="N56" s="36">
        <f t="shared" ca="1" si="13"/>
        <v>36226732.764475532</v>
      </c>
      <c r="O56" s="36">
        <f t="shared" ca="1" si="14"/>
        <v>372057028.35646403</v>
      </c>
      <c r="P56" s="45">
        <f t="shared" ca="1" si="15"/>
        <v>-3.2675091058185861E-3</v>
      </c>
    </row>
    <row r="57" spans="1:16" x14ac:dyDescent="0.2">
      <c r="A57" s="104">
        <v>26.5</v>
      </c>
      <c r="B57" s="104">
        <v>-2.0030199957545847E-3</v>
      </c>
      <c r="D57" s="92">
        <f t="shared" si="3"/>
        <v>2.65E-3</v>
      </c>
      <c r="E57" s="92">
        <f t="shared" si="4"/>
        <v>-2.0030199957545847E-3</v>
      </c>
      <c r="F57" s="36">
        <f t="shared" si="5"/>
        <v>7.0225000000000001E-6</v>
      </c>
      <c r="G57" s="36">
        <f t="shared" si="6"/>
        <v>1.8609624999999999E-8</v>
      </c>
      <c r="H57" s="36">
        <f t="shared" si="7"/>
        <v>4.931550625E-11</v>
      </c>
      <c r="I57" s="36">
        <f t="shared" si="8"/>
        <v>-5.3080029887496497E-6</v>
      </c>
      <c r="J57" s="36">
        <f t="shared" si="9"/>
        <v>-1.4066207920186572E-8</v>
      </c>
      <c r="K57" s="36">
        <f t="shared" ca="1" si="10"/>
        <v>1.4685599377144696E-3</v>
      </c>
      <c r="L57" s="36">
        <f t="shared" ca="1" si="11"/>
        <v>1.2051867234465005E-5</v>
      </c>
      <c r="M57" s="36">
        <f t="shared" ca="1" si="12"/>
        <v>3254622470.1280031</v>
      </c>
      <c r="N57" s="36">
        <f t="shared" ca="1" si="13"/>
        <v>35840289.238310367</v>
      </c>
      <c r="O57" s="36">
        <f t="shared" ca="1" si="14"/>
        <v>372694630.14239019</v>
      </c>
      <c r="P57" s="45">
        <f t="shared" ca="1" si="15"/>
        <v>-3.4715799334690545E-3</v>
      </c>
    </row>
    <row r="58" spans="1:16" x14ac:dyDescent="0.2">
      <c r="A58" s="104">
        <v>124</v>
      </c>
      <c r="B58" s="104">
        <v>3.7556800016318448E-3</v>
      </c>
      <c r="D58" s="92">
        <f t="shared" si="3"/>
        <v>1.24E-2</v>
      </c>
      <c r="E58" s="92">
        <f t="shared" si="4"/>
        <v>3.7556800016318448E-3</v>
      </c>
      <c r="F58" s="36">
        <f t="shared" si="5"/>
        <v>1.5375999999999999E-4</v>
      </c>
      <c r="G58" s="36">
        <f t="shared" si="6"/>
        <v>1.9066239999999999E-6</v>
      </c>
      <c r="H58" s="36">
        <f t="shared" si="7"/>
        <v>2.3642137599999998E-8</v>
      </c>
      <c r="I58" s="36">
        <f t="shared" si="8"/>
        <v>4.6570432020234877E-5</v>
      </c>
      <c r="J58" s="36">
        <f t="shared" si="9"/>
        <v>5.774733570509125E-7</v>
      </c>
      <c r="K58" s="36">
        <f t="shared" ca="1" si="10"/>
        <v>1.3826328321877683E-3</v>
      </c>
      <c r="L58" s="36">
        <f t="shared" ca="1" si="11"/>
        <v>5.6313528684065433E-6</v>
      </c>
      <c r="M58" s="36">
        <f t="shared" ca="1" si="12"/>
        <v>3247433797.9873195</v>
      </c>
      <c r="N58" s="36">
        <f t="shared" ca="1" si="13"/>
        <v>28015007.444424056</v>
      </c>
      <c r="O58" s="36">
        <f t="shared" ca="1" si="14"/>
        <v>386508091.96012563</v>
      </c>
      <c r="P58" s="45">
        <f t="shared" ca="1" si="15"/>
        <v>2.3730471694440765E-3</v>
      </c>
    </row>
    <row r="59" spans="1:16" x14ac:dyDescent="0.2">
      <c r="A59" s="104">
        <v>124.5</v>
      </c>
      <c r="B59" s="104">
        <v>-8.965999586507678E-5</v>
      </c>
      <c r="D59" s="92">
        <f t="shared" si="3"/>
        <v>1.2449999999999999E-2</v>
      </c>
      <c r="E59" s="92">
        <f t="shared" si="4"/>
        <v>-8.965999586507678E-5</v>
      </c>
      <c r="F59" s="36">
        <f t="shared" si="5"/>
        <v>1.5500249999999999E-4</v>
      </c>
      <c r="G59" s="36">
        <f t="shared" si="6"/>
        <v>1.9297811249999998E-6</v>
      </c>
      <c r="H59" s="36">
        <f t="shared" si="7"/>
        <v>2.4025775006249995E-8</v>
      </c>
      <c r="I59" s="36">
        <f t="shared" si="8"/>
        <v>-1.1162669485202059E-6</v>
      </c>
      <c r="J59" s="36">
        <f t="shared" si="9"/>
        <v>-1.3897523509076562E-8</v>
      </c>
      <c r="K59" s="36">
        <f t="shared" ca="1" si="10"/>
        <v>1.3821946678504037E-3</v>
      </c>
      <c r="L59" s="36">
        <f t="shared" ca="1" si="11"/>
        <v>2.1663561511010099E-6</v>
      </c>
      <c r="M59" s="36">
        <f t="shared" ca="1" si="12"/>
        <v>3247395880.8019934</v>
      </c>
      <c r="N59" s="36">
        <f t="shared" ca="1" si="13"/>
        <v>27977549.812626582</v>
      </c>
      <c r="O59" s="36">
        <f t="shared" ca="1" si="14"/>
        <v>386578911.46160495</v>
      </c>
      <c r="P59" s="45">
        <f t="shared" ca="1" si="15"/>
        <v>-1.4718546637154804E-3</v>
      </c>
    </row>
    <row r="60" spans="1:16" x14ac:dyDescent="0.2">
      <c r="A60" s="104">
        <v>132.5</v>
      </c>
      <c r="B60" s="104">
        <v>-3.61509999493137E-3</v>
      </c>
      <c r="D60" s="92">
        <f t="shared" si="3"/>
        <v>1.325E-2</v>
      </c>
      <c r="E60" s="92">
        <f t="shared" si="4"/>
        <v>-3.61509999493137E-3</v>
      </c>
      <c r="F60" s="36">
        <f t="shared" si="5"/>
        <v>1.7556249999999999E-4</v>
      </c>
      <c r="G60" s="36">
        <f t="shared" si="6"/>
        <v>2.3262031249999996E-6</v>
      </c>
      <c r="H60" s="36">
        <f t="shared" si="7"/>
        <v>3.0822191406249999E-8</v>
      </c>
      <c r="I60" s="36">
        <f t="shared" si="8"/>
        <v>-4.7900074932840652E-5</v>
      </c>
      <c r="J60" s="36">
        <f t="shared" si="9"/>
        <v>-6.3467599286013865E-7</v>
      </c>
      <c r="K60" s="36">
        <f t="shared" ca="1" si="10"/>
        <v>1.3751874904737481E-3</v>
      </c>
      <c r="L60" s="36">
        <f t="shared" ca="1" si="11"/>
        <v>2.490296918699094E-5</v>
      </c>
      <c r="M60" s="36">
        <f t="shared" ca="1" si="12"/>
        <v>3246787747.4594846</v>
      </c>
      <c r="N60" s="36">
        <f t="shared" ca="1" si="13"/>
        <v>27381898.084895901</v>
      </c>
      <c r="O60" s="36">
        <f t="shared" ca="1" si="14"/>
        <v>387711979.40424776</v>
      </c>
      <c r="P60" s="45">
        <f t="shared" ca="1" si="15"/>
        <v>-4.9902874854051184E-3</v>
      </c>
    </row>
    <row r="61" spans="1:16" x14ac:dyDescent="0.2">
      <c r="A61" s="104">
        <v>133</v>
      </c>
      <c r="B61" s="104">
        <v>-2.4604400023235939E-3</v>
      </c>
      <c r="D61" s="92">
        <f t="shared" si="3"/>
        <v>1.3299999999999999E-2</v>
      </c>
      <c r="E61" s="92">
        <f t="shared" si="4"/>
        <v>-2.4604400023235939E-3</v>
      </c>
      <c r="F61" s="36">
        <f t="shared" si="5"/>
        <v>1.7689E-4</v>
      </c>
      <c r="G61" s="36">
        <f t="shared" si="6"/>
        <v>2.3526369999999997E-6</v>
      </c>
      <c r="H61" s="36">
        <f t="shared" si="7"/>
        <v>3.1290072099999996E-8</v>
      </c>
      <c r="I61" s="36">
        <f t="shared" si="8"/>
        <v>-3.2723852030903796E-5</v>
      </c>
      <c r="J61" s="36">
        <f t="shared" si="9"/>
        <v>-4.3522723201102046E-7</v>
      </c>
      <c r="K61" s="36">
        <f t="shared" ca="1" si="10"/>
        <v>1.3747497576390307E-3</v>
      </c>
      <c r="L61" s="36">
        <f t="shared" ca="1" si="11"/>
        <v>1.4708680494922175E-5</v>
      </c>
      <c r="M61" s="36">
        <f t="shared" ca="1" si="12"/>
        <v>3246749647.9867983</v>
      </c>
      <c r="N61" s="36">
        <f t="shared" ca="1" si="13"/>
        <v>27344899.051083256</v>
      </c>
      <c r="O61" s="36">
        <f t="shared" ca="1" si="14"/>
        <v>387782793.30035055</v>
      </c>
      <c r="P61" s="45">
        <f t="shared" ca="1" si="15"/>
        <v>-3.8351897599626246E-3</v>
      </c>
    </row>
    <row r="62" spans="1:16" x14ac:dyDescent="0.2">
      <c r="A62" s="104">
        <v>1326.5</v>
      </c>
      <c r="B62" s="104">
        <v>7.1297999966191128E-4</v>
      </c>
      <c r="D62" s="92">
        <f t="shared" si="3"/>
        <v>0.13264999999999999</v>
      </c>
      <c r="E62" s="92">
        <f t="shared" si="4"/>
        <v>7.1297999966191128E-4</v>
      </c>
      <c r="F62" s="36">
        <f t="shared" si="5"/>
        <v>1.7596022499999999E-2</v>
      </c>
      <c r="G62" s="36">
        <f t="shared" si="6"/>
        <v>2.3341123846249996E-3</v>
      </c>
      <c r="H62" s="36">
        <f t="shared" si="7"/>
        <v>3.0962000782050621E-4</v>
      </c>
      <c r="I62" s="36">
        <f t="shared" si="8"/>
        <v>9.457679695515253E-5</v>
      </c>
      <c r="J62" s="36">
        <f t="shared" si="9"/>
        <v>1.2545612116100982E-5</v>
      </c>
      <c r="K62" s="36">
        <f t="shared" ca="1" si="10"/>
        <v>4.022236107012076E-4</v>
      </c>
      <c r="L62" s="36">
        <f t="shared" ca="1" si="11"/>
        <v>9.6569533279896158E-8</v>
      </c>
      <c r="M62" s="36">
        <f t="shared" ca="1" si="12"/>
        <v>3125761971.6796741</v>
      </c>
      <c r="N62" s="36">
        <f t="shared" ca="1" si="13"/>
        <v>7219232.4051326793</v>
      </c>
      <c r="O62" s="36">
        <f t="shared" ca="1" si="14"/>
        <v>551840975.25734448</v>
      </c>
      <c r="P62" s="45">
        <f t="shared" ca="1" si="15"/>
        <v>3.1075638896070368E-4</v>
      </c>
    </row>
    <row r="63" spans="1:16" x14ac:dyDescent="0.2">
      <c r="A63" s="104">
        <v>1330.5</v>
      </c>
      <c r="B63" s="104">
        <v>9.5026000053621829E-4</v>
      </c>
      <c r="D63" s="92">
        <f t="shared" si="3"/>
        <v>0.13305</v>
      </c>
      <c r="E63" s="92">
        <f t="shared" si="4"/>
        <v>9.5026000053621829E-4</v>
      </c>
      <c r="F63" s="36">
        <f t="shared" si="5"/>
        <v>1.7702302499999999E-2</v>
      </c>
      <c r="G63" s="36">
        <f t="shared" si="6"/>
        <v>2.3552913476249998E-3</v>
      </c>
      <c r="H63" s="36">
        <f t="shared" si="7"/>
        <v>3.1337151380150623E-4</v>
      </c>
      <c r="I63" s="36">
        <f t="shared" si="8"/>
        <v>1.2643209307134384E-4</v>
      </c>
      <c r="J63" s="36">
        <f t="shared" si="9"/>
        <v>1.6821789983142298E-5</v>
      </c>
      <c r="K63" s="36">
        <f t="shared" ca="1" si="10"/>
        <v>3.9920736617925776E-4</v>
      </c>
      <c r="L63" s="36">
        <f t="shared" ca="1" si="11"/>
        <v>3.0365900583174601E-7</v>
      </c>
      <c r="M63" s="36">
        <f t="shared" ca="1" si="12"/>
        <v>3125257475.2940049</v>
      </c>
      <c r="N63" s="36">
        <f t="shared" ca="1" si="13"/>
        <v>7352921.2929107668</v>
      </c>
      <c r="O63" s="36">
        <f t="shared" ca="1" si="14"/>
        <v>552361457.49409902</v>
      </c>
      <c r="P63" s="45">
        <f t="shared" ca="1" si="15"/>
        <v>5.5105263435696052E-4</v>
      </c>
    </row>
    <row r="64" spans="1:16" x14ac:dyDescent="0.2">
      <c r="A64" s="104">
        <v>1442</v>
      </c>
      <c r="B64" s="104">
        <v>4.4394400028977543E-3</v>
      </c>
      <c r="D64" s="92">
        <f t="shared" si="3"/>
        <v>0.14419999999999999</v>
      </c>
      <c r="E64" s="92">
        <f t="shared" si="4"/>
        <v>4.4394400028977543E-3</v>
      </c>
      <c r="F64" s="36">
        <f t="shared" si="5"/>
        <v>2.0793639999999999E-2</v>
      </c>
      <c r="G64" s="36">
        <f t="shared" si="6"/>
        <v>2.9984428879999995E-3</v>
      </c>
      <c r="H64" s="36">
        <f t="shared" si="7"/>
        <v>4.3237546444959996E-4</v>
      </c>
      <c r="I64" s="36">
        <f t="shared" si="8"/>
        <v>6.4016724841785614E-4</v>
      </c>
      <c r="J64" s="36">
        <f t="shared" si="9"/>
        <v>9.2312117221854856E-5</v>
      </c>
      <c r="K64" s="36">
        <f t="shared" ca="1" si="10"/>
        <v>3.1578331471435135E-4</v>
      </c>
      <c r="L64" s="36">
        <f t="shared" ca="1" si="11"/>
        <v>1.7004544481999714E-5</v>
      </c>
      <c r="M64" s="36">
        <f t="shared" ca="1" si="12"/>
        <v>3110935081.2418671</v>
      </c>
      <c r="N64" s="36">
        <f t="shared" ca="1" si="13"/>
        <v>11540815.07823476</v>
      </c>
      <c r="O64" s="36">
        <f t="shared" ca="1" si="14"/>
        <v>566756495.06400549</v>
      </c>
      <c r="P64" s="45">
        <f t="shared" ca="1" si="15"/>
        <v>4.1236566881834033E-3</v>
      </c>
    </row>
    <row r="65" spans="1:20" x14ac:dyDescent="0.2">
      <c r="A65" s="104">
        <v>1562.5</v>
      </c>
      <c r="B65" s="104">
        <v>-5.8749999880092219E-4</v>
      </c>
      <c r="D65" s="92">
        <f t="shared" si="3"/>
        <v>0.15625</v>
      </c>
      <c r="E65" s="92">
        <f t="shared" si="4"/>
        <v>-5.8749999880092219E-4</v>
      </c>
      <c r="F65" s="36">
        <f t="shared" si="5"/>
        <v>2.44140625E-2</v>
      </c>
      <c r="G65" s="36">
        <f t="shared" si="6"/>
        <v>3.814697265625E-3</v>
      </c>
      <c r="H65" s="36">
        <f t="shared" si="7"/>
        <v>5.9604644775390625E-4</v>
      </c>
      <c r="I65" s="36">
        <f t="shared" si="8"/>
        <v>-9.1796874812644091E-5</v>
      </c>
      <c r="J65" s="36">
        <f t="shared" si="9"/>
        <v>-1.4343261689475639E-5</v>
      </c>
      <c r="K65" s="36">
        <f t="shared" ca="1" si="10"/>
        <v>2.270446701350803E-4</v>
      </c>
      <c r="L65" s="36">
        <f t="shared" ca="1" si="11"/>
        <v>6.6348301769206181E-7</v>
      </c>
      <c r="M65" s="36">
        <f t="shared" ca="1" si="12"/>
        <v>3094896118.1456418</v>
      </c>
      <c r="N65" s="36">
        <f t="shared" ca="1" si="13"/>
        <v>17038349.630841922</v>
      </c>
      <c r="O65" s="36">
        <f t="shared" ca="1" si="14"/>
        <v>582054920.91864693</v>
      </c>
      <c r="P65" s="45">
        <f t="shared" ca="1" si="15"/>
        <v>-8.1454466893600246E-4</v>
      </c>
    </row>
    <row r="66" spans="1:20" x14ac:dyDescent="0.2">
      <c r="A66" s="104">
        <v>1574.5</v>
      </c>
      <c r="B66" s="104">
        <v>-2.5756599934538826E-3</v>
      </c>
      <c r="D66" s="92">
        <f t="shared" si="3"/>
        <v>0.15745000000000001</v>
      </c>
      <c r="E66" s="92">
        <f t="shared" si="4"/>
        <v>-2.5756599934538826E-3</v>
      </c>
      <c r="F66" s="36">
        <f t="shared" si="5"/>
        <v>2.4790502500000002E-2</v>
      </c>
      <c r="G66" s="36">
        <f t="shared" si="6"/>
        <v>3.9032646186250007E-3</v>
      </c>
      <c r="H66" s="36">
        <f t="shared" si="7"/>
        <v>6.1456901420250639E-4</v>
      </c>
      <c r="I66" s="36">
        <f t="shared" si="8"/>
        <v>-4.0553766596931385E-4</v>
      </c>
      <c r="J66" s="36">
        <f t="shared" si="9"/>
        <v>-6.3851905506868471E-5</v>
      </c>
      <c r="K66" s="36">
        <f t="shared" ca="1" si="10"/>
        <v>2.1828834306905759E-4</v>
      </c>
      <c r="L66" s="36">
        <f t="shared" ca="1" si="11"/>
        <v>7.8061473071593052E-6</v>
      </c>
      <c r="M66" s="36">
        <f t="shared" ca="1" si="12"/>
        <v>3093267175.0793695</v>
      </c>
      <c r="N66" s="36">
        <f t="shared" ca="1" si="13"/>
        <v>17639341.823948886</v>
      </c>
      <c r="O66" s="36">
        <f t="shared" ca="1" si="14"/>
        <v>583562995.37773693</v>
      </c>
      <c r="P66" s="45">
        <f t="shared" ca="1" si="15"/>
        <v>-2.7939483365229402E-3</v>
      </c>
    </row>
    <row r="67" spans="1:20" x14ac:dyDescent="0.2">
      <c r="A67" s="104">
        <v>1596.5</v>
      </c>
      <c r="B67" s="104">
        <v>-6.7062000016449019E-4</v>
      </c>
      <c r="D67" s="92">
        <f t="shared" si="3"/>
        <v>0.15964999999999999</v>
      </c>
      <c r="E67" s="92">
        <f t="shared" si="4"/>
        <v>-6.7062000016449019E-4</v>
      </c>
      <c r="F67" s="36">
        <f t="shared" si="5"/>
        <v>2.5488122499999995E-2</v>
      </c>
      <c r="G67" s="36">
        <f t="shared" si="6"/>
        <v>4.0691787571249987E-3</v>
      </c>
      <c r="H67" s="36">
        <f t="shared" si="7"/>
        <v>6.4964438857500594E-4</v>
      </c>
      <c r="I67" s="36">
        <f t="shared" si="8"/>
        <v>-1.0706448302626085E-4</v>
      </c>
      <c r="J67" s="36">
        <f t="shared" si="9"/>
        <v>-1.7092844715142545E-5</v>
      </c>
      <c r="K67" s="36">
        <f t="shared" ca="1" si="10"/>
        <v>2.022730490143136E-4</v>
      </c>
      <c r="L67" s="36">
        <f t="shared" ca="1" si="11"/>
        <v>7.619422753046697E-7</v>
      </c>
      <c r="M67" s="36">
        <f t="shared" ca="1" si="12"/>
        <v>3090265919.3458719</v>
      </c>
      <c r="N67" s="36">
        <f t="shared" ca="1" si="13"/>
        <v>18765824.549255565</v>
      </c>
      <c r="O67" s="36">
        <f t="shared" ca="1" si="14"/>
        <v>586320334.77722216</v>
      </c>
      <c r="P67" s="45">
        <f t="shared" ca="1" si="15"/>
        <v>-8.7289304917880384E-4</v>
      </c>
    </row>
    <row r="68" spans="1:20" x14ac:dyDescent="0.2">
      <c r="A68" s="104">
        <v>1605</v>
      </c>
      <c r="B68" s="104">
        <v>-8.1414000014774501E-3</v>
      </c>
      <c r="D68" s="92">
        <f t="shared" si="3"/>
        <v>0.1605</v>
      </c>
      <c r="E68" s="92">
        <f t="shared" si="4"/>
        <v>-8.1414000014774501E-3</v>
      </c>
      <c r="F68" s="36">
        <f t="shared" si="5"/>
        <v>2.5760250000000002E-2</v>
      </c>
      <c r="G68" s="36">
        <f t="shared" si="6"/>
        <v>4.134520125E-3</v>
      </c>
      <c r="H68" s="36">
        <f t="shared" si="7"/>
        <v>6.635904800625001E-4</v>
      </c>
      <c r="I68" s="36">
        <f t="shared" si="8"/>
        <v>-1.3066947002371308E-3</v>
      </c>
      <c r="J68" s="36">
        <f t="shared" si="9"/>
        <v>-2.097244993880595E-4</v>
      </c>
      <c r="K68" s="36">
        <f t="shared" ca="1" si="10"/>
        <v>1.960984825966326E-4</v>
      </c>
      <c r="L68" s="36">
        <f t="shared" ca="1" si="11"/>
        <v>6.9513880971937636E-5</v>
      </c>
      <c r="M68" s="36">
        <f t="shared" ca="1" si="12"/>
        <v>3089101198.0782022</v>
      </c>
      <c r="N68" s="36">
        <f t="shared" ca="1" si="13"/>
        <v>19209555.947503548</v>
      </c>
      <c r="O68" s="36">
        <f t="shared" ca="1" si="14"/>
        <v>587383063.82075632</v>
      </c>
      <c r="P68" s="45">
        <f t="shared" ca="1" si="15"/>
        <v>-8.3374984840740834E-3</v>
      </c>
    </row>
    <row r="69" spans="1:20" x14ac:dyDescent="0.2">
      <c r="A69" s="104">
        <v>1609</v>
      </c>
      <c r="B69" s="104">
        <v>-8.9041199971688911E-3</v>
      </c>
      <c r="D69" s="92">
        <f t="shared" si="3"/>
        <v>0.16089999999999999</v>
      </c>
      <c r="E69" s="92">
        <f t="shared" si="4"/>
        <v>-8.9041199971688911E-3</v>
      </c>
      <c r="F69" s="36">
        <f t="shared" si="5"/>
        <v>2.5888809999999995E-2</v>
      </c>
      <c r="G69" s="36">
        <f t="shared" si="6"/>
        <v>4.1655095289999987E-3</v>
      </c>
      <c r="H69" s="36">
        <f t="shared" si="7"/>
        <v>6.7023048321609969E-4</v>
      </c>
      <c r="I69" s="36">
        <f t="shared" si="8"/>
        <v>-1.4326729075444745E-3</v>
      </c>
      <c r="J69" s="36">
        <f t="shared" si="9"/>
        <v>-2.3051707082390595E-4</v>
      </c>
      <c r="K69" s="36">
        <f t="shared" ca="1" si="10"/>
        <v>1.9319534253329652E-4</v>
      </c>
      <c r="L69" s="36">
        <f t="shared" ca="1" si="11"/>
        <v>8.2761146389980734E-5</v>
      </c>
      <c r="M69" s="36">
        <f t="shared" ca="1" si="12"/>
        <v>3088552102.4460344</v>
      </c>
      <c r="N69" s="36">
        <f t="shared" ca="1" si="13"/>
        <v>19420002.332639664</v>
      </c>
      <c r="O69" s="36">
        <f t="shared" ca="1" si="14"/>
        <v>587882665.79656816</v>
      </c>
      <c r="P69" s="45">
        <f t="shared" ca="1" si="15"/>
        <v>-9.0973153397021882E-3</v>
      </c>
    </row>
    <row r="70" spans="1:20" x14ac:dyDescent="0.2">
      <c r="A70" s="104">
        <v>1617.5</v>
      </c>
      <c r="B70" s="104">
        <v>-9.2749000032199547E-3</v>
      </c>
      <c r="D70" s="92">
        <f t="shared" si="3"/>
        <v>0.16175</v>
      </c>
      <c r="E70" s="92">
        <f t="shared" si="4"/>
        <v>-9.2749000032199547E-3</v>
      </c>
      <c r="F70" s="36">
        <f t="shared" si="5"/>
        <v>2.6163062500000001E-2</v>
      </c>
      <c r="G70" s="36">
        <f t="shared" si="6"/>
        <v>4.2318753593750006E-3</v>
      </c>
      <c r="H70" s="36">
        <f t="shared" si="7"/>
        <v>6.845058393789063E-4</v>
      </c>
      <c r="I70" s="36">
        <f t="shared" si="8"/>
        <v>-1.5002150755208277E-3</v>
      </c>
      <c r="J70" s="36">
        <f t="shared" si="9"/>
        <v>-2.426597884654939E-4</v>
      </c>
      <c r="K70" s="36">
        <f t="shared" ca="1" si="10"/>
        <v>1.8703156368179833E-4</v>
      </c>
      <c r="L70" s="36">
        <f t="shared" ca="1" si="11"/>
        <v>8.9528148976731857E-5</v>
      </c>
      <c r="M70" s="36">
        <f t="shared" ca="1" si="12"/>
        <v>3087383168.3355565</v>
      </c>
      <c r="N70" s="36">
        <f t="shared" ca="1" si="13"/>
        <v>19870658.220159631</v>
      </c>
      <c r="O70" s="36">
        <f t="shared" ca="1" si="14"/>
        <v>588943241.17323685</v>
      </c>
      <c r="P70" s="45">
        <f t="shared" ca="1" si="15"/>
        <v>-9.4619315669017528E-3</v>
      </c>
    </row>
    <row r="71" spans="1:20" x14ac:dyDescent="0.2">
      <c r="A71" s="104">
        <v>1618</v>
      </c>
      <c r="B71" s="104">
        <v>1.8797599987010472E-3</v>
      </c>
      <c r="D71" s="92">
        <f t="shared" si="3"/>
        <v>0.1618</v>
      </c>
      <c r="E71" s="92">
        <f t="shared" si="4"/>
        <v>1.8797599987010472E-3</v>
      </c>
      <c r="F71" s="36">
        <f t="shared" si="5"/>
        <v>2.6179239999999999E-2</v>
      </c>
      <c r="G71" s="36">
        <f t="shared" si="6"/>
        <v>4.2358010319999998E-3</v>
      </c>
      <c r="H71" s="36">
        <f t="shared" si="7"/>
        <v>6.8535260697759998E-4</v>
      </c>
      <c r="I71" s="36">
        <f t="shared" si="8"/>
        <v>3.0414516778982942E-4</v>
      </c>
      <c r="J71" s="36">
        <f t="shared" si="9"/>
        <v>4.9210688148394399E-5</v>
      </c>
      <c r="K71" s="36">
        <f t="shared" ca="1" si="10"/>
        <v>1.8666921689781759E-4</v>
      </c>
      <c r="L71" s="36">
        <f t="shared" ca="1" si="11"/>
        <v>2.8665563954270712E-6</v>
      </c>
      <c r="M71" s="36">
        <f t="shared" ca="1" si="12"/>
        <v>3087314318.3426042</v>
      </c>
      <c r="N71" s="36">
        <f t="shared" ca="1" si="13"/>
        <v>19897313.559537634</v>
      </c>
      <c r="O71" s="36">
        <f t="shared" ca="1" si="14"/>
        <v>589005582.16469765</v>
      </c>
      <c r="P71" s="45">
        <f t="shared" ca="1" si="15"/>
        <v>1.6930907818032295E-3</v>
      </c>
    </row>
    <row r="72" spans="1:20" x14ac:dyDescent="0.2">
      <c r="A72" s="104">
        <v>1618.5</v>
      </c>
      <c r="B72" s="104">
        <v>-1.0965579996991437E-2</v>
      </c>
      <c r="D72" s="92">
        <f t="shared" si="3"/>
        <v>0.16184999999999999</v>
      </c>
      <c r="E72" s="92">
        <f t="shared" si="4"/>
        <v>-1.0965579996991437E-2</v>
      </c>
      <c r="F72" s="36">
        <f t="shared" si="5"/>
        <v>2.6195422499999999E-2</v>
      </c>
      <c r="G72" s="36">
        <f t="shared" si="6"/>
        <v>4.2397291316249993E-3</v>
      </c>
      <c r="H72" s="36">
        <f t="shared" si="7"/>
        <v>6.8620015995350626E-4</v>
      </c>
      <c r="I72" s="36">
        <f t="shared" si="8"/>
        <v>-1.7747791225130639E-3</v>
      </c>
      <c r="J72" s="36">
        <f t="shared" si="9"/>
        <v>-2.8724800097873937E-4</v>
      </c>
      <c r="K72" s="36">
        <f t="shared" ca="1" si="10"/>
        <v>1.8630689549634571E-4</v>
      </c>
      <c r="L72" s="36">
        <f t="shared" ca="1" si="11"/>
        <v>1.2436458126284083E-4</v>
      </c>
      <c r="M72" s="36">
        <f t="shared" ca="1" si="12"/>
        <v>3087245458.4449191</v>
      </c>
      <c r="N72" s="36">
        <f t="shared" ca="1" si="13"/>
        <v>19923985.119024988</v>
      </c>
      <c r="O72" s="36">
        <f t="shared" ca="1" si="14"/>
        <v>589067918.05933368</v>
      </c>
      <c r="P72" s="45">
        <f t="shared" ca="1" si="15"/>
        <v>-1.1151886892487783E-2</v>
      </c>
    </row>
    <row r="73" spans="1:20" x14ac:dyDescent="0.2">
      <c r="A73" s="104">
        <v>1622</v>
      </c>
      <c r="B73" s="104">
        <v>-1.8829600012395531E-3</v>
      </c>
      <c r="D73" s="92">
        <f t="shared" si="3"/>
        <v>0.16220000000000001</v>
      </c>
      <c r="E73" s="92">
        <f t="shared" si="4"/>
        <v>-1.8829600012395531E-3</v>
      </c>
      <c r="F73" s="36">
        <f t="shared" si="5"/>
        <v>2.6308840000000003E-2</v>
      </c>
      <c r="G73" s="36">
        <f t="shared" si="6"/>
        <v>4.2672938480000011E-3</v>
      </c>
      <c r="H73" s="36">
        <f t="shared" si="7"/>
        <v>6.9215506214560015E-4</v>
      </c>
      <c r="I73" s="36">
        <f t="shared" si="8"/>
        <v>-3.0541611220105555E-4</v>
      </c>
      <c r="J73" s="36">
        <f t="shared" si="9"/>
        <v>-4.9538493399011215E-5</v>
      </c>
      <c r="K73" s="36">
        <f t="shared" ca="1" si="10"/>
        <v>1.8377135639628377E-4</v>
      </c>
      <c r="L73" s="36">
        <f t="shared" ca="1" si="11"/>
        <v>4.271378504635269E-6</v>
      </c>
      <c r="M73" s="36">
        <f t="shared" ca="1" si="12"/>
        <v>3086763161.8586283</v>
      </c>
      <c r="N73" s="36">
        <f t="shared" ca="1" si="13"/>
        <v>20111139.920762826</v>
      </c>
      <c r="O73" s="36">
        <f t="shared" ca="1" si="14"/>
        <v>589504126.49876988</v>
      </c>
      <c r="P73" s="45">
        <f t="shared" ca="1" si="15"/>
        <v>-2.0667313576358368E-3</v>
      </c>
    </row>
    <row r="74" spans="1:20" x14ac:dyDescent="0.2">
      <c r="A74" s="104">
        <v>1634.5</v>
      </c>
      <c r="B74" s="104">
        <v>-5.0164599961135536E-3</v>
      </c>
      <c r="D74" s="92">
        <f t="shared" si="3"/>
        <v>0.16345000000000001</v>
      </c>
      <c r="E74" s="92">
        <f t="shared" si="4"/>
        <v>-5.0164599961135536E-3</v>
      </c>
      <c r="F74" s="36">
        <f t="shared" si="5"/>
        <v>2.6715902500000003E-2</v>
      </c>
      <c r="G74" s="36">
        <f t="shared" si="6"/>
        <v>4.366714263625001E-3</v>
      </c>
      <c r="H74" s="36">
        <f t="shared" si="7"/>
        <v>7.1373944638950643E-4</v>
      </c>
      <c r="I74" s="36">
        <f t="shared" si="8"/>
        <v>-8.199403863647604E-4</v>
      </c>
      <c r="J74" s="36">
        <f t="shared" si="9"/>
        <v>-1.340192561513201E-4</v>
      </c>
      <c r="K74" s="36">
        <f t="shared" ca="1" si="10"/>
        <v>1.7472601261381521E-4</v>
      </c>
      <c r="L74" s="36">
        <f t="shared" ca="1" si="11"/>
        <v>2.6948412177206791E-5</v>
      </c>
      <c r="M74" s="36">
        <f t="shared" ca="1" si="12"/>
        <v>3085036714.1597567</v>
      </c>
      <c r="N74" s="36">
        <f t="shared" ca="1" si="13"/>
        <v>20786019.462598391</v>
      </c>
      <c r="O74" s="36">
        <f t="shared" ca="1" si="14"/>
        <v>591059967.59737813</v>
      </c>
      <c r="P74" s="45">
        <f t="shared" ca="1" si="15"/>
        <v>-5.1911860087273691E-3</v>
      </c>
    </row>
    <row r="75" spans="1:20" x14ac:dyDescent="0.2">
      <c r="A75" s="105">
        <v>3162.5</v>
      </c>
      <c r="B75" s="105">
        <v>-8.3755000014207326E-3</v>
      </c>
      <c r="C75" s="45"/>
      <c r="D75" s="92">
        <f t="shared" si="3"/>
        <v>0.31624999999999998</v>
      </c>
      <c r="E75" s="92">
        <f t="shared" si="4"/>
        <v>-8.3755000014207326E-3</v>
      </c>
      <c r="F75" s="36">
        <f t="shared" si="5"/>
        <v>0.10001406249999999</v>
      </c>
      <c r="G75" s="36">
        <f t="shared" si="6"/>
        <v>3.1629447265624992E-2</v>
      </c>
      <c r="H75" s="36">
        <f t="shared" si="7"/>
        <v>1.0002812697753903E-2</v>
      </c>
      <c r="I75" s="36">
        <f t="shared" si="8"/>
        <v>-2.6487518754493063E-3</v>
      </c>
      <c r="J75" s="36">
        <f t="shared" si="9"/>
        <v>-8.3766778061084306E-4</v>
      </c>
      <c r="K75" s="36">
        <f t="shared" ca="1" si="10"/>
        <v>-8.1148184929986965E-4</v>
      </c>
      <c r="L75" s="36">
        <f t="shared" ca="1" si="11"/>
        <v>5.7214370605613917E-5</v>
      </c>
      <c r="M75" s="36">
        <f t="shared" ca="1" si="12"/>
        <v>2829330199.2125731</v>
      </c>
      <c r="N75" s="36">
        <f t="shared" ca="1" si="13"/>
        <v>164175604.39318752</v>
      </c>
      <c r="O75" s="36">
        <f t="shared" ca="1" si="14"/>
        <v>751385623.03761768</v>
      </c>
      <c r="P75" s="45">
        <f t="shared" ca="1" si="15"/>
        <v>-7.5640181521208633E-3</v>
      </c>
      <c r="Q75" s="45"/>
      <c r="T75" s="45"/>
    </row>
    <row r="76" spans="1:20" x14ac:dyDescent="0.2">
      <c r="A76" s="104">
        <v>3166.5</v>
      </c>
      <c r="B76" s="104">
        <v>-6.138220000138972E-3</v>
      </c>
      <c r="D76" s="92">
        <f t="shared" si="3"/>
        <v>0.31664999999999999</v>
      </c>
      <c r="E76" s="92">
        <f t="shared" si="4"/>
        <v>-6.138220000138972E-3</v>
      </c>
      <c r="F76" s="36">
        <f t="shared" si="5"/>
        <v>0.10026722249999999</v>
      </c>
      <c r="G76" s="36">
        <f t="shared" si="6"/>
        <v>3.1749616004624996E-2</v>
      </c>
      <c r="H76" s="36">
        <f t="shared" si="7"/>
        <v>1.0053515907864505E-2</v>
      </c>
      <c r="I76" s="36">
        <f t="shared" si="8"/>
        <v>-1.9436673630440053E-3</v>
      </c>
      <c r="J76" s="36">
        <f t="shared" si="9"/>
        <v>-6.1546227050788421E-4</v>
      </c>
      <c r="K76" s="36">
        <f t="shared" ca="1" si="10"/>
        <v>-8.1375245724726137E-4</v>
      </c>
      <c r="L76" s="36">
        <f t="shared" ca="1" si="11"/>
        <v>2.8349954615307286E-5</v>
      </c>
      <c r="M76" s="36">
        <f t="shared" ca="1" si="12"/>
        <v>2828550122.9427299</v>
      </c>
      <c r="N76" s="36">
        <f t="shared" ca="1" si="13"/>
        <v>164671772.02375767</v>
      </c>
      <c r="O76" s="36">
        <f t="shared" ca="1" si="14"/>
        <v>751714292.95242226</v>
      </c>
      <c r="P76" s="45">
        <f t="shared" ca="1" si="15"/>
        <v>-5.3244675428917101E-3</v>
      </c>
    </row>
    <row r="77" spans="1:20" x14ac:dyDescent="0.2">
      <c r="A77" s="105">
        <v>3222.5</v>
      </c>
      <c r="B77" s="105">
        <v>-4.8163000028580427E-3</v>
      </c>
      <c r="C77" s="45"/>
      <c r="D77" s="92">
        <f t="shared" si="3"/>
        <v>0.32224999999999998</v>
      </c>
      <c r="E77" s="92">
        <f t="shared" si="4"/>
        <v>-4.8163000028580427E-3</v>
      </c>
      <c r="F77" s="36">
        <f t="shared" si="5"/>
        <v>0.10384506249999999</v>
      </c>
      <c r="G77" s="36">
        <f t="shared" si="6"/>
        <v>3.3464071390624996E-2</v>
      </c>
      <c r="H77" s="36">
        <f t="shared" si="7"/>
        <v>1.0783797005628903E-2</v>
      </c>
      <c r="I77" s="36">
        <f t="shared" si="8"/>
        <v>-1.5520526759210042E-3</v>
      </c>
      <c r="J77" s="36">
        <f t="shared" si="9"/>
        <v>-5.0014897481554356E-4</v>
      </c>
      <c r="K77" s="36">
        <f t="shared" ca="1" si="10"/>
        <v>-8.4537039805250829E-4</v>
      </c>
      <c r="L77" s="36">
        <f t="shared" ca="1" si="11"/>
        <v>1.5768281926321039E-5</v>
      </c>
      <c r="M77" s="36">
        <f t="shared" ca="1" si="12"/>
        <v>2817571832.9206266</v>
      </c>
      <c r="N77" s="36">
        <f t="shared" ca="1" si="13"/>
        <v>171664250.89698088</v>
      </c>
      <c r="O77" s="36">
        <f t="shared" ca="1" si="14"/>
        <v>756259287.10716212</v>
      </c>
      <c r="P77" s="45">
        <f t="shared" ca="1" si="15"/>
        <v>-3.9709296048055344E-3</v>
      </c>
      <c r="Q77" s="45"/>
      <c r="T77" s="45"/>
    </row>
    <row r="78" spans="1:20" x14ac:dyDescent="0.2">
      <c r="A78" s="104">
        <v>3492</v>
      </c>
      <c r="B78" s="104">
        <v>-5.4545599996345118E-3</v>
      </c>
      <c r="D78" s="92">
        <f t="shared" si="3"/>
        <v>0.34920000000000001</v>
      </c>
      <c r="E78" s="92">
        <f t="shared" si="4"/>
        <v>-5.4545599996345118E-3</v>
      </c>
      <c r="F78" s="36">
        <f t="shared" si="5"/>
        <v>0.12194064</v>
      </c>
      <c r="G78" s="36">
        <f t="shared" si="6"/>
        <v>4.2581671488000003E-2</v>
      </c>
      <c r="H78" s="36">
        <f t="shared" si="7"/>
        <v>1.4869519683609601E-2</v>
      </c>
      <c r="I78" s="36">
        <f t="shared" si="8"/>
        <v>-1.9047323518723716E-3</v>
      </c>
      <c r="J78" s="36">
        <f t="shared" si="9"/>
        <v>-6.6513253727383222E-4</v>
      </c>
      <c r="K78" s="36">
        <f t="shared" ca="1" si="10"/>
        <v>-9.930785166361927E-4</v>
      </c>
      <c r="L78" s="36">
        <f t="shared" ca="1" si="11"/>
        <v>1.9904817023136881E-5</v>
      </c>
      <c r="M78" s="36">
        <f t="shared" ca="1" si="12"/>
        <v>2763265632.4022803</v>
      </c>
      <c r="N78" s="36">
        <f t="shared" ca="1" si="13"/>
        <v>206418356.62370688</v>
      </c>
      <c r="O78" s="36">
        <f t="shared" ca="1" si="14"/>
        <v>776631355.32666993</v>
      </c>
      <c r="P78" s="45">
        <f t="shared" ca="1" si="15"/>
        <v>-4.4614814829983191E-3</v>
      </c>
    </row>
    <row r="79" spans="1:20" x14ac:dyDescent="0.2">
      <c r="A79" s="105">
        <v>4280</v>
      </c>
      <c r="B79" s="105">
        <v>7.2895999983302318E-3</v>
      </c>
      <c r="C79" s="45"/>
      <c r="D79" s="92">
        <f t="shared" si="3"/>
        <v>0.42799999999999999</v>
      </c>
      <c r="E79" s="92">
        <f t="shared" si="4"/>
        <v>7.2895999983302318E-3</v>
      </c>
      <c r="F79" s="36">
        <f t="shared" si="5"/>
        <v>0.18318399999999999</v>
      </c>
      <c r="G79" s="36">
        <f t="shared" si="6"/>
        <v>7.8402751999999992E-2</v>
      </c>
      <c r="H79" s="36">
        <f t="shared" si="7"/>
        <v>3.3556377855999991E-2</v>
      </c>
      <c r="I79" s="36">
        <f t="shared" si="8"/>
        <v>3.1199487992853393E-3</v>
      </c>
      <c r="J79" s="36">
        <f t="shared" si="9"/>
        <v>1.3353380860941253E-3</v>
      </c>
      <c r="K79" s="36">
        <f t="shared" ca="1" si="10"/>
        <v>-1.3826641933054444E-3</v>
      </c>
      <c r="L79" s="36">
        <f t="shared" ca="1" si="11"/>
        <v>7.5208166209526396E-5</v>
      </c>
      <c r="M79" s="36">
        <f t="shared" ca="1" si="12"/>
        <v>2591188528.4977264</v>
      </c>
      <c r="N79" s="36">
        <f t="shared" ca="1" si="13"/>
        <v>315392303.24310935</v>
      </c>
      <c r="O79" s="36">
        <f t="shared" ca="1" si="14"/>
        <v>821146808.63108683</v>
      </c>
      <c r="P79" s="45">
        <f t="shared" ca="1" si="15"/>
        <v>8.6722641916356768E-3</v>
      </c>
      <c r="Q79" s="45"/>
      <c r="T79" s="45"/>
    </row>
    <row r="80" spans="1:20" x14ac:dyDescent="0.2">
      <c r="A80" s="104">
        <v>4284.5</v>
      </c>
      <c r="B80" s="104">
        <v>-1.3184599956730381E-3</v>
      </c>
      <c r="D80" s="92">
        <f t="shared" si="3"/>
        <v>0.42845</v>
      </c>
      <c r="E80" s="92">
        <f t="shared" si="4"/>
        <v>-1.3184599956730381E-3</v>
      </c>
      <c r="F80" s="36">
        <f t="shared" si="5"/>
        <v>0.18356940250000001</v>
      </c>
      <c r="G80" s="36">
        <f t="shared" si="6"/>
        <v>7.8650310501125004E-2</v>
      </c>
      <c r="H80" s="36">
        <f t="shared" si="7"/>
        <v>3.369772553420701E-2</v>
      </c>
      <c r="I80" s="36">
        <f t="shared" si="8"/>
        <v>-5.6489418514611321E-4</v>
      </c>
      <c r="J80" s="36">
        <f t="shared" si="9"/>
        <v>-2.420289136258522E-4</v>
      </c>
      <c r="K80" s="36">
        <f t="shared" ca="1" si="10"/>
        <v>-1.3847079438631636E-3</v>
      </c>
      <c r="L80" s="36">
        <f t="shared" ca="1" si="11"/>
        <v>4.3887906394015597E-9</v>
      </c>
      <c r="M80" s="36">
        <f t="shared" ca="1" si="12"/>
        <v>2590152014.6784854</v>
      </c>
      <c r="N80" s="36">
        <f t="shared" ca="1" si="13"/>
        <v>316033932.32619804</v>
      </c>
      <c r="O80" s="36">
        <f t="shared" ca="1" si="14"/>
        <v>821333869.21240973</v>
      </c>
      <c r="P80" s="45">
        <f t="shared" ca="1" si="15"/>
        <v>6.6247948190125555E-5</v>
      </c>
    </row>
    <row r="81" spans="1:20" x14ac:dyDescent="0.2">
      <c r="A81" s="105">
        <v>4442</v>
      </c>
      <c r="B81" s="105">
        <v>1.7399440002918709E-2</v>
      </c>
      <c r="C81" s="45"/>
      <c r="D81" s="92">
        <f t="shared" si="3"/>
        <v>0.44419999999999998</v>
      </c>
      <c r="E81" s="92">
        <f t="shared" si="4"/>
        <v>1.7399440002918709E-2</v>
      </c>
      <c r="F81" s="36">
        <f t="shared" si="5"/>
        <v>0.19731363999999998</v>
      </c>
      <c r="G81" s="36">
        <f t="shared" si="6"/>
        <v>8.7646718887999991E-2</v>
      </c>
      <c r="H81" s="36">
        <f t="shared" si="7"/>
        <v>3.8932672530049596E-2</v>
      </c>
      <c r="I81" s="36">
        <f t="shared" si="8"/>
        <v>7.7288312492964899E-3</v>
      </c>
      <c r="J81" s="36">
        <f t="shared" si="9"/>
        <v>3.4331468409375008E-3</v>
      </c>
      <c r="K81" s="36">
        <f t="shared" ca="1" si="10"/>
        <v>-1.4549439439661394E-3</v>
      </c>
      <c r="L81" s="36">
        <f t="shared" ca="1" si="11"/>
        <v>3.5548779401654905E-4</v>
      </c>
      <c r="M81" s="36">
        <f t="shared" ca="1" si="12"/>
        <v>2553509334.3373079</v>
      </c>
      <c r="N81" s="36">
        <f t="shared" ca="1" si="13"/>
        <v>338555332.17196435</v>
      </c>
      <c r="O81" s="36">
        <f t="shared" ca="1" si="14"/>
        <v>827386553.18593037</v>
      </c>
      <c r="P81" s="45">
        <f t="shared" ca="1" si="15"/>
        <v>1.8854383946884847E-2</v>
      </c>
      <c r="Q81" s="45"/>
      <c r="T81" s="45"/>
    </row>
    <row r="82" spans="1:20" x14ac:dyDescent="0.2">
      <c r="A82" s="104">
        <v>4442.5</v>
      </c>
      <c r="B82" s="104">
        <v>3.5541000033845194E-3</v>
      </c>
      <c r="D82" s="92">
        <f t="shared" si="3"/>
        <v>0.44424999999999998</v>
      </c>
      <c r="E82" s="92">
        <f t="shared" si="4"/>
        <v>3.5541000033845194E-3</v>
      </c>
      <c r="F82" s="36">
        <f t="shared" si="5"/>
        <v>0.19735806249999999</v>
      </c>
      <c r="G82" s="36">
        <f t="shared" si="6"/>
        <v>8.7676319265624983E-2</v>
      </c>
      <c r="H82" s="36">
        <f t="shared" si="7"/>
        <v>3.8950204833753901E-2</v>
      </c>
      <c r="I82" s="36">
        <f t="shared" si="8"/>
        <v>1.5789089265035726E-3</v>
      </c>
      <c r="J82" s="36">
        <f t="shared" si="9"/>
        <v>7.0143029059921208E-4</v>
      </c>
      <c r="K82" s="36">
        <f t="shared" ca="1" si="10"/>
        <v>-1.4551629049586688E-3</v>
      </c>
      <c r="L82" s="36">
        <f t="shared" ca="1" si="11"/>
        <v>2.5092714884902858E-5</v>
      </c>
      <c r="M82" s="36">
        <f t="shared" ca="1" si="12"/>
        <v>2553391890.4979081</v>
      </c>
      <c r="N82" s="36">
        <f t="shared" ca="1" si="13"/>
        <v>338626990.58579296</v>
      </c>
      <c r="O82" s="36">
        <f t="shared" ca="1" si="14"/>
        <v>827404231.22269034</v>
      </c>
      <c r="P82" s="45">
        <f t="shared" ca="1" si="15"/>
        <v>5.0092629083431884E-3</v>
      </c>
    </row>
    <row r="83" spans="1:20" x14ac:dyDescent="0.2">
      <c r="A83" s="105">
        <v>4451.5</v>
      </c>
      <c r="B83" s="105">
        <v>1.3379800002439879E-3</v>
      </c>
      <c r="C83" s="45"/>
      <c r="D83" s="92">
        <f t="shared" si="3"/>
        <v>0.44514999999999999</v>
      </c>
      <c r="E83" s="92">
        <f t="shared" si="4"/>
        <v>1.3379800002439879E-3</v>
      </c>
      <c r="F83" s="36">
        <f t="shared" si="5"/>
        <v>0.19815852249999999</v>
      </c>
      <c r="G83" s="36">
        <f t="shared" si="6"/>
        <v>8.8210266290875E-2</v>
      </c>
      <c r="H83" s="36">
        <f t="shared" si="7"/>
        <v>3.9266800039383001E-2</v>
      </c>
      <c r="I83" s="36">
        <f t="shared" si="8"/>
        <v>5.9560179710861118E-4</v>
      </c>
      <c r="J83" s="36">
        <f t="shared" si="9"/>
        <v>2.6513213998289827E-4</v>
      </c>
      <c r="K83" s="36">
        <f t="shared" ca="1" si="10"/>
        <v>-1.4590998624152123E-3</v>
      </c>
      <c r="L83" s="36">
        <f t="shared" ca="1" si="11"/>
        <v>7.8236557580936098E-6</v>
      </c>
      <c r="M83" s="36">
        <f t="shared" ca="1" si="12"/>
        <v>2551276704.2122083</v>
      </c>
      <c r="N83" s="36">
        <f t="shared" ca="1" si="13"/>
        <v>339916975.95949382</v>
      </c>
      <c r="O83" s="36">
        <f t="shared" ca="1" si="14"/>
        <v>827720766.27799296</v>
      </c>
      <c r="P83" s="45">
        <f t="shared" ca="1" si="15"/>
        <v>2.7970798626592002E-3</v>
      </c>
      <c r="Q83" s="45"/>
      <c r="T83" s="45"/>
    </row>
    <row r="84" spans="1:20" x14ac:dyDescent="0.2">
      <c r="A84" s="104">
        <v>4477</v>
      </c>
      <c r="B84" s="104">
        <v>-7.743599999230355E-4</v>
      </c>
      <c r="D84" s="92">
        <f t="shared" si="3"/>
        <v>0.44769999999999999</v>
      </c>
      <c r="E84" s="92">
        <f t="shared" si="4"/>
        <v>-7.743599999230355E-4</v>
      </c>
      <c r="F84" s="36">
        <f t="shared" si="5"/>
        <v>0.20043528999999999</v>
      </c>
      <c r="G84" s="36">
        <f t="shared" si="6"/>
        <v>8.9734879332999992E-2</v>
      </c>
      <c r="H84" s="36">
        <f t="shared" si="7"/>
        <v>4.0174305477384098E-2</v>
      </c>
      <c r="I84" s="36">
        <f t="shared" si="8"/>
        <v>-3.4668097196554297E-4</v>
      </c>
      <c r="J84" s="36">
        <f t="shared" si="9"/>
        <v>-1.5520907114897358E-4</v>
      </c>
      <c r="K84" s="36">
        <f t="shared" ca="1" si="10"/>
        <v>-1.4702099146847551E-3</v>
      </c>
      <c r="L84" s="36">
        <f t="shared" ca="1" si="11"/>
        <v>4.8420710387389246E-7</v>
      </c>
      <c r="M84" s="36">
        <f t="shared" ca="1" si="12"/>
        <v>2545271385.628273</v>
      </c>
      <c r="N84" s="36">
        <f t="shared" ca="1" si="13"/>
        <v>343573224.27112395</v>
      </c>
      <c r="O84" s="36">
        <f t="shared" ca="1" si="14"/>
        <v>828600423.29975474</v>
      </c>
      <c r="P84" s="45">
        <f t="shared" ca="1" si="15"/>
        <v>6.9584991476171962E-4</v>
      </c>
    </row>
    <row r="85" spans="1:20" x14ac:dyDescent="0.2">
      <c r="A85" s="105">
        <v>4481</v>
      </c>
      <c r="B85" s="105">
        <v>-8.5370799934025854E-3</v>
      </c>
      <c r="C85" s="45"/>
      <c r="D85" s="92">
        <f t="shared" ref="D85:D148" si="16">A85/A$18</f>
        <v>0.4481</v>
      </c>
      <c r="E85" s="92">
        <f t="shared" ref="E85:E148" si="17">B85/B$18</f>
        <v>-8.5370799934025854E-3</v>
      </c>
      <c r="F85" s="36">
        <f t="shared" ref="F85:F148" si="18">D85*D85</f>
        <v>0.20079361000000001</v>
      </c>
      <c r="G85" s="36">
        <f t="shared" ref="G85:G148" si="19">D85*F85</f>
        <v>8.9975616641000011E-2</v>
      </c>
      <c r="H85" s="36">
        <f t="shared" ref="H85:H148" si="20">F85*F85</f>
        <v>4.0318073816832105E-2</v>
      </c>
      <c r="I85" s="36">
        <f t="shared" ref="I85:I148" si="21">E85*D85</f>
        <v>-3.8254655450436987E-3</v>
      </c>
      <c r="J85" s="36">
        <f t="shared" ref="J85:J148" si="22">I85*D85</f>
        <v>-1.7141911107340813E-3</v>
      </c>
      <c r="K85" s="36">
        <f t="shared" ref="K85:K148" ca="1" si="23">+E$4+E$5*D85+E$6*D85^2</f>
        <v>-1.4719466777098934E-3</v>
      </c>
      <c r="L85" s="36">
        <f t="shared" ref="L85:L148" ca="1" si="24">+(K85-E85)^2</f>
        <v>4.9916108768510814E-5</v>
      </c>
      <c r="M85" s="36">
        <f t="shared" ref="M85:M148" ca="1" si="25">(M$1-M$2*D85+M$3*F85)^2</f>
        <v>2544327730.3906417</v>
      </c>
      <c r="N85" s="36">
        <f t="shared" ref="N85:N148" ca="1" si="26">(-M$2+M$4*D85-M$5*F85)^2</f>
        <v>344146913.41296327</v>
      </c>
      <c r="O85" s="36">
        <f t="shared" ref="O85:O148" ca="1" si="27">+(M$3-D85*M$5+F85*M$6)^2</f>
        <v>828736100.84186888</v>
      </c>
      <c r="P85" s="45">
        <f t="shared" ref="P85:P148" ca="1" si="28">+E85-K85</f>
        <v>-7.065133315692692E-3</v>
      </c>
      <c r="Q85" s="45"/>
      <c r="T85" s="45"/>
    </row>
    <row r="86" spans="1:20" x14ac:dyDescent="0.2">
      <c r="A86" s="104">
        <v>4502.5</v>
      </c>
      <c r="B86" s="104">
        <v>7.1132999946712516E-3</v>
      </c>
      <c r="D86" s="92">
        <f t="shared" si="16"/>
        <v>0.45024999999999998</v>
      </c>
      <c r="E86" s="92">
        <f t="shared" si="17"/>
        <v>7.1132999946712516E-3</v>
      </c>
      <c r="F86" s="36">
        <f t="shared" si="18"/>
        <v>0.2027250625</v>
      </c>
      <c r="G86" s="36">
        <f t="shared" si="19"/>
        <v>9.1276959390624995E-2</v>
      </c>
      <c r="H86" s="36">
        <f t="shared" si="20"/>
        <v>4.1097450965628904E-2</v>
      </c>
      <c r="I86" s="36">
        <f t="shared" si="21"/>
        <v>3.2027633226007308E-3</v>
      </c>
      <c r="J86" s="36">
        <f t="shared" si="22"/>
        <v>1.4420441860009789E-3</v>
      </c>
      <c r="K86" s="36">
        <f t="shared" ca="1" si="23"/>
        <v>-1.481253947049259E-3</v>
      </c>
      <c r="L86" s="36">
        <f t="shared" ca="1" si="24"/>
        <v>7.3866357457143557E-5</v>
      </c>
      <c r="M86" s="36">
        <f t="shared" ca="1" si="25"/>
        <v>2539247968.0426717</v>
      </c>
      <c r="N86" s="36">
        <f t="shared" ca="1" si="26"/>
        <v>347231156.14391774</v>
      </c>
      <c r="O86" s="36">
        <f t="shared" ca="1" si="27"/>
        <v>829454633.41150272</v>
      </c>
      <c r="P86" s="45">
        <f t="shared" ca="1" si="28"/>
        <v>8.5945539417205102E-3</v>
      </c>
    </row>
    <row r="87" spans="1:20" x14ac:dyDescent="0.2">
      <c r="A87" s="105">
        <v>4506.5</v>
      </c>
      <c r="B87" s="105">
        <v>3.5057999775744975E-4</v>
      </c>
      <c r="C87" s="45"/>
      <c r="D87" s="92">
        <f t="shared" si="16"/>
        <v>0.45065</v>
      </c>
      <c r="E87" s="92">
        <f t="shared" si="17"/>
        <v>3.5057999775744975E-4</v>
      </c>
      <c r="F87" s="36">
        <f t="shared" si="18"/>
        <v>0.2030854225</v>
      </c>
      <c r="G87" s="36">
        <f t="shared" si="19"/>
        <v>9.1520445649624999E-2</v>
      </c>
      <c r="H87" s="36">
        <f t="shared" si="20"/>
        <v>4.1243688832003508E-2</v>
      </c>
      <c r="I87" s="36">
        <f t="shared" si="21"/>
        <v>1.5798887598939473E-4</v>
      </c>
      <c r="J87" s="36">
        <f t="shared" si="22"/>
        <v>7.119768696462073E-5</v>
      </c>
      <c r="K87" s="36">
        <f t="shared" ca="1" si="23"/>
        <v>-1.4829803540108617E-3</v>
      </c>
      <c r="L87" s="36">
        <f t="shared" ca="1" si="24"/>
        <v>3.3619435635767338E-6</v>
      </c>
      <c r="M87" s="36">
        <f t="shared" ca="1" si="25"/>
        <v>2538301481.8593664</v>
      </c>
      <c r="N87" s="36">
        <f t="shared" ca="1" si="26"/>
        <v>347805083.64206022</v>
      </c>
      <c r="O87" s="36">
        <f t="shared" ca="1" si="27"/>
        <v>829586315.61737323</v>
      </c>
      <c r="P87" s="45">
        <f t="shared" ca="1" si="28"/>
        <v>1.8335603517683114E-3</v>
      </c>
      <c r="Q87" s="45"/>
      <c r="R87" s="45"/>
      <c r="S87" s="45"/>
      <c r="T87" s="45"/>
    </row>
    <row r="88" spans="1:20" x14ac:dyDescent="0.2">
      <c r="A88" s="104">
        <v>4506.5</v>
      </c>
      <c r="B88" s="104">
        <v>4.350579998572357E-3</v>
      </c>
      <c r="D88" s="92">
        <f t="shared" si="16"/>
        <v>0.45065</v>
      </c>
      <c r="E88" s="92">
        <f t="shared" si="17"/>
        <v>4.350579998572357E-3</v>
      </c>
      <c r="F88" s="36">
        <f t="shared" si="18"/>
        <v>0.2030854225</v>
      </c>
      <c r="G88" s="36">
        <f t="shared" si="19"/>
        <v>9.1520445649624999E-2</v>
      </c>
      <c r="H88" s="36">
        <f t="shared" si="20"/>
        <v>4.1243688832003508E-2</v>
      </c>
      <c r="I88" s="36">
        <f t="shared" si="21"/>
        <v>1.9605888763566327E-3</v>
      </c>
      <c r="J88" s="36">
        <f t="shared" si="22"/>
        <v>8.8353937713011655E-4</v>
      </c>
      <c r="K88" s="36">
        <f t="shared" ca="1" si="23"/>
        <v>-1.4829803540108617E-3</v>
      </c>
      <c r="L88" s="36">
        <f t="shared" ca="1" si="24"/>
        <v>3.4030426387230846E-5</v>
      </c>
      <c r="M88" s="36">
        <f t="shared" ca="1" si="25"/>
        <v>2538301481.8593664</v>
      </c>
      <c r="N88" s="36">
        <f t="shared" ca="1" si="26"/>
        <v>347805083.64206022</v>
      </c>
      <c r="O88" s="36">
        <f t="shared" ca="1" si="27"/>
        <v>829586315.61737323</v>
      </c>
      <c r="P88" s="45">
        <f t="shared" ca="1" si="28"/>
        <v>5.8335603525832185E-3</v>
      </c>
    </row>
    <row r="89" spans="1:20" x14ac:dyDescent="0.2">
      <c r="A89" s="105">
        <v>4515</v>
      </c>
      <c r="B89" s="105">
        <v>-1.1020199999620672E-2</v>
      </c>
      <c r="C89" s="45"/>
      <c r="D89" s="92">
        <f t="shared" si="16"/>
        <v>0.45150000000000001</v>
      </c>
      <c r="E89" s="92">
        <f t="shared" si="17"/>
        <v>-1.1020199999620672E-2</v>
      </c>
      <c r="F89" s="36">
        <f t="shared" si="18"/>
        <v>0.20385225000000001</v>
      </c>
      <c r="G89" s="36">
        <f t="shared" si="19"/>
        <v>9.2039290875000013E-2</v>
      </c>
      <c r="H89" s="36">
        <f t="shared" si="20"/>
        <v>4.1555739830062506E-2</v>
      </c>
      <c r="I89" s="36">
        <f t="shared" si="21"/>
        <v>-4.9756202998287339E-3</v>
      </c>
      <c r="J89" s="36">
        <f t="shared" si="22"/>
        <v>-2.2464925653726733E-3</v>
      </c>
      <c r="K89" s="36">
        <f t="shared" ca="1" si="23"/>
        <v>-1.4866435750211758E-3</v>
      </c>
      <c r="L89" s="36">
        <f t="shared" ca="1" si="24"/>
        <v>9.088869810102233E-5</v>
      </c>
      <c r="M89" s="36">
        <f t="shared" ca="1" si="25"/>
        <v>2536288728.9365129</v>
      </c>
      <c r="N89" s="36">
        <f t="shared" ca="1" si="26"/>
        <v>349024788.9991771</v>
      </c>
      <c r="O89" s="36">
        <f t="shared" ca="1" si="27"/>
        <v>829864057.33726072</v>
      </c>
      <c r="P89" s="45">
        <f t="shared" ca="1" si="28"/>
        <v>-9.5335564245994965E-3</v>
      </c>
      <c r="Q89" s="45"/>
      <c r="R89" s="45"/>
      <c r="S89" s="45"/>
      <c r="T89" s="45"/>
    </row>
    <row r="90" spans="1:20" x14ac:dyDescent="0.2">
      <c r="A90" s="104">
        <v>4656</v>
      </c>
      <c r="B90" s="104">
        <v>-2.4060799987637438E-3</v>
      </c>
      <c r="D90" s="92">
        <f t="shared" si="16"/>
        <v>0.46560000000000001</v>
      </c>
      <c r="E90" s="92">
        <f t="shared" si="17"/>
        <v>-2.4060799987637438E-3</v>
      </c>
      <c r="F90" s="36">
        <f t="shared" si="18"/>
        <v>0.21678336000000001</v>
      </c>
      <c r="G90" s="36">
        <f t="shared" si="19"/>
        <v>0.100934332416</v>
      </c>
      <c r="H90" s="36">
        <f t="shared" si="20"/>
        <v>4.6995025172889601E-2</v>
      </c>
      <c r="I90" s="36">
        <f t="shared" si="21"/>
        <v>-1.1202708474243991E-3</v>
      </c>
      <c r="J90" s="36">
        <f t="shared" si="22"/>
        <v>-5.2159810656080029E-4</v>
      </c>
      <c r="K90" s="36">
        <f t="shared" ca="1" si="23"/>
        <v>-1.546339845891792E-3</v>
      </c>
      <c r="L90" s="36">
        <f t="shared" ca="1" si="24"/>
        <v>7.3915313046028699E-7</v>
      </c>
      <c r="M90" s="36">
        <f t="shared" ca="1" si="25"/>
        <v>2502612049.8017616</v>
      </c>
      <c r="N90" s="36">
        <f t="shared" ca="1" si="26"/>
        <v>369270143.98873198</v>
      </c>
      <c r="O90" s="36">
        <f t="shared" ca="1" si="27"/>
        <v>834056834.66604018</v>
      </c>
      <c r="P90" s="45">
        <f t="shared" ca="1" si="28"/>
        <v>-8.5974015287195176E-4</v>
      </c>
    </row>
    <row r="91" spans="1:20" x14ac:dyDescent="0.2">
      <c r="A91" s="105">
        <v>4673</v>
      </c>
      <c r="B91" s="105">
        <v>-1.147639995906502E-3</v>
      </c>
      <c r="C91" s="45"/>
      <c r="D91" s="92">
        <f t="shared" si="16"/>
        <v>0.46729999999999999</v>
      </c>
      <c r="E91" s="92">
        <f t="shared" si="17"/>
        <v>-1.147639995906502E-3</v>
      </c>
      <c r="F91" s="36">
        <f t="shared" si="18"/>
        <v>0.21836928999999999</v>
      </c>
      <c r="G91" s="36">
        <f t="shared" si="19"/>
        <v>0.102043969217</v>
      </c>
      <c r="H91" s="36">
        <f t="shared" si="20"/>
        <v>4.76851468151041E-2</v>
      </c>
      <c r="I91" s="36">
        <f t="shared" si="21"/>
        <v>-5.3629217008710841E-4</v>
      </c>
      <c r="J91" s="36">
        <f t="shared" si="22"/>
        <v>-2.5060933108170578E-4</v>
      </c>
      <c r="K91" s="36">
        <f t="shared" ca="1" si="23"/>
        <v>-1.5534009137843222E-3</v>
      </c>
      <c r="L91" s="36">
        <f t="shared" ca="1" si="24"/>
        <v>1.6464192247705116E-7</v>
      </c>
      <c r="M91" s="36">
        <f t="shared" ca="1" si="25"/>
        <v>2498515368.1089215</v>
      </c>
      <c r="N91" s="36">
        <f t="shared" ca="1" si="26"/>
        <v>371711429.01476091</v>
      </c>
      <c r="O91" s="36">
        <f t="shared" ca="1" si="27"/>
        <v>834509375.3298986</v>
      </c>
      <c r="P91" s="45">
        <f t="shared" ca="1" si="28"/>
        <v>4.0576091787782021E-4</v>
      </c>
      <c r="Q91" s="45"/>
      <c r="R91" s="45"/>
      <c r="S91" s="45"/>
      <c r="T91" s="45"/>
    </row>
    <row r="92" spans="1:20" x14ac:dyDescent="0.2">
      <c r="A92" s="104">
        <v>4754.5</v>
      </c>
      <c r="B92" s="104">
        <v>-1.8938059998617973E-2</v>
      </c>
      <c r="D92" s="92">
        <f t="shared" si="16"/>
        <v>0.47544999999999998</v>
      </c>
      <c r="E92" s="92">
        <f t="shared" si="17"/>
        <v>-1.8938059998617973E-2</v>
      </c>
      <c r="F92" s="36">
        <f t="shared" si="18"/>
        <v>0.22605270249999998</v>
      </c>
      <c r="G92" s="36">
        <f t="shared" si="19"/>
        <v>0.10747675740362499</v>
      </c>
      <c r="H92" s="36">
        <f t="shared" si="20"/>
        <v>5.1099824307553499E-2</v>
      </c>
      <c r="I92" s="36">
        <f t="shared" si="21"/>
        <v>-9.0041006263429143E-3</v>
      </c>
      <c r="J92" s="36">
        <f t="shared" si="22"/>
        <v>-4.2809996427947382E-3</v>
      </c>
      <c r="K92" s="36">
        <f t="shared" ca="1" si="23"/>
        <v>-1.5868449751071018E-3</v>
      </c>
      <c r="L92" s="36">
        <f t="shared" ca="1" si="24"/>
        <v>3.0106466279210931E-4</v>
      </c>
      <c r="M92" s="36">
        <f t="shared" ca="1" si="25"/>
        <v>2478768460.6207719</v>
      </c>
      <c r="N92" s="36">
        <f t="shared" ca="1" si="26"/>
        <v>383410993.91273093</v>
      </c>
      <c r="O92" s="36">
        <f t="shared" ca="1" si="27"/>
        <v>836519963.92235351</v>
      </c>
      <c r="P92" s="45">
        <f t="shared" ca="1" si="28"/>
        <v>-1.735121502351087E-2</v>
      </c>
    </row>
    <row r="93" spans="1:20" x14ac:dyDescent="0.2">
      <c r="A93" s="105">
        <v>4754.5</v>
      </c>
      <c r="B93" s="105">
        <v>-9.9380600004224107E-3</v>
      </c>
      <c r="C93" s="45"/>
      <c r="D93" s="92">
        <f t="shared" si="16"/>
        <v>0.47544999999999998</v>
      </c>
      <c r="E93" s="92">
        <f t="shared" si="17"/>
        <v>-9.9380600004224107E-3</v>
      </c>
      <c r="F93" s="36">
        <f t="shared" si="18"/>
        <v>0.22605270249999998</v>
      </c>
      <c r="G93" s="36">
        <f t="shared" si="19"/>
        <v>0.10747675740362499</v>
      </c>
      <c r="H93" s="36">
        <f t="shared" si="20"/>
        <v>5.1099824307553499E-2</v>
      </c>
      <c r="I93" s="36">
        <f t="shared" si="21"/>
        <v>-4.7250506272008353E-3</v>
      </c>
      <c r="J93" s="36">
        <f t="shared" si="22"/>
        <v>-2.2465253207026368E-3</v>
      </c>
      <c r="K93" s="36">
        <f t="shared" ca="1" si="23"/>
        <v>-1.5868449751071018E-3</v>
      </c>
      <c r="L93" s="36">
        <f t="shared" ca="1" si="24"/>
        <v>6.9742792399052187E-5</v>
      </c>
      <c r="M93" s="36">
        <f t="shared" ca="1" si="25"/>
        <v>2478768460.6207719</v>
      </c>
      <c r="N93" s="36">
        <f t="shared" ca="1" si="26"/>
        <v>383410993.91273093</v>
      </c>
      <c r="O93" s="36">
        <f t="shared" ca="1" si="27"/>
        <v>836519963.92235351</v>
      </c>
      <c r="P93" s="45">
        <f t="shared" ca="1" si="28"/>
        <v>-8.3512150253153093E-3</v>
      </c>
      <c r="Q93" s="45"/>
      <c r="R93" s="45"/>
      <c r="S93" s="45"/>
      <c r="T93" s="45"/>
    </row>
    <row r="94" spans="1:20" x14ac:dyDescent="0.2">
      <c r="A94" s="104">
        <v>4767</v>
      </c>
      <c r="B94" s="104">
        <v>-7.0715599940740503E-3</v>
      </c>
      <c r="D94" s="92">
        <f t="shared" si="16"/>
        <v>0.47670000000000001</v>
      </c>
      <c r="E94" s="92">
        <f t="shared" si="17"/>
        <v>-7.0715599940740503E-3</v>
      </c>
      <c r="F94" s="36">
        <f t="shared" si="18"/>
        <v>0.22724289</v>
      </c>
      <c r="G94" s="36">
        <f t="shared" si="19"/>
        <v>0.10832668566300001</v>
      </c>
      <c r="H94" s="36">
        <f t="shared" si="20"/>
        <v>5.1639331055552101E-2</v>
      </c>
      <c r="I94" s="36">
        <f t="shared" si="21"/>
        <v>-3.3710126491751E-3</v>
      </c>
      <c r="J94" s="36">
        <f t="shared" si="22"/>
        <v>-1.6069617298617703E-3</v>
      </c>
      <c r="K94" s="36">
        <f t="shared" ca="1" si="23"/>
        <v>-1.5919147834698331E-3</v>
      </c>
      <c r="L94" s="36">
        <f t="shared" ca="1" si="24"/>
        <v>3.0026511634097736E-5</v>
      </c>
      <c r="M94" s="36">
        <f t="shared" ca="1" si="25"/>
        <v>2475724263.9160347</v>
      </c>
      <c r="N94" s="36">
        <f t="shared" ca="1" si="26"/>
        <v>385204429.25404167</v>
      </c>
      <c r="O94" s="36">
        <f t="shared" ca="1" si="27"/>
        <v>836805033.53944075</v>
      </c>
      <c r="P94" s="45">
        <f t="shared" ca="1" si="28"/>
        <v>-5.4796452106042172E-3</v>
      </c>
    </row>
    <row r="95" spans="1:20" x14ac:dyDescent="0.2">
      <c r="A95" s="105">
        <v>4767</v>
      </c>
      <c r="B95" s="105">
        <v>9.2844000027980655E-4</v>
      </c>
      <c r="C95" s="45"/>
      <c r="D95" s="92">
        <f t="shared" si="16"/>
        <v>0.47670000000000001</v>
      </c>
      <c r="E95" s="92">
        <f t="shared" si="17"/>
        <v>9.2844000027980655E-4</v>
      </c>
      <c r="F95" s="36">
        <f t="shared" si="18"/>
        <v>0.22724289</v>
      </c>
      <c r="G95" s="36">
        <f t="shared" si="19"/>
        <v>0.10832668566300001</v>
      </c>
      <c r="H95" s="36">
        <f t="shared" si="20"/>
        <v>5.1639331055552101E-2</v>
      </c>
      <c r="I95" s="36">
        <f t="shared" si="21"/>
        <v>4.4258734813338381E-4</v>
      </c>
      <c r="J95" s="36">
        <f t="shared" si="22"/>
        <v>2.1098138885518406E-4</v>
      </c>
      <c r="K95" s="36">
        <f t="shared" ca="1" si="23"/>
        <v>-1.5919147834698331E-3</v>
      </c>
      <c r="L95" s="36">
        <f t="shared" ca="1" si="24"/>
        <v>6.3521882359696932E-6</v>
      </c>
      <c r="M95" s="36">
        <f t="shared" ca="1" si="25"/>
        <v>2475724263.9160347</v>
      </c>
      <c r="N95" s="36">
        <f t="shared" ca="1" si="26"/>
        <v>385204429.25404167</v>
      </c>
      <c r="O95" s="36">
        <f t="shared" ca="1" si="27"/>
        <v>836805033.53944075</v>
      </c>
      <c r="P95" s="45">
        <f t="shared" ca="1" si="28"/>
        <v>2.5203547837496397E-3</v>
      </c>
      <c r="Q95" s="45"/>
      <c r="R95" s="45"/>
      <c r="S95" s="45"/>
      <c r="T95" s="45"/>
    </row>
    <row r="96" spans="1:20" x14ac:dyDescent="0.2">
      <c r="A96" s="104">
        <v>4852.5</v>
      </c>
      <c r="B96" s="104">
        <v>-6.2470000557368621E-4</v>
      </c>
      <c r="D96" s="92">
        <f t="shared" si="16"/>
        <v>0.48525000000000001</v>
      </c>
      <c r="E96" s="92">
        <f t="shared" si="17"/>
        <v>-6.2470000557368621E-4</v>
      </c>
      <c r="F96" s="36">
        <f t="shared" si="18"/>
        <v>0.2354675625</v>
      </c>
      <c r="G96" s="36">
        <f t="shared" si="19"/>
        <v>0.114260634703125</v>
      </c>
      <c r="H96" s="36">
        <f t="shared" si="20"/>
        <v>5.5444972989691407E-2</v>
      </c>
      <c r="I96" s="36">
        <f t="shared" si="21"/>
        <v>-3.0313567770463124E-4</v>
      </c>
      <c r="J96" s="36">
        <f t="shared" si="22"/>
        <v>-1.4709658760617231E-4</v>
      </c>
      <c r="K96" s="36">
        <f t="shared" ca="1" si="23"/>
        <v>-1.6261669125906971E-3</v>
      </c>
      <c r="L96" s="36">
        <f t="shared" ca="1" si="24"/>
        <v>1.0029359658502183E-6</v>
      </c>
      <c r="M96" s="36">
        <f t="shared" ca="1" si="25"/>
        <v>2454792627.4380159</v>
      </c>
      <c r="N96" s="36">
        <f t="shared" ca="1" si="26"/>
        <v>397460504.99945664</v>
      </c>
      <c r="O96" s="36">
        <f t="shared" ca="1" si="27"/>
        <v>838588325.99106801</v>
      </c>
      <c r="P96" s="45">
        <f t="shared" ca="1" si="28"/>
        <v>1.0014669070170109E-3</v>
      </c>
    </row>
    <row r="97" spans="1:20" x14ac:dyDescent="0.2">
      <c r="A97" s="105">
        <v>4854</v>
      </c>
      <c r="B97" s="105">
        <v>-2.1607200033031404E-3</v>
      </c>
      <c r="C97" s="45"/>
      <c r="D97" s="92">
        <f t="shared" si="16"/>
        <v>0.4854</v>
      </c>
      <c r="E97" s="92">
        <f t="shared" si="17"/>
        <v>-2.1607200033031404E-3</v>
      </c>
      <c r="F97" s="36">
        <f t="shared" si="18"/>
        <v>0.23561315999999999</v>
      </c>
      <c r="G97" s="36">
        <f t="shared" si="19"/>
        <v>0.114366627864</v>
      </c>
      <c r="H97" s="36">
        <f t="shared" si="20"/>
        <v>5.5513561165185597E-2</v>
      </c>
      <c r="I97" s="36">
        <f t="shared" si="21"/>
        <v>-1.0488134896033444E-3</v>
      </c>
      <c r="J97" s="36">
        <f t="shared" si="22"/>
        <v>-5.0909406785346338E-4</v>
      </c>
      <c r="K97" s="36">
        <f t="shared" ca="1" si="23"/>
        <v>-1.6267612023019155E-3</v>
      </c>
      <c r="L97" s="36">
        <f t="shared" ca="1" si="24"/>
        <v>2.8511200116666575E-7</v>
      </c>
      <c r="M97" s="36">
        <f t="shared" ca="1" si="25"/>
        <v>2454423715.2452569</v>
      </c>
      <c r="N97" s="36">
        <f t="shared" ca="1" si="26"/>
        <v>397675317.48701644</v>
      </c>
      <c r="O97" s="36">
        <f t="shared" ca="1" si="27"/>
        <v>838617014.08602977</v>
      </c>
      <c r="P97" s="45">
        <f t="shared" ca="1" si="28"/>
        <v>-5.3395880100122494E-4</v>
      </c>
      <c r="Q97" s="45"/>
      <c r="R97" s="45"/>
      <c r="S97" s="45"/>
      <c r="T97" s="45"/>
    </row>
    <row r="98" spans="1:20" x14ac:dyDescent="0.2">
      <c r="A98" s="104">
        <v>4925</v>
      </c>
      <c r="B98" s="104">
        <v>1.8010000057984143E-3</v>
      </c>
      <c r="D98" s="92">
        <f t="shared" si="16"/>
        <v>0.49249999999999999</v>
      </c>
      <c r="E98" s="92">
        <f t="shared" si="17"/>
        <v>1.8010000057984143E-3</v>
      </c>
      <c r="F98" s="36">
        <f t="shared" si="18"/>
        <v>0.24255625</v>
      </c>
      <c r="G98" s="36">
        <f t="shared" si="19"/>
        <v>0.119458953125</v>
      </c>
      <c r="H98" s="36">
        <f t="shared" si="20"/>
        <v>5.8833534414062499E-2</v>
      </c>
      <c r="I98" s="36">
        <f t="shared" si="21"/>
        <v>8.8699250285571905E-4</v>
      </c>
      <c r="J98" s="36">
        <f t="shared" si="22"/>
        <v>4.3684380765644164E-4</v>
      </c>
      <c r="K98" s="36">
        <f t="shared" ca="1" si="23"/>
        <v>-1.6546296023728737E-3</v>
      </c>
      <c r="L98" s="36">
        <f t="shared" ca="1" si="24"/>
        <v>1.194137598887005E-5</v>
      </c>
      <c r="M98" s="36">
        <f t="shared" ca="1" si="25"/>
        <v>2436895965.6622553</v>
      </c>
      <c r="N98" s="36">
        <f t="shared" ca="1" si="26"/>
        <v>407832811.88078058</v>
      </c>
      <c r="O98" s="36">
        <f t="shared" ca="1" si="27"/>
        <v>839872263.70749772</v>
      </c>
      <c r="P98" s="45">
        <f t="shared" ca="1" si="28"/>
        <v>3.4556296081712881E-3</v>
      </c>
    </row>
    <row r="99" spans="1:20" x14ac:dyDescent="0.2">
      <c r="A99" s="105">
        <v>5008</v>
      </c>
      <c r="B99" s="105">
        <v>-5.2544000209309161E-4</v>
      </c>
      <c r="C99" s="45"/>
      <c r="D99" s="92">
        <f t="shared" si="16"/>
        <v>0.50080000000000002</v>
      </c>
      <c r="E99" s="92">
        <f t="shared" si="17"/>
        <v>-5.2544000209309161E-4</v>
      </c>
      <c r="F99" s="36">
        <f t="shared" si="18"/>
        <v>0.25080064000000002</v>
      </c>
      <c r="G99" s="36">
        <f t="shared" si="19"/>
        <v>0.12560096051200001</v>
      </c>
      <c r="H99" s="36">
        <f t="shared" si="20"/>
        <v>6.2900961024409605E-2</v>
      </c>
      <c r="I99" s="36">
        <f t="shared" si="21"/>
        <v>-2.631403530482203E-4</v>
      </c>
      <c r="J99" s="36">
        <f t="shared" si="22"/>
        <v>-1.3178068880654873E-4</v>
      </c>
      <c r="K99" s="36">
        <f t="shared" ca="1" si="23"/>
        <v>-1.6865592761169757E-3</v>
      </c>
      <c r="L99" s="36">
        <f t="shared" ca="1" si="24"/>
        <v>1.3481979685097515E-6</v>
      </c>
      <c r="M99" s="36">
        <f t="shared" ca="1" si="25"/>
        <v>2416244037.5262904</v>
      </c>
      <c r="N99" s="36">
        <f t="shared" ca="1" si="26"/>
        <v>419676294.0637747</v>
      </c>
      <c r="O99" s="36">
        <f t="shared" ca="1" si="27"/>
        <v>841084364.11729872</v>
      </c>
      <c r="P99" s="45">
        <f t="shared" ca="1" si="28"/>
        <v>1.161119274023884E-3</v>
      </c>
      <c r="Q99" s="45"/>
      <c r="R99" s="45"/>
      <c r="S99" s="45"/>
      <c r="T99" s="45"/>
    </row>
    <row r="100" spans="1:20" x14ac:dyDescent="0.2">
      <c r="A100" s="104">
        <v>5032</v>
      </c>
      <c r="B100" s="104">
        <v>-3.1017599976621568E-3</v>
      </c>
      <c r="D100" s="92">
        <f t="shared" si="16"/>
        <v>0.50319999999999998</v>
      </c>
      <c r="E100" s="92">
        <f t="shared" si="17"/>
        <v>-3.1017599976621568E-3</v>
      </c>
      <c r="F100" s="36">
        <f t="shared" si="18"/>
        <v>0.25321023999999998</v>
      </c>
      <c r="G100" s="36">
        <f t="shared" si="19"/>
        <v>0.12741539276799999</v>
      </c>
      <c r="H100" s="36">
        <f t="shared" si="20"/>
        <v>6.4115425640857593E-2</v>
      </c>
      <c r="I100" s="36">
        <f t="shared" si="21"/>
        <v>-1.5608056308235973E-3</v>
      </c>
      <c r="J100" s="36">
        <f t="shared" si="22"/>
        <v>-7.8539739343043413E-4</v>
      </c>
      <c r="K100" s="36">
        <f t="shared" ca="1" si="23"/>
        <v>-1.6956615882977512E-3</v>
      </c>
      <c r="L100" s="36">
        <f t="shared" ca="1" si="24"/>
        <v>1.9771127368171116E-6</v>
      </c>
      <c r="M100" s="36">
        <f t="shared" ca="1" si="25"/>
        <v>2410240343.163218</v>
      </c>
      <c r="N100" s="36">
        <f t="shared" ca="1" si="26"/>
        <v>423093547.56403333</v>
      </c>
      <c r="O100" s="36">
        <f t="shared" ca="1" si="27"/>
        <v>841383476.24706829</v>
      </c>
      <c r="P100" s="45">
        <f t="shared" ca="1" si="28"/>
        <v>-1.4060984093644056E-3</v>
      </c>
    </row>
    <row r="101" spans="1:20" x14ac:dyDescent="0.2">
      <c r="A101" s="105">
        <v>5123</v>
      </c>
      <c r="B101" s="105">
        <v>-4.9536400038050488E-3</v>
      </c>
      <c r="C101" s="45"/>
      <c r="D101" s="92">
        <f t="shared" si="16"/>
        <v>0.51229999999999998</v>
      </c>
      <c r="E101" s="92">
        <f t="shared" si="17"/>
        <v>-4.9536400038050488E-3</v>
      </c>
      <c r="F101" s="36">
        <f t="shared" si="18"/>
        <v>0.26245129</v>
      </c>
      <c r="G101" s="36">
        <f t="shared" si="19"/>
        <v>0.13445379586699999</v>
      </c>
      <c r="H101" s="36">
        <f t="shared" si="20"/>
        <v>6.8880679622664101E-2</v>
      </c>
      <c r="I101" s="36">
        <f t="shared" si="21"/>
        <v>-2.5377497739493262E-3</v>
      </c>
      <c r="J101" s="36">
        <f t="shared" si="22"/>
        <v>-1.3000892091942398E-3</v>
      </c>
      <c r="K101" s="36">
        <f t="shared" ca="1" si="23"/>
        <v>-1.7296432660768252E-3</v>
      </c>
      <c r="L101" s="36">
        <f t="shared" ca="1" si="24"/>
        <v>1.0394154964882229E-5</v>
      </c>
      <c r="M101" s="36">
        <f t="shared" ca="1" si="25"/>
        <v>2387347743.7811713</v>
      </c>
      <c r="N101" s="36">
        <f t="shared" ca="1" si="26"/>
        <v>436015310.21499938</v>
      </c>
      <c r="O101" s="36">
        <f t="shared" ca="1" si="27"/>
        <v>842307943.66261947</v>
      </c>
      <c r="P101" s="45">
        <f t="shared" ca="1" si="28"/>
        <v>-3.2239967377282238E-3</v>
      </c>
      <c r="Q101" s="45"/>
      <c r="R101" s="45"/>
      <c r="S101" s="45"/>
      <c r="T101" s="45"/>
    </row>
    <row r="102" spans="1:20" x14ac:dyDescent="0.2">
      <c r="A102" s="104">
        <v>5153</v>
      </c>
      <c r="B102" s="104">
        <v>3.2596000528428704E-4</v>
      </c>
      <c r="D102" s="92">
        <f t="shared" si="16"/>
        <v>0.51529999999999998</v>
      </c>
      <c r="E102" s="92">
        <f t="shared" si="17"/>
        <v>3.2596000528428704E-4</v>
      </c>
      <c r="F102" s="36">
        <f t="shared" si="18"/>
        <v>0.26553409</v>
      </c>
      <c r="G102" s="36">
        <f t="shared" si="19"/>
        <v>0.13682971657699999</v>
      </c>
      <c r="H102" s="36">
        <f t="shared" si="20"/>
        <v>7.0508352952128095E-2</v>
      </c>
      <c r="I102" s="36">
        <f t="shared" si="21"/>
        <v>1.679671907229931E-4</v>
      </c>
      <c r="J102" s="36">
        <f t="shared" si="22"/>
        <v>8.6553493379558342E-5</v>
      </c>
      <c r="K102" s="36">
        <f t="shared" ca="1" si="23"/>
        <v>-1.7406617399800921E-3</v>
      </c>
      <c r="L102" s="36">
        <f t="shared" ca="1" si="24"/>
        <v>4.2709254379995886E-6</v>
      </c>
      <c r="M102" s="36">
        <f t="shared" ca="1" si="25"/>
        <v>2379756647.7722344</v>
      </c>
      <c r="N102" s="36">
        <f t="shared" ca="1" si="26"/>
        <v>440261649.69434518</v>
      </c>
      <c r="O102" s="36">
        <f t="shared" ca="1" si="27"/>
        <v>842539922.78350055</v>
      </c>
      <c r="P102" s="45">
        <f t="shared" ca="1" si="28"/>
        <v>2.0666217452643791E-3</v>
      </c>
    </row>
    <row r="103" spans="1:20" x14ac:dyDescent="0.2">
      <c r="A103" s="105">
        <v>5156</v>
      </c>
      <c r="B103" s="105">
        <v>-7.4607999704312533E-4</v>
      </c>
      <c r="C103" s="45"/>
      <c r="D103" s="92">
        <f t="shared" si="16"/>
        <v>0.51559999999999995</v>
      </c>
      <c r="E103" s="92">
        <f t="shared" si="17"/>
        <v>-7.4607999704312533E-4</v>
      </c>
      <c r="F103" s="36">
        <f t="shared" si="18"/>
        <v>0.26584335999999997</v>
      </c>
      <c r="G103" s="36">
        <f t="shared" si="19"/>
        <v>0.13706883641599998</v>
      </c>
      <c r="H103" s="36">
        <f t="shared" si="20"/>
        <v>7.0672692056089587E-2</v>
      </c>
      <c r="I103" s="36">
        <f t="shared" si="21"/>
        <v>-3.8467884647543538E-4</v>
      </c>
      <c r="J103" s="36">
        <f t="shared" si="22"/>
        <v>-1.9834041324273447E-4</v>
      </c>
      <c r="K103" s="36">
        <f t="shared" ca="1" si="23"/>
        <v>-1.7417585616337028E-3</v>
      </c>
      <c r="L103" s="36">
        <f t="shared" ca="1" si="24"/>
        <v>9.9137580398515284E-7</v>
      </c>
      <c r="M103" s="36">
        <f t="shared" ca="1" si="25"/>
        <v>2378996348.0281758</v>
      </c>
      <c r="N103" s="36">
        <f t="shared" ca="1" si="26"/>
        <v>440685882.45411783</v>
      </c>
      <c r="O103" s="36">
        <f t="shared" ca="1" si="27"/>
        <v>842561134.24336386</v>
      </c>
      <c r="P103" s="45">
        <f t="shared" ca="1" si="28"/>
        <v>9.9567856459057747E-4</v>
      </c>
      <c r="Q103" s="45"/>
      <c r="R103" s="45"/>
      <c r="S103" s="45"/>
      <c r="T103" s="45"/>
    </row>
    <row r="104" spans="1:20" x14ac:dyDescent="0.2">
      <c r="A104" s="104">
        <v>5349.5</v>
      </c>
      <c r="B104" s="104">
        <v>-2.8926600061822683E-3</v>
      </c>
      <c r="D104" s="92">
        <f t="shared" si="16"/>
        <v>0.53495000000000004</v>
      </c>
      <c r="E104" s="92">
        <f t="shared" si="17"/>
        <v>-2.8926600061822683E-3</v>
      </c>
      <c r="F104" s="36">
        <f t="shared" si="18"/>
        <v>0.28617150250000006</v>
      </c>
      <c r="G104" s="36">
        <f t="shared" si="19"/>
        <v>0.15308744526237505</v>
      </c>
      <c r="H104" s="36">
        <f t="shared" si="20"/>
        <v>8.1894128843107539E-2</v>
      </c>
      <c r="I104" s="36">
        <f t="shared" si="21"/>
        <v>-1.5474284703072044E-3</v>
      </c>
      <c r="J104" s="36">
        <f t="shared" si="22"/>
        <v>-8.2779686019083902E-4</v>
      </c>
      <c r="K104" s="36">
        <f t="shared" ca="1" si="23"/>
        <v>-1.8105733327288809E-3</v>
      </c>
      <c r="L104" s="36">
        <f t="shared" ca="1" si="24"/>
        <v>1.1709115688654177E-6</v>
      </c>
      <c r="M104" s="36">
        <f t="shared" ca="1" si="25"/>
        <v>2329508564.884295</v>
      </c>
      <c r="N104" s="36">
        <f t="shared" ca="1" si="26"/>
        <v>467873602.5162273</v>
      </c>
      <c r="O104" s="36">
        <f t="shared" ca="1" si="27"/>
        <v>843165783.11530817</v>
      </c>
      <c r="P104" s="45">
        <f t="shared" ca="1" si="28"/>
        <v>-1.0820866734533874E-3</v>
      </c>
    </row>
    <row r="105" spans="1:20" x14ac:dyDescent="0.2">
      <c r="A105" s="105">
        <v>6240.5</v>
      </c>
      <c r="B105" s="105">
        <v>-1.0288539997418411E-2</v>
      </c>
      <c r="C105" s="45"/>
      <c r="D105" s="92">
        <f t="shared" si="16"/>
        <v>0.62404999999999999</v>
      </c>
      <c r="E105" s="92">
        <f t="shared" si="17"/>
        <v>-1.0288539997418411E-2</v>
      </c>
      <c r="F105" s="36">
        <f t="shared" si="18"/>
        <v>0.3894384025</v>
      </c>
      <c r="G105" s="36">
        <f t="shared" si="19"/>
        <v>0.24302903508012499</v>
      </c>
      <c r="H105" s="36">
        <f t="shared" si="20"/>
        <v>0.151662269341752</v>
      </c>
      <c r="I105" s="36">
        <f t="shared" si="21"/>
        <v>-6.4205633853889593E-3</v>
      </c>
      <c r="J105" s="36">
        <f t="shared" si="22"/>
        <v>-4.0067525806519802E-3</v>
      </c>
      <c r="K105" s="36">
        <f t="shared" ca="1" si="23"/>
        <v>-2.0783876452551606E-3</v>
      </c>
      <c r="L105" s="36">
        <f t="shared" ca="1" si="24"/>
        <v>6.7406601645731741E-5</v>
      </c>
      <c r="M105" s="36">
        <f t="shared" ca="1" si="25"/>
        <v>2091336283.1806099</v>
      </c>
      <c r="N105" s="36">
        <f t="shared" ca="1" si="26"/>
        <v>586180570.2922343</v>
      </c>
      <c r="O105" s="36">
        <f t="shared" ca="1" si="27"/>
        <v>826619597.30996513</v>
      </c>
      <c r="P105" s="45">
        <f t="shared" ca="1" si="28"/>
        <v>-8.21015235216325E-3</v>
      </c>
      <c r="Q105" s="45"/>
      <c r="R105" s="45"/>
      <c r="S105" s="45"/>
      <c r="T105" s="45"/>
    </row>
    <row r="106" spans="1:20" x14ac:dyDescent="0.2">
      <c r="A106" s="104">
        <v>6243.5</v>
      </c>
      <c r="B106" s="104">
        <v>-4.3605799946817569E-3</v>
      </c>
      <c r="D106" s="92">
        <f t="shared" si="16"/>
        <v>0.62434999999999996</v>
      </c>
      <c r="E106" s="92">
        <f t="shared" si="17"/>
        <v>-4.3605799946817569E-3</v>
      </c>
      <c r="F106" s="36">
        <f t="shared" si="18"/>
        <v>0.38981292249999994</v>
      </c>
      <c r="G106" s="36">
        <f t="shared" si="19"/>
        <v>0.24337969816287494</v>
      </c>
      <c r="H106" s="36">
        <f t="shared" si="20"/>
        <v>0.15195411454799096</v>
      </c>
      <c r="I106" s="36">
        <f t="shared" si="21"/>
        <v>-2.7225281196795546E-3</v>
      </c>
      <c r="J106" s="36">
        <f t="shared" si="22"/>
        <v>-1.6998104315219297E-3</v>
      </c>
      <c r="K106" s="36">
        <f t="shared" ca="1" si="23"/>
        <v>-2.0791532251706866E-3</v>
      </c>
      <c r="L106" s="36">
        <f t="shared" ca="1" si="24"/>
        <v>5.2049081046417186E-6</v>
      </c>
      <c r="M106" s="36">
        <f t="shared" ca="1" si="25"/>
        <v>2090508938.5830858</v>
      </c>
      <c r="N106" s="36">
        <f t="shared" ca="1" si="26"/>
        <v>586553499.02810204</v>
      </c>
      <c r="O106" s="36">
        <f t="shared" ca="1" si="27"/>
        <v>826510815.48211324</v>
      </c>
      <c r="P106" s="45">
        <f t="shared" ca="1" si="28"/>
        <v>-2.2814267695110703E-3</v>
      </c>
    </row>
    <row r="107" spans="1:20" x14ac:dyDescent="0.2">
      <c r="A107" s="105">
        <v>6367.5</v>
      </c>
      <c r="B107" s="105">
        <v>-1.6004899996914901E-2</v>
      </c>
      <c r="C107" s="45"/>
      <c r="D107" s="92">
        <f t="shared" si="16"/>
        <v>0.63675000000000004</v>
      </c>
      <c r="E107" s="92">
        <f t="shared" si="17"/>
        <v>-1.6004899996914901E-2</v>
      </c>
      <c r="F107" s="36">
        <f t="shared" si="18"/>
        <v>0.40545056250000006</v>
      </c>
      <c r="G107" s="36">
        <f t="shared" si="19"/>
        <v>0.25817064567187503</v>
      </c>
      <c r="H107" s="36">
        <f t="shared" si="20"/>
        <v>0.16439015863156645</v>
      </c>
      <c r="I107" s="36">
        <f t="shared" si="21"/>
        <v>-1.0191120073035563E-2</v>
      </c>
      <c r="J107" s="36">
        <f t="shared" si="22"/>
        <v>-6.4891957065053955E-3</v>
      </c>
      <c r="K107" s="36">
        <f t="shared" ca="1" si="23"/>
        <v>-2.1099977475194909E-3</v>
      </c>
      <c r="L107" s="36">
        <f t="shared" ca="1" si="24"/>
        <v>1.930683085202536E-4</v>
      </c>
      <c r="M107" s="36">
        <f t="shared" ca="1" si="25"/>
        <v>2056180900.2116458</v>
      </c>
      <c r="N107" s="36">
        <f t="shared" ca="1" si="26"/>
        <v>601786654.10709155</v>
      </c>
      <c r="O107" s="36">
        <f t="shared" ca="1" si="27"/>
        <v>821708405.47564363</v>
      </c>
      <c r="P107" s="45">
        <f t="shared" ca="1" si="28"/>
        <v>-1.3894902249395409E-2</v>
      </c>
      <c r="Q107" s="45"/>
      <c r="R107" s="45"/>
      <c r="S107" s="45"/>
      <c r="T107" s="45"/>
    </row>
    <row r="108" spans="1:20" x14ac:dyDescent="0.2">
      <c r="A108" s="104">
        <v>6440</v>
      </c>
      <c r="B108" s="104">
        <v>4.2079999548150226E-4</v>
      </c>
      <c r="D108" s="92">
        <f t="shared" si="16"/>
        <v>0.64400000000000002</v>
      </c>
      <c r="E108" s="92">
        <f t="shared" si="17"/>
        <v>4.2079999548150226E-4</v>
      </c>
      <c r="F108" s="36">
        <f t="shared" si="18"/>
        <v>0.41473600000000005</v>
      </c>
      <c r="G108" s="36">
        <f t="shared" si="19"/>
        <v>0.26708998400000006</v>
      </c>
      <c r="H108" s="36">
        <f t="shared" si="20"/>
        <v>0.17200594969600005</v>
      </c>
      <c r="I108" s="36">
        <f t="shared" si="21"/>
        <v>2.7099519709008747E-4</v>
      </c>
      <c r="J108" s="36">
        <f t="shared" si="22"/>
        <v>1.7452090692601633E-4</v>
      </c>
      <c r="K108" s="36">
        <f t="shared" ca="1" si="23"/>
        <v>-2.1273086321194705E-3</v>
      </c>
      <c r="L108" s="36">
        <f t="shared" ca="1" si="24"/>
        <v>6.4928575780545135E-6</v>
      </c>
      <c r="M108" s="36">
        <f t="shared" ca="1" si="25"/>
        <v>2035994773.9144702</v>
      </c>
      <c r="N108" s="36">
        <f t="shared" ca="1" si="26"/>
        <v>610523929.91998482</v>
      </c>
      <c r="O108" s="36">
        <f t="shared" ca="1" si="27"/>
        <v>818624989.97115135</v>
      </c>
      <c r="P108" s="45">
        <f t="shared" ca="1" si="28"/>
        <v>2.5481086276009728E-3</v>
      </c>
    </row>
    <row r="109" spans="1:20" x14ac:dyDescent="0.2">
      <c r="A109" s="105">
        <v>6560.5</v>
      </c>
      <c r="B109" s="105">
        <v>-1.8306140002096072E-2</v>
      </c>
      <c r="C109" s="45"/>
      <c r="D109" s="92">
        <f t="shared" si="16"/>
        <v>0.65605000000000002</v>
      </c>
      <c r="E109" s="92">
        <f t="shared" si="17"/>
        <v>-1.8306140002096072E-2</v>
      </c>
      <c r="F109" s="36">
        <f t="shared" si="18"/>
        <v>0.43040160250000004</v>
      </c>
      <c r="G109" s="36">
        <f t="shared" si="19"/>
        <v>0.28236497132012506</v>
      </c>
      <c r="H109" s="36">
        <f t="shared" si="20"/>
        <v>0.18524553943456804</v>
      </c>
      <c r="I109" s="36">
        <f t="shared" si="21"/>
        <v>-1.2009743148375128E-2</v>
      </c>
      <c r="J109" s="36">
        <f t="shared" si="22"/>
        <v>-7.8789919924915023E-3</v>
      </c>
      <c r="K109" s="36">
        <f t="shared" ca="1" si="23"/>
        <v>-2.1548998995531863E-3</v>
      </c>
      <c r="L109" s="36">
        <f t="shared" ca="1" si="24"/>
        <v>2.6086255684998951E-4</v>
      </c>
      <c r="M109" s="36">
        <f t="shared" ca="1" si="25"/>
        <v>2002264536.3285639</v>
      </c>
      <c r="N109" s="36">
        <f t="shared" ca="1" si="26"/>
        <v>624756349.47190607</v>
      </c>
      <c r="O109" s="36">
        <f t="shared" ca="1" si="27"/>
        <v>813054091.57405555</v>
      </c>
      <c r="P109" s="45">
        <f t="shared" ca="1" si="28"/>
        <v>-1.6151240102542885E-2</v>
      </c>
      <c r="Q109" s="45"/>
      <c r="R109" s="45"/>
      <c r="S109" s="45"/>
      <c r="T109" s="45"/>
    </row>
    <row r="110" spans="1:20" x14ac:dyDescent="0.2">
      <c r="A110" s="104">
        <v>6624</v>
      </c>
      <c r="B110" s="104">
        <v>-5.6643200005055405E-3</v>
      </c>
      <c r="D110" s="92">
        <f t="shared" si="16"/>
        <v>0.66239999999999999</v>
      </c>
      <c r="E110" s="92">
        <f t="shared" si="17"/>
        <v>-5.6643200005055405E-3</v>
      </c>
      <c r="F110" s="36">
        <f t="shared" si="18"/>
        <v>0.43877376000000001</v>
      </c>
      <c r="G110" s="36">
        <f t="shared" si="19"/>
        <v>0.290643738624</v>
      </c>
      <c r="H110" s="36">
        <f t="shared" si="20"/>
        <v>0.19252241246453761</v>
      </c>
      <c r="I110" s="36">
        <f t="shared" si="21"/>
        <v>-3.7520455683348699E-3</v>
      </c>
      <c r="J110" s="36">
        <f t="shared" si="22"/>
        <v>-2.4853549844650177E-3</v>
      </c>
      <c r="K110" s="36">
        <f t="shared" ca="1" si="23"/>
        <v>-2.168846557622151E-3</v>
      </c>
      <c r="L110" s="36">
        <f t="shared" ca="1" si="24"/>
        <v>1.2218334589903056E-5</v>
      </c>
      <c r="M110" s="36">
        <f t="shared" ca="1" si="25"/>
        <v>1984403083.7776244</v>
      </c>
      <c r="N110" s="36">
        <f t="shared" ca="1" si="26"/>
        <v>632105702.74871767</v>
      </c>
      <c r="O110" s="36">
        <f t="shared" ca="1" si="27"/>
        <v>809895970.92623925</v>
      </c>
      <c r="P110" s="45">
        <f t="shared" ca="1" si="28"/>
        <v>-3.4954734428833895E-3</v>
      </c>
    </row>
    <row r="111" spans="1:20" x14ac:dyDescent="0.2">
      <c r="A111" s="105">
        <v>6632.5</v>
      </c>
      <c r="B111" s="105">
        <v>1.9649000023491681E-3</v>
      </c>
      <c r="C111" s="45"/>
      <c r="D111" s="92">
        <f t="shared" si="16"/>
        <v>0.66325000000000001</v>
      </c>
      <c r="E111" s="92">
        <f t="shared" si="17"/>
        <v>1.9649000023491681E-3</v>
      </c>
      <c r="F111" s="36">
        <f t="shared" si="18"/>
        <v>0.43990056249999998</v>
      </c>
      <c r="G111" s="36">
        <f t="shared" si="19"/>
        <v>0.291764048078125</v>
      </c>
      <c r="H111" s="36">
        <f t="shared" si="20"/>
        <v>0.19351250488781638</v>
      </c>
      <c r="I111" s="36">
        <f t="shared" si="21"/>
        <v>1.3032199265580857E-3</v>
      </c>
      <c r="J111" s="36">
        <f t="shared" si="22"/>
        <v>8.6436061628965028E-4</v>
      </c>
      <c r="K111" s="36">
        <f t="shared" ca="1" si="23"/>
        <v>-2.1706823649210909E-3</v>
      </c>
      <c r="L111" s="36">
        <f t="shared" ca="1" si="24"/>
        <v>1.710304151647668E-5</v>
      </c>
      <c r="M111" s="36">
        <f t="shared" ca="1" si="25"/>
        <v>1982007786.8635654</v>
      </c>
      <c r="N111" s="36">
        <f t="shared" ca="1" si="26"/>
        <v>633081377.52465153</v>
      </c>
      <c r="O111" s="36">
        <f t="shared" ca="1" si="27"/>
        <v>809461649.78483975</v>
      </c>
      <c r="P111" s="45">
        <f t="shared" ca="1" si="28"/>
        <v>4.135582367270259E-3</v>
      </c>
      <c r="Q111" s="45"/>
      <c r="R111" s="45"/>
      <c r="S111" s="45"/>
      <c r="T111" s="45"/>
    </row>
    <row r="112" spans="1:20" x14ac:dyDescent="0.2">
      <c r="A112" s="104">
        <v>6654</v>
      </c>
      <c r="B112" s="104">
        <v>3.6152800021227449E-3</v>
      </c>
      <c r="D112" s="92">
        <f t="shared" si="16"/>
        <v>0.66539999999999999</v>
      </c>
      <c r="E112" s="92">
        <f t="shared" si="17"/>
        <v>3.6152800021227449E-3</v>
      </c>
      <c r="F112" s="36">
        <f t="shared" si="18"/>
        <v>0.44275715999999998</v>
      </c>
      <c r="G112" s="36">
        <f t="shared" si="19"/>
        <v>0.29461061426399998</v>
      </c>
      <c r="H112" s="36">
        <f t="shared" si="20"/>
        <v>0.19603390273126559</v>
      </c>
      <c r="I112" s="36">
        <f t="shared" si="21"/>
        <v>2.4056073134124745E-3</v>
      </c>
      <c r="J112" s="36">
        <f t="shared" si="22"/>
        <v>1.6006911063446605E-3</v>
      </c>
      <c r="K112" s="36">
        <f t="shared" ca="1" si="23"/>
        <v>-2.1752931340645841E-3</v>
      </c>
      <c r="L112" s="36">
        <f t="shared" ca="1" si="24"/>
        <v>3.3530737245534362E-5</v>
      </c>
      <c r="M112" s="36">
        <f t="shared" ca="1" si="25"/>
        <v>1975944537.1378584</v>
      </c>
      <c r="N112" s="36">
        <f t="shared" ca="1" si="26"/>
        <v>635540625.40961421</v>
      </c>
      <c r="O112" s="36">
        <f t="shared" ca="1" si="27"/>
        <v>808350904.91462803</v>
      </c>
      <c r="P112" s="45">
        <f t="shared" ca="1" si="28"/>
        <v>5.790573136187329E-3</v>
      </c>
    </row>
    <row r="113" spans="1:20" x14ac:dyDescent="0.2">
      <c r="A113" s="105">
        <v>6786.5</v>
      </c>
      <c r="B113" s="105">
        <v>6.6001800005324185E-3</v>
      </c>
      <c r="C113" s="45"/>
      <c r="D113" s="92">
        <f t="shared" si="16"/>
        <v>0.67864999999999998</v>
      </c>
      <c r="E113" s="92">
        <f t="shared" si="17"/>
        <v>6.6001800005324185E-3</v>
      </c>
      <c r="F113" s="36">
        <f t="shared" si="18"/>
        <v>0.46056582249999994</v>
      </c>
      <c r="G113" s="36">
        <f t="shared" si="19"/>
        <v>0.31256299543962496</v>
      </c>
      <c r="H113" s="36">
        <f t="shared" si="20"/>
        <v>0.21212087685510145</v>
      </c>
      <c r="I113" s="36">
        <f t="shared" si="21"/>
        <v>4.479212157361326E-3</v>
      </c>
      <c r="J113" s="36">
        <f t="shared" si="22"/>
        <v>3.0398173305932639E-3</v>
      </c>
      <c r="K113" s="36">
        <f t="shared" ca="1" si="23"/>
        <v>-2.202672479072586E-3</v>
      </c>
      <c r="L113" s="36">
        <f t="shared" ca="1" si="24"/>
        <v>7.7490211777687988E-5</v>
      </c>
      <c r="M113" s="36">
        <f t="shared" ca="1" si="25"/>
        <v>1938437870.3133283</v>
      </c>
      <c r="N113" s="36">
        <f t="shared" ca="1" si="26"/>
        <v>650417771.72832477</v>
      </c>
      <c r="O113" s="36">
        <f t="shared" ca="1" si="27"/>
        <v>801122811.11443806</v>
      </c>
      <c r="P113" s="45">
        <f t="shared" ca="1" si="28"/>
        <v>8.8028524796050049E-3</v>
      </c>
      <c r="Q113" s="45"/>
      <c r="R113" s="45"/>
      <c r="S113" s="45"/>
      <c r="T113" s="45"/>
    </row>
    <row r="114" spans="1:20" x14ac:dyDescent="0.2">
      <c r="A114" s="104">
        <v>6799.5</v>
      </c>
      <c r="B114" s="104">
        <v>6.2133999745128676E-4</v>
      </c>
      <c r="D114" s="92">
        <f t="shared" si="16"/>
        <v>0.67995000000000005</v>
      </c>
      <c r="E114" s="92">
        <f t="shared" si="17"/>
        <v>6.2133999745128676E-4</v>
      </c>
      <c r="F114" s="36">
        <f t="shared" si="18"/>
        <v>0.46233200250000006</v>
      </c>
      <c r="G114" s="36">
        <f t="shared" si="19"/>
        <v>0.31436264509987505</v>
      </c>
      <c r="H114" s="36">
        <f t="shared" si="20"/>
        <v>0.21375088053566008</v>
      </c>
      <c r="I114" s="36">
        <f t="shared" si="21"/>
        <v>4.2248013126700246E-4</v>
      </c>
      <c r="J114" s="36">
        <f t="shared" si="22"/>
        <v>2.8726536525499832E-4</v>
      </c>
      <c r="K114" s="36">
        <f t="shared" ca="1" si="23"/>
        <v>-2.2052627324015799E-3</v>
      </c>
      <c r="L114" s="36">
        <f t="shared" ca="1" si="24"/>
        <v>7.9896829924116784E-6</v>
      </c>
      <c r="M114" s="36">
        <f t="shared" ca="1" si="25"/>
        <v>1934745369.5011017</v>
      </c>
      <c r="N114" s="36">
        <f t="shared" ca="1" si="26"/>
        <v>651851066.66541791</v>
      </c>
      <c r="O114" s="36">
        <f t="shared" ca="1" si="27"/>
        <v>800378364.19470334</v>
      </c>
      <c r="P114" s="45">
        <f t="shared" ca="1" si="28"/>
        <v>2.8266027298528666E-3</v>
      </c>
    </row>
    <row r="115" spans="1:20" x14ac:dyDescent="0.2">
      <c r="A115" s="105">
        <v>7013.5</v>
      </c>
      <c r="B115" s="105">
        <v>8.8158200014731847E-3</v>
      </c>
      <c r="C115" s="45"/>
      <c r="D115" s="92">
        <f t="shared" si="16"/>
        <v>0.70135000000000003</v>
      </c>
      <c r="E115" s="92">
        <f t="shared" si="17"/>
        <v>8.8158200014731847E-3</v>
      </c>
      <c r="F115" s="36">
        <f t="shared" si="18"/>
        <v>0.49189182250000002</v>
      </c>
      <c r="G115" s="36">
        <f t="shared" si="19"/>
        <v>0.34498832971037502</v>
      </c>
      <c r="H115" s="36">
        <f t="shared" si="20"/>
        <v>0.24195756504237154</v>
      </c>
      <c r="I115" s="36">
        <f t="shared" si="21"/>
        <v>6.1829753580332179E-3</v>
      </c>
      <c r="J115" s="36">
        <f t="shared" si="22"/>
        <v>4.3364297673565977E-3</v>
      </c>
      <c r="K115" s="36">
        <f t="shared" ca="1" si="23"/>
        <v>-2.245436224190035E-3</v>
      </c>
      <c r="L115" s="36">
        <f t="shared" ca="1" si="24"/>
        <v>1.2235138928977333E-4</v>
      </c>
      <c r="M115" s="36">
        <f t="shared" ca="1" si="25"/>
        <v>1873659195.5826509</v>
      </c>
      <c r="N115" s="36">
        <f t="shared" ca="1" si="26"/>
        <v>674740953.80918813</v>
      </c>
      <c r="O115" s="36">
        <f t="shared" ca="1" si="27"/>
        <v>787230065.24862325</v>
      </c>
      <c r="P115" s="45">
        <f t="shared" ca="1" si="28"/>
        <v>1.1061256225663219E-2</v>
      </c>
      <c r="Q115" s="45"/>
      <c r="R115" s="45"/>
      <c r="S115" s="45"/>
      <c r="T115" s="45"/>
    </row>
    <row r="116" spans="1:20" x14ac:dyDescent="0.2">
      <c r="A116" s="104">
        <v>7574.5</v>
      </c>
      <c r="B116" s="104">
        <v>-6.5566000557737425E-4</v>
      </c>
      <c r="D116" s="92">
        <f t="shared" si="16"/>
        <v>0.75744999999999996</v>
      </c>
      <c r="E116" s="92">
        <f t="shared" si="17"/>
        <v>-6.5566000557737425E-4</v>
      </c>
      <c r="F116" s="36">
        <f t="shared" si="18"/>
        <v>0.57373050249999991</v>
      </c>
      <c r="G116" s="36">
        <f t="shared" si="19"/>
        <v>0.4345721691186249</v>
      </c>
      <c r="H116" s="36">
        <f t="shared" si="20"/>
        <v>0.32916668949890238</v>
      </c>
      <c r="I116" s="36">
        <f t="shared" si="21"/>
        <v>-4.9662967122458205E-4</v>
      </c>
      <c r="J116" s="36">
        <f t="shared" si="22"/>
        <v>-3.7617214446905963E-4</v>
      </c>
      <c r="K116" s="36">
        <f t="shared" ca="1" si="23"/>
        <v>-2.3286794847767692E-3</v>
      </c>
      <c r="L116" s="36">
        <f t="shared" ca="1" si="24"/>
        <v>2.7989941777806147E-6</v>
      </c>
      <c r="M116" s="36">
        <f t="shared" ca="1" si="25"/>
        <v>1711257201.7042196</v>
      </c>
      <c r="N116" s="36">
        <f t="shared" ca="1" si="26"/>
        <v>727943456.54870129</v>
      </c>
      <c r="O116" s="36">
        <f t="shared" ca="1" si="27"/>
        <v>745045413.44544971</v>
      </c>
      <c r="P116" s="45">
        <f t="shared" ca="1" si="28"/>
        <v>1.673019479199395E-3</v>
      </c>
    </row>
    <row r="117" spans="1:20" x14ac:dyDescent="0.2">
      <c r="A117" s="105">
        <v>7583</v>
      </c>
      <c r="B117" s="105">
        <v>8.9735600049607456E-3</v>
      </c>
      <c r="C117" s="45"/>
      <c r="D117" s="92">
        <f t="shared" si="16"/>
        <v>0.75829999999999997</v>
      </c>
      <c r="E117" s="92">
        <f t="shared" si="17"/>
        <v>8.9735600049607456E-3</v>
      </c>
      <c r="F117" s="36">
        <f t="shared" si="18"/>
        <v>0.57501888999999995</v>
      </c>
      <c r="G117" s="36">
        <f t="shared" si="19"/>
        <v>0.43603682428699997</v>
      </c>
      <c r="H117" s="36">
        <f t="shared" si="20"/>
        <v>0.33064672385683203</v>
      </c>
      <c r="I117" s="36">
        <f t="shared" si="21"/>
        <v>6.8046505517617333E-3</v>
      </c>
      <c r="J117" s="36">
        <f t="shared" si="22"/>
        <v>5.1599665134009218E-3</v>
      </c>
      <c r="K117" s="36">
        <f t="shared" ca="1" si="23"/>
        <v>-2.3296950055431654E-3</v>
      </c>
      <c r="L117" s="36">
        <f t="shared" ca="1" si="24"/>
        <v>1.2776357383248178E-4</v>
      </c>
      <c r="M117" s="36">
        <f t="shared" ca="1" si="25"/>
        <v>1708776302.2212539</v>
      </c>
      <c r="N117" s="36">
        <f t="shared" ca="1" si="26"/>
        <v>728668692.53413296</v>
      </c>
      <c r="O117" s="36">
        <f t="shared" ca="1" si="27"/>
        <v>744323809.20484042</v>
      </c>
      <c r="P117" s="45">
        <f t="shared" ca="1" si="28"/>
        <v>1.1303255010503912E-2</v>
      </c>
      <c r="Q117" s="45"/>
      <c r="R117" s="45"/>
      <c r="S117" s="45"/>
      <c r="T117" s="45"/>
    </row>
    <row r="118" spans="1:20" x14ac:dyDescent="0.2">
      <c r="A118" s="104">
        <v>7587.5</v>
      </c>
      <c r="B118" s="104">
        <v>1.236550000612624E-2</v>
      </c>
      <c r="D118" s="92">
        <f t="shared" si="16"/>
        <v>0.75875000000000004</v>
      </c>
      <c r="E118" s="92">
        <f t="shared" si="17"/>
        <v>1.236550000612624E-2</v>
      </c>
      <c r="F118" s="36">
        <f t="shared" si="18"/>
        <v>0.57570156250000004</v>
      </c>
      <c r="G118" s="36">
        <f t="shared" si="19"/>
        <v>0.43681356054687503</v>
      </c>
      <c r="H118" s="36">
        <f t="shared" si="20"/>
        <v>0.33143228906494143</v>
      </c>
      <c r="I118" s="36">
        <f t="shared" si="21"/>
        <v>9.3823231296482849E-3</v>
      </c>
      <c r="J118" s="36">
        <f t="shared" si="22"/>
        <v>7.1188376746206365E-3</v>
      </c>
      <c r="K118" s="36">
        <f t="shared" ca="1" si="23"/>
        <v>-2.3302296644306846E-3</v>
      </c>
      <c r="L118" s="36">
        <f t="shared" ca="1" si="24"/>
        <v>2.1596447055008712E-4</v>
      </c>
      <c r="M118" s="36">
        <f t="shared" ca="1" si="25"/>
        <v>1707462684.8030214</v>
      </c>
      <c r="N118" s="36">
        <f t="shared" ca="1" si="26"/>
        <v>729051622.08599305</v>
      </c>
      <c r="O118" s="36">
        <f t="shared" ca="1" si="27"/>
        <v>743940821.01764631</v>
      </c>
      <c r="P118" s="45">
        <f t="shared" ca="1" si="28"/>
        <v>1.4695729670556924E-2</v>
      </c>
    </row>
    <row r="119" spans="1:20" x14ac:dyDescent="0.2">
      <c r="A119" s="105">
        <v>7655.5</v>
      </c>
      <c r="B119" s="105">
        <v>3.3992600001511164E-3</v>
      </c>
      <c r="C119" s="45"/>
      <c r="D119" s="92">
        <f t="shared" si="16"/>
        <v>0.76554999999999995</v>
      </c>
      <c r="E119" s="92">
        <f t="shared" si="17"/>
        <v>3.3992600001511164E-3</v>
      </c>
      <c r="F119" s="36">
        <f t="shared" si="18"/>
        <v>0.58606680249999987</v>
      </c>
      <c r="G119" s="36">
        <f t="shared" si="19"/>
        <v>0.44866344065387487</v>
      </c>
      <c r="H119" s="36">
        <f t="shared" si="20"/>
        <v>0.34347429699257387</v>
      </c>
      <c r="I119" s="36">
        <f t="shared" si="21"/>
        <v>2.602303493115687E-3</v>
      </c>
      <c r="J119" s="36">
        <f t="shared" si="22"/>
        <v>1.9921934391547141E-3</v>
      </c>
      <c r="K119" s="36">
        <f t="shared" ca="1" si="23"/>
        <v>-2.338058682751091E-3</v>
      </c>
      <c r="L119" s="36">
        <f t="shared" ca="1" si="24"/>
        <v>3.2916825669178713E-5</v>
      </c>
      <c r="M119" s="36">
        <f t="shared" ca="1" si="25"/>
        <v>1687596150.1908109</v>
      </c>
      <c r="N119" s="36">
        <f t="shared" ca="1" si="26"/>
        <v>734751784.91367686</v>
      </c>
      <c r="O119" s="36">
        <f t="shared" ca="1" si="27"/>
        <v>738072771.91308761</v>
      </c>
      <c r="P119" s="45">
        <f t="shared" ca="1" si="28"/>
        <v>5.7373186829022069E-3</v>
      </c>
      <c r="Q119" s="45"/>
      <c r="R119" s="45"/>
      <c r="S119" s="45"/>
      <c r="T119" s="45"/>
    </row>
    <row r="120" spans="1:20" x14ac:dyDescent="0.2">
      <c r="A120" s="104">
        <v>7759.5</v>
      </c>
      <c r="B120" s="104">
        <v>7.5685400006477721E-3</v>
      </c>
      <c r="D120" s="92">
        <f t="shared" si="16"/>
        <v>0.77595000000000003</v>
      </c>
      <c r="E120" s="92">
        <f t="shared" si="17"/>
        <v>7.5685400006477721E-3</v>
      </c>
      <c r="F120" s="36">
        <f t="shared" si="18"/>
        <v>0.60209840250000002</v>
      </c>
      <c r="G120" s="36">
        <f t="shared" si="19"/>
        <v>0.46719825541987503</v>
      </c>
      <c r="H120" s="36">
        <f t="shared" si="20"/>
        <v>0.362522486293052</v>
      </c>
      <c r="I120" s="36">
        <f t="shared" si="21"/>
        <v>5.8728086135026386E-3</v>
      </c>
      <c r="J120" s="36">
        <f t="shared" si="22"/>
        <v>4.5570058436473727E-3</v>
      </c>
      <c r="K120" s="36">
        <f t="shared" ca="1" si="23"/>
        <v>-2.3491243908464019E-3</v>
      </c>
      <c r="L120" s="36">
        <f t="shared" ca="1" si="24"/>
        <v>9.8360066982311489E-5</v>
      </c>
      <c r="M120" s="36">
        <f t="shared" ca="1" si="25"/>
        <v>1657157149.8593948</v>
      </c>
      <c r="N120" s="36">
        <f t="shared" ca="1" si="26"/>
        <v>743152882.86930239</v>
      </c>
      <c r="O120" s="36">
        <f t="shared" ca="1" si="27"/>
        <v>728808898.28557575</v>
      </c>
      <c r="P120" s="45">
        <f t="shared" ca="1" si="28"/>
        <v>9.9176643914941735E-3</v>
      </c>
    </row>
    <row r="121" spans="1:20" x14ac:dyDescent="0.2">
      <c r="A121" s="105">
        <v>8442.5</v>
      </c>
      <c r="B121" s="105">
        <v>1.5834099998755846E-2</v>
      </c>
      <c r="C121" s="45"/>
      <c r="D121" s="92">
        <f t="shared" si="16"/>
        <v>0.84424999999999994</v>
      </c>
      <c r="E121" s="92">
        <f t="shared" si="17"/>
        <v>1.5834099998755846E-2</v>
      </c>
      <c r="F121" s="36">
        <f t="shared" si="18"/>
        <v>0.71275806249999996</v>
      </c>
      <c r="G121" s="36">
        <f t="shared" si="19"/>
        <v>0.60174599426562492</v>
      </c>
      <c r="H121" s="36">
        <f t="shared" si="20"/>
        <v>0.50802405565875386</v>
      </c>
      <c r="I121" s="36">
        <f t="shared" si="21"/>
        <v>1.3367938923949623E-2</v>
      </c>
      <c r="J121" s="36">
        <f t="shared" si="22"/>
        <v>1.1285882436544468E-2</v>
      </c>
      <c r="K121" s="36">
        <f t="shared" ca="1" si="23"/>
        <v>-2.3945090378607618E-3</v>
      </c>
      <c r="L121" s="36">
        <f t="shared" ca="1" si="24"/>
        <v>3.3228218740982067E-4</v>
      </c>
      <c r="M121" s="36">
        <f t="shared" ca="1" si="25"/>
        <v>1456247727.8502383</v>
      </c>
      <c r="N121" s="36">
        <f t="shared" ca="1" si="26"/>
        <v>788340696.01857412</v>
      </c>
      <c r="O121" s="36">
        <f t="shared" ca="1" si="27"/>
        <v>659836382.70297933</v>
      </c>
      <c r="P121" s="45">
        <f t="shared" ca="1" si="28"/>
        <v>1.8228609036616609E-2</v>
      </c>
      <c r="Q121" s="45"/>
      <c r="R121" s="45"/>
      <c r="S121" s="45"/>
      <c r="T121" s="45"/>
    </row>
    <row r="122" spans="1:20" x14ac:dyDescent="0.2">
      <c r="A122" s="104">
        <v>8756.5</v>
      </c>
      <c r="B122" s="104">
        <v>-8.0394199976581149E-3</v>
      </c>
      <c r="D122" s="92">
        <f t="shared" si="16"/>
        <v>0.87565000000000004</v>
      </c>
      <c r="E122" s="92">
        <f t="shared" si="17"/>
        <v>-8.0394199976581149E-3</v>
      </c>
      <c r="F122" s="36">
        <f t="shared" si="18"/>
        <v>0.76676292250000011</v>
      </c>
      <c r="G122" s="36">
        <f t="shared" si="19"/>
        <v>0.67141595308712509</v>
      </c>
      <c r="H122" s="36">
        <f t="shared" si="20"/>
        <v>0.58792537932074118</v>
      </c>
      <c r="I122" s="36">
        <f t="shared" si="21"/>
        <v>-7.039718120949329E-3</v>
      </c>
      <c r="J122" s="36">
        <f t="shared" si="22"/>
        <v>-6.1643291726092807E-3</v>
      </c>
      <c r="K122" s="36">
        <f t="shared" ca="1" si="23"/>
        <v>-2.3994816198770132E-3</v>
      </c>
      <c r="L122" s="36">
        <f t="shared" ca="1" si="24"/>
        <v>3.1808904905168129E-5</v>
      </c>
      <c r="M122" s="36">
        <f t="shared" ca="1" si="25"/>
        <v>1363792290.6614778</v>
      </c>
      <c r="N122" s="36">
        <f t="shared" ca="1" si="26"/>
        <v>803005823.7940985</v>
      </c>
      <c r="O122" s="36">
        <f t="shared" ca="1" si="27"/>
        <v>623855754.14598644</v>
      </c>
      <c r="P122" s="45">
        <f t="shared" ca="1" si="28"/>
        <v>-5.6399383777811021E-3</v>
      </c>
    </row>
    <row r="123" spans="1:20" x14ac:dyDescent="0.2">
      <c r="A123" s="105">
        <v>9367.5</v>
      </c>
      <c r="B123" s="105">
        <v>-4.4899999920744449E-5</v>
      </c>
      <c r="C123" s="45"/>
      <c r="D123" s="92">
        <f t="shared" si="16"/>
        <v>0.93674999999999997</v>
      </c>
      <c r="E123" s="92">
        <f t="shared" si="17"/>
        <v>-4.4899999920744449E-5</v>
      </c>
      <c r="F123" s="36">
        <f t="shared" si="18"/>
        <v>0.87750056249999997</v>
      </c>
      <c r="G123" s="36">
        <f t="shared" si="19"/>
        <v>0.82199865192187493</v>
      </c>
      <c r="H123" s="36">
        <f t="shared" si="20"/>
        <v>0.77000723718781638</v>
      </c>
      <c r="I123" s="36">
        <f t="shared" si="21"/>
        <v>-4.2060074925757358E-5</v>
      </c>
      <c r="J123" s="36">
        <f t="shared" si="22"/>
        <v>-3.9399775186703206E-5</v>
      </c>
      <c r="K123" s="36">
        <f t="shared" ca="1" si="23"/>
        <v>-2.3804664490156332E-3</v>
      </c>
      <c r="L123" s="36">
        <f t="shared" ca="1" si="24"/>
        <v>5.4548706381377077E-6</v>
      </c>
      <c r="M123" s="36">
        <f t="shared" ca="1" si="25"/>
        <v>1185090952.8924837</v>
      </c>
      <c r="N123" s="36">
        <f t="shared" ca="1" si="26"/>
        <v>819948805.72214782</v>
      </c>
      <c r="O123" s="36">
        <f t="shared" ca="1" si="27"/>
        <v>547545364.00768101</v>
      </c>
      <c r="P123" s="45">
        <f t="shared" ca="1" si="28"/>
        <v>2.3355664490948887E-3</v>
      </c>
      <c r="Q123" s="45"/>
      <c r="R123" s="45"/>
      <c r="S123" s="45"/>
      <c r="T123" s="45"/>
    </row>
    <row r="124" spans="1:20" x14ac:dyDescent="0.2">
      <c r="A124" s="104">
        <v>9516.5</v>
      </c>
      <c r="B124" s="104">
        <v>3.0437800014624372E-3</v>
      </c>
      <c r="D124" s="92">
        <f t="shared" si="16"/>
        <v>0.95165</v>
      </c>
      <c r="E124" s="92">
        <f t="shared" si="17"/>
        <v>3.0437800014624372E-3</v>
      </c>
      <c r="F124" s="36">
        <f t="shared" si="18"/>
        <v>0.90563772249999996</v>
      </c>
      <c r="G124" s="36">
        <f t="shared" si="19"/>
        <v>0.86185013861712501</v>
      </c>
      <c r="H124" s="36">
        <f t="shared" si="20"/>
        <v>0.8201796844149869</v>
      </c>
      <c r="I124" s="36">
        <f t="shared" si="21"/>
        <v>2.8966132383917284E-3</v>
      </c>
      <c r="J124" s="36">
        <f t="shared" si="22"/>
        <v>2.7565619883154883E-3</v>
      </c>
      <c r="K124" s="36">
        <f t="shared" ca="1" si="23"/>
        <v>-2.3700807309598657E-3</v>
      </c>
      <c r="L124" s="36">
        <f t="shared" ca="1" si="24"/>
        <v>2.9309888030064153E-5</v>
      </c>
      <c r="M124" s="36">
        <f t="shared" ca="1" si="25"/>
        <v>1141944391.2583826</v>
      </c>
      <c r="N124" s="36">
        <f t="shared" ca="1" si="26"/>
        <v>821711305.69794583</v>
      </c>
      <c r="O124" s="36">
        <f t="shared" ca="1" si="27"/>
        <v>527889246.38990939</v>
      </c>
      <c r="P124" s="45">
        <f t="shared" ca="1" si="28"/>
        <v>5.4138607324223029E-3</v>
      </c>
    </row>
    <row r="125" spans="1:20" x14ac:dyDescent="0.2">
      <c r="A125" s="105">
        <v>9782</v>
      </c>
      <c r="B125" s="105">
        <v>1.1682399999699555E-3</v>
      </c>
      <c r="C125" s="45"/>
      <c r="D125" s="92">
        <f t="shared" si="16"/>
        <v>0.97819999999999996</v>
      </c>
      <c r="E125" s="92">
        <f t="shared" si="17"/>
        <v>1.1682399999699555E-3</v>
      </c>
      <c r="F125" s="36">
        <f t="shared" si="18"/>
        <v>0.9568752399999999</v>
      </c>
      <c r="G125" s="36">
        <f t="shared" si="19"/>
        <v>0.93601535976799988</v>
      </c>
      <c r="H125" s="36">
        <f t="shared" si="20"/>
        <v>0.91561022492505739</v>
      </c>
      <c r="I125" s="36">
        <f t="shared" si="21"/>
        <v>1.1427723679706104E-3</v>
      </c>
      <c r="J125" s="36">
        <f t="shared" si="22"/>
        <v>1.117859930348851E-3</v>
      </c>
      <c r="K125" s="36">
        <f t="shared" ca="1" si="23"/>
        <v>-2.3459879585689628E-3</v>
      </c>
      <c r="L125" s="36">
        <f t="shared" ca="1" si="24"/>
        <v>1.2349798144576614E-5</v>
      </c>
      <c r="M125" s="36">
        <f t="shared" ca="1" si="25"/>
        <v>1065664851.3486603</v>
      </c>
      <c r="N125" s="36">
        <f t="shared" ca="1" si="26"/>
        <v>822526869.21597445</v>
      </c>
      <c r="O125" s="36">
        <f t="shared" ca="1" si="27"/>
        <v>492064485.21301574</v>
      </c>
      <c r="P125" s="45">
        <f t="shared" ca="1" si="28"/>
        <v>3.5142279585389184E-3</v>
      </c>
      <c r="Q125" s="45"/>
      <c r="R125" s="45"/>
      <c r="S125" s="45"/>
      <c r="T125" s="45"/>
    </row>
    <row r="126" spans="1:20" x14ac:dyDescent="0.2">
      <c r="A126" s="104">
        <v>9893.5</v>
      </c>
      <c r="B126" s="104">
        <v>-1.7342580002150498E-2</v>
      </c>
      <c r="D126" s="92">
        <f t="shared" si="16"/>
        <v>0.98934999999999995</v>
      </c>
      <c r="E126" s="92">
        <f t="shared" si="17"/>
        <v>-1.7342580002150498E-2</v>
      </c>
      <c r="F126" s="36">
        <f t="shared" si="18"/>
        <v>0.97881342249999992</v>
      </c>
      <c r="G126" s="36">
        <f t="shared" si="19"/>
        <v>0.96838905955037491</v>
      </c>
      <c r="H126" s="36">
        <f t="shared" si="20"/>
        <v>0.95807571606616337</v>
      </c>
      <c r="I126" s="36">
        <f t="shared" si="21"/>
        <v>-1.7157881525127594E-2</v>
      </c>
      <c r="J126" s="36">
        <f t="shared" si="22"/>
        <v>-1.6975150086884983E-2</v>
      </c>
      <c r="K126" s="36">
        <f t="shared" ca="1" si="23"/>
        <v>-2.3337359687278193E-3</v>
      </c>
      <c r="L126" s="36">
        <f t="shared" ca="1" si="24"/>
        <v>2.2526539921960753E-4</v>
      </c>
      <c r="M126" s="36">
        <f t="shared" ca="1" si="25"/>
        <v>1033897124.3184979</v>
      </c>
      <c r="N126" s="36">
        <f t="shared" ca="1" si="26"/>
        <v>821980313.37775719</v>
      </c>
      <c r="O126" s="36">
        <f t="shared" ca="1" si="27"/>
        <v>476759495.95427603</v>
      </c>
      <c r="P126" s="45">
        <f t="shared" ca="1" si="28"/>
        <v>-1.5008844033422678E-2</v>
      </c>
    </row>
    <row r="127" spans="1:20" x14ac:dyDescent="0.2">
      <c r="A127" s="105">
        <v>9944.5</v>
      </c>
      <c r="B127" s="105">
        <v>1.4327399985631928E-3</v>
      </c>
      <c r="C127" s="45"/>
      <c r="D127" s="92">
        <f t="shared" si="16"/>
        <v>0.99444999999999995</v>
      </c>
      <c r="E127" s="92">
        <f t="shared" si="17"/>
        <v>1.4327399985631928E-3</v>
      </c>
      <c r="F127" s="36">
        <f t="shared" si="18"/>
        <v>0.98893080249999987</v>
      </c>
      <c r="G127" s="36">
        <f t="shared" si="19"/>
        <v>0.98344223654612484</v>
      </c>
      <c r="H127" s="36">
        <f t="shared" si="20"/>
        <v>0.97798413213329372</v>
      </c>
      <c r="I127" s="36">
        <f t="shared" si="21"/>
        <v>1.4247882915711669E-3</v>
      </c>
      <c r="J127" s="36">
        <f t="shared" si="22"/>
        <v>1.4168807165529469E-3</v>
      </c>
      <c r="K127" s="36">
        <f t="shared" ca="1" si="23"/>
        <v>-2.3277112044816813E-3</v>
      </c>
      <c r="L127" s="36">
        <f t="shared" ca="1" si="24"/>
        <v>1.414099325048164E-5</v>
      </c>
      <c r="M127" s="36">
        <f t="shared" ca="1" si="25"/>
        <v>1019425159.8880562</v>
      </c>
      <c r="N127" s="36">
        <f t="shared" ca="1" si="26"/>
        <v>821555156.57690406</v>
      </c>
      <c r="O127" s="36">
        <f t="shared" ca="1" si="27"/>
        <v>469715321.26974595</v>
      </c>
      <c r="P127" s="45">
        <f t="shared" ca="1" si="28"/>
        <v>3.760451203044874E-3</v>
      </c>
      <c r="Q127" s="45"/>
      <c r="R127" s="45"/>
      <c r="S127" s="45"/>
      <c r="T127" s="45"/>
    </row>
    <row r="128" spans="1:20" x14ac:dyDescent="0.2">
      <c r="A128" s="104">
        <v>10677</v>
      </c>
      <c r="B128" s="104">
        <v>1.009640000120271E-3</v>
      </c>
      <c r="D128" s="92">
        <f t="shared" si="16"/>
        <v>1.0677000000000001</v>
      </c>
      <c r="E128" s="92">
        <f t="shared" si="17"/>
        <v>1.009640000120271E-3</v>
      </c>
      <c r="F128" s="36">
        <f t="shared" si="18"/>
        <v>1.1399832900000002</v>
      </c>
      <c r="G128" s="36">
        <f t="shared" si="19"/>
        <v>1.2171601587330003</v>
      </c>
      <c r="H128" s="36">
        <f t="shared" si="20"/>
        <v>1.2995619014792246</v>
      </c>
      <c r="I128" s="36">
        <f t="shared" si="21"/>
        <v>1.0779926281284135E-3</v>
      </c>
      <c r="J128" s="36">
        <f t="shared" si="22"/>
        <v>1.1509727290527072E-3</v>
      </c>
      <c r="K128" s="36">
        <f t="shared" ca="1" si="23"/>
        <v>-2.2120443098733369E-3</v>
      </c>
      <c r="L128" s="36">
        <f t="shared" ca="1" si="24"/>
        <v>1.0379249793258989E-5</v>
      </c>
      <c r="M128" s="36">
        <f t="shared" ca="1" si="25"/>
        <v>816509242.11439478</v>
      </c>
      <c r="N128" s="36">
        <f t="shared" ca="1" si="26"/>
        <v>803417107.99418116</v>
      </c>
      <c r="O128" s="36">
        <f t="shared" ca="1" si="27"/>
        <v>366682714.95627099</v>
      </c>
      <c r="P128" s="45">
        <f t="shared" ca="1" si="28"/>
        <v>3.2216843099936079E-3</v>
      </c>
    </row>
    <row r="129" spans="1:20" x14ac:dyDescent="0.2">
      <c r="A129" s="105">
        <v>10685.5</v>
      </c>
      <c r="B129" s="105">
        <v>1.6388599979109131E-3</v>
      </c>
      <c r="C129" s="45"/>
      <c r="D129" s="92">
        <f t="shared" si="16"/>
        <v>1.0685500000000001</v>
      </c>
      <c r="E129" s="92">
        <f t="shared" si="17"/>
        <v>1.6388599979109131E-3</v>
      </c>
      <c r="F129" s="36">
        <f t="shared" si="18"/>
        <v>1.1417991025000003</v>
      </c>
      <c r="G129" s="36">
        <f t="shared" si="19"/>
        <v>1.2200694309763753</v>
      </c>
      <c r="H129" s="36">
        <f t="shared" si="20"/>
        <v>1.303705190469806</v>
      </c>
      <c r="I129" s="36">
        <f t="shared" si="21"/>
        <v>1.7512038507677063E-3</v>
      </c>
      <c r="J129" s="36">
        <f t="shared" si="22"/>
        <v>1.8712488747378328E-3</v>
      </c>
      <c r="K129" s="36">
        <f t="shared" ca="1" si="23"/>
        <v>-2.2103823567131515E-3</v>
      </c>
      <c r="L129" s="36">
        <f t="shared" ca="1" si="24"/>
        <v>1.4816666704631813E-5</v>
      </c>
      <c r="M129" s="36">
        <f t="shared" ca="1" si="25"/>
        <v>814217580.78610718</v>
      </c>
      <c r="N129" s="36">
        <f t="shared" ca="1" si="26"/>
        <v>803076158.87015724</v>
      </c>
      <c r="O129" s="36">
        <f t="shared" ca="1" si="27"/>
        <v>365478580.57848787</v>
      </c>
      <c r="P129" s="45">
        <f t="shared" ca="1" si="28"/>
        <v>3.8492423546240646E-3</v>
      </c>
      <c r="Q129" s="45"/>
      <c r="R129" s="45"/>
      <c r="S129" s="45"/>
      <c r="T129" s="45"/>
    </row>
    <row r="130" spans="1:20" x14ac:dyDescent="0.2">
      <c r="A130" s="104">
        <v>10694</v>
      </c>
      <c r="B130" s="104">
        <v>-7.3191999399568886E-4</v>
      </c>
      <c r="D130" s="92">
        <f t="shared" si="16"/>
        <v>1.0693999999999999</v>
      </c>
      <c r="E130" s="92">
        <f t="shared" si="17"/>
        <v>-7.3191999399568886E-4</v>
      </c>
      <c r="F130" s="36">
        <f t="shared" si="18"/>
        <v>1.1436163599999998</v>
      </c>
      <c r="G130" s="36">
        <f t="shared" si="19"/>
        <v>1.2229833353839996</v>
      </c>
      <c r="H130" s="36">
        <f t="shared" si="20"/>
        <v>1.3078583788596492</v>
      </c>
      <c r="I130" s="36">
        <f t="shared" si="21"/>
        <v>-7.8271524157898958E-4</v>
      </c>
      <c r="J130" s="36">
        <f t="shared" si="22"/>
        <v>-8.3703567934457134E-4</v>
      </c>
      <c r="K130" s="36">
        <f t="shared" ca="1" si="23"/>
        <v>-2.2087130680079605E-3</v>
      </c>
      <c r="L130" s="36">
        <f t="shared" ca="1" si="24"/>
        <v>2.1809177834506152E-6</v>
      </c>
      <c r="M130" s="36">
        <f t="shared" ca="1" si="25"/>
        <v>811927558.19436038</v>
      </c>
      <c r="N130" s="36">
        <f t="shared" ca="1" si="26"/>
        <v>802732262.29271567</v>
      </c>
      <c r="O130" s="36">
        <f t="shared" ca="1" si="27"/>
        <v>364274518.42435086</v>
      </c>
      <c r="P130" s="45">
        <f t="shared" ca="1" si="28"/>
        <v>1.4767930740122717E-3</v>
      </c>
    </row>
    <row r="131" spans="1:20" x14ac:dyDescent="0.2">
      <c r="A131" s="105">
        <v>11138.5</v>
      </c>
      <c r="B131" s="105">
        <v>-8.2391800024197437E-3</v>
      </c>
      <c r="C131" s="45"/>
      <c r="D131" s="92">
        <f t="shared" si="16"/>
        <v>1.11385</v>
      </c>
      <c r="E131" s="92">
        <f t="shared" si="17"/>
        <v>-8.2391800024197437E-3</v>
      </c>
      <c r="F131" s="36">
        <f t="shared" si="18"/>
        <v>1.2406618225000001</v>
      </c>
      <c r="G131" s="36">
        <f t="shared" si="19"/>
        <v>1.3819111709916252</v>
      </c>
      <c r="H131" s="36">
        <f t="shared" si="20"/>
        <v>1.5392417578090218</v>
      </c>
      <c r="I131" s="36">
        <f t="shared" si="21"/>
        <v>-9.1772106456952315E-3</v>
      </c>
      <c r="J131" s="36">
        <f t="shared" si="22"/>
        <v>-1.0222036077707634E-2</v>
      </c>
      <c r="K131" s="36">
        <f t="shared" ca="1" si="23"/>
        <v>-2.111197120329554E-3</v>
      </c>
      <c r="L131" s="36">
        <f t="shared" ca="1" si="24"/>
        <v>3.7552174203190388E-5</v>
      </c>
      <c r="M131" s="36">
        <f t="shared" ca="1" si="25"/>
        <v>694626541.93564022</v>
      </c>
      <c r="N131" s="36">
        <f t="shared" ca="1" si="26"/>
        <v>780695709.16597915</v>
      </c>
      <c r="O131" s="36">
        <f t="shared" ca="1" si="27"/>
        <v>301653035.2991817</v>
      </c>
      <c r="P131" s="45">
        <f t="shared" ca="1" si="28"/>
        <v>-6.1279828820901897E-3</v>
      </c>
      <c r="Q131" s="45"/>
      <c r="R131" s="45"/>
      <c r="S131" s="45"/>
      <c r="T131" s="45"/>
    </row>
    <row r="132" spans="1:20" x14ac:dyDescent="0.2">
      <c r="A132" s="104">
        <v>11173.5</v>
      </c>
      <c r="B132" s="104">
        <v>3.5870200008503161E-3</v>
      </c>
      <c r="D132" s="92">
        <f t="shared" si="16"/>
        <v>1.1173500000000001</v>
      </c>
      <c r="E132" s="92">
        <f t="shared" si="17"/>
        <v>3.5870200008503161E-3</v>
      </c>
      <c r="F132" s="36">
        <f t="shared" si="18"/>
        <v>1.2484710225000002</v>
      </c>
      <c r="G132" s="36">
        <f t="shared" si="19"/>
        <v>1.3949790969903753</v>
      </c>
      <c r="H132" s="36">
        <f t="shared" si="20"/>
        <v>1.558679894022196</v>
      </c>
      <c r="I132" s="36">
        <f t="shared" si="21"/>
        <v>4.007956797950101E-3</v>
      </c>
      <c r="J132" s="36">
        <f t="shared" si="22"/>
        <v>4.4782905281895453E-3</v>
      </c>
      <c r="K132" s="36">
        <f t="shared" ca="1" si="23"/>
        <v>-2.1026667353491561E-3</v>
      </c>
      <c r="L132" s="36">
        <f t="shared" ca="1" si="24"/>
        <v>3.2372535156084202E-5</v>
      </c>
      <c r="M132" s="36">
        <f t="shared" ca="1" si="25"/>
        <v>685609892.88081551</v>
      </c>
      <c r="N132" s="36">
        <f t="shared" ca="1" si="26"/>
        <v>778628114.05711496</v>
      </c>
      <c r="O132" s="36">
        <f t="shared" ca="1" si="27"/>
        <v>296772795.51254368</v>
      </c>
      <c r="P132" s="45">
        <f t="shared" ca="1" si="28"/>
        <v>5.6896867361994723E-3</v>
      </c>
    </row>
    <row r="133" spans="1:20" x14ac:dyDescent="0.2">
      <c r="A133" s="105">
        <v>11194</v>
      </c>
      <c r="B133" s="105">
        <v>1.9280800042906776E-3</v>
      </c>
      <c r="C133" s="45"/>
      <c r="D133" s="92">
        <f t="shared" si="16"/>
        <v>1.1194</v>
      </c>
      <c r="E133" s="92">
        <f t="shared" si="17"/>
        <v>1.9280800042906776E-3</v>
      </c>
      <c r="F133" s="36">
        <f t="shared" si="18"/>
        <v>1.25305636</v>
      </c>
      <c r="G133" s="36">
        <f t="shared" si="19"/>
        <v>1.4026712893839999</v>
      </c>
      <c r="H133" s="36">
        <f t="shared" si="20"/>
        <v>1.5701502413364496</v>
      </c>
      <c r="I133" s="36">
        <f t="shared" si="21"/>
        <v>2.1582927568029845E-3</v>
      </c>
      <c r="J133" s="36">
        <f t="shared" si="22"/>
        <v>2.4159929119652607E-3</v>
      </c>
      <c r="K133" s="36">
        <f t="shared" ca="1" si="23"/>
        <v>-2.0976126091050273E-3</v>
      </c>
      <c r="L133" s="36">
        <f t="shared" ca="1" si="24"/>
        <v>1.6206201017548741E-5</v>
      </c>
      <c r="M133" s="36">
        <f t="shared" ca="1" si="25"/>
        <v>680344666.38395965</v>
      </c>
      <c r="N133" s="36">
        <f t="shared" ca="1" si="26"/>
        <v>777394968.19167733</v>
      </c>
      <c r="O133" s="36">
        <f t="shared" ca="1" si="27"/>
        <v>293919356.23308003</v>
      </c>
      <c r="P133" s="45">
        <f t="shared" ca="1" si="28"/>
        <v>4.0256926133957049E-3</v>
      </c>
      <c r="Q133" s="45"/>
      <c r="R133" s="45"/>
      <c r="S133" s="45"/>
      <c r="T133" s="45"/>
    </row>
    <row r="134" spans="1:20" x14ac:dyDescent="0.2">
      <c r="A134" s="104">
        <v>11271</v>
      </c>
      <c r="B134" s="104">
        <v>-2.5427999935345724E-4</v>
      </c>
      <c r="D134" s="92">
        <f t="shared" si="16"/>
        <v>1.1271</v>
      </c>
      <c r="E134" s="92">
        <f t="shared" si="17"/>
        <v>-2.5427999935345724E-4</v>
      </c>
      <c r="F134" s="36">
        <f t="shared" si="18"/>
        <v>1.2703544099999999</v>
      </c>
      <c r="G134" s="36">
        <f t="shared" si="19"/>
        <v>1.431816455511</v>
      </c>
      <c r="H134" s="36">
        <f t="shared" si="20"/>
        <v>1.613800327006448</v>
      </c>
      <c r="I134" s="36">
        <f t="shared" si="21"/>
        <v>-2.8659898727128165E-4</v>
      </c>
      <c r="J134" s="36">
        <f t="shared" si="22"/>
        <v>-3.2302571855346153E-4</v>
      </c>
      <c r="K134" s="36">
        <f t="shared" ca="1" si="23"/>
        <v>-2.078247699478974E-3</v>
      </c>
      <c r="L134" s="36">
        <f t="shared" ca="1" si="24"/>
        <v>3.3268581711011669E-6</v>
      </c>
      <c r="M134" s="36">
        <f t="shared" ca="1" si="25"/>
        <v>660675112.36996377</v>
      </c>
      <c r="N134" s="36">
        <f t="shared" ca="1" si="26"/>
        <v>772617950.20212173</v>
      </c>
      <c r="O134" s="36">
        <f t="shared" ca="1" si="27"/>
        <v>283237258.23111469</v>
      </c>
      <c r="P134" s="45">
        <f t="shared" ca="1" si="28"/>
        <v>1.8239677001255167E-3</v>
      </c>
    </row>
    <row r="135" spans="1:20" x14ac:dyDescent="0.2">
      <c r="A135" s="105">
        <v>12038.5</v>
      </c>
      <c r="B135" s="105">
        <v>-5.8511800016276538E-3</v>
      </c>
      <c r="C135" s="45"/>
      <c r="D135" s="92">
        <f t="shared" si="16"/>
        <v>1.2038500000000001</v>
      </c>
      <c r="E135" s="92">
        <f t="shared" si="17"/>
        <v>-5.8511800016276538E-3</v>
      </c>
      <c r="F135" s="36">
        <f t="shared" si="18"/>
        <v>1.4492548225000002</v>
      </c>
      <c r="G135" s="36">
        <f t="shared" si="19"/>
        <v>1.7446854180666254</v>
      </c>
      <c r="H135" s="36">
        <f t="shared" si="20"/>
        <v>2.1003395405395069</v>
      </c>
      <c r="I135" s="36">
        <f t="shared" si="21"/>
        <v>-7.0439430449594515E-3</v>
      </c>
      <c r="J135" s="36">
        <f t="shared" si="22"/>
        <v>-8.4798508346744361E-3</v>
      </c>
      <c r="K135" s="36">
        <f t="shared" ca="1" si="23"/>
        <v>-1.85232379769853E-3</v>
      </c>
      <c r="L135" s="36">
        <f t="shared" ca="1" si="24"/>
        <v>1.5990850939702444E-5</v>
      </c>
      <c r="M135" s="36">
        <f t="shared" ca="1" si="25"/>
        <v>474946777.25168836</v>
      </c>
      <c r="N135" s="36">
        <f t="shared" ca="1" si="26"/>
        <v>712984747.68380821</v>
      </c>
      <c r="O135" s="36">
        <f t="shared" ca="1" si="27"/>
        <v>181479157.50700584</v>
      </c>
      <c r="P135" s="45">
        <f t="shared" ca="1" si="28"/>
        <v>-3.9988562039291239E-3</v>
      </c>
      <c r="Q135" s="45"/>
      <c r="R135" s="45"/>
      <c r="S135" s="45"/>
      <c r="T135" s="45"/>
    </row>
    <row r="136" spans="1:20" x14ac:dyDescent="0.2">
      <c r="A136" s="104">
        <v>12155</v>
      </c>
      <c r="B136" s="104">
        <v>-4.1539999801898375E-4</v>
      </c>
      <c r="D136" s="92">
        <f t="shared" si="16"/>
        <v>1.2155</v>
      </c>
      <c r="E136" s="92">
        <f t="shared" si="17"/>
        <v>-4.1539999801898375E-4</v>
      </c>
      <c r="F136" s="36">
        <f t="shared" si="18"/>
        <v>1.4774402500000001</v>
      </c>
      <c r="G136" s="36">
        <f t="shared" si="19"/>
        <v>1.7958286238750001</v>
      </c>
      <c r="H136" s="36">
        <f t="shared" si="20"/>
        <v>2.182829692320063</v>
      </c>
      <c r="I136" s="36">
        <f t="shared" si="21"/>
        <v>-5.0491869759207474E-4</v>
      </c>
      <c r="J136" s="36">
        <f t="shared" si="22"/>
        <v>-6.1372867692316684E-4</v>
      </c>
      <c r="K136" s="36">
        <f t="shared" ca="1" si="23"/>
        <v>-1.8128023766954384E-3</v>
      </c>
      <c r="L136" s="36">
        <f t="shared" ca="1" si="24"/>
        <v>1.9527334079306136E-6</v>
      </c>
      <c r="M136" s="36">
        <f t="shared" ca="1" si="25"/>
        <v>448589761.77655846</v>
      </c>
      <c r="N136" s="36">
        <f t="shared" ca="1" si="26"/>
        <v>702127967.37938452</v>
      </c>
      <c r="O136" s="36">
        <f t="shared" ca="1" si="27"/>
        <v>167082560.64294276</v>
      </c>
      <c r="P136" s="45">
        <f t="shared" ca="1" si="28"/>
        <v>1.3974023786764546E-3</v>
      </c>
    </row>
    <row r="137" spans="1:20" x14ac:dyDescent="0.2">
      <c r="A137" s="105">
        <v>12163.5</v>
      </c>
      <c r="B137" s="105">
        <v>2.1381999977165833E-4</v>
      </c>
      <c r="C137" s="45"/>
      <c r="D137" s="92">
        <f t="shared" si="16"/>
        <v>1.21635</v>
      </c>
      <c r="E137" s="92">
        <f t="shared" si="17"/>
        <v>2.1381999977165833E-4</v>
      </c>
      <c r="F137" s="36">
        <f t="shared" si="18"/>
        <v>1.4795073225000002</v>
      </c>
      <c r="G137" s="36">
        <f t="shared" si="19"/>
        <v>1.7995987317228752</v>
      </c>
      <c r="H137" s="36">
        <f t="shared" si="20"/>
        <v>2.1889419173311193</v>
      </c>
      <c r="I137" s="36">
        <f t="shared" si="21"/>
        <v>2.6007995672225662E-4</v>
      </c>
      <c r="J137" s="36">
        <f t="shared" si="22"/>
        <v>3.1634825535911687E-4</v>
      </c>
      <c r="K137" s="36">
        <f t="shared" ca="1" si="23"/>
        <v>-1.8098649017097932E-3</v>
      </c>
      <c r="L137" s="36">
        <f t="shared" ca="1" si="24"/>
        <v>4.0953005804839925E-6</v>
      </c>
      <c r="M137" s="36">
        <f t="shared" ca="1" si="25"/>
        <v>446687540.33542377</v>
      </c>
      <c r="N137" s="36">
        <f t="shared" ca="1" si="26"/>
        <v>701318347.43839741</v>
      </c>
      <c r="O137" s="36">
        <f t="shared" ca="1" si="27"/>
        <v>166045977.22888225</v>
      </c>
      <c r="P137" s="45">
        <f t="shared" ca="1" si="28"/>
        <v>2.0236849014814515E-3</v>
      </c>
      <c r="Q137" s="45"/>
      <c r="R137" s="45"/>
      <c r="S137" s="45"/>
      <c r="T137" s="45"/>
    </row>
    <row r="138" spans="1:20" x14ac:dyDescent="0.2">
      <c r="A138" s="104">
        <v>12226</v>
      </c>
      <c r="B138" s="104">
        <v>4.1463200032012537E-3</v>
      </c>
      <c r="D138" s="92">
        <f t="shared" si="16"/>
        <v>1.2225999999999999</v>
      </c>
      <c r="E138" s="92">
        <f t="shared" si="17"/>
        <v>4.1463200032012537E-3</v>
      </c>
      <c r="F138" s="36">
        <f t="shared" si="18"/>
        <v>1.4947507599999998</v>
      </c>
      <c r="G138" s="36">
        <f t="shared" si="19"/>
        <v>1.8274822791759997</v>
      </c>
      <c r="H138" s="36">
        <f t="shared" si="20"/>
        <v>2.234279834520577</v>
      </c>
      <c r="I138" s="36">
        <f t="shared" si="21"/>
        <v>5.0692908359138526E-3</v>
      </c>
      <c r="J138" s="36">
        <f t="shared" si="22"/>
        <v>6.1977149759882754E-3</v>
      </c>
      <c r="K138" s="36">
        <f t="shared" ca="1" si="23"/>
        <v>-1.7880405511685763E-3</v>
      </c>
      <c r="L138" s="36">
        <f t="shared" ca="1" si="24"/>
        <v>3.5216635189260594E-5</v>
      </c>
      <c r="M138" s="36">
        <f t="shared" ca="1" si="25"/>
        <v>432789271.74547374</v>
      </c>
      <c r="N138" s="36">
        <f t="shared" ca="1" si="26"/>
        <v>695293292.28770459</v>
      </c>
      <c r="O138" s="36">
        <f t="shared" ca="1" si="27"/>
        <v>158484440.42751184</v>
      </c>
      <c r="P138" s="45">
        <f t="shared" ca="1" si="28"/>
        <v>5.9343605543698301E-3</v>
      </c>
    </row>
    <row r="139" spans="1:20" x14ac:dyDescent="0.2">
      <c r="A139" s="105">
        <v>12290.5</v>
      </c>
      <c r="B139" s="105">
        <v>9.7459997050464153E-5</v>
      </c>
      <c r="C139" s="45"/>
      <c r="D139" s="92">
        <f t="shared" si="16"/>
        <v>1.22905</v>
      </c>
      <c r="E139" s="92">
        <f t="shared" si="17"/>
        <v>9.7459997050464153E-5</v>
      </c>
      <c r="F139" s="36">
        <f t="shared" si="18"/>
        <v>1.5105639024999999</v>
      </c>
      <c r="G139" s="36">
        <f t="shared" si="19"/>
        <v>1.8565585643676248</v>
      </c>
      <c r="H139" s="36">
        <f t="shared" si="20"/>
        <v>2.2818033035360292</v>
      </c>
      <c r="I139" s="36">
        <f t="shared" si="21"/>
        <v>1.1978320937487296E-4</v>
      </c>
      <c r="J139" s="36">
        <f t="shared" si="22"/>
        <v>1.472195534821876E-4</v>
      </c>
      <c r="K139" s="36">
        <f t="shared" ca="1" si="23"/>
        <v>-1.7651019797705718E-3</v>
      </c>
      <c r="L139" s="36">
        <f t="shared" ca="1" si="24"/>
        <v>3.4691371174994854E-6</v>
      </c>
      <c r="M139" s="36">
        <f t="shared" ca="1" si="25"/>
        <v>418612174.09907621</v>
      </c>
      <c r="N139" s="36">
        <f t="shared" ca="1" si="26"/>
        <v>688944087.46620619</v>
      </c>
      <c r="O139" s="36">
        <f t="shared" ca="1" si="27"/>
        <v>150796085.7897827</v>
      </c>
      <c r="P139" s="45">
        <f t="shared" ca="1" si="28"/>
        <v>1.8625619768210359E-3</v>
      </c>
      <c r="Q139" s="45"/>
      <c r="R139" s="45"/>
      <c r="S139" s="45"/>
      <c r="T139" s="45"/>
    </row>
    <row r="140" spans="1:20" x14ac:dyDescent="0.2">
      <c r="A140" s="105">
        <v>12334.5</v>
      </c>
      <c r="B140" s="105">
        <v>-3.9245999505510554E-4</v>
      </c>
      <c r="C140" s="45"/>
      <c r="D140" s="92">
        <f t="shared" si="16"/>
        <v>1.2334499999999999</v>
      </c>
      <c r="E140" s="92">
        <f t="shared" si="17"/>
        <v>-3.9245999505510554E-4</v>
      </c>
      <c r="F140" s="36">
        <f t="shared" si="18"/>
        <v>1.5213989024999999</v>
      </c>
      <c r="G140" s="36">
        <f t="shared" si="19"/>
        <v>1.8765694762886247</v>
      </c>
      <c r="H140" s="36">
        <f t="shared" si="20"/>
        <v>2.3146546205282039</v>
      </c>
      <c r="I140" s="36">
        <f t="shared" si="21"/>
        <v>-4.840797809007199E-4</v>
      </c>
      <c r="J140" s="36">
        <f t="shared" si="22"/>
        <v>-5.9708820575199288E-4</v>
      </c>
      <c r="K140" s="36">
        <f t="shared" ca="1" si="23"/>
        <v>-1.7492116098799708E-3</v>
      </c>
      <c r="L140" s="36">
        <f t="shared" ca="1" si="24"/>
        <v>1.8407749443298797E-6</v>
      </c>
      <c r="M140" s="36">
        <f t="shared" ca="1" si="25"/>
        <v>409039341.09911239</v>
      </c>
      <c r="N140" s="36">
        <f t="shared" ca="1" si="26"/>
        <v>684537421.99063766</v>
      </c>
      <c r="O140" s="36">
        <f t="shared" ca="1" si="27"/>
        <v>145621132.24181661</v>
      </c>
      <c r="P140" s="45">
        <f t="shared" ca="1" si="28"/>
        <v>1.3567516148248653E-3</v>
      </c>
      <c r="Q140" s="45"/>
      <c r="R140" s="45"/>
      <c r="S140" s="45"/>
      <c r="T140" s="45"/>
    </row>
    <row r="141" spans="1:20" x14ac:dyDescent="0.2">
      <c r="A141" s="104">
        <v>12346.5</v>
      </c>
      <c r="B141" s="104">
        <v>2.419379998173099E-3</v>
      </c>
      <c r="D141" s="92">
        <f t="shared" si="16"/>
        <v>1.23465</v>
      </c>
      <c r="E141" s="92">
        <f t="shared" si="17"/>
        <v>2.419379998173099E-3</v>
      </c>
      <c r="F141" s="36">
        <f t="shared" si="18"/>
        <v>1.5243606225000002</v>
      </c>
      <c r="G141" s="36">
        <f t="shared" si="19"/>
        <v>1.8820518425696253</v>
      </c>
      <c r="H141" s="36">
        <f t="shared" si="20"/>
        <v>2.3236753074285881</v>
      </c>
      <c r="I141" s="36">
        <f t="shared" si="21"/>
        <v>2.9870875147444166E-3</v>
      </c>
      <c r="J141" s="36">
        <f t="shared" si="22"/>
        <v>3.6880076000791939E-3</v>
      </c>
      <c r="K141" s="36">
        <f t="shared" ca="1" si="23"/>
        <v>-1.7448437585454325E-3</v>
      </c>
      <c r="L141" s="36">
        <f t="shared" ca="1" si="24"/>
        <v>1.7340759496019E-5</v>
      </c>
      <c r="M141" s="36">
        <f t="shared" ca="1" si="25"/>
        <v>406442580.81025898</v>
      </c>
      <c r="N141" s="36">
        <f t="shared" ca="1" si="26"/>
        <v>683325100.68367434</v>
      </c>
      <c r="O141" s="36">
        <f t="shared" ca="1" si="27"/>
        <v>144219878.80435583</v>
      </c>
      <c r="P141" s="45">
        <f t="shared" ca="1" si="28"/>
        <v>4.1642237567185315E-3</v>
      </c>
    </row>
    <row r="142" spans="1:20" x14ac:dyDescent="0.2">
      <c r="A142" s="104">
        <v>12398.5</v>
      </c>
      <c r="B142" s="104">
        <v>5.0401999760651961E-4</v>
      </c>
      <c r="D142" s="92">
        <f t="shared" si="16"/>
        <v>1.2398499999999999</v>
      </c>
      <c r="E142" s="92">
        <f t="shared" si="17"/>
        <v>5.0401999760651961E-4</v>
      </c>
      <c r="F142" s="36">
        <f t="shared" si="18"/>
        <v>1.5372280224999997</v>
      </c>
      <c r="G142" s="36">
        <f t="shared" si="19"/>
        <v>1.9059321636966244</v>
      </c>
      <c r="H142" s="36">
        <f t="shared" si="20"/>
        <v>2.3630699931592596</v>
      </c>
      <c r="I142" s="36">
        <f t="shared" si="21"/>
        <v>6.2490919403244331E-4</v>
      </c>
      <c r="J142" s="36">
        <f t="shared" si="22"/>
        <v>7.7479366422112479E-4</v>
      </c>
      <c r="K142" s="36">
        <f t="shared" ca="1" si="23"/>
        <v>-1.725747456784759E-3</v>
      </c>
      <c r="L142" s="36">
        <f t="shared" ca="1" si="24"/>
        <v>4.971862900662563E-6</v>
      </c>
      <c r="M142" s="36">
        <f t="shared" ca="1" si="25"/>
        <v>395260087.3312611</v>
      </c>
      <c r="N142" s="36">
        <f t="shared" ca="1" si="26"/>
        <v>678020203.73434877</v>
      </c>
      <c r="O142" s="36">
        <f t="shared" ca="1" si="27"/>
        <v>138198993.81167883</v>
      </c>
      <c r="P142" s="45">
        <f t="shared" ca="1" si="28"/>
        <v>2.2297674543912786E-3</v>
      </c>
    </row>
    <row r="143" spans="1:20" x14ac:dyDescent="0.2">
      <c r="A143" s="105">
        <v>12414</v>
      </c>
      <c r="B143" s="105">
        <v>2.29847999435151E-3</v>
      </c>
      <c r="C143" s="45"/>
      <c r="D143" s="92">
        <f t="shared" si="16"/>
        <v>1.2414000000000001</v>
      </c>
      <c r="E143" s="92">
        <f t="shared" si="17"/>
        <v>2.29847999435151E-3</v>
      </c>
      <c r="F143" s="36">
        <f t="shared" si="18"/>
        <v>1.5410739600000001</v>
      </c>
      <c r="G143" s="36">
        <f t="shared" si="19"/>
        <v>1.9130892139440001</v>
      </c>
      <c r="H143" s="36">
        <f t="shared" si="20"/>
        <v>2.3749089501900817</v>
      </c>
      <c r="I143" s="36">
        <f t="shared" si="21"/>
        <v>2.8533330649879647E-3</v>
      </c>
      <c r="J143" s="36">
        <f t="shared" si="22"/>
        <v>3.5421276668760595E-3</v>
      </c>
      <c r="K143" s="36">
        <f t="shared" ca="1" si="23"/>
        <v>-1.7200021770144066E-3</v>
      </c>
      <c r="L143" s="36">
        <f t="shared" ca="1" si="24"/>
        <v>1.6148198961585731E-5</v>
      </c>
      <c r="M143" s="36">
        <f t="shared" ca="1" si="25"/>
        <v>391949064.42543632</v>
      </c>
      <c r="N143" s="36">
        <f t="shared" ca="1" si="26"/>
        <v>676422864.44579446</v>
      </c>
      <c r="O143" s="36">
        <f t="shared" ca="1" si="27"/>
        <v>136420687.66955271</v>
      </c>
      <c r="P143" s="45">
        <f t="shared" ca="1" si="28"/>
        <v>4.0184821713659166E-3</v>
      </c>
      <c r="Q143" s="45"/>
      <c r="R143" s="45"/>
      <c r="S143" s="45"/>
      <c r="T143" s="45"/>
    </row>
    <row r="144" spans="1:20" x14ac:dyDescent="0.2">
      <c r="A144" s="104">
        <v>12462.5</v>
      </c>
      <c r="B144" s="104">
        <v>5.005000057280995E-4</v>
      </c>
      <c r="D144" s="92">
        <f t="shared" si="16"/>
        <v>1.2462500000000001</v>
      </c>
      <c r="E144" s="92">
        <f t="shared" si="17"/>
        <v>5.005000057280995E-4</v>
      </c>
      <c r="F144" s="36">
        <f t="shared" si="18"/>
        <v>1.5531390625000001</v>
      </c>
      <c r="G144" s="36">
        <f t="shared" si="19"/>
        <v>1.9355995566406252</v>
      </c>
      <c r="H144" s="36">
        <f t="shared" si="20"/>
        <v>2.4122409474633795</v>
      </c>
      <c r="I144" s="36">
        <f t="shared" si="21"/>
        <v>6.2374813213864403E-4</v>
      </c>
      <c r="J144" s="36">
        <f t="shared" si="22"/>
        <v>7.7734610967778513E-4</v>
      </c>
      <c r="K144" s="36">
        <f t="shared" ca="1" si="23"/>
        <v>-1.7018674366675712E-3</v>
      </c>
      <c r="L144" s="36">
        <f t="shared" ca="1" si="24"/>
        <v>4.850422351324448E-6</v>
      </c>
      <c r="M144" s="36">
        <f t="shared" ca="1" si="25"/>
        <v>381655434.56582665</v>
      </c>
      <c r="N144" s="36">
        <f t="shared" ca="1" si="26"/>
        <v>671377582.00581992</v>
      </c>
      <c r="O144" s="36">
        <f t="shared" ca="1" si="27"/>
        <v>130906127.91636898</v>
      </c>
      <c r="P144" s="45">
        <f t="shared" ca="1" si="28"/>
        <v>2.2023674423956707E-3</v>
      </c>
    </row>
    <row r="145" spans="1:20" x14ac:dyDescent="0.2">
      <c r="A145" s="105">
        <v>12467.5</v>
      </c>
      <c r="B145" s="105">
        <v>2.4710000434424728E-4</v>
      </c>
      <c r="C145" s="45"/>
      <c r="D145" s="92">
        <f t="shared" si="16"/>
        <v>1.24675</v>
      </c>
      <c r="E145" s="92">
        <f t="shared" si="17"/>
        <v>2.4710000434424728E-4</v>
      </c>
      <c r="F145" s="36">
        <f t="shared" si="18"/>
        <v>1.5543855625</v>
      </c>
      <c r="G145" s="36">
        <f t="shared" si="19"/>
        <v>1.937930200046875</v>
      </c>
      <c r="H145" s="36">
        <f t="shared" si="20"/>
        <v>2.4161144769084415</v>
      </c>
      <c r="I145" s="36">
        <f t="shared" si="21"/>
        <v>3.0807193041619031E-4</v>
      </c>
      <c r="J145" s="36">
        <f t="shared" si="22"/>
        <v>3.8408867924638531E-4</v>
      </c>
      <c r="K145" s="36">
        <f t="shared" ca="1" si="23"/>
        <v>-1.6999842961649362E-3</v>
      </c>
      <c r="L145" s="36">
        <f t="shared" ca="1" si="24"/>
        <v>3.7911372732893363E-6</v>
      </c>
      <c r="M145" s="36">
        <f t="shared" ca="1" si="25"/>
        <v>380600019.22093779</v>
      </c>
      <c r="N145" s="36">
        <f t="shared" ca="1" si="26"/>
        <v>670853413.16057611</v>
      </c>
      <c r="O145" s="36">
        <f t="shared" ca="1" si="27"/>
        <v>130341972.60880025</v>
      </c>
      <c r="P145" s="45">
        <f t="shared" ca="1" si="28"/>
        <v>1.9470843005091835E-3</v>
      </c>
      <c r="Q145" s="45"/>
      <c r="R145" s="45"/>
      <c r="S145" s="45"/>
      <c r="T145" s="45"/>
    </row>
    <row r="146" spans="1:20" x14ac:dyDescent="0.2">
      <c r="A146" s="104">
        <v>12479.5</v>
      </c>
      <c r="B146" s="104">
        <v>4.5893999777035788E-4</v>
      </c>
      <c r="D146" s="92">
        <f t="shared" si="16"/>
        <v>1.2479499999999999</v>
      </c>
      <c r="E146" s="92">
        <f t="shared" si="17"/>
        <v>4.5893999777035788E-4</v>
      </c>
      <c r="F146" s="36">
        <f t="shared" si="18"/>
        <v>1.5573792024999997</v>
      </c>
      <c r="G146" s="36">
        <f t="shared" si="19"/>
        <v>1.9435313757598744</v>
      </c>
      <c r="H146" s="36">
        <f t="shared" si="20"/>
        <v>2.4254299803795352</v>
      </c>
      <c r="I146" s="36">
        <f t="shared" si="21"/>
        <v>5.7273417021751801E-4</v>
      </c>
      <c r="J146" s="36">
        <f t="shared" si="22"/>
        <v>7.147436077229515E-4</v>
      </c>
      <c r="K146" s="36">
        <f t="shared" ca="1" si="23"/>
        <v>-1.6954544028950792E-3</v>
      </c>
      <c r="L146" s="36">
        <f t="shared" ca="1" si="24"/>
        <v>4.641415233618588E-6</v>
      </c>
      <c r="M146" s="36">
        <f t="shared" ca="1" si="25"/>
        <v>378071460.80356205</v>
      </c>
      <c r="N146" s="36">
        <f t="shared" ca="1" si="26"/>
        <v>669592349.40202904</v>
      </c>
      <c r="O146" s="36">
        <f t="shared" ca="1" si="27"/>
        <v>128991367.41022857</v>
      </c>
      <c r="P146" s="45">
        <f t="shared" ca="1" si="28"/>
        <v>2.154394400665437E-3</v>
      </c>
    </row>
    <row r="147" spans="1:20" x14ac:dyDescent="0.2">
      <c r="A147" s="105">
        <v>12480</v>
      </c>
      <c r="B147" s="105">
        <v>1.3600001693703234E-5</v>
      </c>
      <c r="C147" s="45"/>
      <c r="D147" s="92">
        <f t="shared" si="16"/>
        <v>1.248</v>
      </c>
      <c r="E147" s="92">
        <f t="shared" si="17"/>
        <v>1.3600001693703234E-5</v>
      </c>
      <c r="F147" s="36">
        <f t="shared" si="18"/>
        <v>1.557504</v>
      </c>
      <c r="G147" s="36">
        <f t="shared" si="19"/>
        <v>1.943764992</v>
      </c>
      <c r="H147" s="36">
        <f t="shared" si="20"/>
        <v>2.4258187100159998</v>
      </c>
      <c r="I147" s="36">
        <f t="shared" si="21"/>
        <v>1.6972802113741637E-5</v>
      </c>
      <c r="J147" s="36">
        <f t="shared" si="22"/>
        <v>2.1182057037949564E-5</v>
      </c>
      <c r="K147" s="36">
        <f t="shared" ca="1" si="23"/>
        <v>-1.695265340060809E-3</v>
      </c>
      <c r="L147" s="36">
        <f t="shared" ca="1" si="24"/>
        <v>2.9202207562497658E-6</v>
      </c>
      <c r="M147" s="36">
        <f t="shared" ca="1" si="25"/>
        <v>377966240.41081697</v>
      </c>
      <c r="N147" s="36">
        <f t="shared" ca="1" si="26"/>
        <v>669539711.53746974</v>
      </c>
      <c r="O147" s="36">
        <f t="shared" ca="1" si="27"/>
        <v>128935195.73971137</v>
      </c>
      <c r="P147" s="45">
        <f t="shared" ca="1" si="28"/>
        <v>1.7088653417545122E-3</v>
      </c>
      <c r="Q147" s="45"/>
      <c r="R147" s="45"/>
      <c r="S147" s="45"/>
      <c r="T147" s="45"/>
    </row>
    <row r="148" spans="1:20" x14ac:dyDescent="0.2">
      <c r="A148" s="104">
        <v>12480.5</v>
      </c>
      <c r="B148" s="104">
        <v>-3.1739997211843729E-5</v>
      </c>
      <c r="D148" s="92">
        <f t="shared" si="16"/>
        <v>1.2480500000000001</v>
      </c>
      <c r="E148" s="92">
        <f t="shared" si="17"/>
        <v>-3.1739997211843729E-5</v>
      </c>
      <c r="F148" s="36">
        <f t="shared" si="18"/>
        <v>1.5576288025000002</v>
      </c>
      <c r="G148" s="36">
        <f t="shared" si="19"/>
        <v>1.9439986269601255</v>
      </c>
      <c r="H148" s="36">
        <f t="shared" si="20"/>
        <v>2.4262074863775847</v>
      </c>
      <c r="I148" s="36">
        <f t="shared" si="21"/>
        <v>-3.9613103520241568E-5</v>
      </c>
      <c r="J148" s="36">
        <f t="shared" si="22"/>
        <v>-4.9439133848437493E-5</v>
      </c>
      <c r="K148" s="36">
        <f t="shared" ca="1" si="23"/>
        <v>-1.6950762518440302E-3</v>
      </c>
      <c r="L148" s="36">
        <f t="shared" ca="1" si="24"/>
        <v>2.7666874959738302E-6</v>
      </c>
      <c r="M148" s="36">
        <f t="shared" ca="1" si="25"/>
        <v>377861030.92822105</v>
      </c>
      <c r="N148" s="36">
        <f t="shared" ca="1" si="26"/>
        <v>669487066.1993506</v>
      </c>
      <c r="O148" s="36">
        <f t="shared" ca="1" si="27"/>
        <v>128879032.37511693</v>
      </c>
      <c r="P148" s="45">
        <f t="shared" ca="1" si="28"/>
        <v>1.6633362546321865E-3</v>
      </c>
    </row>
    <row r="149" spans="1:20" x14ac:dyDescent="0.2">
      <c r="A149" s="105">
        <v>12497</v>
      </c>
      <c r="B149" s="105">
        <v>-8.2795999333029613E-4</v>
      </c>
      <c r="C149" s="45"/>
      <c r="D149" s="92">
        <f t="shared" ref="D149:D212" si="29">A149/A$18</f>
        <v>1.2497</v>
      </c>
      <c r="E149" s="92">
        <f t="shared" ref="E149:E212" si="30">B149/B$18</f>
        <v>-8.2795999333029613E-4</v>
      </c>
      <c r="F149" s="36">
        <f t="shared" ref="F149:F212" si="31">D149*D149</f>
        <v>1.5617500900000001</v>
      </c>
      <c r="G149" s="36">
        <f t="shared" ref="G149:G212" si="32">D149*F149</f>
        <v>1.9517190874730002</v>
      </c>
      <c r="H149" s="36">
        <f t="shared" ref="H149:H212" si="33">F149*F149</f>
        <v>2.4390633436150084</v>
      </c>
      <c r="I149" s="36">
        <f t="shared" ref="I149:I212" si="34">E149*D149</f>
        <v>-1.0347016036648712E-3</v>
      </c>
      <c r="J149" s="36">
        <f t="shared" ref="J149:J212" si="35">I149*D149</f>
        <v>-1.2930665940999895E-3</v>
      </c>
      <c r="K149" s="36">
        <f t="shared" ref="K149:K212" ca="1" si="36">+E$4+E$5*D149+E$6*D149^2</f>
        <v>-1.688822101103004E-3</v>
      </c>
      <c r="L149" s="36">
        <f t="shared" ref="L149:L212" ca="1" si="37">+(K149-E149)^2</f>
        <v>7.4108356859886933E-7</v>
      </c>
      <c r="M149" s="36">
        <f t="shared" ref="M149:M212" ca="1" si="38">(M$1-M$2*D149+M$3*F149)^2</f>
        <v>374395248.80460626</v>
      </c>
      <c r="N149" s="36">
        <f t="shared" ref="N149:N212" ca="1" si="39">(-M$2+M$4*D149-M$5*F149)^2</f>
        <v>667745584.75169325</v>
      </c>
      <c r="O149" s="36">
        <f t="shared" ref="O149:O212" ca="1" si="40">+(M$3-D149*M$5+F149*M$6)^2</f>
        <v>127030317.77567844</v>
      </c>
      <c r="P149" s="45">
        <f t="shared" ref="P149:P212" ca="1" si="41">+E149-K149</f>
        <v>8.6086210777270786E-4</v>
      </c>
      <c r="Q149" s="45"/>
      <c r="R149" s="45"/>
      <c r="S149" s="45"/>
      <c r="T149" s="45"/>
    </row>
    <row r="150" spans="1:20" x14ac:dyDescent="0.2">
      <c r="A150" s="104">
        <v>12556.5</v>
      </c>
      <c r="B150" s="104">
        <v>2.7658000180963427E-4</v>
      </c>
      <c r="D150" s="92">
        <f t="shared" si="29"/>
        <v>1.2556499999999999</v>
      </c>
      <c r="E150" s="92">
        <f t="shared" si="30"/>
        <v>2.7658000180963427E-4</v>
      </c>
      <c r="F150" s="36">
        <f t="shared" si="31"/>
        <v>1.5766569224999998</v>
      </c>
      <c r="G150" s="36">
        <f t="shared" si="32"/>
        <v>1.9797292647371245</v>
      </c>
      <c r="H150" s="36">
        <f t="shared" si="33"/>
        <v>2.4858470512671702</v>
      </c>
      <c r="I150" s="36">
        <f t="shared" si="34"/>
        <v>3.4728767927226723E-4</v>
      </c>
      <c r="J150" s="36">
        <f t="shared" si="35"/>
        <v>4.3607177447822234E-4</v>
      </c>
      <c r="K150" s="36">
        <f t="shared" ca="1" si="36"/>
        <v>-1.6660396950830495E-3</v>
      </c>
      <c r="L150" s="36">
        <f t="shared" ca="1" si="37"/>
        <v>3.7737712867554225E-6</v>
      </c>
      <c r="M150" s="36">
        <f t="shared" ca="1" si="38"/>
        <v>361996984.78116888</v>
      </c>
      <c r="N150" s="36">
        <f t="shared" ca="1" si="39"/>
        <v>661398748.6968739</v>
      </c>
      <c r="O150" s="36">
        <f t="shared" ca="1" si="40"/>
        <v>120440318.43963115</v>
      </c>
      <c r="P150" s="45">
        <f t="shared" ca="1" si="41"/>
        <v>1.9426196968926838E-3</v>
      </c>
    </row>
    <row r="151" spans="1:20" x14ac:dyDescent="0.2">
      <c r="A151" s="105">
        <v>12557</v>
      </c>
      <c r="B151" s="105">
        <v>-1.6876000154297799E-4</v>
      </c>
      <c r="C151" s="45"/>
      <c r="D151" s="92">
        <f t="shared" si="29"/>
        <v>1.2557</v>
      </c>
      <c r="E151" s="92">
        <f t="shared" si="30"/>
        <v>-1.6876000154297799E-4</v>
      </c>
      <c r="F151" s="36">
        <f t="shared" si="31"/>
        <v>1.57678249</v>
      </c>
      <c r="G151" s="36">
        <f t="shared" si="32"/>
        <v>1.979965772693</v>
      </c>
      <c r="H151" s="36">
        <f t="shared" si="33"/>
        <v>2.4862430207706003</v>
      </c>
      <c r="I151" s="36">
        <f t="shared" si="34"/>
        <v>-2.1191193393751748E-4</v>
      </c>
      <c r="J151" s="36">
        <f t="shared" si="35"/>
        <v>-2.6609781544534072E-4</v>
      </c>
      <c r="K151" s="36">
        <f t="shared" ca="1" si="36"/>
        <v>-1.665846723342447E-3</v>
      </c>
      <c r="L151" s="36">
        <f t="shared" ca="1" si="37"/>
        <v>2.2412686525882807E-6</v>
      </c>
      <c r="M151" s="36">
        <f t="shared" ca="1" si="38"/>
        <v>361893462.95442992</v>
      </c>
      <c r="N151" s="36">
        <f t="shared" ca="1" si="39"/>
        <v>661344973.28605783</v>
      </c>
      <c r="O151" s="36">
        <f t="shared" ca="1" si="40"/>
        <v>120385456.22852515</v>
      </c>
      <c r="P151" s="45">
        <f t="shared" ca="1" si="41"/>
        <v>1.4970867217994691E-3</v>
      </c>
      <c r="Q151" s="45"/>
      <c r="R151" s="45"/>
      <c r="S151" s="45"/>
      <c r="T151" s="45"/>
    </row>
    <row r="152" spans="1:20" x14ac:dyDescent="0.2">
      <c r="A152" s="104">
        <v>12590.5</v>
      </c>
      <c r="B152" s="104">
        <v>-3.0654000147478655E-4</v>
      </c>
      <c r="D152" s="92">
        <f t="shared" si="29"/>
        <v>1.25905</v>
      </c>
      <c r="E152" s="92">
        <f t="shared" si="30"/>
        <v>-3.0654000147478655E-4</v>
      </c>
      <c r="F152" s="36">
        <f t="shared" si="31"/>
        <v>1.5852069025</v>
      </c>
      <c r="G152" s="36">
        <f t="shared" si="32"/>
        <v>1.995854750592625</v>
      </c>
      <c r="H152" s="36">
        <f t="shared" si="33"/>
        <v>2.5128809237336442</v>
      </c>
      <c r="I152" s="36">
        <f t="shared" si="34"/>
        <v>-3.8594918885682998E-4</v>
      </c>
      <c r="J152" s="36">
        <f t="shared" si="35"/>
        <v>-4.859293262301918E-4</v>
      </c>
      <c r="K152" s="36">
        <f t="shared" ca="1" si="36"/>
        <v>-1.6528597953672682E-3</v>
      </c>
      <c r="L152" s="36">
        <f t="shared" ca="1" si="37"/>
        <v>1.8125769874266942E-6</v>
      </c>
      <c r="M152" s="36">
        <f t="shared" ca="1" si="38"/>
        <v>354982981.00388592</v>
      </c>
      <c r="N152" s="36">
        <f t="shared" ca="1" si="39"/>
        <v>657725454.47585618</v>
      </c>
      <c r="O152" s="36">
        <f t="shared" ca="1" si="40"/>
        <v>116729644.45078298</v>
      </c>
      <c r="P152" s="45">
        <f t="shared" ca="1" si="41"/>
        <v>1.3463197938924816E-3</v>
      </c>
    </row>
    <row r="153" spans="1:20" x14ac:dyDescent="0.2">
      <c r="A153" s="105">
        <v>12591</v>
      </c>
      <c r="B153" s="105">
        <v>6.8120003561489284E-5</v>
      </c>
      <c r="C153" s="45"/>
      <c r="D153" s="92">
        <f t="shared" si="29"/>
        <v>1.2591000000000001</v>
      </c>
      <c r="E153" s="92">
        <f t="shared" si="30"/>
        <v>6.8120003561489284E-5</v>
      </c>
      <c r="F153" s="36">
        <f t="shared" si="31"/>
        <v>1.5853328100000004</v>
      </c>
      <c r="G153" s="36">
        <f t="shared" si="32"/>
        <v>1.9960925410710006</v>
      </c>
      <c r="H153" s="36">
        <f t="shared" si="33"/>
        <v>2.5132801184624971</v>
      </c>
      <c r="I153" s="36">
        <f t="shared" si="34"/>
        <v>8.5769896484271161E-5</v>
      </c>
      <c r="J153" s="36">
        <f t="shared" si="35"/>
        <v>1.0799287666334583E-4</v>
      </c>
      <c r="K153" s="36">
        <f t="shared" ca="1" si="36"/>
        <v>-1.6526650976160726E-3</v>
      </c>
      <c r="L153" s="36">
        <f t="shared" ca="1" si="37"/>
        <v>2.9611013644346717E-6</v>
      </c>
      <c r="M153" s="36">
        <f t="shared" ca="1" si="38"/>
        <v>354880221.01478428</v>
      </c>
      <c r="N153" s="36">
        <f t="shared" ca="1" si="39"/>
        <v>657671185.45907521</v>
      </c>
      <c r="O153" s="36">
        <f t="shared" ca="1" si="40"/>
        <v>116675379.98563813</v>
      </c>
      <c r="P153" s="45">
        <f t="shared" ca="1" si="41"/>
        <v>1.7207851011775618E-3</v>
      </c>
      <c r="Q153" s="45"/>
      <c r="R153" s="45"/>
      <c r="S153" s="45"/>
      <c r="T153" s="45"/>
    </row>
    <row r="154" spans="1:20" x14ac:dyDescent="0.2">
      <c r="A154" s="104">
        <v>12610.5</v>
      </c>
      <c r="B154" s="104">
        <v>-1.9201399991288781E-3</v>
      </c>
      <c r="D154" s="92">
        <f t="shared" si="29"/>
        <v>1.26105</v>
      </c>
      <c r="E154" s="92">
        <f t="shared" si="30"/>
        <v>-1.9201399991288781E-3</v>
      </c>
      <c r="F154" s="36">
        <f t="shared" si="31"/>
        <v>1.5902471025</v>
      </c>
      <c r="G154" s="36">
        <f t="shared" si="32"/>
        <v>2.005381108607625</v>
      </c>
      <c r="H154" s="36">
        <f t="shared" si="33"/>
        <v>2.5288858470096454</v>
      </c>
      <c r="I154" s="36">
        <f t="shared" si="34"/>
        <v>-2.4213925459014717E-3</v>
      </c>
      <c r="J154" s="36">
        <f t="shared" si="35"/>
        <v>-3.0534970700090507E-3</v>
      </c>
      <c r="K154" s="36">
        <f t="shared" ca="1" si="36"/>
        <v>-1.6450520869627956E-3</v>
      </c>
      <c r="L154" s="36">
        <f t="shared" ca="1" si="37"/>
        <v>7.567335941989432E-8</v>
      </c>
      <c r="M154" s="36">
        <f t="shared" ca="1" si="38"/>
        <v>350881377.95436794</v>
      </c>
      <c r="N154" s="36">
        <f t="shared" ca="1" si="39"/>
        <v>655549074.82006276</v>
      </c>
      <c r="O154" s="36">
        <f t="shared" ca="1" si="40"/>
        <v>114566018.14728695</v>
      </c>
      <c r="P154" s="45">
        <f t="shared" ca="1" si="41"/>
        <v>-2.750879121660825E-4</v>
      </c>
    </row>
    <row r="155" spans="1:20" x14ac:dyDescent="0.2">
      <c r="A155" s="105">
        <v>12713.5</v>
      </c>
      <c r="B155" s="105">
        <v>-9.6017999749165028E-4</v>
      </c>
      <c r="C155" s="45"/>
      <c r="D155" s="92">
        <f t="shared" si="29"/>
        <v>1.27135</v>
      </c>
      <c r="E155" s="92">
        <f t="shared" si="30"/>
        <v>-9.6017999749165028E-4</v>
      </c>
      <c r="F155" s="36">
        <f t="shared" si="31"/>
        <v>1.6163308224999999</v>
      </c>
      <c r="G155" s="36">
        <f t="shared" si="32"/>
        <v>2.054922191185375</v>
      </c>
      <c r="H155" s="36">
        <f t="shared" si="33"/>
        <v>2.6125253277635263</v>
      </c>
      <c r="I155" s="36">
        <f t="shared" si="34"/>
        <v>-1.2207248398110097E-3</v>
      </c>
      <c r="J155" s="36">
        <f t="shared" si="35"/>
        <v>-1.5519685250937271E-3</v>
      </c>
      <c r="K155" s="36">
        <f t="shared" ca="1" si="36"/>
        <v>-1.6041992466751965E-3</v>
      </c>
      <c r="L155" s="36">
        <f t="shared" ca="1" si="37"/>
        <v>4.1476079331893856E-7</v>
      </c>
      <c r="M155" s="36">
        <f t="shared" ca="1" si="38"/>
        <v>330047133.70591307</v>
      </c>
      <c r="N155" s="36">
        <f t="shared" ca="1" si="39"/>
        <v>644160641.50742555</v>
      </c>
      <c r="O155" s="36">
        <f t="shared" ca="1" si="40"/>
        <v>103654605.62804602</v>
      </c>
      <c r="P155" s="45">
        <f t="shared" ca="1" si="41"/>
        <v>6.4401924918354621E-4</v>
      </c>
      <c r="Q155" s="45"/>
      <c r="R155" s="45"/>
      <c r="S155" s="45"/>
      <c r="T155" s="45"/>
    </row>
    <row r="156" spans="1:20" x14ac:dyDescent="0.2">
      <c r="A156" s="104">
        <v>12727</v>
      </c>
      <c r="B156" s="104">
        <v>-2.0843599995714612E-3</v>
      </c>
      <c r="D156" s="92">
        <f t="shared" si="29"/>
        <v>1.2726999999999999</v>
      </c>
      <c r="E156" s="92">
        <f t="shared" si="30"/>
        <v>-2.0843599995714612E-3</v>
      </c>
      <c r="F156" s="36">
        <f t="shared" si="31"/>
        <v>1.6197652899999999</v>
      </c>
      <c r="G156" s="36">
        <f t="shared" si="32"/>
        <v>2.061475284583</v>
      </c>
      <c r="H156" s="36">
        <f t="shared" si="33"/>
        <v>2.6236395946887838</v>
      </c>
      <c r="I156" s="36">
        <f t="shared" si="34"/>
        <v>-2.6527649714545988E-3</v>
      </c>
      <c r="J156" s="36">
        <f t="shared" si="35"/>
        <v>-3.3761739791702675E-3</v>
      </c>
      <c r="K156" s="36">
        <f t="shared" ca="1" si="36"/>
        <v>-1.5987649075098909E-3</v>
      </c>
      <c r="L156" s="36">
        <f t="shared" ca="1" si="37"/>
        <v>2.3580259343428493E-7</v>
      </c>
      <c r="M156" s="36">
        <f t="shared" ca="1" si="38"/>
        <v>327352762.17553645</v>
      </c>
      <c r="N156" s="36">
        <f t="shared" ca="1" si="39"/>
        <v>642645970.80881321</v>
      </c>
      <c r="O156" s="36">
        <f t="shared" ca="1" si="40"/>
        <v>102253931.63798623</v>
      </c>
      <c r="P156" s="45">
        <f t="shared" ca="1" si="41"/>
        <v>-4.855950920615703E-4</v>
      </c>
    </row>
    <row r="157" spans="1:20" x14ac:dyDescent="0.2">
      <c r="A157" s="105">
        <v>12731.5</v>
      </c>
      <c r="B157" s="105">
        <v>-1.9241999689256772E-4</v>
      </c>
      <c r="C157" s="45"/>
      <c r="D157" s="92">
        <f t="shared" si="29"/>
        <v>1.27315</v>
      </c>
      <c r="E157" s="92">
        <f t="shared" si="30"/>
        <v>-1.9241999689256772E-4</v>
      </c>
      <c r="F157" s="36">
        <f t="shared" si="31"/>
        <v>1.6209109225</v>
      </c>
      <c r="G157" s="36">
        <f t="shared" si="32"/>
        <v>2.0636627409808752</v>
      </c>
      <c r="H157" s="36">
        <f t="shared" si="33"/>
        <v>2.6273522186798011</v>
      </c>
      <c r="I157" s="36">
        <f t="shared" si="34"/>
        <v>-2.4497951904377258E-4</v>
      </c>
      <c r="J157" s="36">
        <f t="shared" si="35"/>
        <v>-3.1189567467057908E-4</v>
      </c>
      <c r="K157" s="36">
        <f t="shared" ca="1" si="36"/>
        <v>-1.5969493491550524E-3</v>
      </c>
      <c r="L157" s="36">
        <f t="shared" ca="1" si="37"/>
        <v>1.9727027013668747E-6</v>
      </c>
      <c r="M157" s="36">
        <f t="shared" ca="1" si="38"/>
        <v>326456530.11325961</v>
      </c>
      <c r="N157" s="36">
        <f t="shared" ca="1" si="39"/>
        <v>642139962.76985502</v>
      </c>
      <c r="O157" s="36">
        <f t="shared" ca="1" si="40"/>
        <v>101788592.24936077</v>
      </c>
      <c r="P157" s="45">
        <f t="shared" ca="1" si="41"/>
        <v>1.4045293522624847E-3</v>
      </c>
      <c r="Q157" s="45"/>
      <c r="R157" s="45"/>
      <c r="S157" s="45"/>
      <c r="T157" s="45"/>
    </row>
    <row r="158" spans="1:20" x14ac:dyDescent="0.2">
      <c r="A158" s="104">
        <v>12752</v>
      </c>
      <c r="B158" s="104">
        <v>-9.5135999436024576E-4</v>
      </c>
      <c r="D158" s="92">
        <f t="shared" si="29"/>
        <v>1.2751999999999999</v>
      </c>
      <c r="E158" s="92">
        <f t="shared" si="30"/>
        <v>-9.5135999436024576E-4</v>
      </c>
      <c r="F158" s="36">
        <f t="shared" si="31"/>
        <v>1.6261350399999996</v>
      </c>
      <c r="G158" s="36">
        <f t="shared" si="32"/>
        <v>2.0736474030079992</v>
      </c>
      <c r="H158" s="36">
        <f t="shared" si="33"/>
        <v>2.6443151683158006</v>
      </c>
      <c r="I158" s="36">
        <f t="shared" si="34"/>
        <v>-1.2131742648081854E-3</v>
      </c>
      <c r="J158" s="36">
        <f t="shared" si="35"/>
        <v>-1.5470398224833978E-3</v>
      </c>
      <c r="K158" s="36">
        <f t="shared" ca="1" si="36"/>
        <v>-1.5886524551338502E-3</v>
      </c>
      <c r="L158" s="36">
        <f t="shared" ca="1" si="37"/>
        <v>4.0614168055887611E-7</v>
      </c>
      <c r="M158" s="36">
        <f t="shared" ca="1" si="38"/>
        <v>322385706.5185945</v>
      </c>
      <c r="N158" s="36">
        <f t="shared" ca="1" si="39"/>
        <v>639827774.80171144</v>
      </c>
      <c r="O158" s="36">
        <f t="shared" ca="1" si="40"/>
        <v>99678602.092673525</v>
      </c>
      <c r="P158" s="45">
        <f t="shared" ca="1" si="41"/>
        <v>6.3729246077360441E-4</v>
      </c>
    </row>
    <row r="159" spans="1:20" x14ac:dyDescent="0.2">
      <c r="A159" s="105">
        <v>12760.5</v>
      </c>
      <c r="B159" s="105">
        <v>-5.2213999879313633E-4</v>
      </c>
      <c r="C159" s="45"/>
      <c r="D159" s="92">
        <f t="shared" si="29"/>
        <v>1.2760499999999999</v>
      </c>
      <c r="E159" s="92">
        <f t="shared" si="30"/>
        <v>-5.2213999879313633E-4</v>
      </c>
      <c r="F159" s="36">
        <f t="shared" si="31"/>
        <v>1.6283036024999997</v>
      </c>
      <c r="G159" s="36">
        <f t="shared" si="32"/>
        <v>2.0777968119701247</v>
      </c>
      <c r="H159" s="36">
        <f t="shared" si="33"/>
        <v>2.6513726219144771</v>
      </c>
      <c r="I159" s="36">
        <f t="shared" si="34"/>
        <v>-6.6627674545998155E-4</v>
      </c>
      <c r="J159" s="36">
        <f t="shared" si="35"/>
        <v>-8.5020244104420939E-4</v>
      </c>
      <c r="K159" s="36">
        <f t="shared" ca="1" si="36"/>
        <v>-1.5851997659873125E-3</v>
      </c>
      <c r="L159" s="36">
        <f t="shared" ca="1" si="37"/>
        <v>1.130096068626936E-6</v>
      </c>
      <c r="M159" s="36">
        <f t="shared" ca="1" si="38"/>
        <v>320703598.70987809</v>
      </c>
      <c r="N159" s="36">
        <f t="shared" ca="1" si="39"/>
        <v>638865690.1081115</v>
      </c>
      <c r="O159" s="36">
        <f t="shared" ca="1" si="40"/>
        <v>98808513.927519247</v>
      </c>
      <c r="P159" s="45">
        <f t="shared" ca="1" si="41"/>
        <v>1.0630597671941761E-3</v>
      </c>
      <c r="Q159" s="45"/>
      <c r="R159" s="45"/>
      <c r="S159" s="45"/>
      <c r="T159" s="45"/>
    </row>
    <row r="160" spans="1:20" x14ac:dyDescent="0.2">
      <c r="A160" s="106">
        <v>13026</v>
      </c>
      <c r="B160" s="106">
        <v>-5.3976799972588196E-3</v>
      </c>
      <c r="D160" s="92">
        <f t="shared" si="29"/>
        <v>1.3026</v>
      </c>
      <c r="E160" s="92">
        <f t="shared" si="30"/>
        <v>-5.3976799972588196E-3</v>
      </c>
      <c r="F160" s="36">
        <f t="shared" si="31"/>
        <v>1.69676676</v>
      </c>
      <c r="G160" s="36">
        <f t="shared" si="32"/>
        <v>2.2102083815759999</v>
      </c>
      <c r="H160" s="36">
        <f t="shared" si="33"/>
        <v>2.8790174378408979</v>
      </c>
      <c r="I160" s="36">
        <f t="shared" si="34"/>
        <v>-7.0310179644293381E-3</v>
      </c>
      <c r="J160" s="36">
        <f t="shared" si="35"/>
        <v>-9.158604000465656E-3</v>
      </c>
      <c r="K160" s="36">
        <f t="shared" ca="1" si="36"/>
        <v>-1.4736610022825763E-3</v>
      </c>
      <c r="L160" s="36">
        <f t="shared" ca="1" si="37"/>
        <v>1.5397925072934367E-5</v>
      </c>
      <c r="M160" s="36">
        <f t="shared" ca="1" si="38"/>
        <v>269918191.94569707</v>
      </c>
      <c r="N160" s="36">
        <f t="shared" ca="1" si="39"/>
        <v>607855451.35447669</v>
      </c>
      <c r="O160" s="36">
        <f t="shared" ca="1" si="40"/>
        <v>73120220.335822493</v>
      </c>
      <c r="P160" s="45">
        <f t="shared" ca="1" si="41"/>
        <v>-3.9240189949762434E-3</v>
      </c>
    </row>
    <row r="161" spans="1:20" x14ac:dyDescent="0.2">
      <c r="A161" s="107">
        <v>13167</v>
      </c>
      <c r="B161" s="107">
        <v>-6.7835599984391592E-3</v>
      </c>
      <c r="C161" s="45"/>
      <c r="D161" s="92">
        <f t="shared" si="29"/>
        <v>1.3167</v>
      </c>
      <c r="E161" s="92">
        <f t="shared" si="30"/>
        <v>-6.7835599984391592E-3</v>
      </c>
      <c r="F161" s="36">
        <f t="shared" si="31"/>
        <v>1.7336988899999999</v>
      </c>
      <c r="G161" s="36">
        <f t="shared" si="32"/>
        <v>2.2827613284629997</v>
      </c>
      <c r="H161" s="36">
        <f t="shared" si="33"/>
        <v>3.0057118411872317</v>
      </c>
      <c r="I161" s="36">
        <f t="shared" si="34"/>
        <v>-8.9319134499448415E-3</v>
      </c>
      <c r="J161" s="36">
        <f t="shared" si="35"/>
        <v>-1.1760650439542372E-2</v>
      </c>
      <c r="K161" s="36">
        <f t="shared" ca="1" si="36"/>
        <v>-1.4115160535269188E-3</v>
      </c>
      <c r="L161" s="36">
        <f t="shared" ca="1" si="37"/>
        <v>2.8858856146068266E-5</v>
      </c>
      <c r="M161" s="36">
        <f t="shared" ca="1" si="38"/>
        <v>244381745.39993551</v>
      </c>
      <c r="N161" s="36">
        <f t="shared" ca="1" si="39"/>
        <v>590672433.55920172</v>
      </c>
      <c r="O161" s="36">
        <f t="shared" ca="1" si="40"/>
        <v>60737634.013408042</v>
      </c>
      <c r="P161" s="45">
        <f t="shared" ca="1" si="41"/>
        <v>-5.3720439449122404E-3</v>
      </c>
      <c r="Q161" s="45"/>
      <c r="R161" s="45"/>
      <c r="S161" s="45"/>
      <c r="T161" s="45"/>
    </row>
    <row r="162" spans="1:20" x14ac:dyDescent="0.2">
      <c r="A162" s="106">
        <v>13175.5</v>
      </c>
      <c r="B162" s="106">
        <v>-1.5433999942615628E-4</v>
      </c>
      <c r="D162" s="92">
        <f t="shared" si="29"/>
        <v>1.31755</v>
      </c>
      <c r="E162" s="92">
        <f t="shared" si="30"/>
        <v>-1.5433999942615628E-4</v>
      </c>
      <c r="F162" s="36">
        <f t="shared" si="31"/>
        <v>1.7359380025</v>
      </c>
      <c r="G162" s="36">
        <f t="shared" si="32"/>
        <v>2.2871851151938749</v>
      </c>
      <c r="H162" s="36">
        <f t="shared" si="33"/>
        <v>3.0134807485236901</v>
      </c>
      <c r="I162" s="36">
        <f t="shared" si="34"/>
        <v>-2.0335066624393221E-4</v>
      </c>
      <c r="J162" s="36">
        <f t="shared" si="35"/>
        <v>-2.679246703096929E-4</v>
      </c>
      <c r="K162" s="36">
        <f t="shared" ca="1" si="36"/>
        <v>-1.4077052171831087E-3</v>
      </c>
      <c r="L162" s="36">
        <f t="shared" ca="1" si="37"/>
        <v>1.5709243690829328E-6</v>
      </c>
      <c r="M162" s="36">
        <f t="shared" ca="1" si="38"/>
        <v>242875253.87496725</v>
      </c>
      <c r="N162" s="36">
        <f t="shared" ca="1" si="39"/>
        <v>589621691.04579294</v>
      </c>
      <c r="O162" s="36">
        <f t="shared" ca="1" si="40"/>
        <v>60021040.639816783</v>
      </c>
      <c r="P162" s="45">
        <f t="shared" ca="1" si="41"/>
        <v>1.2533652177569524E-3</v>
      </c>
    </row>
    <row r="163" spans="1:20" x14ac:dyDescent="0.2">
      <c r="A163" s="107">
        <v>13197</v>
      </c>
      <c r="B163" s="107">
        <v>-1.5039599966257811E-3</v>
      </c>
      <c r="C163" s="45"/>
      <c r="D163" s="92">
        <f t="shared" si="29"/>
        <v>1.3197000000000001</v>
      </c>
      <c r="E163" s="92">
        <f t="shared" si="30"/>
        <v>-1.5039599966257811E-3</v>
      </c>
      <c r="F163" s="36">
        <f t="shared" si="31"/>
        <v>1.7416080900000002</v>
      </c>
      <c r="G163" s="36">
        <f t="shared" si="32"/>
        <v>2.2984001963730005</v>
      </c>
      <c r="H163" s="36">
        <f t="shared" si="33"/>
        <v>3.0331987391534487</v>
      </c>
      <c r="I163" s="36">
        <f t="shared" si="34"/>
        <v>-1.9847760075470434E-3</v>
      </c>
      <c r="J163" s="36">
        <f t="shared" si="35"/>
        <v>-2.6193088971598333E-3</v>
      </c>
      <c r="K163" s="36">
        <f t="shared" ca="1" si="36"/>
        <v>-1.3980332994655304E-3</v>
      </c>
      <c r="L163" s="36">
        <f t="shared" ca="1" si="37"/>
        <v>1.1220465171279452E-8</v>
      </c>
      <c r="M163" s="36">
        <f t="shared" ca="1" si="38"/>
        <v>239081675.87756407</v>
      </c>
      <c r="N163" s="36">
        <f t="shared" ca="1" si="39"/>
        <v>586956579.59591424</v>
      </c>
      <c r="O163" s="36">
        <f t="shared" ca="1" si="40"/>
        <v>58224056.893795691</v>
      </c>
      <c r="P163" s="45">
        <f t="shared" ca="1" si="41"/>
        <v>-1.0592669716025065E-4</v>
      </c>
      <c r="Q163" s="45"/>
      <c r="R163" s="45"/>
      <c r="S163" s="45"/>
      <c r="T163" s="45"/>
    </row>
    <row r="164" spans="1:20" x14ac:dyDescent="0.2">
      <c r="A164" s="106">
        <v>13502</v>
      </c>
      <c r="B164" s="106">
        <v>-1.161359999969136E-3</v>
      </c>
      <c r="D164" s="92">
        <f t="shared" si="29"/>
        <v>1.3502000000000001</v>
      </c>
      <c r="E164" s="92">
        <f t="shared" si="30"/>
        <v>-1.161359999969136E-3</v>
      </c>
      <c r="F164" s="36">
        <f t="shared" si="31"/>
        <v>1.8230400400000002</v>
      </c>
      <c r="G164" s="36">
        <f t="shared" si="32"/>
        <v>2.4614686620080004</v>
      </c>
      <c r="H164" s="36">
        <f t="shared" si="33"/>
        <v>3.3234749874432024</v>
      </c>
      <c r="I164" s="36">
        <f t="shared" si="34"/>
        <v>-1.5680682719583275E-3</v>
      </c>
      <c r="J164" s="36">
        <f t="shared" si="35"/>
        <v>-2.1172057807981341E-3</v>
      </c>
      <c r="K164" s="36">
        <f t="shared" ca="1" si="36"/>
        <v>-1.255771717528947E-3</v>
      </c>
      <c r="L164" s="36">
        <f t="shared" ca="1" si="37"/>
        <v>8.9135724125935293E-9</v>
      </c>
      <c r="M164" s="36">
        <f t="shared" ca="1" si="38"/>
        <v>187957385.36459884</v>
      </c>
      <c r="N164" s="36">
        <f t="shared" ca="1" si="39"/>
        <v>548078481.24323535</v>
      </c>
      <c r="O164" s="36">
        <f t="shared" ca="1" si="40"/>
        <v>35263390.033001825</v>
      </c>
      <c r="P164" s="45">
        <f t="shared" ca="1" si="41"/>
        <v>9.4411717559811023E-5</v>
      </c>
    </row>
    <row r="165" spans="1:20" x14ac:dyDescent="0.2">
      <c r="A165" s="107">
        <v>13557.5</v>
      </c>
      <c r="B165" s="107">
        <v>-2.994100002979394E-3</v>
      </c>
      <c r="C165" s="45"/>
      <c r="D165" s="92">
        <f t="shared" si="29"/>
        <v>1.35575</v>
      </c>
      <c r="E165" s="92">
        <f t="shared" si="30"/>
        <v>-2.994100002979394E-3</v>
      </c>
      <c r="F165" s="36">
        <f t="shared" si="31"/>
        <v>1.8380580625</v>
      </c>
      <c r="G165" s="36">
        <f t="shared" si="32"/>
        <v>2.4919472182343751</v>
      </c>
      <c r="H165" s="36">
        <f t="shared" si="33"/>
        <v>3.3784574411212542</v>
      </c>
      <c r="I165" s="36">
        <f t="shared" si="34"/>
        <v>-4.0592510790393131E-3</v>
      </c>
      <c r="J165" s="36">
        <f t="shared" si="35"/>
        <v>-5.5033296504075485E-3</v>
      </c>
      <c r="K165" s="36">
        <f t="shared" ca="1" si="36"/>
        <v>-1.2288690801551434E-3</v>
      </c>
      <c r="L165" s="36">
        <f t="shared" ca="1" si="37"/>
        <v>3.1160402108949554E-6</v>
      </c>
      <c r="M165" s="36">
        <f t="shared" ca="1" si="38"/>
        <v>179212103.92745945</v>
      </c>
      <c r="N165" s="36">
        <f t="shared" ca="1" si="39"/>
        <v>540803940.31954408</v>
      </c>
      <c r="O165" s="36">
        <f t="shared" ca="1" si="40"/>
        <v>31623275.894575551</v>
      </c>
      <c r="P165" s="45">
        <f t="shared" ca="1" si="41"/>
        <v>-1.7652309228242506E-3</v>
      </c>
      <c r="Q165" s="45"/>
      <c r="R165" s="45"/>
      <c r="S165" s="45"/>
      <c r="T165" s="45"/>
    </row>
    <row r="166" spans="1:20" x14ac:dyDescent="0.2">
      <c r="A166" s="106">
        <v>13634.5</v>
      </c>
      <c r="B166" s="106">
        <v>-4.1764599955058657E-3</v>
      </c>
      <c r="D166" s="92">
        <f t="shared" si="29"/>
        <v>1.3634500000000001</v>
      </c>
      <c r="E166" s="92">
        <f t="shared" si="30"/>
        <v>-4.1764599955058657E-3</v>
      </c>
      <c r="F166" s="36">
        <f t="shared" si="31"/>
        <v>1.8589959025000002</v>
      </c>
      <c r="G166" s="36">
        <f t="shared" si="32"/>
        <v>2.5346479632636254</v>
      </c>
      <c r="H166" s="36">
        <f t="shared" si="33"/>
        <v>3.4558657655117906</v>
      </c>
      <c r="I166" s="36">
        <f t="shared" si="34"/>
        <v>-5.6943943808724726E-3</v>
      </c>
      <c r="J166" s="36">
        <f t="shared" si="35"/>
        <v>-7.7640220186005731E-3</v>
      </c>
      <c r="K166" s="36">
        <f t="shared" ca="1" si="36"/>
        <v>-1.1910267702859544E-3</v>
      </c>
      <c r="L166" s="36">
        <f t="shared" ca="1" si="37"/>
        <v>8.9128115422469611E-6</v>
      </c>
      <c r="M166" s="36">
        <f t="shared" ca="1" si="38"/>
        <v>167373312.37110025</v>
      </c>
      <c r="N166" s="36">
        <f t="shared" ca="1" si="39"/>
        <v>530618456.63661414</v>
      </c>
      <c r="O166" s="36">
        <f t="shared" ca="1" si="40"/>
        <v>26864752.536584359</v>
      </c>
      <c r="P166" s="45">
        <f t="shared" ca="1" si="41"/>
        <v>-2.9854332252199113E-3</v>
      </c>
    </row>
    <row r="167" spans="1:20" x14ac:dyDescent="0.2">
      <c r="A167" s="107">
        <v>13698.5</v>
      </c>
      <c r="B167" s="107">
        <v>-5.3799800007254817E-3</v>
      </c>
      <c r="C167" s="45"/>
      <c r="D167" s="92">
        <f t="shared" si="29"/>
        <v>1.36985</v>
      </c>
      <c r="E167" s="92">
        <f t="shared" si="30"/>
        <v>-5.3799800007254817E-3</v>
      </c>
      <c r="F167" s="36">
        <f t="shared" si="31"/>
        <v>1.8764890224999999</v>
      </c>
      <c r="G167" s="36">
        <f t="shared" si="32"/>
        <v>2.5705084874716251</v>
      </c>
      <c r="H167" s="36">
        <f t="shared" si="33"/>
        <v>3.5212110515630051</v>
      </c>
      <c r="I167" s="36">
        <f t="shared" si="34"/>
        <v>-7.3697656039938015E-3</v>
      </c>
      <c r="J167" s="36">
        <f t="shared" si="35"/>
        <v>-1.0095473412630909E-2</v>
      </c>
      <c r="K167" s="36">
        <f t="shared" ca="1" si="36"/>
        <v>-1.1591153183068588E-3</v>
      </c>
      <c r="L167" s="36">
        <f t="shared" ca="1" si="37"/>
        <v>1.7815698667288864E-5</v>
      </c>
      <c r="M167" s="36">
        <f t="shared" ca="1" si="38"/>
        <v>157797563.54228061</v>
      </c>
      <c r="N167" s="36">
        <f t="shared" ca="1" si="39"/>
        <v>522074190.67429858</v>
      </c>
      <c r="O167" s="36">
        <f t="shared" ca="1" si="40"/>
        <v>23174661.557553343</v>
      </c>
      <c r="P167" s="45">
        <f t="shared" ca="1" si="41"/>
        <v>-4.2208646824186229E-3</v>
      </c>
      <c r="Q167" s="45"/>
      <c r="R167" s="45"/>
      <c r="S167" s="45"/>
      <c r="T167" s="45"/>
    </row>
    <row r="168" spans="1:20" x14ac:dyDescent="0.2">
      <c r="A168" s="106">
        <v>13767</v>
      </c>
      <c r="B168" s="106">
        <v>-2.1915600009378977E-3</v>
      </c>
      <c r="D168" s="92">
        <f t="shared" si="29"/>
        <v>1.3767</v>
      </c>
      <c r="E168" s="92">
        <f t="shared" si="30"/>
        <v>-2.1915600009378977E-3</v>
      </c>
      <c r="F168" s="36">
        <f t="shared" si="31"/>
        <v>1.8953028900000002</v>
      </c>
      <c r="G168" s="36">
        <f t="shared" si="32"/>
        <v>2.6092634886630002</v>
      </c>
      <c r="H168" s="36">
        <f t="shared" si="33"/>
        <v>3.5921730448423528</v>
      </c>
      <c r="I168" s="36">
        <f t="shared" si="34"/>
        <v>-3.017120653291204E-3</v>
      </c>
      <c r="J168" s="36">
        <f t="shared" si="35"/>
        <v>-4.1536700033860006E-3</v>
      </c>
      <c r="K168" s="36">
        <f t="shared" ca="1" si="36"/>
        <v>-1.1244993363719279E-3</v>
      </c>
      <c r="L168" s="36">
        <f t="shared" ca="1" si="37"/>
        <v>1.1386184618639693E-6</v>
      </c>
      <c r="M168" s="36">
        <f t="shared" ca="1" si="38"/>
        <v>147818621.38399544</v>
      </c>
      <c r="N168" s="36">
        <f t="shared" ca="1" si="39"/>
        <v>512854371.25914931</v>
      </c>
      <c r="O168" s="36">
        <f t="shared" ca="1" si="40"/>
        <v>19499276.574191689</v>
      </c>
      <c r="P168" s="45">
        <f t="shared" ca="1" si="41"/>
        <v>-1.0670606645659698E-3</v>
      </c>
    </row>
    <row r="169" spans="1:20" x14ac:dyDescent="0.2">
      <c r="A169" s="107">
        <v>13784</v>
      </c>
      <c r="B169" s="107">
        <v>-9.3311999808065593E-4</v>
      </c>
      <c r="C169" s="45"/>
      <c r="D169" s="92">
        <f t="shared" si="29"/>
        <v>1.3784000000000001</v>
      </c>
      <c r="E169" s="92">
        <f t="shared" si="30"/>
        <v>-9.3311999808065593E-4</v>
      </c>
      <c r="F169" s="36">
        <f t="shared" si="31"/>
        <v>1.8999865600000001</v>
      </c>
      <c r="G169" s="36">
        <f t="shared" si="32"/>
        <v>2.6189414743040005</v>
      </c>
      <c r="H169" s="36">
        <f t="shared" si="33"/>
        <v>3.6099489281806338</v>
      </c>
      <c r="I169" s="36">
        <f t="shared" si="34"/>
        <v>-1.2862126053543761E-3</v>
      </c>
      <c r="J169" s="36">
        <f t="shared" si="35"/>
        <v>-1.7729154552204721E-3</v>
      </c>
      <c r="K169" s="36">
        <f t="shared" ca="1" si="36"/>
        <v>-1.1158347217857505E-3</v>
      </c>
      <c r="L169" s="36">
        <f t="shared" ca="1" si="37"/>
        <v>3.3384670258629061E-8</v>
      </c>
      <c r="M169" s="36">
        <f t="shared" ca="1" si="38"/>
        <v>145385842.08528399</v>
      </c>
      <c r="N169" s="36">
        <f t="shared" ca="1" si="39"/>
        <v>510554737.41834009</v>
      </c>
      <c r="O169" s="36">
        <f t="shared" ca="1" si="40"/>
        <v>18631915.745495599</v>
      </c>
      <c r="P169" s="45">
        <f t="shared" ca="1" si="41"/>
        <v>1.827147237050946E-4</v>
      </c>
      <c r="Q169" s="45"/>
      <c r="R169" s="45"/>
      <c r="S169" s="45"/>
      <c r="T169" s="45"/>
    </row>
    <row r="170" spans="1:20" x14ac:dyDescent="0.2">
      <c r="A170" s="106">
        <v>13801.5</v>
      </c>
      <c r="B170" s="106">
        <v>-9.5200200012186542E-3</v>
      </c>
      <c r="D170" s="92">
        <f t="shared" si="29"/>
        <v>1.38015</v>
      </c>
      <c r="E170" s="92">
        <f t="shared" si="30"/>
        <v>-9.5200200012186542E-3</v>
      </c>
      <c r="F170" s="36">
        <f t="shared" si="31"/>
        <v>1.9048140224999999</v>
      </c>
      <c r="G170" s="36">
        <f t="shared" si="32"/>
        <v>2.6289290731533748</v>
      </c>
      <c r="H170" s="36">
        <f t="shared" si="33"/>
        <v>3.6283164603126301</v>
      </c>
      <c r="I170" s="36">
        <f t="shared" si="34"/>
        <v>-1.3139055604681926E-2</v>
      </c>
      <c r="J170" s="36">
        <f t="shared" si="35"/>
        <v>-1.813386759280176E-2</v>
      </c>
      <c r="K170" s="36">
        <f t="shared" ca="1" si="36"/>
        <v>-1.1068846162148871E-3</v>
      </c>
      <c r="L170" s="36">
        <f t="shared" ca="1" si="37"/>
        <v>7.0780847006402485E-5</v>
      </c>
      <c r="M170" s="36">
        <f t="shared" ca="1" si="38"/>
        <v>142899822.7854307</v>
      </c>
      <c r="N170" s="36">
        <f t="shared" ca="1" si="39"/>
        <v>508182825.73007381</v>
      </c>
      <c r="O170" s="36">
        <f t="shared" ca="1" si="40"/>
        <v>17757895.261130419</v>
      </c>
      <c r="P170" s="45">
        <f t="shared" ca="1" si="41"/>
        <v>-8.4131353850037671E-3</v>
      </c>
    </row>
    <row r="171" spans="1:20" x14ac:dyDescent="0.2">
      <c r="A171" s="107">
        <v>13831</v>
      </c>
      <c r="B171" s="107">
        <v>-5.3950799992890097E-3</v>
      </c>
      <c r="C171" s="45"/>
      <c r="D171" s="92">
        <f t="shared" si="29"/>
        <v>1.3831</v>
      </c>
      <c r="E171" s="92">
        <f t="shared" si="30"/>
        <v>-5.3950799992890097E-3</v>
      </c>
      <c r="F171" s="36">
        <f t="shared" si="31"/>
        <v>1.9129656100000001</v>
      </c>
      <c r="G171" s="36">
        <f t="shared" si="32"/>
        <v>2.645822735191</v>
      </c>
      <c r="H171" s="36">
        <f t="shared" si="33"/>
        <v>3.6594374250426727</v>
      </c>
      <c r="I171" s="36">
        <f t="shared" si="34"/>
        <v>-7.4619351470166292E-3</v>
      </c>
      <c r="J171" s="36">
        <f t="shared" si="35"/>
        <v>-1.0320602501838699E-2</v>
      </c>
      <c r="K171" s="36">
        <f t="shared" ca="1" si="36"/>
        <v>-1.0917269096988955E-3</v>
      </c>
      <c r="L171" s="36">
        <f t="shared" ca="1" si="37"/>
        <v>1.8518847813684781E-5</v>
      </c>
      <c r="M171" s="36">
        <f t="shared" ca="1" si="38"/>
        <v>138751360.16120082</v>
      </c>
      <c r="N171" s="36">
        <f t="shared" ca="1" si="39"/>
        <v>504173997.7523703</v>
      </c>
      <c r="O171" s="36">
        <f t="shared" ca="1" si="40"/>
        <v>16328196.876894617</v>
      </c>
      <c r="P171" s="45">
        <f t="shared" ca="1" si="41"/>
        <v>-4.3033530895901142E-3</v>
      </c>
      <c r="Q171" s="45"/>
      <c r="R171" s="45"/>
      <c r="S171" s="45"/>
      <c r="T171" s="45"/>
    </row>
    <row r="172" spans="1:20" x14ac:dyDescent="0.2">
      <c r="A172" s="106">
        <v>13907.5</v>
      </c>
      <c r="B172" s="106">
        <v>2.2678999957861379E-3</v>
      </c>
      <c r="D172" s="92">
        <f t="shared" si="29"/>
        <v>1.3907499999999999</v>
      </c>
      <c r="E172" s="92">
        <f t="shared" si="30"/>
        <v>2.2678999957861379E-3</v>
      </c>
      <c r="F172" s="36">
        <f t="shared" si="31"/>
        <v>1.9341855624999997</v>
      </c>
      <c r="G172" s="36">
        <f t="shared" si="32"/>
        <v>2.6899685710468746</v>
      </c>
      <c r="H172" s="36">
        <f t="shared" si="33"/>
        <v>3.7410737901834406</v>
      </c>
      <c r="I172" s="36">
        <f t="shared" si="34"/>
        <v>3.1540819191395713E-3</v>
      </c>
      <c r="J172" s="36">
        <f t="shared" si="35"/>
        <v>4.3865394290433582E-3</v>
      </c>
      <c r="K172" s="36">
        <f t="shared" ca="1" si="36"/>
        <v>-1.0520079833437612E-3</v>
      </c>
      <c r="L172" s="36">
        <f t="shared" ca="1" si="37"/>
        <v>1.102178898989037E-5</v>
      </c>
      <c r="M172" s="36">
        <f t="shared" ca="1" si="38"/>
        <v>128242897.920075</v>
      </c>
      <c r="N172" s="36">
        <f t="shared" ca="1" si="39"/>
        <v>493719271.71958721</v>
      </c>
      <c r="O172" s="36">
        <f t="shared" ca="1" si="40"/>
        <v>12880040.235567745</v>
      </c>
      <c r="P172" s="45">
        <f t="shared" ca="1" si="41"/>
        <v>3.3199079791298991E-3</v>
      </c>
    </row>
    <row r="173" spans="1:20" x14ac:dyDescent="0.2">
      <c r="A173" s="107">
        <v>13924.5</v>
      </c>
      <c r="B173" s="107">
        <v>-1.4736599987372756E-3</v>
      </c>
      <c r="C173" s="45"/>
      <c r="D173" s="92">
        <f t="shared" si="29"/>
        <v>1.39245</v>
      </c>
      <c r="E173" s="92">
        <f t="shared" si="30"/>
        <v>-1.4736599987372756E-3</v>
      </c>
      <c r="F173" s="36">
        <f t="shared" si="31"/>
        <v>1.9389170025</v>
      </c>
      <c r="G173" s="36">
        <f t="shared" si="32"/>
        <v>2.6998449801311248</v>
      </c>
      <c r="H173" s="36">
        <f t="shared" si="33"/>
        <v>3.7593991425835851</v>
      </c>
      <c r="I173" s="36">
        <f t="shared" si="34"/>
        <v>-2.0519978652417193E-3</v>
      </c>
      <c r="J173" s="36">
        <f t="shared" si="35"/>
        <v>-2.8573044274558318E-3</v>
      </c>
      <c r="K173" s="36">
        <f t="shared" ca="1" si="36"/>
        <v>-1.0431008642697911E-3</v>
      </c>
      <c r="L173" s="36">
        <f t="shared" ca="1" si="37"/>
        <v>1.8538116827338942E-7</v>
      </c>
      <c r="M173" s="36">
        <f t="shared" ca="1" si="38"/>
        <v>125957020.15157984</v>
      </c>
      <c r="N173" s="36">
        <f t="shared" ca="1" si="39"/>
        <v>491384884.55290943</v>
      </c>
      <c r="O173" s="36">
        <f t="shared" ca="1" si="40"/>
        <v>12165422.170201493</v>
      </c>
      <c r="P173" s="45">
        <f t="shared" ca="1" si="41"/>
        <v>-4.3055913446748452E-4</v>
      </c>
      <c r="Q173" s="45"/>
      <c r="R173" s="45"/>
      <c r="S173" s="45"/>
      <c r="T173" s="45"/>
    </row>
    <row r="174" spans="1:20" x14ac:dyDescent="0.2">
      <c r="A174" s="106">
        <v>14048.5</v>
      </c>
      <c r="B174" s="106">
        <v>-1.1179800058016554E-3</v>
      </c>
      <c r="D174" s="92">
        <f t="shared" si="29"/>
        <v>1.4048499999999999</v>
      </c>
      <c r="E174" s="92">
        <f t="shared" si="30"/>
        <v>-1.1179800058016554E-3</v>
      </c>
      <c r="F174" s="36">
        <f t="shared" si="31"/>
        <v>1.9736035224999997</v>
      </c>
      <c r="G174" s="36">
        <f t="shared" si="32"/>
        <v>2.7726169085841246</v>
      </c>
      <c r="H174" s="36">
        <f t="shared" si="33"/>
        <v>3.895110864024407</v>
      </c>
      <c r="I174" s="36">
        <f t="shared" si="34"/>
        <v>-1.5705942111504554E-3</v>
      </c>
      <c r="J174" s="36">
        <f t="shared" si="35"/>
        <v>-2.2064492775347171E-3</v>
      </c>
      <c r="K174" s="36">
        <f t="shared" ca="1" si="36"/>
        <v>-9.7724371428489949E-4</v>
      </c>
      <c r="L174" s="36">
        <f t="shared" ca="1" si="37"/>
        <v>1.9806703749889287E-8</v>
      </c>
      <c r="M174" s="36">
        <f t="shared" ca="1" si="38"/>
        <v>109834958.53383538</v>
      </c>
      <c r="N174" s="36">
        <f t="shared" ca="1" si="39"/>
        <v>474244033.62959754</v>
      </c>
      <c r="O174" s="36">
        <f t="shared" ca="1" si="40"/>
        <v>7536576.3694053236</v>
      </c>
      <c r="P174" s="45">
        <f t="shared" ca="1" si="41"/>
        <v>-1.4073629151675586E-4</v>
      </c>
    </row>
    <row r="175" spans="1:20" x14ac:dyDescent="0.2">
      <c r="A175" s="107">
        <v>14087</v>
      </c>
      <c r="B175" s="107">
        <v>7.9084000026341528E-4</v>
      </c>
      <c r="C175" s="45"/>
      <c r="D175" s="92">
        <f t="shared" si="29"/>
        <v>1.4087000000000001</v>
      </c>
      <c r="E175" s="92">
        <f t="shared" si="30"/>
        <v>7.9084000026341528E-4</v>
      </c>
      <c r="F175" s="36">
        <f t="shared" si="31"/>
        <v>1.9844356900000002</v>
      </c>
      <c r="G175" s="36">
        <f t="shared" si="32"/>
        <v>2.7954745565030006</v>
      </c>
      <c r="H175" s="36">
        <f t="shared" si="33"/>
        <v>3.9379850077457768</v>
      </c>
      <c r="I175" s="36">
        <f t="shared" si="34"/>
        <v>1.1140563083710732E-3</v>
      </c>
      <c r="J175" s="36">
        <f t="shared" si="35"/>
        <v>1.569371121602331E-3</v>
      </c>
      <c r="K175" s="36">
        <f t="shared" ca="1" si="36"/>
        <v>-9.5647853278700741E-4</v>
      </c>
      <c r="L175" s="36">
        <f t="shared" ca="1" si="37"/>
        <v>3.053122055941481E-6</v>
      </c>
      <c r="M175" s="36">
        <f t="shared" ca="1" si="38"/>
        <v>105029209.53264314</v>
      </c>
      <c r="N175" s="36">
        <f t="shared" ca="1" si="39"/>
        <v>468884051.2709626</v>
      </c>
      <c r="O175" s="36">
        <f t="shared" ca="1" si="40"/>
        <v>6312900.7047368446</v>
      </c>
      <c r="P175" s="45">
        <f t="shared" ca="1" si="41"/>
        <v>1.7473185330504227E-3</v>
      </c>
      <c r="Q175" s="45"/>
      <c r="R175" s="45"/>
      <c r="S175" s="45"/>
      <c r="T175" s="45"/>
    </row>
    <row r="176" spans="1:20" x14ac:dyDescent="0.2">
      <c r="A176" s="106">
        <v>14177</v>
      </c>
      <c r="B176" s="106">
        <v>-3.7035999412182719E-4</v>
      </c>
      <c r="D176" s="92">
        <f t="shared" si="29"/>
        <v>1.4177</v>
      </c>
      <c r="E176" s="92">
        <f t="shared" si="30"/>
        <v>-3.7035999412182719E-4</v>
      </c>
      <c r="F176" s="36">
        <f t="shared" si="31"/>
        <v>2.0098732899999998</v>
      </c>
      <c r="G176" s="36">
        <f t="shared" si="32"/>
        <v>2.8493973632329999</v>
      </c>
      <c r="H176" s="36">
        <f t="shared" si="33"/>
        <v>4.0395906418554235</v>
      </c>
      <c r="I176" s="36">
        <f t="shared" si="34"/>
        <v>-5.2505936366651436E-4</v>
      </c>
      <c r="J176" s="36">
        <f t="shared" si="35"/>
        <v>-7.443766598700174E-4</v>
      </c>
      <c r="K176" s="36">
        <f t="shared" ca="1" si="36"/>
        <v>-9.0734945263923339E-4</v>
      </c>
      <c r="L176" s="36">
        <f t="shared" ca="1" si="37"/>
        <v>2.8835767855881714E-7</v>
      </c>
      <c r="M176" s="36">
        <f t="shared" ca="1" si="38"/>
        <v>94171251.715475455</v>
      </c>
      <c r="N176" s="36">
        <f t="shared" ca="1" si="39"/>
        <v>456290823.00938761</v>
      </c>
      <c r="O176" s="36">
        <f t="shared" ca="1" si="40"/>
        <v>3859238.9505522638</v>
      </c>
      <c r="P176" s="45">
        <f t="shared" ca="1" si="41"/>
        <v>5.369894585174062E-4</v>
      </c>
    </row>
    <row r="177" spans="1:20" x14ac:dyDescent="0.2">
      <c r="A177" s="107">
        <v>14313.5</v>
      </c>
      <c r="B177" s="107">
        <v>-1.4817999908700585E-4</v>
      </c>
      <c r="C177" s="45"/>
      <c r="D177" s="92">
        <f t="shared" si="29"/>
        <v>1.4313499999999999</v>
      </c>
      <c r="E177" s="92">
        <f t="shared" si="30"/>
        <v>-1.4817999908700585E-4</v>
      </c>
      <c r="F177" s="36">
        <f t="shared" si="31"/>
        <v>2.0487628224999996</v>
      </c>
      <c r="G177" s="36">
        <f t="shared" si="32"/>
        <v>2.9324966659853744</v>
      </c>
      <c r="H177" s="36">
        <f t="shared" si="33"/>
        <v>4.1974291028581652</v>
      </c>
      <c r="I177" s="36">
        <f t="shared" si="34"/>
        <v>-2.1209744169318581E-4</v>
      </c>
      <c r="J177" s="36">
        <f t="shared" si="35"/>
        <v>-3.035856731675415E-4</v>
      </c>
      <c r="K177" s="36">
        <f t="shared" ca="1" si="36"/>
        <v>-8.3126749968303118E-4</v>
      </c>
      <c r="L177" s="36">
        <f t="shared" ca="1" si="37"/>
        <v>4.6660853347052489E-7</v>
      </c>
      <c r="M177" s="36">
        <f t="shared" ca="1" si="38"/>
        <v>78728284.602315053</v>
      </c>
      <c r="N177" s="36">
        <f t="shared" ca="1" si="39"/>
        <v>437041372.74272966</v>
      </c>
      <c r="O177" s="36">
        <f t="shared" ca="1" si="40"/>
        <v>1260194.4993320648</v>
      </c>
      <c r="P177" s="45">
        <f t="shared" ca="1" si="41"/>
        <v>6.8308750059602533E-4</v>
      </c>
      <c r="Q177" s="45"/>
      <c r="R177" s="45"/>
      <c r="S177" s="45"/>
      <c r="T177" s="45"/>
    </row>
    <row r="178" spans="1:20" x14ac:dyDescent="0.2">
      <c r="A178" s="106">
        <v>14575</v>
      </c>
      <c r="B178" s="106">
        <v>2.7389999959268607E-3</v>
      </c>
      <c r="D178" s="92">
        <f t="shared" si="29"/>
        <v>1.4575</v>
      </c>
      <c r="E178" s="92">
        <f t="shared" si="30"/>
        <v>2.7389999959268607E-3</v>
      </c>
      <c r="F178" s="36">
        <f t="shared" si="31"/>
        <v>2.1243062500000001</v>
      </c>
      <c r="G178" s="36">
        <f t="shared" si="32"/>
        <v>3.0961763593750002</v>
      </c>
      <c r="H178" s="36">
        <f t="shared" si="33"/>
        <v>4.5126770437890631</v>
      </c>
      <c r="I178" s="36">
        <f t="shared" si="34"/>
        <v>3.9920924940633996E-3</v>
      </c>
      <c r="J178" s="36">
        <f t="shared" si="35"/>
        <v>5.8184748100974047E-3</v>
      </c>
      <c r="K178" s="36">
        <f t="shared" ca="1" si="36"/>
        <v>-6.8022995792630346E-4</v>
      </c>
      <c r="L178" s="36">
        <f t="shared" ca="1" si="37"/>
        <v>1.1691133477326711E-5</v>
      </c>
      <c r="M178" s="36">
        <f t="shared" ca="1" si="38"/>
        <v>52712800.550157301</v>
      </c>
      <c r="N178" s="36">
        <f t="shared" ca="1" si="39"/>
        <v>399786393.73998213</v>
      </c>
      <c r="O178" s="36">
        <f t="shared" ca="1" si="40"/>
        <v>277003.68010247446</v>
      </c>
      <c r="P178" s="45">
        <f t="shared" ca="1" si="41"/>
        <v>3.4192299538531642E-3</v>
      </c>
    </row>
    <row r="179" spans="1:20" x14ac:dyDescent="0.2">
      <c r="A179" s="107">
        <v>14622</v>
      </c>
      <c r="B179" s="107">
        <v>2.2770399955334142E-3</v>
      </c>
      <c r="C179" s="45"/>
      <c r="D179" s="92">
        <f t="shared" si="29"/>
        <v>1.4621999999999999</v>
      </c>
      <c r="E179" s="92">
        <f t="shared" si="30"/>
        <v>2.2770399955334142E-3</v>
      </c>
      <c r="F179" s="36">
        <f t="shared" si="31"/>
        <v>2.13802884</v>
      </c>
      <c r="G179" s="36">
        <f t="shared" si="32"/>
        <v>3.1262257698479998</v>
      </c>
      <c r="H179" s="36">
        <f t="shared" si="33"/>
        <v>4.571167320671746</v>
      </c>
      <c r="I179" s="36">
        <f t="shared" si="34"/>
        <v>3.3294878814689581E-3</v>
      </c>
      <c r="J179" s="36">
        <f t="shared" si="35"/>
        <v>4.8683771802839103E-3</v>
      </c>
      <c r="K179" s="36">
        <f t="shared" ca="1" si="36"/>
        <v>-6.5234756374081548E-4</v>
      </c>
      <c r="L179" s="36">
        <f t="shared" ca="1" si="37"/>
        <v>8.5813114724306277E-6</v>
      </c>
      <c r="M179" s="36">
        <f t="shared" ca="1" si="38"/>
        <v>48549511.494110048</v>
      </c>
      <c r="N179" s="36">
        <f t="shared" ca="1" si="39"/>
        <v>393054332.40405881</v>
      </c>
      <c r="O179" s="36">
        <f t="shared" ca="1" si="40"/>
        <v>685065.84851566015</v>
      </c>
      <c r="P179" s="45">
        <f t="shared" ca="1" si="41"/>
        <v>2.9293875592742297E-3</v>
      </c>
      <c r="Q179" s="45"/>
      <c r="R179" s="45"/>
      <c r="S179" s="45"/>
      <c r="T179" s="45"/>
    </row>
    <row r="180" spans="1:20" x14ac:dyDescent="0.2">
      <c r="A180" s="106">
        <v>14831.5</v>
      </c>
      <c r="B180" s="106">
        <v>7.9580000601708889E-5</v>
      </c>
      <c r="D180" s="92">
        <f t="shared" si="29"/>
        <v>1.48315</v>
      </c>
      <c r="E180" s="92">
        <f t="shared" si="30"/>
        <v>7.9580000601708889E-5</v>
      </c>
      <c r="F180" s="36">
        <f t="shared" si="31"/>
        <v>2.1997339225000001</v>
      </c>
      <c r="G180" s="36">
        <f t="shared" si="32"/>
        <v>3.2625353671558752</v>
      </c>
      <c r="H180" s="36">
        <f t="shared" si="33"/>
        <v>4.8388293297972362</v>
      </c>
      <c r="I180" s="36">
        <f t="shared" si="34"/>
        <v>1.1802907789242453E-4</v>
      </c>
      <c r="J180" s="36">
        <f t="shared" si="35"/>
        <v>1.7505482687614943E-4</v>
      </c>
      <c r="K180" s="36">
        <f t="shared" ca="1" si="36"/>
        <v>-5.2533532772001089E-4</v>
      </c>
      <c r="L180" s="36">
        <f t="shared" ca="1" si="37"/>
        <v>3.6592255443857406E-7</v>
      </c>
      <c r="M180" s="36">
        <f t="shared" ca="1" si="38"/>
        <v>31957899.927298877</v>
      </c>
      <c r="N180" s="36">
        <f t="shared" ca="1" si="39"/>
        <v>362986253.61671382</v>
      </c>
      <c r="O180" s="36">
        <f t="shared" ca="1" si="40"/>
        <v>4794534.2212144015</v>
      </c>
      <c r="P180" s="45">
        <f t="shared" ca="1" si="41"/>
        <v>6.0491532832171978E-4</v>
      </c>
    </row>
    <row r="181" spans="1:20" x14ac:dyDescent="0.2">
      <c r="A181" s="107">
        <v>15230.5</v>
      </c>
      <c r="B181" s="107">
        <v>-5.5017400009091944E-3</v>
      </c>
      <c r="C181" s="45"/>
      <c r="D181" s="92">
        <f t="shared" si="29"/>
        <v>1.52305</v>
      </c>
      <c r="E181" s="92">
        <f t="shared" si="30"/>
        <v>-5.5017400009091944E-3</v>
      </c>
      <c r="F181" s="36">
        <f t="shared" si="31"/>
        <v>2.3196813025000003</v>
      </c>
      <c r="G181" s="36">
        <f t="shared" si="32"/>
        <v>3.5329906077726254</v>
      </c>
      <c r="H181" s="36">
        <f t="shared" si="33"/>
        <v>5.3809213451680975</v>
      </c>
      <c r="I181" s="36">
        <f t="shared" si="34"/>
        <v>-8.3794251083847485E-3</v>
      </c>
      <c r="J181" s="36">
        <f t="shared" si="35"/>
        <v>-1.2762283411325391E-2</v>
      </c>
      <c r="K181" s="36">
        <f t="shared" ca="1" si="36"/>
        <v>-2.7111081410155155E-4</v>
      </c>
      <c r="L181" s="36">
        <f t="shared" ca="1" si="37"/>
        <v>2.7359481689883984E-5</v>
      </c>
      <c r="M181" s="36">
        <f t="shared" ca="1" si="38"/>
        <v>9627151.3780605197</v>
      </c>
      <c r="N181" s="36">
        <f t="shared" ca="1" si="39"/>
        <v>305889215.20751947</v>
      </c>
      <c r="O181" s="36">
        <f t="shared" ca="1" si="40"/>
        <v>23692790.809874035</v>
      </c>
      <c r="P181" s="45">
        <f t="shared" ca="1" si="41"/>
        <v>-5.2306291868076428E-3</v>
      </c>
      <c r="Q181" s="45"/>
      <c r="R181" s="45"/>
      <c r="S181" s="45"/>
      <c r="T181" s="45"/>
    </row>
    <row r="182" spans="1:20" x14ac:dyDescent="0.2">
      <c r="A182" s="106">
        <v>15290</v>
      </c>
      <c r="B182" s="106">
        <v>-9.7199997981078923E-5</v>
      </c>
      <c r="D182" s="92">
        <f t="shared" si="29"/>
        <v>1.5289999999999999</v>
      </c>
      <c r="E182" s="92">
        <f t="shared" si="30"/>
        <v>-9.7199997981078923E-5</v>
      </c>
      <c r="F182" s="36">
        <f t="shared" si="31"/>
        <v>2.3378409999999996</v>
      </c>
      <c r="G182" s="36">
        <f t="shared" si="32"/>
        <v>3.5745588889999991</v>
      </c>
      <c r="H182" s="36">
        <f t="shared" si="33"/>
        <v>5.4655005412809983</v>
      </c>
      <c r="I182" s="36">
        <f t="shared" si="34"/>
        <v>-1.4861879691306965E-4</v>
      </c>
      <c r="J182" s="36">
        <f t="shared" si="35"/>
        <v>-2.2723814048008348E-4</v>
      </c>
      <c r="K182" s="36">
        <f t="shared" ca="1" si="36"/>
        <v>-2.3181523327154771E-4</v>
      </c>
      <c r="L182" s="36">
        <f t="shared" ca="1" si="37"/>
        <v>1.8121261572308274E-8</v>
      </c>
      <c r="M182" s="36">
        <f t="shared" ca="1" si="38"/>
        <v>7383215.1557428017</v>
      </c>
      <c r="N182" s="36">
        <f t="shared" ca="1" si="39"/>
        <v>297445962.84730893</v>
      </c>
      <c r="O182" s="36">
        <f t="shared" ca="1" si="40"/>
        <v>27839285.891835675</v>
      </c>
      <c r="P182" s="45">
        <f t="shared" ca="1" si="41"/>
        <v>1.3461523529046879E-4</v>
      </c>
    </row>
    <row r="183" spans="1:20" x14ac:dyDescent="0.2">
      <c r="A183" s="107">
        <v>15388.5</v>
      </c>
      <c r="B183" s="107">
        <v>7.3708199997781776E-3</v>
      </c>
      <c r="C183" s="45"/>
      <c r="D183" s="92">
        <f t="shared" si="29"/>
        <v>1.5388500000000001</v>
      </c>
      <c r="E183" s="92">
        <f t="shared" si="30"/>
        <v>7.3708199997781776E-3</v>
      </c>
      <c r="F183" s="36">
        <f t="shared" si="31"/>
        <v>2.3680593225000002</v>
      </c>
      <c r="G183" s="36">
        <f t="shared" si="32"/>
        <v>3.6440880884291253</v>
      </c>
      <c r="H183" s="36">
        <f t="shared" si="33"/>
        <v>5.6077049548791598</v>
      </c>
      <c r="I183" s="36">
        <f t="shared" si="34"/>
        <v>1.1342586356658649E-2</v>
      </c>
      <c r="J183" s="36">
        <f t="shared" si="35"/>
        <v>1.7454539014944162E-2</v>
      </c>
      <c r="K183" s="36">
        <f t="shared" ca="1" si="36"/>
        <v>-1.6597282921008635E-4</v>
      </c>
      <c r="L183" s="36">
        <f t="shared" ca="1" si="37"/>
        <v>5.6803246147088916E-5</v>
      </c>
      <c r="M183" s="36">
        <f t="shared" ca="1" si="38"/>
        <v>4309532.8078311142</v>
      </c>
      <c r="N183" s="36">
        <f t="shared" ca="1" si="39"/>
        <v>283534872.48161292</v>
      </c>
      <c r="O183" s="36">
        <f t="shared" ca="1" si="40"/>
        <v>35502325.781119138</v>
      </c>
      <c r="P183" s="45">
        <f t="shared" ca="1" si="41"/>
        <v>7.5367928289882639E-3</v>
      </c>
      <c r="Q183" s="45"/>
      <c r="R183" s="45"/>
      <c r="S183" s="45"/>
      <c r="T183" s="45"/>
    </row>
    <row r="184" spans="1:20" x14ac:dyDescent="0.2">
      <c r="A184" s="106">
        <v>15508</v>
      </c>
      <c r="B184" s="106">
        <v>2.3345599984168075E-3</v>
      </c>
      <c r="D184" s="92">
        <f t="shared" si="29"/>
        <v>1.5508</v>
      </c>
      <c r="E184" s="92">
        <f t="shared" si="30"/>
        <v>2.3345599984168075E-3</v>
      </c>
      <c r="F184" s="36">
        <f t="shared" si="31"/>
        <v>2.4049806399999998</v>
      </c>
      <c r="G184" s="36">
        <f t="shared" si="32"/>
        <v>3.7296439765119995</v>
      </c>
      <c r="H184" s="36">
        <f t="shared" si="33"/>
        <v>5.7839318787748084</v>
      </c>
      <c r="I184" s="36">
        <f t="shared" si="34"/>
        <v>3.6204356455447851E-3</v>
      </c>
      <c r="J184" s="36">
        <f t="shared" si="35"/>
        <v>5.6145715991108526E-3</v>
      </c>
      <c r="K184" s="36">
        <f t="shared" ca="1" si="36"/>
        <v>-8.4770478826393103E-5</v>
      </c>
      <c r="L184" s="36">
        <f t="shared" ca="1" si="37"/>
        <v>5.8531599581178129E-6</v>
      </c>
      <c r="M184" s="36">
        <f t="shared" ca="1" si="38"/>
        <v>1671733.2122335653</v>
      </c>
      <c r="N184" s="36">
        <f t="shared" ca="1" si="39"/>
        <v>266791257.26016852</v>
      </c>
      <c r="O184" s="36">
        <f t="shared" ca="1" si="40"/>
        <v>46170702.690221816</v>
      </c>
      <c r="P184" s="45">
        <f t="shared" ca="1" si="41"/>
        <v>2.4193304772432006E-3</v>
      </c>
    </row>
    <row r="185" spans="1:20" x14ac:dyDescent="0.2">
      <c r="A185" s="107">
        <v>15598</v>
      </c>
      <c r="B185" s="107">
        <v>-1.8266400002175942E-3</v>
      </c>
      <c r="C185" s="45"/>
      <c r="D185" s="92">
        <f t="shared" si="29"/>
        <v>1.5598000000000001</v>
      </c>
      <c r="E185" s="92">
        <f t="shared" si="30"/>
        <v>-1.8266400002175942E-3</v>
      </c>
      <c r="F185" s="36">
        <f t="shared" si="31"/>
        <v>2.4329760400000002</v>
      </c>
      <c r="G185" s="36">
        <f t="shared" si="32"/>
        <v>3.7949560271920006</v>
      </c>
      <c r="H185" s="36">
        <f t="shared" si="33"/>
        <v>5.9193724112140824</v>
      </c>
      <c r="I185" s="36">
        <f t="shared" si="34"/>
        <v>-2.8491930723394034E-3</v>
      </c>
      <c r="J185" s="36">
        <f t="shared" si="35"/>
        <v>-4.4441713542350018E-3</v>
      </c>
      <c r="K185" s="36">
        <f t="shared" ca="1" si="36"/>
        <v>-2.2656722545684113E-5</v>
      </c>
      <c r="L185" s="36">
        <f t="shared" ca="1" si="37"/>
        <v>3.2543556661198878E-6</v>
      </c>
      <c r="M185" s="36">
        <f t="shared" ca="1" si="38"/>
        <v>489491.75014364359</v>
      </c>
      <c r="N185" s="36">
        <f t="shared" ca="1" si="39"/>
        <v>254295562.0309107</v>
      </c>
      <c r="O185" s="36">
        <f t="shared" ca="1" si="40"/>
        <v>55226304.913394414</v>
      </c>
      <c r="P185" s="45">
        <f t="shared" ca="1" si="41"/>
        <v>-1.8039832776719101E-3</v>
      </c>
      <c r="Q185" s="45"/>
      <c r="R185" s="45"/>
      <c r="S185" s="45"/>
      <c r="T185" s="45"/>
    </row>
    <row r="186" spans="1:20" x14ac:dyDescent="0.2">
      <c r="A186" s="106">
        <v>15615</v>
      </c>
      <c r="B186" s="106">
        <v>3.4318000034545548E-3</v>
      </c>
      <c r="D186" s="92">
        <f t="shared" si="29"/>
        <v>1.5615000000000001</v>
      </c>
      <c r="E186" s="92">
        <f t="shared" si="30"/>
        <v>3.4318000034545548E-3</v>
      </c>
      <c r="F186" s="36">
        <f t="shared" si="31"/>
        <v>2.4382822500000003</v>
      </c>
      <c r="G186" s="36">
        <f t="shared" si="32"/>
        <v>3.807377733375001</v>
      </c>
      <c r="H186" s="36">
        <f t="shared" si="33"/>
        <v>5.9452203306650642</v>
      </c>
      <c r="I186" s="36">
        <f t="shared" si="34"/>
        <v>5.3587557053942879E-3</v>
      </c>
      <c r="J186" s="36">
        <f t="shared" si="35"/>
        <v>8.3676970339731805E-3</v>
      </c>
      <c r="K186" s="36">
        <f t="shared" ca="1" si="36"/>
        <v>-1.0831782570580595E-5</v>
      </c>
      <c r="L186" s="36">
        <f t="shared" ca="1" si="37"/>
        <v>1.1851713614150614E-5</v>
      </c>
      <c r="M186" s="36">
        <f t="shared" ca="1" si="38"/>
        <v>344822.90718191001</v>
      </c>
      <c r="N186" s="36">
        <f t="shared" ca="1" si="39"/>
        <v>251947617.24385628</v>
      </c>
      <c r="O186" s="36">
        <f t="shared" ca="1" si="40"/>
        <v>57037302.299759537</v>
      </c>
      <c r="P186" s="45">
        <f t="shared" ca="1" si="41"/>
        <v>3.4426317860251354E-3</v>
      </c>
    </row>
    <row r="187" spans="1:20" x14ac:dyDescent="0.2">
      <c r="A187" s="107">
        <v>15726</v>
      </c>
      <c r="B187" s="107">
        <v>-1.2336799991317093E-3</v>
      </c>
      <c r="C187" s="45"/>
      <c r="D187" s="92">
        <f t="shared" si="29"/>
        <v>1.5726</v>
      </c>
      <c r="E187" s="92">
        <f t="shared" si="30"/>
        <v>-1.2336799991317093E-3</v>
      </c>
      <c r="F187" s="36">
        <f t="shared" si="31"/>
        <v>2.4730707600000001</v>
      </c>
      <c r="G187" s="36">
        <f t="shared" si="32"/>
        <v>3.8891510771760003</v>
      </c>
      <c r="H187" s="36">
        <f t="shared" si="33"/>
        <v>6.116078983966978</v>
      </c>
      <c r="I187" s="36">
        <f t="shared" si="34"/>
        <v>-1.9400851666345261E-3</v>
      </c>
      <c r="J187" s="36">
        <f t="shared" si="35"/>
        <v>-3.0509779330494557E-3</v>
      </c>
      <c r="K187" s="36">
        <f t="shared" ca="1" si="36"/>
        <v>6.7099388986040578E-5</v>
      </c>
      <c r="L187" s="36">
        <f t="shared" ca="1" si="37"/>
        <v>1.6920270165519879E-6</v>
      </c>
      <c r="M187" s="36">
        <f t="shared" ca="1" si="38"/>
        <v>22366.227026547203</v>
      </c>
      <c r="N187" s="36">
        <f t="shared" ca="1" si="39"/>
        <v>236723333.77751291</v>
      </c>
      <c r="O187" s="36">
        <f t="shared" ca="1" si="40"/>
        <v>69662246.374444634</v>
      </c>
      <c r="P187" s="45">
        <f t="shared" ca="1" si="41"/>
        <v>-1.3007793881177499E-3</v>
      </c>
      <c r="Q187" s="45"/>
      <c r="R187" s="45"/>
      <c r="S187" s="45"/>
      <c r="T187" s="45"/>
    </row>
    <row r="188" spans="1:20" x14ac:dyDescent="0.2">
      <c r="A188" s="106">
        <v>15773</v>
      </c>
      <c r="B188" s="106">
        <v>-1.6956399995251559E-3</v>
      </c>
      <c r="D188" s="92">
        <f t="shared" si="29"/>
        <v>1.5772999999999999</v>
      </c>
      <c r="E188" s="92">
        <f t="shared" si="30"/>
        <v>-1.6956399995251559E-3</v>
      </c>
      <c r="F188" s="36">
        <f t="shared" si="31"/>
        <v>2.4878752899999999</v>
      </c>
      <c r="G188" s="36">
        <f t="shared" si="32"/>
        <v>3.9241256949169996</v>
      </c>
      <c r="H188" s="36">
        <f t="shared" si="33"/>
        <v>6.1895234585925838</v>
      </c>
      <c r="I188" s="36">
        <f t="shared" si="34"/>
        <v>-2.6745329712510283E-3</v>
      </c>
      <c r="J188" s="36">
        <f t="shared" si="35"/>
        <v>-4.218540855554247E-3</v>
      </c>
      <c r="K188" s="36">
        <f t="shared" ca="1" si="36"/>
        <v>1.0047425345664253E-4</v>
      </c>
      <c r="L188" s="36">
        <f t="shared" ca="1" si="37"/>
        <v>3.2260264097643639E-6</v>
      </c>
      <c r="M188" s="36">
        <f t="shared" ca="1" si="38"/>
        <v>214318.377972313</v>
      </c>
      <c r="N188" s="36">
        <f t="shared" ca="1" si="39"/>
        <v>230336845.92879587</v>
      </c>
      <c r="O188" s="36">
        <f t="shared" ca="1" si="40"/>
        <v>75432613.643996671</v>
      </c>
      <c r="P188" s="45">
        <f t="shared" ca="1" si="41"/>
        <v>-1.7961142529817984E-3</v>
      </c>
    </row>
    <row r="189" spans="1:20" x14ac:dyDescent="0.2">
      <c r="A189" s="107">
        <v>16188</v>
      </c>
      <c r="B189" s="107">
        <v>2.6721600006567314E-3</v>
      </c>
      <c r="C189" s="45"/>
      <c r="D189" s="92">
        <f t="shared" si="29"/>
        <v>1.6188</v>
      </c>
      <c r="E189" s="92">
        <f t="shared" si="30"/>
        <v>2.6721600006567314E-3</v>
      </c>
      <c r="F189" s="36">
        <f t="shared" si="31"/>
        <v>2.6205134399999999</v>
      </c>
      <c r="G189" s="36">
        <f t="shared" si="32"/>
        <v>4.2420871566719995</v>
      </c>
      <c r="H189" s="36">
        <f t="shared" si="33"/>
        <v>6.8670906892206327</v>
      </c>
      <c r="I189" s="36">
        <f t="shared" si="34"/>
        <v>4.3256926090631167E-3</v>
      </c>
      <c r="J189" s="36">
        <f t="shared" si="35"/>
        <v>7.0024311955513736E-3</v>
      </c>
      <c r="K189" s="36">
        <f t="shared" ca="1" si="36"/>
        <v>4.0490038246995472E-4</v>
      </c>
      <c r="L189" s="36">
        <f t="shared" ca="1" si="37"/>
        <v>5.1404661762604485E-6</v>
      </c>
      <c r="M189" s="36">
        <f t="shared" ca="1" si="38"/>
        <v>10673003.449024772</v>
      </c>
      <c r="N189" s="36">
        <f t="shared" ca="1" si="39"/>
        <v>175855088.28839472</v>
      </c>
      <c r="O189" s="36">
        <f t="shared" ca="1" si="40"/>
        <v>137900102.92119893</v>
      </c>
      <c r="P189" s="45">
        <f t="shared" ca="1" si="41"/>
        <v>2.2672596181867767E-3</v>
      </c>
      <c r="Q189" s="45"/>
      <c r="R189" s="45"/>
      <c r="S189" s="45"/>
      <c r="T189" s="45"/>
    </row>
    <row r="190" spans="1:20" x14ac:dyDescent="0.2">
      <c r="A190" s="106">
        <v>16325</v>
      </c>
      <c r="B190" s="106">
        <v>-2.9510000022128224E-3</v>
      </c>
      <c r="D190" s="92">
        <f t="shared" si="29"/>
        <v>1.6325000000000001</v>
      </c>
      <c r="E190" s="92">
        <f t="shared" si="30"/>
        <v>-2.9510000022128224E-3</v>
      </c>
      <c r="F190" s="36">
        <f t="shared" si="31"/>
        <v>2.6650562500000001</v>
      </c>
      <c r="G190" s="36">
        <f t="shared" si="32"/>
        <v>4.3507043281250004</v>
      </c>
      <c r="H190" s="36">
        <f t="shared" si="33"/>
        <v>7.1025248156640632</v>
      </c>
      <c r="I190" s="36">
        <f t="shared" si="34"/>
        <v>-4.8175075036124325E-3</v>
      </c>
      <c r="J190" s="36">
        <f t="shared" si="35"/>
        <v>-7.8645809996472967E-3</v>
      </c>
      <c r="K190" s="36">
        <f t="shared" ca="1" si="36"/>
        <v>5.0923673656185983E-4</v>
      </c>
      <c r="L190" s="36">
        <f t="shared" ca="1" si="37"/>
        <v>1.1973238288366049E-5</v>
      </c>
      <c r="M190" s="36">
        <f t="shared" ca="1" si="38"/>
        <v>17700056.125803798</v>
      </c>
      <c r="N190" s="36">
        <f t="shared" ca="1" si="39"/>
        <v>158777537.96147215</v>
      </c>
      <c r="O190" s="36">
        <f t="shared" ca="1" si="40"/>
        <v>163295721.27053684</v>
      </c>
      <c r="P190" s="45">
        <f t="shared" ca="1" si="41"/>
        <v>-3.4602367387746823E-3</v>
      </c>
    </row>
    <row r="191" spans="1:20" x14ac:dyDescent="0.2">
      <c r="A191" s="107">
        <v>16685.5</v>
      </c>
      <c r="B191" s="107">
        <v>-7.4411399982636794E-3</v>
      </c>
      <c r="C191" s="45"/>
      <c r="D191" s="92">
        <f t="shared" si="29"/>
        <v>1.66855</v>
      </c>
      <c r="E191" s="92">
        <f t="shared" si="30"/>
        <v>-7.4411399982636794E-3</v>
      </c>
      <c r="F191" s="36">
        <f t="shared" si="31"/>
        <v>2.7840591025000001</v>
      </c>
      <c r="G191" s="36">
        <f t="shared" si="32"/>
        <v>4.6453418154763755</v>
      </c>
      <c r="H191" s="36">
        <f t="shared" si="33"/>
        <v>7.750985086213106</v>
      </c>
      <c r="I191" s="36">
        <f t="shared" si="34"/>
        <v>-1.2415914144102862E-2</v>
      </c>
      <c r="J191" s="36">
        <f t="shared" si="35"/>
        <v>-2.0716573545142829E-2</v>
      </c>
      <c r="K191" s="36">
        <f t="shared" ca="1" si="36"/>
        <v>7.9289069027874311E-4</v>
      </c>
      <c r="L191" s="36">
        <f t="shared" ca="1" si="37"/>
        <v>6.7799261379858396E-5</v>
      </c>
      <c r="M191" s="36">
        <f t="shared" ca="1" si="38"/>
        <v>45099130.091243505</v>
      </c>
      <c r="N191" s="36">
        <f t="shared" ca="1" si="39"/>
        <v>116573909.8170017</v>
      </c>
      <c r="O191" s="36">
        <f t="shared" ca="1" si="40"/>
        <v>242297811.23868588</v>
      </c>
      <c r="P191" s="45">
        <f t="shared" ca="1" si="41"/>
        <v>-8.2340306885424226E-3</v>
      </c>
      <c r="Q191" s="45"/>
      <c r="R191" s="45"/>
      <c r="S191" s="45"/>
      <c r="T191" s="45"/>
    </row>
    <row r="192" spans="1:20" x14ac:dyDescent="0.2">
      <c r="A192" s="106">
        <v>16878</v>
      </c>
      <c r="B192" s="106">
        <v>-6.8970400025136769E-3</v>
      </c>
      <c r="D192" s="92">
        <f t="shared" si="29"/>
        <v>1.6878</v>
      </c>
      <c r="E192" s="92">
        <f t="shared" si="30"/>
        <v>-6.8970400025136769E-3</v>
      </c>
      <c r="F192" s="36">
        <f t="shared" si="31"/>
        <v>2.8486688399999998</v>
      </c>
      <c r="G192" s="36">
        <f t="shared" si="32"/>
        <v>4.8079832681519994</v>
      </c>
      <c r="H192" s="36">
        <f t="shared" si="33"/>
        <v>8.1149141599869434</v>
      </c>
      <c r="I192" s="36">
        <f t="shared" si="34"/>
        <v>-1.1640824116242584E-2</v>
      </c>
      <c r="J192" s="36">
        <f t="shared" si="35"/>
        <v>-1.9647382943394232E-2</v>
      </c>
      <c r="K192" s="36">
        <f t="shared" ca="1" si="36"/>
        <v>9.4976045672722637E-4</v>
      </c>
      <c r="L192" s="36">
        <f t="shared" ca="1" si="37"/>
        <v>6.1572277447143249E-5</v>
      </c>
      <c r="M192" s="36">
        <f t="shared" ca="1" si="38"/>
        <v>65213648.109783009</v>
      </c>
      <c r="N192" s="36">
        <f t="shared" ca="1" si="39"/>
        <v>95932404.868738815</v>
      </c>
      <c r="O192" s="36">
        <f t="shared" ca="1" si="40"/>
        <v>292104092.93162978</v>
      </c>
      <c r="P192" s="45">
        <f t="shared" ca="1" si="41"/>
        <v>-7.8468004592409032E-3</v>
      </c>
    </row>
    <row r="193" spans="1:20" x14ac:dyDescent="0.2">
      <c r="A193" s="107">
        <v>16997</v>
      </c>
      <c r="B193" s="107">
        <v>-2.0879600051557645E-3</v>
      </c>
      <c r="C193" s="45"/>
      <c r="D193" s="92">
        <f t="shared" si="29"/>
        <v>1.6997</v>
      </c>
      <c r="E193" s="92">
        <f t="shared" si="30"/>
        <v>-2.0879600051557645E-3</v>
      </c>
      <c r="F193" s="36">
        <f t="shared" si="31"/>
        <v>2.88898009</v>
      </c>
      <c r="G193" s="36">
        <f t="shared" si="32"/>
        <v>4.910399458973</v>
      </c>
      <c r="H193" s="36">
        <f t="shared" si="33"/>
        <v>8.3462059604164089</v>
      </c>
      <c r="I193" s="36">
        <f t="shared" si="34"/>
        <v>-3.5489056207632531E-3</v>
      </c>
      <c r="J193" s="36">
        <f t="shared" si="35"/>
        <v>-6.0320748836113014E-3</v>
      </c>
      <c r="K193" s="36">
        <f t="shared" ca="1" si="36"/>
        <v>1.0486162772130464E-3</v>
      </c>
      <c r="L193" s="36">
        <f t="shared" ca="1" si="37"/>
        <v>9.8381107751185513E-6</v>
      </c>
      <c r="M193" s="36">
        <f t="shared" ca="1" si="38"/>
        <v>79625056.810074046</v>
      </c>
      <c r="N193" s="36">
        <f t="shared" ca="1" si="39"/>
        <v>83926729.866569906</v>
      </c>
      <c r="O193" s="36">
        <f t="shared" ca="1" si="40"/>
        <v>325682908.51362455</v>
      </c>
      <c r="P193" s="45">
        <f t="shared" ca="1" si="41"/>
        <v>-3.1365762823688109E-3</v>
      </c>
      <c r="Q193" s="45"/>
      <c r="R193" s="45"/>
      <c r="S193" s="45"/>
      <c r="T193" s="45"/>
    </row>
    <row r="194" spans="1:20" x14ac:dyDescent="0.2">
      <c r="A194" s="106">
        <v>16997.5</v>
      </c>
      <c r="B194" s="106">
        <v>-7.9332999957841821E-3</v>
      </c>
      <c r="D194" s="92">
        <f t="shared" si="29"/>
        <v>1.6997500000000001</v>
      </c>
      <c r="E194" s="92">
        <f t="shared" si="30"/>
        <v>-7.9332999957841821E-3</v>
      </c>
      <c r="F194" s="36">
        <f t="shared" si="31"/>
        <v>2.8891500625000002</v>
      </c>
      <c r="G194" s="36">
        <f t="shared" si="32"/>
        <v>4.9108328187343755</v>
      </c>
      <c r="H194" s="36">
        <f t="shared" si="33"/>
        <v>8.3471880836437542</v>
      </c>
      <c r="I194" s="36">
        <f t="shared" si="34"/>
        <v>-1.3484626667834164E-2</v>
      </c>
      <c r="J194" s="36">
        <f t="shared" si="35"/>
        <v>-2.2920494178651121E-2</v>
      </c>
      <c r="K194" s="36">
        <f t="shared" ca="1" si="36"/>
        <v>1.049034671013107E-3</v>
      </c>
      <c r="L194" s="36">
        <f t="shared" ca="1" si="37"/>
        <v>8.0682336066348372E-5</v>
      </c>
      <c r="M194" s="36">
        <f t="shared" ca="1" si="38"/>
        <v>79688846.490516081</v>
      </c>
      <c r="N194" s="36">
        <f t="shared" ca="1" si="39"/>
        <v>83877574.76093246</v>
      </c>
      <c r="O194" s="36">
        <f t="shared" ca="1" si="40"/>
        <v>325828595.42808902</v>
      </c>
      <c r="P194" s="45">
        <f t="shared" ca="1" si="41"/>
        <v>-8.9823346667972891E-3</v>
      </c>
    </row>
    <row r="195" spans="1:20" x14ac:dyDescent="0.2">
      <c r="A195" s="107">
        <v>17091.5</v>
      </c>
      <c r="B195" s="107">
        <v>-8.5721999494126067E-4</v>
      </c>
      <c r="C195" s="45"/>
      <c r="D195" s="92">
        <f t="shared" si="29"/>
        <v>1.7091499999999999</v>
      </c>
      <c r="E195" s="92">
        <f t="shared" si="30"/>
        <v>-8.5721999494126067E-4</v>
      </c>
      <c r="F195" s="36">
        <f t="shared" si="31"/>
        <v>2.9211937225</v>
      </c>
      <c r="G195" s="36">
        <f t="shared" si="32"/>
        <v>4.9927582508108745</v>
      </c>
      <c r="H195" s="36">
        <f t="shared" si="33"/>
        <v>8.5333727643734072</v>
      </c>
      <c r="I195" s="36">
        <f t="shared" si="34"/>
        <v>-1.4651175543538557E-3</v>
      </c>
      <c r="J195" s="36">
        <f t="shared" si="35"/>
        <v>-2.5041056680238922E-3</v>
      </c>
      <c r="K195" s="36">
        <f t="shared" ca="1" si="36"/>
        <v>1.1281436510737295E-3</v>
      </c>
      <c r="L195" s="36">
        <f t="shared" ca="1" si="37"/>
        <v>3.9416688069179351E-6</v>
      </c>
      <c r="M195" s="36">
        <f t="shared" ca="1" si="38"/>
        <v>92167835.624729395</v>
      </c>
      <c r="N195" s="36">
        <f t="shared" ca="1" si="39"/>
        <v>74835536.546944708</v>
      </c>
      <c r="O195" s="36">
        <f t="shared" ca="1" si="40"/>
        <v>353912119.5135929</v>
      </c>
      <c r="P195" s="45">
        <f t="shared" ca="1" si="41"/>
        <v>-1.9853636460149902E-3</v>
      </c>
      <c r="Q195" s="45"/>
      <c r="R195" s="45"/>
      <c r="S195" s="45"/>
      <c r="T195" s="45"/>
    </row>
    <row r="196" spans="1:20" x14ac:dyDescent="0.2">
      <c r="A196" s="106">
        <v>17219.5</v>
      </c>
      <c r="B196" s="106">
        <v>7.3574000271037221E-4</v>
      </c>
      <c r="D196" s="92">
        <f t="shared" si="29"/>
        <v>1.7219500000000001</v>
      </c>
      <c r="E196" s="92">
        <f t="shared" si="30"/>
        <v>7.3574000271037221E-4</v>
      </c>
      <c r="F196" s="36">
        <f t="shared" si="31"/>
        <v>2.9651118025000005</v>
      </c>
      <c r="G196" s="36">
        <f t="shared" si="32"/>
        <v>5.1057742683148764</v>
      </c>
      <c r="H196" s="36">
        <f t="shared" si="33"/>
        <v>8.7918880013248017</v>
      </c>
      <c r="I196" s="36">
        <f t="shared" si="34"/>
        <v>1.2669074976671255E-3</v>
      </c>
      <c r="J196" s="36">
        <f t="shared" si="35"/>
        <v>2.1815513656079067E-3</v>
      </c>
      <c r="K196" s="36">
        <f t="shared" ca="1" si="36"/>
        <v>1.2373090562717379E-3</v>
      </c>
      <c r="L196" s="36">
        <f t="shared" ca="1" si="37"/>
        <v>2.5157151549044416E-7</v>
      </c>
      <c r="M196" s="36">
        <f t="shared" ca="1" si="38"/>
        <v>110734302.77139163</v>
      </c>
      <c r="N196" s="36">
        <f t="shared" ca="1" si="39"/>
        <v>63185246.71210368</v>
      </c>
      <c r="O196" s="36">
        <f t="shared" ca="1" si="40"/>
        <v>394410342.02935457</v>
      </c>
      <c r="P196" s="45">
        <f t="shared" ca="1" si="41"/>
        <v>-5.0156905356136573E-4</v>
      </c>
    </row>
    <row r="197" spans="1:20" x14ac:dyDescent="0.2">
      <c r="A197" s="107">
        <v>17267.5</v>
      </c>
      <c r="B197" s="107">
        <v>5.8309999440098181E-4</v>
      </c>
      <c r="C197" s="45"/>
      <c r="D197" s="92">
        <f t="shared" si="29"/>
        <v>1.72675</v>
      </c>
      <c r="E197" s="92">
        <f t="shared" si="30"/>
        <v>5.8309999440098181E-4</v>
      </c>
      <c r="F197" s="36">
        <f t="shared" si="31"/>
        <v>2.9816655624999999</v>
      </c>
      <c r="G197" s="36">
        <f t="shared" si="32"/>
        <v>5.148591010046875</v>
      </c>
      <c r="H197" s="36">
        <f t="shared" si="33"/>
        <v>8.8903295265984408</v>
      </c>
      <c r="I197" s="36">
        <f t="shared" si="34"/>
        <v>1.0068679153318954E-3</v>
      </c>
      <c r="J197" s="36">
        <f t="shared" si="35"/>
        <v>1.7386091727993505E-3</v>
      </c>
      <c r="K197" s="36">
        <f t="shared" ca="1" si="36"/>
        <v>1.2786749460874016E-3</v>
      </c>
      <c r="L197" s="36">
        <f t="shared" ca="1" si="37"/>
        <v>4.8382451341356523E-7</v>
      </c>
      <c r="M197" s="36">
        <f t="shared" ca="1" si="38"/>
        <v>118170926.89678918</v>
      </c>
      <c r="N197" s="36">
        <f t="shared" ca="1" si="39"/>
        <v>59022490.787880138</v>
      </c>
      <c r="O197" s="36">
        <f t="shared" ca="1" si="40"/>
        <v>410281023.06617987</v>
      </c>
      <c r="P197" s="45">
        <f t="shared" ca="1" si="41"/>
        <v>-6.9557495168641979E-4</v>
      </c>
      <c r="Q197" s="45"/>
      <c r="R197" s="45"/>
      <c r="S197" s="45"/>
      <c r="T197" s="45"/>
    </row>
    <row r="198" spans="1:20" x14ac:dyDescent="0.2">
      <c r="A198" s="106">
        <v>17322</v>
      </c>
      <c r="B198" s="106">
        <v>3.4410399966873229E-3</v>
      </c>
      <c r="D198" s="92">
        <f t="shared" si="29"/>
        <v>1.7322</v>
      </c>
      <c r="E198" s="92">
        <f t="shared" si="30"/>
        <v>3.4410399966873229E-3</v>
      </c>
      <c r="F198" s="36">
        <f t="shared" si="31"/>
        <v>3.00051684</v>
      </c>
      <c r="G198" s="36">
        <f t="shared" si="32"/>
        <v>5.197495270248</v>
      </c>
      <c r="H198" s="36">
        <f t="shared" si="33"/>
        <v>9.0031013071235861</v>
      </c>
      <c r="I198" s="36">
        <f t="shared" si="34"/>
        <v>5.9605694822617806E-3</v>
      </c>
      <c r="J198" s="36">
        <f t="shared" si="35"/>
        <v>1.0324898457173857E-2</v>
      </c>
      <c r="K198" s="36">
        <f t="shared" ca="1" si="36"/>
        <v>1.3259260528936719E-3</v>
      </c>
      <c r="L198" s="36">
        <f t="shared" ca="1" si="37"/>
        <v>4.4737069952303312E-6</v>
      </c>
      <c r="M198" s="36">
        <f t="shared" ca="1" si="38"/>
        <v>126931737.18140873</v>
      </c>
      <c r="N198" s="36">
        <f t="shared" ca="1" si="39"/>
        <v>54437570.495902784</v>
      </c>
      <c r="O198" s="36">
        <f t="shared" ca="1" si="40"/>
        <v>428760385.35240728</v>
      </c>
      <c r="P198" s="45">
        <f t="shared" ca="1" si="41"/>
        <v>2.1151139437936509E-3</v>
      </c>
    </row>
    <row r="199" spans="1:20" x14ac:dyDescent="0.2">
      <c r="A199" s="107">
        <v>17356.5</v>
      </c>
      <c r="B199" s="107">
        <v>4.1125799980363809E-3</v>
      </c>
      <c r="C199" s="45"/>
      <c r="D199" s="92">
        <f t="shared" si="29"/>
        <v>1.7356499999999999</v>
      </c>
      <c r="E199" s="92">
        <f t="shared" si="30"/>
        <v>4.1125799980363809E-3</v>
      </c>
      <c r="F199" s="36">
        <f t="shared" si="31"/>
        <v>3.0124809224999995</v>
      </c>
      <c r="G199" s="36">
        <f t="shared" si="32"/>
        <v>5.2286125131371239</v>
      </c>
      <c r="H199" s="36">
        <f t="shared" si="33"/>
        <v>9.0750413084264476</v>
      </c>
      <c r="I199" s="36">
        <f t="shared" si="34"/>
        <v>7.1379994735918445E-3</v>
      </c>
      <c r="J199" s="36">
        <f t="shared" si="35"/>
        <v>1.2389068786339684E-2</v>
      </c>
      <c r="K199" s="36">
        <f t="shared" ca="1" si="36"/>
        <v>1.3559931779769316E-3</v>
      </c>
      <c r="L199" s="36">
        <f t="shared" ca="1" si="37"/>
        <v>7.5987708965254665E-6</v>
      </c>
      <c r="M199" s="36">
        <f t="shared" ca="1" si="38"/>
        <v>132653063.28209403</v>
      </c>
      <c r="N199" s="36">
        <f t="shared" ca="1" si="39"/>
        <v>51614721.266689919</v>
      </c>
      <c r="O199" s="36">
        <f t="shared" ca="1" si="40"/>
        <v>440713318.9761219</v>
      </c>
      <c r="P199" s="45">
        <f t="shared" ca="1" si="41"/>
        <v>2.7565868200594493E-3</v>
      </c>
      <c r="Q199" s="45"/>
      <c r="R199" s="45"/>
      <c r="S199" s="45"/>
      <c r="T199" s="45"/>
    </row>
    <row r="200" spans="1:20" x14ac:dyDescent="0.2">
      <c r="A200" s="106">
        <v>17587.5</v>
      </c>
      <c r="B200" s="106">
        <v>-4.3449999793665484E-4</v>
      </c>
      <c r="D200" s="92">
        <f t="shared" si="29"/>
        <v>1.75875</v>
      </c>
      <c r="E200" s="92">
        <f t="shared" si="30"/>
        <v>-4.3449999793665484E-4</v>
      </c>
      <c r="F200" s="36">
        <f t="shared" si="31"/>
        <v>3.0932015625</v>
      </c>
      <c r="G200" s="36">
        <f t="shared" si="32"/>
        <v>5.4401682480468754</v>
      </c>
      <c r="H200" s="36">
        <f t="shared" si="33"/>
        <v>9.567895906252442</v>
      </c>
      <c r="I200" s="36">
        <f t="shared" si="34"/>
        <v>-7.6417687137109169E-4</v>
      </c>
      <c r="J200" s="36">
        <f t="shared" si="35"/>
        <v>-1.3439960725239075E-3</v>
      </c>
      <c r="K200" s="36">
        <f t="shared" ca="1" si="36"/>
        <v>1.5604256332994049E-3</v>
      </c>
      <c r="L200" s="36">
        <f t="shared" ca="1" si="37"/>
        <v>3.9797282741625914E-6</v>
      </c>
      <c r="M200" s="36">
        <f t="shared" ca="1" si="38"/>
        <v>174521374.36647335</v>
      </c>
      <c r="N200" s="36">
        <f t="shared" ca="1" si="39"/>
        <v>34384283.191666067</v>
      </c>
      <c r="O200" s="36">
        <f t="shared" ca="1" si="40"/>
        <v>525952408.33128071</v>
      </c>
      <c r="P200" s="45">
        <f t="shared" ca="1" si="41"/>
        <v>-1.9949256312360598E-3</v>
      </c>
    </row>
    <row r="201" spans="1:20" x14ac:dyDescent="0.2">
      <c r="A201" s="107">
        <v>17814</v>
      </c>
      <c r="B201" s="107">
        <v>-3.7352000072132796E-4</v>
      </c>
      <c r="C201" s="45"/>
      <c r="D201" s="92">
        <f t="shared" si="29"/>
        <v>1.7814000000000001</v>
      </c>
      <c r="E201" s="92">
        <f t="shared" si="30"/>
        <v>-3.7352000072132796E-4</v>
      </c>
      <c r="F201" s="36">
        <f t="shared" si="31"/>
        <v>3.1733859600000005</v>
      </c>
      <c r="G201" s="36">
        <f t="shared" si="32"/>
        <v>5.6530697491440014</v>
      </c>
      <c r="H201" s="36">
        <f t="shared" si="33"/>
        <v>10.070378451125125</v>
      </c>
      <c r="I201" s="36">
        <f t="shared" si="34"/>
        <v>-6.6538852928497364E-4</v>
      </c>
      <c r="J201" s="36">
        <f t="shared" si="35"/>
        <v>-1.185323126068252E-3</v>
      </c>
      <c r="K201" s="36">
        <f t="shared" ca="1" si="36"/>
        <v>1.7661360996581808E-3</v>
      </c>
      <c r="L201" s="36">
        <f t="shared" ca="1" si="37"/>
        <v>4.5781282278912466E-6</v>
      </c>
      <c r="M201" s="36">
        <f t="shared" ca="1" si="38"/>
        <v>221733453.8887603</v>
      </c>
      <c r="N201" s="36">
        <f t="shared" ca="1" si="39"/>
        <v>20528072.995781962</v>
      </c>
      <c r="O201" s="36">
        <f t="shared" ca="1" si="40"/>
        <v>618625194.82999659</v>
      </c>
      <c r="P201" s="45">
        <f t="shared" ca="1" si="41"/>
        <v>-2.1396561003795087E-3</v>
      </c>
      <c r="Q201" s="45"/>
      <c r="R201" s="45"/>
      <c r="S201" s="45"/>
      <c r="T201" s="45"/>
    </row>
    <row r="202" spans="1:20" x14ac:dyDescent="0.2">
      <c r="A202" s="106">
        <v>18256</v>
      </c>
      <c r="B202" s="106">
        <v>-2.6540800026850775E-3</v>
      </c>
      <c r="D202" s="92">
        <f t="shared" si="29"/>
        <v>1.8255999999999999</v>
      </c>
      <c r="E202" s="92">
        <f t="shared" si="30"/>
        <v>-2.6540800026850775E-3</v>
      </c>
      <c r="F202" s="36">
        <f t="shared" si="31"/>
        <v>3.3328153599999997</v>
      </c>
      <c r="G202" s="36">
        <f t="shared" si="32"/>
        <v>6.0843877212159994</v>
      </c>
      <c r="H202" s="36">
        <f t="shared" si="33"/>
        <v>11.107658223851928</v>
      </c>
      <c r="I202" s="36">
        <f t="shared" si="34"/>
        <v>-4.8452884529018771E-3</v>
      </c>
      <c r="J202" s="36">
        <f t="shared" si="35"/>
        <v>-8.8455585996176662E-3</v>
      </c>
      <c r="K202" s="36">
        <f t="shared" ca="1" si="36"/>
        <v>2.1825665736270507E-3</v>
      </c>
      <c r="L202" s="36">
        <f t="shared" ca="1" si="37"/>
        <v>2.339315010415183E-5</v>
      </c>
      <c r="M202" s="36">
        <f t="shared" ca="1" si="38"/>
        <v>332187282.26472849</v>
      </c>
      <c r="N202" s="36">
        <f t="shared" ca="1" si="39"/>
        <v>3314283.0557798725</v>
      </c>
      <c r="O202" s="36">
        <f t="shared" ca="1" si="40"/>
        <v>826982200.2953459</v>
      </c>
      <c r="P202" s="45">
        <f t="shared" ca="1" si="41"/>
        <v>-4.8366465763121282E-3</v>
      </c>
    </row>
    <row r="203" spans="1:20" x14ac:dyDescent="0.2">
      <c r="A203" s="107">
        <v>18333</v>
      </c>
      <c r="B203" s="107">
        <v>-1.8364400020800531E-3</v>
      </c>
      <c r="C203" s="45"/>
      <c r="D203" s="92">
        <f t="shared" si="29"/>
        <v>1.8332999999999999</v>
      </c>
      <c r="E203" s="92">
        <f t="shared" si="30"/>
        <v>-1.8364400020800531E-3</v>
      </c>
      <c r="F203" s="36">
        <f t="shared" si="31"/>
        <v>3.3609888899999998</v>
      </c>
      <c r="G203" s="36">
        <f t="shared" si="32"/>
        <v>6.1617009320369993</v>
      </c>
      <c r="H203" s="36">
        <f t="shared" si="33"/>
        <v>11.29624631870343</v>
      </c>
      <c r="I203" s="36">
        <f t="shared" si="34"/>
        <v>-3.366745455813361E-3</v>
      </c>
      <c r="J203" s="36">
        <f t="shared" si="35"/>
        <v>-6.1722544441426344E-3</v>
      </c>
      <c r="K203" s="36">
        <f t="shared" ca="1" si="36"/>
        <v>2.2571408763214489E-3</v>
      </c>
      <c r="L203" s="36">
        <f t="shared" ca="1" si="37"/>
        <v>1.6757404408014413E-5</v>
      </c>
      <c r="M203" s="36">
        <f t="shared" ca="1" si="38"/>
        <v>353993542.63015872</v>
      </c>
      <c r="N203" s="36">
        <f t="shared" ca="1" si="39"/>
        <v>1778560.5177241093</v>
      </c>
      <c r="O203" s="36">
        <f t="shared" ca="1" si="40"/>
        <v>867181322.7660265</v>
      </c>
      <c r="P203" s="45">
        <f t="shared" ca="1" si="41"/>
        <v>-4.093580878401502E-3</v>
      </c>
      <c r="Q203" s="45"/>
      <c r="R203" s="45"/>
      <c r="S203" s="45"/>
      <c r="T203" s="45"/>
    </row>
    <row r="204" spans="1:20" x14ac:dyDescent="0.2">
      <c r="A204" s="106">
        <v>18350</v>
      </c>
      <c r="B204" s="106">
        <v>-5.7799999922281131E-4</v>
      </c>
      <c r="D204" s="92">
        <f t="shared" si="29"/>
        <v>1.835</v>
      </c>
      <c r="E204" s="92">
        <f t="shared" si="30"/>
        <v>-5.7799999922281131E-4</v>
      </c>
      <c r="F204" s="36">
        <f t="shared" si="31"/>
        <v>3.3672249999999999</v>
      </c>
      <c r="G204" s="36">
        <f t="shared" si="32"/>
        <v>6.1788578749999994</v>
      </c>
      <c r="H204" s="36">
        <f t="shared" si="33"/>
        <v>11.338204200624999</v>
      </c>
      <c r="I204" s="36">
        <f t="shared" si="34"/>
        <v>-1.0606299985738588E-3</v>
      </c>
      <c r="J204" s="36">
        <f t="shared" si="35"/>
        <v>-1.9462560473830308E-3</v>
      </c>
      <c r="K204" s="36">
        <f t="shared" ca="1" si="36"/>
        <v>2.2736864552581667E-3</v>
      </c>
      <c r="L204" s="36">
        <f t="shared" ca="1" si="37"/>
        <v>8.1321156346702904E-6</v>
      </c>
      <c r="M204" s="36">
        <f t="shared" ca="1" si="38"/>
        <v>358912952.86738908</v>
      </c>
      <c r="N204" s="36">
        <f t="shared" ca="1" si="39"/>
        <v>1501953.6612312987</v>
      </c>
      <c r="O204" s="36">
        <f t="shared" ca="1" si="40"/>
        <v>876217740.11478806</v>
      </c>
      <c r="P204" s="45">
        <f t="shared" ca="1" si="41"/>
        <v>-2.851686454480978E-3</v>
      </c>
    </row>
    <row r="205" spans="1:20" x14ac:dyDescent="0.2">
      <c r="A205" s="107">
        <v>18418.5</v>
      </c>
      <c r="B205" s="107">
        <v>2.6104200005647726E-3</v>
      </c>
      <c r="C205" s="45"/>
      <c r="D205" s="92">
        <f t="shared" si="29"/>
        <v>1.84185</v>
      </c>
      <c r="E205" s="92">
        <f t="shared" si="30"/>
        <v>2.6104200005647726E-3</v>
      </c>
      <c r="F205" s="36">
        <f t="shared" si="31"/>
        <v>3.3924114224999999</v>
      </c>
      <c r="G205" s="36">
        <f t="shared" si="32"/>
        <v>6.2483129785316249</v>
      </c>
      <c r="H205" s="36">
        <f t="shared" si="33"/>
        <v>11.508455259508473</v>
      </c>
      <c r="I205" s="36">
        <f t="shared" si="34"/>
        <v>4.8080020780402266E-3</v>
      </c>
      <c r="J205" s="36">
        <f t="shared" si="35"/>
        <v>8.855618627438392E-3</v>
      </c>
      <c r="K205" s="36">
        <f t="shared" ca="1" si="36"/>
        <v>2.3406527236948995E-3</v>
      </c>
      <c r="L205" s="36">
        <f t="shared" ca="1" si="37"/>
        <v>7.277438366978679E-8</v>
      </c>
      <c r="M205" s="36">
        <f t="shared" ca="1" si="38"/>
        <v>379123064.72291476</v>
      </c>
      <c r="N205" s="36">
        <f t="shared" ca="1" si="39"/>
        <v>620730.7574885136</v>
      </c>
      <c r="O205" s="36">
        <f t="shared" ca="1" si="40"/>
        <v>913226235.79988539</v>
      </c>
      <c r="P205" s="45">
        <f t="shared" ca="1" si="41"/>
        <v>2.6976727686987313E-4</v>
      </c>
      <c r="Q205" s="45"/>
      <c r="R205" s="45"/>
      <c r="S205" s="45"/>
      <c r="T205" s="45"/>
    </row>
    <row r="206" spans="1:20" x14ac:dyDescent="0.2">
      <c r="A206" s="106">
        <v>18610.5</v>
      </c>
      <c r="B206" s="106">
        <v>3.9998600041144527E-3</v>
      </c>
      <c r="D206" s="92">
        <f t="shared" si="29"/>
        <v>1.8610500000000001</v>
      </c>
      <c r="E206" s="92">
        <f t="shared" si="30"/>
        <v>3.9998600041144527E-3</v>
      </c>
      <c r="F206" s="36">
        <f t="shared" si="31"/>
        <v>3.4635071025000004</v>
      </c>
      <c r="G206" s="36">
        <f t="shared" si="32"/>
        <v>6.4457598931076259</v>
      </c>
      <c r="H206" s="36">
        <f t="shared" si="33"/>
        <v>11.995881449067948</v>
      </c>
      <c r="I206" s="36">
        <f t="shared" si="34"/>
        <v>7.4439394606572026E-3</v>
      </c>
      <c r="J206" s="36">
        <f t="shared" si="35"/>
        <v>1.3853543533256088E-2</v>
      </c>
      <c r="K206" s="36">
        <f t="shared" ca="1" si="36"/>
        <v>2.5308928603762163E-3</v>
      </c>
      <c r="L206" s="36">
        <f t="shared" ca="1" si="37"/>
        <v>2.1578644693824725E-6</v>
      </c>
      <c r="M206" s="36">
        <f t="shared" ca="1" si="38"/>
        <v>439123043.0409348</v>
      </c>
      <c r="N206" s="36">
        <f t="shared" ca="1" si="39"/>
        <v>209174.8509970977</v>
      </c>
      <c r="O206" s="36">
        <f t="shared" ca="1" si="40"/>
        <v>1022143831.4406699</v>
      </c>
      <c r="P206" s="45">
        <f t="shared" ca="1" si="41"/>
        <v>1.4689671437382364E-3</v>
      </c>
    </row>
    <row r="207" spans="1:20" x14ac:dyDescent="0.2">
      <c r="A207" s="107">
        <v>18670.5</v>
      </c>
      <c r="B207" s="107">
        <v>2.5590599980205297E-3</v>
      </c>
      <c r="C207" s="45"/>
      <c r="D207" s="92">
        <f t="shared" si="29"/>
        <v>1.8670500000000001</v>
      </c>
      <c r="E207" s="92">
        <f t="shared" si="30"/>
        <v>2.5590599980205297E-3</v>
      </c>
      <c r="F207" s="36">
        <f t="shared" si="31"/>
        <v>3.4858757025000005</v>
      </c>
      <c r="G207" s="36">
        <f t="shared" si="32"/>
        <v>6.5083042303526266</v>
      </c>
      <c r="H207" s="36">
        <f t="shared" si="33"/>
        <v>12.151329413279871</v>
      </c>
      <c r="I207" s="36">
        <f t="shared" si="34"/>
        <v>4.7778929693042304E-3</v>
      </c>
      <c r="J207" s="36">
        <f t="shared" si="35"/>
        <v>8.9205650683394644E-3</v>
      </c>
      <c r="K207" s="36">
        <f t="shared" ca="1" si="36"/>
        <v>2.5911104701511773E-3</v>
      </c>
      <c r="L207" s="36">
        <f t="shared" ca="1" si="37"/>
        <v>1.0272327637974159E-9</v>
      </c>
      <c r="M207" s="36">
        <f t="shared" ca="1" si="38"/>
        <v>458900944.45277232</v>
      </c>
      <c r="N207" s="36">
        <f t="shared" ca="1" si="39"/>
        <v>726013.53673872701</v>
      </c>
      <c r="O207" s="36">
        <f t="shared" ca="1" si="40"/>
        <v>1057778828.2469488</v>
      </c>
      <c r="P207" s="45">
        <f t="shared" ca="1" si="41"/>
        <v>-3.2050472130647559E-5</v>
      </c>
      <c r="Q207" s="45"/>
      <c r="R207" s="45"/>
      <c r="S207" s="45"/>
      <c r="T207" s="45"/>
    </row>
    <row r="208" spans="1:20" x14ac:dyDescent="0.2">
      <c r="A208" s="107">
        <v>18684</v>
      </c>
      <c r="B208" s="107">
        <v>-3.2651200017426163E-3</v>
      </c>
      <c r="C208" s="45"/>
      <c r="D208" s="92">
        <f t="shared" si="29"/>
        <v>1.8684000000000001</v>
      </c>
      <c r="E208" s="92">
        <f t="shared" si="30"/>
        <v>-3.2651200017426163E-3</v>
      </c>
      <c r="F208" s="36">
        <f t="shared" si="31"/>
        <v>3.4909185600000003</v>
      </c>
      <c r="G208" s="36">
        <f t="shared" si="32"/>
        <v>6.5224322375040007</v>
      </c>
      <c r="H208" s="36">
        <f t="shared" si="33"/>
        <v>12.186512392552476</v>
      </c>
      <c r="I208" s="36">
        <f t="shared" si="34"/>
        <v>-6.1005502112559049E-3</v>
      </c>
      <c r="J208" s="36">
        <f t="shared" si="35"/>
        <v>-1.1398268014710533E-2</v>
      </c>
      <c r="K208" s="36">
        <f t="shared" ca="1" si="36"/>
        <v>2.6047098039389902E-3</v>
      </c>
      <c r="L208" s="36">
        <f t="shared" ca="1" si="37"/>
        <v>3.445490194766817E-5</v>
      </c>
      <c r="M208" s="36">
        <f t="shared" ca="1" si="38"/>
        <v>463419214.21888566</v>
      </c>
      <c r="N208" s="36">
        <f t="shared" ca="1" si="39"/>
        <v>885931.80667037261</v>
      </c>
      <c r="O208" s="36">
        <f t="shared" ca="1" si="40"/>
        <v>1065903260.4097345</v>
      </c>
      <c r="P208" s="45">
        <f t="shared" ca="1" si="41"/>
        <v>-5.8698298056816065E-3</v>
      </c>
      <c r="Q208" s="45"/>
      <c r="R208" s="45"/>
      <c r="S208" s="45"/>
      <c r="T208" s="45"/>
    </row>
    <row r="209" spans="1:20" x14ac:dyDescent="0.2">
      <c r="A209" s="106">
        <v>18722</v>
      </c>
      <c r="B209" s="106">
        <v>5.4890399987925775E-3</v>
      </c>
      <c r="D209" s="92">
        <f t="shared" si="29"/>
        <v>1.8722000000000001</v>
      </c>
      <c r="E209" s="92">
        <f t="shared" si="30"/>
        <v>5.4890399987925775E-3</v>
      </c>
      <c r="F209" s="36">
        <f t="shared" si="31"/>
        <v>3.5051328400000004</v>
      </c>
      <c r="G209" s="36">
        <f t="shared" si="32"/>
        <v>6.5623097030480011</v>
      </c>
      <c r="H209" s="36">
        <f t="shared" si="33"/>
        <v>12.285956226046467</v>
      </c>
      <c r="I209" s="36">
        <f t="shared" si="34"/>
        <v>1.0276580685739464E-2</v>
      </c>
      <c r="J209" s="36">
        <f t="shared" si="35"/>
        <v>1.9239814359841425E-2</v>
      </c>
      <c r="K209" s="36">
        <f t="shared" ca="1" si="36"/>
        <v>2.6430887572954521E-3</v>
      </c>
      <c r="L209" s="36">
        <f t="shared" ca="1" si="37"/>
        <v>8.0994384689790304E-6</v>
      </c>
      <c r="M209" s="36">
        <f t="shared" ca="1" si="38"/>
        <v>476272552.51927924</v>
      </c>
      <c r="N209" s="36">
        <f t="shared" ca="1" si="39"/>
        <v>1423184.5860436494</v>
      </c>
      <c r="O209" s="36">
        <f t="shared" ca="1" si="40"/>
        <v>1088983588.4758191</v>
      </c>
      <c r="P209" s="45">
        <f t="shared" ca="1" si="41"/>
        <v>2.8459512414971255E-3</v>
      </c>
    </row>
    <row r="210" spans="1:20" x14ac:dyDescent="0.2">
      <c r="A210" s="106">
        <v>18734.5</v>
      </c>
      <c r="B210" s="106">
        <v>-3.6444600045797415E-3</v>
      </c>
      <c r="D210" s="92">
        <f t="shared" si="29"/>
        <v>1.8734500000000001</v>
      </c>
      <c r="E210" s="92">
        <f t="shared" si="30"/>
        <v>-3.6444600045797415E-3</v>
      </c>
      <c r="F210" s="36">
        <f t="shared" si="31"/>
        <v>3.5098149025000001</v>
      </c>
      <c r="G210" s="36">
        <f t="shared" si="32"/>
        <v>6.5754627290886249</v>
      </c>
      <c r="H210" s="36">
        <f t="shared" si="33"/>
        <v>12.318800649811084</v>
      </c>
      <c r="I210" s="36">
        <f t="shared" si="34"/>
        <v>-6.827713595579917E-3</v>
      </c>
      <c r="J210" s="36">
        <f t="shared" si="35"/>
        <v>-1.2791380035639196E-2</v>
      </c>
      <c r="K210" s="36">
        <f t="shared" ca="1" si="36"/>
        <v>2.655745458422001E-3</v>
      </c>
      <c r="L210" s="36">
        <f t="shared" ca="1" si="37"/>
        <v>3.9692588876037003E-5</v>
      </c>
      <c r="M210" s="36">
        <f t="shared" ca="1" si="38"/>
        <v>480544370.25597411</v>
      </c>
      <c r="N210" s="36">
        <f t="shared" ca="1" si="39"/>
        <v>1628208.8767099318</v>
      </c>
      <c r="O210" s="36">
        <f t="shared" ca="1" si="40"/>
        <v>1096644299.7890737</v>
      </c>
      <c r="P210" s="45">
        <f t="shared" ca="1" si="41"/>
        <v>-6.3002054630017425E-3</v>
      </c>
    </row>
    <row r="211" spans="1:20" x14ac:dyDescent="0.2">
      <c r="A211" s="107">
        <v>18743</v>
      </c>
      <c r="B211" s="107">
        <v>7.9847599990898743E-3</v>
      </c>
      <c r="C211" s="45"/>
      <c r="D211" s="92">
        <f t="shared" si="29"/>
        <v>1.8743000000000001</v>
      </c>
      <c r="E211" s="92">
        <f t="shared" si="30"/>
        <v>7.9847599990898743E-3</v>
      </c>
      <c r="F211" s="36">
        <f t="shared" si="31"/>
        <v>3.5130004900000005</v>
      </c>
      <c r="G211" s="36">
        <f t="shared" si="32"/>
        <v>6.5844168184070009</v>
      </c>
      <c r="H211" s="36">
        <f t="shared" si="33"/>
        <v>12.341172442740243</v>
      </c>
      <c r="I211" s="36">
        <f t="shared" si="34"/>
        <v>1.4965835666294152E-2</v>
      </c>
      <c r="J211" s="36">
        <f t="shared" si="35"/>
        <v>2.8050465789335129E-2</v>
      </c>
      <c r="K211" s="36">
        <f t="shared" ca="1" si="36"/>
        <v>2.6643610767436553E-3</v>
      </c>
      <c r="L211" s="36">
        <f t="shared" ca="1" si="37"/>
        <v>2.8306644692902808E-5</v>
      </c>
      <c r="M211" s="36">
        <f t="shared" ca="1" si="38"/>
        <v>483461608.04717463</v>
      </c>
      <c r="N211" s="36">
        <f t="shared" ca="1" si="39"/>
        <v>1775678.3955384623</v>
      </c>
      <c r="O211" s="36">
        <f t="shared" ca="1" si="40"/>
        <v>1101873020.3599558</v>
      </c>
      <c r="P211" s="45">
        <f t="shared" ca="1" si="41"/>
        <v>5.320398922346219E-3</v>
      </c>
      <c r="Q211" s="45"/>
      <c r="R211" s="45"/>
      <c r="S211" s="45"/>
      <c r="T211" s="45"/>
    </row>
    <row r="212" spans="1:20" x14ac:dyDescent="0.2">
      <c r="A212" s="106">
        <v>18756</v>
      </c>
      <c r="B212" s="106">
        <v>6.0059199968236499E-3</v>
      </c>
      <c r="D212" s="92">
        <f t="shared" si="29"/>
        <v>1.8755999999999999</v>
      </c>
      <c r="E212" s="92">
        <f t="shared" si="30"/>
        <v>6.0059199968236499E-3</v>
      </c>
      <c r="F212" s="36">
        <f t="shared" si="31"/>
        <v>3.5178753599999997</v>
      </c>
      <c r="G212" s="36">
        <f t="shared" si="32"/>
        <v>6.5981270252159989</v>
      </c>
      <c r="H212" s="36">
        <f t="shared" si="33"/>
        <v>12.375447048495127</v>
      </c>
      <c r="I212" s="36">
        <f t="shared" si="34"/>
        <v>1.1264703546042438E-2</v>
      </c>
      <c r="J212" s="36">
        <f t="shared" si="35"/>
        <v>2.1128077970957195E-2</v>
      </c>
      <c r="K212" s="36">
        <f t="shared" ca="1" si="36"/>
        <v>2.6775520935873407E-3</v>
      </c>
      <c r="L212" s="36">
        <f t="shared" ca="1" si="37"/>
        <v>1.1078032899293664E-5</v>
      </c>
      <c r="M212" s="36">
        <f t="shared" ca="1" si="38"/>
        <v>487942713.3357144</v>
      </c>
      <c r="N212" s="36">
        <f t="shared" ca="1" si="39"/>
        <v>2013876.2342520428</v>
      </c>
      <c r="O212" s="36">
        <f t="shared" ca="1" si="40"/>
        <v>1109900382.8846197</v>
      </c>
      <c r="P212" s="45">
        <f t="shared" ca="1" si="41"/>
        <v>3.3283679032363091E-3</v>
      </c>
    </row>
    <row r="213" spans="1:20" x14ac:dyDescent="0.2">
      <c r="A213" s="107">
        <v>18760</v>
      </c>
      <c r="B213" s="107">
        <v>3.2432000007247552E-3</v>
      </c>
      <c r="C213" s="45"/>
      <c r="D213" s="92">
        <f t="shared" ref="D213:D276" si="42">A213/A$18</f>
        <v>1.8759999999999999</v>
      </c>
      <c r="E213" s="92">
        <f t="shared" ref="E213:E276" si="43">B213/B$18</f>
        <v>3.2432000007247552E-3</v>
      </c>
      <c r="F213" s="36">
        <f t="shared" ref="F213:F276" si="44">D213*D213</f>
        <v>3.5193759999999994</v>
      </c>
      <c r="G213" s="36">
        <f t="shared" ref="G213:G276" si="45">D213*F213</f>
        <v>6.6023493759999985</v>
      </c>
      <c r="H213" s="36">
        <f t="shared" ref="H213:H276" si="46">F213*F213</f>
        <v>12.386007429375995</v>
      </c>
      <c r="I213" s="36">
        <f t="shared" ref="I213:I276" si="47">E213*D213</f>
        <v>6.0842432013596404E-3</v>
      </c>
      <c r="J213" s="36">
        <f t="shared" ref="J213:J276" si="48">I213*D213</f>
        <v>1.1414040245750684E-2</v>
      </c>
      <c r="K213" s="36">
        <f t="shared" ref="K213:K276" ca="1" si="49">+E$4+E$5*D213+E$6*D213^2</f>
        <v>2.6816143200219644E-3</v>
      </c>
      <c r="L213" s="36">
        <f t="shared" ref="L213:L276" ca="1" si="50">+(K213-E213)^2</f>
        <v>3.15378476770417E-7</v>
      </c>
      <c r="M213" s="36">
        <f t="shared" ref="M213:M276" ca="1" si="51">(M$1-M$2*D213+M$3*F213)^2</f>
        <v>489326251.5828976</v>
      </c>
      <c r="N213" s="36">
        <f t="shared" ref="N213:N276" ca="1" si="52">(-M$2+M$4*D213-M$5*F213)^2</f>
        <v>2090255.5449824745</v>
      </c>
      <c r="O213" s="36">
        <f t="shared" ref="O213:O276" ca="1" si="53">+(M$3-D213*M$5+F213*M$6)^2</f>
        <v>1112377771.0861502</v>
      </c>
      <c r="P213" s="45">
        <f t="shared" ref="P213:P276" ca="1" si="54">+E213-K213</f>
        <v>5.6158568070279087E-4</v>
      </c>
      <c r="Q213" s="45"/>
      <c r="R213" s="45"/>
      <c r="S213" s="45"/>
      <c r="T213" s="45"/>
    </row>
    <row r="214" spans="1:20" x14ac:dyDescent="0.2">
      <c r="A214" s="106">
        <v>18781.5</v>
      </c>
      <c r="B214" s="106">
        <v>4.8935800004983321E-3</v>
      </c>
      <c r="D214" s="92">
        <f t="shared" si="42"/>
        <v>1.87815</v>
      </c>
      <c r="E214" s="92">
        <f t="shared" si="43"/>
        <v>4.8935800004983321E-3</v>
      </c>
      <c r="F214" s="36">
        <f t="shared" si="44"/>
        <v>3.5274474224999999</v>
      </c>
      <c r="G214" s="36">
        <f t="shared" si="45"/>
        <v>6.6250753765683745</v>
      </c>
      <c r="H214" s="36">
        <f t="shared" si="46"/>
        <v>12.442885318501892</v>
      </c>
      <c r="I214" s="36">
        <f t="shared" si="47"/>
        <v>9.1908772779359417E-3</v>
      </c>
      <c r="J214" s="36">
        <f t="shared" si="48"/>
        <v>1.7261846159555387E-2</v>
      </c>
      <c r="K214" s="36">
        <f t="shared" ca="1" si="49"/>
        <v>2.7034766190288054E-3</v>
      </c>
      <c r="L214" s="36">
        <f t="shared" ca="1" si="50"/>
        <v>4.7965528215242548E-6</v>
      </c>
      <c r="M214" s="36">
        <f t="shared" ca="1" si="51"/>
        <v>496801022.10541481</v>
      </c>
      <c r="N214" s="36">
        <f t="shared" ca="1" si="52"/>
        <v>2525792.4589257622</v>
      </c>
      <c r="O214" s="36">
        <f t="shared" ca="1" si="53"/>
        <v>1125753776.7806849</v>
      </c>
      <c r="P214" s="45">
        <f t="shared" ca="1" si="54"/>
        <v>2.1901033814695266E-3</v>
      </c>
    </row>
    <row r="215" spans="1:20" x14ac:dyDescent="0.2">
      <c r="A215" s="107">
        <v>18782</v>
      </c>
      <c r="B215" s="107">
        <v>7.0482400042237714E-3</v>
      </c>
      <c r="C215" s="45"/>
      <c r="D215" s="92">
        <f t="shared" si="42"/>
        <v>1.8782000000000001</v>
      </c>
      <c r="E215" s="92">
        <f t="shared" si="43"/>
        <v>7.0482400042237714E-3</v>
      </c>
      <c r="F215" s="36">
        <f t="shared" si="44"/>
        <v>3.5276352400000004</v>
      </c>
      <c r="G215" s="36">
        <f t="shared" si="45"/>
        <v>6.625604507768001</v>
      </c>
      <c r="H215" s="36">
        <f t="shared" si="46"/>
        <v>12.444210386489861</v>
      </c>
      <c r="I215" s="36">
        <f t="shared" si="47"/>
        <v>1.3238004375933088E-2</v>
      </c>
      <c r="J215" s="36">
        <f t="shared" si="48"/>
        <v>2.4863619818877528E-2</v>
      </c>
      <c r="K215" s="36">
        <f t="shared" ca="1" si="49"/>
        <v>2.7039856030022982E-3</v>
      </c>
      <c r="L215" s="36">
        <f t="shared" ca="1" si="50"/>
        <v>1.8872546302532141E-5</v>
      </c>
      <c r="M215" s="36">
        <f t="shared" ca="1" si="51"/>
        <v>496975622.32900149</v>
      </c>
      <c r="N215" s="36">
        <f t="shared" ca="1" si="52"/>
        <v>2536424.1905089989</v>
      </c>
      <c r="O215" s="36">
        <f t="shared" ca="1" si="53"/>
        <v>1126066053.2358768</v>
      </c>
      <c r="P215" s="45">
        <f t="shared" ca="1" si="54"/>
        <v>4.3442544012214732E-3</v>
      </c>
      <c r="Q215" s="45"/>
      <c r="R215" s="45"/>
      <c r="S215" s="45"/>
      <c r="T215" s="45"/>
    </row>
    <row r="216" spans="1:20" x14ac:dyDescent="0.2">
      <c r="A216" s="106">
        <v>18790</v>
      </c>
      <c r="B216" s="106">
        <v>1.5228000047500245E-3</v>
      </c>
      <c r="D216" s="92">
        <f t="shared" si="42"/>
        <v>1.879</v>
      </c>
      <c r="E216" s="92">
        <f t="shared" si="43"/>
        <v>1.5228000047500245E-3</v>
      </c>
      <c r="F216" s="36">
        <f t="shared" si="44"/>
        <v>3.5306410000000001</v>
      </c>
      <c r="G216" s="36">
        <f t="shared" si="45"/>
        <v>6.6340744389999999</v>
      </c>
      <c r="H216" s="36">
        <f t="shared" si="46"/>
        <v>12.465425870881001</v>
      </c>
      <c r="I216" s="36">
        <f t="shared" si="47"/>
        <v>2.8613412089252962E-3</v>
      </c>
      <c r="J216" s="36">
        <f t="shared" si="48"/>
        <v>5.3764601315706316E-3</v>
      </c>
      <c r="K216" s="36">
        <f t="shared" ca="1" si="49"/>
        <v>2.7121327985993055E-3</v>
      </c>
      <c r="L216" s="36">
        <f t="shared" ca="1" si="50"/>
        <v>1.4145124945253364E-6</v>
      </c>
      <c r="M216" s="36">
        <f t="shared" ca="1" si="51"/>
        <v>499773981.849733</v>
      </c>
      <c r="N216" s="36">
        <f t="shared" ca="1" si="52"/>
        <v>2709651.1928815851</v>
      </c>
      <c r="O216" s="36">
        <f t="shared" ca="1" si="53"/>
        <v>1131069948.3566422</v>
      </c>
      <c r="P216" s="45">
        <f t="shared" ca="1" si="54"/>
        <v>-1.189332793849281E-3</v>
      </c>
    </row>
    <row r="217" spans="1:20" x14ac:dyDescent="0.2">
      <c r="A217" s="107">
        <v>18790.5</v>
      </c>
      <c r="B217" s="107">
        <v>1.6774600007920526E-3</v>
      </c>
      <c r="C217" s="45"/>
      <c r="D217" s="92">
        <f t="shared" si="42"/>
        <v>1.8790500000000001</v>
      </c>
      <c r="E217" s="92">
        <f t="shared" si="43"/>
        <v>1.6774600007920526E-3</v>
      </c>
      <c r="F217" s="36">
        <f t="shared" si="44"/>
        <v>3.5308289025000006</v>
      </c>
      <c r="G217" s="36">
        <f t="shared" si="45"/>
        <v>6.6346040492426264</v>
      </c>
      <c r="H217" s="36">
        <f t="shared" si="46"/>
        <v>12.466752738729358</v>
      </c>
      <c r="I217" s="36">
        <f t="shared" si="47"/>
        <v>3.1520312144883065E-3</v>
      </c>
      <c r="J217" s="36">
        <f t="shared" si="48"/>
        <v>5.9228242535842527E-3</v>
      </c>
      <c r="K217" s="36">
        <f t="shared" ca="1" si="49"/>
        <v>2.7126422140754409E-3</v>
      </c>
      <c r="L217" s="36">
        <f t="shared" ca="1" si="50"/>
        <v>1.0716022146982944E-6</v>
      </c>
      <c r="M217" s="36">
        <f t="shared" ca="1" si="51"/>
        <v>499949176.68135732</v>
      </c>
      <c r="N217" s="36">
        <f t="shared" ca="1" si="52"/>
        <v>2720673.0252249953</v>
      </c>
      <c r="O217" s="36">
        <f t="shared" ca="1" si="53"/>
        <v>1131383159.0379143</v>
      </c>
      <c r="P217" s="45">
        <f t="shared" ca="1" si="54"/>
        <v>-1.0351822132833883E-3</v>
      </c>
      <c r="Q217" s="45"/>
      <c r="R217" s="45"/>
      <c r="S217" s="45"/>
      <c r="T217" s="45"/>
    </row>
    <row r="218" spans="1:20" x14ac:dyDescent="0.2">
      <c r="A218" s="107">
        <v>18798.5</v>
      </c>
      <c r="B218" s="107">
        <v>5.1520199995138682E-3</v>
      </c>
      <c r="C218" s="45"/>
      <c r="D218" s="92">
        <f t="shared" si="42"/>
        <v>1.87985</v>
      </c>
      <c r="E218" s="92">
        <f t="shared" si="43"/>
        <v>5.1520199995138682E-3</v>
      </c>
      <c r="F218" s="36">
        <f t="shared" si="44"/>
        <v>3.5338360225000001</v>
      </c>
      <c r="G218" s="36">
        <f t="shared" si="45"/>
        <v>6.6430816468966256</v>
      </c>
      <c r="H218" s="36">
        <f t="shared" si="46"/>
        <v>12.487997033918621</v>
      </c>
      <c r="I218" s="36">
        <f t="shared" si="47"/>
        <v>9.6850247960861453E-3</v>
      </c>
      <c r="J218" s="36">
        <f t="shared" si="48"/>
        <v>1.820639386292254E-2</v>
      </c>
      <c r="K218" s="36">
        <f t="shared" ca="1" si="49"/>
        <v>2.7207963137148069E-3</v>
      </c>
      <c r="L218" s="36">
        <f t="shared" ca="1" si="50"/>
        <v>5.9108486103903731E-6</v>
      </c>
      <c r="M218" s="36">
        <f t="shared" ca="1" si="51"/>
        <v>502757055.15009904</v>
      </c>
      <c r="N218" s="36">
        <f t="shared" ca="1" si="52"/>
        <v>2900150.1935788821</v>
      </c>
      <c r="O218" s="36">
        <f t="shared" ca="1" si="53"/>
        <v>1136402012.946871</v>
      </c>
      <c r="P218" s="45">
        <f t="shared" ca="1" si="54"/>
        <v>2.4312236857990614E-3</v>
      </c>
      <c r="Q218" s="45"/>
      <c r="R218" s="45"/>
      <c r="S218" s="45"/>
      <c r="T218" s="45"/>
    </row>
    <row r="219" spans="1:20" x14ac:dyDescent="0.2">
      <c r="A219" s="106">
        <v>18799</v>
      </c>
      <c r="B219" s="106">
        <v>2.3066799985826947E-3</v>
      </c>
      <c r="D219" s="92">
        <f t="shared" si="42"/>
        <v>1.8798999999999999</v>
      </c>
      <c r="E219" s="92">
        <f t="shared" si="43"/>
        <v>2.3066799985826947E-3</v>
      </c>
      <c r="F219" s="36">
        <f t="shared" si="44"/>
        <v>3.5340240099999995</v>
      </c>
      <c r="G219" s="36">
        <f t="shared" si="45"/>
        <v>6.6436117363989986</v>
      </c>
      <c r="H219" s="36">
        <f t="shared" si="46"/>
        <v>12.489325703256476</v>
      </c>
      <c r="I219" s="36">
        <f t="shared" si="47"/>
        <v>4.3363277293356076E-3</v>
      </c>
      <c r="J219" s="36">
        <f t="shared" si="48"/>
        <v>8.1518624983780083E-3</v>
      </c>
      <c r="K219" s="36">
        <f t="shared" ca="1" si="49"/>
        <v>2.7213061606935884E-3</v>
      </c>
      <c r="L219" s="36">
        <f t="shared" ca="1" si="50"/>
        <v>1.7191485430680909E-7</v>
      </c>
      <c r="M219" s="36">
        <f t="shared" ca="1" si="51"/>
        <v>502932845.24223465</v>
      </c>
      <c r="N219" s="36">
        <f t="shared" ca="1" si="52"/>
        <v>2911563.1960864095</v>
      </c>
      <c r="O219" s="36">
        <f t="shared" ca="1" si="53"/>
        <v>1136716159.2507401</v>
      </c>
      <c r="P219" s="45">
        <f t="shared" ca="1" si="54"/>
        <v>-4.1462616211089369E-4</v>
      </c>
    </row>
    <row r="220" spans="1:20" x14ac:dyDescent="0.2">
      <c r="A220" s="106">
        <v>18851</v>
      </c>
      <c r="B220" s="106">
        <v>4.3913199988310225E-3</v>
      </c>
      <c r="D220" s="92">
        <f t="shared" si="42"/>
        <v>1.8851</v>
      </c>
      <c r="E220" s="92">
        <f t="shared" si="43"/>
        <v>4.3913199988310225E-3</v>
      </c>
      <c r="F220" s="36">
        <f t="shared" si="44"/>
        <v>3.5536020100000001</v>
      </c>
      <c r="G220" s="36">
        <f t="shared" si="45"/>
        <v>6.6988951490510003</v>
      </c>
      <c r="H220" s="36">
        <f t="shared" si="46"/>
        <v>12.62808724547604</v>
      </c>
      <c r="I220" s="36">
        <f t="shared" si="47"/>
        <v>8.2780773297963604E-3</v>
      </c>
      <c r="J220" s="36">
        <f t="shared" si="48"/>
        <v>1.560500357439912E-2</v>
      </c>
      <c r="K220" s="36">
        <f t="shared" ca="1" si="49"/>
        <v>2.7744688349844362E-3</v>
      </c>
      <c r="L220" s="36">
        <f t="shared" ca="1" si="50"/>
        <v>2.6142076860320607E-6</v>
      </c>
      <c r="M220" s="36">
        <f t="shared" ca="1" si="51"/>
        <v>521406733.14855939</v>
      </c>
      <c r="N220" s="36">
        <f t="shared" ca="1" si="52"/>
        <v>4225027.3954341719</v>
      </c>
      <c r="O220" s="36">
        <f t="shared" ca="1" si="53"/>
        <v>1169689019.6932042</v>
      </c>
      <c r="P220" s="45">
        <f t="shared" ca="1" si="54"/>
        <v>1.6168511638465864E-3</v>
      </c>
    </row>
    <row r="221" spans="1:20" x14ac:dyDescent="0.2">
      <c r="A221" s="107">
        <v>18888</v>
      </c>
      <c r="B221" s="107">
        <v>5.8361600022180937E-3</v>
      </c>
      <c r="C221" s="45"/>
      <c r="D221" s="92">
        <f t="shared" si="42"/>
        <v>1.8888</v>
      </c>
      <c r="E221" s="92">
        <f t="shared" si="43"/>
        <v>5.8361600022180937E-3</v>
      </c>
      <c r="F221" s="36">
        <f t="shared" si="44"/>
        <v>3.5675654400000001</v>
      </c>
      <c r="G221" s="36">
        <f t="shared" si="45"/>
        <v>6.7384176030720004</v>
      </c>
      <c r="H221" s="36">
        <f t="shared" si="46"/>
        <v>12.727523168682394</v>
      </c>
      <c r="I221" s="36">
        <f t="shared" si="47"/>
        <v>1.1023339012189536E-2</v>
      </c>
      <c r="J221" s="36">
        <f t="shared" si="48"/>
        <v>2.0820882726223598E-2</v>
      </c>
      <c r="K221" s="36">
        <f t="shared" ca="1" si="49"/>
        <v>2.8124632916626865E-3</v>
      </c>
      <c r="L221" s="36">
        <f t="shared" ca="1" si="50"/>
        <v>9.1427417974235898E-6</v>
      </c>
      <c r="M221" s="36">
        <f t="shared" ca="1" si="51"/>
        <v>534783759.87069333</v>
      </c>
      <c r="N221" s="36">
        <f t="shared" ca="1" si="52"/>
        <v>5313670.9666212108</v>
      </c>
      <c r="O221" s="36">
        <f t="shared" ca="1" si="53"/>
        <v>1193516235.3585434</v>
      </c>
      <c r="P221" s="45">
        <f t="shared" ca="1" si="54"/>
        <v>3.0236967105554072E-3</v>
      </c>
      <c r="Q221" s="45"/>
      <c r="R221" s="45"/>
      <c r="S221" s="45"/>
      <c r="T221" s="45"/>
    </row>
    <row r="222" spans="1:20" x14ac:dyDescent="0.2">
      <c r="A222" s="107">
        <v>18892.5</v>
      </c>
      <c r="B222" s="107">
        <v>2.2280999983195215E-3</v>
      </c>
      <c r="C222" s="45"/>
      <c r="D222" s="92">
        <f t="shared" si="42"/>
        <v>1.8892500000000001</v>
      </c>
      <c r="E222" s="92">
        <f t="shared" si="43"/>
        <v>2.2280999983195215E-3</v>
      </c>
      <c r="F222" s="36">
        <f t="shared" si="44"/>
        <v>3.5692655625000005</v>
      </c>
      <c r="G222" s="36">
        <f t="shared" si="45"/>
        <v>6.7432349639531264</v>
      </c>
      <c r="H222" s="36">
        <f t="shared" si="46"/>
        <v>12.739656655648444</v>
      </c>
      <c r="I222" s="36">
        <f t="shared" si="47"/>
        <v>4.209437921825156E-3</v>
      </c>
      <c r="J222" s="36">
        <f t="shared" si="48"/>
        <v>7.9526805938081764E-3</v>
      </c>
      <c r="K222" s="36">
        <f t="shared" ca="1" si="49"/>
        <v>2.817093719463511E-3</v>
      </c>
      <c r="L222" s="36">
        <f t="shared" ca="1" si="50"/>
        <v>3.4691360354704365E-7</v>
      </c>
      <c r="M222" s="36">
        <f t="shared" ca="1" si="51"/>
        <v>536423913.50885546</v>
      </c>
      <c r="N222" s="36">
        <f t="shared" ca="1" si="52"/>
        <v>5454897.4671965595</v>
      </c>
      <c r="O222" s="36">
        <f t="shared" ca="1" si="53"/>
        <v>1196434995.5674751</v>
      </c>
      <c r="P222" s="45">
        <f t="shared" ca="1" si="54"/>
        <v>-5.8899372114398947E-4</v>
      </c>
      <c r="Q222" s="45"/>
      <c r="R222" s="45"/>
      <c r="S222" s="45"/>
      <c r="T222" s="45"/>
    </row>
    <row r="223" spans="1:20" x14ac:dyDescent="0.2">
      <c r="A223" s="106">
        <v>18952.5</v>
      </c>
      <c r="B223" s="106">
        <v>1.7873000033432618E-3</v>
      </c>
      <c r="D223" s="92">
        <f t="shared" si="42"/>
        <v>1.8952500000000001</v>
      </c>
      <c r="E223" s="92">
        <f t="shared" si="43"/>
        <v>1.7873000033432618E-3</v>
      </c>
      <c r="F223" s="36">
        <f t="shared" si="44"/>
        <v>3.5919725625000005</v>
      </c>
      <c r="G223" s="36">
        <f t="shared" si="45"/>
        <v>6.8076859990781262</v>
      </c>
      <c r="H223" s="36">
        <f t="shared" si="46"/>
        <v>12.90226688975282</v>
      </c>
      <c r="I223" s="36">
        <f t="shared" si="47"/>
        <v>3.3873803313363171E-3</v>
      </c>
      <c r="J223" s="36">
        <f t="shared" si="48"/>
        <v>6.4199325729651551E-3</v>
      </c>
      <c r="K223" s="36">
        <f t="shared" ca="1" si="49"/>
        <v>2.879029217424953E-3</v>
      </c>
      <c r="L223" s="36">
        <f t="shared" ca="1" si="50"/>
        <v>1.1918726768794273E-6</v>
      </c>
      <c r="M223" s="36">
        <f t="shared" ca="1" si="51"/>
        <v>558567731.52392733</v>
      </c>
      <c r="N223" s="36">
        <f t="shared" ca="1" si="52"/>
        <v>7522734.9087907048</v>
      </c>
      <c r="O223" s="36">
        <f t="shared" ca="1" si="53"/>
        <v>1235786537.4348922</v>
      </c>
      <c r="P223" s="45">
        <f t="shared" ca="1" si="54"/>
        <v>-1.0917292140816912E-3</v>
      </c>
    </row>
    <row r="224" spans="1:20" x14ac:dyDescent="0.2">
      <c r="A224" s="106">
        <v>19085</v>
      </c>
      <c r="B224" s="106">
        <v>4.7722000017529353E-3</v>
      </c>
      <c r="D224" s="92">
        <f t="shared" si="42"/>
        <v>1.9085000000000001</v>
      </c>
      <c r="E224" s="92">
        <f t="shared" si="43"/>
        <v>4.7722000017529353E-3</v>
      </c>
      <c r="F224" s="36">
        <f t="shared" si="44"/>
        <v>3.6423722500000002</v>
      </c>
      <c r="G224" s="36">
        <f t="shared" si="45"/>
        <v>6.9514674391250004</v>
      </c>
      <c r="H224" s="36">
        <f t="shared" si="46"/>
        <v>13.266875607570064</v>
      </c>
      <c r="I224" s="36">
        <f t="shared" si="47"/>
        <v>9.1077437033454771E-3</v>
      </c>
      <c r="J224" s="36">
        <f t="shared" si="48"/>
        <v>1.7382128857834845E-2</v>
      </c>
      <c r="K224" s="36">
        <f t="shared" ca="1" si="49"/>
        <v>3.0170982673130998E-3</v>
      </c>
      <c r="L224" s="36">
        <f t="shared" ca="1" si="50"/>
        <v>3.0803820982337191E-6</v>
      </c>
      <c r="M224" s="36">
        <f t="shared" ca="1" si="51"/>
        <v>609297047.94316983</v>
      </c>
      <c r="N224" s="36">
        <f t="shared" ca="1" si="52"/>
        <v>13332537.139852585</v>
      </c>
      <c r="O224" s="36">
        <f t="shared" ca="1" si="53"/>
        <v>1325585890.3694994</v>
      </c>
      <c r="P224" s="45">
        <f t="shared" ca="1" si="54"/>
        <v>1.7551017344398356E-3</v>
      </c>
    </row>
    <row r="225" spans="1:20" x14ac:dyDescent="0.2">
      <c r="A225" s="107">
        <v>19145</v>
      </c>
      <c r="B225" s="107">
        <v>4.331399999500718E-3</v>
      </c>
      <c r="C225" s="45"/>
      <c r="D225" s="92">
        <f t="shared" si="42"/>
        <v>1.9145000000000001</v>
      </c>
      <c r="E225" s="92">
        <f t="shared" si="43"/>
        <v>4.331399999500718E-3</v>
      </c>
      <c r="F225" s="36">
        <f t="shared" si="44"/>
        <v>3.6653102500000005</v>
      </c>
      <c r="G225" s="36">
        <f t="shared" si="45"/>
        <v>7.017236473625001</v>
      </c>
      <c r="H225" s="36">
        <f t="shared" si="46"/>
        <v>13.434499228755067</v>
      </c>
      <c r="I225" s="36">
        <f t="shared" si="47"/>
        <v>8.2924652990441251E-3</v>
      </c>
      <c r="J225" s="36">
        <f t="shared" si="48"/>
        <v>1.5875924815019978E-2</v>
      </c>
      <c r="K225" s="36">
        <f t="shared" ca="1" si="49"/>
        <v>3.0802064371748868E-3</v>
      </c>
      <c r="L225" s="36">
        <f t="shared" ca="1" si="50"/>
        <v>1.5654853304056034E-6</v>
      </c>
      <c r="M225" s="36">
        <f t="shared" ca="1" si="51"/>
        <v>633105639.17511427</v>
      </c>
      <c r="N225" s="36">
        <f t="shared" ca="1" si="52"/>
        <v>16541158.790206118</v>
      </c>
      <c r="O225" s="36">
        <f t="shared" ca="1" si="53"/>
        <v>1367581173.5428777</v>
      </c>
      <c r="P225" s="45">
        <f t="shared" ca="1" si="54"/>
        <v>1.2511935623258311E-3</v>
      </c>
      <c r="Q225" s="45"/>
      <c r="R225" s="45"/>
      <c r="S225" s="45"/>
      <c r="T225" s="45"/>
    </row>
    <row r="226" spans="1:20" x14ac:dyDescent="0.2">
      <c r="A226" s="106">
        <v>19175</v>
      </c>
      <c r="B226" s="106">
        <v>-3.8900000072317198E-4</v>
      </c>
      <c r="D226" s="92">
        <f t="shared" si="42"/>
        <v>1.9175</v>
      </c>
      <c r="E226" s="92">
        <f t="shared" si="43"/>
        <v>-3.8900000072317198E-4</v>
      </c>
      <c r="F226" s="36">
        <f t="shared" si="44"/>
        <v>3.6768062499999998</v>
      </c>
      <c r="G226" s="36">
        <f t="shared" si="45"/>
        <v>7.0502759843749994</v>
      </c>
      <c r="H226" s="36">
        <f t="shared" si="46"/>
        <v>13.518904200039062</v>
      </c>
      <c r="I226" s="36">
        <f t="shared" si="47"/>
        <v>-7.4590750138668225E-4</v>
      </c>
      <c r="J226" s="36">
        <f t="shared" si="48"/>
        <v>-1.4302776339089633E-3</v>
      </c>
      <c r="K226" s="36">
        <f t="shared" ca="1" si="49"/>
        <v>3.1118975876525731E-3</v>
      </c>
      <c r="L226" s="36">
        <f t="shared" ca="1" si="50"/>
        <v>1.2256283924295107E-5</v>
      </c>
      <c r="M226" s="36">
        <f t="shared" ca="1" si="51"/>
        <v>645207391.22532392</v>
      </c>
      <c r="N226" s="36">
        <f t="shared" ca="1" si="52"/>
        <v>18283593.977043893</v>
      </c>
      <c r="O226" s="36">
        <f t="shared" ca="1" si="53"/>
        <v>1388894014.0411577</v>
      </c>
      <c r="P226" s="45">
        <f t="shared" ca="1" si="54"/>
        <v>-3.500897588375745E-3</v>
      </c>
    </row>
    <row r="227" spans="1:20" x14ac:dyDescent="0.2">
      <c r="A227" s="107">
        <v>19303.5</v>
      </c>
      <c r="B227" s="107">
        <v>2.3586199968121946E-3</v>
      </c>
      <c r="C227" s="45"/>
      <c r="D227" s="92">
        <f t="shared" si="42"/>
        <v>1.93035</v>
      </c>
      <c r="E227" s="92">
        <f t="shared" si="43"/>
        <v>2.3586199968121946E-3</v>
      </c>
      <c r="F227" s="36">
        <f t="shared" si="44"/>
        <v>3.7262511224999999</v>
      </c>
      <c r="G227" s="36">
        <f t="shared" si="45"/>
        <v>7.1929688543178747</v>
      </c>
      <c r="H227" s="36">
        <f t="shared" si="46"/>
        <v>13.884947427932509</v>
      </c>
      <c r="I227" s="36">
        <f t="shared" si="47"/>
        <v>4.5529621108464195E-3</v>
      </c>
      <c r="J227" s="36">
        <f t="shared" si="48"/>
        <v>8.7888104106723861E-3</v>
      </c>
      <c r="K227" s="36">
        <f t="shared" ca="1" si="49"/>
        <v>3.2486752926645726E-3</v>
      </c>
      <c r="L227" s="36">
        <f t="shared" ca="1" si="50"/>
        <v>7.9219842967486422E-7</v>
      </c>
      <c r="M227" s="36">
        <f t="shared" ca="1" si="51"/>
        <v>698546377.6386627</v>
      </c>
      <c r="N227" s="36">
        <f t="shared" ca="1" si="52"/>
        <v>26811848.971979003</v>
      </c>
      <c r="O227" s="36">
        <f t="shared" ca="1" si="53"/>
        <v>1482591190.8566585</v>
      </c>
      <c r="P227" s="45">
        <f t="shared" ca="1" si="54"/>
        <v>-8.9005529585237803E-4</v>
      </c>
      <c r="Q227" s="45"/>
      <c r="R227" s="45"/>
      <c r="S227" s="45"/>
      <c r="T227" s="45"/>
    </row>
    <row r="228" spans="1:20" x14ac:dyDescent="0.2">
      <c r="A228" s="106">
        <v>19337.5</v>
      </c>
      <c r="B228" s="106">
        <v>8.7550000171177089E-4</v>
      </c>
      <c r="D228" s="92">
        <f t="shared" si="42"/>
        <v>1.9337500000000001</v>
      </c>
      <c r="E228" s="92">
        <f t="shared" si="43"/>
        <v>8.7550000171177089E-4</v>
      </c>
      <c r="F228" s="36">
        <f t="shared" si="44"/>
        <v>3.7393890625000004</v>
      </c>
      <c r="G228" s="36">
        <f t="shared" si="45"/>
        <v>7.231043599609376</v>
      </c>
      <c r="H228" s="36">
        <f t="shared" si="46"/>
        <v>13.983030560744632</v>
      </c>
      <c r="I228" s="36">
        <f t="shared" si="47"/>
        <v>1.6929981283101371E-3</v>
      </c>
      <c r="J228" s="36">
        <f t="shared" si="48"/>
        <v>3.2738351306197278E-3</v>
      </c>
      <c r="K228" s="36">
        <f t="shared" ca="1" si="49"/>
        <v>3.2851459792717676E-3</v>
      </c>
      <c r="L228" s="36">
        <f t="shared" ca="1" si="50"/>
        <v>5.8063937371710723E-6</v>
      </c>
      <c r="M228" s="36">
        <f t="shared" ca="1" si="51"/>
        <v>713070446.396842</v>
      </c>
      <c r="N228" s="36">
        <f t="shared" ca="1" si="52"/>
        <v>29362713.6820907</v>
      </c>
      <c r="O228" s="36">
        <f t="shared" ca="1" si="53"/>
        <v>1508042735.3841524</v>
      </c>
      <c r="P228" s="45">
        <f t="shared" ca="1" si="54"/>
        <v>-2.4096459775599967E-3</v>
      </c>
    </row>
    <row r="229" spans="1:20" x14ac:dyDescent="0.2">
      <c r="A229" s="107">
        <v>19354.5</v>
      </c>
      <c r="B229" s="107">
        <v>6.1339399981079623E-3</v>
      </c>
      <c r="C229" s="45"/>
      <c r="D229" s="92">
        <f t="shared" si="42"/>
        <v>1.9354499999999999</v>
      </c>
      <c r="E229" s="92">
        <f t="shared" si="43"/>
        <v>6.1339399981079623E-3</v>
      </c>
      <c r="F229" s="36">
        <f t="shared" si="44"/>
        <v>3.7459667024999996</v>
      </c>
      <c r="G229" s="36">
        <f t="shared" si="45"/>
        <v>7.250131254353624</v>
      </c>
      <c r="H229" s="36">
        <f t="shared" si="46"/>
        <v>14.032266536238721</v>
      </c>
      <c r="I229" s="36">
        <f t="shared" si="47"/>
        <v>1.1871934169338055E-2</v>
      </c>
      <c r="J229" s="36">
        <f t="shared" si="48"/>
        <v>2.2977534988045337E-2</v>
      </c>
      <c r="K229" s="36">
        <f t="shared" ca="1" si="49"/>
        <v>3.3034253358453919E-3</v>
      </c>
      <c r="L229" s="36">
        <f t="shared" ca="1" si="50"/>
        <v>8.0118132532833924E-6</v>
      </c>
      <c r="M229" s="36">
        <f t="shared" ca="1" si="51"/>
        <v>720397460.81228352</v>
      </c>
      <c r="N229" s="36">
        <f t="shared" ca="1" si="52"/>
        <v>30685148.509325717</v>
      </c>
      <c r="O229" s="36">
        <f t="shared" ca="1" si="53"/>
        <v>1520873128.556711</v>
      </c>
      <c r="P229" s="45">
        <f t="shared" ca="1" si="54"/>
        <v>2.8305146622625704E-3</v>
      </c>
      <c r="Q229" s="45"/>
      <c r="R229" s="45"/>
      <c r="S229" s="45"/>
      <c r="T229" s="45"/>
    </row>
    <row r="230" spans="1:20" x14ac:dyDescent="0.2">
      <c r="A230" s="106">
        <v>19950.5</v>
      </c>
      <c r="B230" s="106">
        <v>7.4886600050376728E-3</v>
      </c>
      <c r="D230" s="92">
        <f t="shared" si="42"/>
        <v>1.99505</v>
      </c>
      <c r="E230" s="92">
        <f t="shared" si="43"/>
        <v>7.4886600050376728E-3</v>
      </c>
      <c r="F230" s="36">
        <f t="shared" si="44"/>
        <v>3.9802245025</v>
      </c>
      <c r="G230" s="36">
        <f t="shared" si="45"/>
        <v>7.9407468937126247</v>
      </c>
      <c r="H230" s="36">
        <f t="shared" si="46"/>
        <v>15.842187090301373</v>
      </c>
      <c r="I230" s="36">
        <f t="shared" si="47"/>
        <v>1.494025114305041E-2</v>
      </c>
      <c r="J230" s="36">
        <f t="shared" si="48"/>
        <v>2.9806548042942721E-2</v>
      </c>
      <c r="K230" s="36">
        <f t="shared" ca="1" si="49"/>
        <v>3.9628249697431471E-3</v>
      </c>
      <c r="L230" s="36">
        <f t="shared" ca="1" si="50"/>
        <v>1.2431512696110349E-5</v>
      </c>
      <c r="M230" s="36">
        <f t="shared" ca="1" si="51"/>
        <v>1005391972.9806057</v>
      </c>
      <c r="N230" s="36">
        <f t="shared" ca="1" si="52"/>
        <v>98110483.075688943</v>
      </c>
      <c r="O230" s="36">
        <f t="shared" ca="1" si="53"/>
        <v>2016379947.4481301</v>
      </c>
      <c r="P230" s="45">
        <f t="shared" ca="1" si="54"/>
        <v>3.5258350352945257E-3</v>
      </c>
    </row>
    <row r="231" spans="1:20" x14ac:dyDescent="0.2">
      <c r="A231" s="107">
        <v>19971.5</v>
      </c>
      <c r="B231" s="107">
        <v>9.984379998059012E-3</v>
      </c>
      <c r="C231" s="45"/>
      <c r="D231" s="92">
        <f t="shared" si="42"/>
        <v>1.99715</v>
      </c>
      <c r="E231" s="92">
        <f t="shared" si="43"/>
        <v>9.984379998059012E-3</v>
      </c>
      <c r="F231" s="36">
        <f t="shared" si="44"/>
        <v>3.9886081225000001</v>
      </c>
      <c r="G231" s="36">
        <f t="shared" si="45"/>
        <v>7.9658487118508754</v>
      </c>
      <c r="H231" s="36">
        <f t="shared" si="46"/>
        <v>15.908994754872976</v>
      </c>
      <c r="I231" s="36">
        <f t="shared" si="47"/>
        <v>1.9940304513123557E-2</v>
      </c>
      <c r="J231" s="36">
        <f t="shared" si="48"/>
        <v>3.9823779158384712E-2</v>
      </c>
      <c r="K231" s="36">
        <f t="shared" ca="1" si="49"/>
        <v>3.9867166117905847E-3</v>
      </c>
      <c r="L231" s="36">
        <f t="shared" ca="1" si="50"/>
        <v>3.5971966094984859E-5</v>
      </c>
      <c r="M231" s="36">
        <f t="shared" ca="1" si="51"/>
        <v>1016456700.9221684</v>
      </c>
      <c r="N231" s="36">
        <f t="shared" ca="1" si="52"/>
        <v>101277567.63545984</v>
      </c>
      <c r="O231" s="36">
        <f t="shared" ca="1" si="53"/>
        <v>2035515730.5990107</v>
      </c>
      <c r="P231" s="45">
        <f t="shared" ca="1" si="54"/>
        <v>5.9976633862684273E-3</v>
      </c>
      <c r="Q231" s="45"/>
      <c r="R231" s="45"/>
      <c r="S231" s="45"/>
      <c r="T231" s="45"/>
    </row>
    <row r="232" spans="1:20" x14ac:dyDescent="0.2">
      <c r="A232" s="106">
        <v>19980</v>
      </c>
      <c r="B232" s="106">
        <v>1.6135999976540916E-3</v>
      </c>
      <c r="D232" s="92">
        <f t="shared" si="42"/>
        <v>1.998</v>
      </c>
      <c r="E232" s="92">
        <f t="shared" si="43"/>
        <v>1.6135999976540916E-3</v>
      </c>
      <c r="F232" s="36">
        <f t="shared" si="44"/>
        <v>3.9920040000000001</v>
      </c>
      <c r="G232" s="36">
        <f t="shared" si="45"/>
        <v>7.976023992</v>
      </c>
      <c r="H232" s="36">
        <f t="shared" si="46"/>
        <v>15.936095936016001</v>
      </c>
      <c r="I232" s="36">
        <f t="shared" si="47"/>
        <v>3.2239727953128749E-3</v>
      </c>
      <c r="J232" s="36">
        <f t="shared" si="48"/>
        <v>6.4414976450351243E-3</v>
      </c>
      <c r="K232" s="36">
        <f t="shared" ca="1" si="49"/>
        <v>3.9963997676616854E-3</v>
      </c>
      <c r="L232" s="36">
        <f t="shared" ca="1" si="50"/>
        <v>5.6777347439482417E-6</v>
      </c>
      <c r="M232" s="36">
        <f t="shared" ca="1" si="51"/>
        <v>1020955574.2169605</v>
      </c>
      <c r="N232" s="36">
        <f t="shared" ca="1" si="52"/>
        <v>102575658.79254881</v>
      </c>
      <c r="O232" s="36">
        <f t="shared" ca="1" si="53"/>
        <v>2043294701.3836162</v>
      </c>
      <c r="P232" s="45">
        <f t="shared" ca="1" si="54"/>
        <v>-2.3827997700075938E-3</v>
      </c>
    </row>
    <row r="233" spans="1:20" x14ac:dyDescent="0.2">
      <c r="A233" s="107">
        <v>19989</v>
      </c>
      <c r="B233" s="107">
        <v>3.9747999835526571E-4</v>
      </c>
      <c r="C233" s="45"/>
      <c r="D233" s="92">
        <f t="shared" si="42"/>
        <v>1.9988999999999999</v>
      </c>
      <c r="E233" s="92">
        <f t="shared" si="43"/>
        <v>3.9747999835526571E-4</v>
      </c>
      <c r="F233" s="36">
        <f t="shared" si="44"/>
        <v>3.9956012099999998</v>
      </c>
      <c r="G233" s="36">
        <f t="shared" si="45"/>
        <v>7.9868072586689989</v>
      </c>
      <c r="H233" s="36">
        <f t="shared" si="46"/>
        <v>15.964829029353462</v>
      </c>
      <c r="I233" s="36">
        <f t="shared" si="47"/>
        <v>7.9452276871234062E-4</v>
      </c>
      <c r="J233" s="36">
        <f t="shared" si="48"/>
        <v>1.5881715623790975E-3</v>
      </c>
      <c r="K233" s="36">
        <f t="shared" ca="1" si="49"/>
        <v>4.0066605164272052E-3</v>
      </c>
      <c r="L233" s="36">
        <f t="shared" ca="1" si="50"/>
        <v>1.3026184012030033E-5</v>
      </c>
      <c r="M233" s="36">
        <f t="shared" ca="1" si="51"/>
        <v>1025731852.740667</v>
      </c>
      <c r="N233" s="36">
        <f t="shared" ca="1" si="52"/>
        <v>103960302.45664826</v>
      </c>
      <c r="O233" s="36">
        <f t="shared" ca="1" si="53"/>
        <v>2051552364.8857553</v>
      </c>
      <c r="P233" s="45">
        <f t="shared" ca="1" si="54"/>
        <v>-3.6091805180719395E-3</v>
      </c>
      <c r="Q233" s="45"/>
      <c r="R233" s="45"/>
      <c r="S233" s="45"/>
      <c r="T233" s="45"/>
    </row>
    <row r="234" spans="1:20" x14ac:dyDescent="0.2">
      <c r="A234" s="106">
        <v>20040</v>
      </c>
      <c r="B234" s="106">
        <v>1.7279999883612618E-4</v>
      </c>
      <c r="D234" s="92">
        <f t="shared" si="42"/>
        <v>2.004</v>
      </c>
      <c r="E234" s="92">
        <f t="shared" si="43"/>
        <v>1.7279999883612618E-4</v>
      </c>
      <c r="F234" s="36">
        <f t="shared" si="44"/>
        <v>4.0160159999999996</v>
      </c>
      <c r="G234" s="36">
        <f t="shared" si="45"/>
        <v>8.0480960639999992</v>
      </c>
      <c r="H234" s="36">
        <f t="shared" si="46"/>
        <v>16.128384512255998</v>
      </c>
      <c r="I234" s="36">
        <f t="shared" si="47"/>
        <v>3.4629119766759684E-4</v>
      </c>
      <c r="J234" s="36">
        <f t="shared" si="48"/>
        <v>6.9396756012586407E-4</v>
      </c>
      <c r="K234" s="36">
        <f t="shared" ca="1" si="49"/>
        <v>4.0649601003848249E-3</v>
      </c>
      <c r="L234" s="36">
        <f t="shared" ca="1" si="50"/>
        <v>1.5148910256087576E-5</v>
      </c>
      <c r="M234" s="36">
        <f t="shared" ca="1" si="51"/>
        <v>1053046117.1183645</v>
      </c>
      <c r="N234" s="36">
        <f t="shared" ca="1" si="52"/>
        <v>112005846.95000309</v>
      </c>
      <c r="O234" s="36">
        <f t="shared" ca="1" si="53"/>
        <v>2098757326.1375248</v>
      </c>
      <c r="P234" s="45">
        <f t="shared" ca="1" si="54"/>
        <v>-3.8921601015486987E-3</v>
      </c>
    </row>
    <row r="235" spans="1:20" x14ac:dyDescent="0.2">
      <c r="A235" s="107">
        <v>20134</v>
      </c>
      <c r="B235" s="107">
        <v>1.0248880003928207E-2</v>
      </c>
      <c r="C235" s="45"/>
      <c r="D235" s="92">
        <f t="shared" si="42"/>
        <v>2.0133999999999999</v>
      </c>
      <c r="E235" s="92">
        <f t="shared" si="43"/>
        <v>1.0248880003928207E-2</v>
      </c>
      <c r="F235" s="36">
        <f t="shared" si="44"/>
        <v>4.0537795599999997</v>
      </c>
      <c r="G235" s="36">
        <f t="shared" si="45"/>
        <v>8.1618797661039988</v>
      </c>
      <c r="H235" s="36">
        <f t="shared" si="46"/>
        <v>16.433128721073793</v>
      </c>
      <c r="I235" s="36">
        <f t="shared" si="47"/>
        <v>2.0635094999909051E-2</v>
      </c>
      <c r="J235" s="36">
        <f t="shared" si="48"/>
        <v>4.1546700272816879E-2</v>
      </c>
      <c r="K235" s="36">
        <f t="shared" ca="1" si="49"/>
        <v>4.1731061627086306E-3</v>
      </c>
      <c r="L235" s="36">
        <f t="shared" ca="1" si="50"/>
        <v>3.6915027769648087E-5</v>
      </c>
      <c r="M235" s="36">
        <f t="shared" ca="1" si="51"/>
        <v>1104504469.34586</v>
      </c>
      <c r="N235" s="36">
        <f t="shared" ca="1" si="52"/>
        <v>127734089.95566542</v>
      </c>
      <c r="O235" s="36">
        <f t="shared" ca="1" si="53"/>
        <v>2187610402.1944423</v>
      </c>
      <c r="P235" s="45">
        <f t="shared" ca="1" si="54"/>
        <v>6.0757738412195762E-3</v>
      </c>
      <c r="Q235" s="45"/>
      <c r="R235" s="45"/>
      <c r="S235" s="45"/>
      <c r="T235" s="45"/>
    </row>
    <row r="236" spans="1:20" x14ac:dyDescent="0.2">
      <c r="A236" s="106">
        <v>20160</v>
      </c>
      <c r="B236" s="106">
        <v>5.2912000028300099E-3</v>
      </c>
      <c r="D236" s="92">
        <f t="shared" si="42"/>
        <v>2.016</v>
      </c>
      <c r="E236" s="92">
        <f t="shared" si="43"/>
        <v>5.2912000028300099E-3</v>
      </c>
      <c r="F236" s="36">
        <f t="shared" si="44"/>
        <v>4.0642560000000003</v>
      </c>
      <c r="G236" s="36">
        <f t="shared" si="45"/>
        <v>8.1935400960000013</v>
      </c>
      <c r="H236" s="36">
        <f t="shared" si="46"/>
        <v>16.518176833536003</v>
      </c>
      <c r="I236" s="36">
        <f t="shared" si="47"/>
        <v>1.06670592057053E-2</v>
      </c>
      <c r="J236" s="36">
        <f t="shared" si="48"/>
        <v>2.1504791358701883E-2</v>
      </c>
      <c r="K236" s="36">
        <f t="shared" ca="1" si="49"/>
        <v>4.2031772902054627E-3</v>
      </c>
      <c r="L236" s="36">
        <f t="shared" ca="1" si="50"/>
        <v>1.1837934231868779E-6</v>
      </c>
      <c r="M236" s="36">
        <f t="shared" ca="1" si="51"/>
        <v>1118994435.202244</v>
      </c>
      <c r="N236" s="36">
        <f t="shared" ca="1" si="52"/>
        <v>132293294.98944058</v>
      </c>
      <c r="O236" s="36">
        <f t="shared" ca="1" si="53"/>
        <v>2212613538.2204499</v>
      </c>
      <c r="P236" s="45">
        <f t="shared" ca="1" si="54"/>
        <v>1.0880227126245472E-3</v>
      </c>
    </row>
    <row r="237" spans="1:20" x14ac:dyDescent="0.2">
      <c r="A237" s="107">
        <v>20164</v>
      </c>
      <c r="B237" s="107">
        <v>9.5284799972432666E-3</v>
      </c>
      <c r="C237" s="45"/>
      <c r="D237" s="92">
        <f t="shared" si="42"/>
        <v>2.0164</v>
      </c>
      <c r="E237" s="92">
        <f t="shared" si="43"/>
        <v>9.5284799972432666E-3</v>
      </c>
      <c r="F237" s="36">
        <f t="shared" si="44"/>
        <v>4.0658689599999995</v>
      </c>
      <c r="G237" s="36">
        <f t="shared" si="45"/>
        <v>8.1984181709439987</v>
      </c>
      <c r="H237" s="36">
        <f t="shared" si="46"/>
        <v>16.531290399891478</v>
      </c>
      <c r="I237" s="36">
        <f t="shared" si="47"/>
        <v>1.9213227066441324E-2</v>
      </c>
      <c r="J237" s="36">
        <f t="shared" si="48"/>
        <v>3.8741551056772287E-2</v>
      </c>
      <c r="K237" s="36">
        <f t="shared" ca="1" si="49"/>
        <v>4.2078097093147387E-3</v>
      </c>
      <c r="L237" s="36">
        <f t="shared" ca="1" si="50"/>
        <v>2.8309532312845444E-5</v>
      </c>
      <c r="M237" s="36">
        <f t="shared" ca="1" si="51"/>
        <v>1121233585.541302</v>
      </c>
      <c r="N237" s="36">
        <f t="shared" ca="1" si="52"/>
        <v>133002827.67100425</v>
      </c>
      <c r="O237" s="36">
        <f t="shared" ca="1" si="53"/>
        <v>2216476693.4955077</v>
      </c>
      <c r="P237" s="45">
        <f t="shared" ca="1" si="54"/>
        <v>5.3206702879285278E-3</v>
      </c>
      <c r="Q237" s="45"/>
      <c r="R237" s="45"/>
      <c r="S237" s="45"/>
      <c r="T237" s="45"/>
    </row>
    <row r="238" spans="1:20" x14ac:dyDescent="0.2">
      <c r="A238" s="106">
        <v>20172.5</v>
      </c>
      <c r="B238" s="106">
        <v>-7.8422999940812588E-3</v>
      </c>
      <c r="D238" s="92">
        <f t="shared" si="42"/>
        <v>2.0172500000000002</v>
      </c>
      <c r="E238" s="92">
        <f t="shared" si="43"/>
        <v>-7.8422999940812588E-3</v>
      </c>
      <c r="F238" s="36">
        <f t="shared" si="44"/>
        <v>4.069297562500001</v>
      </c>
      <c r="G238" s="36">
        <f t="shared" si="45"/>
        <v>8.2087905079531271</v>
      </c>
      <c r="H238" s="36">
        <f t="shared" si="46"/>
        <v>16.559182652168449</v>
      </c>
      <c r="I238" s="36">
        <f t="shared" si="47"/>
        <v>-1.5819879663060421E-2</v>
      </c>
      <c r="J238" s="36">
        <f t="shared" si="48"/>
        <v>-3.1912652250308635E-2</v>
      </c>
      <c r="K238" s="36">
        <f t="shared" ca="1" si="49"/>
        <v>4.2176589937050653E-3</v>
      </c>
      <c r="L238" s="36">
        <f t="shared" ca="1" si="50"/>
        <v>1.4544261078708814E-4</v>
      </c>
      <c r="M238" s="36">
        <f t="shared" ca="1" si="51"/>
        <v>1126000580.7545342</v>
      </c>
      <c r="N238" s="36">
        <f t="shared" ca="1" si="52"/>
        <v>134517794.34922162</v>
      </c>
      <c r="O238" s="36">
        <f t="shared" ca="1" si="53"/>
        <v>2224700553.6538577</v>
      </c>
      <c r="P238" s="45">
        <f t="shared" ca="1" si="54"/>
        <v>-1.2059958987786324E-2</v>
      </c>
    </row>
    <row r="239" spans="1:20" x14ac:dyDescent="0.2">
      <c r="A239" s="107">
        <v>20215.5</v>
      </c>
      <c r="B239" s="107">
        <v>2.4584600032540038E-3</v>
      </c>
      <c r="C239" s="45"/>
      <c r="D239" s="92">
        <f t="shared" si="42"/>
        <v>2.02155</v>
      </c>
      <c r="E239" s="92">
        <f t="shared" si="43"/>
        <v>2.4584600032540038E-3</v>
      </c>
      <c r="F239" s="36">
        <f t="shared" si="44"/>
        <v>4.0866644024999994</v>
      </c>
      <c r="G239" s="36">
        <f t="shared" si="45"/>
        <v>8.2613964228738741</v>
      </c>
      <c r="H239" s="36">
        <f t="shared" si="46"/>
        <v>16.700825938660678</v>
      </c>
      <c r="I239" s="36">
        <f t="shared" si="47"/>
        <v>4.9698998195781309E-3</v>
      </c>
      <c r="J239" s="36">
        <f t="shared" si="48"/>
        <v>1.004690098026817E-2</v>
      </c>
      <c r="K239" s="36">
        <f t="shared" ca="1" si="49"/>
        <v>4.2675972044575634E-3</v>
      </c>
      <c r="L239" s="36">
        <f t="shared" ca="1" si="50"/>
        <v>3.2729774127786491E-6</v>
      </c>
      <c r="M239" s="36">
        <f t="shared" ca="1" si="51"/>
        <v>1150299791.636157</v>
      </c>
      <c r="N239" s="36">
        <f t="shared" ca="1" si="52"/>
        <v>142332710.34815642</v>
      </c>
      <c r="O239" s="36">
        <f t="shared" ca="1" si="53"/>
        <v>2266609933.2719922</v>
      </c>
      <c r="P239" s="45">
        <f t="shared" ca="1" si="54"/>
        <v>-1.8091372012035596E-3</v>
      </c>
      <c r="Q239" s="45"/>
      <c r="R239" s="45"/>
      <c r="S239" s="45"/>
      <c r="T239" s="45"/>
    </row>
    <row r="240" spans="1:20" x14ac:dyDescent="0.2">
      <c r="A240" s="106">
        <v>20224</v>
      </c>
      <c r="B240" s="106">
        <v>1.0876799933612347E-3</v>
      </c>
      <c r="D240" s="92">
        <f t="shared" si="42"/>
        <v>2.0224000000000002</v>
      </c>
      <c r="E240" s="92">
        <f t="shared" si="43"/>
        <v>1.0876799933612347E-3</v>
      </c>
      <c r="F240" s="36">
        <f t="shared" si="44"/>
        <v>4.0901017600000005</v>
      </c>
      <c r="G240" s="36">
        <f t="shared" si="45"/>
        <v>8.2718217994240018</v>
      </c>
      <c r="H240" s="36">
        <f t="shared" si="46"/>
        <v>16.728932407155103</v>
      </c>
      <c r="I240" s="36">
        <f t="shared" si="47"/>
        <v>2.1997240185737611E-3</v>
      </c>
      <c r="J240" s="36">
        <f t="shared" si="48"/>
        <v>4.4487218551635746E-3</v>
      </c>
      <c r="K240" s="36">
        <f t="shared" ca="1" si="49"/>
        <v>4.2774909336205542E-3</v>
      </c>
      <c r="L240" s="36">
        <f t="shared" ca="1" si="50"/>
        <v>1.0174893834598045E-5</v>
      </c>
      <c r="M240" s="36">
        <f t="shared" ca="1" si="51"/>
        <v>1155139545.6956601</v>
      </c>
      <c r="N240" s="36">
        <f t="shared" ca="1" si="52"/>
        <v>143907511.26911071</v>
      </c>
      <c r="O240" s="36">
        <f t="shared" ca="1" si="53"/>
        <v>2274955084.4879918</v>
      </c>
      <c r="P240" s="45">
        <f t="shared" ca="1" si="54"/>
        <v>-3.1898109402593196E-3</v>
      </c>
    </row>
    <row r="241" spans="1:20" x14ac:dyDescent="0.2">
      <c r="A241" s="107">
        <v>20335.5</v>
      </c>
      <c r="B241" s="107">
        <v>3.5768599991570227E-3</v>
      </c>
      <c r="C241" s="45"/>
      <c r="D241" s="92">
        <f t="shared" si="42"/>
        <v>2.03355</v>
      </c>
      <c r="E241" s="92">
        <f t="shared" si="43"/>
        <v>3.5768599991570227E-3</v>
      </c>
      <c r="F241" s="36">
        <f t="shared" si="44"/>
        <v>4.1353256025</v>
      </c>
      <c r="G241" s="36">
        <f t="shared" si="45"/>
        <v>8.4093913789638748</v>
      </c>
      <c r="H241" s="36">
        <f t="shared" si="46"/>
        <v>17.100917838691988</v>
      </c>
      <c r="I241" s="36">
        <f t="shared" si="47"/>
        <v>7.2737236512857633E-3</v>
      </c>
      <c r="J241" s="36">
        <f t="shared" si="48"/>
        <v>1.4791480731072164E-2</v>
      </c>
      <c r="K241" s="36">
        <f t="shared" ca="1" si="49"/>
        <v>4.4079526168081772E-3</v>
      </c>
      <c r="L241" s="36">
        <f t="shared" ca="1" si="50"/>
        <v>6.9071493911424801E-7</v>
      </c>
      <c r="M241" s="36">
        <f t="shared" ca="1" si="51"/>
        <v>1219746004.8756049</v>
      </c>
      <c r="N241" s="36">
        <f t="shared" ca="1" si="52"/>
        <v>165494386.3376286</v>
      </c>
      <c r="O241" s="36">
        <f t="shared" ca="1" si="53"/>
        <v>2386295905.0851798</v>
      </c>
      <c r="P241" s="45">
        <f t="shared" ca="1" si="54"/>
        <v>-8.3109261765115447E-4</v>
      </c>
      <c r="Q241" s="45"/>
      <c r="R241" s="45"/>
      <c r="S241" s="45"/>
      <c r="T241" s="45"/>
    </row>
    <row r="242" spans="1:20" x14ac:dyDescent="0.2">
      <c r="A242" s="106">
        <v>20343.5</v>
      </c>
      <c r="B242" s="106">
        <v>4.0514200009056367E-3</v>
      </c>
      <c r="D242" s="92">
        <f t="shared" si="42"/>
        <v>2.0343499999999999</v>
      </c>
      <c r="E242" s="92">
        <f t="shared" si="43"/>
        <v>4.0514200009056367E-3</v>
      </c>
      <c r="F242" s="36">
        <f t="shared" si="44"/>
        <v>4.1385799225</v>
      </c>
      <c r="G242" s="36">
        <f t="shared" si="45"/>
        <v>8.4193200653378746</v>
      </c>
      <c r="H242" s="36">
        <f t="shared" si="46"/>
        <v>17.127843774920105</v>
      </c>
      <c r="I242" s="36">
        <f t="shared" si="47"/>
        <v>8.2420062788423811E-3</v>
      </c>
      <c r="J242" s="36">
        <f t="shared" si="48"/>
        <v>1.6767125473362995E-2</v>
      </c>
      <c r="K242" s="36">
        <f t="shared" ca="1" si="49"/>
        <v>4.4173616276759683E-3</v>
      </c>
      <c r="L242" s="36">
        <f t="shared" ca="1" si="50"/>
        <v>1.3391327420331671E-7</v>
      </c>
      <c r="M242" s="36">
        <f t="shared" ca="1" si="51"/>
        <v>1224461884.61198</v>
      </c>
      <c r="N242" s="36">
        <f t="shared" ca="1" si="52"/>
        <v>167110314.04895252</v>
      </c>
      <c r="O242" s="36">
        <f t="shared" ca="1" si="53"/>
        <v>2394419119.2246327</v>
      </c>
      <c r="P242" s="45">
        <f t="shared" ca="1" si="54"/>
        <v>-3.6594162677033165E-4</v>
      </c>
    </row>
    <row r="243" spans="1:20" x14ac:dyDescent="0.2">
      <c r="A243" s="107">
        <v>20446.5</v>
      </c>
      <c r="B243" s="107">
        <v>6.911379998200573E-3</v>
      </c>
      <c r="C243" s="45"/>
      <c r="D243" s="92">
        <f t="shared" si="42"/>
        <v>2.0446499999999999</v>
      </c>
      <c r="E243" s="92">
        <f t="shared" si="43"/>
        <v>6.911379998200573E-3</v>
      </c>
      <c r="F243" s="36">
        <f t="shared" si="44"/>
        <v>4.1805936224999991</v>
      </c>
      <c r="G243" s="36">
        <f t="shared" si="45"/>
        <v>8.5478507502446224</v>
      </c>
      <c r="H243" s="36">
        <f t="shared" si="46"/>
        <v>17.477363036487667</v>
      </c>
      <c r="I243" s="36">
        <f t="shared" si="47"/>
        <v>1.41313531133208E-2</v>
      </c>
      <c r="J243" s="36">
        <f t="shared" si="48"/>
        <v>2.8893671143151372E-2</v>
      </c>
      <c r="K243" s="36">
        <f t="shared" ca="1" si="49"/>
        <v>4.5390830390418802E-3</v>
      </c>
      <c r="L243" s="36">
        <f t="shared" ca="1" si="50"/>
        <v>5.6277928624335812E-6</v>
      </c>
      <c r="M243" s="36">
        <f t="shared" ca="1" si="51"/>
        <v>1286149057.7878952</v>
      </c>
      <c r="N243" s="36">
        <f t="shared" ca="1" si="52"/>
        <v>188732461.85700646</v>
      </c>
      <c r="O243" s="36">
        <f t="shared" ca="1" si="53"/>
        <v>2500633903.7319059</v>
      </c>
      <c r="P243" s="45">
        <f t="shared" ca="1" si="54"/>
        <v>2.3722969591586929E-3</v>
      </c>
      <c r="Q243" s="45"/>
      <c r="R243" s="45"/>
      <c r="S243" s="45"/>
      <c r="T243" s="45"/>
    </row>
    <row r="244" spans="1:20" x14ac:dyDescent="0.2">
      <c r="A244" s="106">
        <v>20450.5</v>
      </c>
      <c r="B244" s="106">
        <v>2.1486600016942248E-3</v>
      </c>
      <c r="D244" s="92">
        <f t="shared" si="42"/>
        <v>2.0450499999999998</v>
      </c>
      <c r="E244" s="92">
        <f t="shared" si="43"/>
        <v>2.1486600016942248E-3</v>
      </c>
      <c r="F244" s="36">
        <f t="shared" si="44"/>
        <v>4.1822295024999994</v>
      </c>
      <c r="G244" s="36">
        <f t="shared" si="45"/>
        <v>8.5528684440876237</v>
      </c>
      <c r="H244" s="36">
        <f t="shared" si="46"/>
        <v>17.491043611581393</v>
      </c>
      <c r="I244" s="36">
        <f t="shared" si="47"/>
        <v>4.3941171364647738E-3</v>
      </c>
      <c r="J244" s="36">
        <f t="shared" si="48"/>
        <v>8.9861892499272858E-3</v>
      </c>
      <c r="K244" s="36">
        <f t="shared" ca="1" si="49"/>
        <v>4.543831811570892E-3</v>
      </c>
      <c r="L244" s="36">
        <f t="shared" ca="1" si="50"/>
        <v>5.7368479988278694E-6</v>
      </c>
      <c r="M244" s="36">
        <f t="shared" ca="1" si="51"/>
        <v>1288581156.7014067</v>
      </c>
      <c r="N244" s="36">
        <f t="shared" ca="1" si="52"/>
        <v>189603030.44464371</v>
      </c>
      <c r="O244" s="36">
        <f t="shared" ca="1" si="53"/>
        <v>2504820064.6923809</v>
      </c>
      <c r="P244" s="45">
        <f t="shared" ca="1" si="54"/>
        <v>-2.3951718098766672E-3</v>
      </c>
    </row>
    <row r="245" spans="1:20" x14ac:dyDescent="0.2">
      <c r="A245" s="107">
        <v>20651</v>
      </c>
      <c r="B245" s="107">
        <v>1.1673199987853877E-3</v>
      </c>
      <c r="C245" s="45"/>
      <c r="D245" s="92">
        <f t="shared" si="42"/>
        <v>2.0651000000000002</v>
      </c>
      <c r="E245" s="92">
        <f t="shared" si="43"/>
        <v>1.1673199987853877E-3</v>
      </c>
      <c r="F245" s="36">
        <f t="shared" si="44"/>
        <v>4.2646380100000005</v>
      </c>
      <c r="G245" s="36">
        <f t="shared" si="45"/>
        <v>8.8069039544510019</v>
      </c>
      <c r="H245" s="36">
        <f t="shared" si="46"/>
        <v>18.187137356336766</v>
      </c>
      <c r="I245" s="36">
        <f t="shared" si="47"/>
        <v>2.4106325294917042E-3</v>
      </c>
      <c r="J245" s="36">
        <f t="shared" si="48"/>
        <v>4.9781972366533186E-3</v>
      </c>
      <c r="K245" s="36">
        <f t="shared" ca="1" si="49"/>
        <v>4.7839455145192132E-3</v>
      </c>
      <c r="L245" s="36">
        <f t="shared" ca="1" si="50"/>
        <v>1.307998012105696E-5</v>
      </c>
      <c r="M245" s="36">
        <f t="shared" ca="1" si="51"/>
        <v>1414026022.2341042</v>
      </c>
      <c r="N245" s="36">
        <f t="shared" ca="1" si="52"/>
        <v>236271702.76182705</v>
      </c>
      <c r="O245" s="36">
        <f t="shared" ca="1" si="53"/>
        <v>2720616724.2987623</v>
      </c>
      <c r="P245" s="45">
        <f t="shared" ca="1" si="54"/>
        <v>-3.6166255157338255E-3</v>
      </c>
      <c r="Q245" s="45"/>
      <c r="R245" s="45"/>
      <c r="S245" s="45"/>
      <c r="T245" s="45"/>
    </row>
    <row r="246" spans="1:20" x14ac:dyDescent="0.2">
      <c r="A246" s="106">
        <v>20921</v>
      </c>
      <c r="B246" s="106">
        <v>5.683719995431602E-3</v>
      </c>
      <c r="D246" s="92">
        <f t="shared" si="42"/>
        <v>2.0920999999999998</v>
      </c>
      <c r="E246" s="92">
        <f t="shared" si="43"/>
        <v>5.683719995431602E-3</v>
      </c>
      <c r="F246" s="36">
        <f t="shared" si="44"/>
        <v>4.3768824099999994</v>
      </c>
      <c r="G246" s="36">
        <f t="shared" si="45"/>
        <v>9.156875689960998</v>
      </c>
      <c r="H246" s="36">
        <f t="shared" si="46"/>
        <v>19.157099630967402</v>
      </c>
      <c r="I246" s="36">
        <f t="shared" si="47"/>
        <v>1.1890910602442453E-2</v>
      </c>
      <c r="J246" s="36">
        <f t="shared" si="48"/>
        <v>2.4876974071369854E-2</v>
      </c>
      <c r="K246" s="36">
        <f t="shared" ca="1" si="49"/>
        <v>5.1137395846357556E-3</v>
      </c>
      <c r="L246" s="36">
        <f t="shared" ca="1" si="50"/>
        <v>3.2487766869100185E-7</v>
      </c>
      <c r="M246" s="36">
        <f t="shared" ca="1" si="51"/>
        <v>1594107081.5570948</v>
      </c>
      <c r="N246" s="36">
        <f t="shared" ca="1" si="52"/>
        <v>308866700.91319036</v>
      </c>
      <c r="O246" s="36">
        <f t="shared" ca="1" si="53"/>
        <v>3030138892.6083622</v>
      </c>
      <c r="P246" s="45">
        <f t="shared" ca="1" si="54"/>
        <v>5.6998041079584644E-4</v>
      </c>
    </row>
    <row r="247" spans="1:20" x14ac:dyDescent="0.2">
      <c r="A247" s="107">
        <v>20938</v>
      </c>
      <c r="B247" s="107">
        <v>9.9421599952620454E-3</v>
      </c>
      <c r="C247" s="45"/>
      <c r="D247" s="92">
        <f t="shared" si="42"/>
        <v>2.0937999999999999</v>
      </c>
      <c r="E247" s="92">
        <f t="shared" si="43"/>
        <v>9.9421599952620454E-3</v>
      </c>
      <c r="F247" s="36">
        <f t="shared" si="44"/>
        <v>4.3839984399999992</v>
      </c>
      <c r="G247" s="36">
        <f t="shared" si="45"/>
        <v>9.1792159336719976</v>
      </c>
      <c r="H247" s="36">
        <f t="shared" si="46"/>
        <v>19.219442321922426</v>
      </c>
      <c r="I247" s="36">
        <f t="shared" si="47"/>
        <v>2.0816894598079668E-2</v>
      </c>
      <c r="J247" s="36">
        <f t="shared" si="48"/>
        <v>4.3586413909459207E-2</v>
      </c>
      <c r="K247" s="36">
        <f t="shared" ca="1" si="49"/>
        <v>5.1347520789774628E-3</v>
      </c>
      <c r="L247" s="36">
        <f t="shared" ca="1" si="50"/>
        <v>2.3111170873555671E-5</v>
      </c>
      <c r="M247" s="36">
        <f t="shared" ca="1" si="51"/>
        <v>1605881706.1106694</v>
      </c>
      <c r="N247" s="36">
        <f t="shared" ca="1" si="52"/>
        <v>313826198.33537042</v>
      </c>
      <c r="O247" s="36">
        <f t="shared" ca="1" si="53"/>
        <v>3050371647.6646142</v>
      </c>
      <c r="P247" s="45">
        <f t="shared" ca="1" si="54"/>
        <v>4.8074079162845826E-3</v>
      </c>
      <c r="Q247" s="45"/>
      <c r="R247" s="45"/>
      <c r="S247" s="45"/>
      <c r="T247" s="45"/>
    </row>
    <row r="248" spans="1:20" x14ac:dyDescent="0.2">
      <c r="A248" s="106">
        <v>20942.5</v>
      </c>
      <c r="B248" s="106">
        <v>1.3341000012587756E-3</v>
      </c>
      <c r="D248" s="92">
        <f t="shared" si="42"/>
        <v>2.0942500000000002</v>
      </c>
      <c r="E248" s="92">
        <f t="shared" si="43"/>
        <v>1.3341000012587756E-3</v>
      </c>
      <c r="F248" s="36">
        <f t="shared" si="44"/>
        <v>4.3858830625000005</v>
      </c>
      <c r="G248" s="36">
        <f t="shared" si="45"/>
        <v>9.1851356036406262</v>
      </c>
      <c r="H248" s="36">
        <f t="shared" si="46"/>
        <v>19.235970237924384</v>
      </c>
      <c r="I248" s="36">
        <f t="shared" si="47"/>
        <v>2.7939389276361911E-3</v>
      </c>
      <c r="J248" s="36">
        <f t="shared" si="48"/>
        <v>5.8512065992020936E-3</v>
      </c>
      <c r="K248" s="36">
        <f t="shared" ca="1" si="49"/>
        <v>5.1403191213480505E-3</v>
      </c>
      <c r="L248" s="36">
        <f t="shared" ca="1" si="50"/>
        <v>1.4487303990133174E-5</v>
      </c>
      <c r="M248" s="36">
        <f t="shared" ca="1" si="51"/>
        <v>1609007261.5640235</v>
      </c>
      <c r="N248" s="36">
        <f t="shared" ca="1" si="52"/>
        <v>315146885.32972354</v>
      </c>
      <c r="O248" s="36">
        <f t="shared" ca="1" si="53"/>
        <v>3055742346.4608097</v>
      </c>
      <c r="P248" s="45">
        <f t="shared" ca="1" si="54"/>
        <v>-3.8062191200892749E-3</v>
      </c>
    </row>
    <row r="249" spans="1:20" x14ac:dyDescent="0.2">
      <c r="A249" s="107">
        <v>20972.5</v>
      </c>
      <c r="B249" s="107">
        <v>-5.386299999372568E-3</v>
      </c>
      <c r="C249" s="45"/>
      <c r="D249" s="92">
        <f t="shared" si="42"/>
        <v>2.0972499999999998</v>
      </c>
      <c r="E249" s="92">
        <f t="shared" si="43"/>
        <v>-5.386299999372568E-3</v>
      </c>
      <c r="F249" s="36">
        <f t="shared" si="44"/>
        <v>4.3984575624999991</v>
      </c>
      <c r="G249" s="36">
        <f t="shared" si="45"/>
        <v>9.2246651229531231</v>
      </c>
      <c r="H249" s="36">
        <f t="shared" si="46"/>
        <v>19.346428929113433</v>
      </c>
      <c r="I249" s="36">
        <f t="shared" si="47"/>
        <v>-1.1296417673684117E-2</v>
      </c>
      <c r="J249" s="36">
        <f t="shared" si="48"/>
        <v>-2.3691411966134012E-2</v>
      </c>
      <c r="K249" s="36">
        <f t="shared" ca="1" si="49"/>
        <v>5.1774852789448905E-3</v>
      </c>
      <c r="L249" s="36">
        <f t="shared" ca="1" si="50"/>
        <v>1.1159355940639667E-4</v>
      </c>
      <c r="M249" s="36">
        <f t="shared" ca="1" si="51"/>
        <v>1629938005.8445878</v>
      </c>
      <c r="N249" s="36">
        <f t="shared" ca="1" si="52"/>
        <v>324036076.1274628</v>
      </c>
      <c r="O249" s="36">
        <f t="shared" ca="1" si="53"/>
        <v>3091707542.4850831</v>
      </c>
      <c r="P249" s="45">
        <f t="shared" ca="1" si="54"/>
        <v>-1.0563785278317459E-2</v>
      </c>
      <c r="Q249" s="45"/>
      <c r="R249" s="45"/>
      <c r="S249" s="45"/>
      <c r="T249" s="45"/>
    </row>
    <row r="250" spans="1:20" x14ac:dyDescent="0.2">
      <c r="A250" s="106">
        <v>21508</v>
      </c>
      <c r="B250" s="106">
        <v>6.2545600012526847E-3</v>
      </c>
      <c r="D250" s="92">
        <f t="shared" si="42"/>
        <v>2.1507999999999998</v>
      </c>
      <c r="E250" s="92">
        <f t="shared" si="43"/>
        <v>6.2545600012526847E-3</v>
      </c>
      <c r="F250" s="36">
        <f t="shared" si="44"/>
        <v>4.6259406399999996</v>
      </c>
      <c r="G250" s="36">
        <f t="shared" si="45"/>
        <v>9.9494731285119986</v>
      </c>
      <c r="H250" s="36">
        <f t="shared" si="46"/>
        <v>21.399326804803607</v>
      </c>
      <c r="I250" s="36">
        <f t="shared" si="47"/>
        <v>1.3452307650694273E-2</v>
      </c>
      <c r="J250" s="36">
        <f t="shared" si="48"/>
        <v>2.893322329511324E-2</v>
      </c>
      <c r="K250" s="36">
        <f t="shared" ca="1" si="49"/>
        <v>5.8562741211130205E-3</v>
      </c>
      <c r="L250" s="36">
        <f t="shared" ca="1" si="50"/>
        <v>1.5863164231862699E-7</v>
      </c>
      <c r="M250" s="36">
        <f t="shared" ca="1" si="51"/>
        <v>2031547494.7962186</v>
      </c>
      <c r="N250" s="36">
        <f t="shared" ca="1" si="52"/>
        <v>508531599.19675016</v>
      </c>
      <c r="O250" s="36">
        <f t="shared" ca="1" si="53"/>
        <v>3781959254.9391394</v>
      </c>
      <c r="P250" s="45">
        <f t="shared" ca="1" si="54"/>
        <v>3.9828588013966423E-4</v>
      </c>
    </row>
    <row r="251" spans="1:20" x14ac:dyDescent="0.2">
      <c r="A251" s="107">
        <v>21606</v>
      </c>
      <c r="B251" s="107">
        <v>8.5679199983133003E-3</v>
      </c>
      <c r="C251" s="45"/>
      <c r="D251" s="92">
        <f t="shared" si="42"/>
        <v>2.1606000000000001</v>
      </c>
      <c r="E251" s="92">
        <f t="shared" si="43"/>
        <v>8.5679199983133003E-3</v>
      </c>
      <c r="F251" s="36">
        <f t="shared" si="44"/>
        <v>4.6681923599999999</v>
      </c>
      <c r="G251" s="36">
        <f t="shared" si="45"/>
        <v>10.086096413016</v>
      </c>
      <c r="H251" s="36">
        <f t="shared" si="46"/>
        <v>21.79201990996237</v>
      </c>
      <c r="I251" s="36">
        <f t="shared" si="47"/>
        <v>1.8511847948355718E-2</v>
      </c>
      <c r="J251" s="36">
        <f t="shared" si="48"/>
        <v>3.999669867721737E-2</v>
      </c>
      <c r="K251" s="36">
        <f t="shared" ca="1" si="49"/>
        <v>5.9836485603291349E-3</v>
      </c>
      <c r="L251" s="36">
        <f t="shared" ca="1" si="50"/>
        <v>6.6784588651807457E-6</v>
      </c>
      <c r="M251" s="36">
        <f t="shared" ca="1" si="51"/>
        <v>2110923124.6103098</v>
      </c>
      <c r="N251" s="36">
        <f t="shared" ca="1" si="52"/>
        <v>547848145.24709535</v>
      </c>
      <c r="O251" s="36">
        <f t="shared" ca="1" si="53"/>
        <v>3918490441.5941839</v>
      </c>
      <c r="P251" s="45">
        <f t="shared" ca="1" si="54"/>
        <v>2.5842714379841654E-3</v>
      </c>
      <c r="Q251" s="45"/>
      <c r="R251" s="45"/>
      <c r="S251" s="45"/>
      <c r="T251" s="45"/>
    </row>
    <row r="252" spans="1:20" x14ac:dyDescent="0.2">
      <c r="A252" s="106">
        <v>21785.5</v>
      </c>
      <c r="B252" s="106">
        <v>6.0908599989488721E-3</v>
      </c>
      <c r="D252" s="92">
        <f t="shared" si="42"/>
        <v>2.17855</v>
      </c>
      <c r="E252" s="92">
        <f t="shared" si="43"/>
        <v>6.0908599989488721E-3</v>
      </c>
      <c r="F252" s="36">
        <f t="shared" si="44"/>
        <v>4.7460801024999997</v>
      </c>
      <c r="G252" s="36">
        <f t="shared" si="45"/>
        <v>10.339572807301375</v>
      </c>
      <c r="H252" s="36">
        <f t="shared" si="46"/>
        <v>22.525276339346409</v>
      </c>
      <c r="I252" s="36">
        <f t="shared" si="47"/>
        <v>1.3269243050710065E-2</v>
      </c>
      <c r="J252" s="36">
        <f t="shared" si="48"/>
        <v>2.8907709448124413E-2</v>
      </c>
      <c r="K252" s="36">
        <f t="shared" ca="1" si="49"/>
        <v>6.2194804113322594E-3</v>
      </c>
      <c r="L252" s="36">
        <f t="shared" ca="1" si="50"/>
        <v>1.6543210481672606E-8</v>
      </c>
      <c r="M252" s="36">
        <f t="shared" ca="1" si="51"/>
        <v>2261164518.5237198</v>
      </c>
      <c r="N252" s="36">
        <f t="shared" ca="1" si="52"/>
        <v>624575498.55966413</v>
      </c>
      <c r="O252" s="36">
        <f t="shared" ca="1" si="53"/>
        <v>4177070561.3510909</v>
      </c>
      <c r="P252" s="45">
        <f t="shared" ca="1" si="54"/>
        <v>-1.2862041238338728E-4</v>
      </c>
    </row>
    <row r="253" spans="1:20" x14ac:dyDescent="0.2">
      <c r="A253" s="107">
        <v>22174.5</v>
      </c>
      <c r="B253" s="107">
        <v>9.4163399990065955E-3</v>
      </c>
      <c r="C253" s="45"/>
      <c r="D253" s="92">
        <f t="shared" si="42"/>
        <v>2.2174499999999999</v>
      </c>
      <c r="E253" s="92">
        <f t="shared" si="43"/>
        <v>9.4163399990065955E-3</v>
      </c>
      <c r="F253" s="36">
        <f t="shared" si="44"/>
        <v>4.9170845024999998</v>
      </c>
      <c r="G253" s="36">
        <f t="shared" si="45"/>
        <v>10.903389030068624</v>
      </c>
      <c r="H253" s="36">
        <f t="shared" si="46"/>
        <v>24.177720004725671</v>
      </c>
      <c r="I253" s="36">
        <f t="shared" si="47"/>
        <v>2.0880263130797175E-2</v>
      </c>
      <c r="J253" s="36">
        <f t="shared" si="48"/>
        <v>4.6300939479386197E-2</v>
      </c>
      <c r="K253" s="36">
        <f t="shared" ca="1" si="49"/>
        <v>6.7417854132832238E-3</v>
      </c>
      <c r="L253" s="36">
        <f t="shared" ca="1" si="50"/>
        <v>7.1532422320139162E-6</v>
      </c>
      <c r="M253" s="36">
        <f t="shared" ca="1" si="51"/>
        <v>2608817789.5771422</v>
      </c>
      <c r="N253" s="36">
        <f t="shared" ca="1" si="52"/>
        <v>812747948.25101709</v>
      </c>
      <c r="O253" s="36">
        <f t="shared" ca="1" si="53"/>
        <v>4776367509.8451929</v>
      </c>
      <c r="P253" s="45">
        <f t="shared" ca="1" si="54"/>
        <v>2.6745545857233717E-3</v>
      </c>
      <c r="Q253" s="45"/>
      <c r="R253" s="45"/>
      <c r="S253" s="45"/>
      <c r="T253" s="45"/>
    </row>
    <row r="254" spans="1:20" x14ac:dyDescent="0.2">
      <c r="A254" s="106">
        <v>22179</v>
      </c>
      <c r="B254" s="106">
        <v>2.8082800054107793E-3</v>
      </c>
      <c r="D254" s="92">
        <f t="shared" si="42"/>
        <v>2.2179000000000002</v>
      </c>
      <c r="E254" s="92">
        <f t="shared" si="43"/>
        <v>2.8082800054107793E-3</v>
      </c>
      <c r="F254" s="36">
        <f t="shared" si="44"/>
        <v>4.9190804100000012</v>
      </c>
      <c r="G254" s="36">
        <f t="shared" si="45"/>
        <v>10.910028441339003</v>
      </c>
      <c r="H254" s="36">
        <f t="shared" si="46"/>
        <v>24.197352080045778</v>
      </c>
      <c r="I254" s="36">
        <f t="shared" si="47"/>
        <v>6.2284842240005675E-3</v>
      </c>
      <c r="J254" s="36">
        <f t="shared" si="48"/>
        <v>1.381415516041086E-2</v>
      </c>
      <c r="K254" s="36">
        <f t="shared" ca="1" si="49"/>
        <v>6.7479173941491846E-3</v>
      </c>
      <c r="L254" s="36">
        <f t="shared" ca="1" si="50"/>
        <v>1.552074275474556E-5</v>
      </c>
      <c r="M254" s="36">
        <f t="shared" ca="1" si="51"/>
        <v>2613019652.3382401</v>
      </c>
      <c r="N254" s="36">
        <f t="shared" ca="1" si="52"/>
        <v>815106803.17343676</v>
      </c>
      <c r="O254" s="36">
        <f t="shared" ca="1" si="53"/>
        <v>4783619953.7293682</v>
      </c>
      <c r="P254" s="45">
        <f t="shared" ca="1" si="54"/>
        <v>-3.9396373887384054E-3</v>
      </c>
    </row>
    <row r="255" spans="1:20" x14ac:dyDescent="0.2">
      <c r="A255" s="107">
        <v>22341.5</v>
      </c>
      <c r="B255" s="107">
        <v>8.0727800013846718E-3</v>
      </c>
      <c r="C255" s="45"/>
      <c r="D255" s="92">
        <f t="shared" si="42"/>
        <v>2.2341500000000001</v>
      </c>
      <c r="E255" s="92">
        <f t="shared" si="43"/>
        <v>8.0727800013846718E-3</v>
      </c>
      <c r="F255" s="36">
        <f t="shared" si="44"/>
        <v>4.9914262225000003</v>
      </c>
      <c r="G255" s="36">
        <f t="shared" si="45"/>
        <v>11.151594894998377</v>
      </c>
      <c r="H255" s="36">
        <f t="shared" si="46"/>
        <v>24.914335734660622</v>
      </c>
      <c r="I255" s="36">
        <f t="shared" si="47"/>
        <v>1.8035801440093566E-2</v>
      </c>
      <c r="J255" s="36">
        <f t="shared" si="48"/>
        <v>4.0294685787385043E-2</v>
      </c>
      <c r="K255" s="36">
        <f t="shared" ca="1" si="49"/>
        <v>6.9707276721886723E-3</v>
      </c>
      <c r="L255" s="36">
        <f t="shared" ca="1" si="50"/>
        <v>1.2145193362863277E-6</v>
      </c>
      <c r="M255" s="36">
        <f t="shared" ca="1" si="51"/>
        <v>2767567553.686276</v>
      </c>
      <c r="N255" s="36">
        <f t="shared" ca="1" si="52"/>
        <v>903179491.36416781</v>
      </c>
      <c r="O255" s="36">
        <f t="shared" ca="1" si="53"/>
        <v>5050534608.4188881</v>
      </c>
      <c r="P255" s="45">
        <f t="shared" ca="1" si="54"/>
        <v>1.1020523291959995E-3</v>
      </c>
      <c r="Q255" s="45"/>
      <c r="R255" s="45"/>
      <c r="S255" s="45"/>
      <c r="T255" s="45"/>
    </row>
    <row r="256" spans="1:20" x14ac:dyDescent="0.2">
      <c r="A256" s="106">
        <v>22342</v>
      </c>
      <c r="B256" s="106">
        <v>9.2274400012684055E-3</v>
      </c>
      <c r="D256" s="92">
        <f t="shared" si="42"/>
        <v>2.2342</v>
      </c>
      <c r="E256" s="92">
        <f t="shared" si="43"/>
        <v>9.2274400012684055E-3</v>
      </c>
      <c r="F256" s="36">
        <f t="shared" si="44"/>
        <v>4.9916496399999994</v>
      </c>
      <c r="G256" s="36">
        <f t="shared" si="45"/>
        <v>11.152343625687999</v>
      </c>
      <c r="H256" s="36">
        <f t="shared" si="46"/>
        <v>24.916566128512123</v>
      </c>
      <c r="I256" s="36">
        <f t="shared" si="47"/>
        <v>2.061594645083387E-2</v>
      </c>
      <c r="J256" s="36">
        <f t="shared" si="48"/>
        <v>4.6060147560453034E-2</v>
      </c>
      <c r="K256" s="36">
        <f t="shared" ca="1" si="49"/>
        <v>6.9714173796238572E-3</v>
      </c>
      <c r="L256" s="36">
        <f t="shared" ca="1" si="50"/>
        <v>5.0896380693719401E-6</v>
      </c>
      <c r="M256" s="36">
        <f t="shared" ca="1" si="51"/>
        <v>2768051584.7509565</v>
      </c>
      <c r="N256" s="36">
        <f t="shared" ca="1" si="52"/>
        <v>903459262.14072001</v>
      </c>
      <c r="O256" s="36">
        <f t="shared" ca="1" si="53"/>
        <v>5051371073.6352701</v>
      </c>
      <c r="P256" s="45">
        <f t="shared" ca="1" si="54"/>
        <v>2.2560226216445482E-3</v>
      </c>
    </row>
    <row r="257" spans="1:20" x14ac:dyDescent="0.2">
      <c r="A257" s="107">
        <v>22342</v>
      </c>
      <c r="B257" s="107">
        <v>1.722744000289822E-2</v>
      </c>
      <c r="C257" s="45"/>
      <c r="D257" s="92">
        <f t="shared" si="42"/>
        <v>2.2342</v>
      </c>
      <c r="E257" s="92">
        <f t="shared" si="43"/>
        <v>1.722744000289822E-2</v>
      </c>
      <c r="F257" s="36">
        <f t="shared" si="44"/>
        <v>4.9916496399999994</v>
      </c>
      <c r="G257" s="36">
        <f t="shared" si="45"/>
        <v>11.152343625687999</v>
      </c>
      <c r="H257" s="36">
        <f t="shared" si="46"/>
        <v>24.916566128512123</v>
      </c>
      <c r="I257" s="36">
        <f t="shared" si="47"/>
        <v>3.84895464544752E-2</v>
      </c>
      <c r="J257" s="36">
        <f t="shared" si="48"/>
        <v>8.5993344688588491E-2</v>
      </c>
      <c r="K257" s="36">
        <f t="shared" ca="1" si="49"/>
        <v>6.9714173796238572E-3</v>
      </c>
      <c r="L257" s="36">
        <f t="shared" ca="1" si="50"/>
        <v>1.0518600004911554E-4</v>
      </c>
      <c r="M257" s="36">
        <f t="shared" ca="1" si="51"/>
        <v>2768051584.7509565</v>
      </c>
      <c r="N257" s="36">
        <f t="shared" ca="1" si="52"/>
        <v>903459262.14072001</v>
      </c>
      <c r="O257" s="36">
        <f t="shared" ca="1" si="53"/>
        <v>5051371073.6352701</v>
      </c>
      <c r="P257" s="45">
        <f t="shared" ca="1" si="54"/>
        <v>1.0256022623274363E-2</v>
      </c>
      <c r="Q257" s="45"/>
      <c r="R257" s="45"/>
      <c r="S257" s="45"/>
      <c r="T257" s="45"/>
    </row>
    <row r="258" spans="1:20" x14ac:dyDescent="0.2">
      <c r="A258" s="106">
        <v>23223.5</v>
      </c>
      <c r="B258" s="106">
        <v>4.8930199991445988E-3</v>
      </c>
      <c r="D258" s="92">
        <f t="shared" si="42"/>
        <v>2.3223500000000001</v>
      </c>
      <c r="E258" s="92">
        <f t="shared" si="43"/>
        <v>4.8930199991445988E-3</v>
      </c>
      <c r="F258" s="36">
        <f t="shared" si="44"/>
        <v>5.393309522500001</v>
      </c>
      <c r="G258" s="36">
        <f t="shared" si="45"/>
        <v>12.525152369577878</v>
      </c>
      <c r="H258" s="36">
        <f t="shared" si="46"/>
        <v>29.08778760548919</v>
      </c>
      <c r="I258" s="36">
        <f t="shared" si="47"/>
        <v>1.136330499501346E-2</v>
      </c>
      <c r="J258" s="36">
        <f t="shared" si="48"/>
        <v>2.6389571355169509E-2</v>
      </c>
      <c r="K258" s="36">
        <f t="shared" ca="1" si="49"/>
        <v>8.2268405258296186E-3</v>
      </c>
      <c r="L258" s="36">
        <f t="shared" ca="1" si="50"/>
        <v>1.1114359304146383E-5</v>
      </c>
      <c r="M258" s="36">
        <f t="shared" ca="1" si="51"/>
        <v>3705368316.661479</v>
      </c>
      <c r="N258" s="36">
        <f t="shared" ca="1" si="52"/>
        <v>1486088525.3289418</v>
      </c>
      <c r="O258" s="36">
        <f t="shared" ca="1" si="53"/>
        <v>6677643363.072341</v>
      </c>
      <c r="P258" s="45">
        <f t="shared" ca="1" si="54"/>
        <v>-3.3338205266850197E-3</v>
      </c>
    </row>
    <row r="259" spans="1:20" x14ac:dyDescent="0.2">
      <c r="A259" s="107">
        <v>23266.5</v>
      </c>
      <c r="B259" s="107">
        <v>3.1937800013110973E-3</v>
      </c>
      <c r="C259" s="45"/>
      <c r="D259" s="92">
        <f t="shared" si="42"/>
        <v>2.3266499999999999</v>
      </c>
      <c r="E259" s="92">
        <f t="shared" si="43"/>
        <v>3.1937800013110973E-3</v>
      </c>
      <c r="F259" s="36">
        <f t="shared" si="44"/>
        <v>5.4133002224999993</v>
      </c>
      <c r="G259" s="36">
        <f t="shared" si="45"/>
        <v>12.594854962679623</v>
      </c>
      <c r="H259" s="36">
        <f t="shared" si="46"/>
        <v>29.30381929891854</v>
      </c>
      <c r="I259" s="36">
        <f t="shared" si="47"/>
        <v>7.4308082400504644E-3</v>
      </c>
      <c r="J259" s="36">
        <f t="shared" si="48"/>
        <v>1.7288889991713411E-2</v>
      </c>
      <c r="K259" s="36">
        <f t="shared" ca="1" si="49"/>
        <v>8.2900987664195382E-3</v>
      </c>
      <c r="L259" s="36">
        <f t="shared" ca="1" si="50"/>
        <v>2.5972464955596422E-5</v>
      </c>
      <c r="M259" s="36">
        <f t="shared" ca="1" si="51"/>
        <v>3755516971.0692658</v>
      </c>
      <c r="N259" s="36">
        <f t="shared" ca="1" si="52"/>
        <v>1519341754.4978352</v>
      </c>
      <c r="O259" s="36">
        <f t="shared" ca="1" si="53"/>
        <v>6765031754.9468012</v>
      </c>
      <c r="P259" s="45">
        <f t="shared" ca="1" si="54"/>
        <v>-5.0963187651084409E-3</v>
      </c>
      <c r="Q259" s="45"/>
      <c r="R259" s="45"/>
      <c r="S259" s="45"/>
      <c r="T259" s="45"/>
    </row>
    <row r="260" spans="1:20" x14ac:dyDescent="0.2">
      <c r="A260" s="106">
        <v>23477</v>
      </c>
      <c r="B260" s="106">
        <v>8.4656399994855747E-3</v>
      </c>
      <c r="D260" s="92">
        <f t="shared" si="42"/>
        <v>2.3477000000000001</v>
      </c>
      <c r="E260" s="92">
        <f t="shared" si="43"/>
        <v>8.4656399994855747E-3</v>
      </c>
      <c r="F260" s="36">
        <f t="shared" si="44"/>
        <v>5.5116952900000005</v>
      </c>
      <c r="G260" s="36">
        <f t="shared" si="45"/>
        <v>12.939807032333002</v>
      </c>
      <c r="H260" s="36">
        <f t="shared" si="46"/>
        <v>30.378784969808191</v>
      </c>
      <c r="I260" s="36">
        <f t="shared" si="47"/>
        <v>1.9874783026792284E-2</v>
      </c>
      <c r="J260" s="36">
        <f t="shared" si="48"/>
        <v>4.6660028112000249E-2</v>
      </c>
      <c r="K260" s="36">
        <f t="shared" ca="1" si="49"/>
        <v>8.6024788310988809E-3</v>
      </c>
      <c r="L260" s="36">
        <f t="shared" ca="1" si="50"/>
        <v>1.8724865837294779E-8</v>
      </c>
      <c r="M260" s="36">
        <f t="shared" ca="1" si="51"/>
        <v>4007173701.6178951</v>
      </c>
      <c r="N260" s="36">
        <f t="shared" ca="1" si="52"/>
        <v>1689054453.2427452</v>
      </c>
      <c r="O260" s="36">
        <f t="shared" ca="1" si="53"/>
        <v>7204159358.8652983</v>
      </c>
      <c r="P260" s="45">
        <f t="shared" ca="1" si="54"/>
        <v>-1.3683883161330623E-4</v>
      </c>
    </row>
    <row r="261" spans="1:20" x14ac:dyDescent="0.2">
      <c r="A261" s="107">
        <v>23481.5</v>
      </c>
      <c r="B261" s="107">
        <v>7.7675799984717742E-3</v>
      </c>
      <c r="C261" s="45"/>
      <c r="D261" s="92">
        <f t="shared" si="42"/>
        <v>2.34815</v>
      </c>
      <c r="E261" s="92">
        <f t="shared" si="43"/>
        <v>7.7675799984717742E-3</v>
      </c>
      <c r="F261" s="36">
        <f t="shared" si="44"/>
        <v>5.5138084224999995</v>
      </c>
      <c r="G261" s="36">
        <f t="shared" si="45"/>
        <v>12.947249247293373</v>
      </c>
      <c r="H261" s="36">
        <f t="shared" si="46"/>
        <v>30.402083320031931</v>
      </c>
      <c r="I261" s="36">
        <f t="shared" si="47"/>
        <v>1.8239442973411495E-2</v>
      </c>
      <c r="J261" s="36">
        <f t="shared" si="48"/>
        <v>4.2828948018016205E-2</v>
      </c>
      <c r="K261" s="36">
        <f t="shared" ca="1" si="49"/>
        <v>8.6092059048804986E-3</v>
      </c>
      <c r="L261" s="36">
        <f t="shared" ca="1" si="50"/>
        <v>7.0833416633830709E-7</v>
      </c>
      <c r="M261" s="36">
        <f t="shared" ca="1" si="51"/>
        <v>4012666171.805325</v>
      </c>
      <c r="N261" s="36">
        <f t="shared" ca="1" si="52"/>
        <v>1692809953.0226123</v>
      </c>
      <c r="O261" s="36">
        <f t="shared" ca="1" si="53"/>
        <v>7213754480.2860165</v>
      </c>
      <c r="P261" s="45">
        <f t="shared" ca="1" si="54"/>
        <v>-8.4162590640872448E-4</v>
      </c>
      <c r="Q261" s="45"/>
      <c r="R261" s="45"/>
      <c r="S261" s="45"/>
      <c r="T261" s="45"/>
    </row>
    <row r="262" spans="1:20" x14ac:dyDescent="0.2">
      <c r="A262" s="106">
        <v>23482</v>
      </c>
      <c r="B262" s="106">
        <v>8.5322400045697577E-3</v>
      </c>
      <c r="D262" s="92">
        <f t="shared" si="42"/>
        <v>2.3481999999999998</v>
      </c>
      <c r="E262" s="92">
        <f t="shared" si="43"/>
        <v>8.5322400045697577E-3</v>
      </c>
      <c r="F262" s="36">
        <f t="shared" si="44"/>
        <v>5.5140432399999995</v>
      </c>
      <c r="G262" s="36">
        <f t="shared" si="45"/>
        <v>12.948076336167999</v>
      </c>
      <c r="H262" s="36">
        <f t="shared" si="46"/>
        <v>30.404672852589691</v>
      </c>
      <c r="I262" s="36">
        <f t="shared" si="47"/>
        <v>2.0035405978730703E-2</v>
      </c>
      <c r="J262" s="36">
        <f t="shared" si="48"/>
        <v>4.7047140319255436E-2</v>
      </c>
      <c r="K262" s="36">
        <f t="shared" ca="1" si="49"/>
        <v>8.6099534844354397E-3</v>
      </c>
      <c r="L262" s="36">
        <f t="shared" ca="1" si="50"/>
        <v>6.0393849528337618E-9</v>
      </c>
      <c r="M262" s="36">
        <f t="shared" ca="1" si="51"/>
        <v>4013276739.3077555</v>
      </c>
      <c r="N262" s="36">
        <f t="shared" ca="1" si="52"/>
        <v>1693227564.0885012</v>
      </c>
      <c r="O262" s="36">
        <f t="shared" ca="1" si="53"/>
        <v>7214821145.97754</v>
      </c>
      <c r="P262" s="45">
        <f t="shared" ca="1" si="54"/>
        <v>-7.7713479865682E-5</v>
      </c>
    </row>
    <row r="263" spans="1:20" x14ac:dyDescent="0.2">
      <c r="A263" s="107">
        <v>23482.5</v>
      </c>
      <c r="B263" s="107">
        <v>8.096900004602503E-3</v>
      </c>
      <c r="C263" s="45"/>
      <c r="D263" s="92">
        <f t="shared" si="42"/>
        <v>2.3482500000000002</v>
      </c>
      <c r="E263" s="92">
        <f t="shared" si="43"/>
        <v>8.096900004602503E-3</v>
      </c>
      <c r="F263" s="36">
        <f t="shared" si="44"/>
        <v>5.5142780625000007</v>
      </c>
      <c r="G263" s="36">
        <f t="shared" si="45"/>
        <v>12.948903460265628</v>
      </c>
      <c r="H263" s="36">
        <f t="shared" si="46"/>
        <v>30.407262550568763</v>
      </c>
      <c r="I263" s="36">
        <f t="shared" si="47"/>
        <v>1.9013545435807831E-2</v>
      </c>
      <c r="J263" s="36">
        <f t="shared" si="48"/>
        <v>4.464855806963574E-2</v>
      </c>
      <c r="K263" s="36">
        <f t="shared" ca="1" si="49"/>
        <v>8.6107010893728998E-3</v>
      </c>
      <c r="L263" s="36">
        <f t="shared" ca="1" si="50"/>
        <v>2.6399155471123646E-7</v>
      </c>
      <c r="M263" s="36">
        <f t="shared" ca="1" si="51"/>
        <v>4013887365.427804</v>
      </c>
      <c r="N263" s="36">
        <f t="shared" ca="1" si="52"/>
        <v>1693645241.8374877</v>
      </c>
      <c r="O263" s="36">
        <f t="shared" ca="1" si="53"/>
        <v>7215887919.9108086</v>
      </c>
      <c r="P263" s="45">
        <f t="shared" ca="1" si="54"/>
        <v>-5.1380108477039679E-4</v>
      </c>
      <c r="Q263" s="45"/>
      <c r="R263" s="45"/>
      <c r="S263" s="45"/>
      <c r="T263" s="45"/>
    </row>
    <row r="264" spans="1:20" x14ac:dyDescent="0.2">
      <c r="A264" s="106">
        <v>23485.5</v>
      </c>
      <c r="B264" s="106">
        <v>8.3648600048036315E-3</v>
      </c>
      <c r="D264" s="92">
        <f t="shared" si="42"/>
        <v>2.3485499999999999</v>
      </c>
      <c r="E264" s="92">
        <f t="shared" si="43"/>
        <v>8.3648600048036315E-3</v>
      </c>
      <c r="F264" s="36">
        <f t="shared" si="44"/>
        <v>5.5156871024999994</v>
      </c>
      <c r="G264" s="36">
        <f t="shared" si="45"/>
        <v>12.953866944576372</v>
      </c>
      <c r="H264" s="36">
        <f t="shared" si="46"/>
        <v>30.422804212684838</v>
      </c>
      <c r="I264" s="36">
        <f t="shared" si="47"/>
        <v>1.9645291964281567E-2</v>
      </c>
      <c r="J264" s="36">
        <f t="shared" si="48"/>
        <v>4.6137950442713474E-2</v>
      </c>
      <c r="K264" s="36">
        <f t="shared" ca="1" si="49"/>
        <v>8.6151872520303027E-3</v>
      </c>
      <c r="L264" s="36">
        <f t="shared" ca="1" si="50"/>
        <v>6.2663730704082993E-8</v>
      </c>
      <c r="M264" s="36">
        <f t="shared" ca="1" si="51"/>
        <v>4017552353.2734885</v>
      </c>
      <c r="N264" s="36">
        <f t="shared" ca="1" si="52"/>
        <v>1696152708.9909582</v>
      </c>
      <c r="O264" s="36">
        <f t="shared" ca="1" si="53"/>
        <v>7222290836.9518175</v>
      </c>
      <c r="P264" s="45">
        <f t="shared" ca="1" si="54"/>
        <v>-2.5032724722667127E-4</v>
      </c>
    </row>
    <row r="265" spans="1:20" x14ac:dyDescent="0.2">
      <c r="A265" s="107">
        <v>23486</v>
      </c>
      <c r="B265" s="107">
        <v>8.499520001350902E-3</v>
      </c>
      <c r="C265" s="45"/>
      <c r="D265" s="92">
        <f t="shared" si="42"/>
        <v>2.3485999999999998</v>
      </c>
      <c r="E265" s="92">
        <f t="shared" si="43"/>
        <v>8.499520001350902E-3</v>
      </c>
      <c r="F265" s="36">
        <f t="shared" si="44"/>
        <v>5.5159219599999991</v>
      </c>
      <c r="G265" s="36">
        <f t="shared" si="45"/>
        <v>12.954694315255997</v>
      </c>
      <c r="H265" s="36">
        <f t="shared" si="46"/>
        <v>30.425395068810232</v>
      </c>
      <c r="I265" s="36">
        <f t="shared" si="47"/>
        <v>1.9961972675172728E-2</v>
      </c>
      <c r="J265" s="36">
        <f t="shared" si="48"/>
        <v>4.6882689024910662E-2</v>
      </c>
      <c r="K265" s="36">
        <f t="shared" ca="1" si="49"/>
        <v>8.6159350346453195E-3</v>
      </c>
      <c r="L265" s="36">
        <f t="shared" ca="1" si="50"/>
        <v>1.3552459976940333E-8</v>
      </c>
      <c r="M265" s="36">
        <f t="shared" ca="1" si="51"/>
        <v>4018163389.7945919</v>
      </c>
      <c r="N265" s="36">
        <f t="shared" ca="1" si="52"/>
        <v>1696570853.6788721</v>
      </c>
      <c r="O265" s="36">
        <f t="shared" ca="1" si="53"/>
        <v>7223358368.7597237</v>
      </c>
      <c r="P265" s="45">
        <f t="shared" ca="1" si="54"/>
        <v>-1.1641503329441749E-4</v>
      </c>
      <c r="Q265" s="45"/>
      <c r="R265" s="45"/>
      <c r="S265" s="45"/>
      <c r="T265" s="45"/>
    </row>
    <row r="266" spans="1:20" x14ac:dyDescent="0.2">
      <c r="A266" s="106">
        <v>23659.5</v>
      </c>
      <c r="B266" s="106">
        <v>7.7565399988088757E-3</v>
      </c>
      <c r="D266" s="92">
        <f t="shared" si="42"/>
        <v>2.3659500000000002</v>
      </c>
      <c r="E266" s="92">
        <f t="shared" si="43"/>
        <v>7.7565399988088757E-3</v>
      </c>
      <c r="F266" s="36">
        <f t="shared" si="44"/>
        <v>5.597719402500001</v>
      </c>
      <c r="G266" s="36">
        <f t="shared" si="45"/>
        <v>13.243924220344878</v>
      </c>
      <c r="H266" s="36">
        <f t="shared" si="46"/>
        <v>31.334462509124968</v>
      </c>
      <c r="I266" s="36">
        <f t="shared" si="47"/>
        <v>1.8351585810181863E-2</v>
      </c>
      <c r="J266" s="36">
        <f t="shared" si="48"/>
        <v>4.3418934447599783E-2</v>
      </c>
      <c r="K266" s="36">
        <f t="shared" ca="1" si="49"/>
        <v>8.876948147163579E-3</v>
      </c>
      <c r="L266" s="36">
        <f t="shared" ca="1" si="50"/>
        <v>1.2553144188996149E-6</v>
      </c>
      <c r="M266" s="36">
        <f t="shared" ca="1" si="51"/>
        <v>4233752992.7209821</v>
      </c>
      <c r="N266" s="36">
        <f t="shared" ca="1" si="52"/>
        <v>1845735199.1166809</v>
      </c>
      <c r="O266" s="36">
        <f t="shared" ca="1" si="53"/>
        <v>7600375971.5596466</v>
      </c>
      <c r="P266" s="45">
        <f t="shared" ca="1" si="54"/>
        <v>-1.1204081483547033E-3</v>
      </c>
    </row>
    <row r="267" spans="1:20" x14ac:dyDescent="0.2">
      <c r="A267" s="107">
        <v>23723.5</v>
      </c>
      <c r="B267" s="107">
        <v>7.5530199974309653E-3</v>
      </c>
      <c r="C267" s="45"/>
      <c r="D267" s="92">
        <f t="shared" si="42"/>
        <v>2.37235</v>
      </c>
      <c r="E267" s="92">
        <f t="shared" si="43"/>
        <v>7.5530199974309653E-3</v>
      </c>
      <c r="F267" s="36">
        <f t="shared" si="44"/>
        <v>5.6280445224999998</v>
      </c>
      <c r="G267" s="36">
        <f t="shared" si="45"/>
        <v>13.351691422952873</v>
      </c>
      <c r="H267" s="36">
        <f t="shared" si="46"/>
        <v>31.67488514724225</v>
      </c>
      <c r="I267" s="36">
        <f t="shared" si="47"/>
        <v>1.7918406990905349E-2</v>
      </c>
      <c r="J267" s="36">
        <f t="shared" si="48"/>
        <v>4.2508732824874301E-2</v>
      </c>
      <c r="K267" s="36">
        <f t="shared" ca="1" si="49"/>
        <v>8.9740012693818663E-3</v>
      </c>
      <c r="L267" s="36">
        <f t="shared" ca="1" si="50"/>
        <v>2.0191877752352006E-6</v>
      </c>
      <c r="M267" s="36">
        <f t="shared" ca="1" si="51"/>
        <v>4315084697.8848534</v>
      </c>
      <c r="N267" s="36">
        <f t="shared" ca="1" si="52"/>
        <v>1902833937.1475983</v>
      </c>
      <c r="O267" s="36">
        <f t="shared" ca="1" si="53"/>
        <v>7742795406.4759235</v>
      </c>
      <c r="P267" s="45">
        <f t="shared" ca="1" si="54"/>
        <v>-1.420981271950901E-3</v>
      </c>
      <c r="Q267" s="45"/>
      <c r="R267" s="45"/>
      <c r="S267" s="45"/>
      <c r="T267" s="45"/>
    </row>
    <row r="268" spans="1:20" x14ac:dyDescent="0.2">
      <c r="A268" s="106">
        <v>23959</v>
      </c>
      <c r="B268" s="106">
        <v>1.2397880003845785E-2</v>
      </c>
      <c r="D268" s="92">
        <f t="shared" si="42"/>
        <v>2.3959000000000001</v>
      </c>
      <c r="E268" s="92">
        <f t="shared" si="43"/>
        <v>1.2397880003845785E-2</v>
      </c>
      <c r="F268" s="36">
        <f t="shared" si="44"/>
        <v>5.7403368100000005</v>
      </c>
      <c r="G268" s="36">
        <f t="shared" si="45"/>
        <v>13.753272963079002</v>
      </c>
      <c r="H268" s="36">
        <f t="shared" si="46"/>
        <v>32.951466692240984</v>
      </c>
      <c r="I268" s="36">
        <f t="shared" si="47"/>
        <v>2.9704080701214119E-2</v>
      </c>
      <c r="J268" s="36">
        <f t="shared" si="48"/>
        <v>7.1168006952038912E-2</v>
      </c>
      <c r="K268" s="36">
        <f t="shared" ca="1" si="49"/>
        <v>9.33470700093815E-3</v>
      </c>
      <c r="L268" s="36">
        <f t="shared" ca="1" si="50"/>
        <v>9.3830288457421772E-6</v>
      </c>
      <c r="M268" s="36">
        <f t="shared" ca="1" si="51"/>
        <v>4622864274.697298</v>
      </c>
      <c r="N268" s="36">
        <f t="shared" ca="1" si="52"/>
        <v>2122824561.0870779</v>
      </c>
      <c r="O268" s="36">
        <f t="shared" ca="1" si="53"/>
        <v>8282677324.7793303</v>
      </c>
      <c r="P268" s="45">
        <f t="shared" ca="1" si="54"/>
        <v>3.0631730029076348E-3</v>
      </c>
    </row>
    <row r="269" spans="1:20" x14ac:dyDescent="0.2">
      <c r="A269" s="107">
        <v>24657.5</v>
      </c>
      <c r="B269" s="107">
        <v>1.4457900004344992E-2</v>
      </c>
      <c r="C269" s="45"/>
      <c r="D269" s="92">
        <f t="shared" si="42"/>
        <v>2.4657499999999999</v>
      </c>
      <c r="E269" s="92">
        <f t="shared" si="43"/>
        <v>1.4457900004344992E-2</v>
      </c>
      <c r="F269" s="36">
        <f t="shared" si="44"/>
        <v>6.0799230624999998</v>
      </c>
      <c r="G269" s="36">
        <f t="shared" si="45"/>
        <v>14.991570291359373</v>
      </c>
      <c r="H269" s="36">
        <f t="shared" si="46"/>
        <v>36.965464445919373</v>
      </c>
      <c r="I269" s="36">
        <f t="shared" si="47"/>
        <v>3.564956693571366E-2</v>
      </c>
      <c r="J269" s="36">
        <f t="shared" si="48"/>
        <v>8.7902919671735955E-2</v>
      </c>
      <c r="K269" s="36">
        <f t="shared" ca="1" si="49"/>
        <v>1.0437689968889909E-2</v>
      </c>
      <c r="L269" s="36">
        <f t="shared" ca="1" si="50"/>
        <v>1.616208872917376E-5</v>
      </c>
      <c r="M269" s="36">
        <f t="shared" ca="1" si="51"/>
        <v>5616870193.066906</v>
      </c>
      <c r="N269" s="36">
        <f t="shared" ca="1" si="52"/>
        <v>2871814994.7837882</v>
      </c>
      <c r="O269" s="36">
        <f t="shared" ca="1" si="53"/>
        <v>10036158229.638725</v>
      </c>
      <c r="P269" s="45">
        <f t="shared" ca="1" si="54"/>
        <v>4.0202100354550831E-3</v>
      </c>
      <c r="Q269" s="45"/>
      <c r="R269" s="45"/>
      <c r="S269" s="45"/>
      <c r="T269" s="45"/>
    </row>
    <row r="270" spans="1:20" x14ac:dyDescent="0.2">
      <c r="A270" s="106">
        <v>24901</v>
      </c>
      <c r="B270" s="106">
        <v>1.4777320000575855E-2</v>
      </c>
      <c r="D270" s="92">
        <f t="shared" si="42"/>
        <v>2.4901</v>
      </c>
      <c r="E270" s="92">
        <f t="shared" si="43"/>
        <v>1.4777320000575855E-2</v>
      </c>
      <c r="F270" s="36">
        <f t="shared" si="44"/>
        <v>6.2005980100000002</v>
      </c>
      <c r="G270" s="36">
        <f t="shared" si="45"/>
        <v>15.440109104701001</v>
      </c>
      <c r="H270" s="36">
        <f t="shared" si="46"/>
        <v>38.447415681615965</v>
      </c>
      <c r="I270" s="36">
        <f t="shared" si="47"/>
        <v>3.6797004533433937E-2</v>
      </c>
      <c r="J270" s="36">
        <f t="shared" si="48"/>
        <v>9.1628220988703851E-2</v>
      </c>
      <c r="K270" s="36">
        <f t="shared" ca="1" si="49"/>
        <v>1.0833838738211921E-2</v>
      </c>
      <c r="L270" s="36">
        <f t="shared" ca="1" si="50"/>
        <v>1.5551044466615452E-5</v>
      </c>
      <c r="M270" s="36">
        <f t="shared" ca="1" si="51"/>
        <v>5992939730.7358618</v>
      </c>
      <c r="N270" s="36">
        <f t="shared" ca="1" si="52"/>
        <v>3168985426.9208956</v>
      </c>
      <c r="O270" s="36">
        <f t="shared" ca="1" si="53"/>
        <v>10703386074.280479</v>
      </c>
      <c r="P270" s="45">
        <f t="shared" ca="1" si="54"/>
        <v>3.9434812623639348E-3</v>
      </c>
    </row>
    <row r="271" spans="1:20" x14ac:dyDescent="0.2">
      <c r="A271" s="107">
        <v>24969.5</v>
      </c>
      <c r="B271" s="107">
        <v>5.9657399979187176E-3</v>
      </c>
      <c r="C271" s="45"/>
      <c r="D271" s="92">
        <f t="shared" si="42"/>
        <v>2.49695</v>
      </c>
      <c r="E271" s="92">
        <f t="shared" si="43"/>
        <v>5.9657399979187176E-3</v>
      </c>
      <c r="F271" s="36">
        <f t="shared" si="44"/>
        <v>6.2347593024999997</v>
      </c>
      <c r="G271" s="36">
        <f t="shared" si="45"/>
        <v>15.567882240377374</v>
      </c>
      <c r="H271" s="36">
        <f t="shared" si="46"/>
        <v>38.872223560110285</v>
      </c>
      <c r="I271" s="36">
        <f t="shared" si="47"/>
        <v>1.4896154487803142E-2</v>
      </c>
      <c r="J271" s="36">
        <f t="shared" si="48"/>
        <v>3.7194952948320058E-2</v>
      </c>
      <c r="K271" s="36">
        <f t="shared" ca="1" si="49"/>
        <v>1.0946365949758043E-2</v>
      </c>
      <c r="L271" s="36">
        <f t="shared" ca="1" si="50"/>
        <v>2.4806634872135382E-5</v>
      </c>
      <c r="M271" s="36">
        <f t="shared" ca="1" si="51"/>
        <v>6101570772.6745996</v>
      </c>
      <c r="N271" s="36">
        <f t="shared" ca="1" si="52"/>
        <v>3256119473.4250917</v>
      </c>
      <c r="O271" s="36">
        <f t="shared" ca="1" si="53"/>
        <v>10896499907.076834</v>
      </c>
      <c r="P271" s="45">
        <f t="shared" ca="1" si="54"/>
        <v>-4.980625951839325E-3</v>
      </c>
      <c r="Q271" s="45"/>
      <c r="R271" s="45"/>
      <c r="S271" s="45"/>
      <c r="T271" s="45"/>
    </row>
    <row r="272" spans="1:20" x14ac:dyDescent="0.2">
      <c r="A272" s="106">
        <v>25029</v>
      </c>
      <c r="B272" s="106">
        <v>9.370280007715337E-3</v>
      </c>
      <c r="D272" s="92">
        <f t="shared" si="42"/>
        <v>2.5028999999999999</v>
      </c>
      <c r="E272" s="92">
        <f t="shared" si="43"/>
        <v>9.370280007715337E-3</v>
      </c>
      <c r="F272" s="36">
        <f t="shared" si="44"/>
        <v>6.2645084099999995</v>
      </c>
      <c r="G272" s="36">
        <f t="shared" si="45"/>
        <v>15.679438099388998</v>
      </c>
      <c r="H272" s="36">
        <f t="shared" si="46"/>
        <v>39.244065618960718</v>
      </c>
      <c r="I272" s="36">
        <f t="shared" si="47"/>
        <v>2.3452873831310717E-2</v>
      </c>
      <c r="J272" s="36">
        <f t="shared" si="48"/>
        <v>5.8700197912387592E-2</v>
      </c>
      <c r="K272" s="36">
        <f t="shared" ca="1" si="49"/>
        <v>1.1044495190538711E-2</v>
      </c>
      <c r="L272" s="36">
        <f t="shared" ca="1" si="50"/>
        <v>2.8029964783963045E-6</v>
      </c>
      <c r="M272" s="36">
        <f t="shared" ca="1" si="51"/>
        <v>6196951288.9240866</v>
      </c>
      <c r="N272" s="36">
        <f t="shared" ca="1" si="52"/>
        <v>3333088593.5734658</v>
      </c>
      <c r="O272" s="36">
        <f t="shared" ca="1" si="53"/>
        <v>11066196620.523365</v>
      </c>
      <c r="P272" s="45">
        <f t="shared" ca="1" si="54"/>
        <v>-1.6742151828233742E-3</v>
      </c>
    </row>
    <row r="273" spans="1:20" x14ac:dyDescent="0.2">
      <c r="A273" s="107">
        <v>25170</v>
      </c>
      <c r="B273" s="107">
        <v>9.9843999996664934E-3</v>
      </c>
      <c r="C273" s="45"/>
      <c r="D273" s="92">
        <f t="shared" si="42"/>
        <v>2.5169999999999999</v>
      </c>
      <c r="E273" s="92">
        <f t="shared" si="43"/>
        <v>9.9843999996664934E-3</v>
      </c>
      <c r="F273" s="36">
        <f t="shared" si="44"/>
        <v>6.3352889999999995</v>
      </c>
      <c r="G273" s="36">
        <f t="shared" si="45"/>
        <v>15.945922412999998</v>
      </c>
      <c r="H273" s="36">
        <f t="shared" si="46"/>
        <v>40.135886713520996</v>
      </c>
      <c r="I273" s="36">
        <f t="shared" si="47"/>
        <v>2.5130734799160562E-2</v>
      </c>
      <c r="J273" s="36">
        <f t="shared" si="48"/>
        <v>6.3254059489487133E-2</v>
      </c>
      <c r="K273" s="36">
        <f t="shared" ca="1" si="49"/>
        <v>1.1278471905147282E-2</v>
      </c>
      <c r="L273" s="36">
        <f t="shared" ca="1" si="50"/>
        <v>1.6746220965546784E-6</v>
      </c>
      <c r="M273" s="36">
        <f t="shared" ca="1" si="51"/>
        <v>6426803215.5083885</v>
      </c>
      <c r="N273" s="36">
        <f t="shared" ca="1" si="52"/>
        <v>3520313041.5711179</v>
      </c>
      <c r="O273" s="36">
        <f t="shared" ca="1" si="53"/>
        <v>11475665512.923157</v>
      </c>
      <c r="P273" s="45">
        <f t="shared" ca="1" si="54"/>
        <v>-1.2940719054807884E-3</v>
      </c>
      <c r="Q273" s="45"/>
      <c r="R273" s="45"/>
      <c r="S273" s="45"/>
      <c r="T273" s="45"/>
    </row>
    <row r="274" spans="1:20" x14ac:dyDescent="0.2">
      <c r="A274" s="106">
        <v>25230</v>
      </c>
      <c r="B274" s="106">
        <v>1.5543599998636637E-2</v>
      </c>
      <c r="D274" s="92">
        <f t="shared" si="42"/>
        <v>2.5230000000000001</v>
      </c>
      <c r="E274" s="92">
        <f t="shared" si="43"/>
        <v>1.5543599998636637E-2</v>
      </c>
      <c r="F274" s="36">
        <f t="shared" si="44"/>
        <v>6.3655290000000004</v>
      </c>
      <c r="G274" s="36">
        <f t="shared" si="45"/>
        <v>16.060229667000002</v>
      </c>
      <c r="H274" s="36">
        <f t="shared" si="46"/>
        <v>40.519959449841004</v>
      </c>
      <c r="I274" s="36">
        <f t="shared" si="47"/>
        <v>3.9216502796560235E-2</v>
      </c>
      <c r="J274" s="36">
        <f t="shared" si="48"/>
        <v>9.8943236555721473E-2</v>
      </c>
      <c r="K274" s="36">
        <f t="shared" ca="1" si="49"/>
        <v>1.1378648690664198E-2</v>
      </c>
      <c r="L274" s="36">
        <f t="shared" ca="1" si="50"/>
        <v>1.7346819397781332E-5</v>
      </c>
      <c r="M274" s="36">
        <f t="shared" ca="1" si="51"/>
        <v>6526256283.6753044</v>
      </c>
      <c r="N274" s="36">
        <f t="shared" ca="1" si="52"/>
        <v>3602068484.7531004</v>
      </c>
      <c r="O274" s="36">
        <f t="shared" ca="1" si="53"/>
        <v>11653064449.236895</v>
      </c>
      <c r="P274" s="45">
        <f t="shared" ca="1" si="54"/>
        <v>4.1649513079724393E-3</v>
      </c>
    </row>
    <row r="275" spans="1:20" x14ac:dyDescent="0.2">
      <c r="A275" s="107">
        <v>25371</v>
      </c>
      <c r="B275" s="107">
        <v>1.3157720000890549E-2</v>
      </c>
      <c r="C275" s="45"/>
      <c r="D275" s="92">
        <f t="shared" si="42"/>
        <v>2.5371000000000001</v>
      </c>
      <c r="E275" s="92">
        <f t="shared" si="43"/>
        <v>1.3157720000890549E-2</v>
      </c>
      <c r="F275" s="36">
        <f t="shared" si="44"/>
        <v>6.4368764100000009</v>
      </c>
      <c r="G275" s="36">
        <f t="shared" si="45"/>
        <v>16.330999139811002</v>
      </c>
      <c r="H275" s="36">
        <f t="shared" si="46"/>
        <v>41.4333779176145</v>
      </c>
      <c r="I275" s="36">
        <f t="shared" si="47"/>
        <v>3.3382451414259412E-2</v>
      </c>
      <c r="J275" s="36">
        <f t="shared" si="48"/>
        <v>8.469461748311756E-2</v>
      </c>
      <c r="K275" s="36">
        <f t="shared" ca="1" si="49"/>
        <v>1.1615502867985128E-2</v>
      </c>
      <c r="L275" s="36">
        <f t="shared" ca="1" si="50"/>
        <v>2.3784336850270179E-6</v>
      </c>
      <c r="M275" s="36">
        <f t="shared" ca="1" si="51"/>
        <v>6763872123.3005114</v>
      </c>
      <c r="N275" s="36">
        <f t="shared" ca="1" si="52"/>
        <v>3799176242.7530818</v>
      </c>
      <c r="O275" s="36">
        <f t="shared" ca="1" si="53"/>
        <v>12077462746.531908</v>
      </c>
      <c r="P275" s="45">
        <f t="shared" ca="1" si="54"/>
        <v>1.5422171329054213E-3</v>
      </c>
      <c r="Q275" s="45"/>
      <c r="R275" s="45"/>
      <c r="S275" s="45"/>
      <c r="T275" s="45"/>
    </row>
    <row r="276" spans="1:20" x14ac:dyDescent="0.2">
      <c r="A276" s="106">
        <v>25486.5</v>
      </c>
      <c r="B276" s="106">
        <v>1.3884179999877233E-2</v>
      </c>
      <c r="D276" s="92">
        <f t="shared" si="42"/>
        <v>2.5486499999999999</v>
      </c>
      <c r="E276" s="92">
        <f t="shared" si="43"/>
        <v>1.3884179999877233E-2</v>
      </c>
      <c r="F276" s="36">
        <f t="shared" si="44"/>
        <v>6.4956168224999997</v>
      </c>
      <c r="G276" s="36">
        <f t="shared" si="45"/>
        <v>16.555053814664625</v>
      </c>
      <c r="H276" s="36">
        <f t="shared" si="46"/>
        <v>42.19303790474499</v>
      </c>
      <c r="I276" s="36">
        <f t="shared" si="47"/>
        <v>3.5385915356687107E-2</v>
      </c>
      <c r="J276" s="36">
        <f t="shared" si="48"/>
        <v>9.0186313173820587E-2</v>
      </c>
      <c r="K276" s="36">
        <f t="shared" ca="1" si="49"/>
        <v>1.1811025667077237E-2</v>
      </c>
      <c r="L276" s="36">
        <f t="shared" ca="1" si="50"/>
        <v>4.2979688876073985E-6</v>
      </c>
      <c r="M276" s="36">
        <f t="shared" ca="1" si="51"/>
        <v>6962630114.0507202</v>
      </c>
      <c r="N276" s="36">
        <f t="shared" ca="1" si="52"/>
        <v>3965924728.8165135</v>
      </c>
      <c r="O276" s="36">
        <f t="shared" ca="1" si="53"/>
        <v>12433049131.704329</v>
      </c>
      <c r="P276" s="45">
        <f t="shared" ca="1" si="54"/>
        <v>2.0731543327999966E-3</v>
      </c>
    </row>
    <row r="277" spans="1:20" x14ac:dyDescent="0.2">
      <c r="A277" s="107">
        <v>25568</v>
      </c>
      <c r="B277" s="107">
        <v>1.0093760000017937E-2</v>
      </c>
      <c r="C277" s="45"/>
      <c r="D277" s="92">
        <f t="shared" ref="D277:D340" si="55">A277/A$18</f>
        <v>2.5568</v>
      </c>
      <c r="E277" s="92">
        <f t="shared" ref="E277:E340" si="56">B277/B$18</f>
        <v>1.0093760000017937E-2</v>
      </c>
      <c r="F277" s="36">
        <f t="shared" ref="F277:F340" si="57">D277*D277</f>
        <v>6.5372262399999999</v>
      </c>
      <c r="G277" s="36">
        <f t="shared" ref="G277:G340" si="58">D277*F277</f>
        <v>16.714380050431998</v>
      </c>
      <c r="H277" s="36">
        <f t="shared" ref="H277:H340" si="59">F277*F277</f>
        <v>42.735326912944537</v>
      </c>
      <c r="I277" s="36">
        <f t="shared" ref="I277:I340" si="60">E277*D277</f>
        <v>2.580772556804586E-2</v>
      </c>
      <c r="J277" s="36">
        <f t="shared" ref="J277:J340" si="61">I277*D277</f>
        <v>6.5985192732379655E-2</v>
      </c>
      <c r="K277" s="36">
        <f t="shared" ref="K277:K340" ca="1" si="62">+E$4+E$5*D277+E$6*D277^2</f>
        <v>1.1949807028934264E-2</v>
      </c>
      <c r="L277" s="36">
        <f t="shared" ref="L277:L340" ca="1" si="63">+(K277-E277)^2</f>
        <v>3.4449105735491255E-6</v>
      </c>
      <c r="M277" s="36">
        <f t="shared" ref="M277:M340" ca="1" si="64">(M$1-M$2*D277+M$3*F277)^2</f>
        <v>7105131123.3455715</v>
      </c>
      <c r="N277" s="36">
        <f t="shared" ref="N277:N340" ca="1" si="65">(-M$2+M$4*D277-M$5*F277)^2</f>
        <v>4086499144.4967599</v>
      </c>
      <c r="O277" s="36">
        <f t="shared" ref="O277:O340" ca="1" si="66">+(M$3-D277*M$5+F277*M$6)^2</f>
        <v>12688316470.216007</v>
      </c>
      <c r="P277" s="45">
        <f t="shared" ref="P277:P340" ca="1" si="67">+E277-K277</f>
        <v>-1.8560470289163272E-3</v>
      </c>
      <c r="Q277" s="45"/>
      <c r="R277" s="45"/>
      <c r="S277" s="45"/>
      <c r="T277" s="45"/>
    </row>
    <row r="278" spans="1:20" x14ac:dyDescent="0.2">
      <c r="A278" s="106">
        <v>26245</v>
      </c>
      <c r="B278" s="106">
        <v>1.2503400001151022E-2</v>
      </c>
      <c r="D278" s="92">
        <f t="shared" si="55"/>
        <v>2.6244999999999998</v>
      </c>
      <c r="E278" s="92">
        <f t="shared" si="56"/>
        <v>1.2503400001151022E-2</v>
      </c>
      <c r="F278" s="36">
        <f t="shared" si="57"/>
        <v>6.8880002499999993</v>
      </c>
      <c r="G278" s="36">
        <f t="shared" si="58"/>
        <v>18.077556656124997</v>
      </c>
      <c r="H278" s="36">
        <f t="shared" si="59"/>
        <v>47.444547444000051</v>
      </c>
      <c r="I278" s="36">
        <f t="shared" si="60"/>
        <v>3.2815173303020855E-2</v>
      </c>
      <c r="J278" s="36">
        <f t="shared" si="61"/>
        <v>8.6123422333778232E-2</v>
      </c>
      <c r="K278" s="36">
        <f t="shared" ca="1" si="62"/>
        <v>1.3128696958527364E-2</v>
      </c>
      <c r="L278" s="36">
        <f t="shared" ca="1" si="63"/>
        <v>3.9099628490411123E-7</v>
      </c>
      <c r="M278" s="36">
        <f t="shared" ca="1" si="64"/>
        <v>8362679262.6345739</v>
      </c>
      <c r="N278" s="36">
        <f t="shared" ca="1" si="65"/>
        <v>5185110915.1026793</v>
      </c>
      <c r="O278" s="36">
        <f t="shared" ca="1" si="66"/>
        <v>14952436998.375326</v>
      </c>
      <c r="P278" s="45">
        <f t="shared" ca="1" si="67"/>
        <v>-6.2529695737634228E-4</v>
      </c>
    </row>
    <row r="279" spans="1:20" x14ac:dyDescent="0.2">
      <c r="A279" s="107">
        <v>26364.5</v>
      </c>
      <c r="B279" s="107">
        <v>1.0467139996762853E-2</v>
      </c>
      <c r="C279" s="45"/>
      <c r="D279" s="92">
        <f t="shared" si="55"/>
        <v>2.63645</v>
      </c>
      <c r="E279" s="92">
        <f t="shared" si="56"/>
        <v>1.0467139996762853E-2</v>
      </c>
      <c r="F279" s="36">
        <f t="shared" si="57"/>
        <v>6.9508686024999999</v>
      </c>
      <c r="G279" s="36">
        <f t="shared" si="58"/>
        <v>18.325617527061123</v>
      </c>
      <c r="H279" s="36">
        <f t="shared" si="59"/>
        <v>48.314574329220299</v>
      </c>
      <c r="I279" s="36">
        <f t="shared" si="60"/>
        <v>2.7596091244465423E-2</v>
      </c>
      <c r="J279" s="36">
        <f t="shared" si="61"/>
        <v>7.2755714761470858E-2</v>
      </c>
      <c r="K279" s="36">
        <f t="shared" ca="1" si="62"/>
        <v>1.3341619477057476E-2</v>
      </c>
      <c r="L279" s="36">
        <f t="shared" ca="1" si="63"/>
        <v>8.2626322826348439E-6</v>
      </c>
      <c r="M279" s="36">
        <f t="shared" ca="1" si="64"/>
        <v>8598678171.7440014</v>
      </c>
      <c r="N279" s="36">
        <f t="shared" ca="1" si="65"/>
        <v>5397752902.9969072</v>
      </c>
      <c r="O279" s="36">
        <f t="shared" ca="1" si="66"/>
        <v>15379541464.34738</v>
      </c>
      <c r="P279" s="45">
        <f t="shared" ca="1" si="67"/>
        <v>-2.8744794802946227E-3</v>
      </c>
      <c r="Q279" s="45"/>
      <c r="R279" s="45"/>
      <c r="S279" s="45"/>
      <c r="T279" s="45"/>
    </row>
    <row r="280" spans="1:20" x14ac:dyDescent="0.2">
      <c r="A280" s="106">
        <v>26429</v>
      </c>
      <c r="B280" s="106">
        <v>7.4182799944537692E-3</v>
      </c>
      <c r="D280" s="92">
        <f t="shared" si="55"/>
        <v>2.6429</v>
      </c>
      <c r="E280" s="92">
        <f t="shared" si="56"/>
        <v>7.4182799944537692E-3</v>
      </c>
      <c r="F280" s="36">
        <f t="shared" si="57"/>
        <v>6.98492041</v>
      </c>
      <c r="G280" s="36">
        <f t="shared" si="58"/>
        <v>18.460446151589</v>
      </c>
      <c r="H280" s="36">
        <f t="shared" si="59"/>
        <v>48.789113134034565</v>
      </c>
      <c r="I280" s="36">
        <f t="shared" si="60"/>
        <v>1.9605772197341866E-2</v>
      </c>
      <c r="J280" s="36">
        <f t="shared" si="61"/>
        <v>5.181609534035482E-2</v>
      </c>
      <c r="K280" s="36">
        <f t="shared" ca="1" si="62"/>
        <v>1.3457146662937493E-2</v>
      </c>
      <c r="L280" s="36">
        <f t="shared" ca="1" si="63"/>
        <v>3.6467910639723705E-5</v>
      </c>
      <c r="M280" s="36">
        <f t="shared" ca="1" si="64"/>
        <v>8727848820.0617695</v>
      </c>
      <c r="N280" s="36">
        <f t="shared" ca="1" si="65"/>
        <v>5514951888.1212559</v>
      </c>
      <c r="O280" s="36">
        <f t="shared" ca="1" si="66"/>
        <v>15613595852.435465</v>
      </c>
      <c r="P280" s="45">
        <f t="shared" ca="1" si="67"/>
        <v>-6.0388666684837236E-3</v>
      </c>
    </row>
    <row r="281" spans="1:20" x14ac:dyDescent="0.2">
      <c r="A281" s="107">
        <v>26497</v>
      </c>
      <c r="B281" s="107">
        <v>1.845203999982914E-2</v>
      </c>
      <c r="C281" s="45"/>
      <c r="D281" s="92">
        <f t="shared" si="55"/>
        <v>2.6497000000000002</v>
      </c>
      <c r="E281" s="92">
        <f t="shared" si="56"/>
        <v>1.845203999982914E-2</v>
      </c>
      <c r="F281" s="36">
        <f t="shared" si="57"/>
        <v>7.020910090000001</v>
      </c>
      <c r="G281" s="36">
        <f t="shared" si="58"/>
        <v>18.603305465473003</v>
      </c>
      <c r="H281" s="36">
        <f t="shared" si="59"/>
        <v>49.29317849186382</v>
      </c>
      <c r="I281" s="36">
        <f t="shared" si="60"/>
        <v>4.8892370387547276E-2</v>
      </c>
      <c r="J281" s="36">
        <f t="shared" si="61"/>
        <v>0.12955011381588402</v>
      </c>
      <c r="K281" s="36">
        <f t="shared" ca="1" si="62"/>
        <v>1.3579400158686923E-2</v>
      </c>
      <c r="L281" s="36">
        <f t="shared" ca="1" si="63"/>
        <v>2.3742619021486445E-5</v>
      </c>
      <c r="M281" s="36">
        <f t="shared" ca="1" si="64"/>
        <v>8865397415.0953712</v>
      </c>
      <c r="N281" s="36">
        <f t="shared" ca="1" si="65"/>
        <v>5640372640.3480186</v>
      </c>
      <c r="O281" s="36">
        <f t="shared" ca="1" si="66"/>
        <v>15863050024.660599</v>
      </c>
      <c r="P281" s="45">
        <f t="shared" ca="1" si="67"/>
        <v>4.8726398411422164E-3</v>
      </c>
      <c r="Q281" s="45"/>
      <c r="R281" s="45"/>
      <c r="S281" s="45"/>
      <c r="T281" s="45"/>
    </row>
    <row r="282" spans="1:20" x14ac:dyDescent="0.2">
      <c r="A282" s="106">
        <v>26556.5</v>
      </c>
      <c r="B282" s="106">
        <v>9.8565799999050796E-3</v>
      </c>
      <c r="D282" s="92">
        <f t="shared" si="55"/>
        <v>2.6556500000000001</v>
      </c>
      <c r="E282" s="92">
        <f t="shared" si="56"/>
        <v>9.8565799999050796E-3</v>
      </c>
      <c r="F282" s="36">
        <f t="shared" si="57"/>
        <v>7.0524769225000004</v>
      </c>
      <c r="G282" s="36">
        <f t="shared" si="58"/>
        <v>18.728910339237128</v>
      </c>
      <c r="H282" s="36">
        <f t="shared" si="59"/>
        <v>49.737430742395077</v>
      </c>
      <c r="I282" s="36">
        <f t="shared" si="60"/>
        <v>2.6175626676747926E-2</v>
      </c>
      <c r="J282" s="36">
        <f t="shared" si="61"/>
        <v>6.9513302984105629E-2</v>
      </c>
      <c r="K282" s="36">
        <f t="shared" ca="1" si="62"/>
        <v>1.3686757083580386E-2</v>
      </c>
      <c r="L282" s="36">
        <f t="shared" ca="1" si="63"/>
        <v>1.4670256492311479E-5</v>
      </c>
      <c r="M282" s="36">
        <f t="shared" ca="1" si="64"/>
        <v>8986910877.7928238</v>
      </c>
      <c r="N282" s="36">
        <f t="shared" ca="1" si="65"/>
        <v>5751696944.5758295</v>
      </c>
      <c r="O282" s="36">
        <f t="shared" ca="1" si="66"/>
        <v>16083609799.280304</v>
      </c>
      <c r="P282" s="45">
        <f t="shared" ca="1" si="67"/>
        <v>-3.8301770836753068E-3</v>
      </c>
    </row>
    <row r="283" spans="1:20" x14ac:dyDescent="0.2">
      <c r="A283" s="107">
        <v>26659</v>
      </c>
      <c r="B283" s="107">
        <v>1.0561880000750534E-2</v>
      </c>
      <c r="C283" s="45"/>
      <c r="D283" s="92">
        <f t="shared" si="55"/>
        <v>2.6659000000000002</v>
      </c>
      <c r="E283" s="92">
        <f t="shared" si="56"/>
        <v>1.0561880000750534E-2</v>
      </c>
      <c r="F283" s="36">
        <f t="shared" si="57"/>
        <v>7.107022810000001</v>
      </c>
      <c r="G283" s="36">
        <f t="shared" si="58"/>
        <v>18.946612109179004</v>
      </c>
      <c r="H283" s="36">
        <f t="shared" si="59"/>
        <v>50.509773221860314</v>
      </c>
      <c r="I283" s="36">
        <f t="shared" si="60"/>
        <v>2.815691589400085E-2</v>
      </c>
      <c r="J283" s="36">
        <f t="shared" si="61"/>
        <v>7.5063522081816866E-2</v>
      </c>
      <c r="K283" s="36">
        <f t="shared" ca="1" si="62"/>
        <v>1.3872542638400411E-2</v>
      </c>
      <c r="L283" s="36">
        <f t="shared" ca="1" si="63"/>
        <v>1.0960487100330836E-5</v>
      </c>
      <c r="M283" s="36">
        <f t="shared" ca="1" si="64"/>
        <v>9198792285.3600922</v>
      </c>
      <c r="N283" s="36">
        <f t="shared" ca="1" si="65"/>
        <v>5946969901.1566954</v>
      </c>
      <c r="O283" s="36">
        <f t="shared" ca="1" si="66"/>
        <v>16468611148.931255</v>
      </c>
      <c r="P283" s="45">
        <f t="shared" ca="1" si="67"/>
        <v>-3.3106626376498763E-3</v>
      </c>
      <c r="Q283" s="45"/>
      <c r="R283" s="45"/>
      <c r="S283" s="45"/>
      <c r="T283" s="45"/>
    </row>
    <row r="284" spans="1:20" x14ac:dyDescent="0.2">
      <c r="A284" s="106">
        <v>26685</v>
      </c>
      <c r="B284" s="106">
        <v>1.0604199997032993E-2</v>
      </c>
      <c r="D284" s="92">
        <f t="shared" si="55"/>
        <v>2.6684999999999999</v>
      </c>
      <c r="E284" s="92">
        <f t="shared" si="56"/>
        <v>1.0604199997032993E-2</v>
      </c>
      <c r="F284" s="36">
        <f t="shared" si="57"/>
        <v>7.1208922499999989</v>
      </c>
      <c r="G284" s="36">
        <f t="shared" si="58"/>
        <v>19.002100969124996</v>
      </c>
      <c r="H284" s="36">
        <f t="shared" si="59"/>
        <v>50.707106436110045</v>
      </c>
      <c r="I284" s="36">
        <f t="shared" si="60"/>
        <v>2.8297307692082538E-2</v>
      </c>
      <c r="J284" s="36">
        <f t="shared" si="61"/>
        <v>7.5511365576322251E-2</v>
      </c>
      <c r="K284" s="36">
        <f t="shared" ca="1" si="62"/>
        <v>1.3919838336277662E-2</v>
      </c>
      <c r="L284" s="36">
        <f t="shared" ca="1" si="63"/>
        <v>1.0993457596669152E-5</v>
      </c>
      <c r="M284" s="36">
        <f t="shared" ca="1" si="64"/>
        <v>9253053799.4885006</v>
      </c>
      <c r="N284" s="36">
        <f t="shared" ca="1" si="65"/>
        <v>5997211690.4623842</v>
      </c>
      <c r="O284" s="36">
        <f t="shared" ca="1" si="66"/>
        <v>16567291586.795366</v>
      </c>
      <c r="P284" s="45">
        <f t="shared" ca="1" si="67"/>
        <v>-3.3156383392446698E-3</v>
      </c>
    </row>
    <row r="285" spans="1:20" x14ac:dyDescent="0.2">
      <c r="A285" s="107">
        <v>26728</v>
      </c>
      <c r="B285" s="107">
        <v>1.4904960000421852E-2</v>
      </c>
      <c r="C285" s="45"/>
      <c r="D285" s="92">
        <f t="shared" si="55"/>
        <v>2.6728000000000001</v>
      </c>
      <c r="E285" s="92">
        <f t="shared" si="56"/>
        <v>1.4904960000421852E-2</v>
      </c>
      <c r="F285" s="36">
        <f t="shared" si="57"/>
        <v>7.1438598400000002</v>
      </c>
      <c r="G285" s="36">
        <f t="shared" si="58"/>
        <v>19.094108580352</v>
      </c>
      <c r="H285" s="36">
        <f t="shared" si="59"/>
        <v>51.03473341356483</v>
      </c>
      <c r="I285" s="36">
        <f t="shared" si="60"/>
        <v>3.9837977089127528E-2</v>
      </c>
      <c r="J285" s="36">
        <f t="shared" si="61"/>
        <v>0.10647894516382006</v>
      </c>
      <c r="K285" s="36">
        <f t="shared" ca="1" si="62"/>
        <v>1.3998208764111841E-2</v>
      </c>
      <c r="L285" s="36">
        <f t="shared" ca="1" si="63"/>
        <v>8.2219780454973255E-7</v>
      </c>
      <c r="M285" s="36">
        <f t="shared" ca="1" si="64"/>
        <v>9343254343.9552708</v>
      </c>
      <c r="N285" s="36">
        <f t="shared" ca="1" si="65"/>
        <v>6080938323.2109938</v>
      </c>
      <c r="O285" s="36">
        <f t="shared" ca="1" si="66"/>
        <v>16731406247.084517</v>
      </c>
      <c r="P285" s="45">
        <f t="shared" ca="1" si="67"/>
        <v>9.0675123631001053E-4</v>
      </c>
      <c r="Q285" s="45"/>
      <c r="R285" s="45"/>
      <c r="S285" s="45"/>
      <c r="T285" s="45"/>
    </row>
    <row r="286" spans="1:20" x14ac:dyDescent="0.2">
      <c r="A286" s="106">
        <v>26749</v>
      </c>
      <c r="B286" s="106">
        <v>1.4400679996469989E-2</v>
      </c>
      <c r="D286" s="92">
        <f t="shared" si="55"/>
        <v>2.6749000000000001</v>
      </c>
      <c r="E286" s="92">
        <f t="shared" si="56"/>
        <v>1.4400679996469989E-2</v>
      </c>
      <c r="F286" s="36">
        <f t="shared" si="57"/>
        <v>7.1550900100000003</v>
      </c>
      <c r="G286" s="36">
        <f t="shared" si="58"/>
        <v>19.139150267749002</v>
      </c>
      <c r="H286" s="36">
        <f t="shared" si="59"/>
        <v>51.195313051201808</v>
      </c>
      <c r="I286" s="36">
        <f t="shared" si="60"/>
        <v>3.8520378922557573E-2</v>
      </c>
      <c r="J286" s="36">
        <f t="shared" si="61"/>
        <v>0.10303816157994926</v>
      </c>
      <c r="K286" s="36">
        <f t="shared" ca="1" si="62"/>
        <v>1.403655092216765E-2</v>
      </c>
      <c r="L286" s="36">
        <f t="shared" ca="1" si="63"/>
        <v>1.325899827522789E-7</v>
      </c>
      <c r="M286" s="36">
        <f t="shared" ca="1" si="64"/>
        <v>9387514807.8003616</v>
      </c>
      <c r="N286" s="36">
        <f t="shared" ca="1" si="65"/>
        <v>6122116583.4290533</v>
      </c>
      <c r="O286" s="36">
        <f t="shared" ca="1" si="66"/>
        <v>16811969805.324547</v>
      </c>
      <c r="P286" s="45">
        <f t="shared" ca="1" si="67"/>
        <v>3.6412907430233982E-4</v>
      </c>
    </row>
    <row r="287" spans="1:20" x14ac:dyDescent="0.2">
      <c r="A287" s="107">
        <v>26792.5</v>
      </c>
      <c r="B287" s="107">
        <v>7.8560999972978607E-3</v>
      </c>
      <c r="C287" s="45"/>
      <c r="D287" s="92">
        <f t="shared" si="55"/>
        <v>2.6792500000000001</v>
      </c>
      <c r="E287" s="92">
        <f t="shared" si="56"/>
        <v>7.8560999972978607E-3</v>
      </c>
      <c r="F287" s="36">
        <f t="shared" si="57"/>
        <v>7.178380562500001</v>
      </c>
      <c r="G287" s="36">
        <f t="shared" si="58"/>
        <v>19.232676122078129</v>
      </c>
      <c r="H287" s="36">
        <f t="shared" si="59"/>
        <v>51.529147500077833</v>
      </c>
      <c r="I287" s="36">
        <f t="shared" si="60"/>
        <v>2.1048455917760295E-2</v>
      </c>
      <c r="J287" s="36">
        <f t="shared" si="61"/>
        <v>5.6394075517659271E-2</v>
      </c>
      <c r="K287" s="36">
        <f t="shared" ca="1" si="62"/>
        <v>1.4116116397802046E-2</v>
      </c>
      <c r="L287" s="36">
        <f t="shared" ca="1" si="63"/>
        <v>3.918780533458138E-5</v>
      </c>
      <c r="M287" s="36">
        <f t="shared" ca="1" si="64"/>
        <v>9479634843.1477718</v>
      </c>
      <c r="N287" s="36">
        <f t="shared" ca="1" si="65"/>
        <v>6208019496.0766554</v>
      </c>
      <c r="O287" s="36">
        <f t="shared" ca="1" si="66"/>
        <v>16979719947.140921</v>
      </c>
      <c r="P287" s="45">
        <f t="shared" ca="1" si="67"/>
        <v>-6.2600164005041856E-3</v>
      </c>
      <c r="Q287" s="45"/>
      <c r="R287" s="45"/>
      <c r="S287" s="45"/>
      <c r="T287" s="45"/>
    </row>
    <row r="288" spans="1:20" x14ac:dyDescent="0.2">
      <c r="A288" s="106">
        <v>26800.5</v>
      </c>
      <c r="B288" s="106">
        <v>1.333065999642713E-2</v>
      </c>
      <c r="D288" s="92">
        <f t="shared" si="55"/>
        <v>2.68005</v>
      </c>
      <c r="E288" s="92">
        <f t="shared" si="56"/>
        <v>1.333065999642713E-2</v>
      </c>
      <c r="F288" s="36">
        <f t="shared" si="57"/>
        <v>7.1826680024999998</v>
      </c>
      <c r="G288" s="36">
        <f t="shared" si="58"/>
        <v>19.249909380100124</v>
      </c>
      <c r="H288" s="36">
        <f t="shared" si="59"/>
        <v>51.590719634137336</v>
      </c>
      <c r="I288" s="36">
        <f t="shared" si="60"/>
        <v>3.5726835323424529E-2</v>
      </c>
      <c r="J288" s="36">
        <f t="shared" si="61"/>
        <v>9.5749705008543906E-2</v>
      </c>
      <c r="K288" s="36">
        <f t="shared" ca="1" si="62"/>
        <v>1.4130770044140324E-2</v>
      </c>
      <c r="L288" s="36">
        <f t="shared" ca="1" si="63"/>
        <v>6.4017608845160991E-7</v>
      </c>
      <c r="M288" s="36">
        <f t="shared" ca="1" si="64"/>
        <v>9496640848.4291763</v>
      </c>
      <c r="N288" s="36">
        <f t="shared" ca="1" si="65"/>
        <v>6223906861.7993479</v>
      </c>
      <c r="O288" s="36">
        <f t="shared" ca="1" si="66"/>
        <v>17010698383.989943</v>
      </c>
      <c r="P288" s="45">
        <f t="shared" ca="1" si="67"/>
        <v>-8.0011004771319422E-4</v>
      </c>
    </row>
    <row r="289" spans="1:20" x14ac:dyDescent="0.2">
      <c r="A289" s="107">
        <v>26967</v>
      </c>
      <c r="B289" s="107">
        <v>1.2832439999328926E-2</v>
      </c>
      <c r="C289" s="45"/>
      <c r="D289" s="92">
        <f t="shared" si="55"/>
        <v>2.6966999999999999</v>
      </c>
      <c r="E289" s="92">
        <f t="shared" si="56"/>
        <v>1.2832439999328926E-2</v>
      </c>
      <c r="F289" s="36">
        <f t="shared" si="57"/>
        <v>7.2721908899999992</v>
      </c>
      <c r="G289" s="36">
        <f t="shared" si="58"/>
        <v>19.610917173062997</v>
      </c>
      <c r="H289" s="36">
        <f t="shared" si="59"/>
        <v>52.88476034059898</v>
      </c>
      <c r="I289" s="36">
        <f t="shared" si="60"/>
        <v>3.4605240946190316E-2</v>
      </c>
      <c r="J289" s="36">
        <f t="shared" si="61"/>
        <v>9.3319953259591415E-2</v>
      </c>
      <c r="K289" s="36">
        <f t="shared" ca="1" si="62"/>
        <v>1.4437223998060841E-2</v>
      </c>
      <c r="L289" s="36">
        <f t="shared" ca="1" si="63"/>
        <v>2.5753316825859953E-6</v>
      </c>
      <c r="M289" s="36">
        <f t="shared" ca="1" si="64"/>
        <v>9855145667.2952728</v>
      </c>
      <c r="N289" s="36">
        <f t="shared" ca="1" si="65"/>
        <v>6560906979.7469835</v>
      </c>
      <c r="O289" s="36">
        <f t="shared" ca="1" si="66"/>
        <v>17664517278.972816</v>
      </c>
      <c r="P289" s="45">
        <f t="shared" ca="1" si="67"/>
        <v>-1.6047839987319151E-3</v>
      </c>
      <c r="Q289" s="45"/>
      <c r="R289" s="45"/>
      <c r="S289" s="45"/>
      <c r="T289" s="45"/>
    </row>
    <row r="290" spans="1:20" x14ac:dyDescent="0.2">
      <c r="A290" s="106">
        <v>26984.5</v>
      </c>
      <c r="B290" s="106">
        <v>1.4245539998228196E-2</v>
      </c>
      <c r="D290" s="92">
        <f t="shared" si="55"/>
        <v>2.6984499999999998</v>
      </c>
      <c r="E290" s="92">
        <f t="shared" si="56"/>
        <v>1.4245539998228196E-2</v>
      </c>
      <c r="F290" s="36">
        <f t="shared" si="57"/>
        <v>7.2816324024999988</v>
      </c>
      <c r="G290" s="36">
        <f t="shared" si="58"/>
        <v>19.649120956526119</v>
      </c>
      <c r="H290" s="36">
        <f t="shared" si="59"/>
        <v>53.022170445137903</v>
      </c>
      <c r="I290" s="36">
        <f t="shared" si="60"/>
        <v>3.8440877408218874E-2</v>
      </c>
      <c r="J290" s="36">
        <f t="shared" si="61"/>
        <v>0.10373078564220821</v>
      </c>
      <c r="K290" s="36">
        <f t="shared" ca="1" si="62"/>
        <v>1.4469597336453338E-2</v>
      </c>
      <c r="L290" s="36">
        <f t="shared" ca="1" si="63"/>
        <v>5.0201690812535706E-8</v>
      </c>
      <c r="M290" s="36">
        <f t="shared" ca="1" si="64"/>
        <v>9893335138.3215332</v>
      </c>
      <c r="N290" s="36">
        <f t="shared" ca="1" si="65"/>
        <v>6597036308.8465767</v>
      </c>
      <c r="O290" s="36">
        <f t="shared" ca="1" si="66"/>
        <v>17734249692.22982</v>
      </c>
      <c r="P290" s="45">
        <f t="shared" ca="1" si="67"/>
        <v>-2.2405733822514207E-4</v>
      </c>
    </row>
    <row r="291" spans="1:20" x14ac:dyDescent="0.2">
      <c r="A291" s="107">
        <v>26997.5</v>
      </c>
      <c r="B291" s="107">
        <v>5.2666999981738627E-3</v>
      </c>
      <c r="C291" s="45"/>
      <c r="D291" s="92">
        <f t="shared" si="55"/>
        <v>2.6997499999999999</v>
      </c>
      <c r="E291" s="92">
        <f t="shared" si="56"/>
        <v>5.2666999981738627E-3</v>
      </c>
      <c r="F291" s="36">
        <f t="shared" si="57"/>
        <v>7.2886500624999995</v>
      </c>
      <c r="G291" s="36">
        <f t="shared" si="58"/>
        <v>19.677533006234373</v>
      </c>
      <c r="H291" s="36">
        <f t="shared" si="59"/>
        <v>53.124419733581249</v>
      </c>
      <c r="I291" s="36">
        <f t="shared" si="60"/>
        <v>1.4218773320069884E-2</v>
      </c>
      <c r="J291" s="36">
        <f t="shared" si="61"/>
        <v>3.8387133270858666E-2</v>
      </c>
      <c r="K291" s="36">
        <f t="shared" ca="1" si="62"/>
        <v>1.4493666230445706E-2</v>
      </c>
      <c r="L291" s="36">
        <f t="shared" ca="1" si="63"/>
        <v>8.5136905851484866E-5</v>
      </c>
      <c r="M291" s="36">
        <f t="shared" ca="1" si="64"/>
        <v>9921767438.7016525</v>
      </c>
      <c r="N291" s="36">
        <f t="shared" ca="1" si="65"/>
        <v>6623963261.7597103</v>
      </c>
      <c r="O291" s="36">
        <f t="shared" ca="1" si="66"/>
        <v>17786176423.057846</v>
      </c>
      <c r="P291" s="45">
        <f t="shared" ca="1" si="67"/>
        <v>-9.2269662322718438E-3</v>
      </c>
      <c r="Q291" s="45"/>
      <c r="R291" s="45"/>
      <c r="S291" s="45"/>
      <c r="T291" s="45"/>
    </row>
    <row r="292" spans="1:20" x14ac:dyDescent="0.2">
      <c r="A292" s="106">
        <v>27065.5</v>
      </c>
      <c r="B292" s="106">
        <v>1.0300460002326872E-2</v>
      </c>
      <c r="D292" s="92">
        <f t="shared" si="55"/>
        <v>2.70655</v>
      </c>
      <c r="E292" s="92">
        <f t="shared" si="56"/>
        <v>1.0300460002326872E-2</v>
      </c>
      <c r="F292" s="36">
        <f t="shared" si="57"/>
        <v>7.3254129025000001</v>
      </c>
      <c r="G292" s="36">
        <f t="shared" si="58"/>
        <v>19.826596291261374</v>
      </c>
      <c r="H292" s="36">
        <f t="shared" si="59"/>
        <v>53.661674192113473</v>
      </c>
      <c r="I292" s="36">
        <f t="shared" si="60"/>
        <v>2.7878710019297797E-2</v>
      </c>
      <c r="J292" s="36">
        <f t="shared" si="61"/>
        <v>7.5455122602730448E-2</v>
      </c>
      <c r="K292" s="36">
        <f t="shared" ca="1" si="62"/>
        <v>1.4619844674275101E-2</v>
      </c>
      <c r="L292" s="36">
        <f t="shared" ca="1" si="63"/>
        <v>1.8657083944261306E-5</v>
      </c>
      <c r="M292" s="36">
        <f t="shared" ca="1" si="64"/>
        <v>10071367408.118324</v>
      </c>
      <c r="N292" s="36">
        <f t="shared" ca="1" si="65"/>
        <v>6766039811.898428</v>
      </c>
      <c r="O292" s="36">
        <f t="shared" ca="1" si="66"/>
        <v>18059542319.901062</v>
      </c>
      <c r="P292" s="45">
        <f t="shared" ca="1" si="67"/>
        <v>-4.3193846719482287E-3</v>
      </c>
    </row>
    <row r="293" spans="1:20" x14ac:dyDescent="0.2">
      <c r="A293" s="107">
        <v>27095.5</v>
      </c>
      <c r="B293" s="107">
        <v>1.7580059997271746E-2</v>
      </c>
      <c r="C293" s="45"/>
      <c r="D293" s="92">
        <f t="shared" si="55"/>
        <v>2.7095500000000001</v>
      </c>
      <c r="E293" s="92">
        <f t="shared" si="56"/>
        <v>1.7580059997271746E-2</v>
      </c>
      <c r="F293" s="36">
        <f t="shared" si="57"/>
        <v>7.341661202500001</v>
      </c>
      <c r="G293" s="36">
        <f t="shared" si="58"/>
        <v>19.89259811123388</v>
      </c>
      <c r="H293" s="36">
        <f t="shared" si="59"/>
        <v>53.899989212293761</v>
      </c>
      <c r="I293" s="36">
        <f t="shared" si="60"/>
        <v>4.7634051565607662E-2</v>
      </c>
      <c r="J293" s="36">
        <f t="shared" si="61"/>
        <v>0.12906684441959224</v>
      </c>
      <c r="K293" s="36">
        <f t="shared" ca="1" si="62"/>
        <v>1.4675660883939026E-2</v>
      </c>
      <c r="L293" s="36">
        <f t="shared" ca="1" si="63"/>
        <v>8.4355342095278911E-6</v>
      </c>
      <c r="M293" s="36">
        <f t="shared" ca="1" si="64"/>
        <v>10137836978.933876</v>
      </c>
      <c r="N293" s="36">
        <f t="shared" ca="1" si="65"/>
        <v>6829379117.7544699</v>
      </c>
      <c r="O293" s="36">
        <f t="shared" ca="1" si="66"/>
        <v>18181081954.800941</v>
      </c>
      <c r="P293" s="45">
        <f t="shared" ca="1" si="67"/>
        <v>2.9043991133327202E-3</v>
      </c>
      <c r="Q293" s="45"/>
      <c r="R293" s="45"/>
      <c r="S293" s="45"/>
      <c r="T293" s="45"/>
    </row>
    <row r="294" spans="1:20" x14ac:dyDescent="0.2">
      <c r="A294" s="106">
        <v>27567.5</v>
      </c>
      <c r="B294" s="106">
        <v>1.8579099996713921E-2</v>
      </c>
      <c r="D294" s="92">
        <f t="shared" si="55"/>
        <v>2.7567499999999998</v>
      </c>
      <c r="E294" s="92">
        <f t="shared" si="56"/>
        <v>1.8579099996713921E-2</v>
      </c>
      <c r="F294" s="36">
        <f t="shared" si="57"/>
        <v>7.5996705624999992</v>
      </c>
      <c r="G294" s="36">
        <f t="shared" si="58"/>
        <v>20.95039182317187</v>
      </c>
      <c r="H294" s="36">
        <f t="shared" si="59"/>
        <v>57.754992658529055</v>
      </c>
      <c r="I294" s="36">
        <f t="shared" si="60"/>
        <v>5.1217933915941101E-2</v>
      </c>
      <c r="J294" s="36">
        <f t="shared" si="61"/>
        <v>0.14119503932277061</v>
      </c>
      <c r="K294" s="36">
        <f t="shared" ca="1" si="62"/>
        <v>1.5565864382251167E-2</v>
      </c>
      <c r="L294" s="36">
        <f t="shared" ca="1" si="63"/>
        <v>9.0795888682667342E-6</v>
      </c>
      <c r="M294" s="36">
        <f t="shared" ca="1" si="64"/>
        <v>11222044002.836651</v>
      </c>
      <c r="N294" s="36">
        <f t="shared" ca="1" si="65"/>
        <v>7880269075.1508389</v>
      </c>
      <c r="O294" s="36">
        <f t="shared" ca="1" si="66"/>
        <v>20170236734.852367</v>
      </c>
      <c r="P294" s="45">
        <f t="shared" ca="1" si="67"/>
        <v>3.0132356144627545E-3</v>
      </c>
    </row>
    <row r="295" spans="1:20" x14ac:dyDescent="0.2">
      <c r="A295" s="107">
        <v>27888</v>
      </c>
      <c r="B295" s="107">
        <v>1.2716160003037658E-2</v>
      </c>
      <c r="C295" s="45"/>
      <c r="D295" s="92">
        <f t="shared" si="55"/>
        <v>2.7888000000000002</v>
      </c>
      <c r="E295" s="92">
        <f t="shared" si="56"/>
        <v>1.2716160003037658E-2</v>
      </c>
      <c r="F295" s="36">
        <f t="shared" si="57"/>
        <v>7.7774054400000008</v>
      </c>
      <c r="G295" s="36">
        <f t="shared" si="58"/>
        <v>21.689628291072005</v>
      </c>
      <c r="H295" s="36">
        <f t="shared" si="59"/>
        <v>60.488035378141603</v>
      </c>
      <c r="I295" s="36">
        <f t="shared" si="60"/>
        <v>3.5462827016471424E-2</v>
      </c>
      <c r="J295" s="36">
        <f t="shared" si="61"/>
        <v>9.8898731983535507E-2</v>
      </c>
      <c r="K295" s="36">
        <f t="shared" ca="1" si="62"/>
        <v>1.6183229313930736E-2</v>
      </c>
      <c r="L295" s="36">
        <f t="shared" ca="1" si="63"/>
        <v>1.2020569606536605E-5</v>
      </c>
      <c r="M295" s="36">
        <f t="shared" ca="1" si="64"/>
        <v>12000326619.480698</v>
      </c>
      <c r="N295" s="36">
        <f t="shared" ca="1" si="65"/>
        <v>8654122964.6920509</v>
      </c>
      <c r="O295" s="36">
        <f t="shared" ca="1" si="66"/>
        <v>21605598568.088509</v>
      </c>
      <c r="P295" s="45">
        <f t="shared" ca="1" si="67"/>
        <v>-3.4670693108930783E-3</v>
      </c>
      <c r="Q295" s="45"/>
      <c r="R295" s="45"/>
      <c r="S295" s="45"/>
      <c r="T295" s="45"/>
    </row>
    <row r="296" spans="1:20" x14ac:dyDescent="0.2">
      <c r="A296" s="106">
        <v>27977.5</v>
      </c>
      <c r="B296" s="106">
        <v>1.1400299998058472E-2</v>
      </c>
      <c r="D296" s="92">
        <f t="shared" si="55"/>
        <v>2.7977500000000002</v>
      </c>
      <c r="E296" s="92">
        <f t="shared" si="56"/>
        <v>1.1400299998058472E-2</v>
      </c>
      <c r="F296" s="36">
        <f t="shared" si="57"/>
        <v>7.8274050625000013</v>
      </c>
      <c r="G296" s="36">
        <f t="shared" si="58"/>
        <v>21.899122513609381</v>
      </c>
      <c r="H296" s="36">
        <f t="shared" si="59"/>
        <v>61.26827001245065</v>
      </c>
      <c r="I296" s="36">
        <f t="shared" si="60"/>
        <v>3.1895189319568092E-2</v>
      </c>
      <c r="J296" s="36">
        <f t="shared" si="61"/>
        <v>8.9234765918821637E-2</v>
      </c>
      <c r="K296" s="36">
        <f t="shared" ca="1" si="62"/>
        <v>1.6357492015759076E-2</v>
      </c>
      <c r="L296" s="36">
        <f t="shared" ca="1" si="63"/>
        <v>2.4573752700354587E-5</v>
      </c>
      <c r="M296" s="36">
        <f t="shared" ca="1" si="64"/>
        <v>12223881714.518135</v>
      </c>
      <c r="N296" s="36">
        <f t="shared" ca="1" si="65"/>
        <v>8879245608.9108562</v>
      </c>
      <c r="O296" s="36">
        <f t="shared" ca="1" si="66"/>
        <v>22019003626.530262</v>
      </c>
      <c r="P296" s="45">
        <f t="shared" ca="1" si="67"/>
        <v>-4.957192017700604E-3</v>
      </c>
    </row>
    <row r="297" spans="1:20" x14ac:dyDescent="0.2">
      <c r="A297" s="107">
        <v>28024.5</v>
      </c>
      <c r="B297" s="107">
        <v>1.1938339994230773E-2</v>
      </c>
      <c r="C297" s="45"/>
      <c r="D297" s="92">
        <f t="shared" si="55"/>
        <v>2.8024499999999999</v>
      </c>
      <c r="E297" s="92">
        <f t="shared" si="56"/>
        <v>1.1938339994230773E-2</v>
      </c>
      <c r="F297" s="36">
        <f t="shared" si="57"/>
        <v>7.8537260024999993</v>
      </c>
      <c r="G297" s="36">
        <f t="shared" si="58"/>
        <v>22.00967443570612</v>
      </c>
      <c r="H297" s="36">
        <f t="shared" si="59"/>
        <v>61.681012122344619</v>
      </c>
      <c r="I297" s="36">
        <f t="shared" si="60"/>
        <v>3.345660091683203E-2</v>
      </c>
      <c r="J297" s="36">
        <f t="shared" si="61"/>
        <v>9.3760451239375917E-2</v>
      </c>
      <c r="K297" s="36">
        <f t="shared" ca="1" si="62"/>
        <v>1.6449329955553815E-2</v>
      </c>
      <c r="L297" s="36">
        <f t="shared" ca="1" si="63"/>
        <v>2.034903043115726E-5</v>
      </c>
      <c r="M297" s="36">
        <f t="shared" ca="1" si="64"/>
        <v>12342379359.716413</v>
      </c>
      <c r="N297" s="36">
        <f t="shared" ca="1" si="65"/>
        <v>8999072904.6596756</v>
      </c>
      <c r="O297" s="36">
        <f t="shared" ca="1" si="66"/>
        <v>22238329798.740425</v>
      </c>
      <c r="P297" s="45">
        <f t="shared" ca="1" si="67"/>
        <v>-4.510989961323042E-3</v>
      </c>
      <c r="Q297" s="45"/>
      <c r="R297" s="45"/>
      <c r="S297" s="45"/>
      <c r="T297" s="45"/>
    </row>
    <row r="298" spans="1:20" x14ac:dyDescent="0.2">
      <c r="A298" s="106">
        <v>28080</v>
      </c>
      <c r="B298" s="106">
        <v>1.0105599998496473E-2</v>
      </c>
      <c r="D298" s="92">
        <f t="shared" si="55"/>
        <v>2.8079999999999998</v>
      </c>
      <c r="E298" s="92">
        <f t="shared" si="56"/>
        <v>1.0105599998496473E-2</v>
      </c>
      <c r="F298" s="36">
        <f t="shared" si="57"/>
        <v>7.8848639999999994</v>
      </c>
      <c r="G298" s="36">
        <f t="shared" si="58"/>
        <v>22.140698111999995</v>
      </c>
      <c r="H298" s="36">
        <f t="shared" si="59"/>
        <v>62.171080298495994</v>
      </c>
      <c r="I298" s="36">
        <f t="shared" si="60"/>
        <v>2.8376524795778093E-2</v>
      </c>
      <c r="J298" s="36">
        <f t="shared" si="61"/>
        <v>7.9681281626544878E-2</v>
      </c>
      <c r="K298" s="36">
        <f t="shared" ca="1" si="62"/>
        <v>1.6558065673952717E-2</v>
      </c>
      <c r="L298" s="36">
        <f t="shared" ca="1" si="63"/>
        <v>4.1634313292941003E-5</v>
      </c>
      <c r="M298" s="36">
        <f t="shared" ca="1" si="64"/>
        <v>12483287590.769436</v>
      </c>
      <c r="N298" s="36">
        <f t="shared" ca="1" si="65"/>
        <v>9142006436.5245724</v>
      </c>
      <c r="O298" s="36">
        <f t="shared" ca="1" si="66"/>
        <v>22499311266.194416</v>
      </c>
      <c r="P298" s="45">
        <f t="shared" ca="1" si="67"/>
        <v>-6.452465675456244E-3</v>
      </c>
    </row>
    <row r="299" spans="1:20" x14ac:dyDescent="0.2">
      <c r="A299" s="107">
        <v>28170</v>
      </c>
      <c r="B299" s="107">
        <v>1.8944400006148499E-2</v>
      </c>
      <c r="C299" s="45"/>
      <c r="D299" s="92">
        <f t="shared" si="55"/>
        <v>2.8170000000000002</v>
      </c>
      <c r="E299" s="92">
        <f t="shared" si="56"/>
        <v>1.8944400006148499E-2</v>
      </c>
      <c r="F299" s="36">
        <f t="shared" si="57"/>
        <v>7.9354890000000013</v>
      </c>
      <c r="G299" s="36">
        <f t="shared" si="58"/>
        <v>22.354272513000005</v>
      </c>
      <c r="H299" s="36">
        <f t="shared" si="59"/>
        <v>62.971985669121018</v>
      </c>
      <c r="I299" s="36">
        <f t="shared" si="60"/>
        <v>5.3366374817320324E-2</v>
      </c>
      <c r="J299" s="36">
        <f t="shared" si="61"/>
        <v>0.15033307786039135</v>
      </c>
      <c r="K299" s="36">
        <f t="shared" ca="1" si="62"/>
        <v>1.6735058633852891E-2</v>
      </c>
      <c r="L299" s="36">
        <f t="shared" ca="1" si="63"/>
        <v>4.8811892993370389E-6</v>
      </c>
      <c r="M299" s="36">
        <f t="shared" ca="1" si="64"/>
        <v>12714054705.932146</v>
      </c>
      <c r="N299" s="36">
        <f t="shared" ca="1" si="65"/>
        <v>9377119727.6983528</v>
      </c>
      <c r="O299" s="36">
        <f t="shared" ca="1" si="66"/>
        <v>22927132515.733089</v>
      </c>
      <c r="P299" s="45">
        <f t="shared" ca="1" si="67"/>
        <v>2.2093413722956076E-3</v>
      </c>
      <c r="Q299" s="45"/>
      <c r="R299" s="45"/>
      <c r="S299" s="45"/>
      <c r="T299" s="45"/>
    </row>
    <row r="300" spans="1:20" x14ac:dyDescent="0.2">
      <c r="A300" s="106">
        <v>28174</v>
      </c>
      <c r="B300" s="106">
        <v>1.7181679999339394E-2</v>
      </c>
      <c r="D300" s="92">
        <f t="shared" si="55"/>
        <v>2.8174000000000001</v>
      </c>
      <c r="E300" s="92">
        <f t="shared" si="56"/>
        <v>1.7181679999339394E-2</v>
      </c>
      <c r="F300" s="36">
        <f t="shared" si="57"/>
        <v>7.9377427600000008</v>
      </c>
      <c r="G300" s="36">
        <f t="shared" si="58"/>
        <v>22.363796452024005</v>
      </c>
      <c r="H300" s="36">
        <f t="shared" si="59"/>
        <v>63.007760123932428</v>
      </c>
      <c r="I300" s="36">
        <f t="shared" si="60"/>
        <v>4.8407665230138813E-2</v>
      </c>
      <c r="J300" s="36">
        <f t="shared" si="61"/>
        <v>0.13638375601939309</v>
      </c>
      <c r="K300" s="36">
        <f t="shared" ca="1" si="62"/>
        <v>1.6742944075272749E-2</v>
      </c>
      <c r="L300" s="36">
        <f t="shared" ca="1" si="63"/>
        <v>1.924892110666131E-7</v>
      </c>
      <c r="M300" s="36">
        <f t="shared" ca="1" si="64"/>
        <v>12724376369.709742</v>
      </c>
      <c r="N300" s="36">
        <f t="shared" ca="1" si="65"/>
        <v>9387665361.4696083</v>
      </c>
      <c r="O300" s="36">
        <f t="shared" ca="1" si="66"/>
        <v>22946279718.845558</v>
      </c>
      <c r="P300" s="45">
        <f t="shared" ca="1" si="67"/>
        <v>4.3873592406664524E-4</v>
      </c>
    </row>
    <row r="301" spans="1:20" x14ac:dyDescent="0.2">
      <c r="A301" s="107">
        <v>28268.5</v>
      </c>
      <c r="B301" s="107">
        <v>1.5412420005304739E-2</v>
      </c>
      <c r="C301" s="45"/>
      <c r="D301" s="92">
        <f t="shared" si="55"/>
        <v>2.8268499999999999</v>
      </c>
      <c r="E301" s="92">
        <f t="shared" si="56"/>
        <v>1.5412420005304739E-2</v>
      </c>
      <c r="F301" s="36">
        <f t="shared" si="57"/>
        <v>7.9910809224999992</v>
      </c>
      <c r="G301" s="36">
        <f t="shared" si="58"/>
        <v>22.589587105769123</v>
      </c>
      <c r="H301" s="36">
        <f t="shared" si="59"/>
        <v>63.857374309943438</v>
      </c>
      <c r="I301" s="36">
        <f t="shared" si="60"/>
        <v>4.3568599491995701E-2</v>
      </c>
      <c r="J301" s="36">
        <f t="shared" si="61"/>
        <v>0.12316189547394804</v>
      </c>
      <c r="K301" s="36">
        <f t="shared" ca="1" si="62"/>
        <v>1.6929710162289439E-2</v>
      </c>
      <c r="L301" s="36">
        <f t="shared" ca="1" si="63"/>
        <v>2.3021694204826574E-6</v>
      </c>
      <c r="M301" s="36">
        <f t="shared" ca="1" si="64"/>
        <v>12969851130.714434</v>
      </c>
      <c r="N301" s="36">
        <f t="shared" ca="1" si="65"/>
        <v>9639203964.267252</v>
      </c>
      <c r="O301" s="36">
        <f t="shared" ca="1" si="66"/>
        <v>23401942275.999294</v>
      </c>
      <c r="P301" s="45">
        <f t="shared" ca="1" si="67"/>
        <v>-1.5172901569847005E-3</v>
      </c>
      <c r="Q301" s="45"/>
      <c r="R301" s="45"/>
      <c r="S301" s="45"/>
      <c r="T301" s="45"/>
    </row>
    <row r="302" spans="1:20" x14ac:dyDescent="0.2">
      <c r="A302" s="106">
        <v>28409.5</v>
      </c>
      <c r="B302" s="106">
        <v>9.0265399994677864E-3</v>
      </c>
      <c r="D302" s="92">
        <f t="shared" si="55"/>
        <v>2.8409499999999999</v>
      </c>
      <c r="E302" s="92">
        <f t="shared" si="56"/>
        <v>9.0265399994677864E-3</v>
      </c>
      <c r="F302" s="36">
        <f t="shared" si="57"/>
        <v>8.0709969024999992</v>
      </c>
      <c r="G302" s="36">
        <f t="shared" si="58"/>
        <v>22.929298650157371</v>
      </c>
      <c r="H302" s="36">
        <f t="shared" si="59"/>
        <v>65.140991000164576</v>
      </c>
      <c r="I302" s="36">
        <f t="shared" si="60"/>
        <v>2.5643948811488005E-2</v>
      </c>
      <c r="J302" s="36">
        <f t="shared" si="61"/>
        <v>7.285317637599685E-2</v>
      </c>
      <c r="K302" s="36">
        <f t="shared" ca="1" si="62"/>
        <v>1.7210062700065601E-2</v>
      </c>
      <c r="L302" s="36">
        <f t="shared" ca="1" si="63"/>
        <v>6.6970043791199742E-5</v>
      </c>
      <c r="M302" s="36">
        <f t="shared" ca="1" si="64"/>
        <v>13341948622.666868</v>
      </c>
      <c r="N302" s="36">
        <f t="shared" ca="1" si="65"/>
        <v>10023150171.356365</v>
      </c>
      <c r="O302" s="36">
        <f t="shared" ca="1" si="66"/>
        <v>24093714426.204815</v>
      </c>
      <c r="P302" s="45">
        <f t="shared" ca="1" si="67"/>
        <v>-8.1835227005978145E-3</v>
      </c>
    </row>
    <row r="303" spans="1:20" x14ac:dyDescent="0.2">
      <c r="A303" s="107">
        <v>28563.5</v>
      </c>
      <c r="B303" s="107">
        <v>1.8661819995031692E-2</v>
      </c>
      <c r="C303" s="45"/>
      <c r="D303" s="92">
        <f t="shared" si="55"/>
        <v>2.8563499999999999</v>
      </c>
      <c r="E303" s="92">
        <f t="shared" si="56"/>
        <v>1.8661819995031692E-2</v>
      </c>
      <c r="F303" s="36">
        <f t="shared" si="57"/>
        <v>8.1587353225000001</v>
      </c>
      <c r="G303" s="36">
        <f t="shared" si="58"/>
        <v>23.304203638422877</v>
      </c>
      <c r="H303" s="36">
        <f t="shared" si="59"/>
        <v>66.564962062609183</v>
      </c>
      <c r="I303" s="36">
        <f t="shared" si="60"/>
        <v>5.3304689542808772E-2</v>
      </c>
      <c r="J303" s="36">
        <f t="shared" si="61"/>
        <v>0.15225684997560182</v>
      </c>
      <c r="K303" s="36">
        <f t="shared" ca="1" si="62"/>
        <v>1.75185695988989E-2</v>
      </c>
      <c r="L303" s="36">
        <f t="shared" ca="1" si="63"/>
        <v>1.307021468257785E-6</v>
      </c>
      <c r="M303" s="36">
        <f t="shared" ca="1" si="64"/>
        <v>13756412386.711889</v>
      </c>
      <c r="N303" s="36">
        <f t="shared" ca="1" si="65"/>
        <v>10454488506.345547</v>
      </c>
      <c r="O303" s="36">
        <f t="shared" ca="1" si="66"/>
        <v>24865735677.766563</v>
      </c>
      <c r="P303" s="45">
        <f t="shared" ca="1" si="67"/>
        <v>1.1432503961327917E-3</v>
      </c>
      <c r="Q303" s="45"/>
      <c r="R303" s="45"/>
      <c r="S303" s="45"/>
      <c r="T303" s="45"/>
    </row>
    <row r="304" spans="1:20" x14ac:dyDescent="0.2">
      <c r="A304" s="106">
        <v>28709</v>
      </c>
      <c r="B304" s="106">
        <v>8.6678799998480827E-3</v>
      </c>
      <c r="D304" s="92">
        <f t="shared" si="55"/>
        <v>2.8708999999999998</v>
      </c>
      <c r="E304" s="92">
        <f t="shared" si="56"/>
        <v>8.6678799998480827E-3</v>
      </c>
      <c r="F304" s="36">
        <f t="shared" si="57"/>
        <v>8.242066809999999</v>
      </c>
      <c r="G304" s="36">
        <f t="shared" si="58"/>
        <v>23.662149604828997</v>
      </c>
      <c r="H304" s="36">
        <f t="shared" si="59"/>
        <v>67.931665300503553</v>
      </c>
      <c r="I304" s="36">
        <f t="shared" si="60"/>
        <v>2.488461669156386E-2</v>
      </c>
      <c r="J304" s="36">
        <f t="shared" si="61"/>
        <v>7.1441246059810684E-2</v>
      </c>
      <c r="K304" s="36">
        <f t="shared" ca="1" si="62"/>
        <v>1.781226071940132E-2</v>
      </c>
      <c r="L304" s="36">
        <f t="shared" ca="1" si="63"/>
        <v>8.3619698744136973E-5</v>
      </c>
      <c r="M304" s="36">
        <f t="shared" ca="1" si="64"/>
        <v>14155815887.448305</v>
      </c>
      <c r="N304" s="36">
        <f t="shared" ca="1" si="65"/>
        <v>10873718926.109158</v>
      </c>
      <c r="O304" s="36">
        <f t="shared" ca="1" si="66"/>
        <v>25611155207.572365</v>
      </c>
      <c r="P304" s="45">
        <f t="shared" ca="1" si="67"/>
        <v>-9.144380719553237E-3</v>
      </c>
    </row>
    <row r="305" spans="1:20" x14ac:dyDescent="0.2">
      <c r="A305" s="107">
        <v>29402.5</v>
      </c>
      <c r="B305" s="107">
        <v>1.5181299997493625E-2</v>
      </c>
      <c r="C305" s="45"/>
      <c r="D305" s="92">
        <f t="shared" si="55"/>
        <v>2.9402499999999998</v>
      </c>
      <c r="E305" s="92">
        <f t="shared" si="56"/>
        <v>1.5181299997493625E-2</v>
      </c>
      <c r="F305" s="36">
        <f t="shared" si="57"/>
        <v>8.6450700624999985</v>
      </c>
      <c r="G305" s="36">
        <f t="shared" si="58"/>
        <v>25.418667251265617</v>
      </c>
      <c r="H305" s="36">
        <f t="shared" si="59"/>
        <v>74.737236385533734</v>
      </c>
      <c r="I305" s="36">
        <f t="shared" si="60"/>
        <v>4.4636817317630625E-2</v>
      </c>
      <c r="J305" s="36">
        <f t="shared" si="61"/>
        <v>0.13124340211816343</v>
      </c>
      <c r="K305" s="36">
        <f t="shared" ca="1" si="62"/>
        <v>1.9241624916669045E-2</v>
      </c>
      <c r="L305" s="36">
        <f t="shared" ca="1" si="63"/>
        <v>1.6486238449276886E-5</v>
      </c>
      <c r="M305" s="36">
        <f t="shared" ca="1" si="64"/>
        <v>16166451821.922785</v>
      </c>
      <c r="N305" s="36">
        <f t="shared" ca="1" si="65"/>
        <v>13034110107.802002</v>
      </c>
      <c r="O305" s="36">
        <f t="shared" ca="1" si="66"/>
        <v>29384313022.222782</v>
      </c>
      <c r="P305" s="45">
        <f t="shared" ca="1" si="67"/>
        <v>-4.0603249191754204E-3</v>
      </c>
      <c r="Q305" s="45"/>
      <c r="R305" s="45"/>
      <c r="S305" s="45"/>
      <c r="T305" s="45"/>
    </row>
    <row r="306" spans="1:20" x14ac:dyDescent="0.2">
      <c r="A306" s="106">
        <v>29411.5</v>
      </c>
      <c r="B306" s="106">
        <v>1.2965180001629051E-2</v>
      </c>
      <c r="D306" s="92">
        <f t="shared" si="55"/>
        <v>2.9411499999999999</v>
      </c>
      <c r="E306" s="92">
        <f t="shared" si="56"/>
        <v>1.2965180001629051E-2</v>
      </c>
      <c r="F306" s="36">
        <f t="shared" si="57"/>
        <v>8.6503633224999987</v>
      </c>
      <c r="G306" s="36">
        <f t="shared" si="58"/>
        <v>25.44201608597087</v>
      </c>
      <c r="H306" s="36">
        <f t="shared" si="59"/>
        <v>74.828785611253224</v>
      </c>
      <c r="I306" s="36">
        <f t="shared" si="60"/>
        <v>3.8132539161791282E-2</v>
      </c>
      <c r="J306" s="36">
        <f t="shared" si="61"/>
        <v>0.11215351755570242</v>
      </c>
      <c r="K306" s="36">
        <f t="shared" ca="1" si="62"/>
        <v>1.9260495666199001E-2</v>
      </c>
      <c r="L306" s="36">
        <f t="shared" ca="1" si="63"/>
        <v>3.9630999316579795E-5</v>
      </c>
      <c r="M306" s="36">
        <f t="shared" ca="1" si="64"/>
        <v>16193731530.89341</v>
      </c>
      <c r="N306" s="36">
        <f t="shared" ca="1" si="65"/>
        <v>13063965752.681669</v>
      </c>
      <c r="O306" s="36">
        <f t="shared" ca="1" si="66"/>
        <v>29435733813.617928</v>
      </c>
      <c r="P306" s="45">
        <f t="shared" ca="1" si="67"/>
        <v>-6.2953156645699504E-3</v>
      </c>
    </row>
    <row r="307" spans="1:20" x14ac:dyDescent="0.2">
      <c r="A307" s="107">
        <v>29467</v>
      </c>
      <c r="B307" s="107">
        <v>1.5132440006709658E-2</v>
      </c>
      <c r="C307" s="45"/>
      <c r="D307" s="92">
        <f t="shared" si="55"/>
        <v>2.9466999999999999</v>
      </c>
      <c r="E307" s="92">
        <f t="shared" si="56"/>
        <v>1.5132440006709658E-2</v>
      </c>
      <c r="F307" s="36">
        <f t="shared" si="57"/>
        <v>8.6830408899999991</v>
      </c>
      <c r="G307" s="36">
        <f t="shared" si="58"/>
        <v>25.586316590562998</v>
      </c>
      <c r="H307" s="36">
        <f t="shared" si="59"/>
        <v>75.395199097411975</v>
      </c>
      <c r="I307" s="36">
        <f t="shared" si="60"/>
        <v>4.4590760967771349E-2</v>
      </c>
      <c r="J307" s="36">
        <f t="shared" si="61"/>
        <v>0.13139559534373182</v>
      </c>
      <c r="K307" s="36">
        <f t="shared" ca="1" si="62"/>
        <v>1.9377047014371138E-2</v>
      </c>
      <c r="L307" s="36">
        <f t="shared" ca="1" si="63"/>
        <v>1.8016688649488943E-5</v>
      </c>
      <c r="M307" s="36">
        <f t="shared" ca="1" si="64"/>
        <v>16362640477.834045</v>
      </c>
      <c r="N307" s="36">
        <f t="shared" ca="1" si="65"/>
        <v>13249134204.346298</v>
      </c>
      <c r="O307" s="36">
        <f t="shared" ca="1" si="66"/>
        <v>29754249235.486744</v>
      </c>
      <c r="P307" s="45">
        <f t="shared" ca="1" si="67"/>
        <v>-4.24460700766148E-3</v>
      </c>
      <c r="Q307" s="45"/>
      <c r="R307" s="45"/>
      <c r="S307" s="45"/>
      <c r="T307" s="45"/>
    </row>
    <row r="308" spans="1:20" x14ac:dyDescent="0.2">
      <c r="A308" s="106">
        <v>29492.5</v>
      </c>
      <c r="B308" s="106">
        <v>2.4020099997869693E-2</v>
      </c>
      <c r="D308" s="92">
        <f t="shared" si="55"/>
        <v>2.9492500000000001</v>
      </c>
      <c r="E308" s="92">
        <f t="shared" si="56"/>
        <v>2.4020099997869693E-2</v>
      </c>
      <c r="F308" s="36">
        <f t="shared" si="57"/>
        <v>8.6980755625000015</v>
      </c>
      <c r="G308" s="36">
        <f t="shared" si="58"/>
        <v>25.652799352703131</v>
      </c>
      <c r="H308" s="36">
        <f t="shared" si="59"/>
        <v>75.656518490959712</v>
      </c>
      <c r="I308" s="36">
        <f t="shared" si="60"/>
        <v>7.0841279918717193E-2</v>
      </c>
      <c r="J308" s="36">
        <f t="shared" si="61"/>
        <v>0.2089286448002767</v>
      </c>
      <c r="K308" s="36">
        <f t="shared" ca="1" si="62"/>
        <v>1.9430702488944886E-2</v>
      </c>
      <c r="L308" s="36">
        <f t="shared" ca="1" si="63"/>
        <v>2.1062569494925226E-5</v>
      </c>
      <c r="M308" s="36">
        <f t="shared" ca="1" si="64"/>
        <v>16440642851.379213</v>
      </c>
      <c r="N308" s="36">
        <f t="shared" ca="1" si="65"/>
        <v>13334824427.209988</v>
      </c>
      <c r="O308" s="36">
        <f t="shared" ca="1" si="66"/>
        <v>29901415950.99472</v>
      </c>
      <c r="P308" s="45">
        <f t="shared" ca="1" si="67"/>
        <v>4.5893975089248071E-3</v>
      </c>
    </row>
    <row r="309" spans="1:20" x14ac:dyDescent="0.2">
      <c r="A309" s="107">
        <v>29761.5</v>
      </c>
      <c r="B309" s="107">
        <v>2.222718000120949E-2</v>
      </c>
      <c r="C309" s="45"/>
      <c r="D309" s="92">
        <f t="shared" si="55"/>
        <v>2.9761500000000001</v>
      </c>
      <c r="E309" s="92">
        <f t="shared" si="56"/>
        <v>2.222718000120949E-2</v>
      </c>
      <c r="F309" s="36">
        <f t="shared" si="57"/>
        <v>8.8574688224999996</v>
      </c>
      <c r="G309" s="36">
        <f t="shared" si="58"/>
        <v>26.361155836083373</v>
      </c>
      <c r="H309" s="36">
        <f t="shared" si="59"/>
        <v>78.454753941559531</v>
      </c>
      <c r="I309" s="36">
        <f t="shared" si="60"/>
        <v>6.6151421760599627E-2</v>
      </c>
      <c r="J309" s="36">
        <f t="shared" si="61"/>
        <v>0.19687655387280859</v>
      </c>
      <c r="K309" s="36">
        <f t="shared" ca="1" si="62"/>
        <v>2.0000736772346844E-2</v>
      </c>
      <c r="L309" s="36">
        <f t="shared" ca="1" si="63"/>
        <v>4.9570494513483229E-6</v>
      </c>
      <c r="M309" s="36">
        <f t="shared" ca="1" si="64"/>
        <v>17278790215.296387</v>
      </c>
      <c r="N309" s="36">
        <f t="shared" ca="1" si="65"/>
        <v>14262575557.49165</v>
      </c>
      <c r="O309" s="36">
        <f t="shared" ca="1" si="66"/>
        <v>31485720883.664646</v>
      </c>
      <c r="P309" s="45">
        <f t="shared" ca="1" si="67"/>
        <v>2.2264432288626457E-3</v>
      </c>
      <c r="Q309" s="45"/>
      <c r="R309" s="45"/>
      <c r="S309" s="45"/>
      <c r="T309" s="45"/>
    </row>
    <row r="310" spans="1:20" x14ac:dyDescent="0.2">
      <c r="A310" s="106">
        <v>29766</v>
      </c>
      <c r="B310" s="106">
        <v>2.1619120001560077E-2</v>
      </c>
      <c r="D310" s="92">
        <f t="shared" si="55"/>
        <v>2.9765999999999999</v>
      </c>
      <c r="E310" s="92">
        <f t="shared" si="56"/>
        <v>2.1619120001560077E-2</v>
      </c>
      <c r="F310" s="36">
        <f t="shared" si="57"/>
        <v>8.8601475599999997</v>
      </c>
      <c r="G310" s="36">
        <f t="shared" si="58"/>
        <v>26.373115227095997</v>
      </c>
      <c r="H310" s="36">
        <f t="shared" si="59"/>
        <v>78.502214784973944</v>
      </c>
      <c r="I310" s="36">
        <f t="shared" si="60"/>
        <v>6.4351472596643727E-2</v>
      </c>
      <c r="J310" s="36">
        <f t="shared" si="61"/>
        <v>0.19154859333116972</v>
      </c>
      <c r="K310" s="36">
        <f t="shared" ca="1" si="62"/>
        <v>2.0010335140891219E-2</v>
      </c>
      <c r="L310" s="36">
        <f t="shared" ca="1" si="63"/>
        <v>2.5881887279173154E-6</v>
      </c>
      <c r="M310" s="36">
        <f t="shared" ca="1" si="64"/>
        <v>17293050642.130676</v>
      </c>
      <c r="N310" s="36">
        <f t="shared" ca="1" si="65"/>
        <v>14278469344.027103</v>
      </c>
      <c r="O310" s="36">
        <f t="shared" ca="1" si="66"/>
        <v>31512723069.030098</v>
      </c>
      <c r="P310" s="45">
        <f t="shared" ca="1" si="67"/>
        <v>1.6087848606688576E-3</v>
      </c>
    </row>
    <row r="311" spans="1:20" x14ac:dyDescent="0.2">
      <c r="A311" s="107">
        <v>30117</v>
      </c>
      <c r="B311" s="107">
        <v>1.7190440004924312E-2</v>
      </c>
      <c r="C311" s="45"/>
      <c r="D311" s="92">
        <f t="shared" si="55"/>
        <v>3.0116999999999998</v>
      </c>
      <c r="E311" s="92">
        <f t="shared" si="56"/>
        <v>1.7190440004924312E-2</v>
      </c>
      <c r="F311" s="36">
        <f t="shared" si="57"/>
        <v>9.0703368899999983</v>
      </c>
      <c r="G311" s="36">
        <f t="shared" si="58"/>
        <v>27.317133611612995</v>
      </c>
      <c r="H311" s="36">
        <f t="shared" si="59"/>
        <v>82.271011298094848</v>
      </c>
      <c r="I311" s="36">
        <f t="shared" si="60"/>
        <v>5.1772448162830546E-2</v>
      </c>
      <c r="J311" s="36">
        <f t="shared" si="61"/>
        <v>0.15592308213199674</v>
      </c>
      <c r="K311" s="36">
        <f t="shared" ca="1" si="62"/>
        <v>2.0765342371597127E-2</v>
      </c>
      <c r="L311" s="36">
        <f t="shared" ca="1" si="63"/>
        <v>1.2779926931242893E-5</v>
      </c>
      <c r="M311" s="36">
        <f t="shared" ca="1" si="64"/>
        <v>18429994079.674801</v>
      </c>
      <c r="N311" s="36">
        <f t="shared" ca="1" si="65"/>
        <v>15556931864.901226</v>
      </c>
      <c r="O311" s="36">
        <f t="shared" ca="1" si="66"/>
        <v>33670391402.675575</v>
      </c>
      <c r="P311" s="45">
        <f t="shared" ca="1" si="67"/>
        <v>-3.574902366672815E-3</v>
      </c>
      <c r="Q311" s="45"/>
      <c r="R311" s="45"/>
      <c r="S311" s="45"/>
      <c r="T311" s="45"/>
    </row>
    <row r="312" spans="1:20" x14ac:dyDescent="0.2">
      <c r="A312" s="106">
        <v>30742.5</v>
      </c>
      <c r="B312" s="106">
        <v>1.8670099998416845E-2</v>
      </c>
      <c r="D312" s="92">
        <f t="shared" si="55"/>
        <v>3.0742500000000001</v>
      </c>
      <c r="E312" s="92">
        <f t="shared" si="56"/>
        <v>1.8670099998416845E-2</v>
      </c>
      <c r="F312" s="36">
        <f t="shared" si="57"/>
        <v>9.4510130625000013</v>
      </c>
      <c r="G312" s="36">
        <f t="shared" si="58"/>
        <v>29.054776907390629</v>
      </c>
      <c r="H312" s="36">
        <f t="shared" si="59"/>
        <v>89.321647907545653</v>
      </c>
      <c r="I312" s="36">
        <f t="shared" si="60"/>
        <v>5.7396554920132986E-2</v>
      </c>
      <c r="J312" s="36">
        <f t="shared" si="61"/>
        <v>0.17645135896321884</v>
      </c>
      <c r="K312" s="36">
        <f t="shared" ca="1" si="62"/>
        <v>2.2141811285694153E-2</v>
      </c>
      <c r="L312" s="36">
        <f t="shared" ca="1" si="63"/>
        <v>1.2052779262208666E-5</v>
      </c>
      <c r="M312" s="36">
        <f t="shared" ca="1" si="64"/>
        <v>20579453721.195301</v>
      </c>
      <c r="N312" s="36">
        <f t="shared" ca="1" si="65"/>
        <v>18031527376.72823</v>
      </c>
      <c r="O312" s="36">
        <f t="shared" ca="1" si="66"/>
        <v>37774652829.044968</v>
      </c>
      <c r="P312" s="45">
        <f t="shared" ca="1" si="67"/>
        <v>-3.4717112872773084E-3</v>
      </c>
    </row>
    <row r="313" spans="1:20" x14ac:dyDescent="0.2">
      <c r="A313" s="107">
        <v>30934.5</v>
      </c>
      <c r="B313" s="107">
        <v>1.7059540004993323E-2</v>
      </c>
      <c r="C313" s="45"/>
      <c r="D313" s="92">
        <f t="shared" si="55"/>
        <v>3.0934499999999998</v>
      </c>
      <c r="E313" s="92">
        <f t="shared" si="56"/>
        <v>1.7059540004993323E-2</v>
      </c>
      <c r="F313" s="36">
        <f t="shared" si="57"/>
        <v>9.5694329024999991</v>
      </c>
      <c r="G313" s="36">
        <f t="shared" si="58"/>
        <v>29.60256221223862</v>
      </c>
      <c r="H313" s="36">
        <f t="shared" si="59"/>
        <v>91.574046075449559</v>
      </c>
      <c r="I313" s="36">
        <f t="shared" si="60"/>
        <v>5.277283402844659E-2</v>
      </c>
      <c r="J313" s="36">
        <f t="shared" si="61"/>
        <v>0.1632501234252981</v>
      </c>
      <c r="K313" s="36">
        <f t="shared" ca="1" si="62"/>
        <v>2.257229260263318E-2</v>
      </c>
      <c r="L313" s="36">
        <f t="shared" ca="1" si="63"/>
        <v>3.0390441202784992E-5</v>
      </c>
      <c r="M313" s="36">
        <f t="shared" ca="1" si="64"/>
        <v>21271808384.974232</v>
      </c>
      <c r="N313" s="36">
        <f t="shared" ca="1" si="65"/>
        <v>18843624369.621315</v>
      </c>
      <c r="O313" s="36">
        <f t="shared" ca="1" si="66"/>
        <v>39103278226.987442</v>
      </c>
      <c r="P313" s="45">
        <f t="shared" ca="1" si="67"/>
        <v>-5.512752597639857E-3</v>
      </c>
      <c r="Q313" s="45"/>
      <c r="R313" s="45"/>
      <c r="S313" s="45"/>
      <c r="T313" s="45"/>
    </row>
    <row r="314" spans="1:20" x14ac:dyDescent="0.2">
      <c r="A314" s="106">
        <v>30951.5</v>
      </c>
      <c r="B314" s="106">
        <v>1.3317980003193952E-2</v>
      </c>
      <c r="D314" s="92">
        <f t="shared" si="55"/>
        <v>3.0951499999999998</v>
      </c>
      <c r="E314" s="92">
        <f t="shared" si="56"/>
        <v>1.3317980003193952E-2</v>
      </c>
      <c r="F314" s="36">
        <f t="shared" si="57"/>
        <v>9.5799535224999985</v>
      </c>
      <c r="G314" s="36">
        <f t="shared" si="58"/>
        <v>29.651393145165869</v>
      </c>
      <c r="H314" s="36">
        <f t="shared" si="59"/>
        <v>91.775509493260131</v>
      </c>
      <c r="I314" s="36">
        <f t="shared" si="60"/>
        <v>4.122114580688576E-2</v>
      </c>
      <c r="J314" s="36">
        <f t="shared" si="61"/>
        <v>0.12758562944418245</v>
      </c>
      <c r="K314" s="36">
        <f t="shared" ca="1" si="62"/>
        <v>2.2610588504010397E-2</v>
      </c>
      <c r="L314" s="36">
        <f t="shared" ca="1" si="63"/>
        <v>8.6352572749446045E-5</v>
      </c>
      <c r="M314" s="36">
        <f t="shared" ca="1" si="64"/>
        <v>21333861982.902512</v>
      </c>
      <c r="N314" s="36">
        <f t="shared" ca="1" si="65"/>
        <v>18916751219.583294</v>
      </c>
      <c r="O314" s="36">
        <f t="shared" ca="1" si="66"/>
        <v>39222510395.611687</v>
      </c>
      <c r="P314" s="45">
        <f t="shared" ca="1" si="67"/>
        <v>-9.2926085008164447E-3</v>
      </c>
    </row>
    <row r="315" spans="1:20" x14ac:dyDescent="0.2">
      <c r="A315" s="107">
        <v>31046</v>
      </c>
      <c r="B315" s="107">
        <v>1.9548719996237196E-2</v>
      </c>
      <c r="C315" s="45"/>
      <c r="D315" s="92">
        <f t="shared" si="55"/>
        <v>3.1046</v>
      </c>
      <c r="E315" s="92">
        <f t="shared" si="56"/>
        <v>1.9548719996237196E-2</v>
      </c>
      <c r="F315" s="36">
        <f t="shared" si="57"/>
        <v>9.6385411600000008</v>
      </c>
      <c r="G315" s="36">
        <f t="shared" si="58"/>
        <v>29.923814885336004</v>
      </c>
      <c r="H315" s="36">
        <f t="shared" si="59"/>
        <v>92.901475693014163</v>
      </c>
      <c r="I315" s="36">
        <f t="shared" si="60"/>
        <v>6.0690956100318001E-2</v>
      </c>
      <c r="J315" s="36">
        <f t="shared" si="61"/>
        <v>0.18842114230904727</v>
      </c>
      <c r="K315" s="36">
        <f t="shared" ca="1" si="62"/>
        <v>2.2824003559962495E-2</v>
      </c>
      <c r="L315" s="36">
        <f t="shared" ca="1" si="63"/>
        <v>1.0727482422809097E-5</v>
      </c>
      <c r="M315" s="36">
        <f t="shared" ca="1" si="64"/>
        <v>21681050567.163883</v>
      </c>
      <c r="N315" s="36">
        <f t="shared" ca="1" si="65"/>
        <v>19326912578.897846</v>
      </c>
      <c r="O315" s="36">
        <f t="shared" ca="1" si="66"/>
        <v>39890065707.599197</v>
      </c>
      <c r="P315" s="45">
        <f t="shared" ca="1" si="67"/>
        <v>-3.2752835637252994E-3</v>
      </c>
      <c r="Q315" s="45"/>
      <c r="R315" s="45"/>
      <c r="S315" s="45"/>
      <c r="T315" s="45"/>
    </row>
    <row r="316" spans="1:20" x14ac:dyDescent="0.2">
      <c r="A316" s="106">
        <v>31093</v>
      </c>
      <c r="B316" s="106">
        <v>1.4086759998463094E-2</v>
      </c>
      <c r="D316" s="92">
        <f t="shared" si="55"/>
        <v>3.1093000000000002</v>
      </c>
      <c r="E316" s="92">
        <f t="shared" si="56"/>
        <v>1.4086759998463094E-2</v>
      </c>
      <c r="F316" s="36">
        <f t="shared" si="57"/>
        <v>9.6677464900000007</v>
      </c>
      <c r="G316" s="36">
        <f t="shared" si="58"/>
        <v>30.059924161357003</v>
      </c>
      <c r="H316" s="36">
        <f t="shared" si="59"/>
        <v>93.46532219490733</v>
      </c>
      <c r="I316" s="36">
        <f t="shared" si="60"/>
        <v>4.3799962863221305E-2</v>
      </c>
      <c r="J316" s="36">
        <f t="shared" si="61"/>
        <v>0.13618722453061402</v>
      </c>
      <c r="K316" s="36">
        <f t="shared" ca="1" si="62"/>
        <v>2.2930484110591183E-2</v>
      </c>
      <c r="L316" s="36">
        <f t="shared" ca="1" si="63"/>
        <v>7.821145617143575E-5</v>
      </c>
      <c r="M316" s="36">
        <f t="shared" ca="1" si="64"/>
        <v>21855147531.507038</v>
      </c>
      <c r="N316" s="36">
        <f t="shared" ca="1" si="65"/>
        <v>19533231799.938118</v>
      </c>
      <c r="O316" s="36">
        <f t="shared" ca="1" si="66"/>
        <v>40225097661.782005</v>
      </c>
      <c r="P316" s="45">
        <f t="shared" ca="1" si="67"/>
        <v>-8.8437241121280888E-3</v>
      </c>
    </row>
    <row r="317" spans="1:20" x14ac:dyDescent="0.2">
      <c r="A317" s="107">
        <v>31165.5</v>
      </c>
      <c r="B317" s="107">
        <v>1.8112460005795583E-2</v>
      </c>
      <c r="C317" s="45"/>
      <c r="D317" s="92">
        <f t="shared" si="55"/>
        <v>3.1165500000000002</v>
      </c>
      <c r="E317" s="92">
        <f t="shared" si="56"/>
        <v>1.8112460005795583E-2</v>
      </c>
      <c r="F317" s="36">
        <f t="shared" si="57"/>
        <v>9.7128839025000016</v>
      </c>
      <c r="G317" s="36">
        <f t="shared" si="58"/>
        <v>30.27068832633638</v>
      </c>
      <c r="H317" s="36">
        <f t="shared" si="59"/>
        <v>94.340113703443663</v>
      </c>
      <c r="I317" s="36">
        <f t="shared" si="60"/>
        <v>5.6448387231062228E-2</v>
      </c>
      <c r="J317" s="36">
        <f t="shared" si="61"/>
        <v>0.17592422122496698</v>
      </c>
      <c r="K317" s="36">
        <f t="shared" ca="1" si="62"/>
        <v>2.3095175839213923E-2</v>
      </c>
      <c r="L317" s="36">
        <f t="shared" ca="1" si="63"/>
        <v>2.4827457076597821E-5</v>
      </c>
      <c r="M317" s="36">
        <f t="shared" ca="1" si="64"/>
        <v>22125561675.403809</v>
      </c>
      <c r="N317" s="36">
        <f t="shared" ca="1" si="65"/>
        <v>19854538736.779137</v>
      </c>
      <c r="O317" s="36">
        <f t="shared" ca="1" si="66"/>
        <v>40745859743.457649</v>
      </c>
      <c r="P317" s="45">
        <f t="shared" ca="1" si="67"/>
        <v>-4.98271583341834E-3</v>
      </c>
      <c r="Q317" s="45"/>
      <c r="R317" s="45"/>
      <c r="S317" s="45"/>
      <c r="T317" s="45"/>
    </row>
    <row r="318" spans="1:20" x14ac:dyDescent="0.2">
      <c r="A318" s="106">
        <v>31166</v>
      </c>
      <c r="B318" s="106">
        <v>1.7167120000522118E-2</v>
      </c>
      <c r="D318" s="92">
        <f t="shared" si="55"/>
        <v>3.1166</v>
      </c>
      <c r="E318" s="92">
        <f t="shared" si="56"/>
        <v>1.7167120000522118E-2</v>
      </c>
      <c r="F318" s="36">
        <f t="shared" si="57"/>
        <v>9.7131955600000008</v>
      </c>
      <c r="G318" s="36">
        <f t="shared" si="58"/>
        <v>30.272145282296002</v>
      </c>
      <c r="H318" s="36">
        <f t="shared" si="59"/>
        <v>94.346167986803735</v>
      </c>
      <c r="I318" s="36">
        <f t="shared" si="60"/>
        <v>5.3503046193627231E-2</v>
      </c>
      <c r="J318" s="36">
        <f t="shared" si="61"/>
        <v>0.16674759376705864</v>
      </c>
      <c r="K318" s="36">
        <f t="shared" ca="1" si="62"/>
        <v>2.3096313497162041E-2</v>
      </c>
      <c r="L318" s="36">
        <f t="shared" ca="1" si="63"/>
        <v>3.5155335520597157E-5</v>
      </c>
      <c r="M318" s="36">
        <f t="shared" ca="1" si="64"/>
        <v>22127434459.116924</v>
      </c>
      <c r="N318" s="36">
        <f t="shared" ca="1" si="65"/>
        <v>19856767541.141521</v>
      </c>
      <c r="O318" s="36">
        <f t="shared" ca="1" si="66"/>
        <v>40749467932.810814</v>
      </c>
      <c r="P318" s="45">
        <f t="shared" ca="1" si="67"/>
        <v>-5.9291934966399229E-3</v>
      </c>
    </row>
    <row r="319" spans="1:20" x14ac:dyDescent="0.2">
      <c r="A319" s="107">
        <v>31229.5</v>
      </c>
      <c r="B319" s="107">
        <v>2.3308940006245393E-2</v>
      </c>
      <c r="C319" s="45"/>
      <c r="D319" s="92">
        <f t="shared" si="55"/>
        <v>3.1229499999999999</v>
      </c>
      <c r="E319" s="92">
        <f t="shared" si="56"/>
        <v>2.3308940006245393E-2</v>
      </c>
      <c r="F319" s="36">
        <f t="shared" si="57"/>
        <v>9.7528167024999988</v>
      </c>
      <c r="G319" s="36">
        <f t="shared" si="58"/>
        <v>30.457558921072369</v>
      </c>
      <c r="H319" s="36">
        <f t="shared" si="59"/>
        <v>95.11743363256295</v>
      </c>
      <c r="I319" s="36">
        <f t="shared" si="60"/>
        <v>7.2792654192504053E-2</v>
      </c>
      <c r="J319" s="36">
        <f t="shared" si="61"/>
        <v>0.22732781941048052</v>
      </c>
      <c r="K319" s="36">
        <f t="shared" ca="1" si="62"/>
        <v>2.3241002365603322E-2</v>
      </c>
      <c r="L319" s="36">
        <f t="shared" ca="1" si="63"/>
        <v>4.615523016011204E-9</v>
      </c>
      <c r="M319" s="36">
        <f t="shared" ca="1" si="64"/>
        <v>22366155667.514595</v>
      </c>
      <c r="N319" s="36">
        <f t="shared" ca="1" si="65"/>
        <v>20141267866.75539</v>
      </c>
      <c r="O319" s="36">
        <f t="shared" ca="1" si="66"/>
        <v>41209577234.826805</v>
      </c>
      <c r="P319" s="45">
        <f t="shared" ca="1" si="67"/>
        <v>6.7937640642071195E-5</v>
      </c>
      <c r="Q319" s="45"/>
      <c r="R319" s="45"/>
      <c r="S319" s="45"/>
      <c r="T319" s="45"/>
    </row>
    <row r="320" spans="1:20" x14ac:dyDescent="0.2">
      <c r="A320" s="106">
        <v>31327.5</v>
      </c>
      <c r="B320" s="106">
        <v>2.0622299998649396E-2</v>
      </c>
      <c r="D320" s="92">
        <f t="shared" si="55"/>
        <v>3.1327500000000001</v>
      </c>
      <c r="E320" s="92">
        <f t="shared" si="56"/>
        <v>2.0622299998649396E-2</v>
      </c>
      <c r="F320" s="36">
        <f t="shared" si="57"/>
        <v>9.8141225625000015</v>
      </c>
      <c r="G320" s="36">
        <f t="shared" si="58"/>
        <v>30.74519245767188</v>
      </c>
      <c r="H320" s="36">
        <f t="shared" si="59"/>
        <v>96.317001671771592</v>
      </c>
      <c r="I320" s="36">
        <f t="shared" si="60"/>
        <v>6.4604510320768901E-2</v>
      </c>
      <c r="J320" s="36">
        <f t="shared" si="61"/>
        <v>0.20238977970738878</v>
      </c>
      <c r="K320" s="36">
        <f t="shared" ca="1" si="62"/>
        <v>2.3465105179552255E-2</v>
      </c>
      <c r="L320" s="36">
        <f t="shared" ca="1" si="63"/>
        <v>8.0815412965681367E-6</v>
      </c>
      <c r="M320" s="36">
        <f t="shared" ca="1" si="64"/>
        <v>22738006281.239311</v>
      </c>
      <c r="N320" s="36">
        <f t="shared" ca="1" si="65"/>
        <v>20585985677.007263</v>
      </c>
      <c r="O320" s="36">
        <f t="shared" ca="1" si="66"/>
        <v>41926978655.339478</v>
      </c>
      <c r="P320" s="45">
        <f t="shared" ca="1" si="67"/>
        <v>-2.842805180902859E-3</v>
      </c>
    </row>
    <row r="321" spans="1:20" x14ac:dyDescent="0.2">
      <c r="A321" s="107">
        <v>31465</v>
      </c>
      <c r="B321" s="107">
        <v>2.0153799996478483E-2</v>
      </c>
      <c r="C321" s="45"/>
      <c r="D321" s="92">
        <f t="shared" si="55"/>
        <v>3.1465000000000001</v>
      </c>
      <c r="E321" s="92">
        <f t="shared" si="56"/>
        <v>2.0153799996478483E-2</v>
      </c>
      <c r="F321" s="36">
        <f t="shared" si="57"/>
        <v>9.9004622500000004</v>
      </c>
      <c r="G321" s="36">
        <f t="shared" si="58"/>
        <v>31.151804469625002</v>
      </c>
      <c r="H321" s="36">
        <f t="shared" si="59"/>
        <v>98.019152763675066</v>
      </c>
      <c r="I321" s="36">
        <f t="shared" si="60"/>
        <v>6.3413931688919553E-2</v>
      </c>
      <c r="J321" s="36">
        <f t="shared" si="61"/>
        <v>0.19953193605918537</v>
      </c>
      <c r="K321" s="36">
        <f t="shared" ca="1" si="62"/>
        <v>2.3781178982820492E-2</v>
      </c>
      <c r="L321" s="36">
        <f t="shared" ca="1" si="63"/>
        <v>1.3157878310555578E-5</v>
      </c>
      <c r="M321" s="36">
        <f t="shared" ca="1" si="64"/>
        <v>23266801066.635788</v>
      </c>
      <c r="N321" s="36">
        <f t="shared" ca="1" si="65"/>
        <v>21221617979.819714</v>
      </c>
      <c r="O321" s="36">
        <f t="shared" ca="1" si="66"/>
        <v>42948616026.342995</v>
      </c>
      <c r="P321" s="45">
        <f t="shared" ca="1" si="67"/>
        <v>-3.6273789863420086E-3</v>
      </c>
      <c r="Q321" s="45"/>
      <c r="R321" s="45"/>
      <c r="S321" s="45"/>
      <c r="T321" s="45"/>
    </row>
    <row r="322" spans="1:20" x14ac:dyDescent="0.2">
      <c r="A322" s="106">
        <v>31662</v>
      </c>
      <c r="B322" s="106">
        <v>2.2089840000262484E-2</v>
      </c>
      <c r="D322" s="92">
        <f t="shared" si="55"/>
        <v>3.1661999999999999</v>
      </c>
      <c r="E322" s="92">
        <f t="shared" si="56"/>
        <v>2.2089840000262484E-2</v>
      </c>
      <c r="F322" s="36">
        <f t="shared" si="57"/>
        <v>10.024822439999999</v>
      </c>
      <c r="G322" s="36">
        <f t="shared" si="58"/>
        <v>31.740592809527996</v>
      </c>
      <c r="H322" s="36">
        <f t="shared" si="59"/>
        <v>100.49706495352754</v>
      </c>
      <c r="I322" s="36">
        <f t="shared" si="60"/>
        <v>6.9940851408831078E-2</v>
      </c>
      <c r="J322" s="36">
        <f t="shared" si="61"/>
        <v>0.22144672373064095</v>
      </c>
      <c r="K322" s="36">
        <f t="shared" ca="1" si="62"/>
        <v>2.4237371777922088E-2</v>
      </c>
      <c r="L322" s="36">
        <f t="shared" ca="1" si="63"/>
        <v>4.6118927360578208E-6</v>
      </c>
      <c r="M322" s="36">
        <f t="shared" ca="1" si="64"/>
        <v>24038937350.258114</v>
      </c>
      <c r="N322" s="36">
        <f t="shared" ca="1" si="65"/>
        <v>22156382704.322708</v>
      </c>
      <c r="O322" s="36">
        <f t="shared" ca="1" si="66"/>
        <v>44443386285.420479</v>
      </c>
      <c r="P322" s="45">
        <f t="shared" ca="1" si="67"/>
        <v>-2.1475317776596045E-3</v>
      </c>
    </row>
    <row r="323" spans="1:20" x14ac:dyDescent="0.2">
      <c r="A323" s="107">
        <v>31807</v>
      </c>
      <c r="B323" s="107">
        <v>2.1941239996522199E-2</v>
      </c>
      <c r="C323" s="45"/>
      <c r="D323" s="92">
        <f t="shared" si="55"/>
        <v>3.1806999999999999</v>
      </c>
      <c r="E323" s="92">
        <f t="shared" si="56"/>
        <v>2.1941239996522199E-2</v>
      </c>
      <c r="F323" s="36">
        <f t="shared" si="57"/>
        <v>10.116852489999999</v>
      </c>
      <c r="G323" s="36">
        <f t="shared" si="58"/>
        <v>32.178672714942998</v>
      </c>
      <c r="H323" s="36">
        <f t="shared" si="59"/>
        <v>102.35070430441918</v>
      </c>
      <c r="I323" s="36">
        <f t="shared" si="60"/>
        <v>6.9788502056938151E-2</v>
      </c>
      <c r="J323" s="36">
        <f t="shared" si="61"/>
        <v>0.22197628849250317</v>
      </c>
      <c r="K323" s="36">
        <f t="shared" ca="1" si="62"/>
        <v>2.4575665637922052E-2</v>
      </c>
      <c r="L323" s="36">
        <f t="shared" ca="1" si="63"/>
        <v>6.940198460065025E-6</v>
      </c>
      <c r="M323" s="36">
        <f t="shared" ca="1" si="64"/>
        <v>24618302528.413044</v>
      </c>
      <c r="N323" s="36">
        <f t="shared" ca="1" si="65"/>
        <v>22862809080.135441</v>
      </c>
      <c r="O323" s="36">
        <f t="shared" ca="1" si="66"/>
        <v>45567257379.216888</v>
      </c>
      <c r="P323" s="45">
        <f t="shared" ca="1" si="67"/>
        <v>-2.6344256413998526E-3</v>
      </c>
      <c r="Q323" s="45"/>
      <c r="R323" s="45"/>
      <c r="S323" s="45"/>
      <c r="T323" s="45"/>
    </row>
    <row r="324" spans="1:20" x14ac:dyDescent="0.2">
      <c r="A324" s="106">
        <v>31845.5</v>
      </c>
      <c r="B324" s="106">
        <v>1.7850060001364909E-2</v>
      </c>
      <c r="D324" s="92">
        <f t="shared" si="55"/>
        <v>3.1845500000000002</v>
      </c>
      <c r="E324" s="92">
        <f t="shared" si="56"/>
        <v>1.7850060001364909E-2</v>
      </c>
      <c r="F324" s="36">
        <f t="shared" si="57"/>
        <v>10.141358702500002</v>
      </c>
      <c r="G324" s="36">
        <f t="shared" si="58"/>
        <v>32.295663856046382</v>
      </c>
      <c r="H324" s="36">
        <f t="shared" si="59"/>
        <v>102.84715633277251</v>
      </c>
      <c r="I324" s="36">
        <f t="shared" si="60"/>
        <v>5.6844408577346628E-2</v>
      </c>
      <c r="J324" s="36">
        <f t="shared" si="61"/>
        <v>0.18102386133498921</v>
      </c>
      <c r="K324" s="36">
        <f t="shared" ca="1" si="62"/>
        <v>2.4665847132560995E-2</v>
      </c>
      <c r="L324" s="36">
        <f t="shared" ca="1" si="63"/>
        <v>4.6454954217778163E-5</v>
      </c>
      <c r="M324" s="36">
        <f t="shared" ca="1" si="64"/>
        <v>24773720193.501965</v>
      </c>
      <c r="N324" s="36">
        <f t="shared" ca="1" si="65"/>
        <v>23053031146.574379</v>
      </c>
      <c r="O324" s="36">
        <f t="shared" ca="1" si="66"/>
        <v>45869069062.17057</v>
      </c>
      <c r="P324" s="45">
        <f t="shared" ca="1" si="67"/>
        <v>-6.8157871311960855E-3</v>
      </c>
    </row>
    <row r="325" spans="1:20" x14ac:dyDescent="0.2">
      <c r="A325" s="107">
        <v>32449.5</v>
      </c>
      <c r="B325" s="107">
        <v>1.6679339998518117E-2</v>
      </c>
      <c r="C325" s="45"/>
      <c r="D325" s="92">
        <f t="shared" si="55"/>
        <v>3.2449499999999998</v>
      </c>
      <c r="E325" s="92">
        <f t="shared" si="56"/>
        <v>1.6679339998518117E-2</v>
      </c>
      <c r="F325" s="36">
        <f t="shared" si="57"/>
        <v>10.529700502499999</v>
      </c>
      <c r="G325" s="36">
        <f t="shared" si="58"/>
        <v>34.168351645587371</v>
      </c>
      <c r="H325" s="36">
        <f t="shared" si="59"/>
        <v>110.87459267234873</v>
      </c>
      <c r="I325" s="36">
        <f t="shared" si="60"/>
        <v>5.4123624328191358E-2</v>
      </c>
      <c r="J325" s="36">
        <f t="shared" si="61"/>
        <v>0.17562845476376454</v>
      </c>
      <c r="K325" s="36">
        <f t="shared" ca="1" si="62"/>
        <v>2.6100342909250111E-2</v>
      </c>
      <c r="L325" s="36">
        <f t="shared" ca="1" si="63"/>
        <v>8.8755295844020708E-5</v>
      </c>
      <c r="M325" s="36">
        <f t="shared" ca="1" si="64"/>
        <v>27300605884.650089</v>
      </c>
      <c r="N325" s="36">
        <f t="shared" ca="1" si="65"/>
        <v>26186756676.990662</v>
      </c>
      <c r="O325" s="36">
        <f t="shared" ca="1" si="66"/>
        <v>50794890080.319855</v>
      </c>
      <c r="P325" s="45">
        <f t="shared" ca="1" si="67"/>
        <v>-9.4210029107319945E-3</v>
      </c>
      <c r="Q325" s="45"/>
      <c r="R325" s="45"/>
      <c r="S325" s="45"/>
      <c r="T325" s="45"/>
    </row>
    <row r="326" spans="1:20" x14ac:dyDescent="0.2">
      <c r="A326" s="106">
        <v>32450</v>
      </c>
      <c r="B326" s="106">
        <v>1.4834000001428649E-2</v>
      </c>
      <c r="D326" s="92">
        <f t="shared" si="55"/>
        <v>3.2450000000000001</v>
      </c>
      <c r="E326" s="92">
        <f t="shared" si="56"/>
        <v>1.4834000001428649E-2</v>
      </c>
      <c r="F326" s="36">
        <f t="shared" si="57"/>
        <v>10.530025</v>
      </c>
      <c r="G326" s="36">
        <f t="shared" si="58"/>
        <v>34.169931125000005</v>
      </c>
      <c r="H326" s="36">
        <f t="shared" si="59"/>
        <v>110.88142650062501</v>
      </c>
      <c r="I326" s="36">
        <f t="shared" si="60"/>
        <v>4.813633000463597E-2</v>
      </c>
      <c r="J326" s="36">
        <f t="shared" si="61"/>
        <v>0.15620239086504373</v>
      </c>
      <c r="K326" s="36">
        <f t="shared" ca="1" si="62"/>
        <v>2.6101545749480481E-2</v>
      </c>
      <c r="L326" s="36">
        <f t="shared" ca="1" si="63"/>
        <v>1.2695758718444093E-4</v>
      </c>
      <c r="M326" s="36">
        <f t="shared" ca="1" si="64"/>
        <v>27302767686.780361</v>
      </c>
      <c r="N326" s="36">
        <f t="shared" ca="1" si="65"/>
        <v>26189469600.360054</v>
      </c>
      <c r="O326" s="36">
        <f t="shared" ca="1" si="66"/>
        <v>50799118928.050743</v>
      </c>
      <c r="P326" s="45">
        <f t="shared" ca="1" si="67"/>
        <v>-1.1267545748051833E-2</v>
      </c>
    </row>
    <row r="327" spans="1:20" x14ac:dyDescent="0.2">
      <c r="A327" s="107">
        <v>32522</v>
      </c>
      <c r="B327" s="107">
        <v>2.1105040003021713E-2</v>
      </c>
      <c r="C327" s="45"/>
      <c r="D327" s="92">
        <f t="shared" si="55"/>
        <v>3.2522000000000002</v>
      </c>
      <c r="E327" s="92">
        <f t="shared" si="56"/>
        <v>2.1105040003021713E-2</v>
      </c>
      <c r="F327" s="36">
        <f t="shared" si="57"/>
        <v>10.576804840000001</v>
      </c>
      <c r="G327" s="36">
        <f t="shared" si="58"/>
        <v>34.397884700648007</v>
      </c>
      <c r="H327" s="36">
        <f t="shared" si="59"/>
        <v>111.86880062344746</v>
      </c>
      <c r="I327" s="36">
        <f t="shared" si="60"/>
        <v>6.8637811097827225E-2</v>
      </c>
      <c r="J327" s="36">
        <f t="shared" si="61"/>
        <v>0.22322388925235373</v>
      </c>
      <c r="K327" s="36">
        <f t="shared" ca="1" si="62"/>
        <v>2.627501973604425E-2</v>
      </c>
      <c r="L327" s="36">
        <f t="shared" ca="1" si="63"/>
        <v>2.6728690439863779E-5</v>
      </c>
      <c r="M327" s="36">
        <f t="shared" ca="1" si="64"/>
        <v>27615293967.261333</v>
      </c>
      <c r="N327" s="36">
        <f t="shared" ca="1" si="65"/>
        <v>26582225358.445026</v>
      </c>
      <c r="O327" s="36">
        <f t="shared" ca="1" si="66"/>
        <v>51410729591.615799</v>
      </c>
      <c r="P327" s="45">
        <f t="shared" ca="1" si="67"/>
        <v>-5.1699797330225367E-3</v>
      </c>
      <c r="Q327" s="45"/>
      <c r="R327" s="45"/>
      <c r="S327" s="45"/>
      <c r="T327" s="45"/>
    </row>
    <row r="328" spans="1:20" x14ac:dyDescent="0.2">
      <c r="A328" s="106">
        <v>32595</v>
      </c>
      <c r="B328" s="106">
        <v>1.7685399994661566E-2</v>
      </c>
      <c r="D328" s="92">
        <f t="shared" si="55"/>
        <v>3.2595000000000001</v>
      </c>
      <c r="E328" s="92">
        <f t="shared" si="56"/>
        <v>1.7685399994661566E-2</v>
      </c>
      <c r="F328" s="36">
        <f t="shared" si="57"/>
        <v>10.624340250000001</v>
      </c>
      <c r="G328" s="36">
        <f t="shared" si="58"/>
        <v>34.630037044875003</v>
      </c>
      <c r="H328" s="36">
        <f t="shared" si="59"/>
        <v>112.87660574777009</v>
      </c>
      <c r="I328" s="36">
        <f t="shared" si="60"/>
        <v>5.7645561282599372E-2</v>
      </c>
      <c r="J328" s="36">
        <f t="shared" si="61"/>
        <v>0.18789570700063266</v>
      </c>
      <c r="K328" s="36">
        <f t="shared" ca="1" si="62"/>
        <v>2.6451440431240945E-2</v>
      </c>
      <c r="L328" s="36">
        <f t="shared" ca="1" si="63"/>
        <v>7.6843464935744793E-5</v>
      </c>
      <c r="M328" s="36">
        <f t="shared" ca="1" si="64"/>
        <v>27934656268.126572</v>
      </c>
      <c r="N328" s="36">
        <f t="shared" ca="1" si="65"/>
        <v>26984702921.993389</v>
      </c>
      <c r="O328" s="36">
        <f t="shared" ca="1" si="66"/>
        <v>52036241855.848038</v>
      </c>
      <c r="P328" s="45">
        <f t="shared" ca="1" si="67"/>
        <v>-8.7660404365793795E-3</v>
      </c>
    </row>
    <row r="329" spans="1:20" x14ac:dyDescent="0.2">
      <c r="A329" s="107">
        <v>32787</v>
      </c>
      <c r="B329" s="107">
        <v>2.10748399986187E-2</v>
      </c>
      <c r="C329" s="45"/>
      <c r="D329" s="92">
        <f t="shared" si="55"/>
        <v>3.2787000000000002</v>
      </c>
      <c r="E329" s="92">
        <f t="shared" si="56"/>
        <v>2.10748399986187E-2</v>
      </c>
      <c r="F329" s="36">
        <f t="shared" si="57"/>
        <v>10.749873690000001</v>
      </c>
      <c r="G329" s="36">
        <f t="shared" si="58"/>
        <v>35.245610867403009</v>
      </c>
      <c r="H329" s="36">
        <f t="shared" si="59"/>
        <v>115.55978435095425</v>
      </c>
      <c r="I329" s="36">
        <f t="shared" si="60"/>
        <v>6.9098077903471139E-2</v>
      </c>
      <c r="J329" s="36">
        <f t="shared" si="61"/>
        <v>0.22655186802211083</v>
      </c>
      <c r="K329" s="36">
        <f t="shared" ca="1" si="62"/>
        <v>2.6918033950908589E-2</v>
      </c>
      <c r="L329" s="36">
        <f t="shared" ca="1" si="63"/>
        <v>3.4142915564077135E-5</v>
      </c>
      <c r="M329" s="36">
        <f t="shared" ca="1" si="64"/>
        <v>28786704184.905628</v>
      </c>
      <c r="N329" s="36">
        <f t="shared" ca="1" si="65"/>
        <v>28063997340.910091</v>
      </c>
      <c r="O329" s="36">
        <f t="shared" ca="1" si="66"/>
        <v>53707638944.19342</v>
      </c>
      <c r="P329" s="45">
        <f t="shared" ca="1" si="67"/>
        <v>-5.8431939522898893E-3</v>
      </c>
      <c r="Q329" s="45"/>
      <c r="R329" s="45"/>
      <c r="S329" s="45"/>
      <c r="T329" s="45"/>
    </row>
    <row r="330" spans="1:20" x14ac:dyDescent="0.2">
      <c r="A330" s="106">
        <v>32787</v>
      </c>
      <c r="B330" s="106">
        <v>2.8074839996406808E-2</v>
      </c>
      <c r="D330" s="92">
        <f t="shared" si="55"/>
        <v>3.2787000000000002</v>
      </c>
      <c r="E330" s="92">
        <f t="shared" si="56"/>
        <v>2.8074839996406808E-2</v>
      </c>
      <c r="F330" s="36">
        <f t="shared" si="57"/>
        <v>10.749873690000001</v>
      </c>
      <c r="G330" s="36">
        <f t="shared" si="58"/>
        <v>35.245610867403009</v>
      </c>
      <c r="H330" s="36">
        <f t="shared" si="59"/>
        <v>115.55978435095425</v>
      </c>
      <c r="I330" s="36">
        <f t="shared" si="60"/>
        <v>9.2048977896219006E-2</v>
      </c>
      <c r="J330" s="36">
        <f t="shared" si="61"/>
        <v>0.30180098382833326</v>
      </c>
      <c r="K330" s="36">
        <f t="shared" ca="1" si="62"/>
        <v>2.6918033950908589E-2</v>
      </c>
      <c r="L330" s="36">
        <f t="shared" ca="1" si="63"/>
        <v>1.3382002269012288E-6</v>
      </c>
      <c r="M330" s="36">
        <f t="shared" ca="1" si="64"/>
        <v>28786704184.905628</v>
      </c>
      <c r="N330" s="36">
        <f t="shared" ca="1" si="65"/>
        <v>28063997340.910091</v>
      </c>
      <c r="O330" s="36">
        <f t="shared" ca="1" si="66"/>
        <v>53707638944.19342</v>
      </c>
      <c r="P330" s="45">
        <f t="shared" ca="1" si="67"/>
        <v>1.1568060454982196E-3</v>
      </c>
    </row>
    <row r="331" spans="1:20" x14ac:dyDescent="0.2">
      <c r="A331" s="107">
        <v>33163.5</v>
      </c>
      <c r="B331" s="107">
        <v>1.9533819999196567E-2</v>
      </c>
      <c r="C331" s="45"/>
      <c r="D331" s="92">
        <f t="shared" si="55"/>
        <v>3.3163499999999999</v>
      </c>
      <c r="E331" s="92">
        <f t="shared" si="56"/>
        <v>1.9533819999196567E-2</v>
      </c>
      <c r="F331" s="36">
        <f t="shared" si="57"/>
        <v>10.9981773225</v>
      </c>
      <c r="G331" s="36">
        <f t="shared" si="58"/>
        <v>36.473805363472877</v>
      </c>
      <c r="H331" s="36">
        <f t="shared" si="59"/>
        <v>120.95990441715327</v>
      </c>
      <c r="I331" s="36">
        <f t="shared" si="60"/>
        <v>6.4780983954335528E-2</v>
      </c>
      <c r="J331" s="36">
        <f t="shared" si="61"/>
        <v>0.21483641613696061</v>
      </c>
      <c r="K331" s="36">
        <f t="shared" ca="1" si="62"/>
        <v>2.7843860437882638E-2</v>
      </c>
      <c r="L331" s="36">
        <f t="shared" ca="1" si="63"/>
        <v>6.9056772092597794E-5</v>
      </c>
      <c r="M331" s="36">
        <f t="shared" ca="1" si="64"/>
        <v>30509036710.840008</v>
      </c>
      <c r="N331" s="36">
        <f t="shared" ca="1" si="65"/>
        <v>30269325841.854221</v>
      </c>
      <c r="O331" s="36">
        <f t="shared" ca="1" si="66"/>
        <v>57097224259.999306</v>
      </c>
      <c r="P331" s="45">
        <f t="shared" ca="1" si="67"/>
        <v>-8.3100404386860713E-3</v>
      </c>
      <c r="Q331" s="45"/>
      <c r="R331" s="45"/>
      <c r="S331" s="45"/>
      <c r="T331" s="45"/>
    </row>
    <row r="332" spans="1:20" x14ac:dyDescent="0.2">
      <c r="A332" s="106">
        <v>33304.5</v>
      </c>
      <c r="B332" s="106">
        <v>2.1147940002265386E-2</v>
      </c>
      <c r="D332" s="92">
        <f t="shared" si="55"/>
        <v>3.3304499999999999</v>
      </c>
      <c r="E332" s="92">
        <f t="shared" si="56"/>
        <v>2.1147940002265386E-2</v>
      </c>
      <c r="F332" s="36">
        <f t="shared" si="57"/>
        <v>11.0918972025</v>
      </c>
      <c r="G332" s="36">
        <f t="shared" si="58"/>
        <v>36.941009038066127</v>
      </c>
      <c r="H332" s="36">
        <f t="shared" si="59"/>
        <v>123.03018355082733</v>
      </c>
      <c r="I332" s="36">
        <f t="shared" si="60"/>
        <v>7.043215678054475E-2</v>
      </c>
      <c r="J332" s="36">
        <f t="shared" si="61"/>
        <v>0.23457077654976524</v>
      </c>
      <c r="K332" s="36">
        <f t="shared" ca="1" si="62"/>
        <v>2.8194288497932395E-2</v>
      </c>
      <c r="L332" s="36">
        <f t="shared" ca="1" si="63"/>
        <v>4.9651027122388709E-5</v>
      </c>
      <c r="M332" s="36">
        <f t="shared" ca="1" si="64"/>
        <v>31171881180.733109</v>
      </c>
      <c r="N332" s="36">
        <f t="shared" ca="1" si="65"/>
        <v>31126186732.477242</v>
      </c>
      <c r="O332" s="36">
        <f t="shared" ca="1" si="66"/>
        <v>58405524203.170822</v>
      </c>
      <c r="P332" s="45">
        <f t="shared" ca="1" si="67"/>
        <v>-7.0463484956670083E-3</v>
      </c>
    </row>
    <row r="333" spans="1:20" x14ac:dyDescent="0.2">
      <c r="A333" s="107">
        <v>33394.5</v>
      </c>
      <c r="B333" s="107">
        <v>2.5986740001826547E-2</v>
      </c>
      <c r="C333" s="45"/>
      <c r="D333" s="92">
        <f t="shared" si="55"/>
        <v>3.3394499999999998</v>
      </c>
      <c r="E333" s="92">
        <f t="shared" si="56"/>
        <v>2.5986740001826547E-2</v>
      </c>
      <c r="F333" s="36">
        <f t="shared" si="57"/>
        <v>11.151926302499998</v>
      </c>
      <c r="G333" s="36">
        <f t="shared" si="58"/>
        <v>37.241300290883615</v>
      </c>
      <c r="H333" s="36">
        <f t="shared" si="59"/>
        <v>124.36546025639127</v>
      </c>
      <c r="I333" s="36">
        <f t="shared" si="60"/>
        <v>8.6781418899099655E-2</v>
      </c>
      <c r="J333" s="36">
        <f t="shared" si="61"/>
        <v>0.28980220934259832</v>
      </c>
      <c r="K333" s="36">
        <f t="shared" ca="1" si="62"/>
        <v>2.8419021387780845E-2</v>
      </c>
      <c r="L333" s="36">
        <f t="shared" ca="1" si="63"/>
        <v>5.9159927404597594E-6</v>
      </c>
      <c r="M333" s="36">
        <f t="shared" ca="1" si="64"/>
        <v>31600117640.748638</v>
      </c>
      <c r="N333" s="36">
        <f t="shared" ca="1" si="65"/>
        <v>31682101731.201805</v>
      </c>
      <c r="O333" s="36">
        <f t="shared" ca="1" si="66"/>
        <v>59251859125.017303</v>
      </c>
      <c r="P333" s="45">
        <f t="shared" ca="1" si="67"/>
        <v>-2.4322813859542977E-3</v>
      </c>
      <c r="Q333" s="45"/>
      <c r="R333" s="45"/>
      <c r="S333" s="45"/>
      <c r="T333" s="45"/>
    </row>
    <row r="334" spans="1:20" x14ac:dyDescent="0.2">
      <c r="A334" s="106">
        <v>33403</v>
      </c>
      <c r="B334" s="106">
        <v>2.361595999536803E-2</v>
      </c>
      <c r="D334" s="92">
        <f t="shared" si="55"/>
        <v>3.3403</v>
      </c>
      <c r="E334" s="92">
        <f t="shared" si="56"/>
        <v>2.361595999536803E-2</v>
      </c>
      <c r="F334" s="36">
        <f t="shared" si="57"/>
        <v>11.15760409</v>
      </c>
      <c r="G334" s="36">
        <f t="shared" si="58"/>
        <v>37.269744941827</v>
      </c>
      <c r="H334" s="36">
        <f t="shared" si="59"/>
        <v>124.49212902918472</v>
      </c>
      <c r="I334" s="36">
        <f t="shared" si="60"/>
        <v>7.8884391172527837E-2</v>
      </c>
      <c r="J334" s="36">
        <f t="shared" si="61"/>
        <v>0.26349753183359476</v>
      </c>
      <c r="K334" s="36">
        <f t="shared" ca="1" si="62"/>
        <v>2.8440288663721745E-2</v>
      </c>
      <c r="L334" s="36">
        <f t="shared" ca="1" si="63"/>
        <v>2.3274147100299533E-5</v>
      </c>
      <c r="M334" s="36">
        <f t="shared" ca="1" si="64"/>
        <v>31640770396.621426</v>
      </c>
      <c r="N334" s="36">
        <f t="shared" ca="1" si="65"/>
        <v>31734969130.259403</v>
      </c>
      <c r="O334" s="36">
        <f t="shared" ca="1" si="66"/>
        <v>59332246494.190331</v>
      </c>
      <c r="P334" s="45">
        <f t="shared" ca="1" si="67"/>
        <v>-4.8243286683537154E-3</v>
      </c>
    </row>
    <row r="335" spans="1:20" x14ac:dyDescent="0.2">
      <c r="A335" s="107">
        <v>33913</v>
      </c>
      <c r="B335" s="107">
        <v>2.3369160000584088E-2</v>
      </c>
      <c r="C335" s="45"/>
      <c r="D335" s="92">
        <f t="shared" si="55"/>
        <v>3.3913000000000002</v>
      </c>
      <c r="E335" s="92">
        <f t="shared" si="56"/>
        <v>2.3369160000584088E-2</v>
      </c>
      <c r="F335" s="36">
        <f t="shared" si="57"/>
        <v>11.500915690000001</v>
      </c>
      <c r="G335" s="36">
        <f t="shared" si="58"/>
        <v>39.003055379497006</v>
      </c>
      <c r="H335" s="36">
        <f t="shared" si="59"/>
        <v>132.27106170848819</v>
      </c>
      <c r="I335" s="36">
        <f t="shared" si="60"/>
        <v>7.9251832309980827E-2</v>
      </c>
      <c r="J335" s="36">
        <f t="shared" si="61"/>
        <v>0.26876673891283798</v>
      </c>
      <c r="K335" s="36">
        <f t="shared" ca="1" si="62"/>
        <v>2.9729749267533224E-2</v>
      </c>
      <c r="L335" s="36">
        <f t="shared" ca="1" si="63"/>
        <v>4.0457095822828549E-5</v>
      </c>
      <c r="M335" s="36">
        <f t="shared" ca="1" si="64"/>
        <v>34146527313.169067</v>
      </c>
      <c r="N335" s="36">
        <f t="shared" ca="1" si="65"/>
        <v>35024159692.893059</v>
      </c>
      <c r="O335" s="36">
        <f t="shared" ca="1" si="66"/>
        <v>64301597758.004128</v>
      </c>
      <c r="P335" s="45">
        <f t="shared" ca="1" si="67"/>
        <v>-6.3605892669491362E-3</v>
      </c>
      <c r="Q335" s="45"/>
      <c r="R335" s="45"/>
      <c r="S335" s="45"/>
      <c r="T335" s="45"/>
    </row>
    <row r="336" spans="1:20" x14ac:dyDescent="0.2">
      <c r="A336" s="106">
        <v>34229.5</v>
      </c>
      <c r="B336" s="106">
        <v>1.6268939994915854E-2</v>
      </c>
      <c r="D336" s="92">
        <f t="shared" si="55"/>
        <v>3.4229500000000002</v>
      </c>
      <c r="E336" s="92">
        <f t="shared" si="56"/>
        <v>1.6268939994915854E-2</v>
      </c>
      <c r="F336" s="36">
        <f t="shared" si="57"/>
        <v>11.716586702500001</v>
      </c>
      <c r="G336" s="36">
        <f t="shared" si="58"/>
        <v>40.105290453322382</v>
      </c>
      <c r="H336" s="36">
        <f t="shared" si="59"/>
        <v>137.27840395719983</v>
      </c>
      <c r="I336" s="36">
        <f t="shared" si="60"/>
        <v>5.5687768155597228E-2</v>
      </c>
      <c r="J336" s="36">
        <f t="shared" si="61"/>
        <v>0.19061644600820155</v>
      </c>
      <c r="K336" s="36">
        <f t="shared" ca="1" si="62"/>
        <v>3.0543252829413704E-2</v>
      </c>
      <c r="L336" s="36">
        <f t="shared" ca="1" si="63"/>
        <v>2.0375600689711006E-4</v>
      </c>
      <c r="M336" s="36">
        <f t="shared" ca="1" si="64"/>
        <v>35768584254.864197</v>
      </c>
      <c r="N336" s="36">
        <f t="shared" ca="1" si="65"/>
        <v>37184131382.273277</v>
      </c>
      <c r="O336" s="36">
        <f t="shared" ca="1" si="66"/>
        <v>67533024223.515701</v>
      </c>
      <c r="P336" s="45">
        <f t="shared" ca="1" si="67"/>
        <v>-1.427431283449785E-2</v>
      </c>
    </row>
    <row r="337" spans="1:20" x14ac:dyDescent="0.2">
      <c r="A337" s="107">
        <v>34644</v>
      </c>
      <c r="B337" s="107">
        <v>2.2482079999463167E-2</v>
      </c>
      <c r="C337" s="45"/>
      <c r="D337" s="92">
        <f t="shared" si="55"/>
        <v>3.4643999999999999</v>
      </c>
      <c r="E337" s="92">
        <f t="shared" si="56"/>
        <v>2.2482079999463167E-2</v>
      </c>
      <c r="F337" s="36">
        <f t="shared" si="57"/>
        <v>12.00206736</v>
      </c>
      <c r="G337" s="36">
        <f t="shared" si="58"/>
        <v>41.579962161984</v>
      </c>
      <c r="H337" s="36">
        <f t="shared" si="59"/>
        <v>144.04962091397738</v>
      </c>
      <c r="I337" s="36">
        <f t="shared" si="60"/>
        <v>7.7886917950140189E-2</v>
      </c>
      <c r="J337" s="36">
        <f t="shared" si="61"/>
        <v>0.26983143854646569</v>
      </c>
      <c r="K337" s="36">
        <f t="shared" ca="1" si="62"/>
        <v>3.162402868453356E-2</v>
      </c>
      <c r="L337" s="36">
        <f t="shared" ca="1" si="63"/>
        <v>8.3575225760460292E-5</v>
      </c>
      <c r="M337" s="36">
        <f t="shared" ca="1" si="64"/>
        <v>37972490757.455467</v>
      </c>
      <c r="N337" s="36">
        <f t="shared" ca="1" si="65"/>
        <v>40155422442.857666</v>
      </c>
      <c r="O337" s="36">
        <f t="shared" ca="1" si="66"/>
        <v>71941045049.646805</v>
      </c>
      <c r="P337" s="45">
        <f t="shared" ca="1" si="67"/>
        <v>-9.1419486850703932E-3</v>
      </c>
      <c r="Q337" s="45"/>
      <c r="R337" s="45"/>
      <c r="S337" s="45"/>
      <c r="T337" s="45"/>
    </row>
    <row r="338" spans="1:20" x14ac:dyDescent="0.2">
      <c r="A338" s="106">
        <v>34935</v>
      </c>
      <c r="B338" s="106">
        <v>2.4494199999026023E-2</v>
      </c>
      <c r="D338" s="92">
        <f t="shared" si="55"/>
        <v>3.4935</v>
      </c>
      <c r="E338" s="92">
        <f t="shared" si="56"/>
        <v>2.4494199999026023E-2</v>
      </c>
      <c r="F338" s="36">
        <f t="shared" si="57"/>
        <v>12.204542250000001</v>
      </c>
      <c r="G338" s="36">
        <f t="shared" si="58"/>
        <v>42.636568350375008</v>
      </c>
      <c r="H338" s="36">
        <f t="shared" si="59"/>
        <v>148.9508515320351</v>
      </c>
      <c r="I338" s="36">
        <f t="shared" si="60"/>
        <v>8.5570487696597405E-2</v>
      </c>
      <c r="J338" s="36">
        <f t="shared" si="61"/>
        <v>0.29894049876806306</v>
      </c>
      <c r="K338" s="36">
        <f t="shared" ca="1" si="62"/>
        <v>3.2393210174101704E-2</v>
      </c>
      <c r="L338" s="36">
        <f t="shared" ca="1" si="63"/>
        <v>6.239436174594914E-5</v>
      </c>
      <c r="M338" s="36">
        <f t="shared" ca="1" si="64"/>
        <v>39574795350.851433</v>
      </c>
      <c r="N338" s="36">
        <f t="shared" ca="1" si="65"/>
        <v>42340801059.670891</v>
      </c>
      <c r="O338" s="36">
        <f t="shared" ca="1" si="66"/>
        <v>75157890155.292114</v>
      </c>
      <c r="P338" s="45">
        <f t="shared" ca="1" si="67"/>
        <v>-7.8990101750756811E-3</v>
      </c>
    </row>
    <row r="339" spans="1:20" x14ac:dyDescent="0.2">
      <c r="A339" s="107">
        <v>34973.5</v>
      </c>
      <c r="B339" s="107">
        <v>2.6403020005091093E-2</v>
      </c>
      <c r="C339" s="45"/>
      <c r="D339" s="92">
        <f t="shared" si="55"/>
        <v>3.49735</v>
      </c>
      <c r="E339" s="92">
        <f t="shared" si="56"/>
        <v>2.6403020005091093E-2</v>
      </c>
      <c r="F339" s="36">
        <f t="shared" si="57"/>
        <v>12.231457022499999</v>
      </c>
      <c r="G339" s="36">
        <f t="shared" si="58"/>
        <v>42.777686217640372</v>
      </c>
      <c r="H339" s="36">
        <f t="shared" si="59"/>
        <v>149.60854089326455</v>
      </c>
      <c r="I339" s="36">
        <f t="shared" si="60"/>
        <v>9.2340602014805331E-2</v>
      </c>
      <c r="J339" s="36">
        <f t="shared" si="61"/>
        <v>0.3229474044564794</v>
      </c>
      <c r="K339" s="36">
        <f t="shared" ca="1" si="62"/>
        <v>3.2495618727754916E-2</v>
      </c>
      <c r="L339" s="36">
        <f t="shared" ca="1" si="63"/>
        <v>3.711975919540484E-5</v>
      </c>
      <c r="M339" s="36">
        <f t="shared" ca="1" si="64"/>
        <v>39790236305.019829</v>
      </c>
      <c r="N339" s="36">
        <f t="shared" ca="1" si="65"/>
        <v>42636201058.770256</v>
      </c>
      <c r="O339" s="36">
        <f t="shared" ca="1" si="66"/>
        <v>75591169500.076675</v>
      </c>
      <c r="P339" s="45">
        <f t="shared" ca="1" si="67"/>
        <v>-6.0925987226638223E-3</v>
      </c>
      <c r="Q339" s="45"/>
      <c r="R339" s="45"/>
      <c r="S339" s="45"/>
      <c r="T339" s="45"/>
    </row>
    <row r="340" spans="1:20" x14ac:dyDescent="0.2">
      <c r="A340" s="106">
        <v>35646.5</v>
      </c>
      <c r="B340" s="106">
        <v>1.9575379999878351E-2</v>
      </c>
      <c r="D340" s="92">
        <f t="shared" si="55"/>
        <v>3.5646499999999999</v>
      </c>
      <c r="E340" s="92">
        <f t="shared" si="56"/>
        <v>1.9575379999878351E-2</v>
      </c>
      <c r="F340" s="36">
        <f t="shared" si="57"/>
        <v>12.706729622499999</v>
      </c>
      <c r="G340" s="36">
        <f t="shared" si="58"/>
        <v>45.29504374884462</v>
      </c>
      <c r="H340" s="36">
        <f t="shared" si="59"/>
        <v>161.46097769931896</v>
      </c>
      <c r="I340" s="36">
        <f t="shared" si="60"/>
        <v>6.9779378316566359E-2</v>
      </c>
      <c r="J340" s="36">
        <f t="shared" si="61"/>
        <v>0.24873906091614825</v>
      </c>
      <c r="K340" s="36">
        <f t="shared" ca="1" si="62"/>
        <v>3.4310081740378216E-2</v>
      </c>
      <c r="L340" s="36">
        <f t="shared" ca="1" si="63"/>
        <v>2.1711143538148976E-4</v>
      </c>
      <c r="M340" s="36">
        <f t="shared" ca="1" si="64"/>
        <v>43689160677.358879</v>
      </c>
      <c r="N340" s="36">
        <f t="shared" ca="1" si="65"/>
        <v>48043198394.239594</v>
      </c>
      <c r="O340" s="36">
        <f t="shared" ca="1" si="66"/>
        <v>83461951040.068604</v>
      </c>
      <c r="P340" s="45">
        <f t="shared" ca="1" si="67"/>
        <v>-1.4734701740499866E-2</v>
      </c>
    </row>
    <row r="341" spans="1:20" x14ac:dyDescent="0.2">
      <c r="A341" s="107">
        <v>35680</v>
      </c>
      <c r="B341" s="107">
        <v>2.9937600003904663E-2</v>
      </c>
      <c r="C341" s="45"/>
      <c r="D341" s="92">
        <f t="shared" ref="D341:D404" si="68">A341/A$18</f>
        <v>3.5680000000000001</v>
      </c>
      <c r="E341" s="92">
        <f t="shared" ref="E341:E404" si="69">B341/B$18</f>
        <v>2.9937600003904663E-2</v>
      </c>
      <c r="F341" s="36">
        <f t="shared" ref="F341:F404" si="70">D341*D341</f>
        <v>12.730624000000001</v>
      </c>
      <c r="G341" s="36">
        <f t="shared" ref="G341:G404" si="71">D341*F341</f>
        <v>45.422866432000006</v>
      </c>
      <c r="H341" s="36">
        <f t="shared" ref="H341:H404" si="72">F341*F341</f>
        <v>162.06878742937602</v>
      </c>
      <c r="I341" s="36">
        <f t="shared" ref="I341:I404" si="73">E341*D341</f>
        <v>0.10681735681393184</v>
      </c>
      <c r="J341" s="36">
        <f t="shared" ref="J341:J404" si="74">I341*D341</f>
        <v>0.38112432911210881</v>
      </c>
      <c r="K341" s="36">
        <f t="shared" ref="K341:K404" ca="1" si="75">+E$4+E$5*D341+E$6*D341^2</f>
        <v>3.440160197248697E-2</v>
      </c>
      <c r="L341" s="36">
        <f t="shared" ref="L341:L404" ca="1" si="76">+(K341-E341)^2</f>
        <v>1.9927313575506711E-5</v>
      </c>
      <c r="M341" s="36">
        <f t="shared" ref="M341:M404" ca="1" si="77">(M$1-M$2*D341+M$3*F341)^2</f>
        <v>43889903071.283195</v>
      </c>
      <c r="N341" s="36">
        <f t="shared" ref="N341:N404" ca="1" si="78">(-M$2+M$4*D341-M$5*F341)^2</f>
        <v>48324611884.651237</v>
      </c>
      <c r="O341" s="36">
        <f t="shared" ref="O341:O404" ca="1" si="79">+(M$3-D341*M$5+F341*M$6)^2</f>
        <v>83868660569.013062</v>
      </c>
      <c r="P341" s="45">
        <f t="shared" ref="P341:P404" ca="1" si="80">+E341-K341</f>
        <v>-4.4640019685823068E-3</v>
      </c>
      <c r="Q341" s="45"/>
      <c r="R341" s="45"/>
      <c r="S341" s="45"/>
      <c r="T341" s="45"/>
    </row>
    <row r="342" spans="1:20" x14ac:dyDescent="0.2">
      <c r="A342" s="106">
        <v>35718.5</v>
      </c>
      <c r="B342" s="106">
        <v>2.9846419995010365E-2</v>
      </c>
      <c r="D342" s="92">
        <f t="shared" si="68"/>
        <v>3.57185</v>
      </c>
      <c r="E342" s="92">
        <f t="shared" si="69"/>
        <v>2.9846419995010365E-2</v>
      </c>
      <c r="F342" s="36">
        <f t="shared" si="70"/>
        <v>12.7581124225</v>
      </c>
      <c r="G342" s="36">
        <f t="shared" si="71"/>
        <v>45.570063856306625</v>
      </c>
      <c r="H342" s="36">
        <f t="shared" si="72"/>
        <v>162.76943258514882</v>
      </c>
      <c r="I342" s="36">
        <f t="shared" si="73"/>
        <v>0.10660693525917778</v>
      </c>
      <c r="J342" s="36">
        <f t="shared" si="74"/>
        <v>0.38078398170549416</v>
      </c>
      <c r="K342" s="36">
        <f t="shared" ca="1" si="75"/>
        <v>3.4506922661359386E-2</v>
      </c>
      <c r="L342" s="36">
        <f t="shared" ca="1" si="76"/>
        <v>2.172028510304634E-5</v>
      </c>
      <c r="M342" s="36">
        <f t="shared" ca="1" si="77"/>
        <v>44121398962.056564</v>
      </c>
      <c r="N342" s="36">
        <f t="shared" ca="1" si="78"/>
        <v>48649493290.539101</v>
      </c>
      <c r="O342" s="36">
        <f t="shared" ca="1" si="79"/>
        <v>84337850844.692276</v>
      </c>
      <c r="P342" s="45">
        <f t="shared" ca="1" si="80"/>
        <v>-4.6605026663490215E-3</v>
      </c>
    </row>
    <row r="343" spans="1:20" x14ac:dyDescent="0.2">
      <c r="A343" s="107">
        <v>35992</v>
      </c>
      <c r="B343" s="107">
        <v>2.9445439999108203E-2</v>
      </c>
      <c r="C343" s="45"/>
      <c r="D343" s="92">
        <f t="shared" si="68"/>
        <v>3.5992000000000002</v>
      </c>
      <c r="E343" s="92">
        <f t="shared" si="69"/>
        <v>2.9445439999108203E-2</v>
      </c>
      <c r="F343" s="36">
        <f t="shared" si="70"/>
        <v>12.954240640000002</v>
      </c>
      <c r="G343" s="36">
        <f t="shared" si="71"/>
        <v>46.624902911488007</v>
      </c>
      <c r="H343" s="36">
        <f t="shared" si="72"/>
        <v>167.81235055902766</v>
      </c>
      <c r="I343" s="36">
        <f t="shared" si="73"/>
        <v>0.10598002764479025</v>
      </c>
      <c r="J343" s="36">
        <f t="shared" si="74"/>
        <v>0.38144331549912908</v>
      </c>
      <c r="K343" s="36">
        <f t="shared" ca="1" si="75"/>
        <v>3.5259441773158713E-2</v>
      </c>
      <c r="L343" s="36">
        <f t="shared" ca="1" si="76"/>
        <v>3.3802616628662484E-5</v>
      </c>
      <c r="M343" s="36">
        <f t="shared" ca="1" si="77"/>
        <v>45790463191.838844</v>
      </c>
      <c r="N343" s="36">
        <f t="shared" ca="1" si="78"/>
        <v>51002960358.585686</v>
      </c>
      <c r="O343" s="36">
        <f t="shared" ca="1" si="79"/>
        <v>87726087227.851196</v>
      </c>
      <c r="P343" s="45">
        <f t="shared" ca="1" si="80"/>
        <v>-5.8140017740505104E-3</v>
      </c>
      <c r="Q343" s="45"/>
      <c r="R343" s="45"/>
      <c r="S343" s="45"/>
      <c r="T343" s="45"/>
    </row>
    <row r="344" spans="1:20" x14ac:dyDescent="0.2">
      <c r="A344" s="106">
        <v>36104</v>
      </c>
      <c r="B344" s="106">
        <v>3.2089280000946019E-2</v>
      </c>
      <c r="D344" s="92">
        <f t="shared" si="68"/>
        <v>3.6103999999999998</v>
      </c>
      <c r="E344" s="92">
        <f t="shared" si="69"/>
        <v>3.2089280000946019E-2</v>
      </c>
      <c r="F344" s="36">
        <f t="shared" si="70"/>
        <v>13.034988159999999</v>
      </c>
      <c r="G344" s="36">
        <f t="shared" si="71"/>
        <v>47.061521252863997</v>
      </c>
      <c r="H344" s="36">
        <f t="shared" si="72"/>
        <v>169.91091633134016</v>
      </c>
      <c r="I344" s="36">
        <f t="shared" si="73"/>
        <v>0.1158551365154155</v>
      </c>
      <c r="J344" s="36">
        <f t="shared" si="74"/>
        <v>0.41828338487525613</v>
      </c>
      <c r="K344" s="36">
        <f t="shared" ca="1" si="75"/>
        <v>3.5569794994850558E-2</v>
      </c>
      <c r="L344" s="36">
        <f t="shared" ca="1" si="76"/>
        <v>1.2113984622794314E-5</v>
      </c>
      <c r="M344" s="36">
        <f t="shared" ca="1" si="77"/>
        <v>46486474346.556541</v>
      </c>
      <c r="N344" s="36">
        <f t="shared" ca="1" si="78"/>
        <v>51990024508.338097</v>
      </c>
      <c r="O344" s="36">
        <f t="shared" ca="1" si="79"/>
        <v>89141767722.797668</v>
      </c>
      <c r="P344" s="45">
        <f t="shared" ca="1" si="80"/>
        <v>-3.4805149939045391E-3</v>
      </c>
    </row>
    <row r="345" spans="1:20" x14ac:dyDescent="0.2">
      <c r="A345" s="107">
        <v>36240</v>
      </c>
      <c r="B345" s="107">
        <v>2.7156800002558157E-2</v>
      </c>
      <c r="C345" s="45"/>
      <c r="D345" s="92">
        <f t="shared" si="68"/>
        <v>3.6240000000000001</v>
      </c>
      <c r="E345" s="92">
        <f t="shared" si="69"/>
        <v>2.7156800002558157E-2</v>
      </c>
      <c r="F345" s="36">
        <f t="shared" si="70"/>
        <v>13.133376</v>
      </c>
      <c r="G345" s="36">
        <f t="shared" si="71"/>
        <v>47.595354624000002</v>
      </c>
      <c r="H345" s="36">
        <f t="shared" si="72"/>
        <v>172.48556515737602</v>
      </c>
      <c r="I345" s="36">
        <f t="shared" si="73"/>
        <v>9.8416243209270768E-2</v>
      </c>
      <c r="J345" s="36">
        <f t="shared" si="74"/>
        <v>0.35666046539039725</v>
      </c>
      <c r="K345" s="36">
        <f t="shared" ca="1" si="75"/>
        <v>3.5948364680838056E-2</v>
      </c>
      <c r="L345" s="36">
        <f t="shared" ca="1" si="76"/>
        <v>7.7291609492378743E-5</v>
      </c>
      <c r="M345" s="36">
        <f t="shared" ca="1" si="77"/>
        <v>47341507675.009163</v>
      </c>
      <c r="N345" s="36">
        <f t="shared" ca="1" si="78"/>
        <v>53207058759.445396</v>
      </c>
      <c r="O345" s="36">
        <f t="shared" ca="1" si="79"/>
        <v>90883077058.052094</v>
      </c>
      <c r="P345" s="45">
        <f t="shared" ca="1" si="80"/>
        <v>-8.7915646782798992E-3</v>
      </c>
      <c r="Q345" s="45"/>
      <c r="R345" s="45"/>
      <c r="S345" s="45"/>
      <c r="T345" s="45"/>
    </row>
    <row r="346" spans="1:20" x14ac:dyDescent="0.2">
      <c r="A346" s="106">
        <v>37165.5</v>
      </c>
      <c r="B346" s="106">
        <v>2.5432459995499812E-2</v>
      </c>
      <c r="D346" s="92">
        <f t="shared" si="68"/>
        <v>3.7165499999999998</v>
      </c>
      <c r="E346" s="92">
        <f t="shared" si="69"/>
        <v>2.5432459995499812E-2</v>
      </c>
      <c r="F346" s="36">
        <f t="shared" si="70"/>
        <v>13.812743902499998</v>
      </c>
      <c r="G346" s="36">
        <f t="shared" si="71"/>
        <v>51.335753350836363</v>
      </c>
      <c r="H346" s="36">
        <f t="shared" si="72"/>
        <v>190.79189411605086</v>
      </c>
      <c r="I346" s="36">
        <f t="shared" si="73"/>
        <v>9.4521009196274819E-2</v>
      </c>
      <c r="J346" s="36">
        <f t="shared" si="74"/>
        <v>0.35129205672841518</v>
      </c>
      <c r="K346" s="36">
        <f t="shared" ca="1" si="75"/>
        <v>3.8574459545483213E-2</v>
      </c>
      <c r="L346" s="36">
        <f t="shared" ca="1" si="76"/>
        <v>1.727121521717639E-4</v>
      </c>
      <c r="M346" s="36">
        <f t="shared" ca="1" si="77"/>
        <v>53454289412.419983</v>
      </c>
      <c r="N346" s="36">
        <f t="shared" ca="1" si="78"/>
        <v>62043464637.039665</v>
      </c>
      <c r="O346" s="36">
        <f t="shared" ca="1" si="79"/>
        <v>103398712129.03043</v>
      </c>
      <c r="P346" s="45">
        <f t="shared" ca="1" si="80"/>
        <v>-1.3141999549983401E-2</v>
      </c>
    </row>
    <row r="347" spans="1:20" x14ac:dyDescent="0.2">
      <c r="A347" s="107">
        <v>37220.5</v>
      </c>
      <c r="B347" s="107">
        <v>3.0445060001511592E-2</v>
      </c>
      <c r="C347" s="45"/>
      <c r="D347" s="92">
        <f t="shared" si="68"/>
        <v>3.7220499999999999</v>
      </c>
      <c r="E347" s="92">
        <f t="shared" si="69"/>
        <v>3.0445060001511592E-2</v>
      </c>
      <c r="F347" s="36">
        <f t="shared" si="70"/>
        <v>13.853656202499998</v>
      </c>
      <c r="G347" s="36">
        <f t="shared" si="71"/>
        <v>51.564001068515118</v>
      </c>
      <c r="H347" s="36">
        <f t="shared" si="72"/>
        <v>191.92379017706668</v>
      </c>
      <c r="I347" s="36">
        <f t="shared" si="73"/>
        <v>0.11331803557862621</v>
      </c>
      <c r="J347" s="36">
        <f t="shared" si="74"/>
        <v>0.42177539432542566</v>
      </c>
      <c r="K347" s="36">
        <f t="shared" ca="1" si="75"/>
        <v>3.8733258999354023E-2</v>
      </c>
      <c r="L347" s="36">
        <f t="shared" ca="1" si="76"/>
        <v>6.8694242627836269E-5</v>
      </c>
      <c r="M347" s="36">
        <f t="shared" ca="1" si="77"/>
        <v>53834042871.857231</v>
      </c>
      <c r="N347" s="36">
        <f t="shared" ca="1" si="78"/>
        <v>62599899346.067322</v>
      </c>
      <c r="O347" s="36">
        <f t="shared" ca="1" si="79"/>
        <v>104179932401.3297</v>
      </c>
      <c r="P347" s="45">
        <f t="shared" ca="1" si="80"/>
        <v>-8.2881989978424303E-3</v>
      </c>
      <c r="Q347" s="45"/>
      <c r="R347" s="45"/>
      <c r="S347" s="45"/>
      <c r="T347" s="45"/>
    </row>
    <row r="348" spans="1:20" x14ac:dyDescent="0.2">
      <c r="A348" s="106">
        <v>37430</v>
      </c>
      <c r="B348" s="106">
        <v>2.8247600006579887E-2</v>
      </c>
      <c r="D348" s="92">
        <f t="shared" si="68"/>
        <v>3.7429999999999999</v>
      </c>
      <c r="E348" s="92">
        <f t="shared" si="69"/>
        <v>2.8247600006579887E-2</v>
      </c>
      <c r="F348" s="36">
        <f t="shared" si="70"/>
        <v>14.010048999999999</v>
      </c>
      <c r="G348" s="36">
        <f t="shared" si="71"/>
        <v>52.439613406999996</v>
      </c>
      <c r="H348" s="36">
        <f t="shared" si="72"/>
        <v>196.28147298240097</v>
      </c>
      <c r="I348" s="36">
        <f t="shared" si="73"/>
        <v>0.10573076682462851</v>
      </c>
      <c r="J348" s="36">
        <f t="shared" si="74"/>
        <v>0.39575026022458448</v>
      </c>
      <c r="K348" s="36">
        <f t="shared" ca="1" si="75"/>
        <v>3.9340953584676028E-2</v>
      </c>
      <c r="L348" s="36">
        <f t="shared" ca="1" si="76"/>
        <v>1.2306249360865846E-4</v>
      </c>
      <c r="M348" s="36">
        <f t="shared" ca="1" si="77"/>
        <v>55297875367.024483</v>
      </c>
      <c r="N348" s="36">
        <f t="shared" ca="1" si="78"/>
        <v>64752561871.248901</v>
      </c>
      <c r="O348" s="36">
        <f t="shared" ca="1" si="79"/>
        <v>107195152364.66103</v>
      </c>
      <c r="P348" s="45">
        <f t="shared" ca="1" si="80"/>
        <v>-1.1093353578096141E-2</v>
      </c>
    </row>
    <row r="349" spans="1:20" x14ac:dyDescent="0.2">
      <c r="A349" s="107">
        <v>37575.5</v>
      </c>
      <c r="B349" s="107">
        <v>2.5253660001908429E-2</v>
      </c>
      <c r="C349" s="45"/>
      <c r="D349" s="92">
        <f t="shared" si="68"/>
        <v>3.7575500000000002</v>
      </c>
      <c r="E349" s="92">
        <f t="shared" si="69"/>
        <v>2.5253660001908429E-2</v>
      </c>
      <c r="F349" s="36">
        <f t="shared" si="70"/>
        <v>14.119182002500001</v>
      </c>
      <c r="G349" s="36">
        <f t="shared" si="71"/>
        <v>53.053532333493877</v>
      </c>
      <c r="H349" s="36">
        <f t="shared" si="72"/>
        <v>199.35130041971993</v>
      </c>
      <c r="I349" s="36">
        <f t="shared" si="73"/>
        <v>9.489189014017102E-2</v>
      </c>
      <c r="J349" s="36">
        <f t="shared" si="74"/>
        <v>0.35656102179619964</v>
      </c>
      <c r="K349" s="36">
        <f t="shared" ca="1" si="75"/>
        <v>3.9765626140792688E-2</v>
      </c>
      <c r="L349" s="36">
        <f t="shared" ca="1" si="76"/>
        <v>2.1059716121612333E-4</v>
      </c>
      <c r="M349" s="36">
        <f t="shared" ca="1" si="77"/>
        <v>56330786433.153519</v>
      </c>
      <c r="N349" s="36">
        <f t="shared" ca="1" si="78"/>
        <v>66278829886.544243</v>
      </c>
      <c r="O349" s="36">
        <f t="shared" ca="1" si="79"/>
        <v>109326381377.7375</v>
      </c>
      <c r="P349" s="45">
        <f t="shared" ca="1" si="80"/>
        <v>-1.4511966138884259E-2</v>
      </c>
      <c r="Q349" s="45"/>
      <c r="R349" s="45"/>
      <c r="S349" s="45"/>
      <c r="T349" s="45"/>
    </row>
    <row r="350" spans="1:20" x14ac:dyDescent="0.2">
      <c r="A350" s="106">
        <v>37596.5</v>
      </c>
      <c r="B350" s="106">
        <v>2.8749379998771474E-2</v>
      </c>
      <c r="D350" s="92">
        <f t="shared" si="68"/>
        <v>3.7596500000000002</v>
      </c>
      <c r="E350" s="92">
        <f t="shared" si="69"/>
        <v>2.8749379998771474E-2</v>
      </c>
      <c r="F350" s="36">
        <f t="shared" si="70"/>
        <v>14.134968122500002</v>
      </c>
      <c r="G350" s="36">
        <f t="shared" si="71"/>
        <v>53.142532901757136</v>
      </c>
      <c r="H350" s="36">
        <f t="shared" si="72"/>
        <v>199.79732382409122</v>
      </c>
      <c r="I350" s="36">
        <f t="shared" si="73"/>
        <v>0.10808760651238118</v>
      </c>
      <c r="J350" s="36">
        <f t="shared" si="74"/>
        <v>0.40637156982427391</v>
      </c>
      <c r="K350" s="36">
        <f t="shared" ca="1" si="75"/>
        <v>3.9827096586919429E-2</v>
      </c>
      <c r="L350" s="36">
        <f t="shared" ca="1" si="76"/>
        <v>1.2271580480732839E-4</v>
      </c>
      <c r="M350" s="36">
        <f t="shared" ca="1" si="77"/>
        <v>56480974892.848778</v>
      </c>
      <c r="N350" s="36">
        <f t="shared" ca="1" si="78"/>
        <v>66501249249.240265</v>
      </c>
      <c r="O350" s="36">
        <f t="shared" ca="1" si="79"/>
        <v>109636514844.46059</v>
      </c>
      <c r="P350" s="45">
        <f t="shared" ca="1" si="80"/>
        <v>-1.1077716588147955E-2</v>
      </c>
    </row>
    <row r="351" spans="1:20" x14ac:dyDescent="0.2">
      <c r="A351" s="107">
        <v>37742</v>
      </c>
      <c r="B351" s="107">
        <v>3.375543999572983E-2</v>
      </c>
      <c r="C351" s="45"/>
      <c r="D351" s="92">
        <f t="shared" si="68"/>
        <v>3.7742</v>
      </c>
      <c r="E351" s="92">
        <f t="shared" si="69"/>
        <v>3.375543999572983E-2</v>
      </c>
      <c r="F351" s="36">
        <f t="shared" si="70"/>
        <v>14.24458564</v>
      </c>
      <c r="G351" s="36">
        <f t="shared" si="71"/>
        <v>53.761915122487999</v>
      </c>
      <c r="H351" s="36">
        <f t="shared" si="72"/>
        <v>202.90822005529421</v>
      </c>
      <c r="I351" s="36">
        <f t="shared" si="73"/>
        <v>0.12739978163188354</v>
      </c>
      <c r="J351" s="36">
        <f t="shared" si="74"/>
        <v>0.48083225583505484</v>
      </c>
      <c r="K351" s="36">
        <f t="shared" ca="1" si="75"/>
        <v>4.0254228784273274E-2</v>
      </c>
      <c r="L351" s="36">
        <f t="shared" ca="1" si="76"/>
        <v>4.2234255718097965E-5</v>
      </c>
      <c r="M351" s="36">
        <f t="shared" ca="1" si="77"/>
        <v>57529290486.671074</v>
      </c>
      <c r="N351" s="36">
        <f t="shared" ca="1" si="78"/>
        <v>68057192702.699898</v>
      </c>
      <c r="O351" s="36">
        <f t="shared" ca="1" si="79"/>
        <v>111802966288.84947</v>
      </c>
      <c r="P351" s="45">
        <f t="shared" ca="1" si="80"/>
        <v>-6.4987887885434442E-3</v>
      </c>
      <c r="Q351" s="45"/>
      <c r="R351" s="45"/>
      <c r="S351" s="45"/>
      <c r="T351" s="45"/>
    </row>
    <row r="352" spans="1:20" x14ac:dyDescent="0.2">
      <c r="A352" s="106">
        <v>37802</v>
      </c>
      <c r="B352" s="106">
        <v>3.331464000075357E-2</v>
      </c>
      <c r="D352" s="92">
        <f t="shared" si="68"/>
        <v>3.7801999999999998</v>
      </c>
      <c r="E352" s="92">
        <f t="shared" si="69"/>
        <v>3.331464000075357E-2</v>
      </c>
      <c r="F352" s="36">
        <f t="shared" si="70"/>
        <v>14.289912039999999</v>
      </c>
      <c r="G352" s="36">
        <f t="shared" si="71"/>
        <v>54.018725493607995</v>
      </c>
      <c r="H352" s="36">
        <f t="shared" si="72"/>
        <v>204.20158611093694</v>
      </c>
      <c r="I352" s="36">
        <f t="shared" si="73"/>
        <v>0.12593600213084863</v>
      </c>
      <c r="J352" s="36">
        <f t="shared" si="74"/>
        <v>0.47606327525503395</v>
      </c>
      <c r="K352" s="36">
        <f t="shared" ca="1" si="75"/>
        <v>4.0430991705536497E-2</v>
      </c>
      <c r="L352" s="36">
        <f t="shared" ca="1" si="76"/>
        <v>5.0642461586166866E-5</v>
      </c>
      <c r="M352" s="36">
        <f t="shared" ca="1" si="77"/>
        <v>57965533058.188202</v>
      </c>
      <c r="N352" s="36">
        <f t="shared" ca="1" si="78"/>
        <v>68706442351.892258</v>
      </c>
      <c r="O352" s="36">
        <f t="shared" ca="1" si="79"/>
        <v>112705384721.50879</v>
      </c>
      <c r="P352" s="45">
        <f t="shared" ca="1" si="80"/>
        <v>-7.1163517047829264E-3</v>
      </c>
    </row>
    <row r="353" spans="1:20" x14ac:dyDescent="0.2">
      <c r="A353" s="106">
        <v>37995</v>
      </c>
      <c r="B353" s="106">
        <v>2.9013400002440903E-2</v>
      </c>
      <c r="C353" s="45"/>
      <c r="D353" s="92">
        <f t="shared" si="68"/>
        <v>3.7995000000000001</v>
      </c>
      <c r="E353" s="92">
        <f t="shared" si="69"/>
        <v>2.9013400002440903E-2</v>
      </c>
      <c r="F353" s="36">
        <f t="shared" si="70"/>
        <v>14.436200250000001</v>
      </c>
      <c r="G353" s="36">
        <f t="shared" si="71"/>
        <v>54.850342849875005</v>
      </c>
      <c r="H353" s="36">
        <f t="shared" si="72"/>
        <v>208.40387765810007</v>
      </c>
      <c r="I353" s="36">
        <f t="shared" si="73"/>
        <v>0.11023641330927421</v>
      </c>
      <c r="J353" s="36">
        <f t="shared" si="74"/>
        <v>0.41884325236858738</v>
      </c>
      <c r="K353" s="36">
        <f t="shared" ca="1" si="75"/>
        <v>4.1002057907297787E-2</v>
      </c>
      <c r="L353" s="36">
        <f t="shared" ca="1" si="76"/>
        <v>1.4372791835968744E-4</v>
      </c>
      <c r="M353" s="36">
        <f t="shared" ca="1" si="77"/>
        <v>59384525843.356125</v>
      </c>
      <c r="N353" s="36">
        <f t="shared" ca="1" si="78"/>
        <v>70825349492.046188</v>
      </c>
      <c r="O353" s="36">
        <f t="shared" ca="1" si="79"/>
        <v>115644252030.24179</v>
      </c>
      <c r="P353" s="45">
        <f t="shared" ca="1" si="80"/>
        <v>-1.1988657904856884E-2</v>
      </c>
      <c r="Q353" s="45"/>
      <c r="R353" s="45"/>
      <c r="S353" s="45"/>
      <c r="T353" s="45"/>
    </row>
    <row r="354" spans="1:20" x14ac:dyDescent="0.2">
      <c r="A354" s="106">
        <v>38042</v>
      </c>
      <c r="B354" s="106">
        <v>2.2551440000825096E-2</v>
      </c>
      <c r="D354" s="92">
        <f t="shared" si="68"/>
        <v>3.8041999999999998</v>
      </c>
      <c r="E354" s="92">
        <f t="shared" si="69"/>
        <v>2.2551440000825096E-2</v>
      </c>
      <c r="F354" s="36">
        <f t="shared" si="70"/>
        <v>14.471937639999998</v>
      </c>
      <c r="G354" s="36">
        <f t="shared" si="71"/>
        <v>55.054145170087992</v>
      </c>
      <c r="H354" s="36">
        <f t="shared" si="72"/>
        <v>209.43697905604873</v>
      </c>
      <c r="I354" s="36">
        <f t="shared" si="73"/>
        <v>8.5790188051138819E-2</v>
      </c>
      <c r="J354" s="36">
        <f t="shared" si="74"/>
        <v>0.3263630333841423</v>
      </c>
      <c r="K354" s="36">
        <f t="shared" ca="1" si="75"/>
        <v>4.1141698471837219E-2</v>
      </c>
      <c r="L354" s="36">
        <f t="shared" ca="1" si="76"/>
        <v>3.4559771001903803E-4</v>
      </c>
      <c r="M354" s="36">
        <f t="shared" ca="1" si="77"/>
        <v>59733740851.741943</v>
      </c>
      <c r="N354" s="36">
        <f t="shared" ca="1" si="78"/>
        <v>71348447566.325989</v>
      </c>
      <c r="O354" s="36">
        <f t="shared" ca="1" si="79"/>
        <v>116368324195.77405</v>
      </c>
      <c r="P354" s="45">
        <f t="shared" ca="1" si="80"/>
        <v>-1.8590258471012124E-2</v>
      </c>
    </row>
    <row r="355" spans="1:20" x14ac:dyDescent="0.2">
      <c r="A355" s="106">
        <v>38616</v>
      </c>
      <c r="B355" s="106">
        <v>3.410111999255605E-2</v>
      </c>
      <c r="C355" s="45"/>
      <c r="D355" s="92">
        <f t="shared" si="68"/>
        <v>3.8616000000000001</v>
      </c>
      <c r="E355" s="92">
        <f t="shared" si="69"/>
        <v>3.410111999255605E-2</v>
      </c>
      <c r="F355" s="36">
        <f t="shared" si="70"/>
        <v>14.911954560000002</v>
      </c>
      <c r="G355" s="36">
        <f t="shared" si="71"/>
        <v>57.584003728896008</v>
      </c>
      <c r="H355" s="36">
        <f t="shared" si="72"/>
        <v>222.36638879950485</v>
      </c>
      <c r="I355" s="36">
        <f t="shared" si="73"/>
        <v>0.13168488496325445</v>
      </c>
      <c r="J355" s="36">
        <f t="shared" si="74"/>
        <v>0.50851435177410342</v>
      </c>
      <c r="K355" s="36">
        <f t="shared" ca="1" si="75"/>
        <v>4.2865191398210822E-2</v>
      </c>
      <c r="L355" s="36">
        <f t="shared" ca="1" si="76"/>
        <v>7.6808947603415603E-5</v>
      </c>
      <c r="M355" s="36">
        <f t="shared" ca="1" si="77"/>
        <v>64115891711.894371</v>
      </c>
      <c r="N355" s="36">
        <f t="shared" ca="1" si="78"/>
        <v>77965602809.695221</v>
      </c>
      <c r="O355" s="36">
        <f t="shared" ca="1" si="79"/>
        <v>125480912619.84428</v>
      </c>
      <c r="P355" s="45">
        <f t="shared" ca="1" si="80"/>
        <v>-8.7640714056547719E-3</v>
      </c>
      <c r="Q355" s="45"/>
      <c r="R355" s="45"/>
      <c r="S355" s="45"/>
      <c r="T355" s="45"/>
    </row>
    <row r="356" spans="1:20" x14ac:dyDescent="0.2">
      <c r="A356" s="106">
        <v>38641.5</v>
      </c>
      <c r="B356" s="106">
        <v>2.4988780001876876E-2</v>
      </c>
      <c r="D356" s="92">
        <f t="shared" si="68"/>
        <v>3.86415</v>
      </c>
      <c r="E356" s="92">
        <f t="shared" si="69"/>
        <v>2.4988780001876876E-2</v>
      </c>
      <c r="F356" s="36">
        <f t="shared" si="70"/>
        <v>14.9316552225</v>
      </c>
      <c r="G356" s="36">
        <f t="shared" si="71"/>
        <v>57.698155528023371</v>
      </c>
      <c r="H356" s="36">
        <f t="shared" si="72"/>
        <v>222.95432768361152</v>
      </c>
      <c r="I356" s="36">
        <f t="shared" si="73"/>
        <v>9.6560394244252529E-2</v>
      </c>
      <c r="J356" s="36">
        <f t="shared" si="74"/>
        <v>0.3731238474189284</v>
      </c>
      <c r="K356" s="36">
        <f t="shared" ca="1" si="75"/>
        <v>4.2942533779106208E-2</v>
      </c>
      <c r="L356" s="36">
        <f t="shared" ca="1" si="76"/>
        <v>3.2233727469337651E-4</v>
      </c>
      <c r="M356" s="36">
        <f t="shared" ca="1" si="77"/>
        <v>64315656734.280388</v>
      </c>
      <c r="N356" s="36">
        <f t="shared" ca="1" si="78"/>
        <v>78269531745.27417</v>
      </c>
      <c r="O356" s="36">
        <f t="shared" ca="1" si="79"/>
        <v>125897461351.7084</v>
      </c>
      <c r="P356" s="45">
        <f t="shared" ca="1" si="80"/>
        <v>-1.7953753777229332E-2</v>
      </c>
    </row>
    <row r="357" spans="1:20" x14ac:dyDescent="0.2">
      <c r="A357" s="106">
        <v>38645.5</v>
      </c>
      <c r="B357" s="106">
        <v>3.0226060007407796E-2</v>
      </c>
      <c r="C357" s="45"/>
      <c r="D357" s="92">
        <f t="shared" si="68"/>
        <v>3.8645499999999999</v>
      </c>
      <c r="E357" s="92">
        <f t="shared" si="69"/>
        <v>3.0226060007407796E-2</v>
      </c>
      <c r="F357" s="36">
        <f t="shared" si="70"/>
        <v>14.9347467025</v>
      </c>
      <c r="G357" s="36">
        <f t="shared" si="71"/>
        <v>57.716075369146374</v>
      </c>
      <c r="H357" s="36">
        <f t="shared" si="72"/>
        <v>223.04665906783461</v>
      </c>
      <c r="I357" s="36">
        <f t="shared" si="73"/>
        <v>0.1168101202016278</v>
      </c>
      <c r="J357" s="36">
        <f t="shared" si="74"/>
        <v>0.4514185500252007</v>
      </c>
      <c r="K357" s="36">
        <f t="shared" ca="1" si="75"/>
        <v>4.2954671907557911E-2</v>
      </c>
      <c r="L357" s="36">
        <f t="shared" ca="1" si="76"/>
        <v>1.6201756090464313E-4</v>
      </c>
      <c r="M357" s="36">
        <f t="shared" ca="1" si="77"/>
        <v>64347032115.765457</v>
      </c>
      <c r="N357" s="36">
        <f t="shared" ca="1" si="78"/>
        <v>78317284876.195816</v>
      </c>
      <c r="O357" s="36">
        <f t="shared" ca="1" si="79"/>
        <v>125962893933.66454</v>
      </c>
      <c r="P357" s="45">
        <f t="shared" ca="1" si="80"/>
        <v>-1.2728611900150115E-2</v>
      </c>
      <c r="Q357" s="45"/>
      <c r="R357" s="45"/>
      <c r="S357" s="45"/>
      <c r="T357" s="45"/>
    </row>
    <row r="358" spans="1:20" x14ac:dyDescent="0.2">
      <c r="A358" s="106">
        <v>38791</v>
      </c>
      <c r="B358" s="106">
        <v>3.2232119992841035E-2</v>
      </c>
      <c r="D358" s="92">
        <f t="shared" si="68"/>
        <v>3.8791000000000002</v>
      </c>
      <c r="E358" s="92">
        <f t="shared" si="69"/>
        <v>3.2232119992841035E-2</v>
      </c>
      <c r="F358" s="36">
        <f t="shared" si="70"/>
        <v>15.047416810000001</v>
      </c>
      <c r="G358" s="36">
        <f t="shared" si="71"/>
        <v>58.37043454767101</v>
      </c>
      <c r="H358" s="36">
        <f t="shared" si="72"/>
        <v>226.42475265387063</v>
      </c>
      <c r="I358" s="36">
        <f t="shared" si="73"/>
        <v>0.12503161666422966</v>
      </c>
      <c r="J358" s="36">
        <f t="shared" si="74"/>
        <v>0.48501014420221328</v>
      </c>
      <c r="K358" s="36">
        <f t="shared" ca="1" si="75"/>
        <v>4.3397300583337239E-2</v>
      </c>
      <c r="L358" s="36">
        <f t="shared" ca="1" si="76"/>
        <v>1.2466125761839318E-4</v>
      </c>
      <c r="M358" s="36">
        <f t="shared" ca="1" si="77"/>
        <v>65495651057.601875</v>
      </c>
      <c r="N358" s="36">
        <f t="shared" ca="1" si="78"/>
        <v>80068744275.6633</v>
      </c>
      <c r="O358" s="36">
        <f t="shared" ca="1" si="79"/>
        <v>128359951317.21455</v>
      </c>
      <c r="P358" s="45">
        <f t="shared" ca="1" si="80"/>
        <v>-1.1165180590496204E-2</v>
      </c>
    </row>
    <row r="359" spans="1:20" x14ac:dyDescent="0.2">
      <c r="A359" s="106">
        <v>38910.5</v>
      </c>
      <c r="B359" s="106">
        <v>3.6195859996951185E-2</v>
      </c>
      <c r="D359" s="92">
        <f t="shared" si="68"/>
        <v>3.8910499999999999</v>
      </c>
      <c r="E359" s="92">
        <f t="shared" si="69"/>
        <v>3.6195859996951185E-2</v>
      </c>
      <c r="F359" s="36">
        <f t="shared" si="70"/>
        <v>15.140270102499999</v>
      </c>
      <c r="G359" s="36">
        <f t="shared" si="71"/>
        <v>58.911547982332621</v>
      </c>
      <c r="H359" s="36">
        <f t="shared" si="72"/>
        <v>229.22777877665533</v>
      </c>
      <c r="I359" s="36">
        <f t="shared" si="73"/>
        <v>0.14083990104113692</v>
      </c>
      <c r="J359" s="36">
        <f t="shared" si="74"/>
        <v>0.54801509694611583</v>
      </c>
      <c r="K359" s="36">
        <f t="shared" ca="1" si="75"/>
        <v>4.3762441701744363E-2</v>
      </c>
      <c r="L359" s="36">
        <f t="shared" ca="1" si="76"/>
        <v>5.7253158695310835E-5</v>
      </c>
      <c r="M359" s="36">
        <f t="shared" ca="1" si="77"/>
        <v>66449754187.281746</v>
      </c>
      <c r="N359" s="36">
        <f t="shared" ca="1" si="78"/>
        <v>81528383694.127594</v>
      </c>
      <c r="O359" s="36">
        <f t="shared" ca="1" si="79"/>
        <v>130353477016.37512</v>
      </c>
      <c r="P359" s="45">
        <f t="shared" ca="1" si="80"/>
        <v>-7.566581704793178E-3</v>
      </c>
    </row>
    <row r="360" spans="1:20" x14ac:dyDescent="0.2">
      <c r="A360" s="106">
        <v>39006</v>
      </c>
      <c r="B360" s="106">
        <v>3.3735919998434838E-2</v>
      </c>
      <c r="D360" s="92">
        <f t="shared" si="68"/>
        <v>3.9005999999999998</v>
      </c>
      <c r="E360" s="92">
        <f t="shared" si="69"/>
        <v>3.3735919998434838E-2</v>
      </c>
      <c r="F360" s="36">
        <f t="shared" si="70"/>
        <v>15.214680359999999</v>
      </c>
      <c r="G360" s="36">
        <f t="shared" si="71"/>
        <v>59.346382212215993</v>
      </c>
      <c r="H360" s="36">
        <f t="shared" si="72"/>
        <v>231.48649845696971</v>
      </c>
      <c r="I360" s="36">
        <f t="shared" si="73"/>
        <v>0.13159032954589492</v>
      </c>
      <c r="J360" s="36">
        <f t="shared" si="74"/>
        <v>0.51328123942671766</v>
      </c>
      <c r="K360" s="36">
        <f t="shared" ca="1" si="75"/>
        <v>4.4055291371767176E-2</v>
      </c>
      <c r="L360" s="36">
        <f t="shared" ca="1" si="76"/>
        <v>1.0648942554075094E-4</v>
      </c>
      <c r="M360" s="36">
        <f t="shared" ca="1" si="77"/>
        <v>67219243236.622688</v>
      </c>
      <c r="N360" s="36">
        <f t="shared" ca="1" si="78"/>
        <v>82708707836.896683</v>
      </c>
      <c r="O360" s="36">
        <f t="shared" ca="1" si="79"/>
        <v>131962833334.65498</v>
      </c>
      <c r="P360" s="45">
        <f t="shared" ca="1" si="80"/>
        <v>-1.0319371373332338E-2</v>
      </c>
    </row>
    <row r="361" spans="1:20" x14ac:dyDescent="0.2">
      <c r="A361" s="106">
        <v>39039</v>
      </c>
      <c r="B361" s="106">
        <v>3.3943479997105896E-2</v>
      </c>
      <c r="D361" s="92">
        <f t="shared" si="68"/>
        <v>3.9039000000000001</v>
      </c>
      <c r="E361" s="92">
        <f t="shared" si="69"/>
        <v>3.3943479997105896E-2</v>
      </c>
      <c r="F361" s="36">
        <f t="shared" si="70"/>
        <v>15.240435210000001</v>
      </c>
      <c r="G361" s="36">
        <f t="shared" si="71"/>
        <v>59.497135016319007</v>
      </c>
      <c r="H361" s="36">
        <f t="shared" si="72"/>
        <v>232.27086539020777</v>
      </c>
      <c r="I361" s="36">
        <f t="shared" si="73"/>
        <v>0.13251195156070172</v>
      </c>
      <c r="J361" s="36">
        <f t="shared" si="74"/>
        <v>0.51731340769782352</v>
      </c>
      <c r="K361" s="36">
        <f t="shared" ca="1" si="75"/>
        <v>4.415670076763735E-2</v>
      </c>
      <c r="L361" s="36">
        <f t="shared" ca="1" si="76"/>
        <v>1.0430987850761509E-4</v>
      </c>
      <c r="M361" s="36">
        <f t="shared" ca="1" si="77"/>
        <v>67486592976.256958</v>
      </c>
      <c r="N361" s="36">
        <f t="shared" ca="1" si="78"/>
        <v>83119442348.244095</v>
      </c>
      <c r="O361" s="36">
        <f t="shared" ca="1" si="79"/>
        <v>132522309454.03995</v>
      </c>
      <c r="P361" s="45">
        <f t="shared" ca="1" si="80"/>
        <v>-1.0213220770531453E-2</v>
      </c>
    </row>
    <row r="362" spans="1:20" x14ac:dyDescent="0.2">
      <c r="A362" s="106">
        <v>39154.5</v>
      </c>
      <c r="B362" s="106">
        <v>3.5669939999934286E-2</v>
      </c>
      <c r="D362" s="92">
        <f t="shared" si="68"/>
        <v>3.9154499999999999</v>
      </c>
      <c r="E362" s="92">
        <f t="shared" si="69"/>
        <v>3.5669939999934286E-2</v>
      </c>
      <c r="F362" s="36">
        <f t="shared" si="70"/>
        <v>15.330748702499999</v>
      </c>
      <c r="G362" s="36">
        <f t="shared" si="71"/>
        <v>60.02678000720362</v>
      </c>
      <c r="H362" s="36">
        <f t="shared" si="72"/>
        <v>235.03185577920542</v>
      </c>
      <c r="I362" s="36">
        <f t="shared" si="73"/>
        <v>0.13966386657274268</v>
      </c>
      <c r="J362" s="36">
        <f t="shared" si="74"/>
        <v>0.54684688637224532</v>
      </c>
      <c r="K362" s="36">
        <f t="shared" ca="1" si="75"/>
        <v>4.451250436206889E-2</v>
      </c>
      <c r="L362" s="36">
        <f t="shared" ca="1" si="76"/>
        <v>7.8190944498492961E-5</v>
      </c>
      <c r="M362" s="36">
        <f t="shared" ca="1" si="77"/>
        <v>68428219179.520142</v>
      </c>
      <c r="N362" s="36">
        <f t="shared" ca="1" si="78"/>
        <v>84568703711.009613</v>
      </c>
      <c r="O362" s="36">
        <f t="shared" ca="1" si="79"/>
        <v>134494147742.48167</v>
      </c>
      <c r="P362" s="45">
        <f t="shared" ca="1" si="80"/>
        <v>-8.8425643621346042E-3</v>
      </c>
    </row>
    <row r="363" spans="1:20" x14ac:dyDescent="0.2">
      <c r="A363" s="106">
        <v>39381</v>
      </c>
      <c r="B363" s="106">
        <v>3.1730919996334706E-2</v>
      </c>
      <c r="D363" s="92">
        <f t="shared" si="68"/>
        <v>3.9380999999999999</v>
      </c>
      <c r="E363" s="92">
        <f t="shared" si="69"/>
        <v>3.1730919996334706E-2</v>
      </c>
      <c r="F363" s="36">
        <f t="shared" si="70"/>
        <v>15.50863161</v>
      </c>
      <c r="G363" s="36">
        <f t="shared" si="71"/>
        <v>61.074542143340999</v>
      </c>
      <c r="H363" s="36">
        <f t="shared" si="72"/>
        <v>240.51765441469121</v>
      </c>
      <c r="I363" s="36">
        <f t="shared" si="73"/>
        <v>0.1249595360375657</v>
      </c>
      <c r="J363" s="36">
        <f t="shared" si="74"/>
        <v>0.49210314886953749</v>
      </c>
      <c r="K363" s="36">
        <f t="shared" ca="1" si="75"/>
        <v>4.5214181483764389E-2</v>
      </c>
      <c r="L363" s="36">
        <f t="shared" ca="1" si="76"/>
        <v>1.8179834033840451E-4</v>
      </c>
      <c r="M363" s="36">
        <f t="shared" ca="1" si="77"/>
        <v>70301615463.39917</v>
      </c>
      <c r="N363" s="36">
        <f t="shared" ca="1" si="78"/>
        <v>87464025236.611755</v>
      </c>
      <c r="O363" s="36">
        <f t="shared" ca="1" si="79"/>
        <v>138423216358.45993</v>
      </c>
      <c r="P363" s="45">
        <f t="shared" ca="1" si="80"/>
        <v>-1.3483261487429683E-2</v>
      </c>
    </row>
    <row r="364" spans="1:20" x14ac:dyDescent="0.2">
      <c r="A364" s="106">
        <v>39437</v>
      </c>
      <c r="B364" s="106">
        <v>3.2052839997049887E-2</v>
      </c>
      <c r="D364" s="92">
        <f t="shared" si="68"/>
        <v>3.9437000000000002</v>
      </c>
      <c r="E364" s="92">
        <f t="shared" si="69"/>
        <v>3.2052839997049887E-2</v>
      </c>
      <c r="F364" s="36">
        <f t="shared" si="70"/>
        <v>15.552769690000002</v>
      </c>
      <c r="G364" s="36">
        <f t="shared" si="71"/>
        <v>61.335457826453009</v>
      </c>
      <c r="H364" s="36">
        <f t="shared" si="72"/>
        <v>241.88864503018274</v>
      </c>
      <c r="I364" s="36">
        <f t="shared" si="73"/>
        <v>0.12640678509636563</v>
      </c>
      <c r="J364" s="36">
        <f t="shared" si="74"/>
        <v>0.49851043838453718</v>
      </c>
      <c r="K364" s="36">
        <f t="shared" ca="1" si="75"/>
        <v>4.5388467671614273E-2</v>
      </c>
      <c r="L364" s="36">
        <f t="shared" ca="1" si="76"/>
        <v>1.7783896547460753E-4</v>
      </c>
      <c r="M364" s="36">
        <f t="shared" ca="1" si="77"/>
        <v>70770312608.968857</v>
      </c>
      <c r="N364" s="36">
        <f t="shared" ca="1" si="78"/>
        <v>88190845308.809296</v>
      </c>
      <c r="O364" s="36">
        <f t="shared" ca="1" si="79"/>
        <v>139407450296.47647</v>
      </c>
      <c r="P364" s="45">
        <f t="shared" ca="1" si="80"/>
        <v>-1.3335627674564386E-2</v>
      </c>
    </row>
    <row r="365" spans="1:20" x14ac:dyDescent="0.2">
      <c r="A365" s="106">
        <v>39650.5</v>
      </c>
      <c r="B365" s="106">
        <v>3.309265999996569E-2</v>
      </c>
      <c r="D365" s="92">
        <f t="shared" si="68"/>
        <v>3.9650500000000002</v>
      </c>
      <c r="E365" s="92">
        <f t="shared" si="69"/>
        <v>3.309265999996569E-2</v>
      </c>
      <c r="F365" s="36">
        <f t="shared" si="70"/>
        <v>15.721621502500001</v>
      </c>
      <c r="G365" s="36">
        <f t="shared" si="71"/>
        <v>62.337015338487632</v>
      </c>
      <c r="H365" s="36">
        <f t="shared" si="72"/>
        <v>247.16938266787039</v>
      </c>
      <c r="I365" s="36">
        <f t="shared" si="73"/>
        <v>0.13121405153286397</v>
      </c>
      <c r="J365" s="36">
        <f t="shared" si="74"/>
        <v>0.52027027503038237</v>
      </c>
      <c r="K365" s="36">
        <f t="shared" ca="1" si="75"/>
        <v>4.6055854693050395E-2</v>
      </c>
      <c r="L365" s="36">
        <f t="shared" ca="1" si="76"/>
        <v>1.6804441665081946E-4</v>
      </c>
      <c r="M365" s="36">
        <f t="shared" ca="1" si="77"/>
        <v>72577460641.793594</v>
      </c>
      <c r="N365" s="36">
        <f t="shared" ca="1" si="78"/>
        <v>91002238952.805664</v>
      </c>
      <c r="O365" s="36">
        <f t="shared" ca="1" si="79"/>
        <v>143206893254.62662</v>
      </c>
      <c r="P365" s="45">
        <f t="shared" ca="1" si="80"/>
        <v>-1.2963194693084705E-2</v>
      </c>
    </row>
    <row r="366" spans="1:20" x14ac:dyDescent="0.2">
      <c r="A366" s="106">
        <v>40079.5</v>
      </c>
      <c r="B366" s="106">
        <v>2.9790939996019006E-2</v>
      </c>
      <c r="D366" s="92">
        <f t="shared" si="68"/>
        <v>4.0079500000000001</v>
      </c>
      <c r="E366" s="92">
        <f t="shared" si="69"/>
        <v>2.9790939996019006E-2</v>
      </c>
      <c r="F366" s="36">
        <f t="shared" si="70"/>
        <v>16.063663202500003</v>
      </c>
      <c r="G366" s="36">
        <f t="shared" si="71"/>
        <v>64.382358932459894</v>
      </c>
      <c r="H366" s="36">
        <f t="shared" si="72"/>
        <v>258.04127548335265</v>
      </c>
      <c r="I366" s="36">
        <f t="shared" si="73"/>
        <v>0.11940059795704437</v>
      </c>
      <c r="J366" s="36">
        <f t="shared" si="74"/>
        <v>0.47855162658193601</v>
      </c>
      <c r="K366" s="36">
        <f t="shared" ca="1" si="75"/>
        <v>4.7410873093615434E-2</v>
      </c>
      <c r="L366" s="36">
        <f t="shared" ca="1" si="76"/>
        <v>3.1046204236377407E-4</v>
      </c>
      <c r="M366" s="36">
        <f t="shared" ca="1" si="77"/>
        <v>76306816304.540909</v>
      </c>
      <c r="N366" s="36">
        <f t="shared" ca="1" si="78"/>
        <v>96847991356.116165</v>
      </c>
      <c r="O366" s="36">
        <f t="shared" ca="1" si="79"/>
        <v>151069927350.07843</v>
      </c>
      <c r="P366" s="45">
        <f t="shared" ca="1" si="80"/>
        <v>-1.7619933097596428E-2</v>
      </c>
    </row>
    <row r="367" spans="1:20" x14ac:dyDescent="0.2">
      <c r="A367" s="106">
        <v>40306</v>
      </c>
      <c r="B367" s="106">
        <v>3.7851920002140105E-2</v>
      </c>
      <c r="D367" s="92">
        <f t="shared" si="68"/>
        <v>4.0305999999999997</v>
      </c>
      <c r="E367" s="92">
        <f t="shared" si="69"/>
        <v>3.7851920002140105E-2</v>
      </c>
      <c r="F367" s="36">
        <f t="shared" si="70"/>
        <v>16.245736359999999</v>
      </c>
      <c r="G367" s="36">
        <f t="shared" si="71"/>
        <v>65.480064972615992</v>
      </c>
      <c r="H367" s="36">
        <f t="shared" si="72"/>
        <v>263.92394987862599</v>
      </c>
      <c r="I367" s="36">
        <f t="shared" si="73"/>
        <v>0.1525659487606259</v>
      </c>
      <c r="J367" s="36">
        <f t="shared" si="74"/>
        <v>0.61493231307457874</v>
      </c>
      <c r="K367" s="36">
        <f t="shared" ca="1" si="75"/>
        <v>4.8133822026698053E-2</v>
      </c>
      <c r="L367" s="36">
        <f t="shared" ca="1" si="76"/>
        <v>1.0571750924260883E-4</v>
      </c>
      <c r="M367" s="36">
        <f t="shared" ca="1" si="77"/>
        <v>78329460122.866608</v>
      </c>
      <c r="N367" s="36">
        <f t="shared" ca="1" si="78"/>
        <v>100042416343.12782</v>
      </c>
      <c r="O367" s="36">
        <f t="shared" ca="1" si="79"/>
        <v>155346635364.36212</v>
      </c>
      <c r="P367" s="45">
        <f t="shared" ca="1" si="80"/>
        <v>-1.0281902024557948E-2</v>
      </c>
    </row>
    <row r="368" spans="1:20" x14ac:dyDescent="0.2">
      <c r="A368" s="106">
        <v>40387</v>
      </c>
      <c r="B368" s="106">
        <v>3.5906839999370277E-2</v>
      </c>
      <c r="D368" s="92">
        <f t="shared" si="68"/>
        <v>4.0387000000000004</v>
      </c>
      <c r="E368" s="92">
        <f t="shared" si="69"/>
        <v>3.5906839999370277E-2</v>
      </c>
      <c r="F368" s="36">
        <f t="shared" si="70"/>
        <v>16.311097690000004</v>
      </c>
      <c r="G368" s="36">
        <f t="shared" si="71"/>
        <v>65.875630240603016</v>
      </c>
      <c r="H368" s="36">
        <f t="shared" si="72"/>
        <v>266.05190785272345</v>
      </c>
      <c r="I368" s="36">
        <f t="shared" si="73"/>
        <v>0.14501695470545675</v>
      </c>
      <c r="J368" s="36">
        <f t="shared" si="74"/>
        <v>0.58567997496892821</v>
      </c>
      <c r="K368" s="36">
        <f t="shared" ca="1" si="75"/>
        <v>4.8393624485416661E-2</v>
      </c>
      <c r="L368" s="36">
        <f t="shared" ca="1" si="76"/>
        <v>1.5591978680096867E-4</v>
      </c>
      <c r="M368" s="36">
        <f t="shared" ca="1" si="77"/>
        <v>79061902690.244614</v>
      </c>
      <c r="N368" s="36">
        <f t="shared" ca="1" si="78"/>
        <v>101203220093.92282</v>
      </c>
      <c r="O368" s="36">
        <f t="shared" ca="1" si="79"/>
        <v>156897370794.44781</v>
      </c>
      <c r="P368" s="45">
        <f t="shared" ca="1" si="80"/>
        <v>-1.2486784486046384E-2</v>
      </c>
    </row>
    <row r="369" spans="1:16" x14ac:dyDescent="0.2">
      <c r="A369" s="106">
        <v>40472.5</v>
      </c>
      <c r="B369" s="106">
        <v>3.7353700005041901E-2</v>
      </c>
      <c r="D369" s="92">
        <f t="shared" si="68"/>
        <v>4.04725</v>
      </c>
      <c r="E369" s="92">
        <f t="shared" si="69"/>
        <v>3.7353700005041901E-2</v>
      </c>
      <c r="F369" s="36">
        <f t="shared" si="70"/>
        <v>16.380232562500002</v>
      </c>
      <c r="G369" s="36">
        <f t="shared" si="71"/>
        <v>66.294896238578133</v>
      </c>
      <c r="H369" s="36">
        <f t="shared" si="72"/>
        <v>268.3120188015854</v>
      </c>
      <c r="I369" s="36">
        <f t="shared" si="73"/>
        <v>0.15117976234540584</v>
      </c>
      <c r="J369" s="36">
        <f t="shared" si="74"/>
        <v>0.61186229315244378</v>
      </c>
      <c r="K369" s="36">
        <f t="shared" ca="1" si="75"/>
        <v>4.8668583092159524E-2</v>
      </c>
      <c r="L369" s="36">
        <f t="shared" ca="1" si="76"/>
        <v>1.2802657927514044E-4</v>
      </c>
      <c r="M369" s="36">
        <f t="shared" ca="1" si="77"/>
        <v>79840279602.493546</v>
      </c>
      <c r="N369" s="36">
        <f t="shared" ca="1" si="78"/>
        <v>102439137679.68488</v>
      </c>
      <c r="O369" s="36">
        <f t="shared" ca="1" si="79"/>
        <v>158546535304.35587</v>
      </c>
      <c r="P369" s="45">
        <f t="shared" ca="1" si="80"/>
        <v>-1.1314883087117623E-2</v>
      </c>
    </row>
    <row r="370" spans="1:16" x14ac:dyDescent="0.2">
      <c r="A370" s="106">
        <v>40567</v>
      </c>
      <c r="B370" s="106">
        <v>3.1584439995640423E-2</v>
      </c>
      <c r="D370" s="92">
        <f t="shared" si="68"/>
        <v>4.0567000000000002</v>
      </c>
      <c r="E370" s="92">
        <f t="shared" si="69"/>
        <v>3.1584439995640423E-2</v>
      </c>
      <c r="F370" s="36">
        <f t="shared" si="70"/>
        <v>16.45681489</v>
      </c>
      <c r="G370" s="36">
        <f t="shared" si="71"/>
        <v>66.760360964263</v>
      </c>
      <c r="H370" s="36">
        <f t="shared" si="72"/>
        <v>270.8267563237257</v>
      </c>
      <c r="I370" s="36">
        <f t="shared" si="73"/>
        <v>0.12812859773031451</v>
      </c>
      <c r="J370" s="36">
        <f t="shared" si="74"/>
        <v>0.51977928241256688</v>
      </c>
      <c r="K370" s="36">
        <f t="shared" ca="1" si="75"/>
        <v>4.8973348223083281E-2</v>
      </c>
      <c r="L370" s="36">
        <f t="shared" ca="1" si="76"/>
        <v>3.0237412934242989E-4</v>
      </c>
      <c r="M370" s="36">
        <f t="shared" ca="1" si="77"/>
        <v>80706883330.875259</v>
      </c>
      <c r="N370" s="36">
        <f t="shared" ca="1" si="78"/>
        <v>103817921311.80188</v>
      </c>
      <c r="O370" s="36">
        <f t="shared" ca="1" si="79"/>
        <v>160384040341.72443</v>
      </c>
      <c r="P370" s="45">
        <f t="shared" ca="1" si="80"/>
        <v>-1.7388908227442858E-2</v>
      </c>
    </row>
    <row r="371" spans="1:16" x14ac:dyDescent="0.2">
      <c r="A371" s="106">
        <v>40682</v>
      </c>
      <c r="B371" s="106">
        <v>4.0156240000214893E-2</v>
      </c>
      <c r="D371" s="92">
        <f t="shared" si="68"/>
        <v>4.0682</v>
      </c>
      <c r="E371" s="92">
        <f t="shared" si="69"/>
        <v>4.0156240000214893E-2</v>
      </c>
      <c r="F371" s="36">
        <f t="shared" si="70"/>
        <v>16.550251240000001</v>
      </c>
      <c r="G371" s="36">
        <f t="shared" si="71"/>
        <v>67.329732094568001</v>
      </c>
      <c r="H371" s="36">
        <f t="shared" si="72"/>
        <v>273.9108161071216</v>
      </c>
      <c r="I371" s="36">
        <f t="shared" si="73"/>
        <v>0.16336361556887424</v>
      </c>
      <c r="J371" s="36">
        <f t="shared" si="74"/>
        <v>0.66459586085729416</v>
      </c>
      <c r="K371" s="36">
        <f t="shared" ca="1" si="75"/>
        <v>4.9345449480916605E-2</v>
      </c>
      <c r="L371" s="36">
        <f t="shared" ca="1" si="76"/>
        <v>8.444157088021822E-5</v>
      </c>
      <c r="M371" s="36">
        <f t="shared" ca="1" si="77"/>
        <v>81770437044.32518</v>
      </c>
      <c r="N371" s="36">
        <f t="shared" ca="1" si="78"/>
        <v>105514011586.83284</v>
      </c>
      <c r="O371" s="36">
        <f t="shared" ca="1" si="79"/>
        <v>162641160699.92746</v>
      </c>
      <c r="P371" s="45">
        <f t="shared" ca="1" si="80"/>
        <v>-9.1892094807017113E-3</v>
      </c>
    </row>
    <row r="372" spans="1:16" x14ac:dyDescent="0.2">
      <c r="A372" s="106">
        <v>40793</v>
      </c>
      <c r="B372" s="106">
        <v>3.749076000531204E-2</v>
      </c>
      <c r="D372" s="92">
        <f t="shared" si="68"/>
        <v>4.0792999999999999</v>
      </c>
      <c r="E372" s="92">
        <f t="shared" si="69"/>
        <v>3.749076000531204E-2</v>
      </c>
      <c r="F372" s="36">
        <f t="shared" si="70"/>
        <v>16.640688489999999</v>
      </c>
      <c r="G372" s="36">
        <f t="shared" si="71"/>
        <v>67.882360557256987</v>
      </c>
      <c r="H372" s="36">
        <f t="shared" si="72"/>
        <v>276.91251342121842</v>
      </c>
      <c r="I372" s="36">
        <f t="shared" si="73"/>
        <v>0.15293605728966941</v>
      </c>
      <c r="J372" s="36">
        <f t="shared" si="74"/>
        <v>0.62387205850174843</v>
      </c>
      <c r="K372" s="36">
        <f t="shared" ca="1" si="75"/>
        <v>4.9705881577528283E-2</v>
      </c>
      <c r="L372" s="36">
        <f t="shared" ca="1" si="76"/>
        <v>1.4920919502402259E-4</v>
      </c>
      <c r="M372" s="36">
        <f t="shared" ca="1" si="77"/>
        <v>82806373624.915497</v>
      </c>
      <c r="N372" s="36">
        <f t="shared" ca="1" si="78"/>
        <v>107170198781.42767</v>
      </c>
      <c r="O372" s="36">
        <f t="shared" ca="1" si="79"/>
        <v>164841777595.17551</v>
      </c>
      <c r="P372" s="45">
        <f t="shared" ca="1" si="80"/>
        <v>-1.2215121572216242E-2</v>
      </c>
    </row>
    <row r="373" spans="1:16" x14ac:dyDescent="0.2">
      <c r="A373" s="106">
        <v>40820.5</v>
      </c>
      <c r="B373" s="106">
        <v>2.8997060006076936E-2</v>
      </c>
      <c r="D373" s="92">
        <f t="shared" si="68"/>
        <v>4.0820499999999997</v>
      </c>
      <c r="E373" s="92">
        <f t="shared" si="69"/>
        <v>2.8997060006076936E-2</v>
      </c>
      <c r="F373" s="36">
        <f t="shared" si="70"/>
        <v>16.663132202499998</v>
      </c>
      <c r="G373" s="36">
        <f t="shared" si="71"/>
        <v>68.01973880721512</v>
      </c>
      <c r="H373" s="36">
        <f t="shared" si="72"/>
        <v>277.65997479799245</v>
      </c>
      <c r="I373" s="36">
        <f t="shared" si="73"/>
        <v>0.11836744879780635</v>
      </c>
      <c r="J373" s="36">
        <f t="shared" si="74"/>
        <v>0.48318184436508538</v>
      </c>
      <c r="K373" s="36">
        <f t="shared" ca="1" si="75"/>
        <v>4.9795371168939596E-2</v>
      </c>
      <c r="L373" s="36">
        <f t="shared" ca="1" si="76"/>
        <v>4.3256974722725755E-4</v>
      </c>
      <c r="M373" s="36">
        <f t="shared" ca="1" si="77"/>
        <v>83064454152.789917</v>
      </c>
      <c r="N373" s="36">
        <f t="shared" ca="1" si="78"/>
        <v>107583430308.09894</v>
      </c>
      <c r="O373" s="36">
        <f t="shared" ca="1" si="79"/>
        <v>165390332808.58215</v>
      </c>
      <c r="P373" s="45">
        <f t="shared" ca="1" si="80"/>
        <v>-2.0798311162862661E-2</v>
      </c>
    </row>
    <row r="374" spans="1:16" x14ac:dyDescent="0.2">
      <c r="A374" s="106">
        <v>41097</v>
      </c>
      <c r="B374" s="106">
        <v>4.0524039999581873E-2</v>
      </c>
      <c r="D374" s="92">
        <f t="shared" si="68"/>
        <v>4.1097000000000001</v>
      </c>
      <c r="E374" s="92">
        <f t="shared" si="69"/>
        <v>4.0524039999581873E-2</v>
      </c>
      <c r="F374" s="36">
        <f t="shared" si="70"/>
        <v>16.889634090000001</v>
      </c>
      <c r="G374" s="36">
        <f t="shared" si="71"/>
        <v>69.411329219673007</v>
      </c>
      <c r="H374" s="36">
        <f t="shared" si="72"/>
        <v>285.25973969409017</v>
      </c>
      <c r="I374" s="36">
        <f t="shared" si="73"/>
        <v>0.16654164718628164</v>
      </c>
      <c r="J374" s="36">
        <f t="shared" si="74"/>
        <v>0.68443620744146172</v>
      </c>
      <c r="K374" s="36">
        <f t="shared" ca="1" si="75"/>
        <v>5.0699415437790066E-2</v>
      </c>
      <c r="L374" s="36">
        <f t="shared" ca="1" si="76"/>
        <v>1.0353826530849056E-4</v>
      </c>
      <c r="M374" s="36">
        <f t="shared" ca="1" si="77"/>
        <v>85691104624.090683</v>
      </c>
      <c r="N374" s="36">
        <f t="shared" ca="1" si="78"/>
        <v>111803205222.22745</v>
      </c>
      <c r="O374" s="36">
        <f t="shared" ca="1" si="79"/>
        <v>170980492831.16226</v>
      </c>
      <c r="P374" s="45">
        <f t="shared" ca="1" si="80"/>
        <v>-1.0175375438208192E-2</v>
      </c>
    </row>
    <row r="375" spans="1:16" x14ac:dyDescent="0.2">
      <c r="A375" s="106">
        <v>41101</v>
      </c>
      <c r="B375" s="106">
        <v>3.2761319998826366E-2</v>
      </c>
      <c r="D375" s="92">
        <f t="shared" si="68"/>
        <v>4.1101000000000001</v>
      </c>
      <c r="E375" s="92">
        <f t="shared" si="69"/>
        <v>3.2761319998826366E-2</v>
      </c>
      <c r="F375" s="36">
        <f t="shared" si="70"/>
        <v>16.892922009999999</v>
      </c>
      <c r="G375" s="36">
        <f t="shared" si="71"/>
        <v>69.431598753301003</v>
      </c>
      <c r="H375" s="36">
        <f t="shared" si="72"/>
        <v>285.37081403594243</v>
      </c>
      <c r="I375" s="36">
        <f t="shared" si="73"/>
        <v>0.13465230132717626</v>
      </c>
      <c r="J375" s="36">
        <f t="shared" si="74"/>
        <v>0.5534344236848272</v>
      </c>
      <c r="K375" s="36">
        <f t="shared" ca="1" si="75"/>
        <v>5.0712550794242209E-2</v>
      </c>
      <c r="L375" s="36">
        <f t="shared" ca="1" si="76"/>
        <v>3.2224668707028613E-4</v>
      </c>
      <c r="M375" s="36">
        <f t="shared" ca="1" si="77"/>
        <v>85729529402.782669</v>
      </c>
      <c r="N375" s="36">
        <f t="shared" ca="1" si="78"/>
        <v>111865123227.16977</v>
      </c>
      <c r="O375" s="36">
        <f t="shared" ca="1" si="79"/>
        <v>171062365967.88065</v>
      </c>
      <c r="P375" s="45">
        <f t="shared" ca="1" si="80"/>
        <v>-1.7951230795415843E-2</v>
      </c>
    </row>
    <row r="376" spans="1:16" x14ac:dyDescent="0.2">
      <c r="A376" s="106">
        <v>41641.5</v>
      </c>
      <c r="B376" s="106">
        <v>3.2948780004517175E-2</v>
      </c>
      <c r="D376" s="92">
        <f t="shared" si="68"/>
        <v>4.1641500000000002</v>
      </c>
      <c r="E376" s="92">
        <f t="shared" si="69"/>
        <v>3.2948780004517175E-2</v>
      </c>
      <c r="F376" s="36">
        <f t="shared" si="70"/>
        <v>17.340145222500002</v>
      </c>
      <c r="G376" s="36">
        <f t="shared" si="71"/>
        <v>72.206965728273389</v>
      </c>
      <c r="H376" s="36">
        <f t="shared" si="72"/>
        <v>300.68063633738967</v>
      </c>
      <c r="I376" s="36">
        <f t="shared" si="73"/>
        <v>0.13720366225581021</v>
      </c>
      <c r="J376" s="36">
        <f t="shared" si="74"/>
        <v>0.57133663018253211</v>
      </c>
      <c r="K376" s="36">
        <f t="shared" ca="1" si="75"/>
        <v>5.250240609366278E-2</v>
      </c>
      <c r="L376" s="36">
        <f t="shared" ca="1" si="76"/>
        <v>3.8234429323411566E-4</v>
      </c>
      <c r="M376" s="36">
        <f t="shared" ca="1" si="77"/>
        <v>91035000546.76738</v>
      </c>
      <c r="N376" s="36">
        <f t="shared" ca="1" si="78"/>
        <v>120464768516.11086</v>
      </c>
      <c r="O376" s="36">
        <f t="shared" ca="1" si="79"/>
        <v>182392661747.22678</v>
      </c>
      <c r="P376" s="45">
        <f t="shared" ca="1" si="80"/>
        <v>-1.9553626089145605E-2</v>
      </c>
    </row>
    <row r="377" spans="1:16" x14ac:dyDescent="0.2">
      <c r="A377" s="106">
        <v>42432</v>
      </c>
      <c r="B377" s="106">
        <v>2.9466240004694555E-2</v>
      </c>
      <c r="D377" s="92">
        <f t="shared" si="68"/>
        <v>4.2431999999999999</v>
      </c>
      <c r="E377" s="92">
        <f t="shared" si="69"/>
        <v>2.9466240004694555E-2</v>
      </c>
      <c r="F377" s="36">
        <f t="shared" si="70"/>
        <v>18.004746239999999</v>
      </c>
      <c r="G377" s="36">
        <f t="shared" si="71"/>
        <v>76.39773924556799</v>
      </c>
      <c r="H377" s="36">
        <f t="shared" si="72"/>
        <v>324.1708871667941</v>
      </c>
      <c r="I377" s="36">
        <f t="shared" si="73"/>
        <v>0.12503114958791994</v>
      </c>
      <c r="J377" s="36">
        <f t="shared" si="74"/>
        <v>0.5305321739314619</v>
      </c>
      <c r="K377" s="36">
        <f t="shared" ca="1" si="75"/>
        <v>5.517354425152024E-2</v>
      </c>
      <c r="L377" s="36">
        <f t="shared" ca="1" si="76"/>
        <v>6.6086549163886195E-4</v>
      </c>
      <c r="M377" s="36">
        <f t="shared" ca="1" si="77"/>
        <v>99208525057.160553</v>
      </c>
      <c r="N377" s="36">
        <f t="shared" ca="1" si="78"/>
        <v>133899290114.57596</v>
      </c>
      <c r="O377" s="36">
        <f t="shared" ca="1" si="79"/>
        <v>199943197933.68298</v>
      </c>
      <c r="P377" s="45">
        <f t="shared" ca="1" si="80"/>
        <v>-2.5707304246825685E-2</v>
      </c>
    </row>
    <row r="378" spans="1:16" x14ac:dyDescent="0.2">
      <c r="A378" s="106">
        <v>42457.5</v>
      </c>
      <c r="B378" s="106">
        <v>3.6353900002723094E-2</v>
      </c>
      <c r="D378" s="92">
        <f t="shared" si="68"/>
        <v>4.2457500000000001</v>
      </c>
      <c r="E378" s="92">
        <f t="shared" si="69"/>
        <v>3.6353900002723094E-2</v>
      </c>
      <c r="F378" s="36">
        <f t="shared" si="70"/>
        <v>18.026393062500002</v>
      </c>
      <c r="G378" s="36">
        <f t="shared" si="71"/>
        <v>76.535558345109393</v>
      </c>
      <c r="H378" s="36">
        <f t="shared" si="72"/>
        <v>324.9508468437482</v>
      </c>
      <c r="I378" s="36">
        <f t="shared" si="73"/>
        <v>0.15434957093656157</v>
      </c>
      <c r="J378" s="36">
        <f t="shared" si="74"/>
        <v>0.65532969080390635</v>
      </c>
      <c r="K378" s="36">
        <f t="shared" ca="1" si="75"/>
        <v>5.5260766317028545E-2</v>
      </c>
      <c r="L378" s="36">
        <f t="shared" ca="1" si="76"/>
        <v>3.5746959382701817E-4</v>
      </c>
      <c r="M378" s="36">
        <f t="shared" ca="1" si="77"/>
        <v>99480557650.474548</v>
      </c>
      <c r="N378" s="36">
        <f t="shared" ca="1" si="78"/>
        <v>134350109343.1088</v>
      </c>
      <c r="O378" s="36">
        <f t="shared" ca="1" si="79"/>
        <v>200529211294.12823</v>
      </c>
      <c r="P378" s="45">
        <f t="shared" ca="1" si="80"/>
        <v>-1.8906866314305451E-2</v>
      </c>
    </row>
    <row r="379" spans="1:16" x14ac:dyDescent="0.2">
      <c r="A379" s="106">
        <v>42457.5</v>
      </c>
      <c r="B379" s="106">
        <v>3.7553900001512375E-2</v>
      </c>
      <c r="D379" s="92">
        <f t="shared" si="68"/>
        <v>4.2457500000000001</v>
      </c>
      <c r="E379" s="92">
        <f t="shared" si="69"/>
        <v>3.7553900001512375E-2</v>
      </c>
      <c r="F379" s="36">
        <f t="shared" si="70"/>
        <v>18.026393062500002</v>
      </c>
      <c r="G379" s="36">
        <f t="shared" si="71"/>
        <v>76.535558345109393</v>
      </c>
      <c r="H379" s="36">
        <f t="shared" si="72"/>
        <v>324.9508468437482</v>
      </c>
      <c r="I379" s="36">
        <f t="shared" si="73"/>
        <v>0.15944447093142117</v>
      </c>
      <c r="J379" s="36">
        <f t="shared" si="74"/>
        <v>0.67696136245708149</v>
      </c>
      <c r="K379" s="36">
        <f t="shared" ca="1" si="75"/>
        <v>5.5260766317028545E-2</v>
      </c>
      <c r="L379" s="36">
        <f t="shared" ca="1" si="76"/>
        <v>3.1353311471556122E-4</v>
      </c>
      <c r="M379" s="36">
        <f t="shared" ca="1" si="77"/>
        <v>99480557650.474548</v>
      </c>
      <c r="N379" s="36">
        <f t="shared" ca="1" si="78"/>
        <v>134350109343.1088</v>
      </c>
      <c r="O379" s="36">
        <f t="shared" ca="1" si="79"/>
        <v>200529211294.12823</v>
      </c>
      <c r="P379" s="45">
        <f t="shared" ca="1" si="80"/>
        <v>-1.770686631551617E-2</v>
      </c>
    </row>
    <row r="380" spans="1:16" x14ac:dyDescent="0.2">
      <c r="A380" s="106">
        <v>42458</v>
      </c>
      <c r="B380" s="106">
        <v>3.7008560000685975E-2</v>
      </c>
      <c r="D380" s="92">
        <f t="shared" si="68"/>
        <v>4.2458</v>
      </c>
      <c r="E380" s="92">
        <f t="shared" si="69"/>
        <v>3.7008560000685975E-2</v>
      </c>
      <c r="F380" s="36">
        <f t="shared" si="70"/>
        <v>18.026817640000001</v>
      </c>
      <c r="G380" s="36">
        <f t="shared" si="71"/>
        <v>76.538262335912009</v>
      </c>
      <c r="H380" s="36">
        <f t="shared" si="72"/>
        <v>324.96615422581522</v>
      </c>
      <c r="I380" s="36">
        <f t="shared" si="73"/>
        <v>0.15713094405091252</v>
      </c>
      <c r="J380" s="36">
        <f t="shared" si="74"/>
        <v>0.66714656225136437</v>
      </c>
      <c r="K380" s="36">
        <f t="shared" ca="1" si="75"/>
        <v>5.5262477213552361E-2</v>
      </c>
      <c r="L380" s="36">
        <f t="shared" ca="1" si="76"/>
        <v>3.3320549361417974E-4</v>
      </c>
      <c r="M380" s="36">
        <f t="shared" ca="1" si="77"/>
        <v>99485896921.147842</v>
      </c>
      <c r="N380" s="36">
        <f t="shared" ca="1" si="78"/>
        <v>134358960024.19444</v>
      </c>
      <c r="O380" s="36">
        <f t="shared" ca="1" si="79"/>
        <v>200540714351.87186</v>
      </c>
      <c r="P380" s="45">
        <f t="shared" ca="1" si="80"/>
        <v>-1.8253917212866386E-2</v>
      </c>
    </row>
    <row r="381" spans="1:16" x14ac:dyDescent="0.2">
      <c r="A381" s="106">
        <v>42475.5</v>
      </c>
      <c r="B381" s="106">
        <v>3.7321659998269752E-2</v>
      </c>
      <c r="D381" s="92">
        <f t="shared" si="68"/>
        <v>4.2475500000000004</v>
      </c>
      <c r="E381" s="92">
        <f t="shared" si="69"/>
        <v>3.7321659998269752E-2</v>
      </c>
      <c r="F381" s="36">
        <f t="shared" si="70"/>
        <v>18.041681002500003</v>
      </c>
      <c r="G381" s="36">
        <f t="shared" si="71"/>
        <v>76.632942142168886</v>
      </c>
      <c r="H381" s="36">
        <f t="shared" si="72"/>
        <v>325.50225339596949</v>
      </c>
      <c r="I381" s="36">
        <f t="shared" si="73"/>
        <v>0.1585256169256507</v>
      </c>
      <c r="J381" s="36">
        <f t="shared" si="74"/>
        <v>0.67334548417254769</v>
      </c>
      <c r="K381" s="36">
        <f t="shared" ca="1" si="75"/>
        <v>5.5322374582866492E-2</v>
      </c>
      <c r="L381" s="36">
        <f t="shared" ca="1" si="76"/>
        <v>3.2402572555611381E-4</v>
      </c>
      <c r="M381" s="36">
        <f t="shared" ca="1" si="77"/>
        <v>99672899864.619873</v>
      </c>
      <c r="N381" s="36">
        <f t="shared" ca="1" si="78"/>
        <v>134669002785.94646</v>
      </c>
      <c r="O381" s="36">
        <f t="shared" ca="1" si="79"/>
        <v>200943626916.73288</v>
      </c>
      <c r="P381" s="45">
        <f t="shared" ca="1" si="80"/>
        <v>-1.800071458459674E-2</v>
      </c>
    </row>
    <row r="382" spans="1:16" x14ac:dyDescent="0.2">
      <c r="A382" s="106">
        <v>42476</v>
      </c>
      <c r="B382" s="106">
        <v>3.6576320002495777E-2</v>
      </c>
      <c r="D382" s="92">
        <f t="shared" si="68"/>
        <v>4.2476000000000003</v>
      </c>
      <c r="E382" s="92">
        <f t="shared" si="69"/>
        <v>3.6576320002495777E-2</v>
      </c>
      <c r="F382" s="36">
        <f t="shared" si="70"/>
        <v>18.042105760000002</v>
      </c>
      <c r="G382" s="36">
        <f t="shared" si="71"/>
        <v>76.635648426176019</v>
      </c>
      <c r="H382" s="36">
        <f t="shared" si="72"/>
        <v>325.51758025502522</v>
      </c>
      <c r="I382" s="36">
        <f t="shared" si="73"/>
        <v>0.15536157684260107</v>
      </c>
      <c r="J382" s="36">
        <f t="shared" si="74"/>
        <v>0.65991383379663238</v>
      </c>
      <c r="K382" s="36">
        <f t="shared" ca="1" si="75"/>
        <v>5.5324086393160617E-2</v>
      </c>
      <c r="L382" s="36">
        <f t="shared" ca="1" si="76"/>
        <v>3.5147874463894215E-4</v>
      </c>
      <c r="M382" s="36">
        <f t="shared" ca="1" si="77"/>
        <v>99678246477.513672</v>
      </c>
      <c r="N382" s="36">
        <f t="shared" ca="1" si="78"/>
        <v>134677868837.06998</v>
      </c>
      <c r="O382" s="36">
        <f t="shared" ca="1" si="79"/>
        <v>200955147437.08392</v>
      </c>
      <c r="P382" s="45">
        <f t="shared" ca="1" si="80"/>
        <v>-1.874776639066484E-2</v>
      </c>
    </row>
    <row r="383" spans="1:16" x14ac:dyDescent="0.2">
      <c r="A383" s="106">
        <v>42543</v>
      </c>
      <c r="B383" s="106">
        <v>3.69007600020268E-2</v>
      </c>
      <c r="D383" s="92">
        <f t="shared" si="68"/>
        <v>4.2542999999999997</v>
      </c>
      <c r="E383" s="92">
        <f t="shared" si="69"/>
        <v>3.69007600020268E-2</v>
      </c>
      <c r="F383" s="36">
        <f t="shared" si="70"/>
        <v>18.099068489999997</v>
      </c>
      <c r="G383" s="36">
        <f t="shared" si="71"/>
        <v>76.998867077006977</v>
      </c>
      <c r="H383" s="36">
        <f t="shared" si="72"/>
        <v>327.57628020571076</v>
      </c>
      <c r="I383" s="36">
        <f t="shared" si="73"/>
        <v>0.1569869032766226</v>
      </c>
      <c r="J383" s="36">
        <f t="shared" si="74"/>
        <v>0.6678693826097355</v>
      </c>
      <c r="K383" s="36">
        <f t="shared" ca="1" si="75"/>
        <v>5.5553698557365042E-2</v>
      </c>
      <c r="L383" s="36">
        <f t="shared" ca="1" si="76"/>
        <v>3.4793211674922391E-4</v>
      </c>
      <c r="M383" s="36">
        <f t="shared" ca="1" si="77"/>
        <v>100396540111.84491</v>
      </c>
      <c r="N383" s="36">
        <f t="shared" ca="1" si="78"/>
        <v>135869789007.86304</v>
      </c>
      <c r="O383" s="36">
        <f t="shared" ca="1" si="79"/>
        <v>202503292225.36209</v>
      </c>
      <c r="P383" s="45">
        <f t="shared" ca="1" si="80"/>
        <v>-1.8652938555338242E-2</v>
      </c>
    </row>
    <row r="384" spans="1:16" x14ac:dyDescent="0.2">
      <c r="A384" s="106">
        <v>42543.5</v>
      </c>
      <c r="B384" s="106">
        <v>3.7855419999687001E-2</v>
      </c>
      <c r="D384" s="92">
        <f t="shared" si="68"/>
        <v>4.2543499999999996</v>
      </c>
      <c r="E384" s="92">
        <f t="shared" si="69"/>
        <v>3.7855419999687001E-2</v>
      </c>
      <c r="F384" s="36">
        <f t="shared" si="70"/>
        <v>18.099493922499995</v>
      </c>
      <c r="G384" s="36">
        <f t="shared" si="71"/>
        <v>77.001581969187853</v>
      </c>
      <c r="H384" s="36">
        <f t="shared" si="72"/>
        <v>327.59168025061427</v>
      </c>
      <c r="I384" s="36">
        <f t="shared" si="73"/>
        <v>0.16105020607566839</v>
      </c>
      <c r="J384" s="36">
        <f t="shared" si="74"/>
        <v>0.68516394421801974</v>
      </c>
      <c r="K384" s="36">
        <f t="shared" ca="1" si="75"/>
        <v>5.5555413794297841E-2</v>
      </c>
      <c r="L384" s="36">
        <f t="shared" ca="1" si="76"/>
        <v>3.1328978032926221E-4</v>
      </c>
      <c r="M384" s="36">
        <f t="shared" ca="1" si="77"/>
        <v>100401914314.40544</v>
      </c>
      <c r="N384" s="36">
        <f t="shared" ca="1" si="78"/>
        <v>135878712850.97475</v>
      </c>
      <c r="O384" s="36">
        <f t="shared" ca="1" si="79"/>
        <v>202514878384.48642</v>
      </c>
      <c r="P384" s="45">
        <f t="shared" ca="1" si="80"/>
        <v>-1.769999379461084E-2</v>
      </c>
    </row>
    <row r="385" spans="1:16" x14ac:dyDescent="0.2">
      <c r="A385" s="106">
        <v>42544</v>
      </c>
      <c r="B385" s="106">
        <v>3.6910079994413536E-2</v>
      </c>
      <c r="D385" s="92">
        <f t="shared" si="68"/>
        <v>4.2544000000000004</v>
      </c>
      <c r="E385" s="92">
        <f t="shared" si="69"/>
        <v>3.6910079994413536E-2</v>
      </c>
      <c r="F385" s="36">
        <f t="shared" si="70"/>
        <v>18.099919360000005</v>
      </c>
      <c r="G385" s="36">
        <f t="shared" si="71"/>
        <v>77.004296925184022</v>
      </c>
      <c r="H385" s="36">
        <f t="shared" si="72"/>
        <v>327.60708083850301</v>
      </c>
      <c r="I385" s="36">
        <f t="shared" si="73"/>
        <v>0.15703024432823295</v>
      </c>
      <c r="J385" s="36">
        <f t="shared" si="74"/>
        <v>0.66806947147003437</v>
      </c>
      <c r="K385" s="36">
        <f t="shared" ca="1" si="75"/>
        <v>5.5557129056613183E-2</v>
      </c>
      <c r="L385" s="36">
        <f t="shared" ca="1" si="76"/>
        <v>3.4771243872808074E-4</v>
      </c>
      <c r="M385" s="36">
        <f t="shared" ca="1" si="77"/>
        <v>100407288721.66615</v>
      </c>
      <c r="N385" s="36">
        <f t="shared" ca="1" si="78"/>
        <v>135887637123.08548</v>
      </c>
      <c r="O385" s="36">
        <f t="shared" ca="1" si="79"/>
        <v>202526465030.73206</v>
      </c>
      <c r="P385" s="45">
        <f t="shared" ca="1" si="80"/>
        <v>-1.8647049062199647E-2</v>
      </c>
    </row>
    <row r="386" spans="1:16" x14ac:dyDescent="0.2">
      <c r="A386" s="106">
        <v>42582</v>
      </c>
      <c r="B386" s="106">
        <v>3.7664240000594873E-2</v>
      </c>
      <c r="D386" s="92">
        <f t="shared" si="68"/>
        <v>4.2582000000000004</v>
      </c>
      <c r="E386" s="92">
        <f t="shared" si="69"/>
        <v>3.7664240000594873E-2</v>
      </c>
      <c r="F386" s="36">
        <f t="shared" si="70"/>
        <v>18.132267240000004</v>
      </c>
      <c r="G386" s="36">
        <f t="shared" si="71"/>
        <v>77.210820361368022</v>
      </c>
      <c r="H386" s="36">
        <f t="shared" si="72"/>
        <v>328.7791152627774</v>
      </c>
      <c r="I386" s="36">
        <f t="shared" si="73"/>
        <v>0.16038186677053309</v>
      </c>
      <c r="J386" s="36">
        <f t="shared" si="74"/>
        <v>0.68293806508228405</v>
      </c>
      <c r="K386" s="36">
        <f t="shared" ca="1" si="75"/>
        <v>5.5687563261797073E-2</v>
      </c>
      <c r="L386" s="36">
        <f t="shared" ca="1" si="76"/>
        <v>3.248401813777923E-4</v>
      </c>
      <c r="M386" s="36">
        <f t="shared" ca="1" si="77"/>
        <v>100816342997.60822</v>
      </c>
      <c r="N386" s="36">
        <f t="shared" ca="1" si="78"/>
        <v>136567138073.42004</v>
      </c>
      <c r="O386" s="36">
        <f t="shared" ca="1" si="79"/>
        <v>203408476478.25912</v>
      </c>
      <c r="P386" s="45">
        <f t="shared" ca="1" si="80"/>
        <v>-1.80233232612022E-2</v>
      </c>
    </row>
    <row r="387" spans="1:16" x14ac:dyDescent="0.2">
      <c r="A387" s="106">
        <v>42808.5</v>
      </c>
      <c r="B387" s="106">
        <v>4.192522000084864E-2</v>
      </c>
      <c r="D387" s="92">
        <f t="shared" si="68"/>
        <v>4.28085</v>
      </c>
      <c r="E387" s="92">
        <f t="shared" si="69"/>
        <v>4.192522000084864E-2</v>
      </c>
      <c r="F387" s="36">
        <f t="shared" si="70"/>
        <v>18.325676722499999</v>
      </c>
      <c r="G387" s="36">
        <f t="shared" si="71"/>
        <v>78.449473197514124</v>
      </c>
      <c r="H387" s="36">
        <f t="shared" si="72"/>
        <v>335.83042733757833</v>
      </c>
      <c r="I387" s="36">
        <f t="shared" si="73"/>
        <v>0.17947557804063291</v>
      </c>
      <c r="J387" s="36">
        <f t="shared" si="74"/>
        <v>0.76830802825524336</v>
      </c>
      <c r="K387" s="36">
        <f t="shared" ca="1" si="75"/>
        <v>5.6468061068389218E-2</v>
      </c>
      <c r="L387" s="36">
        <f t="shared" ca="1" si="76"/>
        <v>2.1149422631574477E-4</v>
      </c>
      <c r="M387" s="36">
        <f t="shared" ca="1" si="77"/>
        <v>103279167472.10568</v>
      </c>
      <c r="N387" s="36">
        <f t="shared" ca="1" si="78"/>
        <v>140669049264.36917</v>
      </c>
      <c r="O387" s="36">
        <f t="shared" ca="1" si="79"/>
        <v>208724420050.19833</v>
      </c>
      <c r="P387" s="45">
        <f t="shared" ca="1" si="80"/>
        <v>-1.4542841067540578E-2</v>
      </c>
    </row>
    <row r="388" spans="1:16" x14ac:dyDescent="0.2">
      <c r="A388" s="106">
        <v>43853</v>
      </c>
      <c r="B388" s="106">
        <v>4.1409960002056323E-2</v>
      </c>
      <c r="D388" s="92">
        <f t="shared" si="68"/>
        <v>4.3853</v>
      </c>
      <c r="E388" s="92">
        <f t="shared" si="69"/>
        <v>4.1409960002056323E-2</v>
      </c>
      <c r="F388" s="36">
        <f t="shared" si="70"/>
        <v>19.23085609</v>
      </c>
      <c r="G388" s="36">
        <f t="shared" si="71"/>
        <v>84.333073211477</v>
      </c>
      <c r="H388" s="36">
        <f t="shared" si="72"/>
        <v>369.82582595429005</v>
      </c>
      <c r="I388" s="36">
        <f t="shared" si="73"/>
        <v>0.18159509759701759</v>
      </c>
      <c r="J388" s="36">
        <f t="shared" si="74"/>
        <v>0.79634898149220124</v>
      </c>
      <c r="K388" s="36">
        <f t="shared" ca="1" si="75"/>
        <v>6.0134703916458941E-2</v>
      </c>
      <c r="L388" s="36">
        <f t="shared" ca="1" si="76"/>
        <v>3.5061603465995789E-4</v>
      </c>
      <c r="M388" s="36">
        <f t="shared" ca="1" si="77"/>
        <v>115193993651.2764</v>
      </c>
      <c r="N388" s="36">
        <f t="shared" ca="1" si="78"/>
        <v>160762604563.6351</v>
      </c>
      <c r="O388" s="36">
        <f t="shared" ca="1" si="79"/>
        <v>234570640046.66852</v>
      </c>
      <c r="P388" s="45">
        <f t="shared" ca="1" si="80"/>
        <v>-1.8724743914402618E-2</v>
      </c>
    </row>
    <row r="389" spans="1:16" x14ac:dyDescent="0.2">
      <c r="A389" s="106">
        <v>45049</v>
      </c>
      <c r="B389" s="106">
        <v>4.4296680003753863E-2</v>
      </c>
      <c r="D389" s="92">
        <f t="shared" si="68"/>
        <v>4.5049000000000001</v>
      </c>
      <c r="E389" s="92">
        <f t="shared" si="69"/>
        <v>4.4296680003753863E-2</v>
      </c>
      <c r="F389" s="36">
        <f t="shared" si="70"/>
        <v>20.294124010000001</v>
      </c>
      <c r="G389" s="36">
        <f t="shared" si="71"/>
        <v>91.422999252649007</v>
      </c>
      <c r="H389" s="36">
        <f t="shared" si="72"/>
        <v>411.85146933325854</v>
      </c>
      <c r="I389" s="36">
        <f t="shared" si="73"/>
        <v>0.1995521137489108</v>
      </c>
      <c r="J389" s="36">
        <f t="shared" si="74"/>
        <v>0.89896231722746833</v>
      </c>
      <c r="K389" s="36">
        <f t="shared" ca="1" si="75"/>
        <v>6.446920859237619E-2</v>
      </c>
      <c r="L389" s="36">
        <f t="shared" ca="1" si="76"/>
        <v>4.069309096587851E-4</v>
      </c>
      <c r="M389" s="36">
        <f t="shared" ca="1" si="77"/>
        <v>130006512159.33008</v>
      </c>
      <c r="N389" s="36">
        <f t="shared" ca="1" si="78"/>
        <v>186269496850.013</v>
      </c>
      <c r="O389" s="36">
        <f t="shared" ca="1" si="79"/>
        <v>266975067533.37497</v>
      </c>
      <c r="P389" s="45">
        <f t="shared" ca="1" si="80"/>
        <v>-2.0172528588622327E-2</v>
      </c>
    </row>
    <row r="390" spans="1:16" x14ac:dyDescent="0.2">
      <c r="A390" s="106">
        <v>45090</v>
      </c>
      <c r="B390" s="106">
        <v>4.1638800001237541E-2</v>
      </c>
      <c r="D390" s="92">
        <f t="shared" si="68"/>
        <v>4.5090000000000003</v>
      </c>
      <c r="E390" s="92">
        <f t="shared" si="69"/>
        <v>4.1638800001237541E-2</v>
      </c>
      <c r="F390" s="36">
        <f t="shared" si="70"/>
        <v>20.331081000000005</v>
      </c>
      <c r="G390" s="36">
        <f t="shared" si="71"/>
        <v>91.672844229000034</v>
      </c>
      <c r="H390" s="36">
        <f t="shared" si="72"/>
        <v>413.3528546285612</v>
      </c>
      <c r="I390" s="36">
        <f t="shared" si="73"/>
        <v>0.18774934920558009</v>
      </c>
      <c r="J390" s="36">
        <f t="shared" si="74"/>
        <v>0.84656181556796073</v>
      </c>
      <c r="K390" s="36">
        <f t="shared" ca="1" si="75"/>
        <v>6.462037412111854E-2</v>
      </c>
      <c r="L390" s="36">
        <f t="shared" ca="1" si="76"/>
        <v>5.2815274902758415E-4</v>
      </c>
      <c r="M390" s="36">
        <f t="shared" ca="1" si="77"/>
        <v>130537216305.23158</v>
      </c>
      <c r="N390" s="36">
        <f t="shared" ca="1" si="78"/>
        <v>187193362971.76566</v>
      </c>
      <c r="O390" s="36">
        <f t="shared" ca="1" si="79"/>
        <v>268141246271.39063</v>
      </c>
      <c r="P390" s="45">
        <f t="shared" ca="1" si="80"/>
        <v>-2.2981574119880999E-2</v>
      </c>
    </row>
    <row r="391" spans="1:16" x14ac:dyDescent="0.2">
      <c r="A391" s="106">
        <v>45368</v>
      </c>
      <c r="B391" s="106">
        <v>4.4029759999830276E-2</v>
      </c>
      <c r="D391" s="92">
        <f t="shared" si="68"/>
        <v>4.5368000000000004</v>
      </c>
      <c r="E391" s="92">
        <f t="shared" si="69"/>
        <v>4.4029759999830276E-2</v>
      </c>
      <c r="F391" s="36">
        <f t="shared" si="70"/>
        <v>20.582554240000004</v>
      </c>
      <c r="G391" s="36">
        <f t="shared" si="71"/>
        <v>93.378932076032029</v>
      </c>
      <c r="H391" s="36">
        <f t="shared" si="72"/>
        <v>423.64153904254215</v>
      </c>
      <c r="I391" s="36">
        <f t="shared" si="73"/>
        <v>0.19975421516723002</v>
      </c>
      <c r="J391" s="36">
        <f t="shared" si="74"/>
        <v>0.90624492337068918</v>
      </c>
      <c r="K391" s="36">
        <f t="shared" ca="1" si="75"/>
        <v>6.5649852088540919E-2</v>
      </c>
      <c r="L391" s="36">
        <f t="shared" ca="1" si="76"/>
        <v>4.6742838192432857E-4</v>
      </c>
      <c r="M391" s="36">
        <f t="shared" ca="1" si="77"/>
        <v>134176642351.69386</v>
      </c>
      <c r="N391" s="36">
        <f t="shared" ca="1" si="78"/>
        <v>193546687471.81631</v>
      </c>
      <c r="O391" s="36">
        <f t="shared" ca="1" si="79"/>
        <v>276147786684.38593</v>
      </c>
      <c r="P391" s="45">
        <f t="shared" ca="1" si="80"/>
        <v>-2.1620092088710643E-2</v>
      </c>
    </row>
    <row r="392" spans="1:16" x14ac:dyDescent="0.2">
      <c r="A392" s="106">
        <v>46600.5</v>
      </c>
      <c r="B392" s="106">
        <v>4.9166659999173135E-2</v>
      </c>
      <c r="D392" s="92">
        <f t="shared" si="68"/>
        <v>4.66005</v>
      </c>
      <c r="E392" s="92">
        <f t="shared" si="69"/>
        <v>4.9166659999173135E-2</v>
      </c>
      <c r="F392" s="36">
        <f t="shared" si="70"/>
        <v>21.7160660025</v>
      </c>
      <c r="G392" s="36">
        <f t="shared" si="71"/>
        <v>101.19795337495013</v>
      </c>
      <c r="H392" s="36">
        <f t="shared" si="72"/>
        <v>471.5875226249363</v>
      </c>
      <c r="I392" s="36">
        <f t="shared" si="73"/>
        <v>0.22911909392914676</v>
      </c>
      <c r="J392" s="36">
        <f t="shared" si="74"/>
        <v>1.0677064336645203</v>
      </c>
      <c r="K392" s="36">
        <f t="shared" ca="1" si="75"/>
        <v>7.0308503304623238E-2</v>
      </c>
      <c r="L392" s="36">
        <f t="shared" ca="1" si="76"/>
        <v>4.4697753835220536E-4</v>
      </c>
      <c r="M392" s="36">
        <f t="shared" ca="1" si="77"/>
        <v>151192521828.38885</v>
      </c>
      <c r="N392" s="36">
        <f t="shared" ca="1" si="78"/>
        <v>223639780506.07977</v>
      </c>
      <c r="O392" s="36">
        <f t="shared" ca="1" si="79"/>
        <v>313784154136.25403</v>
      </c>
      <c r="P392" s="45">
        <f t="shared" ca="1" si="80"/>
        <v>-2.1141843305450103E-2</v>
      </c>
    </row>
    <row r="393" spans="1:16" x14ac:dyDescent="0.2">
      <c r="A393" s="106">
        <v>46600.5</v>
      </c>
      <c r="B393" s="106">
        <v>4.9926659994525835E-2</v>
      </c>
      <c r="D393" s="92">
        <f t="shared" si="68"/>
        <v>4.66005</v>
      </c>
      <c r="E393" s="92">
        <f t="shared" si="69"/>
        <v>4.9926659994525835E-2</v>
      </c>
      <c r="F393" s="36">
        <f t="shared" si="70"/>
        <v>21.7160660025</v>
      </c>
      <c r="G393" s="36">
        <f t="shared" si="71"/>
        <v>101.19795337495013</v>
      </c>
      <c r="H393" s="36">
        <f t="shared" si="72"/>
        <v>471.5875226249363</v>
      </c>
      <c r="I393" s="36">
        <f t="shared" si="73"/>
        <v>0.23266073190749012</v>
      </c>
      <c r="J393" s="36">
        <f t="shared" si="74"/>
        <v>1.0842106437254992</v>
      </c>
      <c r="K393" s="36">
        <f t="shared" ca="1" si="75"/>
        <v>7.0308503304623238E-2</v>
      </c>
      <c r="L393" s="36">
        <f t="shared" ca="1" si="76"/>
        <v>4.1541953671736227E-4</v>
      </c>
      <c r="M393" s="36">
        <f t="shared" ca="1" si="77"/>
        <v>151192521828.38885</v>
      </c>
      <c r="N393" s="36">
        <f t="shared" ca="1" si="78"/>
        <v>223639780506.07977</v>
      </c>
      <c r="O393" s="36">
        <f t="shared" ca="1" si="79"/>
        <v>313784154136.25403</v>
      </c>
      <c r="P393" s="45">
        <f t="shared" ca="1" si="80"/>
        <v>-2.0381843310097403E-2</v>
      </c>
    </row>
    <row r="394" spans="1:16" x14ac:dyDescent="0.2">
      <c r="A394" s="106">
        <v>46613.5</v>
      </c>
      <c r="B394" s="106">
        <v>4.8867820005398244E-2</v>
      </c>
      <c r="D394" s="92">
        <f t="shared" si="68"/>
        <v>4.6613499999999997</v>
      </c>
      <c r="E394" s="92">
        <f t="shared" si="69"/>
        <v>4.8867820005398244E-2</v>
      </c>
      <c r="F394" s="36">
        <f t="shared" si="70"/>
        <v>21.728183822499997</v>
      </c>
      <c r="G394" s="36">
        <f t="shared" si="71"/>
        <v>101.28266966101035</v>
      </c>
      <c r="H394" s="36">
        <f t="shared" si="72"/>
        <v>472.11397222435056</v>
      </c>
      <c r="I394" s="36">
        <f t="shared" si="73"/>
        <v>0.2277900127821631</v>
      </c>
      <c r="J394" s="36">
        <f t="shared" si="74"/>
        <v>1.0618089760821359</v>
      </c>
      <c r="K394" s="36">
        <f t="shared" ca="1" si="75"/>
        <v>7.0358463169694699E-2</v>
      </c>
      <c r="L394" s="36">
        <f t="shared" ca="1" si="76"/>
        <v>4.6184774361512194E-4</v>
      </c>
      <c r="M394" s="36">
        <f t="shared" ca="1" si="77"/>
        <v>151379831901.96429</v>
      </c>
      <c r="N394" s="36">
        <f t="shared" ca="1" si="78"/>
        <v>223974428388.51505</v>
      </c>
      <c r="O394" s="36">
        <f t="shared" ca="1" si="79"/>
        <v>314200219070.71704</v>
      </c>
      <c r="P394" s="45">
        <f t="shared" ca="1" si="80"/>
        <v>-2.1490643164296455E-2</v>
      </c>
    </row>
    <row r="395" spans="1:16" x14ac:dyDescent="0.2">
      <c r="A395" s="106">
        <v>46613.5</v>
      </c>
      <c r="B395" s="106">
        <v>4.9547820002771914E-2</v>
      </c>
      <c r="D395" s="92">
        <f t="shared" si="68"/>
        <v>4.6613499999999997</v>
      </c>
      <c r="E395" s="92">
        <f t="shared" si="69"/>
        <v>4.9547820002771914E-2</v>
      </c>
      <c r="F395" s="36">
        <f t="shared" si="70"/>
        <v>21.728183822499997</v>
      </c>
      <c r="G395" s="36">
        <f t="shared" si="71"/>
        <v>101.28266966101035</v>
      </c>
      <c r="H395" s="36">
        <f t="shared" si="72"/>
        <v>472.11397222435056</v>
      </c>
      <c r="I395" s="36">
        <f t="shared" si="73"/>
        <v>0.23095973076992085</v>
      </c>
      <c r="J395" s="36">
        <f t="shared" si="74"/>
        <v>1.0765841410243704</v>
      </c>
      <c r="K395" s="36">
        <f t="shared" ca="1" si="75"/>
        <v>7.0358463169694699E-2</v>
      </c>
      <c r="L395" s="36">
        <f t="shared" ca="1" si="76"/>
        <v>4.3308286902098999E-4</v>
      </c>
      <c r="M395" s="36">
        <f t="shared" ca="1" si="77"/>
        <v>151379831901.96429</v>
      </c>
      <c r="N395" s="36">
        <f t="shared" ca="1" si="78"/>
        <v>223974428388.51505</v>
      </c>
      <c r="O395" s="36">
        <f t="shared" ca="1" si="79"/>
        <v>314200219070.71704</v>
      </c>
      <c r="P395" s="45">
        <f t="shared" ca="1" si="80"/>
        <v>-2.0810643166922785E-2</v>
      </c>
    </row>
    <row r="396" spans="1:16" x14ac:dyDescent="0.2">
      <c r="A396" s="106">
        <v>46682</v>
      </c>
      <c r="B396" s="106">
        <v>4.8976239995681681E-2</v>
      </c>
      <c r="D396" s="92">
        <f t="shared" si="68"/>
        <v>4.6681999999999997</v>
      </c>
      <c r="E396" s="92">
        <f t="shared" si="69"/>
        <v>4.8976239995681681E-2</v>
      </c>
      <c r="F396" s="36">
        <f t="shared" si="70"/>
        <v>21.792091239999998</v>
      </c>
      <c r="G396" s="36">
        <f t="shared" si="71"/>
        <v>101.72984032656798</v>
      </c>
      <c r="H396" s="36">
        <f t="shared" si="72"/>
        <v>474.89524061248466</v>
      </c>
      <c r="I396" s="36">
        <f t="shared" si="73"/>
        <v>0.2286308835478412</v>
      </c>
      <c r="J396" s="36">
        <f t="shared" si="74"/>
        <v>1.0672946905780323</v>
      </c>
      <c r="K396" s="36">
        <f t="shared" ca="1" si="75"/>
        <v>7.062199663635646E-2</v>
      </c>
      <c r="L396" s="36">
        <f t="shared" ca="1" si="76"/>
        <v>4.6853878054731629E-4</v>
      </c>
      <c r="M396" s="36">
        <f t="shared" ca="1" si="77"/>
        <v>152369564303.40198</v>
      </c>
      <c r="N396" s="36">
        <f t="shared" ca="1" si="78"/>
        <v>225743854230.16437</v>
      </c>
      <c r="O396" s="36">
        <f t="shared" ca="1" si="79"/>
        <v>316399286957.98199</v>
      </c>
      <c r="P396" s="45">
        <f t="shared" ca="1" si="80"/>
        <v>-2.1645756640674779E-2</v>
      </c>
    </row>
    <row r="397" spans="1:16" x14ac:dyDescent="0.2">
      <c r="A397" s="106">
        <v>46797.5</v>
      </c>
      <c r="B397" s="106">
        <v>4.9502699999720789E-2</v>
      </c>
      <c r="D397" s="92">
        <f t="shared" si="68"/>
        <v>4.6797500000000003</v>
      </c>
      <c r="E397" s="92">
        <f t="shared" si="69"/>
        <v>4.9502699999720789E-2</v>
      </c>
      <c r="F397" s="36">
        <f t="shared" si="70"/>
        <v>21.900060062500003</v>
      </c>
      <c r="G397" s="36">
        <f t="shared" si="71"/>
        <v>102.4868060774844</v>
      </c>
      <c r="H397" s="36">
        <f t="shared" si="72"/>
        <v>479.61263074110764</v>
      </c>
      <c r="I397" s="36">
        <f t="shared" si="73"/>
        <v>0.23166026032369338</v>
      </c>
      <c r="J397" s="36">
        <f t="shared" si="74"/>
        <v>1.0841121032498042</v>
      </c>
      <c r="K397" s="36">
        <f t="shared" ca="1" si="75"/>
        <v>7.1067427544131562E-2</v>
      </c>
      <c r="L397" s="36">
        <f t="shared" ca="1" si="76"/>
        <v>4.6503747406466866E-4</v>
      </c>
      <c r="M397" s="36">
        <f t="shared" ca="1" si="77"/>
        <v>154048890627.1246</v>
      </c>
      <c r="N397" s="36">
        <f t="shared" ca="1" si="78"/>
        <v>228750601707.98074</v>
      </c>
      <c r="O397" s="36">
        <f t="shared" ca="1" si="79"/>
        <v>320132890221.05988</v>
      </c>
      <c r="P397" s="45">
        <f t="shared" ca="1" si="80"/>
        <v>-2.1564727544410772E-2</v>
      </c>
    </row>
    <row r="398" spans="1:16" x14ac:dyDescent="0.2">
      <c r="A398" s="106">
        <v>46810</v>
      </c>
      <c r="B398" s="106">
        <v>4.9019199999747798E-2</v>
      </c>
      <c r="D398" s="92">
        <f t="shared" si="68"/>
        <v>4.681</v>
      </c>
      <c r="E398" s="92">
        <f t="shared" si="69"/>
        <v>4.9019199999747798E-2</v>
      </c>
      <c r="F398" s="36">
        <f t="shared" si="70"/>
        <v>21.911761000000002</v>
      </c>
      <c r="G398" s="36">
        <f t="shared" si="71"/>
        <v>102.56895324100002</v>
      </c>
      <c r="H398" s="36">
        <f t="shared" si="72"/>
        <v>480.1252701211211</v>
      </c>
      <c r="I398" s="36">
        <f t="shared" si="73"/>
        <v>0.22945887519881944</v>
      </c>
      <c r="J398" s="36">
        <f t="shared" si="74"/>
        <v>1.0740969948056738</v>
      </c>
      <c r="K398" s="36">
        <f t="shared" ca="1" si="75"/>
        <v>7.1115715576360067E-2</v>
      </c>
      <c r="L398" s="36">
        <f t="shared" ca="1" si="76"/>
        <v>4.8825600062746863E-4</v>
      </c>
      <c r="M398" s="36">
        <f t="shared" ca="1" si="77"/>
        <v>154231429218.08359</v>
      </c>
      <c r="N398" s="36">
        <f t="shared" ca="1" si="78"/>
        <v>229077765013.31003</v>
      </c>
      <c r="O398" s="36">
        <f t="shared" ca="1" si="79"/>
        <v>320538899881.62665</v>
      </c>
      <c r="P398" s="45">
        <f t="shared" ca="1" si="80"/>
        <v>-2.2096515576612269E-2</v>
      </c>
    </row>
    <row r="399" spans="1:16" x14ac:dyDescent="0.2">
      <c r="A399" s="106">
        <v>46831</v>
      </c>
      <c r="B399" s="106">
        <v>4.8674919999029953E-2</v>
      </c>
      <c r="D399" s="92">
        <f t="shared" si="68"/>
        <v>4.6830999999999996</v>
      </c>
      <c r="E399" s="92">
        <f t="shared" si="69"/>
        <v>4.8674919999029953E-2</v>
      </c>
      <c r="F399" s="36">
        <f t="shared" si="70"/>
        <v>21.931425609999994</v>
      </c>
      <c r="G399" s="36">
        <f t="shared" si="71"/>
        <v>102.70705927419097</v>
      </c>
      <c r="H399" s="36">
        <f t="shared" si="72"/>
        <v>480.98742928696362</v>
      </c>
      <c r="I399" s="36">
        <f t="shared" si="73"/>
        <v>0.22794951784745715</v>
      </c>
      <c r="J399" s="36">
        <f t="shared" si="74"/>
        <v>1.0675103870314264</v>
      </c>
      <c r="K399" s="36">
        <f t="shared" ca="1" si="75"/>
        <v>7.1196875183693595E-2</v>
      </c>
      <c r="L399" s="36">
        <f t="shared" ca="1" si="76"/>
        <v>5.0723846533999746E-4</v>
      </c>
      <c r="M399" s="36">
        <f t="shared" ca="1" si="77"/>
        <v>154538443611.34683</v>
      </c>
      <c r="N399" s="36">
        <f t="shared" ca="1" si="78"/>
        <v>229628174333.42365</v>
      </c>
      <c r="O399" s="36">
        <f t="shared" ca="1" si="79"/>
        <v>321221851203.99298</v>
      </c>
      <c r="P399" s="45">
        <f t="shared" ca="1" si="80"/>
        <v>-2.2521955184663642E-2</v>
      </c>
    </row>
    <row r="400" spans="1:16" x14ac:dyDescent="0.2">
      <c r="A400" s="106">
        <v>46831</v>
      </c>
      <c r="B400" s="106">
        <v>4.9874919997819234E-2</v>
      </c>
      <c r="D400" s="92">
        <f t="shared" si="68"/>
        <v>4.6830999999999996</v>
      </c>
      <c r="E400" s="92">
        <f t="shared" si="69"/>
        <v>4.9874919997819234E-2</v>
      </c>
      <c r="F400" s="36">
        <f t="shared" si="70"/>
        <v>21.931425609999994</v>
      </c>
      <c r="G400" s="36">
        <f t="shared" si="71"/>
        <v>102.70705927419097</v>
      </c>
      <c r="H400" s="36">
        <f t="shared" si="72"/>
        <v>480.98742928696362</v>
      </c>
      <c r="I400" s="36">
        <f t="shared" si="73"/>
        <v>0.23356923784178724</v>
      </c>
      <c r="J400" s="36">
        <f t="shared" si="74"/>
        <v>1.0938280977368737</v>
      </c>
      <c r="K400" s="36">
        <f t="shared" ca="1" si="75"/>
        <v>7.1196875183693595E-2</v>
      </c>
      <c r="L400" s="36">
        <f t="shared" ca="1" si="76"/>
        <v>4.5462577294843454E-4</v>
      </c>
      <c r="M400" s="36">
        <f t="shared" ca="1" si="77"/>
        <v>154538443611.34683</v>
      </c>
      <c r="N400" s="36">
        <f t="shared" ca="1" si="78"/>
        <v>229628174333.42365</v>
      </c>
      <c r="O400" s="36">
        <f t="shared" ca="1" si="79"/>
        <v>321221851203.99298</v>
      </c>
      <c r="P400" s="45">
        <f t="shared" ca="1" si="80"/>
        <v>-2.1321955185874361E-2</v>
      </c>
    </row>
    <row r="401" spans="1:16" x14ac:dyDescent="0.2">
      <c r="A401" s="106">
        <v>46831.5</v>
      </c>
      <c r="B401" s="106">
        <v>4.9369579995982349E-2</v>
      </c>
      <c r="D401" s="92">
        <f t="shared" si="68"/>
        <v>4.6831500000000004</v>
      </c>
      <c r="E401" s="92">
        <f t="shared" si="69"/>
        <v>4.9369579995982349E-2</v>
      </c>
      <c r="F401" s="36">
        <f t="shared" si="70"/>
        <v>21.931893922500002</v>
      </c>
      <c r="G401" s="36">
        <f t="shared" si="71"/>
        <v>102.7103490231559</v>
      </c>
      <c r="H401" s="36">
        <f t="shared" si="72"/>
        <v>481.00797102779251</v>
      </c>
      <c r="I401" s="36">
        <f t="shared" si="73"/>
        <v>0.23120514855818475</v>
      </c>
      <c r="J401" s="36">
        <f t="shared" si="74"/>
        <v>1.082768391470263</v>
      </c>
      <c r="K401" s="36">
        <f t="shared" ca="1" si="75"/>
        <v>7.119880810102075E-2</v>
      </c>
      <c r="L401" s="36">
        <f t="shared" ca="1" si="76"/>
        <v>4.7651519966179843E-4</v>
      </c>
      <c r="M401" s="36">
        <f t="shared" ca="1" si="77"/>
        <v>154545758822.00732</v>
      </c>
      <c r="N401" s="36">
        <f t="shared" ca="1" si="78"/>
        <v>229641291166.68396</v>
      </c>
      <c r="O401" s="36">
        <f t="shared" ca="1" si="79"/>
        <v>321238125023.4696</v>
      </c>
      <c r="P401" s="45">
        <f t="shared" ca="1" si="80"/>
        <v>-2.1829228105038401E-2</v>
      </c>
    </row>
    <row r="402" spans="1:16" x14ac:dyDescent="0.2">
      <c r="A402" s="106">
        <v>46832</v>
      </c>
      <c r="B402" s="106">
        <v>5.0634239996725228E-2</v>
      </c>
      <c r="D402" s="92">
        <f t="shared" si="68"/>
        <v>4.6832000000000003</v>
      </c>
      <c r="E402" s="92">
        <f t="shared" si="69"/>
        <v>5.0634239996725228E-2</v>
      </c>
      <c r="F402" s="36">
        <f t="shared" si="70"/>
        <v>21.932362240000003</v>
      </c>
      <c r="G402" s="36">
        <f t="shared" si="71"/>
        <v>102.71363884236803</v>
      </c>
      <c r="H402" s="36">
        <f t="shared" si="72"/>
        <v>481.02851342657794</v>
      </c>
      <c r="I402" s="36">
        <f t="shared" si="73"/>
        <v>0.2371302727526636</v>
      </c>
      <c r="J402" s="36">
        <f t="shared" si="74"/>
        <v>1.1105284933552741</v>
      </c>
      <c r="K402" s="36">
        <f t="shared" ca="1" si="75"/>
        <v>7.1200741043730364E-2</v>
      </c>
      <c r="L402" s="36">
        <f t="shared" ca="1" si="76"/>
        <v>4.2298096531646337E-4</v>
      </c>
      <c r="M402" s="36">
        <f t="shared" ca="1" si="77"/>
        <v>154553074281.31168</v>
      </c>
      <c r="N402" s="36">
        <f t="shared" ca="1" si="78"/>
        <v>229654408551.30304</v>
      </c>
      <c r="O402" s="36">
        <f t="shared" ca="1" si="79"/>
        <v>321254399451.24402</v>
      </c>
      <c r="P402" s="45">
        <f t="shared" ca="1" si="80"/>
        <v>-2.0566501047005137E-2</v>
      </c>
    </row>
    <row r="403" spans="1:16" x14ac:dyDescent="0.2">
      <c r="A403" s="106">
        <v>46832</v>
      </c>
      <c r="B403" s="106">
        <v>5.1154239998140838E-2</v>
      </c>
      <c r="D403" s="92">
        <f t="shared" si="68"/>
        <v>4.6832000000000003</v>
      </c>
      <c r="E403" s="92">
        <f t="shared" si="69"/>
        <v>5.1154239998140838E-2</v>
      </c>
      <c r="F403" s="36">
        <f t="shared" si="70"/>
        <v>21.932362240000003</v>
      </c>
      <c r="G403" s="36">
        <f t="shared" si="71"/>
        <v>102.71363884236803</v>
      </c>
      <c r="H403" s="36">
        <f t="shared" si="72"/>
        <v>481.02851342657794</v>
      </c>
      <c r="I403" s="36">
        <f t="shared" si="73"/>
        <v>0.23956553675929318</v>
      </c>
      <c r="J403" s="36">
        <f t="shared" si="74"/>
        <v>1.1219333217511218</v>
      </c>
      <c r="K403" s="36">
        <f t="shared" ca="1" si="75"/>
        <v>7.1200741043730364E-2</v>
      </c>
      <c r="L403" s="36">
        <f t="shared" ca="1" si="76"/>
        <v>4.0186220417082197E-4</v>
      </c>
      <c r="M403" s="36">
        <f t="shared" ca="1" si="77"/>
        <v>154553074281.31168</v>
      </c>
      <c r="N403" s="36">
        <f t="shared" ca="1" si="78"/>
        <v>229654408551.30304</v>
      </c>
      <c r="O403" s="36">
        <f t="shared" ca="1" si="79"/>
        <v>321254399451.24402</v>
      </c>
      <c r="P403" s="45">
        <f t="shared" ca="1" si="80"/>
        <v>-2.0046501045589527E-2</v>
      </c>
    </row>
    <row r="404" spans="1:16" x14ac:dyDescent="0.2">
      <c r="A404" s="106">
        <v>48060</v>
      </c>
      <c r="B404" s="106">
        <v>5.6319199997233227E-2</v>
      </c>
      <c r="D404" s="92">
        <f t="shared" si="68"/>
        <v>4.806</v>
      </c>
      <c r="E404" s="92">
        <f t="shared" si="69"/>
        <v>5.6319199997233227E-2</v>
      </c>
      <c r="F404" s="36">
        <f t="shared" si="70"/>
        <v>23.097636000000001</v>
      </c>
      <c r="G404" s="36">
        <f t="shared" si="71"/>
        <v>111.00723861600001</v>
      </c>
      <c r="H404" s="36">
        <f t="shared" si="72"/>
        <v>533.50078878849604</v>
      </c>
      <c r="I404" s="36">
        <f t="shared" si="73"/>
        <v>0.27067007518670289</v>
      </c>
      <c r="J404" s="36">
        <f t="shared" si="74"/>
        <v>1.3008403813472942</v>
      </c>
      <c r="K404" s="36">
        <f t="shared" ca="1" si="75"/>
        <v>7.6024632342185219E-2</v>
      </c>
      <c r="L404" s="36">
        <f t="shared" ca="1" si="76"/>
        <v>3.883040639014802E-4</v>
      </c>
      <c r="M404" s="36">
        <f t="shared" ca="1" si="77"/>
        <v>173283387598.06522</v>
      </c>
      <c r="N404" s="36">
        <f t="shared" ca="1" si="78"/>
        <v>263572007551.70206</v>
      </c>
      <c r="O404" s="36">
        <f t="shared" ca="1" si="79"/>
        <v>363096853290.5141</v>
      </c>
      <c r="P404" s="45">
        <f t="shared" ca="1" si="80"/>
        <v>-1.9705432344951992E-2</v>
      </c>
    </row>
    <row r="405" spans="1:16" x14ac:dyDescent="0.2">
      <c r="A405" s="106">
        <v>48286.5</v>
      </c>
      <c r="B405" s="106">
        <v>5.2380180000909604E-2</v>
      </c>
      <c r="D405" s="92">
        <f t="shared" ref="D405:D468" si="81">A405/A$18</f>
        <v>4.8286499999999997</v>
      </c>
      <c r="E405" s="92">
        <f t="shared" ref="E405:E468" si="82">B405/B$18</f>
        <v>5.2380180000909604E-2</v>
      </c>
      <c r="F405" s="36">
        <f t="shared" ref="F405:F468" si="83">D405*D405</f>
        <v>23.315860822499996</v>
      </c>
      <c r="G405" s="36">
        <f t="shared" ref="G405:G468" si="84">D405*F405</f>
        <v>112.5841313605646</v>
      </c>
      <c r="H405" s="36">
        <f t="shared" ref="H405:H468" si="85">F405*F405</f>
        <v>543.62936589419019</v>
      </c>
      <c r="I405" s="36">
        <f t="shared" ref="I405:I468" si="86">E405*D405</f>
        <v>0.25292555616139212</v>
      </c>
      <c r="J405" s="36">
        <f t="shared" ref="J405:J468" si="87">I405*D405</f>
        <v>1.221288986758706</v>
      </c>
      <c r="K405" s="36">
        <f t="shared" ref="K405:K468" ca="1" si="88">+E$4+E$5*D405+E$6*D405^2</f>
        <v>7.6931105265294952E-2</v>
      </c>
      <c r="L405" s="36">
        <f t="shared" ref="L405:L468" ca="1" si="89">+(K405-E405)^2</f>
        <v>6.0274793133743474E-4</v>
      </c>
      <c r="M405" s="36">
        <f t="shared" ref="M405:M468" ca="1" si="90">(M$1-M$2*D405+M$3*F405)^2</f>
        <v>176908339057.55325</v>
      </c>
      <c r="N405" s="36">
        <f t="shared" ref="N405:N468" ca="1" si="91">(-M$2+M$4*D405-M$5*F405)^2</f>
        <v>270209361204.29004</v>
      </c>
      <c r="O405" s="36">
        <f t="shared" ref="O405:O468" ca="1" si="92">+(M$3-D405*M$5+F405*M$6)^2</f>
        <v>371233117160.19196</v>
      </c>
      <c r="P405" s="45">
        <f t="shared" ref="P405:P468" ca="1" si="93">+E405-K405</f>
        <v>-2.4550925264385348E-2</v>
      </c>
    </row>
    <row r="406" spans="1:16" x14ac:dyDescent="0.2">
      <c r="A406" s="106">
        <v>48287</v>
      </c>
      <c r="B406" s="106">
        <v>5.313484000362223E-2</v>
      </c>
      <c r="D406" s="92">
        <f t="shared" si="81"/>
        <v>4.8287000000000004</v>
      </c>
      <c r="E406" s="92">
        <f t="shared" si="82"/>
        <v>5.313484000362223E-2</v>
      </c>
      <c r="F406" s="36">
        <f t="shared" si="83"/>
        <v>23.316343690000004</v>
      </c>
      <c r="G406" s="36">
        <f t="shared" si="84"/>
        <v>112.58762877590303</v>
      </c>
      <c r="H406" s="36">
        <f t="shared" si="85"/>
        <v>543.65188307020298</v>
      </c>
      <c r="I406" s="36">
        <f t="shared" si="86"/>
        <v>0.25657220192549068</v>
      </c>
      <c r="J406" s="36">
        <f t="shared" si="87"/>
        <v>1.238910191437617</v>
      </c>
      <c r="K406" s="36">
        <f t="shared" ca="1" si="88"/>
        <v>7.6933112071104814E-2</v>
      </c>
      <c r="L406" s="36">
        <f t="shared" ca="1" si="89"/>
        <v>5.6635775339792182E-4</v>
      </c>
      <c r="M406" s="36">
        <f t="shared" ca="1" si="90"/>
        <v>176916401006.16083</v>
      </c>
      <c r="N406" s="36">
        <f t="shared" ca="1" si="91"/>
        <v>270224148019.07883</v>
      </c>
      <c r="O406" s="36">
        <f t="shared" ca="1" si="92"/>
        <v>371251225579.12427</v>
      </c>
      <c r="P406" s="45">
        <f t="shared" ca="1" si="93"/>
        <v>-2.3798272067482584E-2</v>
      </c>
    </row>
    <row r="407" spans="1:16" x14ac:dyDescent="0.2">
      <c r="A407" s="106">
        <v>48423</v>
      </c>
      <c r="B407" s="106">
        <v>5.660236000403529E-2</v>
      </c>
      <c r="D407" s="92">
        <f t="shared" si="81"/>
        <v>4.8422999999999998</v>
      </c>
      <c r="E407" s="92">
        <f t="shared" si="82"/>
        <v>5.660236000403529E-2</v>
      </c>
      <c r="F407" s="36">
        <f t="shared" si="83"/>
        <v>23.44786929</v>
      </c>
      <c r="G407" s="36">
        <f t="shared" si="84"/>
        <v>113.541617462967</v>
      </c>
      <c r="H407" s="36">
        <f t="shared" si="85"/>
        <v>549.80257424092508</v>
      </c>
      <c r="I407" s="36">
        <f t="shared" si="86"/>
        <v>0.2740856078475401</v>
      </c>
      <c r="J407" s="36">
        <f t="shared" si="87"/>
        <v>1.3272047388801433</v>
      </c>
      <c r="K407" s="36">
        <f t="shared" ca="1" si="88"/>
        <v>7.7479905653163497E-2</v>
      </c>
      <c r="L407" s="36">
        <f t="shared" ca="1" si="89"/>
        <v>4.3587191233143214E-4</v>
      </c>
      <c r="M407" s="36">
        <f t="shared" ca="1" si="90"/>
        <v>179119089372.76993</v>
      </c>
      <c r="N407" s="36">
        <f t="shared" ca="1" si="91"/>
        <v>274268354033.17593</v>
      </c>
      <c r="O407" s="36">
        <f t="shared" ca="1" si="92"/>
        <v>376200990744.04022</v>
      </c>
      <c r="P407" s="45">
        <f t="shared" ca="1" si="93"/>
        <v>-2.0877545649128207E-2</v>
      </c>
    </row>
    <row r="408" spans="1:16" x14ac:dyDescent="0.2">
      <c r="A408" s="106">
        <v>48598.5</v>
      </c>
      <c r="B408" s="106">
        <v>5.2808020001975819E-2</v>
      </c>
      <c r="D408" s="92">
        <f t="shared" si="81"/>
        <v>4.8598499999999998</v>
      </c>
      <c r="E408" s="92">
        <f t="shared" si="82"/>
        <v>5.2808020001975819E-2</v>
      </c>
      <c r="F408" s="36">
        <f t="shared" si="83"/>
        <v>23.618142022499999</v>
      </c>
      <c r="G408" s="36">
        <f t="shared" si="84"/>
        <v>114.78062750804662</v>
      </c>
      <c r="H408" s="36">
        <f t="shared" si="85"/>
        <v>557.81663259498032</v>
      </c>
      <c r="I408" s="36">
        <f t="shared" si="86"/>
        <v>0.2566390560066022</v>
      </c>
      <c r="J408" s="36">
        <f t="shared" si="87"/>
        <v>1.2472273163336856</v>
      </c>
      <c r="K408" s="36">
        <f t="shared" ca="1" si="88"/>
        <v>7.8188285841140598E-2</v>
      </c>
      <c r="L408" s="36">
        <f t="shared" ca="1" si="89"/>
        <v>6.4415789406667466E-4</v>
      </c>
      <c r="M408" s="36">
        <f t="shared" ca="1" si="90"/>
        <v>181990627493.25522</v>
      </c>
      <c r="N408" s="36">
        <f t="shared" ca="1" si="91"/>
        <v>279552876246.80664</v>
      </c>
      <c r="O408" s="36">
        <f t="shared" ca="1" si="92"/>
        <v>382660210106.36206</v>
      </c>
      <c r="P408" s="45">
        <f t="shared" ca="1" si="93"/>
        <v>-2.5380265839164778E-2</v>
      </c>
    </row>
    <row r="409" spans="1:16" x14ac:dyDescent="0.2">
      <c r="A409" s="106">
        <v>48599</v>
      </c>
      <c r="B409" s="106">
        <v>5.3722680000646506E-2</v>
      </c>
      <c r="D409" s="92">
        <f t="shared" si="81"/>
        <v>4.8598999999999997</v>
      </c>
      <c r="E409" s="92">
        <f t="shared" si="82"/>
        <v>5.3722680000646506E-2</v>
      </c>
      <c r="F409" s="36">
        <f t="shared" si="83"/>
        <v>23.618628009999998</v>
      </c>
      <c r="G409" s="36">
        <f t="shared" si="84"/>
        <v>114.78417026579898</v>
      </c>
      <c r="H409" s="36">
        <f t="shared" si="85"/>
        <v>557.83958907475653</v>
      </c>
      <c r="I409" s="36">
        <f t="shared" si="86"/>
        <v>0.26108685253514191</v>
      </c>
      <c r="J409" s="36">
        <f t="shared" si="87"/>
        <v>1.268855994635536</v>
      </c>
      <c r="K409" s="36">
        <f t="shared" ca="1" si="88"/>
        <v>7.8190308485635851E-2</v>
      </c>
      <c r="L409" s="36">
        <f t="shared" ca="1" si="89"/>
        <v>5.9866484367946207E-4</v>
      </c>
      <c r="M409" s="36">
        <f t="shared" ca="1" si="90"/>
        <v>181998855556.37189</v>
      </c>
      <c r="N409" s="36">
        <f t="shared" ca="1" si="91"/>
        <v>279568038222.19464</v>
      </c>
      <c r="O409" s="36">
        <f t="shared" ca="1" si="92"/>
        <v>382678728647.03503</v>
      </c>
      <c r="P409" s="45">
        <f t="shared" ca="1" si="93"/>
        <v>-2.4467628484989346E-2</v>
      </c>
    </row>
    <row r="410" spans="1:16" x14ac:dyDescent="0.2">
      <c r="A410" s="106">
        <v>49056</v>
      </c>
      <c r="B410" s="106">
        <v>5.5301920001511462E-2</v>
      </c>
      <c r="D410" s="92">
        <f t="shared" si="81"/>
        <v>4.9055999999999997</v>
      </c>
      <c r="E410" s="92">
        <f t="shared" si="82"/>
        <v>5.5301920001511462E-2</v>
      </c>
      <c r="F410" s="36">
        <f t="shared" si="83"/>
        <v>24.064911359999996</v>
      </c>
      <c r="G410" s="36">
        <f t="shared" si="84"/>
        <v>118.05282916761598</v>
      </c>
      <c r="H410" s="36">
        <f t="shared" si="85"/>
        <v>579.11995876465687</v>
      </c>
      <c r="I410" s="36">
        <f t="shared" si="86"/>
        <v>0.27128909875941459</v>
      </c>
      <c r="J410" s="36">
        <f t="shared" si="87"/>
        <v>1.3308358028741842</v>
      </c>
      <c r="K410" s="36">
        <f t="shared" ca="1" si="88"/>
        <v>8.0049619377204506E-2</v>
      </c>
      <c r="L410" s="36">
        <f t="shared" ca="1" si="89"/>
        <v>6.124486243896779E-4</v>
      </c>
      <c r="M410" s="36">
        <f t="shared" ca="1" si="90"/>
        <v>189632055360.47345</v>
      </c>
      <c r="N410" s="36">
        <f t="shared" ca="1" si="91"/>
        <v>293681578595.83759</v>
      </c>
      <c r="O410" s="36">
        <f t="shared" ca="1" si="92"/>
        <v>399883512744.87958</v>
      </c>
      <c r="P410" s="45">
        <f t="shared" ca="1" si="93"/>
        <v>-2.4747699375693044E-2</v>
      </c>
    </row>
    <row r="411" spans="1:16" x14ac:dyDescent="0.2">
      <c r="A411" s="106">
        <v>49094.5</v>
      </c>
      <c r="B411" s="106">
        <v>5.4810739995446056E-2</v>
      </c>
      <c r="D411" s="92">
        <f t="shared" si="81"/>
        <v>4.9094499999999996</v>
      </c>
      <c r="E411" s="92">
        <f t="shared" si="82"/>
        <v>5.4810739995446056E-2</v>
      </c>
      <c r="F411" s="36">
        <f t="shared" si="83"/>
        <v>24.102699302499996</v>
      </c>
      <c r="G411" s="36">
        <f t="shared" si="84"/>
        <v>118.3309970906586</v>
      </c>
      <c r="H411" s="36">
        <f t="shared" si="85"/>
        <v>580.94011366673385</v>
      </c>
      <c r="I411" s="36">
        <f t="shared" si="86"/>
        <v>0.26909058747064263</v>
      </c>
      <c r="J411" s="36">
        <f t="shared" si="87"/>
        <v>1.3210867846577463</v>
      </c>
      <c r="K411" s="36">
        <f t="shared" ca="1" si="88"/>
        <v>8.0207225597207082E-2</v>
      </c>
      <c r="L411" s="36">
        <f t="shared" ca="1" si="89"/>
        <v>6.4498148092045514E-4</v>
      </c>
      <c r="M411" s="36">
        <f t="shared" ca="1" si="90"/>
        <v>190285472902.73917</v>
      </c>
      <c r="N411" s="36">
        <f t="shared" ca="1" si="91"/>
        <v>294894088236.41595</v>
      </c>
      <c r="O411" s="36">
        <f t="shared" ca="1" si="92"/>
        <v>401358570019.83057</v>
      </c>
      <c r="P411" s="45">
        <f t="shared" ca="1" si="93"/>
        <v>-2.5396485601761026E-2</v>
      </c>
    </row>
    <row r="412" spans="1:16" x14ac:dyDescent="0.2">
      <c r="A412" s="106">
        <v>49094.5</v>
      </c>
      <c r="B412" s="106">
        <v>5.4810739995446056E-2</v>
      </c>
      <c r="D412" s="92">
        <f t="shared" si="81"/>
        <v>4.9094499999999996</v>
      </c>
      <c r="E412" s="92">
        <f t="shared" si="82"/>
        <v>5.4810739995446056E-2</v>
      </c>
      <c r="F412" s="36">
        <f t="shared" si="83"/>
        <v>24.102699302499996</v>
      </c>
      <c r="G412" s="36">
        <f t="shared" si="84"/>
        <v>118.3309970906586</v>
      </c>
      <c r="H412" s="36">
        <f t="shared" si="85"/>
        <v>580.94011366673385</v>
      </c>
      <c r="I412" s="36">
        <f t="shared" si="86"/>
        <v>0.26909058747064263</v>
      </c>
      <c r="J412" s="36">
        <f t="shared" si="87"/>
        <v>1.3210867846577463</v>
      </c>
      <c r="K412" s="36">
        <f t="shared" ca="1" si="88"/>
        <v>8.0207225597207082E-2</v>
      </c>
      <c r="L412" s="36">
        <f t="shared" ca="1" si="89"/>
        <v>6.4498148092045514E-4</v>
      </c>
      <c r="M412" s="36">
        <f t="shared" ca="1" si="90"/>
        <v>190285472902.73917</v>
      </c>
      <c r="N412" s="36">
        <f t="shared" ca="1" si="91"/>
        <v>294894088236.41595</v>
      </c>
      <c r="O412" s="36">
        <f t="shared" ca="1" si="92"/>
        <v>401358570019.83057</v>
      </c>
      <c r="P412" s="45">
        <f t="shared" ca="1" si="93"/>
        <v>-2.5396485601761026E-2</v>
      </c>
    </row>
    <row r="413" spans="1:16" x14ac:dyDescent="0.2">
      <c r="A413" s="106">
        <v>49741.5</v>
      </c>
      <c r="B413" s="106">
        <v>5.3440780000528321E-2</v>
      </c>
      <c r="D413" s="92">
        <f t="shared" si="81"/>
        <v>4.9741499999999998</v>
      </c>
      <c r="E413" s="92">
        <f t="shared" si="82"/>
        <v>5.3440780000528321E-2</v>
      </c>
      <c r="F413" s="36">
        <f t="shared" si="83"/>
        <v>24.742168222499998</v>
      </c>
      <c r="G413" s="36">
        <f t="shared" si="84"/>
        <v>123.07125606394837</v>
      </c>
      <c r="H413" s="36">
        <f t="shared" si="85"/>
        <v>612.17488835048869</v>
      </c>
      <c r="I413" s="36">
        <f t="shared" si="86"/>
        <v>0.26582245583962794</v>
      </c>
      <c r="J413" s="36">
        <f t="shared" si="87"/>
        <v>1.3222407687146853</v>
      </c>
      <c r="K413" s="36">
        <f t="shared" ca="1" si="88"/>
        <v>8.2878344051199676E-2</v>
      </c>
      <c r="L413" s="36">
        <f t="shared" ca="1" si="89"/>
        <v>8.6657017723737852E-4</v>
      </c>
      <c r="M413" s="36">
        <f t="shared" ca="1" si="90"/>
        <v>201510891384.47256</v>
      </c>
      <c r="N413" s="36">
        <f t="shared" ca="1" si="91"/>
        <v>315828077142.02252</v>
      </c>
      <c r="O413" s="36">
        <f t="shared" ca="1" si="92"/>
        <v>426753900618.89417</v>
      </c>
      <c r="P413" s="45">
        <f t="shared" ca="1" si="93"/>
        <v>-2.9437564050671355E-2</v>
      </c>
    </row>
    <row r="414" spans="1:16" x14ac:dyDescent="0.2">
      <c r="A414" s="106">
        <v>49754</v>
      </c>
      <c r="B414" s="106">
        <v>5.4497279998031445E-2</v>
      </c>
      <c r="D414" s="92">
        <f t="shared" si="81"/>
        <v>4.9753999999999996</v>
      </c>
      <c r="E414" s="92">
        <f t="shared" si="82"/>
        <v>5.4497279998031445E-2</v>
      </c>
      <c r="F414" s="36">
        <f t="shared" si="83"/>
        <v>24.754605159999997</v>
      </c>
      <c r="G414" s="36">
        <f t="shared" si="84"/>
        <v>123.16406251306398</v>
      </c>
      <c r="H414" s="36">
        <f t="shared" si="85"/>
        <v>612.79047662749849</v>
      </c>
      <c r="I414" s="36">
        <f t="shared" si="86"/>
        <v>0.27114576690220565</v>
      </c>
      <c r="J414" s="36">
        <f t="shared" si="87"/>
        <v>1.3490586486452338</v>
      </c>
      <c r="K414" s="36">
        <f t="shared" ca="1" si="88"/>
        <v>8.293036838870374E-2</v>
      </c>
      <c r="L414" s="36">
        <f t="shared" ca="1" si="89"/>
        <v>8.0844051543178363E-4</v>
      </c>
      <c r="M414" s="36">
        <f t="shared" ca="1" si="90"/>
        <v>201732355694.05914</v>
      </c>
      <c r="N414" s="36">
        <f t="shared" ca="1" si="91"/>
        <v>316243007634.01813</v>
      </c>
      <c r="O414" s="36">
        <f t="shared" ca="1" si="92"/>
        <v>427255935191.70471</v>
      </c>
      <c r="P414" s="45">
        <f t="shared" ca="1" si="93"/>
        <v>-2.8433088390672295E-2</v>
      </c>
    </row>
    <row r="415" spans="1:16" x14ac:dyDescent="0.2">
      <c r="A415" s="106">
        <v>49784.5</v>
      </c>
      <c r="B415" s="106">
        <v>5.774154000391718E-2</v>
      </c>
      <c r="D415" s="92">
        <f t="shared" si="81"/>
        <v>4.9784499999999996</v>
      </c>
      <c r="E415" s="92">
        <f t="shared" si="82"/>
        <v>5.774154000391718E-2</v>
      </c>
      <c r="F415" s="36">
        <f t="shared" si="83"/>
        <v>24.784964402499995</v>
      </c>
      <c r="G415" s="36">
        <f t="shared" si="84"/>
        <v>123.39070602962609</v>
      </c>
      <c r="H415" s="36">
        <f t="shared" si="85"/>
        <v>614.29446043319194</v>
      </c>
      <c r="I415" s="36">
        <f t="shared" si="86"/>
        <v>0.28746336983250148</v>
      </c>
      <c r="J415" s="36">
        <f t="shared" si="87"/>
        <v>1.4311220135426168</v>
      </c>
      <c r="K415" s="36">
        <f t="shared" ca="1" si="88"/>
        <v>8.3057374350533869E-2</v>
      </c>
      <c r="L415" s="36">
        <f t="shared" ca="1" si="89"/>
        <v>6.4089146866533721E-4</v>
      </c>
      <c r="M415" s="36">
        <f t="shared" ca="1" si="90"/>
        <v>202273465658.37622</v>
      </c>
      <c r="N415" s="36">
        <f t="shared" ca="1" si="91"/>
        <v>317257126063.50256</v>
      </c>
      <c r="O415" s="36">
        <f t="shared" ca="1" si="92"/>
        <v>428482732090.18951</v>
      </c>
      <c r="P415" s="45">
        <f t="shared" ca="1" si="93"/>
        <v>-2.5315834346616689E-2</v>
      </c>
    </row>
    <row r="416" spans="1:16" x14ac:dyDescent="0.2">
      <c r="A416" s="106">
        <v>49810</v>
      </c>
      <c r="B416" s="106">
        <v>5.689919999713311E-2</v>
      </c>
      <c r="D416" s="92">
        <f t="shared" si="81"/>
        <v>4.9809999999999999</v>
      </c>
      <c r="E416" s="92">
        <f t="shared" si="82"/>
        <v>5.689919999713311E-2</v>
      </c>
      <c r="F416" s="36">
        <f t="shared" si="83"/>
        <v>24.810361</v>
      </c>
      <c r="G416" s="36">
        <f t="shared" si="84"/>
        <v>123.58040814099999</v>
      </c>
      <c r="H416" s="36">
        <f t="shared" si="85"/>
        <v>615.55401295032107</v>
      </c>
      <c r="I416" s="36">
        <f t="shared" si="86"/>
        <v>0.28341491518572004</v>
      </c>
      <c r="J416" s="36">
        <f t="shared" si="87"/>
        <v>1.4116896925400715</v>
      </c>
      <c r="K416" s="36">
        <f t="shared" ca="1" si="88"/>
        <v>8.3163632155328432E-2</v>
      </c>
      <c r="L416" s="36">
        <f t="shared" ca="1" si="89"/>
        <v>6.898203965924446E-4</v>
      </c>
      <c r="M416" s="36">
        <f t="shared" ca="1" si="90"/>
        <v>202726672333.54648</v>
      </c>
      <c r="N416" s="36">
        <f t="shared" ca="1" si="91"/>
        <v>318106835677.53198</v>
      </c>
      <c r="O416" s="36">
        <f t="shared" ca="1" si="92"/>
        <v>429510412148.64935</v>
      </c>
      <c r="P416" s="45">
        <f t="shared" ca="1" si="93"/>
        <v>-2.6264432158195322E-2</v>
      </c>
    </row>
    <row r="417" spans="1:16" x14ac:dyDescent="0.2">
      <c r="A417" s="106">
        <v>49826.5</v>
      </c>
      <c r="B417" s="106">
        <v>5.7832980004604906E-2</v>
      </c>
      <c r="D417" s="92">
        <f t="shared" si="81"/>
        <v>4.9826499999999996</v>
      </c>
      <c r="E417" s="92">
        <f t="shared" si="82"/>
        <v>5.7832980004604906E-2</v>
      </c>
      <c r="F417" s="36">
        <f t="shared" si="83"/>
        <v>24.826801022499996</v>
      </c>
      <c r="G417" s="36">
        <f t="shared" si="84"/>
        <v>123.7032601147596</v>
      </c>
      <c r="H417" s="36">
        <f t="shared" si="85"/>
        <v>616.37004901080684</v>
      </c>
      <c r="I417" s="36">
        <f t="shared" si="86"/>
        <v>0.2881614978199446</v>
      </c>
      <c r="J417" s="36">
        <f t="shared" si="87"/>
        <v>1.4358078871125468</v>
      </c>
      <c r="K417" s="36">
        <f t="shared" ca="1" si="88"/>
        <v>8.3232422385646598E-2</v>
      </c>
      <c r="L417" s="36">
        <f t="shared" ca="1" si="89"/>
        <v>6.451316732678569E-4</v>
      </c>
      <c r="M417" s="36">
        <f t="shared" ca="1" si="90"/>
        <v>203020313911.2269</v>
      </c>
      <c r="N417" s="36">
        <f t="shared" ca="1" si="91"/>
        <v>318657541869.40771</v>
      </c>
      <c r="O417" s="36">
        <f t="shared" ca="1" si="92"/>
        <v>430176351996.80176</v>
      </c>
      <c r="P417" s="45">
        <f t="shared" ca="1" si="93"/>
        <v>-2.5399442381041692E-2</v>
      </c>
    </row>
    <row r="418" spans="1:16" x14ac:dyDescent="0.2">
      <c r="A418" s="106">
        <v>49827</v>
      </c>
      <c r="B418" s="106">
        <v>5.7287639996502548E-2</v>
      </c>
      <c r="D418" s="92">
        <f t="shared" si="81"/>
        <v>4.9827000000000004</v>
      </c>
      <c r="E418" s="92">
        <f t="shared" si="82"/>
        <v>5.7287639996502548E-2</v>
      </c>
      <c r="F418" s="36">
        <f t="shared" si="83"/>
        <v>24.827299290000003</v>
      </c>
      <c r="G418" s="36">
        <f t="shared" si="84"/>
        <v>123.70698417228303</v>
      </c>
      <c r="H418" s="36">
        <f t="shared" si="85"/>
        <v>616.39479003523468</v>
      </c>
      <c r="I418" s="36">
        <f t="shared" si="86"/>
        <v>0.28544712381057324</v>
      </c>
      <c r="J418" s="36">
        <f t="shared" si="87"/>
        <v>1.4222973838109434</v>
      </c>
      <c r="K418" s="36">
        <f t="shared" ca="1" si="88"/>
        <v>8.3234507369583155E-2</v>
      </c>
      <c r="L418" s="36">
        <f t="shared" ca="1" si="89"/>
        <v>6.7323992647623488E-4</v>
      </c>
      <c r="M418" s="36">
        <f t="shared" ca="1" si="90"/>
        <v>203029216929.59335</v>
      </c>
      <c r="N418" s="36">
        <f t="shared" ca="1" si="91"/>
        <v>318674240910.16357</v>
      </c>
      <c r="O418" s="36">
        <f t="shared" ca="1" si="92"/>
        <v>430196543902.32806</v>
      </c>
      <c r="P418" s="45">
        <f t="shared" ca="1" si="93"/>
        <v>-2.5946867373080607E-2</v>
      </c>
    </row>
    <row r="419" spans="1:16" x14ac:dyDescent="0.2">
      <c r="A419" s="106">
        <v>50075</v>
      </c>
      <c r="B419" s="106">
        <v>5.7398999997531064E-2</v>
      </c>
      <c r="D419" s="92">
        <f t="shared" si="81"/>
        <v>5.0075000000000003</v>
      </c>
      <c r="E419" s="92">
        <f t="shared" si="82"/>
        <v>5.7398999997531064E-2</v>
      </c>
      <c r="F419" s="36">
        <f t="shared" si="83"/>
        <v>25.075056250000003</v>
      </c>
      <c r="G419" s="36">
        <f t="shared" si="84"/>
        <v>125.56334417187502</v>
      </c>
      <c r="H419" s="36">
        <f t="shared" si="85"/>
        <v>628.75844594066416</v>
      </c>
      <c r="I419" s="36">
        <f t="shared" si="86"/>
        <v>0.28742549248763682</v>
      </c>
      <c r="J419" s="36">
        <f t="shared" si="87"/>
        <v>1.4392831536318416</v>
      </c>
      <c r="K419" s="36">
        <f t="shared" ca="1" si="88"/>
        <v>8.4271787948590901E-2</v>
      </c>
      <c r="L419" s="36">
        <f t="shared" ca="1" si="89"/>
        <v>7.2214673226262674E-4</v>
      </c>
      <c r="M419" s="36">
        <f t="shared" ca="1" si="90"/>
        <v>207479958194.8844</v>
      </c>
      <c r="N419" s="36">
        <f t="shared" ca="1" si="91"/>
        <v>327036889790.39771</v>
      </c>
      <c r="O419" s="36">
        <f t="shared" ca="1" si="92"/>
        <v>440298429978.63275</v>
      </c>
      <c r="P419" s="45">
        <f t="shared" ca="1" si="93"/>
        <v>-2.6872787951059837E-2</v>
      </c>
    </row>
    <row r="420" spans="1:16" x14ac:dyDescent="0.2">
      <c r="A420" s="106">
        <v>50104.5</v>
      </c>
      <c r="B420" s="106">
        <v>5.9223939999355935E-2</v>
      </c>
      <c r="D420" s="92">
        <f t="shared" si="81"/>
        <v>5.0104499999999996</v>
      </c>
      <c r="E420" s="92">
        <f t="shared" si="82"/>
        <v>5.9223939999355935E-2</v>
      </c>
      <c r="F420" s="36">
        <f t="shared" si="83"/>
        <v>25.104609202499997</v>
      </c>
      <c r="G420" s="36">
        <f t="shared" si="84"/>
        <v>125.78538917866611</v>
      </c>
      <c r="H420" s="36">
        <f t="shared" si="85"/>
        <v>630.24140321024754</v>
      </c>
      <c r="I420" s="36">
        <f t="shared" si="86"/>
        <v>0.29673859016977294</v>
      </c>
      <c r="J420" s="36">
        <f t="shared" si="87"/>
        <v>1.4867938691161386</v>
      </c>
      <c r="K420" s="36">
        <f t="shared" ca="1" si="88"/>
        <v>8.4395589721620173E-2</v>
      </c>
      <c r="L420" s="36">
        <f t="shared" ca="1" si="89"/>
        <v>6.3361194974036531E-4</v>
      </c>
      <c r="M420" s="36">
        <f t="shared" ca="1" si="90"/>
        <v>208014026829.29626</v>
      </c>
      <c r="N420" s="36">
        <f t="shared" ca="1" si="91"/>
        <v>328042306838.88507</v>
      </c>
      <c r="O420" s="36">
        <f t="shared" ca="1" si="92"/>
        <v>441511631008.05389</v>
      </c>
      <c r="P420" s="45">
        <f t="shared" ca="1" si="93"/>
        <v>-2.5171649722264239E-2</v>
      </c>
    </row>
    <row r="421" spans="1:16" x14ac:dyDescent="0.2">
      <c r="A421" s="106">
        <v>50327</v>
      </c>
      <c r="B421" s="106">
        <v>5.8447639996302314E-2</v>
      </c>
      <c r="D421" s="92">
        <f t="shared" si="81"/>
        <v>5.0327000000000002</v>
      </c>
      <c r="E421" s="92">
        <f t="shared" si="82"/>
        <v>5.8447639996302314E-2</v>
      </c>
      <c r="F421" s="36">
        <f t="shared" si="83"/>
        <v>25.328069290000002</v>
      </c>
      <c r="G421" s="36">
        <f t="shared" si="84"/>
        <v>127.46857431578302</v>
      </c>
      <c r="H421" s="36">
        <f t="shared" si="85"/>
        <v>641.5110939590412</v>
      </c>
      <c r="I421" s="36">
        <f t="shared" si="86"/>
        <v>0.29414943780939068</v>
      </c>
      <c r="J421" s="36">
        <f t="shared" si="87"/>
        <v>1.4803658756633205</v>
      </c>
      <c r="K421" s="36">
        <f t="shared" ca="1" si="88"/>
        <v>8.5332195251701826E-2</v>
      </c>
      <c r="L421" s="36">
        <f t="shared" ca="1" si="89"/>
        <v>7.2277931128062953E-4</v>
      </c>
      <c r="M421" s="36">
        <f t="shared" ca="1" si="90"/>
        <v>212074205785.8172</v>
      </c>
      <c r="N421" s="36">
        <f t="shared" ca="1" si="91"/>
        <v>335699210538.86951</v>
      </c>
      <c r="O421" s="36">
        <f t="shared" ca="1" si="92"/>
        <v>450741860825.87262</v>
      </c>
      <c r="P421" s="45">
        <f t="shared" ca="1" si="93"/>
        <v>-2.6884555255399512E-2</v>
      </c>
    </row>
    <row r="422" spans="1:16" x14ac:dyDescent="0.2">
      <c r="A422" s="106">
        <v>50327</v>
      </c>
      <c r="B422" s="106">
        <v>5.9347640002670232E-2</v>
      </c>
      <c r="D422" s="92">
        <f t="shared" si="81"/>
        <v>5.0327000000000002</v>
      </c>
      <c r="E422" s="92">
        <f t="shared" si="82"/>
        <v>5.9347640002670232E-2</v>
      </c>
      <c r="F422" s="36">
        <f t="shared" si="83"/>
        <v>25.328069290000002</v>
      </c>
      <c r="G422" s="36">
        <f t="shared" si="84"/>
        <v>127.46857431578302</v>
      </c>
      <c r="H422" s="36">
        <f t="shared" si="85"/>
        <v>641.5110939590412</v>
      </c>
      <c r="I422" s="36">
        <f t="shared" si="86"/>
        <v>0.29867886784143849</v>
      </c>
      <c r="J422" s="36">
        <f t="shared" si="87"/>
        <v>1.5031611381856076</v>
      </c>
      <c r="K422" s="36">
        <f t="shared" ca="1" si="88"/>
        <v>8.5332195251701826E-2</v>
      </c>
      <c r="L422" s="36">
        <f t="shared" ca="1" si="89"/>
        <v>6.7519711148997534E-4</v>
      </c>
      <c r="M422" s="36">
        <f t="shared" ca="1" si="90"/>
        <v>212074205785.8172</v>
      </c>
      <c r="N422" s="36">
        <f t="shared" ca="1" si="91"/>
        <v>335699210538.86951</v>
      </c>
      <c r="O422" s="36">
        <f t="shared" ca="1" si="92"/>
        <v>450741860825.87262</v>
      </c>
      <c r="P422" s="45">
        <f t="shared" ca="1" si="93"/>
        <v>-2.5984555249031593E-2</v>
      </c>
    </row>
    <row r="423" spans="1:16" x14ac:dyDescent="0.2">
      <c r="A423" s="106">
        <v>50327.5</v>
      </c>
      <c r="B423" s="106">
        <v>5.9802300005685538E-2</v>
      </c>
      <c r="D423" s="92">
        <f t="shared" si="81"/>
        <v>5.0327500000000001</v>
      </c>
      <c r="E423" s="92">
        <f t="shared" si="82"/>
        <v>5.9802300005685538E-2</v>
      </c>
      <c r="F423" s="36">
        <f t="shared" si="83"/>
        <v>25.3285725625</v>
      </c>
      <c r="G423" s="36">
        <f t="shared" si="84"/>
        <v>127.47237356392188</v>
      </c>
      <c r="H423" s="36">
        <f t="shared" si="85"/>
        <v>641.53658805382781</v>
      </c>
      <c r="I423" s="36">
        <f t="shared" si="86"/>
        <v>0.30097002535361389</v>
      </c>
      <c r="J423" s="36">
        <f t="shared" si="87"/>
        <v>1.5147068950984004</v>
      </c>
      <c r="K423" s="36">
        <f t="shared" ca="1" si="88"/>
        <v>8.5334305643529534E-2</v>
      </c>
      <c r="L423" s="36">
        <f t="shared" ca="1" si="89"/>
        <v>6.5188331189089757E-4</v>
      </c>
      <c r="M423" s="36">
        <f t="shared" ca="1" si="90"/>
        <v>212083393701.4549</v>
      </c>
      <c r="N423" s="36">
        <f t="shared" ca="1" si="91"/>
        <v>335716564190.10107</v>
      </c>
      <c r="O423" s="36">
        <f t="shared" ca="1" si="92"/>
        <v>450762762239.67572</v>
      </c>
      <c r="P423" s="45">
        <f t="shared" ca="1" si="93"/>
        <v>-2.5532005637843996E-2</v>
      </c>
    </row>
    <row r="424" spans="1:16" x14ac:dyDescent="0.2">
      <c r="A424" s="106">
        <v>50331.5</v>
      </c>
      <c r="B424" s="106">
        <v>6.053958000120474E-2</v>
      </c>
      <c r="D424" s="92">
        <f t="shared" si="81"/>
        <v>5.03315</v>
      </c>
      <c r="E424" s="92">
        <f t="shared" si="82"/>
        <v>6.053958000120474E-2</v>
      </c>
      <c r="F424" s="36">
        <f t="shared" si="83"/>
        <v>25.332598922500001</v>
      </c>
      <c r="G424" s="36">
        <f t="shared" si="84"/>
        <v>127.50277026678089</v>
      </c>
      <c r="H424" s="36">
        <f t="shared" si="85"/>
        <v>641.74056816824816</v>
      </c>
      <c r="I424" s="36">
        <f t="shared" si="86"/>
        <v>0.30470478708306364</v>
      </c>
      <c r="J424" s="36">
        <f t="shared" si="87"/>
        <v>1.5336248991071217</v>
      </c>
      <c r="K424" s="36">
        <f t="shared" ca="1" si="88"/>
        <v>8.5351189691921486E-2</v>
      </c>
      <c r="L424" s="36">
        <f t="shared" ca="1" si="89"/>
        <v>6.1561597544446914E-4</v>
      </c>
      <c r="M424" s="36">
        <f t="shared" ca="1" si="90"/>
        <v>212156907376.43823</v>
      </c>
      <c r="N424" s="36">
        <f t="shared" ca="1" si="91"/>
        <v>335855417241.39465</v>
      </c>
      <c r="O424" s="36">
        <f t="shared" ca="1" si="92"/>
        <v>450929999358.52362</v>
      </c>
      <c r="P424" s="45">
        <f t="shared" ca="1" si="93"/>
        <v>-2.4811609690716746E-2</v>
      </c>
    </row>
    <row r="425" spans="1:16" x14ac:dyDescent="0.2">
      <c r="A425" s="106">
        <v>50340</v>
      </c>
      <c r="B425" s="106">
        <v>5.9568800003034994E-2</v>
      </c>
      <c r="D425" s="92">
        <f t="shared" si="81"/>
        <v>5.0339999999999998</v>
      </c>
      <c r="E425" s="92">
        <f t="shared" si="82"/>
        <v>5.9568800003034994E-2</v>
      </c>
      <c r="F425" s="36">
        <f t="shared" si="83"/>
        <v>25.341155999999998</v>
      </c>
      <c r="G425" s="36">
        <f t="shared" si="84"/>
        <v>127.56737930399999</v>
      </c>
      <c r="H425" s="36">
        <f t="shared" si="85"/>
        <v>642.17418741633594</v>
      </c>
      <c r="I425" s="36">
        <f t="shared" si="86"/>
        <v>0.29986933921527814</v>
      </c>
      <c r="J425" s="36">
        <f t="shared" si="87"/>
        <v>1.5095422536097101</v>
      </c>
      <c r="K425" s="36">
        <f t="shared" ca="1" si="88"/>
        <v>8.5387073688537485E-2</v>
      </c>
      <c r="L425" s="36">
        <f t="shared" ca="1" si="89"/>
        <v>6.6658325609951041E-4</v>
      </c>
      <c r="M425" s="36">
        <f t="shared" ca="1" si="90"/>
        <v>212313185039.41696</v>
      </c>
      <c r="N425" s="36">
        <f t="shared" ca="1" si="91"/>
        <v>336150620736.63043</v>
      </c>
      <c r="O425" s="36">
        <f t="shared" ca="1" si="92"/>
        <v>451285530607.20782</v>
      </c>
      <c r="P425" s="45">
        <f t="shared" ca="1" si="93"/>
        <v>-2.5818273685502491E-2</v>
      </c>
    </row>
    <row r="426" spans="1:16" x14ac:dyDescent="0.2">
      <c r="A426" s="106">
        <v>50340.5</v>
      </c>
      <c r="B426" s="106">
        <v>5.9123459999682382E-2</v>
      </c>
      <c r="D426" s="92">
        <f t="shared" si="81"/>
        <v>5.0340499999999997</v>
      </c>
      <c r="E426" s="92">
        <f t="shared" si="82"/>
        <v>5.9123459999682382E-2</v>
      </c>
      <c r="F426" s="36">
        <f t="shared" si="83"/>
        <v>25.341659402499996</v>
      </c>
      <c r="G426" s="36">
        <f t="shared" si="84"/>
        <v>127.57118051515509</v>
      </c>
      <c r="H426" s="36">
        <f t="shared" si="85"/>
        <v>642.19970127231647</v>
      </c>
      <c r="I426" s="36">
        <f t="shared" si="86"/>
        <v>0.29763045381140107</v>
      </c>
      <c r="J426" s="36">
        <f t="shared" si="87"/>
        <v>1.4982865860092835</v>
      </c>
      <c r="K426" s="36">
        <f t="shared" ca="1" si="88"/>
        <v>8.5389184740310403E-2</v>
      </c>
      <c r="L426" s="36">
        <f t="shared" ca="1" si="89"/>
        <v>6.8988829615043896E-4</v>
      </c>
      <c r="M426" s="36">
        <f t="shared" ca="1" si="90"/>
        <v>212322380431.48889</v>
      </c>
      <c r="N426" s="36">
        <f t="shared" ca="1" si="91"/>
        <v>336167991611.05988</v>
      </c>
      <c r="O426" s="36">
        <f t="shared" ca="1" si="92"/>
        <v>451306450664.69733</v>
      </c>
      <c r="P426" s="45">
        <f t="shared" ca="1" si="93"/>
        <v>-2.6265724740628021E-2</v>
      </c>
    </row>
    <row r="427" spans="1:16" x14ac:dyDescent="0.2">
      <c r="A427" s="106">
        <v>50648</v>
      </c>
      <c r="B427" s="106">
        <v>5.941935999726411E-2</v>
      </c>
      <c r="D427" s="92">
        <f t="shared" si="81"/>
        <v>5.0648</v>
      </c>
      <c r="E427" s="92">
        <f t="shared" si="82"/>
        <v>5.941935999726411E-2</v>
      </c>
      <c r="F427" s="36">
        <f t="shared" si="83"/>
        <v>25.652199039999999</v>
      </c>
      <c r="G427" s="36">
        <f t="shared" si="84"/>
        <v>129.923257697792</v>
      </c>
      <c r="H427" s="36">
        <f t="shared" si="85"/>
        <v>658.03531558777684</v>
      </c>
      <c r="I427" s="36">
        <f t="shared" si="86"/>
        <v>0.30094717451414327</v>
      </c>
      <c r="J427" s="36">
        <f t="shared" si="87"/>
        <v>1.5242372494792329</v>
      </c>
      <c r="K427" s="36">
        <f t="shared" ca="1" si="88"/>
        <v>8.6692289535454464E-2</v>
      </c>
      <c r="L427" s="36">
        <f t="shared" ca="1" si="89"/>
        <v>7.4381268559509594E-4</v>
      </c>
      <c r="M427" s="36">
        <f t="shared" ca="1" si="90"/>
        <v>218032253191.87625</v>
      </c>
      <c r="N427" s="36">
        <f t="shared" ca="1" si="91"/>
        <v>346977243158.70599</v>
      </c>
      <c r="O427" s="36">
        <f t="shared" ca="1" si="92"/>
        <v>464308781296.62335</v>
      </c>
      <c r="P427" s="45">
        <f t="shared" ca="1" si="93"/>
        <v>-2.7272929538190355E-2</v>
      </c>
    </row>
    <row r="428" spans="1:16" x14ac:dyDescent="0.2">
      <c r="A428" s="106">
        <v>51416</v>
      </c>
      <c r="B428" s="106">
        <v>6.0590401968511287E-2</v>
      </c>
      <c r="D428" s="92">
        <f t="shared" si="81"/>
        <v>5.1416000000000004</v>
      </c>
      <c r="E428" s="92">
        <f t="shared" si="82"/>
        <v>6.0590401968511287E-2</v>
      </c>
      <c r="F428" s="36">
        <f t="shared" si="83"/>
        <v>26.436050560000005</v>
      </c>
      <c r="G428" s="36">
        <f t="shared" si="84"/>
        <v>135.92359755929604</v>
      </c>
      <c r="H428" s="36">
        <f t="shared" si="85"/>
        <v>698.8647692108766</v>
      </c>
      <c r="I428" s="36">
        <f t="shared" si="86"/>
        <v>0.31153161076129765</v>
      </c>
      <c r="J428" s="36">
        <f t="shared" si="87"/>
        <v>1.601770929890288</v>
      </c>
      <c r="K428" s="36">
        <f t="shared" ca="1" si="88"/>
        <v>8.9988804311011347E-2</v>
      </c>
      <c r="L428" s="36">
        <f t="shared" ca="1" si="89"/>
        <v>8.6426606029151303E-4</v>
      </c>
      <c r="M428" s="36">
        <f t="shared" ca="1" si="90"/>
        <v>232776974439.3638</v>
      </c>
      <c r="N428" s="36">
        <f t="shared" ca="1" si="91"/>
        <v>375094114429.5675</v>
      </c>
      <c r="O428" s="36">
        <f t="shared" ca="1" si="92"/>
        <v>497992592209.23694</v>
      </c>
      <c r="P428" s="45">
        <f t="shared" ca="1" si="93"/>
        <v>-2.939840234250006E-2</v>
      </c>
    </row>
    <row r="429" spans="1:16" x14ac:dyDescent="0.2">
      <c r="A429" s="106">
        <v>51416.5</v>
      </c>
      <c r="B429" s="106">
        <v>6.093504476302769E-2</v>
      </c>
      <c r="D429" s="92">
        <f t="shared" si="81"/>
        <v>5.1416500000000003</v>
      </c>
      <c r="E429" s="92">
        <f t="shared" si="82"/>
        <v>6.093504476302769E-2</v>
      </c>
      <c r="F429" s="36">
        <f t="shared" si="83"/>
        <v>26.436564722500002</v>
      </c>
      <c r="G429" s="36">
        <f t="shared" si="84"/>
        <v>135.92756300544215</v>
      </c>
      <c r="H429" s="36">
        <f t="shared" si="85"/>
        <v>698.89195432693157</v>
      </c>
      <c r="I429" s="36">
        <f t="shared" si="86"/>
        <v>0.31330667290582132</v>
      </c>
      <c r="J429" s="36">
        <f t="shared" si="87"/>
        <v>1.6109132547462162</v>
      </c>
      <c r="K429" s="36">
        <f t="shared" ca="1" si="88"/>
        <v>8.9990969985942901E-2</v>
      </c>
      <c r="L429" s="36">
        <f t="shared" ca="1" si="89"/>
        <v>8.4424679055964031E-4</v>
      </c>
      <c r="M429" s="36">
        <f t="shared" ca="1" si="90"/>
        <v>232786802216.66711</v>
      </c>
      <c r="N429" s="36">
        <f t="shared" ca="1" si="91"/>
        <v>375112950036.15784</v>
      </c>
      <c r="O429" s="36">
        <f t="shared" ca="1" si="92"/>
        <v>498015093557.91644</v>
      </c>
      <c r="P429" s="45">
        <f t="shared" ca="1" si="93"/>
        <v>-2.905592522291521E-2</v>
      </c>
    </row>
    <row r="430" spans="1:16" x14ac:dyDescent="0.2">
      <c r="A430" s="106">
        <v>51446</v>
      </c>
      <c r="B430" s="106">
        <v>6.0577758828003425E-2</v>
      </c>
      <c r="D430" s="92">
        <f t="shared" si="81"/>
        <v>5.1445999999999996</v>
      </c>
      <c r="E430" s="92">
        <f t="shared" si="82"/>
        <v>6.0577758828003425E-2</v>
      </c>
      <c r="F430" s="36">
        <f t="shared" si="83"/>
        <v>26.466909159999997</v>
      </c>
      <c r="G430" s="36">
        <f t="shared" si="84"/>
        <v>136.16166086453597</v>
      </c>
      <c r="H430" s="36">
        <f t="shared" si="85"/>
        <v>700.49728048369172</v>
      </c>
      <c r="I430" s="36">
        <f t="shared" si="86"/>
        <v>0.3116483380665464</v>
      </c>
      <c r="J430" s="36">
        <f t="shared" si="87"/>
        <v>1.6033060400171546</v>
      </c>
      <c r="K430" s="36">
        <f t="shared" ca="1" si="88"/>
        <v>9.0118789733946408E-2</v>
      </c>
      <c r="L430" s="36">
        <f t="shared" ca="1" si="89"/>
        <v>8.7267250698587853E-4</v>
      </c>
      <c r="M430" s="36">
        <f t="shared" ca="1" si="90"/>
        <v>233367172516.24899</v>
      </c>
      <c r="N430" s="36">
        <f t="shared" ca="1" si="91"/>
        <v>376225488274.62451</v>
      </c>
      <c r="O430" s="36">
        <f t="shared" ca="1" si="92"/>
        <v>499344005574.20093</v>
      </c>
      <c r="P430" s="45">
        <f t="shared" ca="1" si="93"/>
        <v>-2.9541030905942983E-2</v>
      </c>
    </row>
    <row r="431" spans="1:16" x14ac:dyDescent="0.2">
      <c r="A431" s="106">
        <v>51446.5</v>
      </c>
      <c r="B431" s="106">
        <v>6.0827315704955254E-2</v>
      </c>
      <c r="D431" s="92">
        <f t="shared" si="81"/>
        <v>5.1446500000000004</v>
      </c>
      <c r="E431" s="92">
        <f t="shared" si="82"/>
        <v>6.0827315704955254E-2</v>
      </c>
      <c r="F431" s="36">
        <f t="shared" si="83"/>
        <v>26.467423622500004</v>
      </c>
      <c r="G431" s="36">
        <f t="shared" si="84"/>
        <v>136.16563093949466</v>
      </c>
      <c r="H431" s="36">
        <f t="shared" si="85"/>
        <v>700.52451321287117</v>
      </c>
      <c r="I431" s="36">
        <f t="shared" si="86"/>
        <v>0.31293524974149806</v>
      </c>
      <c r="J431" s="36">
        <f t="shared" si="87"/>
        <v>1.6099423325825981</v>
      </c>
      <c r="K431" s="36">
        <f t="shared" ca="1" si="88"/>
        <v>9.0120956931828519E-2</v>
      </c>
      <c r="L431" s="36">
        <f t="shared" ca="1" si="89"/>
        <v>8.5811741632876902E-4</v>
      </c>
      <c r="M431" s="36">
        <f t="shared" ca="1" si="90"/>
        <v>233377018312.00415</v>
      </c>
      <c r="N431" s="36">
        <f t="shared" ca="1" si="91"/>
        <v>376244365839.04224</v>
      </c>
      <c r="O431" s="36">
        <f t="shared" ca="1" si="92"/>
        <v>499366552100.57635</v>
      </c>
      <c r="P431" s="45">
        <f t="shared" ca="1" si="93"/>
        <v>-2.9293641226873265E-2</v>
      </c>
    </row>
    <row r="432" spans="1:16" x14ac:dyDescent="0.2">
      <c r="A432" s="106">
        <v>51450</v>
      </c>
      <c r="B432" s="106">
        <v>6.0741002504073549E-2</v>
      </c>
      <c r="D432" s="92">
        <f t="shared" si="81"/>
        <v>5.1449999999999996</v>
      </c>
      <c r="E432" s="92">
        <f t="shared" si="82"/>
        <v>6.0741002504073549E-2</v>
      </c>
      <c r="F432" s="36">
        <f t="shared" si="83"/>
        <v>26.471024999999997</v>
      </c>
      <c r="G432" s="36">
        <f t="shared" si="84"/>
        <v>136.19342362499998</v>
      </c>
      <c r="H432" s="36">
        <f t="shared" si="85"/>
        <v>700.71516455062488</v>
      </c>
      <c r="I432" s="36">
        <f t="shared" si="86"/>
        <v>0.31251245788345838</v>
      </c>
      <c r="J432" s="36">
        <f t="shared" si="87"/>
        <v>1.6078765958103933</v>
      </c>
      <c r="K432" s="36">
        <f t="shared" ca="1" si="88"/>
        <v>9.0136128027713452E-2</v>
      </c>
      <c r="L432" s="36">
        <f t="shared" ca="1" si="89"/>
        <v>8.6407340455054609E-4</v>
      </c>
      <c r="M432" s="36">
        <f t="shared" ca="1" si="90"/>
        <v>233445947296.2424</v>
      </c>
      <c r="N432" s="36">
        <f t="shared" ca="1" si="91"/>
        <v>376376528385.7738</v>
      </c>
      <c r="O432" s="36">
        <f t="shared" ca="1" si="92"/>
        <v>499524398883.18988</v>
      </c>
      <c r="P432" s="45">
        <f t="shared" ca="1" si="93"/>
        <v>-2.9395125523639903E-2</v>
      </c>
    </row>
    <row r="433" spans="1:16" x14ac:dyDescent="0.2">
      <c r="A433" s="106">
        <v>51450.5</v>
      </c>
      <c r="B433" s="106">
        <v>6.0882607656822074E-2</v>
      </c>
      <c r="D433" s="92">
        <f t="shared" si="81"/>
        <v>5.1450500000000003</v>
      </c>
      <c r="E433" s="92">
        <f t="shared" si="82"/>
        <v>6.0882607656822074E-2</v>
      </c>
      <c r="F433" s="36">
        <f t="shared" si="83"/>
        <v>26.471539502500004</v>
      </c>
      <c r="G433" s="36">
        <f t="shared" si="84"/>
        <v>136.19739431733765</v>
      </c>
      <c r="H433" s="36">
        <f t="shared" si="85"/>
        <v>700.74240363241813</v>
      </c>
      <c r="I433" s="36">
        <f t="shared" si="86"/>
        <v>0.31324406052473242</v>
      </c>
      <c r="J433" s="36">
        <f t="shared" si="87"/>
        <v>1.6116563536027746</v>
      </c>
      <c r="K433" s="36">
        <f t="shared" ca="1" si="88"/>
        <v>9.0138295428655646E-2</v>
      </c>
      <c r="L433" s="36">
        <f t="shared" ca="1" si="89"/>
        <v>8.5589526700301233E-4</v>
      </c>
      <c r="M433" s="36">
        <f t="shared" ca="1" si="90"/>
        <v>233455795496.05469</v>
      </c>
      <c r="N433" s="36">
        <f t="shared" ca="1" si="91"/>
        <v>376395411549.19849</v>
      </c>
      <c r="O433" s="36">
        <f t="shared" ca="1" si="92"/>
        <v>499546951437.76056</v>
      </c>
      <c r="P433" s="45">
        <f t="shared" ca="1" si="93"/>
        <v>-2.9255687771833572E-2</v>
      </c>
    </row>
    <row r="434" spans="1:16" x14ac:dyDescent="0.2">
      <c r="A434" s="106">
        <v>51454.5</v>
      </c>
      <c r="B434" s="106">
        <v>6.0785935274907388E-2</v>
      </c>
      <c r="D434" s="92">
        <f t="shared" si="81"/>
        <v>5.1454500000000003</v>
      </c>
      <c r="E434" s="92">
        <f t="shared" si="82"/>
        <v>6.0785935274907388E-2</v>
      </c>
      <c r="F434" s="36">
        <f t="shared" si="83"/>
        <v>26.475655702500003</v>
      </c>
      <c r="G434" s="36">
        <f t="shared" si="84"/>
        <v>136.22916263442866</v>
      </c>
      <c r="H434" s="36">
        <f t="shared" si="85"/>
        <v>700.96034487732095</v>
      </c>
      <c r="I434" s="36">
        <f t="shared" si="86"/>
        <v>0.31277099066027225</v>
      </c>
      <c r="J434" s="36">
        <f t="shared" si="87"/>
        <v>1.609347493892898</v>
      </c>
      <c r="K434" s="36">
        <f t="shared" ca="1" si="88"/>
        <v>9.0155635549963309E-2</v>
      </c>
      <c r="L434" s="36">
        <f t="shared" ca="1" si="89"/>
        <v>8.6257929424661984E-4</v>
      </c>
      <c r="M434" s="36">
        <f t="shared" ca="1" si="90"/>
        <v>233534591914.25388</v>
      </c>
      <c r="N434" s="36">
        <f t="shared" ca="1" si="91"/>
        <v>376546502056.31415</v>
      </c>
      <c r="O434" s="36">
        <f t="shared" ca="1" si="92"/>
        <v>499727399005.27515</v>
      </c>
      <c r="P434" s="45">
        <f t="shared" ca="1" si="93"/>
        <v>-2.9369700275055921E-2</v>
      </c>
    </row>
    <row r="435" spans="1:16" x14ac:dyDescent="0.2">
      <c r="A435" s="106">
        <v>51455</v>
      </c>
      <c r="B435" s="106">
        <v>6.0614661801082548E-2</v>
      </c>
      <c r="D435" s="92">
        <f t="shared" si="81"/>
        <v>5.1455000000000002</v>
      </c>
      <c r="E435" s="92">
        <f t="shared" si="82"/>
        <v>6.0614661801082548E-2</v>
      </c>
      <c r="F435" s="36">
        <f t="shared" si="83"/>
        <v>26.476170250000003</v>
      </c>
      <c r="G435" s="36">
        <f t="shared" si="84"/>
        <v>136.23313402137501</v>
      </c>
      <c r="H435" s="36">
        <f t="shared" si="85"/>
        <v>700.98759110698518</v>
      </c>
      <c r="I435" s="36">
        <f t="shared" si="86"/>
        <v>0.31189274229747027</v>
      </c>
      <c r="J435" s="36">
        <f t="shared" si="87"/>
        <v>1.6048441054916334</v>
      </c>
      <c r="K435" s="36">
        <f t="shared" ca="1" si="88"/>
        <v>9.0157803179348045E-2</v>
      </c>
      <c r="L435" s="36">
        <f t="shared" ca="1" si="89"/>
        <v>8.7279720249618293E-4</v>
      </c>
      <c r="M435" s="36">
        <f t="shared" ca="1" si="90"/>
        <v>233544442819.07956</v>
      </c>
      <c r="N435" s="36">
        <f t="shared" ca="1" si="91"/>
        <v>376565391519.92401</v>
      </c>
      <c r="O435" s="36">
        <f t="shared" ca="1" si="92"/>
        <v>499749958342.83191</v>
      </c>
      <c r="P435" s="45">
        <f t="shared" ca="1" si="93"/>
        <v>-2.9543141378265497E-2</v>
      </c>
    </row>
    <row r="436" spans="1:16" x14ac:dyDescent="0.2">
      <c r="A436" s="106">
        <v>51458.5</v>
      </c>
      <c r="B436" s="106">
        <v>6.0834791802335531E-2</v>
      </c>
      <c r="D436" s="92">
        <f t="shared" si="81"/>
        <v>5.1458500000000003</v>
      </c>
      <c r="E436" s="92">
        <f t="shared" si="82"/>
        <v>6.0834791802335531E-2</v>
      </c>
      <c r="F436" s="36">
        <f t="shared" si="83"/>
        <v>26.479772222500003</v>
      </c>
      <c r="G436" s="36">
        <f t="shared" si="84"/>
        <v>136.26093589115166</v>
      </c>
      <c r="H436" s="36">
        <f t="shared" si="85"/>
        <v>701.17833695548279</v>
      </c>
      <c r="I436" s="36">
        <f t="shared" si="86"/>
        <v>0.31304671339604828</v>
      </c>
      <c r="J436" s="36">
        <f t="shared" si="87"/>
        <v>1.6108914301290551</v>
      </c>
      <c r="K436" s="36">
        <f t="shared" ca="1" si="88"/>
        <v>9.0172977295751522E-2</v>
      </c>
      <c r="L436" s="36">
        <f t="shared" ca="1" si="89"/>
        <v>8.6072912804608455E-4</v>
      </c>
      <c r="M436" s="36">
        <f t="shared" ca="1" si="90"/>
        <v>233613407569.60861</v>
      </c>
      <c r="N436" s="36">
        <f t="shared" ca="1" si="91"/>
        <v>376697637369.10791</v>
      </c>
      <c r="O436" s="36">
        <f t="shared" ca="1" si="92"/>
        <v>499907894811.59772</v>
      </c>
      <c r="P436" s="45">
        <f t="shared" ca="1" si="93"/>
        <v>-2.9338185493415991E-2</v>
      </c>
    </row>
    <row r="437" spans="1:16" x14ac:dyDescent="0.2">
      <c r="A437" s="106">
        <v>51459</v>
      </c>
      <c r="B437" s="106">
        <v>6.0754751168133225E-2</v>
      </c>
      <c r="D437" s="92">
        <f t="shared" si="81"/>
        <v>5.1459000000000001</v>
      </c>
      <c r="E437" s="92">
        <f t="shared" si="82"/>
        <v>6.0754751168133225E-2</v>
      </c>
      <c r="F437" s="36">
        <f t="shared" si="83"/>
        <v>26.480286810000003</v>
      </c>
      <c r="G437" s="36">
        <f t="shared" si="84"/>
        <v>136.26490789557903</v>
      </c>
      <c r="H437" s="36">
        <f t="shared" si="85"/>
        <v>701.20558953986017</v>
      </c>
      <c r="I437" s="36">
        <f t="shared" si="86"/>
        <v>0.31263787403609677</v>
      </c>
      <c r="J437" s="36">
        <f t="shared" si="87"/>
        <v>1.6088032360023505</v>
      </c>
      <c r="K437" s="36">
        <f t="shared" ca="1" si="88"/>
        <v>9.0175145128196327E-2</v>
      </c>
      <c r="L437" s="36">
        <f t="shared" ca="1" si="89"/>
        <v>8.6555958076531747E-4</v>
      </c>
      <c r="M437" s="36">
        <f t="shared" ca="1" si="90"/>
        <v>233623260879.29025</v>
      </c>
      <c r="N437" s="36">
        <f t="shared" ca="1" si="91"/>
        <v>376716532434.04059</v>
      </c>
      <c r="O437" s="36">
        <f t="shared" ca="1" si="92"/>
        <v>499930460179.60156</v>
      </c>
      <c r="P437" s="45">
        <f t="shared" ca="1" si="93"/>
        <v>-2.9420393960063101E-2</v>
      </c>
    </row>
    <row r="438" spans="1:16" x14ac:dyDescent="0.2">
      <c r="A438" s="106">
        <v>51459.5</v>
      </c>
      <c r="B438" s="106">
        <v>6.0766054906707723E-2</v>
      </c>
      <c r="D438" s="92">
        <f t="shared" si="81"/>
        <v>5.14595</v>
      </c>
      <c r="E438" s="92">
        <f t="shared" si="82"/>
        <v>6.0766054906707723E-2</v>
      </c>
      <c r="F438" s="36">
        <f t="shared" si="83"/>
        <v>26.480801402499999</v>
      </c>
      <c r="G438" s="36">
        <f t="shared" si="84"/>
        <v>136.26887997719487</v>
      </c>
      <c r="H438" s="36">
        <f t="shared" si="85"/>
        <v>701.23284291864593</v>
      </c>
      <c r="I438" s="36">
        <f t="shared" si="86"/>
        <v>0.31269908024717263</v>
      </c>
      <c r="J438" s="36">
        <f t="shared" si="87"/>
        <v>1.609133831997938</v>
      </c>
      <c r="K438" s="36">
        <f t="shared" ca="1" si="88"/>
        <v>9.0177312986023633E-2</v>
      </c>
      <c r="L438" s="36">
        <f t="shared" ca="1" si="89"/>
        <v>8.6502210180812542E-4</v>
      </c>
      <c r="M438" s="36">
        <f t="shared" ca="1" si="90"/>
        <v>233633114489.60516</v>
      </c>
      <c r="N438" s="36">
        <f t="shared" ca="1" si="91"/>
        <v>376735428199.21521</v>
      </c>
      <c r="O438" s="36">
        <f t="shared" ca="1" si="92"/>
        <v>499953026301.4856</v>
      </c>
      <c r="P438" s="45">
        <f t="shared" ca="1" si="93"/>
        <v>-2.9411258079315911E-2</v>
      </c>
    </row>
    <row r="439" spans="1:16" x14ac:dyDescent="0.2">
      <c r="A439" s="106">
        <v>51471.5</v>
      </c>
      <c r="B439" s="106">
        <v>6.0864292470796499E-2</v>
      </c>
      <c r="D439" s="92">
        <f t="shared" si="81"/>
        <v>5.1471499999999999</v>
      </c>
      <c r="E439" s="92">
        <f t="shared" si="82"/>
        <v>6.0864292470796499E-2</v>
      </c>
      <c r="F439" s="36">
        <f t="shared" si="83"/>
        <v>26.493153122499997</v>
      </c>
      <c r="G439" s="36">
        <f t="shared" si="84"/>
        <v>136.36423309447585</v>
      </c>
      <c r="H439" s="36">
        <f t="shared" si="85"/>
        <v>701.88716237223139</v>
      </c>
      <c r="I439" s="36">
        <f t="shared" si="86"/>
        <v>0.3132776429910602</v>
      </c>
      <c r="J439" s="36">
        <f t="shared" si="87"/>
        <v>1.6124870201214354</v>
      </c>
      <c r="K439" s="36">
        <f t="shared" ca="1" si="88"/>
        <v>9.0229349188632013E-2</v>
      </c>
      <c r="L439" s="36">
        <f t="shared" ca="1" si="89"/>
        <v>8.6230655604169659E-4</v>
      </c>
      <c r="M439" s="36">
        <f t="shared" ca="1" si="90"/>
        <v>233869691342.46237</v>
      </c>
      <c r="N439" s="36">
        <f t="shared" ca="1" si="91"/>
        <v>377189136680.28717</v>
      </c>
      <c r="O439" s="36">
        <f t="shared" ca="1" si="92"/>
        <v>500494839433.89197</v>
      </c>
      <c r="P439" s="45">
        <f t="shared" ca="1" si="93"/>
        <v>-2.9365056717835514E-2</v>
      </c>
    </row>
    <row r="440" spans="1:16" x14ac:dyDescent="0.2">
      <c r="A440" s="106">
        <v>51472</v>
      </c>
      <c r="B440" s="106">
        <v>6.0708329794579186E-2</v>
      </c>
      <c r="D440" s="92">
        <f t="shared" si="81"/>
        <v>5.1471999999999998</v>
      </c>
      <c r="E440" s="92">
        <f t="shared" si="82"/>
        <v>6.0708329794579186E-2</v>
      </c>
      <c r="F440" s="36">
        <f t="shared" si="83"/>
        <v>26.493667839999997</v>
      </c>
      <c r="G440" s="36">
        <f t="shared" si="84"/>
        <v>136.36820710604798</v>
      </c>
      <c r="H440" s="36">
        <f t="shared" si="85"/>
        <v>701.9144356162501</v>
      </c>
      <c r="I440" s="36">
        <f t="shared" si="86"/>
        <v>0.31247791511865797</v>
      </c>
      <c r="J440" s="36">
        <f t="shared" si="87"/>
        <v>1.6083863246987562</v>
      </c>
      <c r="K440" s="36">
        <f t="shared" ca="1" si="88"/>
        <v>9.0231517681022055E-2</v>
      </c>
      <c r="L440" s="36">
        <f t="shared" ca="1" si="89"/>
        <v>8.71618622978207E-4</v>
      </c>
      <c r="M440" s="36">
        <f t="shared" ca="1" si="90"/>
        <v>233879552470.52179</v>
      </c>
      <c r="N440" s="36">
        <f t="shared" ca="1" si="91"/>
        <v>377208049957.04712</v>
      </c>
      <c r="O440" s="36">
        <f t="shared" ca="1" si="92"/>
        <v>500517424408.16913</v>
      </c>
      <c r="P440" s="45">
        <f t="shared" ca="1" si="93"/>
        <v>-2.952318788644287E-2</v>
      </c>
    </row>
    <row r="441" spans="1:16" x14ac:dyDescent="0.2">
      <c r="A441" s="106">
        <v>51476</v>
      </c>
      <c r="B441" s="106">
        <v>6.0782212465710472E-2</v>
      </c>
      <c r="D441" s="92">
        <f t="shared" si="81"/>
        <v>5.1475999999999997</v>
      </c>
      <c r="E441" s="92">
        <f t="shared" si="82"/>
        <v>6.0782212465710472E-2</v>
      </c>
      <c r="F441" s="36">
        <f t="shared" si="83"/>
        <v>26.497785759999996</v>
      </c>
      <c r="G441" s="36">
        <f t="shared" si="84"/>
        <v>136.40000197817596</v>
      </c>
      <c r="H441" s="36">
        <f t="shared" si="85"/>
        <v>702.13265018285858</v>
      </c>
      <c r="I441" s="36">
        <f t="shared" si="86"/>
        <v>0.31288251688849122</v>
      </c>
      <c r="J441" s="36">
        <f t="shared" si="87"/>
        <v>1.6105940439351973</v>
      </c>
      <c r="K441" s="36">
        <f t="shared" ca="1" si="88"/>
        <v>9.0248866533912703E-2</v>
      </c>
      <c r="L441" s="36">
        <f t="shared" ca="1" si="89"/>
        <v>8.6828370197509911E-4</v>
      </c>
      <c r="M441" s="36">
        <f t="shared" ca="1" si="90"/>
        <v>233958452323.79211</v>
      </c>
      <c r="N441" s="36">
        <f t="shared" ca="1" si="91"/>
        <v>377359381397.21252</v>
      </c>
      <c r="O441" s="36">
        <f t="shared" ca="1" si="92"/>
        <v>500698131358.97729</v>
      </c>
      <c r="P441" s="45">
        <f t="shared" ca="1" si="93"/>
        <v>-2.946665406820223E-2</v>
      </c>
    </row>
    <row r="442" spans="1:16" x14ac:dyDescent="0.2">
      <c r="A442" s="106">
        <v>51476.5</v>
      </c>
      <c r="B442" s="106">
        <v>6.0909695501322858E-2</v>
      </c>
      <c r="D442" s="92">
        <f t="shared" si="81"/>
        <v>5.1476499999999996</v>
      </c>
      <c r="E442" s="92">
        <f t="shared" si="82"/>
        <v>6.0909695501322858E-2</v>
      </c>
      <c r="F442" s="36">
        <f t="shared" si="83"/>
        <v>26.498300522499996</v>
      </c>
      <c r="G442" s="36">
        <f t="shared" si="84"/>
        <v>136.40397668464709</v>
      </c>
      <c r="H442" s="36">
        <f t="shared" si="85"/>
        <v>702.15993058072354</v>
      </c>
      <c r="I442" s="36">
        <f t="shared" si="86"/>
        <v>0.31354179404738458</v>
      </c>
      <c r="J442" s="36">
        <f t="shared" si="87"/>
        <v>1.614003416128019</v>
      </c>
      <c r="K442" s="36">
        <f t="shared" ca="1" si="88"/>
        <v>9.0251035254745315E-2</v>
      </c>
      <c r="L442" s="36">
        <f t="shared" ca="1" si="89"/>
        <v>8.6091421852576904E-4</v>
      </c>
      <c r="M442" s="36">
        <f t="shared" ca="1" si="90"/>
        <v>233968316159.13837</v>
      </c>
      <c r="N442" s="36">
        <f t="shared" ca="1" si="91"/>
        <v>377378300980.74963</v>
      </c>
      <c r="O442" s="36">
        <f t="shared" ca="1" si="92"/>
        <v>500720723122.65057</v>
      </c>
      <c r="P442" s="45">
        <f t="shared" ca="1" si="93"/>
        <v>-2.9341339753422457E-2</v>
      </c>
    </row>
    <row r="443" spans="1:16" x14ac:dyDescent="0.2">
      <c r="A443" s="106">
        <v>51480</v>
      </c>
      <c r="B443" s="106">
        <v>6.0779991996241733E-2</v>
      </c>
      <c r="D443" s="92">
        <f t="shared" si="81"/>
        <v>5.1479999999999997</v>
      </c>
      <c r="E443" s="92">
        <f t="shared" si="82"/>
        <v>6.0779991996241733E-2</v>
      </c>
      <c r="F443" s="36">
        <f t="shared" si="83"/>
        <v>26.501903999999996</v>
      </c>
      <c r="G443" s="36">
        <f t="shared" si="84"/>
        <v>136.43180179199996</v>
      </c>
      <c r="H443" s="36">
        <f t="shared" si="85"/>
        <v>702.35091562521575</v>
      </c>
      <c r="I443" s="36">
        <f t="shared" si="86"/>
        <v>0.3128953987966524</v>
      </c>
      <c r="J443" s="36">
        <f t="shared" si="87"/>
        <v>1.6107855130051665</v>
      </c>
      <c r="K443" s="36">
        <f t="shared" ca="1" si="88"/>
        <v>9.02662170112839E-2</v>
      </c>
      <c r="L443" s="36">
        <f t="shared" ca="1" si="89"/>
        <v>8.6943746563769846E-4</v>
      </c>
      <c r="M443" s="36">
        <f t="shared" ca="1" si="90"/>
        <v>234037371430.38391</v>
      </c>
      <c r="N443" s="36">
        <f t="shared" ca="1" si="91"/>
        <v>377510757689.93225</v>
      </c>
      <c r="O443" s="36">
        <f t="shared" ca="1" si="92"/>
        <v>500878886594.17529</v>
      </c>
      <c r="P443" s="45">
        <f t="shared" ca="1" si="93"/>
        <v>-2.9486225015042167E-2</v>
      </c>
    </row>
    <row r="444" spans="1:16" x14ac:dyDescent="0.2">
      <c r="A444" s="106">
        <v>51480.5</v>
      </c>
      <c r="B444" s="106">
        <v>6.0841805796371773E-2</v>
      </c>
      <c r="D444" s="92">
        <f t="shared" si="81"/>
        <v>5.1480499999999996</v>
      </c>
      <c r="E444" s="92">
        <f t="shared" si="82"/>
        <v>6.0841805796371773E-2</v>
      </c>
      <c r="F444" s="36">
        <f t="shared" si="83"/>
        <v>26.502418802499996</v>
      </c>
      <c r="G444" s="36">
        <f t="shared" si="84"/>
        <v>136.43577711621009</v>
      </c>
      <c r="H444" s="36">
        <f t="shared" si="85"/>
        <v>702.3782023831053</v>
      </c>
      <c r="I444" s="36">
        <f t="shared" si="86"/>
        <v>0.31321665833001167</v>
      </c>
      <c r="J444" s="36">
        <f t="shared" si="87"/>
        <v>1.6124550179158164</v>
      </c>
      <c r="K444" s="36">
        <f t="shared" ca="1" si="88"/>
        <v>9.0268385935176582E-2</v>
      </c>
      <c r="L444" s="36">
        <f t="shared" ca="1" si="89"/>
        <v>8.6592361866550164E-4</v>
      </c>
      <c r="M444" s="36">
        <f t="shared" ca="1" si="90"/>
        <v>234047237672.6069</v>
      </c>
      <c r="N444" s="36">
        <f t="shared" ca="1" si="91"/>
        <v>377529682880.65186</v>
      </c>
      <c r="O444" s="36">
        <f t="shared" ca="1" si="92"/>
        <v>500901484393.99353</v>
      </c>
      <c r="P444" s="45">
        <f t="shared" ca="1" si="93"/>
        <v>-2.9426580138804809E-2</v>
      </c>
    </row>
    <row r="445" spans="1:16" x14ac:dyDescent="0.2">
      <c r="A445" s="106">
        <v>51484.5</v>
      </c>
      <c r="B445" s="106">
        <v>6.0901149896380957E-2</v>
      </c>
      <c r="D445" s="92">
        <f t="shared" si="81"/>
        <v>5.1484500000000004</v>
      </c>
      <c r="E445" s="92">
        <f t="shared" si="82"/>
        <v>6.0901149896380957E-2</v>
      </c>
      <c r="F445" s="36">
        <f t="shared" si="83"/>
        <v>26.506537402500005</v>
      </c>
      <c r="G445" s="36">
        <f t="shared" si="84"/>
        <v>136.46758248990116</v>
      </c>
      <c r="H445" s="36">
        <f t="shared" si="85"/>
        <v>702.59652507013175</v>
      </c>
      <c r="I445" s="36">
        <f t="shared" si="86"/>
        <v>0.31354652518402254</v>
      </c>
      <c r="J445" s="36">
        <f t="shared" si="87"/>
        <v>1.614278607583681</v>
      </c>
      <c r="K445" s="36">
        <f t="shared" ca="1" si="88"/>
        <v>9.0285738240088453E-2</v>
      </c>
      <c r="L445" s="36">
        <f t="shared" ca="1" si="89"/>
        <v>8.634540321291504E-4</v>
      </c>
      <c r="M445" s="36">
        <f t="shared" ca="1" si="90"/>
        <v>234126178442.78137</v>
      </c>
      <c r="N445" s="36">
        <f t="shared" ca="1" si="91"/>
        <v>377681109642.92255</v>
      </c>
      <c r="O445" s="36">
        <f t="shared" ca="1" si="92"/>
        <v>501082293959.26947</v>
      </c>
      <c r="P445" s="45">
        <f t="shared" ca="1" si="93"/>
        <v>-2.9384588343707496E-2</v>
      </c>
    </row>
    <row r="446" spans="1:16" x14ac:dyDescent="0.2">
      <c r="A446" s="106">
        <v>51485</v>
      </c>
      <c r="B446" s="106">
        <v>6.077611703221919E-2</v>
      </c>
      <c r="D446" s="92">
        <f t="shared" si="81"/>
        <v>5.1485000000000003</v>
      </c>
      <c r="E446" s="92">
        <f t="shared" si="82"/>
        <v>6.077611703221919E-2</v>
      </c>
      <c r="F446" s="36">
        <f t="shared" si="83"/>
        <v>26.507052250000005</v>
      </c>
      <c r="G446" s="36">
        <f t="shared" si="84"/>
        <v>136.47155850912503</v>
      </c>
      <c r="H446" s="36">
        <f t="shared" si="85"/>
        <v>702.6238189842303</v>
      </c>
      <c r="I446" s="36">
        <f t="shared" si="86"/>
        <v>0.31290583854038051</v>
      </c>
      <c r="J446" s="36">
        <f t="shared" si="87"/>
        <v>1.610995709725149</v>
      </c>
      <c r="K446" s="36">
        <f t="shared" ca="1" si="88"/>
        <v>9.0287907392423705E-2</v>
      </c>
      <c r="L446" s="36">
        <f t="shared" ca="1" si="89"/>
        <v>8.7094577026466014E-4</v>
      </c>
      <c r="M446" s="36">
        <f t="shared" ca="1" si="90"/>
        <v>234136047393.19012</v>
      </c>
      <c r="N446" s="36">
        <f t="shared" ca="1" si="91"/>
        <v>377700041143.02625</v>
      </c>
      <c r="O446" s="36">
        <f t="shared" ca="1" si="92"/>
        <v>501104898551.01855</v>
      </c>
      <c r="P446" s="45">
        <f t="shared" ca="1" si="93"/>
        <v>-2.9511790360204515E-2</v>
      </c>
    </row>
    <row r="447" spans="1:16" x14ac:dyDescent="0.2">
      <c r="A447" s="106">
        <v>51488.5</v>
      </c>
      <c r="B447" s="106">
        <v>6.0967936762608588E-2</v>
      </c>
      <c r="D447" s="92">
        <f t="shared" si="81"/>
        <v>5.1488500000000004</v>
      </c>
      <c r="E447" s="92">
        <f t="shared" si="82"/>
        <v>6.0967936762608588E-2</v>
      </c>
      <c r="F447" s="36">
        <f t="shared" si="83"/>
        <v>26.510656322500004</v>
      </c>
      <c r="G447" s="36">
        <f t="shared" si="84"/>
        <v>136.49939280610417</v>
      </c>
      <c r="H447" s="36">
        <f t="shared" si="85"/>
        <v>702.81489864970945</v>
      </c>
      <c r="I447" s="36">
        <f t="shared" si="86"/>
        <v>0.31391476120015727</v>
      </c>
      <c r="J447" s="36">
        <f t="shared" si="87"/>
        <v>1.6163000182054299</v>
      </c>
      <c r="K447" s="36">
        <f t="shared" ca="1" si="88"/>
        <v>9.030309216948082E-2</v>
      </c>
      <c r="L447" s="36">
        <f t="shared" ca="1" si="89"/>
        <v>8.6055134274534511E-4</v>
      </c>
      <c r="M447" s="36">
        <f t="shared" ca="1" si="90"/>
        <v>234205138472.67014</v>
      </c>
      <c r="N447" s="36">
        <f t="shared" ca="1" si="91"/>
        <v>377832581276.28601</v>
      </c>
      <c r="O447" s="36">
        <f t="shared" ca="1" si="92"/>
        <v>501263151826.96136</v>
      </c>
      <c r="P447" s="45">
        <f t="shared" ca="1" si="93"/>
        <v>-2.9335155406872232E-2</v>
      </c>
    </row>
    <row r="448" spans="1:16" x14ac:dyDescent="0.2">
      <c r="A448" s="106">
        <v>51489</v>
      </c>
      <c r="B448" s="106">
        <v>6.0726436939148698E-2</v>
      </c>
      <c r="D448" s="92">
        <f t="shared" si="81"/>
        <v>5.1489000000000003</v>
      </c>
      <c r="E448" s="92">
        <f t="shared" si="82"/>
        <v>6.0726436939148698E-2</v>
      </c>
      <c r="F448" s="36">
        <f t="shared" si="83"/>
        <v>26.511171210000004</v>
      </c>
      <c r="G448" s="36">
        <f t="shared" si="84"/>
        <v>136.50336944316902</v>
      </c>
      <c r="H448" s="36">
        <f t="shared" si="85"/>
        <v>702.84219892593308</v>
      </c>
      <c r="I448" s="36">
        <f t="shared" si="86"/>
        <v>0.31267435115598274</v>
      </c>
      <c r="J448" s="36">
        <f t="shared" si="87"/>
        <v>1.6099289666670396</v>
      </c>
      <c r="K448" s="36">
        <f t="shared" ca="1" si="88"/>
        <v>9.030526152487614E-2</v>
      </c>
      <c r="L448" s="36">
        <f t="shared" ca="1" si="89"/>
        <v>8.7490686387323418E-4</v>
      </c>
      <c r="M448" s="36">
        <f t="shared" ca="1" si="90"/>
        <v>234215009830.7547</v>
      </c>
      <c r="N448" s="36">
        <f t="shared" ca="1" si="91"/>
        <v>377851518385.88971</v>
      </c>
      <c r="O448" s="36">
        <f t="shared" ca="1" si="92"/>
        <v>501285762457.10889</v>
      </c>
      <c r="P448" s="45">
        <f t="shared" ca="1" si="93"/>
        <v>-2.9578824585727442E-2</v>
      </c>
    </row>
    <row r="449" spans="1:16" x14ac:dyDescent="0.2">
      <c r="A449" s="106">
        <v>51493</v>
      </c>
      <c r="B449" s="106">
        <v>6.0766317154048011E-2</v>
      </c>
      <c r="D449" s="92">
        <f t="shared" si="81"/>
        <v>5.1493000000000002</v>
      </c>
      <c r="E449" s="92">
        <f t="shared" si="82"/>
        <v>6.0766317154048011E-2</v>
      </c>
      <c r="F449" s="36">
        <f t="shared" si="83"/>
        <v>26.515290490000002</v>
      </c>
      <c r="G449" s="36">
        <f t="shared" si="84"/>
        <v>136.53518532015701</v>
      </c>
      <c r="H449" s="36">
        <f t="shared" si="85"/>
        <v>703.06062976908458</v>
      </c>
      <c r="I449" s="36">
        <f t="shared" si="86"/>
        <v>0.31290399692133941</v>
      </c>
      <c r="J449" s="36">
        <f t="shared" si="87"/>
        <v>1.611236551347053</v>
      </c>
      <c r="K449" s="36">
        <f t="shared" ca="1" si="88"/>
        <v>9.0322617281809126E-2</v>
      </c>
      <c r="L449" s="36">
        <f t="shared" ca="1" si="89"/>
        <v>8.7357487724229173E-4</v>
      </c>
      <c r="M449" s="36">
        <f t="shared" ca="1" si="90"/>
        <v>234293991531.41864</v>
      </c>
      <c r="N449" s="36">
        <f t="shared" ca="1" si="91"/>
        <v>378003040509.66241</v>
      </c>
      <c r="O449" s="36">
        <f t="shared" ca="1" si="92"/>
        <v>501466674675.15985</v>
      </c>
      <c r="P449" s="45">
        <f t="shared" ca="1" si="93"/>
        <v>-2.9556300127761115E-2</v>
      </c>
    </row>
    <row r="450" spans="1:16" x14ac:dyDescent="0.2">
      <c r="A450" s="106">
        <v>51493</v>
      </c>
      <c r="B450" s="106">
        <v>6.0851783535326831E-2</v>
      </c>
      <c r="D450" s="92">
        <f t="shared" si="81"/>
        <v>5.1493000000000002</v>
      </c>
      <c r="E450" s="92">
        <f t="shared" si="82"/>
        <v>6.0851783535326831E-2</v>
      </c>
      <c r="F450" s="36">
        <f t="shared" si="83"/>
        <v>26.515290490000002</v>
      </c>
      <c r="G450" s="36">
        <f t="shared" si="84"/>
        <v>136.53518532015701</v>
      </c>
      <c r="H450" s="36">
        <f t="shared" si="85"/>
        <v>703.06062976908458</v>
      </c>
      <c r="I450" s="36">
        <f t="shared" si="86"/>
        <v>0.31334408895845844</v>
      </c>
      <c r="J450" s="36">
        <f t="shared" si="87"/>
        <v>1.6135027172737901</v>
      </c>
      <c r="K450" s="36">
        <f t="shared" ca="1" si="88"/>
        <v>9.0322617281809126E-2</v>
      </c>
      <c r="L450" s="36">
        <f t="shared" ca="1" si="89"/>
        <v>8.6853004171279962E-4</v>
      </c>
      <c r="M450" s="36">
        <f t="shared" ca="1" si="90"/>
        <v>234293991531.41864</v>
      </c>
      <c r="N450" s="36">
        <f t="shared" ca="1" si="91"/>
        <v>378003040509.66241</v>
      </c>
      <c r="O450" s="36">
        <f t="shared" ca="1" si="92"/>
        <v>501466674675.15985</v>
      </c>
      <c r="P450" s="45">
        <f t="shared" ca="1" si="93"/>
        <v>-2.9470833746482294E-2</v>
      </c>
    </row>
    <row r="451" spans="1:16" x14ac:dyDescent="0.2">
      <c r="A451" s="106">
        <v>51493.5</v>
      </c>
      <c r="B451" s="106">
        <v>6.0859313562104944E-2</v>
      </c>
      <c r="D451" s="92">
        <f t="shared" si="81"/>
        <v>5.1493500000000001</v>
      </c>
      <c r="E451" s="92">
        <f t="shared" si="82"/>
        <v>6.0859313562104944E-2</v>
      </c>
      <c r="F451" s="36">
        <f t="shared" si="83"/>
        <v>26.515805422500001</v>
      </c>
      <c r="G451" s="36">
        <f t="shared" si="84"/>
        <v>136.5391626523504</v>
      </c>
      <c r="H451" s="36">
        <f t="shared" si="85"/>
        <v>703.08793720388053</v>
      </c>
      <c r="I451" s="36">
        <f t="shared" si="86"/>
        <v>0.31338590629102508</v>
      </c>
      <c r="J451" s="36">
        <f t="shared" si="87"/>
        <v>1.6137337165596901</v>
      </c>
      <c r="K451" s="36">
        <f t="shared" ca="1" si="88"/>
        <v>9.0324786865647044E-2</v>
      </c>
      <c r="L451" s="36">
        <f t="shared" ca="1" si="89"/>
        <v>8.6821411700175222E-4</v>
      </c>
      <c r="M451" s="36">
        <f t="shared" ca="1" si="90"/>
        <v>234303865598.58813</v>
      </c>
      <c r="N451" s="36">
        <f t="shared" ca="1" si="91"/>
        <v>378021983931.25751</v>
      </c>
      <c r="O451" s="36">
        <f t="shared" ca="1" si="92"/>
        <v>501489292099.77344</v>
      </c>
      <c r="P451" s="45">
        <f t="shared" ca="1" si="93"/>
        <v>-2.94654733035421E-2</v>
      </c>
    </row>
    <row r="452" spans="1:16" x14ac:dyDescent="0.2">
      <c r="A452" s="106">
        <v>51493.5</v>
      </c>
      <c r="B452" s="106">
        <v>6.1013043428829405E-2</v>
      </c>
      <c r="D452" s="92">
        <f t="shared" si="81"/>
        <v>5.1493500000000001</v>
      </c>
      <c r="E452" s="92">
        <f t="shared" si="82"/>
        <v>6.1013043428829405E-2</v>
      </c>
      <c r="F452" s="36">
        <f t="shared" si="83"/>
        <v>26.515805422500001</v>
      </c>
      <c r="G452" s="36">
        <f t="shared" si="84"/>
        <v>136.5391626523504</v>
      </c>
      <c r="H452" s="36">
        <f t="shared" si="85"/>
        <v>703.08793720388053</v>
      </c>
      <c r="I452" s="36">
        <f t="shared" si="86"/>
        <v>0.31417751518024273</v>
      </c>
      <c r="J452" s="36">
        <f t="shared" si="87"/>
        <v>1.6178099877933829</v>
      </c>
      <c r="K452" s="36">
        <f t="shared" ca="1" si="88"/>
        <v>9.0324786865647044E-2</v>
      </c>
      <c r="L452" s="36">
        <f t="shared" ca="1" si="89"/>
        <v>8.5917830330582191E-4</v>
      </c>
      <c r="M452" s="36">
        <f t="shared" ca="1" si="90"/>
        <v>234303865598.58813</v>
      </c>
      <c r="N452" s="36">
        <f t="shared" ca="1" si="91"/>
        <v>378021983931.25751</v>
      </c>
      <c r="O452" s="36">
        <f t="shared" ca="1" si="92"/>
        <v>501489292099.77344</v>
      </c>
      <c r="P452" s="45">
        <f t="shared" ca="1" si="93"/>
        <v>-2.9311743436817639E-2</v>
      </c>
    </row>
    <row r="453" spans="1:16" x14ac:dyDescent="0.2">
      <c r="A453" s="106">
        <v>51497</v>
      </c>
      <c r="B453" s="106">
        <v>6.0902498706127517E-2</v>
      </c>
      <c r="D453" s="92">
        <f t="shared" si="81"/>
        <v>5.1497000000000002</v>
      </c>
      <c r="E453" s="92">
        <f t="shared" si="82"/>
        <v>6.0902498706127517E-2</v>
      </c>
      <c r="F453" s="36">
        <f t="shared" si="83"/>
        <v>26.519410090000001</v>
      </c>
      <c r="G453" s="36">
        <f t="shared" si="84"/>
        <v>136.56700614047301</v>
      </c>
      <c r="H453" s="36">
        <f t="shared" si="85"/>
        <v>703.2791115215939</v>
      </c>
      <c r="I453" s="36">
        <f t="shared" si="86"/>
        <v>0.31362959758694486</v>
      </c>
      <c r="J453" s="36">
        <f t="shared" si="87"/>
        <v>1.6150983386934901</v>
      </c>
      <c r="K453" s="36">
        <f t="shared" ca="1" si="88"/>
        <v>9.0339974663222689E-2</v>
      </c>
      <c r="L453" s="36">
        <f t="shared" ca="1" si="89"/>
        <v>8.6656499072455633E-4</v>
      </c>
      <c r="M453" s="36">
        <f t="shared" ca="1" si="90"/>
        <v>234372992498.19095</v>
      </c>
      <c r="N453" s="36">
        <f t="shared" ca="1" si="91"/>
        <v>378154607523.07092</v>
      </c>
      <c r="O453" s="36">
        <f t="shared" ca="1" si="92"/>
        <v>501647635213.65662</v>
      </c>
      <c r="P453" s="45">
        <f t="shared" ca="1" si="93"/>
        <v>-2.9437475957095172E-2</v>
      </c>
    </row>
    <row r="454" spans="1:16" x14ac:dyDescent="0.2">
      <c r="A454" s="106">
        <v>51497.5</v>
      </c>
      <c r="B454" s="106">
        <v>6.0863516191602685E-2</v>
      </c>
      <c r="D454" s="92">
        <f t="shared" si="81"/>
        <v>5.14975</v>
      </c>
      <c r="E454" s="92">
        <f t="shared" si="82"/>
        <v>6.0863516191602685E-2</v>
      </c>
      <c r="F454" s="36">
        <f t="shared" si="83"/>
        <v>26.5199250625</v>
      </c>
      <c r="G454" s="36">
        <f t="shared" si="84"/>
        <v>136.57098409060939</v>
      </c>
      <c r="H454" s="36">
        <f t="shared" si="85"/>
        <v>703.30642532061563</v>
      </c>
      <c r="I454" s="36">
        <f t="shared" si="86"/>
        <v>0.31343189250770592</v>
      </c>
      <c r="J454" s="36">
        <f t="shared" si="87"/>
        <v>1.6140958884415586</v>
      </c>
      <c r="K454" s="36">
        <f t="shared" ca="1" si="88"/>
        <v>9.0342144450120676E-2</v>
      </c>
      <c r="L454" s="36">
        <f t="shared" ca="1" si="89"/>
        <v>8.6898952400389542E-4</v>
      </c>
      <c r="M454" s="36">
        <f t="shared" ca="1" si="90"/>
        <v>234382868973.8356</v>
      </c>
      <c r="N454" s="36">
        <f t="shared" ca="1" si="91"/>
        <v>378173556556.48413</v>
      </c>
      <c r="O454" s="36">
        <f t="shared" ca="1" si="92"/>
        <v>501670258678.92285</v>
      </c>
      <c r="P454" s="45">
        <f t="shared" ca="1" si="93"/>
        <v>-2.9478628258517992E-2</v>
      </c>
    </row>
    <row r="455" spans="1:16" x14ac:dyDescent="0.2">
      <c r="A455" s="106">
        <v>51497.5</v>
      </c>
      <c r="B455" s="106">
        <v>6.0905185768206138E-2</v>
      </c>
      <c r="D455" s="92">
        <f t="shared" si="81"/>
        <v>5.14975</v>
      </c>
      <c r="E455" s="92">
        <f t="shared" si="82"/>
        <v>6.0905185768206138E-2</v>
      </c>
      <c r="F455" s="36">
        <f t="shared" si="83"/>
        <v>26.5199250625</v>
      </c>
      <c r="G455" s="36">
        <f t="shared" si="84"/>
        <v>136.57098409060939</v>
      </c>
      <c r="H455" s="36">
        <f t="shared" si="85"/>
        <v>703.30642532061563</v>
      </c>
      <c r="I455" s="36">
        <f t="shared" si="86"/>
        <v>0.31364648040981957</v>
      </c>
      <c r="J455" s="36">
        <f t="shared" si="87"/>
        <v>1.6152009624904684</v>
      </c>
      <c r="K455" s="36">
        <f t="shared" ca="1" si="88"/>
        <v>9.0342144450120676E-2</v>
      </c>
      <c r="L455" s="36">
        <f t="shared" ca="1" si="89"/>
        <v>8.6653453644074368E-4</v>
      </c>
      <c r="M455" s="36">
        <f t="shared" ca="1" si="90"/>
        <v>234382868973.8356</v>
      </c>
      <c r="N455" s="36">
        <f t="shared" ca="1" si="91"/>
        <v>378173556556.48413</v>
      </c>
      <c r="O455" s="36">
        <f t="shared" ca="1" si="92"/>
        <v>501670258678.92285</v>
      </c>
      <c r="P455" s="45">
        <f t="shared" ca="1" si="93"/>
        <v>-2.9436958681914538E-2</v>
      </c>
    </row>
    <row r="456" spans="1:16" x14ac:dyDescent="0.2">
      <c r="A456" s="106">
        <v>51498</v>
      </c>
      <c r="B456" s="106">
        <v>6.0752716723072808E-2</v>
      </c>
      <c r="D456" s="92">
        <f t="shared" si="81"/>
        <v>5.1497999999999999</v>
      </c>
      <c r="E456" s="92">
        <f t="shared" si="82"/>
        <v>6.0752716723072808E-2</v>
      </c>
      <c r="F456" s="36">
        <f t="shared" si="83"/>
        <v>26.52044004</v>
      </c>
      <c r="G456" s="36">
        <f t="shared" si="84"/>
        <v>136.57496211799199</v>
      </c>
      <c r="H456" s="36">
        <f t="shared" si="85"/>
        <v>703.33373991523524</v>
      </c>
      <c r="I456" s="36">
        <f t="shared" si="86"/>
        <v>0.31286434058048035</v>
      </c>
      <c r="J456" s="36">
        <f t="shared" si="87"/>
        <v>1.6111887811213577</v>
      </c>
      <c r="K456" s="36">
        <f t="shared" ca="1" si="88"/>
        <v>9.0344314262401165E-2</v>
      </c>
      <c r="L456" s="36">
        <f t="shared" ca="1" si="89"/>
        <v>8.7566264492958405E-4</v>
      </c>
      <c r="M456" s="36">
        <f t="shared" ca="1" si="90"/>
        <v>234392745750.5661</v>
      </c>
      <c r="N456" s="36">
        <f t="shared" ca="1" si="91"/>
        <v>378192506291.45123</v>
      </c>
      <c r="O456" s="36">
        <f t="shared" ca="1" si="92"/>
        <v>501692882899.34515</v>
      </c>
      <c r="P456" s="45">
        <f t="shared" ca="1" si="93"/>
        <v>-2.9591597539328357E-2</v>
      </c>
    </row>
    <row r="457" spans="1:16" x14ac:dyDescent="0.2">
      <c r="A457" s="106">
        <v>51498</v>
      </c>
      <c r="B457" s="106">
        <v>6.075593253626721E-2</v>
      </c>
      <c r="D457" s="92">
        <f t="shared" si="81"/>
        <v>5.1497999999999999</v>
      </c>
      <c r="E457" s="92">
        <f t="shared" si="82"/>
        <v>6.075593253626721E-2</v>
      </c>
      <c r="F457" s="36">
        <f t="shared" si="83"/>
        <v>26.52044004</v>
      </c>
      <c r="G457" s="36">
        <f t="shared" si="84"/>
        <v>136.57496211799199</v>
      </c>
      <c r="H457" s="36">
        <f t="shared" si="85"/>
        <v>703.33373991523524</v>
      </c>
      <c r="I457" s="36">
        <f t="shared" si="86"/>
        <v>0.31288090137526886</v>
      </c>
      <c r="J457" s="36">
        <f t="shared" si="87"/>
        <v>1.6112740659023597</v>
      </c>
      <c r="K457" s="36">
        <f t="shared" ca="1" si="88"/>
        <v>9.0344314262401165E-2</v>
      </c>
      <c r="L457" s="36">
        <f t="shared" ca="1" si="89"/>
        <v>8.7547233317141783E-4</v>
      </c>
      <c r="M457" s="36">
        <f t="shared" ca="1" si="90"/>
        <v>234392745750.5661</v>
      </c>
      <c r="N457" s="36">
        <f t="shared" ca="1" si="91"/>
        <v>378192506291.45123</v>
      </c>
      <c r="O457" s="36">
        <f t="shared" ca="1" si="92"/>
        <v>501692882899.34515</v>
      </c>
      <c r="P457" s="45">
        <f t="shared" ca="1" si="93"/>
        <v>-2.9588381726133955E-2</v>
      </c>
    </row>
    <row r="458" spans="1:16" x14ac:dyDescent="0.2">
      <c r="A458" s="106">
        <v>51501.5</v>
      </c>
      <c r="B458" s="106">
        <v>6.0890325068612583E-2</v>
      </c>
      <c r="D458" s="92">
        <f t="shared" si="81"/>
        <v>5.15015</v>
      </c>
      <c r="E458" s="92">
        <f t="shared" si="82"/>
        <v>6.0890325068612583E-2</v>
      </c>
      <c r="F458" s="36">
        <f t="shared" si="83"/>
        <v>26.524045022500001</v>
      </c>
      <c r="G458" s="36">
        <f t="shared" si="84"/>
        <v>136.60281047262839</v>
      </c>
      <c r="H458" s="36">
        <f t="shared" si="85"/>
        <v>703.52496435560704</v>
      </c>
      <c r="I458" s="36">
        <f t="shared" si="86"/>
        <v>0.3135943076521151</v>
      </c>
      <c r="J458" s="36">
        <f t="shared" si="87"/>
        <v>1.6150577235545407</v>
      </c>
      <c r="K458" s="36">
        <f t="shared" ca="1" si="88"/>
        <v>9.035950365907483E-2</v>
      </c>
      <c r="L458" s="36">
        <f t="shared" ca="1" si="89"/>
        <v>8.684324867965585E-4</v>
      </c>
      <c r="M458" s="36">
        <f t="shared" ca="1" si="90"/>
        <v>234461891618.57697</v>
      </c>
      <c r="N458" s="36">
        <f t="shared" ca="1" si="91"/>
        <v>378325174081.16479</v>
      </c>
      <c r="O458" s="36">
        <f t="shared" ca="1" si="92"/>
        <v>501851273588.06464</v>
      </c>
      <c r="P458" s="45">
        <f t="shared" ca="1" si="93"/>
        <v>-2.9469178590462247E-2</v>
      </c>
    </row>
    <row r="459" spans="1:16" x14ac:dyDescent="0.2">
      <c r="A459" s="106">
        <v>51502</v>
      </c>
      <c r="B459" s="106">
        <v>6.0757653729524463E-2</v>
      </c>
      <c r="D459" s="92">
        <f t="shared" si="81"/>
        <v>5.1501999999999999</v>
      </c>
      <c r="E459" s="92">
        <f t="shared" si="82"/>
        <v>6.0757653729524463E-2</v>
      </c>
      <c r="F459" s="36">
        <f t="shared" si="83"/>
        <v>26.524560039999997</v>
      </c>
      <c r="G459" s="36">
        <f t="shared" si="84"/>
        <v>136.60678911800798</v>
      </c>
      <c r="H459" s="36">
        <f t="shared" si="85"/>
        <v>703.55228531556463</v>
      </c>
      <c r="I459" s="36">
        <f t="shared" si="86"/>
        <v>0.31291406823779688</v>
      </c>
      <c r="J459" s="36">
        <f t="shared" si="87"/>
        <v>1.6115700342383015</v>
      </c>
      <c r="K459" s="36">
        <f t="shared" ca="1" si="88"/>
        <v>9.0361673674415388E-2</v>
      </c>
      <c r="L459" s="36">
        <f t="shared" ca="1" si="89"/>
        <v>8.7639799689749967E-4</v>
      </c>
      <c r="M459" s="36">
        <f t="shared" ca="1" si="90"/>
        <v>234471770804.20572</v>
      </c>
      <c r="N459" s="36">
        <f t="shared" ca="1" si="91"/>
        <v>378344129429.17725</v>
      </c>
      <c r="O459" s="36">
        <f t="shared" ca="1" si="92"/>
        <v>501873903850.33252</v>
      </c>
      <c r="P459" s="45">
        <f t="shared" ca="1" si="93"/>
        <v>-2.9604019944890925E-2</v>
      </c>
    </row>
    <row r="460" spans="1:16" x14ac:dyDescent="0.2">
      <c r="A460" s="106">
        <v>51502</v>
      </c>
      <c r="B460" s="106">
        <v>6.0793307799031027E-2</v>
      </c>
      <c r="D460" s="92">
        <f t="shared" si="81"/>
        <v>5.1501999999999999</v>
      </c>
      <c r="E460" s="92">
        <f t="shared" si="82"/>
        <v>6.0793307799031027E-2</v>
      </c>
      <c r="F460" s="36">
        <f t="shared" si="83"/>
        <v>26.524560039999997</v>
      </c>
      <c r="G460" s="36">
        <f t="shared" si="84"/>
        <v>136.60678911800798</v>
      </c>
      <c r="H460" s="36">
        <f t="shared" si="85"/>
        <v>703.55228531556463</v>
      </c>
      <c r="I460" s="36">
        <f t="shared" si="86"/>
        <v>0.3130976938265696</v>
      </c>
      <c r="J460" s="36">
        <f t="shared" si="87"/>
        <v>1.6125157427455987</v>
      </c>
      <c r="K460" s="36">
        <f t="shared" ca="1" si="88"/>
        <v>9.0361673674415388E-2</v>
      </c>
      <c r="L460" s="36">
        <f t="shared" ca="1" si="89"/>
        <v>8.7428826054059439E-4</v>
      </c>
      <c r="M460" s="36">
        <f t="shared" ca="1" si="90"/>
        <v>234471770804.20572</v>
      </c>
      <c r="N460" s="36">
        <f t="shared" ca="1" si="91"/>
        <v>378344129429.17725</v>
      </c>
      <c r="O460" s="36">
        <f t="shared" ca="1" si="92"/>
        <v>501873903850.33252</v>
      </c>
      <c r="P460" s="45">
        <f t="shared" ca="1" si="93"/>
        <v>-2.9568365875384361E-2</v>
      </c>
    </row>
    <row r="461" spans="1:16" x14ac:dyDescent="0.2">
      <c r="A461" s="106">
        <v>51502.5</v>
      </c>
      <c r="B461" s="106">
        <v>6.0883508464030456E-2</v>
      </c>
      <c r="D461" s="92">
        <f t="shared" si="81"/>
        <v>5.1502499999999998</v>
      </c>
      <c r="E461" s="92">
        <f t="shared" si="82"/>
        <v>6.0883508464030456E-2</v>
      </c>
      <c r="F461" s="36">
        <f t="shared" si="83"/>
        <v>26.525075062499997</v>
      </c>
      <c r="G461" s="36">
        <f t="shared" si="84"/>
        <v>136.61076784064062</v>
      </c>
      <c r="H461" s="36">
        <f t="shared" si="85"/>
        <v>703.57960707125926</v>
      </c>
      <c r="I461" s="36">
        <f t="shared" si="86"/>
        <v>0.31356528946687284</v>
      </c>
      <c r="J461" s="36">
        <f t="shared" si="87"/>
        <v>1.6149396320767617</v>
      </c>
      <c r="K461" s="36">
        <f t="shared" ca="1" si="88"/>
        <v>9.0363843715138448E-2</v>
      </c>
      <c r="L461" s="36">
        <f t="shared" ca="1" si="89"/>
        <v>8.690901665177205E-4</v>
      </c>
      <c r="M461" s="36">
        <f t="shared" ca="1" si="90"/>
        <v>234481650290.97333</v>
      </c>
      <c r="N461" s="36">
        <f t="shared" ca="1" si="91"/>
        <v>378363085478.89746</v>
      </c>
      <c r="O461" s="36">
        <f t="shared" ca="1" si="92"/>
        <v>501896534867.90582</v>
      </c>
      <c r="P461" s="45">
        <f t="shared" ca="1" si="93"/>
        <v>-2.9480335251107992E-2</v>
      </c>
    </row>
    <row r="462" spans="1:16" x14ac:dyDescent="0.2">
      <c r="A462" s="106">
        <v>51506</v>
      </c>
      <c r="B462" s="106">
        <v>6.078689682908589E-2</v>
      </c>
      <c r="D462" s="92">
        <f t="shared" si="81"/>
        <v>5.1505999999999998</v>
      </c>
      <c r="E462" s="92">
        <f t="shared" si="82"/>
        <v>6.078689682908589E-2</v>
      </c>
      <c r="F462" s="36">
        <f t="shared" si="83"/>
        <v>26.528680359999999</v>
      </c>
      <c r="G462" s="36">
        <f t="shared" si="84"/>
        <v>136.638621062216</v>
      </c>
      <c r="H462" s="36">
        <f t="shared" si="85"/>
        <v>703.77088164304973</v>
      </c>
      <c r="I462" s="36">
        <f t="shared" si="86"/>
        <v>0.31308899080788977</v>
      </c>
      <c r="J462" s="36">
        <f t="shared" si="87"/>
        <v>1.612596156055117</v>
      </c>
      <c r="K462" s="36">
        <f t="shared" ca="1" si="88"/>
        <v>9.0379034710910189E-2</v>
      </c>
      <c r="L462" s="36">
        <f t="shared" ca="1" si="89"/>
        <v>8.7569462441690067E-4</v>
      </c>
      <c r="M462" s="36">
        <f t="shared" ca="1" si="90"/>
        <v>234550815130.7251</v>
      </c>
      <c r="N462" s="36">
        <f t="shared" ca="1" si="91"/>
        <v>378495797476.177</v>
      </c>
      <c r="O462" s="36">
        <f t="shared" ca="1" si="92"/>
        <v>502054973140.85999</v>
      </c>
      <c r="P462" s="45">
        <f t="shared" ca="1" si="93"/>
        <v>-2.9592137881824299E-2</v>
      </c>
    </row>
    <row r="463" spans="1:16" x14ac:dyDescent="0.2">
      <c r="A463" s="106">
        <v>51506</v>
      </c>
      <c r="B463" s="106">
        <v>6.0818472040409688E-2</v>
      </c>
      <c r="D463" s="92">
        <f t="shared" si="81"/>
        <v>5.1505999999999998</v>
      </c>
      <c r="E463" s="92">
        <f t="shared" si="82"/>
        <v>6.0818472040409688E-2</v>
      </c>
      <c r="F463" s="36">
        <f t="shared" si="83"/>
        <v>26.528680359999999</v>
      </c>
      <c r="G463" s="36">
        <f t="shared" si="84"/>
        <v>136.638621062216</v>
      </c>
      <c r="H463" s="36">
        <f t="shared" si="85"/>
        <v>703.77088164304973</v>
      </c>
      <c r="I463" s="36">
        <f t="shared" si="86"/>
        <v>0.31325162209133411</v>
      </c>
      <c r="J463" s="36">
        <f t="shared" si="87"/>
        <v>1.6134338047436254</v>
      </c>
      <c r="K463" s="36">
        <f t="shared" ca="1" si="88"/>
        <v>9.0379034710910189E-2</v>
      </c>
      <c r="L463" s="36">
        <f t="shared" ca="1" si="89"/>
        <v>8.7382686539658769E-4</v>
      </c>
      <c r="M463" s="36">
        <f t="shared" ca="1" si="90"/>
        <v>234550815130.7251</v>
      </c>
      <c r="N463" s="36">
        <f t="shared" ca="1" si="91"/>
        <v>378495797476.177</v>
      </c>
      <c r="O463" s="36">
        <f t="shared" ca="1" si="92"/>
        <v>502054973140.85999</v>
      </c>
      <c r="P463" s="45">
        <f t="shared" ca="1" si="93"/>
        <v>-2.9560562670500501E-2</v>
      </c>
    </row>
    <row r="464" spans="1:16" x14ac:dyDescent="0.2">
      <c r="A464" s="106">
        <v>51506.5</v>
      </c>
      <c r="B464" s="106">
        <v>6.0831557631900068E-2</v>
      </c>
      <c r="D464" s="92">
        <f t="shared" si="81"/>
        <v>5.1506499999999997</v>
      </c>
      <c r="E464" s="92">
        <f t="shared" si="82"/>
        <v>6.0831557631900068E-2</v>
      </c>
      <c r="F464" s="36">
        <f t="shared" si="83"/>
        <v>26.529195422499996</v>
      </c>
      <c r="G464" s="36">
        <f t="shared" si="84"/>
        <v>136.6426004028996</v>
      </c>
      <c r="H464" s="36">
        <f t="shared" si="85"/>
        <v>703.79820976519477</v>
      </c>
      <c r="I464" s="36">
        <f t="shared" si="86"/>
        <v>0.31332206231674609</v>
      </c>
      <c r="J464" s="36">
        <f t="shared" si="87"/>
        <v>1.6138122802717481</v>
      </c>
      <c r="K464" s="36">
        <f t="shared" ca="1" si="88"/>
        <v>9.0381204954693317E-2</v>
      </c>
      <c r="L464" s="36">
        <f t="shared" ca="1" si="89"/>
        <v>8.7318165690146226E-4</v>
      </c>
      <c r="M464" s="36">
        <f t="shared" ca="1" si="90"/>
        <v>234560697026.81418</v>
      </c>
      <c r="N464" s="36">
        <f t="shared" ca="1" si="91"/>
        <v>378514759140.16992</v>
      </c>
      <c r="O464" s="36">
        <f t="shared" ca="1" si="92"/>
        <v>502077610201.47247</v>
      </c>
      <c r="P464" s="45">
        <f t="shared" ca="1" si="93"/>
        <v>-2.9549647322793249E-2</v>
      </c>
    </row>
    <row r="465" spans="1:16" x14ac:dyDescent="0.2">
      <c r="A465" s="106">
        <v>51506.5</v>
      </c>
      <c r="B465" s="106">
        <v>6.0880496574100107E-2</v>
      </c>
      <c r="D465" s="92">
        <f t="shared" si="81"/>
        <v>5.1506499999999997</v>
      </c>
      <c r="E465" s="92">
        <f t="shared" si="82"/>
        <v>6.0880496574100107E-2</v>
      </c>
      <c r="F465" s="36">
        <f t="shared" si="83"/>
        <v>26.529195422499996</v>
      </c>
      <c r="G465" s="36">
        <f t="shared" si="84"/>
        <v>136.6426004028996</v>
      </c>
      <c r="H465" s="36">
        <f t="shared" si="85"/>
        <v>703.79820976519477</v>
      </c>
      <c r="I465" s="36">
        <f t="shared" si="86"/>
        <v>0.31357412967938869</v>
      </c>
      <c r="J465" s="36">
        <f t="shared" si="87"/>
        <v>1.6151105910331434</v>
      </c>
      <c r="K465" s="36">
        <f t="shared" ca="1" si="88"/>
        <v>9.0381204954693317E-2</v>
      </c>
      <c r="L465" s="36">
        <f t="shared" ca="1" si="89"/>
        <v>8.7029179495680246E-4</v>
      </c>
      <c r="M465" s="36">
        <f t="shared" ca="1" si="90"/>
        <v>234560697026.81418</v>
      </c>
      <c r="N465" s="36">
        <f t="shared" ca="1" si="91"/>
        <v>378514759140.16992</v>
      </c>
      <c r="O465" s="36">
        <f t="shared" ca="1" si="92"/>
        <v>502077610201.47247</v>
      </c>
      <c r="P465" s="45">
        <f t="shared" ca="1" si="93"/>
        <v>-2.950070838059321E-2</v>
      </c>
    </row>
    <row r="466" spans="1:16" x14ac:dyDescent="0.2">
      <c r="A466" s="106">
        <v>51514.5</v>
      </c>
      <c r="B466" s="106">
        <v>6.0884668499056716E-2</v>
      </c>
      <c r="D466" s="92">
        <f t="shared" si="81"/>
        <v>5.1514499999999996</v>
      </c>
      <c r="E466" s="92">
        <f t="shared" si="82"/>
        <v>6.0884668499056716E-2</v>
      </c>
      <c r="F466" s="36">
        <f t="shared" si="83"/>
        <v>26.537437102499997</v>
      </c>
      <c r="G466" s="36">
        <f t="shared" si="84"/>
        <v>136.70628036167361</v>
      </c>
      <c r="H466" s="36">
        <f t="shared" si="85"/>
        <v>704.2355679691434</v>
      </c>
      <c r="I466" s="36">
        <f t="shared" si="86"/>
        <v>0.3136443255394657</v>
      </c>
      <c r="J466" s="36">
        <f t="shared" si="87"/>
        <v>1.6157230608002804</v>
      </c>
      <c r="K466" s="36">
        <f t="shared" ca="1" si="88"/>
        <v>9.0415932307244734E-2</v>
      </c>
      <c r="L466" s="36">
        <f t="shared" ca="1" si="89"/>
        <v>8.7209554210879549E-4</v>
      </c>
      <c r="M466" s="36">
        <f t="shared" ca="1" si="90"/>
        <v>234718848330.30307</v>
      </c>
      <c r="N466" s="36">
        <f t="shared" ca="1" si="91"/>
        <v>378818241228.72662</v>
      </c>
      <c r="O466" s="36">
        <f t="shared" ca="1" si="92"/>
        <v>502439905924.35901</v>
      </c>
      <c r="P466" s="45">
        <f t="shared" ca="1" si="93"/>
        <v>-2.9531263808188019E-2</v>
      </c>
    </row>
    <row r="467" spans="1:16" x14ac:dyDescent="0.2">
      <c r="A467" s="106">
        <v>51515</v>
      </c>
      <c r="B467" s="106">
        <v>6.0833935982373077E-2</v>
      </c>
      <c r="D467" s="92">
        <f t="shared" si="81"/>
        <v>5.1515000000000004</v>
      </c>
      <c r="E467" s="92">
        <f t="shared" si="82"/>
        <v>6.0833935982373077E-2</v>
      </c>
      <c r="F467" s="36">
        <f t="shared" si="83"/>
        <v>26.537952250000004</v>
      </c>
      <c r="G467" s="36">
        <f t="shared" si="84"/>
        <v>136.71026101587503</v>
      </c>
      <c r="H467" s="36">
        <f t="shared" si="85"/>
        <v>704.26290962328028</v>
      </c>
      <c r="I467" s="36">
        <f t="shared" si="86"/>
        <v>0.31338602121319492</v>
      </c>
      <c r="J467" s="36">
        <f t="shared" si="87"/>
        <v>1.6144080882797738</v>
      </c>
      <c r="K467" s="36">
        <f t="shared" ca="1" si="88"/>
        <v>9.0418102982530557E-2</v>
      </c>
      <c r="L467" s="36">
        <f t="shared" ca="1" si="89"/>
        <v>8.7522293709320679E-4</v>
      </c>
      <c r="M467" s="36">
        <f t="shared" ca="1" si="90"/>
        <v>234728735347.45001</v>
      </c>
      <c r="N467" s="36">
        <f t="shared" ca="1" si="91"/>
        <v>378837214826.6731</v>
      </c>
      <c r="O467" s="36">
        <f t="shared" ca="1" si="92"/>
        <v>502462555829.953</v>
      </c>
      <c r="P467" s="45">
        <f t="shared" ca="1" si="93"/>
        <v>-2.958416700015748E-2</v>
      </c>
    </row>
    <row r="468" spans="1:16" x14ac:dyDescent="0.2">
      <c r="A468" s="106">
        <v>51519</v>
      </c>
      <c r="B468" s="106">
        <v>6.085933403664967E-2</v>
      </c>
      <c r="D468" s="92">
        <f t="shared" si="81"/>
        <v>5.1519000000000004</v>
      </c>
      <c r="E468" s="92">
        <f t="shared" si="82"/>
        <v>6.085933403664967E-2</v>
      </c>
      <c r="F468" s="36">
        <f t="shared" si="83"/>
        <v>26.542073610000003</v>
      </c>
      <c r="G468" s="36">
        <f t="shared" si="84"/>
        <v>136.74210903135904</v>
      </c>
      <c r="H468" s="36">
        <f t="shared" si="85"/>
        <v>704.48167151865857</v>
      </c>
      <c r="I468" s="36">
        <f t="shared" si="86"/>
        <v>0.31354120302341548</v>
      </c>
      <c r="J468" s="36">
        <f t="shared" si="87"/>
        <v>1.6153329238563343</v>
      </c>
      <c r="K468" s="36">
        <f t="shared" ca="1" si="88"/>
        <v>9.0435469298587146E-2</v>
      </c>
      <c r="L468" s="36">
        <f t="shared" ca="1" si="89"/>
        <v>8.7474777703242131E-4</v>
      </c>
      <c r="M468" s="36">
        <f t="shared" ca="1" si="90"/>
        <v>234807842331.61569</v>
      </c>
      <c r="N468" s="36">
        <f t="shared" ca="1" si="91"/>
        <v>378989028889.10187</v>
      </c>
      <c r="O468" s="36">
        <f t="shared" ca="1" si="92"/>
        <v>502643782282.6048</v>
      </c>
      <c r="P468" s="45">
        <f t="shared" ca="1" si="93"/>
        <v>-2.9576135261937475E-2</v>
      </c>
    </row>
    <row r="469" spans="1:16" x14ac:dyDescent="0.2">
      <c r="A469" s="106">
        <v>51522.5</v>
      </c>
      <c r="B469" s="106">
        <v>6.1021253364742734E-2</v>
      </c>
      <c r="D469" s="92">
        <f t="shared" ref="D469:D536" si="94">A469/A$18</f>
        <v>5.1522500000000004</v>
      </c>
      <c r="E469" s="92">
        <f t="shared" ref="E469:E536" si="95">B469/B$18</f>
        <v>6.1021253364742734E-2</v>
      </c>
      <c r="F469" s="36">
        <f t="shared" ref="F469:F536" si="96">D469*D469</f>
        <v>26.545680062500004</v>
      </c>
      <c r="G469" s="36">
        <f t="shared" ref="G469:G532" si="97">D469*F469</f>
        <v>136.76998010201567</v>
      </c>
      <c r="H469" s="36">
        <f t="shared" ref="H469:H536" si="98">F469*F469</f>
        <v>704.67312998061027</v>
      </c>
      <c r="I469" s="36">
        <f t="shared" ref="I469:I536" si="99">E469*D469</f>
        <v>0.31439675264849576</v>
      </c>
      <c r="J469" s="36">
        <f t="shared" ref="J469:J532" si="100">I469*D469</f>
        <v>1.6198506688332124</v>
      </c>
      <c r="K469" s="36">
        <f t="shared" ref="K469:K536" ca="1" si="101">+E$4+E$5*D469+E$6*D469^2</f>
        <v>9.0450666157718379E-2</v>
      </c>
      <c r="L469" s="36">
        <f t="shared" ref="L469:L532" ca="1" si="102">+(K469-E469)^2</f>
        <v>8.6609033733935862E-4</v>
      </c>
      <c r="M469" s="36">
        <f t="shared" ref="M469:M536" ca="1" si="103">(M$1-M$2*D469+M$3*F469)^2</f>
        <v>234877076762.93637</v>
      </c>
      <c r="N469" s="36">
        <f t="shared" ref="N469:N532" ca="1" si="104">(-M$2+M$4*D469-M$5*F469)^2</f>
        <v>379121903063.50439</v>
      </c>
      <c r="O469" s="36">
        <f t="shared" ref="O469:O536" ca="1" si="105">+(M$3-D469*M$5+F469*M$6)^2</f>
        <v>502802395111.5083</v>
      </c>
      <c r="P469" s="45">
        <f t="shared" ref="P469:P536" ca="1" si="106">+E469-K469</f>
        <v>-2.9429412792975645E-2</v>
      </c>
    </row>
    <row r="470" spans="1:16" x14ac:dyDescent="0.2">
      <c r="A470" s="106">
        <v>51523</v>
      </c>
      <c r="B470" s="106">
        <v>6.0891117529536132E-2</v>
      </c>
      <c r="D470" s="92">
        <f t="shared" si="94"/>
        <v>5.1523000000000003</v>
      </c>
      <c r="E470" s="92">
        <f t="shared" si="95"/>
        <v>6.0891117529536132E-2</v>
      </c>
      <c r="F470" s="36">
        <f t="shared" si="96"/>
        <v>26.546195290000004</v>
      </c>
      <c r="G470" s="36">
        <f t="shared" si="97"/>
        <v>136.77396199266704</v>
      </c>
      <c r="H470" s="36">
        <f t="shared" si="98"/>
        <v>704.70048437481842</v>
      </c>
      <c r="I470" s="36">
        <f t="shared" si="99"/>
        <v>0.31372930484742906</v>
      </c>
      <c r="J470" s="36">
        <f t="shared" si="100"/>
        <v>1.6164274973654089</v>
      </c>
      <c r="K470" s="36">
        <f t="shared" ca="1" si="101"/>
        <v>9.0452837239124312E-2</v>
      </c>
      <c r="L470" s="36">
        <f t="shared" ca="1" si="102"/>
        <v>8.7389527218825432E-4</v>
      </c>
      <c r="M470" s="36">
        <f t="shared" ca="1" si="103"/>
        <v>234886968601.45425</v>
      </c>
      <c r="N470" s="36">
        <f t="shared" ca="1" si="104"/>
        <v>379140887897.90881</v>
      </c>
      <c r="O470" s="36">
        <f t="shared" ca="1" si="105"/>
        <v>502825057110.87347</v>
      </c>
      <c r="P470" s="45">
        <f t="shared" ca="1" si="106"/>
        <v>-2.956171970958818E-2</v>
      </c>
    </row>
    <row r="471" spans="1:16" x14ac:dyDescent="0.2">
      <c r="A471" s="106">
        <v>51523.5</v>
      </c>
      <c r="B471" s="106">
        <v>6.096078893460799E-2</v>
      </c>
      <c r="D471" s="92">
        <f t="shared" si="94"/>
        <v>5.1523500000000002</v>
      </c>
      <c r="E471" s="92">
        <f t="shared" si="95"/>
        <v>6.096078893460799E-2</v>
      </c>
      <c r="F471" s="36">
        <f t="shared" si="96"/>
        <v>26.546710522500003</v>
      </c>
      <c r="G471" s="36">
        <f t="shared" si="97"/>
        <v>136.7779439606029</v>
      </c>
      <c r="H471" s="36">
        <f t="shared" si="98"/>
        <v>704.72783956541241</v>
      </c>
      <c r="I471" s="36">
        <f t="shared" si="99"/>
        <v>0.31409132086722746</v>
      </c>
      <c r="J471" s="36">
        <f t="shared" si="100"/>
        <v>1.6183084170702595</v>
      </c>
      <c r="K471" s="36">
        <f t="shared" ca="1" si="101"/>
        <v>9.0455008345912746E-2</v>
      </c>
      <c r="L471" s="36">
        <f t="shared" ca="1" si="102"/>
        <v>8.6990897868218626E-4</v>
      </c>
      <c r="M471" s="36">
        <f t="shared" ca="1" si="103"/>
        <v>234896860741.35797</v>
      </c>
      <c r="N471" s="36">
        <f t="shared" ca="1" si="104"/>
        <v>379159873434.73676</v>
      </c>
      <c r="O471" s="36">
        <f t="shared" ca="1" si="105"/>
        <v>502847719866.24066</v>
      </c>
      <c r="P471" s="45">
        <f t="shared" ca="1" si="106"/>
        <v>-2.9494219411304756E-2</v>
      </c>
    </row>
    <row r="472" spans="1:16" x14ac:dyDescent="0.2">
      <c r="A472" s="106">
        <v>51527</v>
      </c>
      <c r="B472" s="106">
        <v>6.0918211034731939E-2</v>
      </c>
      <c r="D472" s="92">
        <f t="shared" si="94"/>
        <v>5.1527000000000003</v>
      </c>
      <c r="E472" s="92">
        <f t="shared" si="95"/>
        <v>6.0918211034731939E-2</v>
      </c>
      <c r="F472" s="36">
        <f t="shared" si="96"/>
        <v>26.550317290000002</v>
      </c>
      <c r="G472" s="36">
        <f t="shared" si="97"/>
        <v>136.80581990018302</v>
      </c>
      <c r="H472" s="36">
        <f t="shared" si="98"/>
        <v>704.9193481996731</v>
      </c>
      <c r="I472" s="36">
        <f t="shared" si="99"/>
        <v>0.3138932659986633</v>
      </c>
      <c r="J472" s="36">
        <f t="shared" si="100"/>
        <v>1.6173978317113125</v>
      </c>
      <c r="K472" s="36">
        <f t="shared" ca="1" si="101"/>
        <v>9.0470206804142E-2</v>
      </c>
      <c r="L472" s="36">
        <f t="shared" ca="1" si="102"/>
        <v>8.733204539552302E-4</v>
      </c>
      <c r="M472" s="36">
        <f t="shared" ca="1" si="103"/>
        <v>234966114159.97647</v>
      </c>
      <c r="N472" s="36">
        <f t="shared" ca="1" si="104"/>
        <v>379292791861.82684</v>
      </c>
      <c r="O472" s="36">
        <f t="shared" ca="1" si="105"/>
        <v>503006380323.24915</v>
      </c>
      <c r="P472" s="45">
        <f t="shared" ca="1" si="106"/>
        <v>-2.9551995769410061E-2</v>
      </c>
    </row>
    <row r="473" spans="1:16" x14ac:dyDescent="0.2">
      <c r="A473" s="106">
        <v>51527.5</v>
      </c>
      <c r="B473" s="106">
        <v>6.0903655561560299E-2</v>
      </c>
      <c r="D473" s="92">
        <f t="shared" si="94"/>
        <v>5.1527500000000002</v>
      </c>
      <c r="E473" s="92">
        <f t="shared" si="95"/>
        <v>6.0903655561560299E-2</v>
      </c>
      <c r="F473" s="36">
        <f t="shared" si="96"/>
        <v>26.550832562500002</v>
      </c>
      <c r="G473" s="36">
        <f t="shared" si="97"/>
        <v>136.80980248642189</v>
      </c>
      <c r="H473" s="36">
        <f t="shared" si="98"/>
        <v>704.94670976191037</v>
      </c>
      <c r="I473" s="36">
        <f t="shared" si="99"/>
        <v>0.31382131119482987</v>
      </c>
      <c r="J473" s="36">
        <f t="shared" si="100"/>
        <v>1.6170427612591596</v>
      </c>
      <c r="K473" s="36">
        <f t="shared" ca="1" si="101"/>
        <v>9.0472378113990504E-2</v>
      </c>
      <c r="L473" s="36">
        <f t="shared" ca="1" si="102"/>
        <v>8.7430935338259454E-4</v>
      </c>
      <c r="M473" s="36">
        <f t="shared" ca="1" si="103"/>
        <v>234976008711.17725</v>
      </c>
      <c r="N473" s="36">
        <f t="shared" ca="1" si="104"/>
        <v>379311783018.65765</v>
      </c>
      <c r="O473" s="36">
        <f t="shared" ca="1" si="105"/>
        <v>503029049127.22632</v>
      </c>
      <c r="P473" s="45">
        <f t="shared" ca="1" si="106"/>
        <v>-2.9568722552430204E-2</v>
      </c>
    </row>
    <row r="474" spans="1:16" x14ac:dyDescent="0.2">
      <c r="A474" s="106">
        <v>51528</v>
      </c>
      <c r="B474" s="106">
        <v>6.091899373132037E-2</v>
      </c>
      <c r="D474" s="92">
        <f t="shared" si="94"/>
        <v>5.1528</v>
      </c>
      <c r="E474" s="92">
        <f t="shared" si="95"/>
        <v>6.091899373132037E-2</v>
      </c>
      <c r="F474" s="36">
        <f t="shared" si="96"/>
        <v>26.551347840000002</v>
      </c>
      <c r="G474" s="36">
        <f t="shared" si="97"/>
        <v>136.813785149952</v>
      </c>
      <c r="H474" s="36">
        <f t="shared" si="98"/>
        <v>704.97407212067276</v>
      </c>
      <c r="I474" s="36">
        <f t="shared" si="99"/>
        <v>0.31390339089874758</v>
      </c>
      <c r="J474" s="36">
        <f t="shared" si="100"/>
        <v>1.6174813926230664</v>
      </c>
      <c r="K474" s="36">
        <f t="shared" ca="1" si="101"/>
        <v>9.0474549449221536E-2</v>
      </c>
      <c r="L474" s="36">
        <f t="shared" ca="1" si="102"/>
        <v>8.7353087379396033E-4</v>
      </c>
      <c r="M474" s="36">
        <f t="shared" ca="1" si="103"/>
        <v>234985903563.81668</v>
      </c>
      <c r="N474" s="36">
        <f t="shared" ca="1" si="104"/>
        <v>379330774878.06592</v>
      </c>
      <c r="O474" s="36">
        <f t="shared" ca="1" si="105"/>
        <v>503051718687.35461</v>
      </c>
      <c r="P474" s="45">
        <f t="shared" ca="1" si="106"/>
        <v>-2.9555555717901166E-2</v>
      </c>
    </row>
    <row r="475" spans="1:16" x14ac:dyDescent="0.2">
      <c r="A475" s="106">
        <v>51531.5</v>
      </c>
      <c r="B475" s="106">
        <v>6.0906636470463127E-2</v>
      </c>
      <c r="D475" s="92">
        <f t="shared" si="94"/>
        <v>5.1531500000000001</v>
      </c>
      <c r="E475" s="92">
        <f t="shared" si="95"/>
        <v>6.0906636470463127E-2</v>
      </c>
      <c r="F475" s="36">
        <f t="shared" si="96"/>
        <v>26.554954922500002</v>
      </c>
      <c r="G475" s="36">
        <f t="shared" si="97"/>
        <v>136.8416659588809</v>
      </c>
      <c r="H475" s="36">
        <f t="shared" si="98"/>
        <v>705.16563093600712</v>
      </c>
      <c r="I475" s="36">
        <f t="shared" si="99"/>
        <v>0.31386103372776708</v>
      </c>
      <c r="J475" s="36">
        <f t="shared" si="100"/>
        <v>1.6173729859542429</v>
      </c>
      <c r="K475" s="36">
        <f t="shared" ca="1" si="101"/>
        <v>9.0489749506548839E-2</v>
      </c>
      <c r="L475" s="36">
        <f t="shared" ca="1" si="102"/>
        <v>8.7516057690582437E-4</v>
      </c>
      <c r="M475" s="36">
        <f t="shared" ca="1" si="103"/>
        <v>235055175973.0676</v>
      </c>
      <c r="N475" s="36">
        <f t="shared" ca="1" si="104"/>
        <v>379463737567.51532</v>
      </c>
      <c r="O475" s="36">
        <f t="shared" ca="1" si="105"/>
        <v>503210426781.87201</v>
      </c>
      <c r="P475" s="45">
        <f t="shared" ca="1" si="106"/>
        <v>-2.9583113036085712E-2</v>
      </c>
    </row>
    <row r="476" spans="1:16" x14ac:dyDescent="0.2">
      <c r="A476" s="106">
        <v>51531.5</v>
      </c>
      <c r="B476" s="106">
        <v>6.0916848691704217E-2</v>
      </c>
      <c r="D476" s="92">
        <f t="shared" si="94"/>
        <v>5.1531500000000001</v>
      </c>
      <c r="E476" s="92">
        <f t="shared" si="95"/>
        <v>6.0916848691704217E-2</v>
      </c>
      <c r="F476" s="36">
        <f t="shared" si="96"/>
        <v>26.554954922500002</v>
      </c>
      <c r="G476" s="36">
        <f t="shared" si="97"/>
        <v>136.8416659588809</v>
      </c>
      <c r="H476" s="36">
        <f t="shared" si="98"/>
        <v>705.16563093600712</v>
      </c>
      <c r="I476" s="36">
        <f t="shared" si="99"/>
        <v>0.31391365883565558</v>
      </c>
      <c r="J476" s="36">
        <f t="shared" si="100"/>
        <v>1.6176441710289586</v>
      </c>
      <c r="K476" s="36">
        <f t="shared" ca="1" si="101"/>
        <v>9.0489749506548839E-2</v>
      </c>
      <c r="L476" s="36">
        <f t="shared" ca="1" si="102"/>
        <v>8.7455646260463772E-4</v>
      </c>
      <c r="M476" s="36">
        <f t="shared" ca="1" si="103"/>
        <v>235055175973.0676</v>
      </c>
      <c r="N476" s="36">
        <f t="shared" ca="1" si="104"/>
        <v>379463737567.51532</v>
      </c>
      <c r="O476" s="36">
        <f t="shared" ca="1" si="105"/>
        <v>503210426781.87201</v>
      </c>
      <c r="P476" s="45">
        <f t="shared" ca="1" si="106"/>
        <v>-2.9572900814844622E-2</v>
      </c>
    </row>
    <row r="477" spans="1:16" x14ac:dyDescent="0.2">
      <c r="A477" s="106">
        <v>51532</v>
      </c>
      <c r="B477" s="106">
        <v>6.0886209328600671E-2</v>
      </c>
      <c r="D477" s="92">
        <f t="shared" si="94"/>
        <v>5.1532</v>
      </c>
      <c r="E477" s="92">
        <f t="shared" si="95"/>
        <v>6.0886209328600671E-2</v>
      </c>
      <c r="F477" s="36">
        <f t="shared" si="96"/>
        <v>26.555470240000002</v>
      </c>
      <c r="G477" s="36">
        <f t="shared" si="97"/>
        <v>136.84564924076801</v>
      </c>
      <c r="H477" s="36">
        <f t="shared" si="98"/>
        <v>705.19299966752578</v>
      </c>
      <c r="I477" s="36">
        <f t="shared" si="99"/>
        <v>0.313758813912145</v>
      </c>
      <c r="J477" s="36">
        <f t="shared" si="100"/>
        <v>1.6168619198520655</v>
      </c>
      <c r="K477" s="36">
        <f t="shared" ca="1" si="101"/>
        <v>9.049192104483994E-2</v>
      </c>
      <c r="L477" s="36">
        <f t="shared" ca="1" si="102"/>
        <v>8.764981662250671E-4</v>
      </c>
      <c r="M477" s="36">
        <f t="shared" ca="1" si="103"/>
        <v>235065073237.42764</v>
      </c>
      <c r="N477" s="36">
        <f t="shared" ca="1" si="104"/>
        <v>379482735048.15454</v>
      </c>
      <c r="O477" s="36">
        <f t="shared" ca="1" si="105"/>
        <v>503233102391.80481</v>
      </c>
      <c r="P477" s="45">
        <f t="shared" ca="1" si="106"/>
        <v>-2.9605711716239269E-2</v>
      </c>
    </row>
    <row r="478" spans="1:16" x14ac:dyDescent="0.2">
      <c r="A478" s="106">
        <v>51532</v>
      </c>
      <c r="B478" s="106">
        <v>6.0898036732396577E-2</v>
      </c>
      <c r="D478" s="92">
        <f t="shared" si="94"/>
        <v>5.1532</v>
      </c>
      <c r="E478" s="92">
        <f t="shared" si="95"/>
        <v>6.0898036732396577E-2</v>
      </c>
      <c r="F478" s="36">
        <f t="shared" si="96"/>
        <v>26.555470240000002</v>
      </c>
      <c r="G478" s="36">
        <f t="shared" si="97"/>
        <v>136.84564924076801</v>
      </c>
      <c r="H478" s="36">
        <f t="shared" si="98"/>
        <v>705.19299966752578</v>
      </c>
      <c r="I478" s="36">
        <f t="shared" si="99"/>
        <v>0.31381976288938601</v>
      </c>
      <c r="J478" s="36">
        <f t="shared" si="100"/>
        <v>1.617176002121584</v>
      </c>
      <c r="K478" s="36">
        <f t="shared" ca="1" si="101"/>
        <v>9.049192104483994E-2</v>
      </c>
      <c r="L478" s="36">
        <f t="shared" ca="1" si="102"/>
        <v>8.7579798869828144E-4</v>
      </c>
      <c r="M478" s="36">
        <f t="shared" ca="1" si="103"/>
        <v>235065073237.42764</v>
      </c>
      <c r="N478" s="36">
        <f t="shared" ca="1" si="104"/>
        <v>379482735048.15454</v>
      </c>
      <c r="O478" s="36">
        <f t="shared" ca="1" si="105"/>
        <v>503233102391.80481</v>
      </c>
      <c r="P478" s="45">
        <f t="shared" ca="1" si="106"/>
        <v>-2.9593884312443364E-2</v>
      </c>
    </row>
    <row r="479" spans="1:16" x14ac:dyDescent="0.2">
      <c r="A479" s="106">
        <v>51535.5</v>
      </c>
      <c r="B479" s="106">
        <v>6.0963067029661033E-2</v>
      </c>
      <c r="D479" s="92">
        <f t="shared" si="94"/>
        <v>5.1535500000000001</v>
      </c>
      <c r="E479" s="92">
        <f t="shared" si="95"/>
        <v>6.0963067029661033E-2</v>
      </c>
      <c r="F479" s="36">
        <f t="shared" si="96"/>
        <v>26.5590776025</v>
      </c>
      <c r="G479" s="36">
        <f t="shared" si="97"/>
        <v>136.87353437836387</v>
      </c>
      <c r="H479" s="36">
        <f t="shared" si="98"/>
        <v>705.38460309561719</v>
      </c>
      <c r="I479" s="36">
        <f t="shared" si="99"/>
        <v>0.31417621409070962</v>
      </c>
      <c r="J479" s="36">
        <f t="shared" si="100"/>
        <v>1.6191228281271766</v>
      </c>
      <c r="K479" s="36">
        <f t="shared" ca="1" si="101"/>
        <v>9.0507122523587724E-2</v>
      </c>
      <c r="L479" s="36">
        <f t="shared" ca="1" si="102"/>
        <v>8.7285121502821985E-4</v>
      </c>
      <c r="M479" s="36">
        <f t="shared" ca="1" si="103"/>
        <v>235134362530.04025</v>
      </c>
      <c r="N479" s="36">
        <f t="shared" ca="1" si="104"/>
        <v>379615737090.04364</v>
      </c>
      <c r="O479" s="36">
        <f t="shared" ca="1" si="105"/>
        <v>503391852838.66949</v>
      </c>
      <c r="P479" s="45">
        <f t="shared" ca="1" si="106"/>
        <v>-2.9544055493926691E-2</v>
      </c>
    </row>
    <row r="480" spans="1:16" x14ac:dyDescent="0.2">
      <c r="A480" s="106">
        <v>51536</v>
      </c>
      <c r="B480" s="106">
        <v>6.0840389036457054E-2</v>
      </c>
      <c r="D480" s="92">
        <f t="shared" si="94"/>
        <v>5.1536</v>
      </c>
      <c r="E480" s="92">
        <f t="shared" si="95"/>
        <v>6.0840389036457054E-2</v>
      </c>
      <c r="F480" s="36">
        <f t="shared" si="96"/>
        <v>26.55959296</v>
      </c>
      <c r="G480" s="36">
        <f t="shared" si="97"/>
        <v>136.877518278656</v>
      </c>
      <c r="H480" s="36">
        <f t="shared" si="98"/>
        <v>705.41197820088155</v>
      </c>
      <c r="I480" s="36">
        <f t="shared" si="99"/>
        <v>0.31354702893828507</v>
      </c>
      <c r="J480" s="36">
        <f t="shared" si="100"/>
        <v>1.6158959683363459</v>
      </c>
      <c r="K480" s="36">
        <f t="shared" ca="1" si="101"/>
        <v>9.0509294264938867E-2</v>
      </c>
      <c r="L480" s="36">
        <f t="shared" ca="1" si="102"/>
        <v>8.8024393745663539E-4</v>
      </c>
      <c r="M480" s="36">
        <f t="shared" ca="1" si="103"/>
        <v>235144262206.49719</v>
      </c>
      <c r="N480" s="36">
        <f t="shared" ca="1" si="104"/>
        <v>379634740193.00592</v>
      </c>
      <c r="O480" s="36">
        <f t="shared" ca="1" si="105"/>
        <v>503414534499.46851</v>
      </c>
      <c r="P480" s="45">
        <f t="shared" ca="1" si="106"/>
        <v>-2.9668905228481812E-2</v>
      </c>
    </row>
    <row r="481" spans="1:16" x14ac:dyDescent="0.2">
      <c r="A481" s="106">
        <v>51536</v>
      </c>
      <c r="B481" s="106">
        <v>6.0861212710733525E-2</v>
      </c>
      <c r="D481" s="92">
        <f t="shared" si="94"/>
        <v>5.1536</v>
      </c>
      <c r="E481" s="92">
        <f t="shared" si="95"/>
        <v>6.0861212710733525E-2</v>
      </c>
      <c r="F481" s="36">
        <f t="shared" si="96"/>
        <v>26.55959296</v>
      </c>
      <c r="G481" s="36">
        <f t="shared" si="97"/>
        <v>136.877518278656</v>
      </c>
      <c r="H481" s="36">
        <f t="shared" si="98"/>
        <v>705.41197820088155</v>
      </c>
      <c r="I481" s="36">
        <f t="shared" si="99"/>
        <v>0.3136543458260363</v>
      </c>
      <c r="J481" s="36">
        <f t="shared" si="100"/>
        <v>1.6164490366490607</v>
      </c>
      <c r="K481" s="36">
        <f t="shared" ca="1" si="101"/>
        <v>9.0509294264938867E-2</v>
      </c>
      <c r="L481" s="36">
        <f t="shared" ca="1" si="102"/>
        <v>8.7900873984481098E-4</v>
      </c>
      <c r="M481" s="36">
        <f t="shared" ca="1" si="103"/>
        <v>235144262206.49719</v>
      </c>
      <c r="N481" s="36">
        <f t="shared" ca="1" si="104"/>
        <v>379634740193.00592</v>
      </c>
      <c r="O481" s="36">
        <f t="shared" ca="1" si="105"/>
        <v>503414534499.46851</v>
      </c>
      <c r="P481" s="45">
        <f t="shared" ca="1" si="106"/>
        <v>-2.9648081554205341E-2</v>
      </c>
    </row>
    <row r="482" spans="1:16" x14ac:dyDescent="0.2">
      <c r="A482" s="106">
        <v>51536.5</v>
      </c>
      <c r="B482" s="106">
        <v>6.0916433707461692E-2</v>
      </c>
      <c r="D482" s="92">
        <f t="shared" si="94"/>
        <v>5.1536499999999998</v>
      </c>
      <c r="E482" s="92">
        <f t="shared" si="95"/>
        <v>6.0916433707461692E-2</v>
      </c>
      <c r="F482" s="36">
        <f t="shared" si="96"/>
        <v>26.5601083225</v>
      </c>
      <c r="G482" s="36">
        <f t="shared" si="97"/>
        <v>136.88150225625211</v>
      </c>
      <c r="H482" s="36">
        <f t="shared" si="98"/>
        <v>705.43935410293375</v>
      </c>
      <c r="I482" s="36">
        <f t="shared" si="99"/>
        <v>0.31394197857645995</v>
      </c>
      <c r="J482" s="36">
        <f t="shared" si="100"/>
        <v>1.6179470778905727</v>
      </c>
      <c r="K482" s="36">
        <f t="shared" ca="1" si="101"/>
        <v>9.0511466031672538E-2</v>
      </c>
      <c r="L482" s="36">
        <f t="shared" ca="1" si="102"/>
        <v>8.7586593827108483E-4</v>
      </c>
      <c r="M482" s="36">
        <f t="shared" ca="1" si="103"/>
        <v>235154162184.49286</v>
      </c>
      <c r="N482" s="36">
        <f t="shared" ca="1" si="104"/>
        <v>379653743998.83539</v>
      </c>
      <c r="O482" s="36">
        <f t="shared" ca="1" si="105"/>
        <v>503437216916.70038</v>
      </c>
      <c r="P482" s="45">
        <f t="shared" ca="1" si="106"/>
        <v>-2.9595032324210846E-2</v>
      </c>
    </row>
    <row r="483" spans="1:16" x14ac:dyDescent="0.2">
      <c r="A483" s="106">
        <v>51536.5</v>
      </c>
      <c r="B483" s="106">
        <v>6.0934058667044155E-2</v>
      </c>
      <c r="D483" s="92">
        <f t="shared" si="94"/>
        <v>5.1536499999999998</v>
      </c>
      <c r="E483" s="92">
        <f t="shared" si="95"/>
        <v>6.0934058667044155E-2</v>
      </c>
      <c r="F483" s="36">
        <f t="shared" si="96"/>
        <v>26.5601083225</v>
      </c>
      <c r="G483" s="36">
        <f t="shared" si="97"/>
        <v>136.88150225625211</v>
      </c>
      <c r="H483" s="36">
        <f t="shared" si="98"/>
        <v>705.43935410293375</v>
      </c>
      <c r="I483" s="36">
        <f t="shared" si="99"/>
        <v>0.31403281144941209</v>
      </c>
      <c r="J483" s="36">
        <f t="shared" si="100"/>
        <v>1.6184151987262625</v>
      </c>
      <c r="K483" s="36">
        <f t="shared" ca="1" si="101"/>
        <v>9.0511466031672538E-2</v>
      </c>
      <c r="L483" s="36">
        <f t="shared" ca="1" si="102"/>
        <v>8.7482302641317335E-4</v>
      </c>
      <c r="M483" s="36">
        <f t="shared" ca="1" si="103"/>
        <v>235154162184.49286</v>
      </c>
      <c r="N483" s="36">
        <f t="shared" ca="1" si="104"/>
        <v>379653743998.83539</v>
      </c>
      <c r="O483" s="36">
        <f t="shared" ca="1" si="105"/>
        <v>503437216916.70038</v>
      </c>
      <c r="P483" s="45">
        <f t="shared" ca="1" si="106"/>
        <v>-2.9577407364628383E-2</v>
      </c>
    </row>
    <row r="484" spans="1:16" x14ac:dyDescent="0.2">
      <c r="A484" s="106">
        <v>51540</v>
      </c>
      <c r="B484" s="106">
        <v>6.0943318108911626E-2</v>
      </c>
      <c r="D484" s="92">
        <f t="shared" si="94"/>
        <v>5.1539999999999999</v>
      </c>
      <c r="E484" s="92">
        <f t="shared" si="95"/>
        <v>6.0943318108911626E-2</v>
      </c>
      <c r="F484" s="36">
        <f t="shared" si="96"/>
        <v>26.563715999999999</v>
      </c>
      <c r="G484" s="36">
        <f t="shared" si="97"/>
        <v>136.90939226399999</v>
      </c>
      <c r="H484" s="36">
        <f t="shared" si="98"/>
        <v>705.63100772865596</v>
      </c>
      <c r="I484" s="36">
        <f t="shared" si="99"/>
        <v>0.31410186153333053</v>
      </c>
      <c r="J484" s="36">
        <f t="shared" si="100"/>
        <v>1.6188809943427855</v>
      </c>
      <c r="K484" s="36">
        <f t="shared" ca="1" si="101"/>
        <v>9.0526669109518398E-2</v>
      </c>
      <c r="L484" s="36">
        <f t="shared" ca="1" si="102"/>
        <v>8.7517465642510171E-4</v>
      </c>
      <c r="M484" s="36">
        <f t="shared" ca="1" si="103"/>
        <v>235223470474.03702</v>
      </c>
      <c r="N484" s="36">
        <f t="shared" ca="1" si="104"/>
        <v>379786790321.3559</v>
      </c>
      <c r="O484" s="36">
        <f t="shared" ca="1" si="105"/>
        <v>503596015018.83844</v>
      </c>
      <c r="P484" s="45">
        <f t="shared" ca="1" si="106"/>
        <v>-2.9583351000606772E-2</v>
      </c>
    </row>
    <row r="485" spans="1:16" x14ac:dyDescent="0.2">
      <c r="A485" s="106">
        <v>51540.5</v>
      </c>
      <c r="B485" s="106">
        <v>6.086516360664973E-2</v>
      </c>
      <c r="D485" s="92">
        <f t="shared" si="94"/>
        <v>5.1540499999999998</v>
      </c>
      <c r="E485" s="92">
        <f t="shared" si="95"/>
        <v>6.086516360664973E-2</v>
      </c>
      <c r="F485" s="36">
        <f t="shared" si="96"/>
        <v>26.564231402499999</v>
      </c>
      <c r="G485" s="36">
        <f t="shared" si="97"/>
        <v>136.91337686005511</v>
      </c>
      <c r="H485" s="36">
        <f t="shared" si="98"/>
        <v>705.65839000556707</v>
      </c>
      <c r="I485" s="36">
        <f t="shared" si="99"/>
        <v>0.31370209648685304</v>
      </c>
      <c r="J485" s="36">
        <f t="shared" si="100"/>
        <v>1.6168362903980649</v>
      </c>
      <c r="K485" s="36">
        <f t="shared" ca="1" si="101"/>
        <v>9.0528841079312111E-2</v>
      </c>
      <c r="L485" s="36">
        <f t="shared" ca="1" si="102"/>
        <v>8.7993376120213762E-4</v>
      </c>
      <c r="M485" s="36">
        <f t="shared" ca="1" si="103"/>
        <v>235233372864.55322</v>
      </c>
      <c r="N485" s="36">
        <f t="shared" ca="1" si="104"/>
        <v>379805799750.73688</v>
      </c>
      <c r="O485" s="36">
        <f t="shared" ca="1" si="105"/>
        <v>503618703488.1308</v>
      </c>
      <c r="P485" s="45">
        <f t="shared" ca="1" si="106"/>
        <v>-2.9663677472662381E-2</v>
      </c>
    </row>
    <row r="486" spans="1:16" x14ac:dyDescent="0.2">
      <c r="A486" s="106">
        <v>51540.5</v>
      </c>
      <c r="B486" s="106">
        <v>6.0880173397890758E-2</v>
      </c>
      <c r="D486" s="92">
        <f t="shared" si="94"/>
        <v>5.1540499999999998</v>
      </c>
      <c r="E486" s="92">
        <f t="shared" si="95"/>
        <v>6.0880173397890758E-2</v>
      </c>
      <c r="F486" s="36">
        <f t="shared" si="96"/>
        <v>26.564231402499999</v>
      </c>
      <c r="G486" s="36">
        <f t="shared" si="97"/>
        <v>136.91337686005511</v>
      </c>
      <c r="H486" s="36">
        <f t="shared" si="98"/>
        <v>705.65839000556707</v>
      </c>
      <c r="I486" s="36">
        <f t="shared" si="99"/>
        <v>0.31377945770139887</v>
      </c>
      <c r="J486" s="36">
        <f t="shared" si="100"/>
        <v>1.6172350139658949</v>
      </c>
      <c r="K486" s="36">
        <f t="shared" ca="1" si="101"/>
        <v>9.0528841079312111E-2</v>
      </c>
      <c r="L486" s="36">
        <f t="shared" ca="1" si="102"/>
        <v>8.7904349528335906E-4</v>
      </c>
      <c r="M486" s="36">
        <f t="shared" ca="1" si="103"/>
        <v>235233372864.55322</v>
      </c>
      <c r="N486" s="36">
        <f t="shared" ca="1" si="104"/>
        <v>379805799750.73688</v>
      </c>
      <c r="O486" s="36">
        <f t="shared" ca="1" si="105"/>
        <v>503618703488.1308</v>
      </c>
      <c r="P486" s="45">
        <f t="shared" ca="1" si="106"/>
        <v>-2.9648667681421353E-2</v>
      </c>
    </row>
    <row r="487" spans="1:16" x14ac:dyDescent="0.2">
      <c r="A487" s="106">
        <v>51541</v>
      </c>
      <c r="B487" s="106">
        <v>6.0931436564715113E-2</v>
      </c>
      <c r="D487" s="92">
        <f t="shared" si="94"/>
        <v>5.1540999999999997</v>
      </c>
      <c r="E487" s="92">
        <f t="shared" si="95"/>
        <v>6.0931436564715113E-2</v>
      </c>
      <c r="F487" s="36">
        <f t="shared" si="96"/>
        <v>26.564746809999995</v>
      </c>
      <c r="G487" s="36">
        <f t="shared" si="97"/>
        <v>136.91736153342097</v>
      </c>
      <c r="H487" s="36">
        <f t="shared" si="98"/>
        <v>705.68577307940495</v>
      </c>
      <c r="I487" s="36">
        <f t="shared" si="99"/>
        <v>0.31404671719819816</v>
      </c>
      <c r="J487" s="36">
        <f t="shared" si="100"/>
        <v>1.618628185111233</v>
      </c>
      <c r="K487" s="36">
        <f t="shared" ca="1" si="101"/>
        <v>9.0531013074488353E-2</v>
      </c>
      <c r="L487" s="36">
        <f t="shared" ca="1" si="102"/>
        <v>8.7613492955791977E-4</v>
      </c>
      <c r="M487" s="36">
        <f t="shared" ca="1" si="103"/>
        <v>235243275556.66077</v>
      </c>
      <c r="N487" s="36">
        <f t="shared" ca="1" si="104"/>
        <v>379824809883.13855</v>
      </c>
      <c r="O487" s="36">
        <f t="shared" ca="1" si="105"/>
        <v>503641392714.00513</v>
      </c>
      <c r="P487" s="45">
        <f t="shared" ca="1" si="106"/>
        <v>-2.959957650977324E-2</v>
      </c>
    </row>
    <row r="488" spans="1:16" x14ac:dyDescent="0.2">
      <c r="A488" s="106">
        <v>51544</v>
      </c>
      <c r="B488" s="106">
        <v>6.1040905100526288E-2</v>
      </c>
      <c r="D488" s="92">
        <f t="shared" si="94"/>
        <v>5.1543999999999999</v>
      </c>
      <c r="E488" s="92">
        <f t="shared" si="95"/>
        <v>6.1040905100526288E-2</v>
      </c>
      <c r="F488" s="36">
        <f t="shared" si="96"/>
        <v>26.567839359999997</v>
      </c>
      <c r="G488" s="36">
        <f t="shared" si="97"/>
        <v>136.94127119718399</v>
      </c>
      <c r="H488" s="36">
        <f t="shared" si="98"/>
        <v>705.85008825876503</v>
      </c>
      <c r="I488" s="36">
        <f t="shared" si="99"/>
        <v>0.31462924125015268</v>
      </c>
      <c r="J488" s="36">
        <f t="shared" si="100"/>
        <v>1.621724961099787</v>
      </c>
      <c r="K488" s="36">
        <f t="shared" ca="1" si="101"/>
        <v>9.0544045578578453E-2</v>
      </c>
      <c r="L488" s="36">
        <f t="shared" ca="1" si="102"/>
        <v>8.7043529806768005E-4</v>
      </c>
      <c r="M488" s="36">
        <f t="shared" ca="1" si="103"/>
        <v>235302698043.05872</v>
      </c>
      <c r="N488" s="36">
        <f t="shared" ca="1" si="104"/>
        <v>379938885441.94031</v>
      </c>
      <c r="O488" s="36">
        <f t="shared" ca="1" si="105"/>
        <v>503777543958.40839</v>
      </c>
      <c r="P488" s="45">
        <f t="shared" ca="1" si="106"/>
        <v>-2.9503140478052164E-2</v>
      </c>
    </row>
    <row r="489" spans="1:16" x14ac:dyDescent="0.2">
      <c r="A489" s="106">
        <v>51544.5</v>
      </c>
      <c r="B489" s="106">
        <v>6.0838189361675177E-2</v>
      </c>
      <c r="D489" s="92">
        <f t="shared" si="94"/>
        <v>5.1544499999999998</v>
      </c>
      <c r="E489" s="92">
        <f t="shared" si="95"/>
        <v>6.0838189361675177E-2</v>
      </c>
      <c r="F489" s="36">
        <f t="shared" si="96"/>
        <v>26.568354802499996</v>
      </c>
      <c r="G489" s="36">
        <f t="shared" si="97"/>
        <v>136.9452564117461</v>
      </c>
      <c r="H489" s="36">
        <f t="shared" si="98"/>
        <v>705.87747691152458</v>
      </c>
      <c r="I489" s="36">
        <f t="shared" si="99"/>
        <v>0.3135874051552866</v>
      </c>
      <c r="J489" s="36">
        <f t="shared" si="100"/>
        <v>1.616370600502667</v>
      </c>
      <c r="K489" s="36">
        <f t="shared" ca="1" si="101"/>
        <v>9.0546217751432234E-2</v>
      </c>
      <c r="L489" s="36">
        <f t="shared" ca="1" si="102"/>
        <v>8.8256695080661128E-4</v>
      </c>
      <c r="M489" s="36">
        <f t="shared" ca="1" si="103"/>
        <v>235312602846.47183</v>
      </c>
      <c r="N489" s="36">
        <f t="shared" ca="1" si="104"/>
        <v>379957900495.96484</v>
      </c>
      <c r="O489" s="36">
        <f t="shared" ca="1" si="105"/>
        <v>503800238480.82294</v>
      </c>
      <c r="P489" s="45">
        <f t="shared" ca="1" si="106"/>
        <v>-2.9708028389757057E-2</v>
      </c>
    </row>
    <row r="490" spans="1:16" x14ac:dyDescent="0.2">
      <c r="A490" s="106">
        <v>51544.5</v>
      </c>
      <c r="B490" s="106">
        <v>6.0895055095897987E-2</v>
      </c>
      <c r="D490" s="92">
        <f t="shared" si="94"/>
        <v>5.1544499999999998</v>
      </c>
      <c r="E490" s="92">
        <f t="shared" si="95"/>
        <v>6.0895055095897987E-2</v>
      </c>
      <c r="F490" s="36">
        <f t="shared" si="96"/>
        <v>26.568354802499996</v>
      </c>
      <c r="G490" s="36">
        <f t="shared" si="97"/>
        <v>136.9452564117461</v>
      </c>
      <c r="H490" s="36">
        <f t="shared" si="98"/>
        <v>705.87747691152458</v>
      </c>
      <c r="I490" s="36">
        <f t="shared" si="99"/>
        <v>0.31388051673905137</v>
      </c>
      <c r="J490" s="36">
        <f t="shared" si="100"/>
        <v>1.6178814295056032</v>
      </c>
      <c r="K490" s="36">
        <f t="shared" ca="1" si="101"/>
        <v>9.0546217751432234E-2</v>
      </c>
      <c r="L490" s="36">
        <f t="shared" ca="1" si="102"/>
        <v>8.7919144682494876E-4</v>
      </c>
      <c r="M490" s="36">
        <f t="shared" ca="1" si="103"/>
        <v>235312602846.47183</v>
      </c>
      <c r="N490" s="36">
        <f t="shared" ca="1" si="104"/>
        <v>379957900495.96484</v>
      </c>
      <c r="O490" s="36">
        <f t="shared" ca="1" si="105"/>
        <v>503800238480.82294</v>
      </c>
      <c r="P490" s="45">
        <f t="shared" ca="1" si="106"/>
        <v>-2.9651162655534247E-2</v>
      </c>
    </row>
    <row r="491" spans="1:16" x14ac:dyDescent="0.2">
      <c r="A491" s="106">
        <v>51545</v>
      </c>
      <c r="B491" s="106">
        <v>6.0884806560352445E-2</v>
      </c>
      <c r="D491" s="92">
        <f t="shared" si="94"/>
        <v>5.1544999999999996</v>
      </c>
      <c r="E491" s="92">
        <f t="shared" si="95"/>
        <v>6.0884806560352445E-2</v>
      </c>
      <c r="F491" s="36">
        <f t="shared" si="96"/>
        <v>26.568870249999996</v>
      </c>
      <c r="G491" s="36">
        <f t="shared" si="97"/>
        <v>136.94924170362498</v>
      </c>
      <c r="H491" s="36">
        <f t="shared" si="98"/>
        <v>705.90486636133483</v>
      </c>
      <c r="I491" s="36">
        <f t="shared" si="99"/>
        <v>0.31383073541533668</v>
      </c>
      <c r="J491" s="36">
        <f t="shared" si="100"/>
        <v>1.6176405256983528</v>
      </c>
      <c r="K491" s="36">
        <f t="shared" ca="1" si="101"/>
        <v>9.0548389949668545E-2</v>
      </c>
      <c r="L491" s="36">
        <f t="shared" ca="1" si="102"/>
        <v>8.7992817949491002E-4</v>
      </c>
      <c r="M491" s="36">
        <f t="shared" ca="1" si="103"/>
        <v>235322507951.52362</v>
      </c>
      <c r="N491" s="36">
        <f t="shared" ca="1" si="104"/>
        <v>379976916253.14685</v>
      </c>
      <c r="O491" s="36">
        <f t="shared" ca="1" si="105"/>
        <v>503822933759.95233</v>
      </c>
      <c r="P491" s="45">
        <f t="shared" ca="1" si="106"/>
        <v>-2.9663583389316101E-2</v>
      </c>
    </row>
    <row r="492" spans="1:16" x14ac:dyDescent="0.2">
      <c r="A492" s="106">
        <v>51545</v>
      </c>
      <c r="B492" s="106">
        <v>6.0913402958249208E-2</v>
      </c>
      <c r="D492" s="92">
        <f t="shared" si="94"/>
        <v>5.1544999999999996</v>
      </c>
      <c r="E492" s="92">
        <f t="shared" si="95"/>
        <v>6.0913402958249208E-2</v>
      </c>
      <c r="F492" s="36">
        <f t="shared" si="96"/>
        <v>26.568870249999996</v>
      </c>
      <c r="G492" s="36">
        <f t="shared" si="97"/>
        <v>136.94924170362498</v>
      </c>
      <c r="H492" s="36">
        <f t="shared" si="98"/>
        <v>705.90486636133483</v>
      </c>
      <c r="I492" s="36">
        <f t="shared" si="99"/>
        <v>0.31397813554829551</v>
      </c>
      <c r="J492" s="36">
        <f t="shared" si="100"/>
        <v>1.618400299683689</v>
      </c>
      <c r="K492" s="36">
        <f t="shared" ca="1" si="101"/>
        <v>9.0548389949668545E-2</v>
      </c>
      <c r="L492" s="36">
        <f t="shared" ca="1" si="102"/>
        <v>8.7823245398159337E-4</v>
      </c>
      <c r="M492" s="36">
        <f t="shared" ca="1" si="103"/>
        <v>235322507951.52362</v>
      </c>
      <c r="N492" s="36">
        <f t="shared" ca="1" si="104"/>
        <v>379976916253.14685</v>
      </c>
      <c r="O492" s="36">
        <f t="shared" ca="1" si="105"/>
        <v>503822933759.95233</v>
      </c>
      <c r="P492" s="45">
        <f t="shared" ca="1" si="106"/>
        <v>-2.9634986991419338E-2</v>
      </c>
    </row>
    <row r="493" spans="1:16" x14ac:dyDescent="0.2">
      <c r="A493" s="106">
        <v>51549</v>
      </c>
      <c r="B493" s="106">
        <v>6.099730463756714E-2</v>
      </c>
      <c r="D493" s="92">
        <f t="shared" si="94"/>
        <v>5.1548999999999996</v>
      </c>
      <c r="E493" s="92">
        <f t="shared" si="95"/>
        <v>6.099730463756714E-2</v>
      </c>
      <c r="F493" s="36">
        <f t="shared" si="96"/>
        <v>26.572994009999995</v>
      </c>
      <c r="G493" s="36">
        <f t="shared" si="97"/>
        <v>136.98112682214895</v>
      </c>
      <c r="H493" s="36">
        <f t="shared" si="98"/>
        <v>706.12401065549557</v>
      </c>
      <c r="I493" s="36">
        <f t="shared" si="99"/>
        <v>0.31443500567619481</v>
      </c>
      <c r="J493" s="36">
        <f t="shared" si="100"/>
        <v>1.6208810107602165</v>
      </c>
      <c r="K493" s="36">
        <f t="shared" ca="1" si="101"/>
        <v>9.0565768449329315E-2</v>
      </c>
      <c r="L493" s="36">
        <f t="shared" ca="1" si="102"/>
        <v>8.7429405218748932E-4</v>
      </c>
      <c r="M493" s="36">
        <f t="shared" ca="1" si="103"/>
        <v>235401759651.63318</v>
      </c>
      <c r="N493" s="36">
        <f t="shared" ca="1" si="104"/>
        <v>380129067626.31134</v>
      </c>
      <c r="O493" s="36">
        <f t="shared" ca="1" si="105"/>
        <v>504004523236.71777</v>
      </c>
      <c r="P493" s="45">
        <f t="shared" ca="1" si="106"/>
        <v>-2.9568463811762175E-2</v>
      </c>
    </row>
    <row r="494" spans="1:16" x14ac:dyDescent="0.2">
      <c r="A494" s="106">
        <v>51549.5</v>
      </c>
      <c r="B494" s="106">
        <v>6.0917598602827638E-2</v>
      </c>
      <c r="D494" s="92">
        <f t="shared" si="94"/>
        <v>5.1549500000000004</v>
      </c>
      <c r="E494" s="92">
        <f t="shared" si="95"/>
        <v>6.0917598602827638E-2</v>
      </c>
      <c r="F494" s="36">
        <f t="shared" si="96"/>
        <v>26.573509502500002</v>
      </c>
      <c r="G494" s="36">
        <f t="shared" si="97"/>
        <v>136.98511280991241</v>
      </c>
      <c r="H494" s="36">
        <f t="shared" si="98"/>
        <v>706.15140727945789</v>
      </c>
      <c r="I494" s="36">
        <f t="shared" si="99"/>
        <v>0.31402717491764637</v>
      </c>
      <c r="J494" s="36">
        <f t="shared" si="100"/>
        <v>1.6187943853417213</v>
      </c>
      <c r="K494" s="36">
        <f t="shared" ca="1" si="101"/>
        <v>9.0567940876008224E-2</v>
      </c>
      <c r="L494" s="36">
        <f t="shared" ca="1" si="102"/>
        <v>8.7914279691675965E-4</v>
      </c>
      <c r="M494" s="36">
        <f t="shared" ca="1" si="103"/>
        <v>235411667471.6973</v>
      </c>
      <c r="N494" s="36">
        <f t="shared" ca="1" si="104"/>
        <v>380148089712.67682</v>
      </c>
      <c r="O494" s="36">
        <f t="shared" ca="1" si="105"/>
        <v>504027225327.02875</v>
      </c>
      <c r="P494" s="45">
        <f t="shared" ca="1" si="106"/>
        <v>-2.9650342273180585E-2</v>
      </c>
    </row>
    <row r="495" spans="1:16" x14ac:dyDescent="0.2">
      <c r="A495" s="106">
        <v>51595.5</v>
      </c>
      <c r="B495" s="106">
        <v>6.1036070270347409E-2</v>
      </c>
      <c r="D495" s="92">
        <f t="shared" si="94"/>
        <v>5.1595500000000003</v>
      </c>
      <c r="E495" s="92">
        <f t="shared" si="95"/>
        <v>6.1036070270347409E-2</v>
      </c>
      <c r="F495" s="36">
        <f t="shared" si="96"/>
        <v>26.620956202500004</v>
      </c>
      <c r="G495" s="36">
        <f t="shared" si="97"/>
        <v>137.3521545746089</v>
      </c>
      <c r="H495" s="36">
        <f t="shared" si="98"/>
        <v>708.67530913542339</v>
      </c>
      <c r="I495" s="36">
        <f t="shared" si="99"/>
        <v>0.31491865636337102</v>
      </c>
      <c r="J495" s="36">
        <f t="shared" si="100"/>
        <v>1.624838553439631</v>
      </c>
      <c r="K495" s="36">
        <f t="shared" ca="1" si="101"/>
        <v>9.0767912716837651E-2</v>
      </c>
      <c r="L495" s="36">
        <f t="shared" ca="1" si="102"/>
        <v>8.839824552629189E-4</v>
      </c>
      <c r="M495" s="36">
        <f t="shared" ca="1" si="103"/>
        <v>236324478342.84067</v>
      </c>
      <c r="N495" s="36">
        <f t="shared" ca="1" si="104"/>
        <v>381901132710.53046</v>
      </c>
      <c r="O495" s="36">
        <f t="shared" ca="1" si="105"/>
        <v>506119057725.73407</v>
      </c>
      <c r="P495" s="45">
        <f t="shared" ca="1" si="106"/>
        <v>-2.9731842446490242E-2</v>
      </c>
    </row>
    <row r="496" spans="1:16" x14ac:dyDescent="0.2">
      <c r="A496" s="106">
        <v>51596</v>
      </c>
      <c r="B496" s="106">
        <v>6.1253622901858762E-2</v>
      </c>
      <c r="D496" s="92">
        <f t="shared" si="94"/>
        <v>5.1596000000000002</v>
      </c>
      <c r="E496" s="92">
        <f t="shared" si="95"/>
        <v>6.1253622901858762E-2</v>
      </c>
      <c r="F496" s="36">
        <f t="shared" si="96"/>
        <v>26.621472160000003</v>
      </c>
      <c r="G496" s="36">
        <f t="shared" si="97"/>
        <v>137.35614775673602</v>
      </c>
      <c r="H496" s="36">
        <f t="shared" si="98"/>
        <v>708.70277996565528</v>
      </c>
      <c r="I496" s="36">
        <f t="shared" si="99"/>
        <v>0.31604419272443046</v>
      </c>
      <c r="J496" s="36">
        <f t="shared" si="100"/>
        <v>1.6306616167809715</v>
      </c>
      <c r="K496" s="36">
        <f t="shared" ca="1" si="101"/>
        <v>9.0770087504089852E-2</v>
      </c>
      <c r="L496" s="36">
        <f t="shared" ca="1" si="102"/>
        <v>8.7122168261476098E-4</v>
      </c>
      <c r="M496" s="36">
        <f t="shared" ca="1" si="103"/>
        <v>236334414245.94284</v>
      </c>
      <c r="N496" s="36">
        <f t="shared" ca="1" si="104"/>
        <v>381920220279.43481</v>
      </c>
      <c r="O496" s="36">
        <f t="shared" ca="1" si="105"/>
        <v>506141830276.97516</v>
      </c>
      <c r="P496" s="45">
        <f t="shared" ca="1" si="106"/>
        <v>-2.9516464602231091E-2</v>
      </c>
    </row>
    <row r="497" spans="1:16" x14ac:dyDescent="0.2">
      <c r="A497" s="106">
        <v>51761</v>
      </c>
      <c r="B497" s="106">
        <v>6.2112519997754134E-2</v>
      </c>
      <c r="D497" s="92">
        <f t="shared" si="94"/>
        <v>5.1760999999999999</v>
      </c>
      <c r="E497" s="92">
        <f t="shared" si="95"/>
        <v>6.2112519997754134E-2</v>
      </c>
      <c r="F497" s="36">
        <f t="shared" si="96"/>
        <v>26.792011209999998</v>
      </c>
      <c r="G497" s="36">
        <f t="shared" si="97"/>
        <v>138.67812922408098</v>
      </c>
      <c r="H497" s="36">
        <f t="shared" si="98"/>
        <v>717.81186467676559</v>
      </c>
      <c r="I497" s="36">
        <f t="shared" si="99"/>
        <v>0.32150061476037517</v>
      </c>
      <c r="J497" s="36">
        <f t="shared" si="100"/>
        <v>1.6641193320611778</v>
      </c>
      <c r="K497" s="36">
        <f t="shared" ca="1" si="101"/>
        <v>9.1489153563023368E-2</v>
      </c>
      <c r="L497" s="36">
        <f t="shared" ca="1" si="102"/>
        <v>8.6298659962810297E-4</v>
      </c>
      <c r="M497" s="36">
        <f t="shared" ca="1" si="103"/>
        <v>239629804669.121</v>
      </c>
      <c r="N497" s="36">
        <f t="shared" ca="1" si="104"/>
        <v>388257719452.0498</v>
      </c>
      <c r="O497" s="36">
        <f t="shared" ca="1" si="105"/>
        <v>513698293131.46973</v>
      </c>
      <c r="P497" s="45">
        <f t="shared" ca="1" si="106"/>
        <v>-2.9376633565269233E-2</v>
      </c>
    </row>
    <row r="498" spans="1:16" x14ac:dyDescent="0.2">
      <c r="A498" s="106">
        <v>51761.5</v>
      </c>
      <c r="B498" s="106">
        <v>6.1367180001980159E-2</v>
      </c>
      <c r="D498" s="92">
        <f t="shared" si="94"/>
        <v>5.1761499999999998</v>
      </c>
      <c r="E498" s="92">
        <f t="shared" si="95"/>
        <v>6.1367180001980159E-2</v>
      </c>
      <c r="F498" s="36">
        <f t="shared" si="96"/>
        <v>26.7925288225</v>
      </c>
      <c r="G498" s="36">
        <f t="shared" si="97"/>
        <v>138.68214806458337</v>
      </c>
      <c r="H498" s="36">
        <f t="shared" si="98"/>
        <v>717.83960070449325</v>
      </c>
      <c r="I498" s="36">
        <f t="shared" si="99"/>
        <v>0.31764572876724961</v>
      </c>
      <c r="J498" s="36">
        <f t="shared" si="100"/>
        <v>1.644181938958599</v>
      </c>
      <c r="K498" s="36">
        <f t="shared" ca="1" si="101"/>
        <v>9.1491336751885921E-2</v>
      </c>
      <c r="L498" s="36">
        <f t="shared" ca="1" si="102"/>
        <v>9.0746481989289281E-4</v>
      </c>
      <c r="M498" s="36">
        <f t="shared" ca="1" si="103"/>
        <v>239639840937.21042</v>
      </c>
      <c r="N498" s="36">
        <f t="shared" ca="1" si="104"/>
        <v>388277041282.60657</v>
      </c>
      <c r="O498" s="36">
        <f t="shared" ca="1" si="105"/>
        <v>513721317629.56195</v>
      </c>
      <c r="P498" s="45">
        <f t="shared" ca="1" si="106"/>
        <v>-3.0124156749905762E-2</v>
      </c>
    </row>
    <row r="499" spans="1:16" x14ac:dyDescent="0.2">
      <c r="A499" s="106">
        <v>51762</v>
      </c>
      <c r="B499" s="106">
        <v>6.2221840002166573E-2</v>
      </c>
      <c r="D499" s="92">
        <f t="shared" si="94"/>
        <v>5.1761999999999997</v>
      </c>
      <c r="E499" s="92">
        <f t="shared" si="95"/>
        <v>6.2221840002166573E-2</v>
      </c>
      <c r="F499" s="36">
        <f t="shared" si="96"/>
        <v>26.793046439999998</v>
      </c>
      <c r="G499" s="36">
        <f t="shared" si="97"/>
        <v>138.68616698272797</v>
      </c>
      <c r="H499" s="36">
        <f t="shared" si="98"/>
        <v>717.86733753599651</v>
      </c>
      <c r="I499" s="36">
        <f t="shared" si="99"/>
        <v>0.32207268821921459</v>
      </c>
      <c r="J499" s="36">
        <f t="shared" si="100"/>
        <v>1.6671126487602985</v>
      </c>
      <c r="K499" s="36">
        <f t="shared" ca="1" si="101"/>
        <v>9.1493519966131004E-2</v>
      </c>
      <c r="L499" s="36">
        <f t="shared" ca="1" si="102"/>
        <v>8.5683124791275669E-4</v>
      </c>
      <c r="M499" s="36">
        <f t="shared" ca="1" si="103"/>
        <v>239649877509.49673</v>
      </c>
      <c r="N499" s="36">
        <f t="shared" ca="1" si="104"/>
        <v>388296363823.7464</v>
      </c>
      <c r="O499" s="36">
        <f t="shared" ca="1" si="105"/>
        <v>513744342891.58636</v>
      </c>
      <c r="P499" s="45">
        <f t="shared" ca="1" si="106"/>
        <v>-2.9271679963964431E-2</v>
      </c>
    </row>
    <row r="500" spans="1:16" x14ac:dyDescent="0.2">
      <c r="A500" s="106">
        <v>51929</v>
      </c>
      <c r="B500" s="106">
        <v>6.285746036155615E-2</v>
      </c>
      <c r="D500" s="92">
        <f t="shared" si="94"/>
        <v>5.1928999999999998</v>
      </c>
      <c r="E500" s="92">
        <f t="shared" si="95"/>
        <v>6.285746036155615E-2</v>
      </c>
      <c r="F500" s="36">
        <f t="shared" si="96"/>
        <v>26.966210409999999</v>
      </c>
      <c r="G500" s="36">
        <f t="shared" si="97"/>
        <v>140.03283403808899</v>
      </c>
      <c r="H500" s="36">
        <f t="shared" si="98"/>
        <v>727.1765038763923</v>
      </c>
      <c r="I500" s="36">
        <f t="shared" si="99"/>
        <v>0.32641250591152493</v>
      </c>
      <c r="J500" s="36">
        <f t="shared" si="100"/>
        <v>1.6950275019479577</v>
      </c>
      <c r="K500" s="36">
        <f t="shared" ca="1" si="101"/>
        <v>9.2224133548430703E-2</v>
      </c>
      <c r="L500" s="36">
        <f t="shared" ca="1" si="102"/>
        <v>8.6240149406469687E-4</v>
      </c>
      <c r="M500" s="36">
        <f t="shared" ca="1" si="103"/>
        <v>243019147997.69202</v>
      </c>
      <c r="N500" s="36">
        <f t="shared" ca="1" si="104"/>
        <v>394789953723.79968</v>
      </c>
      <c r="O500" s="36">
        <f t="shared" ca="1" si="105"/>
        <v>521477623157.44</v>
      </c>
      <c r="P500" s="45">
        <f t="shared" ca="1" si="106"/>
        <v>-2.9366673186874553E-2</v>
      </c>
    </row>
    <row r="501" spans="1:16" x14ac:dyDescent="0.2">
      <c r="A501" s="106">
        <v>51929.5</v>
      </c>
      <c r="B501" s="106">
        <v>6.279045080736978E-2</v>
      </c>
      <c r="D501" s="92">
        <f t="shared" si="94"/>
        <v>5.1929499999999997</v>
      </c>
      <c r="E501" s="92">
        <f t="shared" si="95"/>
        <v>6.279045080736978E-2</v>
      </c>
      <c r="F501" s="36">
        <f t="shared" si="96"/>
        <v>26.966729702499997</v>
      </c>
      <c r="G501" s="36">
        <f t="shared" si="97"/>
        <v>140.03687900859734</v>
      </c>
      <c r="H501" s="36">
        <f t="shared" si="98"/>
        <v>727.20451084769559</v>
      </c>
      <c r="I501" s="36">
        <f t="shared" si="99"/>
        <v>0.32606767152013089</v>
      </c>
      <c r="J501" s="36">
        <f t="shared" si="100"/>
        <v>1.6932531148204637</v>
      </c>
      <c r="K501" s="36">
        <f t="shared" ca="1" si="101"/>
        <v>9.2226325265816173E-2</v>
      </c>
      <c r="L501" s="36">
        <f t="shared" ca="1" si="102"/>
        <v>8.6647070513341676E-4</v>
      </c>
      <c r="M501" s="36">
        <f t="shared" ca="1" si="103"/>
        <v>243029286808.78006</v>
      </c>
      <c r="N501" s="36">
        <f t="shared" ca="1" si="104"/>
        <v>394809515276.97406</v>
      </c>
      <c r="O501" s="36">
        <f t="shared" ca="1" si="105"/>
        <v>521500905276.15979</v>
      </c>
      <c r="P501" s="45">
        <f t="shared" ca="1" si="106"/>
        <v>-2.9435874458446393E-2</v>
      </c>
    </row>
    <row r="502" spans="1:16" x14ac:dyDescent="0.2">
      <c r="A502" s="106">
        <v>51933</v>
      </c>
      <c r="B502" s="106">
        <v>6.2848848567227833E-2</v>
      </c>
      <c r="D502" s="92">
        <f t="shared" si="94"/>
        <v>5.1932999999999998</v>
      </c>
      <c r="E502" s="92">
        <f t="shared" si="95"/>
        <v>6.2848848567227833E-2</v>
      </c>
      <c r="F502" s="36">
        <f t="shared" si="96"/>
        <v>26.970364889999999</v>
      </c>
      <c r="G502" s="36">
        <f t="shared" si="97"/>
        <v>140.065195983237</v>
      </c>
      <c r="H502" s="36">
        <f t="shared" si="98"/>
        <v>727.40058229974466</v>
      </c>
      <c r="I502" s="36">
        <f t="shared" si="99"/>
        <v>0.32639292526418429</v>
      </c>
      <c r="J502" s="36">
        <f t="shared" si="100"/>
        <v>1.6950563787744881</v>
      </c>
      <c r="K502" s="36">
        <f t="shared" ca="1" si="101"/>
        <v>9.2241667998224725E-2</v>
      </c>
      <c r="L502" s="36">
        <f t="shared" ca="1" si="102"/>
        <v>8.6393783410318838E-4</v>
      </c>
      <c r="M502" s="36">
        <f t="shared" ca="1" si="103"/>
        <v>243100267059.90662</v>
      </c>
      <c r="N502" s="36">
        <f t="shared" ca="1" si="104"/>
        <v>394946466208.1955</v>
      </c>
      <c r="O502" s="36">
        <f t="shared" ca="1" si="105"/>
        <v>521663901655.35657</v>
      </c>
      <c r="P502" s="45">
        <f t="shared" ca="1" si="106"/>
        <v>-2.9392819430996892E-2</v>
      </c>
    </row>
    <row r="503" spans="1:16" x14ac:dyDescent="0.2">
      <c r="A503" s="106">
        <v>51933.5</v>
      </c>
      <c r="B503" s="106">
        <v>6.249204276537057E-2</v>
      </c>
      <c r="D503" s="92">
        <f t="shared" si="94"/>
        <v>5.1933499999999997</v>
      </c>
      <c r="E503" s="92">
        <f t="shared" si="95"/>
        <v>6.249204276537057E-2</v>
      </c>
      <c r="F503" s="36">
        <f t="shared" si="96"/>
        <v>26.970884222499997</v>
      </c>
      <c r="G503" s="36">
        <f t="shared" si="97"/>
        <v>140.06924157692035</v>
      </c>
      <c r="H503" s="36">
        <f t="shared" si="98"/>
        <v>727.42859574349927</v>
      </c>
      <c r="I503" s="36">
        <f t="shared" si="99"/>
        <v>0.32454305029553721</v>
      </c>
      <c r="J503" s="36">
        <f t="shared" si="100"/>
        <v>1.685465650252328</v>
      </c>
      <c r="K503" s="36">
        <f t="shared" ca="1" si="101"/>
        <v>9.2243859918670262E-2</v>
      </c>
      <c r="L503" s="36">
        <f t="shared" ca="1" si="102"/>
        <v>8.8517062392337782E-4</v>
      </c>
      <c r="M503" s="36">
        <f t="shared" ca="1" si="103"/>
        <v>243110408320.63998</v>
      </c>
      <c r="N503" s="36">
        <f t="shared" ca="1" si="104"/>
        <v>394966033492.7193</v>
      </c>
      <c r="O503" s="36">
        <f t="shared" ca="1" si="105"/>
        <v>521687189930.8938</v>
      </c>
      <c r="P503" s="45">
        <f t="shared" ca="1" si="106"/>
        <v>-2.9751817153299692E-2</v>
      </c>
    </row>
    <row r="504" spans="1:16" x14ac:dyDescent="0.2">
      <c r="A504" s="106">
        <v>51946</v>
      </c>
      <c r="B504" s="106">
        <v>6.2898484495235607E-2</v>
      </c>
      <c r="D504" s="92">
        <f t="shared" si="94"/>
        <v>5.1946000000000003</v>
      </c>
      <c r="E504" s="92">
        <f t="shared" si="95"/>
        <v>6.2898484495235607E-2</v>
      </c>
      <c r="F504" s="36">
        <f t="shared" si="96"/>
        <v>26.983869160000005</v>
      </c>
      <c r="G504" s="36">
        <f t="shared" si="97"/>
        <v>140.17040673853603</v>
      </c>
      <c r="H504" s="36">
        <f t="shared" si="98"/>
        <v>728.12919484399936</v>
      </c>
      <c r="I504" s="36">
        <f t="shared" si="99"/>
        <v>0.32673246755895091</v>
      </c>
      <c r="J504" s="36">
        <f t="shared" si="100"/>
        <v>1.6972444759817265</v>
      </c>
      <c r="K504" s="36">
        <f t="shared" ca="1" si="101"/>
        <v>9.2298666179124078E-2</v>
      </c>
      <c r="L504" s="36">
        <f t="shared" ca="1" si="102"/>
        <v>8.6437068304565112E-4</v>
      </c>
      <c r="M504" s="36">
        <f t="shared" ca="1" si="103"/>
        <v>243364039379.8887</v>
      </c>
      <c r="N504" s="36">
        <f t="shared" ca="1" si="104"/>
        <v>395455448511.85382</v>
      </c>
      <c r="O504" s="36">
        <f t="shared" ca="1" si="105"/>
        <v>522269647008.00732</v>
      </c>
      <c r="P504" s="45">
        <f t="shared" ca="1" si="106"/>
        <v>-2.9400181683888471E-2</v>
      </c>
    </row>
    <row r="505" spans="1:16" x14ac:dyDescent="0.2">
      <c r="A505" s="106">
        <v>51946.5</v>
      </c>
      <c r="B505" s="106">
        <v>6.253120036853943E-2</v>
      </c>
      <c r="D505" s="92">
        <f t="shared" si="94"/>
        <v>5.1946500000000002</v>
      </c>
      <c r="E505" s="92">
        <f t="shared" si="95"/>
        <v>6.253120036853943E-2</v>
      </c>
      <c r="F505" s="36">
        <f t="shared" si="96"/>
        <v>26.984388622500003</v>
      </c>
      <c r="G505" s="36">
        <f t="shared" si="97"/>
        <v>140.17445435786965</v>
      </c>
      <c r="H505" s="36">
        <f t="shared" si="98"/>
        <v>728.15722933010761</v>
      </c>
      <c r="I505" s="36">
        <f t="shared" si="99"/>
        <v>0.32482769999443334</v>
      </c>
      <c r="J505" s="36">
        <f t="shared" si="100"/>
        <v>1.6873662117760833</v>
      </c>
      <c r="K505" s="36">
        <f t="shared" ca="1" si="101"/>
        <v>9.2300858759514853E-2</v>
      </c>
      <c r="L505" s="36">
        <f t="shared" ca="1" si="102"/>
        <v>8.8623256071537336E-4</v>
      </c>
      <c r="M505" s="36">
        <f t="shared" ca="1" si="103"/>
        <v>243374188604.58856</v>
      </c>
      <c r="N505" s="36">
        <f t="shared" ca="1" si="104"/>
        <v>395475034430.87616</v>
      </c>
      <c r="O505" s="36">
        <f t="shared" ca="1" si="105"/>
        <v>522292955300.59705</v>
      </c>
      <c r="P505" s="45">
        <f t="shared" ca="1" si="106"/>
        <v>-2.9769658390975423E-2</v>
      </c>
    </row>
    <row r="506" spans="1:16" x14ac:dyDescent="0.2">
      <c r="A506" s="106">
        <v>51986</v>
      </c>
      <c r="B506" s="106">
        <v>6.2619520002044737E-2</v>
      </c>
      <c r="D506" s="92">
        <f t="shared" si="94"/>
        <v>5.1985999999999999</v>
      </c>
      <c r="E506" s="92">
        <f t="shared" si="95"/>
        <v>6.2619520002044737E-2</v>
      </c>
      <c r="F506" s="36">
        <f t="shared" si="96"/>
        <v>27.025441959999998</v>
      </c>
      <c r="G506" s="36">
        <f t="shared" si="97"/>
        <v>140.49446257325599</v>
      </c>
      <c r="H506" s="36">
        <f t="shared" si="98"/>
        <v>730.37451313332861</v>
      </c>
      <c r="I506" s="36">
        <f t="shared" si="99"/>
        <v>0.32553383668262975</v>
      </c>
      <c r="J506" s="36">
        <f t="shared" si="100"/>
        <v>1.6923202033783189</v>
      </c>
      <c r="K506" s="36">
        <f t="shared" ca="1" si="101"/>
        <v>9.2474152819112615E-2</v>
      </c>
      <c r="L506" s="36">
        <f t="shared" ca="1" si="102"/>
        <v>8.9129910064194629E-4</v>
      </c>
      <c r="M506" s="36">
        <f t="shared" ca="1" si="103"/>
        <v>244176946024.06033</v>
      </c>
      <c r="N506" s="36">
        <f t="shared" ca="1" si="104"/>
        <v>397024588992.82123</v>
      </c>
      <c r="O506" s="36">
        <f t="shared" ca="1" si="105"/>
        <v>524136745346.12024</v>
      </c>
      <c r="P506" s="45">
        <f t="shared" ca="1" si="106"/>
        <v>-2.9854632817067878E-2</v>
      </c>
    </row>
    <row r="507" spans="1:16" x14ac:dyDescent="0.2">
      <c r="A507" s="106">
        <v>51986</v>
      </c>
      <c r="B507" s="106">
        <v>6.2619520002044737E-2</v>
      </c>
      <c r="D507" s="92">
        <f t="shared" si="94"/>
        <v>5.1985999999999999</v>
      </c>
      <c r="E507" s="92">
        <f t="shared" si="95"/>
        <v>6.2619520002044737E-2</v>
      </c>
      <c r="F507" s="36">
        <f t="shared" si="96"/>
        <v>27.025441959999998</v>
      </c>
      <c r="G507" s="36">
        <f t="shared" si="97"/>
        <v>140.49446257325599</v>
      </c>
      <c r="H507" s="36">
        <f t="shared" si="98"/>
        <v>730.37451313332861</v>
      </c>
      <c r="I507" s="36">
        <f t="shared" si="99"/>
        <v>0.32553383668262975</v>
      </c>
      <c r="J507" s="36">
        <f t="shared" si="100"/>
        <v>1.6923202033783189</v>
      </c>
      <c r="K507" s="36">
        <f t="shared" ca="1" si="101"/>
        <v>9.2474152819112615E-2</v>
      </c>
      <c r="L507" s="36">
        <f t="shared" ca="1" si="102"/>
        <v>8.9129910064194629E-4</v>
      </c>
      <c r="M507" s="36">
        <f t="shared" ca="1" si="103"/>
        <v>244176946024.06033</v>
      </c>
      <c r="N507" s="36">
        <f t="shared" ca="1" si="104"/>
        <v>397024588992.82123</v>
      </c>
      <c r="O507" s="36">
        <f t="shared" ca="1" si="105"/>
        <v>524136745346.12024</v>
      </c>
      <c r="P507" s="45">
        <f t="shared" ca="1" si="106"/>
        <v>-2.9854632817067878E-2</v>
      </c>
    </row>
    <row r="508" spans="1:16" x14ac:dyDescent="0.2">
      <c r="A508" s="106">
        <v>51986.5</v>
      </c>
      <c r="B508" s="106">
        <v>6.2274179996165913E-2</v>
      </c>
      <c r="D508" s="92">
        <f t="shared" si="94"/>
        <v>5.1986499999999998</v>
      </c>
      <c r="E508" s="92">
        <f t="shared" si="95"/>
        <v>6.2274179996165913E-2</v>
      </c>
      <c r="F508" s="36">
        <f t="shared" si="96"/>
        <v>27.025961822499998</v>
      </c>
      <c r="G508" s="36">
        <f t="shared" si="97"/>
        <v>140.4985164285396</v>
      </c>
      <c r="H508" s="36">
        <f t="shared" si="98"/>
        <v>730.40261243122734</v>
      </c>
      <c r="I508" s="36">
        <f t="shared" si="99"/>
        <v>0.32374166583706793</v>
      </c>
      <c r="J508" s="36">
        <f t="shared" si="100"/>
        <v>1.6830196111038731</v>
      </c>
      <c r="K508" s="36">
        <f t="shared" ca="1" si="101"/>
        <v>9.2476347430104064E-2</v>
      </c>
      <c r="L508" s="36">
        <f t="shared" ca="1" si="102"/>
        <v>9.1217091770763419E-4</v>
      </c>
      <c r="M508" s="36">
        <f t="shared" ca="1" si="103"/>
        <v>244187119778.40939</v>
      </c>
      <c r="N508" s="36">
        <f t="shared" ca="1" si="104"/>
        <v>397044232321.83197</v>
      </c>
      <c r="O508" s="36">
        <f t="shared" ca="1" si="105"/>
        <v>524160115300.61353</v>
      </c>
      <c r="P508" s="45">
        <f t="shared" ca="1" si="106"/>
        <v>-3.0202167433938151E-2</v>
      </c>
    </row>
    <row r="509" spans="1:16" x14ac:dyDescent="0.2">
      <c r="A509" s="106">
        <v>51986.5</v>
      </c>
      <c r="B509" s="106">
        <v>6.2274179996165913E-2</v>
      </c>
      <c r="D509" s="92">
        <f t="shared" si="94"/>
        <v>5.1986499999999998</v>
      </c>
      <c r="E509" s="92">
        <f t="shared" si="95"/>
        <v>6.2274179996165913E-2</v>
      </c>
      <c r="F509" s="36">
        <f t="shared" si="96"/>
        <v>27.025961822499998</v>
      </c>
      <c r="G509" s="36">
        <f t="shared" si="97"/>
        <v>140.4985164285396</v>
      </c>
      <c r="H509" s="36">
        <f t="shared" si="98"/>
        <v>730.40261243122734</v>
      </c>
      <c r="I509" s="36">
        <f t="shared" si="99"/>
        <v>0.32374166583706793</v>
      </c>
      <c r="J509" s="36">
        <f t="shared" si="100"/>
        <v>1.6830196111038731</v>
      </c>
      <c r="K509" s="36">
        <f t="shared" ca="1" si="101"/>
        <v>9.2476347430104064E-2</v>
      </c>
      <c r="L509" s="36">
        <f t="shared" ca="1" si="102"/>
        <v>9.1217091770763419E-4</v>
      </c>
      <c r="M509" s="36">
        <f t="shared" ca="1" si="103"/>
        <v>244187119778.40939</v>
      </c>
      <c r="N509" s="36">
        <f t="shared" ca="1" si="104"/>
        <v>397044232321.83197</v>
      </c>
      <c r="O509" s="36">
        <f t="shared" ca="1" si="105"/>
        <v>524160115300.61353</v>
      </c>
      <c r="P509" s="45">
        <f t="shared" ca="1" si="106"/>
        <v>-3.0202167433938151E-2</v>
      </c>
    </row>
    <row r="510" spans="1:16" x14ac:dyDescent="0.2">
      <c r="A510" s="106">
        <v>53182</v>
      </c>
      <c r="B510" s="106">
        <v>6.6656240000156686E-2</v>
      </c>
      <c r="D510" s="92">
        <f t="shared" si="94"/>
        <v>5.3182</v>
      </c>
      <c r="E510" s="92">
        <f t="shared" si="95"/>
        <v>6.6656240000156686E-2</v>
      </c>
      <c r="F510" s="36">
        <f t="shared" si="96"/>
        <v>28.283251240000002</v>
      </c>
      <c r="G510" s="36">
        <f t="shared" si="97"/>
        <v>150.41598674456802</v>
      </c>
      <c r="H510" s="36">
        <f t="shared" si="98"/>
        <v>799.94230070496167</v>
      </c>
      <c r="I510" s="36">
        <f t="shared" si="99"/>
        <v>0.35449121556883328</v>
      </c>
      <c r="J510" s="36">
        <f t="shared" si="100"/>
        <v>1.8852551826381692</v>
      </c>
      <c r="K510" s="36">
        <f t="shared" ca="1" si="101"/>
        <v>9.779624704623037E-2</v>
      </c>
      <c r="L510" s="36">
        <f t="shared" ca="1" si="102"/>
        <v>9.6970003882951869E-4</v>
      </c>
      <c r="M510" s="36">
        <f t="shared" ca="1" si="103"/>
        <v>269403665938.53784</v>
      </c>
      <c r="N510" s="36">
        <f t="shared" ca="1" si="104"/>
        <v>446105142127.19257</v>
      </c>
      <c r="O510" s="36">
        <f t="shared" ca="1" si="105"/>
        <v>582282152742.2583</v>
      </c>
      <c r="P510" s="45">
        <f t="shared" ca="1" si="106"/>
        <v>-3.1140007046073684E-2</v>
      </c>
    </row>
    <row r="511" spans="1:16" x14ac:dyDescent="0.2">
      <c r="A511" s="106">
        <v>53182.5</v>
      </c>
      <c r="B511" s="106">
        <v>6.5510899992659688E-2</v>
      </c>
      <c r="D511" s="92">
        <f t="shared" si="94"/>
        <v>5.3182499999999999</v>
      </c>
      <c r="E511" s="92">
        <f t="shared" si="95"/>
        <v>6.5510899992659688E-2</v>
      </c>
      <c r="F511" s="36">
        <f t="shared" si="96"/>
        <v>28.2837830625</v>
      </c>
      <c r="G511" s="36">
        <f t="shared" si="97"/>
        <v>150.42022927214063</v>
      </c>
      <c r="H511" s="36">
        <f t="shared" si="98"/>
        <v>799.97238432656184</v>
      </c>
      <c r="I511" s="36">
        <f t="shared" si="99"/>
        <v>0.34840334388596239</v>
      </c>
      <c r="J511" s="36">
        <f t="shared" si="100"/>
        <v>1.8528960836215194</v>
      </c>
      <c r="K511" s="36">
        <f t="shared" ca="1" si="101"/>
        <v>9.7798502372182516E-2</v>
      </c>
      <c r="L511" s="36">
        <f t="shared" ca="1" si="102"/>
        <v>1.0424892674181683E-3</v>
      </c>
      <c r="M511" s="36">
        <f t="shared" ca="1" si="103"/>
        <v>269414590793.20883</v>
      </c>
      <c r="N511" s="36">
        <f t="shared" ca="1" si="104"/>
        <v>446126553467.77948</v>
      </c>
      <c r="O511" s="36">
        <f t="shared" ca="1" si="105"/>
        <v>582307416318.59985</v>
      </c>
      <c r="P511" s="45">
        <f t="shared" ca="1" si="106"/>
        <v>-3.2287602379522828E-2</v>
      </c>
    </row>
    <row r="512" spans="1:16" x14ac:dyDescent="0.2">
      <c r="A512" s="106">
        <v>53190</v>
      </c>
      <c r="B512" s="106">
        <v>6.6230799995537382E-2</v>
      </c>
      <c r="D512" s="92">
        <f t="shared" si="94"/>
        <v>5.319</v>
      </c>
      <c r="E512" s="92">
        <f t="shared" si="95"/>
        <v>6.6230799995537382E-2</v>
      </c>
      <c r="F512" s="36">
        <f t="shared" si="96"/>
        <v>28.291761000000001</v>
      </c>
      <c r="G512" s="36">
        <f t="shared" si="97"/>
        <v>150.483876759</v>
      </c>
      <c r="H512" s="36">
        <f t="shared" si="98"/>
        <v>800.42374048112106</v>
      </c>
      <c r="I512" s="36">
        <f t="shared" si="99"/>
        <v>0.35228162517626332</v>
      </c>
      <c r="J512" s="36">
        <f t="shared" si="100"/>
        <v>1.8737859643125445</v>
      </c>
      <c r="K512" s="36">
        <f t="shared" ca="1" si="101"/>
        <v>9.7832335307366361E-2</v>
      </c>
      <c r="L512" s="36">
        <f t="shared" ca="1" si="102"/>
        <v>9.9865703406477381E-4</v>
      </c>
      <c r="M512" s="36">
        <f t="shared" ca="1" si="103"/>
        <v>269578502161.66296</v>
      </c>
      <c r="N512" s="36">
        <f t="shared" ca="1" si="104"/>
        <v>446447814805.65594</v>
      </c>
      <c r="O512" s="36">
        <f t="shared" ca="1" si="105"/>
        <v>582686467417.19006</v>
      </c>
      <c r="P512" s="45">
        <f t="shared" ca="1" si="106"/>
        <v>-3.1601535311828979E-2</v>
      </c>
    </row>
    <row r="513" spans="1:16" x14ac:dyDescent="0.2">
      <c r="A513" s="106">
        <v>53194</v>
      </c>
      <c r="B513" s="106">
        <v>6.6078080002625939E-2</v>
      </c>
      <c r="D513" s="92">
        <f t="shared" si="94"/>
        <v>5.3193999999999999</v>
      </c>
      <c r="E513" s="92">
        <f t="shared" si="95"/>
        <v>6.6078080002625939E-2</v>
      </c>
      <c r="F513" s="36">
        <f t="shared" si="96"/>
        <v>28.296016359999999</v>
      </c>
      <c r="G513" s="36">
        <f t="shared" si="97"/>
        <v>150.51782942538401</v>
      </c>
      <c r="H513" s="36">
        <f t="shared" si="98"/>
        <v>800.66454184538759</v>
      </c>
      <c r="I513" s="36">
        <f t="shared" si="99"/>
        <v>0.3514957387659684</v>
      </c>
      <c r="J513" s="36">
        <f t="shared" si="100"/>
        <v>1.8697464327916924</v>
      </c>
      <c r="K513" s="36">
        <f t="shared" ca="1" si="101"/>
        <v>9.7850381874655223E-2</v>
      </c>
      <c r="L513" s="36">
        <f t="shared" ca="1" si="102"/>
        <v>1.0094791662473557E-3</v>
      </c>
      <c r="M513" s="36">
        <f t="shared" ca="1" si="103"/>
        <v>269665951116.40063</v>
      </c>
      <c r="N513" s="36">
        <f t="shared" ca="1" si="104"/>
        <v>446619224141.19849</v>
      </c>
      <c r="O513" s="36">
        <f t="shared" ca="1" si="105"/>
        <v>582888702730.0719</v>
      </c>
      <c r="P513" s="45">
        <f t="shared" ca="1" si="106"/>
        <v>-3.1772301872029285E-2</v>
      </c>
    </row>
    <row r="514" spans="1:16" x14ac:dyDescent="0.2">
      <c r="A514" s="106">
        <v>53237.5</v>
      </c>
      <c r="B514" s="106">
        <v>6.5523500001290813E-2</v>
      </c>
      <c r="D514" s="92">
        <f t="shared" si="94"/>
        <v>5.3237500000000004</v>
      </c>
      <c r="E514" s="92">
        <f t="shared" si="95"/>
        <v>6.5523500001290813E-2</v>
      </c>
      <c r="F514" s="36">
        <f t="shared" si="96"/>
        <v>28.342314062500005</v>
      </c>
      <c r="G514" s="36">
        <f t="shared" si="97"/>
        <v>150.88739449023441</v>
      </c>
      <c r="H514" s="36">
        <f t="shared" si="98"/>
        <v>803.28676641738559</v>
      </c>
      <c r="I514" s="36">
        <f t="shared" si="99"/>
        <v>0.34883073313187202</v>
      </c>
      <c r="J514" s="36">
        <f t="shared" si="100"/>
        <v>1.8570876155108038</v>
      </c>
      <c r="K514" s="36">
        <f t="shared" ca="1" si="101"/>
        <v>9.8046743187138422E-2</v>
      </c>
      <c r="L514" s="36">
        <f t="shared" ca="1" si="102"/>
        <v>1.0577613473257829E-3</v>
      </c>
      <c r="M514" s="36">
        <f t="shared" ca="1" si="103"/>
        <v>270618287129.04498</v>
      </c>
      <c r="N514" s="36">
        <f t="shared" ca="1" si="104"/>
        <v>448486445641.03949</v>
      </c>
      <c r="O514" s="36">
        <f t="shared" ca="1" si="105"/>
        <v>585091370983.46643</v>
      </c>
      <c r="P514" s="45">
        <f t="shared" ca="1" si="106"/>
        <v>-3.2523243185847608E-2</v>
      </c>
    </row>
    <row r="515" spans="1:16" x14ac:dyDescent="0.2">
      <c r="A515" s="106">
        <v>53238</v>
      </c>
      <c r="B515" s="106">
        <v>6.6778159998648334E-2</v>
      </c>
      <c r="D515" s="92">
        <f t="shared" si="94"/>
        <v>5.3238000000000003</v>
      </c>
      <c r="E515" s="92">
        <f t="shared" si="95"/>
        <v>6.6778159998648334E-2</v>
      </c>
      <c r="F515" s="36">
        <f t="shared" si="96"/>
        <v>28.342846440000002</v>
      </c>
      <c r="G515" s="36">
        <f t="shared" si="97"/>
        <v>150.89164587727203</v>
      </c>
      <c r="H515" s="36">
        <f t="shared" si="98"/>
        <v>803.31694432142081</v>
      </c>
      <c r="I515" s="36">
        <f t="shared" si="99"/>
        <v>0.35551356820080404</v>
      </c>
      <c r="J515" s="36">
        <f t="shared" si="100"/>
        <v>1.8926831343874406</v>
      </c>
      <c r="K515" s="36">
        <f t="shared" ca="1" si="101"/>
        <v>9.8049001330549029E-2</v>
      </c>
      <c r="L515" s="36">
        <f t="shared" ca="1" si="102"/>
        <v>9.7786551760490887E-4</v>
      </c>
      <c r="M515" s="36">
        <f t="shared" ca="1" si="103"/>
        <v>270629247674.86984</v>
      </c>
      <c r="N515" s="36">
        <f t="shared" ca="1" si="104"/>
        <v>448507941467.64374</v>
      </c>
      <c r="O515" s="36">
        <f t="shared" ca="1" si="105"/>
        <v>585116724800.28418</v>
      </c>
      <c r="P515" s="45">
        <f t="shared" ca="1" si="106"/>
        <v>-3.1270841331900695E-2</v>
      </c>
    </row>
    <row r="516" spans="1:16" x14ac:dyDescent="0.2">
      <c r="A516" s="106">
        <v>53241</v>
      </c>
      <c r="B516" s="106">
        <v>6.7406119997031055E-2</v>
      </c>
      <c r="D516" s="92">
        <f t="shared" si="94"/>
        <v>5.3240999999999996</v>
      </c>
      <c r="E516" s="92">
        <f t="shared" si="95"/>
        <v>6.7406119997031055E-2</v>
      </c>
      <c r="F516" s="36">
        <f t="shared" si="96"/>
        <v>28.346040809999995</v>
      </c>
      <c r="G516" s="36">
        <f t="shared" si="97"/>
        <v>150.91715587652095</v>
      </c>
      <c r="H516" s="36">
        <f t="shared" si="98"/>
        <v>803.49802960218517</v>
      </c>
      <c r="I516" s="36">
        <f t="shared" si="99"/>
        <v>0.35887692347619299</v>
      </c>
      <c r="J516" s="36">
        <f t="shared" si="100"/>
        <v>1.910696628279599</v>
      </c>
      <c r="K516" s="36">
        <f t="shared" ca="1" si="101"/>
        <v>9.80625507240456E-2</v>
      </c>
      <c r="L516" s="36">
        <f t="shared" ca="1" si="102"/>
        <v>9.3981674492024149E-4</v>
      </c>
      <c r="M516" s="36">
        <f t="shared" ca="1" si="103"/>
        <v>270695017709.54822</v>
      </c>
      <c r="N516" s="36">
        <f t="shared" ca="1" si="104"/>
        <v>448636932432.60498</v>
      </c>
      <c r="O516" s="36">
        <f t="shared" ca="1" si="105"/>
        <v>585268864794.53381</v>
      </c>
      <c r="P516" s="45">
        <f t="shared" ca="1" si="106"/>
        <v>-3.0656430727014544E-2</v>
      </c>
    </row>
    <row r="517" spans="1:16" x14ac:dyDescent="0.2">
      <c r="A517" s="106">
        <v>53241.5</v>
      </c>
      <c r="B517" s="106">
        <v>6.3760779994481709E-2</v>
      </c>
      <c r="D517" s="92">
        <f t="shared" si="94"/>
        <v>5.3241500000000004</v>
      </c>
      <c r="E517" s="92">
        <f t="shared" si="95"/>
        <v>6.3760779994481709E-2</v>
      </c>
      <c r="F517" s="36">
        <f t="shared" si="96"/>
        <v>28.346573222500005</v>
      </c>
      <c r="G517" s="36">
        <f t="shared" si="97"/>
        <v>150.92140782257343</v>
      </c>
      <c r="H517" s="36">
        <f t="shared" si="98"/>
        <v>803.52821345855432</v>
      </c>
      <c r="I517" s="36">
        <f t="shared" si="99"/>
        <v>0.33947195680761982</v>
      </c>
      <c r="J517" s="36">
        <f t="shared" si="100"/>
        <v>1.8073996188372892</v>
      </c>
      <c r="K517" s="36">
        <f t="shared" ca="1" si="101"/>
        <v>9.806480904513383E-2</v>
      </c>
      <c r="L517" s="36">
        <f t="shared" ca="1" si="102"/>
        <v>1.1767664091079846E-3</v>
      </c>
      <c r="M517" s="36">
        <f t="shared" ca="1" si="103"/>
        <v>270705980508.67294</v>
      </c>
      <c r="N517" s="36">
        <f t="shared" ca="1" si="104"/>
        <v>448658433594.48743</v>
      </c>
      <c r="O517" s="36">
        <f t="shared" ca="1" si="105"/>
        <v>585294224309.29382</v>
      </c>
      <c r="P517" s="45">
        <f t="shared" ca="1" si="106"/>
        <v>-3.4304029050652121E-2</v>
      </c>
    </row>
    <row r="518" spans="1:16" x14ac:dyDescent="0.2">
      <c r="A518" s="106">
        <v>53242</v>
      </c>
      <c r="B518" s="106">
        <v>6.6715439992549364E-2</v>
      </c>
      <c r="D518" s="92">
        <f t="shared" si="94"/>
        <v>5.3242000000000003</v>
      </c>
      <c r="E518" s="92">
        <f t="shared" si="95"/>
        <v>6.6715439992549364E-2</v>
      </c>
      <c r="F518" s="36">
        <f t="shared" si="96"/>
        <v>28.347105640000002</v>
      </c>
      <c r="G518" s="36">
        <f t="shared" si="97"/>
        <v>150.92565984848801</v>
      </c>
      <c r="H518" s="36">
        <f t="shared" si="98"/>
        <v>803.55839816531989</v>
      </c>
      <c r="I518" s="36">
        <f t="shared" si="99"/>
        <v>0.35520634560833136</v>
      </c>
      <c r="J518" s="36">
        <f t="shared" si="100"/>
        <v>1.8911896252878779</v>
      </c>
      <c r="K518" s="36">
        <f t="shared" ca="1" si="101"/>
        <v>9.8067067391604548E-2</v>
      </c>
      <c r="L518" s="36">
        <f t="shared" ca="1" si="102"/>
        <v>9.8292454056918776E-4</v>
      </c>
      <c r="M518" s="36">
        <f t="shared" ca="1" si="103"/>
        <v>270716943629.72186</v>
      </c>
      <c r="N518" s="36">
        <f t="shared" ca="1" si="104"/>
        <v>448679935518.62256</v>
      </c>
      <c r="O518" s="36">
        <f t="shared" ca="1" si="105"/>
        <v>585319584638.11365</v>
      </c>
      <c r="P518" s="45">
        <f t="shared" ca="1" si="106"/>
        <v>-3.1351627399055185E-2</v>
      </c>
    </row>
    <row r="519" spans="1:16" x14ac:dyDescent="0.2">
      <c r="A519" s="106">
        <v>53270.5</v>
      </c>
      <c r="B519" s="106">
        <v>6.6031059999659192E-2</v>
      </c>
      <c r="D519" s="92">
        <f t="shared" si="94"/>
        <v>5.3270499999999998</v>
      </c>
      <c r="E519" s="92">
        <f t="shared" si="95"/>
        <v>6.6031059999659192E-2</v>
      </c>
      <c r="F519" s="36">
        <f t="shared" si="96"/>
        <v>28.3774617025</v>
      </c>
      <c r="G519" s="36">
        <f t="shared" si="97"/>
        <v>151.16815736230262</v>
      </c>
      <c r="H519" s="36">
        <f t="shared" si="98"/>
        <v>805.28033267685419</v>
      </c>
      <c r="I519" s="36">
        <f t="shared" si="99"/>
        <v>0.35175075817118451</v>
      </c>
      <c r="J519" s="36">
        <f t="shared" si="100"/>
        <v>1.8737938763158084</v>
      </c>
      <c r="K519" s="36">
        <f t="shared" ca="1" si="101"/>
        <v>9.8195835097722228E-2</v>
      </c>
      <c r="L519" s="36">
        <f t="shared" ca="1" si="102"/>
        <v>1.0345727571089761E-3</v>
      </c>
      <c r="M519" s="36">
        <f t="shared" ca="1" si="103"/>
        <v>271342373867.67752</v>
      </c>
      <c r="N519" s="36">
        <f t="shared" ca="1" si="104"/>
        <v>449906805776.862</v>
      </c>
      <c r="O519" s="36">
        <f t="shared" ca="1" si="105"/>
        <v>586766469582.05518</v>
      </c>
      <c r="P519" s="45">
        <f t="shared" ca="1" si="106"/>
        <v>-3.2164775098063036E-2</v>
      </c>
    </row>
    <row r="520" spans="1:16" x14ac:dyDescent="0.2">
      <c r="A520" s="106">
        <v>53270.5</v>
      </c>
      <c r="B520" s="106">
        <v>6.6031059999659192E-2</v>
      </c>
      <c r="D520" s="92">
        <f t="shared" si="94"/>
        <v>5.3270499999999998</v>
      </c>
      <c r="E520" s="92">
        <f t="shared" si="95"/>
        <v>6.6031059999659192E-2</v>
      </c>
      <c r="F520" s="36">
        <f t="shared" si="96"/>
        <v>28.3774617025</v>
      </c>
      <c r="G520" s="36">
        <f t="shared" si="97"/>
        <v>151.16815736230262</v>
      </c>
      <c r="H520" s="36">
        <f t="shared" si="98"/>
        <v>805.28033267685419</v>
      </c>
      <c r="I520" s="36">
        <f t="shared" si="99"/>
        <v>0.35175075817118451</v>
      </c>
      <c r="J520" s="36">
        <f t="shared" si="100"/>
        <v>1.8737938763158084</v>
      </c>
      <c r="K520" s="36">
        <f t="shared" ca="1" si="101"/>
        <v>9.8195835097722228E-2</v>
      </c>
      <c r="L520" s="36">
        <f t="shared" ca="1" si="102"/>
        <v>1.0345727571089761E-3</v>
      </c>
      <c r="M520" s="36">
        <f t="shared" ca="1" si="103"/>
        <v>271342373867.67752</v>
      </c>
      <c r="N520" s="36">
        <f t="shared" ca="1" si="104"/>
        <v>449906805776.862</v>
      </c>
      <c r="O520" s="36">
        <f t="shared" ca="1" si="105"/>
        <v>586766469582.05518</v>
      </c>
      <c r="P520" s="45">
        <f t="shared" ca="1" si="106"/>
        <v>-3.2164775098063036E-2</v>
      </c>
    </row>
    <row r="521" spans="1:16" x14ac:dyDescent="0.2">
      <c r="A521" s="106">
        <v>53271</v>
      </c>
      <c r="B521" s="106">
        <v>6.7185719999542926E-2</v>
      </c>
      <c r="D521" s="92">
        <f t="shared" si="94"/>
        <v>5.3270999999999997</v>
      </c>
      <c r="E521" s="92">
        <f t="shared" si="95"/>
        <v>6.7185719999542926E-2</v>
      </c>
      <c r="F521" s="36">
        <f t="shared" si="96"/>
        <v>28.377994409999996</v>
      </c>
      <c r="G521" s="36">
        <f t="shared" si="97"/>
        <v>151.17241402151097</v>
      </c>
      <c r="H521" s="36">
        <f t="shared" si="98"/>
        <v>805.31056673399098</v>
      </c>
      <c r="I521" s="36">
        <f t="shared" si="99"/>
        <v>0.3579050490095651</v>
      </c>
      <c r="J521" s="36">
        <f t="shared" si="100"/>
        <v>1.9065959865788542</v>
      </c>
      <c r="K521" s="36">
        <f t="shared" ca="1" si="101"/>
        <v>9.8198094916378431E-2</v>
      </c>
      <c r="L521" s="36">
        <f t="shared" ca="1" si="102"/>
        <v>9.6176739798236807E-4</v>
      </c>
      <c r="M521" s="36">
        <f t="shared" ca="1" si="103"/>
        <v>271353355670.72198</v>
      </c>
      <c r="N521" s="36">
        <f t="shared" ca="1" si="104"/>
        <v>449928351942.0943</v>
      </c>
      <c r="O521" s="36">
        <f t="shared" ca="1" si="105"/>
        <v>586791877155.81824</v>
      </c>
      <c r="P521" s="45">
        <f t="shared" ca="1" si="106"/>
        <v>-3.1012374916835506E-2</v>
      </c>
    </row>
    <row r="522" spans="1:16" x14ac:dyDescent="0.2">
      <c r="A522" s="106">
        <v>53271</v>
      </c>
      <c r="B522" s="106">
        <v>6.7185719999542926E-2</v>
      </c>
      <c r="D522" s="92">
        <f t="shared" si="94"/>
        <v>5.3270999999999997</v>
      </c>
      <c r="E522" s="92">
        <f t="shared" si="95"/>
        <v>6.7185719999542926E-2</v>
      </c>
      <c r="F522" s="36">
        <f t="shared" si="96"/>
        <v>28.377994409999996</v>
      </c>
      <c r="G522" s="36">
        <f t="shared" si="97"/>
        <v>151.17241402151097</v>
      </c>
      <c r="H522" s="36">
        <f t="shared" si="98"/>
        <v>805.31056673399098</v>
      </c>
      <c r="I522" s="36">
        <f t="shared" si="99"/>
        <v>0.3579050490095651</v>
      </c>
      <c r="J522" s="36">
        <f t="shared" si="100"/>
        <v>1.9065959865788542</v>
      </c>
      <c r="K522" s="36">
        <f t="shared" ca="1" si="101"/>
        <v>9.8198094916378431E-2</v>
      </c>
      <c r="L522" s="36">
        <f t="shared" ca="1" si="102"/>
        <v>9.6176739798236807E-4</v>
      </c>
      <c r="M522" s="36">
        <f t="shared" ca="1" si="103"/>
        <v>271353355670.72198</v>
      </c>
      <c r="N522" s="36">
        <f t="shared" ca="1" si="104"/>
        <v>449928351942.0943</v>
      </c>
      <c r="O522" s="36">
        <f t="shared" ca="1" si="105"/>
        <v>586791877155.81824</v>
      </c>
      <c r="P522" s="45">
        <f t="shared" ca="1" si="106"/>
        <v>-3.1012374916835506E-2</v>
      </c>
    </row>
    <row r="523" spans="1:16" x14ac:dyDescent="0.2">
      <c r="A523" s="106">
        <v>53596</v>
      </c>
      <c r="B523" s="106">
        <v>6.77147199967294E-2</v>
      </c>
      <c r="D523" s="92">
        <f t="shared" si="94"/>
        <v>5.3596000000000004</v>
      </c>
      <c r="E523" s="92">
        <f t="shared" si="95"/>
        <v>6.77147199967294E-2</v>
      </c>
      <c r="F523" s="36">
        <f t="shared" si="96"/>
        <v>28.725312160000005</v>
      </c>
      <c r="G523" s="36">
        <f t="shared" si="97"/>
        <v>153.95618305273604</v>
      </c>
      <c r="H523" s="36">
        <f t="shared" si="98"/>
        <v>825.14355868944415</v>
      </c>
      <c r="I523" s="36">
        <f t="shared" si="99"/>
        <v>0.36292381329447093</v>
      </c>
      <c r="J523" s="36">
        <f t="shared" si="100"/>
        <v>1.9451264697330466</v>
      </c>
      <c r="K523" s="36">
        <f t="shared" ca="1" si="101"/>
        <v>9.9672347347192186E-2</v>
      </c>
      <c r="L523" s="36">
        <f t="shared" ca="1" si="102"/>
        <v>1.0212899458710472E-3</v>
      </c>
      <c r="M523" s="36">
        <f t="shared" ca="1" si="103"/>
        <v>278559993002.41705</v>
      </c>
      <c r="N523" s="36">
        <f t="shared" ca="1" si="104"/>
        <v>464095669762.89624</v>
      </c>
      <c r="O523" s="36">
        <f t="shared" ca="1" si="105"/>
        <v>603480038837.75891</v>
      </c>
      <c r="P523" s="45">
        <f t="shared" ca="1" si="106"/>
        <v>-3.1957627350462786E-2</v>
      </c>
    </row>
    <row r="524" spans="1:16" x14ac:dyDescent="0.2">
      <c r="A524" s="106">
        <v>53596</v>
      </c>
      <c r="B524" s="106">
        <v>6.8064719998801593E-2</v>
      </c>
      <c r="D524" s="92">
        <f t="shared" si="94"/>
        <v>5.3596000000000004</v>
      </c>
      <c r="E524" s="92">
        <f t="shared" si="95"/>
        <v>6.8064719998801593E-2</v>
      </c>
      <c r="F524" s="36">
        <f t="shared" si="96"/>
        <v>28.725312160000005</v>
      </c>
      <c r="G524" s="36">
        <f t="shared" si="97"/>
        <v>153.95618305273604</v>
      </c>
      <c r="H524" s="36">
        <f t="shared" si="98"/>
        <v>825.14355868944415</v>
      </c>
      <c r="I524" s="36">
        <f t="shared" si="99"/>
        <v>0.36479967330557705</v>
      </c>
      <c r="J524" s="36">
        <f t="shared" si="100"/>
        <v>1.955180329048571</v>
      </c>
      <c r="K524" s="36">
        <f t="shared" ca="1" si="101"/>
        <v>9.9672347347192186E-2</v>
      </c>
      <c r="L524" s="36">
        <f t="shared" ca="1" si="102"/>
        <v>9.9904210659472904E-4</v>
      </c>
      <c r="M524" s="36">
        <f t="shared" ca="1" si="103"/>
        <v>278559993002.41705</v>
      </c>
      <c r="N524" s="36">
        <f t="shared" ca="1" si="104"/>
        <v>464095669762.89624</v>
      </c>
      <c r="O524" s="36">
        <f t="shared" ca="1" si="105"/>
        <v>603480038837.75891</v>
      </c>
      <c r="P524" s="45">
        <f t="shared" ca="1" si="106"/>
        <v>-3.1607627348390593E-2</v>
      </c>
    </row>
    <row r="525" spans="1:16" x14ac:dyDescent="0.2">
      <c r="A525" s="106">
        <v>53596.5</v>
      </c>
      <c r="B525" s="106">
        <v>6.6869380003481638E-2</v>
      </c>
      <c r="D525" s="92">
        <f t="shared" si="94"/>
        <v>5.3596500000000002</v>
      </c>
      <c r="E525" s="92">
        <f t="shared" si="95"/>
        <v>6.6869380003481638E-2</v>
      </c>
      <c r="F525" s="36">
        <f t="shared" si="96"/>
        <v>28.725848122500004</v>
      </c>
      <c r="G525" s="36">
        <f t="shared" si="97"/>
        <v>153.96049188975715</v>
      </c>
      <c r="H525" s="36">
        <f t="shared" si="98"/>
        <v>825.174350356937</v>
      </c>
      <c r="I525" s="36">
        <f t="shared" si="99"/>
        <v>0.35839647253566037</v>
      </c>
      <c r="J525" s="36">
        <f t="shared" si="100"/>
        <v>1.9208796540257522</v>
      </c>
      <c r="K525" s="36">
        <f t="shared" ca="1" si="101"/>
        <v>9.9674623689861547E-2</v>
      </c>
      <c r="L525" s="36">
        <f t="shared" ca="1" si="102"/>
        <v>1.0761840133227689E-3</v>
      </c>
      <c r="M525" s="36">
        <f t="shared" ca="1" si="103"/>
        <v>278571185899.05127</v>
      </c>
      <c r="N525" s="36">
        <f t="shared" ca="1" si="104"/>
        <v>464117716606.599</v>
      </c>
      <c r="O525" s="36">
        <f t="shared" ca="1" si="105"/>
        <v>603505980675.47961</v>
      </c>
      <c r="P525" s="45">
        <f t="shared" ca="1" si="106"/>
        <v>-3.2805243686379909E-2</v>
      </c>
    </row>
    <row r="526" spans="1:16" x14ac:dyDescent="0.2">
      <c r="A526" s="106">
        <v>53597</v>
      </c>
      <c r="B526" s="106">
        <v>6.8624040002760012E-2</v>
      </c>
      <c r="D526" s="92">
        <f t="shared" si="94"/>
        <v>5.3597000000000001</v>
      </c>
      <c r="E526" s="92">
        <f t="shared" si="95"/>
        <v>6.8624040002760012E-2</v>
      </c>
      <c r="F526" s="36">
        <f t="shared" si="96"/>
        <v>28.72638409</v>
      </c>
      <c r="G526" s="36">
        <f t="shared" si="97"/>
        <v>153.96480080717299</v>
      </c>
      <c r="H526" s="36">
        <f t="shared" si="98"/>
        <v>825.20514288620507</v>
      </c>
      <c r="I526" s="36">
        <f t="shared" si="99"/>
        <v>0.36780426720279286</v>
      </c>
      <c r="J526" s="36">
        <f t="shared" si="100"/>
        <v>1.9713205309268089</v>
      </c>
      <c r="K526" s="36">
        <f t="shared" ca="1" si="101"/>
        <v>9.9676900057913381E-2</v>
      </c>
      <c r="L526" s="36">
        <f t="shared" ca="1" si="102"/>
        <v>9.6428011760493976E-4</v>
      </c>
      <c r="M526" s="36">
        <f t="shared" ca="1" si="103"/>
        <v>278582379121.93414</v>
      </c>
      <c r="N526" s="36">
        <f t="shared" ca="1" si="104"/>
        <v>464139764225.21533</v>
      </c>
      <c r="O526" s="36">
        <f t="shared" ca="1" si="105"/>
        <v>603531923339.51831</v>
      </c>
      <c r="P526" s="45">
        <f t="shared" ca="1" si="106"/>
        <v>-3.105286005515337E-2</v>
      </c>
    </row>
    <row r="527" spans="1:16" x14ac:dyDescent="0.2">
      <c r="A527" s="106">
        <v>54388.5</v>
      </c>
      <c r="B527" s="106">
        <v>7.0050819995230995E-2</v>
      </c>
      <c r="D527" s="92">
        <f t="shared" si="94"/>
        <v>5.4388500000000004</v>
      </c>
      <c r="E527" s="92">
        <f t="shared" si="95"/>
        <v>7.0050819995230995E-2</v>
      </c>
      <c r="F527" s="36">
        <f t="shared" si="96"/>
        <v>29.581089322500006</v>
      </c>
      <c r="G527" s="36">
        <f t="shared" si="97"/>
        <v>160.88710766167918</v>
      </c>
      <c r="H527" s="36">
        <f t="shared" si="98"/>
        <v>875.04084550572384</v>
      </c>
      <c r="I527" s="36">
        <f t="shared" si="99"/>
        <v>0.38099590233106212</v>
      </c>
      <c r="J527" s="36">
        <f t="shared" si="100"/>
        <v>2.0721795633932976</v>
      </c>
      <c r="K527" s="36">
        <f t="shared" ca="1" si="101"/>
        <v>0.10331221364890733</v>
      </c>
      <c r="L527" s="36">
        <f t="shared" ca="1" si="102"/>
        <v>1.1063203077848205E-3</v>
      </c>
      <c r="M527" s="36">
        <f t="shared" ca="1" si="103"/>
        <v>296714342223.2099</v>
      </c>
      <c r="N527" s="36">
        <f t="shared" ca="1" si="104"/>
        <v>500024593560.36768</v>
      </c>
      <c r="O527" s="36">
        <f t="shared" ca="1" si="105"/>
        <v>645646670591.26807</v>
      </c>
      <c r="P527" s="45">
        <f t="shared" ca="1" si="106"/>
        <v>-3.3261393653676335E-2</v>
      </c>
    </row>
    <row r="528" spans="1:16" x14ac:dyDescent="0.2">
      <c r="A528" s="106">
        <v>54444</v>
      </c>
      <c r="B528" s="106">
        <v>7.0418080002127681E-2</v>
      </c>
      <c r="D528" s="92">
        <f t="shared" si="94"/>
        <v>5.4443999999999999</v>
      </c>
      <c r="E528" s="92">
        <f t="shared" si="95"/>
        <v>7.0418080002127681E-2</v>
      </c>
      <c r="F528" s="36">
        <f t="shared" si="96"/>
        <v>29.64149136</v>
      </c>
      <c r="G528" s="36">
        <f t="shared" si="97"/>
        <v>161.38013556038399</v>
      </c>
      <c r="H528" s="36">
        <f t="shared" si="98"/>
        <v>878.61801004495464</v>
      </c>
      <c r="I528" s="36">
        <f t="shared" si="99"/>
        <v>0.38338419476358393</v>
      </c>
      <c r="J528" s="36">
        <f t="shared" si="100"/>
        <v>2.0872969099708563</v>
      </c>
      <c r="K528" s="36">
        <f t="shared" ca="1" si="101"/>
        <v>0.10356950831708384</v>
      </c>
      <c r="L528" s="36">
        <f t="shared" ca="1" si="102"/>
        <v>1.0990171993216767E-3</v>
      </c>
      <c r="M528" s="36">
        <f t="shared" ca="1" si="103"/>
        <v>298017060408.40503</v>
      </c>
      <c r="N528" s="36">
        <f t="shared" ca="1" si="104"/>
        <v>502615546917.30414</v>
      </c>
      <c r="O528" s="36">
        <f t="shared" ca="1" si="105"/>
        <v>648679238247.13892</v>
      </c>
      <c r="P528" s="45">
        <f t="shared" ca="1" si="106"/>
        <v>-3.3151428314956155E-2</v>
      </c>
    </row>
    <row r="529" spans="1:16" x14ac:dyDescent="0.2">
      <c r="A529" s="106">
        <v>54444.5</v>
      </c>
      <c r="B529" s="106">
        <v>7.0172740000998601E-2</v>
      </c>
      <c r="D529" s="92">
        <f t="shared" si="94"/>
        <v>5.4444499999999998</v>
      </c>
      <c r="E529" s="92">
        <f t="shared" si="95"/>
        <v>7.0172740000998601E-2</v>
      </c>
      <c r="F529" s="36">
        <f t="shared" si="96"/>
        <v>29.642035802499997</v>
      </c>
      <c r="G529" s="36">
        <f t="shared" si="97"/>
        <v>161.3845818249211</v>
      </c>
      <c r="H529" s="36">
        <f t="shared" si="98"/>
        <v>878.65028651669161</v>
      </c>
      <c r="I529" s="36">
        <f t="shared" si="99"/>
        <v>0.38205197429843685</v>
      </c>
      <c r="J529" s="36">
        <f t="shared" si="100"/>
        <v>2.0800628714691243</v>
      </c>
      <c r="K529" s="36">
        <f t="shared" ca="1" si="101"/>
        <v>0.10357182770848788</v>
      </c>
      <c r="L529" s="36">
        <f t="shared" ca="1" si="102"/>
        <v>1.1154990596925617E-3</v>
      </c>
      <c r="M529" s="36">
        <f t="shared" ca="1" si="103"/>
        <v>298028815449.87598</v>
      </c>
      <c r="N529" s="36">
        <f t="shared" ca="1" si="104"/>
        <v>502638933912.89801</v>
      </c>
      <c r="O529" s="36">
        <f t="shared" ca="1" si="105"/>
        <v>648706606573.33301</v>
      </c>
      <c r="P529" s="45">
        <f t="shared" ca="1" si="106"/>
        <v>-3.3399087707489283E-2</v>
      </c>
    </row>
    <row r="530" spans="1:16" x14ac:dyDescent="0.2">
      <c r="A530" s="106">
        <v>54461.5</v>
      </c>
      <c r="B530" s="106">
        <v>7.0231179997790605E-2</v>
      </c>
      <c r="D530" s="92">
        <f t="shared" si="94"/>
        <v>5.4461500000000003</v>
      </c>
      <c r="E530" s="92">
        <f t="shared" si="95"/>
        <v>7.0231179997790605E-2</v>
      </c>
      <c r="F530" s="36">
        <f t="shared" si="96"/>
        <v>29.660549822500002</v>
      </c>
      <c r="G530" s="36">
        <f t="shared" si="97"/>
        <v>161.5358034158084</v>
      </c>
      <c r="H530" s="36">
        <f t="shared" si="98"/>
        <v>879.74821577300486</v>
      </c>
      <c r="I530" s="36">
        <f t="shared" si="99"/>
        <v>0.38248954094496734</v>
      </c>
      <c r="J530" s="36">
        <f t="shared" si="100"/>
        <v>2.0830954134174342</v>
      </c>
      <c r="K530" s="36">
        <f t="shared" ca="1" si="101"/>
        <v>0.10365070211881852</v>
      </c>
      <c r="L530" s="36">
        <f t="shared" ca="1" si="102"/>
        <v>1.1168644587978742E-3</v>
      </c>
      <c r="M530" s="36">
        <f t="shared" ca="1" si="103"/>
        <v>298428687231.55243</v>
      </c>
      <c r="N530" s="36">
        <f t="shared" ca="1" si="104"/>
        <v>503434571196.91095</v>
      </c>
      <c r="O530" s="36">
        <f t="shared" ca="1" si="105"/>
        <v>649637639078.58765</v>
      </c>
      <c r="P530" s="45">
        <f t="shared" ca="1" si="106"/>
        <v>-3.3419522121027917E-2</v>
      </c>
    </row>
    <row r="531" spans="1:16" x14ac:dyDescent="0.2">
      <c r="A531" s="106">
        <v>54623.5</v>
      </c>
      <c r="B531" s="106">
        <v>7.0941019999736454E-2</v>
      </c>
      <c r="D531" s="92">
        <f t="shared" si="94"/>
        <v>5.4623499999999998</v>
      </c>
      <c r="E531" s="92">
        <f t="shared" si="95"/>
        <v>7.0941019999736454E-2</v>
      </c>
      <c r="F531" s="36">
        <f t="shared" si="96"/>
        <v>29.837267522499999</v>
      </c>
      <c r="G531" s="36">
        <f t="shared" si="97"/>
        <v>162.98159825152786</v>
      </c>
      <c r="H531" s="36">
        <f t="shared" si="98"/>
        <v>890.26253320923331</v>
      </c>
      <c r="I531" s="36">
        <f t="shared" si="99"/>
        <v>0.38750468059556042</v>
      </c>
      <c r="J531" s="36">
        <f t="shared" si="100"/>
        <v>2.1166861920511595</v>
      </c>
      <c r="K531" s="36">
        <f t="shared" ca="1" si="101"/>
        <v>0.1044038009365299</v>
      </c>
      <c r="L531" s="36">
        <f t="shared" ca="1" si="102"/>
        <v>1.1197577080238269E-3</v>
      </c>
      <c r="M531" s="36">
        <f t="shared" ca="1" si="103"/>
        <v>302258803867.04596</v>
      </c>
      <c r="N531" s="36">
        <f t="shared" ca="1" si="104"/>
        <v>511063384784.6618</v>
      </c>
      <c r="O531" s="36">
        <f t="shared" ca="1" si="105"/>
        <v>658559607484.29724</v>
      </c>
      <c r="P531" s="45">
        <f t="shared" ca="1" si="106"/>
        <v>-3.3462780936793446E-2</v>
      </c>
    </row>
    <row r="532" spans="1:16" x14ac:dyDescent="0.2">
      <c r="A532" s="106">
        <v>54632</v>
      </c>
      <c r="B532" s="106">
        <v>7.0370239998737816E-2</v>
      </c>
      <c r="D532" s="92">
        <f t="shared" si="94"/>
        <v>5.4631999999999996</v>
      </c>
      <c r="E532" s="92">
        <f t="shared" si="95"/>
        <v>7.0370239998737816E-2</v>
      </c>
      <c r="F532" s="36">
        <f t="shared" si="96"/>
        <v>29.846554239999996</v>
      </c>
      <c r="G532" s="36">
        <f t="shared" si="97"/>
        <v>163.05769512396796</v>
      </c>
      <c r="H532" s="36">
        <f t="shared" si="98"/>
        <v>890.81680000126175</v>
      </c>
      <c r="I532" s="36">
        <f t="shared" si="99"/>
        <v>0.38444669516110441</v>
      </c>
      <c r="J532" s="36">
        <f t="shared" si="100"/>
        <v>2.1003091850041455</v>
      </c>
      <c r="K532" s="36">
        <f t="shared" ca="1" si="101"/>
        <v>0.10444338895187043</v>
      </c>
      <c r="L532" s="36">
        <f t="shared" ca="1" si="102"/>
        <v>1.160979479582362E-3</v>
      </c>
      <c r="M532" s="36">
        <f t="shared" ca="1" si="103"/>
        <v>302460747278.54498</v>
      </c>
      <c r="N532" s="36">
        <f t="shared" ca="1" si="104"/>
        <v>511466010531.17102</v>
      </c>
      <c r="O532" s="36">
        <f t="shared" ca="1" si="105"/>
        <v>659030229556.2959</v>
      </c>
      <c r="P532" s="45">
        <f t="shared" ca="1" si="106"/>
        <v>-3.4073148953132612E-2</v>
      </c>
    </row>
    <row r="533" spans="1:16" x14ac:dyDescent="0.2">
      <c r="A533" s="106">
        <v>54769</v>
      </c>
      <c r="B533" s="106">
        <v>7.1147080001537688E-2</v>
      </c>
      <c r="D533" s="92">
        <f t="shared" si="94"/>
        <v>5.4768999999999997</v>
      </c>
      <c r="E533" s="92">
        <f t="shared" si="95"/>
        <v>7.1147080001537688E-2</v>
      </c>
      <c r="F533" s="36">
        <f t="shared" si="96"/>
        <v>29.996433609999997</v>
      </c>
      <c r="G533" s="36">
        <f>D533*F533</f>
        <v>164.28746723860897</v>
      </c>
      <c r="H533" s="36">
        <f t="shared" si="98"/>
        <v>899.78602931913747</v>
      </c>
      <c r="I533" s="36">
        <f t="shared" si="99"/>
        <v>0.38966544246042173</v>
      </c>
      <c r="J533" s="36">
        <f>I533*D533</f>
        <v>2.1341586618114836</v>
      </c>
      <c r="K533" s="36">
        <f t="shared" ca="1" si="101"/>
        <v>0.1050824665353616</v>
      </c>
      <c r="L533" s="36">
        <f ca="1">+(K533-E533)^2</f>
        <v>1.1516104592000373E-3</v>
      </c>
      <c r="M533" s="36">
        <f t="shared" ca="1" si="103"/>
        <v>305729136942.47064</v>
      </c>
      <c r="N533" s="36">
        <f ca="1">(-M$2+M$4*D533-M$5*F533)^2</f>
        <v>517987841917.40564</v>
      </c>
      <c r="O533" s="36">
        <f t="shared" ca="1" si="105"/>
        <v>666649999377.1792</v>
      </c>
      <c r="P533" s="45">
        <f t="shared" ca="1" si="106"/>
        <v>-3.3935386533823914E-2</v>
      </c>
    </row>
    <row r="534" spans="1:16" x14ac:dyDescent="0.2">
      <c r="A534" s="106">
        <v>54923.5</v>
      </c>
      <c r="B534" s="106">
        <v>7.213702000444755E-2</v>
      </c>
      <c r="D534" s="92">
        <f t="shared" si="94"/>
        <v>5.4923500000000001</v>
      </c>
      <c r="E534" s="92">
        <f t="shared" si="95"/>
        <v>7.213702000444755E-2</v>
      </c>
      <c r="F534" s="36">
        <f t="shared" si="96"/>
        <v>30.165908522500001</v>
      </c>
      <c r="G534" s="36">
        <f>D534*F534</f>
        <v>165.68172767355287</v>
      </c>
      <c r="H534" s="36">
        <f t="shared" si="98"/>
        <v>909.98203698783811</v>
      </c>
      <c r="I534" s="36">
        <f t="shared" si="99"/>
        <v>0.39620176182142752</v>
      </c>
      <c r="J534" s="36">
        <f>I534*D534</f>
        <v>2.1760787465399174</v>
      </c>
      <c r="K534" s="36">
        <f t="shared" ca="1" si="101"/>
        <v>0.10580546440813826</v>
      </c>
      <c r="L534" s="36">
        <f ca="1">+(K534-E534)^2</f>
        <v>1.1335641485644124E-3</v>
      </c>
      <c r="M534" s="36">
        <f t="shared" ca="1" si="103"/>
        <v>309445718872.50702</v>
      </c>
      <c r="N534" s="36">
        <f ca="1">(-M$2+M$4*D534-M$5*F534)^2</f>
        <v>525416404616.93774</v>
      </c>
      <c r="O534" s="36">
        <f t="shared" ca="1" si="105"/>
        <v>675321250169.00427</v>
      </c>
      <c r="P534" s="45">
        <f t="shared" ca="1" si="106"/>
        <v>-3.3668444403690712E-2</v>
      </c>
    </row>
    <row r="535" spans="1:16" x14ac:dyDescent="0.2">
      <c r="A535" s="106">
        <v>55056</v>
      </c>
      <c r="B535" s="106">
        <v>7.2221920003357809E-2</v>
      </c>
      <c r="D535" s="92">
        <f t="shared" si="94"/>
        <v>5.5056000000000003</v>
      </c>
      <c r="E535" s="92">
        <f t="shared" si="95"/>
        <v>7.2221920003357809E-2</v>
      </c>
      <c r="F535" s="36">
        <f t="shared" si="96"/>
        <v>30.311631360000003</v>
      </c>
      <c r="G535" s="36">
        <f>D535*F535</f>
        <v>166.88371761561604</v>
      </c>
      <c r="H535" s="36">
        <f t="shared" si="98"/>
        <v>918.79499570453561</v>
      </c>
      <c r="I535" s="36">
        <f t="shared" si="99"/>
        <v>0.39762500277048679</v>
      </c>
      <c r="J535" s="36">
        <f>I535*D535</f>
        <v>2.189164215253192</v>
      </c>
      <c r="K535" s="36">
        <f t="shared" ca="1" si="101"/>
        <v>0.10642744159420639</v>
      </c>
      <c r="L535" s="36">
        <f ca="1">+(K535-E535)^2</f>
        <v>1.1700177073020084E-3</v>
      </c>
      <c r="M535" s="36">
        <f t="shared" ca="1" si="103"/>
        <v>312659132810.00201</v>
      </c>
      <c r="N535" s="36">
        <f ca="1">(-M$2+M$4*D535-M$5*F535)^2</f>
        <v>531849762404.70117</v>
      </c>
      <c r="O535" s="36">
        <f t="shared" ca="1" si="105"/>
        <v>682824131400.30908</v>
      </c>
      <c r="P535" s="45">
        <f t="shared" ca="1" si="106"/>
        <v>-3.4205521590848581E-2</v>
      </c>
    </row>
    <row r="536" spans="1:16" x14ac:dyDescent="0.2">
      <c r="A536" s="106">
        <v>56576</v>
      </c>
      <c r="B536" s="106">
        <v>7.5688320001063403E-2</v>
      </c>
      <c r="D536" s="92">
        <f t="shared" si="94"/>
        <v>5.6576000000000004</v>
      </c>
      <c r="E536" s="92">
        <f t="shared" si="95"/>
        <v>7.5688320001063403E-2</v>
      </c>
      <c r="F536" s="36">
        <f t="shared" si="96"/>
        <v>32.008437760000007</v>
      </c>
      <c r="G536" s="36">
        <f>D536*F536</f>
        <v>181.09093747097606</v>
      </c>
      <c r="H536" s="36">
        <f t="shared" si="98"/>
        <v>1024.5400878357943</v>
      </c>
      <c r="I536" s="36">
        <f t="shared" si="99"/>
        <v>0.42821423923801633</v>
      </c>
      <c r="J536" s="36">
        <f>I536*D536</f>
        <v>2.4226648799130013</v>
      </c>
      <c r="K536" s="36">
        <f t="shared" ca="1" si="101"/>
        <v>0.1136900876766143</v>
      </c>
      <c r="L536" s="36">
        <f ca="1">+(K536-E536)^2</f>
        <v>1.4441343464665453E-3</v>
      </c>
      <c r="M536" s="36">
        <f t="shared" ca="1" si="103"/>
        <v>351281512278.74561</v>
      </c>
      <c r="N536" s="36">
        <f ca="1">(-M$2+M$4*D536-M$5*F536)^2</f>
        <v>609897737172.91089</v>
      </c>
      <c r="O536" s="36">
        <f t="shared" ca="1" si="105"/>
        <v>773387548547.0332</v>
      </c>
      <c r="P536" s="45">
        <f t="shared" ca="1" si="106"/>
        <v>-3.8001767675550899E-2</v>
      </c>
    </row>
    <row r="537" spans="1:16" x14ac:dyDescent="0.2">
      <c r="A537" s="106"/>
      <c r="B537" s="106"/>
      <c r="D537" s="92"/>
      <c r="E537" s="9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45"/>
    </row>
    <row r="538" spans="1:16" x14ac:dyDescent="0.2">
      <c r="A538" s="106"/>
      <c r="B538" s="106"/>
      <c r="D538" s="92"/>
      <c r="E538" s="9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45"/>
    </row>
    <row r="539" spans="1:16" x14ac:dyDescent="0.2">
      <c r="A539" s="106"/>
      <c r="B539" s="106"/>
      <c r="D539" s="92"/>
      <c r="E539" s="9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45"/>
    </row>
    <row r="540" spans="1:16" x14ac:dyDescent="0.2">
      <c r="A540" s="106"/>
      <c r="B540" s="106"/>
      <c r="D540" s="92"/>
      <c r="E540" s="9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45"/>
    </row>
    <row r="541" spans="1:16" x14ac:dyDescent="0.2">
      <c r="A541" s="106"/>
      <c r="B541" s="106"/>
      <c r="D541" s="92"/>
      <c r="E541" s="9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45"/>
    </row>
    <row r="542" spans="1:16" x14ac:dyDescent="0.2">
      <c r="A542" s="106"/>
      <c r="B542" s="106"/>
      <c r="D542" s="92"/>
      <c r="E542" s="9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45"/>
    </row>
    <row r="543" spans="1:16" x14ac:dyDescent="0.2">
      <c r="A543" s="106"/>
      <c r="B543" s="106"/>
      <c r="D543" s="92"/>
      <c r="E543" s="9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45"/>
    </row>
    <row r="544" spans="1:16" x14ac:dyDescent="0.2">
      <c r="A544" s="106"/>
      <c r="B544" s="106"/>
      <c r="D544" s="92"/>
      <c r="E544" s="9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45"/>
    </row>
    <row r="545" spans="1:16" x14ac:dyDescent="0.2">
      <c r="A545" s="106"/>
      <c r="B545" s="106"/>
      <c r="D545" s="92"/>
      <c r="E545" s="9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45"/>
    </row>
    <row r="546" spans="1:16" x14ac:dyDescent="0.2">
      <c r="A546" s="106"/>
      <c r="B546" s="106"/>
      <c r="D546" s="92"/>
      <c r="E546" s="9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45"/>
    </row>
    <row r="547" spans="1:16" x14ac:dyDescent="0.2">
      <c r="A547" s="106"/>
      <c r="B547" s="106"/>
      <c r="D547" s="92"/>
      <c r="E547" s="9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45"/>
    </row>
    <row r="548" spans="1:16" x14ac:dyDescent="0.2">
      <c r="A548" s="106"/>
      <c r="B548" s="106"/>
      <c r="D548" s="92"/>
      <c r="E548" s="9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45"/>
    </row>
    <row r="549" spans="1:16" x14ac:dyDescent="0.2">
      <c r="A549" s="106"/>
      <c r="B549" s="106"/>
      <c r="D549" s="92"/>
      <c r="E549" s="9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45"/>
    </row>
    <row r="550" spans="1:16" x14ac:dyDescent="0.2">
      <c r="A550" s="106"/>
      <c r="B550" s="106"/>
      <c r="D550" s="92"/>
      <c r="E550" s="9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45"/>
    </row>
    <row r="551" spans="1:16" x14ac:dyDescent="0.2">
      <c r="A551" s="106"/>
      <c r="B551" s="106"/>
      <c r="D551" s="92"/>
      <c r="E551" s="9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45"/>
    </row>
    <row r="552" spans="1:16" x14ac:dyDescent="0.2">
      <c r="A552" s="106"/>
      <c r="B552" s="106"/>
      <c r="D552" s="92"/>
      <c r="E552" s="9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45"/>
    </row>
    <row r="553" spans="1:16" x14ac:dyDescent="0.2">
      <c r="A553" s="106"/>
      <c r="B553" s="106"/>
      <c r="D553" s="92"/>
      <c r="E553" s="9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45"/>
    </row>
    <row r="554" spans="1:16" x14ac:dyDescent="0.2">
      <c r="A554" s="106"/>
      <c r="B554" s="106"/>
      <c r="D554" s="92"/>
      <c r="E554" s="9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45"/>
    </row>
    <row r="555" spans="1:16" x14ac:dyDescent="0.2">
      <c r="A555" s="106"/>
      <c r="B555" s="106"/>
      <c r="D555" s="92"/>
      <c r="E555" s="9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45"/>
    </row>
    <row r="556" spans="1:16" x14ac:dyDescent="0.2">
      <c r="A556" s="106"/>
      <c r="B556" s="106"/>
      <c r="D556" s="92"/>
      <c r="E556" s="92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45"/>
    </row>
    <row r="557" spans="1:16" x14ac:dyDescent="0.2">
      <c r="A557" s="106"/>
      <c r="B557" s="106"/>
      <c r="D557" s="92"/>
      <c r="E557" s="92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45"/>
    </row>
    <row r="558" spans="1:16" x14ac:dyDescent="0.2">
      <c r="A558" s="106"/>
      <c r="B558" s="106"/>
      <c r="D558" s="92"/>
      <c r="E558" s="92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45"/>
    </row>
    <row r="559" spans="1:16" x14ac:dyDescent="0.2">
      <c r="A559" s="106"/>
      <c r="B559" s="106"/>
      <c r="D559" s="92"/>
      <c r="E559" s="92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45"/>
    </row>
    <row r="560" spans="1:16" x14ac:dyDescent="0.2">
      <c r="A560" s="106"/>
      <c r="B560" s="106"/>
      <c r="D560" s="92"/>
      <c r="E560" s="92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45"/>
    </row>
    <row r="561" spans="1:16" x14ac:dyDescent="0.2">
      <c r="A561" s="106"/>
      <c r="B561" s="106"/>
      <c r="D561" s="92"/>
      <c r="E561" s="9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45"/>
    </row>
    <row r="562" spans="1:16" x14ac:dyDescent="0.2">
      <c r="A562" s="106"/>
      <c r="B562" s="106"/>
      <c r="D562" s="92"/>
      <c r="E562" s="9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45"/>
    </row>
    <row r="563" spans="1:16" x14ac:dyDescent="0.2">
      <c r="A563" s="106"/>
      <c r="B563" s="106"/>
      <c r="D563" s="92"/>
      <c r="E563" s="9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45"/>
    </row>
    <row r="564" spans="1:16" x14ac:dyDescent="0.2">
      <c r="A564" s="106"/>
      <c r="B564" s="106"/>
      <c r="D564" s="92"/>
      <c r="E564" s="9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45"/>
    </row>
    <row r="565" spans="1:16" x14ac:dyDescent="0.2">
      <c r="A565" s="106"/>
      <c r="B565" s="106"/>
      <c r="D565" s="92"/>
      <c r="E565" s="9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45"/>
    </row>
    <row r="566" spans="1:16" x14ac:dyDescent="0.2">
      <c r="A566" s="106"/>
      <c r="B566" s="106"/>
      <c r="D566" s="92"/>
      <c r="E566" s="9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45"/>
    </row>
    <row r="567" spans="1:16" x14ac:dyDescent="0.2">
      <c r="A567" s="106"/>
      <c r="B567" s="106"/>
      <c r="D567" s="92"/>
      <c r="E567" s="9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45"/>
    </row>
    <row r="568" spans="1:16" x14ac:dyDescent="0.2">
      <c r="A568" s="106"/>
      <c r="B568" s="106"/>
      <c r="D568" s="92"/>
      <c r="E568" s="9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45"/>
    </row>
    <row r="569" spans="1:16" x14ac:dyDescent="0.2">
      <c r="A569" s="106"/>
      <c r="B569" s="106"/>
      <c r="D569" s="92"/>
      <c r="E569" s="9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45"/>
    </row>
    <row r="570" spans="1:16" x14ac:dyDescent="0.2">
      <c r="A570" s="106"/>
      <c r="B570" s="106"/>
      <c r="D570" s="92"/>
      <c r="E570" s="92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45"/>
    </row>
    <row r="571" spans="1:16" x14ac:dyDescent="0.2">
      <c r="A571" s="106"/>
      <c r="B571" s="106"/>
      <c r="D571" s="92"/>
      <c r="E571" s="9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45"/>
    </row>
    <row r="572" spans="1:16" x14ac:dyDescent="0.2">
      <c r="A572" s="106"/>
      <c r="B572" s="106"/>
      <c r="D572" s="92"/>
      <c r="E572" s="9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45"/>
    </row>
    <row r="573" spans="1:16" x14ac:dyDescent="0.2">
      <c r="A573" s="106"/>
      <c r="B573" s="106"/>
      <c r="D573" s="92"/>
      <c r="E573" s="92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45"/>
    </row>
    <row r="574" spans="1:16" x14ac:dyDescent="0.2">
      <c r="A574" s="106"/>
      <c r="B574" s="106"/>
      <c r="D574" s="92"/>
      <c r="E574" s="92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45"/>
    </row>
    <row r="575" spans="1:16" x14ac:dyDescent="0.2">
      <c r="A575" s="106"/>
      <c r="B575" s="106"/>
      <c r="D575" s="92"/>
      <c r="E575" s="92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45"/>
    </row>
    <row r="576" spans="1:16" x14ac:dyDescent="0.2">
      <c r="A576" s="106"/>
      <c r="B576" s="106"/>
      <c r="D576" s="92"/>
      <c r="E576" s="92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45"/>
    </row>
    <row r="577" spans="1:16" x14ac:dyDescent="0.2">
      <c r="A577" s="106"/>
      <c r="B577" s="106"/>
      <c r="D577" s="92"/>
      <c r="E577" s="92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45"/>
    </row>
    <row r="578" spans="1:16" x14ac:dyDescent="0.2">
      <c r="A578" s="106"/>
      <c r="B578" s="106"/>
      <c r="D578" s="92"/>
      <c r="E578" s="92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45"/>
    </row>
    <row r="579" spans="1:16" x14ac:dyDescent="0.2">
      <c r="A579" s="106"/>
      <c r="B579" s="106"/>
      <c r="D579" s="92"/>
      <c r="E579" s="92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45"/>
    </row>
    <row r="580" spans="1:16" x14ac:dyDescent="0.2">
      <c r="A580" s="106"/>
      <c r="B580" s="106"/>
      <c r="D580" s="92"/>
      <c r="E580" s="92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45"/>
    </row>
    <row r="581" spans="1:16" x14ac:dyDescent="0.2">
      <c r="A581" s="106"/>
      <c r="B581" s="106"/>
      <c r="D581" s="92"/>
      <c r="E581" s="92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45"/>
    </row>
    <row r="582" spans="1:16" x14ac:dyDescent="0.2">
      <c r="A582" s="106"/>
      <c r="B582" s="106"/>
      <c r="D582" s="92"/>
      <c r="E582" s="92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45"/>
    </row>
    <row r="583" spans="1:16" x14ac:dyDescent="0.2">
      <c r="A583" s="106"/>
      <c r="B583" s="106"/>
      <c r="D583" s="92"/>
      <c r="E583" s="92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45"/>
    </row>
    <row r="584" spans="1:16" x14ac:dyDescent="0.2">
      <c r="A584" s="106"/>
      <c r="B584" s="106"/>
      <c r="D584" s="92"/>
      <c r="E584" s="92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45"/>
    </row>
    <row r="585" spans="1:16" x14ac:dyDescent="0.2">
      <c r="A585" s="106"/>
      <c r="B585" s="106"/>
      <c r="D585" s="92"/>
      <c r="E585" s="92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45"/>
    </row>
    <row r="586" spans="1:16" x14ac:dyDescent="0.2">
      <c r="A586" s="106"/>
      <c r="B586" s="106"/>
      <c r="D586" s="92"/>
      <c r="E586" s="92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45"/>
    </row>
    <row r="587" spans="1:16" x14ac:dyDescent="0.2">
      <c r="A587" s="106"/>
      <c r="B587" s="106"/>
      <c r="D587" s="92"/>
      <c r="E587" s="92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45"/>
    </row>
    <row r="588" spans="1:16" x14ac:dyDescent="0.2">
      <c r="A588" s="106"/>
      <c r="B588" s="106"/>
      <c r="D588" s="92"/>
      <c r="E588" s="92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45"/>
    </row>
    <row r="589" spans="1:16" x14ac:dyDescent="0.2">
      <c r="A589" s="106"/>
      <c r="B589" s="106"/>
      <c r="D589" s="92"/>
      <c r="E589" s="92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45"/>
    </row>
    <row r="590" spans="1:16" x14ac:dyDescent="0.2">
      <c r="A590" s="106"/>
      <c r="B590" s="106"/>
      <c r="D590" s="92"/>
      <c r="E590" s="92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45"/>
    </row>
    <row r="591" spans="1:16" x14ac:dyDescent="0.2">
      <c r="D591" s="92"/>
      <c r="E591" s="92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45"/>
    </row>
    <row r="592" spans="1:16" x14ac:dyDescent="0.2">
      <c r="D592" s="92"/>
      <c r="E592" s="92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45"/>
    </row>
    <row r="593" spans="4:16" x14ac:dyDescent="0.2">
      <c r="D593" s="92"/>
      <c r="E593" s="9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45"/>
    </row>
    <row r="594" spans="4:16" x14ac:dyDescent="0.2">
      <c r="D594" s="92"/>
      <c r="E594" s="9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45"/>
    </row>
    <row r="595" spans="4:16" x14ac:dyDescent="0.2">
      <c r="D595" s="92"/>
      <c r="E595" s="9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45"/>
    </row>
    <row r="596" spans="4:16" x14ac:dyDescent="0.2">
      <c r="D596" s="92"/>
      <c r="E596" s="92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45"/>
    </row>
    <row r="597" spans="4:16" x14ac:dyDescent="0.2">
      <c r="D597" s="92"/>
      <c r="E597" s="92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45"/>
    </row>
    <row r="598" spans="4:16" x14ac:dyDescent="0.2">
      <c r="D598" s="92"/>
      <c r="E598" s="92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45"/>
    </row>
    <row r="599" spans="4:16" x14ac:dyDescent="0.2">
      <c r="D599" s="92"/>
      <c r="E599" s="9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45"/>
    </row>
    <row r="600" spans="4:16" x14ac:dyDescent="0.2">
      <c r="D600" s="92"/>
      <c r="E600" s="9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45"/>
    </row>
    <row r="601" spans="4:16" x14ac:dyDescent="0.2">
      <c r="D601" s="92"/>
      <c r="E601" s="9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45"/>
    </row>
    <row r="602" spans="4:16" x14ac:dyDescent="0.2">
      <c r="D602" s="92"/>
      <c r="E602" s="92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45"/>
    </row>
    <row r="603" spans="4:16" x14ac:dyDescent="0.2">
      <c r="D603" s="92"/>
      <c r="E603" s="92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45"/>
    </row>
    <row r="604" spans="4:16" x14ac:dyDescent="0.2">
      <c r="D604" s="92"/>
      <c r="E604" s="92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45"/>
    </row>
    <row r="605" spans="4:16" x14ac:dyDescent="0.2">
      <c r="D605" s="92"/>
      <c r="E605" s="92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45"/>
    </row>
    <row r="606" spans="4:16" x14ac:dyDescent="0.2">
      <c r="D606" s="92"/>
      <c r="E606" s="92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45"/>
    </row>
    <row r="607" spans="4:16" x14ac:dyDescent="0.2">
      <c r="D607" s="92"/>
      <c r="E607" s="92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45"/>
    </row>
    <row r="608" spans="4:16" x14ac:dyDescent="0.2">
      <c r="D608" s="92"/>
      <c r="E608" s="92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45"/>
    </row>
    <row r="609" spans="4:16" x14ac:dyDescent="0.2">
      <c r="D609" s="92"/>
      <c r="E609" s="92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45"/>
    </row>
    <row r="610" spans="4:16" x14ac:dyDescent="0.2">
      <c r="D610" s="92"/>
      <c r="E610" s="92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45"/>
    </row>
    <row r="611" spans="4:16" x14ac:dyDescent="0.2">
      <c r="D611" s="92"/>
      <c r="E611" s="92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45"/>
    </row>
    <row r="612" spans="4:16" x14ac:dyDescent="0.2">
      <c r="D612" s="92"/>
      <c r="E612" s="92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45"/>
    </row>
    <row r="613" spans="4:16" x14ac:dyDescent="0.2">
      <c r="D613" s="92"/>
      <c r="E613" s="92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45"/>
    </row>
    <row r="614" spans="4:16" x14ac:dyDescent="0.2">
      <c r="D614" s="92"/>
      <c r="E614" s="92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45"/>
    </row>
    <row r="615" spans="4:16" x14ac:dyDescent="0.2">
      <c r="D615" s="92"/>
      <c r="E615" s="92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45"/>
    </row>
    <row r="616" spans="4:16" x14ac:dyDescent="0.2">
      <c r="D616" s="92"/>
      <c r="E616" s="92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45"/>
    </row>
    <row r="617" spans="4:16" x14ac:dyDescent="0.2">
      <c r="D617" s="92"/>
      <c r="E617" s="92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45"/>
    </row>
    <row r="618" spans="4:16" x14ac:dyDescent="0.2">
      <c r="D618" s="92"/>
      <c r="E618" s="92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45"/>
    </row>
    <row r="619" spans="4:16" x14ac:dyDescent="0.2">
      <c r="D619" s="92"/>
      <c r="E619" s="92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45"/>
    </row>
    <row r="620" spans="4:16" x14ac:dyDescent="0.2">
      <c r="D620" s="92"/>
      <c r="E620" s="92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45"/>
    </row>
    <row r="621" spans="4:16" x14ac:dyDescent="0.2">
      <c r="D621" s="92"/>
      <c r="E621" s="92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45"/>
    </row>
    <row r="622" spans="4:16" x14ac:dyDescent="0.2">
      <c r="D622" s="92"/>
      <c r="E622" s="92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45"/>
    </row>
    <row r="623" spans="4:16" x14ac:dyDescent="0.2">
      <c r="D623" s="92"/>
      <c r="E623" s="92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45"/>
    </row>
    <row r="624" spans="4:16" x14ac:dyDescent="0.2">
      <c r="D624" s="92"/>
      <c r="E624" s="92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45"/>
    </row>
    <row r="625" spans="4:16" x14ac:dyDescent="0.2">
      <c r="D625" s="92"/>
      <c r="E625" s="92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45"/>
    </row>
    <row r="626" spans="4:16" x14ac:dyDescent="0.2">
      <c r="D626" s="92"/>
      <c r="E626" s="92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45"/>
    </row>
    <row r="627" spans="4:16" x14ac:dyDescent="0.2">
      <c r="D627" s="92"/>
      <c r="E627" s="92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45"/>
    </row>
    <row r="628" spans="4:16" x14ac:dyDescent="0.2">
      <c r="D628" s="92"/>
      <c r="E628" s="92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45"/>
    </row>
    <row r="629" spans="4:16" x14ac:dyDescent="0.2">
      <c r="D629" s="92"/>
      <c r="E629" s="92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45"/>
    </row>
    <row r="630" spans="4:16" x14ac:dyDescent="0.2">
      <c r="D630" s="92"/>
      <c r="E630" s="92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45"/>
    </row>
    <row r="631" spans="4:16" x14ac:dyDescent="0.2">
      <c r="D631" s="92"/>
      <c r="E631" s="92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45"/>
    </row>
    <row r="632" spans="4:16" x14ac:dyDescent="0.2">
      <c r="D632" s="92"/>
      <c r="E632" s="92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45"/>
    </row>
    <row r="633" spans="4:16" x14ac:dyDescent="0.2">
      <c r="D633" s="92"/>
      <c r="E633" s="92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45"/>
    </row>
    <row r="634" spans="4:16" x14ac:dyDescent="0.2">
      <c r="D634" s="92"/>
      <c r="E634" s="92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45"/>
    </row>
    <row r="635" spans="4:16" x14ac:dyDescent="0.2">
      <c r="D635" s="92"/>
      <c r="E635" s="92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45"/>
    </row>
    <row r="636" spans="4:16" x14ac:dyDescent="0.2">
      <c r="D636" s="92"/>
      <c r="E636" s="92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45"/>
    </row>
    <row r="637" spans="4:16" x14ac:dyDescent="0.2">
      <c r="D637" s="92"/>
      <c r="E637" s="92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45"/>
    </row>
    <row r="638" spans="4:16" x14ac:dyDescent="0.2">
      <c r="D638" s="92"/>
      <c r="E638" s="92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45"/>
    </row>
    <row r="639" spans="4:16" x14ac:dyDescent="0.2">
      <c r="D639" s="92"/>
      <c r="E639" s="92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45"/>
    </row>
    <row r="640" spans="4:16" x14ac:dyDescent="0.2">
      <c r="D640" s="92"/>
      <c r="E640" s="92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45"/>
    </row>
    <row r="641" spans="4:16" x14ac:dyDescent="0.2">
      <c r="D641" s="92"/>
      <c r="E641" s="92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45"/>
    </row>
    <row r="642" spans="4:16" x14ac:dyDescent="0.2">
      <c r="D642" s="92"/>
      <c r="E642" s="92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45"/>
    </row>
    <row r="643" spans="4:16" x14ac:dyDescent="0.2">
      <c r="D643" s="92"/>
      <c r="E643" s="92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45"/>
    </row>
    <row r="644" spans="4:16" x14ac:dyDescent="0.2">
      <c r="D644" s="92"/>
      <c r="E644" s="92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45"/>
    </row>
    <row r="645" spans="4:16" x14ac:dyDescent="0.2">
      <c r="D645" s="92"/>
      <c r="E645" s="92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45"/>
    </row>
    <row r="646" spans="4:16" x14ac:dyDescent="0.2">
      <c r="D646" s="92"/>
      <c r="E646" s="92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45"/>
    </row>
    <row r="647" spans="4:16" x14ac:dyDescent="0.2">
      <c r="D647" s="92"/>
      <c r="E647" s="92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45"/>
    </row>
    <row r="648" spans="4:16" x14ac:dyDescent="0.2">
      <c r="D648" s="92"/>
      <c r="E648" s="92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45"/>
    </row>
    <row r="649" spans="4:16" x14ac:dyDescent="0.2">
      <c r="D649" s="92"/>
      <c r="E649" s="92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45"/>
    </row>
    <row r="650" spans="4:16" x14ac:dyDescent="0.2">
      <c r="D650" s="92"/>
      <c r="E650" s="92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45"/>
    </row>
    <row r="651" spans="4:16" x14ac:dyDescent="0.2">
      <c r="D651" s="92"/>
      <c r="E651" s="92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45"/>
    </row>
    <row r="652" spans="4:16" x14ac:dyDescent="0.2">
      <c r="D652" s="92"/>
      <c r="E652" s="92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45"/>
    </row>
    <row r="653" spans="4:16" x14ac:dyDescent="0.2">
      <c r="D653" s="92"/>
      <c r="E653" s="92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45"/>
    </row>
    <row r="654" spans="4:16" x14ac:dyDescent="0.2">
      <c r="D654" s="92"/>
      <c r="E654" s="92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45"/>
    </row>
    <row r="655" spans="4:16" x14ac:dyDescent="0.2">
      <c r="D655" s="92"/>
      <c r="E655" s="92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45"/>
    </row>
    <row r="656" spans="4:16" x14ac:dyDescent="0.2">
      <c r="D656" s="92"/>
      <c r="E656" s="92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45"/>
    </row>
    <row r="657" spans="4:16" x14ac:dyDescent="0.2">
      <c r="D657" s="92"/>
      <c r="E657" s="92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45"/>
    </row>
    <row r="658" spans="4:16" x14ac:dyDescent="0.2">
      <c r="D658" s="92"/>
      <c r="E658" s="92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45"/>
    </row>
    <row r="659" spans="4:16" x14ac:dyDescent="0.2">
      <c r="D659" s="92"/>
      <c r="E659" s="92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45"/>
    </row>
    <row r="660" spans="4:16" x14ac:dyDescent="0.2">
      <c r="D660" s="92"/>
      <c r="E660" s="92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45"/>
    </row>
    <row r="661" spans="4:16" x14ac:dyDescent="0.2">
      <c r="D661" s="92"/>
      <c r="E661" s="92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45"/>
    </row>
    <row r="662" spans="4:16" x14ac:dyDescent="0.2">
      <c r="D662" s="92"/>
      <c r="E662" s="92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45"/>
    </row>
    <row r="663" spans="4:16" x14ac:dyDescent="0.2">
      <c r="D663" s="92"/>
      <c r="E663" s="92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45"/>
    </row>
    <row r="664" spans="4:16" x14ac:dyDescent="0.2">
      <c r="D664" s="92"/>
      <c r="E664" s="92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45"/>
    </row>
    <row r="665" spans="4:16" x14ac:dyDescent="0.2">
      <c r="D665" s="92"/>
      <c r="E665" s="92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45"/>
    </row>
    <row r="666" spans="4:16" x14ac:dyDescent="0.2">
      <c r="D666" s="92"/>
      <c r="E666" s="92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45"/>
    </row>
    <row r="667" spans="4:16" x14ac:dyDescent="0.2">
      <c r="D667" s="92"/>
      <c r="E667" s="92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45"/>
    </row>
    <row r="668" spans="4:16" x14ac:dyDescent="0.2">
      <c r="D668" s="92"/>
      <c r="E668" s="92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45"/>
    </row>
    <row r="669" spans="4:16" x14ac:dyDescent="0.2">
      <c r="D669" s="92"/>
      <c r="E669" s="92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45"/>
    </row>
    <row r="670" spans="4:16" x14ac:dyDescent="0.2">
      <c r="D670" s="92"/>
      <c r="E670" s="92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45"/>
    </row>
    <row r="671" spans="4:16" x14ac:dyDescent="0.2">
      <c r="D671" s="92"/>
      <c r="E671" s="92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45"/>
    </row>
    <row r="672" spans="4:16" x14ac:dyDescent="0.2">
      <c r="D672" s="92"/>
      <c r="E672" s="92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45"/>
    </row>
    <row r="673" spans="4:16" x14ac:dyDescent="0.2">
      <c r="D673" s="92"/>
      <c r="E673" s="92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45"/>
    </row>
    <row r="674" spans="4:16" x14ac:dyDescent="0.2">
      <c r="D674" s="92"/>
      <c r="E674" s="92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45"/>
    </row>
    <row r="675" spans="4:16" x14ac:dyDescent="0.2">
      <c r="D675" s="92"/>
      <c r="E675" s="92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45"/>
    </row>
    <row r="676" spans="4:16" x14ac:dyDescent="0.2">
      <c r="D676" s="92"/>
      <c r="E676" s="92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45"/>
    </row>
    <row r="677" spans="4:16" x14ac:dyDescent="0.2">
      <c r="D677" s="92"/>
      <c r="E677" s="92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45"/>
    </row>
    <row r="678" spans="4:16" x14ac:dyDescent="0.2">
      <c r="D678" s="92"/>
      <c r="E678" s="92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45"/>
    </row>
    <row r="679" spans="4:16" x14ac:dyDescent="0.2">
      <c r="D679" s="92"/>
      <c r="E679" s="92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45"/>
    </row>
    <row r="680" spans="4:16" x14ac:dyDescent="0.2">
      <c r="D680" s="92"/>
      <c r="E680" s="92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45"/>
    </row>
    <row r="681" spans="4:16" x14ac:dyDescent="0.2">
      <c r="D681" s="92"/>
      <c r="E681" s="92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45"/>
    </row>
    <row r="682" spans="4:16" x14ac:dyDescent="0.2">
      <c r="D682" s="92"/>
      <c r="E682" s="92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45"/>
    </row>
    <row r="683" spans="4:16" x14ac:dyDescent="0.2">
      <c r="D683" s="92"/>
      <c r="E683" s="92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45"/>
    </row>
    <row r="684" spans="4:16" x14ac:dyDescent="0.2">
      <c r="D684" s="92"/>
      <c r="E684" s="92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45"/>
    </row>
    <row r="685" spans="4:16" x14ac:dyDescent="0.2">
      <c r="D685" s="92"/>
      <c r="E685" s="92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45"/>
    </row>
    <row r="686" spans="4:16" x14ac:dyDescent="0.2">
      <c r="D686" s="92"/>
      <c r="E686" s="92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45"/>
    </row>
    <row r="687" spans="4:16" x14ac:dyDescent="0.2">
      <c r="D687" s="92"/>
      <c r="E687" s="92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45"/>
    </row>
    <row r="688" spans="4:16" x14ac:dyDescent="0.2">
      <c r="D688" s="92"/>
      <c r="E688" s="92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45"/>
    </row>
    <row r="689" spans="4:16" x14ac:dyDescent="0.2">
      <c r="D689" s="92"/>
      <c r="E689" s="92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45"/>
    </row>
    <row r="690" spans="4:16" x14ac:dyDescent="0.2">
      <c r="D690" s="92"/>
      <c r="E690" s="92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45"/>
    </row>
    <row r="691" spans="4:16" x14ac:dyDescent="0.2">
      <c r="D691" s="92"/>
      <c r="E691" s="92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45"/>
    </row>
    <row r="692" spans="4:16" x14ac:dyDescent="0.2">
      <c r="D692" s="92"/>
      <c r="E692" s="92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45"/>
    </row>
    <row r="693" spans="4:16" x14ac:dyDescent="0.2">
      <c r="D693" s="92"/>
      <c r="E693" s="92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45"/>
    </row>
    <row r="694" spans="4:16" x14ac:dyDescent="0.2">
      <c r="D694" s="92"/>
      <c r="E694" s="92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45"/>
    </row>
    <row r="695" spans="4:16" x14ac:dyDescent="0.2">
      <c r="D695" s="92"/>
      <c r="E695" s="92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45"/>
    </row>
    <row r="696" spans="4:16" x14ac:dyDescent="0.2">
      <c r="D696" s="92"/>
      <c r="E696" s="92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45"/>
    </row>
    <row r="697" spans="4:16" x14ac:dyDescent="0.2">
      <c r="D697" s="92"/>
      <c r="E697" s="92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45"/>
    </row>
    <row r="698" spans="4:16" x14ac:dyDescent="0.2">
      <c r="D698" s="92"/>
      <c r="E698" s="92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45"/>
    </row>
    <row r="699" spans="4:16" x14ac:dyDescent="0.2">
      <c r="D699" s="92"/>
      <c r="E699" s="92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45"/>
    </row>
    <row r="700" spans="4:16" x14ac:dyDescent="0.2">
      <c r="D700" s="92"/>
      <c r="E700" s="92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45"/>
    </row>
    <row r="701" spans="4:16" x14ac:dyDescent="0.2">
      <c r="D701" s="92"/>
      <c r="E701" s="92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45"/>
    </row>
    <row r="702" spans="4:16" x14ac:dyDescent="0.2">
      <c r="D702" s="92"/>
      <c r="E702" s="92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45"/>
    </row>
    <row r="703" spans="4:16" x14ac:dyDescent="0.2">
      <c r="D703" s="92"/>
      <c r="E703" s="92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45"/>
    </row>
    <row r="704" spans="4:16" x14ac:dyDescent="0.2">
      <c r="D704" s="92"/>
      <c r="E704" s="92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45"/>
    </row>
    <row r="705" spans="4:16" x14ac:dyDescent="0.2">
      <c r="D705" s="92"/>
      <c r="E705" s="92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45"/>
    </row>
    <row r="706" spans="4:16" x14ac:dyDescent="0.2">
      <c r="D706" s="92"/>
      <c r="E706" s="92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45"/>
    </row>
    <row r="707" spans="4:16" x14ac:dyDescent="0.2">
      <c r="D707" s="92"/>
      <c r="E707" s="92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45"/>
    </row>
    <row r="708" spans="4:16" x14ac:dyDescent="0.2">
      <c r="D708" s="92"/>
      <c r="E708" s="92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45"/>
    </row>
    <row r="709" spans="4:16" x14ac:dyDescent="0.2">
      <c r="D709" s="92"/>
      <c r="E709" s="92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45"/>
    </row>
    <row r="710" spans="4:16" x14ac:dyDescent="0.2">
      <c r="D710" s="92"/>
      <c r="E710" s="92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45"/>
    </row>
    <row r="711" spans="4:16" x14ac:dyDescent="0.2">
      <c r="D711" s="92"/>
      <c r="E711" s="92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45"/>
    </row>
    <row r="712" spans="4:16" x14ac:dyDescent="0.2">
      <c r="D712" s="92"/>
      <c r="E712" s="92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45"/>
    </row>
    <row r="713" spans="4:16" x14ac:dyDescent="0.2">
      <c r="D713" s="92"/>
      <c r="E713" s="92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45"/>
    </row>
    <row r="714" spans="4:16" x14ac:dyDescent="0.2">
      <c r="D714" s="92"/>
      <c r="E714" s="92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45"/>
    </row>
    <row r="715" spans="4:16" x14ac:dyDescent="0.2">
      <c r="D715" s="92"/>
      <c r="E715" s="92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45"/>
    </row>
    <row r="716" spans="4:16" x14ac:dyDescent="0.2">
      <c r="D716" s="92"/>
      <c r="E716" s="92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45"/>
    </row>
    <row r="717" spans="4:16" x14ac:dyDescent="0.2">
      <c r="D717" s="92"/>
      <c r="E717" s="92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45"/>
    </row>
    <row r="718" spans="4:16" x14ac:dyDescent="0.2">
      <c r="D718" s="92"/>
      <c r="E718" s="92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45"/>
    </row>
    <row r="719" spans="4:16" x14ac:dyDescent="0.2">
      <c r="D719" s="92"/>
      <c r="E719" s="92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45"/>
    </row>
    <row r="720" spans="4:16" x14ac:dyDescent="0.2">
      <c r="D720" s="92"/>
      <c r="E720" s="92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45"/>
    </row>
    <row r="721" spans="4:16" x14ac:dyDescent="0.2">
      <c r="D721" s="92"/>
      <c r="E721" s="92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45"/>
    </row>
    <row r="722" spans="4:16" x14ac:dyDescent="0.2">
      <c r="D722" s="92"/>
      <c r="E722" s="92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45"/>
    </row>
    <row r="723" spans="4:16" x14ac:dyDescent="0.2">
      <c r="D723" s="92"/>
      <c r="E723" s="92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45"/>
    </row>
    <row r="724" spans="4:16" x14ac:dyDescent="0.2">
      <c r="D724" s="92"/>
      <c r="E724" s="92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45"/>
    </row>
    <row r="725" spans="4:16" x14ac:dyDescent="0.2">
      <c r="D725" s="92"/>
      <c r="E725" s="92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45"/>
    </row>
    <row r="726" spans="4:16" x14ac:dyDescent="0.2">
      <c r="D726" s="92"/>
      <c r="E726" s="92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45"/>
    </row>
    <row r="727" spans="4:16" x14ac:dyDescent="0.2">
      <c r="D727" s="92"/>
      <c r="E727" s="92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45"/>
    </row>
    <row r="728" spans="4:16" x14ac:dyDescent="0.2">
      <c r="D728" s="92"/>
      <c r="E728" s="92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45"/>
    </row>
    <row r="729" spans="4:16" x14ac:dyDescent="0.2">
      <c r="D729" s="92"/>
      <c r="E729" s="92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45"/>
    </row>
    <row r="730" spans="4:16" x14ac:dyDescent="0.2">
      <c r="D730" s="92"/>
      <c r="E730" s="92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45"/>
    </row>
    <row r="731" spans="4:16" x14ac:dyDescent="0.2">
      <c r="D731" s="92"/>
      <c r="E731" s="92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45"/>
    </row>
    <row r="732" spans="4:16" x14ac:dyDescent="0.2">
      <c r="D732" s="92"/>
      <c r="E732" s="92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45"/>
    </row>
    <row r="733" spans="4:16" x14ac:dyDescent="0.2">
      <c r="D733" s="92"/>
      <c r="E733" s="92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45"/>
    </row>
    <row r="734" spans="4:16" x14ac:dyDescent="0.2">
      <c r="D734" s="92"/>
      <c r="E734" s="92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45"/>
    </row>
    <row r="735" spans="4:16" x14ac:dyDescent="0.2">
      <c r="D735" s="92"/>
      <c r="E735" s="92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45"/>
    </row>
    <row r="736" spans="4:16" x14ac:dyDescent="0.2">
      <c r="D736" s="92"/>
      <c r="E736" s="92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45"/>
    </row>
    <row r="737" spans="4:16" x14ac:dyDescent="0.2">
      <c r="D737" s="92"/>
      <c r="E737" s="92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45"/>
    </row>
    <row r="738" spans="4:16" x14ac:dyDescent="0.2">
      <c r="D738" s="92"/>
      <c r="E738" s="92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45"/>
    </row>
    <row r="739" spans="4:16" x14ac:dyDescent="0.2">
      <c r="D739" s="92"/>
      <c r="E739" s="92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45"/>
    </row>
    <row r="740" spans="4:16" x14ac:dyDescent="0.2">
      <c r="D740" s="92"/>
      <c r="E740" s="92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45"/>
    </row>
    <row r="741" spans="4:16" x14ac:dyDescent="0.2">
      <c r="D741" s="92"/>
      <c r="E741" s="92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45"/>
    </row>
    <row r="742" spans="4:16" x14ac:dyDescent="0.2">
      <c r="D742" s="92"/>
      <c r="E742" s="92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45"/>
    </row>
    <row r="743" spans="4:16" x14ac:dyDescent="0.2">
      <c r="D743" s="92"/>
      <c r="E743" s="92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45"/>
    </row>
    <row r="744" spans="4:16" x14ac:dyDescent="0.2">
      <c r="D744" s="92"/>
      <c r="E744" s="92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45"/>
    </row>
    <row r="745" spans="4:16" x14ac:dyDescent="0.2">
      <c r="D745" s="92"/>
      <c r="E745" s="92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45"/>
    </row>
    <row r="746" spans="4:16" x14ac:dyDescent="0.2">
      <c r="D746" s="92"/>
      <c r="E746" s="92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45"/>
    </row>
    <row r="747" spans="4:16" x14ac:dyDescent="0.2">
      <c r="D747" s="92"/>
      <c r="E747" s="92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45"/>
    </row>
    <row r="748" spans="4:16" x14ac:dyDescent="0.2">
      <c r="D748" s="92"/>
      <c r="E748" s="92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45"/>
    </row>
    <row r="749" spans="4:16" x14ac:dyDescent="0.2">
      <c r="D749" s="92"/>
      <c r="E749" s="92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45"/>
    </row>
    <row r="750" spans="4:16" x14ac:dyDescent="0.2">
      <c r="D750" s="92"/>
      <c r="E750" s="92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45"/>
    </row>
    <row r="751" spans="4:16" x14ac:dyDescent="0.2">
      <c r="D751" s="92"/>
      <c r="E751" s="92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45"/>
    </row>
    <row r="752" spans="4:16" x14ac:dyDescent="0.2">
      <c r="D752" s="92"/>
      <c r="E752" s="92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45"/>
    </row>
    <row r="753" spans="4:16" x14ac:dyDescent="0.2">
      <c r="D753" s="92"/>
      <c r="E753" s="92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45"/>
    </row>
    <row r="754" spans="4:16" x14ac:dyDescent="0.2">
      <c r="D754" s="92"/>
      <c r="E754" s="92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45"/>
    </row>
    <row r="755" spans="4:16" x14ac:dyDescent="0.2">
      <c r="D755" s="92"/>
      <c r="E755" s="92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45"/>
    </row>
    <row r="756" spans="4:16" x14ac:dyDescent="0.2">
      <c r="D756" s="92"/>
      <c r="E756" s="92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45"/>
    </row>
    <row r="757" spans="4:16" x14ac:dyDescent="0.2">
      <c r="D757" s="92"/>
      <c r="E757" s="92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45"/>
    </row>
    <row r="758" spans="4:16" x14ac:dyDescent="0.2">
      <c r="D758" s="92"/>
      <c r="E758" s="92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45"/>
    </row>
    <row r="759" spans="4:16" x14ac:dyDescent="0.2">
      <c r="D759" s="92"/>
      <c r="E759" s="92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45"/>
    </row>
    <row r="760" spans="4:16" x14ac:dyDescent="0.2">
      <c r="D760" s="92"/>
      <c r="E760" s="92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45"/>
    </row>
    <row r="761" spans="4:16" x14ac:dyDescent="0.2">
      <c r="D761" s="92"/>
      <c r="E761" s="92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45"/>
    </row>
    <row r="762" spans="4:16" x14ac:dyDescent="0.2">
      <c r="D762" s="92"/>
      <c r="E762" s="92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45"/>
    </row>
    <row r="763" spans="4:16" x14ac:dyDescent="0.2">
      <c r="D763" s="92"/>
      <c r="E763" s="92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45"/>
    </row>
    <row r="764" spans="4:16" x14ac:dyDescent="0.2">
      <c r="D764" s="92"/>
      <c r="E764" s="92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45"/>
    </row>
    <row r="765" spans="4:16" x14ac:dyDescent="0.2">
      <c r="D765" s="92"/>
      <c r="E765" s="92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45"/>
    </row>
    <row r="766" spans="4:16" x14ac:dyDescent="0.2">
      <c r="D766" s="92"/>
      <c r="E766" s="92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45"/>
    </row>
    <row r="767" spans="4:16" x14ac:dyDescent="0.2">
      <c r="D767" s="92"/>
      <c r="E767" s="92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45"/>
    </row>
    <row r="768" spans="4:16" x14ac:dyDescent="0.2">
      <c r="D768" s="92"/>
      <c r="E768" s="92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45"/>
    </row>
    <row r="769" spans="4:16" x14ac:dyDescent="0.2">
      <c r="D769" s="92"/>
      <c r="E769" s="92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45"/>
    </row>
    <row r="770" spans="4:16" x14ac:dyDescent="0.2">
      <c r="D770" s="92"/>
      <c r="E770" s="92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45"/>
    </row>
    <row r="771" spans="4:16" x14ac:dyDescent="0.2">
      <c r="D771" s="92"/>
      <c r="E771" s="92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45"/>
    </row>
    <row r="772" spans="4:16" x14ac:dyDescent="0.2">
      <c r="D772" s="92"/>
      <c r="E772" s="92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45"/>
    </row>
    <row r="773" spans="4:16" x14ac:dyDescent="0.2">
      <c r="D773" s="92"/>
      <c r="E773" s="92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45"/>
    </row>
    <row r="774" spans="4:16" x14ac:dyDescent="0.2">
      <c r="D774" s="92"/>
      <c r="E774" s="92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45"/>
    </row>
    <row r="775" spans="4:16" x14ac:dyDescent="0.2">
      <c r="D775" s="92"/>
      <c r="E775" s="92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45"/>
    </row>
    <row r="776" spans="4:16" x14ac:dyDescent="0.2">
      <c r="D776" s="92"/>
      <c r="E776" s="92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45"/>
    </row>
    <row r="777" spans="4:16" x14ac:dyDescent="0.2">
      <c r="D777" s="92"/>
      <c r="E777" s="92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45"/>
    </row>
    <row r="778" spans="4:16" x14ac:dyDescent="0.2">
      <c r="D778" s="92"/>
      <c r="E778" s="92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45"/>
    </row>
    <row r="779" spans="4:16" x14ac:dyDescent="0.2">
      <c r="D779" s="92"/>
      <c r="E779" s="92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45"/>
    </row>
    <row r="780" spans="4:16" x14ac:dyDescent="0.2">
      <c r="D780" s="92"/>
      <c r="E780" s="92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45"/>
    </row>
    <row r="781" spans="4:16" x14ac:dyDescent="0.2">
      <c r="D781" s="92"/>
      <c r="E781" s="92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45"/>
    </row>
    <row r="782" spans="4:16" x14ac:dyDescent="0.2">
      <c r="D782" s="92"/>
      <c r="E782" s="92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45"/>
    </row>
    <row r="783" spans="4:16" x14ac:dyDescent="0.2">
      <c r="D783" s="92"/>
      <c r="E783" s="92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45"/>
    </row>
    <row r="784" spans="4:16" x14ac:dyDescent="0.2">
      <c r="D784" s="92"/>
      <c r="E784" s="92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45"/>
    </row>
    <row r="785" spans="4:16" x14ac:dyDescent="0.2">
      <c r="D785" s="92"/>
      <c r="E785" s="92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45"/>
    </row>
    <row r="786" spans="4:16" x14ac:dyDescent="0.2">
      <c r="D786" s="92"/>
      <c r="E786" s="92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45"/>
    </row>
    <row r="787" spans="4:16" x14ac:dyDescent="0.2">
      <c r="D787" s="92"/>
      <c r="E787" s="92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45"/>
    </row>
    <row r="788" spans="4:16" x14ac:dyDescent="0.2">
      <c r="D788" s="92"/>
      <c r="E788" s="92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45"/>
    </row>
    <row r="789" spans="4:16" x14ac:dyDescent="0.2">
      <c r="D789" s="92"/>
      <c r="E789" s="92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45"/>
    </row>
    <row r="790" spans="4:16" x14ac:dyDescent="0.2">
      <c r="D790" s="92"/>
      <c r="E790" s="92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45"/>
    </row>
    <row r="791" spans="4:16" x14ac:dyDescent="0.2">
      <c r="D791" s="92"/>
      <c r="E791" s="92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45"/>
    </row>
    <row r="792" spans="4:16" x14ac:dyDescent="0.2">
      <c r="D792" s="92"/>
      <c r="E792" s="92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45"/>
    </row>
    <row r="793" spans="4:16" x14ac:dyDescent="0.2">
      <c r="D793" s="92"/>
      <c r="E793" s="92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45"/>
    </row>
    <row r="794" spans="4:16" x14ac:dyDescent="0.2">
      <c r="D794" s="92"/>
      <c r="E794" s="92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45"/>
    </row>
    <row r="795" spans="4:16" x14ac:dyDescent="0.2">
      <c r="D795" s="92"/>
      <c r="E795" s="92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45"/>
    </row>
    <row r="796" spans="4:16" x14ac:dyDescent="0.2">
      <c r="D796" s="92"/>
      <c r="E796" s="92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45"/>
    </row>
    <row r="797" spans="4:16" x14ac:dyDescent="0.2">
      <c r="D797" s="92"/>
      <c r="E797" s="92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45"/>
    </row>
    <row r="798" spans="4:16" x14ac:dyDescent="0.2">
      <c r="D798" s="92"/>
      <c r="E798" s="92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45"/>
    </row>
    <row r="799" spans="4:16" x14ac:dyDescent="0.2">
      <c r="D799" s="92"/>
      <c r="E799" s="92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45"/>
    </row>
    <row r="800" spans="4:16" x14ac:dyDescent="0.2">
      <c r="D800" s="92"/>
      <c r="E800" s="92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45"/>
    </row>
    <row r="801" spans="4:16" x14ac:dyDescent="0.2">
      <c r="D801" s="92"/>
      <c r="E801" s="92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45"/>
    </row>
    <row r="802" spans="4:16" x14ac:dyDescent="0.2">
      <c r="D802" s="92"/>
      <c r="E802" s="92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45"/>
    </row>
    <row r="803" spans="4:16" x14ac:dyDescent="0.2">
      <c r="D803" s="92"/>
      <c r="E803" s="92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45"/>
    </row>
    <row r="804" spans="4:16" x14ac:dyDescent="0.2">
      <c r="D804" s="92"/>
      <c r="E804" s="92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45"/>
    </row>
    <row r="805" spans="4:16" x14ac:dyDescent="0.2">
      <c r="D805" s="92"/>
      <c r="E805" s="92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45"/>
    </row>
    <row r="806" spans="4:16" x14ac:dyDescent="0.2">
      <c r="D806" s="92"/>
      <c r="E806" s="92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45"/>
    </row>
    <row r="807" spans="4:16" x14ac:dyDescent="0.2">
      <c r="D807" s="92"/>
      <c r="E807" s="92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45"/>
    </row>
    <row r="808" spans="4:16" x14ac:dyDescent="0.2">
      <c r="D808" s="92"/>
      <c r="E808" s="92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45"/>
    </row>
    <row r="809" spans="4:16" x14ac:dyDescent="0.2">
      <c r="D809" s="92"/>
      <c r="E809" s="92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45"/>
    </row>
    <row r="810" spans="4:16" x14ac:dyDescent="0.2">
      <c r="D810" s="92"/>
      <c r="E810" s="92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45"/>
    </row>
    <row r="811" spans="4:16" x14ac:dyDescent="0.2">
      <c r="D811" s="92"/>
      <c r="E811" s="92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45"/>
    </row>
    <row r="812" spans="4:16" x14ac:dyDescent="0.2">
      <c r="D812" s="92"/>
      <c r="E812" s="92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45"/>
    </row>
    <row r="813" spans="4:16" x14ac:dyDescent="0.2">
      <c r="D813" s="92"/>
      <c r="E813" s="92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45"/>
    </row>
    <row r="814" spans="4:16" x14ac:dyDescent="0.2">
      <c r="D814" s="92"/>
      <c r="E814" s="92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45"/>
    </row>
    <row r="815" spans="4:16" x14ac:dyDescent="0.2">
      <c r="D815" s="92"/>
      <c r="E815" s="92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45"/>
    </row>
    <row r="816" spans="4:16" x14ac:dyDescent="0.2">
      <c r="D816" s="92"/>
      <c r="E816" s="92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45"/>
    </row>
    <row r="817" spans="4:16" x14ac:dyDescent="0.2">
      <c r="D817" s="92"/>
      <c r="E817" s="92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45"/>
    </row>
    <row r="818" spans="4:16" x14ac:dyDescent="0.2">
      <c r="D818" s="92"/>
      <c r="E818" s="92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45"/>
    </row>
    <row r="819" spans="4:16" x14ac:dyDescent="0.2">
      <c r="D819" s="92"/>
      <c r="E819" s="92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45"/>
    </row>
    <row r="820" spans="4:16" x14ac:dyDescent="0.2">
      <c r="D820" s="92"/>
      <c r="E820" s="92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45"/>
    </row>
    <row r="821" spans="4:16" x14ac:dyDescent="0.2">
      <c r="D821" s="92"/>
      <c r="E821" s="92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45"/>
    </row>
    <row r="822" spans="4:16" x14ac:dyDescent="0.2">
      <c r="D822" s="92"/>
      <c r="E822" s="92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45"/>
    </row>
    <row r="823" spans="4:16" x14ac:dyDescent="0.2">
      <c r="D823" s="92"/>
      <c r="E823" s="92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45"/>
    </row>
    <row r="824" spans="4:16" x14ac:dyDescent="0.2">
      <c r="D824" s="92"/>
      <c r="E824" s="92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45"/>
    </row>
    <row r="825" spans="4:16" x14ac:dyDescent="0.2">
      <c r="D825" s="92"/>
      <c r="E825" s="92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45"/>
    </row>
    <row r="826" spans="4:16" x14ac:dyDescent="0.2">
      <c r="D826" s="92"/>
      <c r="E826" s="92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45"/>
    </row>
    <row r="827" spans="4:16" x14ac:dyDescent="0.2">
      <c r="D827" s="92"/>
      <c r="E827" s="92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45"/>
    </row>
    <row r="828" spans="4:16" x14ac:dyDescent="0.2">
      <c r="D828" s="92"/>
      <c r="E828" s="92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45"/>
    </row>
    <row r="829" spans="4:16" x14ac:dyDescent="0.2">
      <c r="D829" s="92"/>
      <c r="E829" s="92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45"/>
    </row>
    <row r="830" spans="4:16" x14ac:dyDescent="0.2">
      <c r="D830" s="92"/>
      <c r="E830" s="92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45"/>
    </row>
    <row r="831" spans="4:16" x14ac:dyDescent="0.2">
      <c r="D831" s="92"/>
      <c r="E831" s="92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45"/>
    </row>
    <row r="832" spans="4:16" x14ac:dyDescent="0.2">
      <c r="D832" s="92"/>
      <c r="E832" s="92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45"/>
    </row>
    <row r="833" spans="4:16" x14ac:dyDescent="0.2">
      <c r="D833" s="92"/>
      <c r="E833" s="92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45"/>
    </row>
    <row r="834" spans="4:16" x14ac:dyDescent="0.2">
      <c r="D834" s="92"/>
      <c r="E834" s="92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45"/>
    </row>
    <row r="835" spans="4:16" x14ac:dyDescent="0.2">
      <c r="D835" s="92"/>
      <c r="E835" s="92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45"/>
    </row>
    <row r="836" spans="4:16" x14ac:dyDescent="0.2">
      <c r="D836" s="92"/>
      <c r="E836" s="92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45"/>
    </row>
    <row r="837" spans="4:16" x14ac:dyDescent="0.2">
      <c r="D837" s="92"/>
      <c r="E837" s="92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45"/>
    </row>
    <row r="838" spans="4:16" x14ac:dyDescent="0.2">
      <c r="D838" s="92"/>
      <c r="E838" s="92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45"/>
    </row>
    <row r="839" spans="4:16" x14ac:dyDescent="0.2">
      <c r="D839" s="92"/>
      <c r="E839" s="92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45"/>
    </row>
    <row r="840" spans="4:16" x14ac:dyDescent="0.2">
      <c r="D840" s="92"/>
      <c r="E840" s="92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45"/>
    </row>
    <row r="841" spans="4:16" x14ac:dyDescent="0.2">
      <c r="D841" s="92"/>
      <c r="E841" s="92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45"/>
    </row>
    <row r="842" spans="4:16" x14ac:dyDescent="0.2">
      <c r="D842" s="92"/>
      <c r="E842" s="92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45"/>
    </row>
    <row r="843" spans="4:16" x14ac:dyDescent="0.2">
      <c r="D843" s="92"/>
      <c r="E843" s="92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45"/>
    </row>
    <row r="844" spans="4:16" x14ac:dyDescent="0.2">
      <c r="D844" s="92"/>
      <c r="E844" s="92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45"/>
    </row>
    <row r="845" spans="4:16" x14ac:dyDescent="0.2">
      <c r="D845" s="92"/>
      <c r="E845" s="92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45"/>
    </row>
    <row r="846" spans="4:16" x14ac:dyDescent="0.2">
      <c r="D846" s="92"/>
      <c r="E846" s="92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45"/>
    </row>
    <row r="847" spans="4:16" x14ac:dyDescent="0.2">
      <c r="D847" s="92"/>
      <c r="E847" s="92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45"/>
    </row>
    <row r="848" spans="4:16" x14ac:dyDescent="0.2">
      <c r="D848" s="92"/>
      <c r="E848" s="92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45"/>
    </row>
    <row r="849" spans="4:16" x14ac:dyDescent="0.2">
      <c r="D849" s="92"/>
      <c r="E849" s="92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45"/>
    </row>
    <row r="850" spans="4:16" x14ac:dyDescent="0.2">
      <c r="D850" s="92"/>
      <c r="E850" s="92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45"/>
    </row>
    <row r="851" spans="4:16" x14ac:dyDescent="0.2">
      <c r="D851" s="92"/>
      <c r="E851" s="92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45"/>
    </row>
    <row r="852" spans="4:16" x14ac:dyDescent="0.2">
      <c r="D852" s="92"/>
      <c r="E852" s="92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45"/>
    </row>
    <row r="853" spans="4:16" x14ac:dyDescent="0.2">
      <c r="D853" s="92"/>
      <c r="E853" s="92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45"/>
    </row>
    <row r="854" spans="4:16" x14ac:dyDescent="0.2">
      <c r="D854" s="92"/>
      <c r="E854" s="92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45"/>
    </row>
    <row r="855" spans="4:16" x14ac:dyDescent="0.2">
      <c r="D855" s="92"/>
      <c r="E855" s="92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45"/>
    </row>
    <row r="856" spans="4:16" x14ac:dyDescent="0.2">
      <c r="D856" s="92"/>
      <c r="E856" s="92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45"/>
    </row>
    <row r="857" spans="4:16" x14ac:dyDescent="0.2">
      <c r="D857" s="92"/>
      <c r="E857" s="92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45"/>
    </row>
    <row r="858" spans="4:16" x14ac:dyDescent="0.2">
      <c r="D858" s="92"/>
      <c r="E858" s="92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45"/>
    </row>
    <row r="859" spans="4:16" x14ac:dyDescent="0.2">
      <c r="D859" s="92"/>
      <c r="E859" s="92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45"/>
    </row>
    <row r="860" spans="4:16" x14ac:dyDescent="0.2">
      <c r="D860" s="92"/>
      <c r="E860" s="92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45"/>
    </row>
    <row r="861" spans="4:16" x14ac:dyDescent="0.2">
      <c r="D861" s="92"/>
      <c r="E861" s="92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45"/>
    </row>
    <row r="862" spans="4:16" x14ac:dyDescent="0.2">
      <c r="D862" s="92"/>
      <c r="E862" s="92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45"/>
    </row>
    <row r="863" spans="4:16" x14ac:dyDescent="0.2">
      <c r="D863" s="92"/>
      <c r="E863" s="92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45"/>
    </row>
    <row r="864" spans="4:16" x14ac:dyDescent="0.2">
      <c r="D864" s="92"/>
      <c r="E864" s="92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45"/>
    </row>
    <row r="865" spans="4:16" x14ac:dyDescent="0.2">
      <c r="D865" s="92"/>
      <c r="E865" s="92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45"/>
    </row>
    <row r="866" spans="4:16" x14ac:dyDescent="0.2">
      <c r="D866" s="92"/>
      <c r="E866" s="92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45"/>
    </row>
    <row r="867" spans="4:16" x14ac:dyDescent="0.2">
      <c r="D867" s="92"/>
      <c r="E867" s="92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45"/>
    </row>
    <row r="868" spans="4:16" x14ac:dyDescent="0.2">
      <c r="D868" s="92"/>
      <c r="E868" s="92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45"/>
    </row>
    <row r="869" spans="4:16" x14ac:dyDescent="0.2">
      <c r="D869" s="92"/>
      <c r="E869" s="92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45"/>
    </row>
    <row r="870" spans="4:16" x14ac:dyDescent="0.2">
      <c r="D870" s="92"/>
      <c r="E870" s="92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45"/>
    </row>
    <row r="871" spans="4:16" x14ac:dyDescent="0.2">
      <c r="D871" s="92"/>
      <c r="E871" s="92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45"/>
    </row>
    <row r="872" spans="4:16" x14ac:dyDescent="0.2">
      <c r="D872" s="92"/>
      <c r="E872" s="92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45"/>
    </row>
    <row r="873" spans="4:16" x14ac:dyDescent="0.2">
      <c r="D873" s="92"/>
      <c r="E873" s="92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45"/>
    </row>
    <row r="874" spans="4:16" x14ac:dyDescent="0.2">
      <c r="D874" s="92"/>
      <c r="E874" s="92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45"/>
    </row>
    <row r="875" spans="4:16" x14ac:dyDescent="0.2">
      <c r="D875" s="92"/>
      <c r="E875" s="92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45"/>
    </row>
    <row r="876" spans="4:16" x14ac:dyDescent="0.2">
      <c r="D876" s="92"/>
      <c r="E876" s="92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45"/>
    </row>
    <row r="877" spans="4:16" x14ac:dyDescent="0.2">
      <c r="D877" s="92"/>
      <c r="E877" s="92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45"/>
    </row>
    <row r="878" spans="4:16" x14ac:dyDescent="0.2">
      <c r="D878" s="92"/>
      <c r="E878" s="92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45"/>
    </row>
    <row r="879" spans="4:16" x14ac:dyDescent="0.2">
      <c r="D879" s="92"/>
      <c r="E879" s="92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45"/>
    </row>
    <row r="880" spans="4:16" x14ac:dyDescent="0.2">
      <c r="D880" s="92"/>
      <c r="E880" s="92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45"/>
    </row>
    <row r="881" spans="4:16" x14ac:dyDescent="0.2">
      <c r="D881" s="92"/>
      <c r="E881" s="92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45"/>
    </row>
    <row r="882" spans="4:16" x14ac:dyDescent="0.2">
      <c r="D882" s="92"/>
      <c r="E882" s="92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45"/>
    </row>
    <row r="883" spans="4:16" x14ac:dyDescent="0.2">
      <c r="D883" s="92"/>
      <c r="E883" s="92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45"/>
    </row>
    <row r="884" spans="4:16" x14ac:dyDescent="0.2">
      <c r="D884" s="92"/>
      <c r="E884" s="92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45"/>
    </row>
    <row r="885" spans="4:16" x14ac:dyDescent="0.2">
      <c r="D885" s="92"/>
      <c r="E885" s="92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45"/>
    </row>
    <row r="886" spans="4:16" x14ac:dyDescent="0.2">
      <c r="D886" s="92"/>
      <c r="E886" s="92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45"/>
    </row>
    <row r="887" spans="4:16" x14ac:dyDescent="0.2">
      <c r="D887" s="92"/>
      <c r="E887" s="92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45"/>
    </row>
    <row r="888" spans="4:16" x14ac:dyDescent="0.2">
      <c r="D888" s="92"/>
      <c r="E888" s="92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45"/>
    </row>
    <row r="889" spans="4:16" x14ac:dyDescent="0.2">
      <c r="D889" s="92"/>
      <c r="E889" s="92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45"/>
    </row>
    <row r="890" spans="4:16" x14ac:dyDescent="0.2">
      <c r="D890" s="92"/>
      <c r="E890" s="92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45"/>
    </row>
    <row r="891" spans="4:16" x14ac:dyDescent="0.2">
      <c r="D891" s="92"/>
      <c r="E891" s="92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45"/>
    </row>
    <row r="892" spans="4:16" x14ac:dyDescent="0.2">
      <c r="D892" s="92"/>
      <c r="E892" s="92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45"/>
    </row>
    <row r="893" spans="4:16" x14ac:dyDescent="0.2">
      <c r="D893" s="92"/>
      <c r="E893" s="92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45"/>
    </row>
    <row r="894" spans="4:16" x14ac:dyDescent="0.2">
      <c r="D894" s="92"/>
      <c r="E894" s="92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45"/>
    </row>
    <row r="895" spans="4:16" x14ac:dyDescent="0.2">
      <c r="D895" s="92"/>
      <c r="E895" s="92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45"/>
    </row>
    <row r="896" spans="4:16" x14ac:dyDescent="0.2">
      <c r="D896" s="92"/>
      <c r="E896" s="92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45"/>
    </row>
    <row r="897" spans="4:16" x14ac:dyDescent="0.2">
      <c r="D897" s="92"/>
      <c r="E897" s="92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45"/>
    </row>
    <row r="898" spans="4:16" x14ac:dyDescent="0.2">
      <c r="D898" s="92"/>
      <c r="E898" s="92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45"/>
    </row>
    <row r="899" spans="4:16" x14ac:dyDescent="0.2">
      <c r="D899" s="92"/>
      <c r="E899" s="92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45"/>
    </row>
    <row r="900" spans="4:16" x14ac:dyDescent="0.2">
      <c r="D900" s="92"/>
      <c r="E900" s="92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45"/>
    </row>
    <row r="901" spans="4:16" x14ac:dyDescent="0.2">
      <c r="D901" s="92"/>
      <c r="E901" s="92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45"/>
    </row>
    <row r="902" spans="4:16" x14ac:dyDescent="0.2">
      <c r="D902" s="92"/>
      <c r="E902" s="92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45"/>
    </row>
    <row r="903" spans="4:16" x14ac:dyDescent="0.2">
      <c r="D903" s="92"/>
      <c r="E903" s="92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45"/>
    </row>
    <row r="904" spans="4:16" x14ac:dyDescent="0.2">
      <c r="D904" s="92"/>
      <c r="E904" s="92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45"/>
    </row>
    <row r="905" spans="4:16" x14ac:dyDescent="0.2">
      <c r="D905" s="92"/>
      <c r="E905" s="92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45"/>
    </row>
    <row r="906" spans="4:16" x14ac:dyDescent="0.2">
      <c r="D906" s="92"/>
      <c r="E906" s="92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45"/>
    </row>
    <row r="907" spans="4:16" x14ac:dyDescent="0.2">
      <c r="D907" s="92"/>
      <c r="E907" s="92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45"/>
    </row>
    <row r="908" spans="4:16" x14ac:dyDescent="0.2">
      <c r="D908" s="92"/>
      <c r="E908" s="92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45"/>
    </row>
    <row r="909" spans="4:16" x14ac:dyDescent="0.2">
      <c r="D909" s="92"/>
      <c r="E909" s="92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45"/>
    </row>
    <row r="910" spans="4:16" x14ac:dyDescent="0.2">
      <c r="D910" s="92"/>
      <c r="E910" s="92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45"/>
    </row>
    <row r="911" spans="4:16" x14ac:dyDescent="0.2">
      <c r="D911" s="92"/>
      <c r="E911" s="92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45"/>
    </row>
    <row r="912" spans="4:16" x14ac:dyDescent="0.2">
      <c r="D912" s="92"/>
      <c r="E912" s="92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45"/>
    </row>
    <row r="913" spans="4:16" x14ac:dyDescent="0.2">
      <c r="D913" s="92"/>
      <c r="E913" s="92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45"/>
    </row>
    <row r="914" spans="4:16" x14ac:dyDescent="0.2">
      <c r="D914" s="92"/>
      <c r="E914" s="92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45"/>
    </row>
    <row r="915" spans="4:16" x14ac:dyDescent="0.2">
      <c r="D915" s="92"/>
      <c r="E915" s="92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45"/>
    </row>
    <row r="916" spans="4:16" x14ac:dyDescent="0.2">
      <c r="D916" s="92"/>
      <c r="E916" s="92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45"/>
    </row>
    <row r="917" spans="4:16" x14ac:dyDescent="0.2">
      <c r="D917" s="92"/>
      <c r="E917" s="92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45"/>
    </row>
    <row r="918" spans="4:16" x14ac:dyDescent="0.2">
      <c r="D918" s="92"/>
      <c r="E918" s="92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45"/>
    </row>
    <row r="919" spans="4:16" x14ac:dyDescent="0.2">
      <c r="D919" s="92"/>
      <c r="E919" s="92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45"/>
    </row>
    <row r="920" spans="4:16" x14ac:dyDescent="0.2">
      <c r="D920" s="92"/>
      <c r="E920" s="92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45"/>
    </row>
    <row r="921" spans="4:16" x14ac:dyDescent="0.2">
      <c r="D921" s="92"/>
      <c r="E921" s="92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45"/>
    </row>
    <row r="922" spans="4:16" x14ac:dyDescent="0.2">
      <c r="D922" s="92"/>
      <c r="E922" s="92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45"/>
    </row>
    <row r="923" spans="4:16" x14ac:dyDescent="0.2">
      <c r="D923" s="92"/>
      <c r="E923" s="92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45"/>
    </row>
    <row r="924" spans="4:16" x14ac:dyDescent="0.2">
      <c r="D924" s="92"/>
      <c r="E924" s="92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45"/>
    </row>
    <row r="925" spans="4:16" x14ac:dyDescent="0.2">
      <c r="D925" s="92"/>
      <c r="E925" s="92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45"/>
    </row>
    <row r="926" spans="4:16" x14ac:dyDescent="0.2">
      <c r="D926" s="92"/>
      <c r="E926" s="92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45"/>
    </row>
    <row r="927" spans="4:16" x14ac:dyDescent="0.2">
      <c r="D927" s="92"/>
      <c r="E927" s="92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45"/>
    </row>
    <row r="928" spans="4:16" x14ac:dyDescent="0.2">
      <c r="D928" s="92"/>
      <c r="E928" s="92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45"/>
    </row>
    <row r="929" spans="4:16" x14ac:dyDescent="0.2">
      <c r="D929" s="92"/>
      <c r="E929" s="92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45"/>
    </row>
    <row r="930" spans="4:16" x14ac:dyDescent="0.2">
      <c r="D930" s="92"/>
      <c r="E930" s="92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45"/>
    </row>
    <row r="931" spans="4:16" x14ac:dyDescent="0.2">
      <c r="D931" s="92"/>
      <c r="E931" s="92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45"/>
    </row>
    <row r="932" spans="4:16" x14ac:dyDescent="0.2">
      <c r="D932" s="92"/>
      <c r="E932" s="92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45"/>
    </row>
    <row r="933" spans="4:16" x14ac:dyDescent="0.2">
      <c r="D933" s="92"/>
      <c r="E933" s="92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45"/>
    </row>
    <row r="934" spans="4:16" x14ac:dyDescent="0.2">
      <c r="D934" s="92"/>
      <c r="E934" s="92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45"/>
    </row>
    <row r="935" spans="4:16" x14ac:dyDescent="0.2">
      <c r="D935" s="92"/>
      <c r="E935" s="92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45"/>
    </row>
    <row r="936" spans="4:16" x14ac:dyDescent="0.2">
      <c r="D936" s="92"/>
      <c r="E936" s="92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45"/>
    </row>
    <row r="937" spans="4:16" x14ac:dyDescent="0.2">
      <c r="D937" s="92"/>
      <c r="E937" s="92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45"/>
    </row>
    <row r="938" spans="4:16" x14ac:dyDescent="0.2">
      <c r="D938" s="92"/>
      <c r="E938" s="92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45"/>
    </row>
    <row r="939" spans="4:16" x14ac:dyDescent="0.2">
      <c r="D939" s="92"/>
      <c r="E939" s="92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45"/>
    </row>
    <row r="940" spans="4:16" x14ac:dyDescent="0.2">
      <c r="D940" s="92"/>
      <c r="E940" s="92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45"/>
    </row>
    <row r="941" spans="4:16" x14ac:dyDescent="0.2">
      <c r="D941" s="92"/>
      <c r="E941" s="92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45"/>
    </row>
    <row r="942" spans="4:16" x14ac:dyDescent="0.2">
      <c r="D942" s="92"/>
      <c r="E942" s="92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45"/>
    </row>
    <row r="943" spans="4:16" x14ac:dyDescent="0.2">
      <c r="D943" s="92"/>
      <c r="E943" s="92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45"/>
    </row>
    <row r="944" spans="4:16" x14ac:dyDescent="0.2">
      <c r="D944" s="92"/>
      <c r="E944" s="92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45"/>
    </row>
    <row r="945" spans="4:16" x14ac:dyDescent="0.2">
      <c r="D945" s="92"/>
      <c r="E945" s="92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45"/>
    </row>
    <row r="946" spans="4:16" x14ac:dyDescent="0.2">
      <c r="D946" s="92"/>
      <c r="E946" s="92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45"/>
    </row>
    <row r="947" spans="4:16" x14ac:dyDescent="0.2">
      <c r="D947" s="92"/>
      <c r="E947" s="92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45"/>
    </row>
    <row r="948" spans="4:16" x14ac:dyDescent="0.2">
      <c r="D948" s="92"/>
      <c r="E948" s="92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45"/>
    </row>
    <row r="949" spans="4:16" x14ac:dyDescent="0.2">
      <c r="D949" s="92"/>
      <c r="E949" s="92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45"/>
    </row>
    <row r="950" spans="4:16" x14ac:dyDescent="0.2">
      <c r="D950" s="92"/>
      <c r="E950" s="92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45"/>
    </row>
    <row r="951" spans="4:16" x14ac:dyDescent="0.2">
      <c r="D951" s="92"/>
      <c r="E951" s="92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45"/>
    </row>
    <row r="952" spans="4:16" x14ac:dyDescent="0.2">
      <c r="D952" s="92"/>
      <c r="E952" s="92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45"/>
    </row>
    <row r="953" spans="4:16" x14ac:dyDescent="0.2">
      <c r="D953" s="92"/>
      <c r="E953" s="92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45"/>
    </row>
    <row r="954" spans="4:16" x14ac:dyDescent="0.2">
      <c r="D954" s="92"/>
      <c r="E954" s="92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45"/>
    </row>
    <row r="955" spans="4:16" x14ac:dyDescent="0.2">
      <c r="D955" s="92"/>
      <c r="E955" s="92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45"/>
    </row>
    <row r="956" spans="4:16" x14ac:dyDescent="0.2">
      <c r="D956" s="92"/>
      <c r="E956" s="92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45"/>
    </row>
    <row r="957" spans="4:16" x14ac:dyDescent="0.2">
      <c r="D957" s="92"/>
      <c r="E957" s="92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45"/>
    </row>
    <row r="958" spans="4:16" x14ac:dyDescent="0.2">
      <c r="D958" s="92"/>
      <c r="E958" s="92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45"/>
    </row>
    <row r="959" spans="4:16" x14ac:dyDescent="0.2">
      <c r="D959" s="92"/>
      <c r="E959" s="92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45"/>
    </row>
    <row r="960" spans="4:16" x14ac:dyDescent="0.2">
      <c r="D960" s="92"/>
      <c r="E960" s="92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45"/>
    </row>
    <row r="961" spans="4:16" x14ac:dyDescent="0.2">
      <c r="D961" s="92"/>
      <c r="E961" s="92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45"/>
    </row>
    <row r="962" spans="4:16" x14ac:dyDescent="0.2">
      <c r="D962" s="92"/>
      <c r="E962" s="92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45"/>
    </row>
    <row r="963" spans="4:16" x14ac:dyDescent="0.2">
      <c r="D963" s="92"/>
      <c r="E963" s="92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45"/>
    </row>
    <row r="964" spans="4:16" x14ac:dyDescent="0.2">
      <c r="D964" s="92"/>
      <c r="E964" s="92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45"/>
    </row>
    <row r="965" spans="4:16" x14ac:dyDescent="0.2">
      <c r="D965" s="92"/>
      <c r="E965" s="92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45"/>
    </row>
    <row r="966" spans="4:16" x14ac:dyDescent="0.2">
      <c r="D966" s="92"/>
      <c r="E966" s="92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45"/>
    </row>
    <row r="967" spans="4:16" x14ac:dyDescent="0.2">
      <c r="D967" s="92"/>
      <c r="E967" s="92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45"/>
    </row>
    <row r="968" spans="4:16" x14ac:dyDescent="0.2">
      <c r="D968" s="92"/>
      <c r="E968" s="92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45"/>
    </row>
    <row r="969" spans="4:16" x14ac:dyDescent="0.2">
      <c r="D969" s="92"/>
      <c r="E969" s="92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45"/>
    </row>
    <row r="970" spans="4:16" x14ac:dyDescent="0.2">
      <c r="D970" s="92"/>
      <c r="E970" s="92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45"/>
    </row>
    <row r="971" spans="4:16" x14ac:dyDescent="0.2">
      <c r="D971" s="92"/>
      <c r="E971" s="92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45"/>
    </row>
    <row r="972" spans="4:16" x14ac:dyDescent="0.2">
      <c r="D972" s="92"/>
      <c r="E972" s="92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45"/>
    </row>
    <row r="973" spans="4:16" x14ac:dyDescent="0.2">
      <c r="D973" s="92"/>
      <c r="E973" s="92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45"/>
    </row>
    <row r="974" spans="4:16" x14ac:dyDescent="0.2">
      <c r="D974" s="92"/>
      <c r="E974" s="92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45"/>
    </row>
    <row r="975" spans="4:16" x14ac:dyDescent="0.2">
      <c r="D975" s="92"/>
      <c r="E975" s="92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45"/>
    </row>
    <row r="976" spans="4:16" x14ac:dyDescent="0.2">
      <c r="D976" s="92"/>
      <c r="E976" s="92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45"/>
    </row>
    <row r="977" spans="4:16" x14ac:dyDescent="0.2">
      <c r="D977" s="92"/>
      <c r="E977" s="92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45"/>
    </row>
    <row r="978" spans="4:16" x14ac:dyDescent="0.2">
      <c r="D978" s="92"/>
      <c r="E978" s="92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45"/>
    </row>
    <row r="979" spans="4:16" x14ac:dyDescent="0.2">
      <c r="D979" s="92"/>
      <c r="E979" s="92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45"/>
    </row>
    <row r="980" spans="4:16" x14ac:dyDescent="0.2">
      <c r="D980" s="92"/>
      <c r="E980" s="92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45"/>
    </row>
    <row r="981" spans="4:16" x14ac:dyDescent="0.2">
      <c r="D981" s="92"/>
      <c r="E981" s="92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45"/>
    </row>
    <row r="982" spans="4:16" x14ac:dyDescent="0.2">
      <c r="D982" s="92"/>
      <c r="E982" s="92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45"/>
    </row>
    <row r="983" spans="4:16" x14ac:dyDescent="0.2">
      <c r="D983" s="92"/>
      <c r="E983" s="92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45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T983"/>
  <sheetViews>
    <sheetView workbookViewId="0">
      <selection activeCell="C13" sqref="C13"/>
    </sheetView>
  </sheetViews>
  <sheetFormatPr defaultRowHeight="12.75" x14ac:dyDescent="0.2"/>
  <cols>
    <col min="3" max="3" width="12.42578125" bestFit="1" customWidth="1"/>
  </cols>
  <sheetData>
    <row r="1" spans="1:20" ht="18" x14ac:dyDescent="0.2">
      <c r="A1" s="62" t="s">
        <v>20</v>
      </c>
      <c r="B1" s="45"/>
      <c r="C1" s="45"/>
      <c r="D1" s="63" t="s">
        <v>21</v>
      </c>
      <c r="E1" s="45"/>
      <c r="F1" s="45"/>
      <c r="G1" s="45"/>
      <c r="H1" s="45"/>
      <c r="K1" s="64" t="s">
        <v>22</v>
      </c>
      <c r="L1" s="45" t="s">
        <v>23</v>
      </c>
      <c r="M1" s="45">
        <f ca="1">F18*H18-G18*G18</f>
        <v>10827.589627722045</v>
      </c>
      <c r="N1" s="45"/>
      <c r="O1" s="45"/>
      <c r="P1" s="45"/>
      <c r="Q1" s="45"/>
      <c r="R1" s="45">
        <v>1</v>
      </c>
      <c r="S1" s="45" t="s">
        <v>24</v>
      </c>
      <c r="T1" s="45"/>
    </row>
    <row r="2" spans="1:20" x14ac:dyDescent="0.2">
      <c r="A2" s="100" t="s">
        <v>118</v>
      </c>
      <c r="B2" s="45"/>
      <c r="C2" s="45"/>
      <c r="D2" s="99" t="s">
        <v>116</v>
      </c>
      <c r="E2" s="99">
        <v>-13467</v>
      </c>
      <c r="F2" s="45"/>
      <c r="G2" s="45"/>
      <c r="H2" s="45"/>
      <c r="K2" s="64" t="s">
        <v>25</v>
      </c>
      <c r="L2" s="45" t="s">
        <v>26</v>
      </c>
      <c r="M2" s="45">
        <f ca="1">+D18*H18-F18*G18</f>
        <v>20651.980631978193</v>
      </c>
      <c r="N2" s="45"/>
      <c r="O2" s="45"/>
      <c r="P2" s="45"/>
      <c r="Q2" s="45"/>
      <c r="R2" s="45">
        <v>2</v>
      </c>
      <c r="S2" s="45" t="s">
        <v>2099</v>
      </c>
      <c r="T2" s="45"/>
    </row>
    <row r="3" spans="1:20" ht="13.5" thickBot="1" x14ac:dyDescent="0.25">
      <c r="A3" s="45" t="s">
        <v>27</v>
      </c>
      <c r="B3" s="45" t="s">
        <v>28</v>
      </c>
      <c r="C3" s="45"/>
      <c r="D3" s="45"/>
      <c r="E3" s="65" t="s">
        <v>29</v>
      </c>
      <c r="F3" s="65" t="s">
        <v>30</v>
      </c>
      <c r="G3" s="65" t="s">
        <v>31</v>
      </c>
      <c r="H3" s="65" t="s">
        <v>32</v>
      </c>
      <c r="K3" s="64" t="s">
        <v>33</v>
      </c>
      <c r="L3" s="45" t="s">
        <v>34</v>
      </c>
      <c r="M3" s="45">
        <f ca="1">+D18*G18-F18*F18</f>
        <v>8290.3048700527579</v>
      </c>
      <c r="N3" s="45"/>
      <c r="O3" s="45"/>
      <c r="P3" s="45"/>
      <c r="Q3" s="45"/>
      <c r="R3" s="45">
        <v>3</v>
      </c>
      <c r="S3" s="45" t="s">
        <v>35</v>
      </c>
      <c r="T3" s="45"/>
    </row>
    <row r="4" spans="1:20" x14ac:dyDescent="0.2">
      <c r="A4" s="45" t="s">
        <v>36</v>
      </c>
      <c r="B4" s="45" t="s">
        <v>37</v>
      </c>
      <c r="C4" s="45"/>
      <c r="D4" s="66" t="s">
        <v>38</v>
      </c>
      <c r="E4" s="67">
        <f ca="1">(E18*M1-I18*M2+J18*M3)/M7</f>
        <v>-1.6341823886451873E-3</v>
      </c>
      <c r="F4" s="68">
        <f ca="1">+E7/M7*M18</f>
        <v>1.1078582421347844E-3</v>
      </c>
      <c r="G4" s="69">
        <f>+B18</f>
        <v>1</v>
      </c>
      <c r="H4" s="70">
        <f ca="1">ABS(F4/E4)</f>
        <v>0.67792814916653832</v>
      </c>
      <c r="K4" s="64" t="s">
        <v>39</v>
      </c>
      <c r="L4" s="45" t="s">
        <v>40</v>
      </c>
      <c r="M4" s="45">
        <f ca="1">+D17*H18-F18*F18</f>
        <v>55152.220968925409</v>
      </c>
      <c r="N4" s="45"/>
      <c r="O4" s="45"/>
      <c r="P4" s="45"/>
      <c r="Q4" s="45"/>
      <c r="R4" s="45">
        <v>4</v>
      </c>
      <c r="S4" s="45" t="s">
        <v>41</v>
      </c>
      <c r="T4" s="45"/>
    </row>
    <row r="5" spans="1:20" x14ac:dyDescent="0.2">
      <c r="A5" s="45" t="s">
        <v>42</v>
      </c>
      <c r="B5" s="71">
        <v>40323</v>
      </c>
      <c r="C5" s="45"/>
      <c r="D5" s="72" t="s">
        <v>43</v>
      </c>
      <c r="E5" s="73">
        <f ca="1">+(-E18*M2+I18*M4-J18*M5)/M7</f>
        <v>-1.2664072745921455E-3</v>
      </c>
      <c r="F5" s="74">
        <f ca="1">N18*E7/M7</f>
        <v>2.5003442241477089E-3</v>
      </c>
      <c r="G5" s="75">
        <f>+B18/A18</f>
        <v>1E-4</v>
      </c>
      <c r="H5" s="70">
        <f ca="1">ABS(F5/E5)</f>
        <v>1.9743602822819861</v>
      </c>
      <c r="K5" s="64" t="s">
        <v>44</v>
      </c>
      <c r="L5" s="45" t="s">
        <v>45</v>
      </c>
      <c r="M5" s="45">
        <f ca="1">+D17*G18-D18*F18</f>
        <v>25284.34050576319</v>
      </c>
      <c r="N5" s="45"/>
      <c r="O5" s="45"/>
      <c r="P5" s="45"/>
      <c r="Q5" s="45"/>
      <c r="R5" s="45">
        <v>5</v>
      </c>
      <c r="S5" s="45" t="s">
        <v>46</v>
      </c>
      <c r="T5" s="45"/>
    </row>
    <row r="6" spans="1:20" ht="13.5" thickBot="1" x14ac:dyDescent="0.25">
      <c r="A6" s="101">
        <v>0</v>
      </c>
      <c r="B6" s="101">
        <v>53</v>
      </c>
      <c r="C6" s="45">
        <f ca="1">E6*G6</f>
        <v>1.6668281530487324E-11</v>
      </c>
      <c r="D6" s="76" t="s">
        <v>47</v>
      </c>
      <c r="E6" s="77">
        <f ca="1">+(E18*M3-I18*M5+J18*M6)/M7</f>
        <v>1.6668281530487323E-3</v>
      </c>
      <c r="F6" s="78">
        <f ca="1">O18*E7/M7</f>
        <v>1.1829676129302151E-3</v>
      </c>
      <c r="G6" s="79">
        <f>+B18/A18^2</f>
        <v>1E-8</v>
      </c>
      <c r="H6" s="70">
        <f ca="1">ABS(F6/E6)</f>
        <v>0.70971180248335364</v>
      </c>
      <c r="K6" s="80" t="s">
        <v>48</v>
      </c>
      <c r="L6" s="81" t="s">
        <v>49</v>
      </c>
      <c r="M6" s="81">
        <f ca="1">+D17*F18-D18*D18</f>
        <v>12345.512136942532</v>
      </c>
      <c r="N6" s="45"/>
      <c r="O6" s="45"/>
      <c r="P6" s="45"/>
      <c r="Q6" s="45"/>
      <c r="R6" s="45">
        <v>6</v>
      </c>
      <c r="S6" s="45" t="s">
        <v>50</v>
      </c>
      <c r="T6" s="45"/>
    </row>
    <row r="7" spans="1:20" x14ac:dyDescent="0.2">
      <c r="A7" s="44">
        <v>10000</v>
      </c>
      <c r="B7" s="102">
        <v>128</v>
      </c>
      <c r="C7" s="45"/>
      <c r="D7" s="63" t="s">
        <v>51</v>
      </c>
      <c r="E7" s="82">
        <f ca="1">SQRT(L18/(D17-3))</f>
        <v>5.0891886348032244E-3</v>
      </c>
      <c r="F7" s="45"/>
      <c r="G7" s="83">
        <f>+B22</f>
        <v>2.2179500003403518E-2</v>
      </c>
      <c r="H7" s="45"/>
      <c r="K7" s="64" t="s">
        <v>52</v>
      </c>
      <c r="L7" s="45" t="s">
        <v>53</v>
      </c>
      <c r="M7" s="45">
        <f ca="1">+D17*M1-D18*M2+F18*M3</f>
        <v>228486.47549355915</v>
      </c>
      <c r="N7" s="45"/>
      <c r="O7" s="45"/>
      <c r="P7" s="45"/>
      <c r="Q7" s="45"/>
      <c r="R7" s="45">
        <v>7</v>
      </c>
      <c r="S7" s="45" t="s">
        <v>54</v>
      </c>
      <c r="T7" s="45"/>
    </row>
    <row r="8" spans="1:20" x14ac:dyDescent="0.2">
      <c r="A8" s="44">
        <v>20000</v>
      </c>
      <c r="B8" s="102">
        <v>234</v>
      </c>
      <c r="C8" s="45"/>
      <c r="D8" s="63" t="s">
        <v>55</v>
      </c>
      <c r="E8" s="45"/>
      <c r="F8" s="84">
        <f ca="1">CORREL(INDIRECT(E12):INDIRECT(E13),INDIRECT(K12):INDIRECT(K13))</f>
        <v>0.26988322816761068</v>
      </c>
      <c r="G8" s="82"/>
      <c r="H8" s="45"/>
      <c r="I8" s="83"/>
      <c r="J8" s="45"/>
      <c r="K8" s="45"/>
      <c r="L8" s="45"/>
      <c r="M8" s="45"/>
      <c r="N8" s="45"/>
      <c r="O8" s="45"/>
      <c r="P8" s="45"/>
      <c r="Q8" s="45"/>
      <c r="R8" s="45">
        <v>8</v>
      </c>
      <c r="S8" s="45" t="s">
        <v>56</v>
      </c>
      <c r="T8" s="45"/>
    </row>
    <row r="9" spans="1:20" x14ac:dyDescent="0.2">
      <c r="A9" s="44">
        <v>30000</v>
      </c>
      <c r="B9" s="102">
        <v>311</v>
      </c>
      <c r="C9" s="45"/>
      <c r="D9" s="45"/>
      <c r="E9" s="103">
        <f ca="1">E6*G6</f>
        <v>1.6668281530487324E-11</v>
      </c>
      <c r="F9" s="95">
        <f ca="1">H6</f>
        <v>0.70971180248335364</v>
      </c>
      <c r="G9" s="96">
        <f ca="1">F8</f>
        <v>0.26988322816761068</v>
      </c>
      <c r="H9" s="45"/>
      <c r="I9" s="83"/>
      <c r="J9" s="45"/>
      <c r="K9" s="45"/>
      <c r="L9" s="45"/>
      <c r="M9" s="45"/>
      <c r="N9" s="45"/>
      <c r="O9" s="45"/>
      <c r="P9" s="45"/>
      <c r="Q9" s="45"/>
      <c r="R9" s="45">
        <v>9</v>
      </c>
      <c r="S9" s="45" t="s">
        <v>2215</v>
      </c>
      <c r="T9" s="45"/>
    </row>
    <row r="10" spans="1:20" x14ac:dyDescent="0.2">
      <c r="A10" s="102">
        <v>40000</v>
      </c>
      <c r="B10" s="102">
        <v>366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10</v>
      </c>
      <c r="S10" s="45" t="s">
        <v>57</v>
      </c>
      <c r="T10" s="45"/>
    </row>
    <row r="11" spans="1:20" x14ac:dyDescent="0.2">
      <c r="A11" s="102">
        <v>50000</v>
      </c>
      <c r="B11" s="102">
        <v>419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11</v>
      </c>
      <c r="S11" s="45" t="s">
        <v>2105</v>
      </c>
      <c r="T11" s="45"/>
    </row>
    <row r="12" spans="1:20" x14ac:dyDescent="0.2">
      <c r="A12" s="36">
        <v>21</v>
      </c>
      <c r="B12" s="45" t="s">
        <v>58</v>
      </c>
      <c r="C12" s="85">
        <v>53</v>
      </c>
      <c r="D12" s="22" t="str">
        <f>D$15&amp;$C12</f>
        <v>D53</v>
      </c>
      <c r="E12" s="22" t="str">
        <f t="shared" ref="E12:O12" si="0">E15&amp;$C12</f>
        <v>E53</v>
      </c>
      <c r="F12" s="22" t="str">
        <f t="shared" si="0"/>
        <v>F53</v>
      </c>
      <c r="G12" s="22" t="str">
        <f t="shared" si="0"/>
        <v>G53</v>
      </c>
      <c r="H12" s="22" t="str">
        <f t="shared" si="0"/>
        <v>H53</v>
      </c>
      <c r="I12" s="22" t="str">
        <f t="shared" si="0"/>
        <v>I53</v>
      </c>
      <c r="J12" s="22" t="str">
        <f t="shared" si="0"/>
        <v>J53</v>
      </c>
      <c r="K12" s="22" t="str">
        <f t="shared" si="0"/>
        <v>K53</v>
      </c>
      <c r="L12" s="22" t="str">
        <f t="shared" si="0"/>
        <v>L53</v>
      </c>
      <c r="M12" s="22" t="str">
        <f t="shared" si="0"/>
        <v>M53</v>
      </c>
      <c r="N12" s="22" t="str">
        <f t="shared" si="0"/>
        <v>N53</v>
      </c>
      <c r="O12" s="22" t="str">
        <f t="shared" si="0"/>
        <v>O53</v>
      </c>
      <c r="P12" s="45"/>
      <c r="Q12" s="45"/>
      <c r="R12" s="45">
        <v>12</v>
      </c>
      <c r="S12" s="45" t="s">
        <v>59</v>
      </c>
      <c r="T12" s="45"/>
    </row>
    <row r="13" spans="1:20" x14ac:dyDescent="0.2">
      <c r="A13" s="36">
        <f>20+COUNT(A21:A1440)</f>
        <v>536</v>
      </c>
      <c r="B13" s="45" t="s">
        <v>60</v>
      </c>
      <c r="C13" s="85">
        <v>234</v>
      </c>
      <c r="D13" s="22" t="str">
        <f>D$15&amp;$C13</f>
        <v>D234</v>
      </c>
      <c r="E13" s="22" t="str">
        <f t="shared" ref="E13:O13" si="1">E$15&amp;$C13</f>
        <v>E234</v>
      </c>
      <c r="F13" s="22" t="str">
        <f t="shared" si="1"/>
        <v>F234</v>
      </c>
      <c r="G13" s="22" t="str">
        <f t="shared" si="1"/>
        <v>G234</v>
      </c>
      <c r="H13" s="22" t="str">
        <f t="shared" si="1"/>
        <v>H234</v>
      </c>
      <c r="I13" s="22" t="str">
        <f t="shared" si="1"/>
        <v>I234</v>
      </c>
      <c r="J13" s="22" t="str">
        <f t="shared" si="1"/>
        <v>J234</v>
      </c>
      <c r="K13" s="22" t="str">
        <f t="shared" si="1"/>
        <v>K234</v>
      </c>
      <c r="L13" s="22" t="str">
        <f t="shared" si="1"/>
        <v>L234</v>
      </c>
      <c r="M13" s="22" t="str">
        <f t="shared" si="1"/>
        <v>M234</v>
      </c>
      <c r="N13" s="22" t="str">
        <f t="shared" si="1"/>
        <v>N234</v>
      </c>
      <c r="O13" s="22" t="str">
        <f t="shared" si="1"/>
        <v>O234</v>
      </c>
      <c r="P13" s="45"/>
      <c r="Q13" s="45"/>
      <c r="R13" s="45">
        <v>13</v>
      </c>
      <c r="S13" s="45" t="s">
        <v>61</v>
      </c>
      <c r="T13" s="45"/>
    </row>
    <row r="14" spans="1:20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>
        <v>14</v>
      </c>
      <c r="S14" s="45" t="s">
        <v>62</v>
      </c>
      <c r="T14" s="45"/>
    </row>
    <row r="15" spans="1:20" x14ac:dyDescent="0.2">
      <c r="A15" s="22"/>
      <c r="B15" s="45"/>
      <c r="C15" s="45"/>
      <c r="D15" s="22" t="str">
        <f t="shared" ref="D15:O15" si="2">VLOOKUP(D16,$R1:$S20,2,FALSE)</f>
        <v>D</v>
      </c>
      <c r="E15" s="22" t="str">
        <f t="shared" si="2"/>
        <v>E</v>
      </c>
      <c r="F15" s="22" t="str">
        <f t="shared" si="2"/>
        <v>F</v>
      </c>
      <c r="G15" s="22" t="str">
        <f t="shared" si="2"/>
        <v>G</v>
      </c>
      <c r="H15" s="22" t="str">
        <f t="shared" si="2"/>
        <v>H</v>
      </c>
      <c r="I15" s="22" t="str">
        <f t="shared" si="2"/>
        <v>I</v>
      </c>
      <c r="J15" s="22" t="str">
        <f t="shared" si="2"/>
        <v>J</v>
      </c>
      <c r="K15" s="22" t="str">
        <f t="shared" si="2"/>
        <v>K</v>
      </c>
      <c r="L15" s="22" t="str">
        <f t="shared" si="2"/>
        <v>L</v>
      </c>
      <c r="M15" s="22" t="str">
        <f t="shared" si="2"/>
        <v>M</v>
      </c>
      <c r="N15" s="22" t="str">
        <f t="shared" si="2"/>
        <v>N</v>
      </c>
      <c r="O15" s="22" t="str">
        <f t="shared" si="2"/>
        <v>O</v>
      </c>
      <c r="P15" s="45"/>
      <c r="Q15" s="45"/>
      <c r="R15" s="45">
        <v>15</v>
      </c>
      <c r="S15" s="45" t="s">
        <v>63</v>
      </c>
      <c r="T15" s="45"/>
    </row>
    <row r="16" spans="1:20" x14ac:dyDescent="0.2">
      <c r="A16" s="22"/>
      <c r="B16" s="45"/>
      <c r="C16" s="45"/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45"/>
      <c r="Q16" s="45"/>
      <c r="R16" s="45">
        <v>16</v>
      </c>
      <c r="S16" s="45" t="s">
        <v>64</v>
      </c>
      <c r="T16" s="45"/>
    </row>
    <row r="17" spans="1:20" x14ac:dyDescent="0.2">
      <c r="A17" s="63" t="s">
        <v>65</v>
      </c>
      <c r="B17" s="45"/>
      <c r="C17" s="45" t="s">
        <v>66</v>
      </c>
      <c r="D17" s="45">
        <f>C13-C12+1</f>
        <v>182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>
        <v>17</v>
      </c>
      <c r="S17" s="45" t="s">
        <v>67</v>
      </c>
      <c r="T17" s="45"/>
    </row>
    <row r="18" spans="1:20" x14ac:dyDescent="0.2">
      <c r="A18" s="86">
        <v>10000</v>
      </c>
      <c r="B18" s="86">
        <v>1</v>
      </c>
      <c r="C18" s="45" t="s">
        <v>68</v>
      </c>
      <c r="D18" s="45">
        <f ca="1">SUM(INDIRECT(D12):INDIRECT(D13))</f>
        <v>198.45544999999987</v>
      </c>
      <c r="E18" s="45">
        <f ca="1">SUM(INDIRECT(E12):INDIRECT(E13))</f>
        <v>-7.4982059915782884E-2</v>
      </c>
      <c r="F18" s="45">
        <f ca="1">SUM(INDIRECT(F12):INDIRECT(F13))</f>
        <v>284.23119654749991</v>
      </c>
      <c r="G18" s="45">
        <f ca="1">SUM(INDIRECT(G12):INDIRECT(G13))</f>
        <v>448.85478308041593</v>
      </c>
      <c r="H18" s="45">
        <f ca="1">SUM(INDIRECT(H12):INDIRECT(H13))</f>
        <v>746.92084648213699</v>
      </c>
      <c r="I18" s="45">
        <f ca="1">SUM(INDIRECT(I12):INDIRECT(I13))</f>
        <v>6.3898932774578115E-2</v>
      </c>
      <c r="J18" s="45">
        <f ca="1">SUM(INDIRECT(J12):INDIRECT(J13))</f>
        <v>0.21207011678542226</v>
      </c>
      <c r="K18" s="45"/>
      <c r="L18" s="45">
        <f ca="1">SUM(INDIRECT(L12):INDIRECT(L13))</f>
        <v>4.6360715319492454E-3</v>
      </c>
      <c r="M18" s="45">
        <f ca="1">SQRT(SUM(INDIRECT(M12):INDIRECT(M13)))</f>
        <v>49738.896169183623</v>
      </c>
      <c r="N18" s="45">
        <f ca="1">SQRT(SUM(INDIRECT(N12):INDIRECT(N13)))</f>
        <v>112256.56588739846</v>
      </c>
      <c r="O18" s="45">
        <f ca="1">SQRT(SUM(INDIRECT(O12):INDIRECT(O13)))</f>
        <v>53111.039872450063</v>
      </c>
      <c r="P18" s="45"/>
      <c r="Q18" s="45"/>
      <c r="R18" s="45">
        <v>18</v>
      </c>
      <c r="S18" s="45" t="s">
        <v>69</v>
      </c>
      <c r="T18" s="45"/>
    </row>
    <row r="19" spans="1:20" x14ac:dyDescent="0.2">
      <c r="A19" s="87" t="s">
        <v>70</v>
      </c>
      <c r="B19" s="45"/>
      <c r="C19" s="45"/>
      <c r="D19" s="88" t="s">
        <v>71</v>
      </c>
      <c r="E19" s="88" t="s">
        <v>72</v>
      </c>
      <c r="F19" s="88" t="s">
        <v>73</v>
      </c>
      <c r="G19" s="88" t="s">
        <v>74</v>
      </c>
      <c r="H19" s="88" t="s">
        <v>75</v>
      </c>
      <c r="I19" s="88" t="s">
        <v>76</v>
      </c>
      <c r="J19" s="88" t="s">
        <v>77</v>
      </c>
      <c r="K19" s="89"/>
      <c r="L19" s="89"/>
      <c r="M19" s="89"/>
      <c r="N19" s="89"/>
      <c r="O19" s="89"/>
      <c r="P19" s="45"/>
      <c r="Q19" s="45"/>
      <c r="R19" s="45">
        <v>19</v>
      </c>
      <c r="S19" s="45" t="s">
        <v>78</v>
      </c>
      <c r="T19" s="45"/>
    </row>
    <row r="20" spans="1:20" ht="15" thickBot="1" x14ac:dyDescent="0.25">
      <c r="A20" s="90" t="s">
        <v>79</v>
      </c>
      <c r="B20" s="90" t="s">
        <v>80</v>
      </c>
      <c r="C20" s="45"/>
      <c r="D20" s="90" t="s">
        <v>79</v>
      </c>
      <c r="E20" s="90" t="s">
        <v>80</v>
      </c>
      <c r="F20" s="90" t="s">
        <v>81</v>
      </c>
      <c r="G20" s="90" t="s">
        <v>82</v>
      </c>
      <c r="H20" s="90" t="s">
        <v>83</v>
      </c>
      <c r="I20" s="90" t="s">
        <v>84</v>
      </c>
      <c r="J20" s="90" t="s">
        <v>85</v>
      </c>
      <c r="K20" s="91" t="s">
        <v>86</v>
      </c>
      <c r="L20" s="90" t="s">
        <v>87</v>
      </c>
      <c r="M20" s="90" t="s">
        <v>88</v>
      </c>
      <c r="N20" s="90" t="s">
        <v>89</v>
      </c>
      <c r="O20" s="90" t="s">
        <v>90</v>
      </c>
      <c r="P20" s="65" t="s">
        <v>91</v>
      </c>
      <c r="Q20" s="45"/>
      <c r="R20" s="45">
        <v>20</v>
      </c>
      <c r="S20" s="45" t="s">
        <v>92</v>
      </c>
      <c r="T20" s="45"/>
    </row>
    <row r="21" spans="1:20" x14ac:dyDescent="0.2">
      <c r="A21" s="104">
        <v>-13467</v>
      </c>
      <c r="B21" s="104">
        <v>2.1787560006487183E-2</v>
      </c>
      <c r="D21" s="92">
        <f t="shared" ref="D21:D84" si="3">A21/A$18</f>
        <v>-1.3467</v>
      </c>
      <c r="E21" s="92">
        <f t="shared" ref="E21:E84" si="4">B21/B$18</f>
        <v>2.1787560006487183E-2</v>
      </c>
      <c r="F21" s="36">
        <f t="shared" ref="F21:F84" si="5">D21*D21</f>
        <v>1.81360089</v>
      </c>
      <c r="G21" s="36">
        <f t="shared" ref="G21:G84" si="6">D21*F21</f>
        <v>-2.4423763185629999</v>
      </c>
      <c r="H21" s="36">
        <f t="shared" ref="H21:H84" si="7">F21*F21</f>
        <v>3.2891481882087921</v>
      </c>
      <c r="I21" s="36">
        <f t="shared" ref="I21:I84" si="8">E21*D21</f>
        <v>-2.9341307060736291E-2</v>
      </c>
      <c r="J21" s="36">
        <f t="shared" ref="J21:J84" si="9">I21*D21</f>
        <v>3.9513938218693562E-2</v>
      </c>
      <c r="K21" s="36">
        <f t="shared" ref="K21:K84" ca="1" si="10">+E$4+E$5*D21+E$6*D21^2</f>
        <v>3.0942493098942924E-3</v>
      </c>
      <c r="L21" s="36">
        <f t="shared" ref="L21:L84" ca="1" si="11">+(K21-E21)^2</f>
        <v>3.4943986479935425E-4</v>
      </c>
      <c r="M21" s="36">
        <f t="shared" ref="M21:M84" ca="1" si="12">(M$1-M$2*D21+M$3*F21)^2</f>
        <v>2880996632.8885961</v>
      </c>
      <c r="N21" s="36">
        <f t="shared" ref="N21:N84" ca="1" si="13">(-M$2+M$4*D21-M$5*F21)^2</f>
        <v>19819340376.156857</v>
      </c>
      <c r="O21" s="36">
        <f t="shared" ref="O21:O84" ca="1" si="14">+(M$3-D21*M$5+F21*M$6)^2</f>
        <v>4190045142.6458988</v>
      </c>
      <c r="P21" s="45">
        <f t="shared" ref="P21:P84" ca="1" si="15">+E21-K21</f>
        <v>1.8693310696592892E-2</v>
      </c>
      <c r="R21" s="45">
        <v>21</v>
      </c>
      <c r="S21" s="45" t="s">
        <v>93</v>
      </c>
    </row>
    <row r="22" spans="1:20" x14ac:dyDescent="0.2">
      <c r="A22" s="104">
        <v>-13462.5</v>
      </c>
      <c r="B22" s="104">
        <v>2.2179500003403518E-2</v>
      </c>
      <c r="D22" s="92">
        <f t="shared" si="3"/>
        <v>-1.3462499999999999</v>
      </c>
      <c r="E22" s="92">
        <f t="shared" si="4"/>
        <v>2.2179500003403518E-2</v>
      </c>
      <c r="F22" s="36">
        <f t="shared" si="5"/>
        <v>1.8123890624999999</v>
      </c>
      <c r="G22" s="36">
        <f t="shared" si="6"/>
        <v>-2.4399287753906247</v>
      </c>
      <c r="H22" s="36">
        <f t="shared" si="7"/>
        <v>3.2847541138696283</v>
      </c>
      <c r="I22" s="36">
        <f t="shared" si="8"/>
        <v>-2.9859151879581984E-2</v>
      </c>
      <c r="J22" s="36">
        <f t="shared" si="9"/>
        <v>4.0197883217887247E-2</v>
      </c>
      <c r="K22" s="36">
        <f t="shared" ca="1" si="10"/>
        <v>3.0916595184270869E-3</v>
      </c>
      <c r="L22" s="36">
        <f t="shared" ca="1" si="11"/>
        <v>3.6434565437990532E-4</v>
      </c>
      <c r="M22" s="36">
        <f t="shared" ca="1" si="12"/>
        <v>2878920881.4772091</v>
      </c>
      <c r="N22" s="36">
        <f t="shared" ca="1" si="13"/>
        <v>19803728352.98703</v>
      </c>
      <c r="O22" s="36">
        <f t="shared" ca="1" si="14"/>
        <v>4186636013.8433447</v>
      </c>
      <c r="P22" s="45">
        <f t="shared" ca="1" si="15"/>
        <v>1.9087840484976432E-2</v>
      </c>
      <c r="R22" s="45">
        <v>22</v>
      </c>
      <c r="S22" s="45" t="s">
        <v>2184</v>
      </c>
    </row>
    <row r="23" spans="1:20" x14ac:dyDescent="0.2">
      <c r="A23" s="104">
        <v>-12508</v>
      </c>
      <c r="B23" s="104">
        <v>1.542543999676127E-2</v>
      </c>
      <c r="D23" s="92">
        <f t="shared" si="3"/>
        <v>-1.2507999999999999</v>
      </c>
      <c r="E23" s="92">
        <f t="shared" si="4"/>
        <v>1.542543999676127E-2</v>
      </c>
      <c r="F23" s="36">
        <f t="shared" si="5"/>
        <v>1.5645006399999999</v>
      </c>
      <c r="G23" s="36">
        <f t="shared" si="6"/>
        <v>-1.9568774005119998</v>
      </c>
      <c r="H23" s="36">
        <f t="shared" si="7"/>
        <v>2.4476622525604093</v>
      </c>
      <c r="I23" s="36">
        <f t="shared" si="8"/>
        <v>-1.9294140347948994E-2</v>
      </c>
      <c r="J23" s="36">
        <f t="shared" si="9"/>
        <v>2.4133110747214599E-2</v>
      </c>
      <c r="K23" s="36">
        <f t="shared" ca="1" si="10"/>
        <v>2.5575935426294274E-3</v>
      </c>
      <c r="L23" s="36">
        <f t="shared" ca="1" si="11"/>
        <v>1.6558147236711343E-4</v>
      </c>
      <c r="M23" s="36">
        <f t="shared" ca="1" si="12"/>
        <v>2463064865.2808528</v>
      </c>
      <c r="N23" s="36">
        <f t="shared" ca="1" si="13"/>
        <v>16691023882.301607</v>
      </c>
      <c r="O23" s="36">
        <f t="shared" ca="1" si="14"/>
        <v>3508254453.7486696</v>
      </c>
      <c r="P23" s="45">
        <f t="shared" ca="1" si="15"/>
        <v>1.2867846454131842E-2</v>
      </c>
      <c r="R23" s="45">
        <v>23</v>
      </c>
      <c r="S23" s="45" t="s">
        <v>94</v>
      </c>
    </row>
    <row r="24" spans="1:20" x14ac:dyDescent="0.2">
      <c r="A24" s="104">
        <v>-12453</v>
      </c>
      <c r="B24" s="104">
        <v>2.4438040003587957E-2</v>
      </c>
      <c r="D24" s="92">
        <f t="shared" si="3"/>
        <v>-1.2453000000000001</v>
      </c>
      <c r="E24" s="92">
        <f t="shared" si="4"/>
        <v>2.4438040003587957E-2</v>
      </c>
      <c r="F24" s="36">
        <f t="shared" si="5"/>
        <v>1.5507720900000002</v>
      </c>
      <c r="G24" s="36">
        <f t="shared" si="6"/>
        <v>-1.9311764836770002</v>
      </c>
      <c r="H24" s="36">
        <f t="shared" si="7"/>
        <v>2.4048940751229684</v>
      </c>
      <c r="I24" s="36">
        <f t="shared" si="8"/>
        <v>-3.0432691216468084E-2</v>
      </c>
      <c r="J24" s="36">
        <f t="shared" si="9"/>
        <v>3.7897830371867711E-2</v>
      </c>
      <c r="K24" s="36">
        <f t="shared" ca="1" si="10"/>
        <v>2.5277451689786345E-3</v>
      </c>
      <c r="L24" s="36">
        <f t="shared" ca="1" si="11"/>
        <v>4.8006101973950799E-4</v>
      </c>
      <c r="M24" s="36">
        <f t="shared" ca="1" si="12"/>
        <v>2440545205.9706078</v>
      </c>
      <c r="N24" s="36">
        <f t="shared" ca="1" si="13"/>
        <v>16523377654.677099</v>
      </c>
      <c r="O24" s="36">
        <f t="shared" ca="1" si="14"/>
        <v>3471798520.4698153</v>
      </c>
      <c r="P24" s="45">
        <f t="shared" ca="1" si="15"/>
        <v>2.1910294834609323E-2</v>
      </c>
      <c r="R24" s="45">
        <v>24</v>
      </c>
      <c r="S24" s="45" t="s">
        <v>79</v>
      </c>
    </row>
    <row r="25" spans="1:20" x14ac:dyDescent="0.2">
      <c r="A25" s="104">
        <v>-12370.5</v>
      </c>
      <c r="B25" s="104">
        <v>1.4956939994590357E-2</v>
      </c>
      <c r="D25" s="92">
        <f t="shared" si="3"/>
        <v>-1.23705</v>
      </c>
      <c r="E25" s="92">
        <f t="shared" si="4"/>
        <v>1.4956939994590357E-2</v>
      </c>
      <c r="F25" s="36">
        <f t="shared" si="5"/>
        <v>1.5302927024999999</v>
      </c>
      <c r="G25" s="36">
        <f t="shared" si="6"/>
        <v>-1.8930485876276248</v>
      </c>
      <c r="H25" s="36">
        <f t="shared" si="7"/>
        <v>2.3417957553247533</v>
      </c>
      <c r="I25" s="36">
        <f t="shared" si="8"/>
        <v>-1.8502482620308E-2</v>
      </c>
      <c r="J25" s="36">
        <f t="shared" si="9"/>
        <v>2.2888496125452011E-2</v>
      </c>
      <c r="K25" s="36">
        <f t="shared" ca="1" si="10"/>
        <v>2.4831616893210545E-3</v>
      </c>
      <c r="L25" s="36">
        <f t="shared" ca="1" si="11"/>
        <v>1.5559514520900711E-4</v>
      </c>
      <c r="M25" s="36">
        <f t="shared" ca="1" si="12"/>
        <v>2407051909.4197721</v>
      </c>
      <c r="N25" s="36">
        <f t="shared" ca="1" si="13"/>
        <v>16274226690.052059</v>
      </c>
      <c r="O25" s="36">
        <f t="shared" ca="1" si="14"/>
        <v>3417635371.3294954</v>
      </c>
      <c r="P25" s="45">
        <f t="shared" ca="1" si="15"/>
        <v>1.2473778305269302E-2</v>
      </c>
      <c r="R25" s="45">
        <v>25</v>
      </c>
      <c r="S25" s="45" t="s">
        <v>80</v>
      </c>
    </row>
    <row r="26" spans="1:20" x14ac:dyDescent="0.2">
      <c r="A26" s="104">
        <v>-12007</v>
      </c>
      <c r="B26" s="104">
        <v>1.7394759997841902E-2</v>
      </c>
      <c r="D26" s="92">
        <f t="shared" si="3"/>
        <v>-1.2007000000000001</v>
      </c>
      <c r="E26" s="92">
        <f t="shared" si="4"/>
        <v>1.7394759997841902E-2</v>
      </c>
      <c r="F26" s="36">
        <f t="shared" si="5"/>
        <v>1.4416804900000002</v>
      </c>
      <c r="G26" s="36">
        <f t="shared" si="6"/>
        <v>-1.7310257643430005</v>
      </c>
      <c r="H26" s="36">
        <f t="shared" si="7"/>
        <v>2.0784426352466405</v>
      </c>
      <c r="I26" s="36">
        <f t="shared" si="8"/>
        <v>-2.0885888329408773E-2</v>
      </c>
      <c r="J26" s="36">
        <f t="shared" si="9"/>
        <v>2.5077686117121117E-2</v>
      </c>
      <c r="K26" s="36">
        <f t="shared" ca="1" si="10"/>
        <v>2.2894264543906937E-3</v>
      </c>
      <c r="L26" s="36">
        <f t="shared" ca="1" si="11"/>
        <v>2.2817110145891223E-4</v>
      </c>
      <c r="M26" s="36">
        <f t="shared" ca="1" si="12"/>
        <v>2263513224.1612902</v>
      </c>
      <c r="N26" s="36">
        <f t="shared" ca="1" si="13"/>
        <v>15209103169.054983</v>
      </c>
      <c r="O26" s="36">
        <f t="shared" ca="1" si="14"/>
        <v>3186319861.3671098</v>
      </c>
      <c r="P26" s="45">
        <f t="shared" ca="1" si="15"/>
        <v>1.5105333543451208E-2</v>
      </c>
      <c r="R26" s="45">
        <v>26</v>
      </c>
      <c r="S26" s="45" t="s">
        <v>95</v>
      </c>
    </row>
    <row r="27" spans="1:20" x14ac:dyDescent="0.2">
      <c r="A27" s="104">
        <v>-11806.5</v>
      </c>
      <c r="B27" s="104">
        <v>2.6413419996970333E-2</v>
      </c>
      <c r="D27" s="92">
        <f t="shared" si="3"/>
        <v>-1.18065</v>
      </c>
      <c r="E27" s="92">
        <f t="shared" si="4"/>
        <v>2.6413419996970333E-2</v>
      </c>
      <c r="F27" s="36">
        <f t="shared" si="5"/>
        <v>1.3939344224999999</v>
      </c>
      <c r="G27" s="36">
        <f t="shared" si="6"/>
        <v>-1.6457486759246249</v>
      </c>
      <c r="H27" s="36">
        <f t="shared" si="7"/>
        <v>1.9430531742304082</v>
      </c>
      <c r="I27" s="36">
        <f t="shared" si="8"/>
        <v>-3.1185004319423022E-2</v>
      </c>
      <c r="J27" s="36">
        <f t="shared" si="9"/>
        <v>3.6818575349726788E-2</v>
      </c>
      <c r="K27" s="36">
        <f t="shared" ca="1" si="10"/>
        <v>2.1844504990287551E-3</v>
      </c>
      <c r="L27" s="36">
        <f t="shared" ca="1" si="11"/>
        <v>5.870429629321835E-4</v>
      </c>
      <c r="M27" s="36">
        <f t="shared" ca="1" si="12"/>
        <v>2187104763.9081683</v>
      </c>
      <c r="N27" s="36">
        <f t="shared" ca="1" si="13"/>
        <v>14643943569.768654</v>
      </c>
      <c r="O27" s="36">
        <f t="shared" ca="1" si="14"/>
        <v>3063743808.3926578</v>
      </c>
      <c r="P27" s="45">
        <f t="shared" ca="1" si="15"/>
        <v>2.422896949794158E-2</v>
      </c>
    </row>
    <row r="28" spans="1:20" x14ac:dyDescent="0.2">
      <c r="A28" s="104">
        <v>-10731.5</v>
      </c>
      <c r="B28" s="104">
        <v>2.3932420001074206E-2</v>
      </c>
      <c r="D28" s="92">
        <f t="shared" si="3"/>
        <v>-1.07315</v>
      </c>
      <c r="E28" s="92">
        <f t="shared" si="4"/>
        <v>2.3932420001074206E-2</v>
      </c>
      <c r="F28" s="36">
        <f t="shared" si="5"/>
        <v>1.1516509225</v>
      </c>
      <c r="G28" s="36">
        <f t="shared" si="6"/>
        <v>-1.2358941874808751</v>
      </c>
      <c r="H28" s="36">
        <f t="shared" si="7"/>
        <v>1.3262998472951011</v>
      </c>
      <c r="I28" s="36">
        <f t="shared" si="8"/>
        <v>-2.5683076524152786E-2</v>
      </c>
      <c r="J28" s="36">
        <f t="shared" si="9"/>
        <v>2.7561793571894564E-2</v>
      </c>
      <c r="K28" s="36">
        <f t="shared" ca="1" si="10"/>
        <v>1.6444667581909174E-3</v>
      </c>
      <c r="L28" s="36">
        <f t="shared" ca="1" si="11"/>
        <v>4.9675285975695177E-4</v>
      </c>
      <c r="M28" s="36">
        <f t="shared" ca="1" si="12"/>
        <v>1809464419.8502271</v>
      </c>
      <c r="N28" s="36">
        <f t="shared" ca="1" si="13"/>
        <v>11871697719.532564</v>
      </c>
      <c r="O28" s="36">
        <f t="shared" ca="1" si="14"/>
        <v>2464319757.1401625</v>
      </c>
      <c r="P28" s="45">
        <f t="shared" ca="1" si="15"/>
        <v>2.2287953242883289E-2</v>
      </c>
    </row>
    <row r="29" spans="1:20" x14ac:dyDescent="0.2">
      <c r="A29" s="104">
        <v>-10617</v>
      </c>
      <c r="B29" s="104">
        <v>2.234956000756938E-2</v>
      </c>
      <c r="D29" s="92">
        <f t="shared" si="3"/>
        <v>-1.0617000000000001</v>
      </c>
      <c r="E29" s="92">
        <f t="shared" si="4"/>
        <v>2.234956000756938E-2</v>
      </c>
      <c r="F29" s="36">
        <f t="shared" si="5"/>
        <v>1.1272068900000003</v>
      </c>
      <c r="G29" s="36">
        <f t="shared" si="6"/>
        <v>-1.1967555551130005</v>
      </c>
      <c r="H29" s="36">
        <f t="shared" si="7"/>
        <v>1.2705953728634727</v>
      </c>
      <c r="I29" s="36">
        <f t="shared" si="8"/>
        <v>-2.3728527860036413E-2</v>
      </c>
      <c r="J29" s="36">
        <f t="shared" si="9"/>
        <v>2.5192578029000663E-2</v>
      </c>
      <c r="K29" s="36">
        <f t="shared" ca="1" si="10"/>
        <v>1.5892223933517999E-3</v>
      </c>
      <c r="L29" s="36">
        <f t="shared" ca="1" si="11"/>
        <v>4.3099161785629725E-4</v>
      </c>
      <c r="M29" s="36">
        <f t="shared" ca="1" si="12"/>
        <v>1772299382.6639185</v>
      </c>
      <c r="N29" s="36">
        <f t="shared" ca="1" si="13"/>
        <v>11600965110.364176</v>
      </c>
      <c r="O29" s="36">
        <f t="shared" ca="1" si="14"/>
        <v>2405964845.5399852</v>
      </c>
      <c r="P29" s="45">
        <f t="shared" ca="1" si="15"/>
        <v>2.076033761421758E-2</v>
      </c>
    </row>
    <row r="30" spans="1:20" x14ac:dyDescent="0.2">
      <c r="A30" s="104">
        <v>-9375</v>
      </c>
      <c r="B30" s="104">
        <v>1.1524999994435348E-2</v>
      </c>
      <c r="D30" s="92">
        <f t="shared" si="3"/>
        <v>-0.9375</v>
      </c>
      <c r="E30" s="92">
        <f t="shared" si="4"/>
        <v>1.1524999994435348E-2</v>
      </c>
      <c r="F30" s="36">
        <f t="shared" si="5"/>
        <v>0.87890625</v>
      </c>
      <c r="G30" s="36">
        <f t="shared" si="6"/>
        <v>-0.823974609375</v>
      </c>
      <c r="H30" s="36">
        <f t="shared" si="7"/>
        <v>0.7724761962890625</v>
      </c>
      <c r="I30" s="36">
        <f t="shared" si="8"/>
        <v>-1.0804687494783138E-2</v>
      </c>
      <c r="J30" s="36">
        <f t="shared" si="9"/>
        <v>1.0129394526359192E-2</v>
      </c>
      <c r="K30" s="36">
        <f t="shared" ca="1" si="10"/>
        <v>1.0180601126754366E-3</v>
      </c>
      <c r="L30" s="36">
        <f t="shared" ca="1" si="11"/>
        <v>1.1039578567891699E-4</v>
      </c>
      <c r="M30" s="36">
        <f t="shared" ca="1" si="12"/>
        <v>1404392281.5548739</v>
      </c>
      <c r="N30" s="36">
        <f t="shared" ca="1" si="13"/>
        <v>8945329618.5212002</v>
      </c>
      <c r="O30" s="36">
        <f t="shared" ca="1" si="14"/>
        <v>1835687330.1162753</v>
      </c>
      <c r="P30" s="45">
        <f t="shared" ca="1" si="15"/>
        <v>1.0506939881759911E-2</v>
      </c>
    </row>
    <row r="31" spans="1:20" x14ac:dyDescent="0.2">
      <c r="A31" s="104">
        <v>-9277</v>
      </c>
      <c r="B31" s="104">
        <v>8.8383600013912655E-3</v>
      </c>
      <c r="D31" s="92">
        <f t="shared" si="3"/>
        <v>-0.92769999999999997</v>
      </c>
      <c r="E31" s="92">
        <f t="shared" si="4"/>
        <v>8.8383600013912655E-3</v>
      </c>
      <c r="F31" s="36">
        <f t="shared" si="5"/>
        <v>0.86062728999999993</v>
      </c>
      <c r="G31" s="36">
        <f t="shared" si="6"/>
        <v>-0.79840393693299994</v>
      </c>
      <c r="H31" s="36">
        <f t="shared" si="7"/>
        <v>0.74067933229274396</v>
      </c>
      <c r="I31" s="36">
        <f t="shared" si="8"/>
        <v>-8.1993465732906768E-3</v>
      </c>
      <c r="J31" s="36">
        <f t="shared" si="9"/>
        <v>7.6065338160417606E-3</v>
      </c>
      <c r="K31" s="36">
        <f t="shared" ca="1" si="10"/>
        <v>9.7518143624798163E-4</v>
      </c>
      <c r="L31" s="36">
        <f t="shared" ca="1" si="11"/>
        <v>6.182957714732881E-5</v>
      </c>
      <c r="M31" s="36">
        <f t="shared" ca="1" si="12"/>
        <v>1377990518.243911</v>
      </c>
      <c r="N31" s="36">
        <f t="shared" ca="1" si="13"/>
        <v>8756671674.3805542</v>
      </c>
      <c r="O31" s="36">
        <f t="shared" ca="1" si="14"/>
        <v>1795341657.3553607</v>
      </c>
      <c r="P31" s="45">
        <f t="shared" ca="1" si="15"/>
        <v>7.8631785651432848E-3</v>
      </c>
    </row>
    <row r="32" spans="1:20" x14ac:dyDescent="0.2">
      <c r="A32" s="104">
        <v>-9260</v>
      </c>
      <c r="B32" s="104">
        <v>1.8096799998602364E-2</v>
      </c>
      <c r="D32" s="92">
        <f t="shared" si="3"/>
        <v>-0.92600000000000005</v>
      </c>
      <c r="E32" s="92">
        <f t="shared" si="4"/>
        <v>1.8096799998602364E-2</v>
      </c>
      <c r="F32" s="36">
        <f t="shared" si="5"/>
        <v>0.85747600000000013</v>
      </c>
      <c r="G32" s="36">
        <f t="shared" si="6"/>
        <v>-0.79402277600000015</v>
      </c>
      <c r="H32" s="36">
        <f t="shared" si="7"/>
        <v>0.7352650905760002</v>
      </c>
      <c r="I32" s="36">
        <f t="shared" si="8"/>
        <v>-1.6757636798705788E-2</v>
      </c>
      <c r="J32" s="36">
        <f t="shared" si="9"/>
        <v>1.5517571675601562E-2</v>
      </c>
      <c r="K32" s="36">
        <f t="shared" ca="1" si="10"/>
        <v>9.6777588499075444E-4</v>
      </c>
      <c r="L32" s="36">
        <f t="shared" ca="1" si="11"/>
        <v>2.9340346708468795E-4</v>
      </c>
      <c r="M32" s="36">
        <f t="shared" ca="1" si="12"/>
        <v>1373448132.5667961</v>
      </c>
      <c r="N32" s="36">
        <f t="shared" ca="1" si="13"/>
        <v>8724242283.2895336</v>
      </c>
      <c r="O32" s="36">
        <f t="shared" ca="1" si="14"/>
        <v>1788408960.8640676</v>
      </c>
      <c r="P32" s="45">
        <f t="shared" ca="1" si="15"/>
        <v>1.7129024113611609E-2</v>
      </c>
    </row>
    <row r="33" spans="1:16" x14ac:dyDescent="0.2">
      <c r="A33" s="104">
        <v>-9259.5</v>
      </c>
      <c r="B33" s="104">
        <v>1.0251460000290535E-2</v>
      </c>
      <c r="D33" s="92">
        <f t="shared" si="3"/>
        <v>-0.92595000000000005</v>
      </c>
      <c r="E33" s="92">
        <f t="shared" si="4"/>
        <v>1.0251460000290535E-2</v>
      </c>
      <c r="F33" s="36">
        <f t="shared" si="5"/>
        <v>0.85738340250000011</v>
      </c>
      <c r="G33" s="36">
        <f t="shared" si="6"/>
        <v>-0.79389416154487513</v>
      </c>
      <c r="H33" s="36">
        <f t="shared" si="7"/>
        <v>0.73510629888247725</v>
      </c>
      <c r="I33" s="36">
        <f t="shared" si="8"/>
        <v>-9.4923393872690214E-3</v>
      </c>
      <c r="J33" s="36">
        <f t="shared" si="9"/>
        <v>8.7894316556417513E-3</v>
      </c>
      <c r="K33" s="36">
        <f t="shared" ca="1" si="10"/>
        <v>9.6755822050712285E-4</v>
      </c>
      <c r="L33" s="36">
        <f t="shared" ca="1" si="11"/>
        <v>8.6190832256665602E-5</v>
      </c>
      <c r="M33" s="36">
        <f t="shared" ca="1" si="12"/>
        <v>1373314700.2765677</v>
      </c>
      <c r="N33" s="36">
        <f t="shared" ca="1" si="13"/>
        <v>8723289801.6745758</v>
      </c>
      <c r="O33" s="36">
        <f t="shared" ca="1" si="14"/>
        <v>1788205352.4099607</v>
      </c>
      <c r="P33" s="45">
        <f t="shared" ca="1" si="15"/>
        <v>9.2839017797834121E-3</v>
      </c>
    </row>
    <row r="34" spans="1:16" x14ac:dyDescent="0.2">
      <c r="A34" s="104">
        <v>-9255.5</v>
      </c>
      <c r="B34" s="104">
        <v>6.4887400003499351E-3</v>
      </c>
      <c r="D34" s="92">
        <f t="shared" si="3"/>
        <v>-0.92554999999999998</v>
      </c>
      <c r="E34" s="92">
        <f t="shared" si="4"/>
        <v>6.4887400003499351E-3</v>
      </c>
      <c r="F34" s="36">
        <f t="shared" si="5"/>
        <v>0.85664280250000002</v>
      </c>
      <c r="G34" s="36">
        <f t="shared" si="6"/>
        <v>-0.79286574585387504</v>
      </c>
      <c r="H34" s="36">
        <f t="shared" si="7"/>
        <v>0.73383689107505401</v>
      </c>
      <c r="I34" s="36">
        <f t="shared" si="8"/>
        <v>-6.0056533073238822E-3</v>
      </c>
      <c r="J34" s="36">
        <f t="shared" si="9"/>
        <v>5.5585324185936187E-3</v>
      </c>
      <c r="K34" s="36">
        <f t="shared" ca="1" si="10"/>
        <v>9.6581720466713773E-4</v>
      </c>
      <c r="L34" s="36">
        <f t="shared" ca="1" si="11"/>
        <v>3.050267620707268E-5</v>
      </c>
      <c r="M34" s="36">
        <f t="shared" ca="1" si="12"/>
        <v>1372247585.8600414</v>
      </c>
      <c r="N34" s="36">
        <f t="shared" ca="1" si="13"/>
        <v>8715672670.4270477</v>
      </c>
      <c r="O34" s="36">
        <f t="shared" ca="1" si="14"/>
        <v>1786577089.9066348</v>
      </c>
      <c r="P34" s="45">
        <f t="shared" ca="1" si="15"/>
        <v>5.522922795682797E-3</v>
      </c>
    </row>
    <row r="35" spans="1:16" x14ac:dyDescent="0.2">
      <c r="A35" s="104">
        <v>-9238.5</v>
      </c>
      <c r="B35" s="104">
        <v>1.6747180001402739E-2</v>
      </c>
      <c r="D35" s="92">
        <f t="shared" si="3"/>
        <v>-0.92384999999999995</v>
      </c>
      <c r="E35" s="92">
        <f t="shared" si="4"/>
        <v>1.6747180001402739E-2</v>
      </c>
      <c r="F35" s="36">
        <f t="shared" si="5"/>
        <v>0.85349882249999987</v>
      </c>
      <c r="G35" s="36">
        <f t="shared" si="6"/>
        <v>-0.78850488716662481</v>
      </c>
      <c r="H35" s="36">
        <f t="shared" si="7"/>
        <v>0.72846024000888632</v>
      </c>
      <c r="I35" s="36">
        <f t="shared" si="8"/>
        <v>-1.547188224429592E-2</v>
      </c>
      <c r="J35" s="36">
        <f t="shared" si="9"/>
        <v>1.4293698411392785E-2</v>
      </c>
      <c r="K35" s="36">
        <f t="shared" ca="1" si="10"/>
        <v>9.5842383792370885E-4</v>
      </c>
      <c r="L35" s="36">
        <f t="shared" ca="1" si="11"/>
        <v>2.4928482118979705E-4</v>
      </c>
      <c r="M35" s="36">
        <f t="shared" ca="1" si="12"/>
        <v>1367719165.7973387</v>
      </c>
      <c r="N35" s="36">
        <f t="shared" ca="1" si="13"/>
        <v>8683353802.8869648</v>
      </c>
      <c r="O35" s="36">
        <f t="shared" ca="1" si="14"/>
        <v>1779668966.8814595</v>
      </c>
      <c r="P35" s="45">
        <f t="shared" ca="1" si="15"/>
        <v>1.578875616347903E-2</v>
      </c>
    </row>
    <row r="36" spans="1:16" x14ac:dyDescent="0.2">
      <c r="A36" s="104">
        <v>-9123</v>
      </c>
      <c r="B36" s="104">
        <v>1.9473640000796877E-2</v>
      </c>
      <c r="D36" s="92">
        <f t="shared" si="3"/>
        <v>-0.9123</v>
      </c>
      <c r="E36" s="92">
        <f t="shared" si="4"/>
        <v>1.9473640000796877E-2</v>
      </c>
      <c r="F36" s="36">
        <f t="shared" si="5"/>
        <v>0.83229129000000002</v>
      </c>
      <c r="G36" s="36">
        <f t="shared" si="6"/>
        <v>-0.75929934386700004</v>
      </c>
      <c r="H36" s="36">
        <f t="shared" si="7"/>
        <v>0.69270879140986408</v>
      </c>
      <c r="I36" s="36">
        <f t="shared" si="8"/>
        <v>-1.7765801772726991E-2</v>
      </c>
      <c r="J36" s="36">
        <f t="shared" si="9"/>
        <v>1.6207740957258833E-2</v>
      </c>
      <c r="K36" s="36">
        <f t="shared" ca="1" si="10"/>
        <v>9.0844752167447375E-4</v>
      </c>
      <c r="L36" s="36">
        <f t="shared" ca="1" si="11"/>
        <v>3.44666371786863E-4</v>
      </c>
      <c r="M36" s="36">
        <f t="shared" ca="1" si="12"/>
        <v>1337243497.1620829</v>
      </c>
      <c r="N36" s="36">
        <f t="shared" ca="1" si="13"/>
        <v>8466077155.9050503</v>
      </c>
      <c r="O36" s="36">
        <f t="shared" ca="1" si="14"/>
        <v>1733245983.2574587</v>
      </c>
      <c r="P36" s="45">
        <f t="shared" ca="1" si="15"/>
        <v>1.8565192479122403E-2</v>
      </c>
    </row>
    <row r="37" spans="1:16" x14ac:dyDescent="0.2">
      <c r="A37" s="104">
        <v>-9115</v>
      </c>
      <c r="B37" s="104">
        <v>2.5948200003767852E-2</v>
      </c>
      <c r="D37" s="92">
        <f t="shared" si="3"/>
        <v>-0.91149999999999998</v>
      </c>
      <c r="E37" s="92">
        <f t="shared" si="4"/>
        <v>2.5948200003767852E-2</v>
      </c>
      <c r="F37" s="36">
        <f t="shared" si="5"/>
        <v>0.83083224999999994</v>
      </c>
      <c r="G37" s="36">
        <f t="shared" si="6"/>
        <v>-0.75730359587499996</v>
      </c>
      <c r="H37" s="36">
        <f t="shared" si="7"/>
        <v>0.69028222764006242</v>
      </c>
      <c r="I37" s="36">
        <f t="shared" si="8"/>
        <v>-2.3651784303434398E-2</v>
      </c>
      <c r="J37" s="36">
        <f t="shared" si="9"/>
        <v>2.1558601392580454E-2</v>
      </c>
      <c r="K37" s="36">
        <f t="shared" ca="1" si="10"/>
        <v>9.0500242690637572E-4</v>
      </c>
      <c r="L37" s="36">
        <f t="shared" ca="1" si="11"/>
        <v>6.2716174487372042E-4</v>
      </c>
      <c r="M37" s="36">
        <f t="shared" ca="1" si="12"/>
        <v>1335151329.3030801</v>
      </c>
      <c r="N37" s="36">
        <f t="shared" ca="1" si="13"/>
        <v>8451175564.045351</v>
      </c>
      <c r="O37" s="36">
        <f t="shared" ca="1" si="14"/>
        <v>1730063403.7811017</v>
      </c>
      <c r="P37" s="45">
        <f t="shared" ca="1" si="15"/>
        <v>2.5043197576861475E-2</v>
      </c>
    </row>
    <row r="38" spans="1:16" x14ac:dyDescent="0.2">
      <c r="A38" s="104">
        <v>-7842.5</v>
      </c>
      <c r="B38" s="104">
        <v>1.455790000181878E-2</v>
      </c>
      <c r="D38" s="92">
        <f t="shared" si="3"/>
        <v>-0.78425</v>
      </c>
      <c r="E38" s="92">
        <f t="shared" si="4"/>
        <v>1.455790000181878E-2</v>
      </c>
      <c r="F38" s="36">
        <f t="shared" si="5"/>
        <v>0.61504806249999999</v>
      </c>
      <c r="G38" s="36">
        <f t="shared" si="6"/>
        <v>-0.48235144301562499</v>
      </c>
      <c r="H38" s="36">
        <f t="shared" si="7"/>
        <v>0.37828411918500388</v>
      </c>
      <c r="I38" s="36">
        <f t="shared" si="8"/>
        <v>-1.1417033076426377E-2</v>
      </c>
      <c r="J38" s="36">
        <f t="shared" si="9"/>
        <v>8.9538081901873873E-3</v>
      </c>
      <c r="K38" s="36">
        <f t="shared" ca="1" si="10"/>
        <v>3.8417694250677896E-4</v>
      </c>
      <c r="L38" s="36">
        <f t="shared" ca="1" si="11"/>
        <v>2.0089442536207273E-4</v>
      </c>
      <c r="M38" s="36">
        <f t="shared" ca="1" si="12"/>
        <v>1031876938.7236835</v>
      </c>
      <c r="N38" s="36">
        <f t="shared" ca="1" si="13"/>
        <v>6313286854.9923429</v>
      </c>
      <c r="O38" s="36">
        <f t="shared" ca="1" si="14"/>
        <v>1275392100.9448192</v>
      </c>
      <c r="P38" s="45">
        <f t="shared" ca="1" si="15"/>
        <v>1.4173723059312001E-2</v>
      </c>
    </row>
    <row r="39" spans="1:16" x14ac:dyDescent="0.2">
      <c r="A39" s="104">
        <v>-7839</v>
      </c>
      <c r="B39" s="104">
        <v>1.3640519995533396E-2</v>
      </c>
      <c r="D39" s="92">
        <f t="shared" si="3"/>
        <v>-0.78390000000000004</v>
      </c>
      <c r="E39" s="92">
        <f t="shared" si="4"/>
        <v>1.3640519995533396E-2</v>
      </c>
      <c r="F39" s="36">
        <f t="shared" si="5"/>
        <v>0.61449921000000007</v>
      </c>
      <c r="G39" s="36">
        <f t="shared" si="6"/>
        <v>-0.48170593071900009</v>
      </c>
      <c r="H39" s="36">
        <f t="shared" si="7"/>
        <v>0.37760927909062419</v>
      </c>
      <c r="I39" s="36">
        <f t="shared" si="8"/>
        <v>-1.0692803624498629E-2</v>
      </c>
      <c r="J39" s="36">
        <f t="shared" si="9"/>
        <v>8.3820887612444748E-3</v>
      </c>
      <c r="K39" s="36">
        <f t="shared" ca="1" si="10"/>
        <v>3.8281885716180079E-4</v>
      </c>
      <c r="L39" s="36">
        <f t="shared" ca="1" si="11"/>
        <v>1.7576663947437951E-4</v>
      </c>
      <c r="M39" s="36">
        <f t="shared" ca="1" si="12"/>
        <v>1031120369.4584315</v>
      </c>
      <c r="N39" s="36">
        <f t="shared" ca="1" si="13"/>
        <v>6308015139.4505072</v>
      </c>
      <c r="O39" s="36">
        <f t="shared" ca="1" si="14"/>
        <v>1274276297.8859632</v>
      </c>
      <c r="P39" s="45">
        <f t="shared" ca="1" si="15"/>
        <v>1.3257701138371596E-2</v>
      </c>
    </row>
    <row r="40" spans="1:16" x14ac:dyDescent="0.2">
      <c r="A40" s="104">
        <v>-7634</v>
      </c>
      <c r="B40" s="104">
        <v>7.0511200028704479E-3</v>
      </c>
      <c r="D40" s="92">
        <f t="shared" si="3"/>
        <v>-0.76339999999999997</v>
      </c>
      <c r="E40" s="92">
        <f t="shared" si="4"/>
        <v>7.0511200028704479E-3</v>
      </c>
      <c r="F40" s="36">
        <f t="shared" si="5"/>
        <v>0.58277955999999997</v>
      </c>
      <c r="G40" s="36">
        <f t="shared" si="6"/>
        <v>-0.44489391610399998</v>
      </c>
      <c r="H40" s="36">
        <f t="shared" si="7"/>
        <v>0.33963201555379358</v>
      </c>
      <c r="I40" s="36">
        <f t="shared" si="8"/>
        <v>-5.3828250101913E-3</v>
      </c>
      <c r="J40" s="36">
        <f t="shared" si="9"/>
        <v>4.1092486127800379E-3</v>
      </c>
      <c r="K40" s="36">
        <f t="shared" ca="1" si="10"/>
        <v>3.0398630240780931E-4</v>
      </c>
      <c r="L40" s="36">
        <f t="shared" ca="1" si="11"/>
        <v>4.5523813171918654E-5</v>
      </c>
      <c r="M40" s="36">
        <f t="shared" ca="1" si="12"/>
        <v>987513772.88829625</v>
      </c>
      <c r="N40" s="36">
        <f t="shared" ca="1" si="13"/>
        <v>6004759450.4342413</v>
      </c>
      <c r="O40" s="36">
        <f t="shared" ca="1" si="14"/>
        <v>1210141111.8739781</v>
      </c>
      <c r="P40" s="45">
        <f t="shared" ca="1" si="15"/>
        <v>6.7471337004626382E-3</v>
      </c>
    </row>
    <row r="41" spans="1:16" x14ac:dyDescent="0.2">
      <c r="A41" s="104">
        <v>-3153</v>
      </c>
      <c r="B41" s="104">
        <v>1.1403999815229326E-4</v>
      </c>
      <c r="D41" s="92">
        <f t="shared" si="3"/>
        <v>-0.31530000000000002</v>
      </c>
      <c r="E41" s="92">
        <f t="shared" si="4"/>
        <v>1.1403999815229326E-4</v>
      </c>
      <c r="F41" s="36">
        <f t="shared" si="5"/>
        <v>9.9414090000000011E-2</v>
      </c>
      <c r="G41" s="36">
        <f t="shared" si="6"/>
        <v>-3.1345262577000009E-2</v>
      </c>
      <c r="H41" s="36">
        <f t="shared" si="7"/>
        <v>9.8831612905281013E-3</v>
      </c>
      <c r="I41" s="36">
        <f t="shared" si="8"/>
        <v>-3.5956811417418071E-5</v>
      </c>
      <c r="J41" s="36">
        <f t="shared" si="9"/>
        <v>1.1337182639911919E-5</v>
      </c>
      <c r="K41" s="36">
        <f t="shared" ca="1" si="10"/>
        <v>-1.0691779709445632E-3</v>
      </c>
      <c r="L41" s="36">
        <f t="shared" ca="1" si="11"/>
        <v>1.4000047623936895E-6</v>
      </c>
      <c r="M41" s="36">
        <f t="shared" ca="1" si="12"/>
        <v>329906637.89583236</v>
      </c>
      <c r="N41" s="36">
        <f t="shared" ca="1" si="13"/>
        <v>1644715779.6208005</v>
      </c>
      <c r="O41" s="36">
        <f t="shared" ca="1" si="14"/>
        <v>305892239.56170195</v>
      </c>
      <c r="P41" s="45">
        <f t="shared" ca="1" si="15"/>
        <v>1.1832179690968564E-3</v>
      </c>
    </row>
    <row r="42" spans="1:16" x14ac:dyDescent="0.2">
      <c r="A42" s="104">
        <v>-1698.5</v>
      </c>
      <c r="B42" s="104">
        <v>5.019980002543889E-3</v>
      </c>
      <c r="D42" s="92">
        <f t="shared" si="3"/>
        <v>-0.16985</v>
      </c>
      <c r="E42" s="92">
        <f t="shared" si="4"/>
        <v>5.019980002543889E-3</v>
      </c>
      <c r="F42" s="36">
        <f t="shared" si="5"/>
        <v>2.8849022500000002E-2</v>
      </c>
      <c r="G42" s="36">
        <f t="shared" si="6"/>
        <v>-4.9000064716250005E-3</v>
      </c>
      <c r="H42" s="36">
        <f t="shared" si="7"/>
        <v>8.3226609920550635E-4</v>
      </c>
      <c r="I42" s="36">
        <f t="shared" si="8"/>
        <v>-8.5264360343207952E-4</v>
      </c>
      <c r="J42" s="36">
        <f t="shared" si="9"/>
        <v>1.4482151604293872E-4</v>
      </c>
      <c r="K42" s="36">
        <f t="shared" ca="1" si="10"/>
        <v>-1.3709967501647749E-3</v>
      </c>
      <c r="L42" s="36">
        <f t="shared" ca="1" si="11"/>
        <v>4.0844583853662578E-5</v>
      </c>
      <c r="M42" s="36">
        <f t="shared" ca="1" si="12"/>
        <v>212415925.77771223</v>
      </c>
      <c r="N42" s="36">
        <f t="shared" ca="1" si="13"/>
        <v>945501854.08191276</v>
      </c>
      <c r="O42" s="36">
        <f t="shared" ca="1" si="14"/>
        <v>167469637.90627936</v>
      </c>
      <c r="P42" s="45">
        <f t="shared" ca="1" si="15"/>
        <v>6.3909767527086641E-3</v>
      </c>
    </row>
    <row r="43" spans="1:16" x14ac:dyDescent="0.2">
      <c r="A43" s="104">
        <v>-1562</v>
      </c>
      <c r="B43" s="104">
        <v>2.2421600006055087E-3</v>
      </c>
      <c r="D43" s="92">
        <f t="shared" si="3"/>
        <v>-0.15620000000000001</v>
      </c>
      <c r="E43" s="92">
        <f t="shared" si="4"/>
        <v>2.2421600006055087E-3</v>
      </c>
      <c r="F43" s="36">
        <f t="shared" si="5"/>
        <v>2.439844E-2</v>
      </c>
      <c r="G43" s="36">
        <f t="shared" si="6"/>
        <v>-3.8110363280000003E-3</v>
      </c>
      <c r="H43" s="36">
        <f t="shared" si="7"/>
        <v>5.9528387443360002E-4</v>
      </c>
      <c r="I43" s="36">
        <f t="shared" si="8"/>
        <v>-3.5022539209458045E-4</v>
      </c>
      <c r="J43" s="36">
        <f t="shared" si="9"/>
        <v>5.4705206245173465E-5</v>
      </c>
      <c r="K43" s="36">
        <f t="shared" ca="1" si="10"/>
        <v>-1.3957015656714238E-3</v>
      </c>
      <c r="L43" s="36">
        <f t="shared" ca="1" si="11"/>
        <v>1.3234036775394857E-5</v>
      </c>
      <c r="M43" s="36">
        <f t="shared" ca="1" si="12"/>
        <v>203224968.47353163</v>
      </c>
      <c r="N43" s="36">
        <f t="shared" ca="1" si="13"/>
        <v>893032896.64914846</v>
      </c>
      <c r="O43" s="36">
        <f t="shared" ca="1" si="14"/>
        <v>157274927.62749669</v>
      </c>
      <c r="P43" s="45">
        <f t="shared" ca="1" si="15"/>
        <v>3.6378615662769325E-3</v>
      </c>
    </row>
    <row r="44" spans="1:16" x14ac:dyDescent="0.2">
      <c r="A44" s="104">
        <v>-1561.5</v>
      </c>
      <c r="B44" s="104">
        <v>6.3968200047384016E-3</v>
      </c>
      <c r="D44" s="92">
        <f t="shared" si="3"/>
        <v>-0.15615000000000001</v>
      </c>
      <c r="E44" s="92">
        <f t="shared" si="4"/>
        <v>6.3968200047384016E-3</v>
      </c>
      <c r="F44" s="36">
        <f t="shared" si="5"/>
        <v>2.4382822500000005E-2</v>
      </c>
      <c r="G44" s="36">
        <f t="shared" si="6"/>
        <v>-3.8073777333750012E-3</v>
      </c>
      <c r="H44" s="36">
        <f t="shared" si="7"/>
        <v>5.9452203306650645E-4</v>
      </c>
      <c r="I44" s="36">
        <f t="shared" si="8"/>
        <v>-9.9886344373990139E-4</v>
      </c>
      <c r="J44" s="36">
        <f t="shared" si="9"/>
        <v>1.559725267399856E-4</v>
      </c>
      <c r="K44" s="36">
        <f t="shared" ca="1" si="10"/>
        <v>-1.3957909177238338E-3</v>
      </c>
      <c r="L44" s="36">
        <f t="shared" ca="1" si="11"/>
        <v>6.072478498887773E-5</v>
      </c>
      <c r="M44" s="36">
        <f t="shared" ca="1" si="12"/>
        <v>203191837.50072157</v>
      </c>
      <c r="N44" s="36">
        <f t="shared" ca="1" si="13"/>
        <v>892844490.77949834</v>
      </c>
      <c r="O44" s="36">
        <f t="shared" ca="1" si="14"/>
        <v>157238384.90170345</v>
      </c>
      <c r="P44" s="45">
        <f t="shared" ca="1" si="15"/>
        <v>7.7926109224622352E-3</v>
      </c>
    </row>
    <row r="45" spans="1:16" x14ac:dyDescent="0.2">
      <c r="A45" s="104">
        <v>-1510</v>
      </c>
      <c r="B45" s="104">
        <v>2.3268000004463829E-3</v>
      </c>
      <c r="D45" s="92">
        <f t="shared" si="3"/>
        <v>-0.151</v>
      </c>
      <c r="E45" s="92">
        <f t="shared" si="4"/>
        <v>2.3268000004463829E-3</v>
      </c>
      <c r="F45" s="36">
        <f t="shared" si="5"/>
        <v>2.2800999999999998E-2</v>
      </c>
      <c r="G45" s="36">
        <f t="shared" si="6"/>
        <v>-3.4429509999999997E-3</v>
      </c>
      <c r="H45" s="36">
        <f t="shared" si="7"/>
        <v>5.1988560099999997E-4</v>
      </c>
      <c r="I45" s="36">
        <f t="shared" si="8"/>
        <v>-3.5134680006740381E-4</v>
      </c>
      <c r="J45" s="36">
        <f t="shared" si="9"/>
        <v>5.3053366810177978E-5</v>
      </c>
      <c r="K45" s="36">
        <f t="shared" ca="1" si="10"/>
        <v>-1.4049495414641092E-3</v>
      </c>
      <c r="L45" s="36">
        <f t="shared" ca="1" si="11"/>
        <v>1.3925954643549168E-5</v>
      </c>
      <c r="M45" s="36">
        <f t="shared" ca="1" si="12"/>
        <v>199800089.25516087</v>
      </c>
      <c r="N45" s="36">
        <f t="shared" ca="1" si="13"/>
        <v>873585169.86379135</v>
      </c>
      <c r="O45" s="36">
        <f t="shared" ca="1" si="14"/>
        <v>153505417.1212644</v>
      </c>
      <c r="P45" s="45">
        <f t="shared" ca="1" si="15"/>
        <v>3.7317495419104921E-3</v>
      </c>
    </row>
    <row r="46" spans="1:16" x14ac:dyDescent="0.2">
      <c r="A46" s="104">
        <v>-1438</v>
      </c>
      <c r="B46" s="104">
        <v>4.5978400012245402E-3</v>
      </c>
      <c r="D46" s="92">
        <f t="shared" si="3"/>
        <v>-0.14380000000000001</v>
      </c>
      <c r="E46" s="92">
        <f t="shared" si="4"/>
        <v>4.5978400012245402E-3</v>
      </c>
      <c r="F46" s="36">
        <f t="shared" si="5"/>
        <v>2.0678440000000003E-2</v>
      </c>
      <c r="G46" s="36">
        <f t="shared" si="6"/>
        <v>-2.9735596720000005E-3</v>
      </c>
      <c r="H46" s="36">
        <f t="shared" si="7"/>
        <v>4.2759788083360012E-4</v>
      </c>
      <c r="I46" s="36">
        <f t="shared" si="8"/>
        <v>-6.6116939217608888E-4</v>
      </c>
      <c r="J46" s="36">
        <f t="shared" si="9"/>
        <v>9.5076158594921588E-5</v>
      </c>
      <c r="K46" s="36">
        <f t="shared" ca="1" si="10"/>
        <v>-1.4176056166057076E-3</v>
      </c>
      <c r="L46" s="36">
        <f t="shared" ca="1" si="11"/>
        <v>3.618558598107314E-5</v>
      </c>
      <c r="M46" s="36">
        <f t="shared" ca="1" si="12"/>
        <v>195126675.40397629</v>
      </c>
      <c r="N46" s="36">
        <f t="shared" ca="1" si="13"/>
        <v>847142396.8305285</v>
      </c>
      <c r="O46" s="36">
        <f t="shared" ca="1" si="14"/>
        <v>148388429.81797057</v>
      </c>
      <c r="P46" s="45">
        <f t="shared" ca="1" si="15"/>
        <v>6.0154456178302482E-3</v>
      </c>
    </row>
    <row r="47" spans="1:16" x14ac:dyDescent="0.2">
      <c r="A47" s="104">
        <v>-1437.5</v>
      </c>
      <c r="B47" s="104">
        <v>6.7524999976740219E-3</v>
      </c>
      <c r="D47" s="92">
        <f t="shared" si="3"/>
        <v>-0.14374999999999999</v>
      </c>
      <c r="E47" s="92">
        <f t="shared" si="4"/>
        <v>6.7524999976740219E-3</v>
      </c>
      <c r="F47" s="36">
        <f t="shared" si="5"/>
        <v>2.0664062499999997E-2</v>
      </c>
      <c r="G47" s="36">
        <f t="shared" si="6"/>
        <v>-2.9704589843749991E-3</v>
      </c>
      <c r="H47" s="36">
        <f t="shared" si="7"/>
        <v>4.2700347900390611E-4</v>
      </c>
      <c r="I47" s="36">
        <f t="shared" si="8"/>
        <v>-9.7067187466564058E-4</v>
      </c>
      <c r="J47" s="36">
        <f t="shared" si="9"/>
        <v>1.3953408198318583E-4</v>
      </c>
      <c r="K47" s="36">
        <f t="shared" ca="1" si="10"/>
        <v>-1.4176929017912078E-3</v>
      </c>
      <c r="L47" s="36">
        <f t="shared" ca="1" si="11"/>
        <v>6.6752052014472049E-5</v>
      </c>
      <c r="M47" s="36">
        <f t="shared" ca="1" si="12"/>
        <v>195094498.4591195</v>
      </c>
      <c r="N47" s="36">
        <f t="shared" ca="1" si="13"/>
        <v>846960720.77084684</v>
      </c>
      <c r="O47" s="36">
        <f t="shared" ca="1" si="14"/>
        <v>148353307.4637253</v>
      </c>
      <c r="P47" s="45">
        <f t="shared" ca="1" si="15"/>
        <v>8.1701928994652295E-3</v>
      </c>
    </row>
    <row r="48" spans="1:16" x14ac:dyDescent="0.2">
      <c r="A48" s="104">
        <v>-1434</v>
      </c>
      <c r="B48" s="104">
        <v>2.8351200016913936E-3</v>
      </c>
      <c r="D48" s="92">
        <f t="shared" si="3"/>
        <v>-0.1434</v>
      </c>
      <c r="E48" s="92">
        <f t="shared" si="4"/>
        <v>2.8351200016913936E-3</v>
      </c>
      <c r="F48" s="36">
        <f t="shared" si="5"/>
        <v>2.0563560000000002E-2</v>
      </c>
      <c r="G48" s="36">
        <f t="shared" si="6"/>
        <v>-2.9488145040000003E-3</v>
      </c>
      <c r="H48" s="36">
        <f t="shared" si="7"/>
        <v>4.2285999987360008E-4</v>
      </c>
      <c r="I48" s="36">
        <f t="shared" si="8"/>
        <v>-4.0655620824254585E-4</v>
      </c>
      <c r="J48" s="36">
        <f t="shared" si="9"/>
        <v>5.8300160261981075E-5</v>
      </c>
      <c r="K48" s="36">
        <f t="shared" ca="1" si="10"/>
        <v>-1.4183036647337668E-3</v>
      </c>
      <c r="L48" s="36">
        <f t="shared" ca="1" si="11"/>
        <v>1.8091612886105656E-5</v>
      </c>
      <c r="M48" s="36">
        <f t="shared" ca="1" si="12"/>
        <v>194869366.54035187</v>
      </c>
      <c r="N48" s="36">
        <f t="shared" ca="1" si="13"/>
        <v>845689739.75721872</v>
      </c>
      <c r="O48" s="36">
        <f t="shared" ca="1" si="14"/>
        <v>148107609.4506889</v>
      </c>
      <c r="P48" s="45">
        <f t="shared" ca="1" si="15"/>
        <v>4.2534236664251608E-3</v>
      </c>
    </row>
    <row r="49" spans="1:16" x14ac:dyDescent="0.2">
      <c r="A49" s="104">
        <v>-1429</v>
      </c>
      <c r="B49" s="104">
        <v>5.3817200023331679E-3</v>
      </c>
      <c r="D49" s="92">
        <f t="shared" si="3"/>
        <v>-0.1429</v>
      </c>
      <c r="E49" s="92">
        <f t="shared" si="4"/>
        <v>5.3817200023331679E-3</v>
      </c>
      <c r="F49" s="36">
        <f t="shared" si="5"/>
        <v>2.042041E-2</v>
      </c>
      <c r="G49" s="36">
        <f t="shared" si="6"/>
        <v>-2.9180765890000002E-3</v>
      </c>
      <c r="H49" s="36">
        <f t="shared" si="7"/>
        <v>4.169931445681E-4</v>
      </c>
      <c r="I49" s="36">
        <f t="shared" si="8"/>
        <v>-7.6904778833340964E-4</v>
      </c>
      <c r="J49" s="36">
        <f t="shared" si="9"/>
        <v>1.0989692895284423E-4</v>
      </c>
      <c r="K49" s="36">
        <f t="shared" ca="1" si="10"/>
        <v>-1.4191754748211719E-3</v>
      </c>
      <c r="L49" s="36">
        <f t="shared" ca="1" si="11"/>
        <v>4.6252179291178357E-5</v>
      </c>
      <c r="M49" s="36">
        <f t="shared" ca="1" si="12"/>
        <v>194548073.26371065</v>
      </c>
      <c r="N49" s="36">
        <f t="shared" ca="1" si="13"/>
        <v>843876332.43607295</v>
      </c>
      <c r="O49" s="36">
        <f t="shared" ca="1" si="14"/>
        <v>147757093.07652652</v>
      </c>
      <c r="P49" s="45">
        <f t="shared" ca="1" si="15"/>
        <v>6.8008954771543399E-3</v>
      </c>
    </row>
    <row r="50" spans="1:16" x14ac:dyDescent="0.2">
      <c r="A50" s="104">
        <v>-1425</v>
      </c>
      <c r="B50" s="104">
        <v>5.6190000032074749E-3</v>
      </c>
      <c r="D50" s="92">
        <f t="shared" si="3"/>
        <v>-0.14249999999999999</v>
      </c>
      <c r="E50" s="92">
        <f t="shared" si="4"/>
        <v>5.6190000032074749E-3</v>
      </c>
      <c r="F50" s="36">
        <f t="shared" si="5"/>
        <v>2.0306249999999998E-2</v>
      </c>
      <c r="G50" s="36">
        <f t="shared" si="6"/>
        <v>-2.8936406249999995E-3</v>
      </c>
      <c r="H50" s="36">
        <f t="shared" si="7"/>
        <v>4.1234378906249993E-4</v>
      </c>
      <c r="I50" s="36">
        <f t="shared" si="8"/>
        <v>-8.0070750045706511E-4</v>
      </c>
      <c r="J50" s="36">
        <f t="shared" si="9"/>
        <v>1.1410081881513177E-4</v>
      </c>
      <c r="K50" s="36">
        <f t="shared" ca="1" si="10"/>
        <v>-1.4198723228329606E-3</v>
      </c>
      <c r="L50" s="36">
        <f t="shared" ca="1" si="11"/>
        <v>4.9545723622297893E-5</v>
      </c>
      <c r="M50" s="36">
        <f t="shared" ca="1" si="12"/>
        <v>194291312.70603755</v>
      </c>
      <c r="N50" s="36">
        <f t="shared" ca="1" si="13"/>
        <v>842427536.31899226</v>
      </c>
      <c r="O50" s="36">
        <f t="shared" ca="1" si="14"/>
        <v>147477086.91213498</v>
      </c>
      <c r="P50" s="45">
        <f t="shared" ca="1" si="15"/>
        <v>7.0388723260404358E-3</v>
      </c>
    </row>
    <row r="51" spans="1:16" x14ac:dyDescent="0.2">
      <c r="A51" s="104">
        <v>-260.5</v>
      </c>
      <c r="B51" s="104">
        <v>1.8221399950562045E-3</v>
      </c>
      <c r="D51" s="92">
        <f t="shared" si="3"/>
        <v>-2.605E-2</v>
      </c>
      <c r="E51" s="92">
        <f t="shared" si="4"/>
        <v>1.8221399950562045E-3</v>
      </c>
      <c r="F51" s="36">
        <f t="shared" si="5"/>
        <v>6.786025E-4</v>
      </c>
      <c r="G51" s="36">
        <f t="shared" si="6"/>
        <v>-1.7677595125000001E-5</v>
      </c>
      <c r="H51" s="36">
        <f t="shared" si="7"/>
        <v>4.6050135300625E-7</v>
      </c>
      <c r="I51" s="36">
        <f t="shared" si="8"/>
        <v>-4.7466746871214128E-5</v>
      </c>
      <c r="J51" s="36">
        <f t="shared" si="9"/>
        <v>1.236508755995128E-6</v>
      </c>
      <c r="K51" s="36">
        <f t="shared" ca="1" si="10"/>
        <v>-1.6000613653903326E-3</v>
      </c>
      <c r="L51" s="36">
        <f t="shared" ca="1" si="11"/>
        <v>1.1711462151442128E-5</v>
      </c>
      <c r="M51" s="36">
        <f t="shared" ca="1" si="12"/>
        <v>129304179.08756098</v>
      </c>
      <c r="N51" s="36">
        <f t="shared" ca="1" si="13"/>
        <v>488668781.28581023</v>
      </c>
      <c r="O51" s="36">
        <f t="shared" ca="1" si="14"/>
        <v>80233933.347988755</v>
      </c>
      <c r="P51" s="45">
        <f t="shared" ca="1" si="15"/>
        <v>3.4222013604465369E-3</v>
      </c>
    </row>
    <row r="52" spans="1:16" x14ac:dyDescent="0.2">
      <c r="A52" s="104">
        <v>-29</v>
      </c>
      <c r="B52" s="104">
        <v>5.2971999684814364E-4</v>
      </c>
      <c r="D52" s="92">
        <f t="shared" si="3"/>
        <v>-2.8999999999999998E-3</v>
      </c>
      <c r="E52" s="92">
        <f t="shared" si="4"/>
        <v>5.2971999684814364E-4</v>
      </c>
      <c r="F52" s="36">
        <f t="shared" si="5"/>
        <v>8.4099999999999991E-6</v>
      </c>
      <c r="G52" s="36">
        <f t="shared" si="6"/>
        <v>-2.4388999999999994E-8</v>
      </c>
      <c r="H52" s="36">
        <f t="shared" si="7"/>
        <v>7.0728099999999987E-11</v>
      </c>
      <c r="I52" s="36">
        <f t="shared" si="8"/>
        <v>-1.5361879908596165E-6</v>
      </c>
      <c r="J52" s="36">
        <f t="shared" si="9"/>
        <v>4.454945173492888E-9</v>
      </c>
      <c r="K52" s="36">
        <f t="shared" ca="1" si="10"/>
        <v>-1.6304957895241028E-3</v>
      </c>
      <c r="L52" s="36">
        <f t="shared" ca="1" si="11"/>
        <v>4.6665322436918627E-6</v>
      </c>
      <c r="M52" s="36">
        <f t="shared" ca="1" si="12"/>
        <v>118538747.02799235</v>
      </c>
      <c r="N52" s="36">
        <f t="shared" ca="1" si="13"/>
        <v>433144951.35750198</v>
      </c>
      <c r="O52" s="36">
        <f t="shared" ca="1" si="14"/>
        <v>69952034.433787808</v>
      </c>
      <c r="P52" s="45">
        <f t="shared" ca="1" si="15"/>
        <v>2.1602157863722465E-3</v>
      </c>
    </row>
    <row r="53" spans="1:16" x14ac:dyDescent="0.2">
      <c r="A53" s="104">
        <v>0</v>
      </c>
      <c r="B53" s="104">
        <v>-8.0000000161817297E-4</v>
      </c>
      <c r="D53" s="92">
        <f t="shared" si="3"/>
        <v>0</v>
      </c>
      <c r="E53" s="92">
        <f t="shared" si="4"/>
        <v>-8.0000000161817297E-4</v>
      </c>
      <c r="F53" s="36">
        <f t="shared" si="5"/>
        <v>0</v>
      </c>
      <c r="G53" s="36">
        <f t="shared" si="6"/>
        <v>0</v>
      </c>
      <c r="H53" s="36">
        <f t="shared" si="7"/>
        <v>0</v>
      </c>
      <c r="I53" s="36">
        <f t="shared" si="8"/>
        <v>0</v>
      </c>
      <c r="J53" s="36">
        <f t="shared" si="9"/>
        <v>0</v>
      </c>
      <c r="K53" s="36">
        <f t="shared" ca="1" si="10"/>
        <v>-1.6341823886451873E-3</v>
      </c>
      <c r="L53" s="36">
        <f t="shared" ca="1" si="11"/>
        <v>6.9586025482608752E-7</v>
      </c>
      <c r="M53" s="36">
        <f t="shared" ca="1" si="12"/>
        <v>117236697.14635402</v>
      </c>
      <c r="N53" s="36">
        <f t="shared" ca="1" si="13"/>
        <v>426504304.02360243</v>
      </c>
      <c r="O53" s="36">
        <f t="shared" ca="1" si="14"/>
        <v>68729154.83842048</v>
      </c>
      <c r="P53" s="45">
        <f t="shared" ca="1" si="15"/>
        <v>8.3418238702701432E-4</v>
      </c>
    </row>
    <row r="54" spans="1:16" x14ac:dyDescent="0.2">
      <c r="A54" s="104">
        <v>0</v>
      </c>
      <c r="B54" s="104">
        <v>0</v>
      </c>
      <c r="D54" s="92">
        <f t="shared" si="3"/>
        <v>0</v>
      </c>
      <c r="E54" s="92">
        <f t="shared" si="4"/>
        <v>0</v>
      </c>
      <c r="F54" s="36">
        <f t="shared" si="5"/>
        <v>0</v>
      </c>
      <c r="G54" s="36">
        <f t="shared" si="6"/>
        <v>0</v>
      </c>
      <c r="H54" s="36">
        <f t="shared" si="7"/>
        <v>0</v>
      </c>
      <c r="I54" s="36">
        <f t="shared" si="8"/>
        <v>0</v>
      </c>
      <c r="J54" s="36">
        <f t="shared" si="9"/>
        <v>0</v>
      </c>
      <c r="K54" s="36">
        <f t="shared" ca="1" si="10"/>
        <v>-1.6341823886451873E-3</v>
      </c>
      <c r="L54" s="36">
        <f t="shared" ca="1" si="11"/>
        <v>2.6705520793580902E-6</v>
      </c>
      <c r="M54" s="36">
        <f t="shared" ca="1" si="12"/>
        <v>117236697.14635402</v>
      </c>
      <c r="N54" s="36">
        <f t="shared" ca="1" si="13"/>
        <v>426504304.02360243</v>
      </c>
      <c r="O54" s="36">
        <f t="shared" ca="1" si="14"/>
        <v>68729154.83842048</v>
      </c>
      <c r="P54" s="45">
        <f t="shared" ca="1" si="15"/>
        <v>1.6341823886451873E-3</v>
      </c>
    </row>
    <row r="55" spans="1:16" x14ac:dyDescent="0.2">
      <c r="A55" s="104">
        <v>13.5</v>
      </c>
      <c r="B55" s="104">
        <v>-1.4241799945011735E-3</v>
      </c>
      <c r="D55" s="92">
        <f t="shared" si="3"/>
        <v>1.3500000000000001E-3</v>
      </c>
      <c r="E55" s="92">
        <f t="shared" si="4"/>
        <v>-1.4241799945011735E-3</v>
      </c>
      <c r="F55" s="36">
        <f t="shared" si="5"/>
        <v>1.8225000000000001E-6</v>
      </c>
      <c r="G55" s="36">
        <f t="shared" si="6"/>
        <v>2.4603750000000002E-9</v>
      </c>
      <c r="H55" s="36">
        <f t="shared" si="7"/>
        <v>3.3215062500000003E-12</v>
      </c>
      <c r="I55" s="36">
        <f t="shared" si="8"/>
        <v>-1.9226429925765843E-6</v>
      </c>
      <c r="J55" s="36">
        <f t="shared" si="9"/>
        <v>-2.595568039978389E-9</v>
      </c>
      <c r="K55" s="36">
        <f t="shared" ca="1" si="10"/>
        <v>-1.6358890006715778E-3</v>
      </c>
      <c r="L55" s="36">
        <f t="shared" ca="1" si="11"/>
        <v>4.4820703293660277E-8</v>
      </c>
      <c r="M55" s="36">
        <f t="shared" ca="1" si="12"/>
        <v>116634050.63557476</v>
      </c>
      <c r="N55" s="36">
        <f t="shared" ca="1" si="13"/>
        <v>423436437.08290976</v>
      </c>
      <c r="O55" s="36">
        <f t="shared" ca="1" si="14"/>
        <v>68164731.275653407</v>
      </c>
      <c r="P55" s="45">
        <f t="shared" ca="1" si="15"/>
        <v>2.1170900617040428E-4</v>
      </c>
    </row>
    <row r="56" spans="1:16" x14ac:dyDescent="0.2">
      <c r="A56" s="104">
        <v>22</v>
      </c>
      <c r="B56" s="104">
        <v>-1.794960000552237E-3</v>
      </c>
      <c r="D56" s="92">
        <f t="shared" si="3"/>
        <v>2.2000000000000001E-3</v>
      </c>
      <c r="E56" s="92">
        <f t="shared" si="4"/>
        <v>-1.794960000552237E-3</v>
      </c>
      <c r="F56" s="36">
        <f t="shared" si="5"/>
        <v>4.8400000000000002E-6</v>
      </c>
      <c r="G56" s="36">
        <f t="shared" si="6"/>
        <v>1.0648E-8</v>
      </c>
      <c r="H56" s="36">
        <f t="shared" si="7"/>
        <v>2.3425600000000003E-11</v>
      </c>
      <c r="I56" s="36">
        <f t="shared" si="8"/>
        <v>-3.9489120012149213E-6</v>
      </c>
      <c r="J56" s="36">
        <f t="shared" si="9"/>
        <v>-8.6876064026728274E-9</v>
      </c>
      <c r="K56" s="36">
        <f t="shared" ca="1" si="10"/>
        <v>-1.6369604172010292E-3</v>
      </c>
      <c r="L56" s="36">
        <f t="shared" ca="1" si="11"/>
        <v>2.496386833915528E-8</v>
      </c>
      <c r="M56" s="36">
        <f t="shared" ca="1" si="12"/>
        <v>116255737.54474163</v>
      </c>
      <c r="N56" s="36">
        <f t="shared" ca="1" si="13"/>
        <v>421512439.68157351</v>
      </c>
      <c r="O56" s="36">
        <f t="shared" ca="1" si="14"/>
        <v>67810927.603996769</v>
      </c>
      <c r="P56" s="45">
        <f t="shared" ca="1" si="15"/>
        <v>-1.5799958335120786E-4</v>
      </c>
    </row>
    <row r="57" spans="1:16" x14ac:dyDescent="0.2">
      <c r="A57" s="104">
        <v>26.5</v>
      </c>
      <c r="B57" s="104">
        <v>-2.0030199957545847E-3</v>
      </c>
      <c r="D57" s="92">
        <f t="shared" si="3"/>
        <v>2.65E-3</v>
      </c>
      <c r="E57" s="92">
        <f t="shared" si="4"/>
        <v>-2.0030199957545847E-3</v>
      </c>
      <c r="F57" s="36">
        <f t="shared" si="5"/>
        <v>7.0225000000000001E-6</v>
      </c>
      <c r="G57" s="36">
        <f t="shared" si="6"/>
        <v>1.8609624999999999E-8</v>
      </c>
      <c r="H57" s="36">
        <f t="shared" si="7"/>
        <v>4.931550625E-11</v>
      </c>
      <c r="I57" s="36">
        <f t="shared" si="8"/>
        <v>-5.3080029887496497E-6</v>
      </c>
      <c r="J57" s="36">
        <f t="shared" si="9"/>
        <v>-1.4066207920186572E-8</v>
      </c>
      <c r="K57" s="36">
        <f t="shared" ca="1" si="10"/>
        <v>-1.6375266626221516E-3</v>
      </c>
      <c r="L57" s="36">
        <f t="shared" ca="1" si="11"/>
        <v>1.3358537656425566E-7</v>
      </c>
      <c r="M57" s="36">
        <f t="shared" ca="1" si="12"/>
        <v>116055807.43171413</v>
      </c>
      <c r="N57" s="36">
        <f t="shared" ca="1" si="13"/>
        <v>420496233.09105277</v>
      </c>
      <c r="O57" s="36">
        <f t="shared" ca="1" si="14"/>
        <v>67624111.252313063</v>
      </c>
      <c r="P57" s="45">
        <f t="shared" ca="1" si="15"/>
        <v>-3.6549333313243304E-4</v>
      </c>
    </row>
    <row r="58" spans="1:16" x14ac:dyDescent="0.2">
      <c r="A58" s="104">
        <v>124</v>
      </c>
      <c r="B58" s="104">
        <v>3.7556800016318448E-3</v>
      </c>
      <c r="D58" s="92">
        <f t="shared" si="3"/>
        <v>1.24E-2</v>
      </c>
      <c r="E58" s="92">
        <f t="shared" si="4"/>
        <v>3.7556800016318448E-3</v>
      </c>
      <c r="F58" s="36">
        <f t="shared" si="5"/>
        <v>1.5375999999999999E-4</v>
      </c>
      <c r="G58" s="36">
        <f t="shared" si="6"/>
        <v>1.9066239999999999E-6</v>
      </c>
      <c r="H58" s="36">
        <f t="shared" si="7"/>
        <v>2.3642137599999998E-8</v>
      </c>
      <c r="I58" s="36">
        <f t="shared" si="8"/>
        <v>4.6570432020234877E-5</v>
      </c>
      <c r="J58" s="36">
        <f t="shared" si="9"/>
        <v>5.774733570509125E-7</v>
      </c>
      <c r="K58" s="36">
        <f t="shared" ca="1" si="10"/>
        <v>-1.6496295473533171E-3</v>
      </c>
      <c r="L58" s="36">
        <f t="shared" ca="1" si="11"/>
        <v>2.9217371320350171E-5</v>
      </c>
      <c r="M58" s="36">
        <f t="shared" ca="1" si="12"/>
        <v>111783672.3855373</v>
      </c>
      <c r="N58" s="36">
        <f t="shared" ca="1" si="13"/>
        <v>398880017.56127459</v>
      </c>
      <c r="O58" s="36">
        <f t="shared" ca="1" si="14"/>
        <v>63659291.357442304</v>
      </c>
      <c r="P58" s="45">
        <f t="shared" ca="1" si="15"/>
        <v>5.4053095489851617E-3</v>
      </c>
    </row>
    <row r="59" spans="1:16" x14ac:dyDescent="0.2">
      <c r="A59" s="104">
        <v>124.5</v>
      </c>
      <c r="B59" s="104">
        <v>-8.965999586507678E-5</v>
      </c>
      <c r="D59" s="92">
        <f t="shared" si="3"/>
        <v>1.2449999999999999E-2</v>
      </c>
      <c r="E59" s="92">
        <f t="shared" si="4"/>
        <v>-8.965999586507678E-5</v>
      </c>
      <c r="F59" s="36">
        <f t="shared" si="5"/>
        <v>1.5500249999999999E-4</v>
      </c>
      <c r="G59" s="36">
        <f t="shared" si="6"/>
        <v>1.9297811249999998E-6</v>
      </c>
      <c r="H59" s="36">
        <f t="shared" si="7"/>
        <v>2.4025775006249995E-8</v>
      </c>
      <c r="I59" s="36">
        <f t="shared" si="8"/>
        <v>-1.1162669485202059E-6</v>
      </c>
      <c r="J59" s="36">
        <f t="shared" si="9"/>
        <v>-1.3897523509076562E-8</v>
      </c>
      <c r="K59" s="36">
        <f t="shared" ca="1" si="10"/>
        <v>-1.6496907966830666E-3</v>
      </c>
      <c r="L59" s="36">
        <f t="shared" ca="1" si="11"/>
        <v>2.4336960995008188E-6</v>
      </c>
      <c r="M59" s="36">
        <f t="shared" ca="1" si="12"/>
        <v>111762056.36044212</v>
      </c>
      <c r="N59" s="36">
        <f t="shared" ca="1" si="13"/>
        <v>398771129.95475435</v>
      </c>
      <c r="O59" s="36">
        <f t="shared" ca="1" si="14"/>
        <v>63639364.132420428</v>
      </c>
      <c r="P59" s="45">
        <f t="shared" ca="1" si="15"/>
        <v>1.5600308008179898E-3</v>
      </c>
    </row>
    <row r="60" spans="1:16" x14ac:dyDescent="0.2">
      <c r="A60" s="104">
        <v>132.5</v>
      </c>
      <c r="B60" s="104">
        <v>-3.61509999493137E-3</v>
      </c>
      <c r="D60" s="92">
        <f t="shared" si="3"/>
        <v>1.325E-2</v>
      </c>
      <c r="E60" s="92">
        <f t="shared" si="4"/>
        <v>-3.61509999493137E-3</v>
      </c>
      <c r="F60" s="36">
        <f t="shared" si="5"/>
        <v>1.7556249999999999E-4</v>
      </c>
      <c r="G60" s="36">
        <f t="shared" si="6"/>
        <v>2.3262031249999996E-6</v>
      </c>
      <c r="H60" s="36">
        <f t="shared" si="7"/>
        <v>3.0822191406249999E-8</v>
      </c>
      <c r="I60" s="36">
        <f t="shared" si="8"/>
        <v>-4.7900074932840652E-5</v>
      </c>
      <c r="J60" s="36">
        <f t="shared" si="9"/>
        <v>-6.3467599286013865E-7</v>
      </c>
      <c r="K60" s="36">
        <f t="shared" ca="1" si="10"/>
        <v>-1.6506696525159135E-3</v>
      </c>
      <c r="L60" s="36">
        <f t="shared" ca="1" si="11"/>
        <v>3.8589865702025086E-6</v>
      </c>
      <c r="M60" s="36">
        <f t="shared" ca="1" si="12"/>
        <v>111416603.23466957</v>
      </c>
      <c r="N60" s="36">
        <f t="shared" ca="1" si="13"/>
        <v>397031634.96987271</v>
      </c>
      <c r="O60" s="36">
        <f t="shared" ca="1" si="14"/>
        <v>63321086.374038294</v>
      </c>
      <c r="P60" s="45">
        <f t="shared" ca="1" si="15"/>
        <v>-1.9644303424154567E-3</v>
      </c>
    </row>
    <row r="61" spans="1:16" x14ac:dyDescent="0.2">
      <c r="A61" s="104">
        <v>133</v>
      </c>
      <c r="B61" s="104">
        <v>-2.4604400023235939E-3</v>
      </c>
      <c r="D61" s="92">
        <f t="shared" si="3"/>
        <v>1.3299999999999999E-2</v>
      </c>
      <c r="E61" s="92">
        <f t="shared" si="4"/>
        <v>-2.4604400023235939E-3</v>
      </c>
      <c r="F61" s="36">
        <f t="shared" si="5"/>
        <v>1.7689E-4</v>
      </c>
      <c r="G61" s="36">
        <f t="shared" si="6"/>
        <v>2.3526369999999997E-6</v>
      </c>
      <c r="H61" s="36">
        <f t="shared" si="7"/>
        <v>3.1290072099999996E-8</v>
      </c>
      <c r="I61" s="36">
        <f t="shared" si="8"/>
        <v>-3.2723852030903796E-5</v>
      </c>
      <c r="J61" s="36">
        <f t="shared" si="9"/>
        <v>-4.3522723201102046E-7</v>
      </c>
      <c r="K61" s="36">
        <f t="shared" ca="1" si="10"/>
        <v>-1.6507307601652701E-3</v>
      </c>
      <c r="L61" s="36">
        <f t="shared" ca="1" si="11"/>
        <v>6.556290568366071E-7</v>
      </c>
      <c r="M61" s="36">
        <f t="shared" ca="1" si="12"/>
        <v>111395037.60608067</v>
      </c>
      <c r="N61" s="36">
        <f t="shared" ca="1" si="13"/>
        <v>396923085.59786129</v>
      </c>
      <c r="O61" s="36">
        <f t="shared" ca="1" si="14"/>
        <v>63301228.855682723</v>
      </c>
      <c r="P61" s="45">
        <f t="shared" ca="1" si="15"/>
        <v>-8.0970924215832381E-4</v>
      </c>
    </row>
    <row r="62" spans="1:16" x14ac:dyDescent="0.2">
      <c r="A62" s="104">
        <v>1326.5</v>
      </c>
      <c r="B62" s="104">
        <v>7.1297999966191128E-4</v>
      </c>
      <c r="D62" s="92">
        <f t="shared" si="3"/>
        <v>0.13264999999999999</v>
      </c>
      <c r="E62" s="92">
        <f t="shared" si="4"/>
        <v>7.1297999966191128E-4</v>
      </c>
      <c r="F62" s="36">
        <f t="shared" si="5"/>
        <v>1.7596022499999999E-2</v>
      </c>
      <c r="G62" s="36">
        <f t="shared" si="6"/>
        <v>2.3341123846249996E-3</v>
      </c>
      <c r="H62" s="36">
        <f t="shared" si="7"/>
        <v>3.0962000782050621E-4</v>
      </c>
      <c r="I62" s="36">
        <f t="shared" si="8"/>
        <v>9.457679695515253E-5</v>
      </c>
      <c r="J62" s="36">
        <f t="shared" si="9"/>
        <v>1.2545612116100982E-5</v>
      </c>
      <c r="K62" s="36">
        <f t="shared" ca="1" si="10"/>
        <v>-1.7728417679351565E-3</v>
      </c>
      <c r="L62" s="36">
        <f t="shared" ca="1" si="11"/>
        <v>6.179309860259409E-6</v>
      </c>
      <c r="M62" s="36">
        <f t="shared" ca="1" si="12"/>
        <v>67798439.615760654</v>
      </c>
      <c r="N62" s="36">
        <f t="shared" ca="1" si="13"/>
        <v>189914371.91310814</v>
      </c>
      <c r="O62" s="36">
        <f t="shared" ca="1" si="14"/>
        <v>26559273.554220673</v>
      </c>
      <c r="P62" s="45">
        <f t="shared" ca="1" si="15"/>
        <v>2.4858217675970675E-3</v>
      </c>
    </row>
    <row r="63" spans="1:16" x14ac:dyDescent="0.2">
      <c r="A63" s="104">
        <v>1330.5</v>
      </c>
      <c r="B63" s="104">
        <v>9.5026000053621829E-4</v>
      </c>
      <c r="D63" s="92">
        <f t="shared" si="3"/>
        <v>0.13305</v>
      </c>
      <c r="E63" s="92">
        <f t="shared" si="4"/>
        <v>9.5026000053621829E-4</v>
      </c>
      <c r="F63" s="36">
        <f t="shared" si="5"/>
        <v>1.7702302499999999E-2</v>
      </c>
      <c r="G63" s="36">
        <f t="shared" si="6"/>
        <v>2.3552913476249998E-3</v>
      </c>
      <c r="H63" s="36">
        <f t="shared" si="7"/>
        <v>3.1337151380150623E-4</v>
      </c>
      <c r="I63" s="36">
        <f t="shared" si="8"/>
        <v>1.2643209307134384E-4</v>
      </c>
      <c r="J63" s="36">
        <f t="shared" si="9"/>
        <v>1.6821789983142298E-5</v>
      </c>
      <c r="K63" s="36">
        <f t="shared" ca="1" si="10"/>
        <v>-1.7731711803488873E-3</v>
      </c>
      <c r="L63" s="36">
        <f t="shared" ca="1" si="11"/>
        <v>7.4170773970172411E-6</v>
      </c>
      <c r="M63" s="36">
        <f t="shared" ca="1" si="12"/>
        <v>67676965.481883615</v>
      </c>
      <c r="N63" s="36">
        <f t="shared" ca="1" si="13"/>
        <v>189380772.4300082</v>
      </c>
      <c r="O63" s="36">
        <f t="shared" ca="1" si="14"/>
        <v>26468631.148665298</v>
      </c>
      <c r="P63" s="45">
        <f t="shared" ca="1" si="15"/>
        <v>2.7234311808851056E-3</v>
      </c>
    </row>
    <row r="64" spans="1:16" x14ac:dyDescent="0.2">
      <c r="A64" s="104">
        <v>1442</v>
      </c>
      <c r="B64" s="104">
        <v>4.4394400028977543E-3</v>
      </c>
      <c r="D64" s="92">
        <f t="shared" si="3"/>
        <v>0.14419999999999999</v>
      </c>
      <c r="E64" s="92">
        <f t="shared" si="4"/>
        <v>4.4394400028977543E-3</v>
      </c>
      <c r="F64" s="36">
        <f t="shared" si="5"/>
        <v>2.0793639999999999E-2</v>
      </c>
      <c r="G64" s="36">
        <f t="shared" si="6"/>
        <v>2.9984428879999995E-3</v>
      </c>
      <c r="H64" s="36">
        <f t="shared" si="7"/>
        <v>4.3237546444959996E-4</v>
      </c>
      <c r="I64" s="36">
        <f t="shared" si="8"/>
        <v>6.4016724841785614E-4</v>
      </c>
      <c r="J64" s="36">
        <f t="shared" si="9"/>
        <v>9.2312117221854856E-5</v>
      </c>
      <c r="K64" s="36">
        <f t="shared" ca="1" si="10"/>
        <v>-1.7821388930850145E-3</v>
      </c>
      <c r="L64" s="36">
        <f t="shared" ca="1" si="11"/>
        <v>3.870804395893817E-5</v>
      </c>
      <c r="M64" s="36">
        <f t="shared" ca="1" si="12"/>
        <v>64351836.394376062</v>
      </c>
      <c r="N64" s="36">
        <f t="shared" ca="1" si="13"/>
        <v>174894907.67750072</v>
      </c>
      <c r="O64" s="36">
        <f t="shared" ca="1" si="14"/>
        <v>24019909.842638146</v>
      </c>
      <c r="P64" s="45">
        <f t="shared" ca="1" si="15"/>
        <v>6.2215788959827691E-3</v>
      </c>
    </row>
    <row r="65" spans="1:20" x14ac:dyDescent="0.2">
      <c r="A65" s="104">
        <v>1562.5</v>
      </c>
      <c r="B65" s="104">
        <v>-5.8749999880092219E-4</v>
      </c>
      <c r="D65" s="92">
        <f t="shared" si="3"/>
        <v>0.15625</v>
      </c>
      <c r="E65" s="92">
        <f t="shared" si="4"/>
        <v>-5.8749999880092219E-4</v>
      </c>
      <c r="F65" s="36">
        <f t="shared" si="5"/>
        <v>2.44140625E-2</v>
      </c>
      <c r="G65" s="36">
        <f t="shared" si="6"/>
        <v>3.814697265625E-3</v>
      </c>
      <c r="H65" s="36">
        <f t="shared" si="7"/>
        <v>5.9604644775390625E-4</v>
      </c>
      <c r="I65" s="36">
        <f t="shared" si="8"/>
        <v>-9.1796874812644091E-5</v>
      </c>
      <c r="J65" s="36">
        <f t="shared" si="9"/>
        <v>-1.4343261689475639E-5</v>
      </c>
      <c r="K65" s="36">
        <f t="shared" ca="1" si="10"/>
        <v>-1.7913644785949188E-3</v>
      </c>
      <c r="L65" s="36">
        <f t="shared" ca="1" si="11"/>
        <v>1.4492896857096702E-6</v>
      </c>
      <c r="M65" s="36">
        <f t="shared" ca="1" si="12"/>
        <v>60888645.453283571</v>
      </c>
      <c r="N65" s="36">
        <f t="shared" ca="1" si="13"/>
        <v>160066514.27267441</v>
      </c>
      <c r="O65" s="36">
        <f t="shared" ca="1" si="14"/>
        <v>21539166.616747726</v>
      </c>
      <c r="P65" s="45">
        <f t="shared" ca="1" si="15"/>
        <v>1.2038644797939967E-3</v>
      </c>
    </row>
    <row r="66" spans="1:20" x14ac:dyDescent="0.2">
      <c r="A66" s="104">
        <v>1574.5</v>
      </c>
      <c r="B66" s="104">
        <v>-2.5756599934538826E-3</v>
      </c>
      <c r="D66" s="92">
        <f t="shared" si="3"/>
        <v>0.15745000000000001</v>
      </c>
      <c r="E66" s="92">
        <f t="shared" si="4"/>
        <v>-2.5756599934538826E-3</v>
      </c>
      <c r="F66" s="36">
        <f t="shared" si="5"/>
        <v>2.4790502500000002E-2</v>
      </c>
      <c r="G66" s="36">
        <f t="shared" si="6"/>
        <v>3.9032646186250007E-3</v>
      </c>
      <c r="H66" s="36">
        <f t="shared" si="7"/>
        <v>6.1456901420250639E-4</v>
      </c>
      <c r="I66" s="36">
        <f t="shared" si="8"/>
        <v>-4.0553766596931385E-4</v>
      </c>
      <c r="J66" s="36">
        <f t="shared" si="9"/>
        <v>-6.3851905506868471E-5</v>
      </c>
      <c r="K66" s="36">
        <f t="shared" ca="1" si="10"/>
        <v>-1.7922567065344955E-3</v>
      </c>
      <c r="L66" s="36">
        <f t="shared" ca="1" si="11"/>
        <v>6.1372070995609955E-7</v>
      </c>
      <c r="M66" s="36">
        <f t="shared" ca="1" si="12"/>
        <v>60551059.049049236</v>
      </c>
      <c r="N66" s="36">
        <f t="shared" ca="1" si="13"/>
        <v>158635912.91903216</v>
      </c>
      <c r="O66" s="36">
        <f t="shared" ca="1" si="14"/>
        <v>21301334.764331698</v>
      </c>
      <c r="P66" s="45">
        <f t="shared" ca="1" si="15"/>
        <v>-7.8340328691938713E-4</v>
      </c>
    </row>
    <row r="67" spans="1:20" x14ac:dyDescent="0.2">
      <c r="A67" s="104">
        <v>1596.5</v>
      </c>
      <c r="B67" s="104">
        <v>-6.7062000016449019E-4</v>
      </c>
      <c r="D67" s="92">
        <f t="shared" si="3"/>
        <v>0.15964999999999999</v>
      </c>
      <c r="E67" s="92">
        <f t="shared" si="4"/>
        <v>-6.7062000016449019E-4</v>
      </c>
      <c r="F67" s="36">
        <f t="shared" si="5"/>
        <v>2.5488122499999995E-2</v>
      </c>
      <c r="G67" s="36">
        <f t="shared" si="6"/>
        <v>4.0691787571249987E-3</v>
      </c>
      <c r="H67" s="36">
        <f t="shared" si="7"/>
        <v>6.4964438857500594E-4</v>
      </c>
      <c r="I67" s="36">
        <f t="shared" si="8"/>
        <v>-1.0706448302626085E-4</v>
      </c>
      <c r="J67" s="36">
        <f t="shared" si="9"/>
        <v>-1.7092844715142545E-5</v>
      </c>
      <c r="K67" s="36">
        <f t="shared" ca="1" si="10"/>
        <v>-1.7938799898824685E-3</v>
      </c>
      <c r="L67" s="36">
        <f t="shared" ca="1" si="11"/>
        <v>1.2617130045012327E-6</v>
      </c>
      <c r="M67" s="36">
        <f t="shared" ca="1" si="12"/>
        <v>59935548.156035431</v>
      </c>
      <c r="N67" s="36">
        <f t="shared" ca="1" si="13"/>
        <v>156034547.38377488</v>
      </c>
      <c r="O67" s="36">
        <f t="shared" ca="1" si="14"/>
        <v>20869582.652103271</v>
      </c>
      <c r="P67" s="45">
        <f t="shared" ca="1" si="15"/>
        <v>1.1232599897179783E-3</v>
      </c>
    </row>
    <row r="68" spans="1:20" x14ac:dyDescent="0.2">
      <c r="A68" s="104">
        <v>1605</v>
      </c>
      <c r="B68" s="104">
        <v>-8.1414000014774501E-3</v>
      </c>
      <c r="D68" s="92">
        <f t="shared" si="3"/>
        <v>0.1605</v>
      </c>
      <c r="E68" s="92">
        <f t="shared" si="4"/>
        <v>-8.1414000014774501E-3</v>
      </c>
      <c r="F68" s="36">
        <f t="shared" si="5"/>
        <v>2.5760250000000002E-2</v>
      </c>
      <c r="G68" s="36">
        <f t="shared" si="6"/>
        <v>4.134520125E-3</v>
      </c>
      <c r="H68" s="36">
        <f t="shared" si="7"/>
        <v>6.635904800625001E-4</v>
      </c>
      <c r="I68" s="36">
        <f t="shared" si="8"/>
        <v>-1.3066947002371308E-3</v>
      </c>
      <c r="J68" s="36">
        <f t="shared" si="9"/>
        <v>-2.097244993880595E-4</v>
      </c>
      <c r="K68" s="36">
        <f t="shared" ca="1" si="10"/>
        <v>-1.7945028462876531E-3</v>
      </c>
      <c r="L68" s="36">
        <f t="shared" ca="1" si="11"/>
        <v>4.0283103498556344E-5</v>
      </c>
      <c r="M68" s="36">
        <f t="shared" ca="1" si="12"/>
        <v>59698911.384054892</v>
      </c>
      <c r="N68" s="36">
        <f t="shared" ca="1" si="13"/>
        <v>155036866.36925653</v>
      </c>
      <c r="O68" s="36">
        <f t="shared" ca="1" si="14"/>
        <v>20704244.487669386</v>
      </c>
      <c r="P68" s="45">
        <f t="shared" ca="1" si="15"/>
        <v>-6.3468971551897974E-3</v>
      </c>
    </row>
    <row r="69" spans="1:20" x14ac:dyDescent="0.2">
      <c r="A69" s="104">
        <v>1609</v>
      </c>
      <c r="B69" s="104">
        <v>-8.9041199971688911E-3</v>
      </c>
      <c r="D69" s="92">
        <f t="shared" si="3"/>
        <v>0.16089999999999999</v>
      </c>
      <c r="E69" s="92">
        <f t="shared" si="4"/>
        <v>-8.9041199971688911E-3</v>
      </c>
      <c r="F69" s="36">
        <f t="shared" si="5"/>
        <v>2.5888809999999995E-2</v>
      </c>
      <c r="G69" s="36">
        <f t="shared" si="6"/>
        <v>4.1655095289999987E-3</v>
      </c>
      <c r="H69" s="36">
        <f t="shared" si="7"/>
        <v>6.7023048321609969E-4</v>
      </c>
      <c r="I69" s="36">
        <f t="shared" si="8"/>
        <v>-1.4326729075444745E-3</v>
      </c>
      <c r="J69" s="36">
        <f t="shared" si="9"/>
        <v>-2.3051707082390595E-4</v>
      </c>
      <c r="K69" s="36">
        <f t="shared" ca="1" si="10"/>
        <v>-1.794795121770134E-3</v>
      </c>
      <c r="L69" s="36">
        <f t="shared" ca="1" si="11"/>
        <v>5.0542500183963555E-5</v>
      </c>
      <c r="M69" s="36">
        <f t="shared" ca="1" si="12"/>
        <v>59587778.859670013</v>
      </c>
      <c r="N69" s="36">
        <f t="shared" ca="1" si="13"/>
        <v>154568790.97171482</v>
      </c>
      <c r="O69" s="36">
        <f t="shared" ca="1" si="14"/>
        <v>20626721.88729294</v>
      </c>
      <c r="P69" s="45">
        <f t="shared" ca="1" si="15"/>
        <v>-7.1093248753987572E-3</v>
      </c>
    </row>
    <row r="70" spans="1:20" x14ac:dyDescent="0.2">
      <c r="A70" s="104">
        <v>1617.5</v>
      </c>
      <c r="B70" s="104">
        <v>-9.2749000032199547E-3</v>
      </c>
      <c r="D70" s="92">
        <f t="shared" si="3"/>
        <v>0.16175</v>
      </c>
      <c r="E70" s="92">
        <f t="shared" si="4"/>
        <v>-9.2749000032199547E-3</v>
      </c>
      <c r="F70" s="36">
        <f t="shared" si="5"/>
        <v>2.6163062500000001E-2</v>
      </c>
      <c r="G70" s="36">
        <f t="shared" si="6"/>
        <v>4.2318753593750006E-3</v>
      </c>
      <c r="H70" s="36">
        <f t="shared" si="7"/>
        <v>6.845058393789063E-4</v>
      </c>
      <c r="I70" s="36">
        <f t="shared" si="8"/>
        <v>-1.5002150755208277E-3</v>
      </c>
      <c r="J70" s="36">
        <f t="shared" si="9"/>
        <v>-2.426597884654939E-4</v>
      </c>
      <c r="K70" s="36">
        <f t="shared" ca="1" si="10"/>
        <v>-1.7954144361654934E-3</v>
      </c>
      <c r="L70" s="36">
        <f t="shared" ca="1" si="11"/>
        <v>5.5942704347776E-5</v>
      </c>
      <c r="M70" s="36">
        <f t="shared" ca="1" si="12"/>
        <v>59352101.737559281</v>
      </c>
      <c r="N70" s="36">
        <f t="shared" ca="1" si="13"/>
        <v>153577146.24069139</v>
      </c>
      <c r="O70" s="36">
        <f t="shared" ca="1" si="14"/>
        <v>20462587.825761899</v>
      </c>
      <c r="P70" s="45">
        <f t="shared" ca="1" si="15"/>
        <v>-7.4794855670544617E-3</v>
      </c>
    </row>
    <row r="71" spans="1:20" x14ac:dyDescent="0.2">
      <c r="A71" s="104">
        <v>1618</v>
      </c>
      <c r="B71" s="104">
        <v>1.8797599987010472E-3</v>
      </c>
      <c r="D71" s="92">
        <f t="shared" si="3"/>
        <v>0.1618</v>
      </c>
      <c r="E71" s="92">
        <f t="shared" si="4"/>
        <v>1.8797599987010472E-3</v>
      </c>
      <c r="F71" s="36">
        <f t="shared" si="5"/>
        <v>2.6179239999999999E-2</v>
      </c>
      <c r="G71" s="36">
        <f t="shared" si="6"/>
        <v>4.2358010319999998E-3</v>
      </c>
      <c r="H71" s="36">
        <f t="shared" si="7"/>
        <v>6.8535260697759998E-4</v>
      </c>
      <c r="I71" s="36">
        <f t="shared" si="8"/>
        <v>3.0414516778982942E-4</v>
      </c>
      <c r="J71" s="36">
        <f t="shared" si="9"/>
        <v>4.9210688148394399E-5</v>
      </c>
      <c r="K71" s="36">
        <f t="shared" ca="1" si="10"/>
        <v>-1.7954507914167768E-3</v>
      </c>
      <c r="L71" s="36">
        <f t="shared" ca="1" si="11"/>
        <v>1.3507174351798479E-5</v>
      </c>
      <c r="M71" s="36">
        <f t="shared" ca="1" si="12"/>
        <v>59338258.667901769</v>
      </c>
      <c r="N71" s="36">
        <f t="shared" ca="1" si="13"/>
        <v>153518941.7734732</v>
      </c>
      <c r="O71" s="36">
        <f t="shared" ca="1" si="14"/>
        <v>20452958.32397585</v>
      </c>
      <c r="P71" s="45">
        <f t="shared" ca="1" si="15"/>
        <v>3.675210790117824E-3</v>
      </c>
    </row>
    <row r="72" spans="1:20" x14ac:dyDescent="0.2">
      <c r="A72" s="104">
        <v>1618.5</v>
      </c>
      <c r="B72" s="104">
        <v>-1.0965579996991437E-2</v>
      </c>
      <c r="D72" s="92">
        <f t="shared" si="3"/>
        <v>0.16184999999999999</v>
      </c>
      <c r="E72" s="92">
        <f t="shared" si="4"/>
        <v>-1.0965579996991437E-2</v>
      </c>
      <c r="F72" s="36">
        <f t="shared" si="5"/>
        <v>2.6195422499999999E-2</v>
      </c>
      <c r="G72" s="36">
        <f t="shared" si="6"/>
        <v>4.2397291316249993E-3</v>
      </c>
      <c r="H72" s="36">
        <f t="shared" si="7"/>
        <v>6.8620015995350626E-4</v>
      </c>
      <c r="I72" s="36">
        <f t="shared" si="8"/>
        <v>-1.7747791225130639E-3</v>
      </c>
      <c r="J72" s="36">
        <f t="shared" si="9"/>
        <v>-2.8724800097873937E-4</v>
      </c>
      <c r="K72" s="36">
        <f t="shared" ca="1" si="10"/>
        <v>-1.7954871383339197E-3</v>
      </c>
      <c r="L72" s="36">
        <f t="shared" ca="1" si="11"/>
        <v>8.4090603036401606E-5</v>
      </c>
      <c r="M72" s="36">
        <f t="shared" ca="1" si="12"/>
        <v>59324417.851325065</v>
      </c>
      <c r="N72" s="36">
        <f t="shared" ca="1" si="13"/>
        <v>153460751.47005695</v>
      </c>
      <c r="O72" s="36">
        <f t="shared" ca="1" si="14"/>
        <v>20443331.64669339</v>
      </c>
      <c r="P72" s="45">
        <f t="shared" ca="1" si="15"/>
        <v>-9.1700928586575178E-3</v>
      </c>
    </row>
    <row r="73" spans="1:20" x14ac:dyDescent="0.2">
      <c r="A73" s="104">
        <v>1622</v>
      </c>
      <c r="B73" s="104">
        <v>-1.8829600012395531E-3</v>
      </c>
      <c r="D73" s="92">
        <f t="shared" si="3"/>
        <v>0.16220000000000001</v>
      </c>
      <c r="E73" s="92">
        <f t="shared" si="4"/>
        <v>-1.8829600012395531E-3</v>
      </c>
      <c r="F73" s="36">
        <f t="shared" si="5"/>
        <v>2.6308840000000003E-2</v>
      </c>
      <c r="G73" s="36">
        <f t="shared" si="6"/>
        <v>4.2672938480000011E-3</v>
      </c>
      <c r="H73" s="36">
        <f t="shared" si="7"/>
        <v>6.9215506214560015E-4</v>
      </c>
      <c r="I73" s="36">
        <f t="shared" si="8"/>
        <v>-3.0541611220105555E-4</v>
      </c>
      <c r="J73" s="36">
        <f t="shared" si="9"/>
        <v>-4.9538493399011215E-5</v>
      </c>
      <c r="K73" s="36">
        <f t="shared" ca="1" si="10"/>
        <v>-1.7957413333979787E-3</v>
      </c>
      <c r="L73" s="36">
        <f t="shared" ca="1" si="11"/>
        <v>7.6070960200588808E-9</v>
      </c>
      <c r="M73" s="36">
        <f t="shared" ca="1" si="12"/>
        <v>59227595.202781327</v>
      </c>
      <c r="N73" s="36">
        <f t="shared" ca="1" si="13"/>
        <v>153053815.78297603</v>
      </c>
      <c r="O73" s="36">
        <f t="shared" ca="1" si="14"/>
        <v>20376023.95870408</v>
      </c>
      <c r="P73" s="45">
        <f t="shared" ca="1" si="15"/>
        <v>-8.7218667841574378E-5</v>
      </c>
    </row>
    <row r="74" spans="1:20" x14ac:dyDescent="0.2">
      <c r="A74" s="104">
        <v>1634.5</v>
      </c>
      <c r="B74" s="104">
        <v>-5.0164599961135536E-3</v>
      </c>
      <c r="D74" s="92">
        <f t="shared" si="3"/>
        <v>0.16345000000000001</v>
      </c>
      <c r="E74" s="92">
        <f t="shared" si="4"/>
        <v>-5.0164599961135536E-3</v>
      </c>
      <c r="F74" s="36">
        <f t="shared" si="5"/>
        <v>2.6715902500000003E-2</v>
      </c>
      <c r="G74" s="36">
        <f t="shared" si="6"/>
        <v>4.366714263625001E-3</v>
      </c>
      <c r="H74" s="36">
        <f t="shared" si="7"/>
        <v>7.1373944638950643E-4</v>
      </c>
      <c r="I74" s="36">
        <f t="shared" si="8"/>
        <v>-8.199403863647604E-4</v>
      </c>
      <c r="J74" s="36">
        <f t="shared" si="9"/>
        <v>-1.340192561513201E-4</v>
      </c>
      <c r="K74" s="36">
        <f t="shared" ca="1" si="10"/>
        <v>-1.7966458392561684E-3</v>
      </c>
      <c r="L74" s="36">
        <f t="shared" ca="1" si="11"/>
        <v>1.0367203204699235E-5</v>
      </c>
      <c r="M74" s="36">
        <f t="shared" ca="1" si="12"/>
        <v>58882700.010872796</v>
      </c>
      <c r="N74" s="36">
        <f t="shared" ca="1" si="13"/>
        <v>151606129.59292471</v>
      </c>
      <c r="O74" s="36">
        <f t="shared" ca="1" si="14"/>
        <v>20136766.953534503</v>
      </c>
      <c r="P74" s="45">
        <f t="shared" ca="1" si="15"/>
        <v>-3.2198141568573852E-3</v>
      </c>
    </row>
    <row r="75" spans="1:20" x14ac:dyDescent="0.2">
      <c r="A75" s="105">
        <v>3162.5</v>
      </c>
      <c r="B75" s="105">
        <v>-8.3755000014207326E-3</v>
      </c>
      <c r="C75" s="45"/>
      <c r="D75" s="92">
        <f t="shared" si="3"/>
        <v>0.31624999999999998</v>
      </c>
      <c r="E75" s="92">
        <f t="shared" si="4"/>
        <v>-8.3755000014207326E-3</v>
      </c>
      <c r="F75" s="36">
        <f t="shared" si="5"/>
        <v>0.10001406249999999</v>
      </c>
      <c r="G75" s="36">
        <f t="shared" si="6"/>
        <v>3.1629447265624992E-2</v>
      </c>
      <c r="H75" s="36">
        <f t="shared" si="7"/>
        <v>1.0002812697753903E-2</v>
      </c>
      <c r="I75" s="36">
        <f t="shared" si="8"/>
        <v>-2.6487518754493063E-3</v>
      </c>
      <c r="J75" s="36">
        <f t="shared" si="9"/>
        <v>-8.3766778061084306E-4</v>
      </c>
      <c r="K75" s="36">
        <f t="shared" ca="1" si="10"/>
        <v>-1.8679774341591778E-3</v>
      </c>
      <c r="L75" s="36">
        <f t="shared" ca="1" si="11"/>
        <v>4.2347849963418414E-5</v>
      </c>
      <c r="M75" s="36">
        <f t="shared" ca="1" si="12"/>
        <v>26271240.478442892</v>
      </c>
      <c r="N75" s="36">
        <f t="shared" ca="1" si="13"/>
        <v>32934747.811302923</v>
      </c>
      <c r="O75" s="36">
        <f t="shared" ca="1" si="14"/>
        <v>2337403.7495770245</v>
      </c>
      <c r="P75" s="45">
        <f t="shared" ca="1" si="15"/>
        <v>-6.5075225672615545E-3</v>
      </c>
      <c r="Q75" s="45"/>
      <c r="T75" s="45"/>
    </row>
    <row r="76" spans="1:20" x14ac:dyDescent="0.2">
      <c r="A76" s="104">
        <v>3166.5</v>
      </c>
      <c r="B76" s="104">
        <v>-6.138220000138972E-3</v>
      </c>
      <c r="D76" s="92">
        <f t="shared" si="3"/>
        <v>0.31664999999999999</v>
      </c>
      <c r="E76" s="92">
        <f t="shared" si="4"/>
        <v>-6.138220000138972E-3</v>
      </c>
      <c r="F76" s="36">
        <f t="shared" si="5"/>
        <v>0.10026722249999999</v>
      </c>
      <c r="G76" s="36">
        <f t="shared" si="6"/>
        <v>3.1749616004624996E-2</v>
      </c>
      <c r="H76" s="36">
        <f t="shared" si="7"/>
        <v>1.0053515907864505E-2</v>
      </c>
      <c r="I76" s="36">
        <f t="shared" si="8"/>
        <v>-1.9436673630440053E-3</v>
      </c>
      <c r="J76" s="36">
        <f t="shared" si="9"/>
        <v>-6.1546227050788421E-4</v>
      </c>
      <c r="K76" s="36">
        <f t="shared" ca="1" si="10"/>
        <v>-1.8680620228537892E-3</v>
      </c>
      <c r="L76" s="36">
        <f t="shared" ca="1" si="11"/>
        <v>1.8234249150972282E-5</v>
      </c>
      <c r="M76" s="36">
        <f t="shared" ca="1" si="12"/>
        <v>26208111.006147958</v>
      </c>
      <c r="N76" s="36">
        <f t="shared" ca="1" si="13"/>
        <v>32755252.404288951</v>
      </c>
      <c r="O76" s="36">
        <f t="shared" ca="1" si="14"/>
        <v>2316084.2219856316</v>
      </c>
      <c r="P76" s="45">
        <f t="shared" ca="1" si="15"/>
        <v>-4.2701579772851826E-3</v>
      </c>
    </row>
    <row r="77" spans="1:20" x14ac:dyDescent="0.2">
      <c r="A77" s="105">
        <v>3222.5</v>
      </c>
      <c r="B77" s="105">
        <v>-4.8163000028580427E-3</v>
      </c>
      <c r="C77" s="45"/>
      <c r="D77" s="92">
        <f t="shared" si="3"/>
        <v>0.32224999999999998</v>
      </c>
      <c r="E77" s="92">
        <f t="shared" si="4"/>
        <v>-4.8163000028580427E-3</v>
      </c>
      <c r="F77" s="36">
        <f t="shared" si="5"/>
        <v>0.10384506249999999</v>
      </c>
      <c r="G77" s="36">
        <f t="shared" si="6"/>
        <v>3.3464071390624996E-2</v>
      </c>
      <c r="H77" s="36">
        <f t="shared" si="7"/>
        <v>1.0783797005628903E-2</v>
      </c>
      <c r="I77" s="36">
        <f t="shared" si="8"/>
        <v>-1.5520526759210042E-3</v>
      </c>
      <c r="J77" s="36">
        <f t="shared" si="9"/>
        <v>-5.0014897481554356E-4</v>
      </c>
      <c r="K77" s="36">
        <f t="shared" ca="1" si="10"/>
        <v>-1.8691902591524009E-3</v>
      </c>
      <c r="L77" s="36">
        <f t="shared" ca="1" si="11"/>
        <v>8.6854558414447358E-6</v>
      </c>
      <c r="M77" s="36">
        <f t="shared" ca="1" si="12"/>
        <v>25335076.263675112</v>
      </c>
      <c r="N77" s="36">
        <f t="shared" ca="1" si="13"/>
        <v>30303168.135069564</v>
      </c>
      <c r="O77" s="36">
        <f t="shared" ca="1" si="14"/>
        <v>2029048.177576483</v>
      </c>
      <c r="P77" s="45">
        <f t="shared" ca="1" si="15"/>
        <v>-2.947109743705642E-3</v>
      </c>
      <c r="Q77" s="45"/>
      <c r="T77" s="45"/>
    </row>
    <row r="78" spans="1:20" x14ac:dyDescent="0.2">
      <c r="A78" s="104">
        <v>3492</v>
      </c>
      <c r="B78" s="104">
        <v>-5.4545599996345118E-3</v>
      </c>
      <c r="D78" s="92">
        <f t="shared" si="3"/>
        <v>0.34920000000000001</v>
      </c>
      <c r="E78" s="92">
        <f t="shared" si="4"/>
        <v>-5.4545599996345118E-3</v>
      </c>
      <c r="F78" s="36">
        <f t="shared" si="5"/>
        <v>0.12194064</v>
      </c>
      <c r="G78" s="36">
        <f t="shared" si="6"/>
        <v>4.2581671488000003E-2</v>
      </c>
      <c r="H78" s="36">
        <f t="shared" si="7"/>
        <v>1.4869519683609601E-2</v>
      </c>
      <c r="I78" s="36">
        <f t="shared" si="8"/>
        <v>-1.9047323518723716E-3</v>
      </c>
      <c r="J78" s="36">
        <f t="shared" si="9"/>
        <v>-6.6513253727383222E-4</v>
      </c>
      <c r="K78" s="36">
        <f t="shared" ca="1" si="10"/>
        <v>-1.8731577171799839E-3</v>
      </c>
      <c r="L78" s="36">
        <f t="shared" ca="1" si="11"/>
        <v>1.28264423087705E-5</v>
      </c>
      <c r="M78" s="36">
        <f t="shared" ca="1" si="12"/>
        <v>21407676.81924957</v>
      </c>
      <c r="N78" s="36">
        <f t="shared" ca="1" si="13"/>
        <v>20034698.936931469</v>
      </c>
      <c r="O78" s="36">
        <f t="shared" ca="1" si="14"/>
        <v>933992.3888985659</v>
      </c>
      <c r="P78" s="45">
        <f t="shared" ca="1" si="15"/>
        <v>-3.5814022824545277E-3</v>
      </c>
    </row>
    <row r="79" spans="1:20" x14ac:dyDescent="0.2">
      <c r="A79" s="105">
        <v>4280</v>
      </c>
      <c r="B79" s="105">
        <v>7.2895999983302318E-3</v>
      </c>
      <c r="C79" s="45"/>
      <c r="D79" s="92">
        <f t="shared" si="3"/>
        <v>0.42799999999999999</v>
      </c>
      <c r="E79" s="92">
        <f t="shared" si="4"/>
        <v>7.2895999983302318E-3</v>
      </c>
      <c r="F79" s="36">
        <f t="shared" si="5"/>
        <v>0.18318399999999999</v>
      </c>
      <c r="G79" s="36">
        <f t="shared" si="6"/>
        <v>7.8402751999999992E-2</v>
      </c>
      <c r="H79" s="36">
        <f t="shared" si="7"/>
        <v>3.3556377855999991E-2</v>
      </c>
      <c r="I79" s="36">
        <f t="shared" si="8"/>
        <v>3.1199487992853393E-3</v>
      </c>
      <c r="J79" s="36">
        <f t="shared" si="9"/>
        <v>1.3353380860941253E-3</v>
      </c>
      <c r="K79" s="36">
        <f t="shared" ca="1" si="10"/>
        <v>-1.8708684537825466E-3</v>
      </c>
      <c r="L79" s="36">
        <f t="shared" ca="1" si="11"/>
        <v>8.39141822621535E-5</v>
      </c>
      <c r="M79" s="36">
        <f t="shared" ca="1" si="12"/>
        <v>12300403.612898678</v>
      </c>
      <c r="N79" s="36">
        <f t="shared" ca="1" si="13"/>
        <v>2817418.2735254792</v>
      </c>
      <c r="O79" s="36">
        <f t="shared" ca="1" si="14"/>
        <v>72841.999945875927</v>
      </c>
      <c r="P79" s="45">
        <f t="shared" ca="1" si="15"/>
        <v>9.1604684521127792E-3</v>
      </c>
      <c r="Q79" s="45"/>
      <c r="T79" s="45"/>
    </row>
    <row r="80" spans="1:20" x14ac:dyDescent="0.2">
      <c r="A80" s="104">
        <v>4284.5</v>
      </c>
      <c r="B80" s="104">
        <v>-1.3184599956730381E-3</v>
      </c>
      <c r="D80" s="92">
        <f t="shared" si="3"/>
        <v>0.42845</v>
      </c>
      <c r="E80" s="92">
        <f t="shared" si="4"/>
        <v>-1.3184599956730381E-3</v>
      </c>
      <c r="F80" s="36">
        <f t="shared" si="5"/>
        <v>0.18356940250000001</v>
      </c>
      <c r="G80" s="36">
        <f t="shared" si="6"/>
        <v>7.8650310501125004E-2</v>
      </c>
      <c r="H80" s="36">
        <f t="shared" si="7"/>
        <v>3.369772553420701E-2</v>
      </c>
      <c r="I80" s="36">
        <f t="shared" si="8"/>
        <v>-5.6489418514611321E-4</v>
      </c>
      <c r="J80" s="36">
        <f t="shared" si="9"/>
        <v>-2.420289136258522E-4</v>
      </c>
      <c r="K80" s="36">
        <f t="shared" ca="1" si="10"/>
        <v>-1.8707959373188577E-3</v>
      </c>
      <c r="L80" s="36">
        <f t="shared" ca="1" si="11"/>
        <v>3.0507499243377428E-7</v>
      </c>
      <c r="M80" s="36">
        <f t="shared" ca="1" si="12"/>
        <v>12257665.061095022</v>
      </c>
      <c r="N80" s="36">
        <f t="shared" ca="1" si="13"/>
        <v>2767042.0722713494</v>
      </c>
      <c r="O80" s="36">
        <f t="shared" ca="1" si="14"/>
        <v>76459.180964940868</v>
      </c>
      <c r="P80" s="45">
        <f t="shared" ca="1" si="15"/>
        <v>5.5233594164581963E-4</v>
      </c>
    </row>
    <row r="81" spans="1:20" x14ac:dyDescent="0.2">
      <c r="A81" s="105">
        <v>4442</v>
      </c>
      <c r="B81" s="105">
        <v>1.7399440002918709E-2</v>
      </c>
      <c r="C81" s="45"/>
      <c r="D81" s="92">
        <f t="shared" si="3"/>
        <v>0.44419999999999998</v>
      </c>
      <c r="E81" s="92">
        <f t="shared" si="4"/>
        <v>1.7399440002918709E-2</v>
      </c>
      <c r="F81" s="36">
        <f t="shared" si="5"/>
        <v>0.19731363999999998</v>
      </c>
      <c r="G81" s="36">
        <f t="shared" si="6"/>
        <v>8.7646718887999991E-2</v>
      </c>
      <c r="H81" s="36">
        <f t="shared" si="7"/>
        <v>3.8932672530049596E-2</v>
      </c>
      <c r="I81" s="36">
        <f t="shared" si="8"/>
        <v>7.7288312492964899E-3</v>
      </c>
      <c r="J81" s="36">
        <f t="shared" si="9"/>
        <v>3.4331468409375008E-3</v>
      </c>
      <c r="K81" s="36">
        <f t="shared" ca="1" si="10"/>
        <v>-1.8678325698864961E-3</v>
      </c>
      <c r="L81" s="36">
        <f t="shared" ca="1" si="11"/>
        <v>3.7122779239477167E-4</v>
      </c>
      <c r="M81" s="36">
        <f t="shared" ca="1" si="12"/>
        <v>10822587.05831263</v>
      </c>
      <c r="N81" s="36">
        <f t="shared" ca="1" si="13"/>
        <v>1304870.6231636207</v>
      </c>
      <c r="O81" s="36">
        <f t="shared" ca="1" si="14"/>
        <v>255086.86140594608</v>
      </c>
      <c r="P81" s="45">
        <f t="shared" ca="1" si="15"/>
        <v>1.9267272572805205E-2</v>
      </c>
      <c r="Q81" s="45"/>
      <c r="T81" s="45"/>
    </row>
    <row r="82" spans="1:20" x14ac:dyDescent="0.2">
      <c r="A82" s="104">
        <v>4442.5</v>
      </c>
      <c r="B82" s="104">
        <v>3.5541000033845194E-3</v>
      </c>
      <c r="D82" s="92">
        <f t="shared" si="3"/>
        <v>0.44424999999999998</v>
      </c>
      <c r="E82" s="92">
        <f t="shared" si="4"/>
        <v>3.5541000033845194E-3</v>
      </c>
      <c r="F82" s="36">
        <f t="shared" si="5"/>
        <v>0.19735806249999999</v>
      </c>
      <c r="G82" s="36">
        <f t="shared" si="6"/>
        <v>8.7676319265624983E-2</v>
      </c>
      <c r="H82" s="36">
        <f t="shared" si="7"/>
        <v>3.8950204833753901E-2</v>
      </c>
      <c r="I82" s="36">
        <f t="shared" si="8"/>
        <v>1.5789089265035726E-3</v>
      </c>
      <c r="J82" s="36">
        <f t="shared" si="9"/>
        <v>7.0143029059921208E-4</v>
      </c>
      <c r="K82" s="36">
        <f t="shared" ca="1" si="10"/>
        <v>-1.8678218455765966E-3</v>
      </c>
      <c r="L82" s="36">
        <f t="shared" ca="1" si="11"/>
        <v>2.9397236536241931E-5</v>
      </c>
      <c r="M82" s="36">
        <f t="shared" ca="1" si="12"/>
        <v>10818216.560044443</v>
      </c>
      <c r="N82" s="36">
        <f t="shared" ca="1" si="13"/>
        <v>1301139.273894432</v>
      </c>
      <c r="O82" s="36">
        <f t="shared" ca="1" si="14"/>
        <v>255810.41794941461</v>
      </c>
      <c r="P82" s="45">
        <f t="shared" ca="1" si="15"/>
        <v>5.4219218489611164E-3</v>
      </c>
    </row>
    <row r="83" spans="1:20" x14ac:dyDescent="0.2">
      <c r="A83" s="105">
        <v>4451.5</v>
      </c>
      <c r="B83" s="105">
        <v>1.3379800002439879E-3</v>
      </c>
      <c r="C83" s="45"/>
      <c r="D83" s="92">
        <f t="shared" si="3"/>
        <v>0.44514999999999999</v>
      </c>
      <c r="E83" s="92">
        <f t="shared" si="4"/>
        <v>1.3379800002439879E-3</v>
      </c>
      <c r="F83" s="36">
        <f t="shared" si="5"/>
        <v>0.19815852249999999</v>
      </c>
      <c r="G83" s="36">
        <f t="shared" si="6"/>
        <v>8.8210266290875E-2</v>
      </c>
      <c r="H83" s="36">
        <f t="shared" si="7"/>
        <v>3.9266800039383001E-2</v>
      </c>
      <c r="I83" s="36">
        <f t="shared" si="8"/>
        <v>5.9560179710861118E-4</v>
      </c>
      <c r="J83" s="36">
        <f t="shared" si="9"/>
        <v>2.6513213998289827E-4</v>
      </c>
      <c r="K83" s="36">
        <f t="shared" ca="1" si="10"/>
        <v>-1.86762738286034E-3</v>
      </c>
      <c r="L83" s="36">
        <f t="shared" ca="1" si="11"/>
        <v>1.0275918694612977E-5</v>
      </c>
      <c r="M83" s="36">
        <f t="shared" ca="1" si="12"/>
        <v>10739744.982646881</v>
      </c>
      <c r="N83" s="36">
        <f t="shared" ca="1" si="13"/>
        <v>1234936.6255593738</v>
      </c>
      <c r="O83" s="36">
        <f t="shared" ca="1" si="14"/>
        <v>268998.71616101527</v>
      </c>
      <c r="P83" s="45">
        <f t="shared" ca="1" si="15"/>
        <v>3.2056073831043278E-3</v>
      </c>
      <c r="Q83" s="45"/>
      <c r="T83" s="45"/>
    </row>
    <row r="84" spans="1:20" x14ac:dyDescent="0.2">
      <c r="A84" s="104">
        <v>4477</v>
      </c>
      <c r="B84" s="104">
        <v>-7.743599999230355E-4</v>
      </c>
      <c r="D84" s="92">
        <f t="shared" si="3"/>
        <v>0.44769999999999999</v>
      </c>
      <c r="E84" s="92">
        <f t="shared" si="4"/>
        <v>-7.743599999230355E-4</v>
      </c>
      <c r="F84" s="36">
        <f t="shared" si="5"/>
        <v>0.20043528999999999</v>
      </c>
      <c r="G84" s="36">
        <f t="shared" si="6"/>
        <v>8.9734879332999992E-2</v>
      </c>
      <c r="H84" s="36">
        <f t="shared" si="7"/>
        <v>4.0174305477384098E-2</v>
      </c>
      <c r="I84" s="36">
        <f t="shared" si="8"/>
        <v>-3.4668097196554297E-4</v>
      </c>
      <c r="J84" s="36">
        <f t="shared" si="9"/>
        <v>-1.5520907114897358E-4</v>
      </c>
      <c r="K84" s="36">
        <f t="shared" ca="1" si="10"/>
        <v>-1.8670617412436035E-3</v>
      </c>
      <c r="L84" s="36">
        <f t="shared" ca="1" si="11"/>
        <v>1.1939970954850016E-6</v>
      </c>
      <c r="M84" s="36">
        <f t="shared" ca="1" si="12"/>
        <v>10519433.126684122</v>
      </c>
      <c r="N84" s="36">
        <f t="shared" ca="1" si="13"/>
        <v>1057206.3978947802</v>
      </c>
      <c r="O84" s="36">
        <f t="shared" ca="1" si="14"/>
        <v>308045.05692850589</v>
      </c>
      <c r="P84" s="45">
        <f t="shared" ca="1" si="15"/>
        <v>1.092701741320568E-3</v>
      </c>
    </row>
    <row r="85" spans="1:20" x14ac:dyDescent="0.2">
      <c r="A85" s="105">
        <v>4481</v>
      </c>
      <c r="B85" s="105">
        <v>-8.5370799934025854E-3</v>
      </c>
      <c r="C85" s="45"/>
      <c r="D85" s="92">
        <f t="shared" ref="D85:D148" si="16">A85/A$18</f>
        <v>0.4481</v>
      </c>
      <c r="E85" s="92">
        <f t="shared" ref="E85:E148" si="17">B85/B$18</f>
        <v>-8.5370799934025854E-3</v>
      </c>
      <c r="F85" s="36">
        <f t="shared" ref="F85:F148" si="18">D85*D85</f>
        <v>0.20079361000000001</v>
      </c>
      <c r="G85" s="36">
        <f t="shared" ref="G85:G148" si="19">D85*F85</f>
        <v>8.9975616641000011E-2</v>
      </c>
      <c r="H85" s="36">
        <f t="shared" ref="H85:H148" si="20">F85*F85</f>
        <v>4.0318073816832105E-2</v>
      </c>
      <c r="I85" s="36">
        <f t="shared" ref="I85:I148" si="21">E85*D85</f>
        <v>-3.8254655450436987E-3</v>
      </c>
      <c r="J85" s="36">
        <f t="shared" ref="J85:J148" si="22">I85*D85</f>
        <v>-1.7141911107340813E-3</v>
      </c>
      <c r="K85" s="36">
        <f t="shared" ref="K85:K148" ca="1" si="23">+E$4+E$5*D85+E$6*D85^2</f>
        <v>-1.8669710462896403E-3</v>
      </c>
      <c r="L85" s="36">
        <f t="shared" ref="L85:L148" ca="1" si="24">+(K85-E85)^2</f>
        <v>4.4490353366356158E-5</v>
      </c>
      <c r="M85" s="36">
        <f t="shared" ref="M85:M148" ca="1" si="25">(M$1-M$2*D85+M$3*F85)^2</f>
        <v>10485144.92063964</v>
      </c>
      <c r="N85" s="36">
        <f t="shared" ref="N85:N148" ca="1" si="26">(-M$2+M$4*D85-M$5*F85)^2</f>
        <v>1030640.0193095241</v>
      </c>
      <c r="O85" s="36">
        <f t="shared" ref="O85:O148" ca="1" si="27">+(M$3-D85*M$5+F85*M$6)^2</f>
        <v>314393.64215316135</v>
      </c>
      <c r="P85" s="45">
        <f t="shared" ref="P85:P148" ca="1" si="28">+E85-K85</f>
        <v>-6.6701089471129446E-3</v>
      </c>
      <c r="Q85" s="45"/>
      <c r="T85" s="45"/>
    </row>
    <row r="86" spans="1:20" x14ac:dyDescent="0.2">
      <c r="A86" s="104">
        <v>4502.5</v>
      </c>
      <c r="B86" s="104">
        <v>7.1132999946712516E-3</v>
      </c>
      <c r="D86" s="92">
        <f t="shared" si="16"/>
        <v>0.45024999999999998</v>
      </c>
      <c r="E86" s="92">
        <f t="shared" si="17"/>
        <v>7.1132999946712516E-3</v>
      </c>
      <c r="F86" s="36">
        <f t="shared" si="18"/>
        <v>0.2027250625</v>
      </c>
      <c r="G86" s="36">
        <f t="shared" si="19"/>
        <v>9.1276959390624995E-2</v>
      </c>
      <c r="H86" s="36">
        <f t="shared" si="20"/>
        <v>4.1097450965628904E-2</v>
      </c>
      <c r="I86" s="36">
        <f t="shared" si="21"/>
        <v>3.2027633226007308E-3</v>
      </c>
      <c r="J86" s="36">
        <f t="shared" si="22"/>
        <v>1.4420441860009789E-3</v>
      </c>
      <c r="K86" s="36">
        <f t="shared" ca="1" si="23"/>
        <v>-1.8664744225267368E-3</v>
      </c>
      <c r="L86" s="36">
        <f t="shared" ca="1" si="24"/>
        <v>8.063634858376349E-5</v>
      </c>
      <c r="M86" s="36">
        <f t="shared" ca="1" si="25"/>
        <v>10302096.550851157</v>
      </c>
      <c r="N86" s="36">
        <f t="shared" ca="1" si="26"/>
        <v>893899.62258596788</v>
      </c>
      <c r="O86" s="36">
        <f t="shared" ca="1" si="27"/>
        <v>349546.67321760068</v>
      </c>
      <c r="P86" s="45">
        <f t="shared" ca="1" si="28"/>
        <v>8.9797744171979891E-3</v>
      </c>
    </row>
    <row r="87" spans="1:20" x14ac:dyDescent="0.2">
      <c r="A87" s="105">
        <v>4506.5</v>
      </c>
      <c r="B87" s="105">
        <v>3.5057999775744975E-4</v>
      </c>
      <c r="C87" s="45"/>
      <c r="D87" s="92">
        <f t="shared" si="16"/>
        <v>0.45065</v>
      </c>
      <c r="E87" s="92">
        <f t="shared" si="17"/>
        <v>3.5057999775744975E-4</v>
      </c>
      <c r="F87" s="36">
        <f t="shared" si="18"/>
        <v>0.2030854225</v>
      </c>
      <c r="G87" s="36">
        <f t="shared" si="19"/>
        <v>9.1520445649624999E-2</v>
      </c>
      <c r="H87" s="36">
        <f t="shared" si="20"/>
        <v>4.1243688832003508E-2</v>
      </c>
      <c r="I87" s="36">
        <f t="shared" si="21"/>
        <v>1.5798887598939473E-4</v>
      </c>
      <c r="J87" s="36">
        <f t="shared" si="22"/>
        <v>7.119768696462073E-5</v>
      </c>
      <c r="K87" s="36">
        <f t="shared" ca="1" si="23"/>
        <v>-1.8663803272433413E-3</v>
      </c>
      <c r="L87" s="36">
        <f t="shared" ca="1" si="24"/>
        <v>4.9149130826276133E-6</v>
      </c>
      <c r="M87" s="36">
        <f t="shared" ca="1" si="25"/>
        <v>10268273.076798284</v>
      </c>
      <c r="N87" s="36">
        <f t="shared" ca="1" si="26"/>
        <v>869580.9177442902</v>
      </c>
      <c r="O87" s="36">
        <f t="shared" ca="1" si="27"/>
        <v>356277.23106954148</v>
      </c>
      <c r="P87" s="45">
        <f t="shared" ca="1" si="28"/>
        <v>2.2169603250007911E-3</v>
      </c>
      <c r="Q87" s="45"/>
      <c r="R87" s="45"/>
      <c r="S87" s="45"/>
      <c r="T87" s="45"/>
    </row>
    <row r="88" spans="1:20" x14ac:dyDescent="0.2">
      <c r="A88" s="104">
        <v>4506.5</v>
      </c>
      <c r="B88" s="104">
        <v>4.350579998572357E-3</v>
      </c>
      <c r="D88" s="92">
        <f t="shared" si="16"/>
        <v>0.45065</v>
      </c>
      <c r="E88" s="92">
        <f t="shared" si="17"/>
        <v>4.350579998572357E-3</v>
      </c>
      <c r="F88" s="36">
        <f t="shared" si="18"/>
        <v>0.2030854225</v>
      </c>
      <c r="G88" s="36">
        <f t="shared" si="19"/>
        <v>9.1520445649624999E-2</v>
      </c>
      <c r="H88" s="36">
        <f t="shared" si="20"/>
        <v>4.1243688832003508E-2</v>
      </c>
      <c r="I88" s="36">
        <f t="shared" si="21"/>
        <v>1.9605888763566327E-3</v>
      </c>
      <c r="J88" s="36">
        <f t="shared" si="22"/>
        <v>8.8353937713011655E-4</v>
      </c>
      <c r="K88" s="36">
        <f t="shared" ca="1" si="23"/>
        <v>-1.8663803272433413E-3</v>
      </c>
      <c r="L88" s="36">
        <f t="shared" ca="1" si="24"/>
        <v>3.8650595692766427E-5</v>
      </c>
      <c r="M88" s="36">
        <f t="shared" ca="1" si="25"/>
        <v>10268273.076798284</v>
      </c>
      <c r="N88" s="36">
        <f t="shared" ca="1" si="26"/>
        <v>869580.9177442902</v>
      </c>
      <c r="O88" s="36">
        <f t="shared" ca="1" si="27"/>
        <v>356277.23106954148</v>
      </c>
      <c r="P88" s="45">
        <f t="shared" ca="1" si="28"/>
        <v>6.2169603258156979E-3</v>
      </c>
    </row>
    <row r="89" spans="1:20" x14ac:dyDescent="0.2">
      <c r="A89" s="105">
        <v>4515</v>
      </c>
      <c r="B89" s="105">
        <v>-1.1020199999620672E-2</v>
      </c>
      <c r="C89" s="45"/>
      <c r="D89" s="92">
        <f t="shared" si="16"/>
        <v>0.45150000000000001</v>
      </c>
      <c r="E89" s="92">
        <f t="shared" si="17"/>
        <v>-1.1020199999620672E-2</v>
      </c>
      <c r="F89" s="36">
        <f t="shared" si="18"/>
        <v>0.20385225000000001</v>
      </c>
      <c r="G89" s="36">
        <f t="shared" si="19"/>
        <v>9.2039290875000013E-2</v>
      </c>
      <c r="H89" s="36">
        <f t="shared" si="20"/>
        <v>4.1555739830062506E-2</v>
      </c>
      <c r="I89" s="36">
        <f t="shared" si="21"/>
        <v>-4.9756202998287339E-3</v>
      </c>
      <c r="J89" s="36">
        <f t="shared" si="22"/>
        <v>-2.2464925653726733E-3</v>
      </c>
      <c r="K89" s="36">
        <f t="shared" ca="1" si="23"/>
        <v>-1.8661786037612125E-3</v>
      </c>
      <c r="L89" s="36">
        <f t="shared" ca="1" si="24"/>
        <v>8.379610771585278E-5</v>
      </c>
      <c r="M89" s="36">
        <f t="shared" ca="1" si="25"/>
        <v>10196639.109267714</v>
      </c>
      <c r="N89" s="36">
        <f t="shared" ca="1" si="26"/>
        <v>819065.84564678581</v>
      </c>
      <c r="O89" s="36">
        <f t="shared" ca="1" si="27"/>
        <v>370776.79740980774</v>
      </c>
      <c r="P89" s="45">
        <f t="shared" ca="1" si="28"/>
        <v>-9.1540213958594598E-3</v>
      </c>
      <c r="Q89" s="45"/>
      <c r="R89" s="45"/>
      <c r="S89" s="45"/>
      <c r="T89" s="45"/>
    </row>
    <row r="90" spans="1:20" x14ac:dyDescent="0.2">
      <c r="A90" s="104">
        <v>4656</v>
      </c>
      <c r="B90" s="104">
        <v>-2.4060799987637438E-3</v>
      </c>
      <c r="D90" s="92">
        <f t="shared" si="16"/>
        <v>0.46560000000000001</v>
      </c>
      <c r="E90" s="92">
        <f t="shared" si="17"/>
        <v>-2.4060799987637438E-3</v>
      </c>
      <c r="F90" s="36">
        <f t="shared" si="18"/>
        <v>0.21678336000000001</v>
      </c>
      <c r="G90" s="36">
        <f t="shared" si="19"/>
        <v>0.100934332416</v>
      </c>
      <c r="H90" s="36">
        <f t="shared" si="20"/>
        <v>4.6995025172889601E-2</v>
      </c>
      <c r="I90" s="36">
        <f t="shared" si="21"/>
        <v>-1.1202708474243991E-3</v>
      </c>
      <c r="J90" s="36">
        <f t="shared" si="22"/>
        <v>-5.2159810656080029E-4</v>
      </c>
      <c r="K90" s="36">
        <f t="shared" ca="1" si="23"/>
        <v>-1.8624810081347919E-3</v>
      </c>
      <c r="L90" s="36">
        <f t="shared" ca="1" si="24"/>
        <v>2.9549986261281531E-7</v>
      </c>
      <c r="M90" s="36">
        <f t="shared" ca="1" si="25"/>
        <v>9055450.6921931803</v>
      </c>
      <c r="N90" s="36">
        <f t="shared" ca="1" si="26"/>
        <v>206416.51133001834</v>
      </c>
      <c r="O90" s="36">
        <f t="shared" ca="1" si="27"/>
        <v>649285.38487140869</v>
      </c>
      <c r="P90" s="45">
        <f t="shared" ca="1" si="28"/>
        <v>-5.4359899062895187E-4</v>
      </c>
    </row>
    <row r="91" spans="1:20" x14ac:dyDescent="0.2">
      <c r="A91" s="105">
        <v>4673</v>
      </c>
      <c r="B91" s="105">
        <v>-1.147639995906502E-3</v>
      </c>
      <c r="C91" s="45"/>
      <c r="D91" s="92">
        <f t="shared" si="16"/>
        <v>0.46729999999999999</v>
      </c>
      <c r="E91" s="92">
        <f t="shared" si="17"/>
        <v>-1.147639995906502E-3</v>
      </c>
      <c r="F91" s="36">
        <f t="shared" si="18"/>
        <v>0.21836928999999999</v>
      </c>
      <c r="G91" s="36">
        <f t="shared" si="19"/>
        <v>0.102043969217</v>
      </c>
      <c r="H91" s="36">
        <f t="shared" si="20"/>
        <v>4.76851468151041E-2</v>
      </c>
      <c r="I91" s="36">
        <f t="shared" si="21"/>
        <v>-5.3629217008710841E-4</v>
      </c>
      <c r="J91" s="36">
        <f t="shared" si="22"/>
        <v>-2.5060933108170578E-4</v>
      </c>
      <c r="K91" s="36">
        <f t="shared" ca="1" si="23"/>
        <v>-1.8619904277288341E-3</v>
      </c>
      <c r="L91" s="36">
        <f t="shared" ca="1" si="24"/>
        <v>5.1029653944475239E-7</v>
      </c>
      <c r="M91" s="36">
        <f t="shared" ca="1" si="25"/>
        <v>8923764.5281226002</v>
      </c>
      <c r="N91" s="36">
        <f t="shared" ca="1" si="26"/>
        <v>160537.45663559041</v>
      </c>
      <c r="O91" s="36">
        <f t="shared" ca="1" si="27"/>
        <v>687550.63032228721</v>
      </c>
      <c r="P91" s="45">
        <f t="shared" ca="1" si="28"/>
        <v>7.1435043182233211E-4</v>
      </c>
      <c r="Q91" s="45"/>
      <c r="R91" s="45"/>
      <c r="S91" s="45"/>
      <c r="T91" s="45"/>
    </row>
    <row r="92" spans="1:20" x14ac:dyDescent="0.2">
      <c r="A92" s="104">
        <v>4754.5</v>
      </c>
      <c r="B92" s="104">
        <v>-1.8938059998617973E-2</v>
      </c>
      <c r="D92" s="92">
        <f t="shared" si="16"/>
        <v>0.47544999999999998</v>
      </c>
      <c r="E92" s="92">
        <f t="shared" si="17"/>
        <v>-1.8938059998617973E-2</v>
      </c>
      <c r="F92" s="36">
        <f t="shared" si="18"/>
        <v>0.22605270249999998</v>
      </c>
      <c r="G92" s="36">
        <f t="shared" si="19"/>
        <v>0.10747675740362499</v>
      </c>
      <c r="H92" s="36">
        <f t="shared" si="20"/>
        <v>5.1099824307553499E-2</v>
      </c>
      <c r="I92" s="36">
        <f t="shared" si="21"/>
        <v>-9.0041006263429143E-3</v>
      </c>
      <c r="J92" s="36">
        <f t="shared" si="22"/>
        <v>-4.2809996427947382E-3</v>
      </c>
      <c r="K92" s="36">
        <f t="shared" ca="1" si="23"/>
        <v>-1.8595047187502734E-3</v>
      </c>
      <c r="L92" s="36">
        <f t="shared" ca="1" si="24"/>
        <v>2.9167705044749693E-4</v>
      </c>
      <c r="M92" s="36">
        <f t="shared" ca="1" si="25"/>
        <v>8309678.2675946811</v>
      </c>
      <c r="N92" s="36">
        <f t="shared" ca="1" si="26"/>
        <v>21155.898730131314</v>
      </c>
      <c r="O92" s="36">
        <f t="shared" ca="1" si="27"/>
        <v>884349.22804200789</v>
      </c>
      <c r="P92" s="45">
        <f t="shared" ca="1" si="28"/>
        <v>-1.7078555279867701E-2</v>
      </c>
    </row>
    <row r="93" spans="1:20" x14ac:dyDescent="0.2">
      <c r="A93" s="105">
        <v>4754.5</v>
      </c>
      <c r="B93" s="105">
        <v>-9.9380600004224107E-3</v>
      </c>
      <c r="C93" s="45"/>
      <c r="D93" s="92">
        <f t="shared" si="16"/>
        <v>0.47544999999999998</v>
      </c>
      <c r="E93" s="92">
        <f t="shared" si="17"/>
        <v>-9.9380600004224107E-3</v>
      </c>
      <c r="F93" s="36">
        <f t="shared" si="18"/>
        <v>0.22605270249999998</v>
      </c>
      <c r="G93" s="36">
        <f t="shared" si="19"/>
        <v>0.10747675740362499</v>
      </c>
      <c r="H93" s="36">
        <f t="shared" si="20"/>
        <v>5.1099824307553499E-2</v>
      </c>
      <c r="I93" s="36">
        <f t="shared" si="21"/>
        <v>-4.7250506272008353E-3</v>
      </c>
      <c r="J93" s="36">
        <f t="shared" si="22"/>
        <v>-2.2465253207026368E-3</v>
      </c>
      <c r="K93" s="36">
        <f t="shared" ca="1" si="23"/>
        <v>-1.8595047187502734E-3</v>
      </c>
      <c r="L93" s="36">
        <f t="shared" ca="1" si="24"/>
        <v>6.5263055439032801E-5</v>
      </c>
      <c r="M93" s="36">
        <f t="shared" ca="1" si="25"/>
        <v>8309678.2675946811</v>
      </c>
      <c r="N93" s="36">
        <f t="shared" ca="1" si="26"/>
        <v>21155.898730131314</v>
      </c>
      <c r="O93" s="36">
        <f t="shared" ca="1" si="27"/>
        <v>884349.22804200789</v>
      </c>
      <c r="P93" s="45">
        <f t="shared" ca="1" si="28"/>
        <v>-8.0785552816721382E-3</v>
      </c>
      <c r="Q93" s="45"/>
      <c r="R93" s="45"/>
      <c r="S93" s="45"/>
      <c r="T93" s="45"/>
    </row>
    <row r="94" spans="1:20" x14ac:dyDescent="0.2">
      <c r="A94" s="104">
        <v>4767</v>
      </c>
      <c r="B94" s="104">
        <v>-7.0715599940740503E-3</v>
      </c>
      <c r="D94" s="92">
        <f t="shared" si="16"/>
        <v>0.47670000000000001</v>
      </c>
      <c r="E94" s="92">
        <f t="shared" si="17"/>
        <v>-7.0715599940740503E-3</v>
      </c>
      <c r="F94" s="36">
        <f t="shared" si="18"/>
        <v>0.22724289</v>
      </c>
      <c r="G94" s="36">
        <f t="shared" si="19"/>
        <v>0.10832668566300001</v>
      </c>
      <c r="H94" s="36">
        <f t="shared" si="20"/>
        <v>5.1639331055552101E-2</v>
      </c>
      <c r="I94" s="36">
        <f t="shared" si="21"/>
        <v>-3.3710126491751E-3</v>
      </c>
      <c r="J94" s="36">
        <f t="shared" si="22"/>
        <v>-1.6069617298617703E-3</v>
      </c>
      <c r="K94" s="36">
        <f t="shared" ca="1" si="23"/>
        <v>-1.8591038898111069E-3</v>
      </c>
      <c r="L94" s="36">
        <f t="shared" ca="1" si="24"/>
        <v>2.7169698638868024E-5</v>
      </c>
      <c r="M94" s="36">
        <f t="shared" ca="1" si="25"/>
        <v>8217987.799394194</v>
      </c>
      <c r="N94" s="36">
        <f t="shared" ca="1" si="26"/>
        <v>11364.307142928228</v>
      </c>
      <c r="O94" s="36">
        <f t="shared" ca="1" si="27"/>
        <v>916443.18761848297</v>
      </c>
      <c r="P94" s="45">
        <f t="shared" ca="1" si="28"/>
        <v>-5.2124561042629436E-3</v>
      </c>
    </row>
    <row r="95" spans="1:20" x14ac:dyDescent="0.2">
      <c r="A95" s="105">
        <v>4767</v>
      </c>
      <c r="B95" s="105">
        <v>9.2844000027980655E-4</v>
      </c>
      <c r="C95" s="45"/>
      <c r="D95" s="92">
        <f t="shared" si="16"/>
        <v>0.47670000000000001</v>
      </c>
      <c r="E95" s="92">
        <f t="shared" si="17"/>
        <v>9.2844000027980655E-4</v>
      </c>
      <c r="F95" s="36">
        <f t="shared" si="18"/>
        <v>0.22724289</v>
      </c>
      <c r="G95" s="36">
        <f t="shared" si="19"/>
        <v>0.10832668566300001</v>
      </c>
      <c r="H95" s="36">
        <f t="shared" si="20"/>
        <v>5.1639331055552101E-2</v>
      </c>
      <c r="I95" s="36">
        <f t="shared" si="21"/>
        <v>4.4258734813338381E-4</v>
      </c>
      <c r="J95" s="36">
        <f t="shared" si="22"/>
        <v>2.1098138885518406E-4</v>
      </c>
      <c r="K95" s="36">
        <f t="shared" ca="1" si="23"/>
        <v>-1.8591038898111069E-3</v>
      </c>
      <c r="L95" s="36">
        <f t="shared" ca="1" si="24"/>
        <v>7.7704009391831822E-6</v>
      </c>
      <c r="M95" s="36">
        <f t="shared" ca="1" si="25"/>
        <v>8217987.799394194</v>
      </c>
      <c r="N95" s="36">
        <f t="shared" ca="1" si="26"/>
        <v>11364.307142928228</v>
      </c>
      <c r="O95" s="36">
        <f t="shared" ca="1" si="27"/>
        <v>916443.18761848297</v>
      </c>
      <c r="P95" s="45">
        <f t="shared" ca="1" si="28"/>
        <v>2.7875438900909133E-3</v>
      </c>
      <c r="Q95" s="45"/>
      <c r="R95" s="45"/>
      <c r="S95" s="45"/>
      <c r="T95" s="45"/>
    </row>
    <row r="96" spans="1:20" x14ac:dyDescent="0.2">
      <c r="A96" s="104">
        <v>4852.5</v>
      </c>
      <c r="B96" s="104">
        <v>-6.2470000557368621E-4</v>
      </c>
      <c r="D96" s="92">
        <f t="shared" si="16"/>
        <v>0.48525000000000001</v>
      </c>
      <c r="E96" s="92">
        <f t="shared" si="17"/>
        <v>-6.2470000557368621E-4</v>
      </c>
      <c r="F96" s="36">
        <f t="shared" si="18"/>
        <v>0.2354675625</v>
      </c>
      <c r="G96" s="36">
        <f t="shared" si="19"/>
        <v>0.114260634703125</v>
      </c>
      <c r="H96" s="36">
        <f t="shared" si="20"/>
        <v>5.5444972989691407E-2</v>
      </c>
      <c r="I96" s="36">
        <f t="shared" si="21"/>
        <v>-3.0313567770463124E-4</v>
      </c>
      <c r="J96" s="36">
        <f t="shared" si="22"/>
        <v>-1.4709658760617231E-4</v>
      </c>
      <c r="K96" s="36">
        <f t="shared" ca="1" si="23"/>
        <v>-1.8562225563362642E-3</v>
      </c>
      <c r="L96" s="36">
        <f t="shared" ca="1" si="24"/>
        <v>1.5166477930367666E-6</v>
      </c>
      <c r="M96" s="36">
        <f t="shared" ca="1" si="25"/>
        <v>7608295.6050691558</v>
      </c>
      <c r="N96" s="36">
        <f t="shared" ca="1" si="26"/>
        <v>24646.665427847998</v>
      </c>
      <c r="O96" s="36">
        <f t="shared" ca="1" si="27"/>
        <v>1149084.7556727126</v>
      </c>
      <c r="P96" s="45">
        <f t="shared" ca="1" si="28"/>
        <v>1.231522550762578E-3</v>
      </c>
    </row>
    <row r="97" spans="1:20" x14ac:dyDescent="0.2">
      <c r="A97" s="105">
        <v>4854</v>
      </c>
      <c r="B97" s="105">
        <v>-2.1607200033031404E-3</v>
      </c>
      <c r="C97" s="45"/>
      <c r="D97" s="92">
        <f t="shared" si="16"/>
        <v>0.4854</v>
      </c>
      <c r="E97" s="92">
        <f t="shared" si="17"/>
        <v>-2.1607200033031404E-3</v>
      </c>
      <c r="F97" s="36">
        <f t="shared" si="18"/>
        <v>0.23561315999999999</v>
      </c>
      <c r="G97" s="36">
        <f t="shared" si="19"/>
        <v>0.114366627864</v>
      </c>
      <c r="H97" s="36">
        <f t="shared" si="20"/>
        <v>5.5513561165185597E-2</v>
      </c>
      <c r="I97" s="36">
        <f t="shared" si="21"/>
        <v>-1.0488134896033444E-3</v>
      </c>
      <c r="J97" s="36">
        <f t="shared" si="22"/>
        <v>-5.0909406785346338E-4</v>
      </c>
      <c r="K97" s="36">
        <f t="shared" ca="1" si="23"/>
        <v>-1.8561698314154393E-3</v>
      </c>
      <c r="L97" s="36">
        <f t="shared" ca="1" si="24"/>
        <v>9.2750807196828298E-8</v>
      </c>
      <c r="M97" s="36">
        <f t="shared" ca="1" si="25"/>
        <v>7597868.6191026429</v>
      </c>
      <c r="N97" s="36">
        <f t="shared" ca="1" si="26"/>
        <v>26109.408853060722</v>
      </c>
      <c r="O97" s="36">
        <f t="shared" ca="1" si="27"/>
        <v>1153366.2076814757</v>
      </c>
      <c r="P97" s="45">
        <f t="shared" ca="1" si="28"/>
        <v>-3.0455017188770112E-4</v>
      </c>
      <c r="Q97" s="45"/>
      <c r="R97" s="45"/>
      <c r="S97" s="45"/>
      <c r="T97" s="45"/>
    </row>
    <row r="98" spans="1:20" x14ac:dyDescent="0.2">
      <c r="A98" s="104">
        <v>4925</v>
      </c>
      <c r="B98" s="104">
        <v>1.8010000057984143E-3</v>
      </c>
      <c r="D98" s="92">
        <f t="shared" si="16"/>
        <v>0.49249999999999999</v>
      </c>
      <c r="E98" s="92">
        <f t="shared" si="17"/>
        <v>1.8010000057984143E-3</v>
      </c>
      <c r="F98" s="36">
        <f t="shared" si="18"/>
        <v>0.24255625</v>
      </c>
      <c r="G98" s="36">
        <f t="shared" si="19"/>
        <v>0.119458953125</v>
      </c>
      <c r="H98" s="36">
        <f t="shared" si="20"/>
        <v>5.8833534414062499E-2</v>
      </c>
      <c r="I98" s="36">
        <f t="shared" si="21"/>
        <v>8.8699250285571905E-4</v>
      </c>
      <c r="J98" s="36">
        <f t="shared" si="22"/>
        <v>4.3684380765644164E-4</v>
      </c>
      <c r="K98" s="36">
        <f t="shared" ca="1" si="23"/>
        <v>-1.8535883851838924E-3</v>
      </c>
      <c r="L98" s="36">
        <f t="shared" ca="1" si="24"/>
        <v>1.3356016307502646E-5</v>
      </c>
      <c r="M98" s="36">
        <f t="shared" ca="1" si="25"/>
        <v>7114779.6398207545</v>
      </c>
      <c r="N98" s="36">
        <f t="shared" ca="1" si="26"/>
        <v>142591.86355915951</v>
      </c>
      <c r="O98" s="36">
        <f t="shared" ca="1" si="27"/>
        <v>1363644.034649699</v>
      </c>
      <c r="P98" s="45">
        <f t="shared" ca="1" si="28"/>
        <v>3.6545883909823067E-3</v>
      </c>
    </row>
    <row r="99" spans="1:20" x14ac:dyDescent="0.2">
      <c r="A99" s="105">
        <v>5008</v>
      </c>
      <c r="B99" s="105">
        <v>-5.2544000209309161E-4</v>
      </c>
      <c r="C99" s="45"/>
      <c r="D99" s="92">
        <f t="shared" si="16"/>
        <v>0.50080000000000002</v>
      </c>
      <c r="E99" s="92">
        <f t="shared" si="17"/>
        <v>-5.2544000209309161E-4</v>
      </c>
      <c r="F99" s="36">
        <f t="shared" si="18"/>
        <v>0.25080064000000002</v>
      </c>
      <c r="G99" s="36">
        <f t="shared" si="19"/>
        <v>0.12560096051200001</v>
      </c>
      <c r="H99" s="36">
        <f t="shared" si="20"/>
        <v>6.2900961024409605E-2</v>
      </c>
      <c r="I99" s="36">
        <f t="shared" si="21"/>
        <v>-2.631403530482203E-4</v>
      </c>
      <c r="J99" s="36">
        <f t="shared" si="22"/>
        <v>-1.3178068880654873E-4</v>
      </c>
      <c r="K99" s="36">
        <f t="shared" ca="1" si="23"/>
        <v>-1.8503575842062935E-3</v>
      </c>
      <c r="L99" s="36">
        <f t="shared" ca="1" si="24"/>
        <v>1.7554065993926932E-6</v>
      </c>
      <c r="M99" s="36">
        <f t="shared" ca="1" si="25"/>
        <v>6575590.8684148379</v>
      </c>
      <c r="N99" s="36">
        <f t="shared" ca="1" si="26"/>
        <v>393032.25789150823</v>
      </c>
      <c r="O99" s="36">
        <f t="shared" ca="1" si="27"/>
        <v>1627743.4906563833</v>
      </c>
      <c r="P99" s="45">
        <f t="shared" ca="1" si="28"/>
        <v>1.3249175821132019E-3</v>
      </c>
      <c r="Q99" s="45"/>
      <c r="R99" s="45"/>
      <c r="S99" s="45"/>
      <c r="T99" s="45"/>
    </row>
    <row r="100" spans="1:20" x14ac:dyDescent="0.2">
      <c r="A100" s="104">
        <v>5032</v>
      </c>
      <c r="B100" s="104">
        <v>-3.1017599976621568E-3</v>
      </c>
      <c r="D100" s="92">
        <f t="shared" si="16"/>
        <v>0.50319999999999998</v>
      </c>
      <c r="E100" s="92">
        <f t="shared" si="17"/>
        <v>-3.1017599976621568E-3</v>
      </c>
      <c r="F100" s="36">
        <f t="shared" si="18"/>
        <v>0.25321023999999998</v>
      </c>
      <c r="G100" s="36">
        <f t="shared" si="19"/>
        <v>0.12741539276799999</v>
      </c>
      <c r="H100" s="36">
        <f t="shared" si="20"/>
        <v>6.4115425640857593E-2</v>
      </c>
      <c r="I100" s="36">
        <f t="shared" si="21"/>
        <v>-1.5608056308235973E-3</v>
      </c>
      <c r="J100" s="36">
        <f t="shared" si="22"/>
        <v>-7.8539739343043413E-4</v>
      </c>
      <c r="K100" s="36">
        <f t="shared" ca="1" si="23"/>
        <v>-1.8493805725477287E-3</v>
      </c>
      <c r="L100" s="36">
        <f t="shared" ca="1" si="24"/>
        <v>1.5684542244499455E-6</v>
      </c>
      <c r="M100" s="36">
        <f t="shared" ca="1" si="25"/>
        <v>6424719.5999899693</v>
      </c>
      <c r="N100" s="36">
        <f t="shared" ca="1" si="26"/>
        <v>487710.92429530685</v>
      </c>
      <c r="O100" s="36">
        <f t="shared" ca="1" si="27"/>
        <v>1707635.2391342015</v>
      </c>
      <c r="P100" s="45">
        <f t="shared" ca="1" si="28"/>
        <v>-1.2523794251144281E-3</v>
      </c>
    </row>
    <row r="101" spans="1:20" x14ac:dyDescent="0.2">
      <c r="A101" s="105">
        <v>5123</v>
      </c>
      <c r="B101" s="105">
        <v>-4.9536400038050488E-3</v>
      </c>
      <c r="C101" s="45"/>
      <c r="D101" s="92">
        <f t="shared" si="16"/>
        <v>0.51229999999999998</v>
      </c>
      <c r="E101" s="92">
        <f t="shared" si="17"/>
        <v>-4.9536400038050488E-3</v>
      </c>
      <c r="F101" s="36">
        <f t="shared" si="18"/>
        <v>0.26245129</v>
      </c>
      <c r="G101" s="36">
        <f t="shared" si="19"/>
        <v>0.13445379586699999</v>
      </c>
      <c r="H101" s="36">
        <f t="shared" si="20"/>
        <v>6.8880679622664101E-2</v>
      </c>
      <c r="I101" s="36">
        <f t="shared" si="21"/>
        <v>-2.5377497739493262E-3</v>
      </c>
      <c r="J101" s="36">
        <f t="shared" si="22"/>
        <v>-1.3000892091942398E-3</v>
      </c>
      <c r="K101" s="36">
        <f t="shared" ca="1" si="23"/>
        <v>-1.8455016364427859E-3</v>
      </c>
      <c r="L101" s="36">
        <f t="shared" ca="1" si="24"/>
        <v>9.6605241106693531E-6</v>
      </c>
      <c r="M101" s="36">
        <f t="shared" ca="1" si="25"/>
        <v>5872776.235002216</v>
      </c>
      <c r="N101" s="36">
        <f t="shared" ca="1" si="26"/>
        <v>934304.71065306093</v>
      </c>
      <c r="O101" s="36">
        <f t="shared" ca="1" si="27"/>
        <v>2024266.4627085545</v>
      </c>
      <c r="P101" s="45">
        <f t="shared" ca="1" si="28"/>
        <v>-3.1081383673622629E-3</v>
      </c>
      <c r="Q101" s="45"/>
      <c r="R101" s="45"/>
      <c r="S101" s="45"/>
      <c r="T101" s="45"/>
    </row>
    <row r="102" spans="1:20" x14ac:dyDescent="0.2">
      <c r="A102" s="104">
        <v>5153</v>
      </c>
      <c r="B102" s="104">
        <v>3.2596000528428704E-4</v>
      </c>
      <c r="D102" s="92">
        <f t="shared" si="16"/>
        <v>0.51529999999999998</v>
      </c>
      <c r="E102" s="92">
        <f t="shared" si="17"/>
        <v>3.2596000528428704E-4</v>
      </c>
      <c r="F102" s="36">
        <f t="shared" si="18"/>
        <v>0.26553409</v>
      </c>
      <c r="G102" s="36">
        <f t="shared" si="19"/>
        <v>0.13682971657699999</v>
      </c>
      <c r="H102" s="36">
        <f t="shared" si="20"/>
        <v>7.0508352952128095E-2</v>
      </c>
      <c r="I102" s="36">
        <f t="shared" si="21"/>
        <v>1.679671907229931E-4</v>
      </c>
      <c r="J102" s="36">
        <f t="shared" si="22"/>
        <v>8.6553493379558342E-5</v>
      </c>
      <c r="K102" s="36">
        <f t="shared" ca="1" si="23"/>
        <v>-1.8441623604363439E-3</v>
      </c>
      <c r="L102" s="36">
        <f t="shared" ca="1" si="24"/>
        <v>4.7094310822009078E-6</v>
      </c>
      <c r="M102" s="36">
        <f t="shared" ca="1" si="25"/>
        <v>5697685.7778148539</v>
      </c>
      <c r="N102" s="36">
        <f t="shared" ca="1" si="26"/>
        <v>1111136.2671124947</v>
      </c>
      <c r="O102" s="36">
        <f t="shared" ca="1" si="27"/>
        <v>2133239.7834033049</v>
      </c>
      <c r="P102" s="45">
        <f t="shared" ca="1" si="28"/>
        <v>2.1701223657206309E-3</v>
      </c>
    </row>
    <row r="103" spans="1:20" x14ac:dyDescent="0.2">
      <c r="A103" s="105">
        <v>5156</v>
      </c>
      <c r="B103" s="105">
        <v>-7.4607999704312533E-4</v>
      </c>
      <c r="C103" s="45"/>
      <c r="D103" s="92">
        <f t="shared" si="16"/>
        <v>0.51559999999999995</v>
      </c>
      <c r="E103" s="92">
        <f t="shared" si="17"/>
        <v>-7.4607999704312533E-4</v>
      </c>
      <c r="F103" s="36">
        <f t="shared" si="18"/>
        <v>0.26584335999999997</v>
      </c>
      <c r="G103" s="36">
        <f t="shared" si="19"/>
        <v>0.13706883641599998</v>
      </c>
      <c r="H103" s="36">
        <f t="shared" si="20"/>
        <v>7.0672692056089587E-2</v>
      </c>
      <c r="I103" s="36">
        <f t="shared" si="21"/>
        <v>-3.8467884647543538E-4</v>
      </c>
      <c r="J103" s="36">
        <f t="shared" si="22"/>
        <v>-1.9834041324273447E-4</v>
      </c>
      <c r="K103" s="36">
        <f t="shared" ca="1" si="23"/>
        <v>-1.8440267826758281E-3</v>
      </c>
      <c r="L103" s="36">
        <f t="shared" ca="1" si="24"/>
        <v>1.2054871440811842E-6</v>
      </c>
      <c r="M103" s="36">
        <f t="shared" ca="1" si="25"/>
        <v>5680361.5885753278</v>
      </c>
      <c r="N103" s="36">
        <f t="shared" ca="1" si="26"/>
        <v>1129608.5955541274</v>
      </c>
      <c r="O103" s="36">
        <f t="shared" ca="1" si="27"/>
        <v>2144258.4459151318</v>
      </c>
      <c r="P103" s="45">
        <f t="shared" ca="1" si="28"/>
        <v>1.0979467856327028E-3</v>
      </c>
      <c r="Q103" s="45"/>
      <c r="R103" s="45"/>
      <c r="S103" s="45"/>
      <c r="T103" s="45"/>
    </row>
    <row r="104" spans="1:20" x14ac:dyDescent="0.2">
      <c r="A104" s="104">
        <v>5349.5</v>
      </c>
      <c r="B104" s="104">
        <v>-2.8926600061822683E-3</v>
      </c>
      <c r="D104" s="92">
        <f t="shared" si="16"/>
        <v>0.53495000000000004</v>
      </c>
      <c r="E104" s="92">
        <f t="shared" si="17"/>
        <v>-2.8926600061822683E-3</v>
      </c>
      <c r="F104" s="36">
        <f t="shared" si="18"/>
        <v>0.28617150250000006</v>
      </c>
      <c r="G104" s="36">
        <f t="shared" si="19"/>
        <v>0.15308744526237505</v>
      </c>
      <c r="H104" s="36">
        <f t="shared" si="20"/>
        <v>8.1894128843107539E-2</v>
      </c>
      <c r="I104" s="36">
        <f t="shared" si="21"/>
        <v>-1.5474284703072044E-3</v>
      </c>
      <c r="J104" s="36">
        <f t="shared" si="22"/>
        <v>-8.2779686019083902E-4</v>
      </c>
      <c r="K104" s="36">
        <f t="shared" ca="1" si="23"/>
        <v>-1.8346482432209997E-3</v>
      </c>
      <c r="L104" s="36">
        <f t="shared" ca="1" si="24"/>
        <v>1.1193888905644115E-6</v>
      </c>
      <c r="M104" s="36">
        <f t="shared" ca="1" si="25"/>
        <v>4632229.9495999468</v>
      </c>
      <c r="N104" s="36">
        <f t="shared" ca="1" si="26"/>
        <v>2611592.5961014275</v>
      </c>
      <c r="O104" s="36">
        <f t="shared" ca="1" si="27"/>
        <v>2898912.5697605144</v>
      </c>
      <c r="P104" s="45">
        <f t="shared" ca="1" si="28"/>
        <v>-1.0580117629612686E-3</v>
      </c>
    </row>
    <row r="105" spans="1:20" x14ac:dyDescent="0.2">
      <c r="A105" s="105">
        <v>6240.5</v>
      </c>
      <c r="B105" s="105">
        <v>-1.0288539997418411E-2</v>
      </c>
      <c r="C105" s="45"/>
      <c r="D105" s="92">
        <f t="shared" si="16"/>
        <v>0.62404999999999999</v>
      </c>
      <c r="E105" s="92">
        <f t="shared" si="17"/>
        <v>-1.0288539997418411E-2</v>
      </c>
      <c r="F105" s="36">
        <f t="shared" si="18"/>
        <v>0.3894384025</v>
      </c>
      <c r="G105" s="36">
        <f t="shared" si="19"/>
        <v>0.24302903508012499</v>
      </c>
      <c r="H105" s="36">
        <f t="shared" si="20"/>
        <v>0.151662269341752</v>
      </c>
      <c r="I105" s="36">
        <f t="shared" si="21"/>
        <v>-6.4205633853889593E-3</v>
      </c>
      <c r="J105" s="36">
        <f t="shared" si="22"/>
        <v>-4.0067525806519802E-3</v>
      </c>
      <c r="K105" s="36">
        <f t="shared" ca="1" si="23"/>
        <v>-1.775356955189092E-3</v>
      </c>
      <c r="L105" s="36">
        <f t="shared" ca="1" si="24"/>
        <v>7.2474285510500859E-5</v>
      </c>
      <c r="M105" s="36">
        <f t="shared" ca="1" si="25"/>
        <v>1364887.970024145</v>
      </c>
      <c r="N105" s="36">
        <f t="shared" ca="1" si="26"/>
        <v>15359107.226056952</v>
      </c>
      <c r="O105" s="36">
        <f t="shared" ca="1" si="27"/>
        <v>7185462.4831976639</v>
      </c>
      <c r="P105" s="45">
        <f t="shared" ca="1" si="28"/>
        <v>-8.5131830422293196E-3</v>
      </c>
      <c r="Q105" s="45"/>
      <c r="R105" s="45"/>
      <c r="S105" s="45"/>
      <c r="T105" s="45"/>
    </row>
    <row r="106" spans="1:20" x14ac:dyDescent="0.2">
      <c r="A106" s="104">
        <v>6243.5</v>
      </c>
      <c r="B106" s="104">
        <v>-4.3605799946817569E-3</v>
      </c>
      <c r="D106" s="92">
        <f t="shared" si="16"/>
        <v>0.62434999999999996</v>
      </c>
      <c r="E106" s="92">
        <f t="shared" si="17"/>
        <v>-4.3605799946817569E-3</v>
      </c>
      <c r="F106" s="36">
        <f t="shared" si="18"/>
        <v>0.38981292249999994</v>
      </c>
      <c r="G106" s="36">
        <f t="shared" si="19"/>
        <v>0.24337969816287494</v>
      </c>
      <c r="H106" s="36">
        <f t="shared" si="20"/>
        <v>0.15195411454799096</v>
      </c>
      <c r="I106" s="36">
        <f t="shared" si="21"/>
        <v>-2.7225281196795546E-3</v>
      </c>
      <c r="J106" s="36">
        <f t="shared" si="22"/>
        <v>-1.6998104315219297E-3</v>
      </c>
      <c r="K106" s="36">
        <f t="shared" ca="1" si="23"/>
        <v>-1.77511261689159E-3</v>
      </c>
      <c r="L106" s="36">
        <f t="shared" ca="1" si="24"/>
        <v>6.6846415616171616E-6</v>
      </c>
      <c r="M106" s="36">
        <f t="shared" ca="1" si="25"/>
        <v>1357675.8690398247</v>
      </c>
      <c r="N106" s="36">
        <f t="shared" ca="1" si="26"/>
        <v>15414621.344883755</v>
      </c>
      <c r="O106" s="36">
        <f t="shared" ca="1" si="27"/>
        <v>7201349.1412863042</v>
      </c>
      <c r="P106" s="45">
        <f t="shared" ca="1" si="28"/>
        <v>-2.5854673777901669E-3</v>
      </c>
    </row>
    <row r="107" spans="1:20" x14ac:dyDescent="0.2">
      <c r="A107" s="105">
        <v>6367.5</v>
      </c>
      <c r="B107" s="105">
        <v>-1.6004899996914901E-2</v>
      </c>
      <c r="C107" s="45"/>
      <c r="D107" s="92">
        <f t="shared" si="16"/>
        <v>0.63675000000000004</v>
      </c>
      <c r="E107" s="92">
        <f t="shared" si="17"/>
        <v>-1.6004899996914901E-2</v>
      </c>
      <c r="F107" s="36">
        <f t="shared" si="18"/>
        <v>0.40545056250000006</v>
      </c>
      <c r="G107" s="36">
        <f t="shared" si="19"/>
        <v>0.25817064567187503</v>
      </c>
      <c r="H107" s="36">
        <f t="shared" si="20"/>
        <v>0.16439015863156645</v>
      </c>
      <c r="I107" s="36">
        <f t="shared" si="21"/>
        <v>-1.0191120073035563E-2</v>
      </c>
      <c r="J107" s="36">
        <f t="shared" si="22"/>
        <v>-6.4891957065053955E-3</v>
      </c>
      <c r="K107" s="36">
        <f t="shared" ca="1" si="23"/>
        <v>-1.7647508084972911E-3</v>
      </c>
      <c r="L107" s="36">
        <f t="shared" ca="1" si="24"/>
        <v>2.0278184890839074E-4</v>
      </c>
      <c r="M107" s="36">
        <f t="shared" ca="1" si="25"/>
        <v>1079001.0081593143</v>
      </c>
      <c r="N107" s="36">
        <f t="shared" ca="1" si="26"/>
        <v>17763240.816655356</v>
      </c>
      <c r="O107" s="36">
        <f t="shared" ca="1" si="27"/>
        <v>7862439.0304915626</v>
      </c>
      <c r="P107" s="45">
        <f t="shared" ca="1" si="28"/>
        <v>-1.424014918841761E-2</v>
      </c>
      <c r="Q107" s="45"/>
      <c r="R107" s="45"/>
      <c r="S107" s="45"/>
      <c r="T107" s="45"/>
    </row>
    <row r="108" spans="1:20" x14ac:dyDescent="0.2">
      <c r="A108" s="104">
        <v>6440</v>
      </c>
      <c r="B108" s="104">
        <v>4.2079999548150226E-4</v>
      </c>
      <c r="D108" s="92">
        <f t="shared" si="16"/>
        <v>0.64400000000000002</v>
      </c>
      <c r="E108" s="92">
        <f t="shared" si="17"/>
        <v>4.2079999548150226E-4</v>
      </c>
      <c r="F108" s="36">
        <f t="shared" si="18"/>
        <v>0.41473600000000005</v>
      </c>
      <c r="G108" s="36">
        <f t="shared" si="19"/>
        <v>0.26708998400000006</v>
      </c>
      <c r="H108" s="36">
        <f t="shared" si="20"/>
        <v>0.17200594969600005</v>
      </c>
      <c r="I108" s="36">
        <f t="shared" si="21"/>
        <v>2.7099519709008747E-4</v>
      </c>
      <c r="J108" s="36">
        <f t="shared" si="22"/>
        <v>1.7452090692601633E-4</v>
      </c>
      <c r="K108" s="36">
        <f t="shared" ca="1" si="23"/>
        <v>-1.7584550325997102E-3</v>
      </c>
      <c r="L108" s="36">
        <f t="shared" ca="1" si="24"/>
        <v>4.7491524774172464E-6</v>
      </c>
      <c r="M108" s="36">
        <f t="shared" ca="1" si="25"/>
        <v>933159.82790313545</v>
      </c>
      <c r="N108" s="36">
        <f t="shared" ca="1" si="26"/>
        <v>19181977.305873416</v>
      </c>
      <c r="O108" s="36">
        <f t="shared" ca="1" si="27"/>
        <v>8252302.4133705683</v>
      </c>
      <c r="P108" s="45">
        <f t="shared" ca="1" si="28"/>
        <v>2.1792550280812124E-3</v>
      </c>
    </row>
    <row r="109" spans="1:20" x14ac:dyDescent="0.2">
      <c r="A109" s="105">
        <v>6560.5</v>
      </c>
      <c r="B109" s="105">
        <v>-1.8306140002096072E-2</v>
      </c>
      <c r="C109" s="45"/>
      <c r="D109" s="92">
        <f t="shared" si="16"/>
        <v>0.65605000000000002</v>
      </c>
      <c r="E109" s="92">
        <f t="shared" si="17"/>
        <v>-1.8306140002096072E-2</v>
      </c>
      <c r="F109" s="36">
        <f t="shared" si="18"/>
        <v>0.43040160250000004</v>
      </c>
      <c r="G109" s="36">
        <f t="shared" si="19"/>
        <v>0.28236497132012506</v>
      </c>
      <c r="H109" s="36">
        <f t="shared" si="20"/>
        <v>0.18524553943456804</v>
      </c>
      <c r="I109" s="36">
        <f t="shared" si="21"/>
        <v>-1.2009743148375128E-2</v>
      </c>
      <c r="J109" s="36">
        <f t="shared" si="22"/>
        <v>-7.8789919924915023E-3</v>
      </c>
      <c r="K109" s="36">
        <f t="shared" ca="1" si="23"/>
        <v>-1.7476033729770745E-3</v>
      </c>
      <c r="L109" s="36">
        <f t="shared" ca="1" si="24"/>
        <v>2.7418513529787558E-4</v>
      </c>
      <c r="M109" s="36">
        <f t="shared" ca="1" si="25"/>
        <v>717439.89109506912</v>
      </c>
      <c r="N109" s="36">
        <f t="shared" ca="1" si="26"/>
        <v>21605886.536927037</v>
      </c>
      <c r="O109" s="36">
        <f t="shared" ca="1" si="27"/>
        <v>8904008.3973382507</v>
      </c>
      <c r="P109" s="45">
        <f t="shared" ca="1" si="28"/>
        <v>-1.6558536629118999E-2</v>
      </c>
      <c r="Q109" s="45"/>
      <c r="R109" s="45"/>
      <c r="S109" s="45"/>
      <c r="T109" s="45"/>
    </row>
    <row r="110" spans="1:20" x14ac:dyDescent="0.2">
      <c r="A110" s="104">
        <v>6624</v>
      </c>
      <c r="B110" s="104">
        <v>-5.6643200005055405E-3</v>
      </c>
      <c r="D110" s="92">
        <f t="shared" si="16"/>
        <v>0.66239999999999999</v>
      </c>
      <c r="E110" s="92">
        <f t="shared" si="17"/>
        <v>-5.6643200005055405E-3</v>
      </c>
      <c r="F110" s="36">
        <f t="shared" si="18"/>
        <v>0.43877376000000001</v>
      </c>
      <c r="G110" s="36">
        <f t="shared" si="19"/>
        <v>0.290643738624</v>
      </c>
      <c r="H110" s="36">
        <f t="shared" si="20"/>
        <v>0.19252241246453761</v>
      </c>
      <c r="I110" s="36">
        <f t="shared" si="21"/>
        <v>-3.7520455683348699E-3</v>
      </c>
      <c r="J110" s="36">
        <f t="shared" si="22"/>
        <v>-2.4853549844650177E-3</v>
      </c>
      <c r="K110" s="36">
        <f t="shared" ca="1" si="23"/>
        <v>-1.7416901113479768E-3</v>
      </c>
      <c r="L110" s="36">
        <f t="shared" ca="1" si="24"/>
        <v>1.5387025247312281E-5</v>
      </c>
      <c r="M110" s="36">
        <f t="shared" ca="1" si="25"/>
        <v>616673.93920890638</v>
      </c>
      <c r="N110" s="36">
        <f t="shared" ca="1" si="26"/>
        <v>22912931.38085692</v>
      </c>
      <c r="O110" s="36">
        <f t="shared" ca="1" si="27"/>
        <v>9248626.7843819894</v>
      </c>
      <c r="P110" s="45">
        <f t="shared" ca="1" si="28"/>
        <v>-3.9226298891575639E-3</v>
      </c>
    </row>
    <row r="111" spans="1:20" x14ac:dyDescent="0.2">
      <c r="A111" s="105">
        <v>6632.5</v>
      </c>
      <c r="B111" s="105">
        <v>1.9649000023491681E-3</v>
      </c>
      <c r="C111" s="45"/>
      <c r="D111" s="92">
        <f t="shared" si="16"/>
        <v>0.66325000000000001</v>
      </c>
      <c r="E111" s="92">
        <f t="shared" si="17"/>
        <v>1.9649000023491681E-3</v>
      </c>
      <c r="F111" s="36">
        <f t="shared" si="18"/>
        <v>0.43990056249999998</v>
      </c>
      <c r="G111" s="36">
        <f t="shared" si="19"/>
        <v>0.291764048078125</v>
      </c>
      <c r="H111" s="36">
        <f t="shared" si="20"/>
        <v>0.19351250488781638</v>
      </c>
      <c r="I111" s="36">
        <f t="shared" si="21"/>
        <v>1.3032199265580857E-3</v>
      </c>
      <c r="J111" s="36">
        <f t="shared" si="22"/>
        <v>8.6436061628965028E-4</v>
      </c>
      <c r="K111" s="36">
        <f t="shared" ca="1" si="23"/>
        <v>-1.7408883714014542E-3</v>
      </c>
      <c r="L111" s="36">
        <f t="shared" ca="1" si="24"/>
        <v>1.3732867471025281E-5</v>
      </c>
      <c r="M111" s="36">
        <f t="shared" ca="1" si="25"/>
        <v>603842.83461479435</v>
      </c>
      <c r="N111" s="36">
        <f t="shared" ca="1" si="26"/>
        <v>23089315.782642137</v>
      </c>
      <c r="O111" s="36">
        <f t="shared" ca="1" si="27"/>
        <v>9294792.6428157035</v>
      </c>
      <c r="P111" s="45">
        <f t="shared" ca="1" si="28"/>
        <v>3.7057883737506223E-3</v>
      </c>
      <c r="Q111" s="45"/>
      <c r="R111" s="45"/>
      <c r="S111" s="45"/>
      <c r="T111" s="45"/>
    </row>
    <row r="112" spans="1:20" x14ac:dyDescent="0.2">
      <c r="A112" s="104">
        <v>6654</v>
      </c>
      <c r="B112" s="104">
        <v>3.6152800021227449E-3</v>
      </c>
      <c r="D112" s="92">
        <f t="shared" si="16"/>
        <v>0.66539999999999999</v>
      </c>
      <c r="E112" s="92">
        <f t="shared" si="17"/>
        <v>3.6152800021227449E-3</v>
      </c>
      <c r="F112" s="36">
        <f t="shared" si="18"/>
        <v>0.44275715999999998</v>
      </c>
      <c r="G112" s="36">
        <f t="shared" si="19"/>
        <v>0.29461061426399998</v>
      </c>
      <c r="H112" s="36">
        <f t="shared" si="20"/>
        <v>0.19603390273126559</v>
      </c>
      <c r="I112" s="36">
        <f t="shared" si="21"/>
        <v>2.4056073134124745E-3</v>
      </c>
      <c r="J112" s="36">
        <f t="shared" si="22"/>
        <v>1.6006911063446605E-3</v>
      </c>
      <c r="K112" s="36">
        <f t="shared" ca="1" si="23"/>
        <v>-1.738849689906899E-3</v>
      </c>
      <c r="L112" s="36">
        <f t="shared" ca="1" si="24"/>
        <v>2.8666704759073447E-5</v>
      </c>
      <c r="M112" s="36">
        <f t="shared" ca="1" si="25"/>
        <v>572070.7001648962</v>
      </c>
      <c r="N112" s="36">
        <f t="shared" ca="1" si="26"/>
        <v>23536900.941080004</v>
      </c>
      <c r="O112" s="36">
        <f t="shared" ca="1" si="27"/>
        <v>9411589.5600835737</v>
      </c>
      <c r="P112" s="45">
        <f t="shared" ca="1" si="28"/>
        <v>5.3541296920296437E-3</v>
      </c>
    </row>
    <row r="113" spans="1:20" x14ac:dyDescent="0.2">
      <c r="A113" s="105">
        <v>6786.5</v>
      </c>
      <c r="B113" s="105">
        <v>6.6001800005324185E-3</v>
      </c>
      <c r="C113" s="45"/>
      <c r="D113" s="92">
        <f t="shared" si="16"/>
        <v>0.67864999999999998</v>
      </c>
      <c r="E113" s="92">
        <f t="shared" si="17"/>
        <v>6.6001800005324185E-3</v>
      </c>
      <c r="F113" s="36">
        <f t="shared" si="18"/>
        <v>0.46056582249999994</v>
      </c>
      <c r="G113" s="36">
        <f t="shared" si="19"/>
        <v>0.31256299543962496</v>
      </c>
      <c r="H113" s="36">
        <f t="shared" si="20"/>
        <v>0.21212087685510145</v>
      </c>
      <c r="I113" s="36">
        <f t="shared" si="21"/>
        <v>4.479212157361326E-3</v>
      </c>
      <c r="J113" s="36">
        <f t="shared" si="22"/>
        <v>3.0398173305932639E-3</v>
      </c>
      <c r="K113" s="36">
        <f t="shared" ca="1" si="23"/>
        <v>-1.7259456062721015E-3</v>
      </c>
      <c r="L113" s="36">
        <f t="shared" ca="1" si="24"/>
        <v>6.932436762028594E-5</v>
      </c>
      <c r="M113" s="36">
        <f t="shared" ca="1" si="25"/>
        <v>397346.23223646235</v>
      </c>
      <c r="N113" s="36">
        <f t="shared" ca="1" si="26"/>
        <v>26337126.82905427</v>
      </c>
      <c r="O113" s="36">
        <f t="shared" ca="1" si="27"/>
        <v>10131437.197688226</v>
      </c>
      <c r="P113" s="45">
        <f t="shared" ca="1" si="28"/>
        <v>8.32612560680452E-3</v>
      </c>
      <c r="Q113" s="45"/>
      <c r="R113" s="45"/>
      <c r="S113" s="45"/>
      <c r="T113" s="45"/>
    </row>
    <row r="114" spans="1:20" x14ac:dyDescent="0.2">
      <c r="A114" s="104">
        <v>6799.5</v>
      </c>
      <c r="B114" s="104">
        <v>6.2133999745128676E-4</v>
      </c>
      <c r="D114" s="92">
        <f t="shared" si="16"/>
        <v>0.67995000000000005</v>
      </c>
      <c r="E114" s="92">
        <f t="shared" si="17"/>
        <v>6.2133999745128676E-4</v>
      </c>
      <c r="F114" s="36">
        <f t="shared" si="18"/>
        <v>0.46233200250000006</v>
      </c>
      <c r="G114" s="36">
        <f t="shared" si="19"/>
        <v>0.31436264509987505</v>
      </c>
      <c r="H114" s="36">
        <f t="shared" si="20"/>
        <v>0.21375088053566008</v>
      </c>
      <c r="I114" s="36">
        <f t="shared" si="21"/>
        <v>4.2248013126700246E-4</v>
      </c>
      <c r="J114" s="36">
        <f t="shared" si="22"/>
        <v>2.8726536525499832E-4</v>
      </c>
      <c r="K114" s="36">
        <f t="shared" ca="1" si="23"/>
        <v>-1.7246480171817197E-3</v>
      </c>
      <c r="L114" s="36">
        <f t="shared" ca="1" si="24"/>
        <v>5.5036597648017155E-6</v>
      </c>
      <c r="M114" s="36">
        <f t="shared" ca="1" si="25"/>
        <v>382107.752156017</v>
      </c>
      <c r="N114" s="36">
        <f t="shared" ca="1" si="26"/>
        <v>26615407.271021523</v>
      </c>
      <c r="O114" s="36">
        <f t="shared" ca="1" si="27"/>
        <v>10202000.813510694</v>
      </c>
      <c r="P114" s="45">
        <f t="shared" ca="1" si="28"/>
        <v>2.3459880146330064E-3</v>
      </c>
    </row>
    <row r="115" spans="1:20" x14ac:dyDescent="0.2">
      <c r="A115" s="105">
        <v>7013.5</v>
      </c>
      <c r="B115" s="105">
        <v>8.8158200014731847E-3</v>
      </c>
      <c r="C115" s="45"/>
      <c r="D115" s="92">
        <f t="shared" si="16"/>
        <v>0.70135000000000003</v>
      </c>
      <c r="E115" s="92">
        <f t="shared" si="17"/>
        <v>8.8158200014731847E-3</v>
      </c>
      <c r="F115" s="36">
        <f t="shared" si="18"/>
        <v>0.49189182250000002</v>
      </c>
      <c r="G115" s="36">
        <f t="shared" si="19"/>
        <v>0.34498832971037502</v>
      </c>
      <c r="H115" s="36">
        <f t="shared" si="20"/>
        <v>0.24195756504237154</v>
      </c>
      <c r="I115" s="36">
        <f t="shared" si="21"/>
        <v>6.1829753580332179E-3</v>
      </c>
      <c r="J115" s="36">
        <f t="shared" si="22"/>
        <v>4.3364297673565977E-3</v>
      </c>
      <c r="K115" s="36">
        <f t="shared" ca="1" si="23"/>
        <v>-1.7024779926829387E-3</v>
      </c>
      <c r="L115" s="36">
        <f t="shared" ca="1" si="24"/>
        <v>1.1063459269386873E-4</v>
      </c>
      <c r="M115" s="36">
        <f t="shared" ca="1" si="25"/>
        <v>177456.77179578147</v>
      </c>
      <c r="N115" s="36">
        <f t="shared" ca="1" si="26"/>
        <v>31269001.289562397</v>
      </c>
      <c r="O115" s="36">
        <f t="shared" ca="1" si="27"/>
        <v>11358321.368442785</v>
      </c>
      <c r="P115" s="45">
        <f t="shared" ca="1" si="28"/>
        <v>1.0518297994156123E-2</v>
      </c>
      <c r="Q115" s="45"/>
      <c r="R115" s="45"/>
      <c r="S115" s="45"/>
      <c r="T115" s="45"/>
    </row>
    <row r="116" spans="1:20" x14ac:dyDescent="0.2">
      <c r="A116" s="104">
        <v>7574.5</v>
      </c>
      <c r="B116" s="104">
        <v>-6.5566000557737425E-4</v>
      </c>
      <c r="D116" s="92">
        <f t="shared" si="16"/>
        <v>0.75744999999999996</v>
      </c>
      <c r="E116" s="92">
        <f t="shared" si="17"/>
        <v>-6.5566000557737425E-4</v>
      </c>
      <c r="F116" s="36">
        <f t="shared" si="18"/>
        <v>0.57373050249999991</v>
      </c>
      <c r="G116" s="36">
        <f t="shared" si="19"/>
        <v>0.4345721691186249</v>
      </c>
      <c r="H116" s="36">
        <f t="shared" si="20"/>
        <v>0.32916668949890238</v>
      </c>
      <c r="I116" s="36">
        <f t="shared" si="21"/>
        <v>-4.9662967122458205E-4</v>
      </c>
      <c r="J116" s="36">
        <f t="shared" si="22"/>
        <v>-3.7617214446905963E-4</v>
      </c>
      <c r="K116" s="36">
        <f t="shared" ca="1" si="23"/>
        <v>-1.6371124249552121E-3</v>
      </c>
      <c r="L116" s="36">
        <f t="shared" ca="1" si="24"/>
        <v>9.6324885150261137E-7</v>
      </c>
      <c r="M116" s="36">
        <f t="shared" ca="1" si="25"/>
        <v>3463.595922057425</v>
      </c>
      <c r="N116" s="36">
        <f t="shared" ca="1" si="26"/>
        <v>43780345.142286479</v>
      </c>
      <c r="O116" s="36">
        <f t="shared" ca="1" si="27"/>
        <v>14275716.864322508</v>
      </c>
      <c r="P116" s="45">
        <f t="shared" ca="1" si="28"/>
        <v>9.8145241937783786E-4</v>
      </c>
    </row>
    <row r="117" spans="1:20" x14ac:dyDescent="0.2">
      <c r="A117" s="105">
        <v>7583</v>
      </c>
      <c r="B117" s="105">
        <v>8.9735600049607456E-3</v>
      </c>
      <c r="C117" s="45"/>
      <c r="D117" s="92">
        <f t="shared" si="16"/>
        <v>0.75829999999999997</v>
      </c>
      <c r="E117" s="92">
        <f t="shared" si="17"/>
        <v>8.9735600049607456E-3</v>
      </c>
      <c r="F117" s="36">
        <f t="shared" si="18"/>
        <v>0.57501888999999995</v>
      </c>
      <c r="G117" s="36">
        <f t="shared" si="19"/>
        <v>0.43603682428699997</v>
      </c>
      <c r="H117" s="36">
        <f t="shared" si="20"/>
        <v>0.33064672385683203</v>
      </c>
      <c r="I117" s="36">
        <f t="shared" si="21"/>
        <v>6.8046505517617333E-3</v>
      </c>
      <c r="J117" s="36">
        <f t="shared" si="22"/>
        <v>5.1599665134009218E-3</v>
      </c>
      <c r="K117" s="36">
        <f t="shared" ca="1" si="23"/>
        <v>-1.6360413505815789E-3</v>
      </c>
      <c r="L117" s="36">
        <f t="shared" ca="1" si="24"/>
        <v>1.1256364092352553E-4</v>
      </c>
      <c r="M117" s="36">
        <f t="shared" ca="1" si="25"/>
        <v>4319.8257559277881</v>
      </c>
      <c r="N117" s="36">
        <f t="shared" ca="1" si="26"/>
        <v>43969830.998983629</v>
      </c>
      <c r="O117" s="36">
        <f t="shared" ca="1" si="27"/>
        <v>14317958.617301064</v>
      </c>
      <c r="P117" s="45">
        <f t="shared" ca="1" si="28"/>
        <v>1.0609601355542325E-2</v>
      </c>
      <c r="Q117" s="45"/>
      <c r="R117" s="45"/>
      <c r="S117" s="45"/>
      <c r="T117" s="45"/>
    </row>
    <row r="118" spans="1:20" x14ac:dyDescent="0.2">
      <c r="A118" s="104">
        <v>7587.5</v>
      </c>
      <c r="B118" s="104">
        <v>1.236550000612624E-2</v>
      </c>
      <c r="D118" s="92">
        <f t="shared" si="16"/>
        <v>0.75875000000000004</v>
      </c>
      <c r="E118" s="92">
        <f t="shared" si="17"/>
        <v>1.236550000612624E-2</v>
      </c>
      <c r="F118" s="36">
        <f t="shared" si="18"/>
        <v>0.57570156250000004</v>
      </c>
      <c r="G118" s="36">
        <f t="shared" si="19"/>
        <v>0.43681356054687503</v>
      </c>
      <c r="H118" s="36">
        <f t="shared" si="20"/>
        <v>0.33143228906494143</v>
      </c>
      <c r="I118" s="36">
        <f t="shared" si="21"/>
        <v>9.3823231296482849E-3</v>
      </c>
      <c r="J118" s="36">
        <f t="shared" si="22"/>
        <v>7.1188376746206365E-3</v>
      </c>
      <c r="K118" s="36">
        <f t="shared" ca="1" si="23"/>
        <v>-1.6354733361128332E-3</v>
      </c>
      <c r="L118" s="36">
        <f t="shared" ca="1" si="24"/>
        <v>1.9602725453008918E-4</v>
      </c>
      <c r="M118" s="36">
        <f t="shared" ca="1" si="25"/>
        <v>4810.6999425588065</v>
      </c>
      <c r="N118" s="36">
        <f t="shared" ca="1" si="26"/>
        <v>44070116.305993095</v>
      </c>
      <c r="O118" s="36">
        <f t="shared" ca="1" si="27"/>
        <v>14340292.463920329</v>
      </c>
      <c r="P118" s="45">
        <f t="shared" ca="1" si="28"/>
        <v>1.4000973342239074E-2</v>
      </c>
    </row>
    <row r="119" spans="1:20" x14ac:dyDescent="0.2">
      <c r="A119" s="105">
        <v>7655.5</v>
      </c>
      <c r="B119" s="105">
        <v>3.3992600001511164E-3</v>
      </c>
      <c r="C119" s="45"/>
      <c r="D119" s="92">
        <f t="shared" si="16"/>
        <v>0.76554999999999995</v>
      </c>
      <c r="E119" s="92">
        <f t="shared" si="17"/>
        <v>3.3992600001511164E-3</v>
      </c>
      <c r="F119" s="36">
        <f t="shared" si="18"/>
        <v>0.58606680249999987</v>
      </c>
      <c r="G119" s="36">
        <f t="shared" si="19"/>
        <v>0.44866344065387487</v>
      </c>
      <c r="H119" s="36">
        <f t="shared" si="20"/>
        <v>0.34347429699257387</v>
      </c>
      <c r="I119" s="36">
        <f t="shared" si="21"/>
        <v>2.602303493115687E-3</v>
      </c>
      <c r="J119" s="36">
        <f t="shared" si="22"/>
        <v>1.9921934391547141E-3</v>
      </c>
      <c r="K119" s="36">
        <f t="shared" ca="1" si="23"/>
        <v>-1.6268078317349533E-3</v>
      </c>
      <c r="L119" s="36">
        <f t="shared" ca="1" si="24"/>
        <v>2.526135785071994E-5</v>
      </c>
      <c r="M119" s="36">
        <f t="shared" ca="1" si="25"/>
        <v>15341.715313357001</v>
      </c>
      <c r="N119" s="36">
        <f t="shared" ca="1" si="26"/>
        <v>45582610.971579827</v>
      </c>
      <c r="O119" s="36">
        <f t="shared" ca="1" si="27"/>
        <v>14675236.889243409</v>
      </c>
      <c r="P119" s="45">
        <f t="shared" ca="1" si="28"/>
        <v>5.02606783188607E-3</v>
      </c>
      <c r="Q119" s="45"/>
      <c r="R119" s="45"/>
      <c r="S119" s="45"/>
      <c r="T119" s="45"/>
    </row>
    <row r="120" spans="1:20" x14ac:dyDescent="0.2">
      <c r="A120" s="104">
        <v>7759.5</v>
      </c>
      <c r="B120" s="104">
        <v>7.5685400006477721E-3</v>
      </c>
      <c r="D120" s="92">
        <f t="shared" si="16"/>
        <v>0.77595000000000003</v>
      </c>
      <c r="E120" s="92">
        <f t="shared" si="17"/>
        <v>7.5685400006477721E-3</v>
      </c>
      <c r="F120" s="36">
        <f t="shared" si="18"/>
        <v>0.60209840250000002</v>
      </c>
      <c r="G120" s="36">
        <f t="shared" si="19"/>
        <v>0.46719825541987503</v>
      </c>
      <c r="H120" s="36">
        <f t="shared" si="20"/>
        <v>0.362522486293052</v>
      </c>
      <c r="I120" s="36">
        <f t="shared" si="21"/>
        <v>5.8728086135026386E-3</v>
      </c>
      <c r="J120" s="36">
        <f t="shared" si="22"/>
        <v>4.5570058436473727E-3</v>
      </c>
      <c r="K120" s="36">
        <f t="shared" ca="1" si="23"/>
        <v>-1.6132565451722951E-3</v>
      </c>
      <c r="L120" s="36">
        <f t="shared" ca="1" si="24"/>
        <v>8.4305387808833319E-5</v>
      </c>
      <c r="M120" s="36">
        <f t="shared" ca="1" si="25"/>
        <v>42327.065167699227</v>
      </c>
      <c r="N120" s="36">
        <f t="shared" ca="1" si="26"/>
        <v>47882583.03276062</v>
      </c>
      <c r="O120" s="36">
        <f t="shared" ca="1" si="27"/>
        <v>15177771.965510312</v>
      </c>
      <c r="P120" s="45">
        <f t="shared" ca="1" si="28"/>
        <v>9.181796545820067E-3</v>
      </c>
    </row>
    <row r="121" spans="1:20" x14ac:dyDescent="0.2">
      <c r="A121" s="105">
        <v>8442.5</v>
      </c>
      <c r="B121" s="105">
        <v>1.5834099998755846E-2</v>
      </c>
      <c r="C121" s="45"/>
      <c r="D121" s="92">
        <f t="shared" si="16"/>
        <v>0.84424999999999994</v>
      </c>
      <c r="E121" s="92">
        <f t="shared" si="17"/>
        <v>1.5834099998755846E-2</v>
      </c>
      <c r="F121" s="36">
        <f t="shared" si="18"/>
        <v>0.71275806249999996</v>
      </c>
      <c r="G121" s="36">
        <f t="shared" si="19"/>
        <v>0.60174599426562492</v>
      </c>
      <c r="H121" s="36">
        <f t="shared" si="20"/>
        <v>0.50802405565875386</v>
      </c>
      <c r="I121" s="36">
        <f t="shared" si="21"/>
        <v>1.3367938923949623E-2</v>
      </c>
      <c r="J121" s="36">
        <f t="shared" si="22"/>
        <v>1.1285882436544468E-2</v>
      </c>
      <c r="K121" s="36">
        <f t="shared" ca="1" si="23"/>
        <v>-1.515301525332138E-3</v>
      </c>
      <c r="L121" s="36">
        <f t="shared" ca="1" si="24"/>
        <v>3.0100173324402649E-4</v>
      </c>
      <c r="M121" s="36">
        <f t="shared" ca="1" si="25"/>
        <v>488410.02965306916</v>
      </c>
      <c r="N121" s="36">
        <f t="shared" ca="1" si="26"/>
        <v>62231025.551327646</v>
      </c>
      <c r="O121" s="36">
        <f t="shared" ca="1" si="27"/>
        <v>18118952.510797027</v>
      </c>
      <c r="P121" s="45">
        <f t="shared" ca="1" si="28"/>
        <v>1.7349401524087985E-2</v>
      </c>
      <c r="Q121" s="45"/>
      <c r="R121" s="45"/>
      <c r="S121" s="45"/>
      <c r="T121" s="45"/>
    </row>
    <row r="122" spans="1:20" x14ac:dyDescent="0.2">
      <c r="A122" s="104">
        <v>8756.5</v>
      </c>
      <c r="B122" s="104">
        <v>-8.0394199976581149E-3</v>
      </c>
      <c r="D122" s="92">
        <f t="shared" si="16"/>
        <v>0.87565000000000004</v>
      </c>
      <c r="E122" s="92">
        <f t="shared" si="17"/>
        <v>-8.0394199976581149E-3</v>
      </c>
      <c r="F122" s="36">
        <f t="shared" si="18"/>
        <v>0.76676292250000011</v>
      </c>
      <c r="G122" s="36">
        <f t="shared" si="19"/>
        <v>0.67141595308712509</v>
      </c>
      <c r="H122" s="36">
        <f t="shared" si="20"/>
        <v>0.58792537932074118</v>
      </c>
      <c r="I122" s="36">
        <f t="shared" si="21"/>
        <v>-7.039718120949329E-3</v>
      </c>
      <c r="J122" s="36">
        <f t="shared" si="22"/>
        <v>-6.1643291726092807E-3</v>
      </c>
      <c r="K122" s="36">
        <f t="shared" ca="1" si="23"/>
        <v>-1.4650498927048759E-3</v>
      </c>
      <c r="L122" s="36">
        <f t="shared" ca="1" si="24"/>
        <v>4.3222342276902866E-5</v>
      </c>
      <c r="M122" s="36">
        <f t="shared" ca="1" si="25"/>
        <v>809314.02506223903</v>
      </c>
      <c r="N122" s="36">
        <f t="shared" ca="1" si="26"/>
        <v>68144477.525821716</v>
      </c>
      <c r="O122" s="36">
        <f t="shared" ca="1" si="27"/>
        <v>19218113.887587093</v>
      </c>
      <c r="P122" s="45">
        <f t="shared" ca="1" si="28"/>
        <v>-6.5743701049532392E-3</v>
      </c>
    </row>
    <row r="123" spans="1:20" x14ac:dyDescent="0.2">
      <c r="A123" s="105">
        <v>9367.5</v>
      </c>
      <c r="B123" s="105">
        <v>-4.4899999920744449E-5</v>
      </c>
      <c r="C123" s="45"/>
      <c r="D123" s="92">
        <f t="shared" si="16"/>
        <v>0.93674999999999997</v>
      </c>
      <c r="E123" s="92">
        <f t="shared" si="17"/>
        <v>-4.4899999920744449E-5</v>
      </c>
      <c r="F123" s="36">
        <f t="shared" si="18"/>
        <v>0.87750056249999997</v>
      </c>
      <c r="G123" s="36">
        <f t="shared" si="19"/>
        <v>0.82199865192187493</v>
      </c>
      <c r="H123" s="36">
        <f t="shared" si="20"/>
        <v>0.77000723718781638</v>
      </c>
      <c r="I123" s="36">
        <f t="shared" si="21"/>
        <v>-4.2060074925757358E-5</v>
      </c>
      <c r="J123" s="36">
        <f t="shared" si="22"/>
        <v>-3.9399775186703206E-5</v>
      </c>
      <c r="K123" s="36">
        <f t="shared" ca="1" si="23"/>
        <v>-1.3578467612282812E-3</v>
      </c>
      <c r="L123" s="36">
        <f t="shared" ca="1" si="24"/>
        <v>1.7238291980279497E-6</v>
      </c>
      <c r="M123" s="36">
        <f t="shared" ca="1" si="25"/>
        <v>1546058.5865646575</v>
      </c>
      <c r="N123" s="36">
        <f t="shared" ca="1" si="26"/>
        <v>77877789.454716384</v>
      </c>
      <c r="O123" s="36">
        <f t="shared" ca="1" si="27"/>
        <v>20808260.741599802</v>
      </c>
      <c r="P123" s="45">
        <f t="shared" ca="1" si="28"/>
        <v>1.3129467613075367E-3</v>
      </c>
      <c r="Q123" s="45"/>
      <c r="R123" s="45"/>
      <c r="S123" s="45"/>
      <c r="T123" s="45"/>
    </row>
    <row r="124" spans="1:20" x14ac:dyDescent="0.2">
      <c r="A124" s="104">
        <v>9516.5</v>
      </c>
      <c r="B124" s="104">
        <v>3.0437800014624372E-3</v>
      </c>
      <c r="D124" s="92">
        <f t="shared" si="16"/>
        <v>0.95165</v>
      </c>
      <c r="E124" s="92">
        <f t="shared" si="17"/>
        <v>3.0437800014624372E-3</v>
      </c>
      <c r="F124" s="36">
        <f t="shared" si="18"/>
        <v>0.90563772249999996</v>
      </c>
      <c r="G124" s="36">
        <f t="shared" si="19"/>
        <v>0.86185013861712501</v>
      </c>
      <c r="H124" s="36">
        <f t="shared" si="20"/>
        <v>0.8201796844149869</v>
      </c>
      <c r="I124" s="36">
        <f t="shared" si="21"/>
        <v>2.8966132383917284E-3</v>
      </c>
      <c r="J124" s="36">
        <f t="shared" si="22"/>
        <v>2.7565619883154883E-3</v>
      </c>
      <c r="K124" s="36">
        <f t="shared" ca="1" si="23"/>
        <v>-1.3298164191848671E-3</v>
      </c>
      <c r="L124" s="36">
        <f t="shared" ca="1" si="24"/>
        <v>1.9128345650698907E-5</v>
      </c>
      <c r="M124" s="36">
        <f t="shared" ca="1" si="25"/>
        <v>1736741.5884675544</v>
      </c>
      <c r="N124" s="36">
        <f t="shared" ca="1" si="26"/>
        <v>79837404.150142729</v>
      </c>
      <c r="O124" s="36">
        <f t="shared" ca="1" si="27"/>
        <v>21077063.180200849</v>
      </c>
      <c r="P124" s="45">
        <f t="shared" ca="1" si="28"/>
        <v>4.3735964206473039E-3</v>
      </c>
    </row>
    <row r="125" spans="1:20" x14ac:dyDescent="0.2">
      <c r="A125" s="105">
        <v>9782</v>
      </c>
      <c r="B125" s="105">
        <v>1.1682399999699555E-3</v>
      </c>
      <c r="C125" s="45"/>
      <c r="D125" s="92">
        <f t="shared" si="16"/>
        <v>0.97819999999999996</v>
      </c>
      <c r="E125" s="92">
        <f t="shared" si="17"/>
        <v>1.1682399999699555E-3</v>
      </c>
      <c r="F125" s="36">
        <f t="shared" si="18"/>
        <v>0.9568752399999999</v>
      </c>
      <c r="G125" s="36">
        <f t="shared" si="19"/>
        <v>0.93601535976799988</v>
      </c>
      <c r="H125" s="36">
        <f t="shared" si="20"/>
        <v>0.91561022492505739</v>
      </c>
      <c r="I125" s="36">
        <f t="shared" si="21"/>
        <v>1.1427723679706104E-3</v>
      </c>
      <c r="J125" s="36">
        <f t="shared" si="22"/>
        <v>1.117859930348851E-3</v>
      </c>
      <c r="K125" s="36">
        <f t="shared" ca="1" si="23"/>
        <v>-1.2780353956639617E-3</v>
      </c>
      <c r="L125" s="36">
        <f t="shared" ca="1" si="24"/>
        <v>5.9842633112838797E-6</v>
      </c>
      <c r="M125" s="36">
        <f t="shared" ca="1" si="25"/>
        <v>2077606.1822222874</v>
      </c>
      <c r="N125" s="36">
        <f t="shared" ca="1" si="26"/>
        <v>82882133.750025079</v>
      </c>
      <c r="O125" s="36">
        <f t="shared" ca="1" si="27"/>
        <v>21434326.942908704</v>
      </c>
      <c r="P125" s="45">
        <f t="shared" ca="1" si="28"/>
        <v>2.4462753956339175E-3</v>
      </c>
      <c r="Q125" s="45"/>
      <c r="R125" s="45"/>
      <c r="S125" s="45"/>
      <c r="T125" s="45"/>
    </row>
    <row r="126" spans="1:20" x14ac:dyDescent="0.2">
      <c r="A126" s="104">
        <v>9893.5</v>
      </c>
      <c r="B126" s="104">
        <v>-1.7342580002150498E-2</v>
      </c>
      <c r="D126" s="92">
        <f t="shared" si="16"/>
        <v>0.98934999999999995</v>
      </c>
      <c r="E126" s="92">
        <f t="shared" si="17"/>
        <v>-1.7342580002150498E-2</v>
      </c>
      <c r="F126" s="36">
        <f t="shared" si="18"/>
        <v>0.97881342249999992</v>
      </c>
      <c r="G126" s="36">
        <f t="shared" si="19"/>
        <v>0.96838905955037491</v>
      </c>
      <c r="H126" s="36">
        <f t="shared" si="20"/>
        <v>0.95807571606616337</v>
      </c>
      <c r="I126" s="36">
        <f t="shared" si="21"/>
        <v>-1.7157881525127594E-2</v>
      </c>
      <c r="J126" s="36">
        <f t="shared" si="22"/>
        <v>-1.6975150086884983E-2</v>
      </c>
      <c r="K126" s="36">
        <f t="shared" ca="1" si="23"/>
        <v>-1.2555886565579432E-3</v>
      </c>
      <c r="L126" s="36">
        <f t="shared" ca="1" si="24"/>
        <v>2.5879129055316982E-4</v>
      </c>
      <c r="M126" s="36">
        <f t="shared" ca="1" si="25"/>
        <v>2219461.5126733263</v>
      </c>
      <c r="N126" s="36">
        <f t="shared" ca="1" si="26"/>
        <v>83982879.0428565</v>
      </c>
      <c r="O126" s="36">
        <f t="shared" ca="1" si="27"/>
        <v>21537065.683700666</v>
      </c>
      <c r="P126" s="45">
        <f t="shared" ca="1" si="28"/>
        <v>-1.6086991345592556E-2</v>
      </c>
    </row>
    <row r="127" spans="1:20" x14ac:dyDescent="0.2">
      <c r="A127" s="105">
        <v>9944.5</v>
      </c>
      <c r="B127" s="105">
        <v>1.4327399985631928E-3</v>
      </c>
      <c r="C127" s="45"/>
      <c r="D127" s="92">
        <f t="shared" si="16"/>
        <v>0.99444999999999995</v>
      </c>
      <c r="E127" s="92">
        <f t="shared" si="17"/>
        <v>1.4327399985631928E-3</v>
      </c>
      <c r="F127" s="36">
        <f t="shared" si="18"/>
        <v>0.98893080249999987</v>
      </c>
      <c r="G127" s="36">
        <f t="shared" si="19"/>
        <v>0.98344223654612484</v>
      </c>
      <c r="H127" s="36">
        <f t="shared" si="20"/>
        <v>0.97798413213329372</v>
      </c>
      <c r="I127" s="36">
        <f t="shared" si="21"/>
        <v>1.4247882915711669E-3</v>
      </c>
      <c r="J127" s="36">
        <f t="shared" si="22"/>
        <v>1.4168807165529469E-3</v>
      </c>
      <c r="K127" s="36">
        <f t="shared" ca="1" si="23"/>
        <v>-1.245183399839271E-3</v>
      </c>
      <c r="L127" s="36">
        <f t="shared" ca="1" si="24"/>
        <v>7.1712737277114013E-6</v>
      </c>
      <c r="M127" s="36">
        <f t="shared" ca="1" si="25"/>
        <v>2283830.2085802583</v>
      </c>
      <c r="N127" s="36">
        <f t="shared" ca="1" si="26"/>
        <v>84450261.942427814</v>
      </c>
      <c r="O127" s="36">
        <f t="shared" ca="1" si="27"/>
        <v>21574634.504896782</v>
      </c>
      <c r="P127" s="45">
        <f t="shared" ca="1" si="28"/>
        <v>2.6779233984024638E-3</v>
      </c>
      <c r="Q127" s="45"/>
      <c r="R127" s="45"/>
      <c r="S127" s="45"/>
      <c r="T127" s="45"/>
    </row>
    <row r="128" spans="1:20" x14ac:dyDescent="0.2">
      <c r="A128" s="104">
        <v>10677</v>
      </c>
      <c r="B128" s="104">
        <v>1.009640000120271E-3</v>
      </c>
      <c r="D128" s="92">
        <f t="shared" si="16"/>
        <v>1.0677000000000001</v>
      </c>
      <c r="E128" s="92">
        <f t="shared" si="17"/>
        <v>1.009640000120271E-3</v>
      </c>
      <c r="F128" s="36">
        <f t="shared" si="18"/>
        <v>1.1399832900000002</v>
      </c>
      <c r="G128" s="36">
        <f t="shared" si="19"/>
        <v>1.2171601587330003</v>
      </c>
      <c r="H128" s="36">
        <f t="shared" si="20"/>
        <v>1.2995619014792246</v>
      </c>
      <c r="I128" s="36">
        <f t="shared" si="21"/>
        <v>1.0779926281284135E-3</v>
      </c>
      <c r="J128" s="36">
        <f t="shared" si="22"/>
        <v>1.1509727290527072E-3</v>
      </c>
      <c r="K128" s="36">
        <f t="shared" ca="1" si="23"/>
        <v>-1.0861691939501037E-3</v>
      </c>
      <c r="L128" s="36">
        <f t="shared" ca="1" si="24"/>
        <v>4.3924161779499146E-6</v>
      </c>
      <c r="M128" s="36">
        <f t="shared" ca="1" si="25"/>
        <v>3138995.5575900199</v>
      </c>
      <c r="N128" s="36">
        <f t="shared" ca="1" si="26"/>
        <v>88554122.903341353</v>
      </c>
      <c r="O128" s="36">
        <f t="shared" ca="1" si="27"/>
        <v>21456424.017318271</v>
      </c>
      <c r="P128" s="45">
        <f t="shared" ca="1" si="28"/>
        <v>2.0958091940703749E-3</v>
      </c>
    </row>
    <row r="129" spans="1:20" x14ac:dyDescent="0.2">
      <c r="A129" s="105">
        <v>10685.5</v>
      </c>
      <c r="B129" s="105">
        <v>1.6388599979109131E-3</v>
      </c>
      <c r="C129" s="45"/>
      <c r="D129" s="92">
        <f t="shared" si="16"/>
        <v>1.0685500000000001</v>
      </c>
      <c r="E129" s="92">
        <f t="shared" si="17"/>
        <v>1.6388599979109131E-3</v>
      </c>
      <c r="F129" s="36">
        <f t="shared" si="18"/>
        <v>1.1417991025000003</v>
      </c>
      <c r="G129" s="36">
        <f t="shared" si="19"/>
        <v>1.2200694309763753</v>
      </c>
      <c r="H129" s="36">
        <f t="shared" si="20"/>
        <v>1.303705190469806</v>
      </c>
      <c r="I129" s="36">
        <f t="shared" si="21"/>
        <v>1.7512038507677063E-3</v>
      </c>
      <c r="J129" s="36">
        <f t="shared" si="22"/>
        <v>1.8712488747378328E-3</v>
      </c>
      <c r="K129" s="36">
        <f t="shared" ca="1" si="23"/>
        <v>-1.0842189927378486E-3</v>
      </c>
      <c r="L129" s="36">
        <f t="shared" ca="1" si="24"/>
        <v>7.4151591893126787E-6</v>
      </c>
      <c r="M129" s="36">
        <f t="shared" ca="1" si="25"/>
        <v>3147862.3444581223</v>
      </c>
      <c r="N129" s="36">
        <f t="shared" ca="1" si="26"/>
        <v>88572337.820694715</v>
      </c>
      <c r="O129" s="36">
        <f t="shared" ca="1" si="27"/>
        <v>21447851.343829334</v>
      </c>
      <c r="P129" s="45">
        <f t="shared" ca="1" si="28"/>
        <v>2.7230789906487617E-3</v>
      </c>
      <c r="Q129" s="45"/>
      <c r="R129" s="45"/>
      <c r="S129" s="45"/>
      <c r="T129" s="45"/>
    </row>
    <row r="130" spans="1:20" x14ac:dyDescent="0.2">
      <c r="A130" s="104">
        <v>10694</v>
      </c>
      <c r="B130" s="104">
        <v>-7.3191999399568886E-4</v>
      </c>
      <c r="D130" s="92">
        <f t="shared" si="16"/>
        <v>1.0693999999999999</v>
      </c>
      <c r="E130" s="92">
        <f t="shared" si="17"/>
        <v>-7.3191999399568886E-4</v>
      </c>
      <c r="F130" s="36">
        <f t="shared" si="18"/>
        <v>1.1436163599999998</v>
      </c>
      <c r="G130" s="36">
        <f t="shared" si="19"/>
        <v>1.2229833353839996</v>
      </c>
      <c r="H130" s="36">
        <f t="shared" si="20"/>
        <v>1.3078583788596492</v>
      </c>
      <c r="I130" s="36">
        <f t="shared" si="21"/>
        <v>-7.8271524157898958E-4</v>
      </c>
      <c r="J130" s="36">
        <f t="shared" si="22"/>
        <v>-8.3703567934457134E-4</v>
      </c>
      <c r="K130" s="36">
        <f t="shared" ca="1" si="23"/>
        <v>-1.0822663829589141E-3</v>
      </c>
      <c r="L130" s="36">
        <f t="shared" ca="1" si="24"/>
        <v>1.2274259225957148E-7</v>
      </c>
      <c r="M130" s="36">
        <f t="shared" ca="1" si="25"/>
        <v>3156699.0684609613</v>
      </c>
      <c r="N130" s="36">
        <f t="shared" ca="1" si="26"/>
        <v>88589866.842597216</v>
      </c>
      <c r="O130" s="36">
        <f t="shared" ca="1" si="27"/>
        <v>21439115.182793085</v>
      </c>
      <c r="P130" s="45">
        <f t="shared" ca="1" si="28"/>
        <v>3.503463889632252E-4</v>
      </c>
    </row>
    <row r="131" spans="1:20" x14ac:dyDescent="0.2">
      <c r="A131" s="105">
        <v>11138.5</v>
      </c>
      <c r="B131" s="105">
        <v>-8.2391800024197437E-3</v>
      </c>
      <c r="C131" s="45"/>
      <c r="D131" s="92">
        <f t="shared" si="16"/>
        <v>1.11385</v>
      </c>
      <c r="E131" s="92">
        <f t="shared" si="17"/>
        <v>-8.2391800024197437E-3</v>
      </c>
      <c r="F131" s="36">
        <f t="shared" si="18"/>
        <v>1.2406618225000001</v>
      </c>
      <c r="G131" s="36">
        <f t="shared" si="19"/>
        <v>1.3819111709916252</v>
      </c>
      <c r="H131" s="36">
        <f t="shared" si="20"/>
        <v>1.5392417578090218</v>
      </c>
      <c r="I131" s="36">
        <f t="shared" si="21"/>
        <v>-9.1772106456952315E-3</v>
      </c>
      <c r="J131" s="36">
        <f t="shared" si="22"/>
        <v>-1.0222036077707634E-2</v>
      </c>
      <c r="K131" s="36">
        <f t="shared" ca="1" si="23"/>
        <v>-9.7680007729389904E-4</v>
      </c>
      <c r="L131" s="36">
        <f t="shared" ca="1" si="24"/>
        <v>5.2742162176870875E-5</v>
      </c>
      <c r="M131" s="36">
        <f t="shared" ca="1" si="25"/>
        <v>3572683.0889691641</v>
      </c>
      <c r="N131" s="36">
        <f t="shared" ca="1" si="26"/>
        <v>88548188.861826092</v>
      </c>
      <c r="O131" s="36">
        <f t="shared" ca="1" si="27"/>
        <v>20757611.78377055</v>
      </c>
      <c r="P131" s="45">
        <f t="shared" ca="1" si="28"/>
        <v>-7.2623799251258451E-3</v>
      </c>
      <c r="Q131" s="45"/>
      <c r="R131" s="45"/>
      <c r="S131" s="45"/>
      <c r="T131" s="45"/>
    </row>
    <row r="132" spans="1:20" x14ac:dyDescent="0.2">
      <c r="A132" s="104">
        <v>11173.5</v>
      </c>
      <c r="B132" s="104">
        <v>3.5870200008503161E-3</v>
      </c>
      <c r="D132" s="92">
        <f t="shared" si="16"/>
        <v>1.1173500000000001</v>
      </c>
      <c r="E132" s="92">
        <f t="shared" si="17"/>
        <v>3.5870200008503161E-3</v>
      </c>
      <c r="F132" s="36">
        <f t="shared" si="18"/>
        <v>1.2484710225000002</v>
      </c>
      <c r="G132" s="36">
        <f t="shared" si="19"/>
        <v>1.3949790969903753</v>
      </c>
      <c r="H132" s="36">
        <f t="shared" si="20"/>
        <v>1.558679894022196</v>
      </c>
      <c r="I132" s="36">
        <f t="shared" si="21"/>
        <v>4.007956797950101E-3</v>
      </c>
      <c r="J132" s="36">
        <f t="shared" si="22"/>
        <v>4.4782905281895453E-3</v>
      </c>
      <c r="K132" s="36">
        <f t="shared" ca="1" si="23"/>
        <v>-9.6821590834218329E-4</v>
      </c>
      <c r="L132" s="36">
        <f t="shared" ca="1" si="24"/>
        <v>2.0750174188396816E-5</v>
      </c>
      <c r="M132" s="36">
        <f t="shared" ca="1" si="25"/>
        <v>3601248.337741707</v>
      </c>
      <c r="N132" s="36">
        <f t="shared" ca="1" si="26"/>
        <v>88465067.250654787</v>
      </c>
      <c r="O132" s="36">
        <f t="shared" ca="1" si="27"/>
        <v>20685566.84576112</v>
      </c>
      <c r="P132" s="45">
        <f t="shared" ca="1" si="28"/>
        <v>4.5552359091924994E-3</v>
      </c>
    </row>
    <row r="133" spans="1:20" x14ac:dyDescent="0.2">
      <c r="A133" s="105">
        <v>11194</v>
      </c>
      <c r="B133" s="105">
        <v>1.9280800042906776E-3</v>
      </c>
      <c r="C133" s="45"/>
      <c r="D133" s="92">
        <f t="shared" si="16"/>
        <v>1.1194</v>
      </c>
      <c r="E133" s="92">
        <f t="shared" si="17"/>
        <v>1.9280800042906776E-3</v>
      </c>
      <c r="F133" s="36">
        <f t="shared" si="18"/>
        <v>1.25305636</v>
      </c>
      <c r="G133" s="36">
        <f t="shared" si="19"/>
        <v>1.4026712893839999</v>
      </c>
      <c r="H133" s="36">
        <f t="shared" si="20"/>
        <v>1.5701502413364496</v>
      </c>
      <c r="I133" s="36">
        <f t="shared" si="21"/>
        <v>2.1582927568029845E-3</v>
      </c>
      <c r="J133" s="36">
        <f t="shared" si="22"/>
        <v>2.4159929119652607E-3</v>
      </c>
      <c r="K133" s="36">
        <f t="shared" ca="1" si="23"/>
        <v>-9.6316907361886778E-4</v>
      </c>
      <c r="L133" s="36">
        <f t="shared" ca="1" si="24"/>
        <v>8.359321230512797E-6</v>
      </c>
      <c r="M133" s="36">
        <f t="shared" ca="1" si="25"/>
        <v>3617673.4155567014</v>
      </c>
      <c r="N133" s="36">
        <f t="shared" ca="1" si="26"/>
        <v>88410989.973997131</v>
      </c>
      <c r="O133" s="36">
        <f t="shared" ca="1" si="27"/>
        <v>20642150.906727392</v>
      </c>
      <c r="P133" s="45">
        <f t="shared" ca="1" si="28"/>
        <v>2.8912490779095454E-3</v>
      </c>
      <c r="Q133" s="45"/>
      <c r="R133" s="45"/>
      <c r="S133" s="45"/>
      <c r="T133" s="45"/>
    </row>
    <row r="134" spans="1:20" x14ac:dyDescent="0.2">
      <c r="A134" s="104">
        <v>11271</v>
      </c>
      <c r="B134" s="104">
        <v>-2.5427999935345724E-4</v>
      </c>
      <c r="D134" s="92">
        <f t="shared" si="16"/>
        <v>1.1271</v>
      </c>
      <c r="E134" s="92">
        <f t="shared" si="17"/>
        <v>-2.5427999935345724E-4</v>
      </c>
      <c r="F134" s="36">
        <f t="shared" si="18"/>
        <v>1.2703544099999999</v>
      </c>
      <c r="G134" s="36">
        <f t="shared" si="19"/>
        <v>1.431816455511</v>
      </c>
      <c r="H134" s="36">
        <f t="shared" si="20"/>
        <v>1.613800327006448</v>
      </c>
      <c r="I134" s="36">
        <f t="shared" si="21"/>
        <v>-2.8659898727128165E-4</v>
      </c>
      <c r="J134" s="36">
        <f t="shared" si="22"/>
        <v>-3.2302571855346153E-4</v>
      </c>
      <c r="K134" s="36">
        <f t="shared" ca="1" si="23"/>
        <v>-9.4408753290038281E-4</v>
      </c>
      <c r="L134" s="36">
        <f t="shared" ca="1" si="24"/>
        <v>4.7583443333809286E-7</v>
      </c>
      <c r="M134" s="36">
        <f t="shared" ca="1" si="25"/>
        <v>3677313.985725943</v>
      </c>
      <c r="N134" s="36">
        <f t="shared" ca="1" si="26"/>
        <v>88172365.862270281</v>
      </c>
      <c r="O134" s="36">
        <f t="shared" ca="1" si="27"/>
        <v>20471095.970904235</v>
      </c>
      <c r="P134" s="45">
        <f t="shared" ca="1" si="28"/>
        <v>6.8980753354692557E-4</v>
      </c>
    </row>
    <row r="135" spans="1:20" x14ac:dyDescent="0.2">
      <c r="A135" s="105">
        <v>12038.5</v>
      </c>
      <c r="B135" s="105">
        <v>-5.8511800016276538E-3</v>
      </c>
      <c r="C135" s="45"/>
      <c r="D135" s="92">
        <f t="shared" si="16"/>
        <v>1.2038500000000001</v>
      </c>
      <c r="E135" s="92">
        <f t="shared" si="17"/>
        <v>-5.8511800016276538E-3</v>
      </c>
      <c r="F135" s="36">
        <f t="shared" si="18"/>
        <v>1.4492548225000002</v>
      </c>
      <c r="G135" s="36">
        <f t="shared" si="19"/>
        <v>1.7446854180666254</v>
      </c>
      <c r="H135" s="36">
        <f t="shared" si="20"/>
        <v>2.1003395405395069</v>
      </c>
      <c r="I135" s="36">
        <f t="shared" si="21"/>
        <v>-7.0439430449594515E-3</v>
      </c>
      <c r="J135" s="36">
        <f t="shared" si="22"/>
        <v>-8.4798508346744361E-3</v>
      </c>
      <c r="K135" s="36">
        <f t="shared" ca="1" si="23"/>
        <v>-7.4308804707829811E-4</v>
      </c>
      <c r="L135" s="36">
        <f t="shared" ca="1" si="24"/>
        <v>2.6092603416131857E-5</v>
      </c>
      <c r="M135" s="36">
        <f t="shared" ca="1" si="25"/>
        <v>4078513.3085315479</v>
      </c>
      <c r="N135" s="36">
        <f t="shared" ca="1" si="26"/>
        <v>82802140.875986889</v>
      </c>
      <c r="O135" s="36">
        <f t="shared" ca="1" si="27"/>
        <v>18117412.973266535</v>
      </c>
      <c r="P135" s="45">
        <f t="shared" ca="1" si="28"/>
        <v>-5.1080919545493557E-3</v>
      </c>
      <c r="Q135" s="45"/>
      <c r="R135" s="45"/>
      <c r="S135" s="45"/>
      <c r="T135" s="45"/>
    </row>
    <row r="136" spans="1:20" x14ac:dyDescent="0.2">
      <c r="A136" s="104">
        <v>12155</v>
      </c>
      <c r="B136" s="104">
        <v>-4.1539999801898375E-4</v>
      </c>
      <c r="D136" s="92">
        <f t="shared" si="16"/>
        <v>1.2155</v>
      </c>
      <c r="E136" s="92">
        <f t="shared" si="17"/>
        <v>-4.1539999801898375E-4</v>
      </c>
      <c r="F136" s="36">
        <f t="shared" si="18"/>
        <v>1.4774402500000001</v>
      </c>
      <c r="G136" s="36">
        <f t="shared" si="19"/>
        <v>1.7958286238750001</v>
      </c>
      <c r="H136" s="36">
        <f t="shared" si="20"/>
        <v>2.182829692320063</v>
      </c>
      <c r="I136" s="36">
        <f t="shared" si="21"/>
        <v>-5.0491869759207474E-4</v>
      </c>
      <c r="J136" s="36">
        <f t="shared" si="22"/>
        <v>-6.1372867692316684E-4</v>
      </c>
      <c r="K136" s="36">
        <f t="shared" ca="1" si="23"/>
        <v>-7.1086142776458257E-4</v>
      </c>
      <c r="L136" s="36">
        <f t="shared" ca="1" si="24"/>
        <v>8.7297456467313428E-8</v>
      </c>
      <c r="M136" s="36">
        <f t="shared" ca="1" si="25"/>
        <v>4106551.1987559502</v>
      </c>
      <c r="N136" s="36">
        <f t="shared" ca="1" si="26"/>
        <v>81530815.568636358</v>
      </c>
      <c r="O136" s="36">
        <f t="shared" ca="1" si="27"/>
        <v>17665666.934275948</v>
      </c>
      <c r="P136" s="45">
        <f t="shared" ca="1" si="28"/>
        <v>2.9546142974559882E-4</v>
      </c>
    </row>
    <row r="137" spans="1:20" x14ac:dyDescent="0.2">
      <c r="A137" s="105">
        <v>12163.5</v>
      </c>
      <c r="B137" s="105">
        <v>2.1381999977165833E-4</v>
      </c>
      <c r="C137" s="45"/>
      <c r="D137" s="92">
        <f t="shared" si="16"/>
        <v>1.21635</v>
      </c>
      <c r="E137" s="92">
        <f t="shared" si="17"/>
        <v>2.1381999977165833E-4</v>
      </c>
      <c r="F137" s="36">
        <f t="shared" si="18"/>
        <v>1.4795073225000002</v>
      </c>
      <c r="G137" s="36">
        <f t="shared" si="19"/>
        <v>1.7995987317228752</v>
      </c>
      <c r="H137" s="36">
        <f t="shared" si="20"/>
        <v>2.1889419173311193</v>
      </c>
      <c r="I137" s="36">
        <f t="shared" si="21"/>
        <v>2.6007995672225662E-4</v>
      </c>
      <c r="J137" s="36">
        <f t="shared" si="22"/>
        <v>3.1634825535911687E-4</v>
      </c>
      <c r="K137" s="36">
        <f t="shared" ca="1" si="23"/>
        <v>-7.0849241931059299E-4</v>
      </c>
      <c r="L137" s="36">
        <f t="shared" ca="1" si="24"/>
        <v>8.5066019839335437E-7</v>
      </c>
      <c r="M137" s="36">
        <f t="shared" ca="1" si="25"/>
        <v>4108243.5599371456</v>
      </c>
      <c r="N137" s="36">
        <f t="shared" ca="1" si="26"/>
        <v>81433594.284233868</v>
      </c>
      <c r="O137" s="36">
        <f t="shared" ca="1" si="27"/>
        <v>17631828.565650105</v>
      </c>
      <c r="P137" s="45">
        <f t="shared" ca="1" si="28"/>
        <v>9.2231241908225133E-4</v>
      </c>
      <c r="Q137" s="45"/>
      <c r="R137" s="45"/>
      <c r="S137" s="45"/>
      <c r="T137" s="45"/>
    </row>
    <row r="138" spans="1:20" x14ac:dyDescent="0.2">
      <c r="A138" s="104">
        <v>12226</v>
      </c>
      <c r="B138" s="104">
        <v>4.1463200032012537E-3</v>
      </c>
      <c r="D138" s="92">
        <f t="shared" si="16"/>
        <v>1.2225999999999999</v>
      </c>
      <c r="E138" s="92">
        <f t="shared" si="17"/>
        <v>4.1463200032012537E-3</v>
      </c>
      <c r="F138" s="36">
        <f t="shared" si="18"/>
        <v>1.4947507599999998</v>
      </c>
      <c r="G138" s="36">
        <f t="shared" si="19"/>
        <v>1.8274822791759997</v>
      </c>
      <c r="H138" s="36">
        <f t="shared" si="20"/>
        <v>2.234279834520577</v>
      </c>
      <c r="I138" s="36">
        <f t="shared" si="21"/>
        <v>5.0692908359138526E-3</v>
      </c>
      <c r="J138" s="36">
        <f t="shared" si="22"/>
        <v>6.1977149759882754E-3</v>
      </c>
      <c r="K138" s="36">
        <f t="shared" ca="1" si="23"/>
        <v>-6.9099927400255575E-4</v>
      </c>
      <c r="L138" s="36">
        <f t="shared" ca="1" si="24"/>
        <v>2.3399657789607591E-5</v>
      </c>
      <c r="M138" s="36">
        <f t="shared" ca="1" si="25"/>
        <v>4119204.6688331696</v>
      </c>
      <c r="N138" s="36">
        <f t="shared" ca="1" si="26"/>
        <v>80700353.313405678</v>
      </c>
      <c r="O138" s="36">
        <f t="shared" ca="1" si="27"/>
        <v>17379445.251838051</v>
      </c>
      <c r="P138" s="45">
        <f t="shared" ca="1" si="28"/>
        <v>4.8373192772038099E-3</v>
      </c>
    </row>
    <row r="139" spans="1:20" x14ac:dyDescent="0.2">
      <c r="A139" s="105">
        <v>12290.5</v>
      </c>
      <c r="B139" s="105">
        <v>9.7459997050464153E-5</v>
      </c>
      <c r="C139" s="45"/>
      <c r="D139" s="92">
        <f t="shared" si="16"/>
        <v>1.22905</v>
      </c>
      <c r="E139" s="92">
        <f t="shared" si="17"/>
        <v>9.7459997050464153E-5</v>
      </c>
      <c r="F139" s="36">
        <f t="shared" si="18"/>
        <v>1.5105639024999999</v>
      </c>
      <c r="G139" s="36">
        <f t="shared" si="19"/>
        <v>1.8565585643676248</v>
      </c>
      <c r="H139" s="36">
        <f t="shared" si="20"/>
        <v>2.2818033035360292</v>
      </c>
      <c r="I139" s="36">
        <f t="shared" si="21"/>
        <v>1.1978320937487296E-4</v>
      </c>
      <c r="J139" s="36">
        <f t="shared" si="22"/>
        <v>1.472195534821876E-4</v>
      </c>
      <c r="K139" s="36">
        <f t="shared" ca="1" si="23"/>
        <v>-6.7280980981650326E-4</v>
      </c>
      <c r="L139" s="36">
        <f t="shared" ca="1" si="24"/>
        <v>5.9331557537087524E-7</v>
      </c>
      <c r="M139" s="36">
        <f t="shared" ca="1" si="25"/>
        <v>4127771.9382855254</v>
      </c>
      <c r="N139" s="36">
        <f t="shared" ca="1" si="26"/>
        <v>79910091.933194816</v>
      </c>
      <c r="O139" s="36">
        <f t="shared" ca="1" si="27"/>
        <v>17112525.467677657</v>
      </c>
      <c r="P139" s="45">
        <f t="shared" ca="1" si="28"/>
        <v>7.7026980686696741E-4</v>
      </c>
      <c r="Q139" s="45"/>
      <c r="R139" s="45"/>
      <c r="S139" s="45"/>
      <c r="T139" s="45"/>
    </row>
    <row r="140" spans="1:20" x14ac:dyDescent="0.2">
      <c r="A140" s="105">
        <v>12334.5</v>
      </c>
      <c r="B140" s="105">
        <v>-3.9245999505510554E-4</v>
      </c>
      <c r="C140" s="45"/>
      <c r="D140" s="92">
        <f t="shared" si="16"/>
        <v>1.2334499999999999</v>
      </c>
      <c r="E140" s="92">
        <f t="shared" si="17"/>
        <v>-3.9245999505510554E-4</v>
      </c>
      <c r="F140" s="36">
        <f t="shared" si="18"/>
        <v>1.5213989024999999</v>
      </c>
      <c r="G140" s="36">
        <f t="shared" si="19"/>
        <v>1.8765694762886247</v>
      </c>
      <c r="H140" s="36">
        <f t="shared" si="20"/>
        <v>2.3146546205282039</v>
      </c>
      <c r="I140" s="36">
        <f t="shared" si="21"/>
        <v>-4.840797809007199E-4</v>
      </c>
      <c r="J140" s="36">
        <f t="shared" si="22"/>
        <v>-5.9708820575199288E-4</v>
      </c>
      <c r="K140" s="36">
        <f t="shared" ca="1" si="23"/>
        <v>-6.6032191878642602E-4</v>
      </c>
      <c r="L140" s="36">
        <f t="shared" ca="1" si="24"/>
        <v>7.1750010185043745E-8</v>
      </c>
      <c r="M140" s="36">
        <f t="shared" ca="1" si="25"/>
        <v>4132012.1985943322</v>
      </c>
      <c r="N140" s="36">
        <f t="shared" ca="1" si="26"/>
        <v>79351723.32359238</v>
      </c>
      <c r="O140" s="36">
        <f t="shared" ca="1" si="27"/>
        <v>16926775.852349404</v>
      </c>
      <c r="P140" s="45">
        <f t="shared" ca="1" si="28"/>
        <v>2.6786192373132048E-4</v>
      </c>
      <c r="Q140" s="45"/>
      <c r="R140" s="45"/>
      <c r="S140" s="45"/>
      <c r="T140" s="45"/>
    </row>
    <row r="141" spans="1:20" x14ac:dyDescent="0.2">
      <c r="A141" s="104">
        <v>12346.5</v>
      </c>
      <c r="B141" s="104">
        <v>2.419379998173099E-3</v>
      </c>
      <c r="D141" s="92">
        <f t="shared" si="16"/>
        <v>1.23465</v>
      </c>
      <c r="E141" s="92">
        <f t="shared" si="17"/>
        <v>2.419379998173099E-3</v>
      </c>
      <c r="F141" s="36">
        <f t="shared" si="18"/>
        <v>1.5243606225000002</v>
      </c>
      <c r="G141" s="36">
        <f t="shared" si="19"/>
        <v>1.8820518425696253</v>
      </c>
      <c r="H141" s="36">
        <f t="shared" si="20"/>
        <v>2.3236753074285881</v>
      </c>
      <c r="I141" s="36">
        <f t="shared" si="21"/>
        <v>2.9870875147444166E-3</v>
      </c>
      <c r="J141" s="36">
        <f t="shared" si="22"/>
        <v>3.6880076000791939E-3</v>
      </c>
      <c r="K141" s="36">
        <f t="shared" ca="1" si="23"/>
        <v>-6.5690492923848849E-4</v>
      </c>
      <c r="L141" s="36">
        <f t="shared" ca="1" si="24"/>
        <v>9.4635289546197163E-6</v>
      </c>
      <c r="M141" s="36">
        <f t="shared" ca="1" si="25"/>
        <v>4132942.491614088</v>
      </c>
      <c r="N141" s="36">
        <f t="shared" ca="1" si="26"/>
        <v>79196756.54260768</v>
      </c>
      <c r="O141" s="36">
        <f t="shared" ca="1" si="27"/>
        <v>16875611.164890409</v>
      </c>
      <c r="P141" s="45">
        <f t="shared" ca="1" si="28"/>
        <v>3.0762849274115875E-3</v>
      </c>
    </row>
    <row r="142" spans="1:20" x14ac:dyDescent="0.2">
      <c r="A142" s="104">
        <v>12398.5</v>
      </c>
      <c r="B142" s="104">
        <v>5.0401999760651961E-4</v>
      </c>
      <c r="D142" s="92">
        <f t="shared" si="16"/>
        <v>1.2398499999999999</v>
      </c>
      <c r="E142" s="92">
        <f t="shared" si="17"/>
        <v>5.0401999760651961E-4</v>
      </c>
      <c r="F142" s="36">
        <f t="shared" si="18"/>
        <v>1.5372280224999997</v>
      </c>
      <c r="G142" s="36">
        <f t="shared" si="19"/>
        <v>1.9059321636966244</v>
      </c>
      <c r="H142" s="36">
        <f t="shared" si="20"/>
        <v>2.3630699931592596</v>
      </c>
      <c r="I142" s="36">
        <f t="shared" si="21"/>
        <v>6.2490919403244331E-4</v>
      </c>
      <c r="J142" s="36">
        <f t="shared" si="22"/>
        <v>7.7479366422112479E-4</v>
      </c>
      <c r="K142" s="36">
        <f t="shared" ca="1" si="23"/>
        <v>-6.4204250248982948E-4</v>
      </c>
      <c r="L142" s="36">
        <f t="shared" ca="1" si="24"/>
        <v>1.3134592541270941E-6</v>
      </c>
      <c r="M142" s="36">
        <f t="shared" ca="1" si="25"/>
        <v>4135852.7053804891</v>
      </c>
      <c r="N142" s="36">
        <f t="shared" ca="1" si="26"/>
        <v>78512071.484933779</v>
      </c>
      <c r="O142" s="36">
        <f t="shared" ca="1" si="27"/>
        <v>16651439.156788396</v>
      </c>
      <c r="P142" s="45">
        <f t="shared" ca="1" si="28"/>
        <v>1.1460625000963491E-3</v>
      </c>
    </row>
    <row r="143" spans="1:20" x14ac:dyDescent="0.2">
      <c r="A143" s="105">
        <v>12414</v>
      </c>
      <c r="B143" s="105">
        <v>2.29847999435151E-3</v>
      </c>
      <c r="C143" s="45"/>
      <c r="D143" s="92">
        <f t="shared" si="16"/>
        <v>1.2414000000000001</v>
      </c>
      <c r="E143" s="92">
        <f t="shared" si="17"/>
        <v>2.29847999435151E-3</v>
      </c>
      <c r="F143" s="36">
        <f t="shared" si="18"/>
        <v>1.5410739600000001</v>
      </c>
      <c r="G143" s="36">
        <f t="shared" si="19"/>
        <v>1.9130892139440001</v>
      </c>
      <c r="H143" s="36">
        <f t="shared" si="20"/>
        <v>2.3749089501900817</v>
      </c>
      <c r="I143" s="36">
        <f t="shared" si="21"/>
        <v>2.8533330649879647E-3</v>
      </c>
      <c r="J143" s="36">
        <f t="shared" si="22"/>
        <v>3.5421276668760595E-3</v>
      </c>
      <c r="K143" s="36">
        <f t="shared" ca="1" si="23"/>
        <v>-6.3759491686558043E-4</v>
      </c>
      <c r="L143" s="36">
        <f t="shared" ca="1" si="24"/>
        <v>8.6205358842784452E-6</v>
      </c>
      <c r="M143" s="36">
        <f t="shared" ca="1" si="25"/>
        <v>4136367.5498055392</v>
      </c>
      <c r="N143" s="36">
        <f t="shared" ca="1" si="26"/>
        <v>78303875.92191726</v>
      </c>
      <c r="O143" s="36">
        <f t="shared" ca="1" si="27"/>
        <v>16583856.6158156</v>
      </c>
      <c r="P143" s="45">
        <f t="shared" ca="1" si="28"/>
        <v>2.9360749112170904E-3</v>
      </c>
      <c r="Q143" s="45"/>
      <c r="R143" s="45"/>
      <c r="S143" s="45"/>
      <c r="T143" s="45"/>
    </row>
    <row r="144" spans="1:20" x14ac:dyDescent="0.2">
      <c r="A144" s="104">
        <v>12462.5</v>
      </c>
      <c r="B144" s="104">
        <v>5.005000057280995E-4</v>
      </c>
      <c r="D144" s="92">
        <f t="shared" si="16"/>
        <v>1.2462500000000001</v>
      </c>
      <c r="E144" s="92">
        <f t="shared" si="17"/>
        <v>5.005000057280995E-4</v>
      </c>
      <c r="F144" s="36">
        <f t="shared" si="18"/>
        <v>1.5531390625000001</v>
      </c>
      <c r="G144" s="36">
        <f t="shared" si="19"/>
        <v>1.9355995566406252</v>
      </c>
      <c r="H144" s="36">
        <f t="shared" si="20"/>
        <v>2.4122409474633795</v>
      </c>
      <c r="I144" s="36">
        <f t="shared" si="21"/>
        <v>6.2374813213864403E-4</v>
      </c>
      <c r="J144" s="36">
        <f t="shared" si="22"/>
        <v>7.7734610967778513E-4</v>
      </c>
      <c r="K144" s="36">
        <f t="shared" ca="1" si="23"/>
        <v>-6.2362653963093364E-4</v>
      </c>
      <c r="L144" s="36">
        <f t="shared" ca="1" si="24"/>
        <v>1.2636604899808343E-6</v>
      </c>
      <c r="M144" s="36">
        <f t="shared" ca="1" si="25"/>
        <v>4136931.8609867017</v>
      </c>
      <c r="N144" s="36">
        <f t="shared" ca="1" si="26"/>
        <v>77640379.465558946</v>
      </c>
      <c r="O144" s="36">
        <f t="shared" ca="1" si="27"/>
        <v>16370175.38563416</v>
      </c>
      <c r="P144" s="45">
        <f t="shared" ca="1" si="28"/>
        <v>1.1241265453590331E-3</v>
      </c>
    </row>
    <row r="145" spans="1:20" x14ac:dyDescent="0.2">
      <c r="A145" s="105">
        <v>12467.5</v>
      </c>
      <c r="B145" s="105">
        <v>2.4710000434424728E-4</v>
      </c>
      <c r="C145" s="45"/>
      <c r="D145" s="92">
        <f t="shared" si="16"/>
        <v>1.24675</v>
      </c>
      <c r="E145" s="92">
        <f t="shared" si="17"/>
        <v>2.4710000434424728E-4</v>
      </c>
      <c r="F145" s="36">
        <f t="shared" si="18"/>
        <v>1.5543855625</v>
      </c>
      <c r="G145" s="36">
        <f t="shared" si="19"/>
        <v>1.937930200046875</v>
      </c>
      <c r="H145" s="36">
        <f t="shared" si="20"/>
        <v>2.4161144769084415</v>
      </c>
      <c r="I145" s="36">
        <f t="shared" si="21"/>
        <v>3.0807193041619031E-4</v>
      </c>
      <c r="J145" s="36">
        <f t="shared" si="22"/>
        <v>3.8408867924638531E-4</v>
      </c>
      <c r="K145" s="36">
        <f t="shared" ca="1" si="23"/>
        <v>-6.2218204197545457E-4</v>
      </c>
      <c r="L145" s="36">
        <f t="shared" ca="1" si="24"/>
        <v>7.5565127605376827E-7</v>
      </c>
      <c r="M145" s="36">
        <f t="shared" ca="1" si="25"/>
        <v>4136899.8276184588</v>
      </c>
      <c r="N145" s="36">
        <f t="shared" ca="1" si="26"/>
        <v>77570946.888346046</v>
      </c>
      <c r="O145" s="36">
        <f t="shared" ca="1" si="27"/>
        <v>16347958.124658475</v>
      </c>
      <c r="P145" s="45">
        <f t="shared" ca="1" si="28"/>
        <v>8.6928204631970185E-4</v>
      </c>
      <c r="Q145" s="45"/>
      <c r="R145" s="45"/>
      <c r="S145" s="45"/>
      <c r="T145" s="45"/>
    </row>
    <row r="146" spans="1:20" x14ac:dyDescent="0.2">
      <c r="A146" s="104">
        <v>12479.5</v>
      </c>
      <c r="B146" s="104">
        <v>4.5893999777035788E-4</v>
      </c>
      <c r="D146" s="92">
        <f t="shared" si="16"/>
        <v>1.2479499999999999</v>
      </c>
      <c r="E146" s="92">
        <f t="shared" si="17"/>
        <v>4.5893999777035788E-4</v>
      </c>
      <c r="F146" s="36">
        <f t="shared" si="18"/>
        <v>1.5573792024999997</v>
      </c>
      <c r="G146" s="36">
        <f t="shared" si="19"/>
        <v>1.9435313757598744</v>
      </c>
      <c r="H146" s="36">
        <f t="shared" si="20"/>
        <v>2.4254299803795352</v>
      </c>
      <c r="I146" s="36">
        <f t="shared" si="21"/>
        <v>5.7273417021751801E-4</v>
      </c>
      <c r="J146" s="36">
        <f t="shared" si="22"/>
        <v>7.147436077229515E-4</v>
      </c>
      <c r="K146" s="36">
        <f t="shared" ca="1" si="23"/>
        <v>-6.1871184727287261E-4</v>
      </c>
      <c r="L146" s="36">
        <f t="shared" ca="1" si="24"/>
        <v>1.1613334991250789E-6</v>
      </c>
      <c r="M146" s="36">
        <f t="shared" ca="1" si="25"/>
        <v>4136754.1521771634</v>
      </c>
      <c r="N146" s="36">
        <f t="shared" ca="1" si="26"/>
        <v>77403527.830520719</v>
      </c>
      <c r="O146" s="36">
        <f t="shared" ca="1" si="27"/>
        <v>16294494.926672915</v>
      </c>
      <c r="P146" s="45">
        <f t="shared" ca="1" si="28"/>
        <v>1.0776518450432305E-3</v>
      </c>
    </row>
    <row r="147" spans="1:20" x14ac:dyDescent="0.2">
      <c r="A147" s="105">
        <v>12480</v>
      </c>
      <c r="B147" s="105">
        <v>1.3600001693703234E-5</v>
      </c>
      <c r="C147" s="45"/>
      <c r="D147" s="92">
        <f t="shared" si="16"/>
        <v>1.248</v>
      </c>
      <c r="E147" s="92">
        <f t="shared" si="17"/>
        <v>1.3600001693703234E-5</v>
      </c>
      <c r="F147" s="36">
        <f t="shared" si="18"/>
        <v>1.557504</v>
      </c>
      <c r="G147" s="36">
        <f t="shared" si="19"/>
        <v>1.943764992</v>
      </c>
      <c r="H147" s="36">
        <f t="shared" si="20"/>
        <v>2.4258187100159998</v>
      </c>
      <c r="I147" s="36">
        <f t="shared" si="21"/>
        <v>1.6972802113741637E-5</v>
      </c>
      <c r="J147" s="36">
        <f t="shared" si="22"/>
        <v>2.1182057037949564E-5</v>
      </c>
      <c r="K147" s="36">
        <f t="shared" ca="1" si="23"/>
        <v>-6.1856715165017244E-4</v>
      </c>
      <c r="L147" s="36">
        <f t="shared" ca="1" si="24"/>
        <v>3.9963530976689921E-7</v>
      </c>
      <c r="M147" s="36">
        <f t="shared" ca="1" si="25"/>
        <v>4136745.9747169493</v>
      </c>
      <c r="N147" s="36">
        <f t="shared" ca="1" si="26"/>
        <v>77396528.156453684</v>
      </c>
      <c r="O147" s="36">
        <f t="shared" ca="1" si="27"/>
        <v>16292262.964813035</v>
      </c>
      <c r="P147" s="45">
        <f t="shared" ca="1" si="28"/>
        <v>6.3216715334387568E-4</v>
      </c>
      <c r="Q147" s="45"/>
      <c r="R147" s="45"/>
      <c r="S147" s="45"/>
      <c r="T147" s="45"/>
    </row>
    <row r="148" spans="1:20" x14ac:dyDescent="0.2">
      <c r="A148" s="104">
        <v>12480.5</v>
      </c>
      <c r="B148" s="104">
        <v>-3.1739997211843729E-5</v>
      </c>
      <c r="D148" s="92">
        <f t="shared" si="16"/>
        <v>1.2480500000000001</v>
      </c>
      <c r="E148" s="92">
        <f t="shared" si="17"/>
        <v>-3.1739997211843729E-5</v>
      </c>
      <c r="F148" s="36">
        <f t="shared" si="18"/>
        <v>1.5576288025000002</v>
      </c>
      <c r="G148" s="36">
        <f t="shared" si="19"/>
        <v>1.9439986269601255</v>
      </c>
      <c r="H148" s="36">
        <f t="shared" si="20"/>
        <v>2.4262074863775847</v>
      </c>
      <c r="I148" s="36">
        <f t="shared" si="21"/>
        <v>-3.9613103520241568E-5</v>
      </c>
      <c r="J148" s="36">
        <f t="shared" si="22"/>
        <v>-4.9439133848437493E-5</v>
      </c>
      <c r="K148" s="36">
        <f t="shared" ca="1" si="23"/>
        <v>-6.1842244769333031E-4</v>
      </c>
      <c r="L148" s="36">
        <f t="shared" ca="1" si="24"/>
        <v>3.4419629770296195E-7</v>
      </c>
      <c r="M148" s="36">
        <f t="shared" ca="1" si="25"/>
        <v>4136737.6286485377</v>
      </c>
      <c r="N148" s="36">
        <f t="shared" ca="1" si="26"/>
        <v>77389526.574597567</v>
      </c>
      <c r="O148" s="36">
        <f t="shared" ca="1" si="27"/>
        <v>16290030.657550626</v>
      </c>
      <c r="P148" s="45">
        <f t="shared" ca="1" si="28"/>
        <v>5.8668245048148658E-4</v>
      </c>
    </row>
    <row r="149" spans="1:20" x14ac:dyDescent="0.2">
      <c r="A149" s="105">
        <v>12497</v>
      </c>
      <c r="B149" s="105">
        <v>-8.2795999333029613E-4</v>
      </c>
      <c r="C149" s="45"/>
      <c r="D149" s="92">
        <f t="shared" ref="D149:D212" si="29">A149/A$18</f>
        <v>1.2497</v>
      </c>
      <c r="E149" s="92">
        <f t="shared" ref="E149:E212" si="30">B149/B$18</f>
        <v>-8.2795999333029613E-4</v>
      </c>
      <c r="F149" s="36">
        <f t="shared" ref="F149:F212" si="31">D149*D149</f>
        <v>1.5617500900000001</v>
      </c>
      <c r="G149" s="36">
        <f t="shared" ref="G149:G212" si="32">D149*F149</f>
        <v>1.9517190874730002</v>
      </c>
      <c r="H149" s="36">
        <f t="shared" ref="H149:H212" si="33">F149*F149</f>
        <v>2.4390633436150084</v>
      </c>
      <c r="I149" s="36">
        <f t="shared" ref="I149:I212" si="34">E149*D149</f>
        <v>-1.0347016036648712E-3</v>
      </c>
      <c r="J149" s="36">
        <f t="shared" ref="J149:J212" si="35">I149*D149</f>
        <v>-1.2930665940999895E-3</v>
      </c>
      <c r="K149" s="36">
        <f t="shared" ref="K149:K212" ca="1" si="36">+E$4+E$5*D149+E$6*D149^2</f>
        <v>-6.1364254166459964E-4</v>
      </c>
      <c r="L149" s="36">
        <f t="shared" ref="L149:L212" ca="1" si="37">+(K149-E149)^2</f>
        <v>4.5931970088478151E-8</v>
      </c>
      <c r="M149" s="36">
        <f t="shared" ref="M149:M212" ca="1" si="38">(M$1-M$2*D149+M$3*F149)^2</f>
        <v>4136367.6230737059</v>
      </c>
      <c r="N149" s="36">
        <f t="shared" ref="N149:N212" ca="1" si="39">(-M$2+M$4*D149-M$5*F149)^2</f>
        <v>77157406.084404439</v>
      </c>
      <c r="O149" s="36">
        <f t="shared" ref="O149:O212" ca="1" si="40">+(M$3-D149*M$5+F149*M$6)^2</f>
        <v>16216171.418587981</v>
      </c>
      <c r="P149" s="45">
        <f t="shared" ref="P149:P212" ca="1" si="41">+E149-K149</f>
        <v>-2.1431745166569649E-4</v>
      </c>
      <c r="Q149" s="45"/>
      <c r="R149" s="45"/>
      <c r="S149" s="45"/>
      <c r="T149" s="45"/>
    </row>
    <row r="150" spans="1:20" x14ac:dyDescent="0.2">
      <c r="A150" s="104">
        <v>12556.5</v>
      </c>
      <c r="B150" s="104">
        <v>2.7658000180963427E-4</v>
      </c>
      <c r="D150" s="92">
        <f t="shared" si="29"/>
        <v>1.2556499999999999</v>
      </c>
      <c r="E150" s="92">
        <f t="shared" si="30"/>
        <v>2.7658000180963427E-4</v>
      </c>
      <c r="F150" s="36">
        <f t="shared" si="31"/>
        <v>1.5766569224999998</v>
      </c>
      <c r="G150" s="36">
        <f t="shared" si="32"/>
        <v>1.9797292647371245</v>
      </c>
      <c r="H150" s="36">
        <f t="shared" si="33"/>
        <v>2.4858470512671702</v>
      </c>
      <c r="I150" s="36">
        <f t="shared" si="34"/>
        <v>3.4728767927226723E-4</v>
      </c>
      <c r="J150" s="36">
        <f t="shared" si="35"/>
        <v>4.3607177447822234E-4</v>
      </c>
      <c r="K150" s="36">
        <f t="shared" ca="1" si="36"/>
        <v>-5.9633053686464167E-4</v>
      </c>
      <c r="L150" s="36">
        <f t="shared" ca="1" si="37"/>
        <v>7.6197280852861464E-7</v>
      </c>
      <c r="M150" s="36">
        <f t="shared" ca="1" si="38"/>
        <v>4133508.9870656463</v>
      </c>
      <c r="N150" s="36">
        <f t="shared" ca="1" si="39"/>
        <v>76303284.698422089</v>
      </c>
      <c r="O150" s="36">
        <f t="shared" ca="1" si="40"/>
        <v>15946765.262012957</v>
      </c>
      <c r="P150" s="45">
        <f t="shared" ca="1" si="41"/>
        <v>8.7291053867427594E-4</v>
      </c>
    </row>
    <row r="151" spans="1:20" x14ac:dyDescent="0.2">
      <c r="A151" s="105">
        <v>12557</v>
      </c>
      <c r="B151" s="105">
        <v>-1.6876000154297799E-4</v>
      </c>
      <c r="C151" s="45"/>
      <c r="D151" s="92">
        <f t="shared" si="29"/>
        <v>1.2557</v>
      </c>
      <c r="E151" s="92">
        <f t="shared" si="30"/>
        <v>-1.6876000154297799E-4</v>
      </c>
      <c r="F151" s="36">
        <f t="shared" si="31"/>
        <v>1.57678249</v>
      </c>
      <c r="G151" s="36">
        <f t="shared" si="32"/>
        <v>1.979965772693</v>
      </c>
      <c r="H151" s="36">
        <f t="shared" si="33"/>
        <v>2.4862430207706003</v>
      </c>
      <c r="I151" s="36">
        <f t="shared" si="34"/>
        <v>-2.1191193393751748E-4</v>
      </c>
      <c r="J151" s="36">
        <f t="shared" si="35"/>
        <v>-2.6609781544534072E-4</v>
      </c>
      <c r="K151" s="36">
        <f t="shared" ca="1" si="36"/>
        <v>-5.9618455778426283E-4</v>
      </c>
      <c r="L151" s="36">
        <f t="shared" ca="1" si="37"/>
        <v>1.8269175127805927E-7</v>
      </c>
      <c r="M151" s="36">
        <f t="shared" ca="1" si="38"/>
        <v>4133474.8561089602</v>
      </c>
      <c r="N151" s="36">
        <f t="shared" ca="1" si="39"/>
        <v>76295994.838177413</v>
      </c>
      <c r="O151" s="36">
        <f t="shared" ca="1" si="40"/>
        <v>15944481.328399669</v>
      </c>
      <c r="P151" s="45">
        <f t="shared" ca="1" si="41"/>
        <v>4.2742455624128484E-4</v>
      </c>
      <c r="Q151" s="45"/>
      <c r="R151" s="45"/>
      <c r="S151" s="45"/>
      <c r="T151" s="45"/>
    </row>
    <row r="152" spans="1:20" x14ac:dyDescent="0.2">
      <c r="A152" s="104">
        <v>12590.5</v>
      </c>
      <c r="B152" s="104">
        <v>-3.0654000147478655E-4</v>
      </c>
      <c r="D152" s="92">
        <f t="shared" si="29"/>
        <v>1.25905</v>
      </c>
      <c r="E152" s="92">
        <f t="shared" si="30"/>
        <v>-3.0654000147478655E-4</v>
      </c>
      <c r="F152" s="36">
        <f t="shared" si="31"/>
        <v>1.5852069025</v>
      </c>
      <c r="G152" s="36">
        <f t="shared" si="32"/>
        <v>1.995854750592625</v>
      </c>
      <c r="H152" s="36">
        <f t="shared" si="33"/>
        <v>2.5128809237336442</v>
      </c>
      <c r="I152" s="36">
        <f t="shared" si="34"/>
        <v>-3.8594918885682998E-4</v>
      </c>
      <c r="J152" s="36">
        <f t="shared" si="35"/>
        <v>-4.859293262301918E-4</v>
      </c>
      <c r="K152" s="36">
        <f t="shared" ca="1" si="36"/>
        <v>-5.8638497422625101E-4</v>
      </c>
      <c r="L152" s="36">
        <f t="shared" ca="1" si="37"/>
        <v>7.8313208774267888E-8</v>
      </c>
      <c r="M152" s="36">
        <f t="shared" ca="1" si="38"/>
        <v>4130804.5617697574</v>
      </c>
      <c r="N152" s="36">
        <f t="shared" ca="1" si="39"/>
        <v>75803352.669729486</v>
      </c>
      <c r="O152" s="36">
        <f t="shared" ca="1" si="40"/>
        <v>15790712.820364559</v>
      </c>
      <c r="P152" s="45">
        <f t="shared" ca="1" si="41"/>
        <v>2.7984497275146446E-4</v>
      </c>
    </row>
    <row r="153" spans="1:20" x14ac:dyDescent="0.2">
      <c r="A153" s="105">
        <v>12591</v>
      </c>
      <c r="B153" s="105">
        <v>6.8120003561489284E-5</v>
      </c>
      <c r="C153" s="45"/>
      <c r="D153" s="92">
        <f t="shared" si="29"/>
        <v>1.2591000000000001</v>
      </c>
      <c r="E153" s="92">
        <f t="shared" si="30"/>
        <v>6.8120003561489284E-5</v>
      </c>
      <c r="F153" s="36">
        <f t="shared" si="31"/>
        <v>1.5853328100000004</v>
      </c>
      <c r="G153" s="36">
        <f t="shared" si="32"/>
        <v>1.9960925410710006</v>
      </c>
      <c r="H153" s="36">
        <f t="shared" si="33"/>
        <v>2.5132801184624971</v>
      </c>
      <c r="I153" s="36">
        <f t="shared" si="34"/>
        <v>8.5769896484271161E-5</v>
      </c>
      <c r="J153" s="36">
        <f t="shared" si="35"/>
        <v>1.0799287666334583E-4</v>
      </c>
      <c r="K153" s="36">
        <f t="shared" ca="1" si="36"/>
        <v>-5.8623842842430059E-4</v>
      </c>
      <c r="L153" s="36">
        <f t="shared" ca="1" si="37"/>
        <v>4.2818495751090158E-7</v>
      </c>
      <c r="M153" s="36">
        <f t="shared" ca="1" si="38"/>
        <v>4130758.9843542785</v>
      </c>
      <c r="N153" s="36">
        <f t="shared" ca="1" si="39"/>
        <v>75795937.043670431</v>
      </c>
      <c r="O153" s="36">
        <f t="shared" ca="1" si="40"/>
        <v>15788406.732694814</v>
      </c>
      <c r="P153" s="45">
        <f t="shared" ca="1" si="41"/>
        <v>6.5435843198578987E-4</v>
      </c>
      <c r="Q153" s="45"/>
      <c r="R153" s="45"/>
      <c r="S153" s="45"/>
      <c r="T153" s="45"/>
    </row>
    <row r="154" spans="1:20" x14ac:dyDescent="0.2">
      <c r="A154" s="104">
        <v>12610.5</v>
      </c>
      <c r="B154" s="104">
        <v>-1.9201399991288781E-3</v>
      </c>
      <c r="D154" s="92">
        <f t="shared" si="29"/>
        <v>1.26105</v>
      </c>
      <c r="E154" s="92">
        <f t="shared" si="30"/>
        <v>-1.9201399991288781E-3</v>
      </c>
      <c r="F154" s="36">
        <f t="shared" si="31"/>
        <v>1.5902471025</v>
      </c>
      <c r="G154" s="36">
        <f t="shared" si="32"/>
        <v>2.005381108607625</v>
      </c>
      <c r="H154" s="36">
        <f t="shared" si="33"/>
        <v>2.5288858470096454</v>
      </c>
      <c r="I154" s="36">
        <f t="shared" si="34"/>
        <v>-2.4213925459014717E-3</v>
      </c>
      <c r="J154" s="36">
        <f t="shared" si="35"/>
        <v>-3.0534970700090507E-3</v>
      </c>
      <c r="K154" s="36">
        <f t="shared" ca="1" si="36"/>
        <v>-5.8051664151843917E-4</v>
      </c>
      <c r="L154" s="36">
        <f t="shared" ca="1" si="37"/>
        <v>1.794590740255466E-6</v>
      </c>
      <c r="M154" s="36">
        <f t="shared" ca="1" si="38"/>
        <v>4128850.2649782686</v>
      </c>
      <c r="N154" s="36">
        <f t="shared" ca="1" si="39"/>
        <v>75505296.856246904</v>
      </c>
      <c r="O154" s="36">
        <f t="shared" ca="1" si="40"/>
        <v>15698219.135949785</v>
      </c>
      <c r="P154" s="45">
        <f t="shared" ca="1" si="41"/>
        <v>-1.3396233576104389E-3</v>
      </c>
    </row>
    <row r="155" spans="1:20" x14ac:dyDescent="0.2">
      <c r="A155" s="105">
        <v>12713.5</v>
      </c>
      <c r="B155" s="105">
        <v>-9.6017999749165028E-4</v>
      </c>
      <c r="C155" s="45"/>
      <c r="D155" s="92">
        <f t="shared" si="29"/>
        <v>1.27135</v>
      </c>
      <c r="E155" s="92">
        <f t="shared" si="30"/>
        <v>-9.6017999749165028E-4</v>
      </c>
      <c r="F155" s="36">
        <f t="shared" si="31"/>
        <v>1.6163308224999999</v>
      </c>
      <c r="G155" s="36">
        <f t="shared" si="32"/>
        <v>2.054922191185375</v>
      </c>
      <c r="H155" s="36">
        <f t="shared" si="33"/>
        <v>2.6125253277635263</v>
      </c>
      <c r="I155" s="36">
        <f t="shared" si="34"/>
        <v>-1.2207248398110097E-3</v>
      </c>
      <c r="J155" s="36">
        <f t="shared" si="35"/>
        <v>-1.5519685250937271E-3</v>
      </c>
      <c r="K155" s="36">
        <f t="shared" ca="1" si="36"/>
        <v>-5.5008355761449867E-4</v>
      </c>
      <c r="L155" s="36">
        <f t="shared" ca="1" si="37"/>
        <v>1.6817908999991423E-7</v>
      </c>
      <c r="M155" s="36">
        <f t="shared" ca="1" si="38"/>
        <v>4114530.9398125741</v>
      </c>
      <c r="N155" s="36">
        <f t="shared" ca="1" si="39"/>
        <v>73924513.96359016</v>
      </c>
      <c r="O155" s="36">
        <f t="shared" ca="1" si="40"/>
        <v>15213975.494335994</v>
      </c>
      <c r="P155" s="45">
        <f t="shared" ca="1" si="41"/>
        <v>-4.1009643987715162E-4</v>
      </c>
      <c r="Q155" s="45"/>
      <c r="R155" s="45"/>
      <c r="S155" s="45"/>
      <c r="T155" s="45"/>
    </row>
    <row r="156" spans="1:20" x14ac:dyDescent="0.2">
      <c r="A156" s="104">
        <v>12727</v>
      </c>
      <c r="B156" s="104">
        <v>-2.0843599995714612E-3</v>
      </c>
      <c r="D156" s="92">
        <f t="shared" si="29"/>
        <v>1.2726999999999999</v>
      </c>
      <c r="E156" s="92">
        <f t="shared" si="30"/>
        <v>-2.0843599995714612E-3</v>
      </c>
      <c r="F156" s="36">
        <f t="shared" si="31"/>
        <v>1.6197652899999999</v>
      </c>
      <c r="G156" s="36">
        <f t="shared" si="32"/>
        <v>2.061475284583</v>
      </c>
      <c r="H156" s="36">
        <f t="shared" si="33"/>
        <v>2.6236395946887838</v>
      </c>
      <c r="I156" s="36">
        <f t="shared" si="34"/>
        <v>-2.6527649714545988E-3</v>
      </c>
      <c r="J156" s="36">
        <f t="shared" si="35"/>
        <v>-3.3761739791702675E-3</v>
      </c>
      <c r="K156" s="36">
        <f t="shared" ca="1" si="36"/>
        <v>-5.4606854031546666E-4</v>
      </c>
      <c r="L156" s="36">
        <f t="shared" ca="1" si="37"/>
        <v>2.366340613619937E-6</v>
      </c>
      <c r="M156" s="36">
        <f t="shared" ca="1" si="38"/>
        <v>4112127.1593281059</v>
      </c>
      <c r="N156" s="36">
        <f t="shared" ca="1" si="39"/>
        <v>73711735.141289756</v>
      </c>
      <c r="O156" s="36">
        <f t="shared" ca="1" si="40"/>
        <v>15149557.477771832</v>
      </c>
      <c r="P156" s="45">
        <f t="shared" ca="1" si="41"/>
        <v>-1.5382914592559946E-3</v>
      </c>
    </row>
    <row r="157" spans="1:20" x14ac:dyDescent="0.2">
      <c r="A157" s="105">
        <v>12731.5</v>
      </c>
      <c r="B157" s="105">
        <v>-1.9241999689256772E-4</v>
      </c>
      <c r="C157" s="45"/>
      <c r="D157" s="92">
        <f t="shared" si="29"/>
        <v>1.27315</v>
      </c>
      <c r="E157" s="92">
        <f t="shared" si="30"/>
        <v>-1.9241999689256772E-4</v>
      </c>
      <c r="F157" s="36">
        <f t="shared" si="31"/>
        <v>1.6209109225</v>
      </c>
      <c r="G157" s="36">
        <f t="shared" si="32"/>
        <v>2.0636627409808752</v>
      </c>
      <c r="H157" s="36">
        <f t="shared" si="33"/>
        <v>2.6273522186798011</v>
      </c>
      <c r="I157" s="36">
        <f t="shared" si="34"/>
        <v>-2.4497951904377258E-4</v>
      </c>
      <c r="J157" s="36">
        <f t="shared" si="35"/>
        <v>-3.1189567467057908E-4</v>
      </c>
      <c r="K157" s="36">
        <f t="shared" ca="1" si="36"/>
        <v>-5.4472885108498544E-4</v>
      </c>
      <c r="L157" s="36">
        <f t="shared" ca="1" si="37"/>
        <v>1.2412152874237426E-7</v>
      </c>
      <c r="M157" s="36">
        <f t="shared" ca="1" si="38"/>
        <v>4111298.8234860031</v>
      </c>
      <c r="N157" s="36">
        <f t="shared" ca="1" si="39"/>
        <v>73640525.51471664</v>
      </c>
      <c r="O157" s="36">
        <f t="shared" ca="1" si="40"/>
        <v>15128037.387369717</v>
      </c>
      <c r="P157" s="45">
        <f t="shared" ca="1" si="41"/>
        <v>3.5230885419241771E-4</v>
      </c>
      <c r="Q157" s="45"/>
      <c r="R157" s="45"/>
      <c r="S157" s="45"/>
      <c r="T157" s="45"/>
    </row>
    <row r="158" spans="1:20" x14ac:dyDescent="0.2">
      <c r="A158" s="104">
        <v>12752</v>
      </c>
      <c r="B158" s="104">
        <v>-9.5135999436024576E-4</v>
      </c>
      <c r="D158" s="92">
        <f t="shared" si="29"/>
        <v>1.2751999999999999</v>
      </c>
      <c r="E158" s="92">
        <f t="shared" si="30"/>
        <v>-9.5135999436024576E-4</v>
      </c>
      <c r="F158" s="36">
        <f t="shared" si="31"/>
        <v>1.6261350399999996</v>
      </c>
      <c r="G158" s="36">
        <f t="shared" si="32"/>
        <v>2.0736474030079992</v>
      </c>
      <c r="H158" s="36">
        <f t="shared" si="33"/>
        <v>2.6443151683158006</v>
      </c>
      <c r="I158" s="36">
        <f t="shared" si="34"/>
        <v>-1.2131742648081854E-3</v>
      </c>
      <c r="J158" s="36">
        <f t="shared" si="35"/>
        <v>-1.5470398224833978E-3</v>
      </c>
      <c r="K158" s="36">
        <f t="shared" ca="1" si="36"/>
        <v>-5.3861727987406568E-4</v>
      </c>
      <c r="L158" s="36">
        <f t="shared" ca="1" si="37"/>
        <v>1.7035654836142038E-7</v>
      </c>
      <c r="M158" s="36">
        <f t="shared" ca="1" si="38"/>
        <v>4107354.1308047525</v>
      </c>
      <c r="N158" s="36">
        <f t="shared" ca="1" si="39"/>
        <v>73314342.494513333</v>
      </c>
      <c r="O158" s="36">
        <f t="shared" ca="1" si="40"/>
        <v>15029704.393421924</v>
      </c>
      <c r="P158" s="45">
        <f t="shared" ca="1" si="41"/>
        <v>-4.1274271448618009E-4</v>
      </c>
    </row>
    <row r="159" spans="1:20" x14ac:dyDescent="0.2">
      <c r="A159" s="105">
        <v>12760.5</v>
      </c>
      <c r="B159" s="105">
        <v>-5.2213999879313633E-4</v>
      </c>
      <c r="C159" s="45"/>
      <c r="D159" s="92">
        <f t="shared" si="29"/>
        <v>1.2760499999999999</v>
      </c>
      <c r="E159" s="92">
        <f t="shared" si="30"/>
        <v>-5.2213999879313633E-4</v>
      </c>
      <c r="F159" s="36">
        <f t="shared" si="31"/>
        <v>1.6283036024999997</v>
      </c>
      <c r="G159" s="36">
        <f t="shared" si="32"/>
        <v>2.0777968119701247</v>
      </c>
      <c r="H159" s="36">
        <f t="shared" si="33"/>
        <v>2.6513726219144771</v>
      </c>
      <c r="I159" s="36">
        <f t="shared" si="34"/>
        <v>-6.6627674545998155E-4</v>
      </c>
      <c r="J159" s="36">
        <f t="shared" si="35"/>
        <v>-8.5020244104420939E-4</v>
      </c>
      <c r="K159" s="36">
        <f t="shared" ca="1" si="36"/>
        <v>-5.3607910503082222E-4</v>
      </c>
      <c r="L159" s="36">
        <f t="shared" ca="1" si="37"/>
        <v>1.9429868270549363E-10</v>
      </c>
      <c r="M159" s="36">
        <f t="shared" ca="1" si="38"/>
        <v>4105636.2666329755</v>
      </c>
      <c r="N159" s="36">
        <f t="shared" ca="1" si="39"/>
        <v>73178241.881106436</v>
      </c>
      <c r="O159" s="36">
        <f t="shared" ca="1" si="40"/>
        <v>14988790.573700873</v>
      </c>
      <c r="P159" s="45">
        <f t="shared" ca="1" si="41"/>
        <v>1.3939106237685888E-5</v>
      </c>
      <c r="Q159" s="45"/>
      <c r="R159" s="45"/>
      <c r="S159" s="45"/>
      <c r="T159" s="45"/>
    </row>
    <row r="160" spans="1:20" x14ac:dyDescent="0.2">
      <c r="A160" s="106">
        <v>13026</v>
      </c>
      <c r="B160" s="106">
        <v>-5.3976799972588196E-3</v>
      </c>
      <c r="D160" s="92">
        <f t="shared" si="29"/>
        <v>1.3026</v>
      </c>
      <c r="E160" s="92">
        <f t="shared" si="30"/>
        <v>-5.3976799972588196E-3</v>
      </c>
      <c r="F160" s="36">
        <f t="shared" si="31"/>
        <v>1.69676676</v>
      </c>
      <c r="G160" s="36">
        <f t="shared" si="32"/>
        <v>2.2102083815759999</v>
      </c>
      <c r="H160" s="36">
        <f t="shared" si="33"/>
        <v>2.8790174378408979</v>
      </c>
      <c r="I160" s="36">
        <f t="shared" si="34"/>
        <v>-7.0310179644293381E-3</v>
      </c>
      <c r="J160" s="36">
        <f t="shared" si="35"/>
        <v>-9.158604000465656E-3</v>
      </c>
      <c r="K160" s="36">
        <f t="shared" ca="1" si="36"/>
        <v>-4.5558589980363448E-4</v>
      </c>
      <c r="L160" s="36">
        <f t="shared" ca="1" si="37"/>
        <v>2.4424294068101384E-5</v>
      </c>
      <c r="M160" s="36">
        <f t="shared" ca="1" si="38"/>
        <v>4027914.9725354472</v>
      </c>
      <c r="N160" s="36">
        <f t="shared" ca="1" si="39"/>
        <v>68685538.398311138</v>
      </c>
      <c r="O160" s="36">
        <f t="shared" ca="1" si="40"/>
        <v>13672411.735515844</v>
      </c>
      <c r="P160" s="45">
        <f t="shared" ca="1" si="41"/>
        <v>-4.9420940974551856E-3</v>
      </c>
    </row>
    <row r="161" spans="1:20" x14ac:dyDescent="0.2">
      <c r="A161" s="107">
        <v>13167</v>
      </c>
      <c r="B161" s="107">
        <v>-6.7835599984391592E-3</v>
      </c>
      <c r="C161" s="45"/>
      <c r="D161" s="92">
        <f t="shared" si="29"/>
        <v>1.3167</v>
      </c>
      <c r="E161" s="92">
        <f t="shared" si="30"/>
        <v>-6.7835599984391592E-3</v>
      </c>
      <c r="F161" s="36">
        <f t="shared" si="31"/>
        <v>1.7336988899999999</v>
      </c>
      <c r="G161" s="36">
        <f t="shared" si="32"/>
        <v>2.2827613284629997</v>
      </c>
      <c r="H161" s="36">
        <f t="shared" si="33"/>
        <v>3.0057118411872317</v>
      </c>
      <c r="I161" s="36">
        <f t="shared" si="34"/>
        <v>-8.9319134499448415E-3</v>
      </c>
      <c r="J161" s="36">
        <f t="shared" si="35"/>
        <v>-1.1760650439542372E-2</v>
      </c>
      <c r="K161" s="36">
        <f t="shared" ca="1" si="36"/>
        <v>-4.1188272833932822E-4</v>
      </c>
      <c r="L161" s="36">
        <f t="shared" ca="1" si="37"/>
        <v>4.0598271234306831E-5</v>
      </c>
      <c r="M161" s="36">
        <f t="shared" ca="1" si="38"/>
        <v>3967987.9833794916</v>
      </c>
      <c r="N161" s="36">
        <f t="shared" ca="1" si="39"/>
        <v>66121546.743137449</v>
      </c>
      <c r="O161" s="36">
        <f t="shared" ca="1" si="40"/>
        <v>12946939.508324871</v>
      </c>
      <c r="P161" s="45">
        <f t="shared" ca="1" si="41"/>
        <v>-6.3716772700998306E-3</v>
      </c>
      <c r="Q161" s="45"/>
      <c r="R161" s="45"/>
      <c r="S161" s="45"/>
      <c r="T161" s="45"/>
    </row>
    <row r="162" spans="1:20" x14ac:dyDescent="0.2">
      <c r="A162" s="106">
        <v>13175.5</v>
      </c>
      <c r="B162" s="106">
        <v>-1.5433999942615628E-4</v>
      </c>
      <c r="D162" s="92">
        <f t="shared" si="29"/>
        <v>1.31755</v>
      </c>
      <c r="E162" s="92">
        <f t="shared" si="30"/>
        <v>-1.5433999942615628E-4</v>
      </c>
      <c r="F162" s="36">
        <f t="shared" si="31"/>
        <v>1.7359380025</v>
      </c>
      <c r="G162" s="36">
        <f t="shared" si="32"/>
        <v>2.2871851151938749</v>
      </c>
      <c r="H162" s="36">
        <f t="shared" si="33"/>
        <v>3.0134807485236901</v>
      </c>
      <c r="I162" s="36">
        <f t="shared" si="34"/>
        <v>-2.0335066624393221E-4</v>
      </c>
      <c r="J162" s="36">
        <f t="shared" si="35"/>
        <v>-2.679246703096929E-4</v>
      </c>
      <c r="K162" s="36">
        <f t="shared" ca="1" si="36"/>
        <v>-4.0922695876988808E-4</v>
      </c>
      <c r="L162" s="36">
        <f t="shared" ca="1" si="37"/>
        <v>6.4967362043493188E-8</v>
      </c>
      <c r="M162" s="36">
        <f t="shared" ca="1" si="38"/>
        <v>3963970.2123970413</v>
      </c>
      <c r="N162" s="36">
        <f t="shared" ca="1" si="39"/>
        <v>65963319.359618291</v>
      </c>
      <c r="O162" s="36">
        <f t="shared" ca="1" si="40"/>
        <v>12902710.300822325</v>
      </c>
      <c r="P162" s="45">
        <f t="shared" ca="1" si="41"/>
        <v>2.548869593437318E-4</v>
      </c>
    </row>
    <row r="163" spans="1:20" x14ac:dyDescent="0.2">
      <c r="A163" s="107">
        <v>13197</v>
      </c>
      <c r="B163" s="107">
        <v>-1.5039599966257811E-3</v>
      </c>
      <c r="C163" s="45"/>
      <c r="D163" s="92">
        <f t="shared" si="29"/>
        <v>1.3197000000000001</v>
      </c>
      <c r="E163" s="92">
        <f t="shared" si="30"/>
        <v>-1.5039599966257811E-3</v>
      </c>
      <c r="F163" s="36">
        <f t="shared" si="31"/>
        <v>1.7416080900000002</v>
      </c>
      <c r="G163" s="36">
        <f t="shared" si="32"/>
        <v>2.2984001963730005</v>
      </c>
      <c r="H163" s="36">
        <f t="shared" si="33"/>
        <v>3.0331987391534487</v>
      </c>
      <c r="I163" s="36">
        <f t="shared" si="34"/>
        <v>-1.9847760075470434E-3</v>
      </c>
      <c r="J163" s="36">
        <f t="shared" si="35"/>
        <v>-2.6193088971598333E-3</v>
      </c>
      <c r="K163" s="36">
        <f t="shared" ca="1" si="36"/>
        <v>-4.0249867293501137E-4</v>
      </c>
      <c r="L163" s="36">
        <f t="shared" ca="1" si="37"/>
        <v>1.2132170475866226E-6</v>
      </c>
      <c r="M163" s="36">
        <f t="shared" ca="1" si="38"/>
        <v>3953604.0506506525</v>
      </c>
      <c r="N163" s="36">
        <f t="shared" ca="1" si="39"/>
        <v>65561302.209695242</v>
      </c>
      <c r="O163" s="36">
        <f t="shared" ca="1" si="40"/>
        <v>12790604.647322366</v>
      </c>
      <c r="P163" s="45">
        <f t="shared" ca="1" si="41"/>
        <v>-1.1014613236907697E-3</v>
      </c>
      <c r="Q163" s="45"/>
      <c r="R163" s="45"/>
      <c r="S163" s="45"/>
      <c r="T163" s="45"/>
    </row>
    <row r="164" spans="1:20" x14ac:dyDescent="0.2">
      <c r="A164" s="106">
        <v>13502</v>
      </c>
      <c r="B164" s="106">
        <v>-1.161359999969136E-3</v>
      </c>
      <c r="D164" s="92">
        <f t="shared" si="29"/>
        <v>1.3502000000000001</v>
      </c>
      <c r="E164" s="92">
        <f t="shared" si="30"/>
        <v>-1.161359999969136E-3</v>
      </c>
      <c r="F164" s="36">
        <f t="shared" si="31"/>
        <v>1.8230400400000002</v>
      </c>
      <c r="G164" s="36">
        <f t="shared" si="32"/>
        <v>2.4614686620080004</v>
      </c>
      <c r="H164" s="36">
        <f t="shared" si="33"/>
        <v>3.3234749874432024</v>
      </c>
      <c r="I164" s="36">
        <f t="shared" si="34"/>
        <v>-1.5680682719583275E-3</v>
      </c>
      <c r="J164" s="36">
        <f t="shared" si="35"/>
        <v>-2.1172057807981341E-3</v>
      </c>
      <c r="K164" s="36">
        <f t="shared" ca="1" si="36"/>
        <v>-3.0539102799241472E-4</v>
      </c>
      <c r="L164" s="36">
        <f t="shared" ca="1" si="37"/>
        <v>7.3268288098688501E-7</v>
      </c>
      <c r="M164" s="36">
        <f t="shared" ca="1" si="38"/>
        <v>3775858.736703014</v>
      </c>
      <c r="N164" s="36">
        <f t="shared" ca="1" si="39"/>
        <v>59601225.449494198</v>
      </c>
      <c r="O164" s="36">
        <f t="shared" ca="1" si="40"/>
        <v>11170626.645890556</v>
      </c>
      <c r="P164" s="45">
        <f t="shared" ca="1" si="41"/>
        <v>-8.5596897197672125E-4</v>
      </c>
    </row>
    <row r="165" spans="1:20" x14ac:dyDescent="0.2">
      <c r="A165" s="107">
        <v>13557.5</v>
      </c>
      <c r="B165" s="107">
        <v>-2.994100002979394E-3</v>
      </c>
      <c r="C165" s="45"/>
      <c r="D165" s="92">
        <f t="shared" si="29"/>
        <v>1.35575</v>
      </c>
      <c r="E165" s="92">
        <f t="shared" si="30"/>
        <v>-2.994100002979394E-3</v>
      </c>
      <c r="F165" s="36">
        <f t="shared" si="31"/>
        <v>1.8380580625</v>
      </c>
      <c r="G165" s="36">
        <f t="shared" si="32"/>
        <v>2.4919472182343751</v>
      </c>
      <c r="H165" s="36">
        <f t="shared" si="33"/>
        <v>3.3784574411212542</v>
      </c>
      <c r="I165" s="36">
        <f t="shared" si="34"/>
        <v>-4.0592510790393131E-3</v>
      </c>
      <c r="J165" s="36">
        <f t="shared" si="35"/>
        <v>-5.5033296504075485E-3</v>
      </c>
      <c r="K165" s="36">
        <f t="shared" ca="1" si="36"/>
        <v>-2.8738712566028215E-4</v>
      </c>
      <c r="L165" s="36">
        <f t="shared" ca="1" si="37"/>
        <v>7.3262946002451055E-6</v>
      </c>
      <c r="M165" s="36">
        <f t="shared" ca="1" si="38"/>
        <v>3737538.3335061767</v>
      </c>
      <c r="N165" s="36">
        <f t="shared" ca="1" si="39"/>
        <v>58469834.33702141</v>
      </c>
      <c r="O165" s="36">
        <f t="shared" ca="1" si="40"/>
        <v>10871340.900357774</v>
      </c>
      <c r="P165" s="45">
        <f t="shared" ca="1" si="41"/>
        <v>-2.7067128773191119E-3</v>
      </c>
      <c r="Q165" s="45"/>
      <c r="R165" s="45"/>
      <c r="S165" s="45"/>
      <c r="T165" s="45"/>
    </row>
    <row r="166" spans="1:20" x14ac:dyDescent="0.2">
      <c r="A166" s="106">
        <v>13634.5</v>
      </c>
      <c r="B166" s="106">
        <v>-4.1764599955058657E-3</v>
      </c>
      <c r="D166" s="92">
        <f t="shared" si="29"/>
        <v>1.3634500000000001</v>
      </c>
      <c r="E166" s="92">
        <f t="shared" si="30"/>
        <v>-4.1764599955058657E-3</v>
      </c>
      <c r="F166" s="36">
        <f t="shared" si="31"/>
        <v>1.8589959025000002</v>
      </c>
      <c r="G166" s="36">
        <f t="shared" si="32"/>
        <v>2.5346479632636254</v>
      </c>
      <c r="H166" s="36">
        <f t="shared" si="33"/>
        <v>3.4558657655117906</v>
      </c>
      <c r="I166" s="36">
        <f t="shared" si="34"/>
        <v>-5.6943943808724726E-3</v>
      </c>
      <c r="J166" s="36">
        <f t="shared" si="35"/>
        <v>-7.7640220186005731E-3</v>
      </c>
      <c r="K166" s="36">
        <f t="shared" ca="1" si="36"/>
        <v>-2.6223868049861116E-4</v>
      </c>
      <c r="L166" s="36">
        <f t="shared" ca="1" si="37"/>
        <v>1.5321128502857119E-5</v>
      </c>
      <c r="M166" s="36">
        <f t="shared" ca="1" si="38"/>
        <v>3681450.2938130829</v>
      </c>
      <c r="N166" s="36">
        <f t="shared" ca="1" si="39"/>
        <v>56879194.476777986</v>
      </c>
      <c r="O166" s="36">
        <f t="shared" ca="1" si="40"/>
        <v>10454699.118567692</v>
      </c>
      <c r="P166" s="45">
        <f t="shared" ca="1" si="41"/>
        <v>-3.9142213150072545E-3</v>
      </c>
    </row>
    <row r="167" spans="1:20" x14ac:dyDescent="0.2">
      <c r="A167" s="107">
        <v>13698.5</v>
      </c>
      <c r="B167" s="107">
        <v>-5.3799800007254817E-3</v>
      </c>
      <c r="C167" s="45"/>
      <c r="D167" s="92">
        <f t="shared" si="29"/>
        <v>1.36985</v>
      </c>
      <c r="E167" s="92">
        <f t="shared" si="30"/>
        <v>-5.3799800007254817E-3</v>
      </c>
      <c r="F167" s="36">
        <f t="shared" si="31"/>
        <v>1.8764890224999999</v>
      </c>
      <c r="G167" s="36">
        <f t="shared" si="32"/>
        <v>2.5705084874716251</v>
      </c>
      <c r="H167" s="36">
        <f t="shared" si="33"/>
        <v>3.5212110515630051</v>
      </c>
      <c r="I167" s="36">
        <f t="shared" si="34"/>
        <v>-7.3697656039938015E-3</v>
      </c>
      <c r="J167" s="36">
        <f t="shared" si="35"/>
        <v>-1.0095473412630909E-2</v>
      </c>
      <c r="K167" s="36">
        <f t="shared" ca="1" si="36"/>
        <v>-2.4118566215534151E-4</v>
      </c>
      <c r="L167" s="36">
        <f t="shared" ca="1" si="37"/>
        <v>2.6407207254120526E-5</v>
      </c>
      <c r="M167" s="36">
        <f t="shared" ca="1" si="38"/>
        <v>3632302.1839331407</v>
      </c>
      <c r="N167" s="36">
        <f t="shared" ca="1" si="39"/>
        <v>55539784.004418388</v>
      </c>
      <c r="O167" s="36">
        <f t="shared" ca="1" si="40"/>
        <v>10107509.558405653</v>
      </c>
      <c r="P167" s="45">
        <f t="shared" ca="1" si="41"/>
        <v>-5.1387943385701402E-3</v>
      </c>
      <c r="Q167" s="45"/>
      <c r="R167" s="45"/>
      <c r="S167" s="45"/>
      <c r="T167" s="45"/>
    </row>
    <row r="168" spans="1:20" x14ac:dyDescent="0.2">
      <c r="A168" s="106">
        <v>13767</v>
      </c>
      <c r="B168" s="106">
        <v>-2.1915600009378977E-3</v>
      </c>
      <c r="D168" s="92">
        <f t="shared" si="29"/>
        <v>1.3767</v>
      </c>
      <c r="E168" s="92">
        <f t="shared" si="30"/>
        <v>-2.1915600009378977E-3</v>
      </c>
      <c r="F168" s="36">
        <f t="shared" si="31"/>
        <v>1.8953028900000002</v>
      </c>
      <c r="G168" s="36">
        <f t="shared" si="32"/>
        <v>2.6092634886630002</v>
      </c>
      <c r="H168" s="36">
        <f t="shared" si="33"/>
        <v>3.5921730448423528</v>
      </c>
      <c r="I168" s="36">
        <f t="shared" si="34"/>
        <v>-3.017120653291204E-3</v>
      </c>
      <c r="J168" s="36">
        <f t="shared" si="35"/>
        <v>-4.1536700033860006E-3</v>
      </c>
      <c r="K168" s="36">
        <f t="shared" ca="1" si="36"/>
        <v>-2.1850106796956906E-4</v>
      </c>
      <c r="L168" s="36">
        <f t="shared" ca="1" si="37"/>
        <v>3.89296155296612E-6</v>
      </c>
      <c r="M168" s="36">
        <f t="shared" ca="1" si="38"/>
        <v>3577217.4156121421</v>
      </c>
      <c r="N168" s="36">
        <f t="shared" ca="1" si="39"/>
        <v>54090116.796042427</v>
      </c>
      <c r="O168" s="36">
        <f t="shared" ca="1" si="40"/>
        <v>9735410.1109407227</v>
      </c>
      <c r="P168" s="45">
        <f t="shared" ca="1" si="41"/>
        <v>-1.9730589329683287E-3</v>
      </c>
    </row>
    <row r="169" spans="1:20" x14ac:dyDescent="0.2">
      <c r="A169" s="107">
        <v>13784</v>
      </c>
      <c r="B169" s="107">
        <v>-9.3311999808065593E-4</v>
      </c>
      <c r="C169" s="45"/>
      <c r="D169" s="92">
        <f t="shared" si="29"/>
        <v>1.3784000000000001</v>
      </c>
      <c r="E169" s="92">
        <f t="shared" si="30"/>
        <v>-9.3311999808065593E-4</v>
      </c>
      <c r="F169" s="36">
        <f t="shared" si="31"/>
        <v>1.8999865600000001</v>
      </c>
      <c r="G169" s="36">
        <f t="shared" si="32"/>
        <v>2.6189414743040005</v>
      </c>
      <c r="H169" s="36">
        <f t="shared" si="33"/>
        <v>3.6099489281806338</v>
      </c>
      <c r="I169" s="36">
        <f t="shared" si="34"/>
        <v>-1.2862126053543761E-3</v>
      </c>
      <c r="J169" s="36">
        <f t="shared" si="35"/>
        <v>-1.7729154552204721E-3</v>
      </c>
      <c r="K169" s="36">
        <f t="shared" ca="1" si="36"/>
        <v>-2.1284708732078597E-4</v>
      </c>
      <c r="L169" s="36">
        <f t="shared" ca="1" si="37"/>
        <v>5.1879306597449558E-7</v>
      </c>
      <c r="M169" s="36">
        <f t="shared" ca="1" si="38"/>
        <v>3563156.9986714302</v>
      </c>
      <c r="N169" s="36">
        <f t="shared" ca="1" si="39"/>
        <v>53727926.758891806</v>
      </c>
      <c r="O169" s="36">
        <f t="shared" ca="1" si="40"/>
        <v>9643030.6025782079</v>
      </c>
      <c r="P169" s="45">
        <f t="shared" ca="1" si="41"/>
        <v>-7.2027291075986996E-4</v>
      </c>
      <c r="Q169" s="45"/>
      <c r="R169" s="45"/>
      <c r="S169" s="45"/>
      <c r="T169" s="45"/>
    </row>
    <row r="170" spans="1:20" x14ac:dyDescent="0.2">
      <c r="A170" s="106">
        <v>13801.5</v>
      </c>
      <c r="B170" s="106">
        <v>-9.5200200012186542E-3</v>
      </c>
      <c r="D170" s="92">
        <f t="shared" si="29"/>
        <v>1.38015</v>
      </c>
      <c r="E170" s="92">
        <f t="shared" si="30"/>
        <v>-9.5200200012186542E-3</v>
      </c>
      <c r="F170" s="36">
        <f t="shared" si="31"/>
        <v>1.9048140224999999</v>
      </c>
      <c r="G170" s="36">
        <f t="shared" si="32"/>
        <v>2.6289290731533748</v>
      </c>
      <c r="H170" s="36">
        <f t="shared" si="33"/>
        <v>3.6283164603126301</v>
      </c>
      <c r="I170" s="36">
        <f t="shared" si="34"/>
        <v>-1.3139055604681926E-2</v>
      </c>
      <c r="J170" s="36">
        <f t="shared" si="35"/>
        <v>-1.813386759280176E-2</v>
      </c>
      <c r="K170" s="36">
        <f t="shared" ca="1" si="36"/>
        <v>-2.0701674964853593E-4</v>
      </c>
      <c r="L170" s="36">
        <f t="shared" ca="1" si="37"/>
        <v>8.6732029563755614E-5</v>
      </c>
      <c r="M170" s="36">
        <f t="shared" ca="1" si="38"/>
        <v>3548523.3841530471</v>
      </c>
      <c r="N170" s="36">
        <f t="shared" ca="1" si="39"/>
        <v>53354124.860394731</v>
      </c>
      <c r="O170" s="36">
        <f t="shared" ca="1" si="40"/>
        <v>9547933.4224370997</v>
      </c>
      <c r="P170" s="45">
        <f t="shared" ca="1" si="41"/>
        <v>-9.3130032515701192E-3</v>
      </c>
    </row>
    <row r="171" spans="1:20" x14ac:dyDescent="0.2">
      <c r="A171" s="107">
        <v>13831</v>
      </c>
      <c r="B171" s="107">
        <v>-5.3950799992890097E-3</v>
      </c>
      <c r="C171" s="45"/>
      <c r="D171" s="92">
        <f t="shared" si="29"/>
        <v>1.3831</v>
      </c>
      <c r="E171" s="92">
        <f t="shared" si="30"/>
        <v>-5.3950799992890097E-3</v>
      </c>
      <c r="F171" s="36">
        <f t="shared" si="31"/>
        <v>1.9129656100000001</v>
      </c>
      <c r="G171" s="36">
        <f t="shared" si="32"/>
        <v>2.645822735191</v>
      </c>
      <c r="H171" s="36">
        <f t="shared" si="33"/>
        <v>3.6594374250426727</v>
      </c>
      <c r="I171" s="36">
        <f t="shared" si="34"/>
        <v>-7.4619351470166292E-3</v>
      </c>
      <c r="J171" s="36">
        <f t="shared" si="35"/>
        <v>-1.0320602501838699E-2</v>
      </c>
      <c r="K171" s="36">
        <f t="shared" ca="1" si="36"/>
        <v>-1.9716535557154184E-4</v>
      </c>
      <c r="L171" s="36">
        <f t="shared" ca="1" si="37"/>
        <v>2.701831664337249E-5</v>
      </c>
      <c r="M171" s="36">
        <f t="shared" ca="1" si="38"/>
        <v>3523491.9143085987</v>
      </c>
      <c r="N171" s="36">
        <f t="shared" ca="1" si="39"/>
        <v>52721864.4123656</v>
      </c>
      <c r="O171" s="36">
        <f t="shared" ca="1" si="40"/>
        <v>9387644.5413258616</v>
      </c>
      <c r="P171" s="45">
        <f t="shared" ca="1" si="41"/>
        <v>-5.1979146437174679E-3</v>
      </c>
      <c r="Q171" s="45"/>
      <c r="R171" s="45"/>
      <c r="S171" s="45"/>
      <c r="T171" s="45"/>
    </row>
    <row r="172" spans="1:20" x14ac:dyDescent="0.2">
      <c r="A172" s="106">
        <v>13907.5</v>
      </c>
      <c r="B172" s="106">
        <v>2.2678999957861379E-3</v>
      </c>
      <c r="D172" s="92">
        <f t="shared" si="29"/>
        <v>1.3907499999999999</v>
      </c>
      <c r="E172" s="92">
        <f t="shared" si="30"/>
        <v>2.2678999957861379E-3</v>
      </c>
      <c r="F172" s="36">
        <f t="shared" si="31"/>
        <v>1.9341855624999997</v>
      </c>
      <c r="G172" s="36">
        <f t="shared" si="32"/>
        <v>2.6899685710468746</v>
      </c>
      <c r="H172" s="36">
        <f t="shared" si="33"/>
        <v>3.7410737901834406</v>
      </c>
      <c r="I172" s="36">
        <f t="shared" si="34"/>
        <v>3.1540819191395713E-3</v>
      </c>
      <c r="J172" s="36">
        <f t="shared" si="35"/>
        <v>4.3865394290433582E-3</v>
      </c>
      <c r="K172" s="36">
        <f t="shared" ca="1" si="36"/>
        <v>-1.7148335698881573E-4</v>
      </c>
      <c r="L172" s="36">
        <f t="shared" ca="1" si="37"/>
        <v>5.9505911417955734E-6</v>
      </c>
      <c r="M172" s="36">
        <f t="shared" ca="1" si="38"/>
        <v>3456492.4440458184</v>
      </c>
      <c r="N172" s="36">
        <f t="shared" ca="1" si="39"/>
        <v>51070522.950915247</v>
      </c>
      <c r="O172" s="36">
        <f t="shared" ca="1" si="40"/>
        <v>8972303.4495210145</v>
      </c>
      <c r="P172" s="45">
        <f t="shared" ca="1" si="41"/>
        <v>2.4393833527749536E-3</v>
      </c>
    </row>
    <row r="173" spans="1:20" x14ac:dyDescent="0.2">
      <c r="A173" s="107">
        <v>13924.5</v>
      </c>
      <c r="B173" s="107">
        <v>-1.4736599987372756E-3</v>
      </c>
      <c r="C173" s="45"/>
      <c r="D173" s="92">
        <f t="shared" si="29"/>
        <v>1.39245</v>
      </c>
      <c r="E173" s="92">
        <f t="shared" si="30"/>
        <v>-1.4736599987372756E-3</v>
      </c>
      <c r="F173" s="36">
        <f t="shared" si="31"/>
        <v>1.9389170025</v>
      </c>
      <c r="G173" s="36">
        <f t="shared" si="32"/>
        <v>2.6998449801311248</v>
      </c>
      <c r="H173" s="36">
        <f t="shared" si="33"/>
        <v>3.7593991425835851</v>
      </c>
      <c r="I173" s="36">
        <f t="shared" si="34"/>
        <v>-2.0519978652417193E-3</v>
      </c>
      <c r="J173" s="36">
        <f t="shared" si="35"/>
        <v>-2.8573044274558318E-3</v>
      </c>
      <c r="K173" s="36">
        <f t="shared" ca="1" si="36"/>
        <v>-1.6574975195916093E-4</v>
      </c>
      <c r="L173" s="36">
        <f t="shared" ca="1" si="37"/>
        <v>1.7106292136271889E-6</v>
      </c>
      <c r="M173" s="36">
        <f t="shared" ca="1" si="38"/>
        <v>3441202.0984687638</v>
      </c>
      <c r="N173" s="36">
        <f t="shared" ca="1" si="39"/>
        <v>50701402.798535518</v>
      </c>
      <c r="O173" s="36">
        <f t="shared" ca="1" si="40"/>
        <v>8880112.0169776734</v>
      </c>
      <c r="P173" s="45">
        <f t="shared" ca="1" si="41"/>
        <v>-1.3079102467781147E-3</v>
      </c>
      <c r="Q173" s="45"/>
      <c r="R173" s="45"/>
      <c r="S173" s="45"/>
      <c r="T173" s="45"/>
    </row>
    <row r="174" spans="1:20" x14ac:dyDescent="0.2">
      <c r="A174" s="106">
        <v>14048.5</v>
      </c>
      <c r="B174" s="106">
        <v>-1.1179800058016554E-3</v>
      </c>
      <c r="D174" s="92">
        <f t="shared" si="29"/>
        <v>1.4048499999999999</v>
      </c>
      <c r="E174" s="92">
        <f t="shared" si="30"/>
        <v>-1.1179800058016554E-3</v>
      </c>
      <c r="F174" s="36">
        <f t="shared" si="31"/>
        <v>1.9736035224999997</v>
      </c>
      <c r="G174" s="36">
        <f t="shared" si="32"/>
        <v>2.7726169085841246</v>
      </c>
      <c r="H174" s="36">
        <f t="shared" si="33"/>
        <v>3.895110864024407</v>
      </c>
      <c r="I174" s="36">
        <f t="shared" si="34"/>
        <v>-1.5705942111504554E-3</v>
      </c>
      <c r="J174" s="36">
        <f t="shared" si="35"/>
        <v>-2.2064492775347171E-3</v>
      </c>
      <c r="K174" s="36">
        <f t="shared" ca="1" si="36"/>
        <v>-1.2363673409681577E-4</v>
      </c>
      <c r="L174" s="36">
        <f t="shared" ca="1" si="37"/>
        <v>9.8871854198468446E-7</v>
      </c>
      <c r="M174" s="36">
        <f t="shared" ca="1" si="38"/>
        <v>3325409.2553267838</v>
      </c>
      <c r="N174" s="36">
        <f t="shared" ca="1" si="39"/>
        <v>47988226.651858225</v>
      </c>
      <c r="O174" s="36">
        <f t="shared" ca="1" si="40"/>
        <v>8209684.2032285929</v>
      </c>
      <c r="P174" s="45">
        <f t="shared" ca="1" si="41"/>
        <v>-9.9434327170483958E-4</v>
      </c>
    </row>
    <row r="175" spans="1:20" x14ac:dyDescent="0.2">
      <c r="A175" s="107">
        <v>14087</v>
      </c>
      <c r="B175" s="107">
        <v>7.9084000026341528E-4</v>
      </c>
      <c r="C175" s="45"/>
      <c r="D175" s="92">
        <f t="shared" si="29"/>
        <v>1.4087000000000001</v>
      </c>
      <c r="E175" s="92">
        <f t="shared" si="30"/>
        <v>7.9084000026341528E-4</v>
      </c>
      <c r="F175" s="36">
        <f t="shared" si="31"/>
        <v>1.9844356900000002</v>
      </c>
      <c r="G175" s="36">
        <f t="shared" si="32"/>
        <v>2.7954745565030006</v>
      </c>
      <c r="H175" s="36">
        <f t="shared" si="33"/>
        <v>3.9379850077457768</v>
      </c>
      <c r="I175" s="36">
        <f t="shared" si="34"/>
        <v>1.1140563083710732E-3</v>
      </c>
      <c r="J175" s="36">
        <f t="shared" si="35"/>
        <v>1.569371121602331E-3</v>
      </c>
      <c r="K175" s="36">
        <f t="shared" ca="1" si="36"/>
        <v>-1.1045704035645559E-4</v>
      </c>
      <c r="L175" s="36">
        <f t="shared" ca="1" si="37"/>
        <v>8.1233635543013719E-7</v>
      </c>
      <c r="M175" s="36">
        <f t="shared" ca="1" si="38"/>
        <v>3287979.3661959143</v>
      </c>
      <c r="N175" s="36">
        <f t="shared" ca="1" si="39"/>
        <v>47139283.093074508</v>
      </c>
      <c r="O175" s="36">
        <f t="shared" ca="1" si="40"/>
        <v>8002509.4629985262</v>
      </c>
      <c r="P175" s="45">
        <f t="shared" ca="1" si="41"/>
        <v>9.0129704061987087E-4</v>
      </c>
      <c r="Q175" s="45"/>
      <c r="R175" s="45"/>
      <c r="S175" s="45"/>
      <c r="T175" s="45"/>
    </row>
    <row r="176" spans="1:20" x14ac:dyDescent="0.2">
      <c r="A176" s="106">
        <v>14177</v>
      </c>
      <c r="B176" s="106">
        <v>-3.7035999412182719E-4</v>
      </c>
      <c r="D176" s="92">
        <f t="shared" si="29"/>
        <v>1.4177</v>
      </c>
      <c r="E176" s="92">
        <f t="shared" si="30"/>
        <v>-3.7035999412182719E-4</v>
      </c>
      <c r="F176" s="36">
        <f t="shared" si="31"/>
        <v>2.0098732899999998</v>
      </c>
      <c r="G176" s="36">
        <f t="shared" si="32"/>
        <v>2.8493973632329999</v>
      </c>
      <c r="H176" s="36">
        <f t="shared" si="33"/>
        <v>4.0395906418554235</v>
      </c>
      <c r="I176" s="36">
        <f t="shared" si="34"/>
        <v>-5.2505936366651436E-4</v>
      </c>
      <c r="J176" s="36">
        <f t="shared" si="35"/>
        <v>-7.443766598700174E-4</v>
      </c>
      <c r="K176" s="36">
        <f t="shared" ca="1" si="36"/>
        <v>-7.9454598001793119E-5</v>
      </c>
      <c r="L176" s="36">
        <f t="shared" ca="1" si="37"/>
        <v>8.4625949491753931E-8</v>
      </c>
      <c r="M176" s="36">
        <f t="shared" ca="1" si="38"/>
        <v>3197877.3682036996</v>
      </c>
      <c r="N176" s="36">
        <f t="shared" ca="1" si="39"/>
        <v>45144993.22256723</v>
      </c>
      <c r="O176" s="36">
        <f t="shared" ca="1" si="40"/>
        <v>7520700.5512100738</v>
      </c>
      <c r="P176" s="45">
        <f t="shared" ca="1" si="41"/>
        <v>-2.9090539612003407E-4</v>
      </c>
    </row>
    <row r="177" spans="1:20" x14ac:dyDescent="0.2">
      <c r="A177" s="107">
        <v>14313.5</v>
      </c>
      <c r="B177" s="107">
        <v>-1.4817999908700585E-4</v>
      </c>
      <c r="C177" s="45"/>
      <c r="D177" s="92">
        <f t="shared" si="29"/>
        <v>1.4313499999999999</v>
      </c>
      <c r="E177" s="92">
        <f t="shared" si="30"/>
        <v>-1.4817999908700585E-4</v>
      </c>
      <c r="F177" s="36">
        <f t="shared" si="31"/>
        <v>2.0487628224999996</v>
      </c>
      <c r="G177" s="36">
        <f t="shared" si="32"/>
        <v>2.9324966659853744</v>
      </c>
      <c r="H177" s="36">
        <f t="shared" si="33"/>
        <v>4.1974291028581652</v>
      </c>
      <c r="I177" s="36">
        <f t="shared" si="34"/>
        <v>-2.1209744169318581E-4</v>
      </c>
      <c r="J177" s="36">
        <f t="shared" si="35"/>
        <v>-3.035856731675415E-4</v>
      </c>
      <c r="K177" s="36">
        <f t="shared" ca="1" si="36"/>
        <v>-3.1918889670072559E-5</v>
      </c>
      <c r="L177" s="36">
        <f t="shared" ca="1" si="37"/>
        <v>1.3516645562856135E-8</v>
      </c>
      <c r="M177" s="36">
        <f t="shared" ca="1" si="38"/>
        <v>3054645.5996857318</v>
      </c>
      <c r="N177" s="36">
        <f t="shared" ca="1" si="39"/>
        <v>42101073.887727693</v>
      </c>
      <c r="O177" s="36">
        <f t="shared" ca="1" si="40"/>
        <v>6798584.9367990913</v>
      </c>
      <c r="P177" s="45">
        <f t="shared" ca="1" si="41"/>
        <v>-1.1626110941693329E-4</v>
      </c>
      <c r="Q177" s="45"/>
      <c r="R177" s="45"/>
      <c r="S177" s="45"/>
      <c r="T177" s="45"/>
    </row>
    <row r="178" spans="1:20" x14ac:dyDescent="0.2">
      <c r="A178" s="106">
        <v>14575</v>
      </c>
      <c r="B178" s="106">
        <v>2.7389999959268607E-3</v>
      </c>
      <c r="D178" s="92">
        <f t="shared" si="29"/>
        <v>1.4575</v>
      </c>
      <c r="E178" s="92">
        <f t="shared" si="30"/>
        <v>2.7389999959268607E-3</v>
      </c>
      <c r="F178" s="36">
        <f t="shared" si="31"/>
        <v>2.1243062500000001</v>
      </c>
      <c r="G178" s="36">
        <f t="shared" si="32"/>
        <v>3.0961763593750002</v>
      </c>
      <c r="H178" s="36">
        <f t="shared" si="33"/>
        <v>4.5126770437890631</v>
      </c>
      <c r="I178" s="36">
        <f t="shared" si="34"/>
        <v>3.9920924940633996E-3</v>
      </c>
      <c r="J178" s="36">
        <f t="shared" si="35"/>
        <v>5.8184748100974047E-3</v>
      </c>
      <c r="K178" s="36">
        <f t="shared" ca="1" si="36"/>
        <v>6.0882471834138984E-5</v>
      </c>
      <c r="L178" s="36">
        <f t="shared" ca="1" si="37"/>
        <v>7.1723134728525299E-6</v>
      </c>
      <c r="M178" s="36">
        <f t="shared" ca="1" si="38"/>
        <v>2760667.6302525694</v>
      </c>
      <c r="N178" s="36">
        <f t="shared" ca="1" si="39"/>
        <v>36248814.843599327</v>
      </c>
      <c r="O178" s="36">
        <f t="shared" ca="1" si="40"/>
        <v>5456769.0397888869</v>
      </c>
      <c r="P178" s="45">
        <f t="shared" ca="1" si="41"/>
        <v>2.6781175240927217E-3</v>
      </c>
    </row>
    <row r="179" spans="1:20" x14ac:dyDescent="0.2">
      <c r="A179" s="107">
        <v>14622</v>
      </c>
      <c r="B179" s="107">
        <v>2.2770399955334142E-3</v>
      </c>
      <c r="C179" s="45"/>
      <c r="D179" s="92">
        <f t="shared" si="29"/>
        <v>1.4621999999999999</v>
      </c>
      <c r="E179" s="92">
        <f t="shared" si="30"/>
        <v>2.2770399955334142E-3</v>
      </c>
      <c r="F179" s="36">
        <f t="shared" si="31"/>
        <v>2.13802884</v>
      </c>
      <c r="G179" s="36">
        <f t="shared" si="32"/>
        <v>3.1262257698479998</v>
      </c>
      <c r="H179" s="36">
        <f t="shared" si="33"/>
        <v>4.571167320671746</v>
      </c>
      <c r="I179" s="36">
        <f t="shared" si="34"/>
        <v>3.3294878814689581E-3</v>
      </c>
      <c r="J179" s="36">
        <f t="shared" si="35"/>
        <v>4.8683771802839103E-3</v>
      </c>
      <c r="K179" s="36">
        <f t="shared" ca="1" si="36"/>
        <v>7.7803556988301388E-5</v>
      </c>
      <c r="L179" s="36">
        <f t="shared" ca="1" si="37"/>
        <v>4.8366409126245917E-6</v>
      </c>
      <c r="M179" s="36">
        <f t="shared" ca="1" si="38"/>
        <v>2705451.0826666895</v>
      </c>
      <c r="N179" s="36">
        <f t="shared" ca="1" si="39"/>
        <v>35199868.020341352</v>
      </c>
      <c r="O179" s="36">
        <f t="shared" ca="1" si="40"/>
        <v>5223038.643702413</v>
      </c>
      <c r="P179" s="45">
        <f t="shared" ca="1" si="41"/>
        <v>2.1992364385451128E-3</v>
      </c>
      <c r="Q179" s="45"/>
      <c r="R179" s="45"/>
      <c r="S179" s="45"/>
      <c r="T179" s="45"/>
    </row>
    <row r="180" spans="1:20" x14ac:dyDescent="0.2">
      <c r="A180" s="106">
        <v>14831.5</v>
      </c>
      <c r="B180" s="106">
        <v>7.9580000601708889E-5</v>
      </c>
      <c r="D180" s="92">
        <f t="shared" si="29"/>
        <v>1.48315</v>
      </c>
      <c r="E180" s="92">
        <f t="shared" si="30"/>
        <v>7.9580000601708889E-5</v>
      </c>
      <c r="F180" s="36">
        <f t="shared" si="31"/>
        <v>2.1997339225000001</v>
      </c>
      <c r="G180" s="36">
        <f t="shared" si="32"/>
        <v>3.2625353671558752</v>
      </c>
      <c r="H180" s="36">
        <f t="shared" si="33"/>
        <v>4.8388293297972362</v>
      </c>
      <c r="I180" s="36">
        <f t="shared" si="34"/>
        <v>1.1802907789242453E-4</v>
      </c>
      <c r="J180" s="36">
        <f t="shared" si="35"/>
        <v>1.7505482687614943E-4</v>
      </c>
      <c r="K180" s="36">
        <f t="shared" ca="1" si="36"/>
        <v>1.5412409328279062E-4</v>
      </c>
      <c r="L180" s="36">
        <f t="shared" ca="1" si="37"/>
        <v>5.5568217536457034E-9</v>
      </c>
      <c r="M180" s="36">
        <f t="shared" ca="1" si="38"/>
        <v>2452138.6317219329</v>
      </c>
      <c r="N180" s="36">
        <f t="shared" ca="1" si="39"/>
        <v>30561154.225881208</v>
      </c>
      <c r="O180" s="36">
        <f t="shared" ca="1" si="40"/>
        <v>4216134.9842375377</v>
      </c>
      <c r="P180" s="45">
        <f t="shared" ca="1" si="41"/>
        <v>-7.4544092681081732E-5</v>
      </c>
    </row>
    <row r="181" spans="1:20" x14ac:dyDescent="0.2">
      <c r="A181" s="107">
        <v>15230.5</v>
      </c>
      <c r="B181" s="107">
        <v>-5.5017400009091944E-3</v>
      </c>
      <c r="C181" s="45"/>
      <c r="D181" s="92">
        <f t="shared" si="29"/>
        <v>1.52305</v>
      </c>
      <c r="E181" s="92">
        <f t="shared" si="30"/>
        <v>-5.5017400009091944E-3</v>
      </c>
      <c r="F181" s="36">
        <f t="shared" si="31"/>
        <v>2.3196813025000003</v>
      </c>
      <c r="G181" s="36">
        <f t="shared" si="32"/>
        <v>3.5329906077726254</v>
      </c>
      <c r="H181" s="36">
        <f t="shared" si="33"/>
        <v>5.3809213451680975</v>
      </c>
      <c r="I181" s="36">
        <f t="shared" si="34"/>
        <v>-8.3794251083847485E-3</v>
      </c>
      <c r="J181" s="36">
        <f t="shared" si="35"/>
        <v>-1.2762283411325391E-2</v>
      </c>
      <c r="K181" s="36">
        <f t="shared" ca="1" si="36"/>
        <v>3.0352611289499905E-4</v>
      </c>
      <c r="L181" s="36">
        <f t="shared" ca="1" si="37"/>
        <v>3.3701114652083239E-5</v>
      </c>
      <c r="M181" s="36">
        <f t="shared" ca="1" si="38"/>
        <v>1947543.8227212545</v>
      </c>
      <c r="N181" s="36">
        <f t="shared" ca="1" si="39"/>
        <v>22052393.43555095</v>
      </c>
      <c r="O181" s="36">
        <f t="shared" ca="1" si="40"/>
        <v>2500687.6317863474</v>
      </c>
      <c r="P181" s="45">
        <f t="shared" ca="1" si="41"/>
        <v>-5.8052661138041934E-3</v>
      </c>
      <c r="Q181" s="45"/>
      <c r="R181" s="45"/>
      <c r="S181" s="45"/>
      <c r="T181" s="45"/>
    </row>
    <row r="182" spans="1:20" x14ac:dyDescent="0.2">
      <c r="A182" s="106">
        <v>15290</v>
      </c>
      <c r="B182" s="106">
        <v>-9.7199997981078923E-5</v>
      </c>
      <c r="D182" s="92">
        <f t="shared" si="29"/>
        <v>1.5289999999999999</v>
      </c>
      <c r="E182" s="92">
        <f t="shared" si="30"/>
        <v>-9.7199997981078923E-5</v>
      </c>
      <c r="F182" s="36">
        <f t="shared" si="31"/>
        <v>2.3378409999999996</v>
      </c>
      <c r="G182" s="36">
        <f t="shared" si="32"/>
        <v>3.5745588889999991</v>
      </c>
      <c r="H182" s="36">
        <f t="shared" si="33"/>
        <v>5.4655005412809983</v>
      </c>
      <c r="I182" s="36">
        <f t="shared" si="34"/>
        <v>-1.4861879691306965E-4</v>
      </c>
      <c r="J182" s="36">
        <f t="shared" si="35"/>
        <v>-2.2723814048008348E-4</v>
      </c>
      <c r="K182" s="36">
        <f t="shared" ca="1" si="36"/>
        <v>3.2626008465502267E-4</v>
      </c>
      <c r="L182" s="36">
        <f t="shared" ca="1" si="37"/>
        <v>1.7931844158617399E-7</v>
      </c>
      <c r="M182" s="36">
        <f t="shared" ca="1" si="38"/>
        <v>1871079.6378858539</v>
      </c>
      <c r="N182" s="36">
        <f t="shared" ca="1" si="39"/>
        <v>20839200.688413333</v>
      </c>
      <c r="O182" s="36">
        <f t="shared" ca="1" si="40"/>
        <v>2272879.8419229938</v>
      </c>
      <c r="P182" s="45">
        <f t="shared" ca="1" si="41"/>
        <v>-4.2346008263610159E-4</v>
      </c>
    </row>
    <row r="183" spans="1:20" x14ac:dyDescent="0.2">
      <c r="A183" s="107">
        <v>15388.5</v>
      </c>
      <c r="B183" s="107">
        <v>7.3708199997781776E-3</v>
      </c>
      <c r="C183" s="45"/>
      <c r="D183" s="92">
        <f t="shared" si="29"/>
        <v>1.5388500000000001</v>
      </c>
      <c r="E183" s="92">
        <f t="shared" si="30"/>
        <v>7.3708199997781776E-3</v>
      </c>
      <c r="F183" s="36">
        <f t="shared" si="31"/>
        <v>2.3680593225000002</v>
      </c>
      <c r="G183" s="36">
        <f t="shared" si="32"/>
        <v>3.6440880884291253</v>
      </c>
      <c r="H183" s="36">
        <f t="shared" si="33"/>
        <v>5.6077049548791598</v>
      </c>
      <c r="I183" s="36">
        <f t="shared" si="34"/>
        <v>1.1342586356658649E-2</v>
      </c>
      <c r="J183" s="36">
        <f t="shared" si="35"/>
        <v>1.7454539014944162E-2</v>
      </c>
      <c r="K183" s="36">
        <f t="shared" ca="1" si="36"/>
        <v>3.6415472368119678E-4</v>
      </c>
      <c r="L183" s="36">
        <f t="shared" ca="1" si="37"/>
        <v>4.909335829126318E-5</v>
      </c>
      <c r="M183" s="36">
        <f t="shared" ca="1" si="38"/>
        <v>1744451.9732830005</v>
      </c>
      <c r="N183" s="36">
        <f t="shared" ca="1" si="39"/>
        <v>18872041.997866437</v>
      </c>
      <c r="O183" s="36">
        <f t="shared" ca="1" si="40"/>
        <v>1914341.7938366467</v>
      </c>
      <c r="P183" s="45">
        <f t="shared" ca="1" si="41"/>
        <v>7.0066652760969808E-3</v>
      </c>
      <c r="Q183" s="45"/>
      <c r="R183" s="45"/>
      <c r="S183" s="45"/>
      <c r="T183" s="45"/>
    </row>
    <row r="184" spans="1:20" x14ac:dyDescent="0.2">
      <c r="A184" s="106">
        <v>15508</v>
      </c>
      <c r="B184" s="106">
        <v>2.3345599984168075E-3</v>
      </c>
      <c r="D184" s="92">
        <f t="shared" si="29"/>
        <v>1.5508</v>
      </c>
      <c r="E184" s="92">
        <f t="shared" si="30"/>
        <v>2.3345599984168075E-3</v>
      </c>
      <c r="F184" s="36">
        <f t="shared" si="31"/>
        <v>2.4049806399999998</v>
      </c>
      <c r="G184" s="36">
        <f t="shared" si="32"/>
        <v>3.7296439765119995</v>
      </c>
      <c r="H184" s="36">
        <f t="shared" si="33"/>
        <v>5.7839318787748084</v>
      </c>
      <c r="I184" s="36">
        <f t="shared" si="34"/>
        <v>3.6204356455447851E-3</v>
      </c>
      <c r="J184" s="36">
        <f t="shared" si="35"/>
        <v>5.6145715991108526E-3</v>
      </c>
      <c r="K184" s="36">
        <f t="shared" ca="1" si="36"/>
        <v>4.105626482064713E-4</v>
      </c>
      <c r="L184" s="36">
        <f t="shared" ca="1" si="37"/>
        <v>3.7017658036163952E-6</v>
      </c>
      <c r="M184" s="36">
        <f t="shared" ca="1" si="38"/>
        <v>1591329.833025509</v>
      </c>
      <c r="N184" s="36">
        <f t="shared" ca="1" si="39"/>
        <v>16562736.744369891</v>
      </c>
      <c r="O184" s="36">
        <f t="shared" ca="1" si="40"/>
        <v>1512734.4614188049</v>
      </c>
      <c r="P184" s="45">
        <f t="shared" ca="1" si="41"/>
        <v>1.9239973502103362E-3</v>
      </c>
    </row>
    <row r="185" spans="1:20" x14ac:dyDescent="0.2">
      <c r="A185" s="107">
        <v>15598</v>
      </c>
      <c r="B185" s="107">
        <v>-1.8266400002175942E-3</v>
      </c>
      <c r="C185" s="45"/>
      <c r="D185" s="92">
        <f t="shared" si="29"/>
        <v>1.5598000000000001</v>
      </c>
      <c r="E185" s="92">
        <f t="shared" si="30"/>
        <v>-1.8266400002175942E-3</v>
      </c>
      <c r="F185" s="36">
        <f t="shared" si="31"/>
        <v>2.4329760400000002</v>
      </c>
      <c r="G185" s="36">
        <f t="shared" si="32"/>
        <v>3.7949560271920006</v>
      </c>
      <c r="H185" s="36">
        <f t="shared" si="33"/>
        <v>5.9193724112140824</v>
      </c>
      <c r="I185" s="36">
        <f t="shared" si="34"/>
        <v>-2.8491930723394034E-3</v>
      </c>
      <c r="J185" s="36">
        <f t="shared" si="35"/>
        <v>-4.4441713542350018E-3</v>
      </c>
      <c r="K185" s="36">
        <f t="shared" ca="1" si="36"/>
        <v>4.4582850361100327E-4</v>
      </c>
      <c r="L185" s="36">
        <f t="shared" ca="1" si="37"/>
        <v>5.1641131008929844E-6</v>
      </c>
      <c r="M185" s="36">
        <f t="shared" ca="1" si="38"/>
        <v>1476848.7227050529</v>
      </c>
      <c r="N185" s="36">
        <f t="shared" ca="1" si="39"/>
        <v>14886162.49278</v>
      </c>
      <c r="O185" s="36">
        <f t="shared" ca="1" si="40"/>
        <v>1236264.2813814301</v>
      </c>
      <c r="P185" s="45">
        <f t="shared" ca="1" si="41"/>
        <v>-2.2724685038285975E-3</v>
      </c>
      <c r="Q185" s="45"/>
      <c r="R185" s="45"/>
      <c r="S185" s="45"/>
      <c r="T185" s="45"/>
    </row>
    <row r="186" spans="1:20" x14ac:dyDescent="0.2">
      <c r="A186" s="106">
        <v>15615</v>
      </c>
      <c r="B186" s="106">
        <v>3.4318000034545548E-3</v>
      </c>
      <c r="D186" s="92">
        <f t="shared" si="29"/>
        <v>1.5615000000000001</v>
      </c>
      <c r="E186" s="92">
        <f t="shared" si="30"/>
        <v>3.4318000034545548E-3</v>
      </c>
      <c r="F186" s="36">
        <f t="shared" si="31"/>
        <v>2.4382822500000003</v>
      </c>
      <c r="G186" s="36">
        <f t="shared" si="32"/>
        <v>3.807377733375001</v>
      </c>
      <c r="H186" s="36">
        <f t="shared" si="33"/>
        <v>5.9452203306650642</v>
      </c>
      <c r="I186" s="36">
        <f t="shared" si="34"/>
        <v>5.3587557053942879E-3</v>
      </c>
      <c r="J186" s="36">
        <f t="shared" si="35"/>
        <v>8.3676970339731805E-3</v>
      </c>
      <c r="K186" s="36">
        <f t="shared" ca="1" si="36"/>
        <v>4.525201514581855E-4</v>
      </c>
      <c r="L186" s="36">
        <f t="shared" ca="1" si="37"/>
        <v>8.8761084365115089E-6</v>
      </c>
      <c r="M186" s="36">
        <f t="shared" ca="1" si="38"/>
        <v>1455340.4412684138</v>
      </c>
      <c r="N186" s="36">
        <f t="shared" ca="1" si="39"/>
        <v>14576007.278077675</v>
      </c>
      <c r="O186" s="36">
        <f t="shared" ca="1" si="40"/>
        <v>1186682.8103505664</v>
      </c>
      <c r="P186" s="45">
        <f t="shared" ca="1" si="41"/>
        <v>2.9792798519963693E-3</v>
      </c>
    </row>
    <row r="187" spans="1:20" x14ac:dyDescent="0.2">
      <c r="A187" s="107">
        <v>15726</v>
      </c>
      <c r="B187" s="107">
        <v>-1.2336799991317093E-3</v>
      </c>
      <c r="C187" s="45"/>
      <c r="D187" s="92">
        <f t="shared" si="29"/>
        <v>1.5726</v>
      </c>
      <c r="E187" s="92">
        <f t="shared" si="30"/>
        <v>-1.2336799991317093E-3</v>
      </c>
      <c r="F187" s="36">
        <f t="shared" si="31"/>
        <v>2.4730707600000001</v>
      </c>
      <c r="G187" s="36">
        <f t="shared" si="32"/>
        <v>3.8891510771760003</v>
      </c>
      <c r="H187" s="36">
        <f t="shared" si="33"/>
        <v>6.116078983966978</v>
      </c>
      <c r="I187" s="36">
        <f t="shared" si="34"/>
        <v>-1.9400851666345261E-3</v>
      </c>
      <c r="J187" s="36">
        <f t="shared" si="35"/>
        <v>-3.0509779330494557E-3</v>
      </c>
      <c r="K187" s="36">
        <f t="shared" ca="1" si="36"/>
        <v>4.9644949858082934E-4</v>
      </c>
      <c r="L187" s="36">
        <f t="shared" ca="1" si="37"/>
        <v>2.9933480788550416E-6</v>
      </c>
      <c r="M187" s="36">
        <f t="shared" ca="1" si="38"/>
        <v>1316078.2761307196</v>
      </c>
      <c r="N187" s="36">
        <f t="shared" ca="1" si="39"/>
        <v>12605616.191387722</v>
      </c>
      <c r="O187" s="36">
        <f t="shared" ca="1" si="40"/>
        <v>884585.25577862712</v>
      </c>
      <c r="P187" s="45">
        <f t="shared" ca="1" si="41"/>
        <v>-1.7301294977125387E-3</v>
      </c>
      <c r="Q187" s="45"/>
      <c r="R187" s="45"/>
      <c r="S187" s="45"/>
      <c r="T187" s="45"/>
    </row>
    <row r="188" spans="1:20" x14ac:dyDescent="0.2">
      <c r="A188" s="106">
        <v>15773</v>
      </c>
      <c r="B188" s="106">
        <v>-1.6956399995251559E-3</v>
      </c>
      <c r="D188" s="92">
        <f t="shared" si="29"/>
        <v>1.5772999999999999</v>
      </c>
      <c r="E188" s="92">
        <f t="shared" si="30"/>
        <v>-1.6956399995251559E-3</v>
      </c>
      <c r="F188" s="36">
        <f t="shared" si="31"/>
        <v>2.4878752899999999</v>
      </c>
      <c r="G188" s="36">
        <f t="shared" si="32"/>
        <v>3.9241256949169996</v>
      </c>
      <c r="H188" s="36">
        <f t="shared" si="33"/>
        <v>6.1895234585925838</v>
      </c>
      <c r="I188" s="36">
        <f t="shared" si="34"/>
        <v>-2.6745329712510283E-3</v>
      </c>
      <c r="J188" s="36">
        <f t="shared" si="35"/>
        <v>-4.218540855554247E-3</v>
      </c>
      <c r="K188" s="36">
        <f t="shared" ca="1" si="36"/>
        <v>5.1517399178690072E-4</v>
      </c>
      <c r="L188" s="36">
        <f t="shared" ca="1" si="37"/>
        <v>4.8876985041811459E-6</v>
      </c>
      <c r="M188" s="36">
        <f t="shared" ca="1" si="38"/>
        <v>1257840.2859121251</v>
      </c>
      <c r="N188" s="36">
        <f t="shared" ca="1" si="39"/>
        <v>11801502.748999879</v>
      </c>
      <c r="O188" s="36">
        <f t="shared" ca="1" si="40"/>
        <v>768411.46885189461</v>
      </c>
      <c r="P188" s="45">
        <f t="shared" ca="1" si="41"/>
        <v>-2.2108139913120566E-3</v>
      </c>
    </row>
    <row r="189" spans="1:20" x14ac:dyDescent="0.2">
      <c r="A189" s="107">
        <v>16188</v>
      </c>
      <c r="B189" s="107">
        <v>2.6721600006567314E-3</v>
      </c>
      <c r="C189" s="45"/>
      <c r="D189" s="92">
        <f t="shared" si="29"/>
        <v>1.6188</v>
      </c>
      <c r="E189" s="92">
        <f t="shared" si="30"/>
        <v>2.6721600006567314E-3</v>
      </c>
      <c r="F189" s="36">
        <f t="shared" si="31"/>
        <v>2.6205134399999999</v>
      </c>
      <c r="G189" s="36">
        <f t="shared" si="32"/>
        <v>4.2420871566719995</v>
      </c>
      <c r="H189" s="36">
        <f t="shared" si="33"/>
        <v>6.8670906892206327</v>
      </c>
      <c r="I189" s="36">
        <f t="shared" si="34"/>
        <v>4.3256926090631167E-3</v>
      </c>
      <c r="J189" s="36">
        <f t="shared" si="35"/>
        <v>7.0024311955513736E-3</v>
      </c>
      <c r="K189" s="36">
        <f t="shared" ca="1" si="36"/>
        <v>6.8370309247962717E-4</v>
      </c>
      <c r="L189" s="36">
        <f t="shared" ca="1" si="37"/>
        <v>3.9539608756772488E-6</v>
      </c>
      <c r="M189" s="36">
        <f t="shared" ca="1" si="38"/>
        <v>772608.10052916768</v>
      </c>
      <c r="N189" s="36">
        <f t="shared" ca="1" si="39"/>
        <v>5619178.0646171439</v>
      </c>
      <c r="O189" s="36">
        <f t="shared" ca="1" si="40"/>
        <v>83177.479865479181</v>
      </c>
      <c r="P189" s="45">
        <f t="shared" ca="1" si="41"/>
        <v>1.9884569081771043E-3</v>
      </c>
      <c r="Q189" s="45"/>
      <c r="R189" s="45"/>
      <c r="S189" s="45"/>
      <c r="T189" s="45"/>
    </row>
    <row r="190" spans="1:20" x14ac:dyDescent="0.2">
      <c r="A190" s="106">
        <v>16325</v>
      </c>
      <c r="B190" s="106">
        <v>-2.9510000022128224E-3</v>
      </c>
      <c r="D190" s="92">
        <f t="shared" si="29"/>
        <v>1.6325000000000001</v>
      </c>
      <c r="E190" s="92">
        <f t="shared" si="30"/>
        <v>-2.9510000022128224E-3</v>
      </c>
      <c r="F190" s="36">
        <f t="shared" si="31"/>
        <v>2.6650562500000001</v>
      </c>
      <c r="G190" s="36">
        <f t="shared" si="32"/>
        <v>4.3507043281250004</v>
      </c>
      <c r="H190" s="36">
        <f t="shared" si="33"/>
        <v>7.1025248156640632</v>
      </c>
      <c r="I190" s="36">
        <f t="shared" si="34"/>
        <v>-4.8175075036124325E-3</v>
      </c>
      <c r="J190" s="36">
        <f t="shared" si="35"/>
        <v>-7.8645809996472967E-3</v>
      </c>
      <c r="K190" s="36">
        <f t="shared" ca="1" si="36"/>
        <v>7.4059852254161574E-4</v>
      </c>
      <c r="L190" s="36">
        <f t="shared" ca="1" si="37"/>
        <v>1.3627899667969145E-5</v>
      </c>
      <c r="M190" s="36">
        <f t="shared" ca="1" si="38"/>
        <v>628278.08342863945</v>
      </c>
      <c r="N190" s="36">
        <f t="shared" ca="1" si="39"/>
        <v>3999321.6598822717</v>
      </c>
      <c r="O190" s="36">
        <f t="shared" ca="1" si="40"/>
        <v>7207.4540169400698</v>
      </c>
      <c r="P190" s="45">
        <f t="shared" ca="1" si="41"/>
        <v>-3.6915985247544382E-3</v>
      </c>
    </row>
    <row r="191" spans="1:20" x14ac:dyDescent="0.2">
      <c r="A191" s="107">
        <v>16685.5</v>
      </c>
      <c r="B191" s="107">
        <v>-7.4411399982636794E-3</v>
      </c>
      <c r="C191" s="45"/>
      <c r="D191" s="92">
        <f t="shared" si="29"/>
        <v>1.66855</v>
      </c>
      <c r="E191" s="92">
        <f t="shared" si="30"/>
        <v>-7.4411399982636794E-3</v>
      </c>
      <c r="F191" s="36">
        <f t="shared" si="31"/>
        <v>2.7840591025000001</v>
      </c>
      <c r="G191" s="36">
        <f t="shared" si="32"/>
        <v>4.6453418154763755</v>
      </c>
      <c r="H191" s="36">
        <f t="shared" si="33"/>
        <v>7.750985086213106</v>
      </c>
      <c r="I191" s="36">
        <f t="shared" si="34"/>
        <v>-1.2415914144102862E-2</v>
      </c>
      <c r="J191" s="36">
        <f t="shared" si="35"/>
        <v>-2.0716573545142829E-2</v>
      </c>
      <c r="K191" s="36">
        <f t="shared" ca="1" si="36"/>
        <v>8.9330184513267477E-4</v>
      </c>
      <c r="L191" s="36">
        <f t="shared" ca="1" si="37"/>
        <v>6.9462920840956025E-5</v>
      </c>
      <c r="M191" s="36">
        <f t="shared" ca="1" si="38"/>
        <v>303131.6411581093</v>
      </c>
      <c r="N191" s="36">
        <f t="shared" ca="1" si="39"/>
        <v>958752.99341410166</v>
      </c>
      <c r="O191" s="36">
        <f t="shared" ca="1" si="40"/>
        <v>223496.30578863135</v>
      </c>
      <c r="P191" s="45">
        <f t="shared" ca="1" si="41"/>
        <v>-8.3344418433963542E-3</v>
      </c>
      <c r="Q191" s="45"/>
      <c r="R191" s="45"/>
      <c r="S191" s="45"/>
      <c r="T191" s="45"/>
    </row>
    <row r="192" spans="1:20" x14ac:dyDescent="0.2">
      <c r="A192" s="106">
        <v>16878</v>
      </c>
      <c r="B192" s="106">
        <v>-6.8970400025136769E-3</v>
      </c>
      <c r="D192" s="92">
        <f t="shared" si="29"/>
        <v>1.6878</v>
      </c>
      <c r="E192" s="92">
        <f t="shared" si="30"/>
        <v>-6.8970400025136769E-3</v>
      </c>
      <c r="F192" s="36">
        <f t="shared" si="31"/>
        <v>2.8486688399999998</v>
      </c>
      <c r="G192" s="36">
        <f t="shared" si="32"/>
        <v>4.8079832681519994</v>
      </c>
      <c r="H192" s="36">
        <f t="shared" si="33"/>
        <v>8.1149141599869434</v>
      </c>
      <c r="I192" s="36">
        <f t="shared" si="34"/>
        <v>-1.1640824116242584E-2</v>
      </c>
      <c r="J192" s="36">
        <f t="shared" si="35"/>
        <v>-1.9647382943394232E-2</v>
      </c>
      <c r="K192" s="36">
        <f t="shared" ca="1" si="36"/>
        <v>9.7661683452286404E-4</v>
      </c>
      <c r="L192" s="36">
        <f t="shared" ca="1" si="37"/>
        <v>6.1994471987412265E-5</v>
      </c>
      <c r="M192" s="36">
        <f t="shared" ca="1" si="38"/>
        <v>170148.10364424999</v>
      </c>
      <c r="N192" s="36">
        <f t="shared" ca="1" si="39"/>
        <v>165832.18487082425</v>
      </c>
      <c r="O192" s="36">
        <f t="shared" ca="1" si="40"/>
        <v>614139.77038888005</v>
      </c>
      <c r="P192" s="45">
        <f t="shared" ca="1" si="41"/>
        <v>-7.8736568370365405E-3</v>
      </c>
    </row>
    <row r="193" spans="1:20" x14ac:dyDescent="0.2">
      <c r="A193" s="107">
        <v>16997</v>
      </c>
      <c r="B193" s="107">
        <v>-2.0879600051557645E-3</v>
      </c>
      <c r="C193" s="45"/>
      <c r="D193" s="92">
        <f t="shared" si="29"/>
        <v>1.6997</v>
      </c>
      <c r="E193" s="92">
        <f t="shared" si="30"/>
        <v>-2.0879600051557645E-3</v>
      </c>
      <c r="F193" s="36">
        <f t="shared" si="31"/>
        <v>2.88898009</v>
      </c>
      <c r="G193" s="36">
        <f t="shared" si="32"/>
        <v>4.910399458973</v>
      </c>
      <c r="H193" s="36">
        <f t="shared" si="33"/>
        <v>8.3462059604164089</v>
      </c>
      <c r="I193" s="36">
        <f t="shared" si="34"/>
        <v>-3.5489056207632531E-3</v>
      </c>
      <c r="J193" s="36">
        <f t="shared" si="35"/>
        <v>-6.0320748836113014E-3</v>
      </c>
      <c r="K193" s="36">
        <f t="shared" ca="1" si="36"/>
        <v>1.0287385143398029E-3</v>
      </c>
      <c r="L193" s="36">
        <f t="shared" ca="1" si="37"/>
        <v>9.7138096614258613E-6</v>
      </c>
      <c r="M193" s="36">
        <f t="shared" ca="1" si="38"/>
        <v>105012.38371158141</v>
      </c>
      <c r="N193" s="36">
        <f t="shared" ca="1" si="39"/>
        <v>1961.8733015464379</v>
      </c>
      <c r="O193" s="36">
        <f t="shared" ca="1" si="40"/>
        <v>961282.35326849157</v>
      </c>
      <c r="P193" s="45">
        <f t="shared" ca="1" si="41"/>
        <v>-3.1166985194955674E-3</v>
      </c>
      <c r="Q193" s="45"/>
      <c r="R193" s="45"/>
      <c r="S193" s="45"/>
      <c r="T193" s="45"/>
    </row>
    <row r="194" spans="1:20" x14ac:dyDescent="0.2">
      <c r="A194" s="106">
        <v>16997.5</v>
      </c>
      <c r="B194" s="106">
        <v>-7.9332999957841821E-3</v>
      </c>
      <c r="D194" s="92">
        <f t="shared" si="29"/>
        <v>1.6997500000000001</v>
      </c>
      <c r="E194" s="92">
        <f t="shared" si="30"/>
        <v>-7.9332999957841821E-3</v>
      </c>
      <c r="F194" s="36">
        <f t="shared" si="31"/>
        <v>2.8891500625000002</v>
      </c>
      <c r="G194" s="36">
        <f t="shared" si="32"/>
        <v>4.9108328187343755</v>
      </c>
      <c r="H194" s="36">
        <f t="shared" si="33"/>
        <v>8.3471880836437542</v>
      </c>
      <c r="I194" s="36">
        <f t="shared" si="34"/>
        <v>-1.3484626667834164E-2</v>
      </c>
      <c r="J194" s="36">
        <f t="shared" si="35"/>
        <v>-2.2920494178651121E-2</v>
      </c>
      <c r="K194" s="36">
        <f t="shared" ca="1" si="36"/>
        <v>1.028958508924318E-3</v>
      </c>
      <c r="L194" s="36">
        <f t="shared" ca="1" si="37"/>
        <v>8.0322077505219833E-5</v>
      </c>
      <c r="M194" s="36">
        <f t="shared" ca="1" si="38"/>
        <v>104768.49512540005</v>
      </c>
      <c r="N194" s="36">
        <f t="shared" ca="1" si="39"/>
        <v>1827.8196465133478</v>
      </c>
      <c r="O194" s="36">
        <f t="shared" ca="1" si="40"/>
        <v>962918.79386778257</v>
      </c>
      <c r="P194" s="45">
        <f t="shared" ca="1" si="41"/>
        <v>-8.9622585047084997E-3</v>
      </c>
    </row>
    <row r="195" spans="1:20" x14ac:dyDescent="0.2">
      <c r="A195" s="107">
        <v>17091.5</v>
      </c>
      <c r="B195" s="107">
        <v>-8.5721999494126067E-4</v>
      </c>
      <c r="C195" s="45"/>
      <c r="D195" s="92">
        <f t="shared" si="29"/>
        <v>1.7091499999999999</v>
      </c>
      <c r="E195" s="92">
        <f t="shared" si="30"/>
        <v>-8.5721999494126067E-4</v>
      </c>
      <c r="F195" s="36">
        <f t="shared" si="31"/>
        <v>2.9211937225</v>
      </c>
      <c r="G195" s="36">
        <f t="shared" si="32"/>
        <v>4.9927582508108745</v>
      </c>
      <c r="H195" s="36">
        <f t="shared" si="33"/>
        <v>8.5333727643734072</v>
      </c>
      <c r="I195" s="36">
        <f t="shared" si="34"/>
        <v>-1.4651175543538557E-3</v>
      </c>
      <c r="J195" s="36">
        <f t="shared" si="35"/>
        <v>-2.5041056680238922E-3</v>
      </c>
      <c r="K195" s="36">
        <f t="shared" ca="1" si="36"/>
        <v>1.0704655551578733E-3</v>
      </c>
      <c r="L195" s="36">
        <f t="shared" ca="1" si="37"/>
        <v>3.7159715800610007E-6</v>
      </c>
      <c r="M195" s="36">
        <f t="shared" ca="1" si="38"/>
        <v>63582.913308955045</v>
      </c>
      <c r="N195" s="36">
        <f t="shared" ca="1" si="39"/>
        <v>62010.42546995134</v>
      </c>
      <c r="O195" s="36">
        <f t="shared" ca="1" si="40"/>
        <v>1297792.2473413947</v>
      </c>
      <c r="P195" s="45">
        <f t="shared" ca="1" si="41"/>
        <v>-1.9276855500991339E-3</v>
      </c>
      <c r="Q195" s="45"/>
      <c r="R195" s="45"/>
      <c r="S195" s="45"/>
      <c r="T195" s="45"/>
    </row>
    <row r="196" spans="1:20" x14ac:dyDescent="0.2">
      <c r="A196" s="106">
        <v>17219.5</v>
      </c>
      <c r="B196" s="106">
        <v>7.3574000271037221E-4</v>
      </c>
      <c r="D196" s="92">
        <f t="shared" si="29"/>
        <v>1.7219500000000001</v>
      </c>
      <c r="E196" s="92">
        <f t="shared" si="30"/>
        <v>7.3574000271037221E-4</v>
      </c>
      <c r="F196" s="36">
        <f t="shared" si="31"/>
        <v>2.9651118025000005</v>
      </c>
      <c r="G196" s="36">
        <f t="shared" si="32"/>
        <v>5.1057742683148764</v>
      </c>
      <c r="H196" s="36">
        <f t="shared" si="33"/>
        <v>8.7918880013248017</v>
      </c>
      <c r="I196" s="36">
        <f t="shared" si="34"/>
        <v>1.2669074976671255E-3</v>
      </c>
      <c r="J196" s="36">
        <f t="shared" si="35"/>
        <v>2.1815513656079067E-3</v>
      </c>
      <c r="K196" s="36">
        <f t="shared" ca="1" si="36"/>
        <v>1.1274594342149408E-3</v>
      </c>
      <c r="L196" s="36">
        <f t="shared" ca="1" si="37"/>
        <v>1.5344411301826242E-7</v>
      </c>
      <c r="M196" s="36">
        <f t="shared" ca="1" si="38"/>
        <v>23228.078060658463</v>
      </c>
      <c r="N196" s="36">
        <f t="shared" ca="1" si="39"/>
        <v>427075.56399564003</v>
      </c>
      <c r="O196" s="36">
        <f t="shared" ca="1" si="40"/>
        <v>1843508.0935668969</v>
      </c>
      <c r="P196" s="45">
        <f t="shared" ca="1" si="41"/>
        <v>-3.9171943150456863E-4</v>
      </c>
    </row>
    <row r="197" spans="1:20" x14ac:dyDescent="0.2">
      <c r="A197" s="107">
        <v>17267.5</v>
      </c>
      <c r="B197" s="107">
        <v>5.8309999440098181E-4</v>
      </c>
      <c r="C197" s="45"/>
      <c r="D197" s="92">
        <f t="shared" si="29"/>
        <v>1.72675</v>
      </c>
      <c r="E197" s="92">
        <f t="shared" si="30"/>
        <v>5.8309999440098181E-4</v>
      </c>
      <c r="F197" s="36">
        <f t="shared" si="31"/>
        <v>2.9816655624999999</v>
      </c>
      <c r="G197" s="36">
        <f t="shared" si="32"/>
        <v>5.148591010046875</v>
      </c>
      <c r="H197" s="36">
        <f t="shared" si="33"/>
        <v>8.8903295265984408</v>
      </c>
      <c r="I197" s="36">
        <f t="shared" si="34"/>
        <v>1.0068679153318954E-3</v>
      </c>
      <c r="J197" s="36">
        <f t="shared" si="35"/>
        <v>1.7386091727993505E-3</v>
      </c>
      <c r="K197" s="36">
        <f t="shared" ca="1" si="36"/>
        <v>1.1489729525037099E-3</v>
      </c>
      <c r="L197" s="36">
        <f t="shared" ca="1" si="37"/>
        <v>3.2021220471193181E-7</v>
      </c>
      <c r="M197" s="36">
        <f t="shared" ca="1" si="38"/>
        <v>13064.808872417665</v>
      </c>
      <c r="N197" s="36">
        <f t="shared" ca="1" si="39"/>
        <v>651782.42392119218</v>
      </c>
      <c r="O197" s="36">
        <f t="shared" ca="1" si="40"/>
        <v>2075784.4556022629</v>
      </c>
      <c r="P197" s="45">
        <f t="shared" ca="1" si="41"/>
        <v>-5.6587295810272805E-4</v>
      </c>
      <c r="Q197" s="45"/>
      <c r="R197" s="45"/>
      <c r="S197" s="45"/>
      <c r="T197" s="45"/>
    </row>
    <row r="198" spans="1:20" x14ac:dyDescent="0.2">
      <c r="A198" s="106">
        <v>17322</v>
      </c>
      <c r="B198" s="106">
        <v>3.4410399966873229E-3</v>
      </c>
      <c r="D198" s="92">
        <f t="shared" si="29"/>
        <v>1.7322</v>
      </c>
      <c r="E198" s="92">
        <f t="shared" si="30"/>
        <v>3.4410399966873229E-3</v>
      </c>
      <c r="F198" s="36">
        <f t="shared" si="31"/>
        <v>3.00051684</v>
      </c>
      <c r="G198" s="36">
        <f t="shared" si="32"/>
        <v>5.197495270248</v>
      </c>
      <c r="H198" s="36">
        <f t="shared" si="33"/>
        <v>9.0031013071235861</v>
      </c>
      <c r="I198" s="36">
        <f t="shared" si="34"/>
        <v>5.9605694822617806E-3</v>
      </c>
      <c r="J198" s="36">
        <f t="shared" si="35"/>
        <v>1.0324898457173857E-2</v>
      </c>
      <c r="K198" s="36">
        <f t="shared" ca="1" si="36"/>
        <v>1.1734928729151164E-3</v>
      </c>
      <c r="L198" s="36">
        <f t="shared" ca="1" si="37"/>
        <v>5.1417699585276059E-6</v>
      </c>
      <c r="M198" s="36">
        <f t="shared" ca="1" si="38"/>
        <v>4980.3862471825323</v>
      </c>
      <c r="N198" s="36">
        <f t="shared" ca="1" si="39"/>
        <v>967061.68514540617</v>
      </c>
      <c r="O198" s="36">
        <f t="shared" ca="1" si="40"/>
        <v>2358335.5180577775</v>
      </c>
      <c r="P198" s="45">
        <f t="shared" ca="1" si="41"/>
        <v>2.2675471237722064E-3</v>
      </c>
    </row>
    <row r="199" spans="1:20" x14ac:dyDescent="0.2">
      <c r="A199" s="107">
        <v>17356.5</v>
      </c>
      <c r="B199" s="107">
        <v>4.1125799980363809E-3</v>
      </c>
      <c r="C199" s="45"/>
      <c r="D199" s="92">
        <f t="shared" si="29"/>
        <v>1.7356499999999999</v>
      </c>
      <c r="E199" s="92">
        <f t="shared" si="30"/>
        <v>4.1125799980363809E-3</v>
      </c>
      <c r="F199" s="36">
        <f t="shared" si="31"/>
        <v>3.0124809224999995</v>
      </c>
      <c r="G199" s="36">
        <f t="shared" si="32"/>
        <v>5.2286125131371239</v>
      </c>
      <c r="H199" s="36">
        <f t="shared" si="33"/>
        <v>9.0750413084264476</v>
      </c>
      <c r="I199" s="36">
        <f t="shared" si="34"/>
        <v>7.1379994735918445E-3</v>
      </c>
      <c r="J199" s="36">
        <f t="shared" si="35"/>
        <v>1.2389068786339684E-2</v>
      </c>
      <c r="K199" s="36">
        <f t="shared" ca="1" si="36"/>
        <v>1.1890658373541712E-3</v>
      </c>
      <c r="L199" s="36">
        <f t="shared" ca="1" si="37"/>
        <v>8.5469350477094037E-6</v>
      </c>
      <c r="M199" s="36">
        <f t="shared" ca="1" si="38"/>
        <v>1817.7682457028529</v>
      </c>
      <c r="N199" s="36">
        <f t="shared" ca="1" si="39"/>
        <v>1200386.9508561683</v>
      </c>
      <c r="O199" s="36">
        <f t="shared" ca="1" si="40"/>
        <v>2547723.7520234273</v>
      </c>
      <c r="P199" s="45">
        <f t="shared" ca="1" si="41"/>
        <v>2.9235141606822096E-3</v>
      </c>
      <c r="Q199" s="45"/>
      <c r="R199" s="45"/>
      <c r="S199" s="45"/>
      <c r="T199" s="45"/>
    </row>
    <row r="200" spans="1:20" x14ac:dyDescent="0.2">
      <c r="A200" s="106">
        <v>17587.5</v>
      </c>
      <c r="B200" s="106">
        <v>-4.3449999793665484E-4</v>
      </c>
      <c r="D200" s="92">
        <f t="shared" si="29"/>
        <v>1.75875</v>
      </c>
      <c r="E200" s="92">
        <f t="shared" si="30"/>
        <v>-4.3449999793665484E-4</v>
      </c>
      <c r="F200" s="36">
        <f t="shared" si="31"/>
        <v>3.0932015625</v>
      </c>
      <c r="G200" s="36">
        <f t="shared" si="32"/>
        <v>5.4401682480468754</v>
      </c>
      <c r="H200" s="36">
        <f t="shared" si="33"/>
        <v>9.567895906252442</v>
      </c>
      <c r="I200" s="36">
        <f t="shared" si="34"/>
        <v>-7.6417687137109169E-4</v>
      </c>
      <c r="J200" s="36">
        <f t="shared" si="35"/>
        <v>-1.3439960725239075E-3</v>
      </c>
      <c r="K200" s="36">
        <f t="shared" ca="1" si="36"/>
        <v>1.2943592645952048E-3</v>
      </c>
      <c r="L200" s="36">
        <f t="shared" ca="1" si="37"/>
        <v>2.9889543496422055E-6</v>
      </c>
      <c r="M200" s="36">
        <f t="shared" ca="1" si="38"/>
        <v>22351.048001929332</v>
      </c>
      <c r="N200" s="36">
        <f t="shared" ca="1" si="39"/>
        <v>3469180.2741942783</v>
      </c>
      <c r="O200" s="36">
        <f t="shared" ca="1" si="40"/>
        <v>4034588.1995122749</v>
      </c>
      <c r="P200" s="45">
        <f t="shared" ca="1" si="41"/>
        <v>-1.7288592625318597E-3</v>
      </c>
    </row>
    <row r="201" spans="1:20" x14ac:dyDescent="0.2">
      <c r="A201" s="107">
        <v>17814</v>
      </c>
      <c r="B201" s="107">
        <v>-3.7352000072132796E-4</v>
      </c>
      <c r="C201" s="45"/>
      <c r="D201" s="92">
        <f t="shared" si="29"/>
        <v>1.7814000000000001</v>
      </c>
      <c r="E201" s="92">
        <f t="shared" si="30"/>
        <v>-3.7352000072132796E-4</v>
      </c>
      <c r="F201" s="36">
        <f t="shared" si="31"/>
        <v>3.1733859600000005</v>
      </c>
      <c r="G201" s="36">
        <f t="shared" si="32"/>
        <v>5.6530697491440014</v>
      </c>
      <c r="H201" s="36">
        <f t="shared" si="33"/>
        <v>10.070378451125125</v>
      </c>
      <c r="I201" s="36">
        <f t="shared" si="34"/>
        <v>-6.6538852928497364E-4</v>
      </c>
      <c r="J201" s="36">
        <f t="shared" si="35"/>
        <v>-1.185323126068252E-3</v>
      </c>
      <c r="K201" s="36">
        <f t="shared" ca="1" si="36"/>
        <v>1.3993287510139438E-3</v>
      </c>
      <c r="L201" s="36">
        <f t="shared" ca="1" si="37"/>
        <v>3.1429926965293113E-6</v>
      </c>
      <c r="M201" s="36">
        <f t="shared" ca="1" si="38"/>
        <v>120054.21733653298</v>
      </c>
      <c r="N201" s="36">
        <f t="shared" ca="1" si="39"/>
        <v>6973747.3534135642</v>
      </c>
      <c r="O201" s="36">
        <f t="shared" ca="1" si="40"/>
        <v>5884775.2827386353</v>
      </c>
      <c r="P201" s="45">
        <f t="shared" ca="1" si="41"/>
        <v>-1.7728487517352717E-3</v>
      </c>
      <c r="Q201" s="45"/>
      <c r="R201" s="45"/>
      <c r="S201" s="45"/>
      <c r="T201" s="45"/>
    </row>
    <row r="202" spans="1:20" x14ac:dyDescent="0.2">
      <c r="A202" s="106">
        <v>18256</v>
      </c>
      <c r="B202" s="106">
        <v>-2.6540800026850775E-3</v>
      </c>
      <c r="D202" s="92">
        <f t="shared" si="29"/>
        <v>1.8255999999999999</v>
      </c>
      <c r="E202" s="92">
        <f t="shared" si="30"/>
        <v>-2.6540800026850775E-3</v>
      </c>
      <c r="F202" s="36">
        <f t="shared" si="31"/>
        <v>3.3328153599999997</v>
      </c>
      <c r="G202" s="36">
        <f t="shared" si="32"/>
        <v>6.0843877212159994</v>
      </c>
      <c r="H202" s="36">
        <f t="shared" si="33"/>
        <v>11.107658223851928</v>
      </c>
      <c r="I202" s="36">
        <f t="shared" si="34"/>
        <v>-4.8452884529018771E-3</v>
      </c>
      <c r="J202" s="36">
        <f t="shared" si="35"/>
        <v>-8.8455585996176662E-3</v>
      </c>
      <c r="K202" s="36">
        <f t="shared" ca="1" si="36"/>
        <v>1.6090949618206372E-3</v>
      </c>
      <c r="L202" s="36">
        <f t="shared" ca="1" si="37"/>
        <v>1.8174660777988301E-5</v>
      </c>
      <c r="M202" s="36">
        <f t="shared" ca="1" si="38"/>
        <v>570612.83739921392</v>
      </c>
      <c r="N202" s="36">
        <f t="shared" ca="1" si="39"/>
        <v>17927809.74110483</v>
      </c>
      <c r="O202" s="36">
        <f t="shared" ca="1" si="40"/>
        <v>10735618.171290295</v>
      </c>
      <c r="P202" s="45">
        <f t="shared" ca="1" si="41"/>
        <v>-4.2631749645057147E-3</v>
      </c>
    </row>
    <row r="203" spans="1:20" x14ac:dyDescent="0.2">
      <c r="A203" s="107">
        <v>18333</v>
      </c>
      <c r="B203" s="107">
        <v>-1.8364400020800531E-3</v>
      </c>
      <c r="C203" s="45"/>
      <c r="D203" s="92">
        <f t="shared" si="29"/>
        <v>1.8332999999999999</v>
      </c>
      <c r="E203" s="92">
        <f t="shared" si="30"/>
        <v>-1.8364400020800531E-3</v>
      </c>
      <c r="F203" s="36">
        <f t="shared" si="31"/>
        <v>3.3609888899999998</v>
      </c>
      <c r="G203" s="36">
        <f t="shared" si="32"/>
        <v>6.1617009320369993</v>
      </c>
      <c r="H203" s="36">
        <f t="shared" si="33"/>
        <v>11.29624631870343</v>
      </c>
      <c r="I203" s="36">
        <f t="shared" si="34"/>
        <v>-3.366745455813361E-3</v>
      </c>
      <c r="J203" s="36">
        <f t="shared" si="35"/>
        <v>-6.1722544441426344E-3</v>
      </c>
      <c r="K203" s="36">
        <f t="shared" ca="1" si="36"/>
        <v>1.6463040587810411E-3</v>
      </c>
      <c r="L203" s="36">
        <f t="shared" ca="1" si="37"/>
        <v>1.2129506193463226E-5</v>
      </c>
      <c r="M203" s="36">
        <f t="shared" ca="1" si="38"/>
        <v>688793.92689067149</v>
      </c>
      <c r="N203" s="36">
        <f t="shared" ca="1" si="39"/>
        <v>20446688.448128402</v>
      </c>
      <c r="O203" s="36">
        <f t="shared" ca="1" si="40"/>
        <v>11762516.644321645</v>
      </c>
      <c r="P203" s="45">
        <f t="shared" ca="1" si="41"/>
        <v>-3.4827440608610942E-3</v>
      </c>
      <c r="Q203" s="45"/>
      <c r="R203" s="45"/>
      <c r="S203" s="45"/>
      <c r="T203" s="45"/>
    </row>
    <row r="204" spans="1:20" x14ac:dyDescent="0.2">
      <c r="A204" s="106">
        <v>18350</v>
      </c>
      <c r="B204" s="106">
        <v>-5.7799999922281131E-4</v>
      </c>
      <c r="D204" s="92">
        <f t="shared" si="29"/>
        <v>1.835</v>
      </c>
      <c r="E204" s="92">
        <f t="shared" si="30"/>
        <v>-5.7799999922281131E-4</v>
      </c>
      <c r="F204" s="36">
        <f t="shared" si="31"/>
        <v>3.3672249999999999</v>
      </c>
      <c r="G204" s="36">
        <f t="shared" si="32"/>
        <v>6.1788578749999994</v>
      </c>
      <c r="H204" s="36">
        <f t="shared" si="33"/>
        <v>11.338204200624999</v>
      </c>
      <c r="I204" s="36">
        <f t="shared" si="34"/>
        <v>-1.0606299985738588E-3</v>
      </c>
      <c r="J204" s="36">
        <f t="shared" si="35"/>
        <v>-1.9462560473830308E-3</v>
      </c>
      <c r="K204" s="36">
        <f t="shared" ca="1" si="36"/>
        <v>1.6545456901277426E-3</v>
      </c>
      <c r="L204" s="36">
        <f t="shared" ca="1" si="37"/>
        <v>4.9842602550377398E-6</v>
      </c>
      <c r="M204" s="36">
        <f t="shared" ca="1" si="38"/>
        <v>716607.9348186882</v>
      </c>
      <c r="N204" s="36">
        <f t="shared" ca="1" si="39"/>
        <v>21028815.202370204</v>
      </c>
      <c r="O204" s="36">
        <f t="shared" ca="1" si="40"/>
        <v>11996920.833998224</v>
      </c>
      <c r="P204" s="45">
        <f t="shared" ca="1" si="41"/>
        <v>-2.2325456893505539E-3</v>
      </c>
    </row>
    <row r="205" spans="1:20" x14ac:dyDescent="0.2">
      <c r="A205" s="107">
        <v>18418.5</v>
      </c>
      <c r="B205" s="107">
        <v>2.6104200005647726E-3</v>
      </c>
      <c r="C205" s="45"/>
      <c r="D205" s="92">
        <f t="shared" si="29"/>
        <v>1.84185</v>
      </c>
      <c r="E205" s="92">
        <f t="shared" si="30"/>
        <v>2.6104200005647726E-3</v>
      </c>
      <c r="F205" s="36">
        <f t="shared" si="31"/>
        <v>3.3924114224999999</v>
      </c>
      <c r="G205" s="36">
        <f t="shared" si="32"/>
        <v>6.2483129785316249</v>
      </c>
      <c r="H205" s="36">
        <f t="shared" si="33"/>
        <v>11.508455259508473</v>
      </c>
      <c r="I205" s="36">
        <f t="shared" si="34"/>
        <v>4.8080020780402266E-3</v>
      </c>
      <c r="J205" s="36">
        <f t="shared" si="35"/>
        <v>8.855618627438392E-3</v>
      </c>
      <c r="K205" s="36">
        <f t="shared" ca="1" si="36"/>
        <v>1.6878522383943677E-3</v>
      </c>
      <c r="L205" s="36">
        <f t="shared" ca="1" si="37"/>
        <v>8.5113127579610884E-7</v>
      </c>
      <c r="M205" s="36">
        <f t="shared" ca="1" si="38"/>
        <v>835147.47974380455</v>
      </c>
      <c r="N205" s="36">
        <f t="shared" ca="1" si="39"/>
        <v>23471583.013873991</v>
      </c>
      <c r="O205" s="36">
        <f t="shared" ca="1" si="40"/>
        <v>12970072.592681428</v>
      </c>
      <c r="P205" s="45">
        <f t="shared" ca="1" si="41"/>
        <v>9.2256776217040492E-4</v>
      </c>
      <c r="Q205" s="45"/>
      <c r="R205" s="45"/>
      <c r="S205" s="45"/>
      <c r="T205" s="45"/>
    </row>
    <row r="206" spans="1:20" x14ac:dyDescent="0.2">
      <c r="A206" s="106">
        <v>18610.5</v>
      </c>
      <c r="B206" s="106">
        <v>3.9998600041144527E-3</v>
      </c>
      <c r="D206" s="92">
        <f t="shared" si="29"/>
        <v>1.8610500000000001</v>
      </c>
      <c r="E206" s="92">
        <f t="shared" si="30"/>
        <v>3.9998600041144527E-3</v>
      </c>
      <c r="F206" s="36">
        <f t="shared" si="31"/>
        <v>3.4635071025000004</v>
      </c>
      <c r="G206" s="36">
        <f t="shared" si="32"/>
        <v>6.4457598931076259</v>
      </c>
      <c r="H206" s="36">
        <f t="shared" si="33"/>
        <v>11.995881449067948</v>
      </c>
      <c r="I206" s="36">
        <f t="shared" si="34"/>
        <v>7.4439394606572026E-3</v>
      </c>
      <c r="J206" s="36">
        <f t="shared" si="35"/>
        <v>1.3853543533256088E-2</v>
      </c>
      <c r="K206" s="36">
        <f t="shared" ca="1" si="36"/>
        <v>1.7820414997063421E-3</v>
      </c>
      <c r="L206" s="36">
        <f t="shared" ca="1" si="37"/>
        <v>4.9187189184950283E-6</v>
      </c>
      <c r="M206" s="36">
        <f t="shared" ca="1" si="38"/>
        <v>1224897.4924449837</v>
      </c>
      <c r="N206" s="36">
        <f t="shared" ca="1" si="39"/>
        <v>31174720.955503665</v>
      </c>
      <c r="O206" s="36">
        <f t="shared" ca="1" si="40"/>
        <v>15949255.83465983</v>
      </c>
      <c r="P206" s="45">
        <f t="shared" ca="1" si="41"/>
        <v>2.2178185044081106E-3</v>
      </c>
    </row>
    <row r="207" spans="1:20" x14ac:dyDescent="0.2">
      <c r="A207" s="107">
        <v>18670.5</v>
      </c>
      <c r="B207" s="107">
        <v>2.5590599980205297E-3</v>
      </c>
      <c r="C207" s="45"/>
      <c r="D207" s="92">
        <f t="shared" si="29"/>
        <v>1.8670500000000001</v>
      </c>
      <c r="E207" s="92">
        <f t="shared" si="30"/>
        <v>2.5590599980205297E-3</v>
      </c>
      <c r="F207" s="36">
        <f t="shared" si="31"/>
        <v>3.4858757025000005</v>
      </c>
      <c r="G207" s="36">
        <f t="shared" si="32"/>
        <v>6.5083042303526266</v>
      </c>
      <c r="H207" s="36">
        <f t="shared" si="33"/>
        <v>12.151329413279871</v>
      </c>
      <c r="I207" s="36">
        <f t="shared" si="34"/>
        <v>4.7778929693042304E-3</v>
      </c>
      <c r="J207" s="36">
        <f t="shared" si="35"/>
        <v>8.9205650683394644E-3</v>
      </c>
      <c r="K207" s="36">
        <f t="shared" ca="1" si="36"/>
        <v>1.8117276682830755E-3</v>
      </c>
      <c r="L207" s="36">
        <f t="shared" ca="1" si="37"/>
        <v>5.5850561107081095E-7</v>
      </c>
      <c r="M207" s="36">
        <f t="shared" ca="1" si="38"/>
        <v>1364881.6670309592</v>
      </c>
      <c r="N207" s="36">
        <f t="shared" ca="1" si="39"/>
        <v>33850225.876757957</v>
      </c>
      <c r="O207" s="36">
        <f t="shared" ca="1" si="40"/>
        <v>16958728.846742574</v>
      </c>
      <c r="P207" s="45">
        <f t="shared" ca="1" si="41"/>
        <v>7.4733232973745421E-4</v>
      </c>
      <c r="Q207" s="45"/>
      <c r="R207" s="45"/>
      <c r="S207" s="45"/>
      <c r="T207" s="45"/>
    </row>
    <row r="208" spans="1:20" x14ac:dyDescent="0.2">
      <c r="A208" s="107">
        <v>18684</v>
      </c>
      <c r="B208" s="107">
        <v>-3.2651200017426163E-3</v>
      </c>
      <c r="C208" s="45"/>
      <c r="D208" s="92">
        <f t="shared" si="29"/>
        <v>1.8684000000000001</v>
      </c>
      <c r="E208" s="92">
        <f t="shared" si="30"/>
        <v>-3.2651200017426163E-3</v>
      </c>
      <c r="F208" s="36">
        <f t="shared" si="31"/>
        <v>3.4909185600000003</v>
      </c>
      <c r="G208" s="36">
        <f t="shared" si="32"/>
        <v>6.5224322375040007</v>
      </c>
      <c r="H208" s="36">
        <f t="shared" si="33"/>
        <v>12.186512392552476</v>
      </c>
      <c r="I208" s="36">
        <f t="shared" si="34"/>
        <v>-6.1005502112559049E-3</v>
      </c>
      <c r="J208" s="36">
        <f t="shared" si="35"/>
        <v>-1.1398268014710533E-2</v>
      </c>
      <c r="K208" s="36">
        <f t="shared" ca="1" si="36"/>
        <v>1.8184235953151882E-3</v>
      </c>
      <c r="L208" s="36">
        <f t="shared" ca="1" si="37"/>
        <v>2.5842415503187403E-5</v>
      </c>
      <c r="M208" s="36">
        <f t="shared" ca="1" si="38"/>
        <v>1397616.1190520104</v>
      </c>
      <c r="N208" s="36">
        <f t="shared" ca="1" si="39"/>
        <v>34470338.004862204</v>
      </c>
      <c r="O208" s="36">
        <f t="shared" ca="1" si="40"/>
        <v>17191144.605799187</v>
      </c>
      <c r="P208" s="45">
        <f t="shared" ca="1" si="41"/>
        <v>-5.0835435970578045E-3</v>
      </c>
      <c r="Q208" s="45"/>
      <c r="R208" s="45"/>
      <c r="S208" s="45"/>
      <c r="T208" s="45"/>
    </row>
    <row r="209" spans="1:20" x14ac:dyDescent="0.2">
      <c r="A209" s="106">
        <v>18722</v>
      </c>
      <c r="B209" s="106">
        <v>5.4890399987925775E-3</v>
      </c>
      <c r="D209" s="92">
        <f t="shared" si="29"/>
        <v>1.8722000000000001</v>
      </c>
      <c r="E209" s="92">
        <f t="shared" si="30"/>
        <v>5.4890399987925775E-3</v>
      </c>
      <c r="F209" s="36">
        <f t="shared" si="31"/>
        <v>3.5051328400000004</v>
      </c>
      <c r="G209" s="36">
        <f t="shared" si="32"/>
        <v>6.5623097030480011</v>
      </c>
      <c r="H209" s="36">
        <f t="shared" si="33"/>
        <v>12.285956226046467</v>
      </c>
      <c r="I209" s="36">
        <f t="shared" si="34"/>
        <v>1.0276580685739464E-2</v>
      </c>
      <c r="J209" s="36">
        <f t="shared" si="35"/>
        <v>1.9239814359841425E-2</v>
      </c>
      <c r="K209" s="36">
        <f t="shared" ca="1" si="36"/>
        <v>1.8373040097510564E-3</v>
      </c>
      <c r="L209" s="36">
        <f t="shared" ca="1" si="37"/>
        <v>1.3335175733661057E-5</v>
      </c>
      <c r="M209" s="36">
        <f t="shared" ca="1" si="38"/>
        <v>1492236.5440020342</v>
      </c>
      <c r="N209" s="36">
        <f t="shared" ca="1" si="39"/>
        <v>36252016.863321237</v>
      </c>
      <c r="O209" s="36">
        <f t="shared" ca="1" si="40"/>
        <v>17855886.298292615</v>
      </c>
      <c r="P209" s="45">
        <f t="shared" ca="1" si="41"/>
        <v>3.6517359890415211E-3</v>
      </c>
    </row>
    <row r="210" spans="1:20" x14ac:dyDescent="0.2">
      <c r="A210" s="106">
        <v>18734.5</v>
      </c>
      <c r="B210" s="106">
        <v>-3.6444600045797415E-3</v>
      </c>
      <c r="D210" s="92">
        <f t="shared" si="29"/>
        <v>1.8734500000000001</v>
      </c>
      <c r="E210" s="92">
        <f t="shared" si="30"/>
        <v>-3.6444600045797415E-3</v>
      </c>
      <c r="F210" s="36">
        <f t="shared" si="31"/>
        <v>3.5098149025000001</v>
      </c>
      <c r="G210" s="36">
        <f t="shared" si="32"/>
        <v>6.5754627290886249</v>
      </c>
      <c r="H210" s="36">
        <f t="shared" si="33"/>
        <v>12.318800649811084</v>
      </c>
      <c r="I210" s="36">
        <f t="shared" si="34"/>
        <v>-6.827713595579917E-3</v>
      </c>
      <c r="J210" s="36">
        <f t="shared" si="35"/>
        <v>-1.2791380035639196E-2</v>
      </c>
      <c r="K210" s="36">
        <f t="shared" ca="1" si="36"/>
        <v>1.8435251942471491E-3</v>
      </c>
      <c r="L210" s="36">
        <f t="shared" ca="1" si="37"/>
        <v>3.0117981542543027E-5</v>
      </c>
      <c r="M210" s="36">
        <f t="shared" ca="1" si="38"/>
        <v>1524168.2501526549</v>
      </c>
      <c r="N210" s="36">
        <f t="shared" ca="1" si="39"/>
        <v>36849845.574095011</v>
      </c>
      <c r="O210" s="36">
        <f t="shared" ca="1" si="40"/>
        <v>18077970.138554566</v>
      </c>
      <c r="P210" s="45">
        <f t="shared" ca="1" si="41"/>
        <v>-5.4879851988268906E-3</v>
      </c>
    </row>
    <row r="211" spans="1:20" x14ac:dyDescent="0.2">
      <c r="A211" s="107">
        <v>18743</v>
      </c>
      <c r="B211" s="107">
        <v>7.9847599990898743E-3</v>
      </c>
      <c r="C211" s="45"/>
      <c r="D211" s="92">
        <f t="shared" si="29"/>
        <v>1.8743000000000001</v>
      </c>
      <c r="E211" s="92">
        <f t="shared" si="30"/>
        <v>7.9847599990898743E-3</v>
      </c>
      <c r="F211" s="36">
        <f t="shared" si="31"/>
        <v>3.5130004900000005</v>
      </c>
      <c r="G211" s="36">
        <f t="shared" si="32"/>
        <v>6.5844168184070009</v>
      </c>
      <c r="H211" s="36">
        <f t="shared" si="33"/>
        <v>12.341172442740243</v>
      </c>
      <c r="I211" s="36">
        <f t="shared" si="34"/>
        <v>1.4965835666294152E-2</v>
      </c>
      <c r="J211" s="36">
        <f t="shared" si="35"/>
        <v>2.8050465789335129E-2</v>
      </c>
      <c r="K211" s="36">
        <f t="shared" ca="1" si="36"/>
        <v>1.8477585749927467E-3</v>
      </c>
      <c r="L211" s="36">
        <f t="shared" ca="1" si="37"/>
        <v>3.7662786479370175E-5</v>
      </c>
      <c r="M211" s="36">
        <f t="shared" ca="1" si="38"/>
        <v>1546111.6989465351</v>
      </c>
      <c r="N211" s="36">
        <f t="shared" ca="1" si="39"/>
        <v>37259712.756173588</v>
      </c>
      <c r="O211" s="36">
        <f t="shared" ca="1" si="40"/>
        <v>18229959.339526076</v>
      </c>
      <c r="P211" s="45">
        <f t="shared" ca="1" si="41"/>
        <v>6.1370014240971276E-3</v>
      </c>
      <c r="Q211" s="45"/>
      <c r="R211" s="45"/>
      <c r="S211" s="45"/>
      <c r="T211" s="45"/>
    </row>
    <row r="212" spans="1:20" x14ac:dyDescent="0.2">
      <c r="A212" s="106">
        <v>18756</v>
      </c>
      <c r="B212" s="106">
        <v>6.0059199968236499E-3</v>
      </c>
      <c r="D212" s="92">
        <f t="shared" si="29"/>
        <v>1.8755999999999999</v>
      </c>
      <c r="E212" s="92">
        <f t="shared" si="30"/>
        <v>6.0059199968236499E-3</v>
      </c>
      <c r="F212" s="36">
        <f t="shared" si="31"/>
        <v>3.5178753599999997</v>
      </c>
      <c r="G212" s="36">
        <f t="shared" si="32"/>
        <v>6.5981270252159989</v>
      </c>
      <c r="H212" s="36">
        <f t="shared" si="33"/>
        <v>12.375447048495127</v>
      </c>
      <c r="I212" s="36">
        <f t="shared" si="34"/>
        <v>1.1264703546042438E-2</v>
      </c>
      <c r="J212" s="36">
        <f t="shared" si="35"/>
        <v>2.1128077970957195E-2</v>
      </c>
      <c r="K212" s="36">
        <f t="shared" ca="1" si="36"/>
        <v>1.8542378160942277E-3</v>
      </c>
      <c r="L212" s="36">
        <f t="shared" ca="1" si="37"/>
        <v>1.7236464929786211E-5</v>
      </c>
      <c r="M212" s="36">
        <f t="shared" ca="1" si="38"/>
        <v>1580033.8748828764</v>
      </c>
      <c r="N212" s="36">
        <f t="shared" ca="1" si="39"/>
        <v>37891823.069018118</v>
      </c>
      <c r="O212" s="36">
        <f t="shared" ca="1" si="40"/>
        <v>18463940.615291607</v>
      </c>
      <c r="P212" s="45">
        <f t="shared" ca="1" si="41"/>
        <v>4.1516821807294222E-3</v>
      </c>
    </row>
    <row r="213" spans="1:20" x14ac:dyDescent="0.2">
      <c r="A213" s="107">
        <v>18760</v>
      </c>
      <c r="B213" s="107">
        <v>3.2432000007247552E-3</v>
      </c>
      <c r="C213" s="45"/>
      <c r="D213" s="92">
        <f t="shared" ref="D213:D276" si="42">A213/A$18</f>
        <v>1.8759999999999999</v>
      </c>
      <c r="E213" s="92">
        <f t="shared" ref="E213:E276" si="43">B213/B$18</f>
        <v>3.2432000007247552E-3</v>
      </c>
      <c r="F213" s="36">
        <f t="shared" ref="F213:F276" si="44">D213*D213</f>
        <v>3.5193759999999994</v>
      </c>
      <c r="G213" s="36">
        <f t="shared" ref="G213:G276" si="45">D213*F213</f>
        <v>6.6023493759999985</v>
      </c>
      <c r="H213" s="36">
        <f t="shared" ref="H213:H276" si="46">F213*F213</f>
        <v>12.386007429375995</v>
      </c>
      <c r="I213" s="36">
        <f t="shared" ref="I213:I276" si="47">E213*D213</f>
        <v>6.0842432013596404E-3</v>
      </c>
      <c r="J213" s="36">
        <f t="shared" ref="J213:J276" si="48">I213*D213</f>
        <v>1.1414040245750684E-2</v>
      </c>
      <c r="K213" s="36">
        <f t="shared" ref="K213:K276" ca="1" si="49">+E$4+E$5*D213+E$6*D213^2</f>
        <v>1.8562325621839827E-3</v>
      </c>
      <c r="L213" s="36">
        <f t="shared" ref="L213:L276" ca="1" si="50">+(K213-E213)^2</f>
        <v>1.9236786755723517E-6</v>
      </c>
      <c r="M213" s="36">
        <f t="shared" ref="M213:M276" ca="1" si="51">(M$1-M$2*D213+M$3*F213)^2</f>
        <v>1590559.7434530326</v>
      </c>
      <c r="N213" s="36">
        <f t="shared" ref="N213:N276" ca="1" si="52">(-M$2+M$4*D213-M$5*F213)^2</f>
        <v>38087600.432658978</v>
      </c>
      <c r="O213" s="36">
        <f t="shared" ref="O213:O276" ca="1" si="53">+(M$3-D213*M$5+F213*M$6)^2</f>
        <v>18536307.309218641</v>
      </c>
      <c r="P213" s="45">
        <f t="shared" ref="P213:P276" ca="1" si="54">+E213-K213</f>
        <v>1.3869674385407725E-3</v>
      </c>
      <c r="Q213" s="45"/>
      <c r="R213" s="45"/>
      <c r="S213" s="45"/>
      <c r="T213" s="45"/>
    </row>
    <row r="214" spans="1:20" x14ac:dyDescent="0.2">
      <c r="A214" s="106">
        <v>18781.5</v>
      </c>
      <c r="B214" s="106">
        <v>4.8935800004983321E-3</v>
      </c>
      <c r="D214" s="92">
        <f t="shared" si="42"/>
        <v>1.87815</v>
      </c>
      <c r="E214" s="92">
        <f t="shared" si="43"/>
        <v>4.8935800004983321E-3</v>
      </c>
      <c r="F214" s="36">
        <f t="shared" si="44"/>
        <v>3.5274474224999999</v>
      </c>
      <c r="G214" s="36">
        <f t="shared" si="45"/>
        <v>6.6250753765683745</v>
      </c>
      <c r="H214" s="36">
        <f t="shared" si="46"/>
        <v>12.442885318501892</v>
      </c>
      <c r="I214" s="36">
        <f t="shared" si="47"/>
        <v>9.1908772779359417E-3</v>
      </c>
      <c r="J214" s="36">
        <f t="shared" si="48"/>
        <v>1.7261846159555387E-2</v>
      </c>
      <c r="K214" s="36">
        <f t="shared" ca="1" si="49"/>
        <v>1.8669634608017615E-3</v>
      </c>
      <c r="L214" s="36">
        <f t="shared" ca="1" si="50"/>
        <v>9.1604076783648422E-6</v>
      </c>
      <c r="M214" s="36">
        <f t="shared" ca="1" si="51"/>
        <v>1647851.6705312179</v>
      </c>
      <c r="N214" s="36">
        <f t="shared" ca="1" si="52"/>
        <v>39150281.333487347</v>
      </c>
      <c r="O214" s="36">
        <f t="shared" ca="1" si="53"/>
        <v>18928292.172847837</v>
      </c>
      <c r="P214" s="45">
        <f t="shared" ca="1" si="54"/>
        <v>3.0266165396965706E-3</v>
      </c>
    </row>
    <row r="215" spans="1:20" x14ac:dyDescent="0.2">
      <c r="A215" s="107">
        <v>18782</v>
      </c>
      <c r="B215" s="107">
        <v>7.0482400042237714E-3</v>
      </c>
      <c r="C215" s="45"/>
      <c r="D215" s="92">
        <f t="shared" si="42"/>
        <v>1.8782000000000001</v>
      </c>
      <c r="E215" s="92">
        <f t="shared" si="43"/>
        <v>7.0482400042237714E-3</v>
      </c>
      <c r="F215" s="36">
        <f t="shared" si="44"/>
        <v>3.5276352400000004</v>
      </c>
      <c r="G215" s="36">
        <f t="shared" si="45"/>
        <v>6.625604507768001</v>
      </c>
      <c r="H215" s="36">
        <f t="shared" si="46"/>
        <v>12.444210386489861</v>
      </c>
      <c r="I215" s="36">
        <f t="shared" si="47"/>
        <v>1.3238004375933088E-2</v>
      </c>
      <c r="J215" s="36">
        <f t="shared" si="48"/>
        <v>2.4863619818877528E-2</v>
      </c>
      <c r="K215" s="36">
        <f t="shared" ca="1" si="49"/>
        <v>1.8672131999346673E-3</v>
      </c>
      <c r="L215" s="36">
        <f t="shared" ca="1" si="50"/>
        <v>2.6843038746762167E-5</v>
      </c>
      <c r="M215" s="36">
        <f t="shared" ca="1" si="51"/>
        <v>1649198.4439158775</v>
      </c>
      <c r="N215" s="36">
        <f t="shared" ca="1" si="52"/>
        <v>39175203.631833583</v>
      </c>
      <c r="O215" s="36">
        <f t="shared" ca="1" si="53"/>
        <v>18937468.718710158</v>
      </c>
      <c r="P215" s="45">
        <f t="shared" ca="1" si="54"/>
        <v>5.1810268042891041E-3</v>
      </c>
      <c r="Q215" s="45"/>
      <c r="R215" s="45"/>
      <c r="S215" s="45"/>
      <c r="T215" s="45"/>
    </row>
    <row r="216" spans="1:20" x14ac:dyDescent="0.2">
      <c r="A216" s="106">
        <v>18790</v>
      </c>
      <c r="B216" s="106">
        <v>1.5228000047500245E-3</v>
      </c>
      <c r="D216" s="92">
        <f t="shared" si="42"/>
        <v>1.879</v>
      </c>
      <c r="E216" s="92">
        <f t="shared" si="43"/>
        <v>1.5228000047500245E-3</v>
      </c>
      <c r="F216" s="36">
        <f t="shared" si="44"/>
        <v>3.5306410000000001</v>
      </c>
      <c r="G216" s="36">
        <f t="shared" si="45"/>
        <v>6.6340744389999999</v>
      </c>
      <c r="H216" s="36">
        <f t="shared" si="46"/>
        <v>12.465425870881001</v>
      </c>
      <c r="I216" s="36">
        <f t="shared" si="47"/>
        <v>2.8613412089252962E-3</v>
      </c>
      <c r="J216" s="36">
        <f t="shared" si="48"/>
        <v>5.3764601315706316E-3</v>
      </c>
      <c r="K216" s="36">
        <f t="shared" ca="1" si="49"/>
        <v>1.8712101595043011E-3</v>
      </c>
      <c r="L216" s="36">
        <f t="shared" ca="1" si="50"/>
        <v>1.2138963593589899E-7</v>
      </c>
      <c r="M216" s="36">
        <f t="shared" ca="1" si="51"/>
        <v>1670836.2093257862</v>
      </c>
      <c r="N216" s="36">
        <f t="shared" ca="1" si="52"/>
        <v>39575255.207712829</v>
      </c>
      <c r="O216" s="36">
        <f t="shared" ca="1" si="53"/>
        <v>19084669.248775274</v>
      </c>
      <c r="P216" s="45">
        <f t="shared" ca="1" si="54"/>
        <v>-3.4841015475427662E-4</v>
      </c>
    </row>
    <row r="217" spans="1:20" x14ac:dyDescent="0.2">
      <c r="A217" s="107">
        <v>18790.5</v>
      </c>
      <c r="B217" s="107">
        <v>1.6774600007920526E-3</v>
      </c>
      <c r="C217" s="45"/>
      <c r="D217" s="92">
        <f t="shared" si="42"/>
        <v>1.8790500000000001</v>
      </c>
      <c r="E217" s="92">
        <f t="shared" si="43"/>
        <v>1.6774600007920526E-3</v>
      </c>
      <c r="F217" s="36">
        <f t="shared" si="44"/>
        <v>3.5308289025000006</v>
      </c>
      <c r="G217" s="36">
        <f t="shared" si="45"/>
        <v>6.6346040492426264</v>
      </c>
      <c r="H217" s="36">
        <f t="shared" si="46"/>
        <v>12.466752738729358</v>
      </c>
      <c r="I217" s="36">
        <f t="shared" si="47"/>
        <v>3.1520312144883065E-3</v>
      </c>
      <c r="J217" s="36">
        <f t="shared" si="48"/>
        <v>5.9228242535842527E-3</v>
      </c>
      <c r="K217" s="36">
        <f t="shared" ca="1" si="49"/>
        <v>1.8714600403176001E-3</v>
      </c>
      <c r="L217" s="36">
        <f t="shared" ca="1" si="50"/>
        <v>3.7636015335913992E-8</v>
      </c>
      <c r="M217" s="36">
        <f t="shared" ca="1" si="51"/>
        <v>1672194.1632742512</v>
      </c>
      <c r="N217" s="36">
        <f t="shared" ca="1" si="52"/>
        <v>39600339.433423862</v>
      </c>
      <c r="O217" s="36">
        <f t="shared" ca="1" si="53"/>
        <v>19093892.789098844</v>
      </c>
      <c r="P217" s="45">
        <f t="shared" ca="1" si="54"/>
        <v>-1.9400003952554749E-4</v>
      </c>
      <c r="Q217" s="45"/>
      <c r="R217" s="45"/>
      <c r="S217" s="45"/>
      <c r="T217" s="45"/>
    </row>
    <row r="218" spans="1:20" x14ac:dyDescent="0.2">
      <c r="A218" s="107">
        <v>18798.5</v>
      </c>
      <c r="B218" s="107">
        <v>5.1520199995138682E-3</v>
      </c>
      <c r="C218" s="45"/>
      <c r="D218" s="92">
        <f t="shared" si="42"/>
        <v>1.87985</v>
      </c>
      <c r="E218" s="92">
        <f t="shared" si="43"/>
        <v>5.1520199995138682E-3</v>
      </c>
      <c r="F218" s="36">
        <f t="shared" si="44"/>
        <v>3.5338360225000001</v>
      </c>
      <c r="G218" s="36">
        <f t="shared" si="45"/>
        <v>6.6430816468966256</v>
      </c>
      <c r="H218" s="36">
        <f t="shared" si="46"/>
        <v>12.487997033918621</v>
      </c>
      <c r="I218" s="36">
        <f t="shared" si="47"/>
        <v>9.6850247960861453E-3</v>
      </c>
      <c r="J218" s="36">
        <f t="shared" si="48"/>
        <v>1.820639386292254E-2</v>
      </c>
      <c r="K218" s="36">
        <f t="shared" ca="1" si="49"/>
        <v>1.8754592667735211E-3</v>
      </c>
      <c r="L218" s="36">
        <f t="shared" ca="1" si="50"/>
        <v>1.073585023533596E-5</v>
      </c>
      <c r="M218" s="36">
        <f t="shared" ca="1" si="51"/>
        <v>1694011.1196146272</v>
      </c>
      <c r="N218" s="36">
        <f t="shared" ca="1" si="52"/>
        <v>40002985.342308745</v>
      </c>
      <c r="O218" s="36">
        <f t="shared" ca="1" si="53"/>
        <v>19241846.134227239</v>
      </c>
      <c r="P218" s="45">
        <f t="shared" ca="1" si="54"/>
        <v>3.2765607327403471E-3</v>
      </c>
      <c r="Q218" s="45"/>
      <c r="R218" s="45"/>
      <c r="S218" s="45"/>
      <c r="T218" s="45"/>
    </row>
    <row r="219" spans="1:20" x14ac:dyDescent="0.2">
      <c r="A219" s="106">
        <v>18799</v>
      </c>
      <c r="B219" s="106">
        <v>2.3066799985826947E-3</v>
      </c>
      <c r="D219" s="92">
        <f t="shared" si="42"/>
        <v>1.8798999999999999</v>
      </c>
      <c r="E219" s="92">
        <f t="shared" si="43"/>
        <v>2.3066799985826947E-3</v>
      </c>
      <c r="F219" s="36">
        <f t="shared" si="44"/>
        <v>3.5340240099999995</v>
      </c>
      <c r="G219" s="36">
        <f t="shared" si="45"/>
        <v>6.6436117363989986</v>
      </c>
      <c r="H219" s="36">
        <f t="shared" si="46"/>
        <v>12.489325703256476</v>
      </c>
      <c r="I219" s="36">
        <f t="shared" si="47"/>
        <v>4.3363277293356076E-3</v>
      </c>
      <c r="J219" s="36">
        <f t="shared" si="48"/>
        <v>8.1518624983780083E-3</v>
      </c>
      <c r="K219" s="36">
        <f t="shared" ca="1" si="49"/>
        <v>1.8757092892672123E-3</v>
      </c>
      <c r="L219" s="36">
        <f t="shared" ca="1" si="50"/>
        <v>1.8573575228789E-7</v>
      </c>
      <c r="M219" s="36">
        <f t="shared" ca="1" si="51"/>
        <v>1695380.2918745195</v>
      </c>
      <c r="N219" s="36">
        <f t="shared" ca="1" si="52"/>
        <v>40028231.932363786</v>
      </c>
      <c r="O219" s="36">
        <f t="shared" ca="1" si="53"/>
        <v>19251116.78199219</v>
      </c>
      <c r="P219" s="45">
        <f t="shared" ca="1" si="54"/>
        <v>4.3097070931548236E-4</v>
      </c>
    </row>
    <row r="220" spans="1:20" x14ac:dyDescent="0.2">
      <c r="A220" s="106">
        <v>18851</v>
      </c>
      <c r="B220" s="106">
        <v>4.3913199988310225E-3</v>
      </c>
      <c r="D220" s="92">
        <f t="shared" si="42"/>
        <v>1.8851</v>
      </c>
      <c r="E220" s="92">
        <f t="shared" si="43"/>
        <v>4.3913199988310225E-3</v>
      </c>
      <c r="F220" s="36">
        <f t="shared" si="44"/>
        <v>3.5536020100000001</v>
      </c>
      <c r="G220" s="36">
        <f t="shared" si="45"/>
        <v>6.6988951490510003</v>
      </c>
      <c r="H220" s="36">
        <f t="shared" si="46"/>
        <v>12.62808724547604</v>
      </c>
      <c r="I220" s="36">
        <f t="shared" si="47"/>
        <v>8.2780773297963604E-3</v>
      </c>
      <c r="J220" s="36">
        <f t="shared" si="48"/>
        <v>1.560500357439912E-2</v>
      </c>
      <c r="K220" s="36">
        <f t="shared" ca="1" si="49"/>
        <v>1.9017571330197224E-3</v>
      </c>
      <c r="L220" s="36">
        <f t="shared" ca="1" si="50"/>
        <v>6.1979232628265732E-6</v>
      </c>
      <c r="M220" s="36">
        <f t="shared" ca="1" si="51"/>
        <v>1841408.2579619342</v>
      </c>
      <c r="N220" s="36">
        <f t="shared" ca="1" si="52"/>
        <v>42706383.490383513</v>
      </c>
      <c r="O220" s="36">
        <f t="shared" ca="1" si="53"/>
        <v>20230486.645755298</v>
      </c>
      <c r="P220" s="45">
        <f t="shared" ca="1" si="54"/>
        <v>2.4895628658113001E-3</v>
      </c>
    </row>
    <row r="221" spans="1:20" x14ac:dyDescent="0.2">
      <c r="A221" s="107">
        <v>18888</v>
      </c>
      <c r="B221" s="107">
        <v>5.8361600022180937E-3</v>
      </c>
      <c r="C221" s="45"/>
      <c r="D221" s="92">
        <f t="shared" si="42"/>
        <v>1.8888</v>
      </c>
      <c r="E221" s="92">
        <f t="shared" si="43"/>
        <v>5.8361600022180937E-3</v>
      </c>
      <c r="F221" s="36">
        <f t="shared" si="44"/>
        <v>3.5675654400000001</v>
      </c>
      <c r="G221" s="36">
        <f t="shared" si="45"/>
        <v>6.7384176030720004</v>
      </c>
      <c r="H221" s="36">
        <f t="shared" si="46"/>
        <v>12.727523168682394</v>
      </c>
      <c r="I221" s="36">
        <f t="shared" si="47"/>
        <v>1.1023339012189536E-2</v>
      </c>
      <c r="J221" s="36">
        <f t="shared" si="48"/>
        <v>2.0820882726223598E-2</v>
      </c>
      <c r="K221" s="36">
        <f t="shared" ca="1" si="49"/>
        <v>1.9203460643408563E-3</v>
      </c>
      <c r="L221" s="36">
        <f t="shared" ca="1" si="50"/>
        <v>1.5333598796073639E-5</v>
      </c>
      <c r="M221" s="36">
        <f t="shared" ca="1" si="51"/>
        <v>1949747.9455935429</v>
      </c>
      <c r="N221" s="36">
        <f t="shared" ca="1" si="52"/>
        <v>44675923.206639305</v>
      </c>
      <c r="O221" s="36">
        <f t="shared" ca="1" si="53"/>
        <v>20945862.170956504</v>
      </c>
      <c r="P221" s="45">
        <f t="shared" ca="1" si="54"/>
        <v>3.9158139378772374E-3</v>
      </c>
      <c r="Q221" s="45"/>
      <c r="R221" s="45"/>
      <c r="S221" s="45"/>
      <c r="T221" s="45"/>
    </row>
    <row r="222" spans="1:20" x14ac:dyDescent="0.2">
      <c r="A222" s="107">
        <v>18892.5</v>
      </c>
      <c r="B222" s="107">
        <v>2.2280999983195215E-3</v>
      </c>
      <c r="C222" s="45"/>
      <c r="D222" s="92">
        <f t="shared" si="42"/>
        <v>1.8892500000000001</v>
      </c>
      <c r="E222" s="92">
        <f t="shared" si="43"/>
        <v>2.2280999983195215E-3</v>
      </c>
      <c r="F222" s="36">
        <f t="shared" si="44"/>
        <v>3.5692655625000005</v>
      </c>
      <c r="G222" s="36">
        <f t="shared" si="45"/>
        <v>6.7432349639531264</v>
      </c>
      <c r="H222" s="36">
        <f t="shared" si="46"/>
        <v>12.739656655648444</v>
      </c>
      <c r="I222" s="36">
        <f t="shared" si="47"/>
        <v>4.209437921825156E-3</v>
      </c>
      <c r="J222" s="36">
        <f t="shared" si="48"/>
        <v>7.9526805938081764E-3</v>
      </c>
      <c r="K222" s="36">
        <f t="shared" ca="1" si="49"/>
        <v>1.9226099931139223E-3</v>
      </c>
      <c r="L222" s="36">
        <f t="shared" ca="1" si="50"/>
        <v>9.3324143280517061E-8</v>
      </c>
      <c r="M222" s="36">
        <f t="shared" ca="1" si="51"/>
        <v>1963178.9913598066</v>
      </c>
      <c r="N222" s="36">
        <f t="shared" ca="1" si="52"/>
        <v>44919122.977962531</v>
      </c>
      <c r="O222" s="36">
        <f t="shared" ca="1" si="53"/>
        <v>21033926.551618747</v>
      </c>
      <c r="P222" s="45">
        <f t="shared" ca="1" si="54"/>
        <v>3.0549000520559925E-4</v>
      </c>
      <c r="Q222" s="45"/>
      <c r="R222" s="45"/>
      <c r="S222" s="45"/>
      <c r="T222" s="45"/>
    </row>
    <row r="223" spans="1:20" x14ac:dyDescent="0.2">
      <c r="A223" s="106">
        <v>18952.5</v>
      </c>
      <c r="B223" s="106">
        <v>1.7873000033432618E-3</v>
      </c>
      <c r="D223" s="92">
        <f t="shared" si="42"/>
        <v>1.8952500000000001</v>
      </c>
      <c r="E223" s="92">
        <f t="shared" si="43"/>
        <v>1.7873000033432618E-3</v>
      </c>
      <c r="F223" s="36">
        <f t="shared" si="44"/>
        <v>3.5919725625000005</v>
      </c>
      <c r="G223" s="36">
        <f t="shared" si="45"/>
        <v>6.8076859990781262</v>
      </c>
      <c r="H223" s="36">
        <f t="shared" si="46"/>
        <v>12.90226688975282</v>
      </c>
      <c r="I223" s="36">
        <f t="shared" si="47"/>
        <v>3.3873803313363171E-3</v>
      </c>
      <c r="J223" s="36">
        <f t="shared" si="48"/>
        <v>6.4199325729651551E-3</v>
      </c>
      <c r="K223" s="36">
        <f t="shared" ca="1" si="49"/>
        <v>1.9528602163376473E-3</v>
      </c>
      <c r="L223" s="36">
        <f t="shared" ca="1" si="50"/>
        <v>2.7410184126746296E-8</v>
      </c>
      <c r="M223" s="36">
        <f t="shared" ca="1" si="51"/>
        <v>2147605.1432642918</v>
      </c>
      <c r="N223" s="36">
        <f t="shared" ca="1" si="52"/>
        <v>48238458.896465786</v>
      </c>
      <c r="O223" s="36">
        <f t="shared" ca="1" si="53"/>
        <v>22230276.280580156</v>
      </c>
      <c r="P223" s="45">
        <f t="shared" ca="1" si="54"/>
        <v>-1.6556021299438551E-4</v>
      </c>
    </row>
    <row r="224" spans="1:20" x14ac:dyDescent="0.2">
      <c r="A224" s="106">
        <v>19085</v>
      </c>
      <c r="B224" s="106">
        <v>4.7722000017529353E-3</v>
      </c>
      <c r="D224" s="92">
        <f t="shared" si="42"/>
        <v>1.9085000000000001</v>
      </c>
      <c r="E224" s="92">
        <f t="shared" si="43"/>
        <v>4.7722000017529353E-3</v>
      </c>
      <c r="F224" s="36">
        <f t="shared" si="44"/>
        <v>3.6423722500000002</v>
      </c>
      <c r="G224" s="36">
        <f t="shared" si="45"/>
        <v>6.9514674391250004</v>
      </c>
      <c r="H224" s="36">
        <f t="shared" si="46"/>
        <v>13.266875607570064</v>
      </c>
      <c r="I224" s="36">
        <f t="shared" si="47"/>
        <v>9.1077437033454771E-3</v>
      </c>
      <c r="J224" s="36">
        <f t="shared" si="48"/>
        <v>1.7382128857834845E-2</v>
      </c>
      <c r="K224" s="36">
        <f t="shared" ca="1" si="49"/>
        <v>2.0200879379791582E-3</v>
      </c>
      <c r="L224" s="36">
        <f t="shared" ca="1" si="50"/>
        <v>7.574120811569159E-6</v>
      </c>
      <c r="M224" s="36">
        <f t="shared" ca="1" si="51"/>
        <v>2591008.5166084841</v>
      </c>
      <c r="N224" s="36">
        <f t="shared" ca="1" si="52"/>
        <v>56084329.123826377</v>
      </c>
      <c r="O224" s="36">
        <f t="shared" ca="1" si="53"/>
        <v>25020922.72018528</v>
      </c>
      <c r="P224" s="45">
        <f t="shared" ca="1" si="54"/>
        <v>2.7521120637737772E-3</v>
      </c>
    </row>
    <row r="225" spans="1:20" x14ac:dyDescent="0.2">
      <c r="A225" s="107">
        <v>19145</v>
      </c>
      <c r="B225" s="107">
        <v>4.331399999500718E-3</v>
      </c>
      <c r="C225" s="45"/>
      <c r="D225" s="92">
        <f t="shared" si="42"/>
        <v>1.9145000000000001</v>
      </c>
      <c r="E225" s="92">
        <f t="shared" si="43"/>
        <v>4.331399999500718E-3</v>
      </c>
      <c r="F225" s="36">
        <f t="shared" si="44"/>
        <v>3.6653102500000005</v>
      </c>
      <c r="G225" s="36">
        <f t="shared" si="45"/>
        <v>7.017236473625001</v>
      </c>
      <c r="H225" s="36">
        <f t="shared" si="46"/>
        <v>13.434499228755067</v>
      </c>
      <c r="I225" s="36">
        <f t="shared" si="47"/>
        <v>8.2924652990441251E-3</v>
      </c>
      <c r="J225" s="36">
        <f t="shared" si="48"/>
        <v>1.5875924815019978E-2</v>
      </c>
      <c r="K225" s="36">
        <f t="shared" ca="1" si="49"/>
        <v>2.0507231985062383E-3</v>
      </c>
      <c r="L225" s="36">
        <f t="shared" ca="1" si="50"/>
        <v>5.2014866705944132E-6</v>
      </c>
      <c r="M225" s="36">
        <f t="shared" ca="1" si="51"/>
        <v>2808681.446126949</v>
      </c>
      <c r="N225" s="36">
        <f t="shared" ca="1" si="52"/>
        <v>59876736.967997327</v>
      </c>
      <c r="O225" s="36">
        <f t="shared" ca="1" si="53"/>
        <v>26353511.671279654</v>
      </c>
      <c r="P225" s="45">
        <f t="shared" ca="1" si="54"/>
        <v>2.2806768009944797E-3</v>
      </c>
      <c r="Q225" s="45"/>
      <c r="R225" s="45"/>
      <c r="S225" s="45"/>
      <c r="T225" s="45"/>
    </row>
    <row r="226" spans="1:20" x14ac:dyDescent="0.2">
      <c r="A226" s="106">
        <v>19175</v>
      </c>
      <c r="B226" s="106">
        <v>-3.8900000072317198E-4</v>
      </c>
      <c r="D226" s="92">
        <f t="shared" si="42"/>
        <v>1.9175</v>
      </c>
      <c r="E226" s="92">
        <f t="shared" si="43"/>
        <v>-3.8900000072317198E-4</v>
      </c>
      <c r="F226" s="36">
        <f t="shared" si="44"/>
        <v>3.6768062499999998</v>
      </c>
      <c r="G226" s="36">
        <f t="shared" si="45"/>
        <v>7.0502759843749994</v>
      </c>
      <c r="H226" s="36">
        <f t="shared" si="46"/>
        <v>13.518904200039062</v>
      </c>
      <c r="I226" s="36">
        <f t="shared" si="47"/>
        <v>-7.4590750138668225E-4</v>
      </c>
      <c r="J226" s="36">
        <f t="shared" si="48"/>
        <v>-1.4302776339089633E-3</v>
      </c>
      <c r="K226" s="36">
        <f t="shared" ca="1" si="49"/>
        <v>2.0660858331299084E-3</v>
      </c>
      <c r="L226" s="36">
        <f t="shared" ca="1" si="50"/>
        <v>6.0274464515860749E-6</v>
      </c>
      <c r="M226" s="36">
        <f t="shared" ca="1" si="51"/>
        <v>2921574.966038994</v>
      </c>
      <c r="N226" s="36">
        <f t="shared" ca="1" si="52"/>
        <v>61830199.246446766</v>
      </c>
      <c r="O226" s="36">
        <f t="shared" ca="1" si="53"/>
        <v>27036236.733001631</v>
      </c>
      <c r="P226" s="45">
        <f t="shared" ca="1" si="54"/>
        <v>-2.4550858338530804E-3</v>
      </c>
    </row>
    <row r="227" spans="1:20" x14ac:dyDescent="0.2">
      <c r="A227" s="107">
        <v>19303.5</v>
      </c>
      <c r="B227" s="107">
        <v>2.3586199968121946E-3</v>
      </c>
      <c r="C227" s="45"/>
      <c r="D227" s="92">
        <f t="shared" si="42"/>
        <v>1.93035</v>
      </c>
      <c r="E227" s="92">
        <f t="shared" si="43"/>
        <v>2.3586199968121946E-3</v>
      </c>
      <c r="F227" s="36">
        <f t="shared" si="44"/>
        <v>3.7262511224999999</v>
      </c>
      <c r="G227" s="36">
        <f t="shared" si="45"/>
        <v>7.1929688543178747</v>
      </c>
      <c r="H227" s="36">
        <f t="shared" si="46"/>
        <v>13.884947427932509</v>
      </c>
      <c r="I227" s="36">
        <f t="shared" si="47"/>
        <v>4.5529621108464195E-3</v>
      </c>
      <c r="J227" s="36">
        <f t="shared" si="48"/>
        <v>8.7888104106723861E-3</v>
      </c>
      <c r="K227" s="36">
        <f t="shared" ca="1" si="49"/>
        <v>2.1322286051583044E-3</v>
      </c>
      <c r="L227" s="36">
        <f t="shared" ca="1" si="50"/>
        <v>5.1253062214985077E-8</v>
      </c>
      <c r="M227" s="36">
        <f t="shared" ca="1" si="51"/>
        <v>3436561.9924273849</v>
      </c>
      <c r="N227" s="36">
        <f t="shared" ca="1" si="52"/>
        <v>70638865.699835002</v>
      </c>
      <c r="O227" s="36">
        <f t="shared" ca="1" si="53"/>
        <v>30086943.287142649</v>
      </c>
      <c r="P227" s="45">
        <f t="shared" ca="1" si="54"/>
        <v>2.2639139165389014E-4</v>
      </c>
      <c r="Q227" s="45"/>
      <c r="R227" s="45"/>
      <c r="S227" s="45"/>
      <c r="T227" s="45"/>
    </row>
    <row r="228" spans="1:20" x14ac:dyDescent="0.2">
      <c r="A228" s="106">
        <v>19337.5</v>
      </c>
      <c r="B228" s="106">
        <v>8.7550000171177089E-4</v>
      </c>
      <c r="D228" s="92">
        <f t="shared" si="42"/>
        <v>1.9337500000000001</v>
      </c>
      <c r="E228" s="92">
        <f t="shared" si="43"/>
        <v>8.7550000171177089E-4</v>
      </c>
      <c r="F228" s="36">
        <f t="shared" si="44"/>
        <v>3.7393890625000004</v>
      </c>
      <c r="G228" s="36">
        <f t="shared" si="45"/>
        <v>7.231043599609376</v>
      </c>
      <c r="H228" s="36">
        <f t="shared" si="46"/>
        <v>13.983030560744632</v>
      </c>
      <c r="I228" s="36">
        <f t="shared" si="47"/>
        <v>1.6929981283101371E-3</v>
      </c>
      <c r="J228" s="36">
        <f t="shared" si="48"/>
        <v>3.2738351306197278E-3</v>
      </c>
      <c r="K228" s="36">
        <f t="shared" ca="1" si="49"/>
        <v>2.1498215086897575E-3</v>
      </c>
      <c r="L228" s="36">
        <f t="shared" ca="1" si="50"/>
        <v>1.6238953031466469E-6</v>
      </c>
      <c r="M228" s="36">
        <f t="shared" ca="1" si="51"/>
        <v>3581546.5471590087</v>
      </c>
      <c r="N228" s="36">
        <f t="shared" ca="1" si="52"/>
        <v>73091550.819947913</v>
      </c>
      <c r="O228" s="36">
        <f t="shared" ca="1" si="53"/>
        <v>30928997.255158499</v>
      </c>
      <c r="P228" s="45">
        <f t="shared" ca="1" si="54"/>
        <v>-1.2743215069779866E-3</v>
      </c>
    </row>
    <row r="229" spans="1:20" x14ac:dyDescent="0.2">
      <c r="A229" s="107">
        <v>19354.5</v>
      </c>
      <c r="B229" s="107">
        <v>6.1339399981079623E-3</v>
      </c>
      <c r="C229" s="45"/>
      <c r="D229" s="92">
        <f t="shared" si="42"/>
        <v>1.9354499999999999</v>
      </c>
      <c r="E229" s="92">
        <f t="shared" si="43"/>
        <v>6.1339399981079623E-3</v>
      </c>
      <c r="F229" s="36">
        <f t="shared" si="44"/>
        <v>3.7459667024999996</v>
      </c>
      <c r="G229" s="36">
        <f t="shared" si="45"/>
        <v>7.250131254353624</v>
      </c>
      <c r="H229" s="36">
        <f t="shared" si="46"/>
        <v>14.032266536238721</v>
      </c>
      <c r="I229" s="36">
        <f t="shared" si="47"/>
        <v>1.1871934169338055E-2</v>
      </c>
      <c r="J229" s="36">
        <f t="shared" si="48"/>
        <v>2.2977534988045337E-2</v>
      </c>
      <c r="K229" s="36">
        <f t="shared" ca="1" si="49"/>
        <v>2.1586324118555694E-3</v>
      </c>
      <c r="L229" s="36">
        <f t="shared" ca="1" si="50"/>
        <v>1.5803070405315825E-5</v>
      </c>
      <c r="M229" s="36">
        <f t="shared" ca="1" si="51"/>
        <v>3655436.9788289214</v>
      </c>
      <c r="N229" s="36">
        <f t="shared" ca="1" si="52"/>
        <v>74337369.759173959</v>
      </c>
      <c r="O229" s="36">
        <f t="shared" ca="1" si="53"/>
        <v>31355580.954547763</v>
      </c>
      <c r="P229" s="45">
        <f t="shared" ca="1" si="54"/>
        <v>3.975307586252393E-3</v>
      </c>
      <c r="Q229" s="45"/>
      <c r="R229" s="45"/>
      <c r="S229" s="45"/>
      <c r="T229" s="45"/>
    </row>
    <row r="230" spans="1:20" x14ac:dyDescent="0.2">
      <c r="A230" s="106">
        <v>19950.5</v>
      </c>
      <c r="B230" s="106">
        <v>7.4886600050376728E-3</v>
      </c>
      <c r="D230" s="92">
        <f t="shared" si="42"/>
        <v>1.99505</v>
      </c>
      <c r="E230" s="92">
        <f t="shared" si="43"/>
        <v>7.4886600050376728E-3</v>
      </c>
      <c r="F230" s="36">
        <f t="shared" si="44"/>
        <v>3.9802245025</v>
      </c>
      <c r="G230" s="36">
        <f t="shared" si="45"/>
        <v>7.9407468937126247</v>
      </c>
      <c r="H230" s="36">
        <f t="shared" si="46"/>
        <v>15.842187090301373</v>
      </c>
      <c r="I230" s="36">
        <f t="shared" si="47"/>
        <v>1.494025114305041E-2</v>
      </c>
      <c r="J230" s="36">
        <f t="shared" si="48"/>
        <v>2.9806548042942721E-2</v>
      </c>
      <c r="K230" s="36">
        <f t="shared" ca="1" si="49"/>
        <v>2.4736220344011373E-3</v>
      </c>
      <c r="L230" s="36">
        <f t="shared" ca="1" si="50"/>
        <v>2.5150605846926221E-5</v>
      </c>
      <c r="M230" s="36">
        <f t="shared" ca="1" si="51"/>
        <v>6880812.2815675531</v>
      </c>
      <c r="N230" s="36">
        <f t="shared" ca="1" si="52"/>
        <v>126740172.77865258</v>
      </c>
      <c r="O230" s="36">
        <f t="shared" ca="1" si="53"/>
        <v>48785911.821502075</v>
      </c>
      <c r="P230" s="45">
        <f t="shared" ca="1" si="54"/>
        <v>5.0150379706365355E-3</v>
      </c>
    </row>
    <row r="231" spans="1:20" x14ac:dyDescent="0.2">
      <c r="A231" s="107">
        <v>19971.5</v>
      </c>
      <c r="B231" s="107">
        <v>9.984379998059012E-3</v>
      </c>
      <c r="C231" s="45"/>
      <c r="D231" s="92">
        <f t="shared" si="42"/>
        <v>1.99715</v>
      </c>
      <c r="E231" s="92">
        <f t="shared" si="43"/>
        <v>9.984379998059012E-3</v>
      </c>
      <c r="F231" s="36">
        <f t="shared" si="44"/>
        <v>3.9886081225000001</v>
      </c>
      <c r="G231" s="36">
        <f t="shared" si="45"/>
        <v>7.9658487118508754</v>
      </c>
      <c r="H231" s="36">
        <f t="shared" si="46"/>
        <v>15.908994754872976</v>
      </c>
      <c r="I231" s="36">
        <f t="shared" si="47"/>
        <v>1.9940304513123557E-2</v>
      </c>
      <c r="J231" s="36">
        <f t="shared" si="48"/>
        <v>3.9823779158384712E-2</v>
      </c>
      <c r="K231" s="36">
        <f t="shared" ca="1" si="49"/>
        <v>2.4849366329649566E-3</v>
      </c>
      <c r="L231" s="36">
        <f t="shared" ca="1" si="50"/>
        <v>5.6241650786253248E-5</v>
      </c>
      <c r="M231" s="36">
        <f t="shared" ca="1" si="51"/>
        <v>7018598.9535957947</v>
      </c>
      <c r="N231" s="36">
        <f t="shared" ca="1" si="52"/>
        <v>128914415.9150023</v>
      </c>
      <c r="O231" s="36">
        <f t="shared" ca="1" si="53"/>
        <v>49492550.611100085</v>
      </c>
      <c r="P231" s="45">
        <f t="shared" ca="1" si="54"/>
        <v>7.4994433650940554E-3</v>
      </c>
      <c r="Q231" s="45"/>
      <c r="R231" s="45"/>
      <c r="S231" s="45"/>
      <c r="T231" s="45"/>
    </row>
    <row r="232" spans="1:20" x14ac:dyDescent="0.2">
      <c r="A232" s="106">
        <v>19980</v>
      </c>
      <c r="B232" s="106">
        <v>1.6135999976540916E-3</v>
      </c>
      <c r="D232" s="92">
        <f t="shared" si="42"/>
        <v>1.998</v>
      </c>
      <c r="E232" s="92">
        <f t="shared" si="43"/>
        <v>1.6135999976540916E-3</v>
      </c>
      <c r="F232" s="36">
        <f t="shared" si="44"/>
        <v>3.9920040000000001</v>
      </c>
      <c r="G232" s="36">
        <f t="shared" si="45"/>
        <v>7.976023992</v>
      </c>
      <c r="H232" s="36">
        <f t="shared" si="46"/>
        <v>15.936095936016001</v>
      </c>
      <c r="I232" s="36">
        <f t="shared" si="47"/>
        <v>3.2239727953128749E-3</v>
      </c>
      <c r="J232" s="36">
        <f t="shared" si="48"/>
        <v>6.4414976450351243E-3</v>
      </c>
      <c r="K232" s="36">
        <f t="shared" ca="1" si="49"/>
        <v>2.4895205310028583E-3</v>
      </c>
      <c r="L232" s="36">
        <f t="shared" ca="1" si="50"/>
        <v>7.6723678074198789E-7</v>
      </c>
      <c r="M232" s="36">
        <f t="shared" ca="1" si="51"/>
        <v>7074868.6651971079</v>
      </c>
      <c r="N232" s="36">
        <f t="shared" ca="1" si="52"/>
        <v>129801168.41047603</v>
      </c>
      <c r="O232" s="36">
        <f t="shared" ca="1" si="53"/>
        <v>49780452.389671132</v>
      </c>
      <c r="P232" s="45">
        <f t="shared" ca="1" si="54"/>
        <v>-8.7592053334876671E-4</v>
      </c>
    </row>
    <row r="233" spans="1:20" x14ac:dyDescent="0.2">
      <c r="A233" s="107">
        <v>19989</v>
      </c>
      <c r="B233" s="107">
        <v>3.9747999835526571E-4</v>
      </c>
      <c r="C233" s="45"/>
      <c r="D233" s="92">
        <f t="shared" si="42"/>
        <v>1.9988999999999999</v>
      </c>
      <c r="E233" s="92">
        <f t="shared" si="43"/>
        <v>3.9747999835526571E-4</v>
      </c>
      <c r="F233" s="36">
        <f t="shared" si="44"/>
        <v>3.9956012099999998</v>
      </c>
      <c r="G233" s="36">
        <f t="shared" si="45"/>
        <v>7.9868072586689989</v>
      </c>
      <c r="H233" s="36">
        <f t="shared" si="46"/>
        <v>15.964829029353462</v>
      </c>
      <c r="I233" s="36">
        <f t="shared" si="47"/>
        <v>7.9452276871234062E-4</v>
      </c>
      <c r="J233" s="36">
        <f t="shared" si="48"/>
        <v>1.5881715623790975E-3</v>
      </c>
      <c r="K233" s="36">
        <f t="shared" ca="1" si="49"/>
        <v>2.4943766953561533E-3</v>
      </c>
      <c r="L233" s="36">
        <f t="shared" ca="1" si="50"/>
        <v>4.3969757578932323E-6</v>
      </c>
      <c r="M233" s="36">
        <f t="shared" ca="1" si="51"/>
        <v>7134762.989789661</v>
      </c>
      <c r="N233" s="36">
        <f t="shared" ca="1" si="52"/>
        <v>130744306.31993291</v>
      </c>
      <c r="O233" s="36">
        <f t="shared" ca="1" si="53"/>
        <v>50086474.848921426</v>
      </c>
      <c r="P233" s="45">
        <f t="shared" ca="1" si="54"/>
        <v>-2.0968966970008876E-3</v>
      </c>
      <c r="Q233" s="45"/>
      <c r="R233" s="45"/>
      <c r="S233" s="45"/>
      <c r="T233" s="45"/>
    </row>
    <row r="234" spans="1:20" x14ac:dyDescent="0.2">
      <c r="A234" s="106">
        <v>20040</v>
      </c>
      <c r="B234" s="106">
        <v>1.7279999883612618E-4</v>
      </c>
      <c r="D234" s="92">
        <f t="shared" si="42"/>
        <v>2.004</v>
      </c>
      <c r="E234" s="92">
        <f t="shared" si="43"/>
        <v>1.7279999883612618E-4</v>
      </c>
      <c r="F234" s="36">
        <f t="shared" si="44"/>
        <v>4.0160159999999996</v>
      </c>
      <c r="G234" s="36">
        <f t="shared" si="45"/>
        <v>8.0480960639999992</v>
      </c>
      <c r="H234" s="36">
        <f t="shared" si="46"/>
        <v>16.128384512255998</v>
      </c>
      <c r="I234" s="36">
        <f t="shared" si="47"/>
        <v>3.4629119766759684E-4</v>
      </c>
      <c r="J234" s="36">
        <f t="shared" si="48"/>
        <v>6.9396756012586407E-4</v>
      </c>
      <c r="K234" s="36">
        <f t="shared" ca="1" si="49"/>
        <v>2.5219459649663094E-3</v>
      </c>
      <c r="L234" s="36">
        <f t="shared" ca="1" si="50"/>
        <v>5.5184867701857118E-6</v>
      </c>
      <c r="M234" s="36">
        <f t="shared" ca="1" si="51"/>
        <v>7480320.4203383457</v>
      </c>
      <c r="N234" s="36">
        <f t="shared" ca="1" si="52"/>
        <v>136171298.26068696</v>
      </c>
      <c r="O234" s="36">
        <f t="shared" ca="1" si="53"/>
        <v>51843755.107884832</v>
      </c>
      <c r="P234" s="45">
        <f t="shared" ca="1" si="54"/>
        <v>-2.3491459661301832E-3</v>
      </c>
    </row>
    <row r="235" spans="1:20" x14ac:dyDescent="0.2">
      <c r="A235" s="107">
        <v>20134</v>
      </c>
      <c r="B235" s="107">
        <v>1.0248880003928207E-2</v>
      </c>
      <c r="C235" s="45"/>
      <c r="D235" s="92">
        <f t="shared" si="42"/>
        <v>2.0133999999999999</v>
      </c>
      <c r="E235" s="92">
        <f t="shared" si="43"/>
        <v>1.0248880003928207E-2</v>
      </c>
      <c r="F235" s="36">
        <f t="shared" si="44"/>
        <v>4.0537795599999997</v>
      </c>
      <c r="G235" s="36">
        <f t="shared" si="45"/>
        <v>8.1618797661039988</v>
      </c>
      <c r="H235" s="36">
        <f t="shared" si="46"/>
        <v>16.433128721073793</v>
      </c>
      <c r="I235" s="36">
        <f t="shared" si="47"/>
        <v>2.0635094999909051E-2</v>
      </c>
      <c r="J235" s="36">
        <f t="shared" si="48"/>
        <v>4.1546700272816879E-2</v>
      </c>
      <c r="K235" s="36">
        <f t="shared" ca="1" si="49"/>
        <v>2.57298710155249E-3</v>
      </c>
      <c r="L235" s="36">
        <f t="shared" ca="1" si="50"/>
        <v>5.8919331848741909E-5</v>
      </c>
      <c r="M235" s="36">
        <f t="shared" ca="1" si="51"/>
        <v>8145089.1182006449</v>
      </c>
      <c r="N235" s="36">
        <f t="shared" ca="1" si="52"/>
        <v>146546560.08474413</v>
      </c>
      <c r="O235" s="36">
        <f t="shared" ca="1" si="53"/>
        <v>55187046.47340221</v>
      </c>
      <c r="P235" s="45">
        <f t="shared" ca="1" si="54"/>
        <v>7.6758929023757168E-3</v>
      </c>
      <c r="Q235" s="45"/>
      <c r="R235" s="45"/>
      <c r="S235" s="45"/>
      <c r="T235" s="45"/>
    </row>
    <row r="236" spans="1:20" x14ac:dyDescent="0.2">
      <c r="A236" s="106">
        <v>20160</v>
      </c>
      <c r="B236" s="106">
        <v>5.2912000028300099E-3</v>
      </c>
      <c r="D236" s="92">
        <f t="shared" si="42"/>
        <v>2.016</v>
      </c>
      <c r="E236" s="92">
        <f t="shared" si="43"/>
        <v>5.2912000028300099E-3</v>
      </c>
      <c r="F236" s="36">
        <f t="shared" si="44"/>
        <v>4.0642560000000003</v>
      </c>
      <c r="G236" s="36">
        <f t="shared" si="45"/>
        <v>8.1935400960000013</v>
      </c>
      <c r="H236" s="36">
        <f t="shared" si="46"/>
        <v>16.518176833536003</v>
      </c>
      <c r="I236" s="36">
        <f t="shared" si="47"/>
        <v>1.06670592057053E-2</v>
      </c>
      <c r="J236" s="36">
        <f t="shared" si="48"/>
        <v>2.1504791358701883E-2</v>
      </c>
      <c r="K236" s="36">
        <f t="shared" ca="1" si="49"/>
        <v>2.5871568677742762E-3</v>
      </c>
      <c r="L236" s="36">
        <f t="shared" ca="1" si="50"/>
        <v>7.311849276242041E-6</v>
      </c>
      <c r="M236" s="36">
        <f t="shared" ca="1" si="51"/>
        <v>8335450.2511985134</v>
      </c>
      <c r="N236" s="36">
        <f t="shared" ca="1" si="52"/>
        <v>149502849.02101591</v>
      </c>
      <c r="O236" s="36">
        <f t="shared" ca="1" si="53"/>
        <v>56136000.609121323</v>
      </c>
      <c r="P236" s="45">
        <f t="shared" ca="1" si="54"/>
        <v>2.7040431350557337E-3</v>
      </c>
    </row>
    <row r="237" spans="1:20" x14ac:dyDescent="0.2">
      <c r="A237" s="107">
        <v>20164</v>
      </c>
      <c r="B237" s="107">
        <v>9.5284799972432666E-3</v>
      </c>
      <c r="C237" s="45"/>
      <c r="D237" s="92">
        <f t="shared" si="42"/>
        <v>2.0164</v>
      </c>
      <c r="E237" s="92">
        <f t="shared" si="43"/>
        <v>9.5284799972432666E-3</v>
      </c>
      <c r="F237" s="36">
        <f t="shared" si="44"/>
        <v>4.0658689599999995</v>
      </c>
      <c r="G237" s="36">
        <f t="shared" si="45"/>
        <v>8.1984181709439987</v>
      </c>
      <c r="H237" s="36">
        <f t="shared" si="46"/>
        <v>16.531290399891478</v>
      </c>
      <c r="I237" s="36">
        <f t="shared" si="47"/>
        <v>1.9213227066441324E-2</v>
      </c>
      <c r="J237" s="36">
        <f t="shared" si="48"/>
        <v>3.8741551056772287E-2</v>
      </c>
      <c r="K237" s="36">
        <f t="shared" ca="1" si="49"/>
        <v>2.5893388320021799E-3</v>
      </c>
      <c r="L237" s="36">
        <f t="shared" ca="1" si="50"/>
        <v>4.8151680111143429E-5</v>
      </c>
      <c r="M237" s="36">
        <f t="shared" ca="1" si="51"/>
        <v>8364989.291169079</v>
      </c>
      <c r="N237" s="36">
        <f t="shared" ca="1" si="52"/>
        <v>149961026.07416174</v>
      </c>
      <c r="O237" s="36">
        <f t="shared" ca="1" si="53"/>
        <v>56282933.826144315</v>
      </c>
      <c r="P237" s="45">
        <f t="shared" ca="1" si="54"/>
        <v>6.9391411652410867E-3</v>
      </c>
      <c r="Q237" s="45"/>
      <c r="R237" s="45"/>
      <c r="S237" s="45"/>
      <c r="T237" s="45"/>
    </row>
    <row r="238" spans="1:20" x14ac:dyDescent="0.2">
      <c r="A238" s="106">
        <v>20172.5</v>
      </c>
      <c r="B238" s="106">
        <v>-7.8422999940812588E-3</v>
      </c>
      <c r="D238" s="92">
        <f t="shared" si="42"/>
        <v>2.0172500000000002</v>
      </c>
      <c r="E238" s="92">
        <f t="shared" si="43"/>
        <v>-7.8422999940812588E-3</v>
      </c>
      <c r="F238" s="36">
        <f t="shared" si="44"/>
        <v>4.069297562500001</v>
      </c>
      <c r="G238" s="36">
        <f t="shared" si="45"/>
        <v>8.2087905079531271</v>
      </c>
      <c r="H238" s="36">
        <f t="shared" si="46"/>
        <v>16.559182652168449</v>
      </c>
      <c r="I238" s="36">
        <f t="shared" si="47"/>
        <v>-1.5819879663060421E-2</v>
      </c>
      <c r="J238" s="36">
        <f t="shared" si="48"/>
        <v>-3.1912652250308635E-2</v>
      </c>
      <c r="K238" s="36">
        <f t="shared" ca="1" si="49"/>
        <v>2.5939772769913924E-3</v>
      </c>
      <c r="L238" s="36">
        <f t="shared" ca="1" si="50"/>
        <v>1.0891588327870762E-4</v>
      </c>
      <c r="M238" s="36">
        <f t="shared" ca="1" si="51"/>
        <v>8427984.3725274298</v>
      </c>
      <c r="N238" s="36">
        <f t="shared" ca="1" si="52"/>
        <v>150937639.97377729</v>
      </c>
      <c r="O238" s="36">
        <f t="shared" ca="1" si="53"/>
        <v>56596001.918981582</v>
      </c>
      <c r="P238" s="45">
        <f t="shared" ca="1" si="54"/>
        <v>-1.0436277271072651E-2</v>
      </c>
    </row>
    <row r="239" spans="1:20" x14ac:dyDescent="0.2">
      <c r="A239" s="107">
        <v>20215.5</v>
      </c>
      <c r="B239" s="107">
        <v>2.4584600032540038E-3</v>
      </c>
      <c r="C239" s="45"/>
      <c r="D239" s="92">
        <f t="shared" si="42"/>
        <v>2.02155</v>
      </c>
      <c r="E239" s="92">
        <f t="shared" si="43"/>
        <v>2.4584600032540038E-3</v>
      </c>
      <c r="F239" s="36">
        <f t="shared" si="44"/>
        <v>4.0866644024999994</v>
      </c>
      <c r="G239" s="36">
        <f t="shared" si="45"/>
        <v>8.2613964228738741</v>
      </c>
      <c r="H239" s="36">
        <f t="shared" si="46"/>
        <v>16.700825938660678</v>
      </c>
      <c r="I239" s="36">
        <f t="shared" si="47"/>
        <v>4.9698998195781309E-3</v>
      </c>
      <c r="J239" s="36">
        <f t="shared" si="48"/>
        <v>1.004690098026817E-2</v>
      </c>
      <c r="K239" s="36">
        <f t="shared" ca="1" si="49"/>
        <v>2.6174792635521357E-3</v>
      </c>
      <c r="L239" s="36">
        <f t="shared" ca="1" si="50"/>
        <v>2.5287125145765007E-8</v>
      </c>
      <c r="M239" s="36">
        <f t="shared" ca="1" si="51"/>
        <v>8751373.1044790093</v>
      </c>
      <c r="N239" s="36">
        <f t="shared" ca="1" si="52"/>
        <v>155940718.6455465</v>
      </c>
      <c r="O239" s="36">
        <f t="shared" ca="1" si="53"/>
        <v>58197236.118611835</v>
      </c>
      <c r="P239" s="45">
        <f t="shared" ca="1" si="54"/>
        <v>-1.5901926029813183E-4</v>
      </c>
      <c r="Q239" s="45"/>
      <c r="R239" s="45"/>
      <c r="S239" s="45"/>
      <c r="T239" s="45"/>
    </row>
    <row r="240" spans="1:20" x14ac:dyDescent="0.2">
      <c r="A240" s="106">
        <v>20224</v>
      </c>
      <c r="B240" s="106">
        <v>1.0876799933612347E-3</v>
      </c>
      <c r="D240" s="92">
        <f t="shared" si="42"/>
        <v>2.0224000000000002</v>
      </c>
      <c r="E240" s="92">
        <f t="shared" si="43"/>
        <v>1.0876799933612347E-3</v>
      </c>
      <c r="F240" s="36">
        <f t="shared" si="44"/>
        <v>4.0901017600000005</v>
      </c>
      <c r="G240" s="36">
        <f t="shared" si="45"/>
        <v>8.2718217994240018</v>
      </c>
      <c r="H240" s="36">
        <f t="shared" si="46"/>
        <v>16.728932407155103</v>
      </c>
      <c r="I240" s="36">
        <f t="shared" si="47"/>
        <v>2.1997240185737611E-3</v>
      </c>
      <c r="J240" s="36">
        <f t="shared" si="48"/>
        <v>4.4487218551635746E-3</v>
      </c>
      <c r="K240" s="36">
        <f t="shared" ca="1" si="49"/>
        <v>2.6221323016218274E-3</v>
      </c>
      <c r="L240" s="36">
        <f t="shared" ca="1" si="50"/>
        <v>2.3545438863262612E-6</v>
      </c>
      <c r="M240" s="36">
        <f t="shared" ca="1" si="51"/>
        <v>8816234.9699905496</v>
      </c>
      <c r="N240" s="36">
        <f t="shared" ca="1" si="52"/>
        <v>156942128.46111575</v>
      </c>
      <c r="O240" s="36">
        <f t="shared" ca="1" si="53"/>
        <v>58517230.042937048</v>
      </c>
      <c r="P240" s="45">
        <f t="shared" ca="1" si="54"/>
        <v>-1.5344523082605928E-3</v>
      </c>
    </row>
    <row r="241" spans="1:20" x14ac:dyDescent="0.2">
      <c r="A241" s="107">
        <v>20335.5</v>
      </c>
      <c r="B241" s="107">
        <v>3.5768599991570227E-3</v>
      </c>
      <c r="C241" s="45"/>
      <c r="D241" s="92">
        <f t="shared" si="42"/>
        <v>2.03355</v>
      </c>
      <c r="E241" s="92">
        <f t="shared" si="43"/>
        <v>3.5768599991570227E-3</v>
      </c>
      <c r="F241" s="36">
        <f t="shared" si="44"/>
        <v>4.1353256025</v>
      </c>
      <c r="G241" s="36">
        <f t="shared" si="45"/>
        <v>8.4093913789638748</v>
      </c>
      <c r="H241" s="36">
        <f t="shared" si="46"/>
        <v>17.100917838691988</v>
      </c>
      <c r="I241" s="36">
        <f t="shared" si="47"/>
        <v>7.2737236512857633E-3</v>
      </c>
      <c r="J241" s="36">
        <f t="shared" si="48"/>
        <v>1.4791480731072164E-2</v>
      </c>
      <c r="K241" s="36">
        <f t="shared" ca="1" si="49"/>
        <v>2.6833922343781659E-3</v>
      </c>
      <c r="L241" s="36">
        <f t="shared" ca="1" si="50"/>
        <v>7.9828464669892653E-7</v>
      </c>
      <c r="M241" s="36">
        <f t="shared" ca="1" si="51"/>
        <v>9696151.4718337245</v>
      </c>
      <c r="N241" s="36">
        <f t="shared" ca="1" si="52"/>
        <v>170463374.43297353</v>
      </c>
      <c r="O241" s="36">
        <f t="shared" ca="1" si="53"/>
        <v>62822215.504807934</v>
      </c>
      <c r="P241" s="45">
        <f t="shared" ca="1" si="54"/>
        <v>8.9346776477885678E-4</v>
      </c>
      <c r="Q241" s="45"/>
      <c r="R241" s="45"/>
      <c r="S241" s="45"/>
      <c r="T241" s="45"/>
    </row>
    <row r="242" spans="1:20" x14ac:dyDescent="0.2">
      <c r="A242" s="106">
        <v>20343.5</v>
      </c>
      <c r="B242" s="106">
        <v>4.0514200009056367E-3</v>
      </c>
      <c r="D242" s="92">
        <f t="shared" si="42"/>
        <v>2.0343499999999999</v>
      </c>
      <c r="E242" s="92">
        <f t="shared" si="43"/>
        <v>4.0514200009056367E-3</v>
      </c>
      <c r="F242" s="36">
        <f t="shared" si="44"/>
        <v>4.1385799225</v>
      </c>
      <c r="G242" s="36">
        <f t="shared" si="45"/>
        <v>8.4193200653378746</v>
      </c>
      <c r="H242" s="36">
        <f t="shared" si="46"/>
        <v>17.127843774920105</v>
      </c>
      <c r="I242" s="36">
        <f t="shared" si="47"/>
        <v>8.2420062788423811E-3</v>
      </c>
      <c r="J242" s="36">
        <f t="shared" si="48"/>
        <v>1.6767125473362995E-2</v>
      </c>
      <c r="K242" s="36">
        <f t="shared" ca="1" si="49"/>
        <v>2.6878035007535219E-3</v>
      </c>
      <c r="L242" s="36">
        <f t="shared" ca="1" si="50"/>
        <v>1.8594499594871026E-6</v>
      </c>
      <c r="M242" s="36">
        <f t="shared" ca="1" si="51"/>
        <v>9761388.6824117098</v>
      </c>
      <c r="N242" s="36">
        <f t="shared" ca="1" si="52"/>
        <v>171461317.73422441</v>
      </c>
      <c r="O242" s="36">
        <f t="shared" ca="1" si="53"/>
        <v>63138843.295453459</v>
      </c>
      <c r="P242" s="45">
        <f t="shared" ca="1" si="54"/>
        <v>1.3636165001521148E-3</v>
      </c>
    </row>
    <row r="243" spans="1:20" x14ac:dyDescent="0.2">
      <c r="A243" s="107">
        <v>20446.5</v>
      </c>
      <c r="B243" s="107">
        <v>6.911379998200573E-3</v>
      </c>
      <c r="C243" s="45"/>
      <c r="D243" s="92">
        <f t="shared" si="42"/>
        <v>2.0446499999999999</v>
      </c>
      <c r="E243" s="92">
        <f t="shared" si="43"/>
        <v>6.911379998200573E-3</v>
      </c>
      <c r="F243" s="36">
        <f t="shared" si="44"/>
        <v>4.1805936224999991</v>
      </c>
      <c r="G243" s="36">
        <f t="shared" si="45"/>
        <v>8.5478507502446224</v>
      </c>
      <c r="H243" s="36">
        <f t="shared" si="46"/>
        <v>17.477363036487667</v>
      </c>
      <c r="I243" s="36">
        <f t="shared" si="47"/>
        <v>1.41313531133208E-2</v>
      </c>
      <c r="J243" s="36">
        <f t="shared" si="48"/>
        <v>2.8893671143151372E-2</v>
      </c>
      <c r="K243" s="36">
        <f t="shared" ca="1" si="49"/>
        <v>2.744789123798966E-3</v>
      </c>
      <c r="L243" s="36">
        <f t="shared" ca="1" si="50"/>
        <v>1.736047951464675E-5</v>
      </c>
      <c r="M243" s="36">
        <f t="shared" ca="1" si="51"/>
        <v>10627033.399151605</v>
      </c>
      <c r="N243" s="36">
        <f t="shared" ca="1" si="52"/>
        <v>184648546.93825448</v>
      </c>
      <c r="O243" s="36">
        <f t="shared" ca="1" si="53"/>
        <v>67309674.762811065</v>
      </c>
      <c r="P243" s="45">
        <f t="shared" ca="1" si="54"/>
        <v>4.1665908744016071E-3</v>
      </c>
      <c r="Q243" s="45"/>
      <c r="R243" s="45"/>
      <c r="S243" s="45"/>
      <c r="T243" s="45"/>
    </row>
    <row r="244" spans="1:20" x14ac:dyDescent="0.2">
      <c r="A244" s="106">
        <v>20450.5</v>
      </c>
      <c r="B244" s="106">
        <v>2.1486600016942248E-3</v>
      </c>
      <c r="D244" s="92">
        <f t="shared" si="42"/>
        <v>2.0450499999999998</v>
      </c>
      <c r="E244" s="92">
        <f t="shared" si="43"/>
        <v>2.1486600016942248E-3</v>
      </c>
      <c r="F244" s="36">
        <f t="shared" si="44"/>
        <v>4.1822295024999994</v>
      </c>
      <c r="G244" s="36">
        <f t="shared" si="45"/>
        <v>8.5528684440876237</v>
      </c>
      <c r="H244" s="36">
        <f t="shared" si="46"/>
        <v>17.491043611581393</v>
      </c>
      <c r="I244" s="36">
        <f t="shared" si="47"/>
        <v>4.3941171364647738E-3</v>
      </c>
      <c r="J244" s="36">
        <f t="shared" si="48"/>
        <v>8.9861892499272858E-3</v>
      </c>
      <c r="K244" s="36">
        <f t="shared" ca="1" si="49"/>
        <v>2.7470092917281381E-3</v>
      </c>
      <c r="L244" s="36">
        <f t="shared" ca="1" si="50"/>
        <v>3.5802187288408808E-7</v>
      </c>
      <c r="M244" s="36">
        <f t="shared" ca="1" si="51"/>
        <v>10661624.08892815</v>
      </c>
      <c r="N244" s="36">
        <f t="shared" ca="1" si="52"/>
        <v>185173471.50604853</v>
      </c>
      <c r="O244" s="36">
        <f t="shared" ca="1" si="53"/>
        <v>67475207.513630435</v>
      </c>
      <c r="P244" s="45">
        <f t="shared" ca="1" si="54"/>
        <v>-5.9834929003391331E-4</v>
      </c>
    </row>
    <row r="245" spans="1:20" x14ac:dyDescent="0.2">
      <c r="A245" s="107">
        <v>20651</v>
      </c>
      <c r="B245" s="107">
        <v>1.1673199987853877E-3</v>
      </c>
      <c r="C245" s="45"/>
      <c r="D245" s="92">
        <f t="shared" si="42"/>
        <v>2.0651000000000002</v>
      </c>
      <c r="E245" s="92">
        <f t="shared" si="43"/>
        <v>1.1673199987853877E-3</v>
      </c>
      <c r="F245" s="36">
        <f t="shared" si="44"/>
        <v>4.2646380100000005</v>
      </c>
      <c r="G245" s="36">
        <f t="shared" si="45"/>
        <v>8.8069039544510019</v>
      </c>
      <c r="H245" s="36">
        <f t="shared" si="46"/>
        <v>18.187137356336766</v>
      </c>
      <c r="I245" s="36">
        <f t="shared" si="47"/>
        <v>2.4106325294917042E-3</v>
      </c>
      <c r="J245" s="36">
        <f t="shared" si="48"/>
        <v>4.9781972366533186E-3</v>
      </c>
      <c r="K245" s="36">
        <f t="shared" ca="1" si="49"/>
        <v>2.8589786462242953E-3</v>
      </c>
      <c r="L245" s="36">
        <f t="shared" ca="1" si="50"/>
        <v>2.8617089794548344E-6</v>
      </c>
      <c r="M245" s="36">
        <f t="shared" ca="1" si="51"/>
        <v>12491514.61770037</v>
      </c>
      <c r="N245" s="36">
        <f t="shared" ca="1" si="52"/>
        <v>212742314.4948107</v>
      </c>
      <c r="O245" s="36">
        <f t="shared" ca="1" si="53"/>
        <v>76121325.44567129</v>
      </c>
      <c r="P245" s="45">
        <f t="shared" ca="1" si="54"/>
        <v>-1.6916586474389076E-3</v>
      </c>
      <c r="Q245" s="45"/>
      <c r="R245" s="45"/>
      <c r="S245" s="45"/>
      <c r="T245" s="45"/>
    </row>
    <row r="246" spans="1:20" x14ac:dyDescent="0.2">
      <c r="A246" s="106">
        <v>20921</v>
      </c>
      <c r="B246" s="106">
        <v>5.683719995431602E-3</v>
      </c>
      <c r="D246" s="92">
        <f t="shared" si="42"/>
        <v>2.0920999999999998</v>
      </c>
      <c r="E246" s="92">
        <f t="shared" si="43"/>
        <v>5.683719995431602E-3</v>
      </c>
      <c r="F246" s="36">
        <f t="shared" si="44"/>
        <v>4.3768824099999994</v>
      </c>
      <c r="G246" s="36">
        <f t="shared" si="45"/>
        <v>9.156875689960998</v>
      </c>
      <c r="H246" s="36">
        <f t="shared" si="46"/>
        <v>19.157099630967402</v>
      </c>
      <c r="I246" s="36">
        <f t="shared" si="47"/>
        <v>1.1890910602442453E-2</v>
      </c>
      <c r="J246" s="36">
        <f t="shared" si="48"/>
        <v>2.4876974071369854E-2</v>
      </c>
      <c r="K246" s="36">
        <f t="shared" ca="1" si="49"/>
        <v>3.0118777757523691E-3</v>
      </c>
      <c r="L246" s="36">
        <f t="shared" ca="1" si="50"/>
        <v>7.13874084686045E-6</v>
      </c>
      <c r="M246" s="36">
        <f t="shared" ca="1" si="51"/>
        <v>15266762.813556971</v>
      </c>
      <c r="N246" s="36">
        <f t="shared" ca="1" si="52"/>
        <v>253911615.82337844</v>
      </c>
      <c r="O246" s="36">
        <f t="shared" ca="1" si="53"/>
        <v>88883243.376711994</v>
      </c>
      <c r="P246" s="45">
        <f t="shared" ca="1" si="54"/>
        <v>2.6718422196792329E-3</v>
      </c>
    </row>
    <row r="247" spans="1:20" x14ac:dyDescent="0.2">
      <c r="A247" s="107">
        <v>20938</v>
      </c>
      <c r="B247" s="107">
        <v>9.9421599952620454E-3</v>
      </c>
      <c r="C247" s="45"/>
      <c r="D247" s="92">
        <f t="shared" si="42"/>
        <v>2.0937999999999999</v>
      </c>
      <c r="E247" s="92">
        <f t="shared" si="43"/>
        <v>9.9421599952620454E-3</v>
      </c>
      <c r="F247" s="36">
        <f t="shared" si="44"/>
        <v>4.3839984399999992</v>
      </c>
      <c r="G247" s="36">
        <f t="shared" si="45"/>
        <v>9.1792159336719976</v>
      </c>
      <c r="H247" s="36">
        <f t="shared" si="46"/>
        <v>19.219442321922426</v>
      </c>
      <c r="I247" s="36">
        <f t="shared" si="47"/>
        <v>2.0816894598079668E-2</v>
      </c>
      <c r="J247" s="36">
        <f t="shared" si="48"/>
        <v>4.3586413909459207E-2</v>
      </c>
      <c r="K247" s="36">
        <f t="shared" ca="1" si="49"/>
        <v>3.021586082527501E-3</v>
      </c>
      <c r="L247" s="36">
        <f t="shared" ca="1" si="50"/>
        <v>4.7894343281621918E-5</v>
      </c>
      <c r="M247" s="36">
        <f t="shared" ca="1" si="51"/>
        <v>15453989.052458942</v>
      </c>
      <c r="N247" s="36">
        <f t="shared" ca="1" si="52"/>
        <v>256665061.81045455</v>
      </c>
      <c r="O247" s="36">
        <f t="shared" ca="1" si="53"/>
        <v>89731262.248826668</v>
      </c>
      <c r="P247" s="45">
        <f t="shared" ca="1" si="54"/>
        <v>6.9205739127345444E-3</v>
      </c>
      <c r="Q247" s="45"/>
      <c r="R247" s="45"/>
      <c r="S247" s="45"/>
      <c r="T247" s="45"/>
    </row>
    <row r="248" spans="1:20" x14ac:dyDescent="0.2">
      <c r="A248" s="106">
        <v>20942.5</v>
      </c>
      <c r="B248" s="106">
        <v>1.3341000012587756E-3</v>
      </c>
      <c r="D248" s="92">
        <f t="shared" si="42"/>
        <v>2.0942500000000002</v>
      </c>
      <c r="E248" s="92">
        <f t="shared" si="43"/>
        <v>1.3341000012587756E-3</v>
      </c>
      <c r="F248" s="36">
        <f t="shared" si="44"/>
        <v>4.3858830625000005</v>
      </c>
      <c r="G248" s="36">
        <f t="shared" si="45"/>
        <v>9.1851356036406262</v>
      </c>
      <c r="H248" s="36">
        <f t="shared" si="46"/>
        <v>19.235970237924384</v>
      </c>
      <c r="I248" s="36">
        <f t="shared" si="47"/>
        <v>2.7939389276361911E-3</v>
      </c>
      <c r="J248" s="36">
        <f t="shared" si="48"/>
        <v>5.8512065992020936E-3</v>
      </c>
      <c r="K248" s="36">
        <f t="shared" ca="1" si="49"/>
        <v>3.0241575410948048E-3</v>
      </c>
      <c r="L248" s="36">
        <f t="shared" ca="1" si="50"/>
        <v>2.8562944879566116E-6</v>
      </c>
      <c r="M248" s="36">
        <f t="shared" ca="1" si="51"/>
        <v>15503803.101274636</v>
      </c>
      <c r="N248" s="36">
        <f t="shared" ca="1" si="52"/>
        <v>257397185.62258521</v>
      </c>
      <c r="O248" s="36">
        <f t="shared" ca="1" si="53"/>
        <v>89956638.342631653</v>
      </c>
      <c r="P248" s="45">
        <f t="shared" ca="1" si="54"/>
        <v>-1.6900575398360292E-3</v>
      </c>
    </row>
    <row r="249" spans="1:20" x14ac:dyDescent="0.2">
      <c r="A249" s="107">
        <v>20972.5</v>
      </c>
      <c r="B249" s="107">
        <v>-5.386299999372568E-3</v>
      </c>
      <c r="C249" s="45"/>
      <c r="D249" s="92">
        <f t="shared" si="42"/>
        <v>2.0972499999999998</v>
      </c>
      <c r="E249" s="92">
        <f t="shared" si="43"/>
        <v>-5.386299999372568E-3</v>
      </c>
      <c r="F249" s="36">
        <f t="shared" si="44"/>
        <v>4.3984575624999991</v>
      </c>
      <c r="G249" s="36">
        <f t="shared" si="45"/>
        <v>9.2246651229531231</v>
      </c>
      <c r="H249" s="36">
        <f t="shared" si="46"/>
        <v>19.346428929113433</v>
      </c>
      <c r="I249" s="36">
        <f t="shared" si="47"/>
        <v>-1.1296417673684117E-2</v>
      </c>
      <c r="J249" s="36">
        <f t="shared" si="48"/>
        <v>-2.3691411966134012E-2</v>
      </c>
      <c r="K249" s="36">
        <f t="shared" ca="1" si="49"/>
        <v>3.0413178498815384E-3</v>
      </c>
      <c r="L249" s="36">
        <f t="shared" ca="1" si="50"/>
        <v>7.1024742613066407E-5</v>
      </c>
      <c r="M249" s="36">
        <f t="shared" ca="1" si="51"/>
        <v>15838628.140973935</v>
      </c>
      <c r="N249" s="36">
        <f t="shared" ca="1" si="52"/>
        <v>262313134.19139218</v>
      </c>
      <c r="O249" s="36">
        <f t="shared" ca="1" si="53"/>
        <v>91468813.778357983</v>
      </c>
      <c r="P249" s="45">
        <f t="shared" ca="1" si="54"/>
        <v>-8.4276178492541064E-3</v>
      </c>
      <c r="Q249" s="45"/>
      <c r="R249" s="45"/>
      <c r="S249" s="45"/>
      <c r="T249" s="45"/>
    </row>
    <row r="250" spans="1:20" x14ac:dyDescent="0.2">
      <c r="A250" s="106">
        <v>21508</v>
      </c>
      <c r="B250" s="106">
        <v>6.2545600012526847E-3</v>
      </c>
      <c r="D250" s="92">
        <f t="shared" si="42"/>
        <v>2.1507999999999998</v>
      </c>
      <c r="E250" s="92">
        <f t="shared" si="43"/>
        <v>6.2545600012526847E-3</v>
      </c>
      <c r="F250" s="36">
        <f t="shared" si="44"/>
        <v>4.6259406399999996</v>
      </c>
      <c r="G250" s="36">
        <f t="shared" si="45"/>
        <v>9.9494731285119986</v>
      </c>
      <c r="H250" s="36">
        <f t="shared" si="46"/>
        <v>21.399326804803607</v>
      </c>
      <c r="I250" s="36">
        <f t="shared" si="47"/>
        <v>1.3452307650694273E-2</v>
      </c>
      <c r="J250" s="36">
        <f t="shared" si="48"/>
        <v>2.893322329511324E-2</v>
      </c>
      <c r="K250" s="36">
        <f t="shared" ca="1" si="49"/>
        <v>3.3526769382462964E-3</v>
      </c>
      <c r="L250" s="36">
        <f t="shared" ca="1" si="50"/>
        <v>8.4209253113633392E-6</v>
      </c>
      <c r="M250" s="36">
        <f t="shared" ca="1" si="51"/>
        <v>22655390.469774708</v>
      </c>
      <c r="N250" s="36">
        <f t="shared" ca="1" si="52"/>
        <v>360788829.67296737</v>
      </c>
      <c r="O250" s="36">
        <f t="shared" ca="1" si="53"/>
        <v>121404072.55754834</v>
      </c>
      <c r="P250" s="45">
        <f t="shared" ca="1" si="54"/>
        <v>2.9018830630063884E-3</v>
      </c>
    </row>
    <row r="251" spans="1:20" x14ac:dyDescent="0.2">
      <c r="A251" s="107">
        <v>21606</v>
      </c>
      <c r="B251" s="107">
        <v>8.5679199983133003E-3</v>
      </c>
      <c r="C251" s="45"/>
      <c r="D251" s="92">
        <f t="shared" si="42"/>
        <v>2.1606000000000001</v>
      </c>
      <c r="E251" s="92">
        <f t="shared" si="43"/>
        <v>8.5679199983133003E-3</v>
      </c>
      <c r="F251" s="36">
        <f t="shared" si="44"/>
        <v>4.6681923599999999</v>
      </c>
      <c r="G251" s="36">
        <f t="shared" si="45"/>
        <v>10.086096413016</v>
      </c>
      <c r="H251" s="36">
        <f t="shared" si="46"/>
        <v>21.79201990996237</v>
      </c>
      <c r="I251" s="36">
        <f t="shared" si="47"/>
        <v>1.8511847948355718E-2</v>
      </c>
      <c r="J251" s="36">
        <f t="shared" si="48"/>
        <v>3.999669867721737E-2</v>
      </c>
      <c r="K251" s="36">
        <f t="shared" ca="1" si="49"/>
        <v>3.4106925033660258E-3</v>
      </c>
      <c r="L251" s="36">
        <f t="shared" ca="1" si="50"/>
        <v>2.659699543464014E-5</v>
      </c>
      <c r="M251" s="36">
        <f t="shared" ca="1" si="51"/>
        <v>24085108.328032367</v>
      </c>
      <c r="N251" s="36">
        <f t="shared" ca="1" si="52"/>
        <v>381118525.52545047</v>
      </c>
      <c r="O251" s="36">
        <f t="shared" ca="1" si="53"/>
        <v>127513424.26110207</v>
      </c>
      <c r="P251" s="45">
        <f t="shared" ca="1" si="54"/>
        <v>5.1572274949472745E-3</v>
      </c>
      <c r="Q251" s="45"/>
      <c r="R251" s="45"/>
      <c r="S251" s="45"/>
      <c r="T251" s="45"/>
    </row>
    <row r="252" spans="1:20" x14ac:dyDescent="0.2">
      <c r="A252" s="106">
        <v>21785.5</v>
      </c>
      <c r="B252" s="106">
        <v>6.0908599989488721E-3</v>
      </c>
      <c r="D252" s="92">
        <f t="shared" si="42"/>
        <v>2.17855</v>
      </c>
      <c r="E252" s="92">
        <f t="shared" si="43"/>
        <v>6.0908599989488721E-3</v>
      </c>
      <c r="F252" s="36">
        <f t="shared" si="44"/>
        <v>4.7460801024999997</v>
      </c>
      <c r="G252" s="36">
        <f t="shared" si="45"/>
        <v>10.339572807301375</v>
      </c>
      <c r="H252" s="36">
        <f t="shared" si="46"/>
        <v>22.525276339346409</v>
      </c>
      <c r="I252" s="36">
        <f t="shared" si="47"/>
        <v>1.3269243050710065E-2</v>
      </c>
      <c r="J252" s="36">
        <f t="shared" si="48"/>
        <v>2.8907709448124413E-2</v>
      </c>
      <c r="K252" s="36">
        <f t="shared" ca="1" si="49"/>
        <v>3.5177859747635067E-3</v>
      </c>
      <c r="L252" s="36">
        <f t="shared" ca="1" si="50"/>
        <v>6.6207099339374701E-6</v>
      </c>
      <c r="M252" s="36">
        <f t="shared" ca="1" si="51"/>
        <v>26860049.768126197</v>
      </c>
      <c r="N252" s="36">
        <f t="shared" ca="1" si="52"/>
        <v>420316218.40217841</v>
      </c>
      <c r="O252" s="36">
        <f t="shared" ca="1" si="53"/>
        <v>139237507.13224429</v>
      </c>
      <c r="P252" s="45">
        <f t="shared" ca="1" si="54"/>
        <v>2.5730740241853654E-3</v>
      </c>
    </row>
    <row r="253" spans="1:20" x14ac:dyDescent="0.2">
      <c r="A253" s="107">
        <v>22174.5</v>
      </c>
      <c r="B253" s="107">
        <v>9.4163399990065955E-3</v>
      </c>
      <c r="C253" s="45"/>
      <c r="D253" s="92">
        <f t="shared" si="42"/>
        <v>2.2174499999999999</v>
      </c>
      <c r="E253" s="92">
        <f t="shared" si="43"/>
        <v>9.4163399990065955E-3</v>
      </c>
      <c r="F253" s="36">
        <f t="shared" si="44"/>
        <v>4.9170845024999998</v>
      </c>
      <c r="G253" s="36">
        <f t="shared" si="45"/>
        <v>10.903389030068624</v>
      </c>
      <c r="H253" s="36">
        <f t="shared" si="46"/>
        <v>24.177720004725671</v>
      </c>
      <c r="I253" s="36">
        <f t="shared" si="47"/>
        <v>2.0880263130797175E-2</v>
      </c>
      <c r="J253" s="36">
        <f t="shared" si="48"/>
        <v>4.6300939479386197E-2</v>
      </c>
      <c r="K253" s="36">
        <f t="shared" ca="1" si="49"/>
        <v>3.7535576799970789E-3</v>
      </c>
      <c r="L253" s="36">
        <f t="shared" ca="1" si="50"/>
        <v>3.2067103592486799E-5</v>
      </c>
      <c r="M253" s="36">
        <f t="shared" ca="1" si="51"/>
        <v>33605032.456987418</v>
      </c>
      <c r="N253" s="36">
        <f t="shared" ca="1" si="52"/>
        <v>514379093.31827474</v>
      </c>
      <c r="O253" s="36">
        <f t="shared" ca="1" si="53"/>
        <v>167119491.44792548</v>
      </c>
      <c r="P253" s="45">
        <f t="shared" ca="1" si="54"/>
        <v>5.6627823190095166E-3</v>
      </c>
      <c r="Q253" s="45"/>
      <c r="R253" s="45"/>
      <c r="S253" s="45"/>
      <c r="T253" s="45"/>
    </row>
    <row r="254" spans="1:20" x14ac:dyDescent="0.2">
      <c r="A254" s="106">
        <v>22179</v>
      </c>
      <c r="B254" s="106">
        <v>2.8082800054107793E-3</v>
      </c>
      <c r="D254" s="92">
        <f t="shared" si="42"/>
        <v>2.2179000000000002</v>
      </c>
      <c r="E254" s="92">
        <f t="shared" si="43"/>
        <v>2.8082800054107793E-3</v>
      </c>
      <c r="F254" s="36">
        <f t="shared" si="44"/>
        <v>4.9190804100000012</v>
      </c>
      <c r="G254" s="36">
        <f t="shared" si="45"/>
        <v>10.910028441339003</v>
      </c>
      <c r="H254" s="36">
        <f t="shared" si="46"/>
        <v>24.197352080045778</v>
      </c>
      <c r="I254" s="36">
        <f t="shared" si="47"/>
        <v>6.2284842240005675E-3</v>
      </c>
      <c r="J254" s="36">
        <f t="shared" si="48"/>
        <v>1.381415516041086E-2</v>
      </c>
      <c r="K254" s="36">
        <f t="shared" ca="1" si="49"/>
        <v>3.7563146315353962E-3</v>
      </c>
      <c r="L254" s="36">
        <f t="shared" ca="1" si="50"/>
        <v>8.9876965233124219E-7</v>
      </c>
      <c r="M254" s="36">
        <f t="shared" ca="1" si="51"/>
        <v>33689179.495016336</v>
      </c>
      <c r="N254" s="36">
        <f t="shared" ca="1" si="52"/>
        <v>515543081.89003634</v>
      </c>
      <c r="O254" s="36">
        <f t="shared" ca="1" si="53"/>
        <v>167462569.7121191</v>
      </c>
      <c r="P254" s="45">
        <f t="shared" ca="1" si="54"/>
        <v>-9.4803462612461694E-4</v>
      </c>
    </row>
    <row r="255" spans="1:20" x14ac:dyDescent="0.2">
      <c r="A255" s="107">
        <v>22341.5</v>
      </c>
      <c r="B255" s="107">
        <v>8.0727800013846718E-3</v>
      </c>
      <c r="C255" s="45"/>
      <c r="D255" s="92">
        <f t="shared" si="42"/>
        <v>2.2341500000000001</v>
      </c>
      <c r="E255" s="92">
        <f t="shared" si="43"/>
        <v>8.0727800013846718E-3</v>
      </c>
      <c r="F255" s="36">
        <f t="shared" si="44"/>
        <v>4.9914262225000003</v>
      </c>
      <c r="G255" s="36">
        <f t="shared" si="45"/>
        <v>11.151594894998377</v>
      </c>
      <c r="H255" s="36">
        <f t="shared" si="46"/>
        <v>24.914335734660622</v>
      </c>
      <c r="I255" s="36">
        <f t="shared" si="47"/>
        <v>1.8035801440093566E-2</v>
      </c>
      <c r="J255" s="36">
        <f t="shared" si="48"/>
        <v>4.0294685787385043E-2</v>
      </c>
      <c r="K255" s="36">
        <f t="shared" ca="1" si="49"/>
        <v>3.8563235503534564E-3</v>
      </c>
      <c r="L255" s="36">
        <f t="shared" ca="1" si="50"/>
        <v>1.7778505003442751E-5</v>
      </c>
      <c r="M255" s="36">
        <f t="shared" ca="1" si="51"/>
        <v>36825626.86806789</v>
      </c>
      <c r="N255" s="36">
        <f t="shared" ca="1" si="52"/>
        <v>558781820.1867435</v>
      </c>
      <c r="O255" s="36">
        <f t="shared" ca="1" si="53"/>
        <v>180177158.25495017</v>
      </c>
      <c r="P255" s="45">
        <f t="shared" ca="1" si="54"/>
        <v>4.2164564510312154E-3</v>
      </c>
      <c r="Q255" s="45"/>
      <c r="R255" s="45"/>
      <c r="S255" s="45"/>
      <c r="T255" s="45"/>
    </row>
    <row r="256" spans="1:20" x14ac:dyDescent="0.2">
      <c r="A256" s="106">
        <v>22342</v>
      </c>
      <c r="B256" s="106">
        <v>9.2274400012684055E-3</v>
      </c>
      <c r="D256" s="92">
        <f t="shared" si="42"/>
        <v>2.2342</v>
      </c>
      <c r="E256" s="92">
        <f t="shared" si="43"/>
        <v>9.2274400012684055E-3</v>
      </c>
      <c r="F256" s="36">
        <f t="shared" si="44"/>
        <v>4.9916496399999994</v>
      </c>
      <c r="G256" s="36">
        <f t="shared" si="45"/>
        <v>11.152343625687999</v>
      </c>
      <c r="H256" s="36">
        <f t="shared" si="46"/>
        <v>24.916566128512123</v>
      </c>
      <c r="I256" s="36">
        <f t="shared" si="47"/>
        <v>2.061594645083387E-2</v>
      </c>
      <c r="J256" s="36">
        <f t="shared" si="48"/>
        <v>4.6060147560453034E-2</v>
      </c>
      <c r="K256" s="36">
        <f t="shared" ca="1" si="49"/>
        <v>3.8566326285686108E-3</v>
      </c>
      <c r="L256" s="36">
        <f t="shared" ca="1" si="50"/>
        <v>2.884557183464647E-5</v>
      </c>
      <c r="M256" s="36">
        <f t="shared" ca="1" si="51"/>
        <v>36835574.883024625</v>
      </c>
      <c r="N256" s="36">
        <f t="shared" ca="1" si="52"/>
        <v>558918523.43082595</v>
      </c>
      <c r="O256" s="36">
        <f t="shared" ca="1" si="53"/>
        <v>180217268.07223022</v>
      </c>
      <c r="P256" s="45">
        <f t="shared" ca="1" si="54"/>
        <v>5.3708073726997946E-3</v>
      </c>
    </row>
    <row r="257" spans="1:20" x14ac:dyDescent="0.2">
      <c r="A257" s="107">
        <v>22342</v>
      </c>
      <c r="B257" s="107">
        <v>1.722744000289822E-2</v>
      </c>
      <c r="C257" s="45"/>
      <c r="D257" s="92">
        <f t="shared" si="42"/>
        <v>2.2342</v>
      </c>
      <c r="E257" s="92">
        <f t="shared" si="43"/>
        <v>1.722744000289822E-2</v>
      </c>
      <c r="F257" s="36">
        <f t="shared" si="44"/>
        <v>4.9916496399999994</v>
      </c>
      <c r="G257" s="36">
        <f t="shared" si="45"/>
        <v>11.152343625687999</v>
      </c>
      <c r="H257" s="36">
        <f t="shared" si="46"/>
        <v>24.916566128512123</v>
      </c>
      <c r="I257" s="36">
        <f t="shared" si="47"/>
        <v>3.84895464544752E-2</v>
      </c>
      <c r="J257" s="36">
        <f t="shared" si="48"/>
        <v>8.5993344688588491E-2</v>
      </c>
      <c r="K257" s="36">
        <f t="shared" ca="1" si="49"/>
        <v>3.8566326285686108E-3</v>
      </c>
      <c r="L257" s="36">
        <f t="shared" ca="1" si="50"/>
        <v>1.7877848984142707E-4</v>
      </c>
      <c r="M257" s="36">
        <f t="shared" ca="1" si="51"/>
        <v>36835574.883024625</v>
      </c>
      <c r="N257" s="36">
        <f t="shared" ca="1" si="52"/>
        <v>558918523.43082595</v>
      </c>
      <c r="O257" s="36">
        <f t="shared" ca="1" si="53"/>
        <v>180217268.07223022</v>
      </c>
      <c r="P257" s="45">
        <f t="shared" ca="1" si="54"/>
        <v>1.3370807374329609E-2</v>
      </c>
      <c r="Q257" s="45"/>
      <c r="R257" s="45"/>
      <c r="S257" s="45"/>
      <c r="T257" s="45"/>
    </row>
    <row r="258" spans="1:20" x14ac:dyDescent="0.2">
      <c r="A258" s="106">
        <v>23223.5</v>
      </c>
      <c r="B258" s="106">
        <v>4.8930199991445988E-3</v>
      </c>
      <c r="D258" s="92">
        <f t="shared" si="42"/>
        <v>2.3223500000000001</v>
      </c>
      <c r="E258" s="92">
        <f t="shared" si="43"/>
        <v>4.8930199991445988E-3</v>
      </c>
      <c r="F258" s="36">
        <f t="shared" si="44"/>
        <v>5.393309522500001</v>
      </c>
      <c r="G258" s="36">
        <f t="shared" si="45"/>
        <v>12.525152369577878</v>
      </c>
      <c r="H258" s="36">
        <f t="shared" si="46"/>
        <v>29.08778760548919</v>
      </c>
      <c r="I258" s="36">
        <f t="shared" si="47"/>
        <v>1.136330499501346E-2</v>
      </c>
      <c r="J258" s="36">
        <f t="shared" si="48"/>
        <v>2.6389571355169509E-2</v>
      </c>
      <c r="K258" s="36">
        <f t="shared" ca="1" si="49"/>
        <v>4.4144968274145609E-3</v>
      </c>
      <c r="L258" s="36">
        <f t="shared" ca="1" si="50"/>
        <v>2.2898442588257542E-7</v>
      </c>
      <c r="M258" s="36">
        <f t="shared" ca="1" si="51"/>
        <v>57435823.766623758</v>
      </c>
      <c r="N258" s="36">
        <f t="shared" ca="1" si="52"/>
        <v>837262852.64595044</v>
      </c>
      <c r="O258" s="36">
        <f t="shared" ca="1" si="53"/>
        <v>260964150.36024451</v>
      </c>
      <c r="P258" s="45">
        <f t="shared" ca="1" si="54"/>
        <v>4.7852317173003797E-4</v>
      </c>
    </row>
    <row r="259" spans="1:20" x14ac:dyDescent="0.2">
      <c r="A259" s="107">
        <v>23266.5</v>
      </c>
      <c r="B259" s="107">
        <v>3.1937800013110973E-3</v>
      </c>
      <c r="C259" s="45"/>
      <c r="D259" s="92">
        <f t="shared" si="42"/>
        <v>2.3266499999999999</v>
      </c>
      <c r="E259" s="92">
        <f t="shared" si="43"/>
        <v>3.1937800013110973E-3</v>
      </c>
      <c r="F259" s="36">
        <f t="shared" si="44"/>
        <v>5.4133002224999993</v>
      </c>
      <c r="G259" s="36">
        <f t="shared" si="45"/>
        <v>12.594854962679623</v>
      </c>
      <c r="H259" s="36">
        <f t="shared" si="46"/>
        <v>29.30381929891854</v>
      </c>
      <c r="I259" s="36">
        <f t="shared" si="47"/>
        <v>7.4308082400504644E-3</v>
      </c>
      <c r="J259" s="36">
        <f t="shared" si="48"/>
        <v>1.7288889991713411E-2</v>
      </c>
      <c r="K259" s="36">
        <f t="shared" ca="1" si="49"/>
        <v>4.4423723376929621E-3</v>
      </c>
      <c r="L259" s="36">
        <f t="shared" ca="1" si="50"/>
        <v>1.5589828224715239E-6</v>
      </c>
      <c r="M259" s="36">
        <f t="shared" ca="1" si="51"/>
        <v>58607722.749688707</v>
      </c>
      <c r="N259" s="36">
        <f t="shared" ca="1" si="52"/>
        <v>852861455.51185405</v>
      </c>
      <c r="O259" s="36">
        <f t="shared" ca="1" si="53"/>
        <v>265444175.62880871</v>
      </c>
      <c r="P259" s="45">
        <f t="shared" ca="1" si="54"/>
        <v>-1.2485923363818648E-3</v>
      </c>
      <c r="Q259" s="45"/>
      <c r="R259" s="45"/>
      <c r="S259" s="45"/>
      <c r="T259" s="45"/>
    </row>
    <row r="260" spans="1:20" x14ac:dyDescent="0.2">
      <c r="A260" s="106">
        <v>23477</v>
      </c>
      <c r="B260" s="106">
        <v>8.4656399994855747E-3</v>
      </c>
      <c r="D260" s="92">
        <f t="shared" si="42"/>
        <v>2.3477000000000001</v>
      </c>
      <c r="E260" s="92">
        <f t="shared" si="43"/>
        <v>8.4656399994855747E-3</v>
      </c>
      <c r="F260" s="36">
        <f t="shared" si="44"/>
        <v>5.5116952900000005</v>
      </c>
      <c r="G260" s="36">
        <f t="shared" si="45"/>
        <v>12.939807032333002</v>
      </c>
      <c r="H260" s="36">
        <f t="shared" si="46"/>
        <v>30.378784969808191</v>
      </c>
      <c r="I260" s="36">
        <f t="shared" si="47"/>
        <v>1.9874783026792284E-2</v>
      </c>
      <c r="J260" s="36">
        <f t="shared" si="48"/>
        <v>4.6660028112000249E-2</v>
      </c>
      <c r="K260" s="36">
        <f t="shared" ca="1" si="49"/>
        <v>4.5797221331929303E-3</v>
      </c>
      <c r="L260" s="36">
        <f t="shared" ca="1" si="50"/>
        <v>1.5100357663572378E-5</v>
      </c>
      <c r="M260" s="36">
        <f t="shared" ca="1" si="51"/>
        <v>64586441.339348614</v>
      </c>
      <c r="N260" s="36">
        <f t="shared" ca="1" si="52"/>
        <v>932123150.31095195</v>
      </c>
      <c r="O260" s="36">
        <f t="shared" ca="1" si="53"/>
        <v>288149258.93837583</v>
      </c>
      <c r="P260" s="45">
        <f t="shared" ca="1" si="54"/>
        <v>3.8859178662926444E-3</v>
      </c>
    </row>
    <row r="261" spans="1:20" x14ac:dyDescent="0.2">
      <c r="A261" s="107">
        <v>23481.5</v>
      </c>
      <c r="B261" s="107">
        <v>7.7675799984717742E-3</v>
      </c>
      <c r="C261" s="45"/>
      <c r="D261" s="92">
        <f t="shared" si="42"/>
        <v>2.34815</v>
      </c>
      <c r="E261" s="92">
        <f t="shared" si="43"/>
        <v>7.7675799984717742E-3</v>
      </c>
      <c r="F261" s="36">
        <f t="shared" si="44"/>
        <v>5.5138084224999995</v>
      </c>
      <c r="G261" s="36">
        <f t="shared" si="45"/>
        <v>12.947249247293373</v>
      </c>
      <c r="H261" s="36">
        <f t="shared" si="46"/>
        <v>30.402083320031931</v>
      </c>
      <c r="I261" s="36">
        <f t="shared" si="47"/>
        <v>1.8239442973411495E-2</v>
      </c>
      <c r="J261" s="36">
        <f t="shared" si="48"/>
        <v>4.2828948018016205E-2</v>
      </c>
      <c r="K261" s="36">
        <f t="shared" ca="1" si="49"/>
        <v>4.5826744786614838E-3</v>
      </c>
      <c r="L261" s="36">
        <f t="shared" ca="1" si="50"/>
        <v>1.0143623170118055E-5</v>
      </c>
      <c r="M261" s="36">
        <f t="shared" ca="1" si="51"/>
        <v>64718712.502888456</v>
      </c>
      <c r="N261" s="36">
        <f t="shared" ca="1" si="52"/>
        <v>933870975.5102725</v>
      </c>
      <c r="O261" s="36">
        <f t="shared" ca="1" si="53"/>
        <v>288648870.13359529</v>
      </c>
      <c r="P261" s="45">
        <f t="shared" ca="1" si="54"/>
        <v>3.1849055198102903E-3</v>
      </c>
      <c r="Q261" s="45"/>
      <c r="R261" s="45"/>
      <c r="S261" s="45"/>
      <c r="T261" s="45"/>
    </row>
    <row r="262" spans="1:20" x14ac:dyDescent="0.2">
      <c r="A262" s="106">
        <v>23482</v>
      </c>
      <c r="B262" s="106">
        <v>8.5322400045697577E-3</v>
      </c>
      <c r="D262" s="92">
        <f t="shared" si="42"/>
        <v>2.3481999999999998</v>
      </c>
      <c r="E262" s="92">
        <f t="shared" si="43"/>
        <v>8.5322400045697577E-3</v>
      </c>
      <c r="F262" s="36">
        <f t="shared" si="44"/>
        <v>5.5140432399999995</v>
      </c>
      <c r="G262" s="36">
        <f t="shared" si="45"/>
        <v>12.948076336167999</v>
      </c>
      <c r="H262" s="36">
        <f t="shared" si="46"/>
        <v>30.404672852589691</v>
      </c>
      <c r="I262" s="36">
        <f t="shared" si="47"/>
        <v>2.0035405978730703E-2</v>
      </c>
      <c r="J262" s="36">
        <f t="shared" si="48"/>
        <v>4.7047140319255436E-2</v>
      </c>
      <c r="K262" s="36">
        <f t="shared" ca="1" si="49"/>
        <v>4.5830025587175844E-3</v>
      </c>
      <c r="L262" s="36">
        <f t="shared" ca="1" si="50"/>
        <v>1.5596476403720998E-5</v>
      </c>
      <c r="M262" s="36">
        <f t="shared" ca="1" si="51"/>
        <v>64733420.986081555</v>
      </c>
      <c r="N262" s="36">
        <f t="shared" ca="1" si="52"/>
        <v>934065318.00583184</v>
      </c>
      <c r="O262" s="36">
        <f t="shared" ca="1" si="53"/>
        <v>288704419.69011497</v>
      </c>
      <c r="P262" s="45">
        <f t="shared" ca="1" si="54"/>
        <v>3.9492374458521733E-3</v>
      </c>
    </row>
    <row r="263" spans="1:20" x14ac:dyDescent="0.2">
      <c r="A263" s="107">
        <v>23482.5</v>
      </c>
      <c r="B263" s="107">
        <v>8.096900004602503E-3</v>
      </c>
      <c r="C263" s="45"/>
      <c r="D263" s="92">
        <f t="shared" si="42"/>
        <v>2.3482500000000002</v>
      </c>
      <c r="E263" s="92">
        <f t="shared" si="43"/>
        <v>8.096900004602503E-3</v>
      </c>
      <c r="F263" s="36">
        <f t="shared" si="44"/>
        <v>5.5142780625000007</v>
      </c>
      <c r="G263" s="36">
        <f t="shared" si="45"/>
        <v>12.948903460265628</v>
      </c>
      <c r="H263" s="36">
        <f t="shared" si="46"/>
        <v>30.407262550568763</v>
      </c>
      <c r="I263" s="36">
        <f t="shared" si="47"/>
        <v>1.9013545435807831E-2</v>
      </c>
      <c r="J263" s="36">
        <f t="shared" si="48"/>
        <v>4.464855806963574E-2</v>
      </c>
      <c r="K263" s="36">
        <f t="shared" ca="1" si="49"/>
        <v>4.5833306471078248E-3</v>
      </c>
      <c r="L263" s="36">
        <f t="shared" ca="1" si="50"/>
        <v>1.2345169629925565E-5</v>
      </c>
      <c r="M263" s="36">
        <f t="shared" ca="1" si="51"/>
        <v>64748131.807557002</v>
      </c>
      <c r="N263" s="36">
        <f t="shared" ca="1" si="52"/>
        <v>934259688.4493593</v>
      </c>
      <c r="O263" s="36">
        <f t="shared" ca="1" si="53"/>
        <v>288759976.68915331</v>
      </c>
      <c r="P263" s="45">
        <f t="shared" ca="1" si="54"/>
        <v>3.5135693574946782E-3</v>
      </c>
      <c r="Q263" s="45"/>
      <c r="R263" s="45"/>
      <c r="S263" s="45"/>
      <c r="T263" s="45"/>
    </row>
    <row r="264" spans="1:20" x14ac:dyDescent="0.2">
      <c r="A264" s="106">
        <v>23485.5</v>
      </c>
      <c r="B264" s="106">
        <v>8.3648600048036315E-3</v>
      </c>
      <c r="D264" s="92">
        <f t="shared" si="42"/>
        <v>2.3485499999999999</v>
      </c>
      <c r="E264" s="92">
        <f t="shared" si="43"/>
        <v>8.3648600048036315E-3</v>
      </c>
      <c r="F264" s="36">
        <f t="shared" si="44"/>
        <v>5.5156871024999994</v>
      </c>
      <c r="G264" s="36">
        <f t="shared" si="45"/>
        <v>12.953866944576372</v>
      </c>
      <c r="H264" s="36">
        <f t="shared" si="46"/>
        <v>30.422804212684838</v>
      </c>
      <c r="I264" s="36">
        <f t="shared" si="47"/>
        <v>1.9645291964281567E-2</v>
      </c>
      <c r="J264" s="36">
        <f t="shared" si="48"/>
        <v>4.6137950442713474E-2</v>
      </c>
      <c r="K264" s="36">
        <f t="shared" ca="1" si="49"/>
        <v>4.5852993524662178E-3</v>
      </c>
      <c r="L264" s="36">
        <f t="shared" ca="1" si="50"/>
        <v>1.4285078724697215E-5</v>
      </c>
      <c r="M264" s="36">
        <f t="shared" ca="1" si="51"/>
        <v>64836445.853071906</v>
      </c>
      <c r="N264" s="36">
        <f t="shared" ca="1" si="52"/>
        <v>935426498.1529572</v>
      </c>
      <c r="O264" s="36">
        <f t="shared" ca="1" si="53"/>
        <v>289093475.01018357</v>
      </c>
      <c r="P264" s="45">
        <f t="shared" ca="1" si="54"/>
        <v>3.7795606523374136E-3</v>
      </c>
    </row>
    <row r="265" spans="1:20" x14ac:dyDescent="0.2">
      <c r="A265" s="107">
        <v>23486</v>
      </c>
      <c r="B265" s="107">
        <v>8.499520001350902E-3</v>
      </c>
      <c r="C265" s="45"/>
      <c r="D265" s="92">
        <f t="shared" si="42"/>
        <v>2.3485999999999998</v>
      </c>
      <c r="E265" s="92">
        <f t="shared" si="43"/>
        <v>8.499520001350902E-3</v>
      </c>
      <c r="F265" s="36">
        <f t="shared" si="44"/>
        <v>5.5159219599999991</v>
      </c>
      <c r="G265" s="36">
        <f t="shared" si="45"/>
        <v>12.954694315255997</v>
      </c>
      <c r="H265" s="36">
        <f t="shared" si="46"/>
        <v>30.425395068810232</v>
      </c>
      <c r="I265" s="36">
        <f t="shared" si="47"/>
        <v>1.9961972675172728E-2</v>
      </c>
      <c r="J265" s="36">
        <f t="shared" si="48"/>
        <v>4.6882689024910662E-2</v>
      </c>
      <c r="K265" s="36">
        <f t="shared" ca="1" si="49"/>
        <v>4.585627499195442E-3</v>
      </c>
      <c r="L265" s="36">
        <f t="shared" ca="1" si="50"/>
        <v>1.5318554518428728E-5</v>
      </c>
      <c r="M265" s="36">
        <f t="shared" ca="1" si="51"/>
        <v>64851173.048890397</v>
      </c>
      <c r="N265" s="36">
        <f t="shared" ca="1" si="52"/>
        <v>935621064.29980969</v>
      </c>
      <c r="O265" s="36">
        <f t="shared" ca="1" si="53"/>
        <v>289149084.12380737</v>
      </c>
      <c r="P265" s="45">
        <f t="shared" ca="1" si="54"/>
        <v>3.91389250215546E-3</v>
      </c>
      <c r="Q265" s="45"/>
      <c r="R265" s="45"/>
      <c r="S265" s="45"/>
      <c r="T265" s="45"/>
    </row>
    <row r="266" spans="1:20" x14ac:dyDescent="0.2">
      <c r="A266" s="106">
        <v>23659.5</v>
      </c>
      <c r="B266" s="106">
        <v>7.7565399988088757E-3</v>
      </c>
      <c r="D266" s="92">
        <f t="shared" si="42"/>
        <v>2.3659500000000002</v>
      </c>
      <c r="E266" s="92">
        <f t="shared" si="43"/>
        <v>7.7565399988088757E-3</v>
      </c>
      <c r="F266" s="36">
        <f t="shared" si="44"/>
        <v>5.597719402500001</v>
      </c>
      <c r="G266" s="36">
        <f t="shared" si="45"/>
        <v>13.243924220344878</v>
      </c>
      <c r="H266" s="36">
        <f t="shared" si="46"/>
        <v>31.334462509124968</v>
      </c>
      <c r="I266" s="36">
        <f t="shared" si="47"/>
        <v>1.8351585810181863E-2</v>
      </c>
      <c r="J266" s="36">
        <f t="shared" si="48"/>
        <v>4.3418934447599783E-2</v>
      </c>
      <c r="K266" s="36">
        <f t="shared" ca="1" si="49"/>
        <v>4.6999976129876563E-3</v>
      </c>
      <c r="L266" s="36">
        <f t="shared" ca="1" si="50"/>
        <v>9.3424513563216718E-6</v>
      </c>
      <c r="M266" s="36">
        <f t="shared" ca="1" si="51"/>
        <v>70104390.640905201</v>
      </c>
      <c r="N266" s="36">
        <f t="shared" ca="1" si="52"/>
        <v>1004840983.4631907</v>
      </c>
      <c r="O266" s="36">
        <f t="shared" ca="1" si="53"/>
        <v>308899334.68646324</v>
      </c>
      <c r="P266" s="45">
        <f t="shared" ca="1" si="54"/>
        <v>3.0565423858212194E-3</v>
      </c>
    </row>
    <row r="267" spans="1:20" x14ac:dyDescent="0.2">
      <c r="A267" s="107">
        <v>23723.5</v>
      </c>
      <c r="B267" s="107">
        <v>7.5530199974309653E-3</v>
      </c>
      <c r="C267" s="45"/>
      <c r="D267" s="92">
        <f t="shared" si="42"/>
        <v>2.37235</v>
      </c>
      <c r="E267" s="92">
        <f t="shared" si="43"/>
        <v>7.5530199974309653E-3</v>
      </c>
      <c r="F267" s="36">
        <f t="shared" si="44"/>
        <v>5.6280445224999998</v>
      </c>
      <c r="G267" s="36">
        <f t="shared" si="45"/>
        <v>13.351691422952873</v>
      </c>
      <c r="H267" s="36">
        <f t="shared" si="46"/>
        <v>31.67488514724225</v>
      </c>
      <c r="I267" s="36">
        <f t="shared" si="47"/>
        <v>1.7918406990905349E-2</v>
      </c>
      <c r="J267" s="36">
        <f t="shared" si="48"/>
        <v>4.2508732824874301E-2</v>
      </c>
      <c r="K267" s="36">
        <f t="shared" ca="1" si="49"/>
        <v>4.7424393701908443E-3</v>
      </c>
      <c r="L267" s="36">
        <f t="shared" ca="1" si="50"/>
        <v>7.8993634622174714E-6</v>
      </c>
      <c r="M267" s="36">
        <f t="shared" ca="1" si="51"/>
        <v>72115223.828505367</v>
      </c>
      <c r="N267" s="36">
        <f t="shared" ca="1" si="52"/>
        <v>1031244981.256241</v>
      </c>
      <c r="O267" s="36">
        <f t="shared" ca="1" si="53"/>
        <v>316416203.87221712</v>
      </c>
      <c r="P267" s="45">
        <f t="shared" ca="1" si="54"/>
        <v>2.810580627240121E-3</v>
      </c>
      <c r="Q267" s="45"/>
      <c r="R267" s="45"/>
      <c r="S267" s="45"/>
      <c r="T267" s="45"/>
    </row>
    <row r="268" spans="1:20" x14ac:dyDescent="0.2">
      <c r="A268" s="106">
        <v>23959</v>
      </c>
      <c r="B268" s="106">
        <v>1.2397880003845785E-2</v>
      </c>
      <c r="D268" s="92">
        <f t="shared" si="42"/>
        <v>2.3959000000000001</v>
      </c>
      <c r="E268" s="92">
        <f t="shared" si="43"/>
        <v>1.2397880003845785E-2</v>
      </c>
      <c r="F268" s="36">
        <f t="shared" si="44"/>
        <v>5.7403368100000005</v>
      </c>
      <c r="G268" s="36">
        <f t="shared" si="45"/>
        <v>13.753272963079002</v>
      </c>
      <c r="H268" s="36">
        <f t="shared" si="46"/>
        <v>32.951466692240984</v>
      </c>
      <c r="I268" s="36">
        <f t="shared" si="47"/>
        <v>2.9704080701214119E-2</v>
      </c>
      <c r="J268" s="36">
        <f t="shared" si="48"/>
        <v>7.1168006952038912E-2</v>
      </c>
      <c r="K268" s="36">
        <f t="shared" ca="1" si="49"/>
        <v>4.8997874250494436E-3</v>
      </c>
      <c r="L268" s="36">
        <f t="shared" ca="1" si="50"/>
        <v>5.6221392320200763E-5</v>
      </c>
      <c r="M268" s="36">
        <f t="shared" ca="1" si="51"/>
        <v>79863739.018170998</v>
      </c>
      <c r="N268" s="36">
        <f t="shared" ca="1" si="52"/>
        <v>1132551663.6744099</v>
      </c>
      <c r="O268" s="36">
        <f t="shared" ca="1" si="53"/>
        <v>345177428.07425153</v>
      </c>
      <c r="P268" s="45">
        <f t="shared" ca="1" si="54"/>
        <v>7.4980925787963412E-3</v>
      </c>
    </row>
    <row r="269" spans="1:20" x14ac:dyDescent="0.2">
      <c r="A269" s="107">
        <v>24657.5</v>
      </c>
      <c r="B269" s="107">
        <v>1.4457900004344992E-2</v>
      </c>
      <c r="C269" s="45"/>
      <c r="D269" s="92">
        <f t="shared" si="42"/>
        <v>2.4657499999999999</v>
      </c>
      <c r="E269" s="92">
        <f t="shared" si="43"/>
        <v>1.4457900004344992E-2</v>
      </c>
      <c r="F269" s="36">
        <f t="shared" si="44"/>
        <v>6.0799230624999998</v>
      </c>
      <c r="G269" s="36">
        <f t="shared" si="45"/>
        <v>14.991570291359373</v>
      </c>
      <c r="H269" s="36">
        <f t="shared" si="46"/>
        <v>36.965464445919373</v>
      </c>
      <c r="I269" s="36">
        <f t="shared" si="47"/>
        <v>3.564956693571366E-2</v>
      </c>
      <c r="J269" s="36">
        <f t="shared" si="48"/>
        <v>8.7902919671735955E-2</v>
      </c>
      <c r="K269" s="36">
        <f t="shared" ca="1" si="49"/>
        <v>5.3773608029744962E-3</v>
      </c>
      <c r="L269" s="36">
        <f t="shared" ca="1" si="50"/>
        <v>8.2456192187626312E-5</v>
      </c>
      <c r="M269" s="36">
        <f t="shared" ca="1" si="51"/>
        <v>106283401.73808019</v>
      </c>
      <c r="N269" s="36">
        <f t="shared" ca="1" si="52"/>
        <v>1473579944.4516463</v>
      </c>
      <c r="O269" s="36">
        <f t="shared" ca="1" si="53"/>
        <v>441218688.66979206</v>
      </c>
      <c r="P269" s="45">
        <f t="shared" ca="1" si="54"/>
        <v>9.0805392013704953E-3</v>
      </c>
      <c r="Q269" s="45"/>
      <c r="R269" s="45"/>
      <c r="S269" s="45"/>
      <c r="T269" s="45"/>
    </row>
    <row r="270" spans="1:20" x14ac:dyDescent="0.2">
      <c r="A270" s="106">
        <v>24901</v>
      </c>
      <c r="B270" s="106">
        <v>1.4777320000575855E-2</v>
      </c>
      <c r="D270" s="92">
        <f t="shared" si="42"/>
        <v>2.4901</v>
      </c>
      <c r="E270" s="92">
        <f t="shared" si="43"/>
        <v>1.4777320000575855E-2</v>
      </c>
      <c r="F270" s="36">
        <f t="shared" si="44"/>
        <v>6.2005980100000002</v>
      </c>
      <c r="G270" s="36">
        <f t="shared" si="45"/>
        <v>15.440109104701001</v>
      </c>
      <c r="H270" s="36">
        <f t="shared" si="46"/>
        <v>38.447415681615965</v>
      </c>
      <c r="I270" s="36">
        <f t="shared" si="47"/>
        <v>3.6797004533433937E-2</v>
      </c>
      <c r="J270" s="36">
        <f t="shared" si="48"/>
        <v>9.1628220988703851E-2</v>
      </c>
      <c r="K270" s="36">
        <f t="shared" ca="1" si="49"/>
        <v>5.5476681856988569E-3</v>
      </c>
      <c r="L270" s="36">
        <f t="shared" ca="1" si="50"/>
        <v>8.5186472623862254E-5</v>
      </c>
      <c r="M270" s="36">
        <f t="shared" ca="1" si="51"/>
        <v>116789963.73946677</v>
      </c>
      <c r="N270" s="36">
        <f t="shared" ca="1" si="52"/>
        <v>1607646443.5921848</v>
      </c>
      <c r="O270" s="36">
        <f t="shared" ca="1" si="53"/>
        <v>478704930.95579255</v>
      </c>
      <c r="P270" s="45">
        <f t="shared" ca="1" si="54"/>
        <v>9.2296518148769977E-3</v>
      </c>
    </row>
    <row r="271" spans="1:20" x14ac:dyDescent="0.2">
      <c r="A271" s="107">
        <v>24969.5</v>
      </c>
      <c r="B271" s="107">
        <v>5.9657399979187176E-3</v>
      </c>
      <c r="C271" s="45"/>
      <c r="D271" s="92">
        <f t="shared" si="42"/>
        <v>2.49695</v>
      </c>
      <c r="E271" s="92">
        <f t="shared" si="43"/>
        <v>5.9657399979187176E-3</v>
      </c>
      <c r="F271" s="36">
        <f t="shared" si="44"/>
        <v>6.2347593024999997</v>
      </c>
      <c r="G271" s="36">
        <f t="shared" si="45"/>
        <v>15.567882240377374</v>
      </c>
      <c r="H271" s="36">
        <f t="shared" si="46"/>
        <v>38.872223560110285</v>
      </c>
      <c r="I271" s="36">
        <f t="shared" si="47"/>
        <v>1.4896154487803142E-2</v>
      </c>
      <c r="J271" s="36">
        <f t="shared" si="48"/>
        <v>3.7194952948320058E-2</v>
      </c>
      <c r="K271" s="36">
        <f t="shared" ca="1" si="49"/>
        <v>5.5959342999514321E-3</v>
      </c>
      <c r="L271" s="36">
        <f t="shared" ca="1" si="50"/>
        <v>1.3675625424907118E-7</v>
      </c>
      <c r="M271" s="36">
        <f t="shared" ca="1" si="51"/>
        <v>119873637.48953179</v>
      </c>
      <c r="N271" s="36">
        <f t="shared" ca="1" si="52"/>
        <v>1646851621.5808177</v>
      </c>
      <c r="O271" s="36">
        <f t="shared" ca="1" si="53"/>
        <v>489642519.39461857</v>
      </c>
      <c r="P271" s="45">
        <f t="shared" ca="1" si="54"/>
        <v>3.6980569796728549E-4</v>
      </c>
      <c r="Q271" s="45"/>
      <c r="R271" s="45"/>
      <c r="S271" s="45"/>
      <c r="T271" s="45"/>
    </row>
    <row r="272" spans="1:20" x14ac:dyDescent="0.2">
      <c r="A272" s="106">
        <v>25029</v>
      </c>
      <c r="B272" s="106">
        <v>9.370280007715337E-3</v>
      </c>
      <c r="D272" s="92">
        <f t="shared" si="42"/>
        <v>2.5028999999999999</v>
      </c>
      <c r="E272" s="92">
        <f t="shared" si="43"/>
        <v>9.370280007715337E-3</v>
      </c>
      <c r="F272" s="36">
        <f t="shared" si="44"/>
        <v>6.2645084099999995</v>
      </c>
      <c r="G272" s="36">
        <f t="shared" si="45"/>
        <v>15.679438099388998</v>
      </c>
      <c r="H272" s="36">
        <f t="shared" si="46"/>
        <v>39.244065618960718</v>
      </c>
      <c r="I272" s="36">
        <f t="shared" si="47"/>
        <v>2.3452873831310717E-2</v>
      </c>
      <c r="J272" s="36">
        <f t="shared" si="48"/>
        <v>5.8700197912387592E-2</v>
      </c>
      <c r="K272" s="36">
        <f t="shared" ca="1" si="49"/>
        <v>5.6379858265766811E-3</v>
      </c>
      <c r="L272" s="36">
        <f t="shared" ca="1" si="50"/>
        <v>1.393001985456147E-5</v>
      </c>
      <c r="M272" s="36">
        <f t="shared" ca="1" si="51"/>
        <v>122598747.82257065</v>
      </c>
      <c r="N272" s="36">
        <f t="shared" ca="1" si="52"/>
        <v>1681446971.4060202</v>
      </c>
      <c r="O272" s="36">
        <f t="shared" ca="1" si="53"/>
        <v>499285333.23138672</v>
      </c>
      <c r="P272" s="45">
        <f t="shared" ca="1" si="54"/>
        <v>3.7322941811386559E-3</v>
      </c>
    </row>
    <row r="273" spans="1:20" x14ac:dyDescent="0.2">
      <c r="A273" s="107">
        <v>25170</v>
      </c>
      <c r="B273" s="107">
        <v>9.9843999996664934E-3</v>
      </c>
      <c r="C273" s="45"/>
      <c r="D273" s="92">
        <f t="shared" si="42"/>
        <v>2.5169999999999999</v>
      </c>
      <c r="E273" s="92">
        <f t="shared" si="43"/>
        <v>9.9843999996664934E-3</v>
      </c>
      <c r="F273" s="36">
        <f t="shared" si="44"/>
        <v>6.3352889999999995</v>
      </c>
      <c r="G273" s="36">
        <f t="shared" si="45"/>
        <v>15.945922412999998</v>
      </c>
      <c r="H273" s="36">
        <f t="shared" si="46"/>
        <v>40.135886713520996</v>
      </c>
      <c r="I273" s="36">
        <f t="shared" si="47"/>
        <v>2.5130734799160562E-2</v>
      </c>
      <c r="J273" s="36">
        <f t="shared" si="48"/>
        <v>6.3254059489487133E-2</v>
      </c>
      <c r="K273" s="36">
        <f t="shared" ca="1" si="49"/>
        <v>5.7381085641063315E-3</v>
      </c>
      <c r="L273" s="36">
        <f t="shared" ca="1" si="50"/>
        <v>1.8030990955711581E-5</v>
      </c>
      <c r="M273" s="36">
        <f t="shared" ca="1" si="51"/>
        <v>129232143.07075804</v>
      </c>
      <c r="N273" s="36">
        <f t="shared" ca="1" si="52"/>
        <v>1765465661.773809</v>
      </c>
      <c r="O273" s="36">
        <f t="shared" ca="1" si="53"/>
        <v>522671366.70108151</v>
      </c>
      <c r="P273" s="45">
        <f t="shared" ca="1" si="54"/>
        <v>4.2462914355601619E-3</v>
      </c>
      <c r="Q273" s="45"/>
      <c r="R273" s="45"/>
      <c r="S273" s="45"/>
      <c r="T273" s="45"/>
    </row>
    <row r="274" spans="1:20" x14ac:dyDescent="0.2">
      <c r="A274" s="106">
        <v>25230</v>
      </c>
      <c r="B274" s="106">
        <v>1.5543599998636637E-2</v>
      </c>
      <c r="D274" s="92">
        <f t="shared" si="42"/>
        <v>2.5230000000000001</v>
      </c>
      <c r="E274" s="92">
        <f t="shared" si="43"/>
        <v>1.5543599998636637E-2</v>
      </c>
      <c r="F274" s="36">
        <f t="shared" si="44"/>
        <v>6.3655290000000004</v>
      </c>
      <c r="G274" s="36">
        <f t="shared" si="45"/>
        <v>16.060229667000002</v>
      </c>
      <c r="H274" s="36">
        <f t="shared" si="46"/>
        <v>40.519959449841004</v>
      </c>
      <c r="I274" s="36">
        <f t="shared" si="47"/>
        <v>3.9216502796560235E-2</v>
      </c>
      <c r="J274" s="36">
        <f t="shared" si="48"/>
        <v>9.8943236555721473E-2</v>
      </c>
      <c r="K274" s="36">
        <f t="shared" ca="1" si="49"/>
        <v>5.7809150038069749E-3</v>
      </c>
      <c r="L274" s="36">
        <f t="shared" ca="1" si="50"/>
        <v>9.5310018308272237E-5</v>
      </c>
      <c r="M274" s="36">
        <f t="shared" ca="1" si="51"/>
        <v>132130853.78256744</v>
      </c>
      <c r="N274" s="36">
        <f t="shared" ca="1" si="52"/>
        <v>1802098426.6189406</v>
      </c>
      <c r="O274" s="36">
        <f t="shared" ca="1" si="53"/>
        <v>532853941.73238808</v>
      </c>
      <c r="P274" s="45">
        <f t="shared" ca="1" si="54"/>
        <v>9.762684994829662E-3</v>
      </c>
    </row>
    <row r="275" spans="1:20" x14ac:dyDescent="0.2">
      <c r="A275" s="107">
        <v>25371</v>
      </c>
      <c r="B275" s="107">
        <v>1.3157720000890549E-2</v>
      </c>
      <c r="C275" s="45"/>
      <c r="D275" s="92">
        <f t="shared" si="42"/>
        <v>2.5371000000000001</v>
      </c>
      <c r="E275" s="92">
        <f t="shared" si="43"/>
        <v>1.3157720000890549E-2</v>
      </c>
      <c r="F275" s="36">
        <f t="shared" si="44"/>
        <v>6.4368764100000009</v>
      </c>
      <c r="G275" s="36">
        <f t="shared" si="45"/>
        <v>16.330999139811002</v>
      </c>
      <c r="H275" s="36">
        <f t="shared" si="46"/>
        <v>41.4333779176145</v>
      </c>
      <c r="I275" s="36">
        <f t="shared" si="47"/>
        <v>3.3382451414259412E-2</v>
      </c>
      <c r="J275" s="36">
        <f t="shared" si="48"/>
        <v>8.469461748311756E-2</v>
      </c>
      <c r="K275" s="36">
        <f t="shared" ca="1" si="49"/>
        <v>5.8819825328703364E-3</v>
      </c>
      <c r="L275" s="36">
        <f t="shared" ca="1" si="50"/>
        <v>5.2936355703553176E-5</v>
      </c>
      <c r="M275" s="36">
        <f t="shared" ca="1" si="51"/>
        <v>139124794.85913485</v>
      </c>
      <c r="N275" s="36">
        <f t="shared" ca="1" si="52"/>
        <v>1890289158.9864247</v>
      </c>
      <c r="O275" s="36">
        <f t="shared" ca="1" si="53"/>
        <v>557334850.71066904</v>
      </c>
      <c r="P275" s="45">
        <f t="shared" ca="1" si="54"/>
        <v>7.2757374680202129E-3</v>
      </c>
      <c r="Q275" s="45"/>
      <c r="R275" s="45"/>
      <c r="S275" s="45"/>
      <c r="T275" s="45"/>
    </row>
    <row r="276" spans="1:20" x14ac:dyDescent="0.2">
      <c r="A276" s="106">
        <v>25486.5</v>
      </c>
      <c r="B276" s="106">
        <v>1.3884179999877233E-2</v>
      </c>
      <c r="D276" s="92">
        <f t="shared" si="42"/>
        <v>2.5486499999999999</v>
      </c>
      <c r="E276" s="92">
        <f t="shared" si="43"/>
        <v>1.3884179999877233E-2</v>
      </c>
      <c r="F276" s="36">
        <f t="shared" si="44"/>
        <v>6.4956168224999997</v>
      </c>
      <c r="G276" s="36">
        <f t="shared" si="45"/>
        <v>16.555053814664625</v>
      </c>
      <c r="H276" s="36">
        <f t="shared" si="46"/>
        <v>42.19303790474499</v>
      </c>
      <c r="I276" s="36">
        <f t="shared" si="47"/>
        <v>3.5385915356687107E-2</v>
      </c>
      <c r="J276" s="36">
        <f t="shared" si="48"/>
        <v>9.0186313173820587E-2</v>
      </c>
      <c r="K276" s="36">
        <f t="shared" ca="1" si="49"/>
        <v>5.9652657021254905E-3</v>
      </c>
      <c r="L276" s="36">
        <f t="shared" ca="1" si="50"/>
        <v>6.270920365513697E-5</v>
      </c>
      <c r="M276" s="36">
        <f t="shared" ca="1" si="51"/>
        <v>145047408.95452672</v>
      </c>
      <c r="N276" s="36">
        <f t="shared" ca="1" si="52"/>
        <v>1964764151.6853745</v>
      </c>
      <c r="O276" s="36">
        <f t="shared" ca="1" si="53"/>
        <v>577973852.56055617</v>
      </c>
      <c r="P276" s="45">
        <f t="shared" ca="1" si="54"/>
        <v>7.9189142977517425E-3</v>
      </c>
    </row>
    <row r="277" spans="1:20" x14ac:dyDescent="0.2">
      <c r="A277" s="107">
        <v>25568</v>
      </c>
      <c r="B277" s="107">
        <v>1.0093760000017937E-2</v>
      </c>
      <c r="C277" s="45"/>
      <c r="D277" s="92">
        <f t="shared" ref="D277:D340" si="55">A277/A$18</f>
        <v>2.5568</v>
      </c>
      <c r="E277" s="92">
        <f t="shared" ref="E277:E340" si="56">B277/B$18</f>
        <v>1.0093760000017937E-2</v>
      </c>
      <c r="F277" s="36">
        <f t="shared" ref="F277:F340" si="57">D277*D277</f>
        <v>6.5372262399999999</v>
      </c>
      <c r="G277" s="36">
        <f t="shared" ref="G277:G340" si="58">D277*F277</f>
        <v>16.714380050431998</v>
      </c>
      <c r="H277" s="36">
        <f t="shared" ref="H277:H340" si="59">F277*F277</f>
        <v>42.735326912944537</v>
      </c>
      <c r="I277" s="36">
        <f t="shared" ref="I277:I340" si="60">E277*D277</f>
        <v>2.580772556804586E-2</v>
      </c>
      <c r="J277" s="36">
        <f t="shared" ref="J277:J340" si="61">I277*D277</f>
        <v>6.5985192732379655E-2</v>
      </c>
      <c r="K277" s="36">
        <f t="shared" ref="K277:K340" ca="1" si="62">+E$4+E$5*D277+E$6*D277^2</f>
        <v>6.0243002313585233E-3</v>
      </c>
      <c r="L277" s="36">
        <f t="shared" ref="L277:L340" ca="1" si="63">+(K277-E277)^2</f>
        <v>1.6560502808737531E-5</v>
      </c>
      <c r="M277" s="36">
        <f t="shared" ref="M277:M340" ca="1" si="64">(M$1-M$2*D277+M$3*F277)^2</f>
        <v>149333387.80545765</v>
      </c>
      <c r="N277" s="36">
        <f t="shared" ref="N277:N340" ca="1" si="65">(-M$2+M$4*D277-M$5*F277)^2</f>
        <v>2018546414.6923428</v>
      </c>
      <c r="O277" s="36">
        <f t="shared" ref="O277:O340" ca="1" si="66">+(M$3-D277*M$5+F277*M$6)^2</f>
        <v>592859627.66702437</v>
      </c>
      <c r="P277" s="45">
        <f t="shared" ref="P277:P340" ca="1" si="67">+E277-K277</f>
        <v>4.069459768659414E-3</v>
      </c>
      <c r="Q277" s="45"/>
      <c r="R277" s="45"/>
      <c r="S277" s="45"/>
      <c r="T277" s="45"/>
    </row>
    <row r="278" spans="1:20" x14ac:dyDescent="0.2">
      <c r="A278" s="106">
        <v>26245</v>
      </c>
      <c r="B278" s="106">
        <v>1.2503400001151022E-2</v>
      </c>
      <c r="D278" s="92">
        <f t="shared" si="55"/>
        <v>2.6244999999999998</v>
      </c>
      <c r="E278" s="92">
        <f t="shared" si="56"/>
        <v>1.2503400001151022E-2</v>
      </c>
      <c r="F278" s="36">
        <f t="shared" si="57"/>
        <v>6.8880002499999993</v>
      </c>
      <c r="G278" s="36">
        <f t="shared" si="58"/>
        <v>18.077556656124997</v>
      </c>
      <c r="H278" s="36">
        <f t="shared" si="59"/>
        <v>47.444547444000051</v>
      </c>
      <c r="I278" s="36">
        <f t="shared" si="60"/>
        <v>3.2815173303020855E-2</v>
      </c>
      <c r="J278" s="36">
        <f t="shared" si="61"/>
        <v>8.6123422333778232E-2</v>
      </c>
      <c r="K278" s="36">
        <f t="shared" ca="1" si="62"/>
        <v>6.5232444540944314E-3</v>
      </c>
      <c r="L278" s="36">
        <f t="shared" ca="1" si="63"/>
        <v>3.5762260366991707E-5</v>
      </c>
      <c r="M278" s="36">
        <f t="shared" ca="1" si="64"/>
        <v>188515329.5751237</v>
      </c>
      <c r="N278" s="36">
        <f t="shared" ca="1" si="65"/>
        <v>2506356077.2257829</v>
      </c>
      <c r="O278" s="36">
        <f t="shared" ca="1" si="66"/>
        <v>727243030.40879226</v>
      </c>
      <c r="P278" s="45">
        <f t="shared" ca="1" si="67"/>
        <v>5.9801555470565902E-3</v>
      </c>
    </row>
    <row r="279" spans="1:20" x14ac:dyDescent="0.2">
      <c r="A279" s="107">
        <v>26364.5</v>
      </c>
      <c r="B279" s="107">
        <v>1.0467139996762853E-2</v>
      </c>
      <c r="C279" s="45"/>
      <c r="D279" s="92">
        <f t="shared" si="55"/>
        <v>2.63645</v>
      </c>
      <c r="E279" s="92">
        <f t="shared" si="56"/>
        <v>1.0467139996762853E-2</v>
      </c>
      <c r="F279" s="36">
        <f t="shared" si="57"/>
        <v>6.9508686024999999</v>
      </c>
      <c r="G279" s="36">
        <f t="shared" si="58"/>
        <v>18.325617527061123</v>
      </c>
      <c r="H279" s="36">
        <f t="shared" si="59"/>
        <v>48.314574329220299</v>
      </c>
      <c r="I279" s="36">
        <f t="shared" si="60"/>
        <v>2.7596091244465423E-2</v>
      </c>
      <c r="J279" s="36">
        <f t="shared" si="61"/>
        <v>7.2755714761470858E-2</v>
      </c>
      <c r="K279" s="36">
        <f t="shared" ca="1" si="62"/>
        <v>6.6129016270458484E-3</v>
      </c>
      <c r="L279" s="36">
        <f t="shared" ca="1" si="63"/>
        <v>1.4855153410598794E-5</v>
      </c>
      <c r="M279" s="36">
        <f t="shared" ca="1" si="64"/>
        <v>196125883.48055589</v>
      </c>
      <c r="N279" s="36">
        <f t="shared" ca="1" si="65"/>
        <v>2600391729.4848113</v>
      </c>
      <c r="O279" s="36">
        <f t="shared" ca="1" si="66"/>
        <v>753032521.59832859</v>
      </c>
      <c r="P279" s="45">
        <f t="shared" ca="1" si="67"/>
        <v>3.8542383697170047E-3</v>
      </c>
      <c r="Q279" s="45"/>
      <c r="R279" s="45"/>
      <c r="S279" s="45"/>
      <c r="T279" s="45"/>
    </row>
    <row r="280" spans="1:20" x14ac:dyDescent="0.2">
      <c r="A280" s="106">
        <v>26429</v>
      </c>
      <c r="B280" s="106">
        <v>7.4182799944537692E-3</v>
      </c>
      <c r="D280" s="92">
        <f t="shared" si="55"/>
        <v>2.6429</v>
      </c>
      <c r="E280" s="92">
        <f t="shared" si="56"/>
        <v>7.4182799944537692E-3</v>
      </c>
      <c r="F280" s="36">
        <f t="shared" si="57"/>
        <v>6.98492041</v>
      </c>
      <c r="G280" s="36">
        <f t="shared" si="58"/>
        <v>18.460446151589</v>
      </c>
      <c r="H280" s="36">
        <f t="shared" si="59"/>
        <v>48.789113134034565</v>
      </c>
      <c r="I280" s="36">
        <f t="shared" si="60"/>
        <v>1.9605772197341866E-2</v>
      </c>
      <c r="J280" s="36">
        <f t="shared" si="61"/>
        <v>5.181609534035482E-2</v>
      </c>
      <c r="K280" s="36">
        <f t="shared" ca="1" si="62"/>
        <v>6.661491811527925E-3</v>
      </c>
      <c r="L280" s="36">
        <f t="shared" ca="1" si="63"/>
        <v>5.7272835381620092E-7</v>
      </c>
      <c r="M280" s="36">
        <f t="shared" ca="1" si="64"/>
        <v>200324101.60600773</v>
      </c>
      <c r="N280" s="36">
        <f t="shared" ca="1" si="65"/>
        <v>2652176034.7016134</v>
      </c>
      <c r="O280" s="36">
        <f t="shared" ca="1" si="66"/>
        <v>767220255.45602071</v>
      </c>
      <c r="P280" s="45">
        <f t="shared" ca="1" si="67"/>
        <v>7.5678818292584417E-4</v>
      </c>
    </row>
    <row r="281" spans="1:20" x14ac:dyDescent="0.2">
      <c r="A281" s="107">
        <v>26497</v>
      </c>
      <c r="B281" s="107">
        <v>1.845203999982914E-2</v>
      </c>
      <c r="C281" s="45"/>
      <c r="D281" s="92">
        <f t="shared" si="55"/>
        <v>2.6497000000000002</v>
      </c>
      <c r="E281" s="92">
        <f t="shared" si="56"/>
        <v>1.845203999982914E-2</v>
      </c>
      <c r="F281" s="36">
        <f t="shared" si="57"/>
        <v>7.020910090000001</v>
      </c>
      <c r="G281" s="36">
        <f t="shared" si="58"/>
        <v>18.603305465473003</v>
      </c>
      <c r="H281" s="36">
        <f t="shared" si="59"/>
        <v>49.29317849186382</v>
      </c>
      <c r="I281" s="36">
        <f t="shared" si="60"/>
        <v>4.8892370387547276E-2</v>
      </c>
      <c r="J281" s="36">
        <f t="shared" si="61"/>
        <v>0.12955011381588402</v>
      </c>
      <c r="K281" s="36">
        <f t="shared" ca="1" si="62"/>
        <v>6.7128688539039158E-3</v>
      </c>
      <c r="L281" s="36">
        <f t="shared" ca="1" si="63"/>
        <v>1.3780813919332332E-4</v>
      </c>
      <c r="M281" s="36">
        <f t="shared" ca="1" si="64"/>
        <v>204819652.18168527</v>
      </c>
      <c r="N281" s="36">
        <f t="shared" ca="1" si="65"/>
        <v>2707560270.2311788</v>
      </c>
      <c r="O281" s="36">
        <f t="shared" ca="1" si="66"/>
        <v>782383473.52047551</v>
      </c>
      <c r="P281" s="45">
        <f t="shared" ca="1" si="67"/>
        <v>1.1739171145925223E-2</v>
      </c>
      <c r="Q281" s="45"/>
      <c r="R281" s="45"/>
      <c r="S281" s="45"/>
      <c r="T281" s="45"/>
    </row>
    <row r="282" spans="1:20" x14ac:dyDescent="0.2">
      <c r="A282" s="106">
        <v>26556.5</v>
      </c>
      <c r="B282" s="106">
        <v>9.8565799999050796E-3</v>
      </c>
      <c r="D282" s="92">
        <f t="shared" si="55"/>
        <v>2.6556500000000001</v>
      </c>
      <c r="E282" s="92">
        <f t="shared" si="56"/>
        <v>9.8565799999050796E-3</v>
      </c>
      <c r="F282" s="36">
        <f t="shared" si="57"/>
        <v>7.0524769225000004</v>
      </c>
      <c r="G282" s="36">
        <f t="shared" si="58"/>
        <v>18.728910339237128</v>
      </c>
      <c r="H282" s="36">
        <f t="shared" si="59"/>
        <v>49.737430742395077</v>
      </c>
      <c r="I282" s="36">
        <f t="shared" si="60"/>
        <v>2.6175626676747926E-2</v>
      </c>
      <c r="J282" s="36">
        <f t="shared" si="61"/>
        <v>6.9513302984105629E-2</v>
      </c>
      <c r="K282" s="36">
        <f t="shared" ca="1" si="62"/>
        <v>6.7579502157336657E-3</v>
      </c>
      <c r="L282" s="36">
        <f t="shared" ca="1" si="63"/>
        <v>9.601506539354183E-6</v>
      </c>
      <c r="M282" s="36">
        <f t="shared" ca="1" si="64"/>
        <v>208812356.1418353</v>
      </c>
      <c r="N282" s="36">
        <f t="shared" ca="1" si="65"/>
        <v>2756692375.7535286</v>
      </c>
      <c r="O282" s="36">
        <f t="shared" ca="1" si="66"/>
        <v>795825847.13339698</v>
      </c>
      <c r="P282" s="45">
        <f t="shared" ca="1" si="67"/>
        <v>3.0986297841714139E-3</v>
      </c>
    </row>
    <row r="283" spans="1:20" x14ac:dyDescent="0.2">
      <c r="A283" s="107">
        <v>26659</v>
      </c>
      <c r="B283" s="107">
        <v>1.0561880000750534E-2</v>
      </c>
      <c r="C283" s="45"/>
      <c r="D283" s="92">
        <f t="shared" si="55"/>
        <v>2.6659000000000002</v>
      </c>
      <c r="E283" s="92">
        <f t="shared" si="56"/>
        <v>1.0561880000750534E-2</v>
      </c>
      <c r="F283" s="36">
        <f t="shared" si="57"/>
        <v>7.107022810000001</v>
      </c>
      <c r="G283" s="36">
        <f t="shared" si="58"/>
        <v>18.946612109179004</v>
      </c>
      <c r="H283" s="36">
        <f t="shared" si="59"/>
        <v>50.509773221860314</v>
      </c>
      <c r="I283" s="36">
        <f t="shared" si="60"/>
        <v>2.815691589400085E-2</v>
      </c>
      <c r="J283" s="36">
        <f t="shared" si="61"/>
        <v>7.5063522081816866E-2</v>
      </c>
      <c r="K283" s="36">
        <f t="shared" ca="1" si="62"/>
        <v>6.835888162087125E-3</v>
      </c>
      <c r="L283" s="36">
        <f t="shared" ca="1" si="63"/>
        <v>1.3883015181786334E-5</v>
      </c>
      <c r="M283" s="36">
        <f t="shared" ca="1" si="64"/>
        <v>215821375.5975492</v>
      </c>
      <c r="N283" s="36">
        <f t="shared" ca="1" si="65"/>
        <v>2842815464.7065568</v>
      </c>
      <c r="O283" s="36">
        <f t="shared" ca="1" si="66"/>
        <v>819368748.43945336</v>
      </c>
      <c r="P283" s="45">
        <f t="shared" ca="1" si="67"/>
        <v>3.7259918386634092E-3</v>
      </c>
      <c r="Q283" s="45"/>
      <c r="R283" s="45"/>
      <c r="S283" s="45"/>
      <c r="T283" s="45"/>
    </row>
    <row r="284" spans="1:20" x14ac:dyDescent="0.2">
      <c r="A284" s="106">
        <v>26685</v>
      </c>
      <c r="B284" s="106">
        <v>1.0604199997032993E-2</v>
      </c>
      <c r="D284" s="92">
        <f t="shared" si="55"/>
        <v>2.6684999999999999</v>
      </c>
      <c r="E284" s="92">
        <f t="shared" si="56"/>
        <v>1.0604199997032993E-2</v>
      </c>
      <c r="F284" s="36">
        <f t="shared" si="57"/>
        <v>7.1208922499999989</v>
      </c>
      <c r="G284" s="36">
        <f t="shared" si="58"/>
        <v>19.002100969124996</v>
      </c>
      <c r="H284" s="36">
        <f t="shared" si="59"/>
        <v>50.707106436110045</v>
      </c>
      <c r="I284" s="36">
        <f t="shared" si="60"/>
        <v>2.8297307692082538E-2</v>
      </c>
      <c r="J284" s="36">
        <f t="shared" si="61"/>
        <v>7.5511365576322251E-2</v>
      </c>
      <c r="K284" s="36">
        <f t="shared" ca="1" si="62"/>
        <v>6.8557134762322024E-3</v>
      </c>
      <c r="L284" s="36">
        <f t="shared" ca="1" si="63"/>
        <v>1.4051151196625213E-5</v>
      </c>
      <c r="M284" s="36">
        <f t="shared" ca="1" si="64"/>
        <v>217625841.42188755</v>
      </c>
      <c r="N284" s="36">
        <f t="shared" ca="1" si="65"/>
        <v>2864962378.6212354</v>
      </c>
      <c r="O284" s="36">
        <f t="shared" ca="1" si="66"/>
        <v>825418871.75152946</v>
      </c>
      <c r="P284" s="45">
        <f t="shared" ca="1" si="67"/>
        <v>3.7484865208007902E-3</v>
      </c>
    </row>
    <row r="285" spans="1:20" x14ac:dyDescent="0.2">
      <c r="A285" s="107">
        <v>26728</v>
      </c>
      <c r="B285" s="107">
        <v>1.4904960000421852E-2</v>
      </c>
      <c r="C285" s="45"/>
      <c r="D285" s="92">
        <f t="shared" si="55"/>
        <v>2.6728000000000001</v>
      </c>
      <c r="E285" s="92">
        <f t="shared" si="56"/>
        <v>1.4904960000421852E-2</v>
      </c>
      <c r="F285" s="36">
        <f t="shared" si="57"/>
        <v>7.1438598400000002</v>
      </c>
      <c r="G285" s="36">
        <f t="shared" si="58"/>
        <v>19.094108580352</v>
      </c>
      <c r="H285" s="36">
        <f t="shared" si="59"/>
        <v>51.03473341356483</v>
      </c>
      <c r="I285" s="36">
        <f t="shared" si="60"/>
        <v>3.9837977089127528E-2</v>
      </c>
      <c r="J285" s="36">
        <f t="shared" si="61"/>
        <v>0.10647894516382006</v>
      </c>
      <c r="K285" s="36">
        <f t="shared" ca="1" si="62"/>
        <v>6.8885509505711394E-3</v>
      </c>
      <c r="L285" s="36">
        <f t="shared" ca="1" si="63"/>
        <v>6.4262814054528406E-5</v>
      </c>
      <c r="M285" s="36">
        <f t="shared" ca="1" si="64"/>
        <v>220633943.04391393</v>
      </c>
      <c r="N285" s="36">
        <f t="shared" ca="1" si="65"/>
        <v>2901859372.6060019</v>
      </c>
      <c r="O285" s="36">
        <f t="shared" ca="1" si="66"/>
        <v>835494858.38327777</v>
      </c>
      <c r="P285" s="45">
        <f t="shared" ca="1" si="67"/>
        <v>8.0164090498507125E-3</v>
      </c>
      <c r="Q285" s="45"/>
      <c r="R285" s="45"/>
      <c r="S285" s="45"/>
      <c r="T285" s="45"/>
    </row>
    <row r="286" spans="1:20" x14ac:dyDescent="0.2">
      <c r="A286" s="106">
        <v>26749</v>
      </c>
      <c r="B286" s="106">
        <v>1.4400679996469989E-2</v>
      </c>
      <c r="D286" s="92">
        <f t="shared" si="55"/>
        <v>2.6749000000000001</v>
      </c>
      <c r="E286" s="92">
        <f t="shared" si="56"/>
        <v>1.4400679996469989E-2</v>
      </c>
      <c r="F286" s="36">
        <f t="shared" si="57"/>
        <v>7.1550900100000003</v>
      </c>
      <c r="G286" s="36">
        <f t="shared" si="58"/>
        <v>19.139150267749002</v>
      </c>
      <c r="H286" s="36">
        <f t="shared" si="59"/>
        <v>51.195313051201808</v>
      </c>
      <c r="I286" s="36">
        <f t="shared" si="60"/>
        <v>3.8520378922557573E-2</v>
      </c>
      <c r="J286" s="36">
        <f t="shared" si="61"/>
        <v>0.10303816157994926</v>
      </c>
      <c r="K286" s="36">
        <f t="shared" ca="1" si="62"/>
        <v>6.9046102588140191E-3</v>
      </c>
      <c r="L286" s="36">
        <f t="shared" ca="1" si="63"/>
        <v>5.6191061511801645E-5</v>
      </c>
      <c r="M286" s="36">
        <f t="shared" ca="1" si="64"/>
        <v>222113841.02579558</v>
      </c>
      <c r="N286" s="36">
        <f t="shared" ca="1" si="65"/>
        <v>2920001359.5715814</v>
      </c>
      <c r="O286" s="36">
        <f t="shared" ca="1" si="66"/>
        <v>840447525.37589574</v>
      </c>
      <c r="P286" s="45">
        <f t="shared" ca="1" si="67"/>
        <v>7.4960697376559703E-3</v>
      </c>
    </row>
    <row r="287" spans="1:20" x14ac:dyDescent="0.2">
      <c r="A287" s="107">
        <v>26792.5</v>
      </c>
      <c r="B287" s="107">
        <v>7.8560999972978607E-3</v>
      </c>
      <c r="C287" s="45"/>
      <c r="D287" s="92">
        <f t="shared" si="55"/>
        <v>2.6792500000000001</v>
      </c>
      <c r="E287" s="92">
        <f t="shared" si="56"/>
        <v>7.8560999972978607E-3</v>
      </c>
      <c r="F287" s="36">
        <f t="shared" si="57"/>
        <v>7.178380562500001</v>
      </c>
      <c r="G287" s="36">
        <f t="shared" si="58"/>
        <v>19.232676122078129</v>
      </c>
      <c r="H287" s="36">
        <f t="shared" si="59"/>
        <v>51.529147500077833</v>
      </c>
      <c r="I287" s="36">
        <f t="shared" si="60"/>
        <v>2.1048455917760295E-2</v>
      </c>
      <c r="J287" s="36">
        <f t="shared" si="61"/>
        <v>5.6394075517659271E-2</v>
      </c>
      <c r="K287" s="36">
        <f t="shared" ca="1" si="62"/>
        <v>6.9379227357766037E-3</v>
      </c>
      <c r="L287" s="36">
        <f t="shared" ca="1" si="63"/>
        <v>8.4304948357467474E-7</v>
      </c>
      <c r="M287" s="36">
        <f t="shared" ca="1" si="64"/>
        <v>225202061.02122363</v>
      </c>
      <c r="N287" s="36">
        <f t="shared" ca="1" si="65"/>
        <v>2957838195.0141854</v>
      </c>
      <c r="O287" s="36">
        <f t="shared" ca="1" si="66"/>
        <v>850773386.51570475</v>
      </c>
      <c r="P287" s="45">
        <f t="shared" ca="1" si="67"/>
        <v>9.1817726152125696E-4</v>
      </c>
      <c r="Q287" s="45"/>
      <c r="R287" s="45"/>
      <c r="S287" s="45"/>
      <c r="T287" s="45"/>
    </row>
    <row r="288" spans="1:20" x14ac:dyDescent="0.2">
      <c r="A288" s="106">
        <v>26800.5</v>
      </c>
      <c r="B288" s="106">
        <v>1.333065999642713E-2</v>
      </c>
      <c r="D288" s="92">
        <f t="shared" si="55"/>
        <v>2.68005</v>
      </c>
      <c r="E288" s="92">
        <f t="shared" si="56"/>
        <v>1.333065999642713E-2</v>
      </c>
      <c r="F288" s="36">
        <f t="shared" si="57"/>
        <v>7.1826680024999998</v>
      </c>
      <c r="G288" s="36">
        <f t="shared" si="58"/>
        <v>19.249909380100124</v>
      </c>
      <c r="H288" s="36">
        <f t="shared" si="59"/>
        <v>51.590719634137336</v>
      </c>
      <c r="I288" s="36">
        <f t="shared" si="60"/>
        <v>3.5726835323424529E-2</v>
      </c>
      <c r="J288" s="36">
        <f t="shared" si="61"/>
        <v>9.5749705008543906E-2</v>
      </c>
      <c r="K288" s="36">
        <f t="shared" ca="1" si="62"/>
        <v>6.9440560356534356E-3</v>
      </c>
      <c r="L288" s="36">
        <f t="shared" ca="1" si="63"/>
        <v>4.0788710151770237E-5</v>
      </c>
      <c r="M288" s="36">
        <f t="shared" ca="1" si="64"/>
        <v>225773357.07763255</v>
      </c>
      <c r="N288" s="36">
        <f t="shared" ca="1" si="65"/>
        <v>2964834553.6330924</v>
      </c>
      <c r="O288" s="36">
        <f t="shared" ca="1" si="66"/>
        <v>852682229.4504298</v>
      </c>
      <c r="P288" s="45">
        <f t="shared" ca="1" si="67"/>
        <v>6.3866039607736944E-3</v>
      </c>
    </row>
    <row r="289" spans="1:20" x14ac:dyDescent="0.2">
      <c r="A289" s="107">
        <v>26967</v>
      </c>
      <c r="B289" s="107">
        <v>1.2832439999328926E-2</v>
      </c>
      <c r="C289" s="45"/>
      <c r="D289" s="92">
        <f t="shared" si="55"/>
        <v>2.6966999999999999</v>
      </c>
      <c r="E289" s="92">
        <f t="shared" si="56"/>
        <v>1.2832439999328926E-2</v>
      </c>
      <c r="F289" s="36">
        <f t="shared" si="57"/>
        <v>7.2721908899999992</v>
      </c>
      <c r="G289" s="36">
        <f t="shared" si="58"/>
        <v>19.610917173062997</v>
      </c>
      <c r="H289" s="36">
        <f t="shared" si="59"/>
        <v>52.88476034059898</v>
      </c>
      <c r="I289" s="36">
        <f t="shared" si="60"/>
        <v>3.4605240946190316E-2</v>
      </c>
      <c r="J289" s="36">
        <f t="shared" si="61"/>
        <v>9.3319953259591415E-2</v>
      </c>
      <c r="K289" s="36">
        <f t="shared" ca="1" si="62"/>
        <v>7.0721896237586892E-3</v>
      </c>
      <c r="L289" s="36">
        <f t="shared" ca="1" si="63"/>
        <v>3.3180484389257055E-5</v>
      </c>
      <c r="M289" s="36">
        <f t="shared" ca="1" si="64"/>
        <v>237902028.18038392</v>
      </c>
      <c r="N289" s="36">
        <f t="shared" ca="1" si="65"/>
        <v>3113141952.5493574</v>
      </c>
      <c r="O289" s="36">
        <f t="shared" ca="1" si="66"/>
        <v>893109921.08595133</v>
      </c>
      <c r="P289" s="45">
        <f t="shared" ca="1" si="67"/>
        <v>5.760250375570237E-3</v>
      </c>
      <c r="Q289" s="45"/>
      <c r="R289" s="45"/>
      <c r="S289" s="45"/>
      <c r="T289" s="45"/>
    </row>
    <row r="290" spans="1:20" x14ac:dyDescent="0.2">
      <c r="A290" s="106">
        <v>26984.5</v>
      </c>
      <c r="B290" s="106">
        <v>1.4245539998228196E-2</v>
      </c>
      <c r="D290" s="92">
        <f t="shared" si="55"/>
        <v>2.6984499999999998</v>
      </c>
      <c r="E290" s="92">
        <f t="shared" si="56"/>
        <v>1.4245539998228196E-2</v>
      </c>
      <c r="F290" s="36">
        <f t="shared" si="57"/>
        <v>7.2816324024999988</v>
      </c>
      <c r="G290" s="36">
        <f t="shared" si="58"/>
        <v>19.649120956526119</v>
      </c>
      <c r="H290" s="36">
        <f t="shared" si="59"/>
        <v>53.022170445137903</v>
      </c>
      <c r="I290" s="36">
        <f t="shared" si="60"/>
        <v>3.8440877408218874E-2</v>
      </c>
      <c r="J290" s="36">
        <f t="shared" si="61"/>
        <v>0.10373078564220821</v>
      </c>
      <c r="K290" s="36">
        <f t="shared" ca="1" si="62"/>
        <v>7.085710789870513E-3</v>
      </c>
      <c r="L290" s="36">
        <f t="shared" ca="1" si="63"/>
        <v>5.1263154292851804E-5</v>
      </c>
      <c r="M290" s="36">
        <f t="shared" ca="1" si="64"/>
        <v>239203498.94993329</v>
      </c>
      <c r="N290" s="36">
        <f t="shared" ca="1" si="65"/>
        <v>3129031098.7573223</v>
      </c>
      <c r="O290" s="36">
        <f t="shared" ca="1" si="66"/>
        <v>897437272.97257006</v>
      </c>
      <c r="P290" s="45">
        <f t="shared" ca="1" si="67"/>
        <v>7.159829208357683E-3</v>
      </c>
    </row>
    <row r="291" spans="1:20" x14ac:dyDescent="0.2">
      <c r="A291" s="107">
        <v>26997.5</v>
      </c>
      <c r="B291" s="107">
        <v>5.2666999981738627E-3</v>
      </c>
      <c r="C291" s="45"/>
      <c r="D291" s="92">
        <f t="shared" si="55"/>
        <v>2.6997499999999999</v>
      </c>
      <c r="E291" s="92">
        <f t="shared" si="56"/>
        <v>5.2666999981738627E-3</v>
      </c>
      <c r="F291" s="36">
        <f t="shared" si="57"/>
        <v>7.2886500624999995</v>
      </c>
      <c r="G291" s="36">
        <f t="shared" si="58"/>
        <v>19.677533006234373</v>
      </c>
      <c r="H291" s="36">
        <f t="shared" si="59"/>
        <v>53.124419733581249</v>
      </c>
      <c r="I291" s="36">
        <f t="shared" si="60"/>
        <v>1.4218773320069884E-2</v>
      </c>
      <c r="J291" s="36">
        <f t="shared" si="61"/>
        <v>3.8387133270858666E-2</v>
      </c>
      <c r="K291" s="36">
        <f t="shared" ca="1" si="62"/>
        <v>7.0957616936700701E-3</v>
      </c>
      <c r="L291" s="36">
        <f t="shared" ca="1" si="63"/>
        <v>3.3454666859314607E-6</v>
      </c>
      <c r="M291" s="36">
        <f t="shared" ca="1" si="64"/>
        <v>240173622.87075213</v>
      </c>
      <c r="N291" s="36">
        <f t="shared" ca="1" si="65"/>
        <v>3140871883.5082536</v>
      </c>
      <c r="O291" s="36">
        <f t="shared" ca="1" si="66"/>
        <v>900661585.42571139</v>
      </c>
      <c r="P291" s="45">
        <f t="shared" ca="1" si="67"/>
        <v>-1.8290616954962074E-3</v>
      </c>
      <c r="Q291" s="45"/>
      <c r="R291" s="45"/>
      <c r="S291" s="45"/>
      <c r="T291" s="45"/>
    </row>
    <row r="292" spans="1:20" x14ac:dyDescent="0.2">
      <c r="A292" s="106">
        <v>27065.5</v>
      </c>
      <c r="B292" s="106">
        <v>1.0300460002326872E-2</v>
      </c>
      <c r="D292" s="92">
        <f t="shared" si="55"/>
        <v>2.70655</v>
      </c>
      <c r="E292" s="92">
        <f t="shared" si="56"/>
        <v>1.0300460002326872E-2</v>
      </c>
      <c r="F292" s="36">
        <f t="shared" si="57"/>
        <v>7.3254129025000001</v>
      </c>
      <c r="G292" s="36">
        <f t="shared" si="58"/>
        <v>19.826596291261374</v>
      </c>
      <c r="H292" s="36">
        <f t="shared" si="59"/>
        <v>53.661674192113473</v>
      </c>
      <c r="I292" s="36">
        <f t="shared" si="60"/>
        <v>2.7878710019297797E-2</v>
      </c>
      <c r="J292" s="36">
        <f t="shared" si="61"/>
        <v>7.5455122602730448E-2</v>
      </c>
      <c r="K292" s="36">
        <f t="shared" ca="1" si="62"/>
        <v>7.1484274609008693E-3</v>
      </c>
      <c r="L292" s="36">
        <f t="shared" ca="1" si="63"/>
        <v>9.9353091422084674E-6</v>
      </c>
      <c r="M292" s="36">
        <f t="shared" ca="1" si="64"/>
        <v>245294413.37118635</v>
      </c>
      <c r="N292" s="36">
        <f t="shared" ca="1" si="65"/>
        <v>3203330337.2383227</v>
      </c>
      <c r="O292" s="36">
        <f t="shared" ca="1" si="66"/>
        <v>917662636.13380945</v>
      </c>
      <c r="P292" s="45">
        <f t="shared" ca="1" si="67"/>
        <v>3.1520325414260029E-3</v>
      </c>
    </row>
    <row r="293" spans="1:20" x14ac:dyDescent="0.2">
      <c r="A293" s="107">
        <v>27095.5</v>
      </c>
      <c r="B293" s="107">
        <v>1.7580059997271746E-2</v>
      </c>
      <c r="C293" s="45"/>
      <c r="D293" s="92">
        <f t="shared" si="55"/>
        <v>2.7095500000000001</v>
      </c>
      <c r="E293" s="92">
        <f t="shared" si="56"/>
        <v>1.7580059997271746E-2</v>
      </c>
      <c r="F293" s="36">
        <f t="shared" si="57"/>
        <v>7.341661202500001</v>
      </c>
      <c r="G293" s="36">
        <f t="shared" si="58"/>
        <v>19.89259811123388</v>
      </c>
      <c r="H293" s="36">
        <f t="shared" si="59"/>
        <v>53.899989212293761</v>
      </c>
      <c r="I293" s="36">
        <f t="shared" si="60"/>
        <v>4.7634051565607662E-2</v>
      </c>
      <c r="J293" s="36">
        <f t="shared" si="61"/>
        <v>0.12906684441959224</v>
      </c>
      <c r="K293" s="36">
        <f t="shared" ca="1" si="62"/>
        <v>7.171711362956276E-3</v>
      </c>
      <c r="L293" s="36">
        <f t="shared" ca="1" si="63"/>
        <v>1.0833372129345669E-4</v>
      </c>
      <c r="M293" s="36">
        <f t="shared" ca="1" si="64"/>
        <v>247578427.90952131</v>
      </c>
      <c r="N293" s="36">
        <f t="shared" ca="1" si="65"/>
        <v>3231165532.865262</v>
      </c>
      <c r="O293" s="36">
        <f t="shared" ca="1" si="66"/>
        <v>925235714.88235474</v>
      </c>
      <c r="P293" s="45">
        <f t="shared" ca="1" si="67"/>
        <v>1.0408348634315469E-2</v>
      </c>
      <c r="Q293" s="45"/>
      <c r="R293" s="45"/>
      <c r="S293" s="45"/>
      <c r="T293" s="45"/>
    </row>
    <row r="294" spans="1:20" x14ac:dyDescent="0.2">
      <c r="A294" s="106">
        <v>27567.5</v>
      </c>
      <c r="B294" s="106">
        <v>1.8579099996713921E-2</v>
      </c>
      <c r="D294" s="92">
        <f t="shared" si="55"/>
        <v>2.7567499999999998</v>
      </c>
      <c r="E294" s="92">
        <f t="shared" si="56"/>
        <v>1.8579099996713921E-2</v>
      </c>
      <c r="F294" s="36">
        <f t="shared" si="57"/>
        <v>7.5996705624999992</v>
      </c>
      <c r="G294" s="36">
        <f t="shared" si="58"/>
        <v>20.95039182317187</v>
      </c>
      <c r="H294" s="36">
        <f t="shared" si="59"/>
        <v>57.754992658529055</v>
      </c>
      <c r="I294" s="36">
        <f t="shared" si="60"/>
        <v>5.1217933915941101E-2</v>
      </c>
      <c r="J294" s="36">
        <f t="shared" si="61"/>
        <v>0.14119503932277061</v>
      </c>
      <c r="K294" s="36">
        <f t="shared" ca="1" si="62"/>
        <v>7.5419942045936109E-3</v>
      </c>
      <c r="L294" s="36">
        <f t="shared" ca="1" si="63"/>
        <v>1.218177042664557E-4</v>
      </c>
      <c r="M294" s="36">
        <f t="shared" ca="1" si="64"/>
        <v>285570384.24532831</v>
      </c>
      <c r="N294" s="36">
        <f t="shared" ca="1" si="65"/>
        <v>3692233764.9013376</v>
      </c>
      <c r="O294" s="36">
        <f t="shared" ca="1" si="66"/>
        <v>1050377268.3922207</v>
      </c>
      <c r="P294" s="45">
        <f t="shared" ca="1" si="67"/>
        <v>1.103710579212031E-2</v>
      </c>
    </row>
    <row r="295" spans="1:20" x14ac:dyDescent="0.2">
      <c r="A295" s="107">
        <v>27888</v>
      </c>
      <c r="B295" s="107">
        <v>1.2716160003037658E-2</v>
      </c>
      <c r="C295" s="45"/>
      <c r="D295" s="92">
        <f t="shared" si="55"/>
        <v>2.7888000000000002</v>
      </c>
      <c r="E295" s="92">
        <f t="shared" si="56"/>
        <v>1.2716160003037658E-2</v>
      </c>
      <c r="F295" s="36">
        <f t="shared" si="57"/>
        <v>7.7774054400000008</v>
      </c>
      <c r="G295" s="36">
        <f t="shared" si="58"/>
        <v>21.689628291072005</v>
      </c>
      <c r="H295" s="36">
        <f t="shared" si="59"/>
        <v>60.488035378141603</v>
      </c>
      <c r="I295" s="36">
        <f t="shared" si="60"/>
        <v>3.5462827016471424E-2</v>
      </c>
      <c r="J295" s="36">
        <f t="shared" si="61"/>
        <v>9.8898731983535507E-2</v>
      </c>
      <c r="K295" s="36">
        <f t="shared" ca="1" si="62"/>
        <v>7.797659349038602E-3</v>
      </c>
      <c r="L295" s="36">
        <f t="shared" ca="1" si="63"/>
        <v>2.4191648683389138E-5</v>
      </c>
      <c r="M295" s="36">
        <f t="shared" ca="1" si="64"/>
        <v>313658559.91652459</v>
      </c>
      <c r="N295" s="36">
        <f t="shared" ca="1" si="65"/>
        <v>4030984441.4694657</v>
      </c>
      <c r="O295" s="36">
        <f t="shared" ca="1" si="66"/>
        <v>1141993161.8022492</v>
      </c>
      <c r="P295" s="45">
        <f t="shared" ca="1" si="67"/>
        <v>4.9185006539990556E-3</v>
      </c>
      <c r="Q295" s="45"/>
      <c r="R295" s="45"/>
      <c r="S295" s="45"/>
      <c r="T295" s="45"/>
    </row>
    <row r="296" spans="1:20" x14ac:dyDescent="0.2">
      <c r="A296" s="106">
        <v>27977.5</v>
      </c>
      <c r="B296" s="106">
        <v>1.1400299998058472E-2</v>
      </c>
      <c r="D296" s="92">
        <f t="shared" si="55"/>
        <v>2.7977500000000002</v>
      </c>
      <c r="E296" s="92">
        <f t="shared" si="56"/>
        <v>1.1400299998058472E-2</v>
      </c>
      <c r="F296" s="36">
        <f t="shared" si="57"/>
        <v>7.8274050625000013</v>
      </c>
      <c r="G296" s="36">
        <f t="shared" si="58"/>
        <v>21.899122513609381</v>
      </c>
      <c r="H296" s="36">
        <f t="shared" si="59"/>
        <v>61.26827001245065</v>
      </c>
      <c r="I296" s="36">
        <f t="shared" si="60"/>
        <v>3.1895189319568092E-2</v>
      </c>
      <c r="J296" s="36">
        <f t="shared" si="61"/>
        <v>8.9234765918821637E-2</v>
      </c>
      <c r="K296" s="36">
        <f t="shared" ca="1" si="62"/>
        <v>7.8696657823558117E-3</v>
      </c>
      <c r="L296" s="36">
        <f t="shared" ca="1" si="63"/>
        <v>1.2465377965090337E-5</v>
      </c>
      <c r="M296" s="36">
        <f t="shared" ca="1" si="64"/>
        <v>321846654.2608307</v>
      </c>
      <c r="N296" s="36">
        <f t="shared" ca="1" si="65"/>
        <v>4129428477.1261725</v>
      </c>
      <c r="O296" s="36">
        <f t="shared" ca="1" si="66"/>
        <v>1168570839.1621413</v>
      </c>
      <c r="P296" s="45">
        <f t="shared" ca="1" si="67"/>
        <v>3.5306342157026601E-3</v>
      </c>
    </row>
    <row r="297" spans="1:20" x14ac:dyDescent="0.2">
      <c r="A297" s="107">
        <v>28024.5</v>
      </c>
      <c r="B297" s="107">
        <v>1.1938339994230773E-2</v>
      </c>
      <c r="C297" s="45"/>
      <c r="D297" s="92">
        <f t="shared" si="55"/>
        <v>2.8024499999999999</v>
      </c>
      <c r="E297" s="92">
        <f t="shared" si="56"/>
        <v>1.1938339994230773E-2</v>
      </c>
      <c r="F297" s="36">
        <f t="shared" si="57"/>
        <v>7.8537260024999993</v>
      </c>
      <c r="G297" s="36">
        <f t="shared" si="58"/>
        <v>22.00967443570612</v>
      </c>
      <c r="H297" s="36">
        <f t="shared" si="59"/>
        <v>61.681012122344619</v>
      </c>
      <c r="I297" s="36">
        <f t="shared" si="60"/>
        <v>3.345660091683203E-2</v>
      </c>
      <c r="J297" s="36">
        <f t="shared" si="61"/>
        <v>9.3760451239375917E-2</v>
      </c>
      <c r="K297" s="36">
        <f t="shared" ca="1" si="62"/>
        <v>7.9075861519719327E-3</v>
      </c>
      <c r="L297" s="36">
        <f t="shared" ca="1" si="63"/>
        <v>1.6246976536884407E-5</v>
      </c>
      <c r="M297" s="36">
        <f t="shared" ca="1" si="64"/>
        <v>326208008.60330743</v>
      </c>
      <c r="N297" s="36">
        <f t="shared" ca="1" si="65"/>
        <v>4181810731.6039238</v>
      </c>
      <c r="O297" s="36">
        <f t="shared" ca="1" si="66"/>
        <v>1182704736.5938773</v>
      </c>
      <c r="P297" s="45">
        <f t="shared" ca="1" si="67"/>
        <v>4.0307538422588406E-3</v>
      </c>
      <c r="Q297" s="45"/>
      <c r="R297" s="45"/>
      <c r="S297" s="45"/>
      <c r="T297" s="45"/>
    </row>
    <row r="298" spans="1:20" x14ac:dyDescent="0.2">
      <c r="A298" s="106">
        <v>28080</v>
      </c>
      <c r="B298" s="106">
        <v>1.0105599998496473E-2</v>
      </c>
      <c r="D298" s="92">
        <f t="shared" si="55"/>
        <v>2.8079999999999998</v>
      </c>
      <c r="E298" s="92">
        <f t="shared" si="56"/>
        <v>1.0105599998496473E-2</v>
      </c>
      <c r="F298" s="36">
        <f t="shared" si="57"/>
        <v>7.8848639999999994</v>
      </c>
      <c r="G298" s="36">
        <f t="shared" si="58"/>
        <v>22.140698111999995</v>
      </c>
      <c r="H298" s="36">
        <f t="shared" si="59"/>
        <v>62.171080298495994</v>
      </c>
      <c r="I298" s="36">
        <f t="shared" si="60"/>
        <v>2.8376524795778093E-2</v>
      </c>
      <c r="J298" s="36">
        <f t="shared" si="61"/>
        <v>7.9681281626544878E-2</v>
      </c>
      <c r="K298" s="36">
        <f t="shared" ca="1" si="62"/>
        <v>7.9524592824605084E-3</v>
      </c>
      <c r="L298" s="36">
        <f t="shared" ca="1" si="63"/>
        <v>4.6360149430518654E-6</v>
      </c>
      <c r="M298" s="36">
        <f t="shared" ca="1" si="64"/>
        <v>331413083.9305504</v>
      </c>
      <c r="N298" s="36">
        <f t="shared" ca="1" si="65"/>
        <v>4244278890.5592303</v>
      </c>
      <c r="O298" s="36">
        <f t="shared" ca="1" si="66"/>
        <v>1199552811.5073323</v>
      </c>
      <c r="P298" s="45">
        <f t="shared" ca="1" si="67"/>
        <v>2.1531407160359645E-3</v>
      </c>
    </row>
    <row r="299" spans="1:20" x14ac:dyDescent="0.2">
      <c r="A299" s="107">
        <v>28170</v>
      </c>
      <c r="B299" s="107">
        <v>1.8944400006148499E-2</v>
      </c>
      <c r="C299" s="45"/>
      <c r="D299" s="92">
        <f t="shared" si="55"/>
        <v>2.8170000000000002</v>
      </c>
      <c r="E299" s="92">
        <f t="shared" si="56"/>
        <v>1.8944400006148499E-2</v>
      </c>
      <c r="F299" s="36">
        <f t="shared" si="57"/>
        <v>7.9354890000000013</v>
      </c>
      <c r="G299" s="36">
        <f t="shared" si="58"/>
        <v>22.354272513000005</v>
      </c>
      <c r="H299" s="36">
        <f t="shared" si="59"/>
        <v>62.971985669121018</v>
      </c>
      <c r="I299" s="36">
        <f t="shared" si="60"/>
        <v>5.3366374817320324E-2</v>
      </c>
      <c r="J299" s="36">
        <f t="shared" si="61"/>
        <v>0.15033307786039135</v>
      </c>
      <c r="K299" s="36">
        <f t="shared" ca="1" si="62"/>
        <v>8.0254447922372719E-3</v>
      </c>
      <c r="L299" s="36">
        <f t="shared" ca="1" si="63"/>
        <v>1.1922358296339916E-4</v>
      </c>
      <c r="M299" s="36">
        <f t="shared" ca="1" si="64"/>
        <v>339981353.75663382</v>
      </c>
      <c r="N299" s="36">
        <f t="shared" ca="1" si="65"/>
        <v>4346999629.5617342</v>
      </c>
      <c r="O299" s="36">
        <f t="shared" ca="1" si="66"/>
        <v>1227240563.4968245</v>
      </c>
      <c r="P299" s="45">
        <f t="shared" ca="1" si="67"/>
        <v>1.0918955213911227E-2</v>
      </c>
      <c r="Q299" s="45"/>
      <c r="R299" s="45"/>
      <c r="S299" s="45"/>
      <c r="T299" s="45"/>
    </row>
    <row r="300" spans="1:20" x14ac:dyDescent="0.2">
      <c r="A300" s="106">
        <v>28174</v>
      </c>
      <c r="B300" s="106">
        <v>1.7181679999339394E-2</v>
      </c>
      <c r="D300" s="92">
        <f t="shared" si="55"/>
        <v>2.8174000000000001</v>
      </c>
      <c r="E300" s="92">
        <f t="shared" si="56"/>
        <v>1.7181679999339394E-2</v>
      </c>
      <c r="F300" s="36">
        <f t="shared" si="57"/>
        <v>7.9377427600000008</v>
      </c>
      <c r="G300" s="36">
        <f t="shared" si="58"/>
        <v>22.363796452024005</v>
      </c>
      <c r="H300" s="36">
        <f t="shared" si="59"/>
        <v>63.007760123932428</v>
      </c>
      <c r="I300" s="36">
        <f t="shared" si="60"/>
        <v>4.8407665230138813E-2</v>
      </c>
      <c r="J300" s="36">
        <f t="shared" si="61"/>
        <v>0.13638375601939309</v>
      </c>
      <c r="K300" s="36">
        <f t="shared" ca="1" si="62"/>
        <v>8.0286948599456506E-3</v>
      </c>
      <c r="L300" s="36">
        <f t="shared" ca="1" si="63"/>
        <v>8.3777136961962707E-5</v>
      </c>
      <c r="M300" s="36">
        <f t="shared" ca="1" si="64"/>
        <v>340365853.95947802</v>
      </c>
      <c r="N300" s="36">
        <f t="shared" ca="1" si="65"/>
        <v>4351606045.215683</v>
      </c>
      <c r="O300" s="36">
        <f t="shared" ca="1" si="66"/>
        <v>1228481716.3227956</v>
      </c>
      <c r="P300" s="45">
        <f t="shared" ca="1" si="67"/>
        <v>9.1529851393937437E-3</v>
      </c>
    </row>
    <row r="301" spans="1:20" x14ac:dyDescent="0.2">
      <c r="A301" s="107">
        <v>28268.5</v>
      </c>
      <c r="B301" s="107">
        <v>1.5412420005304739E-2</v>
      </c>
      <c r="C301" s="45"/>
      <c r="D301" s="92">
        <f t="shared" si="55"/>
        <v>2.8268499999999999</v>
      </c>
      <c r="E301" s="92">
        <f t="shared" si="56"/>
        <v>1.5412420005304739E-2</v>
      </c>
      <c r="F301" s="36">
        <f t="shared" si="57"/>
        <v>7.9910809224999992</v>
      </c>
      <c r="G301" s="36">
        <f t="shared" si="58"/>
        <v>22.589587105769123</v>
      </c>
      <c r="H301" s="36">
        <f t="shared" si="59"/>
        <v>63.857374309943438</v>
      </c>
      <c r="I301" s="36">
        <f t="shared" si="60"/>
        <v>4.3568599491995701E-2</v>
      </c>
      <c r="J301" s="36">
        <f t="shared" si="61"/>
        <v>0.12316189547394804</v>
      </c>
      <c r="K301" s="36">
        <f t="shared" ca="1" si="62"/>
        <v>8.1056328620876389E-3</v>
      </c>
      <c r="L301" s="36">
        <f t="shared" ca="1" si="63"/>
        <v>5.3389138356282709E-5</v>
      </c>
      <c r="M301" s="36">
        <f t="shared" ca="1" si="64"/>
        <v>349541734.7049793</v>
      </c>
      <c r="N301" s="36">
        <f t="shared" ca="1" si="65"/>
        <v>4461456582.5548782</v>
      </c>
      <c r="O301" s="36">
        <f t="shared" ca="1" si="66"/>
        <v>1258067938.6935625</v>
      </c>
      <c r="P301" s="45">
        <f t="shared" ca="1" si="67"/>
        <v>7.3067871432171E-3</v>
      </c>
      <c r="Q301" s="45"/>
      <c r="R301" s="45"/>
      <c r="S301" s="45"/>
      <c r="T301" s="45"/>
    </row>
    <row r="302" spans="1:20" x14ac:dyDescent="0.2">
      <c r="A302" s="106">
        <v>28409.5</v>
      </c>
      <c r="B302" s="106">
        <v>9.0265399994677864E-3</v>
      </c>
      <c r="D302" s="92">
        <f t="shared" si="55"/>
        <v>2.8409499999999999</v>
      </c>
      <c r="E302" s="92">
        <f t="shared" si="56"/>
        <v>9.0265399994677864E-3</v>
      </c>
      <c r="F302" s="36">
        <f t="shared" si="57"/>
        <v>8.0709969024999992</v>
      </c>
      <c r="G302" s="36">
        <f t="shared" si="58"/>
        <v>22.929298650157371</v>
      </c>
      <c r="H302" s="36">
        <f t="shared" si="59"/>
        <v>65.140991000164576</v>
      </c>
      <c r="I302" s="36">
        <f t="shared" si="60"/>
        <v>2.5643948811488005E-2</v>
      </c>
      <c r="J302" s="36">
        <f t="shared" si="61"/>
        <v>7.285317637599685E-2</v>
      </c>
      <c r="K302" s="36">
        <f t="shared" ca="1" si="62"/>
        <v>8.2209827248583695E-3</v>
      </c>
      <c r="L302" s="36">
        <f t="shared" ca="1" si="63"/>
        <v>6.4892252267615157E-7</v>
      </c>
      <c r="M302" s="36">
        <f t="shared" ca="1" si="64"/>
        <v>363564605.51556391</v>
      </c>
      <c r="N302" s="36">
        <f t="shared" ca="1" si="65"/>
        <v>4629048660.203126</v>
      </c>
      <c r="O302" s="36">
        <f t="shared" ca="1" si="66"/>
        <v>1303162920.7722263</v>
      </c>
      <c r="P302" s="45">
        <f t="shared" ca="1" si="67"/>
        <v>8.0555727460941695E-4</v>
      </c>
    </row>
    <row r="303" spans="1:20" x14ac:dyDescent="0.2">
      <c r="A303" s="107">
        <v>28563.5</v>
      </c>
      <c r="B303" s="107">
        <v>1.8661819995031692E-2</v>
      </c>
      <c r="C303" s="45"/>
      <c r="D303" s="92">
        <f t="shared" si="55"/>
        <v>2.8563499999999999</v>
      </c>
      <c r="E303" s="92">
        <f t="shared" si="56"/>
        <v>1.8661819995031692E-2</v>
      </c>
      <c r="F303" s="36">
        <f t="shared" si="57"/>
        <v>8.1587353225000001</v>
      </c>
      <c r="G303" s="36">
        <f t="shared" si="58"/>
        <v>23.304203638422877</v>
      </c>
      <c r="H303" s="36">
        <f t="shared" si="59"/>
        <v>66.564962062609183</v>
      </c>
      <c r="I303" s="36">
        <f t="shared" si="60"/>
        <v>5.3304689542808772E-2</v>
      </c>
      <c r="J303" s="36">
        <f t="shared" si="61"/>
        <v>0.15225684997560182</v>
      </c>
      <c r="K303" s="36">
        <f t="shared" ca="1" si="62"/>
        <v>8.3477249213896668E-3</v>
      </c>
      <c r="L303" s="36">
        <f t="shared" ca="1" si="63"/>
        <v>1.063805571881267E-4</v>
      </c>
      <c r="M303" s="36">
        <f t="shared" ca="1" si="64"/>
        <v>379342151.68006647</v>
      </c>
      <c r="N303" s="36">
        <f t="shared" ca="1" si="65"/>
        <v>4817217302.739315</v>
      </c>
      <c r="O303" s="36">
        <f t="shared" ca="1" si="66"/>
        <v>1353735505.1892955</v>
      </c>
      <c r="P303" s="45">
        <f t="shared" ca="1" si="67"/>
        <v>1.0314095073642025E-2</v>
      </c>
      <c r="Q303" s="45"/>
      <c r="R303" s="45"/>
      <c r="S303" s="45"/>
      <c r="T303" s="45"/>
    </row>
    <row r="304" spans="1:20" x14ac:dyDescent="0.2">
      <c r="A304" s="106">
        <v>28709</v>
      </c>
      <c r="B304" s="106">
        <v>8.6678799998480827E-3</v>
      </c>
      <c r="D304" s="92">
        <f t="shared" si="55"/>
        <v>2.8708999999999998</v>
      </c>
      <c r="E304" s="92">
        <f t="shared" si="56"/>
        <v>8.6678799998480827E-3</v>
      </c>
      <c r="F304" s="36">
        <f t="shared" si="57"/>
        <v>8.242066809999999</v>
      </c>
      <c r="G304" s="36">
        <f t="shared" si="58"/>
        <v>23.662149604828997</v>
      </c>
      <c r="H304" s="36">
        <f t="shared" si="59"/>
        <v>67.931665300503553</v>
      </c>
      <c r="I304" s="36">
        <f t="shared" si="60"/>
        <v>2.488461669156386E-2</v>
      </c>
      <c r="J304" s="36">
        <f t="shared" si="61"/>
        <v>7.1441246059810684E-2</v>
      </c>
      <c r="K304" s="36">
        <f t="shared" ca="1" si="62"/>
        <v>8.4681979649447771E-3</v>
      </c>
      <c r="L304" s="36">
        <f t="shared" ca="1" si="63"/>
        <v>3.9872915063124944E-8</v>
      </c>
      <c r="M304" s="36">
        <f t="shared" ca="1" si="64"/>
        <v>394700273.52685821</v>
      </c>
      <c r="N304" s="36">
        <f t="shared" ca="1" si="65"/>
        <v>5000002125.4111624</v>
      </c>
      <c r="O304" s="36">
        <f t="shared" ca="1" si="66"/>
        <v>1402804179.5965636</v>
      </c>
      <c r="P304" s="45">
        <f t="shared" ca="1" si="67"/>
        <v>1.9968203490330558E-4</v>
      </c>
    </row>
    <row r="305" spans="1:20" x14ac:dyDescent="0.2">
      <c r="A305" s="107">
        <v>29402.5</v>
      </c>
      <c r="B305" s="107">
        <v>1.5181299997493625E-2</v>
      </c>
      <c r="C305" s="45"/>
      <c r="D305" s="92">
        <f t="shared" si="55"/>
        <v>2.9402499999999998</v>
      </c>
      <c r="E305" s="92">
        <f t="shared" si="56"/>
        <v>1.5181299997493625E-2</v>
      </c>
      <c r="F305" s="36">
        <f t="shared" si="57"/>
        <v>8.6450700624999985</v>
      </c>
      <c r="G305" s="36">
        <f t="shared" si="58"/>
        <v>25.418667251265617</v>
      </c>
      <c r="H305" s="36">
        <f t="shared" si="59"/>
        <v>74.737236385533734</v>
      </c>
      <c r="I305" s="36">
        <f t="shared" si="60"/>
        <v>4.4636817317630625E-2</v>
      </c>
      <c r="J305" s="36">
        <f t="shared" si="61"/>
        <v>0.13124340211816343</v>
      </c>
      <c r="K305" s="36">
        <f t="shared" ca="1" si="62"/>
        <v>9.0521097874890176E-3</v>
      </c>
      <c r="L305" s="36">
        <f t="shared" ca="1" si="63"/>
        <v>3.7566972630416317E-5</v>
      </c>
      <c r="M305" s="36">
        <f t="shared" ca="1" si="64"/>
        <v>474188514.93801469</v>
      </c>
      <c r="N305" s="36">
        <f t="shared" ca="1" si="65"/>
        <v>5940641654.0409365</v>
      </c>
      <c r="O305" s="36">
        <f t="shared" ca="1" si="66"/>
        <v>1654523966.1563659</v>
      </c>
      <c r="P305" s="45">
        <f t="shared" ca="1" si="67"/>
        <v>6.1291902100046071E-3</v>
      </c>
      <c r="Q305" s="45"/>
      <c r="R305" s="45"/>
      <c r="S305" s="45"/>
      <c r="T305" s="45"/>
    </row>
    <row r="306" spans="1:20" x14ac:dyDescent="0.2">
      <c r="A306" s="106">
        <v>29411.5</v>
      </c>
      <c r="B306" s="106">
        <v>1.2965180001629051E-2</v>
      </c>
      <c r="D306" s="92">
        <f t="shared" si="55"/>
        <v>2.9411499999999999</v>
      </c>
      <c r="E306" s="92">
        <f t="shared" si="56"/>
        <v>1.2965180001629051E-2</v>
      </c>
      <c r="F306" s="36">
        <f t="shared" si="57"/>
        <v>8.6503633224999987</v>
      </c>
      <c r="G306" s="36">
        <f t="shared" si="58"/>
        <v>25.44201608597087</v>
      </c>
      <c r="H306" s="36">
        <f t="shared" si="59"/>
        <v>74.828785611253224</v>
      </c>
      <c r="I306" s="36">
        <f t="shared" si="60"/>
        <v>3.8132539161791282E-2</v>
      </c>
      <c r="J306" s="36">
        <f t="shared" si="61"/>
        <v>0.11215351755570242</v>
      </c>
      <c r="K306" s="36">
        <f t="shared" ca="1" si="62"/>
        <v>9.0597929757312932E-3</v>
      </c>
      <c r="L306" s="36">
        <f t="shared" ca="1" si="63"/>
        <v>1.5252047822050533E-5</v>
      </c>
      <c r="M306" s="36">
        <f t="shared" ca="1" si="64"/>
        <v>475290837.74858296</v>
      </c>
      <c r="N306" s="36">
        <f t="shared" ca="1" si="65"/>
        <v>5953628204.291605</v>
      </c>
      <c r="O306" s="36">
        <f t="shared" ca="1" si="66"/>
        <v>1657990719.068069</v>
      </c>
      <c r="P306" s="45">
        <f t="shared" ca="1" si="67"/>
        <v>3.9053870258977576E-3</v>
      </c>
    </row>
    <row r="307" spans="1:20" x14ac:dyDescent="0.2">
      <c r="A307" s="107">
        <v>29467</v>
      </c>
      <c r="B307" s="107">
        <v>1.5132440006709658E-2</v>
      </c>
      <c r="C307" s="45"/>
      <c r="D307" s="92">
        <f t="shared" si="55"/>
        <v>2.9466999999999999</v>
      </c>
      <c r="E307" s="92">
        <f t="shared" si="56"/>
        <v>1.5132440006709658E-2</v>
      </c>
      <c r="F307" s="36">
        <f t="shared" si="57"/>
        <v>8.6830408899999991</v>
      </c>
      <c r="G307" s="36">
        <f t="shared" si="58"/>
        <v>25.586316590562998</v>
      </c>
      <c r="H307" s="36">
        <f t="shared" si="59"/>
        <v>75.395199097411975</v>
      </c>
      <c r="I307" s="36">
        <f t="shared" si="60"/>
        <v>4.4590760967771349E-2</v>
      </c>
      <c r="J307" s="36">
        <f t="shared" si="61"/>
        <v>0.13139559534373182</v>
      </c>
      <c r="K307" s="36">
        <f t="shared" ca="1" si="62"/>
        <v>9.1072323048394556E-3</v>
      </c>
      <c r="L307" s="36">
        <f t="shared" ca="1" si="63"/>
        <v>3.6303127850676004E-5</v>
      </c>
      <c r="M307" s="36">
        <f t="shared" ca="1" si="64"/>
        <v>482129807.09662175</v>
      </c>
      <c r="N307" s="36">
        <f t="shared" ca="1" si="65"/>
        <v>6034165868.320075</v>
      </c>
      <c r="O307" s="36">
        <f t="shared" ca="1" si="66"/>
        <v>1679485423.6832969</v>
      </c>
      <c r="P307" s="45">
        <f t="shared" ca="1" si="67"/>
        <v>6.025207701870202E-3</v>
      </c>
      <c r="Q307" s="45"/>
      <c r="R307" s="45"/>
      <c r="S307" s="45"/>
      <c r="T307" s="45"/>
    </row>
    <row r="308" spans="1:20" x14ac:dyDescent="0.2">
      <c r="A308" s="106">
        <v>29492.5</v>
      </c>
      <c r="B308" s="106">
        <v>2.4020099997869693E-2</v>
      </c>
      <c r="D308" s="92">
        <f t="shared" si="55"/>
        <v>2.9492500000000001</v>
      </c>
      <c r="E308" s="92">
        <f t="shared" si="56"/>
        <v>2.4020099997869693E-2</v>
      </c>
      <c r="F308" s="36">
        <f t="shared" si="57"/>
        <v>8.6980755625000015</v>
      </c>
      <c r="G308" s="36">
        <f t="shared" si="58"/>
        <v>25.652799352703131</v>
      </c>
      <c r="H308" s="36">
        <f t="shared" si="59"/>
        <v>75.656518490959712</v>
      </c>
      <c r="I308" s="36">
        <f t="shared" si="60"/>
        <v>7.0841279918717193E-2</v>
      </c>
      <c r="J308" s="36">
        <f t="shared" si="61"/>
        <v>0.2089286448002767</v>
      </c>
      <c r="K308" s="36">
        <f t="shared" ca="1" si="62"/>
        <v>9.1290631816841189E-3</v>
      </c>
      <c r="L308" s="36">
        <f t="shared" ca="1" si="63"/>
        <v>2.217429774609942E-4</v>
      </c>
      <c r="M308" s="36">
        <f t="shared" ca="1" si="64"/>
        <v>485295959.9257071</v>
      </c>
      <c r="N308" s="36">
        <f t="shared" ca="1" si="65"/>
        <v>6071432461.0216169</v>
      </c>
      <c r="O308" s="36">
        <f t="shared" ca="1" si="66"/>
        <v>1689428746.0749447</v>
      </c>
      <c r="P308" s="45">
        <f t="shared" ca="1" si="67"/>
        <v>1.4891036816185574E-2</v>
      </c>
    </row>
    <row r="309" spans="1:20" x14ac:dyDescent="0.2">
      <c r="A309" s="107">
        <v>29761.5</v>
      </c>
      <c r="B309" s="107">
        <v>2.222718000120949E-2</v>
      </c>
      <c r="C309" s="45"/>
      <c r="D309" s="92">
        <f t="shared" si="55"/>
        <v>2.9761500000000001</v>
      </c>
      <c r="E309" s="92">
        <f t="shared" si="56"/>
        <v>2.222718000120949E-2</v>
      </c>
      <c r="F309" s="36">
        <f t="shared" si="57"/>
        <v>8.8574688224999996</v>
      </c>
      <c r="G309" s="36">
        <f t="shared" si="58"/>
        <v>26.361155836083373</v>
      </c>
      <c r="H309" s="36">
        <f t="shared" si="59"/>
        <v>78.454753941559531</v>
      </c>
      <c r="I309" s="36">
        <f t="shared" si="60"/>
        <v>6.6151421760599627E-2</v>
      </c>
      <c r="J309" s="36">
        <f t="shared" si="61"/>
        <v>0.19687655387280859</v>
      </c>
      <c r="K309" s="36">
        <f t="shared" ca="1" si="62"/>
        <v>9.3606779991718021E-3</v>
      </c>
      <c r="L309" s="36">
        <f t="shared" ca="1" si="63"/>
        <v>1.6554687376843982E-4</v>
      </c>
      <c r="M309" s="36">
        <f t="shared" ca="1" si="64"/>
        <v>519626357.92796439</v>
      </c>
      <c r="N309" s="36">
        <f t="shared" ca="1" si="65"/>
        <v>6474770062.534935</v>
      </c>
      <c r="O309" s="36">
        <f t="shared" ca="1" si="66"/>
        <v>1796937849.8629436</v>
      </c>
      <c r="P309" s="45">
        <f t="shared" ca="1" si="67"/>
        <v>1.2866502002037688E-2</v>
      </c>
      <c r="Q309" s="45"/>
      <c r="R309" s="45"/>
      <c r="S309" s="45"/>
      <c r="T309" s="45"/>
    </row>
    <row r="310" spans="1:20" x14ac:dyDescent="0.2">
      <c r="A310" s="106">
        <v>29766</v>
      </c>
      <c r="B310" s="106">
        <v>2.1619120001560077E-2</v>
      </c>
      <c r="D310" s="92">
        <f t="shared" si="55"/>
        <v>2.9765999999999999</v>
      </c>
      <c r="E310" s="92">
        <f t="shared" si="56"/>
        <v>2.1619120001560077E-2</v>
      </c>
      <c r="F310" s="36">
        <f t="shared" si="57"/>
        <v>8.8601475599999997</v>
      </c>
      <c r="G310" s="36">
        <f t="shared" si="58"/>
        <v>26.373115227095997</v>
      </c>
      <c r="H310" s="36">
        <f t="shared" si="59"/>
        <v>78.502214784973944</v>
      </c>
      <c r="I310" s="36">
        <f t="shared" si="60"/>
        <v>6.4351472596643727E-2</v>
      </c>
      <c r="J310" s="36">
        <f t="shared" si="61"/>
        <v>0.19154859333116972</v>
      </c>
      <c r="K310" s="36">
        <f t="shared" ca="1" si="62"/>
        <v>9.3645731109778634E-3</v>
      </c>
      <c r="L310" s="36">
        <f t="shared" ca="1" si="63"/>
        <v>1.5017391949347821E-4</v>
      </c>
      <c r="M310" s="36">
        <f t="shared" ca="1" si="64"/>
        <v>520215289.34406614</v>
      </c>
      <c r="N310" s="36">
        <f t="shared" ca="1" si="65"/>
        <v>6481677751.6428576</v>
      </c>
      <c r="O310" s="36">
        <f t="shared" ca="1" si="66"/>
        <v>1798777418.079047</v>
      </c>
      <c r="P310" s="45">
        <f t="shared" ca="1" si="67"/>
        <v>1.2254546890582214E-2</v>
      </c>
    </row>
    <row r="311" spans="1:20" x14ac:dyDescent="0.2">
      <c r="A311" s="107">
        <v>30117</v>
      </c>
      <c r="B311" s="107">
        <v>1.7190440004924312E-2</v>
      </c>
      <c r="C311" s="45"/>
      <c r="D311" s="92">
        <f t="shared" si="55"/>
        <v>3.0116999999999998</v>
      </c>
      <c r="E311" s="92">
        <f t="shared" si="56"/>
        <v>1.7190440004924312E-2</v>
      </c>
      <c r="F311" s="36">
        <f t="shared" si="57"/>
        <v>9.0703368899999983</v>
      </c>
      <c r="G311" s="36">
        <f t="shared" si="58"/>
        <v>27.317133611612995</v>
      </c>
      <c r="H311" s="36">
        <f t="shared" si="59"/>
        <v>82.271011298094848</v>
      </c>
      <c r="I311" s="36">
        <f t="shared" si="60"/>
        <v>5.1772448162830546E-2</v>
      </c>
      <c r="J311" s="36">
        <f t="shared" si="61"/>
        <v>0.15592308213199674</v>
      </c>
      <c r="K311" s="36">
        <f t="shared" ca="1" si="62"/>
        <v>9.6704717083541288E-3</v>
      </c>
      <c r="L311" s="36">
        <f t="shared" ca="1" si="63"/>
        <v>5.6549923181420669E-5</v>
      </c>
      <c r="M311" s="36">
        <f t="shared" ca="1" si="64"/>
        <v>567672445.82038355</v>
      </c>
      <c r="N311" s="36">
        <f t="shared" ca="1" si="65"/>
        <v>7037116543.3641825</v>
      </c>
      <c r="O311" s="36">
        <f t="shared" ca="1" si="66"/>
        <v>1946522403.2064116</v>
      </c>
      <c r="P311" s="45">
        <f t="shared" ca="1" si="67"/>
        <v>7.5199682965701835E-3</v>
      </c>
      <c r="Q311" s="45"/>
      <c r="R311" s="45"/>
      <c r="S311" s="45"/>
      <c r="T311" s="45"/>
    </row>
    <row r="312" spans="1:20" x14ac:dyDescent="0.2">
      <c r="A312" s="106">
        <v>30742.5</v>
      </c>
      <c r="B312" s="106">
        <v>1.8670099998416845E-2</v>
      </c>
      <c r="D312" s="92">
        <f t="shared" si="55"/>
        <v>3.0742500000000001</v>
      </c>
      <c r="E312" s="92">
        <f t="shared" si="56"/>
        <v>1.8670099998416845E-2</v>
      </c>
      <c r="F312" s="36">
        <f t="shared" si="57"/>
        <v>9.4510130625000013</v>
      </c>
      <c r="G312" s="36">
        <f t="shared" si="58"/>
        <v>29.054776907390629</v>
      </c>
      <c r="H312" s="36">
        <f t="shared" si="59"/>
        <v>89.321647907545653</v>
      </c>
      <c r="I312" s="36">
        <f t="shared" si="60"/>
        <v>5.7396554920132986E-2</v>
      </c>
      <c r="J312" s="36">
        <f t="shared" si="61"/>
        <v>0.17645135896321884</v>
      </c>
      <c r="K312" s="36">
        <f t="shared" ca="1" si="62"/>
        <v>1.022577969484623E-2</v>
      </c>
      <c r="L312" s="36">
        <f t="shared" ca="1" si="63"/>
        <v>7.1306545389294922E-5</v>
      </c>
      <c r="M312" s="36">
        <f t="shared" ca="1" si="64"/>
        <v>659977013.99086857</v>
      </c>
      <c r="N312" s="36">
        <f t="shared" ca="1" si="65"/>
        <v>8111325544.8090534</v>
      </c>
      <c r="O312" s="36">
        <f t="shared" ca="1" si="66"/>
        <v>2231383063.314074</v>
      </c>
      <c r="P312" s="45">
        <f t="shared" ca="1" si="67"/>
        <v>8.4443203035706148E-3</v>
      </c>
    </row>
    <row r="313" spans="1:20" x14ac:dyDescent="0.2">
      <c r="A313" s="107">
        <v>30934.5</v>
      </c>
      <c r="B313" s="107">
        <v>1.7059540004993323E-2</v>
      </c>
      <c r="C313" s="45"/>
      <c r="D313" s="92">
        <f t="shared" si="55"/>
        <v>3.0934499999999998</v>
      </c>
      <c r="E313" s="92">
        <f t="shared" si="56"/>
        <v>1.7059540004993323E-2</v>
      </c>
      <c r="F313" s="36">
        <f t="shared" si="57"/>
        <v>9.5694329024999991</v>
      </c>
      <c r="G313" s="36">
        <f t="shared" si="58"/>
        <v>29.60256221223862</v>
      </c>
      <c r="H313" s="36">
        <f t="shared" si="59"/>
        <v>91.574046075449559</v>
      </c>
      <c r="I313" s="36">
        <f t="shared" si="60"/>
        <v>5.277283402844659E-2</v>
      </c>
      <c r="J313" s="36">
        <f t="shared" si="61"/>
        <v>0.1632501234252981</v>
      </c>
      <c r="K313" s="36">
        <f t="shared" ca="1" si="62"/>
        <v>1.0398850198365584E-2</v>
      </c>
      <c r="L313" s="36">
        <f t="shared" ca="1" si="63"/>
        <v>4.4364788700114676E-5</v>
      </c>
      <c r="M313" s="36">
        <f t="shared" ca="1" si="64"/>
        <v>690388044.56352103</v>
      </c>
      <c r="N313" s="36">
        <f t="shared" ca="1" si="65"/>
        <v>8463658247.2814369</v>
      </c>
      <c r="O313" s="36">
        <f t="shared" ca="1" si="66"/>
        <v>2324590931.3405719</v>
      </c>
      <c r="P313" s="45">
        <f t="shared" ca="1" si="67"/>
        <v>6.6606898066277394E-3</v>
      </c>
      <c r="Q313" s="45"/>
      <c r="R313" s="45"/>
      <c r="S313" s="45"/>
      <c r="T313" s="45"/>
    </row>
    <row r="314" spans="1:20" x14ac:dyDescent="0.2">
      <c r="A314" s="106">
        <v>30951.5</v>
      </c>
      <c r="B314" s="106">
        <v>1.3317980003193952E-2</v>
      </c>
      <c r="D314" s="92">
        <f t="shared" si="55"/>
        <v>3.0951499999999998</v>
      </c>
      <c r="E314" s="92">
        <f t="shared" si="56"/>
        <v>1.3317980003193952E-2</v>
      </c>
      <c r="F314" s="36">
        <f t="shared" si="57"/>
        <v>9.5799535224999985</v>
      </c>
      <c r="G314" s="36">
        <f t="shared" si="58"/>
        <v>29.651393145165869</v>
      </c>
      <c r="H314" s="36">
        <f t="shared" si="59"/>
        <v>91.775509493260131</v>
      </c>
      <c r="I314" s="36">
        <f t="shared" si="60"/>
        <v>4.122114580688576E-2</v>
      </c>
      <c r="J314" s="36">
        <f t="shared" si="61"/>
        <v>0.12758562944418245</v>
      </c>
      <c r="K314" s="36">
        <f t="shared" ca="1" si="62"/>
        <v>1.0414233371602303E-2</v>
      </c>
      <c r="L314" s="36">
        <f t="shared" ca="1" si="63"/>
        <v>8.4317445004798486E-6</v>
      </c>
      <c r="M314" s="36">
        <f t="shared" ca="1" si="64"/>
        <v>693129206.22509313</v>
      </c>
      <c r="N314" s="36">
        <f t="shared" ca="1" si="65"/>
        <v>8495380938.8023863</v>
      </c>
      <c r="O314" s="36">
        <f t="shared" ca="1" si="66"/>
        <v>2332977987.6846862</v>
      </c>
      <c r="P314" s="45">
        <f t="shared" ca="1" si="67"/>
        <v>2.9037466315916492E-3</v>
      </c>
    </row>
    <row r="315" spans="1:20" x14ac:dyDescent="0.2">
      <c r="A315" s="107">
        <v>31046</v>
      </c>
      <c r="B315" s="107">
        <v>1.9548719996237196E-2</v>
      </c>
      <c r="C315" s="45"/>
      <c r="D315" s="92">
        <f t="shared" si="55"/>
        <v>3.1046</v>
      </c>
      <c r="E315" s="92">
        <f t="shared" si="56"/>
        <v>1.9548719996237196E-2</v>
      </c>
      <c r="F315" s="36">
        <f t="shared" si="57"/>
        <v>9.6385411600000008</v>
      </c>
      <c r="G315" s="36">
        <f t="shared" si="58"/>
        <v>29.923814885336004</v>
      </c>
      <c r="H315" s="36">
        <f t="shared" si="59"/>
        <v>92.901475693014163</v>
      </c>
      <c r="I315" s="36">
        <f t="shared" si="60"/>
        <v>6.0690956100318001E-2</v>
      </c>
      <c r="J315" s="36">
        <f t="shared" si="61"/>
        <v>0.18842114230904727</v>
      </c>
      <c r="K315" s="36">
        <f t="shared" ca="1" si="62"/>
        <v>1.0499921346463026E-2</v>
      </c>
      <c r="L315" s="36">
        <f t="shared" ca="1" si="63"/>
        <v>8.1880757004154845E-5</v>
      </c>
      <c r="M315" s="36">
        <f t="shared" ca="1" si="64"/>
        <v>708512348.95788217</v>
      </c>
      <c r="N315" s="36">
        <f t="shared" ca="1" si="65"/>
        <v>8673299730.7453556</v>
      </c>
      <c r="O315" s="36">
        <f t="shared" ca="1" si="66"/>
        <v>2380002394.2299714</v>
      </c>
      <c r="P315" s="45">
        <f t="shared" ca="1" si="67"/>
        <v>9.0487986497741705E-3</v>
      </c>
      <c r="Q315" s="45"/>
      <c r="R315" s="45"/>
      <c r="S315" s="45"/>
      <c r="T315" s="45"/>
    </row>
    <row r="316" spans="1:20" x14ac:dyDescent="0.2">
      <c r="A316" s="106">
        <v>31093</v>
      </c>
      <c r="B316" s="106">
        <v>1.4086759998463094E-2</v>
      </c>
      <c r="D316" s="92">
        <f t="shared" si="55"/>
        <v>3.1093000000000002</v>
      </c>
      <c r="E316" s="92">
        <f t="shared" si="56"/>
        <v>1.4086759998463094E-2</v>
      </c>
      <c r="F316" s="36">
        <f t="shared" si="57"/>
        <v>9.6677464900000007</v>
      </c>
      <c r="G316" s="36">
        <f t="shared" si="58"/>
        <v>30.059924161357003</v>
      </c>
      <c r="H316" s="36">
        <f t="shared" si="59"/>
        <v>93.46532219490733</v>
      </c>
      <c r="I316" s="36">
        <f t="shared" si="60"/>
        <v>4.3799962863221305E-2</v>
      </c>
      <c r="J316" s="36">
        <f t="shared" si="61"/>
        <v>0.13618722453061402</v>
      </c>
      <c r="K316" s="36">
        <f t="shared" ca="1" si="62"/>
        <v>1.0542649498535518E-2</v>
      </c>
      <c r="L316" s="36">
        <f t="shared" ca="1" si="63"/>
        <v>1.2560719235696896E-5</v>
      </c>
      <c r="M316" s="36">
        <f t="shared" ca="1" si="64"/>
        <v>716255602.8157028</v>
      </c>
      <c r="N316" s="36">
        <f t="shared" ca="1" si="65"/>
        <v>8762789816.3869247</v>
      </c>
      <c r="O316" s="36">
        <f t="shared" ca="1" si="66"/>
        <v>2403645411.6115327</v>
      </c>
      <c r="P316" s="45">
        <f t="shared" ca="1" si="67"/>
        <v>3.5441104999275764E-3</v>
      </c>
    </row>
    <row r="317" spans="1:20" x14ac:dyDescent="0.2">
      <c r="A317" s="107">
        <v>31165.5</v>
      </c>
      <c r="B317" s="107">
        <v>1.8112460005795583E-2</v>
      </c>
      <c r="C317" s="45"/>
      <c r="D317" s="92">
        <f t="shared" si="55"/>
        <v>3.1165500000000002</v>
      </c>
      <c r="E317" s="92">
        <f t="shared" si="56"/>
        <v>1.8112460005795583E-2</v>
      </c>
      <c r="F317" s="36">
        <f t="shared" si="57"/>
        <v>9.7128839025000016</v>
      </c>
      <c r="G317" s="36">
        <f t="shared" si="58"/>
        <v>30.27068832633638</v>
      </c>
      <c r="H317" s="36">
        <f t="shared" si="59"/>
        <v>94.340113703443663</v>
      </c>
      <c r="I317" s="36">
        <f t="shared" si="60"/>
        <v>5.6448387231062228E-2</v>
      </c>
      <c r="J317" s="36">
        <f t="shared" si="61"/>
        <v>0.17592422122496698</v>
      </c>
      <c r="K317" s="36">
        <f t="shared" ca="1" si="62"/>
        <v>1.0608704355705503E-2</v>
      </c>
      <c r="L317" s="36">
        <f t="shared" ca="1" si="63"/>
        <v>5.6306348856258794E-5</v>
      </c>
      <c r="M317" s="36">
        <f t="shared" ca="1" si="64"/>
        <v>728321275.89975429</v>
      </c>
      <c r="N317" s="36">
        <f t="shared" ca="1" si="65"/>
        <v>8902147102.5408192</v>
      </c>
      <c r="O317" s="36">
        <f t="shared" ca="1" si="66"/>
        <v>2440450854.3461962</v>
      </c>
      <c r="P317" s="45">
        <f t="shared" ca="1" si="67"/>
        <v>7.5037556500900798E-3</v>
      </c>
      <c r="Q317" s="45"/>
      <c r="R317" s="45"/>
      <c r="S317" s="45"/>
      <c r="T317" s="45"/>
    </row>
    <row r="318" spans="1:20" x14ac:dyDescent="0.2">
      <c r="A318" s="106">
        <v>31166</v>
      </c>
      <c r="B318" s="106">
        <v>1.7167120000522118E-2</v>
      </c>
      <c r="D318" s="92">
        <f t="shared" si="55"/>
        <v>3.1166</v>
      </c>
      <c r="E318" s="92">
        <f t="shared" si="56"/>
        <v>1.7167120000522118E-2</v>
      </c>
      <c r="F318" s="36">
        <f t="shared" si="57"/>
        <v>9.7131955600000008</v>
      </c>
      <c r="G318" s="36">
        <f t="shared" si="58"/>
        <v>30.272145282296002</v>
      </c>
      <c r="H318" s="36">
        <f t="shared" si="59"/>
        <v>94.346167986803735</v>
      </c>
      <c r="I318" s="36">
        <f t="shared" si="60"/>
        <v>5.3503046193627231E-2</v>
      </c>
      <c r="J318" s="36">
        <f t="shared" si="61"/>
        <v>0.16674759376705864</v>
      </c>
      <c r="K318" s="36">
        <f t="shared" ca="1" si="62"/>
        <v>1.0609160514836881E-2</v>
      </c>
      <c r="L318" s="36">
        <f t="shared" ca="1" si="63"/>
        <v>4.3006832615888983E-5</v>
      </c>
      <c r="M318" s="36">
        <f t="shared" ca="1" si="64"/>
        <v>728405000.68389034</v>
      </c>
      <c r="N318" s="36">
        <f t="shared" ca="1" si="65"/>
        <v>8903113746.0254936</v>
      </c>
      <c r="O318" s="36">
        <f t="shared" ca="1" si="66"/>
        <v>2440706101.1881099</v>
      </c>
      <c r="P318" s="45">
        <f t="shared" ca="1" si="67"/>
        <v>6.5579594856852372E-3</v>
      </c>
    </row>
    <row r="319" spans="1:20" x14ac:dyDescent="0.2">
      <c r="A319" s="107">
        <v>31229.5</v>
      </c>
      <c r="B319" s="107">
        <v>2.3308940006245393E-2</v>
      </c>
      <c r="C319" s="45"/>
      <c r="D319" s="92">
        <f t="shared" si="55"/>
        <v>3.1229499999999999</v>
      </c>
      <c r="E319" s="92">
        <f t="shared" si="56"/>
        <v>2.3308940006245393E-2</v>
      </c>
      <c r="F319" s="36">
        <f t="shared" si="57"/>
        <v>9.7528167024999988</v>
      </c>
      <c r="G319" s="36">
        <f t="shared" si="58"/>
        <v>30.457558921072369</v>
      </c>
      <c r="H319" s="36">
        <f t="shared" si="59"/>
        <v>95.11743363256295</v>
      </c>
      <c r="I319" s="36">
        <f t="shared" si="60"/>
        <v>7.2792654192504053E-2</v>
      </c>
      <c r="J319" s="36">
        <f t="shared" si="61"/>
        <v>0.22732781941048052</v>
      </c>
      <c r="K319" s="36">
        <f t="shared" ca="1" si="62"/>
        <v>1.0667160464418174E-2</v>
      </c>
      <c r="L319" s="36">
        <f t="shared" ca="1" si="63"/>
        <v>1.598145899841612E-4</v>
      </c>
      <c r="M319" s="36">
        <f t="shared" ca="1" si="64"/>
        <v>739095479.6112057</v>
      </c>
      <c r="N319" s="36">
        <f t="shared" ca="1" si="65"/>
        <v>9026499267.402483</v>
      </c>
      <c r="O319" s="36">
        <f t="shared" ca="1" si="66"/>
        <v>2473280841.1826272</v>
      </c>
      <c r="P319" s="45">
        <f t="shared" ca="1" si="67"/>
        <v>1.2641779541827219E-2</v>
      </c>
      <c r="Q319" s="45"/>
      <c r="R319" s="45"/>
      <c r="S319" s="45"/>
      <c r="T319" s="45"/>
    </row>
    <row r="320" spans="1:20" x14ac:dyDescent="0.2">
      <c r="A320" s="106">
        <v>31327.5</v>
      </c>
      <c r="B320" s="106">
        <v>2.0622299998649396E-2</v>
      </c>
      <c r="D320" s="92">
        <f t="shared" si="55"/>
        <v>3.1327500000000001</v>
      </c>
      <c r="E320" s="92">
        <f t="shared" si="56"/>
        <v>2.0622299998649396E-2</v>
      </c>
      <c r="F320" s="36">
        <f t="shared" si="57"/>
        <v>9.8141225625000015</v>
      </c>
      <c r="G320" s="36">
        <f t="shared" si="58"/>
        <v>30.74519245767188</v>
      </c>
      <c r="H320" s="36">
        <f t="shared" si="59"/>
        <v>96.317001671771592</v>
      </c>
      <c r="I320" s="36">
        <f t="shared" si="60"/>
        <v>6.4604510320768901E-2</v>
      </c>
      <c r="J320" s="36">
        <f t="shared" si="61"/>
        <v>0.20238977970738878</v>
      </c>
      <c r="K320" s="36">
        <f t="shared" ca="1" si="62"/>
        <v>1.0756936006522038E-2</v>
      </c>
      <c r="L320" s="36">
        <f t="shared" ca="1" si="63"/>
        <v>9.7325406697163042E-5</v>
      </c>
      <c r="M320" s="36">
        <f t="shared" ca="1" si="64"/>
        <v>755819157.1757437</v>
      </c>
      <c r="N320" s="36">
        <f t="shared" ca="1" si="65"/>
        <v>9219355894.6535797</v>
      </c>
      <c r="O320" s="36">
        <f t="shared" ca="1" si="66"/>
        <v>2524173792.3305259</v>
      </c>
      <c r="P320" s="45">
        <f t="shared" ca="1" si="67"/>
        <v>9.865363992127358E-3</v>
      </c>
    </row>
    <row r="321" spans="1:20" x14ac:dyDescent="0.2">
      <c r="A321" s="107">
        <v>31465</v>
      </c>
      <c r="B321" s="107">
        <v>2.0153799996478483E-2</v>
      </c>
      <c r="C321" s="45"/>
      <c r="D321" s="92">
        <f t="shared" si="55"/>
        <v>3.1465000000000001</v>
      </c>
      <c r="E321" s="92">
        <f t="shared" si="56"/>
        <v>2.0153799996478483E-2</v>
      </c>
      <c r="F321" s="36">
        <f t="shared" si="57"/>
        <v>9.9004622500000004</v>
      </c>
      <c r="G321" s="36">
        <f t="shared" si="58"/>
        <v>31.151804469625002</v>
      </c>
      <c r="H321" s="36">
        <f t="shared" si="59"/>
        <v>98.019152763675066</v>
      </c>
      <c r="I321" s="36">
        <f t="shared" si="60"/>
        <v>6.3413931688919553E-2</v>
      </c>
      <c r="J321" s="36">
        <f t="shared" si="61"/>
        <v>0.19953193605918537</v>
      </c>
      <c r="K321" s="36">
        <f t="shared" ca="1" si="62"/>
        <v>1.0883436328346825E-2</v>
      </c>
      <c r="L321" s="36">
        <f t="shared" ca="1" si="63"/>
        <v>8.5939642539415451E-5</v>
      </c>
      <c r="M321" s="36">
        <f t="shared" ca="1" si="64"/>
        <v>779748825.2523793</v>
      </c>
      <c r="N321" s="36">
        <f t="shared" ca="1" si="65"/>
        <v>9494977672.7177849</v>
      </c>
      <c r="O321" s="36">
        <f t="shared" ca="1" si="66"/>
        <v>2596860890.4211197</v>
      </c>
      <c r="P321" s="45">
        <f t="shared" ca="1" si="67"/>
        <v>9.2703636681316579E-3</v>
      </c>
      <c r="Q321" s="45"/>
      <c r="R321" s="45"/>
      <c r="S321" s="45"/>
      <c r="T321" s="45"/>
    </row>
    <row r="322" spans="1:20" x14ac:dyDescent="0.2">
      <c r="A322" s="106">
        <v>31662</v>
      </c>
      <c r="B322" s="106">
        <v>2.2089840000262484E-2</v>
      </c>
      <c r="D322" s="92">
        <f t="shared" si="55"/>
        <v>3.1661999999999999</v>
      </c>
      <c r="E322" s="92">
        <f t="shared" si="56"/>
        <v>2.2089840000262484E-2</v>
      </c>
      <c r="F322" s="36">
        <f t="shared" si="57"/>
        <v>10.024822439999999</v>
      </c>
      <c r="G322" s="36">
        <f t="shared" si="58"/>
        <v>31.740592809527996</v>
      </c>
      <c r="H322" s="36">
        <f t="shared" si="59"/>
        <v>100.49706495352754</v>
      </c>
      <c r="I322" s="36">
        <f t="shared" si="60"/>
        <v>6.9940851408831078E-2</v>
      </c>
      <c r="J322" s="36">
        <f t="shared" si="61"/>
        <v>0.22144672373064095</v>
      </c>
      <c r="K322" s="36">
        <f t="shared" ca="1" si="62"/>
        <v>1.1065775170847846E-2</v>
      </c>
      <c r="L322" s="36">
        <f t="shared" ca="1" si="63"/>
        <v>1.2153000536313678E-4</v>
      </c>
      <c r="M322" s="36">
        <f t="shared" ca="1" si="64"/>
        <v>814995318.05879056</v>
      </c>
      <c r="N322" s="36">
        <f t="shared" ca="1" si="65"/>
        <v>9900258493.9073448</v>
      </c>
      <c r="O322" s="36">
        <f t="shared" ca="1" si="66"/>
        <v>2703645690.3068051</v>
      </c>
      <c r="P322" s="45">
        <f t="shared" ca="1" si="67"/>
        <v>1.1024064829414638E-2</v>
      </c>
    </row>
    <row r="323" spans="1:20" x14ac:dyDescent="0.2">
      <c r="A323" s="107">
        <v>31807</v>
      </c>
      <c r="B323" s="107">
        <v>2.1941239996522199E-2</v>
      </c>
      <c r="C323" s="45"/>
      <c r="D323" s="92">
        <f t="shared" si="55"/>
        <v>3.1806999999999999</v>
      </c>
      <c r="E323" s="92">
        <f t="shared" si="56"/>
        <v>2.1941239996522199E-2</v>
      </c>
      <c r="F323" s="36">
        <f t="shared" si="57"/>
        <v>10.116852489999999</v>
      </c>
      <c r="G323" s="36">
        <f t="shared" si="58"/>
        <v>32.178672714942998</v>
      </c>
      <c r="H323" s="36">
        <f t="shared" si="59"/>
        <v>102.35070430441918</v>
      </c>
      <c r="I323" s="36">
        <f t="shared" si="60"/>
        <v>6.9788502056938151E-2</v>
      </c>
      <c r="J323" s="36">
        <f t="shared" si="61"/>
        <v>0.22197628849250317</v>
      </c>
      <c r="K323" s="36">
        <f t="shared" ca="1" si="62"/>
        <v>1.1200810543632742E-2</v>
      </c>
      <c r="L323" s="36">
        <f t="shared" ca="1" si="63"/>
        <v>1.1535682483249534E-4</v>
      </c>
      <c r="M323" s="36">
        <f t="shared" ca="1" si="64"/>
        <v>841674460.51522863</v>
      </c>
      <c r="N323" s="36">
        <f t="shared" ca="1" si="65"/>
        <v>10206506171.983986</v>
      </c>
      <c r="O323" s="36">
        <f t="shared" ca="1" si="66"/>
        <v>2784264287.9968724</v>
      </c>
      <c r="P323" s="45">
        <f t="shared" ca="1" si="67"/>
        <v>1.0740429452889458E-2</v>
      </c>
      <c r="Q323" s="45"/>
      <c r="R323" s="45"/>
      <c r="S323" s="45"/>
      <c r="T323" s="45"/>
    </row>
    <row r="324" spans="1:20" x14ac:dyDescent="0.2">
      <c r="A324" s="106">
        <v>31845.5</v>
      </c>
      <c r="B324" s="106">
        <v>1.7850060001364909E-2</v>
      </c>
      <c r="D324" s="92">
        <f t="shared" si="55"/>
        <v>3.1845500000000002</v>
      </c>
      <c r="E324" s="92">
        <f t="shared" si="56"/>
        <v>1.7850060001364909E-2</v>
      </c>
      <c r="F324" s="36">
        <f t="shared" si="57"/>
        <v>10.141358702500002</v>
      </c>
      <c r="G324" s="36">
        <f t="shared" si="58"/>
        <v>32.295663856046382</v>
      </c>
      <c r="H324" s="36">
        <f t="shared" si="59"/>
        <v>102.84715633277251</v>
      </c>
      <c r="I324" s="36">
        <f t="shared" si="60"/>
        <v>5.6844408577346628E-2</v>
      </c>
      <c r="J324" s="36">
        <f t="shared" si="61"/>
        <v>0.18102386133498921</v>
      </c>
      <c r="K324" s="36">
        <f t="shared" ca="1" si="62"/>
        <v>1.1236782520545162E-2</v>
      </c>
      <c r="L324" s="36">
        <f t="shared" ca="1" si="63"/>
        <v>4.373543903831759E-5</v>
      </c>
      <c r="M324" s="36">
        <f t="shared" ca="1" si="64"/>
        <v>848864549.2117492</v>
      </c>
      <c r="N324" s="36">
        <f t="shared" ca="1" si="65"/>
        <v>10288966304.761393</v>
      </c>
      <c r="O324" s="36">
        <f t="shared" ca="1" si="66"/>
        <v>2805961299.7187281</v>
      </c>
      <c r="P324" s="45">
        <f t="shared" ca="1" si="67"/>
        <v>6.6132774808197476E-3</v>
      </c>
    </row>
    <row r="325" spans="1:20" x14ac:dyDescent="0.2">
      <c r="A325" s="107">
        <v>32449.5</v>
      </c>
      <c r="B325" s="107">
        <v>1.6679339998518117E-2</v>
      </c>
      <c r="C325" s="45"/>
      <c r="D325" s="92">
        <f t="shared" si="55"/>
        <v>3.2449499999999998</v>
      </c>
      <c r="E325" s="92">
        <f t="shared" si="56"/>
        <v>1.6679339998518117E-2</v>
      </c>
      <c r="F325" s="36">
        <f t="shared" si="57"/>
        <v>10.529700502499999</v>
      </c>
      <c r="G325" s="36">
        <f t="shared" si="58"/>
        <v>34.168351645587371</v>
      </c>
      <c r="H325" s="36">
        <f t="shared" si="59"/>
        <v>110.87459267234873</v>
      </c>
      <c r="I325" s="36">
        <f t="shared" si="60"/>
        <v>5.4123624328191358E-2</v>
      </c>
      <c r="J325" s="36">
        <f t="shared" si="61"/>
        <v>0.17562845476376454</v>
      </c>
      <c r="K325" s="36">
        <f t="shared" ca="1" si="62"/>
        <v>1.1807590566405414E-2</v>
      </c>
      <c r="L325" s="36">
        <f t="shared" ca="1" si="63"/>
        <v>2.3733942529290446E-5</v>
      </c>
      <c r="M325" s="36">
        <f t="shared" ca="1" si="64"/>
        <v>967668619.62670815</v>
      </c>
      <c r="N325" s="36">
        <f t="shared" ca="1" si="65"/>
        <v>11647225886.695105</v>
      </c>
      <c r="O325" s="36">
        <f t="shared" ca="1" si="66"/>
        <v>3162760952.3857822</v>
      </c>
      <c r="P325" s="45">
        <f t="shared" ca="1" si="67"/>
        <v>4.8717494321127031E-3</v>
      </c>
      <c r="Q325" s="45"/>
      <c r="R325" s="45"/>
      <c r="S325" s="45"/>
      <c r="T325" s="45"/>
    </row>
    <row r="326" spans="1:20" x14ac:dyDescent="0.2">
      <c r="A326" s="106">
        <v>32450</v>
      </c>
      <c r="B326" s="106">
        <v>1.4834000001428649E-2</v>
      </c>
      <c r="D326" s="92">
        <f t="shared" si="55"/>
        <v>3.2450000000000001</v>
      </c>
      <c r="E326" s="92">
        <f t="shared" si="56"/>
        <v>1.4834000001428649E-2</v>
      </c>
      <c r="F326" s="36">
        <f t="shared" si="57"/>
        <v>10.530025</v>
      </c>
      <c r="G326" s="36">
        <f t="shared" si="58"/>
        <v>34.169931125000005</v>
      </c>
      <c r="H326" s="36">
        <f t="shared" si="59"/>
        <v>110.88142650062501</v>
      </c>
      <c r="I326" s="36">
        <f t="shared" si="60"/>
        <v>4.813633000463597E-2</v>
      </c>
      <c r="J326" s="36">
        <f t="shared" si="61"/>
        <v>0.15620239086504373</v>
      </c>
      <c r="K326" s="36">
        <f t="shared" ca="1" si="62"/>
        <v>1.180806812761028E-2</v>
      </c>
      <c r="L326" s="36">
        <f t="shared" ca="1" si="63"/>
        <v>9.1562637049899464E-6</v>
      </c>
      <c r="M326" s="36">
        <f t="shared" ca="1" si="64"/>
        <v>967771748.55070615</v>
      </c>
      <c r="N326" s="36">
        <f t="shared" ca="1" si="65"/>
        <v>11648401642.396126</v>
      </c>
      <c r="O326" s="36">
        <f t="shared" ca="1" si="66"/>
        <v>3163069356.9189239</v>
      </c>
      <c r="P326" s="45">
        <f t="shared" ca="1" si="67"/>
        <v>3.0259318738183692E-3</v>
      </c>
    </row>
    <row r="327" spans="1:20" x14ac:dyDescent="0.2">
      <c r="A327" s="107">
        <v>32522</v>
      </c>
      <c r="B327" s="107">
        <v>2.1105040003021713E-2</v>
      </c>
      <c r="C327" s="45"/>
      <c r="D327" s="92">
        <f t="shared" si="55"/>
        <v>3.2522000000000002</v>
      </c>
      <c r="E327" s="92">
        <f t="shared" si="56"/>
        <v>2.1105040003021713E-2</v>
      </c>
      <c r="F327" s="36">
        <f t="shared" si="57"/>
        <v>10.576804840000001</v>
      </c>
      <c r="G327" s="36">
        <f t="shared" si="58"/>
        <v>34.397884700648007</v>
      </c>
      <c r="H327" s="36">
        <f t="shared" si="59"/>
        <v>111.86880062344746</v>
      </c>
      <c r="I327" s="36">
        <f t="shared" si="60"/>
        <v>6.8637811097827225E-2</v>
      </c>
      <c r="J327" s="36">
        <f t="shared" si="61"/>
        <v>0.22322388925235373</v>
      </c>
      <c r="K327" s="36">
        <f t="shared" ca="1" si="62"/>
        <v>1.1876923949540331E-2</v>
      </c>
      <c r="L327" s="36">
        <f t="shared" ca="1" si="63"/>
        <v>8.5158125896520802E-5</v>
      </c>
      <c r="M327" s="36">
        <f t="shared" ca="1" si="64"/>
        <v>982706815.07339704</v>
      </c>
      <c r="N327" s="36">
        <f t="shared" ca="1" si="65"/>
        <v>11818616957.961769</v>
      </c>
      <c r="O327" s="36">
        <f t="shared" ca="1" si="66"/>
        <v>3207709579.4543014</v>
      </c>
      <c r="P327" s="45">
        <f t="shared" ca="1" si="67"/>
        <v>9.2281160534813823E-3</v>
      </c>
      <c r="Q327" s="45"/>
      <c r="R327" s="45"/>
      <c r="S327" s="45"/>
      <c r="T327" s="45"/>
    </row>
    <row r="328" spans="1:20" x14ac:dyDescent="0.2">
      <c r="A328" s="106">
        <v>32595</v>
      </c>
      <c r="B328" s="106">
        <v>1.7685399994661566E-2</v>
      </c>
      <c r="D328" s="92">
        <f t="shared" si="55"/>
        <v>3.2595000000000001</v>
      </c>
      <c r="E328" s="92">
        <f t="shared" si="56"/>
        <v>1.7685399994661566E-2</v>
      </c>
      <c r="F328" s="36">
        <f t="shared" si="57"/>
        <v>10.624340250000001</v>
      </c>
      <c r="G328" s="36">
        <f t="shared" si="58"/>
        <v>34.630037044875003</v>
      </c>
      <c r="H328" s="36">
        <f t="shared" si="59"/>
        <v>112.87660574777009</v>
      </c>
      <c r="I328" s="36">
        <f t="shared" si="60"/>
        <v>5.7645561282599372E-2</v>
      </c>
      <c r="J328" s="36">
        <f t="shared" si="61"/>
        <v>0.18789570700063266</v>
      </c>
      <c r="K328" s="36">
        <f t="shared" ca="1" si="62"/>
        <v>1.1946912536090521E-2</v>
      </c>
      <c r="L328" s="36">
        <f t="shared" ca="1" si="63"/>
        <v>3.2930238312177167E-5</v>
      </c>
      <c r="M328" s="36">
        <f t="shared" ca="1" si="64"/>
        <v>998021512.1391921</v>
      </c>
      <c r="N328" s="36">
        <f t="shared" ca="1" si="65"/>
        <v>11993043050.770187</v>
      </c>
      <c r="O328" s="36">
        <f t="shared" ca="1" si="66"/>
        <v>3253438223.067811</v>
      </c>
      <c r="P328" s="45">
        <f t="shared" ca="1" si="67"/>
        <v>5.7384874585710444E-3</v>
      </c>
    </row>
    <row r="329" spans="1:20" x14ac:dyDescent="0.2">
      <c r="A329" s="107">
        <v>32787</v>
      </c>
      <c r="B329" s="107">
        <v>2.10748399986187E-2</v>
      </c>
      <c r="C329" s="45"/>
      <c r="D329" s="92">
        <f t="shared" si="55"/>
        <v>3.2787000000000002</v>
      </c>
      <c r="E329" s="92">
        <f t="shared" si="56"/>
        <v>2.10748399986187E-2</v>
      </c>
      <c r="F329" s="36">
        <f t="shared" si="57"/>
        <v>10.749873690000001</v>
      </c>
      <c r="G329" s="36">
        <f t="shared" si="58"/>
        <v>35.245610867403009</v>
      </c>
      <c r="H329" s="36">
        <f t="shared" si="59"/>
        <v>115.55978435095425</v>
      </c>
      <c r="I329" s="36">
        <f t="shared" si="60"/>
        <v>6.9098077903471139E-2</v>
      </c>
      <c r="J329" s="36">
        <f t="shared" si="61"/>
        <v>0.22655186802211083</v>
      </c>
      <c r="K329" s="36">
        <f t="shared" ca="1" si="62"/>
        <v>1.2131840188359409E-2</v>
      </c>
      <c r="L329" s="36">
        <f t="shared" ca="1" si="63"/>
        <v>7.9977245606297707E-5</v>
      </c>
      <c r="M329" s="36">
        <f t="shared" ca="1" si="64"/>
        <v>1039138480.5853865</v>
      </c>
      <c r="N329" s="36">
        <f t="shared" ca="1" si="65"/>
        <v>12460779242.724844</v>
      </c>
      <c r="O329" s="36">
        <f t="shared" ca="1" si="66"/>
        <v>3375985773.8690329</v>
      </c>
      <c r="P329" s="45">
        <f t="shared" ca="1" si="67"/>
        <v>8.9429998102592903E-3</v>
      </c>
      <c r="Q329" s="45"/>
      <c r="R329" s="45"/>
      <c r="S329" s="45"/>
      <c r="T329" s="45"/>
    </row>
    <row r="330" spans="1:20" x14ac:dyDescent="0.2">
      <c r="A330" s="106">
        <v>32787</v>
      </c>
      <c r="B330" s="106">
        <v>2.8074839996406808E-2</v>
      </c>
      <c r="D330" s="92">
        <f t="shared" si="55"/>
        <v>3.2787000000000002</v>
      </c>
      <c r="E330" s="92">
        <f t="shared" si="56"/>
        <v>2.8074839996406808E-2</v>
      </c>
      <c r="F330" s="36">
        <f t="shared" si="57"/>
        <v>10.749873690000001</v>
      </c>
      <c r="G330" s="36">
        <f t="shared" si="58"/>
        <v>35.245610867403009</v>
      </c>
      <c r="H330" s="36">
        <f t="shared" si="59"/>
        <v>115.55978435095425</v>
      </c>
      <c r="I330" s="36">
        <f t="shared" si="60"/>
        <v>9.2048977896219006E-2</v>
      </c>
      <c r="J330" s="36">
        <f t="shared" si="61"/>
        <v>0.30180098382833326</v>
      </c>
      <c r="K330" s="36">
        <f t="shared" ca="1" si="62"/>
        <v>1.2131840188359409E-2</v>
      </c>
      <c r="L330" s="36">
        <f t="shared" ca="1" si="63"/>
        <v>2.5417924287939942E-4</v>
      </c>
      <c r="M330" s="36">
        <f t="shared" ca="1" si="64"/>
        <v>1039138480.5853865</v>
      </c>
      <c r="N330" s="36">
        <f t="shared" ca="1" si="65"/>
        <v>12460779242.724844</v>
      </c>
      <c r="O330" s="36">
        <f t="shared" ca="1" si="66"/>
        <v>3375985773.8690329</v>
      </c>
      <c r="P330" s="45">
        <f t="shared" ca="1" si="67"/>
        <v>1.5942999808047399E-2</v>
      </c>
    </row>
    <row r="331" spans="1:20" x14ac:dyDescent="0.2">
      <c r="A331" s="107">
        <v>33163.5</v>
      </c>
      <c r="B331" s="107">
        <v>1.9533819999196567E-2</v>
      </c>
      <c r="C331" s="45"/>
      <c r="D331" s="92">
        <f t="shared" si="55"/>
        <v>3.3163499999999999</v>
      </c>
      <c r="E331" s="92">
        <f t="shared" si="56"/>
        <v>1.9533819999196567E-2</v>
      </c>
      <c r="F331" s="36">
        <f t="shared" si="57"/>
        <v>10.9981773225</v>
      </c>
      <c r="G331" s="36">
        <f t="shared" si="58"/>
        <v>36.473805363472877</v>
      </c>
      <c r="H331" s="36">
        <f t="shared" si="59"/>
        <v>120.95990441715327</v>
      </c>
      <c r="I331" s="36">
        <f t="shared" si="60"/>
        <v>6.4780983954335528E-2</v>
      </c>
      <c r="J331" s="36">
        <f t="shared" si="61"/>
        <v>0.21483641613696061</v>
      </c>
      <c r="K331" s="36">
        <f t="shared" ca="1" si="62"/>
        <v>1.2498039439626277E-2</v>
      </c>
      <c r="L331" s="36">
        <f t="shared" ca="1" si="63"/>
        <v>4.9502208082427219E-5</v>
      </c>
      <c r="M331" s="36">
        <f t="shared" ca="1" si="64"/>
        <v>1123364934.1572413</v>
      </c>
      <c r="N331" s="36">
        <f t="shared" ca="1" si="65"/>
        <v>13416489978.24312</v>
      </c>
      <c r="O331" s="36">
        <f t="shared" ca="1" si="66"/>
        <v>3626052627.2462387</v>
      </c>
      <c r="P331" s="45">
        <f t="shared" ca="1" si="67"/>
        <v>7.0357805595702896E-3</v>
      </c>
      <c r="Q331" s="45"/>
      <c r="R331" s="45"/>
      <c r="S331" s="45"/>
      <c r="T331" s="45"/>
    </row>
    <row r="332" spans="1:20" x14ac:dyDescent="0.2">
      <c r="A332" s="106">
        <v>33304.5</v>
      </c>
      <c r="B332" s="106">
        <v>2.1147940002265386E-2</v>
      </c>
      <c r="D332" s="92">
        <f t="shared" si="55"/>
        <v>3.3304499999999999</v>
      </c>
      <c r="E332" s="92">
        <f t="shared" si="56"/>
        <v>2.1147940002265386E-2</v>
      </c>
      <c r="F332" s="36">
        <f t="shared" si="57"/>
        <v>11.0918972025</v>
      </c>
      <c r="G332" s="36">
        <f t="shared" si="58"/>
        <v>36.941009038066127</v>
      </c>
      <c r="H332" s="36">
        <f t="shared" si="59"/>
        <v>123.03018355082733</v>
      </c>
      <c r="I332" s="36">
        <f t="shared" si="60"/>
        <v>7.043215678054475E-2</v>
      </c>
      <c r="J332" s="36">
        <f t="shared" si="61"/>
        <v>0.23457077654976524</v>
      </c>
      <c r="K332" s="36">
        <f t="shared" ca="1" si="62"/>
        <v>1.2636398031538877E-2</v>
      </c>
      <c r="L332" s="36">
        <f t="shared" ca="1" si="63"/>
        <v>7.2446346719438903E-5</v>
      </c>
      <c r="M332" s="36">
        <f t="shared" ca="1" si="64"/>
        <v>1156163894.5100365</v>
      </c>
      <c r="N332" s="36">
        <f t="shared" ca="1" si="65"/>
        <v>13787825577.750536</v>
      </c>
      <c r="O332" s="36">
        <f t="shared" ca="1" si="66"/>
        <v>3723101693.9593396</v>
      </c>
      <c r="P332" s="45">
        <f t="shared" ca="1" si="67"/>
        <v>8.5115419707265088E-3</v>
      </c>
    </row>
    <row r="333" spans="1:20" x14ac:dyDescent="0.2">
      <c r="A333" s="107">
        <v>33394.5</v>
      </c>
      <c r="B333" s="107">
        <v>2.5986740001826547E-2</v>
      </c>
      <c r="C333" s="45"/>
      <c r="D333" s="92">
        <f t="shared" si="55"/>
        <v>3.3394499999999998</v>
      </c>
      <c r="E333" s="92">
        <f t="shared" si="56"/>
        <v>2.5986740001826547E-2</v>
      </c>
      <c r="F333" s="36">
        <f t="shared" si="57"/>
        <v>11.151926302499998</v>
      </c>
      <c r="G333" s="36">
        <f t="shared" si="58"/>
        <v>37.241300290883615</v>
      </c>
      <c r="H333" s="36">
        <f t="shared" si="59"/>
        <v>124.36546025639127</v>
      </c>
      <c r="I333" s="36">
        <f t="shared" si="60"/>
        <v>8.6781418899099655E-2</v>
      </c>
      <c r="J333" s="36">
        <f t="shared" si="61"/>
        <v>0.28980220934259832</v>
      </c>
      <c r="K333" s="36">
        <f t="shared" ca="1" si="62"/>
        <v>1.2725058559949723E-2</v>
      </c>
      <c r="L333" s="36">
        <f t="shared" ca="1" si="63"/>
        <v>1.7587219466582015E-4</v>
      </c>
      <c r="M333" s="36">
        <f t="shared" ca="1" si="64"/>
        <v>1177464448.0773742</v>
      </c>
      <c r="N333" s="36">
        <f t="shared" ca="1" si="65"/>
        <v>14028743833.238268</v>
      </c>
      <c r="O333" s="36">
        <f t="shared" ca="1" si="66"/>
        <v>3786033870.6636763</v>
      </c>
      <c r="P333" s="45">
        <f t="shared" ca="1" si="67"/>
        <v>1.3261681441876824E-2</v>
      </c>
      <c r="Q333" s="45"/>
      <c r="R333" s="45"/>
      <c r="S333" s="45"/>
      <c r="T333" s="45"/>
    </row>
    <row r="334" spans="1:20" x14ac:dyDescent="0.2">
      <c r="A334" s="106">
        <v>33403</v>
      </c>
      <c r="B334" s="106">
        <v>2.361595999536803E-2</v>
      </c>
      <c r="D334" s="92">
        <f t="shared" si="55"/>
        <v>3.3403</v>
      </c>
      <c r="E334" s="92">
        <f t="shared" si="56"/>
        <v>2.361595999536803E-2</v>
      </c>
      <c r="F334" s="36">
        <f t="shared" si="57"/>
        <v>11.15760409</v>
      </c>
      <c r="G334" s="36">
        <f t="shared" si="58"/>
        <v>37.269744941827</v>
      </c>
      <c r="H334" s="36">
        <f t="shared" si="59"/>
        <v>124.49212902918472</v>
      </c>
      <c r="I334" s="36">
        <f t="shared" si="60"/>
        <v>7.8884391172527837E-2</v>
      </c>
      <c r="J334" s="36">
        <f t="shared" si="61"/>
        <v>0.26349753183359476</v>
      </c>
      <c r="K334" s="36">
        <f t="shared" ca="1" si="62"/>
        <v>1.2733446009818352E-2</v>
      </c>
      <c r="L334" s="36">
        <f t="shared" ca="1" si="63"/>
        <v>1.1842911064568435E-4</v>
      </c>
      <c r="M334" s="36">
        <f t="shared" ca="1" si="64"/>
        <v>1179490983.1098809</v>
      </c>
      <c r="N334" s="36">
        <f t="shared" ca="1" si="65"/>
        <v>14051655253.120508</v>
      </c>
      <c r="O334" s="36">
        <f t="shared" ca="1" si="66"/>
        <v>3792017453.735877</v>
      </c>
      <c r="P334" s="45">
        <f t="shared" ca="1" si="67"/>
        <v>1.0882513985549678E-2</v>
      </c>
    </row>
    <row r="335" spans="1:20" x14ac:dyDescent="0.2">
      <c r="A335" s="107">
        <v>33913</v>
      </c>
      <c r="B335" s="107">
        <v>2.3369160000584088E-2</v>
      </c>
      <c r="C335" s="45"/>
      <c r="D335" s="92">
        <f t="shared" si="55"/>
        <v>3.3913000000000002</v>
      </c>
      <c r="E335" s="92">
        <f t="shared" si="56"/>
        <v>2.3369160000584088E-2</v>
      </c>
      <c r="F335" s="36">
        <f t="shared" si="57"/>
        <v>11.500915690000001</v>
      </c>
      <c r="G335" s="36">
        <f t="shared" si="58"/>
        <v>39.003055379497006</v>
      </c>
      <c r="H335" s="36">
        <f t="shared" si="59"/>
        <v>132.27106170848819</v>
      </c>
      <c r="I335" s="36">
        <f t="shared" si="60"/>
        <v>7.9251832309980827E-2</v>
      </c>
      <c r="J335" s="36">
        <f t="shared" si="61"/>
        <v>0.26876673891283798</v>
      </c>
      <c r="K335" s="36">
        <f t="shared" ca="1" si="62"/>
        <v>1.3241100678962359E-2</v>
      </c>
      <c r="L335" s="36">
        <f t="shared" ca="1" si="63"/>
        <v>1.025775856222888E-4</v>
      </c>
      <c r="M335" s="36">
        <f t="shared" ca="1" si="64"/>
        <v>1305855671.1149526</v>
      </c>
      <c r="N335" s="36">
        <f t="shared" ca="1" si="65"/>
        <v>15477181790.624115</v>
      </c>
      <c r="O335" s="36">
        <f t="shared" ca="1" si="66"/>
        <v>4163890550.4067278</v>
      </c>
      <c r="P335" s="45">
        <f t="shared" ca="1" si="67"/>
        <v>1.0128059321621729E-2</v>
      </c>
      <c r="Q335" s="45"/>
      <c r="R335" s="45"/>
      <c r="S335" s="45"/>
      <c r="T335" s="45"/>
    </row>
    <row r="336" spans="1:20" x14ac:dyDescent="0.2">
      <c r="A336" s="106">
        <v>34229.5</v>
      </c>
      <c r="B336" s="106">
        <v>1.6268939994915854E-2</v>
      </c>
      <c r="D336" s="92">
        <f t="shared" si="55"/>
        <v>3.4229500000000002</v>
      </c>
      <c r="E336" s="92">
        <f t="shared" si="56"/>
        <v>1.6268939994915854E-2</v>
      </c>
      <c r="F336" s="36">
        <f t="shared" si="57"/>
        <v>11.716586702500001</v>
      </c>
      <c r="G336" s="36">
        <f t="shared" si="58"/>
        <v>40.105290453322382</v>
      </c>
      <c r="H336" s="36">
        <f t="shared" si="59"/>
        <v>137.27840395719983</v>
      </c>
      <c r="I336" s="36">
        <f t="shared" si="60"/>
        <v>5.5687768155597228E-2</v>
      </c>
      <c r="J336" s="36">
        <f t="shared" si="61"/>
        <v>0.19061644600820155</v>
      </c>
      <c r="K336" s="36">
        <f t="shared" ca="1" si="62"/>
        <v>1.3560505404153041E-2</v>
      </c>
      <c r="L336" s="36">
        <f t="shared" ca="1" si="63"/>
        <v>7.3356179324405257E-6</v>
      </c>
      <c r="M336" s="36">
        <f t="shared" ca="1" si="64"/>
        <v>1389125079.7805409</v>
      </c>
      <c r="N336" s="36">
        <f t="shared" ca="1" si="65"/>
        <v>16413415717.485233</v>
      </c>
      <c r="O336" s="36">
        <f t="shared" ca="1" si="66"/>
        <v>4407703121.0023832</v>
      </c>
      <c r="P336" s="45">
        <f t="shared" ca="1" si="67"/>
        <v>2.7084345907628128E-3</v>
      </c>
    </row>
    <row r="337" spans="1:20" x14ac:dyDescent="0.2">
      <c r="A337" s="107">
        <v>34644</v>
      </c>
      <c r="B337" s="107">
        <v>2.2482079999463167E-2</v>
      </c>
      <c r="C337" s="45"/>
      <c r="D337" s="92">
        <f t="shared" si="55"/>
        <v>3.4643999999999999</v>
      </c>
      <c r="E337" s="92">
        <f t="shared" si="56"/>
        <v>2.2482079999463167E-2</v>
      </c>
      <c r="F337" s="36">
        <f t="shared" si="57"/>
        <v>12.00206736</v>
      </c>
      <c r="G337" s="36">
        <f t="shared" si="58"/>
        <v>41.579962161984</v>
      </c>
      <c r="H337" s="36">
        <f t="shared" si="59"/>
        <v>144.04962091397738</v>
      </c>
      <c r="I337" s="36">
        <f t="shared" si="60"/>
        <v>7.7886917950140189E-2</v>
      </c>
      <c r="J337" s="36">
        <f t="shared" si="61"/>
        <v>0.26983143854646569</v>
      </c>
      <c r="K337" s="36">
        <f t="shared" ca="1" si="62"/>
        <v>1.3983860019693057E-2</v>
      </c>
      <c r="L337" s="36">
        <f t="shared" ca="1" si="63"/>
        <v>7.2219742824563884E-5</v>
      </c>
      <c r="M337" s="36">
        <f t="shared" ca="1" si="64"/>
        <v>1504017572.0977602</v>
      </c>
      <c r="N337" s="36">
        <f t="shared" ca="1" si="65"/>
        <v>17701500007.530125</v>
      </c>
      <c r="O337" s="36">
        <f t="shared" ca="1" si="66"/>
        <v>4742650450.4535809</v>
      </c>
      <c r="P337" s="45">
        <f t="shared" ca="1" si="67"/>
        <v>8.4982199797701101E-3</v>
      </c>
      <c r="Q337" s="45"/>
      <c r="R337" s="45"/>
      <c r="S337" s="45"/>
      <c r="T337" s="45"/>
    </row>
    <row r="338" spans="1:20" x14ac:dyDescent="0.2">
      <c r="A338" s="106">
        <v>34935</v>
      </c>
      <c r="B338" s="106">
        <v>2.4494199999026023E-2</v>
      </c>
      <c r="D338" s="92">
        <f t="shared" si="55"/>
        <v>3.4935</v>
      </c>
      <c r="E338" s="92">
        <f t="shared" si="56"/>
        <v>2.4494199999026023E-2</v>
      </c>
      <c r="F338" s="36">
        <f t="shared" si="57"/>
        <v>12.204542250000001</v>
      </c>
      <c r="G338" s="36">
        <f t="shared" si="58"/>
        <v>42.636568350375008</v>
      </c>
      <c r="H338" s="36">
        <f t="shared" si="59"/>
        <v>148.9508515320351</v>
      </c>
      <c r="I338" s="36">
        <f t="shared" si="60"/>
        <v>8.5570487696597405E-2</v>
      </c>
      <c r="J338" s="36">
        <f t="shared" si="61"/>
        <v>0.29894049876806306</v>
      </c>
      <c r="K338" s="36">
        <f t="shared" ca="1" si="62"/>
        <v>1.4284498414939876E-2</v>
      </c>
      <c r="L338" s="36">
        <f t="shared" ca="1" si="63"/>
        <v>1.0423800643609119E-4</v>
      </c>
      <c r="M338" s="36">
        <f t="shared" ca="1" si="64"/>
        <v>1588761511.9028969</v>
      </c>
      <c r="N338" s="36">
        <f t="shared" ca="1" si="65"/>
        <v>18649042911.624962</v>
      </c>
      <c r="O338" s="36">
        <f t="shared" ca="1" si="66"/>
        <v>4988707900.8003664</v>
      </c>
      <c r="P338" s="45">
        <f t="shared" ca="1" si="67"/>
        <v>1.0209701584086147E-2</v>
      </c>
    </row>
    <row r="339" spans="1:20" x14ac:dyDescent="0.2">
      <c r="A339" s="107">
        <v>34973.5</v>
      </c>
      <c r="B339" s="107">
        <v>2.6403020005091093E-2</v>
      </c>
      <c r="C339" s="45"/>
      <c r="D339" s="92">
        <f t="shared" si="55"/>
        <v>3.49735</v>
      </c>
      <c r="E339" s="92">
        <f t="shared" si="56"/>
        <v>2.6403020005091093E-2</v>
      </c>
      <c r="F339" s="36">
        <f t="shared" si="57"/>
        <v>12.231457022499999</v>
      </c>
      <c r="G339" s="36">
        <f t="shared" si="58"/>
        <v>42.777686217640372</v>
      </c>
      <c r="H339" s="36">
        <f t="shared" si="59"/>
        <v>149.60854089326455</v>
      </c>
      <c r="I339" s="36">
        <f t="shared" si="60"/>
        <v>9.2340602014805331E-2</v>
      </c>
      <c r="J339" s="36">
        <f t="shared" si="61"/>
        <v>0.3229474044564794</v>
      </c>
      <c r="K339" s="36">
        <f t="shared" ca="1" si="62"/>
        <v>1.4324485047468593E-2</v>
      </c>
      <c r="L339" s="36">
        <f t="shared" ca="1" si="63"/>
        <v>1.4589100672250877E-4</v>
      </c>
      <c r="M339" s="36">
        <f t="shared" ca="1" si="64"/>
        <v>1600231439.2444587</v>
      </c>
      <c r="N339" s="36">
        <f t="shared" ca="1" si="65"/>
        <v>18777134534.147839</v>
      </c>
      <c r="O339" s="36">
        <f t="shared" ca="1" si="66"/>
        <v>5021949948.8192072</v>
      </c>
      <c r="P339" s="45">
        <f t="shared" ca="1" si="67"/>
        <v>1.2078534957622501E-2</v>
      </c>
      <c r="Q339" s="45"/>
      <c r="R339" s="45"/>
      <c r="S339" s="45"/>
      <c r="T339" s="45"/>
    </row>
    <row r="340" spans="1:20" x14ac:dyDescent="0.2">
      <c r="A340" s="106">
        <v>35646.5</v>
      </c>
      <c r="B340" s="106">
        <v>1.9575379999878351E-2</v>
      </c>
      <c r="D340" s="92">
        <f t="shared" si="55"/>
        <v>3.5646499999999999</v>
      </c>
      <c r="E340" s="92">
        <f t="shared" si="56"/>
        <v>1.9575379999878351E-2</v>
      </c>
      <c r="F340" s="36">
        <f t="shared" si="57"/>
        <v>12.706729622499999</v>
      </c>
      <c r="G340" s="36">
        <f t="shared" si="58"/>
        <v>45.29504374884462</v>
      </c>
      <c r="H340" s="36">
        <f t="shared" si="59"/>
        <v>161.46097769931896</v>
      </c>
      <c r="I340" s="36">
        <f t="shared" si="60"/>
        <v>6.9779378316566359E-2</v>
      </c>
      <c r="J340" s="36">
        <f t="shared" si="61"/>
        <v>0.24873906091614825</v>
      </c>
      <c r="K340" s="36">
        <f t="shared" ca="1" si="62"/>
        <v>1.503145358794121E-2</v>
      </c>
      <c r="L340" s="36">
        <f t="shared" ca="1" si="63"/>
        <v>2.0647267237099939E-5</v>
      </c>
      <c r="M340" s="36">
        <f t="shared" ca="1" si="64"/>
        <v>1810772220.8613856</v>
      </c>
      <c r="N340" s="36">
        <f t="shared" ca="1" si="65"/>
        <v>21122231601.489525</v>
      </c>
      <c r="O340" s="36">
        <f t="shared" ca="1" si="66"/>
        <v>5629735785.6064844</v>
      </c>
      <c r="P340" s="45">
        <f t="shared" ca="1" si="67"/>
        <v>4.5439264119371409E-3</v>
      </c>
    </row>
    <row r="341" spans="1:20" x14ac:dyDescent="0.2">
      <c r="A341" s="107">
        <v>35680</v>
      </c>
      <c r="B341" s="107">
        <v>2.9937600003904663E-2</v>
      </c>
      <c r="C341" s="45"/>
      <c r="D341" s="92">
        <f t="shared" ref="D341:D404" si="68">A341/A$18</f>
        <v>3.5680000000000001</v>
      </c>
      <c r="E341" s="92">
        <f t="shared" ref="E341:E404" si="69">B341/B$18</f>
        <v>2.9937600003904663E-2</v>
      </c>
      <c r="F341" s="36">
        <f t="shared" ref="F341:F404" si="70">D341*D341</f>
        <v>12.730624000000001</v>
      </c>
      <c r="G341" s="36">
        <f t="shared" ref="G341:G404" si="71">D341*F341</f>
        <v>45.422866432000006</v>
      </c>
      <c r="H341" s="36">
        <f t="shared" ref="H341:H404" si="72">F341*F341</f>
        <v>162.06878742937602</v>
      </c>
      <c r="I341" s="36">
        <f t="shared" ref="I341:I404" si="73">E341*D341</f>
        <v>0.10681735681393184</v>
      </c>
      <c r="J341" s="36">
        <f t="shared" ref="J341:J404" si="74">I341*D341</f>
        <v>0.38112432911210881</v>
      </c>
      <c r="K341" s="36">
        <f t="shared" ref="K341:K404" ca="1" si="75">+E$4+E$5*D341+E$6*D341^2</f>
        <v>1.5067038944687902E-2</v>
      </c>
      <c r="L341" s="36">
        <f t="shared" ref="L341:L404" ca="1" si="76">+(K341-E341)^2</f>
        <v>2.211335862158939E-4</v>
      </c>
      <c r="M341" s="36">
        <f t="shared" ref="M341:M404" ca="1" si="77">(M$1-M$2*D341+M$3*F341)^2</f>
        <v>1821759686.6907287</v>
      </c>
      <c r="N341" s="36">
        <f t="shared" ref="N341:N404" ca="1" si="78">(-M$2+M$4*D341-M$5*F341)^2</f>
        <v>21244312552.502964</v>
      </c>
      <c r="O341" s="36">
        <f t="shared" ref="O341:O404" ca="1" si="79">+(M$3-D341*M$5+F341*M$6)^2</f>
        <v>5661336149.1808224</v>
      </c>
      <c r="P341" s="45">
        <f t="shared" ref="P341:P404" ca="1" si="80">+E341-K341</f>
        <v>1.4870561059216761E-2</v>
      </c>
      <c r="Q341" s="45"/>
      <c r="R341" s="45"/>
      <c r="S341" s="45"/>
      <c r="T341" s="45"/>
    </row>
    <row r="342" spans="1:20" x14ac:dyDescent="0.2">
      <c r="A342" s="106">
        <v>35718.5</v>
      </c>
      <c r="B342" s="106">
        <v>2.9846419995010365E-2</v>
      </c>
      <c r="D342" s="92">
        <f t="shared" si="68"/>
        <v>3.57185</v>
      </c>
      <c r="E342" s="92">
        <f t="shared" si="69"/>
        <v>2.9846419995010365E-2</v>
      </c>
      <c r="F342" s="36">
        <f t="shared" si="70"/>
        <v>12.7581124225</v>
      </c>
      <c r="G342" s="36">
        <f t="shared" si="71"/>
        <v>45.570063856306625</v>
      </c>
      <c r="H342" s="36">
        <f t="shared" si="72"/>
        <v>162.76943258514882</v>
      </c>
      <c r="I342" s="36">
        <f t="shared" si="73"/>
        <v>0.10660693525917778</v>
      </c>
      <c r="J342" s="36">
        <f t="shared" si="74"/>
        <v>0.38078398170549416</v>
      </c>
      <c r="K342" s="36">
        <f t="shared" ca="1" si="75"/>
        <v>1.510798175318662E-2</v>
      </c>
      <c r="L342" s="36">
        <f t="shared" ca="1" si="76"/>
        <v>2.1722156180805258E-4</v>
      </c>
      <c r="M342" s="36">
        <f t="shared" ca="1" si="77"/>
        <v>1834447803.2368925</v>
      </c>
      <c r="N342" s="36">
        <f t="shared" ca="1" si="78"/>
        <v>21385253987.685078</v>
      </c>
      <c r="O342" s="36">
        <f t="shared" ca="1" si="79"/>
        <v>5697813873.9785433</v>
      </c>
      <c r="P342" s="45">
        <f t="shared" ca="1" si="80"/>
        <v>1.4738438241823745E-2</v>
      </c>
    </row>
    <row r="343" spans="1:20" x14ac:dyDescent="0.2">
      <c r="A343" s="107">
        <v>35992</v>
      </c>
      <c r="B343" s="107">
        <v>2.9445439999108203E-2</v>
      </c>
      <c r="C343" s="45"/>
      <c r="D343" s="92">
        <f t="shared" si="68"/>
        <v>3.5992000000000002</v>
      </c>
      <c r="E343" s="92">
        <f t="shared" si="69"/>
        <v>2.9445439999108203E-2</v>
      </c>
      <c r="F343" s="36">
        <f t="shared" si="70"/>
        <v>12.954240640000002</v>
      </c>
      <c r="G343" s="36">
        <f t="shared" si="71"/>
        <v>46.624902911488007</v>
      </c>
      <c r="H343" s="36">
        <f t="shared" si="72"/>
        <v>167.81235055902766</v>
      </c>
      <c r="I343" s="36">
        <f t="shared" si="73"/>
        <v>0.10598002764479025</v>
      </c>
      <c r="J343" s="36">
        <f t="shared" si="74"/>
        <v>0.38144331549912908</v>
      </c>
      <c r="K343" s="36">
        <f t="shared" ca="1" si="75"/>
        <v>1.5400257548762793E-2</v>
      </c>
      <c r="L343" s="36">
        <f t="shared" ca="1" si="76"/>
        <v>1.9726715006349071E-4</v>
      </c>
      <c r="M343" s="36">
        <f t="shared" ca="1" si="77"/>
        <v>1926471251.6088135</v>
      </c>
      <c r="N343" s="36">
        <f t="shared" ca="1" si="78"/>
        <v>22406359109.134754</v>
      </c>
      <c r="O343" s="36">
        <f t="shared" ca="1" si="79"/>
        <v>5961946444.1458836</v>
      </c>
      <c r="P343" s="45">
        <f t="shared" ca="1" si="80"/>
        <v>1.404518245034541E-2</v>
      </c>
      <c r="Q343" s="45"/>
      <c r="R343" s="45"/>
      <c r="S343" s="45"/>
      <c r="T343" s="45"/>
    </row>
    <row r="344" spans="1:20" x14ac:dyDescent="0.2">
      <c r="A344" s="106">
        <v>36104</v>
      </c>
      <c r="B344" s="106">
        <v>3.2089280000946019E-2</v>
      </c>
      <c r="D344" s="92">
        <f t="shared" si="68"/>
        <v>3.6103999999999998</v>
      </c>
      <c r="E344" s="92">
        <f t="shared" si="69"/>
        <v>3.2089280000946019E-2</v>
      </c>
      <c r="F344" s="36">
        <f t="shared" si="70"/>
        <v>13.034988159999999</v>
      </c>
      <c r="G344" s="36">
        <f t="shared" si="71"/>
        <v>47.061521252863997</v>
      </c>
      <c r="H344" s="36">
        <f t="shared" si="72"/>
        <v>169.91091633134016</v>
      </c>
      <c r="I344" s="36">
        <f t="shared" si="73"/>
        <v>0.1158551365154155</v>
      </c>
      <c r="J344" s="36">
        <f t="shared" si="74"/>
        <v>0.41828338487525613</v>
      </c>
      <c r="K344" s="36">
        <f t="shared" ca="1" si="75"/>
        <v>1.5520666026912221E-2</v>
      </c>
      <c r="L344" s="36">
        <f t="shared" ca="1" si="76"/>
        <v>2.7451896902054801E-4</v>
      </c>
      <c r="M344" s="36">
        <f t="shared" ca="1" si="77"/>
        <v>1965122707.9688544</v>
      </c>
      <c r="N344" s="36">
        <f t="shared" ca="1" si="78"/>
        <v>22834679741.935703</v>
      </c>
      <c r="O344" s="36">
        <f t="shared" ca="1" si="79"/>
        <v>6072668206.4334955</v>
      </c>
      <c r="P344" s="45">
        <f t="shared" ca="1" si="80"/>
        <v>1.6568613974033797E-2</v>
      </c>
    </row>
    <row r="345" spans="1:20" x14ac:dyDescent="0.2">
      <c r="A345" s="107">
        <v>36240</v>
      </c>
      <c r="B345" s="107">
        <v>2.7156800002558157E-2</v>
      </c>
      <c r="C345" s="45"/>
      <c r="D345" s="92">
        <f t="shared" si="68"/>
        <v>3.6240000000000001</v>
      </c>
      <c r="E345" s="92">
        <f t="shared" si="69"/>
        <v>2.7156800002558157E-2</v>
      </c>
      <c r="F345" s="36">
        <f t="shared" si="70"/>
        <v>13.133376</v>
      </c>
      <c r="G345" s="36">
        <f t="shared" si="71"/>
        <v>47.595354624000002</v>
      </c>
      <c r="H345" s="36">
        <f t="shared" si="72"/>
        <v>172.48556515737602</v>
      </c>
      <c r="I345" s="36">
        <f t="shared" si="73"/>
        <v>9.8416243209270768E-2</v>
      </c>
      <c r="J345" s="36">
        <f t="shared" si="74"/>
        <v>0.35666046539039725</v>
      </c>
      <c r="K345" s="36">
        <f t="shared" ca="1" si="75"/>
        <v>1.5667438509607425E-2</v>
      </c>
      <c r="L345" s="36">
        <f t="shared" ca="1" si="76"/>
        <v>1.3200542751569909E-4</v>
      </c>
      <c r="M345" s="36">
        <f t="shared" ca="1" si="77"/>
        <v>2012823614.2249892</v>
      </c>
      <c r="N345" s="36">
        <f t="shared" ca="1" si="78"/>
        <v>23362842056.189201</v>
      </c>
      <c r="O345" s="36">
        <f t="shared" ca="1" si="79"/>
        <v>6209141774.610261</v>
      </c>
      <c r="P345" s="45">
        <f t="shared" ca="1" si="80"/>
        <v>1.1489361492950732E-2</v>
      </c>
      <c r="Q345" s="45"/>
      <c r="R345" s="45"/>
      <c r="S345" s="45"/>
      <c r="T345" s="45"/>
    </row>
    <row r="346" spans="1:20" x14ac:dyDescent="0.2">
      <c r="A346" s="106">
        <v>37165.5</v>
      </c>
      <c r="B346" s="106">
        <v>2.5432459995499812E-2</v>
      </c>
      <c r="D346" s="92">
        <f t="shared" si="68"/>
        <v>3.7165499999999998</v>
      </c>
      <c r="E346" s="92">
        <f t="shared" si="69"/>
        <v>2.5432459995499812E-2</v>
      </c>
      <c r="F346" s="36">
        <f t="shared" si="70"/>
        <v>13.812743902499998</v>
      </c>
      <c r="G346" s="36">
        <f t="shared" si="71"/>
        <v>51.335753350836363</v>
      </c>
      <c r="H346" s="36">
        <f t="shared" si="72"/>
        <v>190.79189411605086</v>
      </c>
      <c r="I346" s="36">
        <f t="shared" si="73"/>
        <v>9.4521009196274819E-2</v>
      </c>
      <c r="J346" s="36">
        <f t="shared" si="74"/>
        <v>0.35129205672841518</v>
      </c>
      <c r="K346" s="36">
        <f t="shared" ca="1" si="75"/>
        <v>1.6682622062508586E-2</v>
      </c>
      <c r="L346" s="36">
        <f t="shared" ca="1" si="76"/>
        <v>7.6559663853612161E-5</v>
      </c>
      <c r="M346" s="36">
        <f t="shared" ca="1" si="77"/>
        <v>2360534199.249579</v>
      </c>
      <c r="N346" s="36">
        <f t="shared" ca="1" si="78"/>
        <v>27199303666.317196</v>
      </c>
      <c r="O346" s="36">
        <f t="shared" ca="1" si="79"/>
        <v>7198705698.7171497</v>
      </c>
      <c r="P346" s="45">
        <f t="shared" ca="1" si="80"/>
        <v>8.7498379329912258E-3</v>
      </c>
    </row>
    <row r="347" spans="1:20" x14ac:dyDescent="0.2">
      <c r="A347" s="107">
        <v>37220.5</v>
      </c>
      <c r="B347" s="107">
        <v>3.0445060001511592E-2</v>
      </c>
      <c r="C347" s="45"/>
      <c r="D347" s="92">
        <f t="shared" si="68"/>
        <v>3.7220499999999999</v>
      </c>
      <c r="E347" s="92">
        <f t="shared" si="69"/>
        <v>3.0445060001511592E-2</v>
      </c>
      <c r="F347" s="36">
        <f t="shared" si="70"/>
        <v>13.853656202499998</v>
      </c>
      <c r="G347" s="36">
        <f t="shared" si="71"/>
        <v>51.564001068515118</v>
      </c>
      <c r="H347" s="36">
        <f t="shared" si="72"/>
        <v>191.92379017706668</v>
      </c>
      <c r="I347" s="36">
        <f t="shared" si="73"/>
        <v>0.11331803557862621</v>
      </c>
      <c r="J347" s="36">
        <f t="shared" si="74"/>
        <v>0.42177539432542566</v>
      </c>
      <c r="K347" s="36">
        <f t="shared" ca="1" si="75"/>
        <v>1.6743850595944305E-2</v>
      </c>
      <c r="L347" s="36">
        <f t="shared" ca="1" si="76"/>
        <v>1.8772313917520548E-4</v>
      </c>
      <c r="M347" s="36">
        <f t="shared" ca="1" si="77"/>
        <v>2382505774.5846071</v>
      </c>
      <c r="N347" s="36">
        <f t="shared" ca="1" si="78"/>
        <v>27440988384.738155</v>
      </c>
      <c r="O347" s="36">
        <f t="shared" ca="1" si="79"/>
        <v>7260949641.534914</v>
      </c>
      <c r="P347" s="45">
        <f t="shared" ca="1" si="80"/>
        <v>1.3701209405567287E-2</v>
      </c>
      <c r="Q347" s="45"/>
      <c r="R347" s="45"/>
      <c r="S347" s="45"/>
      <c r="T347" s="45"/>
    </row>
    <row r="348" spans="1:20" x14ac:dyDescent="0.2">
      <c r="A348" s="106">
        <v>37430</v>
      </c>
      <c r="B348" s="106">
        <v>2.8247600006579887E-2</v>
      </c>
      <c r="D348" s="92">
        <f t="shared" si="68"/>
        <v>3.7429999999999999</v>
      </c>
      <c r="E348" s="92">
        <f t="shared" si="69"/>
        <v>2.8247600006579887E-2</v>
      </c>
      <c r="F348" s="36">
        <f t="shared" si="70"/>
        <v>14.010048999999999</v>
      </c>
      <c r="G348" s="36">
        <f t="shared" si="71"/>
        <v>52.439613406999996</v>
      </c>
      <c r="H348" s="36">
        <f t="shared" si="72"/>
        <v>196.28147298240097</v>
      </c>
      <c r="I348" s="36">
        <f t="shared" si="73"/>
        <v>0.10573076682462851</v>
      </c>
      <c r="J348" s="36">
        <f t="shared" si="74"/>
        <v>0.39575026022458448</v>
      </c>
      <c r="K348" s="36">
        <f t="shared" ca="1" si="75"/>
        <v>1.6977999281348646E-2</v>
      </c>
      <c r="L348" s="36">
        <f t="shared" ca="1" si="76"/>
        <v>1.2700390050613252E-4</v>
      </c>
      <c r="M348" s="36">
        <f t="shared" ca="1" si="77"/>
        <v>2467586110.3743324</v>
      </c>
      <c r="N348" s="36">
        <f t="shared" ca="1" si="78"/>
        <v>28376098864.34874</v>
      </c>
      <c r="O348" s="36">
        <f t="shared" ca="1" si="79"/>
        <v>7501681560.0224524</v>
      </c>
      <c r="P348" s="45">
        <f t="shared" ca="1" si="80"/>
        <v>1.1269600725231241E-2</v>
      </c>
    </row>
    <row r="349" spans="1:20" x14ac:dyDescent="0.2">
      <c r="A349" s="107">
        <v>37575.5</v>
      </c>
      <c r="B349" s="107">
        <v>2.5253660001908429E-2</v>
      </c>
      <c r="C349" s="45"/>
      <c r="D349" s="92">
        <f t="shared" si="68"/>
        <v>3.7575500000000002</v>
      </c>
      <c r="E349" s="92">
        <f t="shared" si="69"/>
        <v>2.5253660001908429E-2</v>
      </c>
      <c r="F349" s="36">
        <f t="shared" si="70"/>
        <v>14.119182002500001</v>
      </c>
      <c r="G349" s="36">
        <f t="shared" si="71"/>
        <v>53.053532333493877</v>
      </c>
      <c r="H349" s="36">
        <f t="shared" si="72"/>
        <v>199.35130041971993</v>
      </c>
      <c r="I349" s="36">
        <f t="shared" si="73"/>
        <v>9.489189014017102E-2</v>
      </c>
      <c r="J349" s="36">
        <f t="shared" si="74"/>
        <v>0.35656102179619964</v>
      </c>
      <c r="K349" s="36">
        <f t="shared" ca="1" si="75"/>
        <v>1.7141479016497076E-2</v>
      </c>
      <c r="L349" s="36">
        <f t="shared" ca="1" si="76"/>
        <v>6.580748034006952E-5</v>
      </c>
      <c r="M349" s="36">
        <f t="shared" ca="1" si="77"/>
        <v>2527984188.2771735</v>
      </c>
      <c r="N349" s="36">
        <f t="shared" ca="1" si="78"/>
        <v>29039213015.80735</v>
      </c>
      <c r="O349" s="36">
        <f t="shared" ca="1" si="79"/>
        <v>7672299598.4675512</v>
      </c>
      <c r="P349" s="45">
        <f t="shared" ca="1" si="80"/>
        <v>8.1121809854113533E-3</v>
      </c>
      <c r="Q349" s="45"/>
      <c r="R349" s="45"/>
      <c r="S349" s="45"/>
      <c r="T349" s="45"/>
    </row>
    <row r="350" spans="1:20" x14ac:dyDescent="0.2">
      <c r="A350" s="106">
        <v>37596.5</v>
      </c>
      <c r="B350" s="106">
        <v>2.8749379998771474E-2</v>
      </c>
      <c r="D350" s="92">
        <f t="shared" si="68"/>
        <v>3.7596500000000002</v>
      </c>
      <c r="E350" s="92">
        <f t="shared" si="69"/>
        <v>2.8749379998771474E-2</v>
      </c>
      <c r="F350" s="36">
        <f t="shared" si="70"/>
        <v>14.134968122500002</v>
      </c>
      <c r="G350" s="36">
        <f t="shared" si="71"/>
        <v>53.142532901757136</v>
      </c>
      <c r="H350" s="36">
        <f t="shared" si="72"/>
        <v>199.79732382409122</v>
      </c>
      <c r="I350" s="36">
        <f t="shared" si="73"/>
        <v>0.10808760651238118</v>
      </c>
      <c r="J350" s="36">
        <f t="shared" si="74"/>
        <v>0.40637156982427391</v>
      </c>
      <c r="K350" s="36">
        <f t="shared" ca="1" si="75"/>
        <v>1.7165132310463838E-2</v>
      </c>
      <c r="L350" s="36">
        <f t="shared" ca="1" si="76"/>
        <v>1.3419479450406079E-4</v>
      </c>
      <c r="M350" s="36">
        <f t="shared" ca="1" si="77"/>
        <v>2536790941.2895484</v>
      </c>
      <c r="N350" s="36">
        <f t="shared" ca="1" si="78"/>
        <v>29135854490.364681</v>
      </c>
      <c r="O350" s="36">
        <f t="shared" ca="1" si="79"/>
        <v>7697159055.9063339</v>
      </c>
      <c r="P350" s="45">
        <f t="shared" ca="1" si="80"/>
        <v>1.1584247688307635E-2</v>
      </c>
    </row>
    <row r="351" spans="1:20" x14ac:dyDescent="0.2">
      <c r="A351" s="107">
        <v>37742</v>
      </c>
      <c r="B351" s="107">
        <v>3.375543999572983E-2</v>
      </c>
      <c r="C351" s="45"/>
      <c r="D351" s="92">
        <f t="shared" si="68"/>
        <v>3.7742</v>
      </c>
      <c r="E351" s="92">
        <f t="shared" si="69"/>
        <v>3.375543999572983E-2</v>
      </c>
      <c r="F351" s="36">
        <f t="shared" si="70"/>
        <v>14.24458564</v>
      </c>
      <c r="G351" s="36">
        <f t="shared" si="71"/>
        <v>53.761915122487999</v>
      </c>
      <c r="H351" s="36">
        <f t="shared" si="72"/>
        <v>202.90822005529421</v>
      </c>
      <c r="I351" s="36">
        <f t="shared" si="73"/>
        <v>0.12739978163188354</v>
      </c>
      <c r="J351" s="36">
        <f t="shared" si="74"/>
        <v>0.48083225583505484</v>
      </c>
      <c r="K351" s="36">
        <f t="shared" ca="1" si="75"/>
        <v>1.732941964885483E-2</v>
      </c>
      <c r="L351" s="36">
        <f t="shared" ca="1" si="76"/>
        <v>2.6981414443595154E-4</v>
      </c>
      <c r="M351" s="36">
        <f t="shared" ca="1" si="77"/>
        <v>2598434519.951396</v>
      </c>
      <c r="N351" s="36">
        <f t="shared" ca="1" si="78"/>
        <v>29811966625.073513</v>
      </c>
      <c r="O351" s="36">
        <f t="shared" ca="1" si="79"/>
        <v>7871034671.3711348</v>
      </c>
      <c r="P351" s="45">
        <f t="shared" ca="1" si="80"/>
        <v>1.6426020346875E-2</v>
      </c>
      <c r="Q351" s="45"/>
      <c r="R351" s="45"/>
      <c r="S351" s="45"/>
      <c r="T351" s="45"/>
    </row>
    <row r="352" spans="1:20" x14ac:dyDescent="0.2">
      <c r="A352" s="106">
        <v>37802</v>
      </c>
      <c r="B352" s="106">
        <v>3.331464000075357E-2</v>
      </c>
      <c r="D352" s="92">
        <f t="shared" si="68"/>
        <v>3.7801999999999998</v>
      </c>
      <c r="E352" s="92">
        <f t="shared" si="69"/>
        <v>3.331464000075357E-2</v>
      </c>
      <c r="F352" s="36">
        <f t="shared" si="70"/>
        <v>14.289912039999999</v>
      </c>
      <c r="G352" s="36">
        <f t="shared" si="71"/>
        <v>54.018725493607995</v>
      </c>
      <c r="H352" s="36">
        <f t="shared" si="72"/>
        <v>204.20158611093694</v>
      </c>
      <c r="I352" s="36">
        <f t="shared" si="73"/>
        <v>0.12593600213084863</v>
      </c>
      <c r="J352" s="36">
        <f t="shared" si="74"/>
        <v>0.47606327525503395</v>
      </c>
      <c r="K352" s="36">
        <f t="shared" ca="1" si="75"/>
        <v>1.7397372524803625E-2</v>
      </c>
      <c r="L352" s="36">
        <f t="shared" ca="1" si="76"/>
        <v>2.5335940390093395E-4</v>
      </c>
      <c r="M352" s="36">
        <f t="shared" ca="1" si="77"/>
        <v>2624174774.5053144</v>
      </c>
      <c r="N352" s="36">
        <f t="shared" ca="1" si="78"/>
        <v>30094115739.064308</v>
      </c>
      <c r="O352" s="36">
        <f t="shared" ca="1" si="79"/>
        <v>7943572826.8414936</v>
      </c>
      <c r="P352" s="45">
        <f t="shared" ca="1" si="80"/>
        <v>1.5917267475949945E-2</v>
      </c>
    </row>
    <row r="353" spans="1:20" x14ac:dyDescent="0.2">
      <c r="A353" s="106">
        <v>37995</v>
      </c>
      <c r="B353" s="106">
        <v>2.9013400002440903E-2</v>
      </c>
      <c r="C353" s="45"/>
      <c r="D353" s="92">
        <f t="shared" si="68"/>
        <v>3.7995000000000001</v>
      </c>
      <c r="E353" s="92">
        <f t="shared" si="69"/>
        <v>2.9013400002440903E-2</v>
      </c>
      <c r="F353" s="36">
        <f t="shared" si="70"/>
        <v>14.436200250000001</v>
      </c>
      <c r="G353" s="36">
        <f t="shared" si="71"/>
        <v>54.850342849875005</v>
      </c>
      <c r="H353" s="36">
        <f t="shared" si="72"/>
        <v>208.40387765810007</v>
      </c>
      <c r="I353" s="36">
        <f t="shared" si="73"/>
        <v>0.11023641330927421</v>
      </c>
      <c r="J353" s="36">
        <f t="shared" si="74"/>
        <v>0.41884325236858738</v>
      </c>
      <c r="K353" s="36">
        <f t="shared" ca="1" si="75"/>
        <v>1.7616768171291104E-2</v>
      </c>
      <c r="L353" s="36">
        <f t="shared" ca="1" si="76"/>
        <v>1.2988321709477682E-4</v>
      </c>
      <c r="M353" s="36">
        <f t="shared" ca="1" si="77"/>
        <v>2708254279.261126</v>
      </c>
      <c r="N353" s="36">
        <f t="shared" ca="1" si="78"/>
        <v>31015056069.607307</v>
      </c>
      <c r="O353" s="36">
        <f t="shared" ca="1" si="79"/>
        <v>8180250725.2481165</v>
      </c>
      <c r="P353" s="45">
        <f t="shared" ca="1" si="80"/>
        <v>1.1396631831149799E-2</v>
      </c>
      <c r="Q353" s="45"/>
      <c r="R353" s="45"/>
      <c r="S353" s="45"/>
      <c r="T353" s="45"/>
    </row>
    <row r="354" spans="1:20" x14ac:dyDescent="0.2">
      <c r="A354" s="106">
        <v>38042</v>
      </c>
      <c r="B354" s="106">
        <v>2.2551440000825096E-2</v>
      </c>
      <c r="D354" s="92">
        <f t="shared" si="68"/>
        <v>3.8041999999999998</v>
      </c>
      <c r="E354" s="92">
        <f t="shared" si="69"/>
        <v>2.2551440000825096E-2</v>
      </c>
      <c r="F354" s="36">
        <f t="shared" si="70"/>
        <v>14.471937639999998</v>
      </c>
      <c r="G354" s="36">
        <f t="shared" si="71"/>
        <v>55.054145170087992</v>
      </c>
      <c r="H354" s="36">
        <f t="shared" si="72"/>
        <v>209.43697905604873</v>
      </c>
      <c r="I354" s="36">
        <f t="shared" si="73"/>
        <v>8.5790188051138819E-2</v>
      </c>
      <c r="J354" s="36">
        <f t="shared" si="74"/>
        <v>0.3263630333841423</v>
      </c>
      <c r="K354" s="36">
        <f t="shared" ca="1" si="75"/>
        <v>1.7670384144869003E-2</v>
      </c>
      <c r="L354" s="36">
        <f t="shared" ca="1" si="76"/>
        <v>2.3824706268963266E-5</v>
      </c>
      <c r="M354" s="36">
        <f t="shared" ca="1" si="77"/>
        <v>2729028048.3801117</v>
      </c>
      <c r="N354" s="36">
        <f t="shared" ca="1" si="78"/>
        <v>31242436321.985111</v>
      </c>
      <c r="O354" s="36">
        <f t="shared" ca="1" si="79"/>
        <v>8238666169.6955118</v>
      </c>
      <c r="P354" s="45">
        <f t="shared" ca="1" si="80"/>
        <v>4.8810558559560929E-3</v>
      </c>
    </row>
    <row r="355" spans="1:20" x14ac:dyDescent="0.2">
      <c r="A355" s="106">
        <v>38616</v>
      </c>
      <c r="B355" s="106">
        <v>3.410111999255605E-2</v>
      </c>
      <c r="C355" s="45"/>
      <c r="D355" s="92">
        <f t="shared" si="68"/>
        <v>3.8616000000000001</v>
      </c>
      <c r="E355" s="92">
        <f t="shared" si="69"/>
        <v>3.410111999255605E-2</v>
      </c>
      <c r="F355" s="36">
        <f t="shared" si="70"/>
        <v>14.911954560000002</v>
      </c>
      <c r="G355" s="36">
        <f t="shared" si="71"/>
        <v>57.584003728896008</v>
      </c>
      <c r="H355" s="36">
        <f t="shared" si="72"/>
        <v>222.36638879950485</v>
      </c>
      <c r="I355" s="36">
        <f t="shared" si="73"/>
        <v>0.13168488496325445</v>
      </c>
      <c r="J355" s="36">
        <f t="shared" si="74"/>
        <v>0.50851435177410342</v>
      </c>
      <c r="K355" s="36">
        <f t="shared" ca="1" si="75"/>
        <v>1.8331124957381206E-2</v>
      </c>
      <c r="L355" s="36">
        <f t="shared" ca="1" si="76"/>
        <v>2.4869274340943922E-4</v>
      </c>
      <c r="M355" s="36">
        <f t="shared" ca="1" si="77"/>
        <v>2992369056.3735285</v>
      </c>
      <c r="N355" s="36">
        <f t="shared" ca="1" si="78"/>
        <v>34119668478.288502</v>
      </c>
      <c r="O355" s="36">
        <f t="shared" ca="1" si="79"/>
        <v>8977185698.1768188</v>
      </c>
      <c r="P355" s="45">
        <f t="shared" ca="1" si="80"/>
        <v>1.5769995035174844E-2</v>
      </c>
      <c r="Q355" s="45"/>
      <c r="R355" s="45"/>
      <c r="S355" s="45"/>
      <c r="T355" s="45"/>
    </row>
    <row r="356" spans="1:20" x14ac:dyDescent="0.2">
      <c r="A356" s="106">
        <v>38641.5</v>
      </c>
      <c r="B356" s="106">
        <v>2.4988780001876876E-2</v>
      </c>
      <c r="D356" s="92">
        <f t="shared" si="68"/>
        <v>3.86415</v>
      </c>
      <c r="E356" s="92">
        <f t="shared" si="69"/>
        <v>2.4988780001876876E-2</v>
      </c>
      <c r="F356" s="36">
        <f t="shared" si="70"/>
        <v>14.9316552225</v>
      </c>
      <c r="G356" s="36">
        <f t="shared" si="71"/>
        <v>57.698155528023371</v>
      </c>
      <c r="H356" s="36">
        <f t="shared" si="72"/>
        <v>222.95432768361152</v>
      </c>
      <c r="I356" s="36">
        <f t="shared" si="73"/>
        <v>9.6560394244252529E-2</v>
      </c>
      <c r="J356" s="36">
        <f t="shared" si="74"/>
        <v>0.3731238474189284</v>
      </c>
      <c r="K356" s="36">
        <f t="shared" ca="1" si="75"/>
        <v>1.8360733237719706E-2</v>
      </c>
      <c r="L356" s="36">
        <f t="shared" ca="1" si="76"/>
        <v>4.3931003907854336E-5</v>
      </c>
      <c r="M356" s="36">
        <f t="shared" ca="1" si="77"/>
        <v>3004488284.0512071</v>
      </c>
      <c r="N356" s="36">
        <f t="shared" ca="1" si="78"/>
        <v>34251860214.035526</v>
      </c>
      <c r="O356" s="36">
        <f t="shared" ca="1" si="79"/>
        <v>9011088108.3325405</v>
      </c>
      <c r="P356" s="45">
        <f t="shared" ca="1" si="80"/>
        <v>6.6280467641571701E-3</v>
      </c>
    </row>
    <row r="357" spans="1:20" x14ac:dyDescent="0.2">
      <c r="A357" s="106">
        <v>38645.5</v>
      </c>
      <c r="B357" s="106">
        <v>3.0226060007407796E-2</v>
      </c>
      <c r="C357" s="45"/>
      <c r="D357" s="92">
        <f t="shared" si="68"/>
        <v>3.8645499999999999</v>
      </c>
      <c r="E357" s="92">
        <f t="shared" si="69"/>
        <v>3.0226060007407796E-2</v>
      </c>
      <c r="F357" s="36">
        <f t="shared" si="70"/>
        <v>14.9347467025</v>
      </c>
      <c r="G357" s="36">
        <f t="shared" si="71"/>
        <v>57.716075369146374</v>
      </c>
      <c r="H357" s="36">
        <f t="shared" si="72"/>
        <v>223.04665906783461</v>
      </c>
      <c r="I357" s="36">
        <f t="shared" si="73"/>
        <v>0.1168101202016278</v>
      </c>
      <c r="J357" s="36">
        <f t="shared" si="74"/>
        <v>0.4514185500252007</v>
      </c>
      <c r="K357" s="36">
        <f t="shared" ca="1" si="75"/>
        <v>1.8365379640708456E-2</v>
      </c>
      <c r="L357" s="36">
        <f t="shared" ca="1" si="76"/>
        <v>1.4067573876100717E-4</v>
      </c>
      <c r="M357" s="36">
        <f t="shared" ca="1" si="77"/>
        <v>3006392634.4173508</v>
      </c>
      <c r="N357" s="36">
        <f t="shared" ca="1" si="78"/>
        <v>34272630409.652191</v>
      </c>
      <c r="O357" s="36">
        <f t="shared" ca="1" si="79"/>
        <v>9016414697.5410099</v>
      </c>
      <c r="P357" s="45">
        <f t="shared" ca="1" si="80"/>
        <v>1.1860680366699339E-2</v>
      </c>
      <c r="Q357" s="45"/>
      <c r="R357" s="45"/>
      <c r="S357" s="45"/>
      <c r="T357" s="45"/>
    </row>
    <row r="358" spans="1:20" x14ac:dyDescent="0.2">
      <c r="A358" s="106">
        <v>38791</v>
      </c>
      <c r="B358" s="106">
        <v>3.2232119992841035E-2</v>
      </c>
      <c r="D358" s="92">
        <f t="shared" si="68"/>
        <v>3.8791000000000002</v>
      </c>
      <c r="E358" s="92">
        <f t="shared" si="69"/>
        <v>3.2232119992841035E-2</v>
      </c>
      <c r="F358" s="36">
        <f t="shared" si="70"/>
        <v>15.047416810000001</v>
      </c>
      <c r="G358" s="36">
        <f t="shared" si="71"/>
        <v>58.37043454767101</v>
      </c>
      <c r="H358" s="36">
        <f t="shared" si="72"/>
        <v>226.42475265387063</v>
      </c>
      <c r="I358" s="36">
        <f t="shared" si="73"/>
        <v>0.12503161666422966</v>
      </c>
      <c r="J358" s="36">
        <f t="shared" si="74"/>
        <v>0.48501014420221328</v>
      </c>
      <c r="K358" s="36">
        <f t="shared" ca="1" si="75"/>
        <v>1.8534755122051168E-2</v>
      </c>
      <c r="L358" s="36">
        <f t="shared" ca="1" si="76"/>
        <v>1.8761780440354833E-4</v>
      </c>
      <c r="M358" s="36">
        <f t="shared" ca="1" si="77"/>
        <v>3076273534.7946148</v>
      </c>
      <c r="N358" s="36">
        <f t="shared" ca="1" si="78"/>
        <v>35034484603.443886</v>
      </c>
      <c r="O358" s="36">
        <f t="shared" ca="1" si="79"/>
        <v>9211754691.5620308</v>
      </c>
      <c r="P358" s="45">
        <f t="shared" ca="1" si="80"/>
        <v>1.3697364870789867E-2</v>
      </c>
    </row>
    <row r="359" spans="1:20" x14ac:dyDescent="0.2">
      <c r="A359" s="106">
        <v>38910.5</v>
      </c>
      <c r="B359" s="106">
        <v>3.6195859996951185E-2</v>
      </c>
      <c r="D359" s="92">
        <f t="shared" si="68"/>
        <v>3.8910499999999999</v>
      </c>
      <c r="E359" s="92">
        <f t="shared" si="69"/>
        <v>3.6195859996951185E-2</v>
      </c>
      <c r="F359" s="36">
        <f t="shared" si="70"/>
        <v>15.140270102499999</v>
      </c>
      <c r="G359" s="36">
        <f t="shared" si="71"/>
        <v>58.911547982332621</v>
      </c>
      <c r="H359" s="36">
        <f t="shared" si="72"/>
        <v>229.22777877665533</v>
      </c>
      <c r="I359" s="36">
        <f t="shared" si="73"/>
        <v>0.14083990104113692</v>
      </c>
      <c r="J359" s="36">
        <f t="shared" si="74"/>
        <v>0.54801509694611583</v>
      </c>
      <c r="K359" s="36">
        <f t="shared" ca="1" si="75"/>
        <v>1.867439203716206E-2</v>
      </c>
      <c r="L359" s="36">
        <f t="shared" ca="1" si="76"/>
        <v>3.0700183946591692E-4</v>
      </c>
      <c r="M359" s="36">
        <f t="shared" ca="1" si="77"/>
        <v>3134561564.6702404</v>
      </c>
      <c r="N359" s="36">
        <f t="shared" ca="1" si="78"/>
        <v>35669488056.207359</v>
      </c>
      <c r="O359" s="36">
        <f t="shared" ca="1" si="79"/>
        <v>9374511312.7333889</v>
      </c>
      <c r="P359" s="45">
        <f t="shared" ca="1" si="80"/>
        <v>1.7521467959789126E-2</v>
      </c>
    </row>
    <row r="360" spans="1:20" x14ac:dyDescent="0.2">
      <c r="A360" s="106">
        <v>39006</v>
      </c>
      <c r="B360" s="106">
        <v>3.3735919998434838E-2</v>
      </c>
      <c r="D360" s="92">
        <f t="shared" si="68"/>
        <v>3.9005999999999998</v>
      </c>
      <c r="E360" s="92">
        <f t="shared" si="69"/>
        <v>3.3735919998434838E-2</v>
      </c>
      <c r="F360" s="36">
        <f t="shared" si="70"/>
        <v>15.214680359999999</v>
      </c>
      <c r="G360" s="36">
        <f t="shared" si="71"/>
        <v>59.346382212215993</v>
      </c>
      <c r="H360" s="36">
        <f t="shared" si="72"/>
        <v>231.48649845696971</v>
      </c>
      <c r="I360" s="36">
        <f t="shared" si="73"/>
        <v>0.13159032954589492</v>
      </c>
      <c r="J360" s="36">
        <f t="shared" si="74"/>
        <v>0.51328123942671766</v>
      </c>
      <c r="K360" s="36">
        <f t="shared" ca="1" si="75"/>
        <v>1.8786326959766311E-2</v>
      </c>
      <c r="L360" s="36">
        <f t="shared" ca="1" si="76"/>
        <v>2.234903320218065E-4</v>
      </c>
      <c r="M360" s="36">
        <f t="shared" ca="1" si="77"/>
        <v>3181728514.3962522</v>
      </c>
      <c r="N360" s="36">
        <f t="shared" ca="1" si="78"/>
        <v>36183034535.719109</v>
      </c>
      <c r="O360" s="36">
        <f t="shared" ca="1" si="79"/>
        <v>9506099331.3810425</v>
      </c>
      <c r="P360" s="45">
        <f t="shared" ca="1" si="80"/>
        <v>1.4949593038668527E-2</v>
      </c>
    </row>
    <row r="361" spans="1:20" x14ac:dyDescent="0.2">
      <c r="A361" s="106">
        <v>39039</v>
      </c>
      <c r="B361" s="106">
        <v>3.3943479997105896E-2</v>
      </c>
      <c r="D361" s="92">
        <f t="shared" si="68"/>
        <v>3.9039000000000001</v>
      </c>
      <c r="E361" s="92">
        <f t="shared" si="69"/>
        <v>3.3943479997105896E-2</v>
      </c>
      <c r="F361" s="36">
        <f t="shared" si="70"/>
        <v>15.240435210000001</v>
      </c>
      <c r="G361" s="36">
        <f t="shared" si="71"/>
        <v>59.497135016319007</v>
      </c>
      <c r="H361" s="36">
        <f t="shared" si="72"/>
        <v>232.27086539020777</v>
      </c>
      <c r="I361" s="36">
        <f t="shared" si="73"/>
        <v>0.13251195156070172</v>
      </c>
      <c r="J361" s="36">
        <f t="shared" si="74"/>
        <v>0.51731340769782352</v>
      </c>
      <c r="K361" s="36">
        <f t="shared" ca="1" si="75"/>
        <v>1.8825076724817705E-2</v>
      </c>
      <c r="L361" s="36">
        <f t="shared" ca="1" si="76"/>
        <v>2.2856611750353428E-4</v>
      </c>
      <c r="M361" s="36">
        <f t="shared" ca="1" si="77"/>
        <v>3198148687.441484</v>
      </c>
      <c r="N361" s="36">
        <f t="shared" ca="1" si="78"/>
        <v>36361752593.069695</v>
      </c>
      <c r="O361" s="36">
        <f t="shared" ca="1" si="79"/>
        <v>9551885073.365921</v>
      </c>
      <c r="P361" s="45">
        <f t="shared" ca="1" si="80"/>
        <v>1.5118403272288191E-2</v>
      </c>
    </row>
    <row r="362" spans="1:20" x14ac:dyDescent="0.2">
      <c r="A362" s="106">
        <v>39154.5</v>
      </c>
      <c r="B362" s="106">
        <v>3.5669939999934286E-2</v>
      </c>
      <c r="D362" s="92">
        <f t="shared" si="68"/>
        <v>3.9154499999999999</v>
      </c>
      <c r="E362" s="92">
        <f t="shared" si="69"/>
        <v>3.5669939999934286E-2</v>
      </c>
      <c r="F362" s="36">
        <f t="shared" si="70"/>
        <v>15.330748702499999</v>
      </c>
      <c r="G362" s="36">
        <f t="shared" si="71"/>
        <v>60.02678000720362</v>
      </c>
      <c r="H362" s="36">
        <f t="shared" si="72"/>
        <v>235.03185577920542</v>
      </c>
      <c r="I362" s="36">
        <f t="shared" si="73"/>
        <v>0.13966386657274268</v>
      </c>
      <c r="J362" s="36">
        <f t="shared" si="74"/>
        <v>0.54684688637224532</v>
      </c>
      <c r="K362" s="36">
        <f t="shared" ca="1" si="75"/>
        <v>1.8960986792695318E-2</v>
      </c>
      <c r="L362" s="36">
        <f t="shared" ca="1" si="76"/>
        <v>2.7918911728170139E-4</v>
      </c>
      <c r="M362" s="36">
        <f t="shared" ca="1" si="77"/>
        <v>3256114377.2559748</v>
      </c>
      <c r="N362" s="36">
        <f t="shared" ca="1" si="78"/>
        <v>36992401191.953171</v>
      </c>
      <c r="O362" s="36">
        <f t="shared" ca="1" si="79"/>
        <v>9713418780.7397556</v>
      </c>
      <c r="P362" s="45">
        <f t="shared" ca="1" si="80"/>
        <v>1.6708953207238968E-2</v>
      </c>
    </row>
    <row r="363" spans="1:20" x14ac:dyDescent="0.2">
      <c r="A363" s="106">
        <v>39381</v>
      </c>
      <c r="B363" s="106">
        <v>3.1730919996334706E-2</v>
      </c>
      <c r="D363" s="92">
        <f t="shared" si="68"/>
        <v>3.9380999999999999</v>
      </c>
      <c r="E363" s="92">
        <f t="shared" si="69"/>
        <v>3.1730919996334706E-2</v>
      </c>
      <c r="F363" s="36">
        <f t="shared" si="70"/>
        <v>15.50863161</v>
      </c>
      <c r="G363" s="36">
        <f t="shared" si="71"/>
        <v>61.074542143340999</v>
      </c>
      <c r="H363" s="36">
        <f t="shared" si="72"/>
        <v>240.51765441469121</v>
      </c>
      <c r="I363" s="36">
        <f t="shared" si="73"/>
        <v>0.1249595360375657</v>
      </c>
      <c r="J363" s="36">
        <f t="shared" si="74"/>
        <v>0.49210314886953749</v>
      </c>
      <c r="K363" s="36">
        <f t="shared" ca="1" si="75"/>
        <v>1.9228802906092975E-2</v>
      </c>
      <c r="L363" s="36">
        <f t="shared" ca="1" si="76"/>
        <v>1.5630293173811435E-4</v>
      </c>
      <c r="M363" s="36">
        <f t="shared" ca="1" si="77"/>
        <v>3372044632.078032</v>
      </c>
      <c r="N363" s="36">
        <f t="shared" ca="1" si="78"/>
        <v>38252530594.33709</v>
      </c>
      <c r="O363" s="36">
        <f t="shared" ca="1" si="79"/>
        <v>10036041074.1738</v>
      </c>
      <c r="P363" s="45">
        <f t="shared" ca="1" si="80"/>
        <v>1.2502117090241731E-2</v>
      </c>
    </row>
    <row r="364" spans="1:20" x14ac:dyDescent="0.2">
      <c r="A364" s="106">
        <v>39437</v>
      </c>
      <c r="B364" s="106">
        <v>3.2052839997049887E-2</v>
      </c>
      <c r="D364" s="92">
        <f t="shared" si="68"/>
        <v>3.9437000000000002</v>
      </c>
      <c r="E364" s="92">
        <f t="shared" si="69"/>
        <v>3.2052839997049887E-2</v>
      </c>
      <c r="F364" s="36">
        <f t="shared" si="70"/>
        <v>15.552769690000002</v>
      </c>
      <c r="G364" s="36">
        <f t="shared" si="71"/>
        <v>61.335457826453009</v>
      </c>
      <c r="H364" s="36">
        <f t="shared" si="72"/>
        <v>241.88864503018274</v>
      </c>
      <c r="I364" s="36">
        <f t="shared" si="73"/>
        <v>0.12640678509636563</v>
      </c>
      <c r="J364" s="36">
        <f t="shared" si="74"/>
        <v>0.49851043838453718</v>
      </c>
      <c r="K364" s="36">
        <f t="shared" ca="1" si="75"/>
        <v>1.9295281619720776E-2</v>
      </c>
      <c r="L364" s="36">
        <f t="shared" ca="1" si="76"/>
        <v>1.6275529575096018E-4</v>
      </c>
      <c r="M364" s="36">
        <f t="shared" ca="1" si="77"/>
        <v>3401172934.6961489</v>
      </c>
      <c r="N364" s="36">
        <f t="shared" ca="1" si="78"/>
        <v>38568910906.451508</v>
      </c>
      <c r="O364" s="36">
        <f t="shared" ca="1" si="79"/>
        <v>10117011944.464304</v>
      </c>
      <c r="P364" s="45">
        <f t="shared" ca="1" si="80"/>
        <v>1.2757558377329111E-2</v>
      </c>
    </row>
    <row r="365" spans="1:20" x14ac:dyDescent="0.2">
      <c r="A365" s="106">
        <v>39650.5</v>
      </c>
      <c r="B365" s="106">
        <v>3.309265999996569E-2</v>
      </c>
      <c r="D365" s="92">
        <f t="shared" si="68"/>
        <v>3.9650500000000002</v>
      </c>
      <c r="E365" s="92">
        <f t="shared" si="69"/>
        <v>3.309265999996569E-2</v>
      </c>
      <c r="F365" s="36">
        <f t="shared" si="70"/>
        <v>15.721621502500001</v>
      </c>
      <c r="G365" s="36">
        <f t="shared" si="71"/>
        <v>62.337015338487632</v>
      </c>
      <c r="H365" s="36">
        <f t="shared" si="72"/>
        <v>247.16938266787039</v>
      </c>
      <c r="I365" s="36">
        <f t="shared" si="73"/>
        <v>0.13121405153286397</v>
      </c>
      <c r="J365" s="36">
        <f t="shared" si="74"/>
        <v>0.52027027503038237</v>
      </c>
      <c r="K365" s="36">
        <f t="shared" ca="1" si="75"/>
        <v>1.9549690779176537E-2</v>
      </c>
      <c r="L365" s="36">
        <f t="shared" ca="1" si="76"/>
        <v>1.8341201531524236E-4</v>
      </c>
      <c r="M365" s="36">
        <f t="shared" ca="1" si="77"/>
        <v>3513939273.5591002</v>
      </c>
      <c r="N365" s="36">
        <f t="shared" ca="1" si="78"/>
        <v>39792868144.495163</v>
      </c>
      <c r="O365" s="36">
        <f t="shared" ca="1" si="79"/>
        <v>10430148731.830639</v>
      </c>
      <c r="P365" s="45">
        <f t="shared" ca="1" si="80"/>
        <v>1.3542969220789153E-2</v>
      </c>
    </row>
    <row r="366" spans="1:20" x14ac:dyDescent="0.2">
      <c r="A366" s="106">
        <v>40079.5</v>
      </c>
      <c r="B366" s="106">
        <v>2.9790939996019006E-2</v>
      </c>
      <c r="D366" s="92">
        <f t="shared" si="68"/>
        <v>4.0079500000000001</v>
      </c>
      <c r="E366" s="92">
        <f t="shared" si="69"/>
        <v>2.9790939996019006E-2</v>
      </c>
      <c r="F366" s="36">
        <f t="shared" si="70"/>
        <v>16.063663202500003</v>
      </c>
      <c r="G366" s="36">
        <f t="shared" si="71"/>
        <v>64.382358932459894</v>
      </c>
      <c r="H366" s="36">
        <f t="shared" si="72"/>
        <v>258.04127548335265</v>
      </c>
      <c r="I366" s="36">
        <f t="shared" si="73"/>
        <v>0.11940059795704437</v>
      </c>
      <c r="J366" s="36">
        <f t="shared" si="74"/>
        <v>0.47855162658193601</v>
      </c>
      <c r="K366" s="36">
        <f t="shared" ca="1" si="75"/>
        <v>2.006548664217319E-2</v>
      </c>
      <c r="L366" s="36">
        <f t="shared" ca="1" si="76"/>
        <v>9.4584442937830824E-5</v>
      </c>
      <c r="M366" s="36">
        <f t="shared" ca="1" si="77"/>
        <v>3748886246.174284</v>
      </c>
      <c r="N366" s="36">
        <f t="shared" ca="1" si="78"/>
        <v>42338727720.104126</v>
      </c>
      <c r="O366" s="36">
        <f t="shared" ca="1" si="79"/>
        <v>11080947887.03759</v>
      </c>
      <c r="P366" s="45">
        <f t="shared" ca="1" si="80"/>
        <v>9.7254533538458157E-3</v>
      </c>
    </row>
    <row r="367" spans="1:20" x14ac:dyDescent="0.2">
      <c r="A367" s="106">
        <v>40306</v>
      </c>
      <c r="B367" s="106">
        <v>3.7851920002140105E-2</v>
      </c>
      <c r="D367" s="92">
        <f t="shared" si="68"/>
        <v>4.0305999999999997</v>
      </c>
      <c r="E367" s="92">
        <f t="shared" si="69"/>
        <v>3.7851920002140105E-2</v>
      </c>
      <c r="F367" s="36">
        <f t="shared" si="70"/>
        <v>16.245736359999999</v>
      </c>
      <c r="G367" s="36">
        <f t="shared" si="71"/>
        <v>65.480064972615992</v>
      </c>
      <c r="H367" s="36">
        <f t="shared" si="72"/>
        <v>263.92394987862599</v>
      </c>
      <c r="I367" s="36">
        <f t="shared" si="73"/>
        <v>0.1525659487606259</v>
      </c>
      <c r="J367" s="36">
        <f t="shared" si="74"/>
        <v>0.61493231307457874</v>
      </c>
      <c r="K367" s="36">
        <f t="shared" ca="1" si="75"/>
        <v>2.0340287182239146E-2</v>
      </c>
      <c r="L367" s="36">
        <f t="shared" ca="1" si="76"/>
        <v>3.0665728401903242E-4</v>
      </c>
      <c r="M367" s="36">
        <f t="shared" ca="1" si="77"/>
        <v>3877530950.5250778</v>
      </c>
      <c r="N367" s="36">
        <f t="shared" ca="1" si="78"/>
        <v>43730408475.30793</v>
      </c>
      <c r="O367" s="36">
        <f t="shared" ca="1" si="79"/>
        <v>11436415430.857389</v>
      </c>
      <c r="P367" s="45">
        <f t="shared" ca="1" si="80"/>
        <v>1.7511632819900959E-2</v>
      </c>
    </row>
    <row r="368" spans="1:20" x14ac:dyDescent="0.2">
      <c r="A368" s="106">
        <v>40387</v>
      </c>
      <c r="B368" s="106">
        <v>3.5906839999370277E-2</v>
      </c>
      <c r="D368" s="92">
        <f t="shared" si="68"/>
        <v>4.0387000000000004</v>
      </c>
      <c r="E368" s="92">
        <f t="shared" si="69"/>
        <v>3.5906839999370277E-2</v>
      </c>
      <c r="F368" s="36">
        <f t="shared" si="70"/>
        <v>16.311097690000004</v>
      </c>
      <c r="G368" s="36">
        <f t="shared" si="71"/>
        <v>65.875630240603016</v>
      </c>
      <c r="H368" s="36">
        <f t="shared" si="72"/>
        <v>266.05190785272345</v>
      </c>
      <c r="I368" s="36">
        <f t="shared" si="73"/>
        <v>0.14501695470545675</v>
      </c>
      <c r="J368" s="36">
        <f t="shared" si="74"/>
        <v>0.58567997496892821</v>
      </c>
      <c r="K368" s="36">
        <f t="shared" ca="1" si="75"/>
        <v>2.0438975388279663E-2</v>
      </c>
      <c r="L368" s="36">
        <f t="shared" ca="1" si="76"/>
        <v>2.3925483562702937E-4</v>
      </c>
      <c r="M368" s="36">
        <f t="shared" ca="1" si="77"/>
        <v>3924321861.7722683</v>
      </c>
      <c r="N368" s="36">
        <f t="shared" ca="1" si="78"/>
        <v>44236207615.91201</v>
      </c>
      <c r="O368" s="36">
        <f t="shared" ca="1" si="79"/>
        <v>11565559948.47385</v>
      </c>
      <c r="P368" s="45">
        <f t="shared" ca="1" si="80"/>
        <v>1.5467864611090613E-2</v>
      </c>
    </row>
    <row r="369" spans="1:16" x14ac:dyDescent="0.2">
      <c r="A369" s="106">
        <v>40472.5</v>
      </c>
      <c r="B369" s="106">
        <v>3.7353700005041901E-2</v>
      </c>
      <c r="D369" s="92">
        <f t="shared" si="68"/>
        <v>4.04725</v>
      </c>
      <c r="E369" s="92">
        <f t="shared" si="69"/>
        <v>3.7353700005041901E-2</v>
      </c>
      <c r="F369" s="36">
        <f t="shared" si="70"/>
        <v>16.380232562500002</v>
      </c>
      <c r="G369" s="36">
        <f t="shared" si="71"/>
        <v>66.294896238578133</v>
      </c>
      <c r="H369" s="36">
        <f t="shared" si="72"/>
        <v>268.3120188015854</v>
      </c>
      <c r="I369" s="36">
        <f t="shared" si="73"/>
        <v>0.15117976234540584</v>
      </c>
      <c r="J369" s="36">
        <f t="shared" si="74"/>
        <v>0.61186229315244378</v>
      </c>
      <c r="K369" s="36">
        <f t="shared" ca="1" si="75"/>
        <v>2.0543383557922335E-2</v>
      </c>
      <c r="L369" s="36">
        <f t="shared" ca="1" si="76"/>
        <v>2.8258673905229856E-4</v>
      </c>
      <c r="M369" s="36">
        <f t="shared" ca="1" si="77"/>
        <v>3974165512.4452257</v>
      </c>
      <c r="N369" s="36">
        <f t="shared" ca="1" si="78"/>
        <v>44774785138.16951</v>
      </c>
      <c r="O369" s="36">
        <f t="shared" ca="1" si="79"/>
        <v>11703046038.248438</v>
      </c>
      <c r="P369" s="45">
        <f t="shared" ca="1" si="80"/>
        <v>1.6810316447119566E-2</v>
      </c>
    </row>
    <row r="370" spans="1:16" x14ac:dyDescent="0.2">
      <c r="A370" s="106">
        <v>40567</v>
      </c>
      <c r="B370" s="106">
        <v>3.1584439995640423E-2</v>
      </c>
      <c r="D370" s="92">
        <f t="shared" si="68"/>
        <v>4.0567000000000002</v>
      </c>
      <c r="E370" s="92">
        <f t="shared" si="69"/>
        <v>3.1584439995640423E-2</v>
      </c>
      <c r="F370" s="36">
        <f t="shared" si="70"/>
        <v>16.45681489</v>
      </c>
      <c r="G370" s="36">
        <f t="shared" si="71"/>
        <v>66.760360964263</v>
      </c>
      <c r="H370" s="36">
        <f t="shared" si="72"/>
        <v>270.8267563237257</v>
      </c>
      <c r="I370" s="36">
        <f t="shared" si="73"/>
        <v>0.12812859773031451</v>
      </c>
      <c r="J370" s="36">
        <f t="shared" si="74"/>
        <v>0.51977928241256688</v>
      </c>
      <c r="K370" s="36">
        <f t="shared" ca="1" si="75"/>
        <v>2.0659065588680435E-2</v>
      </c>
      <c r="L370" s="36">
        <f t="shared" ca="1" si="76"/>
        <v>1.1936380593225632E-4</v>
      </c>
      <c r="M370" s="36">
        <f t="shared" ca="1" si="77"/>
        <v>4029800850.1251884</v>
      </c>
      <c r="N370" s="36">
        <f t="shared" ca="1" si="78"/>
        <v>45375678710.144554</v>
      </c>
      <c r="O370" s="36">
        <f t="shared" ca="1" si="79"/>
        <v>11856406796.581499</v>
      </c>
      <c r="P370" s="45">
        <f t="shared" ca="1" si="80"/>
        <v>1.0925374406959988E-2</v>
      </c>
    </row>
    <row r="371" spans="1:16" x14ac:dyDescent="0.2">
      <c r="A371" s="106">
        <v>40682</v>
      </c>
      <c r="B371" s="106">
        <v>4.0156240000214893E-2</v>
      </c>
      <c r="D371" s="92">
        <f t="shared" si="68"/>
        <v>4.0682</v>
      </c>
      <c r="E371" s="92">
        <f t="shared" si="69"/>
        <v>4.0156240000214893E-2</v>
      </c>
      <c r="F371" s="36">
        <f t="shared" si="70"/>
        <v>16.550251240000001</v>
      </c>
      <c r="G371" s="36">
        <f t="shared" si="71"/>
        <v>67.329732094568001</v>
      </c>
      <c r="H371" s="36">
        <f t="shared" si="72"/>
        <v>273.9108161071216</v>
      </c>
      <c r="I371" s="36">
        <f t="shared" si="73"/>
        <v>0.16336361556887424</v>
      </c>
      <c r="J371" s="36">
        <f t="shared" si="74"/>
        <v>0.66459586085729416</v>
      </c>
      <c r="K371" s="36">
        <f t="shared" ca="1" si="75"/>
        <v>2.080024424372074E-2</v>
      </c>
      <c r="L371" s="36">
        <f t="shared" ca="1" si="76"/>
        <v>3.7465457172541965E-4</v>
      </c>
      <c r="M371" s="36">
        <f t="shared" ca="1" si="77"/>
        <v>4098282618.8893495</v>
      </c>
      <c r="N371" s="36">
        <f t="shared" ca="1" si="78"/>
        <v>46114943916.167801</v>
      </c>
      <c r="O371" s="36">
        <f t="shared" ca="1" si="79"/>
        <v>12045035803.848644</v>
      </c>
      <c r="P371" s="45">
        <f t="shared" ca="1" si="80"/>
        <v>1.9355995756494153E-2</v>
      </c>
    </row>
    <row r="372" spans="1:16" x14ac:dyDescent="0.2">
      <c r="A372" s="106">
        <v>40793</v>
      </c>
      <c r="B372" s="106">
        <v>3.749076000531204E-2</v>
      </c>
      <c r="D372" s="92">
        <f t="shared" si="68"/>
        <v>4.0792999999999999</v>
      </c>
      <c r="E372" s="92">
        <f t="shared" si="69"/>
        <v>3.749076000531204E-2</v>
      </c>
      <c r="F372" s="36">
        <f t="shared" si="70"/>
        <v>16.640688489999999</v>
      </c>
      <c r="G372" s="36">
        <f t="shared" si="71"/>
        <v>67.882360557256987</v>
      </c>
      <c r="H372" s="36">
        <f t="shared" si="72"/>
        <v>276.91251342121842</v>
      </c>
      <c r="I372" s="36">
        <f t="shared" si="73"/>
        <v>0.15293605728966941</v>
      </c>
      <c r="J372" s="36">
        <f t="shared" si="74"/>
        <v>0.62387205850174843</v>
      </c>
      <c r="K372" s="36">
        <f t="shared" ca="1" si="75"/>
        <v>2.093693047735707E-2</v>
      </c>
      <c r="L372" s="36">
        <f t="shared" ca="1" si="76"/>
        <v>2.740292720405939E-4</v>
      </c>
      <c r="M372" s="36">
        <f t="shared" ca="1" si="77"/>
        <v>4165198087.0382833</v>
      </c>
      <c r="N372" s="36">
        <f t="shared" ca="1" si="78"/>
        <v>46836906400.061195</v>
      </c>
      <c r="O372" s="36">
        <f t="shared" ca="1" si="79"/>
        <v>12229200664.019474</v>
      </c>
      <c r="P372" s="45">
        <f t="shared" ca="1" si="80"/>
        <v>1.655382952795497E-2</v>
      </c>
    </row>
    <row r="373" spans="1:16" x14ac:dyDescent="0.2">
      <c r="A373" s="106">
        <v>40820.5</v>
      </c>
      <c r="B373" s="106">
        <v>2.8997060006076936E-2</v>
      </c>
      <c r="D373" s="92">
        <f t="shared" si="68"/>
        <v>4.0820499999999997</v>
      </c>
      <c r="E373" s="92">
        <f t="shared" si="69"/>
        <v>2.8997060006076936E-2</v>
      </c>
      <c r="F373" s="36">
        <f t="shared" si="70"/>
        <v>16.663132202499998</v>
      </c>
      <c r="G373" s="36">
        <f t="shared" si="71"/>
        <v>68.01973880721512</v>
      </c>
      <c r="H373" s="36">
        <f t="shared" si="72"/>
        <v>277.65997479799245</v>
      </c>
      <c r="I373" s="36">
        <f t="shared" si="73"/>
        <v>0.11836744879780635</v>
      </c>
      <c r="J373" s="36">
        <f t="shared" si="74"/>
        <v>0.48318184436508538</v>
      </c>
      <c r="K373" s="36">
        <f t="shared" ca="1" si="75"/>
        <v>2.0970857669205874E-2</v>
      </c>
      <c r="L373" s="36">
        <f t="shared" ca="1" si="76"/>
        <v>6.4419923952394501E-5</v>
      </c>
      <c r="M373" s="36">
        <f t="shared" ca="1" si="77"/>
        <v>4181900835.6000419</v>
      </c>
      <c r="N373" s="36">
        <f t="shared" ca="1" si="78"/>
        <v>47017055339.501572</v>
      </c>
      <c r="O373" s="36">
        <f t="shared" ca="1" si="79"/>
        <v>12275147248.933653</v>
      </c>
      <c r="P373" s="45">
        <f t="shared" ca="1" si="80"/>
        <v>8.0262023368710619E-3</v>
      </c>
    </row>
    <row r="374" spans="1:16" x14ac:dyDescent="0.2">
      <c r="A374" s="106">
        <v>41097</v>
      </c>
      <c r="B374" s="106">
        <v>4.0524039999581873E-2</v>
      </c>
      <c r="D374" s="92">
        <f t="shared" si="68"/>
        <v>4.1097000000000001</v>
      </c>
      <c r="E374" s="92">
        <f t="shared" si="69"/>
        <v>4.0524039999581873E-2</v>
      </c>
      <c r="F374" s="36">
        <f t="shared" si="70"/>
        <v>16.889634090000001</v>
      </c>
      <c r="G374" s="36">
        <f t="shared" si="71"/>
        <v>69.411329219673007</v>
      </c>
      <c r="H374" s="36">
        <f t="shared" si="72"/>
        <v>285.25973969409017</v>
      </c>
      <c r="I374" s="36">
        <f t="shared" si="73"/>
        <v>0.16654164718628164</v>
      </c>
      <c r="J374" s="36">
        <f t="shared" si="74"/>
        <v>0.68443620744146172</v>
      </c>
      <c r="K374" s="36">
        <f t="shared" ca="1" si="75"/>
        <v>2.1313381230867082E-2</v>
      </c>
      <c r="L374" s="36">
        <f t="shared" ca="1" si="76"/>
        <v>3.690494103279985E-4</v>
      </c>
      <c r="M374" s="36">
        <f t="shared" ca="1" si="77"/>
        <v>4352616253.1768456</v>
      </c>
      <c r="N374" s="36">
        <f t="shared" ca="1" si="78"/>
        <v>48856982907.021034</v>
      </c>
      <c r="O374" s="36">
        <f t="shared" ca="1" si="79"/>
        <v>12744249939.722589</v>
      </c>
      <c r="P374" s="45">
        <f t="shared" ca="1" si="80"/>
        <v>1.9210658768714792E-2</v>
      </c>
    </row>
    <row r="375" spans="1:16" x14ac:dyDescent="0.2">
      <c r="A375" s="106">
        <v>41101</v>
      </c>
      <c r="B375" s="106">
        <v>3.2761319998826366E-2</v>
      </c>
      <c r="D375" s="92">
        <f t="shared" si="68"/>
        <v>4.1101000000000001</v>
      </c>
      <c r="E375" s="92">
        <f t="shared" si="69"/>
        <v>3.2761319998826366E-2</v>
      </c>
      <c r="F375" s="36">
        <f t="shared" si="70"/>
        <v>16.892922009999999</v>
      </c>
      <c r="G375" s="36">
        <f t="shared" si="71"/>
        <v>69.431598753301003</v>
      </c>
      <c r="H375" s="36">
        <f t="shared" si="72"/>
        <v>285.37081403594243</v>
      </c>
      <c r="I375" s="36">
        <f t="shared" si="73"/>
        <v>0.13465230132717626</v>
      </c>
      <c r="J375" s="36">
        <f t="shared" si="74"/>
        <v>0.5534344236848272</v>
      </c>
      <c r="K375" s="36">
        <f t="shared" ca="1" si="75"/>
        <v>2.1318355065578214E-2</v>
      </c>
      <c r="L375" s="36">
        <f t="shared" ca="1" si="76"/>
        <v>1.3094144646354688E-4</v>
      </c>
      <c r="M375" s="36">
        <f t="shared" ca="1" si="77"/>
        <v>4355123252.7531128</v>
      </c>
      <c r="N375" s="36">
        <f t="shared" ca="1" si="78"/>
        <v>48883984877.425804</v>
      </c>
      <c r="O375" s="36">
        <f t="shared" ca="1" si="79"/>
        <v>12751132064.327536</v>
      </c>
      <c r="P375" s="45">
        <f t="shared" ca="1" si="80"/>
        <v>1.1442964933248152E-2</v>
      </c>
    </row>
    <row r="376" spans="1:16" x14ac:dyDescent="0.2">
      <c r="A376" s="106">
        <v>41641.5</v>
      </c>
      <c r="B376" s="106">
        <v>3.2948780004517175E-2</v>
      </c>
      <c r="D376" s="92">
        <f t="shared" si="68"/>
        <v>4.1641500000000002</v>
      </c>
      <c r="E376" s="92">
        <f t="shared" si="69"/>
        <v>3.2948780004517175E-2</v>
      </c>
      <c r="F376" s="36">
        <f t="shared" si="70"/>
        <v>17.340145222500002</v>
      </c>
      <c r="G376" s="36">
        <f t="shared" si="71"/>
        <v>72.206965728273389</v>
      </c>
      <c r="H376" s="36">
        <f t="shared" si="72"/>
        <v>300.68063633738967</v>
      </c>
      <c r="I376" s="36">
        <f t="shared" si="73"/>
        <v>0.13720366225581021</v>
      </c>
      <c r="J376" s="36">
        <f t="shared" si="74"/>
        <v>0.57133663018253211</v>
      </c>
      <c r="K376" s="36">
        <f t="shared" ca="1" si="75"/>
        <v>2.1995349993678408E-2</v>
      </c>
      <c r="L376" s="36">
        <f t="shared" ca="1" si="76"/>
        <v>1.1997762900234337E-4</v>
      </c>
      <c r="M376" s="36">
        <f t="shared" ca="1" si="77"/>
        <v>4703865856.4452658</v>
      </c>
      <c r="N376" s="36">
        <f t="shared" ca="1" si="78"/>
        <v>52635369898.990631</v>
      </c>
      <c r="O376" s="36">
        <f t="shared" ca="1" si="79"/>
        <v>13706670745.955297</v>
      </c>
      <c r="P376" s="45">
        <f t="shared" ca="1" si="80"/>
        <v>1.0953430010838767E-2</v>
      </c>
    </row>
    <row r="377" spans="1:16" x14ac:dyDescent="0.2">
      <c r="A377" s="106">
        <v>42432</v>
      </c>
      <c r="B377" s="106">
        <v>2.9466240004694555E-2</v>
      </c>
      <c r="D377" s="92">
        <f t="shared" si="68"/>
        <v>4.2431999999999999</v>
      </c>
      <c r="E377" s="92">
        <f t="shared" si="69"/>
        <v>2.9466240004694555E-2</v>
      </c>
      <c r="F377" s="36">
        <f t="shared" si="70"/>
        <v>18.004746239999999</v>
      </c>
      <c r="G377" s="36">
        <f t="shared" si="71"/>
        <v>76.39773924556799</v>
      </c>
      <c r="H377" s="36">
        <f t="shared" si="72"/>
        <v>324.1708871667941</v>
      </c>
      <c r="I377" s="36">
        <f t="shared" si="73"/>
        <v>0.12503114958791994</v>
      </c>
      <c r="J377" s="36">
        <f t="shared" si="74"/>
        <v>0.5305321739314619</v>
      </c>
      <c r="K377" s="36">
        <f t="shared" ca="1" si="75"/>
        <v>2.3003016185135727E-2</v>
      </c>
      <c r="L377" s="36">
        <f t="shared" ca="1" si="76"/>
        <v>4.1773262141712601E-5</v>
      </c>
      <c r="M377" s="36">
        <f t="shared" ca="1" si="77"/>
        <v>5250732871.4080744</v>
      </c>
      <c r="N377" s="36">
        <f t="shared" ca="1" si="78"/>
        <v>58500231622.297951</v>
      </c>
      <c r="O377" s="36">
        <f t="shared" ca="1" si="79"/>
        <v>15198353999.338665</v>
      </c>
      <c r="P377" s="45">
        <f t="shared" ca="1" si="80"/>
        <v>6.4632238195588276E-3</v>
      </c>
    </row>
    <row r="378" spans="1:16" x14ac:dyDescent="0.2">
      <c r="A378" s="106">
        <v>42457.5</v>
      </c>
      <c r="B378" s="106">
        <v>3.6353900002723094E-2</v>
      </c>
      <c r="D378" s="92">
        <f t="shared" si="68"/>
        <v>4.2457500000000001</v>
      </c>
      <c r="E378" s="92">
        <f t="shared" si="69"/>
        <v>3.6353900002723094E-2</v>
      </c>
      <c r="F378" s="36">
        <f t="shared" si="70"/>
        <v>18.026393062500002</v>
      </c>
      <c r="G378" s="36">
        <f t="shared" si="71"/>
        <v>76.535558345109393</v>
      </c>
      <c r="H378" s="36">
        <f t="shared" si="72"/>
        <v>324.9508468437482</v>
      </c>
      <c r="I378" s="36">
        <f t="shared" si="73"/>
        <v>0.15434957093656157</v>
      </c>
      <c r="J378" s="36">
        <f t="shared" si="74"/>
        <v>0.65532969080390635</v>
      </c>
      <c r="K378" s="36">
        <f t="shared" ca="1" si="75"/>
        <v>2.3035868379752571E-2</v>
      </c>
      <c r="L378" s="36">
        <f t="shared" ca="1" si="76"/>
        <v>1.7736996631044288E-4</v>
      </c>
      <c r="M378" s="36">
        <f t="shared" ca="1" si="77"/>
        <v>5269124747.2442341</v>
      </c>
      <c r="N378" s="36">
        <f t="shared" ca="1" si="78"/>
        <v>58697126557.60714</v>
      </c>
      <c r="O378" s="36">
        <f t="shared" ca="1" si="79"/>
        <v>15248389759.287565</v>
      </c>
      <c r="P378" s="45">
        <f t="shared" ca="1" si="80"/>
        <v>1.3318031622970523E-2</v>
      </c>
    </row>
    <row r="379" spans="1:16" x14ac:dyDescent="0.2">
      <c r="A379" s="106">
        <v>42457.5</v>
      </c>
      <c r="B379" s="106">
        <v>3.7553900001512375E-2</v>
      </c>
      <c r="D379" s="92">
        <f t="shared" si="68"/>
        <v>4.2457500000000001</v>
      </c>
      <c r="E379" s="92">
        <f t="shared" si="69"/>
        <v>3.7553900001512375E-2</v>
      </c>
      <c r="F379" s="36">
        <f t="shared" si="70"/>
        <v>18.026393062500002</v>
      </c>
      <c r="G379" s="36">
        <f t="shared" si="71"/>
        <v>76.535558345109393</v>
      </c>
      <c r="H379" s="36">
        <f t="shared" si="72"/>
        <v>324.9508468437482</v>
      </c>
      <c r="I379" s="36">
        <f t="shared" si="73"/>
        <v>0.15944447093142117</v>
      </c>
      <c r="J379" s="36">
        <f t="shared" si="74"/>
        <v>0.67696136245708149</v>
      </c>
      <c r="K379" s="36">
        <f t="shared" ca="1" si="75"/>
        <v>2.3035868379752571E-2</v>
      </c>
      <c r="L379" s="36">
        <f t="shared" ca="1" si="76"/>
        <v>2.107732421704176E-4</v>
      </c>
      <c r="M379" s="36">
        <f t="shared" ca="1" si="77"/>
        <v>5269124747.2442341</v>
      </c>
      <c r="N379" s="36">
        <f t="shared" ca="1" si="78"/>
        <v>58697126557.60714</v>
      </c>
      <c r="O379" s="36">
        <f t="shared" ca="1" si="79"/>
        <v>15248389759.287565</v>
      </c>
      <c r="P379" s="45">
        <f t="shared" ca="1" si="80"/>
        <v>1.4518031621759804E-2</v>
      </c>
    </row>
    <row r="380" spans="1:16" x14ac:dyDescent="0.2">
      <c r="A380" s="106">
        <v>42458</v>
      </c>
      <c r="B380" s="106">
        <v>3.7008560000685975E-2</v>
      </c>
      <c r="D380" s="92">
        <f t="shared" si="68"/>
        <v>4.2458</v>
      </c>
      <c r="E380" s="92">
        <f t="shared" si="69"/>
        <v>3.7008560000685975E-2</v>
      </c>
      <c r="F380" s="36">
        <f t="shared" si="70"/>
        <v>18.026817640000001</v>
      </c>
      <c r="G380" s="36">
        <f t="shared" si="71"/>
        <v>76.538262335912009</v>
      </c>
      <c r="H380" s="36">
        <f t="shared" si="72"/>
        <v>324.96615422581522</v>
      </c>
      <c r="I380" s="36">
        <f t="shared" si="73"/>
        <v>0.15713094405091252</v>
      </c>
      <c r="J380" s="36">
        <f t="shared" si="74"/>
        <v>0.66714656225136437</v>
      </c>
      <c r="K380" s="36">
        <f t="shared" ca="1" si="75"/>
        <v>2.3036512757118991E-2</v>
      </c>
      <c r="L380" s="36">
        <f t="shared" ca="1" si="76"/>
        <v>1.9521810417646776E-4</v>
      </c>
      <c r="M380" s="36">
        <f t="shared" ca="1" si="77"/>
        <v>5269485850.1514463</v>
      </c>
      <c r="N380" s="36">
        <f t="shared" ca="1" si="78"/>
        <v>58700992141.985626</v>
      </c>
      <c r="O380" s="36">
        <f t="shared" ca="1" si="79"/>
        <v>15249372070.962101</v>
      </c>
      <c r="P380" s="45">
        <f t="shared" ca="1" si="80"/>
        <v>1.3972047243566984E-2</v>
      </c>
    </row>
    <row r="381" spans="1:16" x14ac:dyDescent="0.2">
      <c r="A381" s="106">
        <v>42475.5</v>
      </c>
      <c r="B381" s="106">
        <v>3.7321659998269752E-2</v>
      </c>
      <c r="D381" s="92">
        <f t="shared" si="68"/>
        <v>4.2475500000000004</v>
      </c>
      <c r="E381" s="92">
        <f t="shared" si="69"/>
        <v>3.7321659998269752E-2</v>
      </c>
      <c r="F381" s="36">
        <f t="shared" si="70"/>
        <v>18.041681002500003</v>
      </c>
      <c r="G381" s="36">
        <f t="shared" si="71"/>
        <v>76.632942142168886</v>
      </c>
      <c r="H381" s="36">
        <f t="shared" si="72"/>
        <v>325.50225339596949</v>
      </c>
      <c r="I381" s="36">
        <f t="shared" si="73"/>
        <v>0.1585256169256507</v>
      </c>
      <c r="J381" s="36">
        <f t="shared" si="74"/>
        <v>0.67334548417254769</v>
      </c>
      <c r="K381" s="36">
        <f t="shared" ca="1" si="75"/>
        <v>2.3059071215452424E-2</v>
      </c>
      <c r="L381" s="36">
        <f t="shared" ca="1" si="76"/>
        <v>2.0342143878774666E-4</v>
      </c>
      <c r="M381" s="36">
        <f t="shared" ca="1" si="77"/>
        <v>5282136042.8672733</v>
      </c>
      <c r="N381" s="36">
        <f t="shared" ca="1" si="78"/>
        <v>58836406421.345352</v>
      </c>
      <c r="O381" s="36">
        <f t="shared" ca="1" si="79"/>
        <v>15283782527.851337</v>
      </c>
      <c r="P381" s="45">
        <f t="shared" ca="1" si="80"/>
        <v>1.4262588782817328E-2</v>
      </c>
    </row>
    <row r="382" spans="1:16" x14ac:dyDescent="0.2">
      <c r="A382" s="106">
        <v>42476</v>
      </c>
      <c r="B382" s="106">
        <v>3.6576320002495777E-2</v>
      </c>
      <c r="D382" s="92">
        <f t="shared" si="68"/>
        <v>4.2476000000000003</v>
      </c>
      <c r="E382" s="92">
        <f t="shared" si="69"/>
        <v>3.6576320002495777E-2</v>
      </c>
      <c r="F382" s="36">
        <f t="shared" si="70"/>
        <v>18.042105760000002</v>
      </c>
      <c r="G382" s="36">
        <f t="shared" si="71"/>
        <v>76.635648426176019</v>
      </c>
      <c r="H382" s="36">
        <f t="shared" si="72"/>
        <v>325.51758025502522</v>
      </c>
      <c r="I382" s="36">
        <f t="shared" si="73"/>
        <v>0.15536157684260107</v>
      </c>
      <c r="J382" s="36">
        <f t="shared" si="74"/>
        <v>0.65991383379663238</v>
      </c>
      <c r="K382" s="36">
        <f t="shared" ca="1" si="75"/>
        <v>2.3059715892847912E-2</v>
      </c>
      <c r="L382" s="36">
        <f t="shared" ca="1" si="76"/>
        <v>1.8269858665694955E-4</v>
      </c>
      <c r="M382" s="36">
        <f t="shared" ca="1" si="77"/>
        <v>5282497808.2526197</v>
      </c>
      <c r="N382" s="36">
        <f t="shared" ca="1" si="78"/>
        <v>58840278797.131142</v>
      </c>
      <c r="O382" s="36">
        <f t="shared" ca="1" si="79"/>
        <v>15284766528.326162</v>
      </c>
      <c r="P382" s="45">
        <f t="shared" ca="1" si="80"/>
        <v>1.3516604109647865E-2</v>
      </c>
    </row>
    <row r="383" spans="1:16" x14ac:dyDescent="0.2">
      <c r="A383" s="106">
        <v>42543</v>
      </c>
      <c r="B383" s="106">
        <v>3.69007600020268E-2</v>
      </c>
      <c r="D383" s="92">
        <f t="shared" si="68"/>
        <v>4.2542999999999997</v>
      </c>
      <c r="E383" s="92">
        <f t="shared" si="69"/>
        <v>3.69007600020268E-2</v>
      </c>
      <c r="F383" s="36">
        <f t="shared" si="70"/>
        <v>18.099068489999997</v>
      </c>
      <c r="G383" s="36">
        <f t="shared" si="71"/>
        <v>76.998867077006977</v>
      </c>
      <c r="H383" s="36">
        <f t="shared" si="72"/>
        <v>327.57628020571076</v>
      </c>
      <c r="I383" s="36">
        <f t="shared" si="73"/>
        <v>0.1569869032766226</v>
      </c>
      <c r="J383" s="36">
        <f t="shared" si="74"/>
        <v>0.6678693826097355</v>
      </c>
      <c r="K383" s="36">
        <f t="shared" ca="1" si="75"/>
        <v>2.3146178046146652E-2</v>
      </c>
      <c r="L383" s="36">
        <f t="shared" ca="1" si="76"/>
        <v>1.8918852478102375E-4</v>
      </c>
      <c r="M383" s="36">
        <f t="shared" ca="1" si="77"/>
        <v>5331141169.4247236</v>
      </c>
      <c r="N383" s="36">
        <f t="shared" ca="1" si="78"/>
        <v>59360886935.661934</v>
      </c>
      <c r="O383" s="36">
        <f t="shared" ca="1" si="79"/>
        <v>15417047740.961279</v>
      </c>
      <c r="P383" s="45">
        <f t="shared" ca="1" si="80"/>
        <v>1.3754581955880148E-2</v>
      </c>
    </row>
    <row r="384" spans="1:16" x14ac:dyDescent="0.2">
      <c r="A384" s="106">
        <v>42543.5</v>
      </c>
      <c r="B384" s="106">
        <v>3.7855419999687001E-2</v>
      </c>
      <c r="D384" s="92">
        <f t="shared" si="68"/>
        <v>4.2543499999999996</v>
      </c>
      <c r="E384" s="92">
        <f t="shared" si="69"/>
        <v>3.7855419999687001E-2</v>
      </c>
      <c r="F384" s="36">
        <f t="shared" si="70"/>
        <v>18.099493922499995</v>
      </c>
      <c r="G384" s="36">
        <f t="shared" si="71"/>
        <v>77.001581969187853</v>
      </c>
      <c r="H384" s="36">
        <f t="shared" si="72"/>
        <v>327.59168025061427</v>
      </c>
      <c r="I384" s="36">
        <f t="shared" si="73"/>
        <v>0.16105020607566839</v>
      </c>
      <c r="J384" s="36">
        <f t="shared" si="74"/>
        <v>0.68516394421801974</v>
      </c>
      <c r="K384" s="36">
        <f t="shared" ca="1" si="75"/>
        <v>2.3146823848651143E-2</v>
      </c>
      <c r="L384" s="36">
        <f t="shared" ca="1" si="76"/>
        <v>2.1634280073426685E-4</v>
      </c>
      <c r="M384" s="36">
        <f t="shared" ca="1" si="77"/>
        <v>5331505426.2515831</v>
      </c>
      <c r="N384" s="36">
        <f t="shared" ca="1" si="78"/>
        <v>59364784849.147522</v>
      </c>
      <c r="O384" s="36">
        <f t="shared" ca="1" si="79"/>
        <v>15418038091.458595</v>
      </c>
      <c r="P384" s="45">
        <f t="shared" ca="1" si="80"/>
        <v>1.4708596151035858E-2</v>
      </c>
    </row>
    <row r="385" spans="1:16" x14ac:dyDescent="0.2">
      <c r="A385" s="106">
        <v>42544</v>
      </c>
      <c r="B385" s="106">
        <v>3.6910079994413536E-2</v>
      </c>
      <c r="D385" s="92">
        <f t="shared" si="68"/>
        <v>4.2544000000000004</v>
      </c>
      <c r="E385" s="92">
        <f t="shared" si="69"/>
        <v>3.6910079994413536E-2</v>
      </c>
      <c r="F385" s="36">
        <f t="shared" si="70"/>
        <v>18.099919360000005</v>
      </c>
      <c r="G385" s="36">
        <f t="shared" si="71"/>
        <v>77.004296925184022</v>
      </c>
      <c r="H385" s="36">
        <f t="shared" si="72"/>
        <v>327.60708083850301</v>
      </c>
      <c r="I385" s="36">
        <f t="shared" si="73"/>
        <v>0.15703024432823295</v>
      </c>
      <c r="J385" s="36">
        <f t="shared" si="74"/>
        <v>0.66806947147003437</v>
      </c>
      <c r="K385" s="36">
        <f t="shared" ca="1" si="75"/>
        <v>2.314746965948979E-2</v>
      </c>
      <c r="L385" s="36">
        <f t="shared" ca="1" si="76"/>
        <v>1.8940944323094991E-4</v>
      </c>
      <c r="M385" s="36">
        <f t="shared" ca="1" si="77"/>
        <v>5331869701.5757294</v>
      </c>
      <c r="N385" s="36">
        <f t="shared" ca="1" si="78"/>
        <v>59368682952.213707</v>
      </c>
      <c r="O385" s="36">
        <f t="shared" ca="1" si="79"/>
        <v>15419028489.093515</v>
      </c>
      <c r="P385" s="45">
        <f t="shared" ca="1" si="80"/>
        <v>1.3762610334923746E-2</v>
      </c>
    </row>
    <row r="386" spans="1:16" x14ac:dyDescent="0.2">
      <c r="A386" s="106">
        <v>42582</v>
      </c>
      <c r="B386" s="106">
        <v>3.7664240000594873E-2</v>
      </c>
      <c r="D386" s="92">
        <f t="shared" si="68"/>
        <v>4.2582000000000004</v>
      </c>
      <c r="E386" s="92">
        <f t="shared" si="69"/>
        <v>3.7664240000594873E-2</v>
      </c>
      <c r="F386" s="36">
        <f t="shared" si="70"/>
        <v>18.132267240000004</v>
      </c>
      <c r="G386" s="36">
        <f t="shared" si="71"/>
        <v>77.210820361368022</v>
      </c>
      <c r="H386" s="36">
        <f t="shared" si="72"/>
        <v>328.7791152627774</v>
      </c>
      <c r="I386" s="36">
        <f t="shared" si="73"/>
        <v>0.16038186677053309</v>
      </c>
      <c r="J386" s="36">
        <f t="shared" si="74"/>
        <v>0.68293806508228405</v>
      </c>
      <c r="K386" s="36">
        <f t="shared" ca="1" si="75"/>
        <v>2.3196575668921783E-2</v>
      </c>
      <c r="L386" s="36">
        <f t="shared" ca="1" si="76"/>
        <v>2.0931331121396576E-4</v>
      </c>
      <c r="M386" s="36">
        <f t="shared" ca="1" si="77"/>
        <v>5359608796.4513578</v>
      </c>
      <c r="N386" s="36">
        <f t="shared" ca="1" si="78"/>
        <v>59665493959.385628</v>
      </c>
      <c r="O386" s="36">
        <f t="shared" ca="1" si="79"/>
        <v>15494436746.275896</v>
      </c>
      <c r="P386" s="45">
        <f t="shared" ca="1" si="80"/>
        <v>1.446766433167309E-2</v>
      </c>
    </row>
    <row r="387" spans="1:16" x14ac:dyDescent="0.2">
      <c r="A387" s="106">
        <v>42808.5</v>
      </c>
      <c r="B387" s="106">
        <v>4.192522000084864E-2</v>
      </c>
      <c r="D387" s="92">
        <f t="shared" si="68"/>
        <v>4.28085</v>
      </c>
      <c r="E387" s="92">
        <f t="shared" si="69"/>
        <v>4.192522000084864E-2</v>
      </c>
      <c r="F387" s="36">
        <f t="shared" si="70"/>
        <v>18.325676722499999</v>
      </c>
      <c r="G387" s="36">
        <f t="shared" si="71"/>
        <v>78.449473197514124</v>
      </c>
      <c r="H387" s="36">
        <f t="shared" si="72"/>
        <v>335.83042733757833</v>
      </c>
      <c r="I387" s="36">
        <f t="shared" si="73"/>
        <v>0.17947557804063291</v>
      </c>
      <c r="J387" s="36">
        <f t="shared" si="74"/>
        <v>0.76830802825524336</v>
      </c>
      <c r="K387" s="36">
        <f t="shared" ca="1" si="75"/>
        <v>2.3490271914649849E-2</v>
      </c>
      <c r="L387" s="36">
        <f t="shared" ca="1" si="76"/>
        <v>3.3984731094084447E-4</v>
      </c>
      <c r="M387" s="36">
        <f t="shared" ca="1" si="77"/>
        <v>5527179815.8631649</v>
      </c>
      <c r="N387" s="36">
        <f t="shared" ca="1" si="78"/>
        <v>61457506680.561455</v>
      </c>
      <c r="O387" s="36">
        <f t="shared" ca="1" si="79"/>
        <v>15949593542.252131</v>
      </c>
      <c r="P387" s="45">
        <f t="shared" ca="1" si="80"/>
        <v>1.8434948086198791E-2</v>
      </c>
    </row>
    <row r="388" spans="1:16" x14ac:dyDescent="0.2">
      <c r="A388" s="106">
        <v>43853</v>
      </c>
      <c r="B388" s="106">
        <v>4.1409960002056323E-2</v>
      </c>
      <c r="D388" s="92">
        <f t="shared" si="68"/>
        <v>4.3853</v>
      </c>
      <c r="E388" s="92">
        <f t="shared" si="69"/>
        <v>4.1409960002056323E-2</v>
      </c>
      <c r="F388" s="36">
        <f t="shared" si="70"/>
        <v>19.23085609</v>
      </c>
      <c r="G388" s="36">
        <f t="shared" si="71"/>
        <v>84.333073211477</v>
      </c>
      <c r="H388" s="36">
        <f t="shared" si="72"/>
        <v>369.82582595429005</v>
      </c>
      <c r="I388" s="36">
        <f t="shared" si="73"/>
        <v>0.18159509759701759</v>
      </c>
      <c r="J388" s="36">
        <f t="shared" si="74"/>
        <v>0.79634898149220124</v>
      </c>
      <c r="K388" s="36">
        <f t="shared" ca="1" si="75"/>
        <v>2.4866774128126538E-2</v>
      </c>
      <c r="L388" s="36">
        <f t="shared" ca="1" si="76"/>
        <v>2.7367699885938999E-4</v>
      </c>
      <c r="M388" s="36">
        <f t="shared" ca="1" si="77"/>
        <v>6350833808.4790573</v>
      </c>
      <c r="N388" s="36">
        <f t="shared" ca="1" si="78"/>
        <v>70242204648.96138</v>
      </c>
      <c r="O388" s="36">
        <f t="shared" ca="1" si="79"/>
        <v>18177956899.143089</v>
      </c>
      <c r="P388" s="45">
        <f t="shared" ca="1" si="80"/>
        <v>1.6543185873929785E-2</v>
      </c>
    </row>
    <row r="389" spans="1:16" x14ac:dyDescent="0.2">
      <c r="A389" s="106">
        <v>45049</v>
      </c>
      <c r="B389" s="106">
        <v>4.4296680003753863E-2</v>
      </c>
      <c r="D389" s="92">
        <f t="shared" si="68"/>
        <v>4.5049000000000001</v>
      </c>
      <c r="E389" s="92">
        <f t="shared" si="69"/>
        <v>4.4296680003753863E-2</v>
      </c>
      <c r="F389" s="36">
        <f t="shared" si="70"/>
        <v>20.294124010000001</v>
      </c>
      <c r="G389" s="36">
        <f t="shared" si="71"/>
        <v>91.422999252649007</v>
      </c>
      <c r="H389" s="36">
        <f t="shared" si="72"/>
        <v>411.85146933325854</v>
      </c>
      <c r="I389" s="36">
        <f t="shared" si="73"/>
        <v>0.1995521137489108</v>
      </c>
      <c r="J389" s="36">
        <f t="shared" si="74"/>
        <v>0.89896231722746833</v>
      </c>
      <c r="K389" s="36">
        <f t="shared" ca="1" si="75"/>
        <v>2.6487596721374893E-2</v>
      </c>
      <c r="L389" s="36">
        <f t="shared" ca="1" si="76"/>
        <v>3.1716344735871016E-4</v>
      </c>
      <c r="M389" s="36">
        <f t="shared" ca="1" si="77"/>
        <v>7402358002.9064102</v>
      </c>
      <c r="N389" s="36">
        <f t="shared" ca="1" si="78"/>
        <v>81407663391.370544</v>
      </c>
      <c r="O389" s="36">
        <f t="shared" ca="1" si="79"/>
        <v>21004192894.332699</v>
      </c>
      <c r="P389" s="45">
        <f t="shared" ca="1" si="80"/>
        <v>1.7809083282378971E-2</v>
      </c>
    </row>
    <row r="390" spans="1:16" x14ac:dyDescent="0.2">
      <c r="A390" s="106">
        <v>45090</v>
      </c>
      <c r="B390" s="106">
        <v>4.1638800001237541E-2</v>
      </c>
      <c r="D390" s="92">
        <f t="shared" si="68"/>
        <v>4.5090000000000003</v>
      </c>
      <c r="E390" s="92">
        <f t="shared" si="69"/>
        <v>4.1638800001237541E-2</v>
      </c>
      <c r="F390" s="36">
        <f t="shared" si="70"/>
        <v>20.331081000000005</v>
      </c>
      <c r="G390" s="36">
        <f t="shared" si="71"/>
        <v>91.672844229000034</v>
      </c>
      <c r="H390" s="36">
        <f t="shared" si="72"/>
        <v>413.3528546285612</v>
      </c>
      <c r="I390" s="36">
        <f t="shared" si="73"/>
        <v>0.18774934920558009</v>
      </c>
      <c r="J390" s="36">
        <f t="shared" si="74"/>
        <v>0.84656181556796073</v>
      </c>
      <c r="K390" s="36">
        <f t="shared" ca="1" si="75"/>
        <v>2.6544005402933009E-2</v>
      </c>
      <c r="L390" s="36">
        <f t="shared" ca="1" si="76"/>
        <v>2.2785282396500369E-4</v>
      </c>
      <c r="M390" s="36">
        <f t="shared" ca="1" si="77"/>
        <v>7440557940.7103357</v>
      </c>
      <c r="N390" s="36">
        <f t="shared" ca="1" si="78"/>
        <v>81812354948.015045</v>
      </c>
      <c r="O390" s="36">
        <f t="shared" ca="1" si="79"/>
        <v>21106516884.252319</v>
      </c>
      <c r="P390" s="45">
        <f t="shared" ca="1" si="80"/>
        <v>1.5094794598304533E-2</v>
      </c>
    </row>
    <row r="391" spans="1:16" x14ac:dyDescent="0.2">
      <c r="A391" s="106">
        <v>45368</v>
      </c>
      <c r="B391" s="106">
        <v>4.4029759999830276E-2</v>
      </c>
      <c r="D391" s="92">
        <f t="shared" si="68"/>
        <v>4.5368000000000004</v>
      </c>
      <c r="E391" s="92">
        <f t="shared" si="69"/>
        <v>4.4029759999830276E-2</v>
      </c>
      <c r="F391" s="36">
        <f t="shared" si="70"/>
        <v>20.582554240000004</v>
      </c>
      <c r="G391" s="36">
        <f t="shared" si="71"/>
        <v>93.378932076032029</v>
      </c>
      <c r="H391" s="36">
        <f t="shared" si="72"/>
        <v>423.64153904254215</v>
      </c>
      <c r="I391" s="36">
        <f t="shared" si="73"/>
        <v>0.19975421516723002</v>
      </c>
      <c r="J391" s="36">
        <f t="shared" si="74"/>
        <v>0.90624492337068918</v>
      </c>
      <c r="K391" s="36">
        <f t="shared" ca="1" si="75"/>
        <v>2.6927961956869726E-2</v>
      </c>
      <c r="L391" s="36">
        <f t="shared" ca="1" si="76"/>
        <v>2.9247149630220928E-4</v>
      </c>
      <c r="M391" s="36">
        <f t="shared" ca="1" si="77"/>
        <v>7703455911.9095335</v>
      </c>
      <c r="N391" s="36">
        <f t="shared" ca="1" si="78"/>
        <v>84595871559.308548</v>
      </c>
      <c r="O391" s="36">
        <f t="shared" ca="1" si="79"/>
        <v>21810115502.293686</v>
      </c>
      <c r="P391" s="45">
        <f t="shared" ca="1" si="80"/>
        <v>1.710179804296055E-2</v>
      </c>
    </row>
    <row r="392" spans="1:16" x14ac:dyDescent="0.2">
      <c r="A392" s="106">
        <v>46600.5</v>
      </c>
      <c r="B392" s="106">
        <v>4.9166659999173135E-2</v>
      </c>
      <c r="D392" s="92">
        <f t="shared" si="68"/>
        <v>4.66005</v>
      </c>
      <c r="E392" s="92">
        <f t="shared" si="69"/>
        <v>4.9166659999173135E-2</v>
      </c>
      <c r="F392" s="36">
        <f t="shared" si="70"/>
        <v>21.7160660025</v>
      </c>
      <c r="G392" s="36">
        <f t="shared" si="71"/>
        <v>101.19795337495013</v>
      </c>
      <c r="H392" s="36">
        <f t="shared" si="72"/>
        <v>471.5875226249363</v>
      </c>
      <c r="I392" s="36">
        <f t="shared" si="73"/>
        <v>0.22911909392914676</v>
      </c>
      <c r="J392" s="36">
        <f t="shared" si="74"/>
        <v>1.0677064336645203</v>
      </c>
      <c r="K392" s="36">
        <f t="shared" ca="1" si="75"/>
        <v>2.8661246577823131E-2</v>
      </c>
      <c r="L392" s="36">
        <f t="shared" ca="1" si="76"/>
        <v>4.2047197958048087E-4</v>
      </c>
      <c r="M392" s="36">
        <f t="shared" ca="1" si="77"/>
        <v>8953159192.9622517</v>
      </c>
      <c r="N392" s="36">
        <f t="shared" ca="1" si="78"/>
        <v>97791472126.389389</v>
      </c>
      <c r="O392" s="36">
        <f t="shared" ca="1" si="79"/>
        <v>25141264180.484005</v>
      </c>
      <c r="P392" s="45">
        <f t="shared" ca="1" si="80"/>
        <v>2.0505413421350004E-2</v>
      </c>
    </row>
    <row r="393" spans="1:16" x14ac:dyDescent="0.2">
      <c r="A393" s="106">
        <v>46600.5</v>
      </c>
      <c r="B393" s="106">
        <v>4.9926659994525835E-2</v>
      </c>
      <c r="D393" s="92">
        <f t="shared" si="68"/>
        <v>4.66005</v>
      </c>
      <c r="E393" s="92">
        <f t="shared" si="69"/>
        <v>4.9926659994525835E-2</v>
      </c>
      <c r="F393" s="36">
        <f t="shared" si="70"/>
        <v>21.7160660025</v>
      </c>
      <c r="G393" s="36">
        <f t="shared" si="71"/>
        <v>101.19795337495013</v>
      </c>
      <c r="H393" s="36">
        <f t="shared" si="72"/>
        <v>471.5875226249363</v>
      </c>
      <c r="I393" s="36">
        <f t="shared" si="73"/>
        <v>0.23266073190749012</v>
      </c>
      <c r="J393" s="36">
        <f t="shared" si="74"/>
        <v>1.0842106437254992</v>
      </c>
      <c r="K393" s="36">
        <f t="shared" ca="1" si="75"/>
        <v>2.8661246577823131E-2</v>
      </c>
      <c r="L393" s="36">
        <f t="shared" ca="1" si="76"/>
        <v>4.5221780778327938E-4</v>
      </c>
      <c r="M393" s="36">
        <f t="shared" ca="1" si="77"/>
        <v>8953159192.9622517</v>
      </c>
      <c r="N393" s="36">
        <f t="shared" ca="1" si="78"/>
        <v>97791472126.389389</v>
      </c>
      <c r="O393" s="36">
        <f t="shared" ca="1" si="79"/>
        <v>25141264180.484005</v>
      </c>
      <c r="P393" s="45">
        <f t="shared" ca="1" si="80"/>
        <v>2.1265413416702704E-2</v>
      </c>
    </row>
    <row r="394" spans="1:16" x14ac:dyDescent="0.2">
      <c r="A394" s="106">
        <v>46613.5</v>
      </c>
      <c r="B394" s="106">
        <v>4.8867820005398244E-2</v>
      </c>
      <c r="D394" s="92">
        <f t="shared" si="68"/>
        <v>4.6613499999999997</v>
      </c>
      <c r="E394" s="92">
        <f t="shared" si="69"/>
        <v>4.8867820005398244E-2</v>
      </c>
      <c r="F394" s="36">
        <f t="shared" si="70"/>
        <v>21.728183822499997</v>
      </c>
      <c r="G394" s="36">
        <f t="shared" si="71"/>
        <v>101.28266966101035</v>
      </c>
      <c r="H394" s="36">
        <f t="shared" si="72"/>
        <v>472.11397222435056</v>
      </c>
      <c r="I394" s="36">
        <f t="shared" si="73"/>
        <v>0.2277900127821631</v>
      </c>
      <c r="J394" s="36">
        <f t="shared" si="74"/>
        <v>1.0618089760821359</v>
      </c>
      <c r="K394" s="36">
        <f t="shared" ca="1" si="75"/>
        <v>2.8679798571895732E-2</v>
      </c>
      <c r="L394" s="36">
        <f t="shared" ca="1" si="76"/>
        <v>4.0755620939955683E-4</v>
      </c>
      <c r="M394" s="36">
        <f t="shared" ca="1" si="77"/>
        <v>8967095274.1484318</v>
      </c>
      <c r="N394" s="36">
        <f t="shared" ca="1" si="78"/>
        <v>97938311976.320023</v>
      </c>
      <c r="O394" s="36">
        <f t="shared" ca="1" si="79"/>
        <v>25178295550.652431</v>
      </c>
      <c r="P394" s="45">
        <f t="shared" ca="1" si="80"/>
        <v>2.0188021433502512E-2</v>
      </c>
    </row>
    <row r="395" spans="1:16" x14ac:dyDescent="0.2">
      <c r="A395" s="106">
        <v>46613.5</v>
      </c>
      <c r="B395" s="106">
        <v>4.9547820002771914E-2</v>
      </c>
      <c r="D395" s="92">
        <f t="shared" si="68"/>
        <v>4.6613499999999997</v>
      </c>
      <c r="E395" s="92">
        <f t="shared" si="69"/>
        <v>4.9547820002771914E-2</v>
      </c>
      <c r="F395" s="36">
        <f t="shared" si="70"/>
        <v>21.728183822499997</v>
      </c>
      <c r="G395" s="36">
        <f t="shared" si="71"/>
        <v>101.28266966101035</v>
      </c>
      <c r="H395" s="36">
        <f t="shared" si="72"/>
        <v>472.11397222435056</v>
      </c>
      <c r="I395" s="36">
        <f t="shared" si="73"/>
        <v>0.23095973076992085</v>
      </c>
      <c r="J395" s="36">
        <f t="shared" si="74"/>
        <v>1.0765841410243704</v>
      </c>
      <c r="K395" s="36">
        <f t="shared" ca="1" si="75"/>
        <v>2.8679798571895732E-2</v>
      </c>
      <c r="L395" s="36">
        <f t="shared" ca="1" si="76"/>
        <v>4.3547431843950766E-4</v>
      </c>
      <c r="M395" s="36">
        <f t="shared" ca="1" si="77"/>
        <v>8967095274.1484318</v>
      </c>
      <c r="N395" s="36">
        <f t="shared" ca="1" si="78"/>
        <v>97938311976.320023</v>
      </c>
      <c r="O395" s="36">
        <f t="shared" ca="1" si="79"/>
        <v>25178295550.652431</v>
      </c>
      <c r="P395" s="45">
        <f t="shared" ca="1" si="80"/>
        <v>2.0868021430876182E-2</v>
      </c>
    </row>
    <row r="396" spans="1:16" x14ac:dyDescent="0.2">
      <c r="A396" s="106">
        <v>46682</v>
      </c>
      <c r="B396" s="106">
        <v>4.8976239995681681E-2</v>
      </c>
      <c r="D396" s="92">
        <f t="shared" si="68"/>
        <v>4.6681999999999997</v>
      </c>
      <c r="E396" s="92">
        <f t="shared" si="69"/>
        <v>4.8976239995681681E-2</v>
      </c>
      <c r="F396" s="36">
        <f t="shared" si="70"/>
        <v>21.792091239999998</v>
      </c>
      <c r="G396" s="36">
        <f t="shared" si="71"/>
        <v>101.72984032656798</v>
      </c>
      <c r="H396" s="36">
        <f t="shared" si="72"/>
        <v>474.89524061248466</v>
      </c>
      <c r="I396" s="36">
        <f t="shared" si="73"/>
        <v>0.2286308835478412</v>
      </c>
      <c r="J396" s="36">
        <f t="shared" si="74"/>
        <v>1.0672946905780323</v>
      </c>
      <c r="K396" s="36">
        <f t="shared" ca="1" si="75"/>
        <v>2.8777646364742417E-2</v>
      </c>
      <c r="L396" s="36">
        <f t="shared" ca="1" si="76"/>
        <v>4.0798318466782015E-4</v>
      </c>
      <c r="M396" s="36">
        <f t="shared" ca="1" si="77"/>
        <v>9040794722.2300186</v>
      </c>
      <c r="N396" s="36">
        <f t="shared" ca="1" si="78"/>
        <v>98714751567.732727</v>
      </c>
      <c r="O396" s="36">
        <f t="shared" ca="1" si="79"/>
        <v>25374092086.295109</v>
      </c>
      <c r="P396" s="45">
        <f t="shared" ca="1" si="80"/>
        <v>2.0198593630939263E-2</v>
      </c>
    </row>
    <row r="397" spans="1:16" x14ac:dyDescent="0.2">
      <c r="A397" s="106">
        <v>46797.5</v>
      </c>
      <c r="B397" s="106">
        <v>4.9502699999720789E-2</v>
      </c>
      <c r="D397" s="92">
        <f t="shared" si="68"/>
        <v>4.6797500000000003</v>
      </c>
      <c r="E397" s="92">
        <f t="shared" si="69"/>
        <v>4.9502699999720789E-2</v>
      </c>
      <c r="F397" s="36">
        <f t="shared" si="70"/>
        <v>21.900060062500003</v>
      </c>
      <c r="G397" s="36">
        <f t="shared" si="71"/>
        <v>102.4868060774844</v>
      </c>
      <c r="H397" s="36">
        <f t="shared" si="72"/>
        <v>479.61263074110764</v>
      </c>
      <c r="I397" s="36">
        <f t="shared" si="73"/>
        <v>0.23166026032369338</v>
      </c>
      <c r="J397" s="36">
        <f t="shared" si="74"/>
        <v>1.0841121032498042</v>
      </c>
      <c r="K397" s="36">
        <f t="shared" ca="1" si="75"/>
        <v>2.8942984833715407E-2</v>
      </c>
      <c r="L397" s="36">
        <f t="shared" ca="1" si="76"/>
        <v>4.2270188770727172E-4</v>
      </c>
      <c r="M397" s="36">
        <f t="shared" ca="1" si="77"/>
        <v>9166082086.3482857</v>
      </c>
      <c r="N397" s="36">
        <f t="shared" ca="1" si="78"/>
        <v>100034272066.31961</v>
      </c>
      <c r="O397" s="36">
        <f t="shared" ca="1" si="79"/>
        <v>25706789436.012859</v>
      </c>
      <c r="P397" s="45">
        <f t="shared" ca="1" si="80"/>
        <v>2.0559715166005382E-2</v>
      </c>
    </row>
    <row r="398" spans="1:16" x14ac:dyDescent="0.2">
      <c r="A398" s="106">
        <v>46810</v>
      </c>
      <c r="B398" s="106">
        <v>4.9019199999747798E-2</v>
      </c>
      <c r="D398" s="92">
        <f t="shared" si="68"/>
        <v>4.681</v>
      </c>
      <c r="E398" s="92">
        <f t="shared" si="69"/>
        <v>4.9019199999747798E-2</v>
      </c>
      <c r="F398" s="36">
        <f t="shared" si="70"/>
        <v>21.911761000000002</v>
      </c>
      <c r="G398" s="36">
        <f t="shared" si="71"/>
        <v>102.56895324100002</v>
      </c>
      <c r="H398" s="36">
        <f t="shared" si="72"/>
        <v>480.1252701211211</v>
      </c>
      <c r="I398" s="36">
        <f t="shared" si="73"/>
        <v>0.22945887519881944</v>
      </c>
      <c r="J398" s="36">
        <f t="shared" si="74"/>
        <v>1.0740969948056738</v>
      </c>
      <c r="K398" s="36">
        <f t="shared" ca="1" si="75"/>
        <v>2.8960905276664228E-2</v>
      </c>
      <c r="L398" s="36">
        <f t="shared" ca="1" si="76"/>
        <v>4.0233518719808215E-4</v>
      </c>
      <c r="M398" s="36">
        <f t="shared" ca="1" si="77"/>
        <v>9179718444.8540287</v>
      </c>
      <c r="N398" s="36">
        <f t="shared" ca="1" si="78"/>
        <v>100177858763.1967</v>
      </c>
      <c r="O398" s="36">
        <f t="shared" ca="1" si="79"/>
        <v>25742988976.352894</v>
      </c>
      <c r="P398" s="45">
        <f t="shared" ca="1" si="80"/>
        <v>2.005829472308357E-2</v>
      </c>
    </row>
    <row r="399" spans="1:16" x14ac:dyDescent="0.2">
      <c r="A399" s="106">
        <v>46831</v>
      </c>
      <c r="B399" s="106">
        <v>4.8674919999029953E-2</v>
      </c>
      <c r="D399" s="92">
        <f t="shared" si="68"/>
        <v>4.6830999999999996</v>
      </c>
      <c r="E399" s="92">
        <f t="shared" si="69"/>
        <v>4.8674919999029953E-2</v>
      </c>
      <c r="F399" s="36">
        <f t="shared" si="70"/>
        <v>21.931425609999994</v>
      </c>
      <c r="G399" s="36">
        <f t="shared" si="71"/>
        <v>102.70705927419097</v>
      </c>
      <c r="H399" s="36">
        <f t="shared" si="72"/>
        <v>480.98742928696362</v>
      </c>
      <c r="I399" s="36">
        <f t="shared" si="73"/>
        <v>0.22794951784745715</v>
      </c>
      <c r="J399" s="36">
        <f t="shared" si="74"/>
        <v>1.0675103870314264</v>
      </c>
      <c r="K399" s="36">
        <f t="shared" ca="1" si="75"/>
        <v>2.8991023346954296E-2</v>
      </c>
      <c r="L399" s="36">
        <f t="shared" ca="1" si="76"/>
        <v>3.8745578740959525E-4</v>
      </c>
      <c r="M399" s="36">
        <f t="shared" ca="1" si="77"/>
        <v>9202661534.7420616</v>
      </c>
      <c r="N399" s="36">
        <f t="shared" ca="1" si="78"/>
        <v>100419428968.50734</v>
      </c>
      <c r="O399" s="36">
        <f t="shared" ca="1" si="79"/>
        <v>25803889444.022423</v>
      </c>
      <c r="P399" s="45">
        <f t="shared" ca="1" si="80"/>
        <v>1.9683896652075657E-2</v>
      </c>
    </row>
    <row r="400" spans="1:16" x14ac:dyDescent="0.2">
      <c r="A400" s="106">
        <v>46831</v>
      </c>
      <c r="B400" s="106">
        <v>4.9874919997819234E-2</v>
      </c>
      <c r="D400" s="92">
        <f t="shared" si="68"/>
        <v>4.6830999999999996</v>
      </c>
      <c r="E400" s="92">
        <f t="shared" si="69"/>
        <v>4.9874919997819234E-2</v>
      </c>
      <c r="F400" s="36">
        <f t="shared" si="70"/>
        <v>21.931425609999994</v>
      </c>
      <c r="G400" s="36">
        <f t="shared" si="71"/>
        <v>102.70705927419097</v>
      </c>
      <c r="H400" s="36">
        <f t="shared" si="72"/>
        <v>480.98742928696362</v>
      </c>
      <c r="I400" s="36">
        <f t="shared" si="73"/>
        <v>0.23356923784178724</v>
      </c>
      <c r="J400" s="36">
        <f t="shared" si="74"/>
        <v>1.0938280977368737</v>
      </c>
      <c r="K400" s="36">
        <f t="shared" ca="1" si="75"/>
        <v>2.8991023346954296E-2</v>
      </c>
      <c r="L400" s="36">
        <f t="shared" ca="1" si="76"/>
        <v>4.3613713932400775E-4</v>
      </c>
      <c r="M400" s="36">
        <f t="shared" ca="1" si="77"/>
        <v>9202661534.7420616</v>
      </c>
      <c r="N400" s="36">
        <f t="shared" ca="1" si="78"/>
        <v>100419428968.50734</v>
      </c>
      <c r="O400" s="36">
        <f t="shared" ca="1" si="79"/>
        <v>25803889444.022423</v>
      </c>
      <c r="P400" s="45">
        <f t="shared" ca="1" si="80"/>
        <v>2.0883896650864937E-2</v>
      </c>
    </row>
    <row r="401" spans="1:16" x14ac:dyDescent="0.2">
      <c r="A401" s="106">
        <v>46831.5</v>
      </c>
      <c r="B401" s="106">
        <v>4.9369579995982349E-2</v>
      </c>
      <c r="D401" s="92">
        <f t="shared" si="68"/>
        <v>4.6831500000000004</v>
      </c>
      <c r="E401" s="92">
        <f t="shared" si="69"/>
        <v>4.9369579995982349E-2</v>
      </c>
      <c r="F401" s="36">
        <f t="shared" si="70"/>
        <v>21.931893922500002</v>
      </c>
      <c r="G401" s="36">
        <f t="shared" si="71"/>
        <v>102.7103490231559</v>
      </c>
      <c r="H401" s="36">
        <f t="shared" si="72"/>
        <v>481.00797102779251</v>
      </c>
      <c r="I401" s="36">
        <f t="shared" si="73"/>
        <v>0.23120514855818475</v>
      </c>
      <c r="J401" s="36">
        <f t="shared" si="74"/>
        <v>1.082768391470263</v>
      </c>
      <c r="K401" s="36">
        <f t="shared" ca="1" si="75"/>
        <v>2.8991740623050002E-2</v>
      </c>
      <c r="L401" s="36">
        <f t="shared" ca="1" si="76"/>
        <v>4.1525633750903176E-4</v>
      </c>
      <c r="M401" s="36">
        <f t="shared" ca="1" si="77"/>
        <v>9203208318.7935371</v>
      </c>
      <c r="N401" s="36">
        <f t="shared" ca="1" si="78"/>
        <v>100425185908.46719</v>
      </c>
      <c r="O401" s="36">
        <f t="shared" ca="1" si="79"/>
        <v>25805340758.501114</v>
      </c>
      <c r="P401" s="45">
        <f t="shared" ca="1" si="80"/>
        <v>2.0377839372932346E-2</v>
      </c>
    </row>
    <row r="402" spans="1:16" x14ac:dyDescent="0.2">
      <c r="A402" s="106">
        <v>46832</v>
      </c>
      <c r="B402" s="106">
        <v>5.0634239996725228E-2</v>
      </c>
      <c r="D402" s="92">
        <f t="shared" si="68"/>
        <v>4.6832000000000003</v>
      </c>
      <c r="E402" s="92">
        <f t="shared" si="69"/>
        <v>5.0634239996725228E-2</v>
      </c>
      <c r="F402" s="36">
        <f t="shared" si="70"/>
        <v>21.932362240000003</v>
      </c>
      <c r="G402" s="36">
        <f t="shared" si="71"/>
        <v>102.71363884236803</v>
      </c>
      <c r="H402" s="36">
        <f t="shared" si="72"/>
        <v>481.02851342657794</v>
      </c>
      <c r="I402" s="36">
        <f t="shared" si="73"/>
        <v>0.2371302727526636</v>
      </c>
      <c r="J402" s="36">
        <f t="shared" si="74"/>
        <v>1.1105284933552741</v>
      </c>
      <c r="K402" s="36">
        <f t="shared" ca="1" si="75"/>
        <v>2.8992457907479841E-2</v>
      </c>
      <c r="L402" s="36">
        <f t="shared" ca="1" si="76"/>
        <v>4.6836673199838244E-4</v>
      </c>
      <c r="M402" s="36">
        <f t="shared" ca="1" si="77"/>
        <v>9203755127.0417595</v>
      </c>
      <c r="N402" s="36">
        <f t="shared" ca="1" si="78"/>
        <v>100430943093.57016</v>
      </c>
      <c r="O402" s="36">
        <f t="shared" ca="1" si="79"/>
        <v>25806792133.624966</v>
      </c>
      <c r="P402" s="45">
        <f t="shared" ca="1" si="80"/>
        <v>2.1641782089245387E-2</v>
      </c>
    </row>
    <row r="403" spans="1:16" x14ac:dyDescent="0.2">
      <c r="A403" s="106">
        <v>46832</v>
      </c>
      <c r="B403" s="106">
        <v>5.1154239998140838E-2</v>
      </c>
      <c r="D403" s="92">
        <f t="shared" si="68"/>
        <v>4.6832000000000003</v>
      </c>
      <c r="E403" s="92">
        <f t="shared" si="69"/>
        <v>5.1154239998140838E-2</v>
      </c>
      <c r="F403" s="36">
        <f t="shared" si="70"/>
        <v>21.932362240000003</v>
      </c>
      <c r="G403" s="36">
        <f t="shared" si="71"/>
        <v>102.71363884236803</v>
      </c>
      <c r="H403" s="36">
        <f t="shared" si="72"/>
        <v>481.02851342657794</v>
      </c>
      <c r="I403" s="36">
        <f t="shared" si="73"/>
        <v>0.23956553675929318</v>
      </c>
      <c r="J403" s="36">
        <f t="shared" si="74"/>
        <v>1.1219333217511218</v>
      </c>
      <c r="K403" s="36">
        <f t="shared" ca="1" si="75"/>
        <v>2.8992457907479841E-2</v>
      </c>
      <c r="L403" s="36">
        <f t="shared" ca="1" si="76"/>
        <v>4.9114458543394253E-4</v>
      </c>
      <c r="M403" s="36">
        <f t="shared" ca="1" si="77"/>
        <v>9203755127.0417595</v>
      </c>
      <c r="N403" s="36">
        <f t="shared" ca="1" si="78"/>
        <v>100430943093.57016</v>
      </c>
      <c r="O403" s="36">
        <f t="shared" ca="1" si="79"/>
        <v>25806792133.624966</v>
      </c>
      <c r="P403" s="45">
        <f t="shared" ca="1" si="80"/>
        <v>2.2161782090660997E-2</v>
      </c>
    </row>
    <row r="404" spans="1:16" x14ac:dyDescent="0.2">
      <c r="A404" s="106">
        <v>48060</v>
      </c>
      <c r="B404" s="106">
        <v>5.6319199997233227E-2</v>
      </c>
      <c r="D404" s="92">
        <f t="shared" si="68"/>
        <v>4.806</v>
      </c>
      <c r="E404" s="92">
        <f t="shared" si="69"/>
        <v>5.6319199997233227E-2</v>
      </c>
      <c r="F404" s="36">
        <f t="shared" si="70"/>
        <v>23.097636000000001</v>
      </c>
      <c r="G404" s="36">
        <f t="shared" si="71"/>
        <v>111.00723861600001</v>
      </c>
      <c r="H404" s="36">
        <f t="shared" si="72"/>
        <v>533.50078878849604</v>
      </c>
      <c r="I404" s="36">
        <f t="shared" si="73"/>
        <v>0.27067007518670289</v>
      </c>
      <c r="J404" s="36">
        <f t="shared" si="74"/>
        <v>1.3008403813472942</v>
      </c>
      <c r="K404" s="36">
        <f t="shared" ca="1" si="75"/>
        <v>3.0779254203336874E-2</v>
      </c>
      <c r="L404" s="36">
        <f t="shared" ca="1" si="76"/>
        <v>6.5228883115516401E-4</v>
      </c>
      <c r="M404" s="36">
        <f t="shared" ca="1" si="77"/>
        <v>10621490349.325287</v>
      </c>
      <c r="N404" s="36">
        <f t="shared" ca="1" si="78"/>
        <v>115327412988.18152</v>
      </c>
      <c r="O404" s="36">
        <f t="shared" ca="1" si="79"/>
        <v>29558518519.712517</v>
      </c>
      <c r="P404" s="45">
        <f t="shared" ca="1" si="80"/>
        <v>2.5539945793896353E-2</v>
      </c>
    </row>
    <row r="405" spans="1:16" x14ac:dyDescent="0.2">
      <c r="A405" s="106">
        <v>48286.5</v>
      </c>
      <c r="B405" s="106">
        <v>5.2380180000909604E-2</v>
      </c>
      <c r="D405" s="92">
        <f t="shared" ref="D405:D468" si="81">A405/A$18</f>
        <v>4.8286499999999997</v>
      </c>
      <c r="E405" s="92">
        <f t="shared" ref="E405:E468" si="82">B405/B$18</f>
        <v>5.2380180000909604E-2</v>
      </c>
      <c r="F405" s="36">
        <f t="shared" ref="F405:F468" si="83">D405*D405</f>
        <v>23.315860822499996</v>
      </c>
      <c r="G405" s="36">
        <f t="shared" ref="G405:G468" si="84">D405*F405</f>
        <v>112.5841313605646</v>
      </c>
      <c r="H405" s="36">
        <f t="shared" ref="H405:H468" si="85">F405*F405</f>
        <v>543.62936589419019</v>
      </c>
      <c r="I405" s="36">
        <f t="shared" ref="I405:I468" si="86">E405*D405</f>
        <v>0.25292555616139212</v>
      </c>
      <c r="J405" s="36">
        <f t="shared" ref="J405:J468" si="87">I405*D405</f>
        <v>1.221288986758706</v>
      </c>
      <c r="K405" s="36">
        <f t="shared" ref="K405:K468" ca="1" si="88">+E$4+E$5*D405+E$6*D405^2</f>
        <v>3.1114313356404414E-2</v>
      </c>
      <c r="L405" s="36">
        <f t="shared" ref="L405:L468" ca="1" si="89">+(K405-E405)^2</f>
        <v>4.5223708414187844E-4</v>
      </c>
      <c r="M405" s="36">
        <f t="shared" ref="M405:M468" ca="1" si="90">(M$1-M$2*D405+M$3*F405)^2</f>
        <v>10899777160.367624</v>
      </c>
      <c r="N405" s="36">
        <f t="shared" ref="N405:N468" ca="1" si="91">(-M$2+M$4*D405-M$5*F405)^2</f>
        <v>118244770263.05997</v>
      </c>
      <c r="O405" s="36">
        <f t="shared" ref="O405:O468" ca="1" si="92">+(M$3-D405*M$5+F405*M$6)^2</f>
        <v>30292468504.193615</v>
      </c>
      <c r="P405" s="45">
        <f t="shared" ref="P405:P468" ca="1" si="93">+E405-K405</f>
        <v>2.126586664450519E-2</v>
      </c>
    </row>
    <row r="406" spans="1:16" x14ac:dyDescent="0.2">
      <c r="A406" s="106">
        <v>48287</v>
      </c>
      <c r="B406" s="106">
        <v>5.313484000362223E-2</v>
      </c>
      <c r="D406" s="92">
        <f t="shared" si="81"/>
        <v>4.8287000000000004</v>
      </c>
      <c r="E406" s="92">
        <f t="shared" si="82"/>
        <v>5.313484000362223E-2</v>
      </c>
      <c r="F406" s="36">
        <f t="shared" si="83"/>
        <v>23.316343690000004</v>
      </c>
      <c r="G406" s="36">
        <f t="shared" si="84"/>
        <v>112.58762877590303</v>
      </c>
      <c r="H406" s="36">
        <f t="shared" si="85"/>
        <v>543.65188307020298</v>
      </c>
      <c r="I406" s="36">
        <f t="shared" si="86"/>
        <v>0.25657220192549068</v>
      </c>
      <c r="J406" s="36">
        <f t="shared" si="87"/>
        <v>1.238910191437617</v>
      </c>
      <c r="K406" s="36">
        <f t="shared" ca="1" si="88"/>
        <v>3.1115054893183884E-2</v>
      </c>
      <c r="L406" s="36">
        <f t="shared" ca="1" si="89"/>
        <v>4.8487093630988226E-4</v>
      </c>
      <c r="M406" s="36">
        <f t="shared" ca="1" si="90"/>
        <v>10900397425.585976</v>
      </c>
      <c r="N406" s="36">
        <f t="shared" ca="1" si="91"/>
        <v>118251270391.54044</v>
      </c>
      <c r="O406" s="36">
        <f t="shared" ca="1" si="92"/>
        <v>30294103537.038708</v>
      </c>
      <c r="P406" s="45">
        <f t="shared" ca="1" si="93"/>
        <v>2.2019785110438346E-2</v>
      </c>
    </row>
    <row r="407" spans="1:16" x14ac:dyDescent="0.2">
      <c r="A407" s="106">
        <v>48423</v>
      </c>
      <c r="B407" s="106">
        <v>5.660236000403529E-2</v>
      </c>
      <c r="D407" s="92">
        <f t="shared" si="81"/>
        <v>4.8422999999999998</v>
      </c>
      <c r="E407" s="92">
        <f t="shared" si="82"/>
        <v>5.660236000403529E-2</v>
      </c>
      <c r="F407" s="36">
        <f t="shared" si="83"/>
        <v>23.44786929</v>
      </c>
      <c r="G407" s="36">
        <f t="shared" si="84"/>
        <v>113.541617462967</v>
      </c>
      <c r="H407" s="36">
        <f t="shared" si="85"/>
        <v>549.80257424092508</v>
      </c>
      <c r="I407" s="36">
        <f t="shared" si="86"/>
        <v>0.2740856078475401</v>
      </c>
      <c r="J407" s="36">
        <f t="shared" si="87"/>
        <v>1.3272047388801433</v>
      </c>
      <c r="K407" s="36">
        <f t="shared" ca="1" si="88"/>
        <v>3.1317062327176057E-2</v>
      </c>
      <c r="L407" s="36">
        <f t="shared" ca="1" si="89"/>
        <v>6.3934627860738299E-4</v>
      </c>
      <c r="M407" s="36">
        <f t="shared" ca="1" si="90"/>
        <v>11070088649.392786</v>
      </c>
      <c r="N407" s="36">
        <f t="shared" ca="1" si="91"/>
        <v>120029190837.94188</v>
      </c>
      <c r="O407" s="36">
        <f t="shared" ca="1" si="92"/>
        <v>30741274366.559017</v>
      </c>
      <c r="P407" s="45">
        <f t="shared" ca="1" si="93"/>
        <v>2.5285297676859234E-2</v>
      </c>
    </row>
    <row r="408" spans="1:16" x14ac:dyDescent="0.2">
      <c r="A408" s="106">
        <v>48598.5</v>
      </c>
      <c r="B408" s="106">
        <v>5.2808020001975819E-2</v>
      </c>
      <c r="D408" s="92">
        <f t="shared" si="81"/>
        <v>4.8598499999999998</v>
      </c>
      <c r="E408" s="92">
        <f t="shared" si="82"/>
        <v>5.2808020001975819E-2</v>
      </c>
      <c r="F408" s="36">
        <f t="shared" si="83"/>
        <v>23.618142022499999</v>
      </c>
      <c r="G408" s="36">
        <f t="shared" si="84"/>
        <v>114.78062750804662</v>
      </c>
      <c r="H408" s="36">
        <f t="shared" si="85"/>
        <v>557.81663259498032</v>
      </c>
      <c r="I408" s="36">
        <f t="shared" si="86"/>
        <v>0.2566390560066022</v>
      </c>
      <c r="J408" s="36">
        <f t="shared" si="87"/>
        <v>1.2472273163336856</v>
      </c>
      <c r="K408" s="36">
        <f t="shared" ca="1" si="88"/>
        <v>3.1578652263734498E-2</v>
      </c>
      <c r="L408" s="36">
        <f t="shared" ca="1" si="89"/>
        <v>4.5068605456548142E-4</v>
      </c>
      <c r="M408" s="36">
        <f t="shared" ca="1" si="90"/>
        <v>11291965305.706884</v>
      </c>
      <c r="N408" s="36">
        <f t="shared" ca="1" si="91"/>
        <v>122352767462.79581</v>
      </c>
      <c r="O408" s="36">
        <f t="shared" ca="1" si="92"/>
        <v>31325552720.325081</v>
      </c>
      <c r="P408" s="45">
        <f t="shared" ca="1" si="93"/>
        <v>2.1229367738241321E-2</v>
      </c>
    </row>
    <row r="409" spans="1:16" x14ac:dyDescent="0.2">
      <c r="A409" s="106">
        <v>48599</v>
      </c>
      <c r="B409" s="106">
        <v>5.3722680000646506E-2</v>
      </c>
      <c r="D409" s="92">
        <f t="shared" si="81"/>
        <v>4.8598999999999997</v>
      </c>
      <c r="E409" s="92">
        <f t="shared" si="82"/>
        <v>5.3722680000646506E-2</v>
      </c>
      <c r="F409" s="36">
        <f t="shared" si="83"/>
        <v>23.618628009999998</v>
      </c>
      <c r="G409" s="36">
        <f t="shared" si="84"/>
        <v>114.78417026579898</v>
      </c>
      <c r="H409" s="36">
        <f t="shared" si="85"/>
        <v>557.83958907475653</v>
      </c>
      <c r="I409" s="36">
        <f t="shared" si="86"/>
        <v>0.26108685253514191</v>
      </c>
      <c r="J409" s="36">
        <f t="shared" si="87"/>
        <v>1.268855994635536</v>
      </c>
      <c r="K409" s="36">
        <f t="shared" ca="1" si="88"/>
        <v>3.1579399001017798E-2</v>
      </c>
      <c r="L409" s="36">
        <f t="shared" ca="1" si="89"/>
        <v>4.9032489342851768E-4</v>
      </c>
      <c r="M409" s="36">
        <f t="shared" ca="1" si="90"/>
        <v>11292602128.462883</v>
      </c>
      <c r="N409" s="36">
        <f t="shared" ca="1" si="91"/>
        <v>122359434727.04251</v>
      </c>
      <c r="O409" s="36">
        <f t="shared" ca="1" si="92"/>
        <v>31327229034.351925</v>
      </c>
      <c r="P409" s="45">
        <f t="shared" ca="1" si="93"/>
        <v>2.2143280999628707E-2</v>
      </c>
    </row>
    <row r="410" spans="1:16" x14ac:dyDescent="0.2">
      <c r="A410" s="106">
        <v>49056</v>
      </c>
      <c r="B410" s="106">
        <v>5.5301920001511462E-2</v>
      </c>
      <c r="D410" s="92">
        <f t="shared" si="81"/>
        <v>4.9055999999999997</v>
      </c>
      <c r="E410" s="92">
        <f t="shared" si="82"/>
        <v>5.5301920001511462E-2</v>
      </c>
      <c r="F410" s="36">
        <f t="shared" si="83"/>
        <v>24.064911359999996</v>
      </c>
      <c r="G410" s="36">
        <f t="shared" si="84"/>
        <v>118.05282916761598</v>
      </c>
      <c r="H410" s="36">
        <f t="shared" si="85"/>
        <v>579.11995876465687</v>
      </c>
      <c r="I410" s="36">
        <f t="shared" si="86"/>
        <v>0.27128909875941459</v>
      </c>
      <c r="J410" s="36">
        <f t="shared" si="87"/>
        <v>1.3308358028741842</v>
      </c>
      <c r="K410" s="36">
        <f t="shared" ca="1" si="88"/>
        <v>3.2265401840585836E-2</v>
      </c>
      <c r="L410" s="36">
        <f t="shared" ca="1" si="89"/>
        <v>5.3068116897865623E-4</v>
      </c>
      <c r="M410" s="36">
        <f t="shared" ca="1" si="90"/>
        <v>11885945906.683632</v>
      </c>
      <c r="N410" s="36">
        <f t="shared" ca="1" si="91"/>
        <v>128567180080.67497</v>
      </c>
      <c r="O410" s="36">
        <f t="shared" ca="1" si="92"/>
        <v>32887495836.618328</v>
      </c>
      <c r="P410" s="45">
        <f t="shared" ca="1" si="93"/>
        <v>2.3036518160925626E-2</v>
      </c>
    </row>
    <row r="411" spans="1:16" x14ac:dyDescent="0.2">
      <c r="A411" s="106">
        <v>49094.5</v>
      </c>
      <c r="B411" s="106">
        <v>5.4810739995446056E-2</v>
      </c>
      <c r="D411" s="92">
        <f t="shared" si="81"/>
        <v>4.9094499999999996</v>
      </c>
      <c r="E411" s="92">
        <f t="shared" si="82"/>
        <v>5.4810739995446056E-2</v>
      </c>
      <c r="F411" s="36">
        <f t="shared" si="83"/>
        <v>24.102699302499996</v>
      </c>
      <c r="G411" s="36">
        <f t="shared" si="84"/>
        <v>118.3309970906586</v>
      </c>
      <c r="H411" s="36">
        <f t="shared" si="85"/>
        <v>580.94011366673385</v>
      </c>
      <c r="I411" s="36">
        <f t="shared" si="86"/>
        <v>0.26909058747064263</v>
      </c>
      <c r="J411" s="36">
        <f t="shared" si="87"/>
        <v>1.3210867846577463</v>
      </c>
      <c r="K411" s="36">
        <f t="shared" ca="1" si="88"/>
        <v>3.2323512178983438E-2</v>
      </c>
      <c r="L411" s="36">
        <f t="shared" ca="1" si="89"/>
        <v>5.0567541486949013E-4</v>
      </c>
      <c r="M411" s="36">
        <f t="shared" ca="1" si="90"/>
        <v>11936971587.559263</v>
      </c>
      <c r="N411" s="36">
        <f t="shared" ca="1" si="91"/>
        <v>129100633242.64011</v>
      </c>
      <c r="O411" s="36">
        <f t="shared" ca="1" si="92"/>
        <v>33021528251.153446</v>
      </c>
      <c r="P411" s="45">
        <f t="shared" ca="1" si="93"/>
        <v>2.2487227816462618E-2</v>
      </c>
    </row>
    <row r="412" spans="1:16" x14ac:dyDescent="0.2">
      <c r="A412" s="106">
        <v>49094.5</v>
      </c>
      <c r="B412" s="106">
        <v>5.4810739995446056E-2</v>
      </c>
      <c r="D412" s="92">
        <f t="shared" si="81"/>
        <v>4.9094499999999996</v>
      </c>
      <c r="E412" s="92">
        <f t="shared" si="82"/>
        <v>5.4810739995446056E-2</v>
      </c>
      <c r="F412" s="36">
        <f t="shared" si="83"/>
        <v>24.102699302499996</v>
      </c>
      <c r="G412" s="36">
        <f t="shared" si="84"/>
        <v>118.3309970906586</v>
      </c>
      <c r="H412" s="36">
        <f t="shared" si="85"/>
        <v>580.94011366673385</v>
      </c>
      <c r="I412" s="36">
        <f t="shared" si="86"/>
        <v>0.26909058747064263</v>
      </c>
      <c r="J412" s="36">
        <f t="shared" si="87"/>
        <v>1.3210867846577463</v>
      </c>
      <c r="K412" s="36">
        <f t="shared" ca="1" si="88"/>
        <v>3.2323512178983438E-2</v>
      </c>
      <c r="L412" s="36">
        <f t="shared" ca="1" si="89"/>
        <v>5.0567541486949013E-4</v>
      </c>
      <c r="M412" s="36">
        <f t="shared" ca="1" si="90"/>
        <v>11936971587.559263</v>
      </c>
      <c r="N412" s="36">
        <f t="shared" ca="1" si="91"/>
        <v>129100633242.64011</v>
      </c>
      <c r="O412" s="36">
        <f t="shared" ca="1" si="92"/>
        <v>33021528251.153446</v>
      </c>
      <c r="P412" s="45">
        <f t="shared" ca="1" si="93"/>
        <v>2.2487227816462618E-2</v>
      </c>
    </row>
    <row r="413" spans="1:16" x14ac:dyDescent="0.2">
      <c r="A413" s="106">
        <v>49741.5</v>
      </c>
      <c r="B413" s="106">
        <v>5.3440780000528321E-2</v>
      </c>
      <c r="D413" s="92">
        <f t="shared" si="81"/>
        <v>4.9741499999999998</v>
      </c>
      <c r="E413" s="92">
        <f t="shared" si="82"/>
        <v>5.3440780000528321E-2</v>
      </c>
      <c r="F413" s="36">
        <f t="shared" si="83"/>
        <v>24.742168222499998</v>
      </c>
      <c r="G413" s="36">
        <f t="shared" si="84"/>
        <v>123.07125606394837</v>
      </c>
      <c r="H413" s="36">
        <f t="shared" si="85"/>
        <v>612.17488835048869</v>
      </c>
      <c r="I413" s="36">
        <f t="shared" si="86"/>
        <v>0.26582245583962794</v>
      </c>
      <c r="J413" s="36">
        <f t="shared" si="87"/>
        <v>1.3222407687146853</v>
      </c>
      <c r="K413" s="36">
        <f t="shared" ca="1" si="88"/>
        <v>3.3307460427173002E-2</v>
      </c>
      <c r="L413" s="36">
        <f t="shared" ca="1" si="89"/>
        <v>4.053505570428524E-4</v>
      </c>
      <c r="M413" s="36">
        <f t="shared" ca="1" si="90"/>
        <v>12819143812.603033</v>
      </c>
      <c r="N413" s="36">
        <f t="shared" ca="1" si="91"/>
        <v>138314048206.86948</v>
      </c>
      <c r="O413" s="36">
        <f t="shared" ca="1" si="92"/>
        <v>35335330208.034966</v>
      </c>
      <c r="P413" s="45">
        <f t="shared" ca="1" si="93"/>
        <v>2.0133319573355318E-2</v>
      </c>
    </row>
    <row r="414" spans="1:16" x14ac:dyDescent="0.2">
      <c r="A414" s="106">
        <v>49754</v>
      </c>
      <c r="B414" s="106">
        <v>5.4497279998031445E-2</v>
      </c>
      <c r="D414" s="92">
        <f t="shared" si="81"/>
        <v>4.9753999999999996</v>
      </c>
      <c r="E414" s="92">
        <f t="shared" si="82"/>
        <v>5.4497279998031445E-2</v>
      </c>
      <c r="F414" s="36">
        <f t="shared" si="83"/>
        <v>24.754605159999997</v>
      </c>
      <c r="G414" s="36">
        <f t="shared" si="84"/>
        <v>123.16406251306398</v>
      </c>
      <c r="H414" s="36">
        <f t="shared" si="85"/>
        <v>612.79047662749849</v>
      </c>
      <c r="I414" s="36">
        <f t="shared" si="86"/>
        <v>0.27114576690220565</v>
      </c>
      <c r="J414" s="36">
        <f t="shared" si="87"/>
        <v>1.3490586486452338</v>
      </c>
      <c r="K414" s="36">
        <f t="shared" ca="1" si="88"/>
        <v>3.3326607655642472E-2</v>
      </c>
      <c r="L414" s="36">
        <f t="shared" ca="1" si="89"/>
        <v>4.481973674287934E-4</v>
      </c>
      <c r="M414" s="36">
        <f t="shared" ca="1" si="90"/>
        <v>12836651823.104439</v>
      </c>
      <c r="N414" s="36">
        <f t="shared" ca="1" si="91"/>
        <v>138496728810.63739</v>
      </c>
      <c r="O414" s="36">
        <f t="shared" ca="1" si="92"/>
        <v>35381186989.072723</v>
      </c>
      <c r="P414" s="45">
        <f t="shared" ca="1" si="93"/>
        <v>2.1170672342388973E-2</v>
      </c>
    </row>
    <row r="415" spans="1:16" x14ac:dyDescent="0.2">
      <c r="A415" s="106">
        <v>49784.5</v>
      </c>
      <c r="B415" s="106">
        <v>5.774154000391718E-2</v>
      </c>
      <c r="D415" s="92">
        <f t="shared" si="81"/>
        <v>4.9784499999999996</v>
      </c>
      <c r="E415" s="92">
        <f t="shared" si="82"/>
        <v>5.774154000391718E-2</v>
      </c>
      <c r="F415" s="36">
        <f t="shared" si="83"/>
        <v>24.784964402499995</v>
      </c>
      <c r="G415" s="36">
        <f t="shared" si="84"/>
        <v>123.39070602962609</v>
      </c>
      <c r="H415" s="36">
        <f t="shared" si="85"/>
        <v>614.29446043319194</v>
      </c>
      <c r="I415" s="36">
        <f t="shared" si="86"/>
        <v>0.28746336983250148</v>
      </c>
      <c r="J415" s="36">
        <f t="shared" si="87"/>
        <v>1.4311220135426168</v>
      </c>
      <c r="K415" s="36">
        <f t="shared" ca="1" si="88"/>
        <v>3.3373348753559184E-2</v>
      </c>
      <c r="L415" s="36">
        <f t="shared" ca="1" si="89"/>
        <v>5.9380874481402396E-4</v>
      </c>
      <c r="M415" s="36">
        <f t="shared" ca="1" si="90"/>
        <v>12879446189.690012</v>
      </c>
      <c r="N415" s="36">
        <f t="shared" ca="1" si="91"/>
        <v>138943222659.86615</v>
      </c>
      <c r="O415" s="36">
        <f t="shared" ca="1" si="92"/>
        <v>35493263339.003494</v>
      </c>
      <c r="P415" s="45">
        <f t="shared" ca="1" si="93"/>
        <v>2.4368191250357996E-2</v>
      </c>
    </row>
    <row r="416" spans="1:16" x14ac:dyDescent="0.2">
      <c r="A416" s="106">
        <v>49810</v>
      </c>
      <c r="B416" s="106">
        <v>5.689919999713311E-2</v>
      </c>
      <c r="D416" s="92">
        <f t="shared" si="81"/>
        <v>4.9809999999999999</v>
      </c>
      <c r="E416" s="92">
        <f t="shared" si="82"/>
        <v>5.689919999713311E-2</v>
      </c>
      <c r="F416" s="36">
        <f t="shared" si="83"/>
        <v>24.810361</v>
      </c>
      <c r="G416" s="36">
        <f t="shared" si="84"/>
        <v>123.58040814099999</v>
      </c>
      <c r="H416" s="36">
        <f t="shared" si="85"/>
        <v>615.55401295032107</v>
      </c>
      <c r="I416" s="36">
        <f t="shared" si="86"/>
        <v>0.28341491518572004</v>
      </c>
      <c r="J416" s="36">
        <f t="shared" si="87"/>
        <v>1.4116896925400715</v>
      </c>
      <c r="K416" s="36">
        <f t="shared" ca="1" si="88"/>
        <v>3.3412451178713637E-2</v>
      </c>
      <c r="L416" s="36">
        <f t="shared" ca="1" si="89"/>
        <v>5.5162737005952855E-4</v>
      </c>
      <c r="M416" s="36">
        <f t="shared" ca="1" si="90"/>
        <v>12915306653.972776</v>
      </c>
      <c r="N416" s="36">
        <f t="shared" ca="1" si="91"/>
        <v>139317341848.65018</v>
      </c>
      <c r="O416" s="36">
        <f t="shared" ca="1" si="92"/>
        <v>35587169061.670937</v>
      </c>
      <c r="P416" s="45">
        <f t="shared" ca="1" si="93"/>
        <v>2.3486748818419473E-2</v>
      </c>
    </row>
    <row r="417" spans="1:16" x14ac:dyDescent="0.2">
      <c r="A417" s="106">
        <v>49826.5</v>
      </c>
      <c r="B417" s="106">
        <v>5.7832980004604906E-2</v>
      </c>
      <c r="D417" s="92">
        <f t="shared" si="81"/>
        <v>4.9826499999999996</v>
      </c>
      <c r="E417" s="92">
        <f t="shared" si="82"/>
        <v>5.7832980004604906E-2</v>
      </c>
      <c r="F417" s="36">
        <f t="shared" si="83"/>
        <v>24.826801022499996</v>
      </c>
      <c r="G417" s="36">
        <f t="shared" si="84"/>
        <v>123.7032601147596</v>
      </c>
      <c r="H417" s="36">
        <f t="shared" si="85"/>
        <v>616.37004901080684</v>
      </c>
      <c r="I417" s="36">
        <f t="shared" si="86"/>
        <v>0.2881614978199446</v>
      </c>
      <c r="J417" s="36">
        <f t="shared" si="87"/>
        <v>1.4358078871125468</v>
      </c>
      <c r="K417" s="36">
        <f t="shared" ca="1" si="88"/>
        <v>3.3437764299050307E-2</v>
      </c>
      <c r="L417" s="36">
        <f t="shared" ca="1" si="89"/>
        <v>5.9512654932053781E-4</v>
      </c>
      <c r="M417" s="36">
        <f t="shared" ca="1" si="90"/>
        <v>12938550119.666889</v>
      </c>
      <c r="N417" s="36">
        <f t="shared" ca="1" si="91"/>
        <v>139559817922.39749</v>
      </c>
      <c r="O417" s="36">
        <f t="shared" ca="1" si="92"/>
        <v>35648030003.083084</v>
      </c>
      <c r="P417" s="45">
        <f t="shared" ca="1" si="93"/>
        <v>2.4395215705554599E-2</v>
      </c>
    </row>
    <row r="418" spans="1:16" x14ac:dyDescent="0.2">
      <c r="A418" s="106">
        <v>49827</v>
      </c>
      <c r="B418" s="106">
        <v>5.7287639996502548E-2</v>
      </c>
      <c r="D418" s="92">
        <f t="shared" si="81"/>
        <v>4.9827000000000004</v>
      </c>
      <c r="E418" s="92">
        <f t="shared" si="82"/>
        <v>5.7287639996502548E-2</v>
      </c>
      <c r="F418" s="36">
        <f t="shared" si="83"/>
        <v>24.827299290000003</v>
      </c>
      <c r="G418" s="36">
        <f t="shared" si="84"/>
        <v>123.70698417228303</v>
      </c>
      <c r="H418" s="36">
        <f t="shared" si="85"/>
        <v>616.39479003523468</v>
      </c>
      <c r="I418" s="36">
        <f t="shared" si="86"/>
        <v>0.28544712381057324</v>
      </c>
      <c r="J418" s="36">
        <f t="shared" si="87"/>
        <v>1.4222973838109434</v>
      </c>
      <c r="K418" s="36">
        <f t="shared" ca="1" si="88"/>
        <v>3.343853150498334E-2</v>
      </c>
      <c r="L418" s="36">
        <f t="shared" ca="1" si="89"/>
        <v>5.687799758402536E-4</v>
      </c>
      <c r="M418" s="36">
        <f t="shared" ca="1" si="90"/>
        <v>12939254953.637352</v>
      </c>
      <c r="N418" s="36">
        <f t="shared" ca="1" si="91"/>
        <v>139567170579.14786</v>
      </c>
      <c r="O418" s="36">
        <f t="shared" ca="1" si="92"/>
        <v>35649875482.01664</v>
      </c>
      <c r="P418" s="45">
        <f t="shared" ca="1" si="93"/>
        <v>2.3849108491519208E-2</v>
      </c>
    </row>
    <row r="419" spans="1:16" x14ac:dyDescent="0.2">
      <c r="A419" s="106">
        <v>50075</v>
      </c>
      <c r="B419" s="106">
        <v>5.7398999997531064E-2</v>
      </c>
      <c r="D419" s="92">
        <f t="shared" si="81"/>
        <v>5.0075000000000003</v>
      </c>
      <c r="E419" s="92">
        <f t="shared" si="82"/>
        <v>5.7398999997531064E-2</v>
      </c>
      <c r="F419" s="36">
        <f t="shared" si="83"/>
        <v>25.075056250000003</v>
      </c>
      <c r="G419" s="36">
        <f t="shared" si="84"/>
        <v>125.56334417187502</v>
      </c>
      <c r="H419" s="36">
        <f t="shared" si="85"/>
        <v>628.75844594066416</v>
      </c>
      <c r="I419" s="36">
        <f t="shared" si="86"/>
        <v>0.28742549248763682</v>
      </c>
      <c r="J419" s="36">
        <f t="shared" si="87"/>
        <v>1.4392831536318416</v>
      </c>
      <c r="K419" s="36">
        <f t="shared" ca="1" si="88"/>
        <v>3.3820092880615216E-2</v>
      </c>
      <c r="L419" s="36">
        <f t="shared" ca="1" si="89"/>
        <v>5.5596486082814481E-4</v>
      </c>
      <c r="M419" s="36">
        <f t="shared" ca="1" si="90"/>
        <v>13292396887.089035</v>
      </c>
      <c r="N419" s="36">
        <f t="shared" ca="1" si="91"/>
        <v>143249755651.51071</v>
      </c>
      <c r="O419" s="36">
        <f t="shared" ca="1" si="92"/>
        <v>36574030797.858688</v>
      </c>
      <c r="P419" s="45">
        <f t="shared" ca="1" si="93"/>
        <v>2.3578907116915848E-2</v>
      </c>
    </row>
    <row r="420" spans="1:16" x14ac:dyDescent="0.2">
      <c r="A420" s="106">
        <v>50104.5</v>
      </c>
      <c r="B420" s="106">
        <v>5.9223939999355935E-2</v>
      </c>
      <c r="D420" s="92">
        <f t="shared" si="81"/>
        <v>5.0104499999999996</v>
      </c>
      <c r="E420" s="92">
        <f t="shared" si="82"/>
        <v>5.9223939999355935E-2</v>
      </c>
      <c r="F420" s="36">
        <f t="shared" si="83"/>
        <v>25.104609202499997</v>
      </c>
      <c r="G420" s="36">
        <f t="shared" si="84"/>
        <v>125.78538917866611</v>
      </c>
      <c r="H420" s="36">
        <f t="shared" si="85"/>
        <v>630.24140321024754</v>
      </c>
      <c r="I420" s="36">
        <f t="shared" si="86"/>
        <v>0.29673859016977294</v>
      </c>
      <c r="J420" s="36">
        <f t="shared" si="87"/>
        <v>1.4867938691161386</v>
      </c>
      <c r="K420" s="36">
        <f t="shared" ca="1" si="88"/>
        <v>3.3865616672387876E-2</v>
      </c>
      <c r="L420" s="36">
        <f t="shared" ca="1" si="89"/>
        <v>6.4304456195505243E-4</v>
      </c>
      <c r="M420" s="36">
        <f t="shared" ca="1" si="90"/>
        <v>13334876834.93154</v>
      </c>
      <c r="N420" s="36">
        <f t="shared" ca="1" si="91"/>
        <v>143692565620.1601</v>
      </c>
      <c r="O420" s="36">
        <f t="shared" ca="1" si="92"/>
        <v>36685134709.844795</v>
      </c>
      <c r="P420" s="45">
        <f t="shared" ca="1" si="93"/>
        <v>2.5358323326968059E-2</v>
      </c>
    </row>
    <row r="421" spans="1:16" x14ac:dyDescent="0.2">
      <c r="A421" s="106">
        <v>50327</v>
      </c>
      <c r="B421" s="106">
        <v>5.8447639996302314E-2</v>
      </c>
      <c r="D421" s="92">
        <f t="shared" si="81"/>
        <v>5.0327000000000002</v>
      </c>
      <c r="E421" s="92">
        <f t="shared" si="82"/>
        <v>5.8447639996302314E-2</v>
      </c>
      <c r="F421" s="36">
        <f t="shared" si="83"/>
        <v>25.328069290000002</v>
      </c>
      <c r="G421" s="36">
        <f t="shared" si="84"/>
        <v>127.46857431578302</v>
      </c>
      <c r="H421" s="36">
        <f t="shared" si="85"/>
        <v>641.5110939590412</v>
      </c>
      <c r="I421" s="36">
        <f t="shared" si="86"/>
        <v>0.29414943780939068</v>
      </c>
      <c r="J421" s="36">
        <f t="shared" si="87"/>
        <v>1.4803658756633205</v>
      </c>
      <c r="K421" s="36">
        <f t="shared" ca="1" si="88"/>
        <v>3.4209908675455945E-2</v>
      </c>
      <c r="L421" s="36">
        <f t="shared" ca="1" si="89"/>
        <v>5.8746761958153705E-4</v>
      </c>
      <c r="M421" s="36">
        <f t="shared" ca="1" si="90"/>
        <v>13658546151.607166</v>
      </c>
      <c r="N421" s="36">
        <f t="shared" ca="1" si="91"/>
        <v>147065290664.56372</v>
      </c>
      <c r="O421" s="36">
        <f t="shared" ca="1" si="92"/>
        <v>37531232010.683792</v>
      </c>
      <c r="P421" s="45">
        <f t="shared" ca="1" si="93"/>
        <v>2.4237731320846369E-2</v>
      </c>
    </row>
    <row r="422" spans="1:16" x14ac:dyDescent="0.2">
      <c r="A422" s="106">
        <v>50327</v>
      </c>
      <c r="B422" s="106">
        <v>5.9347640002670232E-2</v>
      </c>
      <c r="D422" s="92">
        <f t="shared" si="81"/>
        <v>5.0327000000000002</v>
      </c>
      <c r="E422" s="92">
        <f t="shared" si="82"/>
        <v>5.9347640002670232E-2</v>
      </c>
      <c r="F422" s="36">
        <f t="shared" si="83"/>
        <v>25.328069290000002</v>
      </c>
      <c r="G422" s="36">
        <f t="shared" si="84"/>
        <v>127.46857431578302</v>
      </c>
      <c r="H422" s="36">
        <f t="shared" si="85"/>
        <v>641.5110939590412</v>
      </c>
      <c r="I422" s="36">
        <f t="shared" si="86"/>
        <v>0.29867886784143849</v>
      </c>
      <c r="J422" s="36">
        <f t="shared" si="87"/>
        <v>1.5031611381856076</v>
      </c>
      <c r="K422" s="36">
        <f t="shared" ca="1" si="88"/>
        <v>3.4209908675455945E-2</v>
      </c>
      <c r="L422" s="36">
        <f t="shared" ca="1" si="89"/>
        <v>6.3190553627921059E-4</v>
      </c>
      <c r="M422" s="36">
        <f t="shared" ca="1" si="90"/>
        <v>13658546151.607166</v>
      </c>
      <c r="N422" s="36">
        <f t="shared" ca="1" si="91"/>
        <v>147065290664.56372</v>
      </c>
      <c r="O422" s="36">
        <f t="shared" ca="1" si="92"/>
        <v>37531232010.683792</v>
      </c>
      <c r="P422" s="45">
        <f t="shared" ca="1" si="93"/>
        <v>2.5137731327214287E-2</v>
      </c>
    </row>
    <row r="423" spans="1:16" x14ac:dyDescent="0.2">
      <c r="A423" s="106">
        <v>50327.5</v>
      </c>
      <c r="B423" s="106">
        <v>5.9802300005685538E-2</v>
      </c>
      <c r="D423" s="92">
        <f t="shared" si="81"/>
        <v>5.0327500000000001</v>
      </c>
      <c r="E423" s="92">
        <f t="shared" si="82"/>
        <v>5.9802300005685538E-2</v>
      </c>
      <c r="F423" s="36">
        <f t="shared" si="83"/>
        <v>25.3285725625</v>
      </c>
      <c r="G423" s="36">
        <f t="shared" si="84"/>
        <v>127.47237356392188</v>
      </c>
      <c r="H423" s="36">
        <f t="shared" si="85"/>
        <v>641.53658805382781</v>
      </c>
      <c r="I423" s="36">
        <f t="shared" si="86"/>
        <v>0.30097002535361389</v>
      </c>
      <c r="J423" s="36">
        <f t="shared" si="87"/>
        <v>1.5147068950984004</v>
      </c>
      <c r="K423" s="36">
        <f t="shared" ca="1" si="88"/>
        <v>3.4210684223863863E-2</v>
      </c>
      <c r="L423" s="36">
        <f t="shared" ca="1" si="89"/>
        <v>6.5493079832438421E-4</v>
      </c>
      <c r="M423" s="36">
        <f t="shared" ca="1" si="90"/>
        <v>13659280029.705454</v>
      </c>
      <c r="N423" s="36">
        <f t="shared" ca="1" si="91"/>
        <v>147072935503.82718</v>
      </c>
      <c r="O423" s="36">
        <f t="shared" ca="1" si="92"/>
        <v>37533149549.297874</v>
      </c>
      <c r="P423" s="45">
        <f t="shared" ca="1" si="93"/>
        <v>2.5591615781821675E-2</v>
      </c>
    </row>
    <row r="424" spans="1:16" x14ac:dyDescent="0.2">
      <c r="A424" s="106">
        <v>50331.5</v>
      </c>
      <c r="B424" s="106">
        <v>6.053958000120474E-2</v>
      </c>
      <c r="D424" s="92">
        <f t="shared" si="81"/>
        <v>5.03315</v>
      </c>
      <c r="E424" s="92">
        <f t="shared" si="82"/>
        <v>6.053958000120474E-2</v>
      </c>
      <c r="F424" s="36">
        <f t="shared" si="83"/>
        <v>25.332598922500001</v>
      </c>
      <c r="G424" s="36">
        <f t="shared" si="84"/>
        <v>127.50277026678089</v>
      </c>
      <c r="H424" s="36">
        <f t="shared" si="85"/>
        <v>641.74056816824816</v>
      </c>
      <c r="I424" s="36">
        <f t="shared" si="86"/>
        <v>0.30470478708306364</v>
      </c>
      <c r="J424" s="36">
        <f t="shared" si="87"/>
        <v>1.5336248991071217</v>
      </c>
      <c r="K424" s="36">
        <f t="shared" ca="1" si="88"/>
        <v>3.4216888911156346E-2</v>
      </c>
      <c r="L424" s="36">
        <f t="shared" ca="1" si="89"/>
        <v>6.9288406622211314E-4</v>
      </c>
      <c r="M424" s="36">
        <f t="shared" ca="1" si="90"/>
        <v>13665152113.123159</v>
      </c>
      <c r="N424" s="36">
        <f t="shared" ca="1" si="91"/>
        <v>147134104862.41708</v>
      </c>
      <c r="O424" s="36">
        <f t="shared" ca="1" si="92"/>
        <v>37548492482.842339</v>
      </c>
      <c r="P424" s="45">
        <f t="shared" ca="1" si="93"/>
        <v>2.6322691090048395E-2</v>
      </c>
    </row>
    <row r="425" spans="1:16" x14ac:dyDescent="0.2">
      <c r="A425" s="106">
        <v>50340</v>
      </c>
      <c r="B425" s="106">
        <v>5.9568800003034994E-2</v>
      </c>
      <c r="D425" s="92">
        <f t="shared" si="81"/>
        <v>5.0339999999999998</v>
      </c>
      <c r="E425" s="92">
        <f t="shared" si="82"/>
        <v>5.9568800003034994E-2</v>
      </c>
      <c r="F425" s="36">
        <f t="shared" si="83"/>
        <v>25.341155999999998</v>
      </c>
      <c r="G425" s="36">
        <f t="shared" si="84"/>
        <v>127.56737930399999</v>
      </c>
      <c r="H425" s="36">
        <f t="shared" si="85"/>
        <v>642.17418741633594</v>
      </c>
      <c r="I425" s="36">
        <f t="shared" si="86"/>
        <v>0.29986933921527814</v>
      </c>
      <c r="J425" s="36">
        <f t="shared" si="87"/>
        <v>1.5095422536097101</v>
      </c>
      <c r="K425" s="36">
        <f t="shared" ca="1" si="88"/>
        <v>3.4230075642657752E-2</v>
      </c>
      <c r="L425" s="36">
        <f t="shared" ca="1" si="89"/>
        <v>6.4205095221117506E-4</v>
      </c>
      <c r="M425" s="36">
        <f t="shared" ca="1" si="90"/>
        <v>13677636540.690008</v>
      </c>
      <c r="N425" s="36">
        <f t="shared" ca="1" si="91"/>
        <v>147264152595.3587</v>
      </c>
      <c r="O425" s="36">
        <f t="shared" ca="1" si="92"/>
        <v>37581111712.619392</v>
      </c>
      <c r="P425" s="45">
        <f t="shared" ca="1" si="93"/>
        <v>2.5338724360377242E-2</v>
      </c>
    </row>
    <row r="426" spans="1:16" x14ac:dyDescent="0.2">
      <c r="A426" s="106">
        <v>50340.5</v>
      </c>
      <c r="B426" s="106">
        <v>5.9123459999682382E-2</v>
      </c>
      <c r="D426" s="92">
        <f t="shared" si="81"/>
        <v>5.0340499999999997</v>
      </c>
      <c r="E426" s="92">
        <f t="shared" si="82"/>
        <v>5.9123459999682382E-2</v>
      </c>
      <c r="F426" s="36">
        <f t="shared" si="83"/>
        <v>25.341659402499996</v>
      </c>
      <c r="G426" s="36">
        <f t="shared" si="84"/>
        <v>127.57118051515509</v>
      </c>
      <c r="H426" s="36">
        <f t="shared" si="85"/>
        <v>642.19970127231647</v>
      </c>
      <c r="I426" s="36">
        <f t="shared" si="86"/>
        <v>0.29763045381140107</v>
      </c>
      <c r="J426" s="36">
        <f t="shared" si="87"/>
        <v>1.4982865860092835</v>
      </c>
      <c r="K426" s="36">
        <f t="shared" ca="1" si="88"/>
        <v>3.4230851407753331E-2</v>
      </c>
      <c r="L426" s="36">
        <f t="shared" ca="1" si="89"/>
        <v>6.1964196251097997E-4</v>
      </c>
      <c r="M426" s="36">
        <f t="shared" ca="1" si="90"/>
        <v>13678371183.561852</v>
      </c>
      <c r="N426" s="36">
        <f t="shared" ca="1" si="91"/>
        <v>147271805124.30249</v>
      </c>
      <c r="O426" s="36">
        <f t="shared" ca="1" si="92"/>
        <v>37583031147.285515</v>
      </c>
      <c r="P426" s="45">
        <f t="shared" ca="1" si="93"/>
        <v>2.4892608591929051E-2</v>
      </c>
    </row>
    <row r="427" spans="1:16" x14ac:dyDescent="0.2">
      <c r="A427" s="106">
        <v>50648</v>
      </c>
      <c r="B427" s="106">
        <v>5.941935999726411E-2</v>
      </c>
      <c r="D427" s="92">
        <f t="shared" si="81"/>
        <v>5.0648</v>
      </c>
      <c r="E427" s="92">
        <f t="shared" si="82"/>
        <v>5.941935999726411E-2</v>
      </c>
      <c r="F427" s="36">
        <f t="shared" si="83"/>
        <v>25.652199039999999</v>
      </c>
      <c r="G427" s="36">
        <f t="shared" si="84"/>
        <v>129.923257697792</v>
      </c>
      <c r="H427" s="36">
        <f t="shared" si="85"/>
        <v>658.03531558777684</v>
      </c>
      <c r="I427" s="36">
        <f t="shared" si="86"/>
        <v>0.30094717451414327</v>
      </c>
      <c r="J427" s="36">
        <f t="shared" si="87"/>
        <v>1.5242372494792329</v>
      </c>
      <c r="K427" s="36">
        <f t="shared" ca="1" si="88"/>
        <v>3.4709525594482177E-2</v>
      </c>
      <c r="L427" s="36">
        <f t="shared" ca="1" si="89"/>
        <v>6.1057591621290559E-4</v>
      </c>
      <c r="M427" s="36">
        <f t="shared" ca="1" si="90"/>
        <v>14135780561.302107</v>
      </c>
      <c r="N427" s="36">
        <f t="shared" ca="1" si="91"/>
        <v>152034445816.5654</v>
      </c>
      <c r="O427" s="36">
        <f t="shared" ca="1" si="92"/>
        <v>38777372841.852158</v>
      </c>
      <c r="P427" s="45">
        <f t="shared" ca="1" si="93"/>
        <v>2.4709834402781933E-2</v>
      </c>
    </row>
    <row r="428" spans="1:16" x14ac:dyDescent="0.2">
      <c r="A428" s="106">
        <v>51416</v>
      </c>
      <c r="B428" s="106">
        <v>6.0590401968511287E-2</v>
      </c>
      <c r="D428" s="92">
        <f t="shared" si="81"/>
        <v>5.1416000000000004</v>
      </c>
      <c r="E428" s="92">
        <f t="shared" si="82"/>
        <v>6.0590401968511287E-2</v>
      </c>
      <c r="F428" s="36">
        <f t="shared" si="83"/>
        <v>26.436050560000005</v>
      </c>
      <c r="G428" s="36">
        <f t="shared" si="84"/>
        <v>135.92359755929604</v>
      </c>
      <c r="H428" s="36">
        <f t="shared" si="85"/>
        <v>698.8647692108766</v>
      </c>
      <c r="I428" s="36">
        <f t="shared" si="86"/>
        <v>0.31153161076129765</v>
      </c>
      <c r="J428" s="36">
        <f t="shared" si="87"/>
        <v>1.601770929890288</v>
      </c>
      <c r="K428" s="36">
        <f t="shared" ca="1" si="88"/>
        <v>3.5918811297139551E-2</v>
      </c>
      <c r="L428" s="36">
        <f t="shared" ca="1" si="89"/>
        <v>6.0868738625571687E-4</v>
      </c>
      <c r="M428" s="36">
        <f t="shared" ca="1" si="90"/>
        <v>15327996134.404709</v>
      </c>
      <c r="N428" s="36">
        <f t="shared" ca="1" si="91"/>
        <v>164429783906.27316</v>
      </c>
      <c r="O428" s="36">
        <f t="shared" ca="1" si="92"/>
        <v>41883637412.736931</v>
      </c>
      <c r="P428" s="45">
        <f t="shared" ca="1" si="93"/>
        <v>2.4671590671371736E-2</v>
      </c>
    </row>
    <row r="429" spans="1:16" x14ac:dyDescent="0.2">
      <c r="A429" s="106">
        <v>51416.5</v>
      </c>
      <c r="B429" s="106">
        <v>6.093504476302769E-2</v>
      </c>
      <c r="D429" s="92">
        <f t="shared" si="81"/>
        <v>5.1416500000000003</v>
      </c>
      <c r="E429" s="92">
        <f t="shared" si="82"/>
        <v>6.093504476302769E-2</v>
      </c>
      <c r="F429" s="36">
        <f t="shared" si="83"/>
        <v>26.436564722500002</v>
      </c>
      <c r="G429" s="36">
        <f t="shared" si="84"/>
        <v>135.92756300544215</v>
      </c>
      <c r="H429" s="36">
        <f t="shared" si="85"/>
        <v>698.89195432693157</v>
      </c>
      <c r="I429" s="36">
        <f t="shared" si="86"/>
        <v>0.31330667290582132</v>
      </c>
      <c r="J429" s="36">
        <f t="shared" si="87"/>
        <v>1.6109132547462162</v>
      </c>
      <c r="K429" s="36">
        <f t="shared" ca="1" si="88"/>
        <v>3.5919604997306058E-2</v>
      </c>
      <c r="L429" s="36">
        <f t="shared" ca="1" si="89"/>
        <v>6.2577222667244711E-4</v>
      </c>
      <c r="M429" s="36">
        <f t="shared" ca="1" si="90"/>
        <v>15328795924.732084</v>
      </c>
      <c r="N429" s="36">
        <f t="shared" ca="1" si="91"/>
        <v>164438090787.48865</v>
      </c>
      <c r="O429" s="36">
        <f t="shared" ca="1" si="92"/>
        <v>41885718117.02578</v>
      </c>
      <c r="P429" s="45">
        <f t="shared" ca="1" si="93"/>
        <v>2.5015439765721632E-2</v>
      </c>
    </row>
    <row r="430" spans="1:16" x14ac:dyDescent="0.2">
      <c r="A430" s="106">
        <v>51446</v>
      </c>
      <c r="B430" s="106">
        <v>6.0577758828003425E-2</v>
      </c>
      <c r="D430" s="92">
        <f t="shared" si="81"/>
        <v>5.1445999999999996</v>
      </c>
      <c r="E430" s="92">
        <f t="shared" si="82"/>
        <v>6.0577758828003425E-2</v>
      </c>
      <c r="F430" s="36">
        <f t="shared" si="83"/>
        <v>26.466909159999997</v>
      </c>
      <c r="G430" s="36">
        <f t="shared" si="84"/>
        <v>136.16166086453597</v>
      </c>
      <c r="H430" s="36">
        <f t="shared" si="85"/>
        <v>700.49728048369172</v>
      </c>
      <c r="I430" s="36">
        <f t="shared" si="86"/>
        <v>0.3116483380665464</v>
      </c>
      <c r="J430" s="36">
        <f t="shared" si="87"/>
        <v>1.6033060400171546</v>
      </c>
      <c r="K430" s="36">
        <f t="shared" ca="1" si="88"/>
        <v>3.5966448058559433E-2</v>
      </c>
      <c r="L430" s="36">
        <f t="shared" ca="1" si="89"/>
        <v>6.0571661779014983E-4</v>
      </c>
      <c r="M430" s="36">
        <f t="shared" ca="1" si="90"/>
        <v>15376038681.288391</v>
      </c>
      <c r="N430" s="36">
        <f t="shared" ca="1" si="91"/>
        <v>164928749916.55206</v>
      </c>
      <c r="O430" s="36">
        <f t="shared" ca="1" si="92"/>
        <v>42008615933.36187</v>
      </c>
      <c r="P430" s="45">
        <f t="shared" ca="1" si="93"/>
        <v>2.4611310769443992E-2</v>
      </c>
    </row>
    <row r="431" spans="1:16" x14ac:dyDescent="0.2">
      <c r="A431" s="106">
        <v>51446.5</v>
      </c>
      <c r="B431" s="106">
        <v>6.0827315704955254E-2</v>
      </c>
      <c r="D431" s="92">
        <f t="shared" si="81"/>
        <v>5.1446500000000004</v>
      </c>
      <c r="E431" s="92">
        <f t="shared" si="82"/>
        <v>6.0827315704955254E-2</v>
      </c>
      <c r="F431" s="36">
        <f t="shared" si="83"/>
        <v>26.467423622500004</v>
      </c>
      <c r="G431" s="36">
        <f t="shared" si="84"/>
        <v>136.16563093949466</v>
      </c>
      <c r="H431" s="36">
        <f t="shared" si="85"/>
        <v>700.52451321287117</v>
      </c>
      <c r="I431" s="36">
        <f t="shared" si="86"/>
        <v>0.31293524974149806</v>
      </c>
      <c r="J431" s="36">
        <f t="shared" si="87"/>
        <v>1.6099423325825981</v>
      </c>
      <c r="K431" s="36">
        <f t="shared" ca="1" si="88"/>
        <v>3.5967242258774401E-2</v>
      </c>
      <c r="L431" s="36">
        <f t="shared" ca="1" si="89"/>
        <v>6.1802325174950632E-4</v>
      </c>
      <c r="M431" s="36">
        <f t="shared" ca="1" si="90"/>
        <v>15376840340.826021</v>
      </c>
      <c r="N431" s="36">
        <f t="shared" ca="1" si="91"/>
        <v>164937075552.92731</v>
      </c>
      <c r="O431" s="36">
        <f t="shared" ca="1" si="92"/>
        <v>42010701257.894318</v>
      </c>
      <c r="P431" s="45">
        <f t="shared" ca="1" si="93"/>
        <v>2.4860073446180853E-2</v>
      </c>
    </row>
    <row r="432" spans="1:16" x14ac:dyDescent="0.2">
      <c r="A432" s="106">
        <v>51450</v>
      </c>
      <c r="B432" s="106">
        <v>6.0741002504073549E-2</v>
      </c>
      <c r="D432" s="92">
        <f t="shared" si="81"/>
        <v>5.1449999999999996</v>
      </c>
      <c r="E432" s="92">
        <f t="shared" si="82"/>
        <v>6.0741002504073549E-2</v>
      </c>
      <c r="F432" s="36">
        <f t="shared" si="83"/>
        <v>26.471024999999997</v>
      </c>
      <c r="G432" s="36">
        <f t="shared" si="84"/>
        <v>136.19342362499998</v>
      </c>
      <c r="H432" s="36">
        <f t="shared" si="85"/>
        <v>700.71516455062488</v>
      </c>
      <c r="I432" s="36">
        <f t="shared" si="86"/>
        <v>0.31251245788345838</v>
      </c>
      <c r="J432" s="36">
        <f t="shared" si="87"/>
        <v>1.6078765958103933</v>
      </c>
      <c r="K432" s="36">
        <f t="shared" ca="1" si="88"/>
        <v>3.597280189363504E-2</v>
      </c>
      <c r="L432" s="36">
        <f t="shared" ca="1" si="89"/>
        <v>6.1346376147892654E-4</v>
      </c>
      <c r="M432" s="36">
        <f t="shared" ca="1" si="90"/>
        <v>15382452830.618898</v>
      </c>
      <c r="N432" s="36">
        <f t="shared" ca="1" si="91"/>
        <v>164995363767.03458</v>
      </c>
      <c r="O432" s="36">
        <f t="shared" ca="1" si="92"/>
        <v>42025300687.449081</v>
      </c>
      <c r="P432" s="45">
        <f t="shared" ca="1" si="93"/>
        <v>2.4768200610438509E-2</v>
      </c>
    </row>
    <row r="433" spans="1:16" x14ac:dyDescent="0.2">
      <c r="A433" s="106">
        <v>51450.5</v>
      </c>
      <c r="B433" s="106">
        <v>6.0882607656822074E-2</v>
      </c>
      <c r="D433" s="92">
        <f t="shared" si="81"/>
        <v>5.1450500000000003</v>
      </c>
      <c r="E433" s="92">
        <f t="shared" si="82"/>
        <v>6.0882607656822074E-2</v>
      </c>
      <c r="F433" s="36">
        <f t="shared" si="83"/>
        <v>26.471539502500004</v>
      </c>
      <c r="G433" s="36">
        <f t="shared" si="84"/>
        <v>136.19739431733765</v>
      </c>
      <c r="H433" s="36">
        <f t="shared" si="85"/>
        <v>700.74240363241813</v>
      </c>
      <c r="I433" s="36">
        <f t="shared" si="86"/>
        <v>0.31324406052473242</v>
      </c>
      <c r="J433" s="36">
        <f t="shared" si="87"/>
        <v>1.6116563536027746</v>
      </c>
      <c r="K433" s="36">
        <f t="shared" ca="1" si="88"/>
        <v>3.5973596160523133E-2</v>
      </c>
      <c r="L433" s="36">
        <f t="shared" ca="1" si="89"/>
        <v>6.2045885372275281E-4</v>
      </c>
      <c r="M433" s="36">
        <f t="shared" ca="1" si="90"/>
        <v>15383254739.60318</v>
      </c>
      <c r="N433" s="36">
        <f t="shared" ca="1" si="91"/>
        <v>165003691906.2121</v>
      </c>
      <c r="O433" s="36">
        <f t="shared" ca="1" si="92"/>
        <v>42027386628.526382</v>
      </c>
      <c r="P433" s="45">
        <f t="shared" ca="1" si="93"/>
        <v>2.4909011496298941E-2</v>
      </c>
    </row>
    <row r="434" spans="1:16" x14ac:dyDescent="0.2">
      <c r="A434" s="106">
        <v>51454.5</v>
      </c>
      <c r="B434" s="106">
        <v>6.0785935274907388E-2</v>
      </c>
      <c r="D434" s="92">
        <f t="shared" si="81"/>
        <v>5.1454500000000003</v>
      </c>
      <c r="E434" s="92">
        <f t="shared" si="82"/>
        <v>6.0785935274907388E-2</v>
      </c>
      <c r="F434" s="36">
        <f t="shared" si="83"/>
        <v>26.475655702500003</v>
      </c>
      <c r="G434" s="36">
        <f t="shared" si="84"/>
        <v>136.22916263442866</v>
      </c>
      <c r="H434" s="36">
        <f t="shared" si="85"/>
        <v>700.96034487732095</v>
      </c>
      <c r="I434" s="36">
        <f t="shared" si="86"/>
        <v>0.31277099066027225</v>
      </c>
      <c r="J434" s="36">
        <f t="shared" si="87"/>
        <v>1.609347493892898</v>
      </c>
      <c r="K434" s="36">
        <f t="shared" ca="1" si="88"/>
        <v>3.5979950595656875E-2</v>
      </c>
      <c r="L434" s="36">
        <f t="shared" ca="1" si="89"/>
        <v>6.153368759072112E-4</v>
      </c>
      <c r="M434" s="36">
        <f t="shared" ca="1" si="90"/>
        <v>15389671134.185139</v>
      </c>
      <c r="N434" s="36">
        <f t="shared" ca="1" si="91"/>
        <v>165070328284.15469</v>
      </c>
      <c r="O434" s="36">
        <f t="shared" ca="1" si="92"/>
        <v>42044076932.059776</v>
      </c>
      <c r="P434" s="45">
        <f t="shared" ca="1" si="93"/>
        <v>2.4805984679250513E-2</v>
      </c>
    </row>
    <row r="435" spans="1:16" x14ac:dyDescent="0.2">
      <c r="A435" s="106">
        <v>51455</v>
      </c>
      <c r="B435" s="106">
        <v>6.0614661801082548E-2</v>
      </c>
      <c r="D435" s="92">
        <f t="shared" si="81"/>
        <v>5.1455000000000002</v>
      </c>
      <c r="E435" s="92">
        <f t="shared" si="82"/>
        <v>6.0614661801082548E-2</v>
      </c>
      <c r="F435" s="36">
        <f t="shared" si="83"/>
        <v>26.476170250000003</v>
      </c>
      <c r="G435" s="36">
        <f t="shared" si="84"/>
        <v>136.23313402137501</v>
      </c>
      <c r="H435" s="36">
        <f t="shared" si="85"/>
        <v>700.98759110698518</v>
      </c>
      <c r="I435" s="36">
        <f t="shared" si="86"/>
        <v>0.31189274229747027</v>
      </c>
      <c r="J435" s="36">
        <f t="shared" si="87"/>
        <v>1.6048441054916334</v>
      </c>
      <c r="K435" s="36">
        <f t="shared" ca="1" si="88"/>
        <v>3.5980744937552225E-2</v>
      </c>
      <c r="L435" s="36">
        <f t="shared" ca="1" si="89"/>
        <v>6.0682986003932364E-4</v>
      </c>
      <c r="M435" s="36">
        <f t="shared" ca="1" si="90"/>
        <v>15390473323.858412</v>
      </c>
      <c r="N435" s="36">
        <f t="shared" ca="1" si="91"/>
        <v>165078659239.57968</v>
      </c>
      <c r="O435" s="36">
        <f t="shared" ca="1" si="92"/>
        <v>42046163566.894127</v>
      </c>
      <c r="P435" s="45">
        <f t="shared" ca="1" si="93"/>
        <v>2.4633916863530322E-2</v>
      </c>
    </row>
    <row r="436" spans="1:16" x14ac:dyDescent="0.2">
      <c r="A436" s="106">
        <v>51458.5</v>
      </c>
      <c r="B436" s="106">
        <v>6.0834791802335531E-2</v>
      </c>
      <c r="D436" s="92">
        <f t="shared" si="81"/>
        <v>5.1458500000000003</v>
      </c>
      <c r="E436" s="92">
        <f t="shared" si="82"/>
        <v>6.0834791802335531E-2</v>
      </c>
      <c r="F436" s="36">
        <f t="shared" si="83"/>
        <v>26.479772222500003</v>
      </c>
      <c r="G436" s="36">
        <f t="shared" si="84"/>
        <v>136.26093589115166</v>
      </c>
      <c r="H436" s="36">
        <f t="shared" si="85"/>
        <v>701.17833695548279</v>
      </c>
      <c r="I436" s="36">
        <f t="shared" si="86"/>
        <v>0.31304671339604828</v>
      </c>
      <c r="J436" s="36">
        <f t="shared" si="87"/>
        <v>1.6108914301290551</v>
      </c>
      <c r="K436" s="36">
        <f t="shared" ca="1" si="88"/>
        <v>3.5986305564175626E-2</v>
      </c>
      <c r="L436" s="36">
        <f t="shared" ca="1" si="89"/>
        <v>6.1744726832802215E-4</v>
      </c>
      <c r="M436" s="36">
        <f t="shared" ca="1" si="90"/>
        <v>15396089524.983574</v>
      </c>
      <c r="N436" s="36">
        <f t="shared" ca="1" si="91"/>
        <v>165136984690.73691</v>
      </c>
      <c r="O436" s="36">
        <f t="shared" ca="1" si="92"/>
        <v>42060772169.459343</v>
      </c>
      <c r="P436" s="45">
        <f t="shared" ca="1" si="93"/>
        <v>2.4848486238159904E-2</v>
      </c>
    </row>
    <row r="437" spans="1:16" x14ac:dyDescent="0.2">
      <c r="A437" s="106">
        <v>51459</v>
      </c>
      <c r="B437" s="106">
        <v>6.0754751168133225E-2</v>
      </c>
      <c r="D437" s="92">
        <f t="shared" si="81"/>
        <v>5.1459000000000001</v>
      </c>
      <c r="E437" s="92">
        <f t="shared" si="82"/>
        <v>6.0754751168133225E-2</v>
      </c>
      <c r="F437" s="36">
        <f t="shared" si="83"/>
        <v>26.480286810000003</v>
      </c>
      <c r="G437" s="36">
        <f t="shared" si="84"/>
        <v>136.26490789557903</v>
      </c>
      <c r="H437" s="36">
        <f t="shared" si="85"/>
        <v>701.20558953986017</v>
      </c>
      <c r="I437" s="36">
        <f t="shared" si="86"/>
        <v>0.31263787403609677</v>
      </c>
      <c r="J437" s="36">
        <f t="shared" si="87"/>
        <v>1.6088032360023505</v>
      </c>
      <c r="K437" s="36">
        <f t="shared" ca="1" si="88"/>
        <v>3.5987099972744102E-2</v>
      </c>
      <c r="L437" s="36">
        <f t="shared" ca="1" si="89"/>
        <v>6.1343654573646023E-4</v>
      </c>
      <c r="M437" s="36">
        <f t="shared" ca="1" si="90"/>
        <v>15396891964.212852</v>
      </c>
      <c r="N437" s="36">
        <f t="shared" ca="1" si="91"/>
        <v>165145318150.02167</v>
      </c>
      <c r="O437" s="36">
        <f t="shared" ca="1" si="92"/>
        <v>42062859421.09481</v>
      </c>
      <c r="P437" s="45">
        <f t="shared" ca="1" si="93"/>
        <v>2.4767651195389123E-2</v>
      </c>
    </row>
    <row r="438" spans="1:16" x14ac:dyDescent="0.2">
      <c r="A438" s="106">
        <v>51459.5</v>
      </c>
      <c r="B438" s="106">
        <v>6.0766054906707723E-2</v>
      </c>
      <c r="D438" s="92">
        <f t="shared" si="81"/>
        <v>5.14595</v>
      </c>
      <c r="E438" s="92">
        <f t="shared" si="82"/>
        <v>6.0766054906707723E-2</v>
      </c>
      <c r="F438" s="36">
        <f t="shared" si="83"/>
        <v>26.480801402499999</v>
      </c>
      <c r="G438" s="36">
        <f t="shared" si="84"/>
        <v>136.26887997719487</v>
      </c>
      <c r="H438" s="36">
        <f t="shared" si="85"/>
        <v>701.23284291864593</v>
      </c>
      <c r="I438" s="36">
        <f t="shared" si="86"/>
        <v>0.31269908024717263</v>
      </c>
      <c r="J438" s="36">
        <f t="shared" si="87"/>
        <v>1.609133831997938</v>
      </c>
      <c r="K438" s="36">
        <f t="shared" ca="1" si="88"/>
        <v>3.5987894389646717E-2</v>
      </c>
      <c r="L438" s="36">
        <f t="shared" ca="1" si="89"/>
        <v>6.1395723860924092E-4</v>
      </c>
      <c r="M438" s="36">
        <f t="shared" ca="1" si="90"/>
        <v>15397694434.640247</v>
      </c>
      <c r="N438" s="36">
        <f t="shared" ca="1" si="91"/>
        <v>165153651922.32385</v>
      </c>
      <c r="O438" s="36">
        <f t="shared" ca="1" si="92"/>
        <v>42064946749.83889</v>
      </c>
      <c r="P438" s="45">
        <f t="shared" ca="1" si="93"/>
        <v>2.4778160517061006E-2</v>
      </c>
    </row>
    <row r="439" spans="1:16" x14ac:dyDescent="0.2">
      <c r="A439" s="106">
        <v>51471.5</v>
      </c>
      <c r="B439" s="106">
        <v>6.0864292470796499E-2</v>
      </c>
      <c r="D439" s="92">
        <f t="shared" si="81"/>
        <v>5.1471499999999999</v>
      </c>
      <c r="E439" s="92">
        <f t="shared" si="82"/>
        <v>6.0864292470796499E-2</v>
      </c>
      <c r="F439" s="36">
        <f t="shared" si="83"/>
        <v>26.493153122499997</v>
      </c>
      <c r="G439" s="36">
        <f t="shared" si="84"/>
        <v>136.36423309447585</v>
      </c>
      <c r="H439" s="36">
        <f t="shared" si="85"/>
        <v>701.88716237223139</v>
      </c>
      <c r="I439" s="36">
        <f t="shared" si="86"/>
        <v>0.3132776429910602</v>
      </c>
      <c r="J439" s="36">
        <f t="shared" si="87"/>
        <v>1.6124870201214354</v>
      </c>
      <c r="K439" s="36">
        <f t="shared" ca="1" si="88"/>
        <v>3.6006962895551775E-2</v>
      </c>
      <c r="L439" s="36">
        <f t="shared" ca="1" si="89"/>
        <v>6.1788683361233606E-4</v>
      </c>
      <c r="M439" s="36">
        <f t="shared" ca="1" si="90"/>
        <v>15416963086.424915</v>
      </c>
      <c r="N439" s="36">
        <f t="shared" ca="1" si="91"/>
        <v>165353756383.04709</v>
      </c>
      <c r="O439" s="36">
        <f t="shared" ca="1" si="92"/>
        <v>42115065777.183296</v>
      </c>
      <c r="P439" s="45">
        <f t="shared" ca="1" si="93"/>
        <v>2.4857329575244724E-2</v>
      </c>
    </row>
    <row r="440" spans="1:16" x14ac:dyDescent="0.2">
      <c r="A440" s="106">
        <v>51472</v>
      </c>
      <c r="B440" s="106">
        <v>6.0708329794579186E-2</v>
      </c>
      <c r="D440" s="92">
        <f t="shared" si="81"/>
        <v>5.1471999999999998</v>
      </c>
      <c r="E440" s="92">
        <f t="shared" si="82"/>
        <v>6.0708329794579186E-2</v>
      </c>
      <c r="F440" s="36">
        <f t="shared" si="83"/>
        <v>26.493667839999997</v>
      </c>
      <c r="G440" s="36">
        <f t="shared" si="84"/>
        <v>136.36820710604798</v>
      </c>
      <c r="H440" s="36">
        <f t="shared" si="85"/>
        <v>701.9144356162501</v>
      </c>
      <c r="I440" s="36">
        <f t="shared" si="86"/>
        <v>0.31247791511865797</v>
      </c>
      <c r="J440" s="36">
        <f t="shared" si="87"/>
        <v>1.6083863246987562</v>
      </c>
      <c r="K440" s="36">
        <f t="shared" ca="1" si="88"/>
        <v>3.6007757520807912E-2</v>
      </c>
      <c r="L440" s="36">
        <f t="shared" ca="1" si="89"/>
        <v>6.1011827065179816E-4</v>
      </c>
      <c r="M440" s="36">
        <f t="shared" ca="1" si="90"/>
        <v>15417766337.06671</v>
      </c>
      <c r="N440" s="36">
        <f t="shared" ca="1" si="91"/>
        <v>165362097983.31454</v>
      </c>
      <c r="O440" s="36">
        <f t="shared" ca="1" si="92"/>
        <v>42117155034.255463</v>
      </c>
      <c r="P440" s="45">
        <f t="shared" ca="1" si="93"/>
        <v>2.4700572273771274E-2</v>
      </c>
    </row>
    <row r="441" spans="1:16" x14ac:dyDescent="0.2">
      <c r="A441" s="106">
        <v>51476</v>
      </c>
      <c r="B441" s="106">
        <v>6.0782212465710472E-2</v>
      </c>
      <c r="D441" s="92">
        <f t="shared" si="81"/>
        <v>5.1475999999999997</v>
      </c>
      <c r="E441" s="92">
        <f t="shared" si="82"/>
        <v>6.0782212465710472E-2</v>
      </c>
      <c r="F441" s="36">
        <f t="shared" si="83"/>
        <v>26.497785759999996</v>
      </c>
      <c r="G441" s="36">
        <f t="shared" si="84"/>
        <v>136.40000197817596</v>
      </c>
      <c r="H441" s="36">
        <f t="shared" si="85"/>
        <v>702.13265018285858</v>
      </c>
      <c r="I441" s="36">
        <f t="shared" si="86"/>
        <v>0.31288251688849122</v>
      </c>
      <c r="J441" s="36">
        <f t="shared" si="87"/>
        <v>1.6105940439351973</v>
      </c>
      <c r="K441" s="36">
        <f t="shared" ca="1" si="88"/>
        <v>3.6014114822886079E-2</v>
      </c>
      <c r="L441" s="36">
        <f t="shared" ca="1" si="89"/>
        <v>6.134586608444833E-4</v>
      </c>
      <c r="M441" s="36">
        <f t="shared" ca="1" si="90"/>
        <v>15424193466.15379</v>
      </c>
      <c r="N441" s="36">
        <f t="shared" ca="1" si="91"/>
        <v>165428842062.01743</v>
      </c>
      <c r="O441" s="36">
        <f t="shared" ca="1" si="92"/>
        <v>42133871868.665695</v>
      </c>
      <c r="P441" s="45">
        <f t="shared" ca="1" si="93"/>
        <v>2.4768097642824394E-2</v>
      </c>
    </row>
    <row r="442" spans="1:16" x14ac:dyDescent="0.2">
      <c r="A442" s="106">
        <v>51476.5</v>
      </c>
      <c r="B442" s="106">
        <v>6.0909695501322858E-2</v>
      </c>
      <c r="D442" s="92">
        <f t="shared" si="81"/>
        <v>5.1476499999999996</v>
      </c>
      <c r="E442" s="92">
        <f t="shared" si="82"/>
        <v>6.0909695501322858E-2</v>
      </c>
      <c r="F442" s="36">
        <f t="shared" si="83"/>
        <v>26.498300522499996</v>
      </c>
      <c r="G442" s="36">
        <f t="shared" si="84"/>
        <v>136.40397668464709</v>
      </c>
      <c r="H442" s="36">
        <f t="shared" si="85"/>
        <v>702.15993058072354</v>
      </c>
      <c r="I442" s="36">
        <f t="shared" si="86"/>
        <v>0.31354179404738458</v>
      </c>
      <c r="J442" s="36">
        <f t="shared" si="87"/>
        <v>1.614003416128019</v>
      </c>
      <c r="K442" s="36">
        <f t="shared" ca="1" si="88"/>
        <v>3.601490952314948E-2</v>
      </c>
      <c r="L442" s="36">
        <f t="shared" ca="1" si="89"/>
        <v>6.1975036889905786E-4</v>
      </c>
      <c r="M442" s="36">
        <f t="shared" ca="1" si="90"/>
        <v>15424996997.795835</v>
      </c>
      <c r="N442" s="36">
        <f t="shared" ca="1" si="91"/>
        <v>165437186481.54248</v>
      </c>
      <c r="O442" s="36">
        <f t="shared" ca="1" si="92"/>
        <v>42135961820.224396</v>
      </c>
      <c r="P442" s="45">
        <f t="shared" ca="1" si="93"/>
        <v>2.4894785978173378E-2</v>
      </c>
    </row>
    <row r="443" spans="1:16" x14ac:dyDescent="0.2">
      <c r="A443" s="106">
        <v>51480</v>
      </c>
      <c r="B443" s="106">
        <v>6.0779991996241733E-2</v>
      </c>
      <c r="D443" s="92">
        <f t="shared" si="81"/>
        <v>5.1479999999999997</v>
      </c>
      <c r="E443" s="92">
        <f t="shared" si="82"/>
        <v>6.0779991996241733E-2</v>
      </c>
      <c r="F443" s="36">
        <f t="shared" si="83"/>
        <v>26.501903999999996</v>
      </c>
      <c r="G443" s="36">
        <f t="shared" si="84"/>
        <v>136.43180179199996</v>
      </c>
      <c r="H443" s="36">
        <f t="shared" si="85"/>
        <v>702.35091562521575</v>
      </c>
      <c r="I443" s="36">
        <f t="shared" si="86"/>
        <v>0.3128953987966524</v>
      </c>
      <c r="J443" s="36">
        <f t="shared" si="87"/>
        <v>1.6107855130051665</v>
      </c>
      <c r="K443" s="36">
        <f t="shared" ca="1" si="88"/>
        <v>3.6020472658349255E-2</v>
      </c>
      <c r="L443" s="36">
        <f t="shared" ca="1" si="89"/>
        <v>6.1303379784347165E-4</v>
      </c>
      <c r="M443" s="36">
        <f t="shared" ca="1" si="90"/>
        <v>15430622593.670876</v>
      </c>
      <c r="N443" s="36">
        <f t="shared" ca="1" si="91"/>
        <v>165495606190.76682</v>
      </c>
      <c r="O443" s="36">
        <f t="shared" ca="1" si="92"/>
        <v>42150593642.129509</v>
      </c>
      <c r="P443" s="45">
        <f t="shared" ca="1" si="93"/>
        <v>2.4759519337892479E-2</v>
      </c>
    </row>
    <row r="444" spans="1:16" x14ac:dyDescent="0.2">
      <c r="A444" s="106">
        <v>51480.5</v>
      </c>
      <c r="B444" s="106">
        <v>6.0841805796371773E-2</v>
      </c>
      <c r="D444" s="92">
        <f t="shared" si="81"/>
        <v>5.1480499999999996</v>
      </c>
      <c r="E444" s="92">
        <f t="shared" si="82"/>
        <v>6.0841805796371773E-2</v>
      </c>
      <c r="F444" s="36">
        <f t="shared" si="83"/>
        <v>26.502418802499996</v>
      </c>
      <c r="G444" s="36">
        <f t="shared" si="84"/>
        <v>136.43577711621009</v>
      </c>
      <c r="H444" s="36">
        <f t="shared" si="85"/>
        <v>702.3782023831053</v>
      </c>
      <c r="I444" s="36">
        <f t="shared" si="86"/>
        <v>0.31321665833001167</v>
      </c>
      <c r="J444" s="36">
        <f t="shared" si="87"/>
        <v>1.6124550179158164</v>
      </c>
      <c r="K444" s="36">
        <f t="shared" ca="1" si="88"/>
        <v>3.6021267425285781E-2</v>
      </c>
      <c r="L444" s="36">
        <f t="shared" ca="1" si="89"/>
        <v>6.1605912503055207E-4</v>
      </c>
      <c r="M444" s="36">
        <f t="shared" ca="1" si="90"/>
        <v>15431426375.145638</v>
      </c>
      <c r="N444" s="36">
        <f t="shared" ca="1" si="91"/>
        <v>165503953116.82785</v>
      </c>
      <c r="O444" s="36">
        <f t="shared" ca="1" si="92"/>
        <v>42152684211.137764</v>
      </c>
      <c r="P444" s="45">
        <f t="shared" ca="1" si="93"/>
        <v>2.4820538371085991E-2</v>
      </c>
    </row>
    <row r="445" spans="1:16" x14ac:dyDescent="0.2">
      <c r="A445" s="106">
        <v>51484.5</v>
      </c>
      <c r="B445" s="106">
        <v>6.0901149896380957E-2</v>
      </c>
      <c r="D445" s="92">
        <f t="shared" si="81"/>
        <v>5.1484500000000004</v>
      </c>
      <c r="E445" s="92">
        <f t="shared" si="82"/>
        <v>6.0901149896380957E-2</v>
      </c>
      <c r="F445" s="36">
        <f t="shared" si="83"/>
        <v>26.506537402500005</v>
      </c>
      <c r="G445" s="36">
        <f t="shared" si="84"/>
        <v>136.46758248990116</v>
      </c>
      <c r="H445" s="36">
        <f t="shared" si="85"/>
        <v>702.59652507013175</v>
      </c>
      <c r="I445" s="36">
        <f t="shared" si="86"/>
        <v>0.31354652518402254</v>
      </c>
      <c r="J445" s="36">
        <f t="shared" si="87"/>
        <v>1.614278607583681</v>
      </c>
      <c r="K445" s="36">
        <f t="shared" ca="1" si="88"/>
        <v>3.6027625860807107E-2</v>
      </c>
      <c r="L445" s="36">
        <f t="shared" ca="1" si="89"/>
        <v>6.1869219794827009E-4</v>
      </c>
      <c r="M445" s="36">
        <f t="shared" ca="1" si="90"/>
        <v>15437857751.388905</v>
      </c>
      <c r="N445" s="36">
        <f t="shared" ca="1" si="91"/>
        <v>165570739806.64194</v>
      </c>
      <c r="O445" s="36">
        <f t="shared" ca="1" si="92"/>
        <v>42169411542.190765</v>
      </c>
      <c r="P445" s="45">
        <f t="shared" ca="1" si="93"/>
        <v>2.487352403557385E-2</v>
      </c>
    </row>
    <row r="446" spans="1:16" x14ac:dyDescent="0.2">
      <c r="A446" s="106">
        <v>51485</v>
      </c>
      <c r="B446" s="106">
        <v>6.077611703221919E-2</v>
      </c>
      <c r="D446" s="92">
        <f t="shared" si="81"/>
        <v>5.1485000000000003</v>
      </c>
      <c r="E446" s="92">
        <f t="shared" si="82"/>
        <v>6.077611703221919E-2</v>
      </c>
      <c r="F446" s="36">
        <f t="shared" si="83"/>
        <v>26.507052250000005</v>
      </c>
      <c r="G446" s="36">
        <f t="shared" si="84"/>
        <v>136.47155850912503</v>
      </c>
      <c r="H446" s="36">
        <f t="shared" si="85"/>
        <v>702.6238189842303</v>
      </c>
      <c r="I446" s="36">
        <f t="shared" si="86"/>
        <v>0.31290583854038051</v>
      </c>
      <c r="J446" s="36">
        <f t="shared" si="87"/>
        <v>1.610995709725149</v>
      </c>
      <c r="K446" s="36">
        <f t="shared" ca="1" si="88"/>
        <v>3.6028420702750905E-2</v>
      </c>
      <c r="L446" s="36">
        <f t="shared" ca="1" si="89"/>
        <v>6.124484736155781E-4</v>
      </c>
      <c r="M446" s="36">
        <f t="shared" ca="1" si="90"/>
        <v>15438661813.987026</v>
      </c>
      <c r="N446" s="36">
        <f t="shared" ca="1" si="91"/>
        <v>165579089553.15118</v>
      </c>
      <c r="O446" s="36">
        <f t="shared" ca="1" si="92"/>
        <v>42171502805.974052</v>
      </c>
      <c r="P446" s="45">
        <f t="shared" ca="1" si="93"/>
        <v>2.4747696329468286E-2</v>
      </c>
    </row>
    <row r="447" spans="1:16" x14ac:dyDescent="0.2">
      <c r="A447" s="106">
        <v>51488.5</v>
      </c>
      <c r="B447" s="106">
        <v>6.0967936762608588E-2</v>
      </c>
      <c r="D447" s="92">
        <f t="shared" si="81"/>
        <v>5.1488500000000004</v>
      </c>
      <c r="E447" s="92">
        <f t="shared" si="82"/>
        <v>6.0967936762608588E-2</v>
      </c>
      <c r="F447" s="36">
        <f t="shared" si="83"/>
        <v>26.510656322500004</v>
      </c>
      <c r="G447" s="36">
        <f t="shared" si="84"/>
        <v>136.49939280610417</v>
      </c>
      <c r="H447" s="36">
        <f t="shared" si="85"/>
        <v>702.81489864970945</v>
      </c>
      <c r="I447" s="36">
        <f t="shared" si="86"/>
        <v>0.31391476120015727</v>
      </c>
      <c r="J447" s="36">
        <f t="shared" si="87"/>
        <v>1.6163000182054299</v>
      </c>
      <c r="K447" s="36">
        <f t="shared" ca="1" si="88"/>
        <v>3.6033984829713421E-2</v>
      </c>
      <c r="L447" s="36">
        <f t="shared" ca="1" si="89"/>
        <v>6.2170195899192667E-4</v>
      </c>
      <c r="M447" s="36">
        <f t="shared" ca="1" si="90"/>
        <v>15444291126.937609</v>
      </c>
      <c r="N447" s="36">
        <f t="shared" ca="1" si="91"/>
        <v>165637546554.96896</v>
      </c>
      <c r="O447" s="36">
        <f t="shared" ca="1" si="92"/>
        <v>42186143814.348839</v>
      </c>
      <c r="P447" s="45">
        <f t="shared" ca="1" si="93"/>
        <v>2.4933951932895167E-2</v>
      </c>
    </row>
    <row r="448" spans="1:16" x14ac:dyDescent="0.2">
      <c r="A448" s="106">
        <v>51489</v>
      </c>
      <c r="B448" s="106">
        <v>6.0726436939148698E-2</v>
      </c>
      <c r="D448" s="92">
        <f t="shared" si="81"/>
        <v>5.1489000000000003</v>
      </c>
      <c r="E448" s="92">
        <f t="shared" si="82"/>
        <v>6.0726436939148698E-2</v>
      </c>
      <c r="F448" s="36">
        <f t="shared" si="83"/>
        <v>26.511171210000004</v>
      </c>
      <c r="G448" s="36">
        <f t="shared" si="84"/>
        <v>136.50336944316902</v>
      </c>
      <c r="H448" s="36">
        <f t="shared" si="85"/>
        <v>702.84219892593308</v>
      </c>
      <c r="I448" s="36">
        <f t="shared" si="86"/>
        <v>0.31267435115598274</v>
      </c>
      <c r="J448" s="36">
        <f t="shared" si="87"/>
        <v>1.6099289666670396</v>
      </c>
      <c r="K448" s="36">
        <f t="shared" ca="1" si="88"/>
        <v>3.6034779738330344E-2</v>
      </c>
      <c r="L448" s="36">
        <f t="shared" ca="1" si="89"/>
        <v>6.0967793532272485E-4</v>
      </c>
      <c r="M448" s="36">
        <f t="shared" ca="1" si="90"/>
        <v>15445095439.477879</v>
      </c>
      <c r="N448" s="36">
        <f t="shared" ca="1" si="91"/>
        <v>165645898809.07239</v>
      </c>
      <c r="O448" s="36">
        <f t="shared" ca="1" si="92"/>
        <v>42188235695.838158</v>
      </c>
      <c r="P448" s="45">
        <f t="shared" ca="1" si="93"/>
        <v>2.4691657200818354E-2</v>
      </c>
    </row>
    <row r="449" spans="1:16" x14ac:dyDescent="0.2">
      <c r="A449" s="106">
        <v>51493</v>
      </c>
      <c r="B449" s="106">
        <v>6.0766317154048011E-2</v>
      </c>
      <c r="D449" s="92">
        <f t="shared" si="81"/>
        <v>5.1493000000000002</v>
      </c>
      <c r="E449" s="92">
        <f t="shared" si="82"/>
        <v>6.0766317154048011E-2</v>
      </c>
      <c r="F449" s="36">
        <f t="shared" si="83"/>
        <v>26.515290490000002</v>
      </c>
      <c r="G449" s="36">
        <f t="shared" si="84"/>
        <v>136.53518532015701</v>
      </c>
      <c r="H449" s="36">
        <f t="shared" si="85"/>
        <v>703.06062976908458</v>
      </c>
      <c r="I449" s="36">
        <f t="shared" si="86"/>
        <v>0.31290399692133941</v>
      </c>
      <c r="J449" s="36">
        <f t="shared" si="87"/>
        <v>1.611236551347053</v>
      </c>
      <c r="K449" s="36">
        <f t="shared" ca="1" si="88"/>
        <v>3.6041139307294794E-2</v>
      </c>
      <c r="L449" s="36">
        <f t="shared" ca="1" si="89"/>
        <v>6.1133441955357607E-4</v>
      </c>
      <c r="M449" s="36">
        <f t="shared" ca="1" si="90"/>
        <v>15451531064.737734</v>
      </c>
      <c r="N449" s="36">
        <f t="shared" ca="1" si="91"/>
        <v>165712728127.98962</v>
      </c>
      <c r="O449" s="36">
        <f t="shared" ca="1" si="92"/>
        <v>42204973527.893677</v>
      </c>
      <c r="P449" s="45">
        <f t="shared" ca="1" si="93"/>
        <v>2.4725177846753217E-2</v>
      </c>
    </row>
    <row r="450" spans="1:16" x14ac:dyDescent="0.2">
      <c r="A450" s="106">
        <v>51493</v>
      </c>
      <c r="B450" s="106">
        <v>6.0851783535326831E-2</v>
      </c>
      <c r="D450" s="92">
        <f t="shared" si="81"/>
        <v>5.1493000000000002</v>
      </c>
      <c r="E450" s="92">
        <f t="shared" si="82"/>
        <v>6.0851783535326831E-2</v>
      </c>
      <c r="F450" s="36">
        <f t="shared" si="83"/>
        <v>26.515290490000002</v>
      </c>
      <c r="G450" s="36">
        <f t="shared" si="84"/>
        <v>136.53518532015701</v>
      </c>
      <c r="H450" s="36">
        <f t="shared" si="85"/>
        <v>703.06062976908458</v>
      </c>
      <c r="I450" s="36">
        <f t="shared" si="86"/>
        <v>0.31334408895845844</v>
      </c>
      <c r="J450" s="36">
        <f t="shared" si="87"/>
        <v>1.6135027172737901</v>
      </c>
      <c r="K450" s="36">
        <f t="shared" ca="1" si="88"/>
        <v>3.6041139307294794E-2</v>
      </c>
      <c r="L450" s="36">
        <f t="shared" ca="1" si="89"/>
        <v>6.1556806700997942E-4</v>
      </c>
      <c r="M450" s="36">
        <f t="shared" ca="1" si="90"/>
        <v>15451531064.737734</v>
      </c>
      <c r="N450" s="36">
        <f t="shared" ca="1" si="91"/>
        <v>165712728127.98962</v>
      </c>
      <c r="O450" s="36">
        <f t="shared" ca="1" si="92"/>
        <v>42204973527.893677</v>
      </c>
      <c r="P450" s="45">
        <f t="shared" ca="1" si="93"/>
        <v>2.4810644228032037E-2</v>
      </c>
    </row>
    <row r="451" spans="1:16" x14ac:dyDescent="0.2">
      <c r="A451" s="106">
        <v>51493.5</v>
      </c>
      <c r="B451" s="106">
        <v>6.0859313562104944E-2</v>
      </c>
      <c r="D451" s="92">
        <f t="shared" si="81"/>
        <v>5.1493500000000001</v>
      </c>
      <c r="E451" s="92">
        <f t="shared" si="82"/>
        <v>6.0859313562104944E-2</v>
      </c>
      <c r="F451" s="36">
        <f t="shared" si="83"/>
        <v>26.515805422500001</v>
      </c>
      <c r="G451" s="36">
        <f t="shared" si="84"/>
        <v>136.5391626523504</v>
      </c>
      <c r="H451" s="36">
        <f t="shared" si="85"/>
        <v>703.08793720388053</v>
      </c>
      <c r="I451" s="36">
        <f t="shared" si="86"/>
        <v>0.31338590629102508</v>
      </c>
      <c r="J451" s="36">
        <f t="shared" si="87"/>
        <v>1.6137337165596901</v>
      </c>
      <c r="K451" s="36">
        <f t="shared" ca="1" si="88"/>
        <v>3.6041934290918988E-2</v>
      </c>
      <c r="L451" s="36">
        <f t="shared" ca="1" si="89"/>
        <v>6.1590231388989041E-4</v>
      </c>
      <c r="M451" s="36">
        <f t="shared" ca="1" si="90"/>
        <v>15452335658.524496</v>
      </c>
      <c r="N451" s="36">
        <f t="shared" ca="1" si="91"/>
        <v>165721083203.73212</v>
      </c>
      <c r="O451" s="36">
        <f t="shared" ca="1" si="92"/>
        <v>42207066104.446518</v>
      </c>
      <c r="P451" s="45">
        <f t="shared" ca="1" si="93"/>
        <v>2.4817379271185956E-2</v>
      </c>
    </row>
    <row r="452" spans="1:16" x14ac:dyDescent="0.2">
      <c r="A452" s="106">
        <v>51493.5</v>
      </c>
      <c r="B452" s="106">
        <v>6.1013043428829405E-2</v>
      </c>
      <c r="D452" s="92">
        <f t="shared" si="81"/>
        <v>5.1493500000000001</v>
      </c>
      <c r="E452" s="92">
        <f t="shared" si="82"/>
        <v>6.1013043428829405E-2</v>
      </c>
      <c r="F452" s="36">
        <f t="shared" si="83"/>
        <v>26.515805422500001</v>
      </c>
      <c r="G452" s="36">
        <f t="shared" si="84"/>
        <v>136.5391626523504</v>
      </c>
      <c r="H452" s="36">
        <f t="shared" si="85"/>
        <v>703.08793720388053</v>
      </c>
      <c r="I452" s="36">
        <f t="shared" si="86"/>
        <v>0.31417751518024273</v>
      </c>
      <c r="J452" s="36">
        <f t="shared" si="87"/>
        <v>1.6178099877933829</v>
      </c>
      <c r="K452" s="36">
        <f t="shared" ca="1" si="88"/>
        <v>3.6041934290918988E-2</v>
      </c>
      <c r="L452" s="36">
        <f t="shared" ca="1" si="89"/>
        <v>6.2355629157743314E-4</v>
      </c>
      <c r="M452" s="36">
        <f t="shared" ca="1" si="90"/>
        <v>15452335658.524496</v>
      </c>
      <c r="N452" s="36">
        <f t="shared" ca="1" si="91"/>
        <v>165721083203.73212</v>
      </c>
      <c r="O452" s="36">
        <f t="shared" ca="1" si="92"/>
        <v>42207066104.446518</v>
      </c>
      <c r="P452" s="45">
        <f t="shared" ca="1" si="93"/>
        <v>2.4971109137910417E-2</v>
      </c>
    </row>
    <row r="453" spans="1:16" x14ac:dyDescent="0.2">
      <c r="A453" s="106">
        <v>51497</v>
      </c>
      <c r="B453" s="106">
        <v>6.0902498706127517E-2</v>
      </c>
      <c r="D453" s="92">
        <f t="shared" si="81"/>
        <v>5.1497000000000002</v>
      </c>
      <c r="E453" s="92">
        <f t="shared" si="82"/>
        <v>6.0902498706127517E-2</v>
      </c>
      <c r="F453" s="36">
        <f t="shared" si="83"/>
        <v>26.519410090000001</v>
      </c>
      <c r="G453" s="36">
        <f t="shared" si="84"/>
        <v>136.56700614047301</v>
      </c>
      <c r="H453" s="36">
        <f t="shared" si="85"/>
        <v>703.2791115215939</v>
      </c>
      <c r="I453" s="36">
        <f t="shared" si="86"/>
        <v>0.31362959758694486</v>
      </c>
      <c r="J453" s="36">
        <f t="shared" si="87"/>
        <v>1.6150983386934901</v>
      </c>
      <c r="K453" s="36">
        <f t="shared" ca="1" si="88"/>
        <v>3.604749940964426E-2</v>
      </c>
      <c r="L453" s="36">
        <f t="shared" ca="1" si="89"/>
        <v>6.1777099002818326E-4</v>
      </c>
      <c r="M453" s="36">
        <f t="shared" ca="1" si="90"/>
        <v>15457968690.178679</v>
      </c>
      <c r="N453" s="36">
        <f t="shared" ca="1" si="91"/>
        <v>165779577513.88797</v>
      </c>
      <c r="O453" s="36">
        <f t="shared" ca="1" si="92"/>
        <v>42221716303.106293</v>
      </c>
      <c r="P453" s="45">
        <f t="shared" ca="1" si="93"/>
        <v>2.4854999296483257E-2</v>
      </c>
    </row>
    <row r="454" spans="1:16" x14ac:dyDescent="0.2">
      <c r="A454" s="106">
        <v>51497.5</v>
      </c>
      <c r="B454" s="106">
        <v>6.0863516191602685E-2</v>
      </c>
      <c r="D454" s="92">
        <f t="shared" si="81"/>
        <v>5.14975</v>
      </c>
      <c r="E454" s="92">
        <f t="shared" si="82"/>
        <v>6.0863516191602685E-2</v>
      </c>
      <c r="F454" s="36">
        <f t="shared" si="83"/>
        <v>26.5199250625</v>
      </c>
      <c r="G454" s="36">
        <f t="shared" si="84"/>
        <v>136.57098409060939</v>
      </c>
      <c r="H454" s="36">
        <f t="shared" si="85"/>
        <v>703.30642532061563</v>
      </c>
      <c r="I454" s="36">
        <f t="shared" si="86"/>
        <v>0.31343189250770592</v>
      </c>
      <c r="J454" s="36">
        <f t="shared" si="87"/>
        <v>1.6140958884415586</v>
      </c>
      <c r="K454" s="36">
        <f t="shared" ca="1" si="88"/>
        <v>3.6048294459941572E-2</v>
      </c>
      <c r="L454" s="36">
        <f t="shared" ca="1" si="89"/>
        <v>6.1579522959150589E-4</v>
      </c>
      <c r="M454" s="36">
        <f t="shared" ca="1" si="90"/>
        <v>15458773534.017063</v>
      </c>
      <c r="N454" s="36">
        <f t="shared" ca="1" si="91"/>
        <v>165787935098.28329</v>
      </c>
      <c r="O454" s="36">
        <f t="shared" ca="1" si="92"/>
        <v>42223809497.621689</v>
      </c>
      <c r="P454" s="45">
        <f t="shared" ca="1" si="93"/>
        <v>2.4815221731661112E-2</v>
      </c>
    </row>
    <row r="455" spans="1:16" x14ac:dyDescent="0.2">
      <c r="A455" s="106">
        <v>51497.5</v>
      </c>
      <c r="B455" s="106">
        <v>6.0905185768206138E-2</v>
      </c>
      <c r="D455" s="92">
        <f t="shared" si="81"/>
        <v>5.14975</v>
      </c>
      <c r="E455" s="92">
        <f t="shared" si="82"/>
        <v>6.0905185768206138E-2</v>
      </c>
      <c r="F455" s="36">
        <f t="shared" si="83"/>
        <v>26.5199250625</v>
      </c>
      <c r="G455" s="36">
        <f t="shared" si="84"/>
        <v>136.57098409060939</v>
      </c>
      <c r="H455" s="36">
        <f t="shared" si="85"/>
        <v>703.30642532061563</v>
      </c>
      <c r="I455" s="36">
        <f t="shared" si="86"/>
        <v>0.31364648040981957</v>
      </c>
      <c r="J455" s="36">
        <f t="shared" si="87"/>
        <v>1.6152009624904684</v>
      </c>
      <c r="K455" s="36">
        <f t="shared" ca="1" si="88"/>
        <v>3.6048294459941572E-2</v>
      </c>
      <c r="L455" s="36">
        <f t="shared" ca="1" si="89"/>
        <v>6.1786504551087848E-4</v>
      </c>
      <c r="M455" s="36">
        <f t="shared" ca="1" si="90"/>
        <v>15458773534.017063</v>
      </c>
      <c r="N455" s="36">
        <f t="shared" ca="1" si="91"/>
        <v>165787935098.28329</v>
      </c>
      <c r="O455" s="36">
        <f t="shared" ca="1" si="92"/>
        <v>42223809497.621689</v>
      </c>
      <c r="P455" s="45">
        <f t="shared" ca="1" si="93"/>
        <v>2.4856891308264566E-2</v>
      </c>
    </row>
    <row r="456" spans="1:16" x14ac:dyDescent="0.2">
      <c r="A456" s="106">
        <v>51498</v>
      </c>
      <c r="B456" s="106">
        <v>6.0752716723072808E-2</v>
      </c>
      <c r="D456" s="92">
        <f t="shared" si="81"/>
        <v>5.1497999999999999</v>
      </c>
      <c r="E456" s="92">
        <f t="shared" si="82"/>
        <v>6.0752716723072808E-2</v>
      </c>
      <c r="F456" s="36">
        <f t="shared" si="83"/>
        <v>26.52044004</v>
      </c>
      <c r="G456" s="36">
        <f t="shared" si="84"/>
        <v>136.57496211799199</v>
      </c>
      <c r="H456" s="36">
        <f t="shared" si="85"/>
        <v>703.33373991523524</v>
      </c>
      <c r="I456" s="36">
        <f t="shared" si="86"/>
        <v>0.31286434058048035</v>
      </c>
      <c r="J456" s="36">
        <f t="shared" si="87"/>
        <v>1.6111887811213577</v>
      </c>
      <c r="K456" s="36">
        <f t="shared" ca="1" si="88"/>
        <v>3.6049089518573031E-2</v>
      </c>
      <c r="L456" s="36">
        <f t="shared" ca="1" si="89"/>
        <v>6.1026919705890151E-4</v>
      </c>
      <c r="M456" s="36">
        <f t="shared" ca="1" si="90"/>
        <v>15459578409.115513</v>
      </c>
      <c r="N456" s="36">
        <f t="shared" ca="1" si="91"/>
        <v>165796292996.29538</v>
      </c>
      <c r="O456" s="36">
        <f t="shared" ca="1" si="92"/>
        <v>42225902769.390923</v>
      </c>
      <c r="P456" s="45">
        <f t="shared" ca="1" si="93"/>
        <v>2.4703627204499777E-2</v>
      </c>
    </row>
    <row r="457" spans="1:16" x14ac:dyDescent="0.2">
      <c r="A457" s="106">
        <v>51498</v>
      </c>
      <c r="B457" s="106">
        <v>6.075593253626721E-2</v>
      </c>
      <c r="D457" s="92">
        <f t="shared" si="81"/>
        <v>5.1497999999999999</v>
      </c>
      <c r="E457" s="92">
        <f t="shared" si="82"/>
        <v>6.075593253626721E-2</v>
      </c>
      <c r="F457" s="36">
        <f t="shared" si="83"/>
        <v>26.52044004</v>
      </c>
      <c r="G457" s="36">
        <f t="shared" si="84"/>
        <v>136.57496211799199</v>
      </c>
      <c r="H457" s="36">
        <f t="shared" si="85"/>
        <v>703.33373991523524</v>
      </c>
      <c r="I457" s="36">
        <f t="shared" si="86"/>
        <v>0.31288090137526886</v>
      </c>
      <c r="J457" s="36">
        <f t="shared" si="87"/>
        <v>1.6112740659023597</v>
      </c>
      <c r="K457" s="36">
        <f t="shared" ca="1" si="88"/>
        <v>3.6049089518573031E-2</v>
      </c>
      <c r="L457" s="36">
        <f t="shared" ca="1" si="89"/>
        <v>6.1042809190098356E-4</v>
      </c>
      <c r="M457" s="36">
        <f t="shared" ca="1" si="90"/>
        <v>15459578409.115513</v>
      </c>
      <c r="N457" s="36">
        <f t="shared" ca="1" si="91"/>
        <v>165796292996.29538</v>
      </c>
      <c r="O457" s="36">
        <f t="shared" ca="1" si="92"/>
        <v>42225902769.390923</v>
      </c>
      <c r="P457" s="45">
        <f t="shared" ca="1" si="93"/>
        <v>2.4706843017694179E-2</v>
      </c>
    </row>
    <row r="458" spans="1:16" x14ac:dyDescent="0.2">
      <c r="A458" s="106">
        <v>51501.5</v>
      </c>
      <c r="B458" s="106">
        <v>6.0890325068612583E-2</v>
      </c>
      <c r="D458" s="92">
        <f t="shared" si="81"/>
        <v>5.15015</v>
      </c>
      <c r="E458" s="92">
        <f t="shared" si="82"/>
        <v>6.0890325068612583E-2</v>
      </c>
      <c r="F458" s="36">
        <f t="shared" si="83"/>
        <v>26.524045022500001</v>
      </c>
      <c r="G458" s="36">
        <f t="shared" si="84"/>
        <v>136.60281047262839</v>
      </c>
      <c r="H458" s="36">
        <f t="shared" si="85"/>
        <v>703.52496435560704</v>
      </c>
      <c r="I458" s="36">
        <f t="shared" si="86"/>
        <v>0.3135943076521151</v>
      </c>
      <c r="J458" s="36">
        <f t="shared" si="87"/>
        <v>1.6150577235545407</v>
      </c>
      <c r="K458" s="36">
        <f t="shared" ca="1" si="88"/>
        <v>3.6054655162349174E-2</v>
      </c>
      <c r="L458" s="36">
        <f t="shared" ca="1" si="89"/>
        <v>6.1681049969287798E-4</v>
      </c>
      <c r="M458" s="36">
        <f t="shared" ca="1" si="90"/>
        <v>15465213410.154369</v>
      </c>
      <c r="N458" s="36">
        <f t="shared" ca="1" si="91"/>
        <v>165854807064.29965</v>
      </c>
      <c r="O458" s="36">
        <f t="shared" ca="1" si="92"/>
        <v>42240557835.040489</v>
      </c>
      <c r="P458" s="45">
        <f t="shared" ca="1" si="93"/>
        <v>2.4835669906263409E-2</v>
      </c>
    </row>
    <row r="459" spans="1:16" x14ac:dyDescent="0.2">
      <c r="A459" s="106">
        <v>51502</v>
      </c>
      <c r="B459" s="106">
        <v>6.0757653729524463E-2</v>
      </c>
      <c r="D459" s="92">
        <f t="shared" si="81"/>
        <v>5.1501999999999999</v>
      </c>
      <c r="E459" s="92">
        <f t="shared" si="82"/>
        <v>6.0757653729524463E-2</v>
      </c>
      <c r="F459" s="36">
        <f t="shared" si="83"/>
        <v>26.524560039999997</v>
      </c>
      <c r="G459" s="36">
        <f t="shared" si="84"/>
        <v>136.60678911800798</v>
      </c>
      <c r="H459" s="36">
        <f t="shared" si="85"/>
        <v>703.55228531556463</v>
      </c>
      <c r="I459" s="36">
        <f t="shared" si="86"/>
        <v>0.31291406823779688</v>
      </c>
      <c r="J459" s="36">
        <f t="shared" si="87"/>
        <v>1.6115700342383015</v>
      </c>
      <c r="K459" s="36">
        <f t="shared" ca="1" si="88"/>
        <v>3.6055450287653751E-2</v>
      </c>
      <c r="L459" s="36">
        <f t="shared" ca="1" si="89"/>
        <v>6.1019885488356926E-4</v>
      </c>
      <c r="M459" s="36">
        <f t="shared" ca="1" si="90"/>
        <v>15466018535.362387</v>
      </c>
      <c r="N459" s="36">
        <f t="shared" ca="1" si="91"/>
        <v>165863167471.52499</v>
      </c>
      <c r="O459" s="36">
        <f t="shared" ca="1" si="92"/>
        <v>42242651724.908058</v>
      </c>
      <c r="P459" s="45">
        <f t="shared" ca="1" si="93"/>
        <v>2.4702203441870713E-2</v>
      </c>
    </row>
    <row r="460" spans="1:16" x14ac:dyDescent="0.2">
      <c r="A460" s="106">
        <v>51502</v>
      </c>
      <c r="B460" s="106">
        <v>6.0793307799031027E-2</v>
      </c>
      <c r="D460" s="92">
        <f t="shared" si="81"/>
        <v>5.1501999999999999</v>
      </c>
      <c r="E460" s="92">
        <f t="shared" si="82"/>
        <v>6.0793307799031027E-2</v>
      </c>
      <c r="F460" s="36">
        <f t="shared" si="83"/>
        <v>26.524560039999997</v>
      </c>
      <c r="G460" s="36">
        <f t="shared" si="84"/>
        <v>136.60678911800798</v>
      </c>
      <c r="H460" s="36">
        <f t="shared" si="85"/>
        <v>703.55228531556463</v>
      </c>
      <c r="I460" s="36">
        <f t="shared" si="86"/>
        <v>0.3130976938265696</v>
      </c>
      <c r="J460" s="36">
        <f t="shared" si="87"/>
        <v>1.6125157427455987</v>
      </c>
      <c r="K460" s="36">
        <f t="shared" ca="1" si="88"/>
        <v>3.6055450287653751E-2</v>
      </c>
      <c r="L460" s="36">
        <f t="shared" ca="1" si="89"/>
        <v>6.1196159425320508E-4</v>
      </c>
      <c r="M460" s="36">
        <f t="shared" ca="1" si="90"/>
        <v>15466018535.362387</v>
      </c>
      <c r="N460" s="36">
        <f t="shared" ca="1" si="91"/>
        <v>165863167471.52499</v>
      </c>
      <c r="O460" s="36">
        <f t="shared" ca="1" si="92"/>
        <v>42242651724.908058</v>
      </c>
      <c r="P460" s="45">
        <f t="shared" ca="1" si="93"/>
        <v>2.4737857511377276E-2</v>
      </c>
    </row>
    <row r="461" spans="1:16" x14ac:dyDescent="0.2">
      <c r="A461" s="106">
        <v>51502.5</v>
      </c>
      <c r="B461" s="106">
        <v>6.0883508464030456E-2</v>
      </c>
      <c r="D461" s="92">
        <f t="shared" si="81"/>
        <v>5.1502499999999998</v>
      </c>
      <c r="E461" s="92">
        <f t="shared" si="82"/>
        <v>6.0883508464030456E-2</v>
      </c>
      <c r="F461" s="36">
        <f t="shared" si="83"/>
        <v>26.525075062499997</v>
      </c>
      <c r="G461" s="36">
        <f t="shared" si="84"/>
        <v>136.61076784064062</v>
      </c>
      <c r="H461" s="36">
        <f t="shared" si="85"/>
        <v>703.57960707125926</v>
      </c>
      <c r="I461" s="36">
        <f t="shared" si="86"/>
        <v>0.31356528946687284</v>
      </c>
      <c r="J461" s="36">
        <f t="shared" si="87"/>
        <v>1.6149396320767617</v>
      </c>
      <c r="K461" s="36">
        <f t="shared" ca="1" si="88"/>
        <v>3.6056245421292474E-2</v>
      </c>
      <c r="L461" s="36">
        <f t="shared" ca="1" si="89"/>
        <v>6.1639299019330322E-4</v>
      </c>
      <c r="M461" s="36">
        <f t="shared" ca="1" si="90"/>
        <v>15466823691.837732</v>
      </c>
      <c r="N461" s="36">
        <f t="shared" ca="1" si="91"/>
        <v>165871528192.43716</v>
      </c>
      <c r="O461" s="36">
        <f t="shared" ca="1" si="92"/>
        <v>42244745692.046448</v>
      </c>
      <c r="P461" s="45">
        <f t="shared" ca="1" si="93"/>
        <v>2.4827263042737982E-2</v>
      </c>
    </row>
    <row r="462" spans="1:16" x14ac:dyDescent="0.2">
      <c r="A462" s="106">
        <v>51506</v>
      </c>
      <c r="B462" s="106">
        <v>6.078689682908589E-2</v>
      </c>
      <c r="D462" s="92">
        <f t="shared" si="81"/>
        <v>5.1505999999999998</v>
      </c>
      <c r="E462" s="92">
        <f t="shared" si="82"/>
        <v>6.078689682908589E-2</v>
      </c>
      <c r="F462" s="36">
        <f t="shared" si="83"/>
        <v>26.528680359999999</v>
      </c>
      <c r="G462" s="36">
        <f t="shared" si="84"/>
        <v>136.638621062216</v>
      </c>
      <c r="H462" s="36">
        <f t="shared" si="85"/>
        <v>703.77088164304973</v>
      </c>
      <c r="I462" s="36">
        <f t="shared" si="86"/>
        <v>0.31308899080788977</v>
      </c>
      <c r="J462" s="36">
        <f t="shared" si="87"/>
        <v>1.612596156055117</v>
      </c>
      <c r="K462" s="36">
        <f t="shared" ca="1" si="88"/>
        <v>3.6061811590119487E-2</v>
      </c>
      <c r="L462" s="36">
        <f t="shared" ca="1" si="89"/>
        <v>6.1132984007415431E-4</v>
      </c>
      <c r="M462" s="36">
        <f t="shared" ca="1" si="90"/>
        <v>15472460662.717714</v>
      </c>
      <c r="N462" s="36">
        <f t="shared" ca="1" si="91"/>
        <v>165930062022.70425</v>
      </c>
      <c r="O462" s="36">
        <f t="shared" ca="1" si="92"/>
        <v>42259405625.755501</v>
      </c>
      <c r="P462" s="45">
        <f t="shared" ca="1" si="93"/>
        <v>2.4725085238966403E-2</v>
      </c>
    </row>
    <row r="463" spans="1:16" x14ac:dyDescent="0.2">
      <c r="A463" s="106">
        <v>51506</v>
      </c>
      <c r="B463" s="106">
        <v>6.0818472040409688E-2</v>
      </c>
      <c r="D463" s="92">
        <f t="shared" si="81"/>
        <v>5.1505999999999998</v>
      </c>
      <c r="E463" s="92">
        <f t="shared" si="82"/>
        <v>6.0818472040409688E-2</v>
      </c>
      <c r="F463" s="36">
        <f t="shared" si="83"/>
        <v>26.528680359999999</v>
      </c>
      <c r="G463" s="36">
        <f t="shared" si="84"/>
        <v>136.638621062216</v>
      </c>
      <c r="H463" s="36">
        <f t="shared" si="85"/>
        <v>703.77088164304973</v>
      </c>
      <c r="I463" s="36">
        <f t="shared" si="86"/>
        <v>0.31325162209133411</v>
      </c>
      <c r="J463" s="36">
        <f t="shared" si="87"/>
        <v>1.6134338047436254</v>
      </c>
      <c r="K463" s="36">
        <f t="shared" ca="1" si="88"/>
        <v>3.6061811590119487E-2</v>
      </c>
      <c r="L463" s="36">
        <f t="shared" ca="1" si="89"/>
        <v>6.1289223665096301E-4</v>
      </c>
      <c r="M463" s="36">
        <f t="shared" ca="1" si="90"/>
        <v>15472460662.717714</v>
      </c>
      <c r="N463" s="36">
        <f t="shared" ca="1" si="91"/>
        <v>165930062022.70425</v>
      </c>
      <c r="O463" s="36">
        <f t="shared" ca="1" si="92"/>
        <v>42259405625.755501</v>
      </c>
      <c r="P463" s="45">
        <f t="shared" ca="1" si="93"/>
        <v>2.4756660450290201E-2</v>
      </c>
    </row>
    <row r="464" spans="1:16" x14ac:dyDescent="0.2">
      <c r="A464" s="106">
        <v>51506.5</v>
      </c>
      <c r="B464" s="106">
        <v>6.0831557631900068E-2</v>
      </c>
      <c r="D464" s="92">
        <f t="shared" si="81"/>
        <v>5.1506499999999997</v>
      </c>
      <c r="E464" s="92">
        <f t="shared" si="82"/>
        <v>6.0831557631900068E-2</v>
      </c>
      <c r="F464" s="36">
        <f t="shared" si="83"/>
        <v>26.529195422499996</v>
      </c>
      <c r="G464" s="36">
        <f t="shared" si="84"/>
        <v>136.6426004028996</v>
      </c>
      <c r="H464" s="36">
        <f t="shared" si="85"/>
        <v>703.79820976519477</v>
      </c>
      <c r="I464" s="36">
        <f t="shared" si="86"/>
        <v>0.31332206231674609</v>
      </c>
      <c r="J464" s="36">
        <f t="shared" si="87"/>
        <v>1.6138122802717481</v>
      </c>
      <c r="K464" s="36">
        <f t="shared" ca="1" si="88"/>
        <v>3.6062606790431329E-2</v>
      </c>
      <c r="L464" s="36">
        <f t="shared" ca="1" si="89"/>
        <v>6.1350092578709499E-4</v>
      </c>
      <c r="M464" s="36">
        <f t="shared" ca="1" si="90"/>
        <v>15473266069.360592</v>
      </c>
      <c r="N464" s="36">
        <f t="shared" ca="1" si="91"/>
        <v>165938425253.39023</v>
      </c>
      <c r="O464" s="36">
        <f t="shared" ca="1" si="92"/>
        <v>42261500211.128075</v>
      </c>
      <c r="P464" s="45">
        <f t="shared" ca="1" si="93"/>
        <v>2.476895084146874E-2</v>
      </c>
    </row>
    <row r="465" spans="1:16" x14ac:dyDescent="0.2">
      <c r="A465" s="106">
        <v>51506.5</v>
      </c>
      <c r="B465" s="106">
        <v>6.0880496574100107E-2</v>
      </c>
      <c r="D465" s="92">
        <f t="shared" si="81"/>
        <v>5.1506499999999997</v>
      </c>
      <c r="E465" s="92">
        <f t="shared" si="82"/>
        <v>6.0880496574100107E-2</v>
      </c>
      <c r="F465" s="36">
        <f t="shared" si="83"/>
        <v>26.529195422499996</v>
      </c>
      <c r="G465" s="36">
        <f t="shared" si="84"/>
        <v>136.6426004028996</v>
      </c>
      <c r="H465" s="36">
        <f t="shared" si="85"/>
        <v>703.79820976519477</v>
      </c>
      <c r="I465" s="36">
        <f t="shared" si="86"/>
        <v>0.31357412967938869</v>
      </c>
      <c r="J465" s="36">
        <f t="shared" si="87"/>
        <v>1.6151105910331434</v>
      </c>
      <c r="K465" s="36">
        <f t="shared" ca="1" si="88"/>
        <v>3.6062606790431329E-2</v>
      </c>
      <c r="L465" s="36">
        <f t="shared" ca="1" si="89"/>
        <v>6.1592765331433107E-4</v>
      </c>
      <c r="M465" s="36">
        <f t="shared" ca="1" si="90"/>
        <v>15473266069.360592</v>
      </c>
      <c r="N465" s="36">
        <f t="shared" ca="1" si="91"/>
        <v>165938425253.39023</v>
      </c>
      <c r="O465" s="36">
        <f t="shared" ca="1" si="92"/>
        <v>42261500211.128075</v>
      </c>
      <c r="P465" s="45">
        <f t="shared" ca="1" si="93"/>
        <v>2.4817889783668778E-2</v>
      </c>
    </row>
    <row r="466" spans="1:16" x14ac:dyDescent="0.2">
      <c r="A466" s="106">
        <v>51514.5</v>
      </c>
      <c r="B466" s="106">
        <v>6.0884668499056716E-2</v>
      </c>
      <c r="D466" s="92">
        <f t="shared" si="81"/>
        <v>5.1514499999999996</v>
      </c>
      <c r="E466" s="92">
        <f t="shared" si="82"/>
        <v>6.0884668499056716E-2</v>
      </c>
      <c r="F466" s="36">
        <f t="shared" si="83"/>
        <v>26.537437102499997</v>
      </c>
      <c r="G466" s="36">
        <f t="shared" si="84"/>
        <v>136.70628036167361</v>
      </c>
      <c r="H466" s="36">
        <f t="shared" si="85"/>
        <v>704.2355679691434</v>
      </c>
      <c r="I466" s="36">
        <f t="shared" si="86"/>
        <v>0.3136443255394657</v>
      </c>
      <c r="J466" s="36">
        <f t="shared" si="87"/>
        <v>1.6157230608002804</v>
      </c>
      <c r="K466" s="36">
        <f t="shared" ca="1" si="88"/>
        <v>3.6075331128864074E-2</v>
      </c>
      <c r="L466" s="36">
        <f t="shared" ca="1" si="89"/>
        <v>6.1550322074803714E-4</v>
      </c>
      <c r="M466" s="36">
        <f t="shared" ca="1" si="90"/>
        <v>15486156829.535227</v>
      </c>
      <c r="N466" s="36">
        <f t="shared" ca="1" si="91"/>
        <v>166072279620.58643</v>
      </c>
      <c r="O466" s="36">
        <f t="shared" ca="1" si="92"/>
        <v>42295024089.508522</v>
      </c>
      <c r="P466" s="45">
        <f t="shared" ca="1" si="93"/>
        <v>2.4809337370192641E-2</v>
      </c>
    </row>
    <row r="467" spans="1:16" x14ac:dyDescent="0.2">
      <c r="A467" s="106">
        <v>51515</v>
      </c>
      <c r="B467" s="106">
        <v>6.0833935982373077E-2</v>
      </c>
      <c r="D467" s="92">
        <f t="shared" si="81"/>
        <v>5.1515000000000004</v>
      </c>
      <c r="E467" s="92">
        <f t="shared" si="82"/>
        <v>6.0833935982373077E-2</v>
      </c>
      <c r="F467" s="36">
        <f t="shared" si="83"/>
        <v>26.537952250000004</v>
      </c>
      <c r="G467" s="36">
        <f t="shared" si="84"/>
        <v>136.71026101587503</v>
      </c>
      <c r="H467" s="36">
        <f t="shared" si="85"/>
        <v>704.26290962328028</v>
      </c>
      <c r="I467" s="36">
        <f t="shared" si="86"/>
        <v>0.31338602121319492</v>
      </c>
      <c r="J467" s="36">
        <f t="shared" si="87"/>
        <v>1.6144080882797738</v>
      </c>
      <c r="K467" s="36">
        <f t="shared" ca="1" si="88"/>
        <v>3.6076126470856326E-2</v>
      </c>
      <c r="L467" s="36">
        <f t="shared" ca="1" si="89"/>
        <v>6.1294913180854932E-4</v>
      </c>
      <c r="M467" s="36">
        <f t="shared" ca="1" si="90"/>
        <v>15486962767.95525</v>
      </c>
      <c r="N467" s="36">
        <f t="shared" ca="1" si="91"/>
        <v>166080648186.19705</v>
      </c>
      <c r="O467" s="36">
        <f t="shared" ca="1" si="92"/>
        <v>42297119989.02977</v>
      </c>
      <c r="P467" s="45">
        <f t="shared" ca="1" si="93"/>
        <v>2.4757809511516751E-2</v>
      </c>
    </row>
    <row r="468" spans="1:16" x14ac:dyDescent="0.2">
      <c r="A468" s="106">
        <v>51519</v>
      </c>
      <c r="B468" s="106">
        <v>6.085933403664967E-2</v>
      </c>
      <c r="D468" s="92">
        <f t="shared" si="81"/>
        <v>5.1519000000000004</v>
      </c>
      <c r="E468" s="92">
        <f t="shared" si="82"/>
        <v>6.085933403664967E-2</v>
      </c>
      <c r="F468" s="36">
        <f t="shared" si="83"/>
        <v>26.542073610000003</v>
      </c>
      <c r="G468" s="36">
        <f t="shared" si="84"/>
        <v>136.74210903135904</v>
      </c>
      <c r="H468" s="36">
        <f t="shared" si="85"/>
        <v>704.48167151865857</v>
      </c>
      <c r="I468" s="36">
        <f t="shared" si="86"/>
        <v>0.31354120302341548</v>
      </c>
      <c r="J468" s="36">
        <f t="shared" si="87"/>
        <v>1.6153329238563343</v>
      </c>
      <c r="K468" s="36">
        <f t="shared" ca="1" si="88"/>
        <v>3.6082489506823343E-2</v>
      </c>
      <c r="L468" s="36">
        <f t="shared" ca="1" si="89"/>
        <v>6.1389202485518486E-4</v>
      </c>
      <c r="M468" s="36">
        <f t="shared" ca="1" si="90"/>
        <v>15493411401.760199</v>
      </c>
      <c r="N468" s="36">
        <f t="shared" ca="1" si="91"/>
        <v>166147608011.74579</v>
      </c>
      <c r="O468" s="36">
        <f t="shared" ca="1" si="92"/>
        <v>42313889968.87249</v>
      </c>
      <c r="P468" s="45">
        <f t="shared" ca="1" si="93"/>
        <v>2.4776844529826328E-2</v>
      </c>
    </row>
    <row r="469" spans="1:16" x14ac:dyDescent="0.2">
      <c r="A469" s="106">
        <v>51522.5</v>
      </c>
      <c r="B469" s="106">
        <v>6.1021253364742734E-2</v>
      </c>
      <c r="D469" s="92">
        <f t="shared" ref="D469:D536" si="94">A469/A$18</f>
        <v>5.1522500000000004</v>
      </c>
      <c r="E469" s="92">
        <f t="shared" ref="E469:E536" si="95">B469/B$18</f>
        <v>6.1021253364742734E-2</v>
      </c>
      <c r="F469" s="36">
        <f t="shared" ref="F469:F536" si="96">D469*D469</f>
        <v>26.545680062500004</v>
      </c>
      <c r="G469" s="36">
        <f t="shared" ref="G469:G532" si="97">D469*F469</f>
        <v>136.76998010201567</v>
      </c>
      <c r="H469" s="36">
        <f t="shared" ref="H469:H536" si="98">F469*F469</f>
        <v>704.67312998061027</v>
      </c>
      <c r="I469" s="36">
        <f t="shared" ref="I469:I536" si="99">E469*D469</f>
        <v>0.31439675264849576</v>
      </c>
      <c r="J469" s="36">
        <f t="shared" ref="J469:J532" si="100">I469*D469</f>
        <v>1.6198506688332124</v>
      </c>
      <c r="K469" s="36">
        <f t="shared" ref="K469:K536" ca="1" si="101">+E$4+E$5*D469+E$6*D469^2</f>
        <v>3.6088057600836873E-2</v>
      </c>
      <c r="L469" s="36">
        <f t="shared" ref="L469:L532" ca="1" si="102">+(K469-E469)^2</f>
        <v>6.2166425100125316E-4</v>
      </c>
      <c r="M469" s="36">
        <f t="shared" ref="M469:M536" ca="1" si="103">(M$1-M$2*D469+M$3*F469)^2</f>
        <v>15499055599.297104</v>
      </c>
      <c r="N469" s="36">
        <f t="shared" ref="N469:N532" ca="1" si="104">(-M$2+M$4*D469-M$5*F469)^2</f>
        <v>166206214341.41763</v>
      </c>
      <c r="O469" s="36">
        <f t="shared" ref="O469:O536" ca="1" si="105">+(M$3-D469*M$5+F469*M$6)^2</f>
        <v>42328567761.2864</v>
      </c>
      <c r="P469" s="45">
        <f t="shared" ref="P469:P536" ca="1" si="106">+E469-K469</f>
        <v>2.493319576390586E-2</v>
      </c>
    </row>
    <row r="470" spans="1:16" x14ac:dyDescent="0.2">
      <c r="A470" s="106">
        <v>51523</v>
      </c>
      <c r="B470" s="106">
        <v>6.0891117529536132E-2</v>
      </c>
      <c r="D470" s="92">
        <f t="shared" si="94"/>
        <v>5.1523000000000003</v>
      </c>
      <c r="E470" s="92">
        <f t="shared" si="95"/>
        <v>6.0891117529536132E-2</v>
      </c>
      <c r="F470" s="36">
        <f t="shared" si="96"/>
        <v>26.546195290000004</v>
      </c>
      <c r="G470" s="36">
        <f t="shared" si="97"/>
        <v>136.77396199266704</v>
      </c>
      <c r="H470" s="36">
        <f t="shared" si="98"/>
        <v>704.70048437481842</v>
      </c>
      <c r="I470" s="36">
        <f t="shared" si="99"/>
        <v>0.31372930484742906</v>
      </c>
      <c r="J470" s="36">
        <f t="shared" si="100"/>
        <v>1.6164274973654089</v>
      </c>
      <c r="K470" s="36">
        <f t="shared" ca="1" si="101"/>
        <v>3.6088853076175362E-2</v>
      </c>
      <c r="L470" s="36">
        <f t="shared" ca="1" si="102"/>
        <v>6.1515232201444321E-4</v>
      </c>
      <c r="M470" s="36">
        <f t="shared" ca="1" si="103"/>
        <v>15499862038.42585</v>
      </c>
      <c r="N470" s="36">
        <f t="shared" ca="1" si="104"/>
        <v>166214587930.18954</v>
      </c>
      <c r="O470" s="36">
        <f t="shared" ca="1" si="105"/>
        <v>42330664898.151649</v>
      </c>
      <c r="P470" s="45">
        <f t="shared" ca="1" si="106"/>
        <v>2.480226445336077E-2</v>
      </c>
    </row>
    <row r="471" spans="1:16" x14ac:dyDescent="0.2">
      <c r="A471" s="106">
        <v>51523.5</v>
      </c>
      <c r="B471" s="106">
        <v>6.096078893460799E-2</v>
      </c>
      <c r="D471" s="92">
        <f t="shared" si="94"/>
        <v>5.1523500000000002</v>
      </c>
      <c r="E471" s="92">
        <f t="shared" si="95"/>
        <v>6.096078893460799E-2</v>
      </c>
      <c r="F471" s="36">
        <f t="shared" si="96"/>
        <v>26.546710522500003</v>
      </c>
      <c r="G471" s="36">
        <f t="shared" si="97"/>
        <v>136.7779439606029</v>
      </c>
      <c r="H471" s="36">
        <f t="shared" si="98"/>
        <v>704.72783956541241</v>
      </c>
      <c r="I471" s="36">
        <f t="shared" si="99"/>
        <v>0.31409132086722746</v>
      </c>
      <c r="J471" s="36">
        <f t="shared" si="100"/>
        <v>1.6183084170702595</v>
      </c>
      <c r="K471" s="36">
        <f t="shared" ca="1" si="101"/>
        <v>3.6089648559848003E-2</v>
      </c>
      <c r="L471" s="36">
        <f t="shared" ca="1" si="102"/>
        <v>6.1857362354101632E-4</v>
      </c>
      <c r="M471" s="36">
        <f t="shared" ca="1" si="103"/>
        <v>15500668508.855743</v>
      </c>
      <c r="N471" s="36">
        <f t="shared" ca="1" si="104"/>
        <v>166222961832.97534</v>
      </c>
      <c r="O471" s="36">
        <f t="shared" ca="1" si="105"/>
        <v>42332762112.366898</v>
      </c>
      <c r="P471" s="45">
        <f t="shared" ca="1" si="106"/>
        <v>2.4871140374759987E-2</v>
      </c>
    </row>
    <row r="472" spans="1:16" x14ac:dyDescent="0.2">
      <c r="A472" s="106">
        <v>51527</v>
      </c>
      <c r="B472" s="106">
        <v>6.0918211034731939E-2</v>
      </c>
      <c r="D472" s="92">
        <f t="shared" si="94"/>
        <v>5.1527000000000003</v>
      </c>
      <c r="E472" s="92">
        <f t="shared" si="95"/>
        <v>6.0918211034731939E-2</v>
      </c>
      <c r="F472" s="36">
        <f t="shared" si="96"/>
        <v>26.550317290000002</v>
      </c>
      <c r="G472" s="36">
        <f t="shared" si="97"/>
        <v>136.80581990018302</v>
      </c>
      <c r="H472" s="36">
        <f t="shared" si="98"/>
        <v>704.9193481996731</v>
      </c>
      <c r="I472" s="36">
        <f t="shared" si="99"/>
        <v>0.3138932659986633</v>
      </c>
      <c r="J472" s="36">
        <f t="shared" si="100"/>
        <v>1.6173978317113125</v>
      </c>
      <c r="K472" s="36">
        <f t="shared" ca="1" si="101"/>
        <v>3.6095217178912391E-2</v>
      </c>
      <c r="L472" s="36">
        <f t="shared" ca="1" si="102"/>
        <v>6.1618102396605509E-4</v>
      </c>
      <c r="M472" s="36">
        <f t="shared" ca="1" si="103"/>
        <v>15506314678.364616</v>
      </c>
      <c r="N472" s="36">
        <f t="shared" ca="1" si="104"/>
        <v>166281587945.5163</v>
      </c>
      <c r="O472" s="36">
        <f t="shared" ca="1" si="105"/>
        <v>42347444777.833603</v>
      </c>
      <c r="P472" s="45">
        <f t="shared" ca="1" si="106"/>
        <v>2.4822993855819549E-2</v>
      </c>
    </row>
    <row r="473" spans="1:16" x14ac:dyDescent="0.2">
      <c r="A473" s="106">
        <v>51527.5</v>
      </c>
      <c r="B473" s="106">
        <v>6.0903655561560299E-2</v>
      </c>
      <c r="D473" s="92">
        <f t="shared" si="94"/>
        <v>5.1527500000000002</v>
      </c>
      <c r="E473" s="92">
        <f t="shared" si="95"/>
        <v>6.0903655561560299E-2</v>
      </c>
      <c r="F473" s="36">
        <f t="shared" si="96"/>
        <v>26.550832562500002</v>
      </c>
      <c r="G473" s="36">
        <f t="shared" si="97"/>
        <v>136.80980248642189</v>
      </c>
      <c r="H473" s="36">
        <f t="shared" si="98"/>
        <v>704.94670976191037</v>
      </c>
      <c r="I473" s="36">
        <f t="shared" si="99"/>
        <v>0.31382131119482987</v>
      </c>
      <c r="J473" s="36">
        <f t="shared" si="100"/>
        <v>1.6170427612591596</v>
      </c>
      <c r="K473" s="36">
        <f t="shared" ca="1" si="101"/>
        <v>3.6096012729258151E-2</v>
      </c>
      <c r="L473" s="36">
        <f t="shared" ca="1" si="102"/>
        <v>6.1541914289507216E-4</v>
      </c>
      <c r="M473" s="36">
        <f t="shared" ca="1" si="103"/>
        <v>15507121399.232643</v>
      </c>
      <c r="N473" s="36">
        <f t="shared" ca="1" si="104"/>
        <v>166289964360.6929</v>
      </c>
      <c r="O473" s="36">
        <f t="shared" ca="1" si="105"/>
        <v>42349542610.917175</v>
      </c>
      <c r="P473" s="45">
        <f t="shared" ca="1" si="106"/>
        <v>2.4807642832302149E-2</v>
      </c>
    </row>
    <row r="474" spans="1:16" x14ac:dyDescent="0.2">
      <c r="A474" s="106">
        <v>51528</v>
      </c>
      <c r="B474" s="106">
        <v>6.091899373132037E-2</v>
      </c>
      <c r="D474" s="92">
        <f t="shared" si="94"/>
        <v>5.1528</v>
      </c>
      <c r="E474" s="92">
        <f t="shared" si="95"/>
        <v>6.091899373132037E-2</v>
      </c>
      <c r="F474" s="36">
        <f t="shared" si="96"/>
        <v>26.551347840000002</v>
      </c>
      <c r="G474" s="36">
        <f t="shared" si="97"/>
        <v>136.813785149952</v>
      </c>
      <c r="H474" s="36">
        <f t="shared" si="98"/>
        <v>704.97407212067276</v>
      </c>
      <c r="I474" s="36">
        <f t="shared" si="99"/>
        <v>0.31390339089874758</v>
      </c>
      <c r="J474" s="36">
        <f t="shared" si="100"/>
        <v>1.6174813926230664</v>
      </c>
      <c r="K474" s="36">
        <f t="shared" ca="1" si="101"/>
        <v>3.6096808287938056E-2</v>
      </c>
      <c r="L474" s="36">
        <f t="shared" ca="1" si="102"/>
        <v>6.161408901856608E-4</v>
      </c>
      <c r="M474" s="36">
        <f t="shared" ca="1" si="103"/>
        <v>15507928151.409063</v>
      </c>
      <c r="N474" s="36">
        <f t="shared" ca="1" si="104"/>
        <v>166298341089.9534</v>
      </c>
      <c r="O474" s="36">
        <f t="shared" ca="1" si="105"/>
        <v>42351640521.367767</v>
      </c>
      <c r="P474" s="45">
        <f t="shared" ca="1" si="106"/>
        <v>2.4822185443382314E-2</v>
      </c>
    </row>
    <row r="475" spans="1:16" x14ac:dyDescent="0.2">
      <c r="A475" s="106">
        <v>51531.5</v>
      </c>
      <c r="B475" s="106">
        <v>6.0906636470463127E-2</v>
      </c>
      <c r="D475" s="92">
        <f t="shared" si="94"/>
        <v>5.1531500000000001</v>
      </c>
      <c r="E475" s="92">
        <f t="shared" si="95"/>
        <v>6.0906636470463127E-2</v>
      </c>
      <c r="F475" s="36">
        <f t="shared" si="96"/>
        <v>26.554954922500002</v>
      </c>
      <c r="G475" s="36">
        <f t="shared" si="97"/>
        <v>136.8416659588809</v>
      </c>
      <c r="H475" s="36">
        <f t="shared" si="98"/>
        <v>705.16563093600712</v>
      </c>
      <c r="I475" s="36">
        <f t="shared" si="99"/>
        <v>0.31386103372776708</v>
      </c>
      <c r="J475" s="36">
        <f t="shared" si="100"/>
        <v>1.6173729859542429</v>
      </c>
      <c r="K475" s="36">
        <f t="shared" ca="1" si="101"/>
        <v>3.6102377432053322E-2</v>
      </c>
      <c r="L475" s="36">
        <f t="shared" ca="1" si="102"/>
        <v>6.1525126644453455E-4</v>
      </c>
      <c r="M475" s="36">
        <f t="shared" ca="1" si="103"/>
        <v>15513576293.346664</v>
      </c>
      <c r="N475" s="36">
        <f t="shared" ca="1" si="104"/>
        <v>166356986989.78073</v>
      </c>
      <c r="O475" s="36">
        <f t="shared" ca="1" si="105"/>
        <v>42366328060.957565</v>
      </c>
      <c r="P475" s="45">
        <f t="shared" ca="1" si="106"/>
        <v>2.4804259038409805E-2</v>
      </c>
    </row>
    <row r="476" spans="1:16" x14ac:dyDescent="0.2">
      <c r="A476" s="106">
        <v>51531.5</v>
      </c>
      <c r="B476" s="106">
        <v>6.0916848691704217E-2</v>
      </c>
      <c r="D476" s="92">
        <f t="shared" si="94"/>
        <v>5.1531500000000001</v>
      </c>
      <c r="E476" s="92">
        <f t="shared" si="95"/>
        <v>6.0916848691704217E-2</v>
      </c>
      <c r="F476" s="36">
        <f t="shared" si="96"/>
        <v>26.554954922500002</v>
      </c>
      <c r="G476" s="36">
        <f t="shared" si="97"/>
        <v>136.8416659588809</v>
      </c>
      <c r="H476" s="36">
        <f t="shared" si="98"/>
        <v>705.16563093600712</v>
      </c>
      <c r="I476" s="36">
        <f t="shared" si="99"/>
        <v>0.31391365883565558</v>
      </c>
      <c r="J476" s="36">
        <f t="shared" si="100"/>
        <v>1.6176441710289586</v>
      </c>
      <c r="K476" s="36">
        <f t="shared" ca="1" si="101"/>
        <v>3.6102377432053322E-2</v>
      </c>
      <c r="L476" s="36">
        <f t="shared" ca="1" si="102"/>
        <v>6.1575798389604036E-4</v>
      </c>
      <c r="M476" s="36">
        <f t="shared" ca="1" si="103"/>
        <v>15513576293.346664</v>
      </c>
      <c r="N476" s="36">
        <f t="shared" ca="1" si="104"/>
        <v>166356986989.78073</v>
      </c>
      <c r="O476" s="36">
        <f t="shared" ca="1" si="105"/>
        <v>42366328060.957565</v>
      </c>
      <c r="P476" s="45">
        <f t="shared" ca="1" si="106"/>
        <v>2.4814471259650896E-2</v>
      </c>
    </row>
    <row r="477" spans="1:16" x14ac:dyDescent="0.2">
      <c r="A477" s="106">
        <v>51532</v>
      </c>
      <c r="B477" s="106">
        <v>6.0886209328600671E-2</v>
      </c>
      <c r="D477" s="92">
        <f t="shared" si="94"/>
        <v>5.1532</v>
      </c>
      <c r="E477" s="92">
        <f t="shared" si="95"/>
        <v>6.0886209328600671E-2</v>
      </c>
      <c r="F477" s="36">
        <f t="shared" si="96"/>
        <v>26.555470240000002</v>
      </c>
      <c r="G477" s="36">
        <f t="shared" si="97"/>
        <v>136.84564924076801</v>
      </c>
      <c r="H477" s="36">
        <f t="shared" si="98"/>
        <v>705.19299966752578</v>
      </c>
      <c r="I477" s="36">
        <f t="shared" si="99"/>
        <v>0.313758813912145</v>
      </c>
      <c r="J477" s="36">
        <f t="shared" si="100"/>
        <v>1.6168619198520655</v>
      </c>
      <c r="K477" s="36">
        <f t="shared" ca="1" si="101"/>
        <v>3.6103173057406346E-2</v>
      </c>
      <c r="L477" s="36">
        <f t="shared" ca="1" si="102"/>
        <v>6.1419888681933351E-4</v>
      </c>
      <c r="M477" s="36">
        <f t="shared" ca="1" si="103"/>
        <v>15514383296.01923</v>
      </c>
      <c r="N477" s="36">
        <f t="shared" ca="1" si="104"/>
        <v>166365366231.99304</v>
      </c>
      <c r="O477" s="36">
        <f t="shared" ca="1" si="105"/>
        <v>42368426590.412399</v>
      </c>
      <c r="P477" s="45">
        <f t="shared" ca="1" si="106"/>
        <v>2.4783036271194325E-2</v>
      </c>
    </row>
    <row r="478" spans="1:16" x14ac:dyDescent="0.2">
      <c r="A478" s="106">
        <v>51532</v>
      </c>
      <c r="B478" s="106">
        <v>6.0898036732396577E-2</v>
      </c>
      <c r="D478" s="92">
        <f t="shared" si="94"/>
        <v>5.1532</v>
      </c>
      <c r="E478" s="92">
        <f t="shared" si="95"/>
        <v>6.0898036732396577E-2</v>
      </c>
      <c r="F478" s="36">
        <f t="shared" si="96"/>
        <v>26.555470240000002</v>
      </c>
      <c r="G478" s="36">
        <f t="shared" si="97"/>
        <v>136.84564924076801</v>
      </c>
      <c r="H478" s="36">
        <f t="shared" si="98"/>
        <v>705.19299966752578</v>
      </c>
      <c r="I478" s="36">
        <f t="shared" si="99"/>
        <v>0.31381976288938601</v>
      </c>
      <c r="J478" s="36">
        <f t="shared" si="100"/>
        <v>1.617176002121584</v>
      </c>
      <c r="K478" s="36">
        <f t="shared" ca="1" si="101"/>
        <v>3.6103173057406346E-2</v>
      </c>
      <c r="L478" s="36">
        <f t="shared" ca="1" si="102"/>
        <v>6.1478526466135009E-4</v>
      </c>
      <c r="M478" s="36">
        <f t="shared" ca="1" si="103"/>
        <v>15514383296.01923</v>
      </c>
      <c r="N478" s="36">
        <f t="shared" ca="1" si="104"/>
        <v>166365366231.99304</v>
      </c>
      <c r="O478" s="36">
        <f t="shared" ca="1" si="105"/>
        <v>42368426590.412399</v>
      </c>
      <c r="P478" s="45">
        <f t="shared" ca="1" si="106"/>
        <v>2.4794863674990231E-2</v>
      </c>
    </row>
    <row r="479" spans="1:16" x14ac:dyDescent="0.2">
      <c r="A479" s="106">
        <v>51535.5</v>
      </c>
      <c r="B479" s="106">
        <v>6.0963067029661033E-2</v>
      </c>
      <c r="D479" s="92">
        <f t="shared" si="94"/>
        <v>5.1535500000000001</v>
      </c>
      <c r="E479" s="92">
        <f t="shared" si="95"/>
        <v>6.0963067029661033E-2</v>
      </c>
      <c r="F479" s="36">
        <f t="shared" si="96"/>
        <v>26.5590776025</v>
      </c>
      <c r="G479" s="36">
        <f t="shared" si="97"/>
        <v>136.87353437836387</v>
      </c>
      <c r="H479" s="36">
        <f t="shared" si="98"/>
        <v>705.38460309561719</v>
      </c>
      <c r="I479" s="36">
        <f t="shared" si="99"/>
        <v>0.31417621409070962</v>
      </c>
      <c r="J479" s="36">
        <f t="shared" si="100"/>
        <v>1.6191228281271766</v>
      </c>
      <c r="K479" s="36">
        <f t="shared" ca="1" si="101"/>
        <v>3.6108742668233496E-2</v>
      </c>
      <c r="L479" s="36">
        <f t="shared" ca="1" si="102"/>
        <v>6.1773743946305041E-4</v>
      </c>
      <c r="M479" s="36">
        <f t="shared" ca="1" si="103"/>
        <v>15520033191.6103</v>
      </c>
      <c r="N479" s="36">
        <f t="shared" ca="1" si="104"/>
        <v>166424029724.22791</v>
      </c>
      <c r="O479" s="36">
        <f t="shared" ca="1" si="105"/>
        <v>42383118463.454681</v>
      </c>
      <c r="P479" s="45">
        <f t="shared" ca="1" si="106"/>
        <v>2.4854324361427538E-2</v>
      </c>
    </row>
    <row r="480" spans="1:16" x14ac:dyDescent="0.2">
      <c r="A480" s="106">
        <v>51536</v>
      </c>
      <c r="B480" s="106">
        <v>6.0840389036457054E-2</v>
      </c>
      <c r="D480" s="92">
        <f t="shared" si="94"/>
        <v>5.1536</v>
      </c>
      <c r="E480" s="92">
        <f t="shared" si="95"/>
        <v>6.0840389036457054E-2</v>
      </c>
      <c r="F480" s="36">
        <f t="shared" si="96"/>
        <v>26.55959296</v>
      </c>
      <c r="G480" s="36">
        <f t="shared" si="97"/>
        <v>136.877518278656</v>
      </c>
      <c r="H480" s="36">
        <f t="shared" si="98"/>
        <v>705.41197820088155</v>
      </c>
      <c r="I480" s="36">
        <f t="shared" si="99"/>
        <v>0.31354702893828507</v>
      </c>
      <c r="J480" s="36">
        <f t="shared" si="100"/>
        <v>1.6158959683363459</v>
      </c>
      <c r="K480" s="36">
        <f t="shared" ca="1" si="101"/>
        <v>3.6109538360259638E-2</v>
      </c>
      <c r="L480" s="36">
        <f t="shared" ca="1" si="102"/>
        <v>6.1161497516837424E-4</v>
      </c>
      <c r="M480" s="36">
        <f t="shared" ca="1" si="103"/>
        <v>15520840444.830574</v>
      </c>
      <c r="N480" s="36">
        <f t="shared" ca="1" si="104"/>
        <v>166432411479.89059</v>
      </c>
      <c r="O480" s="36">
        <f t="shared" ca="1" si="105"/>
        <v>42385217612.034569</v>
      </c>
      <c r="P480" s="45">
        <f t="shared" ca="1" si="106"/>
        <v>2.4730850676197416E-2</v>
      </c>
    </row>
    <row r="481" spans="1:16" x14ac:dyDescent="0.2">
      <c r="A481" s="106">
        <v>51536</v>
      </c>
      <c r="B481" s="106">
        <v>6.0861212710733525E-2</v>
      </c>
      <c r="D481" s="92">
        <f t="shared" si="94"/>
        <v>5.1536</v>
      </c>
      <c r="E481" s="92">
        <f t="shared" si="95"/>
        <v>6.0861212710733525E-2</v>
      </c>
      <c r="F481" s="36">
        <f t="shared" si="96"/>
        <v>26.55959296</v>
      </c>
      <c r="G481" s="36">
        <f t="shared" si="97"/>
        <v>136.877518278656</v>
      </c>
      <c r="H481" s="36">
        <f t="shared" si="98"/>
        <v>705.41197820088155</v>
      </c>
      <c r="I481" s="36">
        <f t="shared" si="99"/>
        <v>0.3136543458260363</v>
      </c>
      <c r="J481" s="36">
        <f t="shared" si="100"/>
        <v>1.6164490366490607</v>
      </c>
      <c r="K481" s="36">
        <f t="shared" ca="1" si="101"/>
        <v>3.6109538360259638E-2</v>
      </c>
      <c r="L481" s="36">
        <f t="shared" ca="1" si="102"/>
        <v>6.1264538315190689E-4</v>
      </c>
      <c r="M481" s="36">
        <f t="shared" ca="1" si="103"/>
        <v>15520840444.830574</v>
      </c>
      <c r="N481" s="36">
        <f t="shared" ca="1" si="104"/>
        <v>166432411479.89059</v>
      </c>
      <c r="O481" s="36">
        <f t="shared" ca="1" si="105"/>
        <v>42385217612.034569</v>
      </c>
      <c r="P481" s="45">
        <f t="shared" ca="1" si="106"/>
        <v>2.4751674350473887E-2</v>
      </c>
    </row>
    <row r="482" spans="1:16" x14ac:dyDescent="0.2">
      <c r="A482" s="106">
        <v>51536.5</v>
      </c>
      <c r="B482" s="106">
        <v>6.0916433707461692E-2</v>
      </c>
      <c r="D482" s="92">
        <f t="shared" si="94"/>
        <v>5.1536499999999998</v>
      </c>
      <c r="E482" s="92">
        <f t="shared" si="95"/>
        <v>6.0916433707461692E-2</v>
      </c>
      <c r="F482" s="36">
        <f t="shared" si="96"/>
        <v>26.5601083225</v>
      </c>
      <c r="G482" s="36">
        <f t="shared" si="97"/>
        <v>136.88150225625211</v>
      </c>
      <c r="H482" s="36">
        <f t="shared" si="98"/>
        <v>705.43935410293375</v>
      </c>
      <c r="I482" s="36">
        <f t="shared" si="99"/>
        <v>0.31394197857645995</v>
      </c>
      <c r="J482" s="36">
        <f t="shared" si="100"/>
        <v>1.6179470778905727</v>
      </c>
      <c r="K482" s="36">
        <f t="shared" ca="1" si="101"/>
        <v>3.611033406061994E-2</v>
      </c>
      <c r="L482" s="36">
        <f t="shared" ca="1" si="102"/>
        <v>6.1534257968904249E-4</v>
      </c>
      <c r="M482" s="36">
        <f t="shared" ca="1" si="103"/>
        <v>15521647729.372936</v>
      </c>
      <c r="N482" s="36">
        <f t="shared" ca="1" si="104"/>
        <v>166440793549.76959</v>
      </c>
      <c r="O482" s="36">
        <f t="shared" ca="1" si="105"/>
        <v>42387316838.013603</v>
      </c>
      <c r="P482" s="45">
        <f t="shared" ca="1" si="106"/>
        <v>2.4806099646841752E-2</v>
      </c>
    </row>
    <row r="483" spans="1:16" x14ac:dyDescent="0.2">
      <c r="A483" s="106">
        <v>51536.5</v>
      </c>
      <c r="B483" s="106">
        <v>6.0934058667044155E-2</v>
      </c>
      <c r="D483" s="92">
        <f t="shared" si="94"/>
        <v>5.1536499999999998</v>
      </c>
      <c r="E483" s="92">
        <f t="shared" si="95"/>
        <v>6.0934058667044155E-2</v>
      </c>
      <c r="F483" s="36">
        <f t="shared" si="96"/>
        <v>26.5601083225</v>
      </c>
      <c r="G483" s="36">
        <f t="shared" si="97"/>
        <v>136.88150225625211</v>
      </c>
      <c r="H483" s="36">
        <f t="shared" si="98"/>
        <v>705.43935410293375</v>
      </c>
      <c r="I483" s="36">
        <f t="shared" si="99"/>
        <v>0.31403281144941209</v>
      </c>
      <c r="J483" s="36">
        <f t="shared" si="100"/>
        <v>1.6184151987262625</v>
      </c>
      <c r="K483" s="36">
        <f t="shared" ca="1" si="101"/>
        <v>3.611033406061994E-2</v>
      </c>
      <c r="L483" s="36">
        <f t="shared" ca="1" si="102"/>
        <v>6.1621730333559109E-4</v>
      </c>
      <c r="M483" s="36">
        <f t="shared" ca="1" si="103"/>
        <v>15521647729.372936</v>
      </c>
      <c r="N483" s="36">
        <f t="shared" ca="1" si="104"/>
        <v>166440793549.76959</v>
      </c>
      <c r="O483" s="36">
        <f t="shared" ca="1" si="105"/>
        <v>42387316838.013603</v>
      </c>
      <c r="P483" s="45">
        <f t="shared" ca="1" si="106"/>
        <v>2.4823724606424215E-2</v>
      </c>
    </row>
    <row r="484" spans="1:16" x14ac:dyDescent="0.2">
      <c r="A484" s="106">
        <v>51540</v>
      </c>
      <c r="B484" s="106">
        <v>6.0943318108911626E-2</v>
      </c>
      <c r="D484" s="92">
        <f t="shared" si="94"/>
        <v>5.1539999999999999</v>
      </c>
      <c r="E484" s="92">
        <f t="shared" si="95"/>
        <v>6.0943318108911626E-2</v>
      </c>
      <c r="F484" s="36">
        <f t="shared" si="96"/>
        <v>26.563715999999999</v>
      </c>
      <c r="G484" s="36">
        <f t="shared" si="97"/>
        <v>136.90939226399999</v>
      </c>
      <c r="H484" s="36">
        <f t="shared" si="98"/>
        <v>705.63100772865596</v>
      </c>
      <c r="I484" s="36">
        <f t="shared" si="99"/>
        <v>0.31410186153333053</v>
      </c>
      <c r="J484" s="36">
        <f t="shared" si="100"/>
        <v>1.6188809943427855</v>
      </c>
      <c r="K484" s="36">
        <f t="shared" ca="1" si="101"/>
        <v>3.6115904196497954E-2</v>
      </c>
      <c r="L484" s="36">
        <f t="shared" ca="1" si="102"/>
        <v>6.1640048157831197E-4</v>
      </c>
      <c r="M484" s="36">
        <f t="shared" ca="1" si="103"/>
        <v>15527299598.255646</v>
      </c>
      <c r="N484" s="36">
        <f t="shared" ca="1" si="104"/>
        <v>166499476837.63559</v>
      </c>
      <c r="O484" s="36">
        <f t="shared" ca="1" si="105"/>
        <v>42402013587.201004</v>
      </c>
      <c r="P484" s="45">
        <f t="shared" ca="1" si="106"/>
        <v>2.4827413912413672E-2</v>
      </c>
    </row>
    <row r="485" spans="1:16" x14ac:dyDescent="0.2">
      <c r="A485" s="106">
        <v>51540.5</v>
      </c>
      <c r="B485" s="106">
        <v>6.086516360664973E-2</v>
      </c>
      <c r="D485" s="92">
        <f t="shared" si="94"/>
        <v>5.1540499999999998</v>
      </c>
      <c r="E485" s="92">
        <f t="shared" si="95"/>
        <v>6.086516360664973E-2</v>
      </c>
      <c r="F485" s="36">
        <f t="shared" si="96"/>
        <v>26.564231402499999</v>
      </c>
      <c r="G485" s="36">
        <f t="shared" si="97"/>
        <v>136.91337686005511</v>
      </c>
      <c r="H485" s="36">
        <f t="shared" si="98"/>
        <v>705.65839000556707</v>
      </c>
      <c r="I485" s="36">
        <f t="shared" si="99"/>
        <v>0.31370209648685304</v>
      </c>
      <c r="J485" s="36">
        <f t="shared" si="100"/>
        <v>1.6168362903980649</v>
      </c>
      <c r="K485" s="36">
        <f t="shared" ca="1" si="101"/>
        <v>3.6116699963531375E-2</v>
      </c>
      <c r="L485" s="36">
        <f t="shared" ca="1" si="102"/>
        <v>6.1248645269475102E-4</v>
      </c>
      <c r="M485" s="36">
        <f t="shared" ca="1" si="103"/>
        <v>15528107133.403728</v>
      </c>
      <c r="N485" s="36">
        <f t="shared" ca="1" si="104"/>
        <v>166507861421.52606</v>
      </c>
      <c r="O485" s="36">
        <f t="shared" ca="1" si="105"/>
        <v>42404113432.441048</v>
      </c>
      <c r="P485" s="45">
        <f t="shared" ca="1" si="106"/>
        <v>2.4748463643118356E-2</v>
      </c>
    </row>
    <row r="486" spans="1:16" x14ac:dyDescent="0.2">
      <c r="A486" s="106">
        <v>51540.5</v>
      </c>
      <c r="B486" s="106">
        <v>6.0880173397890758E-2</v>
      </c>
      <c r="D486" s="92">
        <f t="shared" si="94"/>
        <v>5.1540499999999998</v>
      </c>
      <c r="E486" s="92">
        <f t="shared" si="95"/>
        <v>6.0880173397890758E-2</v>
      </c>
      <c r="F486" s="36">
        <f t="shared" si="96"/>
        <v>26.564231402499999</v>
      </c>
      <c r="G486" s="36">
        <f t="shared" si="97"/>
        <v>136.91337686005511</v>
      </c>
      <c r="H486" s="36">
        <f t="shared" si="98"/>
        <v>705.65839000556707</v>
      </c>
      <c r="I486" s="36">
        <f t="shared" si="99"/>
        <v>0.31377945770139887</v>
      </c>
      <c r="J486" s="36">
        <f t="shared" si="100"/>
        <v>1.6172350139658949</v>
      </c>
      <c r="K486" s="36">
        <f t="shared" ca="1" si="101"/>
        <v>3.6116699963531375E-2</v>
      </c>
      <c r="L486" s="36">
        <f t="shared" ca="1" si="102"/>
        <v>6.1322961653422284E-4</v>
      </c>
      <c r="M486" s="36">
        <f t="shared" ca="1" si="103"/>
        <v>15528107133.403728</v>
      </c>
      <c r="N486" s="36">
        <f t="shared" ca="1" si="104"/>
        <v>166507861421.52606</v>
      </c>
      <c r="O486" s="36">
        <f t="shared" ca="1" si="105"/>
        <v>42404113432.441048</v>
      </c>
      <c r="P486" s="45">
        <f t="shared" ca="1" si="106"/>
        <v>2.4763473434359383E-2</v>
      </c>
    </row>
    <row r="487" spans="1:16" x14ac:dyDescent="0.2">
      <c r="A487" s="106">
        <v>51541</v>
      </c>
      <c r="B487" s="106">
        <v>6.0931436564715113E-2</v>
      </c>
      <c r="D487" s="92">
        <f t="shared" si="94"/>
        <v>5.1540999999999997</v>
      </c>
      <c r="E487" s="92">
        <f t="shared" si="95"/>
        <v>6.0931436564715113E-2</v>
      </c>
      <c r="F487" s="36">
        <f t="shared" si="96"/>
        <v>26.564746809999995</v>
      </c>
      <c r="G487" s="36">
        <f t="shared" si="97"/>
        <v>136.91736153342097</v>
      </c>
      <c r="H487" s="36">
        <f t="shared" si="98"/>
        <v>705.68577307940495</v>
      </c>
      <c r="I487" s="36">
        <f t="shared" si="99"/>
        <v>0.31404671719819816</v>
      </c>
      <c r="J487" s="36">
        <f t="shared" si="100"/>
        <v>1.618628185111233</v>
      </c>
      <c r="K487" s="36">
        <f t="shared" ca="1" si="101"/>
        <v>3.6117495738898928E-2</v>
      </c>
      <c r="L487" s="36">
        <f t="shared" ca="1" si="102"/>
        <v>6.1573165930710729E-4</v>
      </c>
      <c r="M487" s="36">
        <f t="shared" ca="1" si="103"/>
        <v>15528914699.881151</v>
      </c>
      <c r="N487" s="36">
        <f t="shared" ca="1" si="104"/>
        <v>166516246319.70306</v>
      </c>
      <c r="O487" s="36">
        <f t="shared" ca="1" si="105"/>
        <v>42406213355.097198</v>
      </c>
      <c r="P487" s="45">
        <f t="shared" ca="1" si="106"/>
        <v>2.4813940825816186E-2</v>
      </c>
    </row>
    <row r="488" spans="1:16" x14ac:dyDescent="0.2">
      <c r="A488" s="106">
        <v>51544</v>
      </c>
      <c r="B488" s="106">
        <v>6.1040905100526288E-2</v>
      </c>
      <c r="D488" s="92">
        <f t="shared" si="94"/>
        <v>5.1543999999999999</v>
      </c>
      <c r="E488" s="92">
        <f t="shared" si="95"/>
        <v>6.1040905100526288E-2</v>
      </c>
      <c r="F488" s="36">
        <f t="shared" si="96"/>
        <v>26.567839359999997</v>
      </c>
      <c r="G488" s="36">
        <f t="shared" si="97"/>
        <v>136.94127119718399</v>
      </c>
      <c r="H488" s="36">
        <f t="shared" si="98"/>
        <v>705.85008825876503</v>
      </c>
      <c r="I488" s="36">
        <f t="shared" si="99"/>
        <v>0.31462924125015268</v>
      </c>
      <c r="J488" s="36">
        <f t="shared" si="100"/>
        <v>1.621724961099787</v>
      </c>
      <c r="K488" s="36">
        <f t="shared" ca="1" si="101"/>
        <v>3.6122270566121266E-2</v>
      </c>
      <c r="L488" s="36">
        <f t="shared" ca="1" si="102"/>
        <v>6.2093834705924259E-4</v>
      </c>
      <c r="M488" s="36">
        <f t="shared" ca="1" si="103"/>
        <v>15533760756.707018</v>
      </c>
      <c r="N488" s="36">
        <f t="shared" ca="1" si="104"/>
        <v>166566562309.21799</v>
      </c>
      <c r="O488" s="36">
        <f t="shared" ca="1" si="105"/>
        <v>42418814516.87851</v>
      </c>
      <c r="P488" s="45">
        <f t="shared" ca="1" si="106"/>
        <v>2.4918634534405022E-2</v>
      </c>
    </row>
    <row r="489" spans="1:16" x14ac:dyDescent="0.2">
      <c r="A489" s="106">
        <v>51544.5</v>
      </c>
      <c r="B489" s="106">
        <v>6.0838189361675177E-2</v>
      </c>
      <c r="D489" s="92">
        <f t="shared" si="94"/>
        <v>5.1544499999999998</v>
      </c>
      <c r="E489" s="92">
        <f t="shared" si="95"/>
        <v>6.0838189361675177E-2</v>
      </c>
      <c r="F489" s="36">
        <f t="shared" si="96"/>
        <v>26.568354802499996</v>
      </c>
      <c r="G489" s="36">
        <f t="shared" si="97"/>
        <v>136.9452564117461</v>
      </c>
      <c r="H489" s="36">
        <f t="shared" si="98"/>
        <v>705.87747691152458</v>
      </c>
      <c r="I489" s="36">
        <f t="shared" si="99"/>
        <v>0.3135874051552866</v>
      </c>
      <c r="J489" s="36">
        <f t="shared" si="100"/>
        <v>1.616370600502667</v>
      </c>
      <c r="K489" s="36">
        <f t="shared" ca="1" si="101"/>
        <v>3.6123066399827812E-2</v>
      </c>
      <c r="L489" s="36">
        <f t="shared" ca="1" si="102"/>
        <v>6.1083730301923485E-4</v>
      </c>
      <c r="M489" s="36">
        <f t="shared" ca="1" si="103"/>
        <v>15534568542.512411</v>
      </c>
      <c r="N489" s="36">
        <f t="shared" ca="1" si="104"/>
        <v>166574949407.61865</v>
      </c>
      <c r="O489" s="36">
        <f t="shared" ca="1" si="105"/>
        <v>42420914981.500404</v>
      </c>
      <c r="P489" s="45">
        <f t="shared" ca="1" si="106"/>
        <v>2.4715122961847365E-2</v>
      </c>
    </row>
    <row r="490" spans="1:16" x14ac:dyDescent="0.2">
      <c r="A490" s="106">
        <v>51544.5</v>
      </c>
      <c r="B490" s="106">
        <v>6.0895055095897987E-2</v>
      </c>
      <c r="D490" s="92">
        <f t="shared" si="94"/>
        <v>5.1544499999999998</v>
      </c>
      <c r="E490" s="92">
        <f t="shared" si="95"/>
        <v>6.0895055095897987E-2</v>
      </c>
      <c r="F490" s="36">
        <f t="shared" si="96"/>
        <v>26.568354802499996</v>
      </c>
      <c r="G490" s="36">
        <f t="shared" si="97"/>
        <v>136.9452564117461</v>
      </c>
      <c r="H490" s="36">
        <f t="shared" si="98"/>
        <v>705.87747691152458</v>
      </c>
      <c r="I490" s="36">
        <f t="shared" si="99"/>
        <v>0.31388051673905137</v>
      </c>
      <c r="J490" s="36">
        <f t="shared" si="100"/>
        <v>1.6178814295056032</v>
      </c>
      <c r="K490" s="36">
        <f t="shared" ca="1" si="101"/>
        <v>3.6123066399827812E-2</v>
      </c>
      <c r="L490" s="36">
        <f t="shared" ca="1" si="102"/>
        <v>6.1365142395822855E-4</v>
      </c>
      <c r="M490" s="36">
        <f t="shared" ca="1" si="103"/>
        <v>15534568542.512411</v>
      </c>
      <c r="N490" s="36">
        <f t="shared" ca="1" si="104"/>
        <v>166574949407.61865</v>
      </c>
      <c r="O490" s="36">
        <f t="shared" ca="1" si="105"/>
        <v>42420914981.500404</v>
      </c>
      <c r="P490" s="45">
        <f t="shared" ca="1" si="106"/>
        <v>2.4771988696070175E-2</v>
      </c>
    </row>
    <row r="491" spans="1:16" x14ac:dyDescent="0.2">
      <c r="A491" s="106">
        <v>51545</v>
      </c>
      <c r="B491" s="106">
        <v>6.0884806560352445E-2</v>
      </c>
      <c r="D491" s="92">
        <f t="shared" si="94"/>
        <v>5.1544999999999996</v>
      </c>
      <c r="E491" s="92">
        <f t="shared" si="95"/>
        <v>6.0884806560352445E-2</v>
      </c>
      <c r="F491" s="36">
        <f t="shared" si="96"/>
        <v>26.568870249999996</v>
      </c>
      <c r="G491" s="36">
        <f t="shared" si="97"/>
        <v>136.94924170362498</v>
      </c>
      <c r="H491" s="36">
        <f t="shared" si="98"/>
        <v>705.90486636133483</v>
      </c>
      <c r="I491" s="36">
        <f t="shared" si="99"/>
        <v>0.31383073541533668</v>
      </c>
      <c r="J491" s="36">
        <f t="shared" si="100"/>
        <v>1.6176405256983528</v>
      </c>
      <c r="K491" s="36">
        <f t="shared" ca="1" si="101"/>
        <v>3.6123862241868504E-2</v>
      </c>
      <c r="L491" s="36">
        <f t="shared" ca="1" si="102"/>
        <v>6.1310436354306214E-4</v>
      </c>
      <c r="M491" s="36">
        <f t="shared" ca="1" si="103"/>
        <v>15535376359.653578</v>
      </c>
      <c r="N491" s="36">
        <f t="shared" ca="1" si="104"/>
        <v>166583336820.36823</v>
      </c>
      <c r="O491" s="36">
        <f t="shared" ca="1" si="105"/>
        <v>42423015523.553543</v>
      </c>
      <c r="P491" s="45">
        <f t="shared" ca="1" si="106"/>
        <v>2.4760944318483941E-2</v>
      </c>
    </row>
    <row r="492" spans="1:16" x14ac:dyDescent="0.2">
      <c r="A492" s="106">
        <v>51545</v>
      </c>
      <c r="B492" s="106">
        <v>6.0913402958249208E-2</v>
      </c>
      <c r="D492" s="92">
        <f t="shared" si="94"/>
        <v>5.1544999999999996</v>
      </c>
      <c r="E492" s="92">
        <f t="shared" si="95"/>
        <v>6.0913402958249208E-2</v>
      </c>
      <c r="F492" s="36">
        <f t="shared" si="96"/>
        <v>26.568870249999996</v>
      </c>
      <c r="G492" s="36">
        <f t="shared" si="97"/>
        <v>136.94924170362498</v>
      </c>
      <c r="H492" s="36">
        <f t="shared" si="98"/>
        <v>705.90486636133483</v>
      </c>
      <c r="I492" s="36">
        <f t="shared" si="99"/>
        <v>0.31397813554829551</v>
      </c>
      <c r="J492" s="36">
        <f t="shared" si="100"/>
        <v>1.618400299683689</v>
      </c>
      <c r="K492" s="36">
        <f t="shared" ca="1" si="101"/>
        <v>3.6123862241868504E-2</v>
      </c>
      <c r="L492" s="36">
        <f t="shared" ca="1" si="102"/>
        <v>6.1452132892909678E-4</v>
      </c>
      <c r="M492" s="36">
        <f t="shared" ca="1" si="103"/>
        <v>15535376359.653578</v>
      </c>
      <c r="N492" s="36">
        <f t="shared" ca="1" si="104"/>
        <v>166583336820.36823</v>
      </c>
      <c r="O492" s="36">
        <f t="shared" ca="1" si="105"/>
        <v>42423015523.553543</v>
      </c>
      <c r="P492" s="45">
        <f t="shared" ca="1" si="106"/>
        <v>2.4789540716380704E-2</v>
      </c>
    </row>
    <row r="493" spans="1:16" x14ac:dyDescent="0.2">
      <c r="A493" s="106">
        <v>51549</v>
      </c>
      <c r="B493" s="106">
        <v>6.099730463756714E-2</v>
      </c>
      <c r="D493" s="92">
        <f t="shared" si="94"/>
        <v>5.1548999999999996</v>
      </c>
      <c r="E493" s="92">
        <f t="shared" si="95"/>
        <v>6.099730463756714E-2</v>
      </c>
      <c r="F493" s="36">
        <f t="shared" si="96"/>
        <v>26.572994009999995</v>
      </c>
      <c r="G493" s="36">
        <f t="shared" si="97"/>
        <v>136.98112682214895</v>
      </c>
      <c r="H493" s="36">
        <f t="shared" si="98"/>
        <v>706.12401065549557</v>
      </c>
      <c r="I493" s="36">
        <f t="shared" si="99"/>
        <v>0.31443500567619481</v>
      </c>
      <c r="J493" s="36">
        <f t="shared" si="100"/>
        <v>1.6208810107602165</v>
      </c>
      <c r="K493" s="36">
        <f t="shared" ca="1" si="101"/>
        <v>3.6130229278223083E-2</v>
      </c>
      <c r="L493" s="36">
        <f t="shared" ca="1" si="102"/>
        <v>6.1837143692729636E-4</v>
      </c>
      <c r="M493" s="36">
        <f t="shared" ca="1" si="103"/>
        <v>15541840024.968117</v>
      </c>
      <c r="N493" s="36">
        <f t="shared" ca="1" si="104"/>
        <v>166650447439.85852</v>
      </c>
      <c r="O493" s="36">
        <f t="shared" ca="1" si="105"/>
        <v>42439822647.729561</v>
      </c>
      <c r="P493" s="45">
        <f t="shared" ca="1" si="106"/>
        <v>2.4867075359344057E-2</v>
      </c>
    </row>
    <row r="494" spans="1:16" x14ac:dyDescent="0.2">
      <c r="A494" s="106">
        <v>51549.5</v>
      </c>
      <c r="B494" s="106">
        <v>6.0917598602827638E-2</v>
      </c>
      <c r="D494" s="92">
        <f t="shared" si="94"/>
        <v>5.1549500000000004</v>
      </c>
      <c r="E494" s="92">
        <f t="shared" si="95"/>
        <v>6.0917598602827638E-2</v>
      </c>
      <c r="F494" s="36">
        <f t="shared" si="96"/>
        <v>26.573509502500002</v>
      </c>
      <c r="G494" s="36">
        <f t="shared" si="97"/>
        <v>136.98511280991241</v>
      </c>
      <c r="H494" s="36">
        <f t="shared" si="98"/>
        <v>706.15140727945789</v>
      </c>
      <c r="I494" s="36">
        <f t="shared" si="99"/>
        <v>0.31402717491764637</v>
      </c>
      <c r="J494" s="36">
        <f t="shared" si="100"/>
        <v>1.6187943853417213</v>
      </c>
      <c r="K494" s="36">
        <f t="shared" ca="1" si="101"/>
        <v>3.6131025195271047E-2</v>
      </c>
      <c r="L494" s="36">
        <f t="shared" ca="1" si="102"/>
        <v>6.1437422128819165E-4</v>
      </c>
      <c r="M494" s="36">
        <f t="shared" ca="1" si="103"/>
        <v>15542648124.167677</v>
      </c>
      <c r="N494" s="36">
        <f t="shared" ca="1" si="104"/>
        <v>166658837682.09857</v>
      </c>
      <c r="O494" s="36">
        <f t="shared" ca="1" si="105"/>
        <v>42441923886.748787</v>
      </c>
      <c r="P494" s="45">
        <f t="shared" ca="1" si="106"/>
        <v>2.4786573407556592E-2</v>
      </c>
    </row>
    <row r="495" spans="1:16" x14ac:dyDescent="0.2">
      <c r="A495" s="106">
        <v>51595.5</v>
      </c>
      <c r="B495" s="106">
        <v>6.1036070270347409E-2</v>
      </c>
      <c r="D495" s="92">
        <f t="shared" si="94"/>
        <v>5.1595500000000003</v>
      </c>
      <c r="E495" s="92">
        <f t="shared" si="95"/>
        <v>6.1036070270347409E-2</v>
      </c>
      <c r="F495" s="36">
        <f t="shared" si="96"/>
        <v>26.620956202500004</v>
      </c>
      <c r="G495" s="36">
        <f t="shared" si="97"/>
        <v>137.3521545746089</v>
      </c>
      <c r="H495" s="36">
        <f t="shared" si="98"/>
        <v>708.67530913542339</v>
      </c>
      <c r="I495" s="36">
        <f t="shared" si="99"/>
        <v>0.31491865636337102</v>
      </c>
      <c r="J495" s="36">
        <f t="shared" si="100"/>
        <v>1.624838553439631</v>
      </c>
      <c r="K495" s="36">
        <f t="shared" ca="1" si="101"/>
        <v>3.6204285217137186E-2</v>
      </c>
      <c r="L495" s="36">
        <f t="shared" ca="1" si="102"/>
        <v>6.1661754892883465E-4</v>
      </c>
      <c r="M495" s="36">
        <f t="shared" ca="1" si="103"/>
        <v>15617127444.145544</v>
      </c>
      <c r="N495" s="36">
        <f t="shared" ca="1" si="104"/>
        <v>167432086097.7973</v>
      </c>
      <c r="O495" s="36">
        <f t="shared" ca="1" si="105"/>
        <v>42635569453.291855</v>
      </c>
      <c r="P495" s="45">
        <f t="shared" ca="1" si="106"/>
        <v>2.4831785053210223E-2</v>
      </c>
    </row>
    <row r="496" spans="1:16" x14ac:dyDescent="0.2">
      <c r="A496" s="106">
        <v>51596</v>
      </c>
      <c r="B496" s="106">
        <v>6.1253622901858762E-2</v>
      </c>
      <c r="D496" s="92">
        <f t="shared" si="94"/>
        <v>5.1596000000000002</v>
      </c>
      <c r="E496" s="92">
        <f t="shared" si="95"/>
        <v>6.1253622901858762E-2</v>
      </c>
      <c r="F496" s="36">
        <f t="shared" si="96"/>
        <v>26.621472160000003</v>
      </c>
      <c r="G496" s="36">
        <f t="shared" si="97"/>
        <v>137.35614775673602</v>
      </c>
      <c r="H496" s="36">
        <f t="shared" si="98"/>
        <v>708.70277996565528</v>
      </c>
      <c r="I496" s="36">
        <f t="shared" si="99"/>
        <v>0.31604419272443046</v>
      </c>
      <c r="J496" s="36">
        <f t="shared" si="100"/>
        <v>1.6306616167809715</v>
      </c>
      <c r="K496" s="36">
        <f t="shared" ca="1" si="101"/>
        <v>3.620508190926023E-2</v>
      </c>
      <c r="L496" s="36">
        <f t="shared" ca="1" si="102"/>
        <v>6.2742940585788906E-4</v>
      </c>
      <c r="M496" s="36">
        <f t="shared" ca="1" si="103"/>
        <v>15617938461.772821</v>
      </c>
      <c r="N496" s="36">
        <f t="shared" ca="1" si="104"/>
        <v>167440505615.08835</v>
      </c>
      <c r="O496" s="36">
        <f t="shared" ca="1" si="105"/>
        <v>42637677903.255371</v>
      </c>
      <c r="P496" s="45">
        <f t="shared" ca="1" si="106"/>
        <v>2.5048540992598532E-2</v>
      </c>
    </row>
    <row r="497" spans="1:16" x14ac:dyDescent="0.2">
      <c r="A497" s="106">
        <v>51761</v>
      </c>
      <c r="B497" s="106">
        <v>6.2112519997754134E-2</v>
      </c>
      <c r="D497" s="92">
        <f t="shared" si="94"/>
        <v>5.1760999999999999</v>
      </c>
      <c r="E497" s="92">
        <f t="shared" si="95"/>
        <v>6.2112519997754134E-2</v>
      </c>
      <c r="F497" s="36">
        <f t="shared" si="96"/>
        <v>26.792011209999998</v>
      </c>
      <c r="G497" s="36">
        <f t="shared" si="97"/>
        <v>138.67812922408098</v>
      </c>
      <c r="H497" s="36">
        <f t="shared" si="98"/>
        <v>717.81186467676559</v>
      </c>
      <c r="I497" s="36">
        <f t="shared" si="99"/>
        <v>0.32150061476037517</v>
      </c>
      <c r="J497" s="36">
        <f t="shared" si="100"/>
        <v>1.6641193320611778</v>
      </c>
      <c r="K497" s="36">
        <f t="shared" ca="1" si="101"/>
        <v>3.6468445478963642E-2</v>
      </c>
      <c r="L497" s="36">
        <f t="shared" ca="1" si="102"/>
        <v>6.5761855792527987E-4</v>
      </c>
      <c r="M497" s="36">
        <f t="shared" ca="1" si="103"/>
        <v>15887295058.477251</v>
      </c>
      <c r="N497" s="36">
        <f t="shared" ca="1" si="104"/>
        <v>170236205143.00897</v>
      </c>
      <c r="O497" s="36">
        <f t="shared" ca="1" si="105"/>
        <v>43337717265.31562</v>
      </c>
      <c r="P497" s="45">
        <f t="shared" ca="1" si="106"/>
        <v>2.5644074518790493E-2</v>
      </c>
    </row>
    <row r="498" spans="1:16" x14ac:dyDescent="0.2">
      <c r="A498" s="106">
        <v>51761.5</v>
      </c>
      <c r="B498" s="106">
        <v>6.1367180001980159E-2</v>
      </c>
      <c r="D498" s="92">
        <f t="shared" si="94"/>
        <v>5.1761499999999998</v>
      </c>
      <c r="E498" s="92">
        <f t="shared" si="95"/>
        <v>6.1367180001980159E-2</v>
      </c>
      <c r="F498" s="36">
        <f t="shared" si="96"/>
        <v>26.7925288225</v>
      </c>
      <c r="G498" s="36">
        <f t="shared" si="97"/>
        <v>138.68214806458337</v>
      </c>
      <c r="H498" s="36">
        <f t="shared" si="98"/>
        <v>717.83960070449325</v>
      </c>
      <c r="I498" s="36">
        <f t="shared" si="99"/>
        <v>0.31764572876724961</v>
      </c>
      <c r="J498" s="36">
        <f t="shared" si="100"/>
        <v>1.644181938958599</v>
      </c>
      <c r="K498" s="36">
        <f t="shared" ca="1" si="101"/>
        <v>3.6469244929687283E-2</v>
      </c>
      <c r="L498" s="36">
        <f t="shared" ca="1" si="102"/>
        <v>6.1990717086411165E-4</v>
      </c>
      <c r="M498" s="36">
        <f t="shared" ca="1" si="103"/>
        <v>15888116519.884565</v>
      </c>
      <c r="N498" s="36">
        <f t="shared" ca="1" si="104"/>
        <v>170244729402.44022</v>
      </c>
      <c r="O498" s="36">
        <f t="shared" ca="1" si="105"/>
        <v>43339851512.85453</v>
      </c>
      <c r="P498" s="45">
        <f t="shared" ca="1" si="106"/>
        <v>2.4897935072292876E-2</v>
      </c>
    </row>
    <row r="499" spans="1:16" x14ac:dyDescent="0.2">
      <c r="A499" s="106">
        <v>51762</v>
      </c>
      <c r="B499" s="106">
        <v>6.2221840002166573E-2</v>
      </c>
      <c r="D499" s="92">
        <f t="shared" si="94"/>
        <v>5.1761999999999997</v>
      </c>
      <c r="E499" s="92">
        <f t="shared" si="95"/>
        <v>6.2221840002166573E-2</v>
      </c>
      <c r="F499" s="36">
        <f t="shared" si="96"/>
        <v>26.793046439999998</v>
      </c>
      <c r="G499" s="36">
        <f t="shared" si="97"/>
        <v>138.68616698272797</v>
      </c>
      <c r="H499" s="36">
        <f t="shared" si="98"/>
        <v>717.86733753599651</v>
      </c>
      <c r="I499" s="36">
        <f t="shared" si="99"/>
        <v>0.32207268821921459</v>
      </c>
      <c r="J499" s="36">
        <f t="shared" si="100"/>
        <v>1.6671126487602985</v>
      </c>
      <c r="K499" s="36">
        <f t="shared" ca="1" si="101"/>
        <v>3.6470044388745057E-2</v>
      </c>
      <c r="L499" s="36">
        <f t="shared" ca="1" si="102"/>
        <v>6.6315497731543561E-4</v>
      </c>
      <c r="M499" s="36">
        <f t="shared" ca="1" si="103"/>
        <v>15888938012.978436</v>
      </c>
      <c r="N499" s="36">
        <f t="shared" ca="1" si="104"/>
        <v>170253253979.61169</v>
      </c>
      <c r="O499" s="36">
        <f t="shared" ca="1" si="105"/>
        <v>43341985838.646484</v>
      </c>
      <c r="P499" s="45">
        <f t="shared" ca="1" si="106"/>
        <v>2.5751795613421516E-2</v>
      </c>
    </row>
    <row r="500" spans="1:16" x14ac:dyDescent="0.2">
      <c r="A500" s="106">
        <v>51929</v>
      </c>
      <c r="B500" s="106">
        <v>6.285746036155615E-2</v>
      </c>
      <c r="D500" s="92">
        <f t="shared" si="94"/>
        <v>5.1928999999999998</v>
      </c>
      <c r="E500" s="92">
        <f t="shared" si="95"/>
        <v>6.285746036155615E-2</v>
      </c>
      <c r="F500" s="36">
        <f t="shared" si="96"/>
        <v>26.966210409999999</v>
      </c>
      <c r="G500" s="36">
        <f t="shared" si="97"/>
        <v>140.03283403808899</v>
      </c>
      <c r="H500" s="36">
        <f t="shared" si="98"/>
        <v>727.1765038763923</v>
      </c>
      <c r="I500" s="36">
        <f t="shared" si="99"/>
        <v>0.32641250591152493</v>
      </c>
      <c r="J500" s="36">
        <f t="shared" si="100"/>
        <v>1.6950275019479577</v>
      </c>
      <c r="K500" s="36">
        <f t="shared" ca="1" si="101"/>
        <v>3.673752996754906E-2</v>
      </c>
      <c r="L500" s="36">
        <f t="shared" ca="1" si="102"/>
        <v>6.8225076378777534E-4</v>
      </c>
      <c r="M500" s="36">
        <f t="shared" ca="1" si="103"/>
        <v>16165094493.844648</v>
      </c>
      <c r="N500" s="36">
        <f t="shared" ca="1" si="104"/>
        <v>173118287891.55713</v>
      </c>
      <c r="O500" s="36">
        <f t="shared" ca="1" si="105"/>
        <v>44059240426.30217</v>
      </c>
      <c r="P500" s="45">
        <f t="shared" ca="1" si="106"/>
        <v>2.611993039400709E-2</v>
      </c>
    </row>
    <row r="501" spans="1:16" x14ac:dyDescent="0.2">
      <c r="A501" s="106">
        <v>51929.5</v>
      </c>
      <c r="B501" s="106">
        <v>6.279045080736978E-2</v>
      </c>
      <c r="D501" s="92">
        <f t="shared" si="94"/>
        <v>5.1929499999999997</v>
      </c>
      <c r="E501" s="92">
        <f t="shared" si="95"/>
        <v>6.279045080736978E-2</v>
      </c>
      <c r="F501" s="36">
        <f t="shared" si="96"/>
        <v>26.966729702499997</v>
      </c>
      <c r="G501" s="36">
        <f t="shared" si="97"/>
        <v>140.03687900859734</v>
      </c>
      <c r="H501" s="36">
        <f t="shared" si="98"/>
        <v>727.20451084769559</v>
      </c>
      <c r="I501" s="36">
        <f t="shared" si="99"/>
        <v>0.32606767152013089</v>
      </c>
      <c r="J501" s="36">
        <f t="shared" si="100"/>
        <v>1.6932531148204637</v>
      </c>
      <c r="K501" s="36">
        <f t="shared" ca="1" si="101"/>
        <v>3.6738332218543987E-2</v>
      </c>
      <c r="L501" s="36">
        <f t="shared" ca="1" si="102"/>
        <v>6.7871288296624237E-4</v>
      </c>
      <c r="M501" s="36">
        <f t="shared" ca="1" si="103"/>
        <v>16165926647.609083</v>
      </c>
      <c r="N501" s="36">
        <f t="shared" ca="1" si="104"/>
        <v>173126919353.37143</v>
      </c>
      <c r="O501" s="36">
        <f t="shared" ca="1" si="105"/>
        <v>44061401073.848686</v>
      </c>
      <c r="P501" s="45">
        <f t="shared" ca="1" si="106"/>
        <v>2.6052118588825793E-2</v>
      </c>
    </row>
    <row r="502" spans="1:16" x14ac:dyDescent="0.2">
      <c r="A502" s="106">
        <v>51933</v>
      </c>
      <c r="B502" s="106">
        <v>6.2848848567227833E-2</v>
      </c>
      <c r="D502" s="92">
        <f t="shared" si="94"/>
        <v>5.1932999999999998</v>
      </c>
      <c r="E502" s="92">
        <f t="shared" si="95"/>
        <v>6.2848848567227833E-2</v>
      </c>
      <c r="F502" s="36">
        <f t="shared" si="96"/>
        <v>26.970364889999999</v>
      </c>
      <c r="G502" s="36">
        <f t="shared" si="97"/>
        <v>140.065195983237</v>
      </c>
      <c r="H502" s="36">
        <f t="shared" si="98"/>
        <v>727.40058229974466</v>
      </c>
      <c r="I502" s="36">
        <f t="shared" si="99"/>
        <v>0.32639292526418429</v>
      </c>
      <c r="J502" s="36">
        <f t="shared" si="100"/>
        <v>1.6950563787744881</v>
      </c>
      <c r="K502" s="36">
        <f t="shared" ca="1" si="101"/>
        <v>3.6743948208864501E-2</v>
      </c>
      <c r="L502" s="36">
        <f t="shared" ca="1" si="102"/>
        <v>6.8146582272007807E-4</v>
      </c>
      <c r="M502" s="36">
        <f t="shared" ca="1" si="103"/>
        <v>16171752618.870066</v>
      </c>
      <c r="N502" s="36">
        <f t="shared" ca="1" si="104"/>
        <v>173187348557.11377</v>
      </c>
      <c r="O502" s="36">
        <f t="shared" ca="1" si="105"/>
        <v>44076527815.762871</v>
      </c>
      <c r="P502" s="45">
        <f t="shared" ca="1" si="106"/>
        <v>2.6104900358363332E-2</v>
      </c>
    </row>
    <row r="503" spans="1:16" x14ac:dyDescent="0.2">
      <c r="A503" s="106">
        <v>51933.5</v>
      </c>
      <c r="B503" s="106">
        <v>6.249204276537057E-2</v>
      </c>
      <c r="D503" s="92">
        <f t="shared" si="94"/>
        <v>5.1933499999999997</v>
      </c>
      <c r="E503" s="92">
        <f t="shared" si="95"/>
        <v>6.249204276537057E-2</v>
      </c>
      <c r="F503" s="36">
        <f t="shared" si="96"/>
        <v>26.970884222499997</v>
      </c>
      <c r="G503" s="36">
        <f t="shared" si="97"/>
        <v>140.06924157692035</v>
      </c>
      <c r="H503" s="36">
        <f t="shared" si="98"/>
        <v>727.42859574349927</v>
      </c>
      <c r="I503" s="36">
        <f t="shared" si="99"/>
        <v>0.32454305029553721</v>
      </c>
      <c r="J503" s="36">
        <f t="shared" si="100"/>
        <v>1.685465650252328</v>
      </c>
      <c r="K503" s="36">
        <f t="shared" ca="1" si="101"/>
        <v>3.674475052653256E-2</v>
      </c>
      <c r="L503" s="36">
        <f t="shared" ca="1" si="102"/>
        <v>6.6292305763212807E-4</v>
      </c>
      <c r="M503" s="36">
        <f t="shared" ca="1" si="103"/>
        <v>16172585028.332808</v>
      </c>
      <c r="N503" s="36">
        <f t="shared" ca="1" si="104"/>
        <v>173195982582.17737</v>
      </c>
      <c r="O503" s="36">
        <f t="shared" ca="1" si="105"/>
        <v>44078689094.500435</v>
      </c>
      <c r="P503" s="45">
        <f t="shared" ca="1" si="106"/>
        <v>2.574729223883801E-2</v>
      </c>
    </row>
    <row r="504" spans="1:16" x14ac:dyDescent="0.2">
      <c r="A504" s="106">
        <v>51946</v>
      </c>
      <c r="B504" s="106">
        <v>6.2898484495235607E-2</v>
      </c>
      <c r="D504" s="92">
        <f t="shared" si="94"/>
        <v>5.1946000000000003</v>
      </c>
      <c r="E504" s="92">
        <f t="shared" si="95"/>
        <v>6.2898484495235607E-2</v>
      </c>
      <c r="F504" s="36">
        <f t="shared" si="96"/>
        <v>26.983869160000005</v>
      </c>
      <c r="G504" s="36">
        <f t="shared" si="97"/>
        <v>140.17040673853603</v>
      </c>
      <c r="H504" s="36">
        <f t="shared" si="98"/>
        <v>728.12919484399936</v>
      </c>
      <c r="I504" s="36">
        <f t="shared" si="99"/>
        <v>0.32673246755895091</v>
      </c>
      <c r="J504" s="36">
        <f t="shared" si="100"/>
        <v>1.6972444759817265</v>
      </c>
      <c r="K504" s="36">
        <f t="shared" ca="1" si="101"/>
        <v>3.6764811176829906E-2</v>
      </c>
      <c r="L504" s="36">
        <f t="shared" ca="1" si="102"/>
        <v>6.8296888111315005E-4</v>
      </c>
      <c r="M504" s="36">
        <f t="shared" ca="1" si="103"/>
        <v>16193405655.952141</v>
      </c>
      <c r="N504" s="36">
        <f t="shared" ca="1" si="104"/>
        <v>173411937372.73734</v>
      </c>
      <c r="O504" s="36">
        <f t="shared" ca="1" si="105"/>
        <v>44132746712.82093</v>
      </c>
      <c r="P504" s="45">
        <f t="shared" ca="1" si="106"/>
        <v>2.6133673318405701E-2</v>
      </c>
    </row>
    <row r="505" spans="1:16" x14ac:dyDescent="0.2">
      <c r="A505" s="106">
        <v>51946.5</v>
      </c>
      <c r="B505" s="106">
        <v>6.253120036853943E-2</v>
      </c>
      <c r="D505" s="92">
        <f t="shared" si="94"/>
        <v>5.1946500000000002</v>
      </c>
      <c r="E505" s="92">
        <f t="shared" si="95"/>
        <v>6.253120036853943E-2</v>
      </c>
      <c r="F505" s="36">
        <f t="shared" si="96"/>
        <v>26.984388622500003</v>
      </c>
      <c r="G505" s="36">
        <f t="shared" si="97"/>
        <v>140.17445435786965</v>
      </c>
      <c r="H505" s="36">
        <f t="shared" si="98"/>
        <v>728.15722933010761</v>
      </c>
      <c r="I505" s="36">
        <f t="shared" si="99"/>
        <v>0.32482769999443334</v>
      </c>
      <c r="J505" s="36">
        <f t="shared" si="100"/>
        <v>1.6873662117760833</v>
      </c>
      <c r="K505" s="36">
        <f t="shared" ca="1" si="101"/>
        <v>3.6765613711185627E-2</v>
      </c>
      <c r="L505" s="36">
        <f t="shared" ca="1" si="102"/>
        <v>6.6386545579760834E-4</v>
      </c>
      <c r="M505" s="36">
        <f t="shared" ca="1" si="103"/>
        <v>16194238896.794186</v>
      </c>
      <c r="N505" s="36">
        <f t="shared" ca="1" si="104"/>
        <v>173420579731.83923</v>
      </c>
      <c r="O505" s="36">
        <f t="shared" ca="1" si="105"/>
        <v>44134910043.772072</v>
      </c>
      <c r="P505" s="45">
        <f t="shared" ca="1" si="106"/>
        <v>2.5765586657353803E-2</v>
      </c>
    </row>
    <row r="506" spans="1:16" x14ac:dyDescent="0.2">
      <c r="A506" s="106">
        <v>51986</v>
      </c>
      <c r="B506" s="106">
        <v>6.2619520002044737E-2</v>
      </c>
      <c r="D506" s="92">
        <f t="shared" si="94"/>
        <v>5.1985999999999999</v>
      </c>
      <c r="E506" s="92">
        <f t="shared" si="95"/>
        <v>6.2619520002044737E-2</v>
      </c>
      <c r="F506" s="36">
        <f t="shared" si="96"/>
        <v>27.025441959999998</v>
      </c>
      <c r="G506" s="36">
        <f t="shared" si="97"/>
        <v>140.49446257325599</v>
      </c>
      <c r="H506" s="36">
        <f t="shared" si="98"/>
        <v>730.37451313332861</v>
      </c>
      <c r="I506" s="36">
        <f t="shared" si="99"/>
        <v>0.32553383668262975</v>
      </c>
      <c r="J506" s="36">
        <f t="shared" si="100"/>
        <v>1.6923202033783189</v>
      </c>
      <c r="K506" s="36">
        <f t="shared" ca="1" si="101"/>
        <v>3.6829040261172591E-2</v>
      </c>
      <c r="L506" s="36">
        <f t="shared" ca="1" si="102"/>
        <v>6.6514884526433667E-4</v>
      </c>
      <c r="M506" s="36">
        <f t="shared" ca="1" si="103"/>
        <v>16260166069.525478</v>
      </c>
      <c r="N506" s="36">
        <f t="shared" ca="1" si="104"/>
        <v>174104339989.67291</v>
      </c>
      <c r="O506" s="36">
        <f t="shared" ca="1" si="105"/>
        <v>44306062849.84977</v>
      </c>
      <c r="P506" s="45">
        <f t="shared" ca="1" si="106"/>
        <v>2.5790479740872146E-2</v>
      </c>
    </row>
    <row r="507" spans="1:16" x14ac:dyDescent="0.2">
      <c r="A507" s="106">
        <v>51986</v>
      </c>
      <c r="B507" s="106">
        <v>6.2619520002044737E-2</v>
      </c>
      <c r="D507" s="92">
        <f t="shared" si="94"/>
        <v>5.1985999999999999</v>
      </c>
      <c r="E507" s="92">
        <f t="shared" si="95"/>
        <v>6.2619520002044737E-2</v>
      </c>
      <c r="F507" s="36">
        <f t="shared" si="96"/>
        <v>27.025441959999998</v>
      </c>
      <c r="G507" s="36">
        <f t="shared" si="97"/>
        <v>140.49446257325599</v>
      </c>
      <c r="H507" s="36">
        <f t="shared" si="98"/>
        <v>730.37451313332861</v>
      </c>
      <c r="I507" s="36">
        <f t="shared" si="99"/>
        <v>0.32553383668262975</v>
      </c>
      <c r="J507" s="36">
        <f t="shared" si="100"/>
        <v>1.6923202033783189</v>
      </c>
      <c r="K507" s="36">
        <f t="shared" ca="1" si="101"/>
        <v>3.6829040261172591E-2</v>
      </c>
      <c r="L507" s="36">
        <f t="shared" ca="1" si="102"/>
        <v>6.6514884526433667E-4</v>
      </c>
      <c r="M507" s="36">
        <f t="shared" ca="1" si="103"/>
        <v>16260166069.525478</v>
      </c>
      <c r="N507" s="36">
        <f t="shared" ca="1" si="104"/>
        <v>174104339989.67291</v>
      </c>
      <c r="O507" s="36">
        <f t="shared" ca="1" si="105"/>
        <v>44306062849.84977</v>
      </c>
      <c r="P507" s="45">
        <f t="shared" ca="1" si="106"/>
        <v>2.5790479740872146E-2</v>
      </c>
    </row>
    <row r="508" spans="1:16" x14ac:dyDescent="0.2">
      <c r="A508" s="106">
        <v>51986.5</v>
      </c>
      <c r="B508" s="106">
        <v>6.2274179996165913E-2</v>
      </c>
      <c r="D508" s="92">
        <f t="shared" si="94"/>
        <v>5.1986499999999998</v>
      </c>
      <c r="E508" s="92">
        <f t="shared" si="95"/>
        <v>6.2274179996165913E-2</v>
      </c>
      <c r="F508" s="36">
        <f t="shared" si="96"/>
        <v>27.025961822499998</v>
      </c>
      <c r="G508" s="36">
        <f t="shared" si="97"/>
        <v>140.4985164285396</v>
      </c>
      <c r="H508" s="36">
        <f t="shared" si="98"/>
        <v>730.40261243122734</v>
      </c>
      <c r="I508" s="36">
        <f t="shared" si="99"/>
        <v>0.32374166583706793</v>
      </c>
      <c r="J508" s="36">
        <f t="shared" si="100"/>
        <v>1.6830196111038731</v>
      </c>
      <c r="K508" s="36">
        <f t="shared" ca="1" si="101"/>
        <v>3.6829843462259579E-2</v>
      </c>
      <c r="L508" s="36">
        <f t="shared" ca="1" si="102"/>
        <v>6.4741426165068063E-4</v>
      </c>
      <c r="M508" s="36">
        <f t="shared" ca="1" si="103"/>
        <v>16261001871.910889</v>
      </c>
      <c r="N508" s="36">
        <f t="shared" ca="1" si="104"/>
        <v>174113008025.35016</v>
      </c>
      <c r="O508" s="36">
        <f t="shared" ca="1" si="105"/>
        <v>44308232503.391441</v>
      </c>
      <c r="P508" s="45">
        <f t="shared" ca="1" si="106"/>
        <v>2.5444336533906334E-2</v>
      </c>
    </row>
    <row r="509" spans="1:16" x14ac:dyDescent="0.2">
      <c r="A509" s="106">
        <v>51986.5</v>
      </c>
      <c r="B509" s="106">
        <v>6.2274179996165913E-2</v>
      </c>
      <c r="D509" s="92">
        <f t="shared" si="94"/>
        <v>5.1986499999999998</v>
      </c>
      <c r="E509" s="92">
        <f t="shared" si="95"/>
        <v>6.2274179996165913E-2</v>
      </c>
      <c r="F509" s="36">
        <f t="shared" si="96"/>
        <v>27.025961822499998</v>
      </c>
      <c r="G509" s="36">
        <f t="shared" si="97"/>
        <v>140.4985164285396</v>
      </c>
      <c r="H509" s="36">
        <f t="shared" si="98"/>
        <v>730.40261243122734</v>
      </c>
      <c r="I509" s="36">
        <f t="shared" si="99"/>
        <v>0.32374166583706793</v>
      </c>
      <c r="J509" s="36">
        <f t="shared" si="100"/>
        <v>1.6830196111038731</v>
      </c>
      <c r="K509" s="36">
        <f t="shared" ca="1" si="101"/>
        <v>3.6829843462259579E-2</v>
      </c>
      <c r="L509" s="36">
        <f t="shared" ca="1" si="102"/>
        <v>6.4741426165068063E-4</v>
      </c>
      <c r="M509" s="36">
        <f t="shared" ca="1" si="103"/>
        <v>16261001871.910889</v>
      </c>
      <c r="N509" s="36">
        <f t="shared" ca="1" si="104"/>
        <v>174113008025.35016</v>
      </c>
      <c r="O509" s="36">
        <f t="shared" ca="1" si="105"/>
        <v>44308232503.391441</v>
      </c>
      <c r="P509" s="45">
        <f t="shared" ca="1" si="106"/>
        <v>2.5444336533906334E-2</v>
      </c>
    </row>
    <row r="510" spans="1:16" x14ac:dyDescent="0.2">
      <c r="A510" s="106">
        <v>53182</v>
      </c>
      <c r="B510" s="106">
        <v>6.6656240000156686E-2</v>
      </c>
      <c r="D510" s="92">
        <f t="shared" si="94"/>
        <v>5.3182</v>
      </c>
      <c r="E510" s="92">
        <f t="shared" si="95"/>
        <v>6.6656240000156686E-2</v>
      </c>
      <c r="F510" s="36">
        <f t="shared" si="96"/>
        <v>28.283251240000002</v>
      </c>
      <c r="G510" s="36">
        <f t="shared" si="97"/>
        <v>150.41598674456802</v>
      </c>
      <c r="H510" s="36">
        <f t="shared" si="98"/>
        <v>799.94230070496167</v>
      </c>
      <c r="I510" s="36">
        <f t="shared" si="99"/>
        <v>0.35449121556883328</v>
      </c>
      <c r="J510" s="36">
        <f t="shared" si="100"/>
        <v>1.8852551826381692</v>
      </c>
      <c r="K510" s="36">
        <f t="shared" ca="1" si="101"/>
        <v>3.8774129870201339E-2</v>
      </c>
      <c r="L510" s="36">
        <f t="shared" ca="1" si="102"/>
        <v>7.7741206529895852E-4</v>
      </c>
      <c r="M510" s="36">
        <f t="shared" ca="1" si="103"/>
        <v>18352934196.824402</v>
      </c>
      <c r="N510" s="36">
        <f t="shared" ca="1" si="104"/>
        <v>195775093962.42435</v>
      </c>
      <c r="O510" s="36">
        <f t="shared" ca="1" si="105"/>
        <v>49726478636.931778</v>
      </c>
      <c r="P510" s="45">
        <f t="shared" ca="1" si="106"/>
        <v>2.7882110129955347E-2</v>
      </c>
    </row>
    <row r="511" spans="1:16" x14ac:dyDescent="0.2">
      <c r="A511" s="106">
        <v>53182.5</v>
      </c>
      <c r="B511" s="106">
        <v>6.5510899992659688E-2</v>
      </c>
      <c r="D511" s="92">
        <f t="shared" si="94"/>
        <v>5.3182499999999999</v>
      </c>
      <c r="E511" s="92">
        <f t="shared" si="95"/>
        <v>6.5510899992659688E-2</v>
      </c>
      <c r="F511" s="36">
        <f t="shared" si="96"/>
        <v>28.2837830625</v>
      </c>
      <c r="G511" s="36">
        <f t="shared" si="97"/>
        <v>150.42022927214063</v>
      </c>
      <c r="H511" s="36">
        <f t="shared" si="98"/>
        <v>799.97238432656184</v>
      </c>
      <c r="I511" s="36">
        <f t="shared" si="99"/>
        <v>0.34840334388596239</v>
      </c>
      <c r="J511" s="36">
        <f t="shared" si="100"/>
        <v>1.8528960836215194</v>
      </c>
      <c r="K511" s="36">
        <f t="shared" ca="1" si="101"/>
        <v>3.877495300655303E-2</v>
      </c>
      <c r="L511" s="36">
        <f t="shared" ca="1" si="102"/>
        <v>7.148108612439057E-4</v>
      </c>
      <c r="M511" s="36">
        <f t="shared" ca="1" si="103"/>
        <v>18353849022.623642</v>
      </c>
      <c r="N511" s="36">
        <f t="shared" ca="1" si="104"/>
        <v>195784553239.60287</v>
      </c>
      <c r="O511" s="36">
        <f t="shared" ca="1" si="105"/>
        <v>49728843031.325256</v>
      </c>
      <c r="P511" s="45">
        <f t="shared" ca="1" si="106"/>
        <v>2.6735946986106658E-2</v>
      </c>
    </row>
    <row r="512" spans="1:16" x14ac:dyDescent="0.2">
      <c r="A512" s="106">
        <v>53190</v>
      </c>
      <c r="B512" s="106">
        <v>6.6230799995537382E-2</v>
      </c>
      <c r="D512" s="92">
        <f t="shared" si="94"/>
        <v>5.319</v>
      </c>
      <c r="E512" s="92">
        <f t="shared" si="95"/>
        <v>6.6230799995537382E-2</v>
      </c>
      <c r="F512" s="36">
        <f t="shared" si="96"/>
        <v>28.291761000000001</v>
      </c>
      <c r="G512" s="36">
        <f t="shared" si="97"/>
        <v>150.483876759</v>
      </c>
      <c r="H512" s="36">
        <f t="shared" si="98"/>
        <v>800.42374048112106</v>
      </c>
      <c r="I512" s="36">
        <f t="shared" si="99"/>
        <v>0.35228162517626332</v>
      </c>
      <c r="J512" s="36">
        <f t="shared" si="100"/>
        <v>1.8737859643125445</v>
      </c>
      <c r="K512" s="36">
        <f t="shared" ca="1" si="101"/>
        <v>3.8787301051925349E-2</v>
      </c>
      <c r="L512" s="36">
        <f t="shared" ca="1" si="102"/>
        <v>7.5314563426803478E-4</v>
      </c>
      <c r="M512" s="36">
        <f t="shared" ca="1" si="103"/>
        <v>18367575493.857307</v>
      </c>
      <c r="N512" s="36">
        <f t="shared" ca="1" si="104"/>
        <v>195926483249.39258</v>
      </c>
      <c r="O512" s="36">
        <f t="shared" ca="1" si="105"/>
        <v>49764318997.23204</v>
      </c>
      <c r="P512" s="45">
        <f t="shared" ca="1" si="106"/>
        <v>2.7443498943612032E-2</v>
      </c>
    </row>
    <row r="513" spans="1:16" x14ac:dyDescent="0.2">
      <c r="A513" s="106">
        <v>53194</v>
      </c>
      <c r="B513" s="106">
        <v>6.6078080002625939E-2</v>
      </c>
      <c r="D513" s="92">
        <f t="shared" si="94"/>
        <v>5.3193999999999999</v>
      </c>
      <c r="E513" s="92">
        <f t="shared" si="95"/>
        <v>6.6078080002625939E-2</v>
      </c>
      <c r="F513" s="36">
        <f t="shared" si="96"/>
        <v>28.296016359999999</v>
      </c>
      <c r="G513" s="36">
        <f t="shared" si="97"/>
        <v>150.51782942538401</v>
      </c>
      <c r="H513" s="36">
        <f t="shared" si="98"/>
        <v>800.66454184538759</v>
      </c>
      <c r="I513" s="36">
        <f t="shared" si="99"/>
        <v>0.3514957387659684</v>
      </c>
      <c r="J513" s="36">
        <f t="shared" si="100"/>
        <v>1.8697464327916924</v>
      </c>
      <c r="K513" s="36">
        <f t="shared" ca="1" si="101"/>
        <v>3.8793887442864869E-2</v>
      </c>
      <c r="L513" s="36">
        <f t="shared" ca="1" si="102"/>
        <v>7.4442716363812126E-4</v>
      </c>
      <c r="M513" s="36">
        <f t="shared" ca="1" si="103"/>
        <v>18374899410.387825</v>
      </c>
      <c r="N513" s="36">
        <f t="shared" ca="1" si="104"/>
        <v>196002210580.53448</v>
      </c>
      <c r="O513" s="36">
        <f t="shared" ca="1" si="105"/>
        <v>49783247218.831032</v>
      </c>
      <c r="P513" s="45">
        <f t="shared" ca="1" si="106"/>
        <v>2.728419255976107E-2</v>
      </c>
    </row>
    <row r="514" spans="1:16" x14ac:dyDescent="0.2">
      <c r="A514" s="106">
        <v>53237.5</v>
      </c>
      <c r="B514" s="106">
        <v>6.5523500001290813E-2</v>
      </c>
      <c r="D514" s="92">
        <f t="shared" si="94"/>
        <v>5.3237500000000004</v>
      </c>
      <c r="E514" s="92">
        <f t="shared" si="95"/>
        <v>6.5523500001290813E-2</v>
      </c>
      <c r="F514" s="36">
        <f t="shared" si="96"/>
        <v>28.342314062500005</v>
      </c>
      <c r="G514" s="36">
        <f t="shared" si="97"/>
        <v>150.88739449023441</v>
      </c>
      <c r="H514" s="36">
        <f t="shared" si="98"/>
        <v>803.28676641738559</v>
      </c>
      <c r="I514" s="36">
        <f t="shared" si="99"/>
        <v>0.34883073313187202</v>
      </c>
      <c r="J514" s="36">
        <f t="shared" si="100"/>
        <v>1.8570876155108038</v>
      </c>
      <c r="K514" s="36">
        <f t="shared" ca="1" si="101"/>
        <v>3.8865548885168875E-2</v>
      </c>
      <c r="L514" s="36">
        <f t="shared" ca="1" si="102"/>
        <v>7.1064635770954688E-4</v>
      </c>
      <c r="M514" s="36">
        <f t="shared" ca="1" si="103"/>
        <v>18454687808.906307</v>
      </c>
      <c r="N514" s="36">
        <f t="shared" ca="1" si="104"/>
        <v>196827153648.50922</v>
      </c>
      <c r="O514" s="36">
        <f t="shared" ca="1" si="105"/>
        <v>49989438088.310951</v>
      </c>
      <c r="P514" s="45">
        <f t="shared" ca="1" si="106"/>
        <v>2.6657951116121938E-2</v>
      </c>
    </row>
    <row r="515" spans="1:16" x14ac:dyDescent="0.2">
      <c r="A515" s="106">
        <v>53238</v>
      </c>
      <c r="B515" s="106">
        <v>6.6778159998648334E-2</v>
      </c>
      <c r="D515" s="92">
        <f t="shared" si="94"/>
        <v>5.3238000000000003</v>
      </c>
      <c r="E515" s="92">
        <f t="shared" si="95"/>
        <v>6.6778159998648334E-2</v>
      </c>
      <c r="F515" s="36">
        <f t="shared" si="96"/>
        <v>28.342846440000002</v>
      </c>
      <c r="G515" s="36">
        <f t="shared" si="97"/>
        <v>150.89164587727203</v>
      </c>
      <c r="H515" s="36">
        <f t="shared" si="98"/>
        <v>803.31694432142081</v>
      </c>
      <c r="I515" s="36">
        <f t="shared" si="99"/>
        <v>0.35551356820080404</v>
      </c>
      <c r="J515" s="36">
        <f t="shared" si="100"/>
        <v>1.8926831343874406</v>
      </c>
      <c r="K515" s="36">
        <f t="shared" ca="1" si="101"/>
        <v>3.8866372946610189E-2</v>
      </c>
      <c r="L515" s="36">
        <f t="shared" ca="1" si="102"/>
        <v>7.7906785643832427E-4</v>
      </c>
      <c r="M515" s="36">
        <f t="shared" ca="1" si="103"/>
        <v>18455606417.326038</v>
      </c>
      <c r="N515" s="36">
        <f t="shared" ca="1" si="104"/>
        <v>196836650759.21259</v>
      </c>
      <c r="O515" s="36">
        <f t="shared" ca="1" si="105"/>
        <v>49991811789.933578</v>
      </c>
      <c r="P515" s="45">
        <f t="shared" ca="1" si="106"/>
        <v>2.7911787052038145E-2</v>
      </c>
    </row>
    <row r="516" spans="1:16" x14ac:dyDescent="0.2">
      <c r="A516" s="106">
        <v>53241</v>
      </c>
      <c r="B516" s="106">
        <v>6.7406119997031055E-2</v>
      </c>
      <c r="D516" s="92">
        <f t="shared" si="94"/>
        <v>5.3240999999999996</v>
      </c>
      <c r="E516" s="92">
        <f t="shared" si="95"/>
        <v>6.7406119997031055E-2</v>
      </c>
      <c r="F516" s="36">
        <f t="shared" si="96"/>
        <v>28.346040809999995</v>
      </c>
      <c r="G516" s="36">
        <f t="shared" si="97"/>
        <v>150.91715587652095</v>
      </c>
      <c r="H516" s="36">
        <f t="shared" si="98"/>
        <v>803.49802960218517</v>
      </c>
      <c r="I516" s="36">
        <f t="shared" si="99"/>
        <v>0.35887692347619299</v>
      </c>
      <c r="J516" s="36">
        <f t="shared" si="100"/>
        <v>1.910696628279599</v>
      </c>
      <c r="K516" s="36">
        <f t="shared" ca="1" si="101"/>
        <v>3.8871317490275052E-2</v>
      </c>
      <c r="L516" s="36">
        <f t="shared" ca="1" si="102"/>
        <v>8.1423495409956872E-4</v>
      </c>
      <c r="M516" s="36">
        <f t="shared" ca="1" si="103"/>
        <v>18461118784.493187</v>
      </c>
      <c r="N516" s="36">
        <f t="shared" ca="1" si="104"/>
        <v>196893640590.95453</v>
      </c>
      <c r="O516" s="36">
        <f t="shared" ca="1" si="105"/>
        <v>50006055762.876213</v>
      </c>
      <c r="P516" s="45">
        <f t="shared" ca="1" si="106"/>
        <v>2.8534802506756003E-2</v>
      </c>
    </row>
    <row r="517" spans="1:16" x14ac:dyDescent="0.2">
      <c r="A517" s="106">
        <v>53241.5</v>
      </c>
      <c r="B517" s="106">
        <v>6.3760779994481709E-2</v>
      </c>
      <c r="D517" s="92">
        <f t="shared" si="94"/>
        <v>5.3241500000000004</v>
      </c>
      <c r="E517" s="92">
        <f t="shared" si="95"/>
        <v>6.3760779994481709E-2</v>
      </c>
      <c r="F517" s="36">
        <f t="shared" si="96"/>
        <v>28.346573222500005</v>
      </c>
      <c r="G517" s="36">
        <f t="shared" si="97"/>
        <v>150.92140782257343</v>
      </c>
      <c r="H517" s="36">
        <f t="shared" si="98"/>
        <v>803.52821345855432</v>
      </c>
      <c r="I517" s="36">
        <f t="shared" si="99"/>
        <v>0.33947195680761982</v>
      </c>
      <c r="J517" s="36">
        <f t="shared" si="100"/>
        <v>1.8073996188372892</v>
      </c>
      <c r="K517" s="36">
        <f t="shared" ca="1" si="101"/>
        <v>3.887214161005538E-2</v>
      </c>
      <c r="L517" s="36">
        <f t="shared" ca="1" si="102"/>
        <v>6.1944432063073965E-4</v>
      </c>
      <c r="M517" s="36">
        <f t="shared" ca="1" si="103"/>
        <v>18462037631.803711</v>
      </c>
      <c r="N517" s="36">
        <f t="shared" ca="1" si="104"/>
        <v>196903140090.90781</v>
      </c>
      <c r="O517" s="36">
        <f t="shared" ca="1" si="105"/>
        <v>50008430052.252892</v>
      </c>
      <c r="P517" s="45">
        <f t="shared" ca="1" si="106"/>
        <v>2.4888638384426329E-2</v>
      </c>
    </row>
    <row r="518" spans="1:16" x14ac:dyDescent="0.2">
      <c r="A518" s="106">
        <v>53242</v>
      </c>
      <c r="B518" s="106">
        <v>6.6715439992549364E-2</v>
      </c>
      <c r="D518" s="92">
        <f t="shared" si="94"/>
        <v>5.3242000000000003</v>
      </c>
      <c r="E518" s="92">
        <f t="shared" si="95"/>
        <v>6.6715439992549364E-2</v>
      </c>
      <c r="F518" s="36">
        <f t="shared" si="96"/>
        <v>28.347105640000002</v>
      </c>
      <c r="G518" s="36">
        <f t="shared" si="97"/>
        <v>150.92565984848801</v>
      </c>
      <c r="H518" s="36">
        <f t="shared" si="98"/>
        <v>803.55839816531989</v>
      </c>
      <c r="I518" s="36">
        <f t="shared" si="99"/>
        <v>0.35520634560833136</v>
      </c>
      <c r="J518" s="36">
        <f t="shared" si="100"/>
        <v>1.8911896252878779</v>
      </c>
      <c r="K518" s="36">
        <f t="shared" ca="1" si="101"/>
        <v>3.8872965738169819E-2</v>
      </c>
      <c r="L518" s="36">
        <f t="shared" ca="1" si="102"/>
        <v>7.7520337260578772E-4</v>
      </c>
      <c r="M518" s="36">
        <f t="shared" ca="1" si="103"/>
        <v>18462956513.24482</v>
      </c>
      <c r="N518" s="36">
        <f t="shared" ca="1" si="104"/>
        <v>196912639932.2146</v>
      </c>
      <c r="O518" s="36">
        <f t="shared" ca="1" si="105"/>
        <v>50010804425.602211</v>
      </c>
      <c r="P518" s="45">
        <f t="shared" ca="1" si="106"/>
        <v>2.7842474254379544E-2</v>
      </c>
    </row>
    <row r="519" spans="1:16" x14ac:dyDescent="0.2">
      <c r="A519" s="106">
        <v>53270.5</v>
      </c>
      <c r="B519" s="106">
        <v>6.6031059999659192E-2</v>
      </c>
      <c r="D519" s="92">
        <f t="shared" si="94"/>
        <v>5.3270499999999998</v>
      </c>
      <c r="E519" s="92">
        <f t="shared" si="95"/>
        <v>6.6031059999659192E-2</v>
      </c>
      <c r="F519" s="36">
        <f t="shared" si="96"/>
        <v>28.3774617025</v>
      </c>
      <c r="G519" s="36">
        <f t="shared" si="97"/>
        <v>151.16815736230262</v>
      </c>
      <c r="H519" s="36">
        <f t="shared" si="98"/>
        <v>805.28033267685419</v>
      </c>
      <c r="I519" s="36">
        <f t="shared" si="99"/>
        <v>0.35175075817118451</v>
      </c>
      <c r="J519" s="36">
        <f t="shared" si="100"/>
        <v>1.8737938763158084</v>
      </c>
      <c r="K519" s="36">
        <f t="shared" ca="1" si="101"/>
        <v>3.8919954817027938E-2</v>
      </c>
      <c r="L519" s="36">
        <f t="shared" ca="1" si="102"/>
        <v>7.3501202422369526E-4</v>
      </c>
      <c r="M519" s="36">
        <f t="shared" ca="1" si="103"/>
        <v>18515389200.641197</v>
      </c>
      <c r="N519" s="36">
        <f t="shared" ca="1" si="104"/>
        <v>197454695408.62292</v>
      </c>
      <c r="O519" s="36">
        <f t="shared" ca="1" si="105"/>
        <v>50146282577.353905</v>
      </c>
      <c r="P519" s="45">
        <f t="shared" ca="1" si="106"/>
        <v>2.7111105182631254E-2</v>
      </c>
    </row>
    <row r="520" spans="1:16" x14ac:dyDescent="0.2">
      <c r="A520" s="106">
        <v>53270.5</v>
      </c>
      <c r="B520" s="106">
        <v>6.6031059999659192E-2</v>
      </c>
      <c r="D520" s="92">
        <f t="shared" si="94"/>
        <v>5.3270499999999998</v>
      </c>
      <c r="E520" s="92">
        <f t="shared" si="95"/>
        <v>6.6031059999659192E-2</v>
      </c>
      <c r="F520" s="36">
        <f t="shared" si="96"/>
        <v>28.3774617025</v>
      </c>
      <c r="G520" s="36">
        <f t="shared" si="97"/>
        <v>151.16815736230262</v>
      </c>
      <c r="H520" s="36">
        <f t="shared" si="98"/>
        <v>805.28033267685419</v>
      </c>
      <c r="I520" s="36">
        <f t="shared" si="99"/>
        <v>0.35175075817118451</v>
      </c>
      <c r="J520" s="36">
        <f t="shared" si="100"/>
        <v>1.8737938763158084</v>
      </c>
      <c r="K520" s="36">
        <f t="shared" ca="1" si="101"/>
        <v>3.8919954817027938E-2</v>
      </c>
      <c r="L520" s="36">
        <f t="shared" ca="1" si="102"/>
        <v>7.3501202422369526E-4</v>
      </c>
      <c r="M520" s="36">
        <f t="shared" ca="1" si="103"/>
        <v>18515389200.641197</v>
      </c>
      <c r="N520" s="36">
        <f t="shared" ca="1" si="104"/>
        <v>197454695408.62292</v>
      </c>
      <c r="O520" s="36">
        <f t="shared" ca="1" si="105"/>
        <v>50146282577.353905</v>
      </c>
      <c r="P520" s="45">
        <f t="shared" ca="1" si="106"/>
        <v>2.7111105182631254E-2</v>
      </c>
    </row>
    <row r="521" spans="1:16" x14ac:dyDescent="0.2">
      <c r="A521" s="106">
        <v>53271</v>
      </c>
      <c r="B521" s="106">
        <v>6.7185719999542926E-2</v>
      </c>
      <c r="D521" s="92">
        <f t="shared" si="94"/>
        <v>5.3270999999999997</v>
      </c>
      <c r="E521" s="92">
        <f t="shared" si="95"/>
        <v>6.7185719999542926E-2</v>
      </c>
      <c r="F521" s="36">
        <f t="shared" si="96"/>
        <v>28.377994409999996</v>
      </c>
      <c r="G521" s="36">
        <f t="shared" si="97"/>
        <v>151.17241402151097</v>
      </c>
      <c r="H521" s="36">
        <f t="shared" si="98"/>
        <v>805.31056673399098</v>
      </c>
      <c r="I521" s="36">
        <f t="shared" si="99"/>
        <v>0.3579050490095651</v>
      </c>
      <c r="J521" s="36">
        <f t="shared" si="100"/>
        <v>1.9065959865788542</v>
      </c>
      <c r="K521" s="36">
        <f t="shared" ca="1" si="101"/>
        <v>3.8920779428522539E-2</v>
      </c>
      <c r="L521" s="36">
        <f t="shared" ca="1" si="102"/>
        <v>7.9890686548331419E-4</v>
      </c>
      <c r="M521" s="36">
        <f t="shared" ca="1" si="103"/>
        <v>18516310063.09729</v>
      </c>
      <c r="N521" s="36">
        <f t="shared" ca="1" si="104"/>
        <v>197464215062.3486</v>
      </c>
      <c r="O521" s="36">
        <f t="shared" ca="1" si="105"/>
        <v>50148661824.486015</v>
      </c>
      <c r="P521" s="45">
        <f t="shared" ca="1" si="106"/>
        <v>2.8264940571020386E-2</v>
      </c>
    </row>
    <row r="522" spans="1:16" x14ac:dyDescent="0.2">
      <c r="A522" s="106">
        <v>53271</v>
      </c>
      <c r="B522" s="106">
        <v>6.7185719999542926E-2</v>
      </c>
      <c r="D522" s="92">
        <f t="shared" si="94"/>
        <v>5.3270999999999997</v>
      </c>
      <c r="E522" s="92">
        <f t="shared" si="95"/>
        <v>6.7185719999542926E-2</v>
      </c>
      <c r="F522" s="36">
        <f t="shared" si="96"/>
        <v>28.377994409999996</v>
      </c>
      <c r="G522" s="36">
        <f t="shared" si="97"/>
        <v>151.17241402151097</v>
      </c>
      <c r="H522" s="36">
        <f t="shared" si="98"/>
        <v>805.31056673399098</v>
      </c>
      <c r="I522" s="36">
        <f t="shared" si="99"/>
        <v>0.3579050490095651</v>
      </c>
      <c r="J522" s="36">
        <f t="shared" si="100"/>
        <v>1.9065959865788542</v>
      </c>
      <c r="K522" s="36">
        <f t="shared" ca="1" si="101"/>
        <v>3.8920779428522539E-2</v>
      </c>
      <c r="L522" s="36">
        <f t="shared" ca="1" si="102"/>
        <v>7.9890686548331419E-4</v>
      </c>
      <c r="M522" s="36">
        <f t="shared" ca="1" si="103"/>
        <v>18516310063.09729</v>
      </c>
      <c r="N522" s="36">
        <f t="shared" ca="1" si="104"/>
        <v>197464215062.3486</v>
      </c>
      <c r="O522" s="36">
        <f t="shared" ca="1" si="105"/>
        <v>50148661824.486015</v>
      </c>
      <c r="P522" s="45">
        <f t="shared" ca="1" si="106"/>
        <v>2.8264940571020386E-2</v>
      </c>
    </row>
    <row r="523" spans="1:16" x14ac:dyDescent="0.2">
      <c r="A523" s="106">
        <v>53596</v>
      </c>
      <c r="B523" s="106">
        <v>6.77147199967294E-2</v>
      </c>
      <c r="D523" s="92">
        <f t="shared" si="94"/>
        <v>5.3596000000000004</v>
      </c>
      <c r="E523" s="92">
        <f t="shared" si="95"/>
        <v>6.77147199967294E-2</v>
      </c>
      <c r="F523" s="36">
        <f t="shared" si="96"/>
        <v>28.725312160000005</v>
      </c>
      <c r="G523" s="36">
        <f t="shared" si="97"/>
        <v>153.95618305273604</v>
      </c>
      <c r="H523" s="36">
        <f t="shared" si="98"/>
        <v>825.14355868944415</v>
      </c>
      <c r="I523" s="36">
        <f t="shared" si="99"/>
        <v>0.36292381329447093</v>
      </c>
      <c r="J523" s="36">
        <f t="shared" si="100"/>
        <v>1.9451264697330466</v>
      </c>
      <c r="K523" s="36">
        <f t="shared" ca="1" si="101"/>
        <v>3.9458540195851849E-2</v>
      </c>
      <c r="L523" s="36">
        <f t="shared" ca="1" si="102"/>
        <v>7.9841169693952048E-4</v>
      </c>
      <c r="M523" s="36">
        <f t="shared" ca="1" si="103"/>
        <v>19122140941.828922</v>
      </c>
      <c r="N523" s="36">
        <f t="shared" ca="1" si="104"/>
        <v>203724685918.58478</v>
      </c>
      <c r="O523" s="36">
        <f t="shared" ca="1" si="105"/>
        <v>51713053765.62394</v>
      </c>
      <c r="P523" s="45">
        <f t="shared" ca="1" si="106"/>
        <v>2.8256179800877551E-2</v>
      </c>
    </row>
    <row r="524" spans="1:16" x14ac:dyDescent="0.2">
      <c r="A524" s="106">
        <v>53596</v>
      </c>
      <c r="B524" s="106">
        <v>6.8064719998801593E-2</v>
      </c>
      <c r="D524" s="92">
        <f t="shared" si="94"/>
        <v>5.3596000000000004</v>
      </c>
      <c r="E524" s="92">
        <f t="shared" si="95"/>
        <v>6.8064719998801593E-2</v>
      </c>
      <c r="F524" s="36">
        <f t="shared" si="96"/>
        <v>28.725312160000005</v>
      </c>
      <c r="G524" s="36">
        <f t="shared" si="97"/>
        <v>153.95618305273604</v>
      </c>
      <c r="H524" s="36">
        <f t="shared" si="98"/>
        <v>825.14355868944415</v>
      </c>
      <c r="I524" s="36">
        <f t="shared" si="99"/>
        <v>0.36479967330557705</v>
      </c>
      <c r="J524" s="36">
        <f t="shared" si="100"/>
        <v>1.955180329048571</v>
      </c>
      <c r="K524" s="36">
        <f t="shared" ca="1" si="101"/>
        <v>3.9458540195851849E-2</v>
      </c>
      <c r="L524" s="36">
        <f t="shared" ca="1" si="102"/>
        <v>8.1831352291868989E-4</v>
      </c>
      <c r="M524" s="36">
        <f t="shared" ca="1" si="103"/>
        <v>19122140941.828922</v>
      </c>
      <c r="N524" s="36">
        <f t="shared" ca="1" si="104"/>
        <v>203724685918.58478</v>
      </c>
      <c r="O524" s="36">
        <f t="shared" ca="1" si="105"/>
        <v>51713053765.62394</v>
      </c>
      <c r="P524" s="45">
        <f t="shared" ca="1" si="106"/>
        <v>2.8606179802949744E-2</v>
      </c>
    </row>
    <row r="525" spans="1:16" x14ac:dyDescent="0.2">
      <c r="A525" s="106">
        <v>53596.5</v>
      </c>
      <c r="B525" s="106">
        <v>6.6869380003481638E-2</v>
      </c>
      <c r="D525" s="92">
        <f t="shared" si="94"/>
        <v>5.3596500000000002</v>
      </c>
      <c r="E525" s="92">
        <f t="shared" si="95"/>
        <v>6.6869380003481638E-2</v>
      </c>
      <c r="F525" s="36">
        <f t="shared" si="96"/>
        <v>28.725848122500004</v>
      </c>
      <c r="G525" s="36">
        <f t="shared" si="97"/>
        <v>153.96049188975715</v>
      </c>
      <c r="H525" s="36">
        <f t="shared" si="98"/>
        <v>825.174350356937</v>
      </c>
      <c r="I525" s="36">
        <f t="shared" si="99"/>
        <v>0.35839647253566037</v>
      </c>
      <c r="J525" s="36">
        <f t="shared" si="100"/>
        <v>1.9208796540257522</v>
      </c>
      <c r="K525" s="36">
        <f t="shared" ca="1" si="101"/>
        <v>3.9459370232872097E-2</v>
      </c>
      <c r="L525" s="36">
        <f t="shared" ca="1" si="102"/>
        <v>7.5130863562491046E-4</v>
      </c>
      <c r="M525" s="36">
        <f t="shared" ca="1" si="103"/>
        <v>19123084234.15527</v>
      </c>
      <c r="N525" s="36">
        <f t="shared" ca="1" si="104"/>
        <v>203734429829.09802</v>
      </c>
      <c r="O525" s="36">
        <f t="shared" ca="1" si="105"/>
        <v>51715488171.86837</v>
      </c>
      <c r="P525" s="45">
        <f t="shared" ca="1" si="106"/>
        <v>2.7410009770609541E-2</v>
      </c>
    </row>
    <row r="526" spans="1:16" x14ac:dyDescent="0.2">
      <c r="A526" s="106">
        <v>53597</v>
      </c>
      <c r="B526" s="106">
        <v>6.8624040002760012E-2</v>
      </c>
      <c r="D526" s="92">
        <f t="shared" si="94"/>
        <v>5.3597000000000001</v>
      </c>
      <c r="E526" s="92">
        <f t="shared" si="95"/>
        <v>6.8624040002760012E-2</v>
      </c>
      <c r="F526" s="36">
        <f t="shared" si="96"/>
        <v>28.72638409</v>
      </c>
      <c r="G526" s="36">
        <f t="shared" si="97"/>
        <v>153.96480080717299</v>
      </c>
      <c r="H526" s="36">
        <f t="shared" si="98"/>
        <v>825.20514288620507</v>
      </c>
      <c r="I526" s="36">
        <f t="shared" si="99"/>
        <v>0.36780426720279286</v>
      </c>
      <c r="J526" s="36">
        <f t="shared" si="100"/>
        <v>1.9713205309268089</v>
      </c>
      <c r="K526" s="36">
        <f t="shared" ca="1" si="101"/>
        <v>3.9460200278226477E-2</v>
      </c>
      <c r="L526" s="36">
        <f t="shared" ca="1" si="102"/>
        <v>8.505295474782802E-4</v>
      </c>
      <c r="M526" s="36">
        <f t="shared" ca="1" si="103"/>
        <v>19124027561.211918</v>
      </c>
      <c r="N526" s="36">
        <f t="shared" ca="1" si="104"/>
        <v>203744174086.75406</v>
      </c>
      <c r="O526" s="36">
        <f t="shared" ca="1" si="105"/>
        <v>51717922663.487259</v>
      </c>
      <c r="P526" s="45">
        <f t="shared" ca="1" si="106"/>
        <v>2.9163839724533534E-2</v>
      </c>
    </row>
    <row r="527" spans="1:16" x14ac:dyDescent="0.2">
      <c r="A527" s="106">
        <v>54388.5</v>
      </c>
      <c r="B527" s="106">
        <v>7.0050819995230995E-2</v>
      </c>
      <c r="D527" s="92">
        <f t="shared" si="94"/>
        <v>5.4388500000000004</v>
      </c>
      <c r="E527" s="92">
        <f t="shared" si="95"/>
        <v>7.0050819995230995E-2</v>
      </c>
      <c r="F527" s="36">
        <f t="shared" si="96"/>
        <v>29.581089322500006</v>
      </c>
      <c r="G527" s="36">
        <f t="shared" si="97"/>
        <v>160.88710766167918</v>
      </c>
      <c r="H527" s="36">
        <f t="shared" si="98"/>
        <v>875.04084550572384</v>
      </c>
      <c r="I527" s="36">
        <f t="shared" si="99"/>
        <v>0.38099590233106212</v>
      </c>
      <c r="J527" s="36">
        <f t="shared" si="100"/>
        <v>2.0721795633932976</v>
      </c>
      <c r="K527" s="36">
        <f t="shared" ca="1" si="101"/>
        <v>4.0784610886531583E-2</v>
      </c>
      <c r="L527" s="36">
        <f t="shared" ca="1" si="102"/>
        <v>8.5651099559412038E-4</v>
      </c>
      <c r="M527" s="36">
        <f t="shared" ca="1" si="103"/>
        <v>20661421505.680744</v>
      </c>
      <c r="N527" s="36">
        <f t="shared" ca="1" si="104"/>
        <v>219610007876.37466</v>
      </c>
      <c r="O527" s="36">
        <f t="shared" ca="1" si="105"/>
        <v>55680079051.09967</v>
      </c>
      <c r="P527" s="45">
        <f t="shared" ca="1" si="106"/>
        <v>2.9266209108699412E-2</v>
      </c>
    </row>
    <row r="528" spans="1:16" x14ac:dyDescent="0.2">
      <c r="A528" s="106">
        <v>54444</v>
      </c>
      <c r="B528" s="106">
        <v>7.0418080002127681E-2</v>
      </c>
      <c r="D528" s="92">
        <f t="shared" si="94"/>
        <v>5.4443999999999999</v>
      </c>
      <c r="E528" s="92">
        <f t="shared" si="95"/>
        <v>7.0418080002127681E-2</v>
      </c>
      <c r="F528" s="36">
        <f t="shared" si="96"/>
        <v>29.64149136</v>
      </c>
      <c r="G528" s="36">
        <f t="shared" si="97"/>
        <v>161.38013556038399</v>
      </c>
      <c r="H528" s="36">
        <f t="shared" si="98"/>
        <v>878.61801004495464</v>
      </c>
      <c r="I528" s="36">
        <f t="shared" si="99"/>
        <v>0.38338419476358393</v>
      </c>
      <c r="J528" s="36">
        <f t="shared" si="100"/>
        <v>2.0872969099708563</v>
      </c>
      <c r="K528" s="36">
        <f t="shared" ca="1" si="101"/>
        <v>4.0878262142764091E-2</v>
      </c>
      <c r="L528" s="36">
        <f t="shared" ca="1" si="102"/>
        <v>8.7260083916437608E-4</v>
      </c>
      <c r="M528" s="36">
        <f t="shared" ca="1" si="103"/>
        <v>20772576693.697216</v>
      </c>
      <c r="N528" s="36">
        <f t="shared" ca="1" si="104"/>
        <v>220756005541.09769</v>
      </c>
      <c r="O528" s="36">
        <f t="shared" ca="1" si="105"/>
        <v>55966137427.883392</v>
      </c>
      <c r="P528" s="45">
        <f t="shared" ca="1" si="106"/>
        <v>2.953981785936359E-2</v>
      </c>
    </row>
    <row r="529" spans="1:16" x14ac:dyDescent="0.2">
      <c r="A529" s="106">
        <v>54444.5</v>
      </c>
      <c r="B529" s="106">
        <v>7.0172740000998601E-2</v>
      </c>
      <c r="D529" s="92">
        <f t="shared" si="94"/>
        <v>5.4444499999999998</v>
      </c>
      <c r="E529" s="92">
        <f t="shared" si="95"/>
        <v>7.0172740000998601E-2</v>
      </c>
      <c r="F529" s="36">
        <f t="shared" si="96"/>
        <v>29.642035802499997</v>
      </c>
      <c r="G529" s="36">
        <f t="shared" si="97"/>
        <v>161.3845818249211</v>
      </c>
      <c r="H529" s="36">
        <f t="shared" si="98"/>
        <v>878.65028651669161</v>
      </c>
      <c r="I529" s="36">
        <f t="shared" si="99"/>
        <v>0.38205197429843685</v>
      </c>
      <c r="J529" s="36">
        <f t="shared" si="100"/>
        <v>2.0800628714691243</v>
      </c>
      <c r="K529" s="36">
        <f t="shared" ca="1" si="101"/>
        <v>4.0879106314487074E-2</v>
      </c>
      <c r="L529" s="36">
        <f t="shared" ca="1" si="102"/>
        <v>8.5811697455952295E-4</v>
      </c>
      <c r="M529" s="36">
        <f t="shared" ca="1" si="103"/>
        <v>20773580116.254498</v>
      </c>
      <c r="N529" s="36">
        <f t="shared" ca="1" si="104"/>
        <v>220766350052.11325</v>
      </c>
      <c r="O529" s="36">
        <f t="shared" ca="1" si="105"/>
        <v>55968719497.206299</v>
      </c>
      <c r="P529" s="45">
        <f t="shared" ca="1" si="106"/>
        <v>2.9293633686511528E-2</v>
      </c>
    </row>
    <row r="530" spans="1:16" x14ac:dyDescent="0.2">
      <c r="A530" s="106">
        <v>54461.5</v>
      </c>
      <c r="B530" s="106">
        <v>7.0231179997790605E-2</v>
      </c>
      <c r="D530" s="92">
        <f t="shared" si="94"/>
        <v>5.4461500000000003</v>
      </c>
      <c r="E530" s="92">
        <f t="shared" si="95"/>
        <v>7.0231179997790605E-2</v>
      </c>
      <c r="F530" s="36">
        <f t="shared" si="96"/>
        <v>29.660549822500002</v>
      </c>
      <c r="G530" s="36">
        <f t="shared" si="97"/>
        <v>161.5358034158084</v>
      </c>
      <c r="H530" s="36">
        <f t="shared" si="98"/>
        <v>879.74821577300486</v>
      </c>
      <c r="I530" s="36">
        <f t="shared" si="99"/>
        <v>0.38248954094496734</v>
      </c>
      <c r="J530" s="36">
        <f t="shared" si="100"/>
        <v>2.0830954134174342</v>
      </c>
      <c r="K530" s="36">
        <f t="shared" ca="1" si="101"/>
        <v>4.090781311188238E-2</v>
      </c>
      <c r="L530" s="36">
        <f t="shared" ca="1" si="102"/>
        <v>8.5985984552557906E-4</v>
      </c>
      <c r="M530" s="36">
        <f t="shared" ca="1" si="103"/>
        <v>20807718018.228157</v>
      </c>
      <c r="N530" s="36">
        <f t="shared" ca="1" si="104"/>
        <v>221118278375.51196</v>
      </c>
      <c r="O530" s="36">
        <f t="shared" ca="1" si="105"/>
        <v>56056562685.260826</v>
      </c>
      <c r="P530" s="45">
        <f t="shared" ca="1" si="106"/>
        <v>2.9323366885908225E-2</v>
      </c>
    </row>
    <row r="531" spans="1:16" x14ac:dyDescent="0.2">
      <c r="A531" s="106">
        <v>54623.5</v>
      </c>
      <c r="B531" s="106">
        <v>7.0941019999736454E-2</v>
      </c>
      <c r="D531" s="92">
        <f t="shared" si="94"/>
        <v>5.4623499999999998</v>
      </c>
      <c r="E531" s="92">
        <f t="shared" si="95"/>
        <v>7.0941019999736454E-2</v>
      </c>
      <c r="F531" s="36">
        <f t="shared" si="96"/>
        <v>29.837267522499999</v>
      </c>
      <c r="G531" s="36">
        <f t="shared" si="97"/>
        <v>162.98159825152786</v>
      </c>
      <c r="H531" s="36">
        <f t="shared" si="98"/>
        <v>890.26253320923331</v>
      </c>
      <c r="I531" s="36">
        <f t="shared" si="99"/>
        <v>0.38750468059556042</v>
      </c>
      <c r="J531" s="36">
        <f t="shared" si="100"/>
        <v>2.1166861920511595</v>
      </c>
      <c r="K531" s="36">
        <f t="shared" ca="1" si="101"/>
        <v>4.1181855351536005E-2</v>
      </c>
      <c r="L531" s="36">
        <f t="shared" ca="1" si="102"/>
        <v>8.8560788055870338E-4</v>
      </c>
      <c r="M531" s="36">
        <f t="shared" ca="1" si="103"/>
        <v>21135137226.298103</v>
      </c>
      <c r="N531" s="36">
        <f t="shared" ca="1" si="104"/>
        <v>224492957851.24255</v>
      </c>
      <c r="O531" s="36">
        <f t="shared" ca="1" si="105"/>
        <v>56898820202.555405</v>
      </c>
      <c r="P531" s="45">
        <f t="shared" ca="1" si="106"/>
        <v>2.9759164648200449E-2</v>
      </c>
    </row>
    <row r="532" spans="1:16" x14ac:dyDescent="0.2">
      <c r="A532" s="106">
        <v>54632</v>
      </c>
      <c r="B532" s="106">
        <v>7.0370239998737816E-2</v>
      </c>
      <c r="D532" s="92">
        <f t="shared" si="94"/>
        <v>5.4631999999999996</v>
      </c>
      <c r="E532" s="92">
        <f t="shared" si="95"/>
        <v>7.0370239998737816E-2</v>
      </c>
      <c r="F532" s="36">
        <f t="shared" si="96"/>
        <v>29.846554239999996</v>
      </c>
      <c r="G532" s="36">
        <f t="shared" si="97"/>
        <v>163.05769512396796</v>
      </c>
      <c r="H532" s="36">
        <f t="shared" si="98"/>
        <v>890.81680000126175</v>
      </c>
      <c r="I532" s="36">
        <f t="shared" si="99"/>
        <v>0.38444669516110441</v>
      </c>
      <c r="J532" s="36">
        <f t="shared" si="100"/>
        <v>2.1003091850041455</v>
      </c>
      <c r="K532" s="36">
        <f t="shared" ca="1" si="101"/>
        <v>4.1196258267531011E-2</v>
      </c>
      <c r="L532" s="36">
        <f t="shared" ca="1" si="102"/>
        <v>8.5112121005278846E-4</v>
      </c>
      <c r="M532" s="36">
        <f t="shared" ca="1" si="103"/>
        <v>21152422150.565582</v>
      </c>
      <c r="N532" s="36">
        <f t="shared" ca="1" si="104"/>
        <v>224671077406.55179</v>
      </c>
      <c r="O532" s="36">
        <f t="shared" ca="1" si="105"/>
        <v>56943271525.130669</v>
      </c>
      <c r="P532" s="45">
        <f t="shared" ca="1" si="106"/>
        <v>2.9173981731206805E-2</v>
      </c>
    </row>
    <row r="533" spans="1:16" x14ac:dyDescent="0.2">
      <c r="A533" s="106">
        <v>54769</v>
      </c>
      <c r="B533" s="106">
        <v>7.1147080001537688E-2</v>
      </c>
      <c r="D533" s="92">
        <f t="shared" si="94"/>
        <v>5.4768999999999997</v>
      </c>
      <c r="E533" s="92">
        <f t="shared" si="95"/>
        <v>7.1147080001537688E-2</v>
      </c>
      <c r="F533" s="36">
        <f t="shared" si="96"/>
        <v>29.996433609999997</v>
      </c>
      <c r="G533" s="36">
        <f>D533*F533</f>
        <v>164.28746723860897</v>
      </c>
      <c r="H533" s="36">
        <f t="shared" si="98"/>
        <v>899.78602931913747</v>
      </c>
      <c r="I533" s="36">
        <f t="shared" si="99"/>
        <v>0.38966544246042173</v>
      </c>
      <c r="J533" s="36">
        <f>I533*D533</f>
        <v>2.1341586618114836</v>
      </c>
      <c r="K533" s="36">
        <f t="shared" ca="1" si="101"/>
        <v>4.1428731641346299E-2</v>
      </c>
      <c r="L533" s="36">
        <f ca="1">+(K533-E533)^2</f>
        <v>8.8318022925769021E-4</v>
      </c>
      <c r="M533" s="36">
        <f t="shared" ca="1" si="103"/>
        <v>21432472943.329849</v>
      </c>
      <c r="N533" s="36">
        <f ca="1">(-M$2+M$4*D533-M$5*F533)^2</f>
        <v>227556497935.5856</v>
      </c>
      <c r="O533" s="36">
        <f t="shared" ca="1" si="105"/>
        <v>57663298445.229012</v>
      </c>
      <c r="P533" s="45">
        <f t="shared" ca="1" si="106"/>
        <v>2.9718348360191389E-2</v>
      </c>
    </row>
    <row r="534" spans="1:16" x14ac:dyDescent="0.2">
      <c r="A534" s="106">
        <v>54923.5</v>
      </c>
      <c r="B534" s="106">
        <v>7.213702000444755E-2</v>
      </c>
      <c r="D534" s="92">
        <f t="shared" si="94"/>
        <v>5.4923500000000001</v>
      </c>
      <c r="E534" s="92">
        <f t="shared" si="95"/>
        <v>7.213702000444755E-2</v>
      </c>
      <c r="F534" s="36">
        <f t="shared" si="96"/>
        <v>30.165908522500001</v>
      </c>
      <c r="G534" s="36">
        <f>D534*F534</f>
        <v>165.68172767355287</v>
      </c>
      <c r="H534" s="36">
        <f t="shared" si="98"/>
        <v>909.98203698783811</v>
      </c>
      <c r="I534" s="36">
        <f t="shared" si="99"/>
        <v>0.39620176182142752</v>
      </c>
      <c r="J534" s="36">
        <f>I534*D534</f>
        <v>2.1760787465399174</v>
      </c>
      <c r="K534" s="36">
        <f t="shared" ca="1" si="101"/>
        <v>4.1691651204344336E-2</v>
      </c>
      <c r="L534" s="36">
        <f ca="1">+(K534-E534)^2</f>
        <v>9.2692048137429819E-4</v>
      </c>
      <c r="M534" s="36">
        <f t="shared" ca="1" si="103"/>
        <v>21751607578.191013</v>
      </c>
      <c r="N534" s="36">
        <f ca="1">(-M$2+M$4*D534-M$5*F534)^2</f>
        <v>230843524483.33475</v>
      </c>
      <c r="O534" s="36">
        <f t="shared" ca="1" si="105"/>
        <v>58483416126.424049</v>
      </c>
      <c r="P534" s="45">
        <f t="shared" ca="1" si="106"/>
        <v>3.0445368800103213E-2</v>
      </c>
    </row>
    <row r="535" spans="1:16" x14ac:dyDescent="0.2">
      <c r="A535" s="106">
        <v>55056</v>
      </c>
      <c r="B535" s="106">
        <v>7.2221920003357809E-2</v>
      </c>
      <c r="D535" s="92">
        <f t="shared" si="94"/>
        <v>5.5056000000000003</v>
      </c>
      <c r="E535" s="92">
        <f t="shared" si="95"/>
        <v>7.2221920003357809E-2</v>
      </c>
      <c r="F535" s="36">
        <f t="shared" si="96"/>
        <v>30.311631360000003</v>
      </c>
      <c r="G535" s="36">
        <f>D535*F535</f>
        <v>166.88371761561604</v>
      </c>
      <c r="H535" s="36">
        <f t="shared" si="98"/>
        <v>918.79499570453561</v>
      </c>
      <c r="I535" s="36">
        <f t="shared" si="99"/>
        <v>0.39762500277048679</v>
      </c>
      <c r="J535" s="36">
        <f>I535*D535</f>
        <v>2.189164215253192</v>
      </c>
      <c r="K535" s="36">
        <f t="shared" ca="1" si="101"/>
        <v>4.1917766236043139E-2</v>
      </c>
      <c r="L535" s="36">
        <f ca="1">+(K535-E535)^2</f>
        <v>9.1834173555305199E-4</v>
      </c>
      <c r="M535" s="36">
        <f t="shared" ca="1" si="103"/>
        <v>22028113520.61718</v>
      </c>
      <c r="N535" s="36">
        <f ca="1">(-M$2+M$4*D535-M$5*F535)^2</f>
        <v>233690566385.41974</v>
      </c>
      <c r="O535" s="36">
        <f t="shared" ca="1" si="105"/>
        <v>59193650454.753654</v>
      </c>
      <c r="P535" s="45">
        <f t="shared" ca="1" si="106"/>
        <v>3.030415376731467E-2</v>
      </c>
    </row>
    <row r="536" spans="1:16" x14ac:dyDescent="0.2">
      <c r="A536" s="106">
        <v>56576</v>
      </c>
      <c r="B536" s="106">
        <v>7.5688320001063403E-2</v>
      </c>
      <c r="D536" s="92">
        <f t="shared" si="94"/>
        <v>5.6576000000000004</v>
      </c>
      <c r="E536" s="92">
        <f t="shared" si="95"/>
        <v>7.5688320001063403E-2</v>
      </c>
      <c r="F536" s="36">
        <f t="shared" si="96"/>
        <v>32.008437760000007</v>
      </c>
      <c r="G536" s="36">
        <f>D536*F536</f>
        <v>181.09093747097606</v>
      </c>
      <c r="H536" s="36">
        <f t="shared" si="98"/>
        <v>1024.5400878357943</v>
      </c>
      <c r="I536" s="36">
        <f t="shared" si="99"/>
        <v>0.42821423923801633</v>
      </c>
      <c r="J536" s="36">
        <f>I536*D536</f>
        <v>2.4226648799130013</v>
      </c>
      <c r="K536" s="36">
        <f t="shared" ca="1" si="101"/>
        <v>4.4553557008098404E-2</v>
      </c>
      <c r="L536" s="36">
        <f ca="1">+(K536-E536)^2</f>
        <v>9.6937346662810274E-4</v>
      </c>
      <c r="M536" s="36">
        <f t="shared" ca="1" si="103"/>
        <v>25391355327.92968</v>
      </c>
      <c r="N536" s="36">
        <f ca="1">(-M$2+M$4*D536-M$5*F536)^2</f>
        <v>268256679410.39236</v>
      </c>
      <c r="O536" s="36">
        <f t="shared" ca="1" si="105"/>
        <v>67809293721.393272</v>
      </c>
      <c r="P536" s="45">
        <f t="shared" ca="1" si="106"/>
        <v>3.1134762992964998E-2</v>
      </c>
    </row>
    <row r="537" spans="1:16" x14ac:dyDescent="0.2">
      <c r="A537" s="106"/>
      <c r="B537" s="106"/>
      <c r="D537" s="92"/>
      <c r="E537" s="9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45"/>
    </row>
    <row r="538" spans="1:16" x14ac:dyDescent="0.2">
      <c r="A538" s="106"/>
      <c r="B538" s="106"/>
      <c r="D538" s="92"/>
      <c r="E538" s="9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45"/>
    </row>
    <row r="539" spans="1:16" x14ac:dyDescent="0.2">
      <c r="A539" s="106"/>
      <c r="B539" s="106"/>
      <c r="D539" s="92"/>
      <c r="E539" s="9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45"/>
    </row>
    <row r="540" spans="1:16" x14ac:dyDescent="0.2">
      <c r="A540" s="106"/>
      <c r="B540" s="106"/>
      <c r="D540" s="92"/>
      <c r="E540" s="9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45"/>
    </row>
    <row r="541" spans="1:16" x14ac:dyDescent="0.2">
      <c r="A541" s="106"/>
      <c r="B541" s="106"/>
      <c r="D541" s="92"/>
      <c r="E541" s="9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45"/>
    </row>
    <row r="542" spans="1:16" x14ac:dyDescent="0.2">
      <c r="A542" s="106"/>
      <c r="B542" s="106"/>
      <c r="D542" s="92"/>
      <c r="E542" s="9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45"/>
    </row>
    <row r="543" spans="1:16" x14ac:dyDescent="0.2">
      <c r="A543" s="106"/>
      <c r="B543" s="106"/>
      <c r="D543" s="92"/>
      <c r="E543" s="9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45"/>
    </row>
    <row r="544" spans="1:16" x14ac:dyDescent="0.2">
      <c r="A544" s="106"/>
      <c r="B544" s="106"/>
      <c r="D544" s="92"/>
      <c r="E544" s="9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45"/>
    </row>
    <row r="545" spans="1:16" x14ac:dyDescent="0.2">
      <c r="A545" s="106"/>
      <c r="B545" s="106"/>
      <c r="D545" s="92"/>
      <c r="E545" s="9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45"/>
    </row>
    <row r="546" spans="1:16" x14ac:dyDescent="0.2">
      <c r="A546" s="106"/>
      <c r="B546" s="106"/>
      <c r="D546" s="92"/>
      <c r="E546" s="9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45"/>
    </row>
    <row r="547" spans="1:16" x14ac:dyDescent="0.2">
      <c r="A547" s="106"/>
      <c r="B547" s="106"/>
      <c r="D547" s="92"/>
      <c r="E547" s="9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45"/>
    </row>
    <row r="548" spans="1:16" x14ac:dyDescent="0.2">
      <c r="A548" s="106"/>
      <c r="B548" s="106"/>
      <c r="D548" s="92"/>
      <c r="E548" s="9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45"/>
    </row>
    <row r="549" spans="1:16" x14ac:dyDescent="0.2">
      <c r="A549" s="106"/>
      <c r="B549" s="106"/>
      <c r="D549" s="92"/>
      <c r="E549" s="9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45"/>
    </row>
    <row r="550" spans="1:16" x14ac:dyDescent="0.2">
      <c r="A550" s="106"/>
      <c r="B550" s="106"/>
      <c r="D550" s="92"/>
      <c r="E550" s="9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45"/>
    </row>
    <row r="551" spans="1:16" x14ac:dyDescent="0.2">
      <c r="A551" s="106"/>
      <c r="B551" s="106"/>
      <c r="D551" s="92"/>
      <c r="E551" s="9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45"/>
    </row>
    <row r="552" spans="1:16" x14ac:dyDescent="0.2">
      <c r="A552" s="106"/>
      <c r="B552" s="106"/>
      <c r="D552" s="92"/>
      <c r="E552" s="9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45"/>
    </row>
    <row r="553" spans="1:16" x14ac:dyDescent="0.2">
      <c r="A553" s="106"/>
      <c r="B553" s="106"/>
      <c r="D553" s="92"/>
      <c r="E553" s="9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45"/>
    </row>
    <row r="554" spans="1:16" x14ac:dyDescent="0.2">
      <c r="A554" s="106"/>
      <c r="B554" s="106"/>
      <c r="D554" s="92"/>
      <c r="E554" s="9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45"/>
    </row>
    <row r="555" spans="1:16" x14ac:dyDescent="0.2">
      <c r="A555" s="106"/>
      <c r="B555" s="106"/>
      <c r="D555" s="92"/>
      <c r="E555" s="9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45"/>
    </row>
    <row r="556" spans="1:16" x14ac:dyDescent="0.2">
      <c r="A556" s="106"/>
      <c r="B556" s="106"/>
      <c r="D556" s="92"/>
      <c r="E556" s="92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45"/>
    </row>
    <row r="557" spans="1:16" x14ac:dyDescent="0.2">
      <c r="A557" s="106"/>
      <c r="B557" s="106"/>
      <c r="D557" s="92"/>
      <c r="E557" s="92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45"/>
    </row>
    <row r="558" spans="1:16" x14ac:dyDescent="0.2">
      <c r="A558" s="106"/>
      <c r="B558" s="106"/>
      <c r="D558" s="92"/>
      <c r="E558" s="92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45"/>
    </row>
    <row r="559" spans="1:16" x14ac:dyDescent="0.2">
      <c r="A559" s="106"/>
      <c r="B559" s="106"/>
      <c r="D559" s="92"/>
      <c r="E559" s="92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45"/>
    </row>
    <row r="560" spans="1:16" x14ac:dyDescent="0.2">
      <c r="A560" s="106"/>
      <c r="B560" s="106"/>
      <c r="D560" s="92"/>
      <c r="E560" s="92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45"/>
    </row>
    <row r="561" spans="1:16" x14ac:dyDescent="0.2">
      <c r="A561" s="106"/>
      <c r="B561" s="106"/>
      <c r="D561" s="92"/>
      <c r="E561" s="9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45"/>
    </row>
    <row r="562" spans="1:16" x14ac:dyDescent="0.2">
      <c r="A562" s="106"/>
      <c r="B562" s="106"/>
      <c r="D562" s="92"/>
      <c r="E562" s="9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45"/>
    </row>
    <row r="563" spans="1:16" x14ac:dyDescent="0.2">
      <c r="A563" s="106"/>
      <c r="B563" s="106"/>
      <c r="D563" s="92"/>
      <c r="E563" s="9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45"/>
    </row>
    <row r="564" spans="1:16" x14ac:dyDescent="0.2">
      <c r="A564" s="106"/>
      <c r="B564" s="106"/>
      <c r="D564" s="92"/>
      <c r="E564" s="9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45"/>
    </row>
    <row r="565" spans="1:16" x14ac:dyDescent="0.2">
      <c r="A565" s="106"/>
      <c r="B565" s="106"/>
      <c r="D565" s="92"/>
      <c r="E565" s="9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45"/>
    </row>
    <row r="566" spans="1:16" x14ac:dyDescent="0.2">
      <c r="A566" s="106"/>
      <c r="B566" s="106"/>
      <c r="D566" s="92"/>
      <c r="E566" s="9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45"/>
    </row>
    <row r="567" spans="1:16" x14ac:dyDescent="0.2">
      <c r="A567" s="106"/>
      <c r="B567" s="106"/>
      <c r="D567" s="92"/>
      <c r="E567" s="9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45"/>
    </row>
    <row r="568" spans="1:16" x14ac:dyDescent="0.2">
      <c r="A568" s="106"/>
      <c r="B568" s="106"/>
      <c r="D568" s="92"/>
      <c r="E568" s="9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45"/>
    </row>
    <row r="569" spans="1:16" x14ac:dyDescent="0.2">
      <c r="A569" s="106"/>
      <c r="B569" s="106"/>
      <c r="D569" s="92"/>
      <c r="E569" s="9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45"/>
    </row>
    <row r="570" spans="1:16" x14ac:dyDescent="0.2">
      <c r="A570" s="106"/>
      <c r="B570" s="106"/>
      <c r="D570" s="92"/>
      <c r="E570" s="92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45"/>
    </row>
    <row r="571" spans="1:16" x14ac:dyDescent="0.2">
      <c r="A571" s="106"/>
      <c r="B571" s="106"/>
      <c r="D571" s="92"/>
      <c r="E571" s="9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45"/>
    </row>
    <row r="572" spans="1:16" x14ac:dyDescent="0.2">
      <c r="A572" s="106"/>
      <c r="B572" s="106"/>
      <c r="D572" s="92"/>
      <c r="E572" s="9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45"/>
    </row>
    <row r="573" spans="1:16" x14ac:dyDescent="0.2">
      <c r="A573" s="106"/>
      <c r="B573" s="106"/>
      <c r="D573" s="92"/>
      <c r="E573" s="92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45"/>
    </row>
    <row r="574" spans="1:16" x14ac:dyDescent="0.2">
      <c r="A574" s="106"/>
      <c r="B574" s="106"/>
      <c r="D574" s="92"/>
      <c r="E574" s="92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45"/>
    </row>
    <row r="575" spans="1:16" x14ac:dyDescent="0.2">
      <c r="A575" s="106"/>
      <c r="B575" s="106"/>
      <c r="D575" s="92"/>
      <c r="E575" s="92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45"/>
    </row>
    <row r="576" spans="1:16" x14ac:dyDescent="0.2">
      <c r="A576" s="106"/>
      <c r="B576" s="106"/>
      <c r="D576" s="92"/>
      <c r="E576" s="92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45"/>
    </row>
    <row r="577" spans="1:16" x14ac:dyDescent="0.2">
      <c r="A577" s="106"/>
      <c r="B577" s="106"/>
      <c r="D577" s="92"/>
      <c r="E577" s="92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45"/>
    </row>
    <row r="578" spans="1:16" x14ac:dyDescent="0.2">
      <c r="A578" s="106"/>
      <c r="B578" s="106"/>
      <c r="D578" s="92"/>
      <c r="E578" s="92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45"/>
    </row>
    <row r="579" spans="1:16" x14ac:dyDescent="0.2">
      <c r="A579" s="106"/>
      <c r="B579" s="106"/>
      <c r="D579" s="92"/>
      <c r="E579" s="92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45"/>
    </row>
    <row r="580" spans="1:16" x14ac:dyDescent="0.2">
      <c r="A580" s="106"/>
      <c r="B580" s="106"/>
      <c r="D580" s="92"/>
      <c r="E580" s="92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45"/>
    </row>
    <row r="581" spans="1:16" x14ac:dyDescent="0.2">
      <c r="A581" s="106"/>
      <c r="B581" s="106"/>
      <c r="D581" s="92"/>
      <c r="E581" s="92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45"/>
    </row>
    <row r="582" spans="1:16" x14ac:dyDescent="0.2">
      <c r="A582" s="106"/>
      <c r="B582" s="106"/>
      <c r="D582" s="92"/>
      <c r="E582" s="92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45"/>
    </row>
    <row r="583" spans="1:16" x14ac:dyDescent="0.2">
      <c r="A583" s="106"/>
      <c r="B583" s="106"/>
      <c r="D583" s="92"/>
      <c r="E583" s="92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45"/>
    </row>
    <row r="584" spans="1:16" x14ac:dyDescent="0.2">
      <c r="A584" s="106"/>
      <c r="B584" s="106"/>
      <c r="D584" s="92"/>
      <c r="E584" s="92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45"/>
    </row>
    <row r="585" spans="1:16" x14ac:dyDescent="0.2">
      <c r="A585" s="106"/>
      <c r="B585" s="106"/>
      <c r="D585" s="92"/>
      <c r="E585" s="92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45"/>
    </row>
    <row r="586" spans="1:16" x14ac:dyDescent="0.2">
      <c r="A586" s="106"/>
      <c r="B586" s="106"/>
      <c r="D586" s="92"/>
      <c r="E586" s="92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45"/>
    </row>
    <row r="587" spans="1:16" x14ac:dyDescent="0.2">
      <c r="A587" s="106"/>
      <c r="B587" s="106"/>
      <c r="D587" s="92"/>
      <c r="E587" s="92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45"/>
    </row>
    <row r="588" spans="1:16" x14ac:dyDescent="0.2">
      <c r="A588" s="106"/>
      <c r="B588" s="106"/>
      <c r="D588" s="92"/>
      <c r="E588" s="92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45"/>
    </row>
    <row r="589" spans="1:16" x14ac:dyDescent="0.2">
      <c r="A589" s="106"/>
      <c r="B589" s="106"/>
      <c r="D589" s="92"/>
      <c r="E589" s="92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45"/>
    </row>
    <row r="590" spans="1:16" x14ac:dyDescent="0.2">
      <c r="A590" s="106"/>
      <c r="B590" s="106"/>
      <c r="D590" s="92"/>
      <c r="E590" s="92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45"/>
    </row>
    <row r="591" spans="1:16" x14ac:dyDescent="0.2">
      <c r="D591" s="92"/>
      <c r="E591" s="92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45"/>
    </row>
    <row r="592" spans="1:16" x14ac:dyDescent="0.2">
      <c r="D592" s="92"/>
      <c r="E592" s="92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45"/>
    </row>
    <row r="593" spans="4:16" x14ac:dyDescent="0.2">
      <c r="D593" s="92"/>
      <c r="E593" s="9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45"/>
    </row>
    <row r="594" spans="4:16" x14ac:dyDescent="0.2">
      <c r="D594" s="92"/>
      <c r="E594" s="9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45"/>
    </row>
    <row r="595" spans="4:16" x14ac:dyDescent="0.2">
      <c r="D595" s="92"/>
      <c r="E595" s="9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45"/>
    </row>
    <row r="596" spans="4:16" x14ac:dyDescent="0.2">
      <c r="D596" s="92"/>
      <c r="E596" s="92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45"/>
    </row>
    <row r="597" spans="4:16" x14ac:dyDescent="0.2">
      <c r="D597" s="92"/>
      <c r="E597" s="92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45"/>
    </row>
    <row r="598" spans="4:16" x14ac:dyDescent="0.2">
      <c r="D598" s="92"/>
      <c r="E598" s="92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45"/>
    </row>
    <row r="599" spans="4:16" x14ac:dyDescent="0.2">
      <c r="D599" s="92"/>
      <c r="E599" s="9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45"/>
    </row>
    <row r="600" spans="4:16" x14ac:dyDescent="0.2">
      <c r="D600" s="92"/>
      <c r="E600" s="9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45"/>
    </row>
    <row r="601" spans="4:16" x14ac:dyDescent="0.2">
      <c r="D601" s="92"/>
      <c r="E601" s="9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45"/>
    </row>
    <row r="602" spans="4:16" x14ac:dyDescent="0.2">
      <c r="D602" s="92"/>
      <c r="E602" s="92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45"/>
    </row>
    <row r="603" spans="4:16" x14ac:dyDescent="0.2">
      <c r="D603" s="92"/>
      <c r="E603" s="92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45"/>
    </row>
    <row r="604" spans="4:16" x14ac:dyDescent="0.2">
      <c r="D604" s="92"/>
      <c r="E604" s="92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45"/>
    </row>
    <row r="605" spans="4:16" x14ac:dyDescent="0.2">
      <c r="D605" s="92"/>
      <c r="E605" s="92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45"/>
    </row>
    <row r="606" spans="4:16" x14ac:dyDescent="0.2">
      <c r="D606" s="92"/>
      <c r="E606" s="92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45"/>
    </row>
    <row r="607" spans="4:16" x14ac:dyDescent="0.2">
      <c r="D607" s="92"/>
      <c r="E607" s="92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45"/>
    </row>
    <row r="608" spans="4:16" x14ac:dyDescent="0.2">
      <c r="D608" s="92"/>
      <c r="E608" s="92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45"/>
    </row>
    <row r="609" spans="4:16" x14ac:dyDescent="0.2">
      <c r="D609" s="92"/>
      <c r="E609" s="92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45"/>
    </row>
    <row r="610" spans="4:16" x14ac:dyDescent="0.2">
      <c r="D610" s="92"/>
      <c r="E610" s="92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45"/>
    </row>
    <row r="611" spans="4:16" x14ac:dyDescent="0.2">
      <c r="D611" s="92"/>
      <c r="E611" s="92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45"/>
    </row>
    <row r="612" spans="4:16" x14ac:dyDescent="0.2">
      <c r="D612" s="92"/>
      <c r="E612" s="92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45"/>
    </row>
    <row r="613" spans="4:16" x14ac:dyDescent="0.2">
      <c r="D613" s="92"/>
      <c r="E613" s="92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45"/>
    </row>
    <row r="614" spans="4:16" x14ac:dyDescent="0.2">
      <c r="D614" s="92"/>
      <c r="E614" s="92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45"/>
    </row>
    <row r="615" spans="4:16" x14ac:dyDescent="0.2">
      <c r="D615" s="92"/>
      <c r="E615" s="92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45"/>
    </row>
    <row r="616" spans="4:16" x14ac:dyDescent="0.2">
      <c r="D616" s="92"/>
      <c r="E616" s="92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45"/>
    </row>
    <row r="617" spans="4:16" x14ac:dyDescent="0.2">
      <c r="D617" s="92"/>
      <c r="E617" s="92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45"/>
    </row>
    <row r="618" spans="4:16" x14ac:dyDescent="0.2">
      <c r="D618" s="92"/>
      <c r="E618" s="92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45"/>
    </row>
    <row r="619" spans="4:16" x14ac:dyDescent="0.2">
      <c r="D619" s="92"/>
      <c r="E619" s="92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45"/>
    </row>
    <row r="620" spans="4:16" x14ac:dyDescent="0.2">
      <c r="D620" s="92"/>
      <c r="E620" s="92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45"/>
    </row>
    <row r="621" spans="4:16" x14ac:dyDescent="0.2">
      <c r="D621" s="92"/>
      <c r="E621" s="92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45"/>
    </row>
    <row r="622" spans="4:16" x14ac:dyDescent="0.2">
      <c r="D622" s="92"/>
      <c r="E622" s="92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45"/>
    </row>
    <row r="623" spans="4:16" x14ac:dyDescent="0.2">
      <c r="D623" s="92"/>
      <c r="E623" s="92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45"/>
    </row>
    <row r="624" spans="4:16" x14ac:dyDescent="0.2">
      <c r="D624" s="92"/>
      <c r="E624" s="92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45"/>
    </row>
    <row r="625" spans="4:16" x14ac:dyDescent="0.2">
      <c r="D625" s="92"/>
      <c r="E625" s="92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45"/>
    </row>
    <row r="626" spans="4:16" x14ac:dyDescent="0.2">
      <c r="D626" s="92"/>
      <c r="E626" s="92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45"/>
    </row>
    <row r="627" spans="4:16" x14ac:dyDescent="0.2">
      <c r="D627" s="92"/>
      <c r="E627" s="92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45"/>
    </row>
    <row r="628" spans="4:16" x14ac:dyDescent="0.2">
      <c r="D628" s="92"/>
      <c r="E628" s="92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45"/>
    </row>
    <row r="629" spans="4:16" x14ac:dyDescent="0.2">
      <c r="D629" s="92"/>
      <c r="E629" s="92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45"/>
    </row>
    <row r="630" spans="4:16" x14ac:dyDescent="0.2">
      <c r="D630" s="92"/>
      <c r="E630" s="92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45"/>
    </row>
    <row r="631" spans="4:16" x14ac:dyDescent="0.2">
      <c r="D631" s="92"/>
      <c r="E631" s="92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45"/>
    </row>
    <row r="632" spans="4:16" x14ac:dyDescent="0.2">
      <c r="D632" s="92"/>
      <c r="E632" s="92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45"/>
    </row>
    <row r="633" spans="4:16" x14ac:dyDescent="0.2">
      <c r="D633" s="92"/>
      <c r="E633" s="92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45"/>
    </row>
    <row r="634" spans="4:16" x14ac:dyDescent="0.2">
      <c r="D634" s="92"/>
      <c r="E634" s="92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45"/>
    </row>
    <row r="635" spans="4:16" x14ac:dyDescent="0.2">
      <c r="D635" s="92"/>
      <c r="E635" s="92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45"/>
    </row>
    <row r="636" spans="4:16" x14ac:dyDescent="0.2">
      <c r="D636" s="92"/>
      <c r="E636" s="92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45"/>
    </row>
    <row r="637" spans="4:16" x14ac:dyDescent="0.2">
      <c r="D637" s="92"/>
      <c r="E637" s="92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45"/>
    </row>
    <row r="638" spans="4:16" x14ac:dyDescent="0.2">
      <c r="D638" s="92"/>
      <c r="E638" s="92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45"/>
    </row>
    <row r="639" spans="4:16" x14ac:dyDescent="0.2">
      <c r="D639" s="92"/>
      <c r="E639" s="92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45"/>
    </row>
    <row r="640" spans="4:16" x14ac:dyDescent="0.2">
      <c r="D640" s="92"/>
      <c r="E640" s="92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45"/>
    </row>
    <row r="641" spans="4:16" x14ac:dyDescent="0.2">
      <c r="D641" s="92"/>
      <c r="E641" s="92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45"/>
    </row>
    <row r="642" spans="4:16" x14ac:dyDescent="0.2">
      <c r="D642" s="92"/>
      <c r="E642" s="92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45"/>
    </row>
    <row r="643" spans="4:16" x14ac:dyDescent="0.2">
      <c r="D643" s="92"/>
      <c r="E643" s="92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45"/>
    </row>
    <row r="644" spans="4:16" x14ac:dyDescent="0.2">
      <c r="D644" s="92"/>
      <c r="E644" s="92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45"/>
    </row>
    <row r="645" spans="4:16" x14ac:dyDescent="0.2">
      <c r="D645" s="92"/>
      <c r="E645" s="92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45"/>
    </row>
    <row r="646" spans="4:16" x14ac:dyDescent="0.2">
      <c r="D646" s="92"/>
      <c r="E646" s="92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45"/>
    </row>
    <row r="647" spans="4:16" x14ac:dyDescent="0.2">
      <c r="D647" s="92"/>
      <c r="E647" s="92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45"/>
    </row>
    <row r="648" spans="4:16" x14ac:dyDescent="0.2">
      <c r="D648" s="92"/>
      <c r="E648" s="92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45"/>
    </row>
    <row r="649" spans="4:16" x14ac:dyDescent="0.2">
      <c r="D649" s="92"/>
      <c r="E649" s="92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45"/>
    </row>
    <row r="650" spans="4:16" x14ac:dyDescent="0.2">
      <c r="D650" s="92"/>
      <c r="E650" s="92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45"/>
    </row>
    <row r="651" spans="4:16" x14ac:dyDescent="0.2">
      <c r="D651" s="92"/>
      <c r="E651" s="92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45"/>
    </row>
    <row r="652" spans="4:16" x14ac:dyDescent="0.2">
      <c r="D652" s="92"/>
      <c r="E652" s="92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45"/>
    </row>
    <row r="653" spans="4:16" x14ac:dyDescent="0.2">
      <c r="D653" s="92"/>
      <c r="E653" s="92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45"/>
    </row>
    <row r="654" spans="4:16" x14ac:dyDescent="0.2">
      <c r="D654" s="92"/>
      <c r="E654" s="92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45"/>
    </row>
    <row r="655" spans="4:16" x14ac:dyDescent="0.2">
      <c r="D655" s="92"/>
      <c r="E655" s="92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45"/>
    </row>
    <row r="656" spans="4:16" x14ac:dyDescent="0.2">
      <c r="D656" s="92"/>
      <c r="E656" s="92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45"/>
    </row>
    <row r="657" spans="4:16" x14ac:dyDescent="0.2">
      <c r="D657" s="92"/>
      <c r="E657" s="92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45"/>
    </row>
    <row r="658" spans="4:16" x14ac:dyDescent="0.2">
      <c r="D658" s="92"/>
      <c r="E658" s="92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45"/>
    </row>
    <row r="659" spans="4:16" x14ac:dyDescent="0.2">
      <c r="D659" s="92"/>
      <c r="E659" s="92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45"/>
    </row>
    <row r="660" spans="4:16" x14ac:dyDescent="0.2">
      <c r="D660" s="92"/>
      <c r="E660" s="92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45"/>
    </row>
    <row r="661" spans="4:16" x14ac:dyDescent="0.2">
      <c r="D661" s="92"/>
      <c r="E661" s="92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45"/>
    </row>
    <row r="662" spans="4:16" x14ac:dyDescent="0.2">
      <c r="D662" s="92"/>
      <c r="E662" s="92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45"/>
    </row>
    <row r="663" spans="4:16" x14ac:dyDescent="0.2">
      <c r="D663" s="92"/>
      <c r="E663" s="92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45"/>
    </row>
    <row r="664" spans="4:16" x14ac:dyDescent="0.2">
      <c r="D664" s="92"/>
      <c r="E664" s="92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45"/>
    </row>
    <row r="665" spans="4:16" x14ac:dyDescent="0.2">
      <c r="D665" s="92"/>
      <c r="E665" s="92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45"/>
    </row>
    <row r="666" spans="4:16" x14ac:dyDescent="0.2">
      <c r="D666" s="92"/>
      <c r="E666" s="92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45"/>
    </row>
    <row r="667" spans="4:16" x14ac:dyDescent="0.2">
      <c r="D667" s="92"/>
      <c r="E667" s="92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45"/>
    </row>
    <row r="668" spans="4:16" x14ac:dyDescent="0.2">
      <c r="D668" s="92"/>
      <c r="E668" s="92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45"/>
    </row>
    <row r="669" spans="4:16" x14ac:dyDescent="0.2">
      <c r="D669" s="92"/>
      <c r="E669" s="92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45"/>
    </row>
    <row r="670" spans="4:16" x14ac:dyDescent="0.2">
      <c r="D670" s="92"/>
      <c r="E670" s="92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45"/>
    </row>
    <row r="671" spans="4:16" x14ac:dyDescent="0.2">
      <c r="D671" s="92"/>
      <c r="E671" s="92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45"/>
    </row>
    <row r="672" spans="4:16" x14ac:dyDescent="0.2">
      <c r="D672" s="92"/>
      <c r="E672" s="92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45"/>
    </row>
    <row r="673" spans="4:16" x14ac:dyDescent="0.2">
      <c r="D673" s="92"/>
      <c r="E673" s="92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45"/>
    </row>
    <row r="674" spans="4:16" x14ac:dyDescent="0.2">
      <c r="D674" s="92"/>
      <c r="E674" s="92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45"/>
    </row>
    <row r="675" spans="4:16" x14ac:dyDescent="0.2">
      <c r="D675" s="92"/>
      <c r="E675" s="92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45"/>
    </row>
    <row r="676" spans="4:16" x14ac:dyDescent="0.2">
      <c r="D676" s="92"/>
      <c r="E676" s="92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45"/>
    </row>
    <row r="677" spans="4:16" x14ac:dyDescent="0.2">
      <c r="D677" s="92"/>
      <c r="E677" s="92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45"/>
    </row>
    <row r="678" spans="4:16" x14ac:dyDescent="0.2">
      <c r="D678" s="92"/>
      <c r="E678" s="92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45"/>
    </row>
    <row r="679" spans="4:16" x14ac:dyDescent="0.2">
      <c r="D679" s="92"/>
      <c r="E679" s="92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45"/>
    </row>
    <row r="680" spans="4:16" x14ac:dyDescent="0.2">
      <c r="D680" s="92"/>
      <c r="E680" s="92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45"/>
    </row>
    <row r="681" spans="4:16" x14ac:dyDescent="0.2">
      <c r="D681" s="92"/>
      <c r="E681" s="92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45"/>
    </row>
    <row r="682" spans="4:16" x14ac:dyDescent="0.2">
      <c r="D682" s="92"/>
      <c r="E682" s="92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45"/>
    </row>
    <row r="683" spans="4:16" x14ac:dyDescent="0.2">
      <c r="D683" s="92"/>
      <c r="E683" s="92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45"/>
    </row>
    <row r="684" spans="4:16" x14ac:dyDescent="0.2">
      <c r="D684" s="92"/>
      <c r="E684" s="92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45"/>
    </row>
    <row r="685" spans="4:16" x14ac:dyDescent="0.2">
      <c r="D685" s="92"/>
      <c r="E685" s="92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45"/>
    </row>
    <row r="686" spans="4:16" x14ac:dyDescent="0.2">
      <c r="D686" s="92"/>
      <c r="E686" s="92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45"/>
    </row>
    <row r="687" spans="4:16" x14ac:dyDescent="0.2">
      <c r="D687" s="92"/>
      <c r="E687" s="92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45"/>
    </row>
    <row r="688" spans="4:16" x14ac:dyDescent="0.2">
      <c r="D688" s="92"/>
      <c r="E688" s="92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45"/>
    </row>
    <row r="689" spans="4:16" x14ac:dyDescent="0.2">
      <c r="D689" s="92"/>
      <c r="E689" s="92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45"/>
    </row>
    <row r="690" spans="4:16" x14ac:dyDescent="0.2">
      <c r="D690" s="92"/>
      <c r="E690" s="92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45"/>
    </row>
    <row r="691" spans="4:16" x14ac:dyDescent="0.2">
      <c r="D691" s="92"/>
      <c r="E691" s="92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45"/>
    </row>
    <row r="692" spans="4:16" x14ac:dyDescent="0.2">
      <c r="D692" s="92"/>
      <c r="E692" s="92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45"/>
    </row>
    <row r="693" spans="4:16" x14ac:dyDescent="0.2">
      <c r="D693" s="92"/>
      <c r="E693" s="92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45"/>
    </row>
    <row r="694" spans="4:16" x14ac:dyDescent="0.2">
      <c r="D694" s="92"/>
      <c r="E694" s="92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45"/>
    </row>
    <row r="695" spans="4:16" x14ac:dyDescent="0.2">
      <c r="D695" s="92"/>
      <c r="E695" s="92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45"/>
    </row>
    <row r="696" spans="4:16" x14ac:dyDescent="0.2">
      <c r="D696" s="92"/>
      <c r="E696" s="92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45"/>
    </row>
    <row r="697" spans="4:16" x14ac:dyDescent="0.2">
      <c r="D697" s="92"/>
      <c r="E697" s="92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45"/>
    </row>
    <row r="698" spans="4:16" x14ac:dyDescent="0.2">
      <c r="D698" s="92"/>
      <c r="E698" s="92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45"/>
    </row>
    <row r="699" spans="4:16" x14ac:dyDescent="0.2">
      <c r="D699" s="92"/>
      <c r="E699" s="92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45"/>
    </row>
    <row r="700" spans="4:16" x14ac:dyDescent="0.2">
      <c r="D700" s="92"/>
      <c r="E700" s="92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45"/>
    </row>
    <row r="701" spans="4:16" x14ac:dyDescent="0.2">
      <c r="D701" s="92"/>
      <c r="E701" s="92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45"/>
    </row>
    <row r="702" spans="4:16" x14ac:dyDescent="0.2">
      <c r="D702" s="92"/>
      <c r="E702" s="92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45"/>
    </row>
    <row r="703" spans="4:16" x14ac:dyDescent="0.2">
      <c r="D703" s="92"/>
      <c r="E703" s="92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45"/>
    </row>
    <row r="704" spans="4:16" x14ac:dyDescent="0.2">
      <c r="D704" s="92"/>
      <c r="E704" s="92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45"/>
    </row>
    <row r="705" spans="4:16" x14ac:dyDescent="0.2">
      <c r="D705" s="92"/>
      <c r="E705" s="92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45"/>
    </row>
    <row r="706" spans="4:16" x14ac:dyDescent="0.2">
      <c r="D706" s="92"/>
      <c r="E706" s="92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45"/>
    </row>
    <row r="707" spans="4:16" x14ac:dyDescent="0.2">
      <c r="D707" s="92"/>
      <c r="E707" s="92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45"/>
    </row>
    <row r="708" spans="4:16" x14ac:dyDescent="0.2">
      <c r="D708" s="92"/>
      <c r="E708" s="92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45"/>
    </row>
    <row r="709" spans="4:16" x14ac:dyDescent="0.2">
      <c r="D709" s="92"/>
      <c r="E709" s="92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45"/>
    </row>
    <row r="710" spans="4:16" x14ac:dyDescent="0.2">
      <c r="D710" s="92"/>
      <c r="E710" s="92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45"/>
    </row>
    <row r="711" spans="4:16" x14ac:dyDescent="0.2">
      <c r="D711" s="92"/>
      <c r="E711" s="92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45"/>
    </row>
    <row r="712" spans="4:16" x14ac:dyDescent="0.2">
      <c r="D712" s="92"/>
      <c r="E712" s="92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45"/>
    </row>
    <row r="713" spans="4:16" x14ac:dyDescent="0.2">
      <c r="D713" s="92"/>
      <c r="E713" s="92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45"/>
    </row>
    <row r="714" spans="4:16" x14ac:dyDescent="0.2">
      <c r="D714" s="92"/>
      <c r="E714" s="92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45"/>
    </row>
    <row r="715" spans="4:16" x14ac:dyDescent="0.2">
      <c r="D715" s="92"/>
      <c r="E715" s="92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45"/>
    </row>
    <row r="716" spans="4:16" x14ac:dyDescent="0.2">
      <c r="D716" s="92"/>
      <c r="E716" s="92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45"/>
    </row>
    <row r="717" spans="4:16" x14ac:dyDescent="0.2">
      <c r="D717" s="92"/>
      <c r="E717" s="92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45"/>
    </row>
    <row r="718" spans="4:16" x14ac:dyDescent="0.2">
      <c r="D718" s="92"/>
      <c r="E718" s="92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45"/>
    </row>
    <row r="719" spans="4:16" x14ac:dyDescent="0.2">
      <c r="D719" s="92"/>
      <c r="E719" s="92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45"/>
    </row>
    <row r="720" spans="4:16" x14ac:dyDescent="0.2">
      <c r="D720" s="92"/>
      <c r="E720" s="92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45"/>
    </row>
    <row r="721" spans="4:16" x14ac:dyDescent="0.2">
      <c r="D721" s="92"/>
      <c r="E721" s="92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45"/>
    </row>
    <row r="722" spans="4:16" x14ac:dyDescent="0.2">
      <c r="D722" s="92"/>
      <c r="E722" s="92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45"/>
    </row>
    <row r="723" spans="4:16" x14ac:dyDescent="0.2">
      <c r="D723" s="92"/>
      <c r="E723" s="92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45"/>
    </row>
    <row r="724" spans="4:16" x14ac:dyDescent="0.2">
      <c r="D724" s="92"/>
      <c r="E724" s="92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45"/>
    </row>
    <row r="725" spans="4:16" x14ac:dyDescent="0.2">
      <c r="D725" s="92"/>
      <c r="E725" s="92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45"/>
    </row>
    <row r="726" spans="4:16" x14ac:dyDescent="0.2">
      <c r="D726" s="92"/>
      <c r="E726" s="92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45"/>
    </row>
    <row r="727" spans="4:16" x14ac:dyDescent="0.2">
      <c r="D727" s="92"/>
      <c r="E727" s="92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45"/>
    </row>
    <row r="728" spans="4:16" x14ac:dyDescent="0.2">
      <c r="D728" s="92"/>
      <c r="E728" s="92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45"/>
    </row>
    <row r="729" spans="4:16" x14ac:dyDescent="0.2">
      <c r="D729" s="92"/>
      <c r="E729" s="92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45"/>
    </row>
    <row r="730" spans="4:16" x14ac:dyDescent="0.2">
      <c r="D730" s="92"/>
      <c r="E730" s="92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45"/>
    </row>
    <row r="731" spans="4:16" x14ac:dyDescent="0.2">
      <c r="D731" s="92"/>
      <c r="E731" s="92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45"/>
    </row>
    <row r="732" spans="4:16" x14ac:dyDescent="0.2">
      <c r="D732" s="92"/>
      <c r="E732" s="92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45"/>
    </row>
    <row r="733" spans="4:16" x14ac:dyDescent="0.2">
      <c r="D733" s="92"/>
      <c r="E733" s="92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45"/>
    </row>
    <row r="734" spans="4:16" x14ac:dyDescent="0.2">
      <c r="D734" s="92"/>
      <c r="E734" s="92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45"/>
    </row>
    <row r="735" spans="4:16" x14ac:dyDescent="0.2">
      <c r="D735" s="92"/>
      <c r="E735" s="92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45"/>
    </row>
    <row r="736" spans="4:16" x14ac:dyDescent="0.2">
      <c r="D736" s="92"/>
      <c r="E736" s="92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45"/>
    </row>
    <row r="737" spans="4:16" x14ac:dyDescent="0.2">
      <c r="D737" s="92"/>
      <c r="E737" s="92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45"/>
    </row>
    <row r="738" spans="4:16" x14ac:dyDescent="0.2">
      <c r="D738" s="92"/>
      <c r="E738" s="92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45"/>
    </row>
    <row r="739" spans="4:16" x14ac:dyDescent="0.2">
      <c r="D739" s="92"/>
      <c r="E739" s="92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45"/>
    </row>
    <row r="740" spans="4:16" x14ac:dyDescent="0.2">
      <c r="D740" s="92"/>
      <c r="E740" s="92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45"/>
    </row>
    <row r="741" spans="4:16" x14ac:dyDescent="0.2">
      <c r="D741" s="92"/>
      <c r="E741" s="92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45"/>
    </row>
    <row r="742" spans="4:16" x14ac:dyDescent="0.2">
      <c r="D742" s="92"/>
      <c r="E742" s="92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45"/>
    </row>
    <row r="743" spans="4:16" x14ac:dyDescent="0.2">
      <c r="D743" s="92"/>
      <c r="E743" s="92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45"/>
    </row>
    <row r="744" spans="4:16" x14ac:dyDescent="0.2">
      <c r="D744" s="92"/>
      <c r="E744" s="92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45"/>
    </row>
    <row r="745" spans="4:16" x14ac:dyDescent="0.2">
      <c r="D745" s="92"/>
      <c r="E745" s="92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45"/>
    </row>
    <row r="746" spans="4:16" x14ac:dyDescent="0.2">
      <c r="D746" s="92"/>
      <c r="E746" s="92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45"/>
    </row>
    <row r="747" spans="4:16" x14ac:dyDescent="0.2">
      <c r="D747" s="92"/>
      <c r="E747" s="92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45"/>
    </row>
    <row r="748" spans="4:16" x14ac:dyDescent="0.2">
      <c r="D748" s="92"/>
      <c r="E748" s="92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45"/>
    </row>
    <row r="749" spans="4:16" x14ac:dyDescent="0.2">
      <c r="D749" s="92"/>
      <c r="E749" s="92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45"/>
    </row>
    <row r="750" spans="4:16" x14ac:dyDescent="0.2">
      <c r="D750" s="92"/>
      <c r="E750" s="92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45"/>
    </row>
    <row r="751" spans="4:16" x14ac:dyDescent="0.2">
      <c r="D751" s="92"/>
      <c r="E751" s="92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45"/>
    </row>
    <row r="752" spans="4:16" x14ac:dyDescent="0.2">
      <c r="D752" s="92"/>
      <c r="E752" s="92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45"/>
    </row>
    <row r="753" spans="4:16" x14ac:dyDescent="0.2">
      <c r="D753" s="92"/>
      <c r="E753" s="92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45"/>
    </row>
    <row r="754" spans="4:16" x14ac:dyDescent="0.2">
      <c r="D754" s="92"/>
      <c r="E754" s="92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45"/>
    </row>
    <row r="755" spans="4:16" x14ac:dyDescent="0.2">
      <c r="D755" s="92"/>
      <c r="E755" s="92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45"/>
    </row>
    <row r="756" spans="4:16" x14ac:dyDescent="0.2">
      <c r="D756" s="92"/>
      <c r="E756" s="92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45"/>
    </row>
    <row r="757" spans="4:16" x14ac:dyDescent="0.2">
      <c r="D757" s="92"/>
      <c r="E757" s="92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45"/>
    </row>
    <row r="758" spans="4:16" x14ac:dyDescent="0.2">
      <c r="D758" s="92"/>
      <c r="E758" s="92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45"/>
    </row>
    <row r="759" spans="4:16" x14ac:dyDescent="0.2">
      <c r="D759" s="92"/>
      <c r="E759" s="92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45"/>
    </row>
    <row r="760" spans="4:16" x14ac:dyDescent="0.2">
      <c r="D760" s="92"/>
      <c r="E760" s="92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45"/>
    </row>
    <row r="761" spans="4:16" x14ac:dyDescent="0.2">
      <c r="D761" s="92"/>
      <c r="E761" s="92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45"/>
    </row>
    <row r="762" spans="4:16" x14ac:dyDescent="0.2">
      <c r="D762" s="92"/>
      <c r="E762" s="92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45"/>
    </row>
    <row r="763" spans="4:16" x14ac:dyDescent="0.2">
      <c r="D763" s="92"/>
      <c r="E763" s="92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45"/>
    </row>
    <row r="764" spans="4:16" x14ac:dyDescent="0.2">
      <c r="D764" s="92"/>
      <c r="E764" s="92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45"/>
    </row>
    <row r="765" spans="4:16" x14ac:dyDescent="0.2">
      <c r="D765" s="92"/>
      <c r="E765" s="92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45"/>
    </row>
    <row r="766" spans="4:16" x14ac:dyDescent="0.2">
      <c r="D766" s="92"/>
      <c r="E766" s="92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45"/>
    </row>
    <row r="767" spans="4:16" x14ac:dyDescent="0.2">
      <c r="D767" s="92"/>
      <c r="E767" s="92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45"/>
    </row>
    <row r="768" spans="4:16" x14ac:dyDescent="0.2">
      <c r="D768" s="92"/>
      <c r="E768" s="92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45"/>
    </row>
    <row r="769" spans="4:16" x14ac:dyDescent="0.2">
      <c r="D769" s="92"/>
      <c r="E769" s="92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45"/>
    </row>
    <row r="770" spans="4:16" x14ac:dyDescent="0.2">
      <c r="D770" s="92"/>
      <c r="E770" s="92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45"/>
    </row>
    <row r="771" spans="4:16" x14ac:dyDescent="0.2">
      <c r="D771" s="92"/>
      <c r="E771" s="92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45"/>
    </row>
    <row r="772" spans="4:16" x14ac:dyDescent="0.2">
      <c r="D772" s="92"/>
      <c r="E772" s="92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45"/>
    </row>
    <row r="773" spans="4:16" x14ac:dyDescent="0.2">
      <c r="D773" s="92"/>
      <c r="E773" s="92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45"/>
    </row>
    <row r="774" spans="4:16" x14ac:dyDescent="0.2">
      <c r="D774" s="92"/>
      <c r="E774" s="92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45"/>
    </row>
    <row r="775" spans="4:16" x14ac:dyDescent="0.2">
      <c r="D775" s="92"/>
      <c r="E775" s="92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45"/>
    </row>
    <row r="776" spans="4:16" x14ac:dyDescent="0.2">
      <c r="D776" s="92"/>
      <c r="E776" s="92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45"/>
    </row>
    <row r="777" spans="4:16" x14ac:dyDescent="0.2">
      <c r="D777" s="92"/>
      <c r="E777" s="92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45"/>
    </row>
    <row r="778" spans="4:16" x14ac:dyDescent="0.2">
      <c r="D778" s="92"/>
      <c r="E778" s="92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45"/>
    </row>
    <row r="779" spans="4:16" x14ac:dyDescent="0.2">
      <c r="D779" s="92"/>
      <c r="E779" s="92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45"/>
    </row>
    <row r="780" spans="4:16" x14ac:dyDescent="0.2">
      <c r="D780" s="92"/>
      <c r="E780" s="92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45"/>
    </row>
    <row r="781" spans="4:16" x14ac:dyDescent="0.2">
      <c r="D781" s="92"/>
      <c r="E781" s="92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45"/>
    </row>
    <row r="782" spans="4:16" x14ac:dyDescent="0.2">
      <c r="D782" s="92"/>
      <c r="E782" s="92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45"/>
    </row>
    <row r="783" spans="4:16" x14ac:dyDescent="0.2">
      <c r="D783" s="92"/>
      <c r="E783" s="92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45"/>
    </row>
    <row r="784" spans="4:16" x14ac:dyDescent="0.2">
      <c r="D784" s="92"/>
      <c r="E784" s="92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45"/>
    </row>
    <row r="785" spans="4:16" x14ac:dyDescent="0.2">
      <c r="D785" s="92"/>
      <c r="E785" s="92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45"/>
    </row>
    <row r="786" spans="4:16" x14ac:dyDescent="0.2">
      <c r="D786" s="92"/>
      <c r="E786" s="92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45"/>
    </row>
    <row r="787" spans="4:16" x14ac:dyDescent="0.2">
      <c r="D787" s="92"/>
      <c r="E787" s="92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45"/>
    </row>
    <row r="788" spans="4:16" x14ac:dyDescent="0.2">
      <c r="D788" s="92"/>
      <c r="E788" s="92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45"/>
    </row>
    <row r="789" spans="4:16" x14ac:dyDescent="0.2">
      <c r="D789" s="92"/>
      <c r="E789" s="92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45"/>
    </row>
    <row r="790" spans="4:16" x14ac:dyDescent="0.2">
      <c r="D790" s="92"/>
      <c r="E790" s="92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45"/>
    </row>
    <row r="791" spans="4:16" x14ac:dyDescent="0.2">
      <c r="D791" s="92"/>
      <c r="E791" s="92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45"/>
    </row>
    <row r="792" spans="4:16" x14ac:dyDescent="0.2">
      <c r="D792" s="92"/>
      <c r="E792" s="92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45"/>
    </row>
    <row r="793" spans="4:16" x14ac:dyDescent="0.2">
      <c r="D793" s="92"/>
      <c r="E793" s="92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45"/>
    </row>
    <row r="794" spans="4:16" x14ac:dyDescent="0.2">
      <c r="D794" s="92"/>
      <c r="E794" s="92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45"/>
    </row>
    <row r="795" spans="4:16" x14ac:dyDescent="0.2">
      <c r="D795" s="92"/>
      <c r="E795" s="92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45"/>
    </row>
    <row r="796" spans="4:16" x14ac:dyDescent="0.2">
      <c r="D796" s="92"/>
      <c r="E796" s="92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45"/>
    </row>
    <row r="797" spans="4:16" x14ac:dyDescent="0.2">
      <c r="D797" s="92"/>
      <c r="E797" s="92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45"/>
    </row>
    <row r="798" spans="4:16" x14ac:dyDescent="0.2">
      <c r="D798" s="92"/>
      <c r="E798" s="92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45"/>
    </row>
    <row r="799" spans="4:16" x14ac:dyDescent="0.2">
      <c r="D799" s="92"/>
      <c r="E799" s="92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45"/>
    </row>
    <row r="800" spans="4:16" x14ac:dyDescent="0.2">
      <c r="D800" s="92"/>
      <c r="E800" s="92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45"/>
    </row>
    <row r="801" spans="4:16" x14ac:dyDescent="0.2">
      <c r="D801" s="92"/>
      <c r="E801" s="92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45"/>
    </row>
    <row r="802" spans="4:16" x14ac:dyDescent="0.2">
      <c r="D802" s="92"/>
      <c r="E802" s="92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45"/>
    </row>
    <row r="803" spans="4:16" x14ac:dyDescent="0.2">
      <c r="D803" s="92"/>
      <c r="E803" s="92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45"/>
    </row>
    <row r="804" spans="4:16" x14ac:dyDescent="0.2">
      <c r="D804" s="92"/>
      <c r="E804" s="92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45"/>
    </row>
    <row r="805" spans="4:16" x14ac:dyDescent="0.2">
      <c r="D805" s="92"/>
      <c r="E805" s="92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45"/>
    </row>
    <row r="806" spans="4:16" x14ac:dyDescent="0.2">
      <c r="D806" s="92"/>
      <c r="E806" s="92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45"/>
    </row>
    <row r="807" spans="4:16" x14ac:dyDescent="0.2">
      <c r="D807" s="92"/>
      <c r="E807" s="92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45"/>
    </row>
    <row r="808" spans="4:16" x14ac:dyDescent="0.2">
      <c r="D808" s="92"/>
      <c r="E808" s="92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45"/>
    </row>
    <row r="809" spans="4:16" x14ac:dyDescent="0.2">
      <c r="D809" s="92"/>
      <c r="E809" s="92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45"/>
    </row>
    <row r="810" spans="4:16" x14ac:dyDescent="0.2">
      <c r="D810" s="92"/>
      <c r="E810" s="92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45"/>
    </row>
    <row r="811" spans="4:16" x14ac:dyDescent="0.2">
      <c r="D811" s="92"/>
      <c r="E811" s="92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45"/>
    </row>
    <row r="812" spans="4:16" x14ac:dyDescent="0.2">
      <c r="D812" s="92"/>
      <c r="E812" s="92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45"/>
    </row>
    <row r="813" spans="4:16" x14ac:dyDescent="0.2">
      <c r="D813" s="92"/>
      <c r="E813" s="92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45"/>
    </row>
    <row r="814" spans="4:16" x14ac:dyDescent="0.2">
      <c r="D814" s="92"/>
      <c r="E814" s="92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45"/>
    </row>
    <row r="815" spans="4:16" x14ac:dyDescent="0.2">
      <c r="D815" s="92"/>
      <c r="E815" s="92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45"/>
    </row>
    <row r="816" spans="4:16" x14ac:dyDescent="0.2">
      <c r="D816" s="92"/>
      <c r="E816" s="92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45"/>
    </row>
    <row r="817" spans="4:16" x14ac:dyDescent="0.2">
      <c r="D817" s="92"/>
      <c r="E817" s="92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45"/>
    </row>
    <row r="818" spans="4:16" x14ac:dyDescent="0.2">
      <c r="D818" s="92"/>
      <c r="E818" s="92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45"/>
    </row>
    <row r="819" spans="4:16" x14ac:dyDescent="0.2">
      <c r="D819" s="92"/>
      <c r="E819" s="92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45"/>
    </row>
    <row r="820" spans="4:16" x14ac:dyDescent="0.2">
      <c r="D820" s="92"/>
      <c r="E820" s="92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45"/>
    </row>
    <row r="821" spans="4:16" x14ac:dyDescent="0.2">
      <c r="D821" s="92"/>
      <c r="E821" s="92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45"/>
    </row>
    <row r="822" spans="4:16" x14ac:dyDescent="0.2">
      <c r="D822" s="92"/>
      <c r="E822" s="92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45"/>
    </row>
    <row r="823" spans="4:16" x14ac:dyDescent="0.2">
      <c r="D823" s="92"/>
      <c r="E823" s="92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45"/>
    </row>
    <row r="824" spans="4:16" x14ac:dyDescent="0.2">
      <c r="D824" s="92"/>
      <c r="E824" s="92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45"/>
    </row>
    <row r="825" spans="4:16" x14ac:dyDescent="0.2">
      <c r="D825" s="92"/>
      <c r="E825" s="92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45"/>
    </row>
    <row r="826" spans="4:16" x14ac:dyDescent="0.2">
      <c r="D826" s="92"/>
      <c r="E826" s="92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45"/>
    </row>
    <row r="827" spans="4:16" x14ac:dyDescent="0.2">
      <c r="D827" s="92"/>
      <c r="E827" s="92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45"/>
    </row>
    <row r="828" spans="4:16" x14ac:dyDescent="0.2">
      <c r="D828" s="92"/>
      <c r="E828" s="92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45"/>
    </row>
    <row r="829" spans="4:16" x14ac:dyDescent="0.2">
      <c r="D829" s="92"/>
      <c r="E829" s="92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45"/>
    </row>
    <row r="830" spans="4:16" x14ac:dyDescent="0.2">
      <c r="D830" s="92"/>
      <c r="E830" s="92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45"/>
    </row>
    <row r="831" spans="4:16" x14ac:dyDescent="0.2">
      <c r="D831" s="92"/>
      <c r="E831" s="92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45"/>
    </row>
    <row r="832" spans="4:16" x14ac:dyDescent="0.2">
      <c r="D832" s="92"/>
      <c r="E832" s="92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45"/>
    </row>
    <row r="833" spans="4:16" x14ac:dyDescent="0.2">
      <c r="D833" s="92"/>
      <c r="E833" s="92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45"/>
    </row>
    <row r="834" spans="4:16" x14ac:dyDescent="0.2">
      <c r="D834" s="92"/>
      <c r="E834" s="92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45"/>
    </row>
    <row r="835" spans="4:16" x14ac:dyDescent="0.2">
      <c r="D835" s="92"/>
      <c r="E835" s="92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45"/>
    </row>
    <row r="836" spans="4:16" x14ac:dyDescent="0.2">
      <c r="D836" s="92"/>
      <c r="E836" s="92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45"/>
    </row>
    <row r="837" spans="4:16" x14ac:dyDescent="0.2">
      <c r="D837" s="92"/>
      <c r="E837" s="92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45"/>
    </row>
    <row r="838" spans="4:16" x14ac:dyDescent="0.2">
      <c r="D838" s="92"/>
      <c r="E838" s="92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45"/>
    </row>
    <row r="839" spans="4:16" x14ac:dyDescent="0.2">
      <c r="D839" s="92"/>
      <c r="E839" s="92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45"/>
    </row>
    <row r="840" spans="4:16" x14ac:dyDescent="0.2">
      <c r="D840" s="92"/>
      <c r="E840" s="92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45"/>
    </row>
    <row r="841" spans="4:16" x14ac:dyDescent="0.2">
      <c r="D841" s="92"/>
      <c r="E841" s="92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45"/>
    </row>
    <row r="842" spans="4:16" x14ac:dyDescent="0.2">
      <c r="D842" s="92"/>
      <c r="E842" s="92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45"/>
    </row>
    <row r="843" spans="4:16" x14ac:dyDescent="0.2">
      <c r="D843" s="92"/>
      <c r="E843" s="92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45"/>
    </row>
    <row r="844" spans="4:16" x14ac:dyDescent="0.2">
      <c r="D844" s="92"/>
      <c r="E844" s="92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45"/>
    </row>
    <row r="845" spans="4:16" x14ac:dyDescent="0.2">
      <c r="D845" s="92"/>
      <c r="E845" s="92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45"/>
    </row>
    <row r="846" spans="4:16" x14ac:dyDescent="0.2">
      <c r="D846" s="92"/>
      <c r="E846" s="92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45"/>
    </row>
    <row r="847" spans="4:16" x14ac:dyDescent="0.2">
      <c r="D847" s="92"/>
      <c r="E847" s="92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45"/>
    </row>
    <row r="848" spans="4:16" x14ac:dyDescent="0.2">
      <c r="D848" s="92"/>
      <c r="E848" s="92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45"/>
    </row>
    <row r="849" spans="4:16" x14ac:dyDescent="0.2">
      <c r="D849" s="92"/>
      <c r="E849" s="92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45"/>
    </row>
    <row r="850" spans="4:16" x14ac:dyDescent="0.2">
      <c r="D850" s="92"/>
      <c r="E850" s="92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45"/>
    </row>
    <row r="851" spans="4:16" x14ac:dyDescent="0.2">
      <c r="D851" s="92"/>
      <c r="E851" s="92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45"/>
    </row>
    <row r="852" spans="4:16" x14ac:dyDescent="0.2">
      <c r="D852" s="92"/>
      <c r="E852" s="92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45"/>
    </row>
    <row r="853" spans="4:16" x14ac:dyDescent="0.2">
      <c r="D853" s="92"/>
      <c r="E853" s="92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45"/>
    </row>
    <row r="854" spans="4:16" x14ac:dyDescent="0.2">
      <c r="D854" s="92"/>
      <c r="E854" s="92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45"/>
    </row>
    <row r="855" spans="4:16" x14ac:dyDescent="0.2">
      <c r="D855" s="92"/>
      <c r="E855" s="92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45"/>
    </row>
    <row r="856" spans="4:16" x14ac:dyDescent="0.2">
      <c r="D856" s="92"/>
      <c r="E856" s="92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45"/>
    </row>
    <row r="857" spans="4:16" x14ac:dyDescent="0.2">
      <c r="D857" s="92"/>
      <c r="E857" s="92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45"/>
    </row>
    <row r="858" spans="4:16" x14ac:dyDescent="0.2">
      <c r="D858" s="92"/>
      <c r="E858" s="92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45"/>
    </row>
    <row r="859" spans="4:16" x14ac:dyDescent="0.2">
      <c r="D859" s="92"/>
      <c r="E859" s="92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45"/>
    </row>
    <row r="860" spans="4:16" x14ac:dyDescent="0.2">
      <c r="D860" s="92"/>
      <c r="E860" s="92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45"/>
    </row>
    <row r="861" spans="4:16" x14ac:dyDescent="0.2">
      <c r="D861" s="92"/>
      <c r="E861" s="92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45"/>
    </row>
    <row r="862" spans="4:16" x14ac:dyDescent="0.2">
      <c r="D862" s="92"/>
      <c r="E862" s="92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45"/>
    </row>
    <row r="863" spans="4:16" x14ac:dyDescent="0.2">
      <c r="D863" s="92"/>
      <c r="E863" s="92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45"/>
    </row>
    <row r="864" spans="4:16" x14ac:dyDescent="0.2">
      <c r="D864" s="92"/>
      <c r="E864" s="92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45"/>
    </row>
    <row r="865" spans="4:16" x14ac:dyDescent="0.2">
      <c r="D865" s="92"/>
      <c r="E865" s="92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45"/>
    </row>
    <row r="866" spans="4:16" x14ac:dyDescent="0.2">
      <c r="D866" s="92"/>
      <c r="E866" s="92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45"/>
    </row>
    <row r="867" spans="4:16" x14ac:dyDescent="0.2">
      <c r="D867" s="92"/>
      <c r="E867" s="92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45"/>
    </row>
    <row r="868" spans="4:16" x14ac:dyDescent="0.2">
      <c r="D868" s="92"/>
      <c r="E868" s="92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45"/>
    </row>
    <row r="869" spans="4:16" x14ac:dyDescent="0.2">
      <c r="D869" s="92"/>
      <c r="E869" s="92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45"/>
    </row>
    <row r="870" spans="4:16" x14ac:dyDescent="0.2">
      <c r="D870" s="92"/>
      <c r="E870" s="92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45"/>
    </row>
    <row r="871" spans="4:16" x14ac:dyDescent="0.2">
      <c r="D871" s="92"/>
      <c r="E871" s="92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45"/>
    </row>
    <row r="872" spans="4:16" x14ac:dyDescent="0.2">
      <c r="D872" s="92"/>
      <c r="E872" s="92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45"/>
    </row>
    <row r="873" spans="4:16" x14ac:dyDescent="0.2">
      <c r="D873" s="92"/>
      <c r="E873" s="92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45"/>
    </row>
    <row r="874" spans="4:16" x14ac:dyDescent="0.2">
      <c r="D874" s="92"/>
      <c r="E874" s="92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45"/>
    </row>
    <row r="875" spans="4:16" x14ac:dyDescent="0.2">
      <c r="D875" s="92"/>
      <c r="E875" s="92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45"/>
    </row>
    <row r="876" spans="4:16" x14ac:dyDescent="0.2">
      <c r="D876" s="92"/>
      <c r="E876" s="92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45"/>
    </row>
    <row r="877" spans="4:16" x14ac:dyDescent="0.2">
      <c r="D877" s="92"/>
      <c r="E877" s="92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45"/>
    </row>
    <row r="878" spans="4:16" x14ac:dyDescent="0.2">
      <c r="D878" s="92"/>
      <c r="E878" s="92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45"/>
    </row>
    <row r="879" spans="4:16" x14ac:dyDescent="0.2">
      <c r="D879" s="92"/>
      <c r="E879" s="92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45"/>
    </row>
    <row r="880" spans="4:16" x14ac:dyDescent="0.2">
      <c r="D880" s="92"/>
      <c r="E880" s="92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45"/>
    </row>
    <row r="881" spans="4:16" x14ac:dyDescent="0.2">
      <c r="D881" s="92"/>
      <c r="E881" s="92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45"/>
    </row>
    <row r="882" spans="4:16" x14ac:dyDescent="0.2">
      <c r="D882" s="92"/>
      <c r="E882" s="92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45"/>
    </row>
    <row r="883" spans="4:16" x14ac:dyDescent="0.2">
      <c r="D883" s="92"/>
      <c r="E883" s="92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45"/>
    </row>
    <row r="884" spans="4:16" x14ac:dyDescent="0.2">
      <c r="D884" s="92"/>
      <c r="E884" s="92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45"/>
    </row>
    <row r="885" spans="4:16" x14ac:dyDescent="0.2">
      <c r="D885" s="92"/>
      <c r="E885" s="92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45"/>
    </row>
    <row r="886" spans="4:16" x14ac:dyDescent="0.2">
      <c r="D886" s="92"/>
      <c r="E886" s="92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45"/>
    </row>
    <row r="887" spans="4:16" x14ac:dyDescent="0.2">
      <c r="D887" s="92"/>
      <c r="E887" s="92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45"/>
    </row>
    <row r="888" spans="4:16" x14ac:dyDescent="0.2">
      <c r="D888" s="92"/>
      <c r="E888" s="92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45"/>
    </row>
    <row r="889" spans="4:16" x14ac:dyDescent="0.2">
      <c r="D889" s="92"/>
      <c r="E889" s="92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45"/>
    </row>
    <row r="890" spans="4:16" x14ac:dyDescent="0.2">
      <c r="D890" s="92"/>
      <c r="E890" s="92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45"/>
    </row>
    <row r="891" spans="4:16" x14ac:dyDescent="0.2">
      <c r="D891" s="92"/>
      <c r="E891" s="92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45"/>
    </row>
    <row r="892" spans="4:16" x14ac:dyDescent="0.2">
      <c r="D892" s="92"/>
      <c r="E892" s="92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45"/>
    </row>
    <row r="893" spans="4:16" x14ac:dyDescent="0.2">
      <c r="D893" s="92"/>
      <c r="E893" s="92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45"/>
    </row>
    <row r="894" spans="4:16" x14ac:dyDescent="0.2">
      <c r="D894" s="92"/>
      <c r="E894" s="92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45"/>
    </row>
    <row r="895" spans="4:16" x14ac:dyDescent="0.2">
      <c r="D895" s="92"/>
      <c r="E895" s="92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45"/>
    </row>
    <row r="896" spans="4:16" x14ac:dyDescent="0.2">
      <c r="D896" s="92"/>
      <c r="E896" s="92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45"/>
    </row>
    <row r="897" spans="4:16" x14ac:dyDescent="0.2">
      <c r="D897" s="92"/>
      <c r="E897" s="92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45"/>
    </row>
    <row r="898" spans="4:16" x14ac:dyDescent="0.2">
      <c r="D898" s="92"/>
      <c r="E898" s="92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45"/>
    </row>
    <row r="899" spans="4:16" x14ac:dyDescent="0.2">
      <c r="D899" s="92"/>
      <c r="E899" s="92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45"/>
    </row>
    <row r="900" spans="4:16" x14ac:dyDescent="0.2">
      <c r="D900" s="92"/>
      <c r="E900" s="92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45"/>
    </row>
    <row r="901" spans="4:16" x14ac:dyDescent="0.2">
      <c r="D901" s="92"/>
      <c r="E901" s="92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45"/>
    </row>
    <row r="902" spans="4:16" x14ac:dyDescent="0.2">
      <c r="D902" s="92"/>
      <c r="E902" s="92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45"/>
    </row>
    <row r="903" spans="4:16" x14ac:dyDescent="0.2">
      <c r="D903" s="92"/>
      <c r="E903" s="92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45"/>
    </row>
    <row r="904" spans="4:16" x14ac:dyDescent="0.2">
      <c r="D904" s="92"/>
      <c r="E904" s="92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45"/>
    </row>
    <row r="905" spans="4:16" x14ac:dyDescent="0.2">
      <c r="D905" s="92"/>
      <c r="E905" s="92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45"/>
    </row>
    <row r="906" spans="4:16" x14ac:dyDescent="0.2">
      <c r="D906" s="92"/>
      <c r="E906" s="92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45"/>
    </row>
    <row r="907" spans="4:16" x14ac:dyDescent="0.2">
      <c r="D907" s="92"/>
      <c r="E907" s="92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45"/>
    </row>
    <row r="908" spans="4:16" x14ac:dyDescent="0.2">
      <c r="D908" s="92"/>
      <c r="E908" s="92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45"/>
    </row>
    <row r="909" spans="4:16" x14ac:dyDescent="0.2">
      <c r="D909" s="92"/>
      <c r="E909" s="92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45"/>
    </row>
    <row r="910" spans="4:16" x14ac:dyDescent="0.2">
      <c r="D910" s="92"/>
      <c r="E910" s="92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45"/>
    </row>
    <row r="911" spans="4:16" x14ac:dyDescent="0.2">
      <c r="D911" s="92"/>
      <c r="E911" s="92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45"/>
    </row>
    <row r="912" spans="4:16" x14ac:dyDescent="0.2">
      <c r="D912" s="92"/>
      <c r="E912" s="92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45"/>
    </row>
    <row r="913" spans="4:16" x14ac:dyDescent="0.2">
      <c r="D913" s="92"/>
      <c r="E913" s="92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45"/>
    </row>
    <row r="914" spans="4:16" x14ac:dyDescent="0.2">
      <c r="D914" s="92"/>
      <c r="E914" s="92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45"/>
    </row>
    <row r="915" spans="4:16" x14ac:dyDescent="0.2">
      <c r="D915" s="92"/>
      <c r="E915" s="92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45"/>
    </row>
    <row r="916" spans="4:16" x14ac:dyDescent="0.2">
      <c r="D916" s="92"/>
      <c r="E916" s="92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45"/>
    </row>
    <row r="917" spans="4:16" x14ac:dyDescent="0.2">
      <c r="D917" s="92"/>
      <c r="E917" s="92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45"/>
    </row>
    <row r="918" spans="4:16" x14ac:dyDescent="0.2">
      <c r="D918" s="92"/>
      <c r="E918" s="92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45"/>
    </row>
    <row r="919" spans="4:16" x14ac:dyDescent="0.2">
      <c r="D919" s="92"/>
      <c r="E919" s="92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45"/>
    </row>
    <row r="920" spans="4:16" x14ac:dyDescent="0.2">
      <c r="D920" s="92"/>
      <c r="E920" s="92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45"/>
    </row>
    <row r="921" spans="4:16" x14ac:dyDescent="0.2">
      <c r="D921" s="92"/>
      <c r="E921" s="92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45"/>
    </row>
    <row r="922" spans="4:16" x14ac:dyDescent="0.2">
      <c r="D922" s="92"/>
      <c r="E922" s="92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45"/>
    </row>
    <row r="923" spans="4:16" x14ac:dyDescent="0.2">
      <c r="D923" s="92"/>
      <c r="E923" s="92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45"/>
    </row>
    <row r="924" spans="4:16" x14ac:dyDescent="0.2">
      <c r="D924" s="92"/>
      <c r="E924" s="92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45"/>
    </row>
    <row r="925" spans="4:16" x14ac:dyDescent="0.2">
      <c r="D925" s="92"/>
      <c r="E925" s="92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45"/>
    </row>
    <row r="926" spans="4:16" x14ac:dyDescent="0.2">
      <c r="D926" s="92"/>
      <c r="E926" s="92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45"/>
    </row>
    <row r="927" spans="4:16" x14ac:dyDescent="0.2">
      <c r="D927" s="92"/>
      <c r="E927" s="92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45"/>
    </row>
    <row r="928" spans="4:16" x14ac:dyDescent="0.2">
      <c r="D928" s="92"/>
      <c r="E928" s="92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45"/>
    </row>
    <row r="929" spans="4:16" x14ac:dyDescent="0.2">
      <c r="D929" s="92"/>
      <c r="E929" s="92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45"/>
    </row>
    <row r="930" spans="4:16" x14ac:dyDescent="0.2">
      <c r="D930" s="92"/>
      <c r="E930" s="92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45"/>
    </row>
    <row r="931" spans="4:16" x14ac:dyDescent="0.2">
      <c r="D931" s="92"/>
      <c r="E931" s="92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45"/>
    </row>
    <row r="932" spans="4:16" x14ac:dyDescent="0.2">
      <c r="D932" s="92"/>
      <c r="E932" s="92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45"/>
    </row>
    <row r="933" spans="4:16" x14ac:dyDescent="0.2">
      <c r="D933" s="92"/>
      <c r="E933" s="92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45"/>
    </row>
    <row r="934" spans="4:16" x14ac:dyDescent="0.2">
      <c r="D934" s="92"/>
      <c r="E934" s="92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45"/>
    </row>
    <row r="935" spans="4:16" x14ac:dyDescent="0.2">
      <c r="D935" s="92"/>
      <c r="E935" s="92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45"/>
    </row>
    <row r="936" spans="4:16" x14ac:dyDescent="0.2">
      <c r="D936" s="92"/>
      <c r="E936" s="92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45"/>
    </row>
    <row r="937" spans="4:16" x14ac:dyDescent="0.2">
      <c r="D937" s="92"/>
      <c r="E937" s="92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45"/>
    </row>
    <row r="938" spans="4:16" x14ac:dyDescent="0.2">
      <c r="D938" s="92"/>
      <c r="E938" s="92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45"/>
    </row>
    <row r="939" spans="4:16" x14ac:dyDescent="0.2">
      <c r="D939" s="92"/>
      <c r="E939" s="92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45"/>
    </row>
    <row r="940" spans="4:16" x14ac:dyDescent="0.2">
      <c r="D940" s="92"/>
      <c r="E940" s="92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45"/>
    </row>
    <row r="941" spans="4:16" x14ac:dyDescent="0.2">
      <c r="D941" s="92"/>
      <c r="E941" s="92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45"/>
    </row>
    <row r="942" spans="4:16" x14ac:dyDescent="0.2">
      <c r="D942" s="92"/>
      <c r="E942" s="92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45"/>
    </row>
    <row r="943" spans="4:16" x14ac:dyDescent="0.2">
      <c r="D943" s="92"/>
      <c r="E943" s="92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45"/>
    </row>
    <row r="944" spans="4:16" x14ac:dyDescent="0.2">
      <c r="D944" s="92"/>
      <c r="E944" s="92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45"/>
    </row>
    <row r="945" spans="4:16" x14ac:dyDescent="0.2">
      <c r="D945" s="92"/>
      <c r="E945" s="92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45"/>
    </row>
    <row r="946" spans="4:16" x14ac:dyDescent="0.2">
      <c r="D946" s="92"/>
      <c r="E946" s="92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45"/>
    </row>
    <row r="947" spans="4:16" x14ac:dyDescent="0.2">
      <c r="D947" s="92"/>
      <c r="E947" s="92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45"/>
    </row>
    <row r="948" spans="4:16" x14ac:dyDescent="0.2">
      <c r="D948" s="92"/>
      <c r="E948" s="92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45"/>
    </row>
    <row r="949" spans="4:16" x14ac:dyDescent="0.2">
      <c r="D949" s="92"/>
      <c r="E949" s="92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45"/>
    </row>
    <row r="950" spans="4:16" x14ac:dyDescent="0.2">
      <c r="D950" s="92"/>
      <c r="E950" s="92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45"/>
    </row>
    <row r="951" spans="4:16" x14ac:dyDescent="0.2">
      <c r="D951" s="92"/>
      <c r="E951" s="92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45"/>
    </row>
    <row r="952" spans="4:16" x14ac:dyDescent="0.2">
      <c r="D952" s="92"/>
      <c r="E952" s="92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45"/>
    </row>
    <row r="953" spans="4:16" x14ac:dyDescent="0.2">
      <c r="D953" s="92"/>
      <c r="E953" s="92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45"/>
    </row>
    <row r="954" spans="4:16" x14ac:dyDescent="0.2">
      <c r="D954" s="92"/>
      <c r="E954" s="92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45"/>
    </row>
    <row r="955" spans="4:16" x14ac:dyDescent="0.2">
      <c r="D955" s="92"/>
      <c r="E955" s="92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45"/>
    </row>
    <row r="956" spans="4:16" x14ac:dyDescent="0.2">
      <c r="D956" s="92"/>
      <c r="E956" s="92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45"/>
    </row>
    <row r="957" spans="4:16" x14ac:dyDescent="0.2">
      <c r="D957" s="92"/>
      <c r="E957" s="92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45"/>
    </row>
    <row r="958" spans="4:16" x14ac:dyDescent="0.2">
      <c r="D958" s="92"/>
      <c r="E958" s="92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45"/>
    </row>
    <row r="959" spans="4:16" x14ac:dyDescent="0.2">
      <c r="D959" s="92"/>
      <c r="E959" s="92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45"/>
    </row>
    <row r="960" spans="4:16" x14ac:dyDescent="0.2">
      <c r="D960" s="92"/>
      <c r="E960" s="92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45"/>
    </row>
    <row r="961" spans="4:16" x14ac:dyDescent="0.2">
      <c r="D961" s="92"/>
      <c r="E961" s="92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45"/>
    </row>
    <row r="962" spans="4:16" x14ac:dyDescent="0.2">
      <c r="D962" s="92"/>
      <c r="E962" s="92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45"/>
    </row>
    <row r="963" spans="4:16" x14ac:dyDescent="0.2">
      <c r="D963" s="92"/>
      <c r="E963" s="92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45"/>
    </row>
    <row r="964" spans="4:16" x14ac:dyDescent="0.2">
      <c r="D964" s="92"/>
      <c r="E964" s="92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45"/>
    </row>
    <row r="965" spans="4:16" x14ac:dyDescent="0.2">
      <c r="D965" s="92"/>
      <c r="E965" s="92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45"/>
    </row>
    <row r="966" spans="4:16" x14ac:dyDescent="0.2">
      <c r="D966" s="92"/>
      <c r="E966" s="92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45"/>
    </row>
    <row r="967" spans="4:16" x14ac:dyDescent="0.2">
      <c r="D967" s="92"/>
      <c r="E967" s="92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45"/>
    </row>
    <row r="968" spans="4:16" x14ac:dyDescent="0.2">
      <c r="D968" s="92"/>
      <c r="E968" s="92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45"/>
    </row>
    <row r="969" spans="4:16" x14ac:dyDescent="0.2">
      <c r="D969" s="92"/>
      <c r="E969" s="92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45"/>
    </row>
    <row r="970" spans="4:16" x14ac:dyDescent="0.2">
      <c r="D970" s="92"/>
      <c r="E970" s="92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45"/>
    </row>
    <row r="971" spans="4:16" x14ac:dyDescent="0.2">
      <c r="D971" s="92"/>
      <c r="E971" s="92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45"/>
    </row>
    <row r="972" spans="4:16" x14ac:dyDescent="0.2">
      <c r="D972" s="92"/>
      <c r="E972" s="92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45"/>
    </row>
    <row r="973" spans="4:16" x14ac:dyDescent="0.2">
      <c r="D973" s="92"/>
      <c r="E973" s="92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45"/>
    </row>
    <row r="974" spans="4:16" x14ac:dyDescent="0.2">
      <c r="D974" s="92"/>
      <c r="E974" s="92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45"/>
    </row>
    <row r="975" spans="4:16" x14ac:dyDescent="0.2">
      <c r="D975" s="92"/>
      <c r="E975" s="92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45"/>
    </row>
    <row r="976" spans="4:16" x14ac:dyDescent="0.2">
      <c r="D976" s="92"/>
      <c r="E976" s="92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45"/>
    </row>
    <row r="977" spans="4:16" x14ac:dyDescent="0.2">
      <c r="D977" s="92"/>
      <c r="E977" s="92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45"/>
    </row>
    <row r="978" spans="4:16" x14ac:dyDescent="0.2">
      <c r="D978" s="92"/>
      <c r="E978" s="92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45"/>
    </row>
    <row r="979" spans="4:16" x14ac:dyDescent="0.2">
      <c r="D979" s="92"/>
      <c r="E979" s="92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45"/>
    </row>
    <row r="980" spans="4:16" x14ac:dyDescent="0.2">
      <c r="D980" s="92"/>
      <c r="E980" s="92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45"/>
    </row>
    <row r="981" spans="4:16" x14ac:dyDescent="0.2">
      <c r="D981" s="92"/>
      <c r="E981" s="92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45"/>
    </row>
    <row r="982" spans="4:16" x14ac:dyDescent="0.2">
      <c r="D982" s="92"/>
      <c r="E982" s="92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45"/>
    </row>
    <row r="983" spans="4:16" x14ac:dyDescent="0.2">
      <c r="D983" s="92"/>
      <c r="E983" s="92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45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983"/>
  <sheetViews>
    <sheetView workbookViewId="0">
      <selection activeCell="C13" sqref="C13"/>
    </sheetView>
  </sheetViews>
  <sheetFormatPr defaultRowHeight="12.75" x14ac:dyDescent="0.2"/>
  <cols>
    <col min="3" max="3" width="12.42578125" bestFit="1" customWidth="1"/>
  </cols>
  <sheetData>
    <row r="1" spans="1:20" ht="18" x14ac:dyDescent="0.2">
      <c r="A1" s="62" t="s">
        <v>20</v>
      </c>
      <c r="B1" s="45"/>
      <c r="C1" s="45"/>
      <c r="D1" s="63" t="s">
        <v>21</v>
      </c>
      <c r="E1" s="45"/>
      <c r="F1" s="45"/>
      <c r="G1" s="45"/>
      <c r="H1" s="45"/>
      <c r="K1" s="64" t="s">
        <v>22</v>
      </c>
      <c r="L1" s="45" t="s">
        <v>23</v>
      </c>
      <c r="M1" s="45">
        <f ca="1">F18*H18-G18*G18</f>
        <v>151547.729014182</v>
      </c>
      <c r="N1" s="45"/>
      <c r="O1" s="45"/>
      <c r="P1" s="45"/>
      <c r="Q1" s="45"/>
      <c r="R1" s="45">
        <v>1</v>
      </c>
      <c r="S1" s="45" t="s">
        <v>24</v>
      </c>
      <c r="T1" s="45"/>
    </row>
    <row r="2" spans="1:20" x14ac:dyDescent="0.2">
      <c r="A2" s="100" t="s">
        <v>113</v>
      </c>
      <c r="B2" s="45"/>
      <c r="C2" s="45"/>
      <c r="D2" s="99" t="s">
        <v>116</v>
      </c>
      <c r="E2" s="99">
        <v>-13467</v>
      </c>
      <c r="F2" s="45"/>
      <c r="G2" s="45"/>
      <c r="H2" s="45"/>
      <c r="K2" s="64" t="s">
        <v>25</v>
      </c>
      <c r="L2" s="45" t="s">
        <v>26</v>
      </c>
      <c r="M2" s="45">
        <f ca="1">+D18*H18-F18*G18</f>
        <v>157315.62550666532</v>
      </c>
      <c r="N2" s="45"/>
      <c r="O2" s="45"/>
      <c r="P2" s="45"/>
      <c r="Q2" s="45"/>
      <c r="R2" s="45">
        <v>2</v>
      </c>
      <c r="S2" s="45" t="s">
        <v>2099</v>
      </c>
      <c r="T2" s="45"/>
    </row>
    <row r="3" spans="1:20" ht="13.5" thickBot="1" x14ac:dyDescent="0.25">
      <c r="A3" s="45" t="s">
        <v>27</v>
      </c>
      <c r="B3" s="45" t="s">
        <v>28</v>
      </c>
      <c r="C3" s="45"/>
      <c r="D3" s="45"/>
      <c r="E3" s="65" t="s">
        <v>29</v>
      </c>
      <c r="F3" s="65" t="s">
        <v>30</v>
      </c>
      <c r="G3" s="65" t="s">
        <v>31</v>
      </c>
      <c r="H3" s="65" t="s">
        <v>32</v>
      </c>
      <c r="K3" s="64" t="s">
        <v>33</v>
      </c>
      <c r="L3" s="45" t="s">
        <v>34</v>
      </c>
      <c r="M3" s="45">
        <f ca="1">+D18*G18-F18*F18</f>
        <v>37977.402514718706</v>
      </c>
      <c r="N3" s="45"/>
      <c r="O3" s="45"/>
      <c r="P3" s="45"/>
      <c r="Q3" s="45"/>
      <c r="R3" s="45">
        <v>3</v>
      </c>
      <c r="S3" s="45" t="s">
        <v>35</v>
      </c>
      <c r="T3" s="45"/>
    </row>
    <row r="4" spans="1:20" x14ac:dyDescent="0.2">
      <c r="A4" s="45" t="s">
        <v>36</v>
      </c>
      <c r="B4" s="45" t="s">
        <v>37</v>
      </c>
      <c r="C4" s="45"/>
      <c r="D4" s="66" t="s">
        <v>38</v>
      </c>
      <c r="E4" s="67">
        <f ca="1">(E18*M1-I18*M2+J18*M3)/M7</f>
        <v>4.500530880149305E-3</v>
      </c>
      <c r="F4" s="68">
        <f ca="1">+E7/M7*M18</f>
        <v>3.6680378840568523E-3</v>
      </c>
      <c r="G4" s="69">
        <f>+B18</f>
        <v>1</v>
      </c>
      <c r="H4" s="70">
        <f ca="1">ABS(F4/E4)</f>
        <v>0.81502337873863562</v>
      </c>
      <c r="K4" s="64" t="s">
        <v>39</v>
      </c>
      <c r="L4" s="45" t="s">
        <v>40</v>
      </c>
      <c r="M4" s="45">
        <f ca="1">+D17*H18-F18*F18</f>
        <v>167068.43251315935</v>
      </c>
      <c r="N4" s="45"/>
      <c r="O4" s="45"/>
      <c r="P4" s="45"/>
      <c r="Q4" s="45"/>
      <c r="R4" s="45">
        <v>4</v>
      </c>
      <c r="S4" s="45" t="s">
        <v>41</v>
      </c>
      <c r="T4" s="45"/>
    </row>
    <row r="5" spans="1:20" x14ac:dyDescent="0.2">
      <c r="A5" s="45" t="s">
        <v>42</v>
      </c>
      <c r="B5" s="71">
        <v>40323</v>
      </c>
      <c r="C5" s="45"/>
      <c r="D5" s="72" t="s">
        <v>43</v>
      </c>
      <c r="E5" s="73">
        <f ca="1">+(-E18*M2+I18*M4-J18*M5)/M7</f>
        <v>-1.0988708354325354E-2</v>
      </c>
      <c r="F5" s="74">
        <f ca="1">N18*E7/M7</f>
        <v>3.8512906482744643E-3</v>
      </c>
      <c r="G5" s="75">
        <f>+B18/A18</f>
        <v>1E-4</v>
      </c>
      <c r="H5" s="70">
        <f ca="1">ABS(F5/E5)</f>
        <v>0.35047710104696034</v>
      </c>
      <c r="K5" s="64" t="s">
        <v>44</v>
      </c>
      <c r="L5" s="45" t="s">
        <v>45</v>
      </c>
      <c r="M5" s="45">
        <f ca="1">+D17*G18-D18*F18</f>
        <v>41019.730401744833</v>
      </c>
      <c r="N5" s="45"/>
      <c r="O5" s="45"/>
      <c r="P5" s="45"/>
      <c r="Q5" s="45"/>
      <c r="R5" s="45">
        <v>5</v>
      </c>
      <c r="S5" s="45" t="s">
        <v>46</v>
      </c>
      <c r="T5" s="45"/>
    </row>
    <row r="6" spans="1:20" ht="13.5" thickBot="1" x14ac:dyDescent="0.25">
      <c r="A6" s="101">
        <v>0</v>
      </c>
      <c r="B6" s="101">
        <v>53</v>
      </c>
      <c r="C6" s="45">
        <f ca="1">E6*G6</f>
        <v>5.2340080199539239E-11</v>
      </c>
      <c r="D6" s="76" t="s">
        <v>47</v>
      </c>
      <c r="E6" s="77">
        <f ca="1">+(E18*M3-I18*M5+J18*M6)/M7</f>
        <v>5.234008019953924E-3</v>
      </c>
      <c r="F6" s="78">
        <f ca="1">O18*E7/M7</f>
        <v>9.5306082966934412E-4</v>
      </c>
      <c r="G6" s="79">
        <f>+B18/A18^2</f>
        <v>1E-8</v>
      </c>
      <c r="H6" s="70">
        <f ca="1">ABS(F6/E6)</f>
        <v>0.18209005909733667</v>
      </c>
      <c r="K6" s="80" t="s">
        <v>48</v>
      </c>
      <c r="L6" s="81" t="s">
        <v>49</v>
      </c>
      <c r="M6" s="81">
        <f ca="1">+D17*F18-D18*D18</f>
        <v>10231.116949497518</v>
      </c>
      <c r="N6" s="45"/>
      <c r="O6" s="45"/>
      <c r="P6" s="45"/>
      <c r="Q6" s="45"/>
      <c r="R6" s="45">
        <v>6</v>
      </c>
      <c r="S6" s="45" t="s">
        <v>50</v>
      </c>
      <c r="T6" s="45"/>
    </row>
    <row r="7" spans="1:20" x14ac:dyDescent="0.2">
      <c r="A7" s="44">
        <v>10000</v>
      </c>
      <c r="B7" s="102">
        <v>128</v>
      </c>
      <c r="C7" s="45"/>
      <c r="D7" s="63" t="s">
        <v>51</v>
      </c>
      <c r="E7" s="82">
        <f ca="1">SQRT(L18/(D17-3))</f>
        <v>3.5878145607914722E-3</v>
      </c>
      <c r="F7" s="45"/>
      <c r="G7" s="83">
        <f>+B22</f>
        <v>2.2179500003403518E-2</v>
      </c>
      <c r="H7" s="45"/>
      <c r="K7" s="64" t="s">
        <v>52</v>
      </c>
      <c r="L7" s="45" t="s">
        <v>53</v>
      </c>
      <c r="M7" s="45">
        <f ca="1">+D17*M1-D18*M2+F18*M3</f>
        <v>144991.24662793055</v>
      </c>
      <c r="N7" s="45"/>
      <c r="O7" s="45"/>
      <c r="P7" s="45"/>
      <c r="Q7" s="45"/>
      <c r="R7" s="45">
        <v>7</v>
      </c>
      <c r="S7" s="45" t="s">
        <v>54</v>
      </c>
      <c r="T7" s="45"/>
    </row>
    <row r="8" spans="1:20" x14ac:dyDescent="0.2">
      <c r="A8" s="44">
        <v>20000</v>
      </c>
      <c r="B8" s="102">
        <v>234</v>
      </c>
      <c r="C8" s="45"/>
      <c r="D8" s="63" t="s">
        <v>55</v>
      </c>
      <c r="E8" s="45"/>
      <c r="F8" s="84">
        <f ca="1">CORREL(INDIRECT(E12):INDIRECT(E13),INDIRECT(K12):INDIRECT(K13))</f>
        <v>0.84759133295362232</v>
      </c>
      <c r="G8" s="82"/>
      <c r="H8" s="45"/>
      <c r="I8" s="83"/>
      <c r="J8" s="45"/>
      <c r="K8" s="45"/>
      <c r="L8" s="45"/>
      <c r="M8" s="45"/>
      <c r="N8" s="45"/>
      <c r="O8" s="45"/>
      <c r="P8" s="45"/>
      <c r="Q8" s="45"/>
      <c r="R8" s="45">
        <v>8</v>
      </c>
      <c r="S8" s="45" t="s">
        <v>56</v>
      </c>
      <c r="T8" s="45"/>
    </row>
    <row r="9" spans="1:20" x14ac:dyDescent="0.2">
      <c r="A9" s="44">
        <v>30000</v>
      </c>
      <c r="B9" s="102">
        <v>311</v>
      </c>
      <c r="C9" s="45"/>
      <c r="D9" s="45"/>
      <c r="E9" s="103">
        <f ca="1">E6*G6</f>
        <v>5.2340080199539239E-11</v>
      </c>
      <c r="F9" s="95">
        <f ca="1">H6</f>
        <v>0.18209005909733667</v>
      </c>
      <c r="G9" s="96">
        <f ca="1">F8</f>
        <v>0.84759133295362232</v>
      </c>
      <c r="H9" s="45"/>
      <c r="I9" s="83"/>
      <c r="J9" s="45"/>
      <c r="K9" s="45"/>
      <c r="L9" s="45"/>
      <c r="M9" s="45"/>
      <c r="N9" s="45"/>
      <c r="O9" s="45"/>
      <c r="P9" s="45"/>
      <c r="Q9" s="45"/>
      <c r="R9" s="45">
        <v>9</v>
      </c>
      <c r="S9" s="45" t="s">
        <v>2215</v>
      </c>
      <c r="T9" s="45"/>
    </row>
    <row r="10" spans="1:20" x14ac:dyDescent="0.2">
      <c r="A10" s="102">
        <v>40000</v>
      </c>
      <c r="B10" s="102">
        <v>366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10</v>
      </c>
      <c r="S10" s="45" t="s">
        <v>57</v>
      </c>
      <c r="T10" s="45"/>
    </row>
    <row r="11" spans="1:20" x14ac:dyDescent="0.2">
      <c r="A11" s="102">
        <v>50000</v>
      </c>
      <c r="B11" s="102">
        <v>419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11</v>
      </c>
      <c r="S11" s="45" t="s">
        <v>2105</v>
      </c>
      <c r="T11" s="45"/>
    </row>
    <row r="12" spans="1:20" x14ac:dyDescent="0.2">
      <c r="A12" s="36">
        <v>21</v>
      </c>
      <c r="B12" s="45" t="s">
        <v>58</v>
      </c>
      <c r="C12" s="85">
        <v>128</v>
      </c>
      <c r="D12" s="22" t="str">
        <f>D$15&amp;$C12</f>
        <v>D128</v>
      </c>
      <c r="E12" s="22" t="str">
        <f t="shared" ref="E12:O12" si="0">E15&amp;$C12</f>
        <v>E128</v>
      </c>
      <c r="F12" s="22" t="str">
        <f t="shared" si="0"/>
        <v>F128</v>
      </c>
      <c r="G12" s="22" t="str">
        <f t="shared" si="0"/>
        <v>G128</v>
      </c>
      <c r="H12" s="22" t="str">
        <f t="shared" si="0"/>
        <v>H128</v>
      </c>
      <c r="I12" s="22" t="str">
        <f t="shared" si="0"/>
        <v>I128</v>
      </c>
      <c r="J12" s="22" t="str">
        <f t="shared" si="0"/>
        <v>J128</v>
      </c>
      <c r="K12" s="22" t="str">
        <f t="shared" si="0"/>
        <v>K128</v>
      </c>
      <c r="L12" s="22" t="str">
        <f t="shared" si="0"/>
        <v>L128</v>
      </c>
      <c r="M12" s="22" t="str">
        <f t="shared" si="0"/>
        <v>M128</v>
      </c>
      <c r="N12" s="22" t="str">
        <f t="shared" si="0"/>
        <v>N128</v>
      </c>
      <c r="O12" s="22" t="str">
        <f t="shared" si="0"/>
        <v>O128</v>
      </c>
      <c r="P12" s="45"/>
      <c r="Q12" s="45"/>
      <c r="R12" s="45">
        <v>12</v>
      </c>
      <c r="S12" s="45" t="s">
        <v>59</v>
      </c>
      <c r="T12" s="45"/>
    </row>
    <row r="13" spans="1:20" x14ac:dyDescent="0.2">
      <c r="A13" s="36">
        <f>20+COUNT(A21:A1440)</f>
        <v>536</v>
      </c>
      <c r="B13" s="45" t="s">
        <v>60</v>
      </c>
      <c r="C13" s="85">
        <v>311</v>
      </c>
      <c r="D13" s="22" t="str">
        <f>D$15&amp;$C13</f>
        <v>D311</v>
      </c>
      <c r="E13" s="22" t="str">
        <f t="shared" ref="E13:O13" si="1">E$15&amp;$C13</f>
        <v>E311</v>
      </c>
      <c r="F13" s="22" t="str">
        <f t="shared" si="1"/>
        <v>F311</v>
      </c>
      <c r="G13" s="22" t="str">
        <f t="shared" si="1"/>
        <v>G311</v>
      </c>
      <c r="H13" s="22" t="str">
        <f t="shared" si="1"/>
        <v>H311</v>
      </c>
      <c r="I13" s="22" t="str">
        <f t="shared" si="1"/>
        <v>I311</v>
      </c>
      <c r="J13" s="22" t="str">
        <f t="shared" si="1"/>
        <v>J311</v>
      </c>
      <c r="K13" s="22" t="str">
        <f t="shared" si="1"/>
        <v>K311</v>
      </c>
      <c r="L13" s="22" t="str">
        <f t="shared" si="1"/>
        <v>L311</v>
      </c>
      <c r="M13" s="22" t="str">
        <f t="shared" si="1"/>
        <v>M311</v>
      </c>
      <c r="N13" s="22" t="str">
        <f t="shared" si="1"/>
        <v>N311</v>
      </c>
      <c r="O13" s="22" t="str">
        <f t="shared" si="1"/>
        <v>O311</v>
      </c>
      <c r="P13" s="45"/>
      <c r="Q13" s="45"/>
      <c r="R13" s="45">
        <v>13</v>
      </c>
      <c r="S13" s="45" t="s">
        <v>61</v>
      </c>
      <c r="T13" s="45"/>
    </row>
    <row r="14" spans="1:20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>
        <v>14</v>
      </c>
      <c r="S14" s="45" t="s">
        <v>62</v>
      </c>
      <c r="T14" s="45"/>
    </row>
    <row r="15" spans="1:20" x14ac:dyDescent="0.2">
      <c r="A15" s="22"/>
      <c r="B15" s="45"/>
      <c r="C15" s="45"/>
      <c r="D15" s="22" t="str">
        <f t="shared" ref="D15:O15" si="2">VLOOKUP(D16,$R1:$S20,2,FALSE)</f>
        <v>D</v>
      </c>
      <c r="E15" s="22" t="str">
        <f t="shared" si="2"/>
        <v>E</v>
      </c>
      <c r="F15" s="22" t="str">
        <f t="shared" si="2"/>
        <v>F</v>
      </c>
      <c r="G15" s="22" t="str">
        <f t="shared" si="2"/>
        <v>G</v>
      </c>
      <c r="H15" s="22" t="str">
        <f t="shared" si="2"/>
        <v>H</v>
      </c>
      <c r="I15" s="22" t="str">
        <f t="shared" si="2"/>
        <v>I</v>
      </c>
      <c r="J15" s="22" t="str">
        <f t="shared" si="2"/>
        <v>J</v>
      </c>
      <c r="K15" s="22" t="str">
        <f t="shared" si="2"/>
        <v>K</v>
      </c>
      <c r="L15" s="22" t="str">
        <f t="shared" si="2"/>
        <v>L</v>
      </c>
      <c r="M15" s="22" t="str">
        <f t="shared" si="2"/>
        <v>M</v>
      </c>
      <c r="N15" s="22" t="str">
        <f t="shared" si="2"/>
        <v>N</v>
      </c>
      <c r="O15" s="22" t="str">
        <f t="shared" si="2"/>
        <v>O</v>
      </c>
      <c r="P15" s="45"/>
      <c r="Q15" s="45"/>
      <c r="R15" s="45">
        <v>15</v>
      </c>
      <c r="S15" s="45" t="s">
        <v>63</v>
      </c>
      <c r="T15" s="45"/>
    </row>
    <row r="16" spans="1:20" x14ac:dyDescent="0.2">
      <c r="A16" s="22"/>
      <c r="B16" s="45"/>
      <c r="C16" s="45"/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45"/>
      <c r="Q16" s="45"/>
      <c r="R16" s="45">
        <v>16</v>
      </c>
      <c r="S16" s="45" t="s">
        <v>64</v>
      </c>
      <c r="T16" s="45"/>
    </row>
    <row r="17" spans="1:20" x14ac:dyDescent="0.2">
      <c r="A17" s="63" t="s">
        <v>65</v>
      </c>
      <c r="B17" s="45"/>
      <c r="C17" s="45" t="s">
        <v>66</v>
      </c>
      <c r="D17" s="45">
        <f>C13-C12+1</f>
        <v>184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>
        <v>17</v>
      </c>
      <c r="S17" s="45" t="s">
        <v>67</v>
      </c>
      <c r="T17" s="45"/>
    </row>
    <row r="18" spans="1:20" x14ac:dyDescent="0.2">
      <c r="A18" s="86">
        <v>10000</v>
      </c>
      <c r="B18" s="86">
        <v>1</v>
      </c>
      <c r="C18" s="45" t="s">
        <v>68</v>
      </c>
      <c r="D18" s="45">
        <f ca="1">SUM(INDIRECT(D12):INDIRECT(D13))</f>
        <v>356.51634999999999</v>
      </c>
      <c r="E18" s="45">
        <f ca="1">SUM(INDIRECT(E12):INDIRECT(E13))</f>
        <v>0.81703382004343439</v>
      </c>
      <c r="F18" s="45">
        <f ca="1">SUM(INDIRECT(F12):INDIRECT(F13))</f>
        <v>746.38600416750012</v>
      </c>
      <c r="G18" s="45">
        <f ca="1">SUM(INDIRECT(G12):INDIRECT(G13))</f>
        <v>1669.1225233621019</v>
      </c>
      <c r="H18" s="45">
        <f ca="1">SUM(INDIRECT(H12):INDIRECT(H13))</f>
        <v>3935.6548898385154</v>
      </c>
      <c r="I18" s="45">
        <f ca="1">SUM(INDIRECT(I12):INDIRECT(I13))</f>
        <v>2.1388953964702515</v>
      </c>
      <c r="J18" s="45">
        <f ca="1">SUM(INDIRECT(J12):INDIRECT(J13))</f>
        <v>5.6168819005935786</v>
      </c>
      <c r="K18" s="45"/>
      <c r="L18" s="45">
        <f ca="1">SUM(INDIRECT(L12):INDIRECT(L13))</f>
        <v>2.329906811395542E-3</v>
      </c>
      <c r="M18" s="45">
        <f ca="1">SQRT(SUM(INDIRECT(M12):INDIRECT(M13)))</f>
        <v>148233.24240329664</v>
      </c>
      <c r="N18" s="45">
        <f ca="1">SQRT(SUM(INDIRECT(N12):INDIRECT(N13)))</f>
        <v>155638.87786235573</v>
      </c>
      <c r="O18" s="45">
        <f ca="1">SQRT(SUM(INDIRECT(O12):INDIRECT(O13)))</f>
        <v>38515.22297616303</v>
      </c>
      <c r="P18" s="45"/>
      <c r="Q18" s="45"/>
      <c r="R18" s="45">
        <v>18</v>
      </c>
      <c r="S18" s="45" t="s">
        <v>69</v>
      </c>
      <c r="T18" s="45"/>
    </row>
    <row r="19" spans="1:20" x14ac:dyDescent="0.2">
      <c r="A19" s="87" t="s">
        <v>70</v>
      </c>
      <c r="B19" s="45"/>
      <c r="C19" s="45"/>
      <c r="D19" s="88" t="s">
        <v>71</v>
      </c>
      <c r="E19" s="88" t="s">
        <v>72</v>
      </c>
      <c r="F19" s="88" t="s">
        <v>73</v>
      </c>
      <c r="G19" s="88" t="s">
        <v>74</v>
      </c>
      <c r="H19" s="88" t="s">
        <v>75</v>
      </c>
      <c r="I19" s="88" t="s">
        <v>76</v>
      </c>
      <c r="J19" s="88" t="s">
        <v>77</v>
      </c>
      <c r="K19" s="89"/>
      <c r="L19" s="89"/>
      <c r="M19" s="89"/>
      <c r="N19" s="89"/>
      <c r="O19" s="89"/>
      <c r="P19" s="45"/>
      <c r="Q19" s="45"/>
      <c r="R19" s="45">
        <v>19</v>
      </c>
      <c r="S19" s="45" t="s">
        <v>78</v>
      </c>
      <c r="T19" s="45"/>
    </row>
    <row r="20" spans="1:20" ht="15" thickBot="1" x14ac:dyDescent="0.25">
      <c r="A20" s="90" t="s">
        <v>79</v>
      </c>
      <c r="B20" s="90" t="s">
        <v>80</v>
      </c>
      <c r="C20" s="45"/>
      <c r="D20" s="90" t="s">
        <v>79</v>
      </c>
      <c r="E20" s="90" t="s">
        <v>80</v>
      </c>
      <c r="F20" s="90" t="s">
        <v>81</v>
      </c>
      <c r="G20" s="90" t="s">
        <v>82</v>
      </c>
      <c r="H20" s="90" t="s">
        <v>83</v>
      </c>
      <c r="I20" s="90" t="s">
        <v>84</v>
      </c>
      <c r="J20" s="90" t="s">
        <v>85</v>
      </c>
      <c r="K20" s="91" t="s">
        <v>86</v>
      </c>
      <c r="L20" s="90" t="s">
        <v>87</v>
      </c>
      <c r="M20" s="90" t="s">
        <v>88</v>
      </c>
      <c r="N20" s="90" t="s">
        <v>89</v>
      </c>
      <c r="O20" s="90" t="s">
        <v>90</v>
      </c>
      <c r="P20" s="65" t="s">
        <v>91</v>
      </c>
      <c r="Q20" s="45"/>
      <c r="R20" s="45">
        <v>20</v>
      </c>
      <c r="S20" s="45" t="s">
        <v>92</v>
      </c>
      <c r="T20" s="45"/>
    </row>
    <row r="21" spans="1:20" x14ac:dyDescent="0.2">
      <c r="A21" s="104">
        <v>-13467</v>
      </c>
      <c r="B21" s="104">
        <v>2.1787560006487183E-2</v>
      </c>
      <c r="D21" s="92">
        <f t="shared" ref="D21:D84" si="3">A21/A$18</f>
        <v>-1.3467</v>
      </c>
      <c r="E21" s="92">
        <f t="shared" ref="E21:E84" si="4">B21/B$18</f>
        <v>2.1787560006487183E-2</v>
      </c>
      <c r="F21" s="36">
        <f t="shared" ref="F21:F84" si="5">D21*D21</f>
        <v>1.81360089</v>
      </c>
      <c r="G21" s="36">
        <f t="shared" ref="G21:G84" si="6">D21*F21</f>
        <v>-2.4423763185629999</v>
      </c>
      <c r="H21" s="36">
        <f t="shared" ref="H21:H84" si="7">F21*F21</f>
        <v>3.2891481882087921</v>
      </c>
      <c r="I21" s="36">
        <f t="shared" ref="I21:I84" si="8">E21*D21</f>
        <v>-2.9341307060736291E-2</v>
      </c>
      <c r="J21" s="36">
        <f t="shared" ref="J21:J84" si="9">I21*D21</f>
        <v>3.9513938218693562E-2</v>
      </c>
      <c r="K21" s="36">
        <f t="shared" ref="K21:K84" ca="1" si="10">+E$4+E$5*D21+E$6*D21^2</f>
        <v>2.8791426024174834E-2</v>
      </c>
      <c r="L21" s="36">
        <f t="shared" ref="L21:L84" ca="1" si="11">+(K21-E21)^2</f>
        <v>4.9054139193719872E-5</v>
      </c>
      <c r="M21" s="36">
        <f t="shared" ref="M21:M84" ca="1" si="12">(M$1-M$2*D21+M$3*F21)^2</f>
        <v>186866459110.98538</v>
      </c>
      <c r="N21" s="36">
        <f t="shared" ref="N21:N84" ca="1" si="13">(-M$2+M$4*D21-M$5*F21)^2</f>
        <v>208574984204.70844</v>
      </c>
      <c r="O21" s="36">
        <f t="shared" ref="O21:O84" ca="1" si="14">+(M$3-D21*M$5+F21*M$6)^2</f>
        <v>12493390470.500364</v>
      </c>
      <c r="P21" s="45">
        <f t="shared" ref="P21:P84" ca="1" si="15">+E21-K21</f>
        <v>-7.0038660176876509E-3</v>
      </c>
      <c r="R21" s="45">
        <v>21</v>
      </c>
      <c r="S21" s="45" t="s">
        <v>93</v>
      </c>
    </row>
    <row r="22" spans="1:20" x14ac:dyDescent="0.2">
      <c r="A22" s="104">
        <v>-13462.5</v>
      </c>
      <c r="B22" s="104">
        <v>2.2179500003403518E-2</v>
      </c>
      <c r="D22" s="92">
        <f t="shared" si="3"/>
        <v>-1.3462499999999999</v>
      </c>
      <c r="E22" s="92">
        <f t="shared" si="4"/>
        <v>2.2179500003403518E-2</v>
      </c>
      <c r="F22" s="36">
        <f t="shared" si="5"/>
        <v>1.8123890624999999</v>
      </c>
      <c r="G22" s="36">
        <f t="shared" si="6"/>
        <v>-2.4399287753906247</v>
      </c>
      <c r="H22" s="36">
        <f t="shared" si="7"/>
        <v>3.2847541138696283</v>
      </c>
      <c r="I22" s="36">
        <f t="shared" si="8"/>
        <v>-2.9859151879581984E-2</v>
      </c>
      <c r="J22" s="36">
        <f t="shared" si="9"/>
        <v>4.0197883217887247E-2</v>
      </c>
      <c r="K22" s="36">
        <f t="shared" ca="1" si="10"/>
        <v>2.8780138390561587E-2</v>
      </c>
      <c r="L22" s="36">
        <f t="shared" ca="1" si="11"/>
        <v>4.3568427118024665E-5</v>
      </c>
      <c r="M22" s="36">
        <f t="shared" ca="1" si="12"/>
        <v>186765479840.44754</v>
      </c>
      <c r="N22" s="36">
        <f t="shared" ca="1" si="13"/>
        <v>208460925586.522</v>
      </c>
      <c r="O22" s="36">
        <f t="shared" ca="1" si="14"/>
        <v>12486493361.26881</v>
      </c>
      <c r="P22" s="45">
        <f t="shared" ca="1" si="15"/>
        <v>-6.6006383871580684E-3</v>
      </c>
      <c r="R22" s="45">
        <v>22</v>
      </c>
      <c r="S22" s="45" t="s">
        <v>2184</v>
      </c>
    </row>
    <row r="23" spans="1:20" x14ac:dyDescent="0.2">
      <c r="A23" s="104">
        <v>-12508</v>
      </c>
      <c r="B23" s="104">
        <v>1.542543999676127E-2</v>
      </c>
      <c r="D23" s="92">
        <f t="shared" si="3"/>
        <v>-1.2507999999999999</v>
      </c>
      <c r="E23" s="92">
        <f t="shared" si="4"/>
        <v>1.542543999676127E-2</v>
      </c>
      <c r="F23" s="36">
        <f t="shared" si="5"/>
        <v>1.5645006399999999</v>
      </c>
      <c r="G23" s="36">
        <f t="shared" si="6"/>
        <v>-1.9568774005119998</v>
      </c>
      <c r="H23" s="36">
        <f t="shared" si="7"/>
        <v>2.4476622525604093</v>
      </c>
      <c r="I23" s="36">
        <f t="shared" si="8"/>
        <v>-1.9294140347948994E-2</v>
      </c>
      <c r="J23" s="36">
        <f t="shared" si="9"/>
        <v>2.4133110747214599E-2</v>
      </c>
      <c r="K23" s="36">
        <f t="shared" ca="1" si="10"/>
        <v>2.6433816186722501E-2</v>
      </c>
      <c r="L23" s="36">
        <f t="shared" ca="1" si="11"/>
        <v>1.2118434633970535E-4</v>
      </c>
      <c r="M23" s="36">
        <f t="shared" ca="1" si="12"/>
        <v>166246838564.18277</v>
      </c>
      <c r="N23" s="36">
        <f t="shared" ca="1" si="13"/>
        <v>185295997008.0206</v>
      </c>
      <c r="O23" s="36">
        <f t="shared" ca="1" si="14"/>
        <v>11086293721.436695</v>
      </c>
      <c r="P23" s="45">
        <f t="shared" ca="1" si="15"/>
        <v>-1.1008376189961231E-2</v>
      </c>
      <c r="R23" s="45">
        <v>23</v>
      </c>
      <c r="S23" s="45" t="s">
        <v>94</v>
      </c>
    </row>
    <row r="24" spans="1:20" x14ac:dyDescent="0.2">
      <c r="A24" s="104">
        <v>-12453</v>
      </c>
      <c r="B24" s="104">
        <v>2.4438040003587957E-2</v>
      </c>
      <c r="D24" s="92">
        <f t="shared" si="3"/>
        <v>-1.2453000000000001</v>
      </c>
      <c r="E24" s="92">
        <f t="shared" si="4"/>
        <v>2.4438040003587957E-2</v>
      </c>
      <c r="F24" s="36">
        <f t="shared" si="5"/>
        <v>1.5507720900000002</v>
      </c>
      <c r="G24" s="36">
        <f t="shared" si="6"/>
        <v>-1.9311764836770002</v>
      </c>
      <c r="H24" s="36">
        <f t="shared" si="7"/>
        <v>2.4048940751229684</v>
      </c>
      <c r="I24" s="36">
        <f t="shared" si="8"/>
        <v>-3.0432691216468084E-2</v>
      </c>
      <c r="J24" s="36">
        <f t="shared" si="9"/>
        <v>3.7897830371867711E-2</v>
      </c>
      <c r="K24" s="36">
        <f t="shared" ca="1" si="10"/>
        <v>2.630152294997138E-2</v>
      </c>
      <c r="L24" s="36">
        <f t="shared" ca="1" si="11"/>
        <v>3.4725686914618422E-6</v>
      </c>
      <c r="M24" s="36">
        <f t="shared" ca="1" si="12"/>
        <v>165118025271.78076</v>
      </c>
      <c r="N24" s="36">
        <f t="shared" ca="1" si="13"/>
        <v>184022293983.24463</v>
      </c>
      <c r="O24" s="36">
        <f t="shared" ca="1" si="14"/>
        <v>11009340278.404739</v>
      </c>
      <c r="P24" s="45">
        <f t="shared" ca="1" si="15"/>
        <v>-1.8634829463834227E-3</v>
      </c>
      <c r="R24" s="45">
        <v>24</v>
      </c>
      <c r="S24" s="45" t="s">
        <v>79</v>
      </c>
    </row>
    <row r="25" spans="1:20" x14ac:dyDescent="0.2">
      <c r="A25" s="104">
        <v>-12370.5</v>
      </c>
      <c r="B25" s="104">
        <v>1.4956939994590357E-2</v>
      </c>
      <c r="D25" s="92">
        <f t="shared" si="3"/>
        <v>-1.23705</v>
      </c>
      <c r="E25" s="92">
        <f t="shared" si="4"/>
        <v>1.4956939994590357E-2</v>
      </c>
      <c r="F25" s="36">
        <f t="shared" si="5"/>
        <v>1.5302927024999999</v>
      </c>
      <c r="G25" s="36">
        <f t="shared" si="6"/>
        <v>-1.8930485876276248</v>
      </c>
      <c r="H25" s="36">
        <f t="shared" si="7"/>
        <v>2.3417957553247533</v>
      </c>
      <c r="I25" s="36">
        <f t="shared" si="8"/>
        <v>-1.8502482620308E-2</v>
      </c>
      <c r="J25" s="36">
        <f t="shared" si="9"/>
        <v>2.2888496125452011E-2</v>
      </c>
      <c r="K25" s="36">
        <f t="shared" ca="1" si="10"/>
        <v>2.610367682762945E-2</v>
      </c>
      <c r="L25" s="36">
        <f t="shared" ca="1" si="11"/>
        <v>1.2424974202503039E-4</v>
      </c>
      <c r="M25" s="36">
        <f t="shared" ca="1" si="12"/>
        <v>163435498651.91571</v>
      </c>
      <c r="N25" s="36">
        <f t="shared" ca="1" si="13"/>
        <v>182123947414.11969</v>
      </c>
      <c r="O25" s="36">
        <f t="shared" ca="1" si="14"/>
        <v>10894654910.583176</v>
      </c>
      <c r="P25" s="45">
        <f t="shared" ca="1" si="15"/>
        <v>-1.1146736833039093E-2</v>
      </c>
      <c r="R25" s="45">
        <v>25</v>
      </c>
      <c r="S25" s="45" t="s">
        <v>80</v>
      </c>
    </row>
    <row r="26" spans="1:20" x14ac:dyDescent="0.2">
      <c r="A26" s="104">
        <v>-12007</v>
      </c>
      <c r="B26" s="104">
        <v>1.7394759997841902E-2</v>
      </c>
      <c r="D26" s="92">
        <f t="shared" si="3"/>
        <v>-1.2007000000000001</v>
      </c>
      <c r="E26" s="92">
        <f t="shared" si="4"/>
        <v>1.7394759997841902E-2</v>
      </c>
      <c r="F26" s="36">
        <f t="shared" si="5"/>
        <v>1.4416804900000002</v>
      </c>
      <c r="G26" s="36">
        <f t="shared" si="6"/>
        <v>-1.7310257643430005</v>
      </c>
      <c r="H26" s="36">
        <f t="shared" si="7"/>
        <v>2.0784426352466405</v>
      </c>
      <c r="I26" s="36">
        <f t="shared" si="8"/>
        <v>-2.0885888329408773E-2</v>
      </c>
      <c r="J26" s="36">
        <f t="shared" si="9"/>
        <v>2.5077686117121117E-2</v>
      </c>
      <c r="K26" s="36">
        <f t="shared" ca="1" si="10"/>
        <v>2.5240440248058865E-2</v>
      </c>
      <c r="L26" s="36">
        <f t="shared" ca="1" si="11"/>
        <v>6.1554698588644493E-5</v>
      </c>
      <c r="M26" s="36">
        <f t="shared" ca="1" si="12"/>
        <v>156173461152.04666</v>
      </c>
      <c r="N26" s="36">
        <f t="shared" ca="1" si="13"/>
        <v>173932401941.58917</v>
      </c>
      <c r="O26" s="36">
        <f t="shared" ca="1" si="14"/>
        <v>10399878487.300922</v>
      </c>
      <c r="P26" s="45">
        <f t="shared" ca="1" si="15"/>
        <v>-7.8456802502169624E-3</v>
      </c>
      <c r="R26" s="45">
        <v>26</v>
      </c>
      <c r="S26" s="45" t="s">
        <v>95</v>
      </c>
    </row>
    <row r="27" spans="1:20" x14ac:dyDescent="0.2">
      <c r="A27" s="104">
        <v>-11806.5</v>
      </c>
      <c r="B27" s="104">
        <v>2.6413419996970333E-2</v>
      </c>
      <c r="D27" s="92">
        <f t="shared" si="3"/>
        <v>-1.18065</v>
      </c>
      <c r="E27" s="92">
        <f t="shared" si="4"/>
        <v>2.6413419996970333E-2</v>
      </c>
      <c r="F27" s="36">
        <f t="shared" si="5"/>
        <v>1.3939344224999999</v>
      </c>
      <c r="G27" s="36">
        <f t="shared" si="6"/>
        <v>-1.6457486759246249</v>
      </c>
      <c r="H27" s="36">
        <f t="shared" si="7"/>
        <v>1.9430531742304082</v>
      </c>
      <c r="I27" s="36">
        <f t="shared" si="8"/>
        <v>-3.1185004319423022E-2</v>
      </c>
      <c r="J27" s="36">
        <f t="shared" si="9"/>
        <v>3.6818575349726788E-2</v>
      </c>
      <c r="K27" s="36">
        <f t="shared" ca="1" si="10"/>
        <v>2.4770213345338375E-2</v>
      </c>
      <c r="L27" s="36">
        <f t="shared" ca="1" si="11"/>
        <v>2.7001280999675108E-6</v>
      </c>
      <c r="M27" s="36">
        <f t="shared" ca="1" si="12"/>
        <v>152271984700.39059</v>
      </c>
      <c r="N27" s="36">
        <f t="shared" ca="1" si="13"/>
        <v>169532944125.42944</v>
      </c>
      <c r="O27" s="36">
        <f t="shared" ca="1" si="14"/>
        <v>10134218026.763691</v>
      </c>
      <c r="P27" s="45">
        <f t="shared" ca="1" si="15"/>
        <v>1.6432066516319579E-3</v>
      </c>
    </row>
    <row r="28" spans="1:20" x14ac:dyDescent="0.2">
      <c r="A28" s="104">
        <v>-10731.5</v>
      </c>
      <c r="B28" s="104">
        <v>2.3932420001074206E-2</v>
      </c>
      <c r="D28" s="92">
        <f t="shared" si="3"/>
        <v>-1.07315</v>
      </c>
      <c r="E28" s="92">
        <f t="shared" si="4"/>
        <v>2.3932420001074206E-2</v>
      </c>
      <c r="F28" s="36">
        <f t="shared" si="5"/>
        <v>1.1516509225</v>
      </c>
      <c r="G28" s="36">
        <f t="shared" si="6"/>
        <v>-1.2358941874808751</v>
      </c>
      <c r="H28" s="36">
        <f t="shared" si="7"/>
        <v>1.3262998472951011</v>
      </c>
      <c r="I28" s="36">
        <f t="shared" si="8"/>
        <v>-2.5683076524152786E-2</v>
      </c>
      <c r="J28" s="36">
        <f t="shared" si="9"/>
        <v>2.7561793571894564E-2</v>
      </c>
      <c r="K28" s="36">
        <f t="shared" ca="1" si="10"/>
        <v>2.2320813415145892E-2</v>
      </c>
      <c r="L28" s="36">
        <f t="shared" ca="1" si="11"/>
        <v>2.5972757878075172E-6</v>
      </c>
      <c r="M28" s="36">
        <f t="shared" ca="1" si="12"/>
        <v>132574419505.46771</v>
      </c>
      <c r="N28" s="36">
        <f t="shared" ca="1" si="13"/>
        <v>147337386460.68121</v>
      </c>
      <c r="O28" s="36">
        <f t="shared" ca="1" si="14"/>
        <v>8794763699.5827904</v>
      </c>
      <c r="P28" s="45">
        <f t="shared" ca="1" si="15"/>
        <v>1.6116065859283144E-3</v>
      </c>
    </row>
    <row r="29" spans="1:20" x14ac:dyDescent="0.2">
      <c r="A29" s="104">
        <v>-10617</v>
      </c>
      <c r="B29" s="104">
        <v>2.234956000756938E-2</v>
      </c>
      <c r="D29" s="92">
        <f t="shared" si="3"/>
        <v>-1.0617000000000001</v>
      </c>
      <c r="E29" s="92">
        <f t="shared" si="4"/>
        <v>2.234956000756938E-2</v>
      </c>
      <c r="F29" s="36">
        <f t="shared" si="5"/>
        <v>1.1272068900000003</v>
      </c>
      <c r="G29" s="36">
        <f t="shared" si="6"/>
        <v>-1.1967555551130005</v>
      </c>
      <c r="H29" s="36">
        <f t="shared" si="7"/>
        <v>1.2705953728634727</v>
      </c>
      <c r="I29" s="36">
        <f t="shared" si="8"/>
        <v>-2.3728527860036413E-2</v>
      </c>
      <c r="J29" s="36">
        <f t="shared" si="9"/>
        <v>2.5192578029000663E-2</v>
      </c>
      <c r="K29" s="36">
        <f t="shared" ca="1" si="10"/>
        <v>2.2067052442343853E-2</v>
      </c>
      <c r="L29" s="36">
        <f t="shared" ca="1" si="11"/>
        <v>7.9810524409655619E-8</v>
      </c>
      <c r="M29" s="36">
        <f t="shared" ca="1" si="12"/>
        <v>130594144453.62856</v>
      </c>
      <c r="N29" s="36">
        <f t="shared" ca="1" si="13"/>
        <v>145107591030.57877</v>
      </c>
      <c r="O29" s="36">
        <f t="shared" ca="1" si="14"/>
        <v>8660281935.5226879</v>
      </c>
      <c r="P29" s="45">
        <f t="shared" ca="1" si="15"/>
        <v>2.8250756522552739E-4</v>
      </c>
    </row>
    <row r="30" spans="1:20" x14ac:dyDescent="0.2">
      <c r="A30" s="104">
        <v>-9375</v>
      </c>
      <c r="B30" s="104">
        <v>1.1524999994435348E-2</v>
      </c>
      <c r="D30" s="92">
        <f t="shared" si="3"/>
        <v>-0.9375</v>
      </c>
      <c r="E30" s="92">
        <f t="shared" si="4"/>
        <v>1.1524999994435348E-2</v>
      </c>
      <c r="F30" s="36">
        <f t="shared" si="5"/>
        <v>0.87890625</v>
      </c>
      <c r="G30" s="36">
        <f t="shared" si="6"/>
        <v>-0.823974609375</v>
      </c>
      <c r="H30" s="36">
        <f t="shared" si="7"/>
        <v>0.7724761962890625</v>
      </c>
      <c r="I30" s="36">
        <f t="shared" si="8"/>
        <v>-1.0804687494783138E-2</v>
      </c>
      <c r="J30" s="36">
        <f t="shared" si="9"/>
        <v>1.0129394526359192E-2</v>
      </c>
      <c r="K30" s="36">
        <f t="shared" ca="1" si="10"/>
        <v>1.9402647323616951E-2</v>
      </c>
      <c r="L30" s="36">
        <f t="shared" ca="1" si="11"/>
        <v>6.2057327442962046E-5</v>
      </c>
      <c r="M30" s="36">
        <f t="shared" ca="1" si="12"/>
        <v>110496211549.79915</v>
      </c>
      <c r="N30" s="36">
        <f t="shared" ca="1" si="13"/>
        <v>122496344915.07756</v>
      </c>
      <c r="O30" s="36">
        <f t="shared" ca="1" si="14"/>
        <v>7297531836.5063152</v>
      </c>
      <c r="P30" s="45">
        <f t="shared" ca="1" si="15"/>
        <v>-7.8776473291816036E-3</v>
      </c>
    </row>
    <row r="31" spans="1:20" x14ac:dyDescent="0.2">
      <c r="A31" s="104">
        <v>-9277</v>
      </c>
      <c r="B31" s="104">
        <v>8.8383600013912655E-3</v>
      </c>
      <c r="D31" s="92">
        <f t="shared" si="3"/>
        <v>-0.92769999999999997</v>
      </c>
      <c r="E31" s="92">
        <f t="shared" si="4"/>
        <v>8.8383600013912655E-3</v>
      </c>
      <c r="F31" s="36">
        <f t="shared" si="5"/>
        <v>0.86062728999999993</v>
      </c>
      <c r="G31" s="36">
        <f t="shared" si="6"/>
        <v>-0.79840393693299994</v>
      </c>
      <c r="H31" s="36">
        <f t="shared" si="7"/>
        <v>0.74067933229274396</v>
      </c>
      <c r="I31" s="36">
        <f t="shared" si="8"/>
        <v>-8.1993465732906768E-3</v>
      </c>
      <c r="J31" s="36">
        <f t="shared" si="9"/>
        <v>7.6065338160417606E-3</v>
      </c>
      <c r="K31" s="36">
        <f t="shared" ca="1" si="10"/>
        <v>1.9199285758508145E-2</v>
      </c>
      <c r="L31" s="36">
        <f t="shared" ca="1" si="11"/>
        <v>1.0734878254448798E-4</v>
      </c>
      <c r="M31" s="36">
        <f t="shared" ca="1" si="12"/>
        <v>109014753925.48486</v>
      </c>
      <c r="N31" s="36">
        <f t="shared" ca="1" si="13"/>
        <v>120831119885.5014</v>
      </c>
      <c r="O31" s="36">
        <f t="shared" ca="1" si="14"/>
        <v>7197246131.1044226</v>
      </c>
      <c r="P31" s="45">
        <f t="shared" ca="1" si="15"/>
        <v>-1.036092575711688E-2</v>
      </c>
    </row>
    <row r="32" spans="1:20" x14ac:dyDescent="0.2">
      <c r="A32" s="104">
        <v>-9260</v>
      </c>
      <c r="B32" s="104">
        <v>1.8096799998602364E-2</v>
      </c>
      <c r="D32" s="92">
        <f t="shared" si="3"/>
        <v>-0.92600000000000005</v>
      </c>
      <c r="E32" s="92">
        <f t="shared" si="4"/>
        <v>1.8096799998602364E-2</v>
      </c>
      <c r="F32" s="36">
        <f t="shared" si="5"/>
        <v>0.85747600000000013</v>
      </c>
      <c r="G32" s="36">
        <f t="shared" si="6"/>
        <v>-0.79402277600000015</v>
      </c>
      <c r="H32" s="36">
        <f t="shared" si="7"/>
        <v>0.7352650905760002</v>
      </c>
      <c r="I32" s="36">
        <f t="shared" si="8"/>
        <v>-1.6757636798705788E-2</v>
      </c>
      <c r="J32" s="36">
        <f t="shared" si="9"/>
        <v>1.5517571675601562E-2</v>
      </c>
      <c r="K32" s="36">
        <f t="shared" ca="1" si="10"/>
        <v>1.9164111077172592E-2</v>
      </c>
      <c r="L32" s="36">
        <f t="shared" ca="1" si="11"/>
        <v>1.1391529384387436E-6</v>
      </c>
      <c r="M32" s="36">
        <f t="shared" ca="1" si="12"/>
        <v>108759273718.02928</v>
      </c>
      <c r="N32" s="36">
        <f t="shared" ca="1" si="13"/>
        <v>120543971084.10043</v>
      </c>
      <c r="O32" s="36">
        <f t="shared" ca="1" si="14"/>
        <v>7179954149.4975319</v>
      </c>
      <c r="P32" s="45">
        <f t="shared" ca="1" si="15"/>
        <v>-1.0673110785702281E-3</v>
      </c>
    </row>
    <row r="33" spans="1:16" x14ac:dyDescent="0.2">
      <c r="A33" s="104">
        <v>-9259.5</v>
      </c>
      <c r="B33" s="104">
        <v>1.0251460000290535E-2</v>
      </c>
      <c r="D33" s="92">
        <f t="shared" si="3"/>
        <v>-0.92595000000000005</v>
      </c>
      <c r="E33" s="92">
        <f t="shared" si="4"/>
        <v>1.0251460000290535E-2</v>
      </c>
      <c r="F33" s="36">
        <f t="shared" si="5"/>
        <v>0.85738340250000011</v>
      </c>
      <c r="G33" s="36">
        <f t="shared" si="6"/>
        <v>-0.79389416154487513</v>
      </c>
      <c r="H33" s="36">
        <f t="shared" si="7"/>
        <v>0.73510629888247725</v>
      </c>
      <c r="I33" s="36">
        <f t="shared" si="8"/>
        <v>-9.4923393872690214E-3</v>
      </c>
      <c r="J33" s="36">
        <f t="shared" si="9"/>
        <v>8.7894316556417513E-3</v>
      </c>
      <c r="K33" s="36">
        <f t="shared" ca="1" si="10"/>
        <v>1.9163076985697251E-2</v>
      </c>
      <c r="L33" s="36">
        <f t="shared" ca="1" si="11"/>
        <v>7.9416917294589475E-5</v>
      </c>
      <c r="M33" s="36">
        <f t="shared" ca="1" si="12"/>
        <v>108751766323.19157</v>
      </c>
      <c r="N33" s="36">
        <f t="shared" ca="1" si="13"/>
        <v>120535533194.67581</v>
      </c>
      <c r="O33" s="36">
        <f t="shared" ca="1" si="14"/>
        <v>7179446028.3546581</v>
      </c>
      <c r="P33" s="45">
        <f t="shared" ca="1" si="15"/>
        <v>-8.9116169854067152E-3</v>
      </c>
    </row>
    <row r="34" spans="1:16" x14ac:dyDescent="0.2">
      <c r="A34" s="104">
        <v>-9255.5</v>
      </c>
      <c r="B34" s="104">
        <v>6.4887400003499351E-3</v>
      </c>
      <c r="D34" s="92">
        <f t="shared" si="3"/>
        <v>-0.92554999999999998</v>
      </c>
      <c r="E34" s="92">
        <f t="shared" si="4"/>
        <v>6.4887400003499351E-3</v>
      </c>
      <c r="F34" s="36">
        <f t="shared" si="5"/>
        <v>0.85664280250000002</v>
      </c>
      <c r="G34" s="36">
        <f t="shared" si="6"/>
        <v>-0.79286574585387504</v>
      </c>
      <c r="H34" s="36">
        <f t="shared" si="7"/>
        <v>0.73383689107505401</v>
      </c>
      <c r="I34" s="36">
        <f t="shared" si="8"/>
        <v>-6.0056533073238822E-3</v>
      </c>
      <c r="J34" s="36">
        <f t="shared" si="9"/>
        <v>5.5585324185936187E-3</v>
      </c>
      <c r="K34" s="36">
        <f t="shared" ca="1" si="10"/>
        <v>1.915480519601594E-2</v>
      </c>
      <c r="L34" s="36">
        <f t="shared" ca="1" si="11"/>
        <v>1.6042920754086171E-4</v>
      </c>
      <c r="M34" s="36">
        <f t="shared" ca="1" si="12"/>
        <v>108691721000.12852</v>
      </c>
      <c r="N34" s="36">
        <f t="shared" ca="1" si="13"/>
        <v>120468045836.59512</v>
      </c>
      <c r="O34" s="36">
        <f t="shared" ca="1" si="14"/>
        <v>7175382018.4996843</v>
      </c>
      <c r="P34" s="45">
        <f t="shared" ca="1" si="15"/>
        <v>-1.2666065195666005E-2</v>
      </c>
    </row>
    <row r="35" spans="1:16" x14ac:dyDescent="0.2">
      <c r="A35" s="104">
        <v>-9238.5</v>
      </c>
      <c r="B35" s="104">
        <v>1.6747180001402739E-2</v>
      </c>
      <c r="D35" s="92">
        <f t="shared" si="3"/>
        <v>-0.92384999999999995</v>
      </c>
      <c r="E35" s="92">
        <f t="shared" si="4"/>
        <v>1.6747180001402739E-2</v>
      </c>
      <c r="F35" s="36">
        <f t="shared" si="5"/>
        <v>0.85349882249999987</v>
      </c>
      <c r="G35" s="36">
        <f t="shared" si="6"/>
        <v>-0.78850488716662481</v>
      </c>
      <c r="H35" s="36">
        <f t="shared" si="7"/>
        <v>0.72846024000888632</v>
      </c>
      <c r="I35" s="36">
        <f t="shared" si="8"/>
        <v>-1.547188224429592E-2</v>
      </c>
      <c r="J35" s="36">
        <f t="shared" si="9"/>
        <v>1.4293698411392785E-2</v>
      </c>
      <c r="K35" s="36">
        <f t="shared" ca="1" si="10"/>
        <v>1.9119668775279014E-2</v>
      </c>
      <c r="L35" s="36">
        <f t="shared" ca="1" si="11"/>
        <v>5.6287029821689484E-6</v>
      </c>
      <c r="M35" s="36">
        <f t="shared" ca="1" si="12"/>
        <v>108436802651.25856</v>
      </c>
      <c r="N35" s="36">
        <f t="shared" ca="1" si="13"/>
        <v>120181536931.85057</v>
      </c>
      <c r="O35" s="36">
        <f t="shared" ca="1" si="14"/>
        <v>7158128993.0792904</v>
      </c>
      <c r="P35" s="45">
        <f t="shared" ca="1" si="15"/>
        <v>-2.3724887738762745E-3</v>
      </c>
    </row>
    <row r="36" spans="1:16" x14ac:dyDescent="0.2">
      <c r="A36" s="104">
        <v>-9123</v>
      </c>
      <c r="B36" s="104">
        <v>1.9473640000796877E-2</v>
      </c>
      <c r="D36" s="92">
        <f t="shared" si="3"/>
        <v>-0.9123</v>
      </c>
      <c r="E36" s="92">
        <f t="shared" si="4"/>
        <v>1.9473640000796877E-2</v>
      </c>
      <c r="F36" s="36">
        <f t="shared" si="5"/>
        <v>0.83229129000000002</v>
      </c>
      <c r="G36" s="36">
        <f t="shared" si="6"/>
        <v>-0.75929934386700004</v>
      </c>
      <c r="H36" s="36">
        <f t="shared" si="7"/>
        <v>0.69270879140986408</v>
      </c>
      <c r="I36" s="36">
        <f t="shared" si="8"/>
        <v>-1.7765801772726991E-2</v>
      </c>
      <c r="J36" s="36">
        <f t="shared" si="9"/>
        <v>1.6207740957258833E-2</v>
      </c>
      <c r="K36" s="36">
        <f t="shared" ca="1" si="10"/>
        <v>1.8881748798598122E-2</v>
      </c>
      <c r="L36" s="36">
        <f t="shared" ca="1" si="11"/>
        <v>3.5033519524028735E-7</v>
      </c>
      <c r="M36" s="36">
        <f t="shared" ca="1" si="12"/>
        <v>106716578814.83446</v>
      </c>
      <c r="N36" s="36">
        <f t="shared" ca="1" si="13"/>
        <v>118248310575.06073</v>
      </c>
      <c r="O36" s="36">
        <f t="shared" ca="1" si="14"/>
        <v>7041722539.9035892</v>
      </c>
      <c r="P36" s="45">
        <f t="shared" ca="1" si="15"/>
        <v>5.9189120219875491E-4</v>
      </c>
    </row>
    <row r="37" spans="1:16" x14ac:dyDescent="0.2">
      <c r="A37" s="104">
        <v>-9115</v>
      </c>
      <c r="B37" s="104">
        <v>2.5948200003767852E-2</v>
      </c>
      <c r="D37" s="92">
        <f t="shared" si="3"/>
        <v>-0.91149999999999998</v>
      </c>
      <c r="E37" s="92">
        <f t="shared" si="4"/>
        <v>2.5948200003767852E-2</v>
      </c>
      <c r="F37" s="36">
        <f t="shared" si="5"/>
        <v>0.83083224999999994</v>
      </c>
      <c r="G37" s="36">
        <f t="shared" si="6"/>
        <v>-0.75730359587499996</v>
      </c>
      <c r="H37" s="36">
        <f t="shared" si="7"/>
        <v>0.69028222764006242</v>
      </c>
      <c r="I37" s="36">
        <f t="shared" si="8"/>
        <v>-2.3651784303434398E-2</v>
      </c>
      <c r="J37" s="36">
        <f t="shared" si="9"/>
        <v>2.1558601392580454E-2</v>
      </c>
      <c r="K37" s="36">
        <f t="shared" ca="1" si="10"/>
        <v>1.8865321204853229E-2</v>
      </c>
      <c r="L37" s="36">
        <f t="shared" ca="1" si="11"/>
        <v>5.0167172080114246E-5</v>
      </c>
      <c r="M37" s="36">
        <f t="shared" ca="1" si="12"/>
        <v>106598183444.69283</v>
      </c>
      <c r="N37" s="36">
        <f t="shared" ca="1" si="13"/>
        <v>118115266483.095</v>
      </c>
      <c r="O37" s="36">
        <f t="shared" ca="1" si="14"/>
        <v>7033712048.3207855</v>
      </c>
      <c r="P37" s="45">
        <f t="shared" ca="1" si="15"/>
        <v>7.0828787989146227E-3</v>
      </c>
    </row>
    <row r="38" spans="1:16" x14ac:dyDescent="0.2">
      <c r="A38" s="104">
        <v>-7842.5</v>
      </c>
      <c r="B38" s="104">
        <v>1.455790000181878E-2</v>
      </c>
      <c r="D38" s="92">
        <f t="shared" si="3"/>
        <v>-0.78425</v>
      </c>
      <c r="E38" s="92">
        <f t="shared" si="4"/>
        <v>1.455790000181878E-2</v>
      </c>
      <c r="F38" s="36">
        <f t="shared" si="5"/>
        <v>0.61504806249999999</v>
      </c>
      <c r="G38" s="36">
        <f t="shared" si="6"/>
        <v>-0.48235144301562499</v>
      </c>
      <c r="H38" s="36">
        <f t="shared" si="7"/>
        <v>0.37828411918500388</v>
      </c>
      <c r="I38" s="36">
        <f t="shared" si="8"/>
        <v>-1.1417033076426377E-2</v>
      </c>
      <c r="J38" s="36">
        <f t="shared" si="9"/>
        <v>8.9538081901873873E-3</v>
      </c>
      <c r="K38" s="36">
        <f t="shared" ca="1" si="10"/>
        <v>1.6337591898811087E-2</v>
      </c>
      <c r="L38" s="36">
        <f t="shared" ca="1" si="11"/>
        <v>3.1673032482200753E-6</v>
      </c>
      <c r="M38" s="36">
        <f t="shared" ca="1" si="12"/>
        <v>88971218591.769852</v>
      </c>
      <c r="N38" s="36">
        <f t="shared" ca="1" si="13"/>
        <v>98324984326.278473</v>
      </c>
      <c r="O38" s="36">
        <f t="shared" ca="1" si="14"/>
        <v>5843036104.6022635</v>
      </c>
      <c r="P38" s="45">
        <f t="shared" ca="1" si="15"/>
        <v>-1.7796918969923067E-3</v>
      </c>
    </row>
    <row r="39" spans="1:16" x14ac:dyDescent="0.2">
      <c r="A39" s="104">
        <v>-7839</v>
      </c>
      <c r="B39" s="104">
        <v>1.3640519995533396E-2</v>
      </c>
      <c r="D39" s="92">
        <f t="shared" si="3"/>
        <v>-0.78390000000000004</v>
      </c>
      <c r="E39" s="92">
        <f t="shared" si="4"/>
        <v>1.3640519995533396E-2</v>
      </c>
      <c r="F39" s="36">
        <f t="shared" si="5"/>
        <v>0.61449921000000007</v>
      </c>
      <c r="G39" s="36">
        <f t="shared" si="6"/>
        <v>-0.48170593071900009</v>
      </c>
      <c r="H39" s="36">
        <f t="shared" si="7"/>
        <v>0.37760927909062419</v>
      </c>
      <c r="I39" s="36">
        <f t="shared" si="8"/>
        <v>-1.0692803624498629E-2</v>
      </c>
      <c r="J39" s="36">
        <f t="shared" si="9"/>
        <v>8.3820887612444748E-3</v>
      </c>
      <c r="K39" s="36">
        <f t="shared" ca="1" si="10"/>
        <v>1.63308731525003E-2</v>
      </c>
      <c r="L39" s="36">
        <f t="shared" ca="1" si="11"/>
        <v>7.2380001092017881E-6</v>
      </c>
      <c r="M39" s="36">
        <f t="shared" ca="1" si="12"/>
        <v>88925942721.647217</v>
      </c>
      <c r="N39" s="36">
        <f t="shared" ca="1" si="13"/>
        <v>98274200538.192581</v>
      </c>
      <c r="O39" s="36">
        <f t="shared" ca="1" si="14"/>
        <v>5839983151.1619387</v>
      </c>
      <c r="P39" s="45">
        <f t="shared" ca="1" si="15"/>
        <v>-2.6903531569669042E-3</v>
      </c>
    </row>
    <row r="40" spans="1:16" x14ac:dyDescent="0.2">
      <c r="A40" s="104">
        <v>-7634</v>
      </c>
      <c r="B40" s="104">
        <v>7.0511200028704479E-3</v>
      </c>
      <c r="D40" s="92">
        <f t="shared" si="3"/>
        <v>-0.76339999999999997</v>
      </c>
      <c r="E40" s="92">
        <f t="shared" si="4"/>
        <v>7.0511200028704479E-3</v>
      </c>
      <c r="F40" s="36">
        <f t="shared" si="5"/>
        <v>0.58277955999999997</v>
      </c>
      <c r="G40" s="36">
        <f t="shared" si="6"/>
        <v>-0.44489391610399998</v>
      </c>
      <c r="H40" s="36">
        <f t="shared" si="7"/>
        <v>0.33963201555379358</v>
      </c>
      <c r="I40" s="36">
        <f t="shared" si="8"/>
        <v>-5.3828250101913E-3</v>
      </c>
      <c r="J40" s="36">
        <f t="shared" si="9"/>
        <v>4.1092486127800379E-3</v>
      </c>
      <c r="K40" s="36">
        <f t="shared" ca="1" si="10"/>
        <v>1.5939583728746501E-2</v>
      </c>
      <c r="L40" s="36">
        <f t="shared" ca="1" si="11"/>
        <v>7.90047874062144E-5</v>
      </c>
      <c r="M40" s="36">
        <f t="shared" ca="1" si="12"/>
        <v>86303710350.473953</v>
      </c>
      <c r="N40" s="36">
        <f t="shared" ca="1" si="13"/>
        <v>95333433745.188477</v>
      </c>
      <c r="O40" s="36">
        <f t="shared" ca="1" si="14"/>
        <v>5663217274.828064</v>
      </c>
      <c r="P40" s="45">
        <f t="shared" ca="1" si="15"/>
        <v>-8.8884637258760529E-3</v>
      </c>
    </row>
    <row r="41" spans="1:16" x14ac:dyDescent="0.2">
      <c r="A41" s="104">
        <v>-3153</v>
      </c>
      <c r="B41" s="104">
        <v>1.1403999815229326E-4</v>
      </c>
      <c r="D41" s="92">
        <f t="shared" si="3"/>
        <v>-0.31530000000000002</v>
      </c>
      <c r="E41" s="92">
        <f t="shared" si="4"/>
        <v>1.1403999815229326E-4</v>
      </c>
      <c r="F41" s="36">
        <f t="shared" si="5"/>
        <v>9.9414090000000011E-2</v>
      </c>
      <c r="G41" s="36">
        <f t="shared" si="6"/>
        <v>-3.1345262577000009E-2</v>
      </c>
      <c r="H41" s="36">
        <f t="shared" si="7"/>
        <v>9.8831612905281013E-3</v>
      </c>
      <c r="I41" s="36">
        <f t="shared" si="8"/>
        <v>-3.5956811417418071E-5</v>
      </c>
      <c r="J41" s="36">
        <f t="shared" si="9"/>
        <v>1.1337182639911919E-5</v>
      </c>
      <c r="K41" s="36">
        <f t="shared" ca="1" si="10"/>
        <v>8.4856047686245103E-3</v>
      </c>
      <c r="L41" s="36">
        <f t="shared" ca="1" si="11"/>
        <v>7.0083096706211547E-5</v>
      </c>
      <c r="M41" s="36">
        <f t="shared" ca="1" si="12"/>
        <v>41994187855.509338</v>
      </c>
      <c r="N41" s="36">
        <f t="shared" ca="1" si="13"/>
        <v>45826068273.604713</v>
      </c>
      <c r="O41" s="36">
        <f t="shared" ca="1" si="14"/>
        <v>2696521410.0691633</v>
      </c>
      <c r="P41" s="45">
        <f t="shared" ca="1" si="15"/>
        <v>-8.371564770472217E-3</v>
      </c>
    </row>
    <row r="42" spans="1:16" x14ac:dyDescent="0.2">
      <c r="A42" s="104">
        <v>-1698.5</v>
      </c>
      <c r="B42" s="104">
        <v>5.019980002543889E-3</v>
      </c>
      <c r="D42" s="92">
        <f t="shared" si="3"/>
        <v>-0.16985</v>
      </c>
      <c r="E42" s="92">
        <f t="shared" si="4"/>
        <v>5.019980002543889E-3</v>
      </c>
      <c r="F42" s="36">
        <f t="shared" si="5"/>
        <v>2.8849022500000002E-2</v>
      </c>
      <c r="G42" s="36">
        <f t="shared" si="6"/>
        <v>-4.9000064716250005E-3</v>
      </c>
      <c r="H42" s="36">
        <f t="shared" si="7"/>
        <v>8.3226609920550635E-4</v>
      </c>
      <c r="I42" s="36">
        <f t="shared" si="8"/>
        <v>-8.5264360343207952E-4</v>
      </c>
      <c r="J42" s="36">
        <f t="shared" si="9"/>
        <v>1.4482151604293872E-4</v>
      </c>
      <c r="K42" s="36">
        <f t="shared" ca="1" si="10"/>
        <v>6.5179590092642979E-3</v>
      </c>
      <c r="L42" s="36">
        <f t="shared" ca="1" si="11"/>
        <v>2.2439411045750628E-6</v>
      </c>
      <c r="M42" s="36">
        <f t="shared" ca="1" si="12"/>
        <v>32171228881.507797</v>
      </c>
      <c r="N42" s="36">
        <f t="shared" ca="1" si="13"/>
        <v>34922481613.339546</v>
      </c>
      <c r="O42" s="36">
        <f t="shared" ca="1" si="14"/>
        <v>2046636015.7390554</v>
      </c>
      <c r="P42" s="45">
        <f t="shared" ca="1" si="15"/>
        <v>-1.4979790067204089E-3</v>
      </c>
    </row>
    <row r="43" spans="1:16" x14ac:dyDescent="0.2">
      <c r="A43" s="104">
        <v>-1562</v>
      </c>
      <c r="B43" s="104">
        <v>2.2421600006055087E-3</v>
      </c>
      <c r="D43" s="92">
        <f t="shared" si="3"/>
        <v>-0.15620000000000001</v>
      </c>
      <c r="E43" s="92">
        <f t="shared" si="4"/>
        <v>2.2421600006055087E-3</v>
      </c>
      <c r="F43" s="36">
        <f t="shared" si="5"/>
        <v>2.439844E-2</v>
      </c>
      <c r="G43" s="36">
        <f t="shared" si="6"/>
        <v>-3.8110363280000003E-3</v>
      </c>
      <c r="H43" s="36">
        <f t="shared" si="7"/>
        <v>5.9528387443360002E-4</v>
      </c>
      <c r="I43" s="36">
        <f t="shared" si="8"/>
        <v>-3.5022539209458045E-4</v>
      </c>
      <c r="J43" s="36">
        <f t="shared" si="9"/>
        <v>5.4705206245173465E-5</v>
      </c>
      <c r="K43" s="36">
        <f t="shared" ca="1" si="10"/>
        <v>6.3446687557292894E-3</v>
      </c>
      <c r="L43" s="36">
        <f t="shared" ca="1" si="11"/>
        <v>1.6830578085867271E-5</v>
      </c>
      <c r="M43" s="36">
        <f t="shared" ca="1" si="12"/>
        <v>31345646970.402042</v>
      </c>
      <c r="N43" s="36">
        <f t="shared" ca="1" si="13"/>
        <v>34007981994.148209</v>
      </c>
      <c r="O43" s="36">
        <f t="shared" ca="1" si="14"/>
        <v>1992221423.5455306</v>
      </c>
      <c r="P43" s="45">
        <f t="shared" ca="1" si="15"/>
        <v>-4.1025087551237807E-3</v>
      </c>
    </row>
    <row r="44" spans="1:16" x14ac:dyDescent="0.2">
      <c r="A44" s="104">
        <v>-1561.5</v>
      </c>
      <c r="B44" s="104">
        <v>6.3968200047384016E-3</v>
      </c>
      <c r="D44" s="92">
        <f t="shared" si="3"/>
        <v>-0.15615000000000001</v>
      </c>
      <c r="E44" s="92">
        <f t="shared" si="4"/>
        <v>6.3968200047384016E-3</v>
      </c>
      <c r="F44" s="36">
        <f t="shared" si="5"/>
        <v>2.4382822500000005E-2</v>
      </c>
      <c r="G44" s="36">
        <f t="shared" si="6"/>
        <v>-3.8073777333750012E-3</v>
      </c>
      <c r="H44" s="36">
        <f t="shared" si="7"/>
        <v>5.9452203306650645E-4</v>
      </c>
      <c r="I44" s="36">
        <f t="shared" si="8"/>
        <v>-9.9886344373990139E-4</v>
      </c>
      <c r="J44" s="36">
        <f t="shared" si="9"/>
        <v>1.559725267399856E-4</v>
      </c>
      <c r="K44" s="36">
        <f t="shared" ca="1" si="10"/>
        <v>6.3440375781913224E-3</v>
      </c>
      <c r="L44" s="36">
        <f t="shared" ca="1" si="11"/>
        <v>2.785984552197817E-9</v>
      </c>
      <c r="M44" s="36">
        <f t="shared" ca="1" si="12"/>
        <v>31342651798.246773</v>
      </c>
      <c r="N44" s="36">
        <f t="shared" ca="1" si="13"/>
        <v>34004664844.981152</v>
      </c>
      <c r="O44" s="36">
        <f t="shared" ca="1" si="14"/>
        <v>1992024075.9678962</v>
      </c>
      <c r="P44" s="45">
        <f t="shared" ca="1" si="15"/>
        <v>5.2782426547079257E-5</v>
      </c>
    </row>
    <row r="45" spans="1:16" x14ac:dyDescent="0.2">
      <c r="A45" s="104">
        <v>-1510</v>
      </c>
      <c r="B45" s="104">
        <v>2.3268000004463829E-3</v>
      </c>
      <c r="D45" s="92">
        <f t="shared" si="3"/>
        <v>-0.151</v>
      </c>
      <c r="E45" s="92">
        <f t="shared" si="4"/>
        <v>2.3268000004463829E-3</v>
      </c>
      <c r="F45" s="36">
        <f t="shared" si="5"/>
        <v>2.2800999999999998E-2</v>
      </c>
      <c r="G45" s="36">
        <f t="shared" si="6"/>
        <v>-3.4429509999999997E-3</v>
      </c>
      <c r="H45" s="36">
        <f t="shared" si="7"/>
        <v>5.1988560099999997E-4</v>
      </c>
      <c r="I45" s="36">
        <f t="shared" si="8"/>
        <v>-3.5134680006740381E-4</v>
      </c>
      <c r="J45" s="36">
        <f t="shared" si="9"/>
        <v>5.3053366810177978E-5</v>
      </c>
      <c r="K45" s="36">
        <f t="shared" ca="1" si="10"/>
        <v>6.2791664585154028E-3</v>
      </c>
      <c r="L45" s="36">
        <f t="shared" ca="1" si="11"/>
        <v>1.562120061886905E-5</v>
      </c>
      <c r="M45" s="36">
        <f t="shared" ca="1" si="12"/>
        <v>31035273878.257065</v>
      </c>
      <c r="N45" s="36">
        <f t="shared" ca="1" si="13"/>
        <v>33664268108.954651</v>
      </c>
      <c r="O45" s="36">
        <f t="shared" ca="1" si="14"/>
        <v>1971773963.1913626</v>
      </c>
      <c r="P45" s="45">
        <f t="shared" ca="1" si="15"/>
        <v>-3.9523664580690199E-3</v>
      </c>
    </row>
    <row r="46" spans="1:16" x14ac:dyDescent="0.2">
      <c r="A46" s="104">
        <v>-1438</v>
      </c>
      <c r="B46" s="104">
        <v>4.5978400012245402E-3</v>
      </c>
      <c r="D46" s="92">
        <f t="shared" si="3"/>
        <v>-0.14380000000000001</v>
      </c>
      <c r="E46" s="92">
        <f t="shared" si="4"/>
        <v>4.5978400012245402E-3</v>
      </c>
      <c r="F46" s="36">
        <f t="shared" si="5"/>
        <v>2.0678440000000003E-2</v>
      </c>
      <c r="G46" s="36">
        <f t="shared" si="6"/>
        <v>-2.9735596720000005E-3</v>
      </c>
      <c r="H46" s="36">
        <f t="shared" si="7"/>
        <v>4.2759788083360012E-4</v>
      </c>
      <c r="I46" s="36">
        <f t="shared" si="8"/>
        <v>-6.6116939217608888E-4</v>
      </c>
      <c r="J46" s="36">
        <f t="shared" si="9"/>
        <v>9.5076158594921588E-5</v>
      </c>
      <c r="K46" s="36">
        <f t="shared" ca="1" si="10"/>
        <v>6.1889382623014268E-3</v>
      </c>
      <c r="L46" s="36">
        <f t="shared" ca="1" si="11"/>
        <v>2.5315936764018925E-6</v>
      </c>
      <c r="M46" s="36">
        <f t="shared" ca="1" si="12"/>
        <v>30609262312.80867</v>
      </c>
      <c r="N46" s="36">
        <f t="shared" ca="1" si="13"/>
        <v>33192573062.67432</v>
      </c>
      <c r="O46" s="36">
        <f t="shared" ca="1" si="14"/>
        <v>1943716763.3681736</v>
      </c>
      <c r="P46" s="45">
        <f t="shared" ca="1" si="15"/>
        <v>-1.5910982610768867E-3</v>
      </c>
    </row>
    <row r="47" spans="1:16" x14ac:dyDescent="0.2">
      <c r="A47" s="104">
        <v>-1437.5</v>
      </c>
      <c r="B47" s="104">
        <v>6.7524999976740219E-3</v>
      </c>
      <c r="D47" s="92">
        <f t="shared" si="3"/>
        <v>-0.14374999999999999</v>
      </c>
      <c r="E47" s="92">
        <f t="shared" si="4"/>
        <v>6.7524999976740219E-3</v>
      </c>
      <c r="F47" s="36">
        <f t="shared" si="5"/>
        <v>2.0664062499999997E-2</v>
      </c>
      <c r="G47" s="36">
        <f t="shared" si="6"/>
        <v>-2.9704589843749991E-3</v>
      </c>
      <c r="H47" s="36">
        <f t="shared" si="7"/>
        <v>4.2700347900390611E-4</v>
      </c>
      <c r="I47" s="36">
        <f t="shared" si="8"/>
        <v>-9.7067187466564058E-4</v>
      </c>
      <c r="J47" s="36">
        <f t="shared" si="9"/>
        <v>1.3953408198318583E-4</v>
      </c>
      <c r="K47" s="36">
        <f t="shared" ca="1" si="10"/>
        <v>6.1883135749334038E-3</v>
      </c>
      <c r="L47" s="36">
        <f t="shared" ca="1" si="11"/>
        <v>3.1830631960485541E-7</v>
      </c>
      <c r="M47" s="36">
        <f t="shared" ca="1" si="12"/>
        <v>30606319009.651577</v>
      </c>
      <c r="N47" s="36">
        <f t="shared" ca="1" si="13"/>
        <v>33189314456.289608</v>
      </c>
      <c r="O47" s="36">
        <f t="shared" ca="1" si="14"/>
        <v>1943522951.6533668</v>
      </c>
      <c r="P47" s="45">
        <f t="shared" ca="1" si="15"/>
        <v>5.6418642274061806E-4</v>
      </c>
    </row>
    <row r="48" spans="1:16" x14ac:dyDescent="0.2">
      <c r="A48" s="104">
        <v>-1434</v>
      </c>
      <c r="B48" s="104">
        <v>2.8351200016913936E-3</v>
      </c>
      <c r="D48" s="92">
        <f t="shared" si="3"/>
        <v>-0.1434</v>
      </c>
      <c r="E48" s="92">
        <f t="shared" si="4"/>
        <v>2.8351200016913936E-3</v>
      </c>
      <c r="F48" s="36">
        <f t="shared" si="5"/>
        <v>2.0563560000000002E-2</v>
      </c>
      <c r="G48" s="36">
        <f t="shared" si="6"/>
        <v>-2.9488145040000003E-3</v>
      </c>
      <c r="H48" s="36">
        <f t="shared" si="7"/>
        <v>4.2285999987360008E-4</v>
      </c>
      <c r="I48" s="36">
        <f t="shared" si="8"/>
        <v>-4.0655620824254585E-4</v>
      </c>
      <c r="J48" s="36">
        <f t="shared" si="9"/>
        <v>5.8300160261981075E-5</v>
      </c>
      <c r="K48" s="36">
        <f t="shared" ca="1" si="10"/>
        <v>6.1839414961183644E-3</v>
      </c>
      <c r="L48" s="36">
        <f t="shared" ca="1" si="11"/>
        <v>1.121460540153609E-5</v>
      </c>
      <c r="M48" s="36">
        <f t="shared" ca="1" si="12"/>
        <v>30585721709.721329</v>
      </c>
      <c r="N48" s="36">
        <f t="shared" ca="1" si="13"/>
        <v>33166510782.212017</v>
      </c>
      <c r="O48" s="36">
        <f t="shared" ca="1" si="14"/>
        <v>1942166666.4658732</v>
      </c>
      <c r="P48" s="45">
        <f t="shared" ca="1" si="15"/>
        <v>-3.3488214944269708E-3</v>
      </c>
    </row>
    <row r="49" spans="1:16" x14ac:dyDescent="0.2">
      <c r="A49" s="104">
        <v>-1429</v>
      </c>
      <c r="B49" s="104">
        <v>5.3817200023331679E-3</v>
      </c>
      <c r="D49" s="92">
        <f t="shared" si="3"/>
        <v>-0.1429</v>
      </c>
      <c r="E49" s="92">
        <f t="shared" si="4"/>
        <v>5.3817200023331679E-3</v>
      </c>
      <c r="F49" s="36">
        <f t="shared" si="5"/>
        <v>2.042041E-2</v>
      </c>
      <c r="G49" s="36">
        <f t="shared" si="6"/>
        <v>-2.9180765890000002E-3</v>
      </c>
      <c r="H49" s="36">
        <f t="shared" si="7"/>
        <v>4.169931445681E-4</v>
      </c>
      <c r="I49" s="36">
        <f t="shared" si="8"/>
        <v>-7.6904778833340964E-4</v>
      </c>
      <c r="J49" s="36">
        <f t="shared" si="9"/>
        <v>1.0989692895284423E-4</v>
      </c>
      <c r="K49" s="36">
        <f t="shared" ca="1" si="10"/>
        <v>6.1776978936931449E-3</v>
      </c>
      <c r="L49" s="36">
        <f t="shared" ca="1" si="11"/>
        <v>6.3358080353387522E-7</v>
      </c>
      <c r="M49" s="36">
        <f t="shared" ca="1" si="12"/>
        <v>30556314665.091389</v>
      </c>
      <c r="N49" s="36">
        <f t="shared" ca="1" si="13"/>
        <v>33133954045.857426</v>
      </c>
      <c r="O49" s="36">
        <f t="shared" ca="1" si="14"/>
        <v>1940230320.4744461</v>
      </c>
      <c r="P49" s="45">
        <f t="shared" ca="1" si="15"/>
        <v>-7.9597789135997694E-4</v>
      </c>
    </row>
    <row r="50" spans="1:16" x14ac:dyDescent="0.2">
      <c r="A50" s="104">
        <v>-1425</v>
      </c>
      <c r="B50" s="104">
        <v>5.6190000032074749E-3</v>
      </c>
      <c r="D50" s="92">
        <f t="shared" si="3"/>
        <v>-0.14249999999999999</v>
      </c>
      <c r="E50" s="92">
        <f t="shared" si="4"/>
        <v>5.6190000032074749E-3</v>
      </c>
      <c r="F50" s="36">
        <f t="shared" si="5"/>
        <v>2.0306249999999998E-2</v>
      </c>
      <c r="G50" s="36">
        <f t="shared" si="6"/>
        <v>-2.8936406249999995E-3</v>
      </c>
      <c r="H50" s="36">
        <f t="shared" si="7"/>
        <v>4.1234378906249993E-4</v>
      </c>
      <c r="I50" s="36">
        <f t="shared" si="8"/>
        <v>-8.0070750045706511E-4</v>
      </c>
      <c r="J50" s="36">
        <f t="shared" si="9"/>
        <v>1.1410081881513177E-4</v>
      </c>
      <c r="K50" s="36">
        <f t="shared" ca="1" si="10"/>
        <v>6.1727048959958576E-3</v>
      </c>
      <c r="L50" s="36">
        <f t="shared" ca="1" si="11"/>
        <v>3.0658910829779433E-7</v>
      </c>
      <c r="M50" s="36">
        <f t="shared" ca="1" si="12"/>
        <v>30532803990.792221</v>
      </c>
      <c r="N50" s="36">
        <f t="shared" ca="1" si="13"/>
        <v>33107925541.286991</v>
      </c>
      <c r="O50" s="36">
        <f t="shared" ca="1" si="14"/>
        <v>1938682263.3695946</v>
      </c>
      <c r="P50" s="45">
        <f t="shared" ca="1" si="15"/>
        <v>-5.5370489278838263E-4</v>
      </c>
    </row>
    <row r="51" spans="1:16" x14ac:dyDescent="0.2">
      <c r="A51" s="104">
        <v>-260.5</v>
      </c>
      <c r="B51" s="104">
        <v>1.8221399950562045E-3</v>
      </c>
      <c r="D51" s="92">
        <f t="shared" si="3"/>
        <v>-2.605E-2</v>
      </c>
      <c r="E51" s="92">
        <f t="shared" si="4"/>
        <v>1.8221399950562045E-3</v>
      </c>
      <c r="F51" s="36">
        <f t="shared" si="5"/>
        <v>6.786025E-4</v>
      </c>
      <c r="G51" s="36">
        <f t="shared" si="6"/>
        <v>-1.7677595125000001E-5</v>
      </c>
      <c r="H51" s="36">
        <f t="shared" si="7"/>
        <v>4.6050135300625E-7</v>
      </c>
      <c r="I51" s="36">
        <f t="shared" si="8"/>
        <v>-4.7466746871214128E-5</v>
      </c>
      <c r="J51" s="36">
        <f t="shared" si="9"/>
        <v>1.236508755995128E-6</v>
      </c>
      <c r="K51" s="36">
        <f t="shared" ca="1" si="10"/>
        <v>4.7903385437068416E-3</v>
      </c>
      <c r="L51" s="36">
        <f t="shared" ca="1" si="11"/>
        <v>8.8102026242117482E-6</v>
      </c>
      <c r="M51" s="36">
        <f t="shared" ca="1" si="12"/>
        <v>24233638521.647877</v>
      </c>
      <c r="N51" s="36">
        <f t="shared" ca="1" si="13"/>
        <v>26145465204.786877</v>
      </c>
      <c r="O51" s="36">
        <f t="shared" ca="1" si="14"/>
        <v>1525129728.9511209</v>
      </c>
      <c r="P51" s="45">
        <f t="shared" ca="1" si="15"/>
        <v>-2.9681985486506371E-3</v>
      </c>
    </row>
    <row r="52" spans="1:16" x14ac:dyDescent="0.2">
      <c r="A52" s="104">
        <v>-29</v>
      </c>
      <c r="B52" s="104">
        <v>5.2971999684814364E-4</v>
      </c>
      <c r="D52" s="92">
        <f t="shared" si="3"/>
        <v>-2.8999999999999998E-3</v>
      </c>
      <c r="E52" s="92">
        <f t="shared" si="4"/>
        <v>5.2971999684814364E-4</v>
      </c>
      <c r="F52" s="36">
        <f t="shared" si="5"/>
        <v>8.4099999999999991E-6</v>
      </c>
      <c r="G52" s="36">
        <f t="shared" si="6"/>
        <v>-2.4388999999999994E-8</v>
      </c>
      <c r="H52" s="36">
        <f t="shared" si="7"/>
        <v>7.0728099999999987E-11</v>
      </c>
      <c r="I52" s="36">
        <f t="shared" si="8"/>
        <v>-1.5361879908596165E-6</v>
      </c>
      <c r="J52" s="36">
        <f t="shared" si="9"/>
        <v>4.454945173492888E-9</v>
      </c>
      <c r="K52" s="36">
        <f t="shared" ca="1" si="10"/>
        <v>4.5324421523842964E-3</v>
      </c>
      <c r="L52" s="36">
        <f t="shared" ca="1" si="11"/>
        <v>1.6021784654419985E-5</v>
      </c>
      <c r="M52" s="36">
        <f t="shared" ca="1" si="12"/>
        <v>23105296188.483658</v>
      </c>
      <c r="N52" s="36">
        <f t="shared" ca="1" si="13"/>
        <v>24900987996.70118</v>
      </c>
      <c r="O52" s="36">
        <f t="shared" ca="1" si="14"/>
        <v>1451339180.8076952</v>
      </c>
      <c r="P52" s="45">
        <f t="shared" ca="1" si="15"/>
        <v>-4.0027221555361528E-3</v>
      </c>
    </row>
    <row r="53" spans="1:16" x14ac:dyDescent="0.2">
      <c r="A53" s="104">
        <v>0</v>
      </c>
      <c r="B53" s="104">
        <v>-8.0000000161817297E-4</v>
      </c>
      <c r="D53" s="92">
        <f t="shared" si="3"/>
        <v>0</v>
      </c>
      <c r="E53" s="92">
        <f t="shared" si="4"/>
        <v>-8.0000000161817297E-4</v>
      </c>
      <c r="F53" s="36">
        <f t="shared" si="5"/>
        <v>0</v>
      </c>
      <c r="G53" s="36">
        <f t="shared" si="6"/>
        <v>0</v>
      </c>
      <c r="H53" s="36">
        <f t="shared" si="7"/>
        <v>0</v>
      </c>
      <c r="I53" s="36">
        <f t="shared" si="8"/>
        <v>0</v>
      </c>
      <c r="J53" s="36">
        <f t="shared" si="9"/>
        <v>0</v>
      </c>
      <c r="K53" s="36">
        <f t="shared" ca="1" si="10"/>
        <v>4.500530880149305E-3</v>
      </c>
      <c r="L53" s="36">
        <f t="shared" ca="1" si="11"/>
        <v>2.8095627628570719E-5</v>
      </c>
      <c r="M53" s="36">
        <f t="shared" ca="1" si="12"/>
        <v>22966714169.355942</v>
      </c>
      <c r="N53" s="36">
        <f t="shared" ca="1" si="13"/>
        <v>24748206028.553371</v>
      </c>
      <c r="O53" s="36">
        <f t="shared" ca="1" si="14"/>
        <v>1442283101.7649627</v>
      </c>
      <c r="P53" s="45">
        <f t="shared" ca="1" si="15"/>
        <v>-5.300530881767478E-3</v>
      </c>
    </row>
    <row r="54" spans="1:16" x14ac:dyDescent="0.2">
      <c r="A54" s="104">
        <v>0</v>
      </c>
      <c r="B54" s="104">
        <v>0</v>
      </c>
      <c r="D54" s="92">
        <f t="shared" si="3"/>
        <v>0</v>
      </c>
      <c r="E54" s="92">
        <f t="shared" si="4"/>
        <v>0</v>
      </c>
      <c r="F54" s="36">
        <f t="shared" si="5"/>
        <v>0</v>
      </c>
      <c r="G54" s="36">
        <f t="shared" si="6"/>
        <v>0</v>
      </c>
      <c r="H54" s="36">
        <f t="shared" si="7"/>
        <v>0</v>
      </c>
      <c r="I54" s="36">
        <f t="shared" si="8"/>
        <v>0</v>
      </c>
      <c r="J54" s="36">
        <f t="shared" si="9"/>
        <v>0</v>
      </c>
      <c r="K54" s="36">
        <f t="shared" ca="1" si="10"/>
        <v>4.500530880149305E-3</v>
      </c>
      <c r="L54" s="36">
        <f t="shared" ca="1" si="11"/>
        <v>2.0254778203177479E-5</v>
      </c>
      <c r="M54" s="36">
        <f t="shared" ca="1" si="12"/>
        <v>22966714169.355942</v>
      </c>
      <c r="N54" s="36">
        <f t="shared" ca="1" si="13"/>
        <v>24748206028.553371</v>
      </c>
      <c r="O54" s="36">
        <f t="shared" ca="1" si="14"/>
        <v>1442283101.7649627</v>
      </c>
      <c r="P54" s="45">
        <f t="shared" ca="1" si="15"/>
        <v>-4.500530880149305E-3</v>
      </c>
    </row>
    <row r="55" spans="1:16" x14ac:dyDescent="0.2">
      <c r="A55" s="104">
        <v>13.5</v>
      </c>
      <c r="B55" s="104">
        <v>-1.4241799945011735E-3</v>
      </c>
      <c r="D55" s="92">
        <f t="shared" si="3"/>
        <v>1.3500000000000001E-3</v>
      </c>
      <c r="E55" s="92">
        <f t="shared" si="4"/>
        <v>-1.4241799945011735E-3</v>
      </c>
      <c r="F55" s="36">
        <f t="shared" si="5"/>
        <v>1.8225000000000001E-6</v>
      </c>
      <c r="G55" s="36">
        <f t="shared" si="6"/>
        <v>2.4603750000000002E-9</v>
      </c>
      <c r="H55" s="36">
        <f t="shared" si="7"/>
        <v>3.3215062500000003E-12</v>
      </c>
      <c r="I55" s="36">
        <f t="shared" si="8"/>
        <v>-1.9226429925765843E-6</v>
      </c>
      <c r="J55" s="36">
        <f t="shared" si="9"/>
        <v>-2.595568039978389E-9</v>
      </c>
      <c r="K55" s="36">
        <f t="shared" ca="1" si="10"/>
        <v>4.4857056628505821E-3</v>
      </c>
      <c r="L55" s="36">
        <f t="shared" ca="1" si="11"/>
        <v>3.492674848297199E-5</v>
      </c>
      <c r="M55" s="36">
        <f t="shared" ca="1" si="12"/>
        <v>22902409992.344036</v>
      </c>
      <c r="N55" s="36">
        <f t="shared" ca="1" si="13"/>
        <v>24677317703.15015</v>
      </c>
      <c r="O55" s="36">
        <f t="shared" ca="1" si="14"/>
        <v>1438081460.9475117</v>
      </c>
      <c r="P55" s="45">
        <f t="shared" ca="1" si="15"/>
        <v>-5.9098856573517556E-3</v>
      </c>
    </row>
    <row r="56" spans="1:16" x14ac:dyDescent="0.2">
      <c r="A56" s="104">
        <v>22</v>
      </c>
      <c r="B56" s="104">
        <v>-1.794960000552237E-3</v>
      </c>
      <c r="D56" s="92">
        <f t="shared" si="3"/>
        <v>2.2000000000000001E-3</v>
      </c>
      <c r="E56" s="92">
        <f t="shared" si="4"/>
        <v>-1.794960000552237E-3</v>
      </c>
      <c r="F56" s="36">
        <f t="shared" si="5"/>
        <v>4.8400000000000002E-6</v>
      </c>
      <c r="G56" s="36">
        <f t="shared" si="6"/>
        <v>1.0648E-8</v>
      </c>
      <c r="H56" s="36">
        <f t="shared" si="7"/>
        <v>2.3425600000000003E-11</v>
      </c>
      <c r="I56" s="36">
        <f t="shared" si="8"/>
        <v>-3.9489120012149213E-6</v>
      </c>
      <c r="J56" s="36">
        <f t="shared" si="9"/>
        <v>-8.6876064026728274E-9</v>
      </c>
      <c r="K56" s="36">
        <f t="shared" ca="1" si="10"/>
        <v>4.4763810543686057E-3</v>
      </c>
      <c r="L56" s="36">
        <f t="shared" ca="1" si="11"/>
        <v>3.9329718627135672E-5</v>
      </c>
      <c r="M56" s="36">
        <f t="shared" ca="1" si="12"/>
        <v>22861989902.192276</v>
      </c>
      <c r="N56" s="36">
        <f t="shared" ca="1" si="13"/>
        <v>24632760551.690067</v>
      </c>
      <c r="O56" s="36">
        <f t="shared" ca="1" si="14"/>
        <v>1435440577.5034578</v>
      </c>
      <c r="P56" s="45">
        <f t="shared" ca="1" si="15"/>
        <v>-6.2713410549208428E-3</v>
      </c>
    </row>
    <row r="57" spans="1:16" x14ac:dyDescent="0.2">
      <c r="A57" s="104">
        <v>26.5</v>
      </c>
      <c r="B57" s="104">
        <v>-2.0030199957545847E-3</v>
      </c>
      <c r="D57" s="92">
        <f t="shared" si="3"/>
        <v>2.65E-3</v>
      </c>
      <c r="E57" s="92">
        <f t="shared" si="4"/>
        <v>-2.0030199957545847E-3</v>
      </c>
      <c r="F57" s="36">
        <f t="shared" si="5"/>
        <v>7.0225000000000001E-6</v>
      </c>
      <c r="G57" s="36">
        <f t="shared" si="6"/>
        <v>1.8609624999999999E-8</v>
      </c>
      <c r="H57" s="36">
        <f t="shared" si="7"/>
        <v>4.931550625E-11</v>
      </c>
      <c r="I57" s="36">
        <f t="shared" si="8"/>
        <v>-5.3080029887496497E-6</v>
      </c>
      <c r="J57" s="36">
        <f t="shared" si="9"/>
        <v>-1.4066207920186572E-8</v>
      </c>
      <c r="K57" s="36">
        <f t="shared" ca="1" si="10"/>
        <v>4.4714475588316623E-3</v>
      </c>
      <c r="L57" s="36">
        <f t="shared" ca="1" si="11"/>
        <v>4.1918730115390015E-5</v>
      </c>
      <c r="M57" s="36">
        <f t="shared" ca="1" si="12"/>
        <v>22840612199.124649</v>
      </c>
      <c r="N57" s="36">
        <f t="shared" ca="1" si="13"/>
        <v>24609195300.319458</v>
      </c>
      <c r="O57" s="36">
        <f t="shared" ca="1" si="14"/>
        <v>1434043898.6328671</v>
      </c>
      <c r="P57" s="45">
        <f t="shared" ca="1" si="15"/>
        <v>-6.474467554586247E-3</v>
      </c>
    </row>
    <row r="58" spans="1:16" x14ac:dyDescent="0.2">
      <c r="A58" s="104">
        <v>124</v>
      </c>
      <c r="B58" s="104">
        <v>3.7556800016318448E-3</v>
      </c>
      <c r="D58" s="92">
        <f t="shared" si="3"/>
        <v>1.24E-2</v>
      </c>
      <c r="E58" s="92">
        <f t="shared" si="4"/>
        <v>3.7556800016318448E-3</v>
      </c>
      <c r="F58" s="36">
        <f t="shared" si="5"/>
        <v>1.5375999999999999E-4</v>
      </c>
      <c r="G58" s="36">
        <f t="shared" si="6"/>
        <v>1.9066239999999999E-6</v>
      </c>
      <c r="H58" s="36">
        <f t="shared" si="7"/>
        <v>2.3642137599999998E-8</v>
      </c>
      <c r="I58" s="36">
        <f t="shared" si="8"/>
        <v>4.6570432020234877E-5</v>
      </c>
      <c r="J58" s="36">
        <f t="shared" si="9"/>
        <v>5.774733570509125E-7</v>
      </c>
      <c r="K58" s="36">
        <f t="shared" ca="1" si="10"/>
        <v>4.3650756776288189E-3</v>
      </c>
      <c r="L58" s="36">
        <f t="shared" ca="1" si="11"/>
        <v>3.7136308992380901E-7</v>
      </c>
      <c r="M58" s="36">
        <f t="shared" ca="1" si="12"/>
        <v>22381014123.411461</v>
      </c>
      <c r="N58" s="36">
        <f t="shared" ca="1" si="13"/>
        <v>24102650724.696465</v>
      </c>
      <c r="O58" s="36">
        <f t="shared" ca="1" si="14"/>
        <v>1404025704.8208425</v>
      </c>
      <c r="P58" s="45">
        <f t="shared" ca="1" si="15"/>
        <v>-6.093956759969741E-4</v>
      </c>
    </row>
    <row r="59" spans="1:16" x14ac:dyDescent="0.2">
      <c r="A59" s="104">
        <v>124.5</v>
      </c>
      <c r="B59" s="104">
        <v>-8.965999586507678E-5</v>
      </c>
      <c r="D59" s="92">
        <f t="shared" si="3"/>
        <v>1.2449999999999999E-2</v>
      </c>
      <c r="E59" s="92">
        <f t="shared" si="4"/>
        <v>-8.965999586507678E-5</v>
      </c>
      <c r="F59" s="36">
        <f t="shared" si="5"/>
        <v>1.5500249999999999E-4</v>
      </c>
      <c r="G59" s="36">
        <f t="shared" si="6"/>
        <v>1.9297811249999998E-6</v>
      </c>
      <c r="H59" s="36">
        <f t="shared" si="7"/>
        <v>2.4025775006249995E-8</v>
      </c>
      <c r="I59" s="36">
        <f t="shared" si="8"/>
        <v>-1.1162669485202059E-6</v>
      </c>
      <c r="J59" s="36">
        <f t="shared" si="9"/>
        <v>-1.3897523509076562E-8</v>
      </c>
      <c r="K59" s="36">
        <f t="shared" ca="1" si="10"/>
        <v>4.3645327454660673E-3</v>
      </c>
      <c r="L59" s="36">
        <f t="shared" ca="1" si="11"/>
        <v>1.9839832976927053E-5</v>
      </c>
      <c r="M59" s="36">
        <f t="shared" ca="1" si="12"/>
        <v>22378674816.472633</v>
      </c>
      <c r="N59" s="36">
        <f t="shared" ca="1" si="13"/>
        <v>24100072876.752537</v>
      </c>
      <c r="O59" s="36">
        <f t="shared" ca="1" si="14"/>
        <v>1403872959.3457561</v>
      </c>
      <c r="P59" s="45">
        <f t="shared" ca="1" si="15"/>
        <v>-4.4541927413311441E-3</v>
      </c>
    </row>
    <row r="60" spans="1:16" x14ac:dyDescent="0.2">
      <c r="A60" s="104">
        <v>132.5</v>
      </c>
      <c r="B60" s="104">
        <v>-3.61509999493137E-3</v>
      </c>
      <c r="D60" s="92">
        <f t="shared" si="3"/>
        <v>1.325E-2</v>
      </c>
      <c r="E60" s="92">
        <f t="shared" si="4"/>
        <v>-3.61509999493137E-3</v>
      </c>
      <c r="F60" s="36">
        <f t="shared" si="5"/>
        <v>1.7556249999999999E-4</v>
      </c>
      <c r="G60" s="36">
        <f t="shared" si="6"/>
        <v>2.3262031249999996E-6</v>
      </c>
      <c r="H60" s="36">
        <f t="shared" si="7"/>
        <v>3.0822191406249999E-8</v>
      </c>
      <c r="I60" s="36">
        <f t="shared" si="8"/>
        <v>-4.7900074932840652E-5</v>
      </c>
      <c r="J60" s="36">
        <f t="shared" si="9"/>
        <v>-6.3467599286013865E-7</v>
      </c>
      <c r="K60" s="36">
        <f t="shared" ca="1" si="10"/>
        <v>4.3558493899874973E-3</v>
      </c>
      <c r="L60" s="36">
        <f t="shared" ca="1" si="11"/>
        <v>6.3536034096938471E-5</v>
      </c>
      <c r="M60" s="36">
        <f t="shared" ca="1" si="12"/>
        <v>22341270252.938583</v>
      </c>
      <c r="N60" s="36">
        <f t="shared" ca="1" si="13"/>
        <v>24058854711.863132</v>
      </c>
      <c r="O60" s="36">
        <f t="shared" ca="1" si="14"/>
        <v>1401430682.6773841</v>
      </c>
      <c r="P60" s="45">
        <f t="shared" ca="1" si="15"/>
        <v>-7.9709493849188674E-3</v>
      </c>
    </row>
    <row r="61" spans="1:16" x14ac:dyDescent="0.2">
      <c r="A61" s="104">
        <v>133</v>
      </c>
      <c r="B61" s="104">
        <v>-2.4604400023235939E-3</v>
      </c>
      <c r="D61" s="92">
        <f t="shared" si="3"/>
        <v>1.3299999999999999E-2</v>
      </c>
      <c r="E61" s="92">
        <f t="shared" si="4"/>
        <v>-2.4604400023235939E-3</v>
      </c>
      <c r="F61" s="36">
        <f t="shared" si="5"/>
        <v>1.7689E-4</v>
      </c>
      <c r="G61" s="36">
        <f t="shared" si="6"/>
        <v>2.3526369999999997E-6</v>
      </c>
      <c r="H61" s="36">
        <f t="shared" si="7"/>
        <v>3.1290072099999996E-8</v>
      </c>
      <c r="I61" s="36">
        <f t="shared" si="8"/>
        <v>-3.2723852030903796E-5</v>
      </c>
      <c r="J61" s="36">
        <f t="shared" si="9"/>
        <v>-4.3522723201102046E-7</v>
      </c>
      <c r="K61" s="36">
        <f t="shared" ca="1" si="10"/>
        <v>4.3553069027154273E-3</v>
      </c>
      <c r="L61" s="36">
        <f t="shared" ca="1" si="11"/>
        <v>4.6454405873548996E-5</v>
      </c>
      <c r="M61" s="36">
        <f t="shared" ca="1" si="12"/>
        <v>22338933988.981441</v>
      </c>
      <c r="N61" s="36">
        <f t="shared" ca="1" si="13"/>
        <v>24056280288.674927</v>
      </c>
      <c r="O61" s="36">
        <f t="shared" ca="1" si="14"/>
        <v>1401278143.537024</v>
      </c>
      <c r="P61" s="45">
        <f t="shared" ca="1" si="15"/>
        <v>-6.8157469050390213E-3</v>
      </c>
    </row>
    <row r="62" spans="1:16" x14ac:dyDescent="0.2">
      <c r="A62" s="104">
        <v>1326.5</v>
      </c>
      <c r="B62" s="104">
        <v>7.1297999966191128E-4</v>
      </c>
      <c r="D62" s="92">
        <f t="shared" si="3"/>
        <v>0.13264999999999999</v>
      </c>
      <c r="E62" s="92">
        <f t="shared" si="4"/>
        <v>7.1297999966191128E-4</v>
      </c>
      <c r="F62" s="36">
        <f t="shared" si="5"/>
        <v>1.7596022499999999E-2</v>
      </c>
      <c r="G62" s="36">
        <f t="shared" si="6"/>
        <v>2.3341123846249996E-3</v>
      </c>
      <c r="H62" s="36">
        <f t="shared" si="7"/>
        <v>3.0962000782050621E-4</v>
      </c>
      <c r="I62" s="36">
        <f t="shared" si="8"/>
        <v>9.457679695515253E-5</v>
      </c>
      <c r="J62" s="36">
        <f t="shared" si="9"/>
        <v>1.2545612116100982E-5</v>
      </c>
      <c r="K62" s="36">
        <f t="shared" ca="1" si="10"/>
        <v>3.1349764398323362E-3</v>
      </c>
      <c r="L62" s="36">
        <f t="shared" ca="1" si="11"/>
        <v>5.8660667561982105E-6</v>
      </c>
      <c r="M62" s="36">
        <f t="shared" ca="1" si="12"/>
        <v>17252313527.721943</v>
      </c>
      <c r="N62" s="36">
        <f t="shared" ca="1" si="13"/>
        <v>18462228143.048828</v>
      </c>
      <c r="O62" s="36">
        <f t="shared" ca="1" si="14"/>
        <v>1070347271.7775199</v>
      </c>
      <c r="P62" s="45">
        <f t="shared" ca="1" si="15"/>
        <v>-2.4219964401704249E-3</v>
      </c>
    </row>
    <row r="63" spans="1:16" x14ac:dyDescent="0.2">
      <c r="A63" s="104">
        <v>1330.5</v>
      </c>
      <c r="B63" s="104">
        <v>9.5026000053621829E-4</v>
      </c>
      <c r="D63" s="92">
        <f t="shared" si="3"/>
        <v>0.13305</v>
      </c>
      <c r="E63" s="92">
        <f t="shared" si="4"/>
        <v>9.5026000053621829E-4</v>
      </c>
      <c r="F63" s="36">
        <f t="shared" si="5"/>
        <v>1.7702302499999999E-2</v>
      </c>
      <c r="G63" s="36">
        <f t="shared" si="6"/>
        <v>2.3552913476249998E-3</v>
      </c>
      <c r="H63" s="36">
        <f t="shared" si="7"/>
        <v>3.1337151380150623E-4</v>
      </c>
      <c r="I63" s="36">
        <f t="shared" si="8"/>
        <v>1.2643209307134384E-4</v>
      </c>
      <c r="J63" s="36">
        <f t="shared" si="9"/>
        <v>1.6821789983142298E-5</v>
      </c>
      <c r="K63" s="36">
        <f t="shared" ca="1" si="10"/>
        <v>3.1311372268629668E-3</v>
      </c>
      <c r="L63" s="36">
        <f t="shared" ca="1" si="11"/>
        <v>4.7562254763106518E-6</v>
      </c>
      <c r="M63" s="36">
        <f t="shared" ca="1" si="12"/>
        <v>17236846817.835381</v>
      </c>
      <c r="N63" s="36">
        <f t="shared" ca="1" si="13"/>
        <v>18445256323.991825</v>
      </c>
      <c r="O63" s="36">
        <f t="shared" ca="1" si="14"/>
        <v>1069345048.6680102</v>
      </c>
      <c r="P63" s="45">
        <f t="shared" ca="1" si="15"/>
        <v>-2.1808772263267485E-3</v>
      </c>
    </row>
    <row r="64" spans="1:16" x14ac:dyDescent="0.2">
      <c r="A64" s="104">
        <v>1442</v>
      </c>
      <c r="B64" s="104">
        <v>4.4394400028977543E-3</v>
      </c>
      <c r="D64" s="92">
        <f t="shared" si="3"/>
        <v>0.14419999999999999</v>
      </c>
      <c r="E64" s="92">
        <f t="shared" si="4"/>
        <v>4.4394400028977543E-3</v>
      </c>
      <c r="F64" s="36">
        <f t="shared" si="5"/>
        <v>2.0793639999999999E-2</v>
      </c>
      <c r="G64" s="36">
        <f t="shared" si="6"/>
        <v>2.9984428879999995E-3</v>
      </c>
      <c r="H64" s="36">
        <f t="shared" si="7"/>
        <v>4.3237546444959996E-4</v>
      </c>
      <c r="I64" s="36">
        <f t="shared" si="8"/>
        <v>6.4016724841785614E-4</v>
      </c>
      <c r="J64" s="36">
        <f t="shared" si="9"/>
        <v>9.2312117221854856E-5</v>
      </c>
      <c r="K64" s="36">
        <f t="shared" ca="1" si="10"/>
        <v>3.024793213979624E-3</v>
      </c>
      <c r="L64" s="36">
        <f t="shared" ca="1" si="11"/>
        <v>2.0012255373963773E-6</v>
      </c>
      <c r="M64" s="36">
        <f t="shared" ca="1" si="12"/>
        <v>16809771858.853001</v>
      </c>
      <c r="N64" s="36">
        <f t="shared" ca="1" si="13"/>
        <v>17976724264.476391</v>
      </c>
      <c r="O64" s="36">
        <f t="shared" ca="1" si="14"/>
        <v>1041682051.1840016</v>
      </c>
      <c r="P64" s="45">
        <f t="shared" ca="1" si="15"/>
        <v>1.4146467889181303E-3</v>
      </c>
    </row>
    <row r="65" spans="1:20" x14ac:dyDescent="0.2">
      <c r="A65" s="104">
        <v>1562.5</v>
      </c>
      <c r="B65" s="104">
        <v>-5.8749999880092219E-4</v>
      </c>
      <c r="D65" s="92">
        <f t="shared" si="3"/>
        <v>0.15625</v>
      </c>
      <c r="E65" s="92">
        <f t="shared" si="4"/>
        <v>-5.8749999880092219E-4</v>
      </c>
      <c r="F65" s="36">
        <f t="shared" si="5"/>
        <v>2.44140625E-2</v>
      </c>
      <c r="G65" s="36">
        <f t="shared" si="6"/>
        <v>3.814697265625E-3</v>
      </c>
      <c r="H65" s="36">
        <f t="shared" si="7"/>
        <v>5.9604644775390625E-4</v>
      </c>
      <c r="I65" s="36">
        <f t="shared" si="8"/>
        <v>-9.1796874812644091E-5</v>
      </c>
      <c r="J65" s="36">
        <f t="shared" si="9"/>
        <v>-1.4343261689475639E-5</v>
      </c>
      <c r="K65" s="36">
        <f t="shared" ca="1" si="10"/>
        <v>2.9113285987106248E-3</v>
      </c>
      <c r="L65" s="36">
        <f t="shared" ca="1" si="11"/>
        <v>1.224180155476462E-5</v>
      </c>
      <c r="M65" s="36">
        <f t="shared" ca="1" si="12"/>
        <v>16356963536.01618</v>
      </c>
      <c r="N65" s="36">
        <f t="shared" ca="1" si="13"/>
        <v>17480182489.97176</v>
      </c>
      <c r="O65" s="36">
        <f t="shared" ca="1" si="14"/>
        <v>1012375754.772229</v>
      </c>
      <c r="P65" s="45">
        <f t="shared" ca="1" si="15"/>
        <v>-3.498828597511547E-3</v>
      </c>
    </row>
    <row r="66" spans="1:20" x14ac:dyDescent="0.2">
      <c r="A66" s="104">
        <v>1574.5</v>
      </c>
      <c r="B66" s="104">
        <v>-2.5756599934538826E-3</v>
      </c>
      <c r="D66" s="92">
        <f t="shared" si="3"/>
        <v>0.15745000000000001</v>
      </c>
      <c r="E66" s="92">
        <f t="shared" si="4"/>
        <v>-2.5756599934538826E-3</v>
      </c>
      <c r="F66" s="36">
        <f t="shared" si="5"/>
        <v>2.4790502500000002E-2</v>
      </c>
      <c r="G66" s="36">
        <f t="shared" si="6"/>
        <v>3.9032646186250007E-3</v>
      </c>
      <c r="H66" s="36">
        <f t="shared" si="7"/>
        <v>6.1456901420250639E-4</v>
      </c>
      <c r="I66" s="36">
        <f t="shared" si="8"/>
        <v>-4.0553766596931385E-4</v>
      </c>
      <c r="J66" s="36">
        <f t="shared" si="9"/>
        <v>-6.3851905506868471E-5</v>
      </c>
      <c r="K66" s="36">
        <f t="shared" ca="1" si="10"/>
        <v>2.9001124386644661E-3</v>
      </c>
      <c r="L66" s="36">
        <f t="shared" ca="1" si="11"/>
        <v>2.998408372834729E-5</v>
      </c>
      <c r="M66" s="36">
        <f t="shared" ca="1" si="12"/>
        <v>16312363320.47998</v>
      </c>
      <c r="N66" s="36">
        <f t="shared" ca="1" si="13"/>
        <v>17431287303.436749</v>
      </c>
      <c r="O66" s="36">
        <f t="shared" ca="1" si="14"/>
        <v>1009490516.6957496</v>
      </c>
      <c r="P66" s="45">
        <f t="shared" ca="1" si="15"/>
        <v>-5.4757724321183483E-3</v>
      </c>
    </row>
    <row r="67" spans="1:20" x14ac:dyDescent="0.2">
      <c r="A67" s="104">
        <v>1596.5</v>
      </c>
      <c r="B67" s="104">
        <v>-6.7062000016449019E-4</v>
      </c>
      <c r="D67" s="92">
        <f t="shared" si="3"/>
        <v>0.15964999999999999</v>
      </c>
      <c r="E67" s="92">
        <f t="shared" si="4"/>
        <v>-6.7062000016449019E-4</v>
      </c>
      <c r="F67" s="36">
        <f t="shared" si="5"/>
        <v>2.5488122499999995E-2</v>
      </c>
      <c r="G67" s="36">
        <f t="shared" si="6"/>
        <v>4.0691787571249987E-3</v>
      </c>
      <c r="H67" s="36">
        <f t="shared" si="7"/>
        <v>6.4964438857500594E-4</v>
      </c>
      <c r="I67" s="36">
        <f t="shared" si="8"/>
        <v>-1.0706448302626085E-4</v>
      </c>
      <c r="J67" s="36">
        <f t="shared" si="9"/>
        <v>-1.7092844715142545E-5</v>
      </c>
      <c r="K67" s="36">
        <f t="shared" ca="1" si="10"/>
        <v>2.8795886289598306E-3</v>
      </c>
      <c r="L67" s="36">
        <f t="shared" ca="1" si="11"/>
        <v>1.2603981310308789E-5</v>
      </c>
      <c r="M67" s="36">
        <f t="shared" ca="1" si="12"/>
        <v>16230826780.491085</v>
      </c>
      <c r="N67" s="36">
        <f t="shared" ca="1" si="13"/>
        <v>17341904797.458836</v>
      </c>
      <c r="O67" s="36">
        <f t="shared" ca="1" si="14"/>
        <v>1004216457.3547918</v>
      </c>
      <c r="P67" s="45">
        <f t="shared" ca="1" si="15"/>
        <v>-3.5502086291243208E-3</v>
      </c>
    </row>
    <row r="68" spans="1:20" x14ac:dyDescent="0.2">
      <c r="A68" s="104">
        <v>1605</v>
      </c>
      <c r="B68" s="104">
        <v>-8.1414000014774501E-3</v>
      </c>
      <c r="D68" s="92">
        <f t="shared" si="3"/>
        <v>0.1605</v>
      </c>
      <c r="E68" s="92">
        <f t="shared" si="4"/>
        <v>-8.1414000014774501E-3</v>
      </c>
      <c r="F68" s="36">
        <f t="shared" si="5"/>
        <v>2.5760250000000002E-2</v>
      </c>
      <c r="G68" s="36">
        <f t="shared" si="6"/>
        <v>4.134520125E-3</v>
      </c>
      <c r="H68" s="36">
        <f t="shared" si="7"/>
        <v>6.635904800625001E-4</v>
      </c>
      <c r="I68" s="36">
        <f t="shared" si="8"/>
        <v>-1.3066947002371308E-3</v>
      </c>
      <c r="J68" s="36">
        <f t="shared" si="9"/>
        <v>-2.097244993880595E-4</v>
      </c>
      <c r="K68" s="36">
        <f t="shared" ca="1" si="10"/>
        <v>2.8716725443761037E-3</v>
      </c>
      <c r="L68" s="36">
        <f t="shared" ca="1" si="11"/>
        <v>1.2128776690023328E-4</v>
      </c>
      <c r="M68" s="36">
        <f t="shared" ca="1" si="12"/>
        <v>16199403801.592661</v>
      </c>
      <c r="N68" s="36">
        <f t="shared" ca="1" si="13"/>
        <v>17307460160.596802</v>
      </c>
      <c r="O68" s="36">
        <f t="shared" ca="1" si="14"/>
        <v>1002184131.4318528</v>
      </c>
      <c r="P68" s="45">
        <f t="shared" ca="1" si="15"/>
        <v>-1.1013072545853554E-2</v>
      </c>
    </row>
    <row r="69" spans="1:20" x14ac:dyDescent="0.2">
      <c r="A69" s="104">
        <v>1609</v>
      </c>
      <c r="B69" s="104">
        <v>-8.9041199971688911E-3</v>
      </c>
      <c r="D69" s="92">
        <f t="shared" si="3"/>
        <v>0.16089999999999999</v>
      </c>
      <c r="E69" s="92">
        <f t="shared" si="4"/>
        <v>-8.9041199971688911E-3</v>
      </c>
      <c r="F69" s="36">
        <f t="shared" si="5"/>
        <v>2.5888809999999995E-2</v>
      </c>
      <c r="G69" s="36">
        <f t="shared" si="6"/>
        <v>4.1655095289999987E-3</v>
      </c>
      <c r="H69" s="36">
        <f t="shared" si="7"/>
        <v>6.7023048321609969E-4</v>
      </c>
      <c r="I69" s="36">
        <f t="shared" si="8"/>
        <v>-1.4326729075444745E-3</v>
      </c>
      <c r="J69" s="36">
        <f t="shared" si="9"/>
        <v>-2.3051707082390595E-4</v>
      </c>
      <c r="K69" s="36">
        <f t="shared" ca="1" si="10"/>
        <v>2.8679499451054191E-3</v>
      </c>
      <c r="L69" s="36">
        <f t="shared" ca="1" si="11"/>
        <v>1.3858163072579828E-4</v>
      </c>
      <c r="M69" s="36">
        <f t="shared" ca="1" si="12"/>
        <v>16184631884.146261</v>
      </c>
      <c r="N69" s="36">
        <f t="shared" ca="1" si="13"/>
        <v>17291268161.802315</v>
      </c>
      <c r="O69" s="36">
        <f t="shared" ca="1" si="14"/>
        <v>1001228778.811013</v>
      </c>
      <c r="P69" s="45">
        <f t="shared" ca="1" si="15"/>
        <v>-1.177206994227431E-2</v>
      </c>
    </row>
    <row r="70" spans="1:20" x14ac:dyDescent="0.2">
      <c r="A70" s="104">
        <v>1617.5</v>
      </c>
      <c r="B70" s="104">
        <v>-9.2749000032199547E-3</v>
      </c>
      <c r="D70" s="92">
        <f t="shared" si="3"/>
        <v>0.16175</v>
      </c>
      <c r="E70" s="92">
        <f t="shared" si="4"/>
        <v>-9.2749000032199547E-3</v>
      </c>
      <c r="F70" s="36">
        <f t="shared" si="5"/>
        <v>2.6163062500000001E-2</v>
      </c>
      <c r="G70" s="36">
        <f t="shared" si="6"/>
        <v>4.2318753593750006E-3</v>
      </c>
      <c r="H70" s="36">
        <f t="shared" si="7"/>
        <v>6.845058393789063E-4</v>
      </c>
      <c r="I70" s="36">
        <f t="shared" si="8"/>
        <v>-1.5002150755208277E-3</v>
      </c>
      <c r="J70" s="36">
        <f t="shared" si="9"/>
        <v>-2.426597884654939E-4</v>
      </c>
      <c r="K70" s="36">
        <f t="shared" ca="1" si="10"/>
        <v>2.8600449827887349E-3</v>
      </c>
      <c r="L70" s="36">
        <f t="shared" ca="1" si="11"/>
        <v>1.4725688981345744E-4</v>
      </c>
      <c r="M70" s="36">
        <f t="shared" ca="1" si="12"/>
        <v>16153274189.30514</v>
      </c>
      <c r="N70" s="36">
        <f t="shared" ca="1" si="13"/>
        <v>17256896775.619156</v>
      </c>
      <c r="O70" s="36">
        <f t="shared" ca="1" si="14"/>
        <v>999200854.3727026</v>
      </c>
      <c r="P70" s="45">
        <f t="shared" ca="1" si="15"/>
        <v>-1.213494498600869E-2</v>
      </c>
    </row>
    <row r="71" spans="1:20" x14ac:dyDescent="0.2">
      <c r="A71" s="104">
        <v>1618</v>
      </c>
      <c r="B71" s="104">
        <v>1.8797599987010472E-3</v>
      </c>
      <c r="D71" s="92">
        <f t="shared" si="3"/>
        <v>0.1618</v>
      </c>
      <c r="E71" s="92">
        <f t="shared" si="4"/>
        <v>1.8797599987010472E-3</v>
      </c>
      <c r="F71" s="36">
        <f t="shared" si="5"/>
        <v>2.6179239999999999E-2</v>
      </c>
      <c r="G71" s="36">
        <f t="shared" si="6"/>
        <v>4.2358010319999998E-3</v>
      </c>
      <c r="H71" s="36">
        <f t="shared" si="7"/>
        <v>6.8535260697759998E-4</v>
      </c>
      <c r="I71" s="36">
        <f t="shared" si="8"/>
        <v>3.0414516778982942E-4</v>
      </c>
      <c r="J71" s="36">
        <f t="shared" si="9"/>
        <v>4.9210688148394399E-5</v>
      </c>
      <c r="K71" s="36">
        <f t="shared" ca="1" si="10"/>
        <v>2.8595802205357611E-3</v>
      </c>
      <c r="L71" s="36">
        <f t="shared" ca="1" si="11"/>
        <v>9.6004766711622809E-7</v>
      </c>
      <c r="M71" s="36">
        <f t="shared" ca="1" si="12"/>
        <v>16151431000.340918</v>
      </c>
      <c r="N71" s="36">
        <f t="shared" ca="1" si="13"/>
        <v>17254876479.229084</v>
      </c>
      <c r="O71" s="36">
        <f t="shared" ca="1" si="14"/>
        <v>999081657.82613719</v>
      </c>
      <c r="P71" s="45">
        <f t="shared" ca="1" si="15"/>
        <v>-9.7982022183471396E-4</v>
      </c>
    </row>
    <row r="72" spans="1:20" x14ac:dyDescent="0.2">
      <c r="A72" s="104">
        <v>1618.5</v>
      </c>
      <c r="B72" s="104">
        <v>-1.0965579996991437E-2</v>
      </c>
      <c r="D72" s="92">
        <f t="shared" si="3"/>
        <v>0.16184999999999999</v>
      </c>
      <c r="E72" s="92">
        <f t="shared" si="4"/>
        <v>-1.0965579996991437E-2</v>
      </c>
      <c r="F72" s="36">
        <f t="shared" si="5"/>
        <v>2.6195422499999999E-2</v>
      </c>
      <c r="G72" s="36">
        <f t="shared" si="6"/>
        <v>4.2397291316249993E-3</v>
      </c>
      <c r="H72" s="36">
        <f t="shared" si="7"/>
        <v>6.8620015995350626E-4</v>
      </c>
      <c r="I72" s="36">
        <f t="shared" si="8"/>
        <v>-1.7747791225130639E-3</v>
      </c>
      <c r="J72" s="36">
        <f t="shared" si="9"/>
        <v>-2.8724800097873937E-4</v>
      </c>
      <c r="K72" s="36">
        <f t="shared" ca="1" si="10"/>
        <v>2.8591154844528279E-3</v>
      </c>
      <c r="L72" s="36">
        <f t="shared" ca="1" si="11"/>
        <v>1.9112220515466545E-4</v>
      </c>
      <c r="M72" s="36">
        <f t="shared" ca="1" si="12"/>
        <v>16149587964.804424</v>
      </c>
      <c r="N72" s="36">
        <f t="shared" ca="1" si="13"/>
        <v>17252856354.98531</v>
      </c>
      <c r="O72" s="36">
        <f t="shared" ca="1" si="14"/>
        <v>998962471.62327051</v>
      </c>
      <c r="P72" s="45">
        <f t="shared" ca="1" si="15"/>
        <v>-1.3824695481444264E-2</v>
      </c>
    </row>
    <row r="73" spans="1:20" x14ac:dyDescent="0.2">
      <c r="A73" s="104">
        <v>1622</v>
      </c>
      <c r="B73" s="104">
        <v>-1.8829600012395531E-3</v>
      </c>
      <c r="D73" s="92">
        <f t="shared" si="3"/>
        <v>0.16220000000000001</v>
      </c>
      <c r="E73" s="92">
        <f t="shared" si="4"/>
        <v>-1.8829600012395531E-3</v>
      </c>
      <c r="F73" s="36">
        <f t="shared" si="5"/>
        <v>2.6308840000000003E-2</v>
      </c>
      <c r="G73" s="36">
        <f t="shared" si="6"/>
        <v>4.2672938480000011E-3</v>
      </c>
      <c r="H73" s="36">
        <f t="shared" si="7"/>
        <v>6.9215506214560015E-4</v>
      </c>
      <c r="I73" s="36">
        <f t="shared" si="8"/>
        <v>-3.0541611220105555E-4</v>
      </c>
      <c r="J73" s="36">
        <f t="shared" si="9"/>
        <v>-4.9538493399011215E-5</v>
      </c>
      <c r="K73" s="36">
        <f t="shared" ca="1" si="10"/>
        <v>2.8558630646334168E-3</v>
      </c>
      <c r="L73" s="36">
        <f t="shared" ca="1" si="11"/>
        <v>2.2456444049649694E-5</v>
      </c>
      <c r="M73" s="36">
        <f t="shared" ca="1" si="12"/>
        <v>16136691011.331518</v>
      </c>
      <c r="N73" s="36">
        <f t="shared" ca="1" si="13"/>
        <v>17238720304.579952</v>
      </c>
      <c r="O73" s="36">
        <f t="shared" ca="1" si="14"/>
        <v>998128457.77815151</v>
      </c>
      <c r="P73" s="45">
        <f t="shared" ca="1" si="15"/>
        <v>-4.7388230658729699E-3</v>
      </c>
    </row>
    <row r="74" spans="1:20" x14ac:dyDescent="0.2">
      <c r="A74" s="104">
        <v>1634.5</v>
      </c>
      <c r="B74" s="104">
        <v>-5.0164599961135536E-3</v>
      </c>
      <c r="D74" s="92">
        <f t="shared" si="3"/>
        <v>0.16345000000000001</v>
      </c>
      <c r="E74" s="92">
        <f t="shared" si="4"/>
        <v>-5.0164599961135536E-3</v>
      </c>
      <c r="F74" s="36">
        <f t="shared" si="5"/>
        <v>2.6715902500000003E-2</v>
      </c>
      <c r="G74" s="36">
        <f t="shared" si="6"/>
        <v>4.366714263625001E-3</v>
      </c>
      <c r="H74" s="36">
        <f t="shared" si="7"/>
        <v>7.1373944638950643E-4</v>
      </c>
      <c r="I74" s="36">
        <f t="shared" si="8"/>
        <v>-8.199403863647604E-4</v>
      </c>
      <c r="J74" s="36">
        <f t="shared" si="9"/>
        <v>-1.340192561513201E-4</v>
      </c>
      <c r="K74" s="36">
        <f t="shared" ca="1" si="10"/>
        <v>2.844257747580133E-3</v>
      </c>
      <c r="L74" s="36">
        <f t="shared" ca="1" si="11"/>
        <v>6.1790883446020755E-5</v>
      </c>
      <c r="M74" s="36">
        <f t="shared" ca="1" si="12"/>
        <v>16090691788.05225</v>
      </c>
      <c r="N74" s="36">
        <f t="shared" ca="1" si="13"/>
        <v>17188303215.80862</v>
      </c>
      <c r="O74" s="36">
        <f t="shared" ca="1" si="14"/>
        <v>995153971.14212036</v>
      </c>
      <c r="P74" s="45">
        <f t="shared" ca="1" si="15"/>
        <v>-7.8607177436936862E-3</v>
      </c>
    </row>
    <row r="75" spans="1:20" x14ac:dyDescent="0.2">
      <c r="A75" s="105">
        <v>3162.5</v>
      </c>
      <c r="B75" s="105">
        <v>-8.3755000014207326E-3</v>
      </c>
      <c r="C75" s="45"/>
      <c r="D75" s="92">
        <f t="shared" si="3"/>
        <v>0.31624999999999998</v>
      </c>
      <c r="E75" s="92">
        <f t="shared" si="4"/>
        <v>-8.3755000014207326E-3</v>
      </c>
      <c r="F75" s="36">
        <f t="shared" si="5"/>
        <v>0.10001406249999999</v>
      </c>
      <c r="G75" s="36">
        <f t="shared" si="6"/>
        <v>3.1629447265624992E-2</v>
      </c>
      <c r="H75" s="36">
        <f t="shared" si="7"/>
        <v>1.0002812697753903E-2</v>
      </c>
      <c r="I75" s="36">
        <f t="shared" si="8"/>
        <v>-2.6487518754493063E-3</v>
      </c>
      <c r="J75" s="36">
        <f t="shared" si="9"/>
        <v>-8.3766778061084306E-4</v>
      </c>
      <c r="K75" s="36">
        <f t="shared" ca="1" si="10"/>
        <v>1.5488262683270851E-3</v>
      </c>
      <c r="L75" s="36">
        <f t="shared" ca="1" si="11"/>
        <v>9.8492251908406656E-5</v>
      </c>
      <c r="M75" s="36">
        <f t="shared" ca="1" si="12"/>
        <v>11150290668.586809</v>
      </c>
      <c r="N75" s="36">
        <f t="shared" ca="1" si="13"/>
        <v>11790220895.304268</v>
      </c>
      <c r="O75" s="36">
        <f t="shared" ca="1" si="14"/>
        <v>677465547.40600669</v>
      </c>
      <c r="P75" s="45">
        <f t="shared" ca="1" si="15"/>
        <v>-9.9243262697478185E-3</v>
      </c>
      <c r="Q75" s="45"/>
      <c r="T75" s="45"/>
    </row>
    <row r="76" spans="1:20" x14ac:dyDescent="0.2">
      <c r="A76" s="104">
        <v>3166.5</v>
      </c>
      <c r="B76" s="104">
        <v>-6.138220000138972E-3</v>
      </c>
      <c r="D76" s="92">
        <f t="shared" si="3"/>
        <v>0.31664999999999999</v>
      </c>
      <c r="E76" s="92">
        <f t="shared" si="4"/>
        <v>-6.138220000138972E-3</v>
      </c>
      <c r="F76" s="36">
        <f t="shared" si="5"/>
        <v>0.10026722249999999</v>
      </c>
      <c r="G76" s="36">
        <f t="shared" si="6"/>
        <v>3.1749616004624996E-2</v>
      </c>
      <c r="H76" s="36">
        <f t="shared" si="7"/>
        <v>1.0053515907864505E-2</v>
      </c>
      <c r="I76" s="36">
        <f t="shared" si="8"/>
        <v>-1.9436673630440053E-3</v>
      </c>
      <c r="J76" s="36">
        <f t="shared" si="9"/>
        <v>-6.1546227050788421E-4</v>
      </c>
      <c r="K76" s="36">
        <f t="shared" ca="1" si="10"/>
        <v>1.5457558264556862E-3</v>
      </c>
      <c r="L76" s="36">
        <f t="shared" ca="1" si="11"/>
        <v>5.9043484503691064E-5</v>
      </c>
      <c r="M76" s="36">
        <f t="shared" ca="1" si="12"/>
        <v>11139034579.231306</v>
      </c>
      <c r="N76" s="36">
        <f t="shared" ca="1" si="13"/>
        <v>11777966644.497803</v>
      </c>
      <c r="O76" s="36">
        <f t="shared" ca="1" si="14"/>
        <v>676746435.1941067</v>
      </c>
      <c r="P76" s="45">
        <f t="shared" ca="1" si="15"/>
        <v>-7.6839758265946582E-3</v>
      </c>
    </row>
    <row r="77" spans="1:20" x14ac:dyDescent="0.2">
      <c r="A77" s="105">
        <v>3222.5</v>
      </c>
      <c r="B77" s="105">
        <v>-4.8163000028580427E-3</v>
      </c>
      <c r="C77" s="45"/>
      <c r="D77" s="92">
        <f t="shared" si="3"/>
        <v>0.32224999999999998</v>
      </c>
      <c r="E77" s="92">
        <f t="shared" si="4"/>
        <v>-4.8163000028580427E-3</v>
      </c>
      <c r="F77" s="36">
        <f t="shared" si="5"/>
        <v>0.10384506249999999</v>
      </c>
      <c r="G77" s="36">
        <f t="shared" si="6"/>
        <v>3.3464071390624996E-2</v>
      </c>
      <c r="H77" s="36">
        <f t="shared" si="7"/>
        <v>1.0783797005628903E-2</v>
      </c>
      <c r="I77" s="36">
        <f t="shared" si="8"/>
        <v>-1.5520526759210042E-3</v>
      </c>
      <c r="J77" s="36">
        <f t="shared" si="9"/>
        <v>-5.0014897481554356E-4</v>
      </c>
      <c r="K77" s="36">
        <f t="shared" ca="1" si="10"/>
        <v>1.5029455029255761E-3</v>
      </c>
      <c r="L77" s="36">
        <f t="shared" ca="1" si="11"/>
        <v>3.9932863762366472E-5</v>
      </c>
      <c r="M77" s="36">
        <f t="shared" ca="1" si="12"/>
        <v>10982313629.038626</v>
      </c>
      <c r="N77" s="36">
        <f t="shared" ca="1" si="13"/>
        <v>11607373128.828218</v>
      </c>
      <c r="O77" s="36">
        <f t="shared" ca="1" si="14"/>
        <v>666736712.55182946</v>
      </c>
      <c r="P77" s="45">
        <f t="shared" ca="1" si="15"/>
        <v>-6.3192455057836192E-3</v>
      </c>
      <c r="Q77" s="45"/>
      <c r="T77" s="45"/>
    </row>
    <row r="78" spans="1:20" x14ac:dyDescent="0.2">
      <c r="A78" s="104">
        <v>3492</v>
      </c>
      <c r="B78" s="104">
        <v>-5.4545599996345118E-3</v>
      </c>
      <c r="D78" s="92">
        <f t="shared" si="3"/>
        <v>0.34920000000000001</v>
      </c>
      <c r="E78" s="92">
        <f t="shared" si="4"/>
        <v>-5.4545599996345118E-3</v>
      </c>
      <c r="F78" s="36">
        <f t="shared" si="5"/>
        <v>0.12194064</v>
      </c>
      <c r="G78" s="36">
        <f t="shared" si="6"/>
        <v>4.2581671488000003E-2</v>
      </c>
      <c r="H78" s="36">
        <f t="shared" si="7"/>
        <v>1.4869519683609601E-2</v>
      </c>
      <c r="I78" s="36">
        <f t="shared" si="8"/>
        <v>-1.9047323518723716E-3</v>
      </c>
      <c r="J78" s="36">
        <f t="shared" si="9"/>
        <v>-6.6513253727383222E-4</v>
      </c>
      <c r="K78" s="36">
        <f t="shared" ca="1" si="10"/>
        <v>1.3015122105372056E-3</v>
      </c>
      <c r="L78" s="36">
        <f t="shared" ca="1" si="11"/>
        <v>4.564451170905455E-5</v>
      </c>
      <c r="M78" s="36">
        <f t="shared" ca="1" si="12"/>
        <v>10250368059.269974</v>
      </c>
      <c r="N78" s="36">
        <f t="shared" ca="1" si="13"/>
        <v>10811279133.826639</v>
      </c>
      <c r="O78" s="36">
        <f t="shared" ca="1" si="14"/>
        <v>620054900.84976137</v>
      </c>
      <c r="P78" s="45">
        <f t="shared" ca="1" si="15"/>
        <v>-6.756072210171717E-3</v>
      </c>
    </row>
    <row r="79" spans="1:20" x14ac:dyDescent="0.2">
      <c r="A79" s="105">
        <v>4280</v>
      </c>
      <c r="B79" s="105">
        <v>7.2895999983302318E-3</v>
      </c>
      <c r="C79" s="45"/>
      <c r="D79" s="92">
        <f t="shared" si="3"/>
        <v>0.42799999999999999</v>
      </c>
      <c r="E79" s="92">
        <f t="shared" si="4"/>
        <v>7.2895999983302318E-3</v>
      </c>
      <c r="F79" s="36">
        <f t="shared" si="5"/>
        <v>0.18318399999999999</v>
      </c>
      <c r="G79" s="36">
        <f t="shared" si="6"/>
        <v>7.8402751999999992E-2</v>
      </c>
      <c r="H79" s="36">
        <f t="shared" si="7"/>
        <v>3.3556377855999991E-2</v>
      </c>
      <c r="I79" s="36">
        <f t="shared" si="8"/>
        <v>3.1199487992853393E-3</v>
      </c>
      <c r="J79" s="36">
        <f t="shared" si="9"/>
        <v>1.3353380860941253E-3</v>
      </c>
      <c r="K79" s="36">
        <f t="shared" ca="1" si="10"/>
        <v>7.5615022962529288E-4</v>
      </c>
      <c r="L79" s="36">
        <f t="shared" ca="1" si="11"/>
        <v>4.2685965880190616E-5</v>
      </c>
      <c r="M79" s="36">
        <f t="shared" ca="1" si="12"/>
        <v>8312605971.6230507</v>
      </c>
      <c r="N79" s="36">
        <f t="shared" ca="1" si="13"/>
        <v>8709461308.2005787</v>
      </c>
      <c r="O79" s="36">
        <f t="shared" ca="1" si="14"/>
        <v>497073037.09004939</v>
      </c>
      <c r="P79" s="45">
        <f t="shared" ca="1" si="15"/>
        <v>6.5334497687049384E-3</v>
      </c>
      <c r="Q79" s="45"/>
      <c r="T79" s="45"/>
    </row>
    <row r="80" spans="1:20" x14ac:dyDescent="0.2">
      <c r="A80" s="104">
        <v>4284.5</v>
      </c>
      <c r="B80" s="104">
        <v>-1.3184599956730381E-3</v>
      </c>
      <c r="D80" s="92">
        <f t="shared" si="3"/>
        <v>0.42845</v>
      </c>
      <c r="E80" s="92">
        <f t="shared" si="4"/>
        <v>-1.3184599956730381E-3</v>
      </c>
      <c r="F80" s="36">
        <f t="shared" si="5"/>
        <v>0.18356940250000001</v>
      </c>
      <c r="G80" s="36">
        <f t="shared" si="6"/>
        <v>7.8650310501125004E-2</v>
      </c>
      <c r="H80" s="36">
        <f t="shared" si="7"/>
        <v>3.369772553420701E-2</v>
      </c>
      <c r="I80" s="36">
        <f t="shared" si="8"/>
        <v>-5.6489418514611321E-4</v>
      </c>
      <c r="J80" s="36">
        <f t="shared" si="9"/>
        <v>-2.420289136258522E-4</v>
      </c>
      <c r="K80" s="36">
        <f t="shared" ca="1" si="10"/>
        <v>7.532225106417574E-4</v>
      </c>
      <c r="L80" s="36">
        <f t="shared" ca="1" si="11"/>
        <v>4.2918684069707534E-6</v>
      </c>
      <c r="M80" s="36">
        <f t="shared" ca="1" si="12"/>
        <v>8302369348.7137032</v>
      </c>
      <c r="N80" s="36">
        <f t="shared" ca="1" si="13"/>
        <v>8698383167.6383724</v>
      </c>
      <c r="O80" s="36">
        <f t="shared" ca="1" si="14"/>
        <v>496425985.22528893</v>
      </c>
      <c r="P80" s="45">
        <f t="shared" ca="1" si="15"/>
        <v>-2.0716825063147957E-3</v>
      </c>
    </row>
    <row r="81" spans="1:20" x14ac:dyDescent="0.2">
      <c r="A81" s="105">
        <v>4442</v>
      </c>
      <c r="B81" s="105">
        <v>1.7399440002918709E-2</v>
      </c>
      <c r="C81" s="45"/>
      <c r="D81" s="92">
        <f t="shared" si="3"/>
        <v>0.44419999999999998</v>
      </c>
      <c r="E81" s="92">
        <f t="shared" si="4"/>
        <v>1.7399440002918709E-2</v>
      </c>
      <c r="F81" s="36">
        <f t="shared" si="5"/>
        <v>0.19731363999999998</v>
      </c>
      <c r="G81" s="36">
        <f t="shared" si="6"/>
        <v>8.7646718887999991E-2</v>
      </c>
      <c r="H81" s="36">
        <f t="shared" si="7"/>
        <v>3.8932672530049596E-2</v>
      </c>
      <c r="I81" s="36">
        <f t="shared" si="8"/>
        <v>7.7288312492964899E-3</v>
      </c>
      <c r="J81" s="36">
        <f t="shared" si="9"/>
        <v>3.4331468409375008E-3</v>
      </c>
      <c r="K81" s="36">
        <f t="shared" ca="1" si="10"/>
        <v>6.5208780336428458E-4</v>
      </c>
      <c r="L81" s="36">
        <f t="shared" ca="1" si="11"/>
        <v>2.8047380569592046E-4</v>
      </c>
      <c r="M81" s="36">
        <f t="shared" ca="1" si="12"/>
        <v>7949788719.7663336</v>
      </c>
      <c r="N81" s="36">
        <f t="shared" ca="1" si="13"/>
        <v>8316998616.4072437</v>
      </c>
      <c r="O81" s="36">
        <f t="shared" ca="1" si="14"/>
        <v>474158341.95354998</v>
      </c>
      <c r="P81" s="45">
        <f t="shared" ca="1" si="15"/>
        <v>1.6747352199554425E-2</v>
      </c>
      <c r="Q81" s="45"/>
      <c r="T81" s="45"/>
    </row>
    <row r="82" spans="1:20" x14ac:dyDescent="0.2">
      <c r="A82" s="104">
        <v>4442.5</v>
      </c>
      <c r="B82" s="104">
        <v>3.5541000033845194E-3</v>
      </c>
      <c r="D82" s="92">
        <f t="shared" si="3"/>
        <v>0.44424999999999998</v>
      </c>
      <c r="E82" s="92">
        <f t="shared" si="4"/>
        <v>3.5541000033845194E-3</v>
      </c>
      <c r="F82" s="36">
        <f t="shared" si="5"/>
        <v>0.19735806249999999</v>
      </c>
      <c r="G82" s="36">
        <f t="shared" si="6"/>
        <v>8.7676319265624983E-2</v>
      </c>
      <c r="H82" s="36">
        <f t="shared" si="7"/>
        <v>3.8950204833753901E-2</v>
      </c>
      <c r="I82" s="36">
        <f t="shared" si="8"/>
        <v>1.5789089265035726E-3</v>
      </c>
      <c r="J82" s="36">
        <f t="shared" si="9"/>
        <v>7.0143029059921208E-4</v>
      </c>
      <c r="K82" s="36">
        <f t="shared" ca="1" si="10"/>
        <v>6.5177087566783455E-4</v>
      </c>
      <c r="L82" s="36">
        <f t="shared" ca="1" si="11"/>
        <v>8.4235143655926929E-6</v>
      </c>
      <c r="M82" s="36">
        <f t="shared" ca="1" si="12"/>
        <v>7948686947.1696014</v>
      </c>
      <c r="N82" s="36">
        <f t="shared" ca="1" si="13"/>
        <v>8315807395.6621952</v>
      </c>
      <c r="O82" s="36">
        <f t="shared" ca="1" si="14"/>
        <v>474088816.59117967</v>
      </c>
      <c r="P82" s="45">
        <f t="shared" ca="1" si="15"/>
        <v>2.9023291277166848E-3</v>
      </c>
    </row>
    <row r="83" spans="1:20" x14ac:dyDescent="0.2">
      <c r="A83" s="105">
        <v>4451.5</v>
      </c>
      <c r="B83" s="105">
        <v>1.3379800002439879E-3</v>
      </c>
      <c r="C83" s="45"/>
      <c r="D83" s="92">
        <f t="shared" si="3"/>
        <v>0.44514999999999999</v>
      </c>
      <c r="E83" s="92">
        <f t="shared" si="4"/>
        <v>1.3379800002439879E-3</v>
      </c>
      <c r="F83" s="36">
        <f t="shared" si="5"/>
        <v>0.19815852249999999</v>
      </c>
      <c r="G83" s="36">
        <f t="shared" si="6"/>
        <v>8.8210266290875E-2</v>
      </c>
      <c r="H83" s="36">
        <f t="shared" si="7"/>
        <v>3.9266800039383001E-2</v>
      </c>
      <c r="I83" s="36">
        <f t="shared" si="8"/>
        <v>5.9560179710861118E-4</v>
      </c>
      <c r="J83" s="36">
        <f t="shared" si="9"/>
        <v>2.6513213998289827E-4</v>
      </c>
      <c r="K83" s="36">
        <f t="shared" ca="1" si="10"/>
        <v>6.460706522085941E-4</v>
      </c>
      <c r="L83" s="36">
        <f t="shared" ca="1" si="11"/>
        <v>4.7873854589876371E-7</v>
      </c>
      <c r="M83" s="36">
        <f t="shared" ca="1" si="12"/>
        <v>7928873879.5136766</v>
      </c>
      <c r="N83" s="36">
        <f t="shared" ca="1" si="13"/>
        <v>8294386399.1368065</v>
      </c>
      <c r="O83" s="36">
        <f t="shared" ca="1" si="14"/>
        <v>472838612.18722892</v>
      </c>
      <c r="P83" s="45">
        <f t="shared" ca="1" si="15"/>
        <v>6.9190934803539379E-4</v>
      </c>
      <c r="Q83" s="45"/>
      <c r="T83" s="45"/>
    </row>
    <row r="84" spans="1:20" x14ac:dyDescent="0.2">
      <c r="A84" s="104">
        <v>4477</v>
      </c>
      <c r="B84" s="104">
        <v>-7.743599999230355E-4</v>
      </c>
      <c r="D84" s="92">
        <f t="shared" si="3"/>
        <v>0.44769999999999999</v>
      </c>
      <c r="E84" s="92">
        <f t="shared" si="4"/>
        <v>-7.743599999230355E-4</v>
      </c>
      <c r="F84" s="36">
        <f t="shared" si="5"/>
        <v>0.20043528999999999</v>
      </c>
      <c r="G84" s="36">
        <f t="shared" si="6"/>
        <v>8.9734879332999992E-2</v>
      </c>
      <c r="H84" s="36">
        <f t="shared" si="7"/>
        <v>4.0174305477384098E-2</v>
      </c>
      <c r="I84" s="36">
        <f t="shared" si="8"/>
        <v>-3.4668097196554297E-4</v>
      </c>
      <c r="J84" s="36">
        <f t="shared" si="9"/>
        <v>-1.5520907114897358E-4</v>
      </c>
      <c r="K84" s="36">
        <f t="shared" ca="1" si="10"/>
        <v>6.2996606525963519E-4</v>
      </c>
      <c r="L84" s="36">
        <f t="shared" ca="1" si="11"/>
        <v>1.9721316973514427E-6</v>
      </c>
      <c r="M84" s="36">
        <f t="shared" ca="1" si="12"/>
        <v>7872930409.946105</v>
      </c>
      <c r="N84" s="36">
        <f t="shared" ca="1" si="13"/>
        <v>8233909087.0166874</v>
      </c>
      <c r="O84" s="36">
        <f t="shared" ca="1" si="14"/>
        <v>469309229.91512358</v>
      </c>
      <c r="P84" s="45">
        <f t="shared" ca="1" si="15"/>
        <v>-1.4043260651826707E-3</v>
      </c>
    </row>
    <row r="85" spans="1:20" x14ac:dyDescent="0.2">
      <c r="A85" s="105">
        <v>4481</v>
      </c>
      <c r="B85" s="105">
        <v>-8.5370799934025854E-3</v>
      </c>
      <c r="C85" s="45"/>
      <c r="D85" s="92">
        <f t="shared" ref="D85:D148" si="16">A85/A$18</f>
        <v>0.4481</v>
      </c>
      <c r="E85" s="92">
        <f t="shared" ref="E85:E148" si="17">B85/B$18</f>
        <v>-8.5370799934025854E-3</v>
      </c>
      <c r="F85" s="36">
        <f t="shared" ref="F85:F148" si="18">D85*D85</f>
        <v>0.20079361000000001</v>
      </c>
      <c r="G85" s="36">
        <f t="shared" ref="G85:G148" si="19">D85*F85</f>
        <v>8.9975616641000011E-2</v>
      </c>
      <c r="H85" s="36">
        <f t="shared" ref="H85:H148" si="20">F85*F85</f>
        <v>4.0318073816832105E-2</v>
      </c>
      <c r="I85" s="36">
        <f t="shared" ref="I85:I148" si="21">E85*D85</f>
        <v>-3.8254655450436987E-3</v>
      </c>
      <c r="J85" s="36">
        <f t="shared" ref="J85:J148" si="22">I85*D85</f>
        <v>-1.7141911107340813E-3</v>
      </c>
      <c r="K85" s="36">
        <f t="shared" ref="K85:K148" ca="1" si="23">+E$4+E$5*D85+E$6*D85^2</f>
        <v>6.274460316716148E-4</v>
      </c>
      <c r="L85" s="36">
        <f t="shared" ref="L85:L148" ca="1" si="24">+(K85-E85)^2</f>
        <v>8.3988537264262331E-5</v>
      </c>
      <c r="M85" s="36">
        <f t="shared" ref="M85:M148" ca="1" si="25">(M$1-M$2*D85+M$3*F85)^2</f>
        <v>7864180882.5554895</v>
      </c>
      <c r="N85" s="36">
        <f t="shared" ref="N85:N148" ca="1" si="26">(-M$2+M$4*D85-M$5*F85)^2</f>
        <v>8224451307.5277405</v>
      </c>
      <c r="O85" s="36">
        <f t="shared" ref="O85:O148" ca="1" si="27">+(M$3-D85*M$5+F85*M$6)^2</f>
        <v>468757323.73298031</v>
      </c>
      <c r="P85" s="45">
        <f t="shared" ref="P85:P148" ca="1" si="28">+E85-K85</f>
        <v>-9.1645260250742006E-3</v>
      </c>
      <c r="Q85" s="45"/>
      <c r="T85" s="45"/>
    </row>
    <row r="86" spans="1:20" x14ac:dyDescent="0.2">
      <c r="A86" s="104">
        <v>4502.5</v>
      </c>
      <c r="B86" s="104">
        <v>7.1132999946712516E-3</v>
      </c>
      <c r="D86" s="92">
        <f t="shared" si="16"/>
        <v>0.45024999999999998</v>
      </c>
      <c r="E86" s="92">
        <f t="shared" si="17"/>
        <v>7.1132999946712516E-3</v>
      </c>
      <c r="F86" s="36">
        <f t="shared" si="18"/>
        <v>0.2027250625</v>
      </c>
      <c r="G86" s="36">
        <f t="shared" si="19"/>
        <v>9.1276959390624995E-2</v>
      </c>
      <c r="H86" s="36">
        <f t="shared" si="20"/>
        <v>4.1097450965628904E-2</v>
      </c>
      <c r="I86" s="36">
        <f t="shared" si="21"/>
        <v>3.2027633226007308E-3</v>
      </c>
      <c r="J86" s="36">
        <f t="shared" si="22"/>
        <v>1.4420441860009789E-3</v>
      </c>
      <c r="K86" s="36">
        <f t="shared" ca="1" si="23"/>
        <v>6.139295465849748E-4</v>
      </c>
      <c r="L86" s="36">
        <f t="shared" ca="1" si="24"/>
        <v>4.2241816221457214E-5</v>
      </c>
      <c r="M86" s="36">
        <f t="shared" ca="1" si="25"/>
        <v>7817272334.6173773</v>
      </c>
      <c r="N86" s="36">
        <f t="shared" ca="1" si="26"/>
        <v>8173749522.0940218</v>
      </c>
      <c r="O86" s="36">
        <f t="shared" ca="1" si="27"/>
        <v>465798812.41340518</v>
      </c>
      <c r="P86" s="45">
        <f t="shared" ca="1" si="28"/>
        <v>6.4993704480862773E-3</v>
      </c>
    </row>
    <row r="87" spans="1:20" x14ac:dyDescent="0.2">
      <c r="A87" s="105">
        <v>4506.5</v>
      </c>
      <c r="B87" s="105">
        <v>3.5057999775744975E-4</v>
      </c>
      <c r="C87" s="45"/>
      <c r="D87" s="92">
        <f t="shared" si="16"/>
        <v>0.45065</v>
      </c>
      <c r="E87" s="92">
        <f t="shared" si="17"/>
        <v>3.5057999775744975E-4</v>
      </c>
      <c r="F87" s="36">
        <f t="shared" si="18"/>
        <v>0.2030854225</v>
      </c>
      <c r="G87" s="36">
        <f t="shared" si="19"/>
        <v>9.1520445649624999E-2</v>
      </c>
      <c r="H87" s="36">
        <f t="shared" si="20"/>
        <v>4.1243688832003508E-2</v>
      </c>
      <c r="I87" s="36">
        <f t="shared" si="21"/>
        <v>1.5798887598939473E-4</v>
      </c>
      <c r="J87" s="36">
        <f t="shared" si="22"/>
        <v>7.119768696462073E-5</v>
      </c>
      <c r="K87" s="36">
        <f t="shared" ca="1" si="23"/>
        <v>6.1142019037331531E-4</v>
      </c>
      <c r="L87" s="36">
        <f t="shared" ca="1" si="24"/>
        <v>6.8037606083881848E-8</v>
      </c>
      <c r="M87" s="36">
        <f t="shared" ca="1" si="25"/>
        <v>7808567490.4323616</v>
      </c>
      <c r="N87" s="36">
        <f t="shared" ca="1" si="26"/>
        <v>8164341488.8111897</v>
      </c>
      <c r="O87" s="36">
        <f t="shared" ca="1" si="27"/>
        <v>465249875.21459633</v>
      </c>
      <c r="P87" s="45">
        <f t="shared" ca="1" si="28"/>
        <v>-2.6084019261586556E-4</v>
      </c>
      <c r="Q87" s="45"/>
      <c r="R87" s="45"/>
      <c r="S87" s="45"/>
      <c r="T87" s="45"/>
    </row>
    <row r="88" spans="1:20" x14ac:dyDescent="0.2">
      <c r="A88" s="104">
        <v>4506.5</v>
      </c>
      <c r="B88" s="104">
        <v>4.350579998572357E-3</v>
      </c>
      <c r="D88" s="92">
        <f t="shared" si="16"/>
        <v>0.45065</v>
      </c>
      <c r="E88" s="92">
        <f t="shared" si="17"/>
        <v>4.350579998572357E-3</v>
      </c>
      <c r="F88" s="36">
        <f t="shared" si="18"/>
        <v>0.2030854225</v>
      </c>
      <c r="G88" s="36">
        <f t="shared" si="19"/>
        <v>9.1520445649624999E-2</v>
      </c>
      <c r="H88" s="36">
        <f t="shared" si="20"/>
        <v>4.1243688832003508E-2</v>
      </c>
      <c r="I88" s="36">
        <f t="shared" si="21"/>
        <v>1.9605888763566327E-3</v>
      </c>
      <c r="J88" s="36">
        <f t="shared" si="22"/>
        <v>8.8353937713011655E-4</v>
      </c>
      <c r="K88" s="36">
        <f t="shared" ca="1" si="23"/>
        <v>6.1142019037331531E-4</v>
      </c>
      <c r="L88" s="36">
        <f t="shared" ca="1" si="24"/>
        <v>1.3981316071251093E-5</v>
      </c>
      <c r="M88" s="36">
        <f t="shared" ca="1" si="25"/>
        <v>7808567490.4323616</v>
      </c>
      <c r="N88" s="36">
        <f t="shared" ca="1" si="26"/>
        <v>8164341488.8111897</v>
      </c>
      <c r="O88" s="36">
        <f t="shared" ca="1" si="27"/>
        <v>465249875.21459633</v>
      </c>
      <c r="P88" s="45">
        <f t="shared" ca="1" si="28"/>
        <v>3.7391598081990417E-3</v>
      </c>
    </row>
    <row r="89" spans="1:20" x14ac:dyDescent="0.2">
      <c r="A89" s="105">
        <v>4515</v>
      </c>
      <c r="B89" s="105">
        <v>-1.1020199999620672E-2</v>
      </c>
      <c r="C89" s="45"/>
      <c r="D89" s="92">
        <f t="shared" si="16"/>
        <v>0.45150000000000001</v>
      </c>
      <c r="E89" s="92">
        <f t="shared" si="17"/>
        <v>-1.1020199999620672E-2</v>
      </c>
      <c r="F89" s="36">
        <f t="shared" si="18"/>
        <v>0.20385225000000001</v>
      </c>
      <c r="G89" s="36">
        <f t="shared" si="19"/>
        <v>9.2039290875000013E-2</v>
      </c>
      <c r="H89" s="36">
        <f t="shared" si="20"/>
        <v>4.1555739830062506E-2</v>
      </c>
      <c r="I89" s="36">
        <f t="shared" si="21"/>
        <v>-4.9756202998287339E-3</v>
      </c>
      <c r="J89" s="36">
        <f t="shared" si="22"/>
        <v>-2.2464925653726733E-3</v>
      </c>
      <c r="K89" s="36">
        <f t="shared" ca="1" si="23"/>
        <v>6.0609336955706034E-4</v>
      </c>
      <c r="L89" s="36">
        <f t="shared" ca="1" si="24"/>
        <v>1.3517069750618613E-4</v>
      </c>
      <c r="M89" s="36">
        <f t="shared" ca="1" si="25"/>
        <v>7790092920.5928488</v>
      </c>
      <c r="N89" s="36">
        <f t="shared" ca="1" si="26"/>
        <v>8144375272.2557878</v>
      </c>
      <c r="O89" s="36">
        <f t="shared" ca="1" si="27"/>
        <v>464084926.6406014</v>
      </c>
      <c r="P89" s="45">
        <f t="shared" ca="1" si="28"/>
        <v>-1.1626293369177733E-2</v>
      </c>
      <c r="Q89" s="45"/>
      <c r="R89" s="45"/>
      <c r="S89" s="45"/>
      <c r="T89" s="45"/>
    </row>
    <row r="90" spans="1:20" x14ac:dyDescent="0.2">
      <c r="A90" s="104">
        <v>4656</v>
      </c>
      <c r="B90" s="104">
        <v>-2.4060799987637438E-3</v>
      </c>
      <c r="D90" s="92">
        <f t="shared" si="16"/>
        <v>0.46560000000000001</v>
      </c>
      <c r="E90" s="92">
        <f t="shared" si="17"/>
        <v>-2.4060799987637438E-3</v>
      </c>
      <c r="F90" s="36">
        <f t="shared" si="18"/>
        <v>0.21678336000000001</v>
      </c>
      <c r="G90" s="36">
        <f t="shared" si="19"/>
        <v>0.100934332416</v>
      </c>
      <c r="H90" s="36">
        <f t="shared" si="20"/>
        <v>4.6995025172889601E-2</v>
      </c>
      <c r="I90" s="36">
        <f t="shared" si="21"/>
        <v>-1.1202708474243991E-3</v>
      </c>
      <c r="J90" s="36">
        <f t="shared" si="22"/>
        <v>-5.2159810656080029E-4</v>
      </c>
      <c r="K90" s="36">
        <f t="shared" ca="1" si="23"/>
        <v>5.1883411520797936E-4</v>
      </c>
      <c r="L90" s="36">
        <f t="shared" ca="1" si="24"/>
        <v>8.5551225741109922E-6</v>
      </c>
      <c r="M90" s="36">
        <f t="shared" ca="1" si="25"/>
        <v>7488209773.3116274</v>
      </c>
      <c r="N90" s="36">
        <f t="shared" ca="1" si="26"/>
        <v>7818265868.6926689</v>
      </c>
      <c r="O90" s="36">
        <f t="shared" ca="1" si="27"/>
        <v>445064504.11708122</v>
      </c>
      <c r="P90" s="45">
        <f t="shared" ca="1" si="28"/>
        <v>-2.9249141139717234E-3</v>
      </c>
    </row>
    <row r="91" spans="1:20" x14ac:dyDescent="0.2">
      <c r="A91" s="105">
        <v>4673</v>
      </c>
      <c r="B91" s="105">
        <v>-1.147639995906502E-3</v>
      </c>
      <c r="C91" s="45"/>
      <c r="D91" s="92">
        <f t="shared" si="16"/>
        <v>0.46729999999999999</v>
      </c>
      <c r="E91" s="92">
        <f t="shared" si="17"/>
        <v>-1.147639995906502E-3</v>
      </c>
      <c r="F91" s="36">
        <f t="shared" si="18"/>
        <v>0.21836928999999999</v>
      </c>
      <c r="G91" s="36">
        <f t="shared" si="19"/>
        <v>0.102043969217</v>
      </c>
      <c r="H91" s="36">
        <f t="shared" si="20"/>
        <v>4.76851468151041E-2</v>
      </c>
      <c r="I91" s="36">
        <f t="shared" si="21"/>
        <v>-5.3629217008710841E-4</v>
      </c>
      <c r="J91" s="36">
        <f t="shared" si="22"/>
        <v>-2.5060933108170578E-4</v>
      </c>
      <c r="K91" s="36">
        <f t="shared" ca="1" si="23"/>
        <v>5.0845408134471155E-4</v>
      </c>
      <c r="L91" s="36">
        <f t="shared" ca="1" si="24"/>
        <v>2.7426475927065484E-6</v>
      </c>
      <c r="M91" s="36">
        <f t="shared" ca="1" si="25"/>
        <v>7452391612.916153</v>
      </c>
      <c r="N91" s="36">
        <f t="shared" ca="1" si="26"/>
        <v>7779592168.4316406</v>
      </c>
      <c r="O91" s="36">
        <f t="shared" ca="1" si="27"/>
        <v>442809710.97716987</v>
      </c>
      <c r="P91" s="45">
        <f t="shared" ca="1" si="28"/>
        <v>-1.6560940772512136E-3</v>
      </c>
      <c r="Q91" s="45"/>
      <c r="R91" s="45"/>
      <c r="S91" s="45"/>
      <c r="T91" s="45"/>
    </row>
    <row r="92" spans="1:20" x14ac:dyDescent="0.2">
      <c r="A92" s="104">
        <v>4754.5</v>
      </c>
      <c r="B92" s="104">
        <v>-1.8938059998617973E-2</v>
      </c>
      <c r="D92" s="92">
        <f t="shared" si="16"/>
        <v>0.47544999999999998</v>
      </c>
      <c r="E92" s="92">
        <f t="shared" si="17"/>
        <v>-1.8938059998617973E-2</v>
      </c>
      <c r="F92" s="36">
        <f t="shared" si="18"/>
        <v>0.22605270249999998</v>
      </c>
      <c r="G92" s="36">
        <f t="shared" si="19"/>
        <v>0.10747675740362499</v>
      </c>
      <c r="H92" s="36">
        <f t="shared" si="20"/>
        <v>5.1099824307553499E-2</v>
      </c>
      <c r="I92" s="36">
        <f t="shared" si="21"/>
        <v>-9.0041006263429143E-3</v>
      </c>
      <c r="J92" s="36">
        <f t="shared" si="22"/>
        <v>-4.2809996427947382E-3</v>
      </c>
      <c r="K92" s="36">
        <f t="shared" ca="1" si="23"/>
        <v>4.5911115090257418E-4</v>
      </c>
      <c r="L92" s="36">
        <f t="shared" ca="1" si="24"/>
        <v>3.7625024860379224E-4</v>
      </c>
      <c r="M92" s="36">
        <f t="shared" ca="1" si="25"/>
        <v>7282388095.6044607</v>
      </c>
      <c r="N92" s="36">
        <f t="shared" ca="1" si="26"/>
        <v>7596091670.5370455</v>
      </c>
      <c r="O92" s="36">
        <f t="shared" ca="1" si="27"/>
        <v>432113642.77070659</v>
      </c>
      <c r="P92" s="45">
        <f t="shared" ca="1" si="28"/>
        <v>-1.9397171149520546E-2</v>
      </c>
    </row>
    <row r="93" spans="1:20" x14ac:dyDescent="0.2">
      <c r="A93" s="105">
        <v>4754.5</v>
      </c>
      <c r="B93" s="105">
        <v>-9.9380600004224107E-3</v>
      </c>
      <c r="C93" s="45"/>
      <c r="D93" s="92">
        <f t="shared" si="16"/>
        <v>0.47544999999999998</v>
      </c>
      <c r="E93" s="92">
        <f t="shared" si="17"/>
        <v>-9.9380600004224107E-3</v>
      </c>
      <c r="F93" s="36">
        <f t="shared" si="18"/>
        <v>0.22605270249999998</v>
      </c>
      <c r="G93" s="36">
        <f t="shared" si="19"/>
        <v>0.10747675740362499</v>
      </c>
      <c r="H93" s="36">
        <f t="shared" si="20"/>
        <v>5.1099824307553499E-2</v>
      </c>
      <c r="I93" s="36">
        <f t="shared" si="21"/>
        <v>-4.7250506272008353E-3</v>
      </c>
      <c r="J93" s="36">
        <f t="shared" si="22"/>
        <v>-2.2465253207026368E-3</v>
      </c>
      <c r="K93" s="36">
        <f t="shared" ca="1" si="23"/>
        <v>4.5911115090257418E-4</v>
      </c>
      <c r="L93" s="36">
        <f t="shared" ca="1" si="24"/>
        <v>1.0810116794994449E-4</v>
      </c>
      <c r="M93" s="36">
        <f t="shared" ca="1" si="25"/>
        <v>7282388095.6044607</v>
      </c>
      <c r="N93" s="36">
        <f t="shared" ca="1" si="26"/>
        <v>7596091670.5370455</v>
      </c>
      <c r="O93" s="36">
        <f t="shared" ca="1" si="27"/>
        <v>432113642.77070659</v>
      </c>
      <c r="P93" s="45">
        <f t="shared" ca="1" si="28"/>
        <v>-1.0397171151324984E-2</v>
      </c>
      <c r="Q93" s="45"/>
      <c r="R93" s="45"/>
      <c r="S93" s="45"/>
      <c r="T93" s="45"/>
    </row>
    <row r="94" spans="1:20" x14ac:dyDescent="0.2">
      <c r="A94" s="104">
        <v>4767</v>
      </c>
      <c r="B94" s="104">
        <v>-7.0715599940740503E-3</v>
      </c>
      <c r="D94" s="92">
        <f t="shared" si="16"/>
        <v>0.47670000000000001</v>
      </c>
      <c r="E94" s="92">
        <f t="shared" si="17"/>
        <v>-7.0715599940740503E-3</v>
      </c>
      <c r="F94" s="36">
        <f t="shared" si="18"/>
        <v>0.22724289</v>
      </c>
      <c r="G94" s="36">
        <f t="shared" si="19"/>
        <v>0.10832668566300001</v>
      </c>
      <c r="H94" s="36">
        <f t="shared" si="20"/>
        <v>5.1639331055552101E-2</v>
      </c>
      <c r="I94" s="36">
        <f t="shared" si="21"/>
        <v>-3.3710126491751E-3</v>
      </c>
      <c r="J94" s="36">
        <f t="shared" si="22"/>
        <v>-1.6069617298617703E-3</v>
      </c>
      <c r="K94" s="36">
        <f t="shared" ca="1" si="23"/>
        <v>4.5160471637991587E-4</v>
      </c>
      <c r="L94" s="36">
        <f t="shared" ca="1" si="24"/>
        <v>5.659800726061991E-5</v>
      </c>
      <c r="M94" s="36">
        <f t="shared" ca="1" si="25"/>
        <v>7256563453.6197948</v>
      </c>
      <c r="N94" s="36">
        <f t="shared" ca="1" si="26"/>
        <v>7568224990.9808741</v>
      </c>
      <c r="O94" s="36">
        <f t="shared" ca="1" si="27"/>
        <v>430489696.1310221</v>
      </c>
      <c r="P94" s="45">
        <f t="shared" ca="1" si="28"/>
        <v>-7.5231647104539662E-3</v>
      </c>
    </row>
    <row r="95" spans="1:20" x14ac:dyDescent="0.2">
      <c r="A95" s="105">
        <v>4767</v>
      </c>
      <c r="B95" s="105">
        <v>9.2844000027980655E-4</v>
      </c>
      <c r="C95" s="45"/>
      <c r="D95" s="92">
        <f t="shared" si="16"/>
        <v>0.47670000000000001</v>
      </c>
      <c r="E95" s="92">
        <f t="shared" si="17"/>
        <v>9.2844000027980655E-4</v>
      </c>
      <c r="F95" s="36">
        <f t="shared" si="18"/>
        <v>0.22724289</v>
      </c>
      <c r="G95" s="36">
        <f t="shared" si="19"/>
        <v>0.10832668566300001</v>
      </c>
      <c r="H95" s="36">
        <f t="shared" si="20"/>
        <v>5.1639331055552101E-2</v>
      </c>
      <c r="I95" s="36">
        <f t="shared" si="21"/>
        <v>4.4258734813338381E-4</v>
      </c>
      <c r="J95" s="36">
        <f t="shared" si="22"/>
        <v>2.1098138885518406E-4</v>
      </c>
      <c r="K95" s="36">
        <f t="shared" ca="1" si="23"/>
        <v>4.5160471637991587E-4</v>
      </c>
      <c r="L95" s="36">
        <f t="shared" ca="1" si="24"/>
        <v>2.2737188797188936E-7</v>
      </c>
      <c r="M95" s="36">
        <f t="shared" ca="1" si="25"/>
        <v>7256563453.6197948</v>
      </c>
      <c r="N95" s="36">
        <f t="shared" ca="1" si="26"/>
        <v>7568224990.9808741</v>
      </c>
      <c r="O95" s="36">
        <f t="shared" ca="1" si="27"/>
        <v>430489696.1310221</v>
      </c>
      <c r="P95" s="45">
        <f t="shared" ca="1" si="28"/>
        <v>4.7683528389989068E-4</v>
      </c>
      <c r="Q95" s="45"/>
      <c r="R95" s="45"/>
      <c r="S95" s="45"/>
      <c r="T95" s="45"/>
    </row>
    <row r="96" spans="1:20" x14ac:dyDescent="0.2">
      <c r="A96" s="104">
        <v>4852.5</v>
      </c>
      <c r="B96" s="104">
        <v>-6.2470000557368621E-4</v>
      </c>
      <c r="D96" s="92">
        <f t="shared" si="16"/>
        <v>0.48525000000000001</v>
      </c>
      <c r="E96" s="92">
        <f t="shared" si="17"/>
        <v>-6.2470000557368621E-4</v>
      </c>
      <c r="F96" s="36">
        <f t="shared" si="18"/>
        <v>0.2354675625</v>
      </c>
      <c r="G96" s="36">
        <f t="shared" si="19"/>
        <v>0.114260634703125</v>
      </c>
      <c r="H96" s="36">
        <f t="shared" si="20"/>
        <v>5.5444972989691407E-2</v>
      </c>
      <c r="I96" s="36">
        <f t="shared" si="21"/>
        <v>-3.0313567770463124E-4</v>
      </c>
      <c r="J96" s="36">
        <f t="shared" si="22"/>
        <v>-1.4709658760617231E-4</v>
      </c>
      <c r="K96" s="36">
        <f t="shared" ca="1" si="23"/>
        <v>4.006992617769285E-4</v>
      </c>
      <c r="L96" s="36">
        <f t="shared" ca="1" si="24"/>
        <v>1.0514436574831773E-6</v>
      </c>
      <c r="M96" s="36">
        <f t="shared" ca="1" si="25"/>
        <v>7081688385.1693039</v>
      </c>
      <c r="N96" s="36">
        <f t="shared" ca="1" si="26"/>
        <v>7379580467.8217888</v>
      </c>
      <c r="O96" s="36">
        <f t="shared" ca="1" si="27"/>
        <v>419498990.6116212</v>
      </c>
      <c r="P96" s="45">
        <f t="shared" ca="1" si="28"/>
        <v>-1.0253992673506147E-3</v>
      </c>
    </row>
    <row r="97" spans="1:20" x14ac:dyDescent="0.2">
      <c r="A97" s="105">
        <v>4854</v>
      </c>
      <c r="B97" s="105">
        <v>-2.1607200033031404E-3</v>
      </c>
      <c r="C97" s="45"/>
      <c r="D97" s="92">
        <f t="shared" si="16"/>
        <v>0.4854</v>
      </c>
      <c r="E97" s="92">
        <f t="shared" si="17"/>
        <v>-2.1607200033031404E-3</v>
      </c>
      <c r="F97" s="36">
        <f t="shared" si="18"/>
        <v>0.23561315999999999</v>
      </c>
      <c r="G97" s="36">
        <f t="shared" si="19"/>
        <v>0.114366627864</v>
      </c>
      <c r="H97" s="36">
        <f t="shared" si="20"/>
        <v>5.5513561165185597E-2</v>
      </c>
      <c r="I97" s="36">
        <f t="shared" si="21"/>
        <v>-1.0488134896033444E-3</v>
      </c>
      <c r="J97" s="36">
        <f t="shared" si="22"/>
        <v>-5.0909406785346338E-4</v>
      </c>
      <c r="K97" s="36">
        <f t="shared" ca="1" si="23"/>
        <v>3.9981301400646499E-4</v>
      </c>
      <c r="L97" s="36">
        <f t="shared" ca="1" si="24"/>
        <v>6.5563293327326322E-6</v>
      </c>
      <c r="M97" s="36">
        <f t="shared" ca="1" si="25"/>
        <v>7078647779.145812</v>
      </c>
      <c r="N97" s="36">
        <f t="shared" ca="1" si="26"/>
        <v>7376301360.6618385</v>
      </c>
      <c r="O97" s="36">
        <f t="shared" ca="1" si="27"/>
        <v>419307986.55919904</v>
      </c>
      <c r="P97" s="45">
        <f t="shared" ca="1" si="28"/>
        <v>-2.5605330173096054E-3</v>
      </c>
      <c r="Q97" s="45"/>
      <c r="R97" s="45"/>
      <c r="S97" s="45"/>
      <c r="T97" s="45"/>
    </row>
    <row r="98" spans="1:20" x14ac:dyDescent="0.2">
      <c r="A98" s="104">
        <v>4925</v>
      </c>
      <c r="B98" s="104">
        <v>1.8010000057984143E-3</v>
      </c>
      <c r="D98" s="92">
        <f t="shared" si="16"/>
        <v>0.49249999999999999</v>
      </c>
      <c r="E98" s="92">
        <f t="shared" si="17"/>
        <v>1.8010000057984143E-3</v>
      </c>
      <c r="F98" s="36">
        <f t="shared" si="18"/>
        <v>0.24255625</v>
      </c>
      <c r="G98" s="36">
        <f t="shared" si="19"/>
        <v>0.119458953125</v>
      </c>
      <c r="H98" s="36">
        <f t="shared" si="20"/>
        <v>5.8833534414062499E-2</v>
      </c>
      <c r="I98" s="36">
        <f t="shared" si="21"/>
        <v>8.8699250285571905E-4</v>
      </c>
      <c r="J98" s="36">
        <f t="shared" si="22"/>
        <v>4.3684380765644164E-4</v>
      </c>
      <c r="K98" s="36">
        <f t="shared" ca="1" si="23"/>
        <v>3.5813337343401771E-4</v>
      </c>
      <c r="L98" s="36">
        <f t="shared" ca="1" si="24"/>
        <v>2.0818641187905748E-6</v>
      </c>
      <c r="M98" s="36">
        <f t="shared" ca="1" si="25"/>
        <v>6935798213.6386499</v>
      </c>
      <c r="N98" s="36">
        <f t="shared" ca="1" si="26"/>
        <v>7222282716.489707</v>
      </c>
      <c r="O98" s="36">
        <f t="shared" ca="1" si="27"/>
        <v>410338215.75437522</v>
      </c>
      <c r="P98" s="45">
        <f t="shared" ca="1" si="28"/>
        <v>1.4428666323643966E-3</v>
      </c>
    </row>
    <row r="99" spans="1:20" x14ac:dyDescent="0.2">
      <c r="A99" s="105">
        <v>5008</v>
      </c>
      <c r="B99" s="105">
        <v>-5.2544000209309161E-4</v>
      </c>
      <c r="C99" s="45"/>
      <c r="D99" s="92">
        <f t="shared" si="16"/>
        <v>0.50080000000000002</v>
      </c>
      <c r="E99" s="92">
        <f t="shared" si="17"/>
        <v>-5.2544000209309161E-4</v>
      </c>
      <c r="F99" s="36">
        <f t="shared" si="18"/>
        <v>0.25080064000000002</v>
      </c>
      <c r="G99" s="36">
        <f t="shared" si="19"/>
        <v>0.12560096051200001</v>
      </c>
      <c r="H99" s="36">
        <f t="shared" si="20"/>
        <v>6.2900961024409605E-2</v>
      </c>
      <c r="I99" s="36">
        <f t="shared" si="21"/>
        <v>-2.631403530482203E-4</v>
      </c>
      <c r="J99" s="36">
        <f t="shared" si="22"/>
        <v>-1.3178068880654873E-4</v>
      </c>
      <c r="K99" s="36">
        <f t="shared" ca="1" si="23"/>
        <v>3.1007829747274466E-4</v>
      </c>
      <c r="L99" s="36">
        <f t="shared" ca="1" si="24"/>
        <v>6.9809082890938655E-7</v>
      </c>
      <c r="M99" s="36">
        <f t="shared" ca="1" si="25"/>
        <v>6771449998.4829988</v>
      </c>
      <c r="N99" s="36">
        <f t="shared" ca="1" si="26"/>
        <v>7045173052.2569113</v>
      </c>
      <c r="O99" s="36">
        <f t="shared" ca="1" si="27"/>
        <v>400027688.81410122</v>
      </c>
      <c r="P99" s="45">
        <f t="shared" ca="1" si="28"/>
        <v>-8.3551829956583627E-4</v>
      </c>
      <c r="Q99" s="45"/>
      <c r="R99" s="45"/>
      <c r="S99" s="45"/>
      <c r="T99" s="45"/>
    </row>
    <row r="100" spans="1:20" x14ac:dyDescent="0.2">
      <c r="A100" s="104">
        <v>5032</v>
      </c>
      <c r="B100" s="104">
        <v>-3.1017599976621568E-3</v>
      </c>
      <c r="D100" s="92">
        <f t="shared" si="16"/>
        <v>0.50319999999999998</v>
      </c>
      <c r="E100" s="92">
        <f t="shared" si="17"/>
        <v>-3.1017599976621568E-3</v>
      </c>
      <c r="F100" s="36">
        <f t="shared" si="18"/>
        <v>0.25321023999999998</v>
      </c>
      <c r="G100" s="36">
        <f t="shared" si="19"/>
        <v>0.12741539276799999</v>
      </c>
      <c r="H100" s="36">
        <f t="shared" si="20"/>
        <v>6.4115425640857593E-2</v>
      </c>
      <c r="I100" s="36">
        <f t="shared" si="21"/>
        <v>-1.5608056308235973E-3</v>
      </c>
      <c r="J100" s="36">
        <f t="shared" si="22"/>
        <v>-7.8539739343043413E-4</v>
      </c>
      <c r="K100" s="36">
        <f t="shared" ca="1" si="23"/>
        <v>2.963172631472446E-4</v>
      </c>
      <c r="L100" s="36">
        <f t="shared" ca="1" si="24"/>
        <v>1.1546929070429923E-5</v>
      </c>
      <c r="M100" s="36">
        <f t="shared" ca="1" si="25"/>
        <v>6724454855.8793774</v>
      </c>
      <c r="N100" s="36">
        <f t="shared" ca="1" si="26"/>
        <v>6994546606.8224325</v>
      </c>
      <c r="O100" s="36">
        <f t="shared" ca="1" si="27"/>
        <v>397081254.13069332</v>
      </c>
      <c r="P100" s="45">
        <f t="shared" ca="1" si="28"/>
        <v>-3.3980772608094012E-3</v>
      </c>
    </row>
    <row r="101" spans="1:20" x14ac:dyDescent="0.2">
      <c r="A101" s="105">
        <v>5123</v>
      </c>
      <c r="B101" s="105">
        <v>-4.9536400038050488E-3</v>
      </c>
      <c r="C101" s="45"/>
      <c r="D101" s="92">
        <f t="shared" si="16"/>
        <v>0.51229999999999998</v>
      </c>
      <c r="E101" s="92">
        <f t="shared" si="17"/>
        <v>-4.9536400038050488E-3</v>
      </c>
      <c r="F101" s="36">
        <f t="shared" si="18"/>
        <v>0.26245129</v>
      </c>
      <c r="G101" s="36">
        <f t="shared" si="19"/>
        <v>0.13445379586699999</v>
      </c>
      <c r="H101" s="36">
        <f t="shared" si="20"/>
        <v>6.8880679622664101E-2</v>
      </c>
      <c r="I101" s="36">
        <f t="shared" si="21"/>
        <v>-2.5377497739493262E-3</v>
      </c>
      <c r="J101" s="36">
        <f t="shared" si="22"/>
        <v>-1.3000892091942398E-3</v>
      </c>
      <c r="K101" s="36">
        <f t="shared" ca="1" si="23"/>
        <v>2.4468774693568013E-4</v>
      </c>
      <c r="L101" s="36">
        <f t="shared" ca="1" si="24"/>
        <v>2.7022611404121169E-5</v>
      </c>
      <c r="M101" s="36">
        <f t="shared" ca="1" si="25"/>
        <v>6548394740.6255627</v>
      </c>
      <c r="N101" s="36">
        <f t="shared" ca="1" si="26"/>
        <v>6804954595.4211254</v>
      </c>
      <c r="O101" s="36">
        <f t="shared" ca="1" si="27"/>
        <v>386050367.09680879</v>
      </c>
      <c r="P101" s="45">
        <f t="shared" ca="1" si="28"/>
        <v>-5.1983277507407291E-3</v>
      </c>
      <c r="Q101" s="45"/>
      <c r="R101" s="45"/>
      <c r="S101" s="45"/>
      <c r="T101" s="45"/>
    </row>
    <row r="102" spans="1:20" x14ac:dyDescent="0.2">
      <c r="A102" s="104">
        <v>5153</v>
      </c>
      <c r="B102" s="104">
        <v>3.2596000528428704E-4</v>
      </c>
      <c r="D102" s="92">
        <f t="shared" si="16"/>
        <v>0.51529999999999998</v>
      </c>
      <c r="E102" s="92">
        <f t="shared" si="17"/>
        <v>3.2596000528428704E-4</v>
      </c>
      <c r="F102" s="36">
        <f t="shared" si="18"/>
        <v>0.26553409</v>
      </c>
      <c r="G102" s="36">
        <f t="shared" si="19"/>
        <v>0.13682971657699999</v>
      </c>
      <c r="H102" s="36">
        <f t="shared" si="20"/>
        <v>7.0508352952128095E-2</v>
      </c>
      <c r="I102" s="36">
        <f t="shared" si="21"/>
        <v>1.679671907229931E-4</v>
      </c>
      <c r="J102" s="36">
        <f t="shared" si="22"/>
        <v>8.6553493379558342E-5</v>
      </c>
      <c r="K102" s="36">
        <f t="shared" ca="1" si="23"/>
        <v>2.2785702179661783E-4</v>
      </c>
      <c r="L102" s="36">
        <f t="shared" ca="1" si="24"/>
        <v>9.6241953691818975E-9</v>
      </c>
      <c r="M102" s="36">
        <f t="shared" ca="1" si="25"/>
        <v>6491086962.3685122</v>
      </c>
      <c r="N102" s="36">
        <f t="shared" ca="1" si="26"/>
        <v>6743267221.3019123</v>
      </c>
      <c r="O102" s="36">
        <f t="shared" ca="1" si="27"/>
        <v>382462393.67813504</v>
      </c>
      <c r="P102" s="45">
        <f t="shared" ca="1" si="28"/>
        <v>9.810298348766921E-5</v>
      </c>
    </row>
    <row r="103" spans="1:20" x14ac:dyDescent="0.2">
      <c r="A103" s="105">
        <v>5156</v>
      </c>
      <c r="B103" s="105">
        <v>-7.4607999704312533E-4</v>
      </c>
      <c r="C103" s="45"/>
      <c r="D103" s="92">
        <f t="shared" si="16"/>
        <v>0.51559999999999995</v>
      </c>
      <c r="E103" s="92">
        <f t="shared" si="17"/>
        <v>-7.4607999704312533E-4</v>
      </c>
      <c r="F103" s="36">
        <f t="shared" si="18"/>
        <v>0.26584335999999997</v>
      </c>
      <c r="G103" s="36">
        <f t="shared" si="19"/>
        <v>0.13706883641599998</v>
      </c>
      <c r="H103" s="36">
        <f t="shared" si="20"/>
        <v>7.0672692056089587E-2</v>
      </c>
      <c r="I103" s="36">
        <f t="shared" si="21"/>
        <v>-3.8467884647543538E-4</v>
      </c>
      <c r="J103" s="36">
        <f t="shared" si="22"/>
        <v>-1.9834041324273447E-4</v>
      </c>
      <c r="K103" s="36">
        <f t="shared" ca="1" si="23"/>
        <v>2.2617913095065154E-4</v>
      </c>
      <c r="L103" s="36">
        <f t="shared" ca="1" si="24"/>
        <v>9.4528781196721942E-7</v>
      </c>
      <c r="M103" s="36">
        <f t="shared" ca="1" si="25"/>
        <v>6485376092.7630482</v>
      </c>
      <c r="N103" s="36">
        <f t="shared" ca="1" si="26"/>
        <v>6737120598.451313</v>
      </c>
      <c r="O103" s="36">
        <f t="shared" ca="1" si="27"/>
        <v>382104913.64595622</v>
      </c>
      <c r="P103" s="45">
        <f t="shared" ca="1" si="28"/>
        <v>-9.7225912799377688E-4</v>
      </c>
      <c r="Q103" s="45"/>
      <c r="R103" s="45"/>
      <c r="S103" s="45"/>
      <c r="T103" s="45"/>
    </row>
    <row r="104" spans="1:20" x14ac:dyDescent="0.2">
      <c r="A104" s="104">
        <v>5349.5</v>
      </c>
      <c r="B104" s="104">
        <v>-2.8926600061822683E-3</v>
      </c>
      <c r="D104" s="92">
        <f t="shared" si="16"/>
        <v>0.53495000000000004</v>
      </c>
      <c r="E104" s="92">
        <f t="shared" si="17"/>
        <v>-2.8926600061822683E-3</v>
      </c>
      <c r="F104" s="36">
        <f t="shared" si="18"/>
        <v>0.28617150250000006</v>
      </c>
      <c r="G104" s="36">
        <f t="shared" si="19"/>
        <v>0.15308744526237505</v>
      </c>
      <c r="H104" s="36">
        <f t="shared" si="20"/>
        <v>8.1894128843107539E-2</v>
      </c>
      <c r="I104" s="36">
        <f t="shared" si="21"/>
        <v>-1.5474284703072044E-3</v>
      </c>
      <c r="J104" s="36">
        <f t="shared" si="22"/>
        <v>-8.2779686019083902E-4</v>
      </c>
      <c r="K104" s="36">
        <f t="shared" ca="1" si="23"/>
        <v>1.1994528517022163E-4</v>
      </c>
      <c r="L104" s="36">
        <f t="shared" ca="1" si="24"/>
        <v>9.0757906414850185E-6</v>
      </c>
      <c r="M104" s="36">
        <f t="shared" ca="1" si="25"/>
        <v>6124594024.6396255</v>
      </c>
      <c r="N104" s="36">
        <f t="shared" ca="1" si="26"/>
        <v>6349068998.4213934</v>
      </c>
      <c r="O104" s="36">
        <f t="shared" ca="1" si="27"/>
        <v>359548033.06914133</v>
      </c>
      <c r="P104" s="45">
        <f t="shared" ca="1" si="28"/>
        <v>-3.0126052913524897E-3</v>
      </c>
    </row>
    <row r="105" spans="1:20" x14ac:dyDescent="0.2">
      <c r="A105" s="105">
        <v>6240.5</v>
      </c>
      <c r="B105" s="105">
        <v>-1.0288539997418411E-2</v>
      </c>
      <c r="C105" s="45"/>
      <c r="D105" s="92">
        <f t="shared" si="16"/>
        <v>0.62404999999999999</v>
      </c>
      <c r="E105" s="92">
        <f t="shared" si="17"/>
        <v>-1.0288539997418411E-2</v>
      </c>
      <c r="F105" s="36">
        <f t="shared" si="18"/>
        <v>0.3894384025</v>
      </c>
      <c r="G105" s="36">
        <f t="shared" si="19"/>
        <v>0.24302903508012499</v>
      </c>
      <c r="H105" s="36">
        <f t="shared" si="20"/>
        <v>0.151662269341752</v>
      </c>
      <c r="I105" s="36">
        <f t="shared" si="21"/>
        <v>-6.4205633853889593E-3</v>
      </c>
      <c r="J105" s="36">
        <f t="shared" si="22"/>
        <v>-4.0067525806519802E-3</v>
      </c>
      <c r="K105" s="36">
        <f t="shared" ca="1" si="23"/>
        <v>-3.1864884640438748E-4</v>
      </c>
      <c r="L105" s="36">
        <f t="shared" ca="1" si="24"/>
        <v>9.939872956306774E-5</v>
      </c>
      <c r="M105" s="36">
        <f t="shared" ca="1" si="25"/>
        <v>4646436125.8858356</v>
      </c>
      <c r="N105" s="36">
        <f t="shared" ca="1" si="26"/>
        <v>4765310504.8317699</v>
      </c>
      <c r="O105" s="36">
        <f t="shared" ca="1" si="27"/>
        <v>267761828.21239504</v>
      </c>
      <c r="P105" s="45">
        <f t="shared" ca="1" si="28"/>
        <v>-9.969891151014024E-3</v>
      </c>
      <c r="Q105" s="45"/>
      <c r="R105" s="45"/>
      <c r="S105" s="45"/>
      <c r="T105" s="45"/>
    </row>
    <row r="106" spans="1:20" x14ac:dyDescent="0.2">
      <c r="A106" s="104">
        <v>6243.5</v>
      </c>
      <c r="B106" s="104">
        <v>-4.3605799946817569E-3</v>
      </c>
      <c r="D106" s="92">
        <f t="shared" si="16"/>
        <v>0.62434999999999996</v>
      </c>
      <c r="E106" s="92">
        <f t="shared" si="17"/>
        <v>-4.3605799946817569E-3</v>
      </c>
      <c r="F106" s="36">
        <f t="shared" si="18"/>
        <v>0.38981292249999994</v>
      </c>
      <c r="G106" s="36">
        <f t="shared" si="19"/>
        <v>0.24337969816287494</v>
      </c>
      <c r="H106" s="36">
        <f t="shared" si="20"/>
        <v>0.15195411454799096</v>
      </c>
      <c r="I106" s="36">
        <f t="shared" si="21"/>
        <v>-2.7225281196795546E-3</v>
      </c>
      <c r="J106" s="36">
        <f t="shared" si="22"/>
        <v>-1.6998104315219297E-3</v>
      </c>
      <c r="K106" s="36">
        <f t="shared" ca="1" si="23"/>
        <v>-3.1998521822705194E-4</v>
      </c>
      <c r="L106" s="36">
        <f t="shared" ca="1" si="24"/>
        <v>1.6326406147513047E-5</v>
      </c>
      <c r="M106" s="36">
        <f t="shared" ca="1" si="25"/>
        <v>4641942238.3248682</v>
      </c>
      <c r="N106" s="36">
        <f t="shared" ca="1" si="26"/>
        <v>4760512962.8656693</v>
      </c>
      <c r="O106" s="36">
        <f t="shared" ca="1" si="27"/>
        <v>267484567.34338504</v>
      </c>
      <c r="P106" s="45">
        <f t="shared" ca="1" si="28"/>
        <v>-4.040594776454705E-3</v>
      </c>
    </row>
    <row r="107" spans="1:20" x14ac:dyDescent="0.2">
      <c r="A107" s="105">
        <v>6367.5</v>
      </c>
      <c r="B107" s="105">
        <v>-1.6004899996914901E-2</v>
      </c>
      <c r="C107" s="45"/>
      <c r="D107" s="92">
        <f t="shared" si="16"/>
        <v>0.63675000000000004</v>
      </c>
      <c r="E107" s="92">
        <f t="shared" si="17"/>
        <v>-1.6004899996914901E-2</v>
      </c>
      <c r="F107" s="36">
        <f t="shared" si="18"/>
        <v>0.40545056250000006</v>
      </c>
      <c r="G107" s="36">
        <f t="shared" si="19"/>
        <v>0.25817064567187503</v>
      </c>
      <c r="H107" s="36">
        <f t="shared" si="20"/>
        <v>0.16439015863156645</v>
      </c>
      <c r="I107" s="36">
        <f t="shared" si="21"/>
        <v>-1.0191120073035563E-2</v>
      </c>
      <c r="J107" s="36">
        <f t="shared" si="22"/>
        <v>-6.4891957065053955E-3</v>
      </c>
      <c r="K107" s="36">
        <f t="shared" ca="1" si="23"/>
        <v>-3.7439766864753431E-4</v>
      </c>
      <c r="L107" s="36">
        <f t="shared" ca="1" si="24"/>
        <v>2.4431260303397155E-4</v>
      </c>
      <c r="M107" s="36">
        <f t="shared" ca="1" si="25"/>
        <v>4458895775.0922642</v>
      </c>
      <c r="N107" s="36">
        <f t="shared" ca="1" si="26"/>
        <v>4565201364.5267792</v>
      </c>
      <c r="O107" s="36">
        <f t="shared" ca="1" si="27"/>
        <v>256201681.42113844</v>
      </c>
      <c r="P107" s="45">
        <f t="shared" ca="1" si="28"/>
        <v>-1.5630502328267366E-2</v>
      </c>
      <c r="Q107" s="45"/>
      <c r="R107" s="45"/>
      <c r="S107" s="45"/>
      <c r="T107" s="45"/>
    </row>
    <row r="108" spans="1:20" x14ac:dyDescent="0.2">
      <c r="A108" s="104">
        <v>6440</v>
      </c>
      <c r="B108" s="104">
        <v>4.2079999548150226E-4</v>
      </c>
      <c r="D108" s="92">
        <f t="shared" si="16"/>
        <v>0.64400000000000002</v>
      </c>
      <c r="E108" s="92">
        <f t="shared" si="17"/>
        <v>4.2079999548150226E-4</v>
      </c>
      <c r="F108" s="36">
        <f t="shared" si="18"/>
        <v>0.41473600000000005</v>
      </c>
      <c r="G108" s="36">
        <f t="shared" si="19"/>
        <v>0.26708998400000006</v>
      </c>
      <c r="H108" s="36">
        <f t="shared" si="20"/>
        <v>0.17200594969600005</v>
      </c>
      <c r="I108" s="36">
        <f t="shared" si="21"/>
        <v>2.7099519709008747E-4</v>
      </c>
      <c r="J108" s="36">
        <f t="shared" si="22"/>
        <v>1.7452090692601633E-4</v>
      </c>
      <c r="K108" s="36">
        <f t="shared" ca="1" si="23"/>
        <v>-4.0546574987261217E-4</v>
      </c>
      <c r="L108" s="36">
        <f t="shared" ca="1" si="24"/>
        <v>6.8271508194559032E-7</v>
      </c>
      <c r="M108" s="36">
        <f t="shared" ca="1" si="25"/>
        <v>4354292377.4216156</v>
      </c>
      <c r="N108" s="36">
        <f t="shared" ca="1" si="26"/>
        <v>4453682200.8767338</v>
      </c>
      <c r="O108" s="36">
        <f t="shared" ca="1" si="27"/>
        <v>249763528.78069916</v>
      </c>
      <c r="P108" s="45">
        <f t="shared" ca="1" si="28"/>
        <v>8.2626574535411444E-4</v>
      </c>
    </row>
    <row r="109" spans="1:20" x14ac:dyDescent="0.2">
      <c r="A109" s="105">
        <v>6560.5</v>
      </c>
      <c r="B109" s="105">
        <v>-1.8306140002096072E-2</v>
      </c>
      <c r="C109" s="45"/>
      <c r="D109" s="92">
        <f t="shared" si="16"/>
        <v>0.65605000000000002</v>
      </c>
      <c r="E109" s="92">
        <f t="shared" si="17"/>
        <v>-1.8306140002096072E-2</v>
      </c>
      <c r="F109" s="36">
        <f t="shared" si="18"/>
        <v>0.43040160250000004</v>
      </c>
      <c r="G109" s="36">
        <f t="shared" si="19"/>
        <v>0.28236497132012506</v>
      </c>
      <c r="H109" s="36">
        <f t="shared" si="20"/>
        <v>0.18524553943456804</v>
      </c>
      <c r="I109" s="36">
        <f t="shared" si="21"/>
        <v>-1.2009743148375128E-2</v>
      </c>
      <c r="J109" s="36">
        <f t="shared" si="22"/>
        <v>-7.8789919924915023E-3</v>
      </c>
      <c r="K109" s="36">
        <f t="shared" ca="1" si="23"/>
        <v>-4.5588579641982251E-4</v>
      </c>
      <c r="L109" s="36">
        <f t="shared" ca="1" si="24"/>
        <v>3.1863157520726262E-4</v>
      </c>
      <c r="M109" s="36">
        <f t="shared" ca="1" si="25"/>
        <v>4184323591.9168921</v>
      </c>
      <c r="N109" s="36">
        <f t="shared" ca="1" si="26"/>
        <v>4272627419.10144</v>
      </c>
      <c r="O109" s="36">
        <f t="shared" ca="1" si="27"/>
        <v>239317729.1271604</v>
      </c>
      <c r="P109" s="45">
        <f t="shared" ca="1" si="28"/>
        <v>-1.785025420567625E-2</v>
      </c>
      <c r="Q109" s="45"/>
      <c r="R109" s="45"/>
      <c r="S109" s="45"/>
      <c r="T109" s="45"/>
    </row>
    <row r="110" spans="1:20" x14ac:dyDescent="0.2">
      <c r="A110" s="104">
        <v>6624</v>
      </c>
      <c r="B110" s="104">
        <v>-5.6643200005055405E-3</v>
      </c>
      <c r="D110" s="92">
        <f t="shared" si="16"/>
        <v>0.66239999999999999</v>
      </c>
      <c r="E110" s="92">
        <f t="shared" si="17"/>
        <v>-5.6643200005055405E-3</v>
      </c>
      <c r="F110" s="36">
        <f t="shared" si="18"/>
        <v>0.43877376000000001</v>
      </c>
      <c r="G110" s="36">
        <f t="shared" si="19"/>
        <v>0.290643738624</v>
      </c>
      <c r="H110" s="36">
        <f t="shared" si="20"/>
        <v>0.19252241246453761</v>
      </c>
      <c r="I110" s="36">
        <f t="shared" si="21"/>
        <v>-3.7520455683348699E-3</v>
      </c>
      <c r="J110" s="36">
        <f t="shared" si="22"/>
        <v>-2.4853549844650177E-3</v>
      </c>
      <c r="K110" s="36">
        <f t="shared" ca="1" si="23"/>
        <v>-4.8184415497047042E-4</v>
      </c>
      <c r="L110" s="36">
        <f t="shared" ca="1" si="24"/>
        <v>2.6858055889554435E-5</v>
      </c>
      <c r="M110" s="36">
        <f t="shared" ca="1" si="25"/>
        <v>4096684364.5816097</v>
      </c>
      <c r="N110" s="36">
        <f t="shared" ca="1" si="26"/>
        <v>4179348020.3258252</v>
      </c>
      <c r="O110" s="36">
        <f t="shared" ca="1" si="27"/>
        <v>233939433.95443696</v>
      </c>
      <c r="P110" s="45">
        <f t="shared" ca="1" si="28"/>
        <v>-5.1824758455350697E-3</v>
      </c>
    </row>
    <row r="111" spans="1:20" x14ac:dyDescent="0.2">
      <c r="A111" s="105">
        <v>6632.5</v>
      </c>
      <c r="B111" s="105">
        <v>1.9649000023491681E-3</v>
      </c>
      <c r="C111" s="45"/>
      <c r="D111" s="92">
        <f t="shared" si="16"/>
        <v>0.66325000000000001</v>
      </c>
      <c r="E111" s="92">
        <f t="shared" si="17"/>
        <v>1.9649000023491681E-3</v>
      </c>
      <c r="F111" s="36">
        <f t="shared" si="18"/>
        <v>0.43990056249999998</v>
      </c>
      <c r="G111" s="36">
        <f t="shared" si="19"/>
        <v>0.291764048078125</v>
      </c>
      <c r="H111" s="36">
        <f t="shared" si="20"/>
        <v>0.19351250488781638</v>
      </c>
      <c r="I111" s="36">
        <f t="shared" si="21"/>
        <v>1.3032199265580857E-3</v>
      </c>
      <c r="J111" s="36">
        <f t="shared" si="22"/>
        <v>8.6436061628965028E-4</v>
      </c>
      <c r="K111" s="36">
        <f t="shared" ca="1" si="23"/>
        <v>-4.8528686374974331E-4</v>
      </c>
      <c r="L111" s="36">
        <f t="shared" ca="1" si="24"/>
        <v>6.003415678803605E-6</v>
      </c>
      <c r="M111" s="36">
        <f t="shared" ca="1" si="25"/>
        <v>4085053227.7949634</v>
      </c>
      <c r="N111" s="36">
        <f t="shared" ca="1" si="26"/>
        <v>4166972338.8139014</v>
      </c>
      <c r="O111" s="36">
        <f t="shared" ca="1" si="27"/>
        <v>233226055.66504449</v>
      </c>
      <c r="P111" s="45">
        <f t="shared" ca="1" si="28"/>
        <v>2.4501868660989114E-3</v>
      </c>
      <c r="Q111" s="45"/>
      <c r="R111" s="45"/>
      <c r="S111" s="45"/>
      <c r="T111" s="45"/>
    </row>
    <row r="112" spans="1:20" x14ac:dyDescent="0.2">
      <c r="A112" s="104">
        <v>6654</v>
      </c>
      <c r="B112" s="104">
        <v>3.6152800021227449E-3</v>
      </c>
      <c r="D112" s="92">
        <f t="shared" si="16"/>
        <v>0.66539999999999999</v>
      </c>
      <c r="E112" s="92">
        <f t="shared" si="17"/>
        <v>3.6152800021227449E-3</v>
      </c>
      <c r="F112" s="36">
        <f t="shared" si="18"/>
        <v>0.44275715999999998</v>
      </c>
      <c r="G112" s="36">
        <f t="shared" si="19"/>
        <v>0.29461061426399998</v>
      </c>
      <c r="H112" s="36">
        <f t="shared" si="20"/>
        <v>0.19603390273126559</v>
      </c>
      <c r="I112" s="36">
        <f t="shared" si="21"/>
        <v>2.4056073134124745E-3</v>
      </c>
      <c r="J112" s="36">
        <f t="shared" si="22"/>
        <v>1.6006911063446605E-3</v>
      </c>
      <c r="K112" s="36">
        <f t="shared" ca="1" si="23"/>
        <v>-4.9396113248676224E-4</v>
      </c>
      <c r="L112" s="36">
        <f t="shared" ca="1" si="24"/>
        <v>1.6885862702366831E-5</v>
      </c>
      <c r="M112" s="36">
        <f t="shared" ca="1" si="25"/>
        <v>4055738299.038547</v>
      </c>
      <c r="N112" s="36">
        <f t="shared" ca="1" si="26"/>
        <v>4135785083.9898553</v>
      </c>
      <c r="O112" s="36">
        <f t="shared" ca="1" si="27"/>
        <v>231428498.5433059</v>
      </c>
      <c r="P112" s="45">
        <f t="shared" ca="1" si="28"/>
        <v>4.1092411346095072E-3</v>
      </c>
    </row>
    <row r="113" spans="1:20" x14ac:dyDescent="0.2">
      <c r="A113" s="105">
        <v>6786.5</v>
      </c>
      <c r="B113" s="105">
        <v>6.6001800005324185E-3</v>
      </c>
      <c r="C113" s="45"/>
      <c r="D113" s="92">
        <f t="shared" si="16"/>
        <v>0.67864999999999998</v>
      </c>
      <c r="E113" s="92">
        <f t="shared" si="17"/>
        <v>6.6001800005324185E-3</v>
      </c>
      <c r="F113" s="36">
        <f t="shared" si="18"/>
        <v>0.46056582249999994</v>
      </c>
      <c r="G113" s="36">
        <f t="shared" si="19"/>
        <v>0.31256299543962496</v>
      </c>
      <c r="H113" s="36">
        <f t="shared" si="20"/>
        <v>0.21212087685510145</v>
      </c>
      <c r="I113" s="36">
        <f t="shared" si="21"/>
        <v>4.479212157361326E-3</v>
      </c>
      <c r="J113" s="36">
        <f t="shared" si="22"/>
        <v>3.0398173305932639E-3</v>
      </c>
      <c r="K113" s="36">
        <f t="shared" ca="1" si="23"/>
        <v>-5.4635083583192117E-4</v>
      </c>
      <c r="L113" s="36">
        <f t="shared" ca="1" si="24"/>
        <v>5.1072902995106391E-5</v>
      </c>
      <c r="M113" s="36">
        <f t="shared" ca="1" si="25"/>
        <v>3878371593.1612659</v>
      </c>
      <c r="N113" s="36">
        <f t="shared" ca="1" si="26"/>
        <v>3947221833.0615978</v>
      </c>
      <c r="O113" s="36">
        <f t="shared" ca="1" si="27"/>
        <v>220566020.68127137</v>
      </c>
      <c r="P113" s="45">
        <f t="shared" ca="1" si="28"/>
        <v>7.1465308363643397E-3</v>
      </c>
      <c r="Q113" s="45"/>
      <c r="R113" s="45"/>
      <c r="S113" s="45"/>
      <c r="T113" s="45"/>
    </row>
    <row r="114" spans="1:20" x14ac:dyDescent="0.2">
      <c r="A114" s="104">
        <v>6799.5</v>
      </c>
      <c r="B114" s="104">
        <v>6.2133999745128676E-4</v>
      </c>
      <c r="D114" s="92">
        <f t="shared" si="16"/>
        <v>0.67995000000000005</v>
      </c>
      <c r="E114" s="92">
        <f t="shared" si="17"/>
        <v>6.2133999745128676E-4</v>
      </c>
      <c r="F114" s="36">
        <f t="shared" si="18"/>
        <v>0.46233200250000006</v>
      </c>
      <c r="G114" s="36">
        <f t="shared" si="19"/>
        <v>0.31436264509987505</v>
      </c>
      <c r="H114" s="36">
        <f t="shared" si="20"/>
        <v>0.21375088053566008</v>
      </c>
      <c r="I114" s="36">
        <f t="shared" si="21"/>
        <v>4.2248013126700246E-4</v>
      </c>
      <c r="J114" s="36">
        <f t="shared" si="22"/>
        <v>2.8726536525499832E-4</v>
      </c>
      <c r="K114" s="36">
        <f t="shared" ca="1" si="23"/>
        <v>-5.513919564078618E-4</v>
      </c>
      <c r="L114" s="36">
        <f t="shared" ca="1" si="24"/>
        <v>1.3753002356022962E-6</v>
      </c>
      <c r="M114" s="36">
        <f t="shared" ca="1" si="25"/>
        <v>3861272472.0421333</v>
      </c>
      <c r="N114" s="36">
        <f t="shared" ca="1" si="26"/>
        <v>3929055553.9070907</v>
      </c>
      <c r="O114" s="36">
        <f t="shared" ca="1" si="27"/>
        <v>219520067.35932791</v>
      </c>
      <c r="P114" s="45">
        <f t="shared" ca="1" si="28"/>
        <v>1.1727319538591486E-3</v>
      </c>
    </row>
    <row r="115" spans="1:20" x14ac:dyDescent="0.2">
      <c r="A115" s="105">
        <v>7013.5</v>
      </c>
      <c r="B115" s="105">
        <v>8.8158200014731847E-3</v>
      </c>
      <c r="C115" s="45"/>
      <c r="D115" s="92">
        <f t="shared" si="16"/>
        <v>0.70135000000000003</v>
      </c>
      <c r="E115" s="92">
        <f t="shared" si="17"/>
        <v>8.8158200014731847E-3</v>
      </c>
      <c r="F115" s="36">
        <f t="shared" si="18"/>
        <v>0.49189182250000002</v>
      </c>
      <c r="G115" s="36">
        <f t="shared" si="19"/>
        <v>0.34498832971037502</v>
      </c>
      <c r="H115" s="36">
        <f t="shared" si="20"/>
        <v>0.24195756504237154</v>
      </c>
      <c r="I115" s="36">
        <f t="shared" si="21"/>
        <v>6.1829753580332179E-3</v>
      </c>
      <c r="J115" s="36">
        <f t="shared" si="22"/>
        <v>4.3364297673565977E-3</v>
      </c>
      <c r="K115" s="36">
        <f t="shared" ca="1" si="23"/>
        <v>-6.3183398024202952E-4</v>
      </c>
      <c r="L115" s="36">
        <f t="shared" ca="1" si="24"/>
        <v>8.9258165758219343E-5</v>
      </c>
      <c r="M115" s="36">
        <f t="shared" ca="1" si="25"/>
        <v>3587433641.6108556</v>
      </c>
      <c r="N115" s="36">
        <f t="shared" ca="1" si="26"/>
        <v>3638436085.6202059</v>
      </c>
      <c r="O115" s="36">
        <f t="shared" ca="1" si="27"/>
        <v>202800879.07956558</v>
      </c>
      <c r="P115" s="45">
        <f t="shared" ca="1" si="28"/>
        <v>9.4476539817152146E-3</v>
      </c>
      <c r="Q115" s="45"/>
      <c r="R115" s="45"/>
      <c r="S115" s="45"/>
      <c r="T115" s="45"/>
    </row>
    <row r="116" spans="1:20" x14ac:dyDescent="0.2">
      <c r="A116" s="104">
        <v>7574.5</v>
      </c>
      <c r="B116" s="104">
        <v>-6.5566000557737425E-4</v>
      </c>
      <c r="D116" s="92">
        <f t="shared" si="16"/>
        <v>0.75744999999999996</v>
      </c>
      <c r="E116" s="92">
        <f t="shared" si="17"/>
        <v>-6.5566000557737425E-4</v>
      </c>
      <c r="F116" s="36">
        <f t="shared" si="18"/>
        <v>0.57373050249999991</v>
      </c>
      <c r="G116" s="36">
        <f t="shared" si="19"/>
        <v>0.4345721691186249</v>
      </c>
      <c r="H116" s="36">
        <f t="shared" si="20"/>
        <v>0.32916668949890238</v>
      </c>
      <c r="I116" s="36">
        <f t="shared" si="21"/>
        <v>-4.9662967122458205E-4</v>
      </c>
      <c r="J116" s="36">
        <f t="shared" si="22"/>
        <v>-3.7617214446905963E-4</v>
      </c>
      <c r="K116" s="36">
        <f t="shared" ca="1" si="23"/>
        <v>-8.199562114572399E-4</v>
      </c>
      <c r="L116" s="36">
        <f t="shared" ca="1" si="24"/>
        <v>2.6993243266519198E-8</v>
      </c>
      <c r="M116" s="36">
        <f t="shared" ca="1" si="25"/>
        <v>2935234305.6788912</v>
      </c>
      <c r="N116" s="36">
        <f t="shared" ca="1" si="26"/>
        <v>2948914840.6247654</v>
      </c>
      <c r="O116" s="36">
        <f t="shared" ca="1" si="27"/>
        <v>163249469.79116097</v>
      </c>
      <c r="P116" s="45">
        <f t="shared" ca="1" si="28"/>
        <v>1.6429620587986565E-4</v>
      </c>
    </row>
    <row r="117" spans="1:20" x14ac:dyDescent="0.2">
      <c r="A117" s="105">
        <v>7583</v>
      </c>
      <c r="B117" s="105">
        <v>8.9735600049607456E-3</v>
      </c>
      <c r="C117" s="45"/>
      <c r="D117" s="92">
        <f t="shared" si="16"/>
        <v>0.75829999999999997</v>
      </c>
      <c r="E117" s="92">
        <f t="shared" si="17"/>
        <v>8.9735600049607456E-3</v>
      </c>
      <c r="F117" s="36">
        <f t="shared" si="18"/>
        <v>0.57501888999999995</v>
      </c>
      <c r="G117" s="36">
        <f t="shared" si="19"/>
        <v>0.43603682428699997</v>
      </c>
      <c r="H117" s="36">
        <f t="shared" si="20"/>
        <v>0.33064672385683203</v>
      </c>
      <c r="I117" s="36">
        <f t="shared" si="21"/>
        <v>6.8046505517617333E-3</v>
      </c>
      <c r="J117" s="36">
        <f t="shared" si="22"/>
        <v>5.1599665134009218E-3</v>
      </c>
      <c r="K117" s="36">
        <f t="shared" ca="1" si="23"/>
        <v>-8.2255318305060653E-4</v>
      </c>
      <c r="L117" s="36">
        <f t="shared" ca="1" si="24"/>
        <v>9.5963833592329931E-5</v>
      </c>
      <c r="M117" s="36">
        <f t="shared" ca="1" si="25"/>
        <v>2926054167.0201087</v>
      </c>
      <c r="N117" s="36">
        <f t="shared" ca="1" si="26"/>
        <v>2939239440.210443</v>
      </c>
      <c r="O117" s="36">
        <f t="shared" ca="1" si="27"/>
        <v>162695802.11822784</v>
      </c>
      <c r="P117" s="45">
        <f t="shared" ca="1" si="28"/>
        <v>9.7961131880113517E-3</v>
      </c>
      <c r="Q117" s="45"/>
      <c r="R117" s="45"/>
      <c r="S117" s="45"/>
      <c r="T117" s="45"/>
    </row>
    <row r="118" spans="1:20" x14ac:dyDescent="0.2">
      <c r="A118" s="104">
        <v>7587.5</v>
      </c>
      <c r="B118" s="104">
        <v>1.236550000612624E-2</v>
      </c>
      <c r="D118" s="92">
        <f t="shared" si="16"/>
        <v>0.75875000000000004</v>
      </c>
      <c r="E118" s="92">
        <f t="shared" si="17"/>
        <v>1.236550000612624E-2</v>
      </c>
      <c r="F118" s="36">
        <f t="shared" si="18"/>
        <v>0.57570156250000004</v>
      </c>
      <c r="G118" s="36">
        <f t="shared" si="19"/>
        <v>0.43681356054687503</v>
      </c>
      <c r="H118" s="36">
        <f t="shared" si="20"/>
        <v>0.33143228906494143</v>
      </c>
      <c r="I118" s="36">
        <f t="shared" si="21"/>
        <v>9.3823231296482849E-3</v>
      </c>
      <c r="J118" s="36">
        <f t="shared" si="22"/>
        <v>7.1188376746206365E-3</v>
      </c>
      <c r="K118" s="36">
        <f t="shared" ca="1" si="23"/>
        <v>-8.2392498847005252E-4</v>
      </c>
      <c r="L118" s="36">
        <f t="shared" ca="1" si="24"/>
        <v>1.7396093168808142E-4</v>
      </c>
      <c r="M118" s="36">
        <f t="shared" ca="1" si="25"/>
        <v>2921202316.1110535</v>
      </c>
      <c r="N118" s="36">
        <f t="shared" ca="1" si="26"/>
        <v>2934126205.5305786</v>
      </c>
      <c r="O118" s="36">
        <f t="shared" ca="1" si="27"/>
        <v>162403217.23811463</v>
      </c>
      <c r="P118" s="45">
        <f t="shared" ca="1" si="28"/>
        <v>1.3189424994596292E-2</v>
      </c>
    </row>
    <row r="119" spans="1:20" x14ac:dyDescent="0.2">
      <c r="A119" s="105">
        <v>7655.5</v>
      </c>
      <c r="B119" s="105">
        <v>3.3992600001511164E-3</v>
      </c>
      <c r="C119" s="45"/>
      <c r="D119" s="92">
        <f t="shared" si="16"/>
        <v>0.76554999999999995</v>
      </c>
      <c r="E119" s="92">
        <f t="shared" si="17"/>
        <v>3.3992600001511164E-3</v>
      </c>
      <c r="F119" s="36">
        <f t="shared" si="18"/>
        <v>0.58606680249999987</v>
      </c>
      <c r="G119" s="36">
        <f t="shared" si="19"/>
        <v>0.44866344065387487</v>
      </c>
      <c r="H119" s="36">
        <f t="shared" si="20"/>
        <v>0.34347429699257387</v>
      </c>
      <c r="I119" s="36">
        <f t="shared" si="21"/>
        <v>2.602303493115687E-3</v>
      </c>
      <c r="J119" s="36">
        <f t="shared" si="22"/>
        <v>1.9921934391547141E-3</v>
      </c>
      <c r="K119" s="36">
        <f t="shared" ca="1" si="23"/>
        <v>-8.4439645599071727E-4</v>
      </c>
      <c r="L119" s="36">
        <f t="shared" ca="1" si="24"/>
        <v>1.8008620117754267E-5</v>
      </c>
      <c r="M119" s="36">
        <f t="shared" ca="1" si="25"/>
        <v>2848575376.057313</v>
      </c>
      <c r="N119" s="36">
        <f t="shared" ca="1" si="26"/>
        <v>2857617623.6657443</v>
      </c>
      <c r="O119" s="36">
        <f t="shared" ca="1" si="27"/>
        <v>158026669.53256571</v>
      </c>
      <c r="P119" s="45">
        <f t="shared" ca="1" si="28"/>
        <v>4.2436564561418337E-3</v>
      </c>
      <c r="Q119" s="45"/>
      <c r="R119" s="45"/>
      <c r="S119" s="45"/>
      <c r="T119" s="45"/>
    </row>
    <row r="120" spans="1:20" x14ac:dyDescent="0.2">
      <c r="A120" s="104">
        <v>7759.5</v>
      </c>
      <c r="B120" s="104">
        <v>7.5685400006477721E-3</v>
      </c>
      <c r="D120" s="92">
        <f t="shared" si="16"/>
        <v>0.77595000000000003</v>
      </c>
      <c r="E120" s="92">
        <f t="shared" si="17"/>
        <v>7.5685400006477721E-3</v>
      </c>
      <c r="F120" s="36">
        <f t="shared" si="18"/>
        <v>0.60209840250000002</v>
      </c>
      <c r="G120" s="36">
        <f t="shared" si="19"/>
        <v>0.46719825541987503</v>
      </c>
      <c r="H120" s="36">
        <f t="shared" si="20"/>
        <v>0.362522486293052</v>
      </c>
      <c r="I120" s="36">
        <f t="shared" si="21"/>
        <v>5.8728086135026386E-3</v>
      </c>
      <c r="J120" s="36">
        <f t="shared" si="22"/>
        <v>4.5570058436473727E-3</v>
      </c>
      <c r="K120" s="36">
        <f t="shared" ca="1" si="23"/>
        <v>-8.7476949990300708E-4</v>
      </c>
      <c r="L120" s="36">
        <f t="shared" ca="1" si="24"/>
        <v>7.1289475322091042E-5</v>
      </c>
      <c r="M120" s="36">
        <f t="shared" ca="1" si="25"/>
        <v>2739978378.8619165</v>
      </c>
      <c r="N120" s="36">
        <f t="shared" ca="1" si="26"/>
        <v>2743328072.4559317</v>
      </c>
      <c r="O120" s="36">
        <f t="shared" ca="1" si="27"/>
        <v>151493802.85151684</v>
      </c>
      <c r="P120" s="45">
        <f t="shared" ca="1" si="28"/>
        <v>8.4433095005507792E-3</v>
      </c>
    </row>
    <row r="121" spans="1:20" x14ac:dyDescent="0.2">
      <c r="A121" s="105">
        <v>8442.5</v>
      </c>
      <c r="B121" s="105">
        <v>1.5834099998755846E-2</v>
      </c>
      <c r="C121" s="45"/>
      <c r="D121" s="92">
        <f t="shared" si="16"/>
        <v>0.84424999999999994</v>
      </c>
      <c r="E121" s="92">
        <f t="shared" si="17"/>
        <v>1.5834099998755846E-2</v>
      </c>
      <c r="F121" s="36">
        <f t="shared" si="18"/>
        <v>0.71275806249999996</v>
      </c>
      <c r="G121" s="36">
        <f t="shared" si="19"/>
        <v>0.60174599426562492</v>
      </c>
      <c r="H121" s="36">
        <f t="shared" si="20"/>
        <v>0.50802405565875386</v>
      </c>
      <c r="I121" s="36">
        <f t="shared" si="21"/>
        <v>1.3367938923949623E-2</v>
      </c>
      <c r="J121" s="36">
        <f t="shared" si="22"/>
        <v>1.1285882436544468E-2</v>
      </c>
      <c r="K121" s="36">
        <f t="shared" ca="1" si="23"/>
        <v>-1.0461047325780542E-3</v>
      </c>
      <c r="L121" s="36">
        <f t="shared" ca="1" si="24"/>
        <v>2.8494131177174734E-4</v>
      </c>
      <c r="M121" s="36">
        <f t="shared" ca="1" si="25"/>
        <v>2097888427.9613919</v>
      </c>
      <c r="N121" s="36">
        <f t="shared" ca="1" si="26"/>
        <v>2070727315.4886138</v>
      </c>
      <c r="O121" s="36">
        <f t="shared" ca="1" si="27"/>
        <v>113184197.72671628</v>
      </c>
      <c r="P121" s="45">
        <f t="shared" ca="1" si="28"/>
        <v>1.6880204731333899E-2</v>
      </c>
      <c r="Q121" s="45"/>
      <c r="R121" s="45"/>
      <c r="S121" s="45"/>
      <c r="T121" s="45"/>
    </row>
    <row r="122" spans="1:20" x14ac:dyDescent="0.2">
      <c r="A122" s="104">
        <v>8756.5</v>
      </c>
      <c r="B122" s="104">
        <v>-8.0394199976581149E-3</v>
      </c>
      <c r="D122" s="92">
        <f t="shared" si="16"/>
        <v>0.87565000000000004</v>
      </c>
      <c r="E122" s="92">
        <f t="shared" si="17"/>
        <v>-8.0394199976581149E-3</v>
      </c>
      <c r="F122" s="36">
        <f t="shared" si="18"/>
        <v>0.76676292250000011</v>
      </c>
      <c r="G122" s="36">
        <f t="shared" si="19"/>
        <v>0.67141595308712509</v>
      </c>
      <c r="H122" s="36">
        <f t="shared" si="20"/>
        <v>0.58792537932074118</v>
      </c>
      <c r="I122" s="36">
        <f t="shared" si="21"/>
        <v>-7.039718120949329E-3</v>
      </c>
      <c r="J122" s="36">
        <f t="shared" si="22"/>
        <v>-6.1643291726092807E-3</v>
      </c>
      <c r="K122" s="36">
        <f t="shared" ca="1" si="23"/>
        <v>-1.1084883045473816E-3</v>
      </c>
      <c r="L122" s="36">
        <f t="shared" ca="1" si="24"/>
        <v>4.8037814134566818E-5</v>
      </c>
      <c r="M122" s="36">
        <f t="shared" ca="1" si="25"/>
        <v>1841608450.419842</v>
      </c>
      <c r="N122" s="36">
        <f t="shared" ca="1" si="26"/>
        <v>1804088327.0051095</v>
      </c>
      <c r="O122" s="36">
        <f t="shared" ca="1" si="27"/>
        <v>98075682.077762142</v>
      </c>
      <c r="P122" s="45">
        <f t="shared" ca="1" si="28"/>
        <v>-6.9309316931107333E-3</v>
      </c>
    </row>
    <row r="123" spans="1:20" x14ac:dyDescent="0.2">
      <c r="A123" s="105">
        <v>9367.5</v>
      </c>
      <c r="B123" s="105">
        <v>-4.4899999920744449E-5</v>
      </c>
      <c r="C123" s="45"/>
      <c r="D123" s="92">
        <f t="shared" si="16"/>
        <v>0.93674999999999997</v>
      </c>
      <c r="E123" s="92">
        <f t="shared" si="17"/>
        <v>-4.4899999920744449E-5</v>
      </c>
      <c r="F123" s="36">
        <f t="shared" si="18"/>
        <v>0.87750056249999997</v>
      </c>
      <c r="G123" s="36">
        <f t="shared" si="19"/>
        <v>0.82199865192187493</v>
      </c>
      <c r="H123" s="36">
        <f t="shared" si="20"/>
        <v>0.77000723718781638</v>
      </c>
      <c r="I123" s="36">
        <f t="shared" si="21"/>
        <v>-4.2060074925757358E-5</v>
      </c>
      <c r="J123" s="36">
        <f t="shared" si="22"/>
        <v>-3.9399775186703206E-5</v>
      </c>
      <c r="K123" s="36">
        <f t="shared" ca="1" si="23"/>
        <v>-1.20029668912589E-3</v>
      </c>
      <c r="L123" s="36">
        <f t="shared" ca="1" si="24"/>
        <v>1.3349415094262118E-6</v>
      </c>
      <c r="M123" s="36">
        <f t="shared" ca="1" si="25"/>
        <v>1406813223.1160133</v>
      </c>
      <c r="N123" s="36">
        <f t="shared" ca="1" si="26"/>
        <v>1354910420.7933772</v>
      </c>
      <c r="O123" s="36">
        <f t="shared" ca="1" si="27"/>
        <v>72760574.820924684</v>
      </c>
      <c r="P123" s="45">
        <f t="shared" ca="1" si="28"/>
        <v>1.1553966892051456E-3</v>
      </c>
      <c r="Q123" s="45"/>
      <c r="R123" s="45"/>
      <c r="S123" s="45"/>
      <c r="T123" s="45"/>
    </row>
    <row r="124" spans="1:20" x14ac:dyDescent="0.2">
      <c r="A124" s="104">
        <v>9516.5</v>
      </c>
      <c r="B124" s="104">
        <v>3.0437800014624372E-3</v>
      </c>
      <c r="D124" s="92">
        <f t="shared" si="16"/>
        <v>0.95165</v>
      </c>
      <c r="E124" s="92">
        <f t="shared" si="17"/>
        <v>3.0437800014624372E-3</v>
      </c>
      <c r="F124" s="36">
        <f t="shared" si="18"/>
        <v>0.90563772249999996</v>
      </c>
      <c r="G124" s="36">
        <f t="shared" si="19"/>
        <v>0.86185013861712501</v>
      </c>
      <c r="H124" s="36">
        <f t="shared" si="20"/>
        <v>0.8201796844149869</v>
      </c>
      <c r="I124" s="36">
        <f t="shared" si="21"/>
        <v>2.8966132383917284E-3</v>
      </c>
      <c r="J124" s="36">
        <f t="shared" si="22"/>
        <v>2.7565619883154883E-3</v>
      </c>
      <c r="K124" s="36">
        <f t="shared" ca="1" si="23"/>
        <v>-1.2167583225066118E-3</v>
      </c>
      <c r="L124" s="36">
        <f t="shared" ca="1" si="24"/>
        <v>1.8152186810008992E-5</v>
      </c>
      <c r="M124" s="36">
        <f t="shared" ca="1" si="25"/>
        <v>1312763789.2910504</v>
      </c>
      <c r="N124" s="36">
        <f t="shared" ca="1" si="26"/>
        <v>1258402329.3333766</v>
      </c>
      <c r="O124" s="36">
        <f t="shared" ca="1" si="27"/>
        <v>67349293.479016915</v>
      </c>
      <c r="P124" s="45">
        <f t="shared" ca="1" si="28"/>
        <v>4.260538323969049E-3</v>
      </c>
    </row>
    <row r="125" spans="1:20" x14ac:dyDescent="0.2">
      <c r="A125" s="105">
        <v>9782</v>
      </c>
      <c r="B125" s="105">
        <v>1.1682399999699555E-3</v>
      </c>
      <c r="C125" s="45"/>
      <c r="D125" s="92">
        <f t="shared" si="16"/>
        <v>0.97819999999999996</v>
      </c>
      <c r="E125" s="92">
        <f t="shared" si="17"/>
        <v>1.1682399999699555E-3</v>
      </c>
      <c r="F125" s="36">
        <f t="shared" si="18"/>
        <v>0.9568752399999999</v>
      </c>
      <c r="G125" s="36">
        <f t="shared" si="19"/>
        <v>0.93601535976799988</v>
      </c>
      <c r="H125" s="36">
        <f t="shared" si="20"/>
        <v>0.91561022492505739</v>
      </c>
      <c r="I125" s="36">
        <f t="shared" si="21"/>
        <v>1.1427723679706104E-3</v>
      </c>
      <c r="J125" s="36">
        <f t="shared" si="22"/>
        <v>1.117859930348851E-3</v>
      </c>
      <c r="K125" s="36">
        <f t="shared" ca="1" si="23"/>
        <v>-1.240330951796419E-3</v>
      </c>
      <c r="L125" s="36">
        <f t="shared" ca="1" si="24"/>
        <v>5.8012140296927794E-6</v>
      </c>
      <c r="M125" s="36">
        <f t="shared" ca="1" si="25"/>
        <v>1156082981.1689889</v>
      </c>
      <c r="N125" s="36">
        <f t="shared" ca="1" si="26"/>
        <v>1098262860.6601262</v>
      </c>
      <c r="O125" s="36">
        <f t="shared" ca="1" si="27"/>
        <v>58397179.413008779</v>
      </c>
      <c r="P125" s="45">
        <f t="shared" ca="1" si="28"/>
        <v>2.4085709517663745E-3</v>
      </c>
      <c r="Q125" s="45"/>
      <c r="R125" s="45"/>
      <c r="S125" s="45"/>
      <c r="T125" s="45"/>
    </row>
    <row r="126" spans="1:20" x14ac:dyDescent="0.2">
      <c r="A126" s="104">
        <v>9893.5</v>
      </c>
      <c r="B126" s="104">
        <v>-1.7342580002150498E-2</v>
      </c>
      <c r="D126" s="92">
        <f t="shared" si="16"/>
        <v>0.98934999999999995</v>
      </c>
      <c r="E126" s="92">
        <f t="shared" si="17"/>
        <v>-1.7342580002150498E-2</v>
      </c>
      <c r="F126" s="36">
        <f t="shared" si="18"/>
        <v>0.97881342249999992</v>
      </c>
      <c r="G126" s="36">
        <f t="shared" si="19"/>
        <v>0.96838905955037491</v>
      </c>
      <c r="H126" s="36">
        <f t="shared" si="20"/>
        <v>0.95807571606616337</v>
      </c>
      <c r="I126" s="36">
        <f t="shared" si="21"/>
        <v>-1.7157881525127594E-2</v>
      </c>
      <c r="J126" s="36">
        <f t="shared" si="22"/>
        <v>-1.6975150086884983E-2</v>
      </c>
      <c r="K126" s="36">
        <f t="shared" ca="1" si="23"/>
        <v>-1.2480304267989345E-3</v>
      </c>
      <c r="L126" s="36">
        <f t="shared" ca="1" si="24"/>
        <v>2.5903452603344922E-4</v>
      </c>
      <c r="M126" s="36">
        <f t="shared" ca="1" si="25"/>
        <v>1094306661.742954</v>
      </c>
      <c r="N126" s="36">
        <f t="shared" ca="1" si="26"/>
        <v>1035367984.9097626</v>
      </c>
      <c r="O126" s="36">
        <f t="shared" ca="1" si="27"/>
        <v>54891604.194409646</v>
      </c>
      <c r="P126" s="45">
        <f t="shared" ca="1" si="28"/>
        <v>-1.6094549575351565E-2</v>
      </c>
    </row>
    <row r="127" spans="1:20" x14ac:dyDescent="0.2">
      <c r="A127" s="105">
        <v>9944.5</v>
      </c>
      <c r="B127" s="105">
        <v>1.4327399985631928E-3</v>
      </c>
      <c r="C127" s="45"/>
      <c r="D127" s="92">
        <f t="shared" si="16"/>
        <v>0.99444999999999995</v>
      </c>
      <c r="E127" s="92">
        <f t="shared" si="17"/>
        <v>1.4327399985631928E-3</v>
      </c>
      <c r="F127" s="36">
        <f t="shared" si="18"/>
        <v>0.98893080249999987</v>
      </c>
      <c r="G127" s="36">
        <f t="shared" si="19"/>
        <v>0.98344223654612484</v>
      </c>
      <c r="H127" s="36">
        <f t="shared" si="20"/>
        <v>0.97798413213329372</v>
      </c>
      <c r="I127" s="36">
        <f t="shared" si="21"/>
        <v>1.4247882915711669E-3</v>
      </c>
      <c r="J127" s="36">
        <f t="shared" si="22"/>
        <v>1.4168807165529469E-3</v>
      </c>
      <c r="K127" s="36">
        <f t="shared" ca="1" si="23"/>
        <v>-1.2511183913450734E-3</v>
      </c>
      <c r="L127" s="36">
        <f t="shared" ca="1" si="24"/>
        <v>7.203095857080991E-6</v>
      </c>
      <c r="M127" s="36">
        <f t="shared" ca="1" si="25"/>
        <v>1066821162.4092208</v>
      </c>
      <c r="N127" s="36">
        <f t="shared" ca="1" si="26"/>
        <v>1007433801.9093847</v>
      </c>
      <c r="O127" s="36">
        <f t="shared" ca="1" si="27"/>
        <v>53336705.585005663</v>
      </c>
      <c r="P127" s="45">
        <f t="shared" ca="1" si="28"/>
        <v>2.6838583899082662E-3</v>
      </c>
      <c r="Q127" s="45"/>
      <c r="R127" s="45"/>
      <c r="S127" s="45"/>
      <c r="T127" s="45"/>
    </row>
    <row r="128" spans="1:20" x14ac:dyDescent="0.2">
      <c r="A128" s="104">
        <v>10677</v>
      </c>
      <c r="B128" s="104">
        <v>1.009640000120271E-3</v>
      </c>
      <c r="D128" s="92">
        <f t="shared" si="16"/>
        <v>1.0677000000000001</v>
      </c>
      <c r="E128" s="92">
        <f t="shared" si="17"/>
        <v>1.009640000120271E-3</v>
      </c>
      <c r="F128" s="36">
        <f t="shared" si="18"/>
        <v>1.1399832900000002</v>
      </c>
      <c r="G128" s="36">
        <f t="shared" si="19"/>
        <v>1.2171601587330003</v>
      </c>
      <c r="H128" s="36">
        <f t="shared" si="20"/>
        <v>1.2995619014792246</v>
      </c>
      <c r="I128" s="36">
        <f t="shared" si="21"/>
        <v>1.0779926281284135E-3</v>
      </c>
      <c r="J128" s="36">
        <f t="shared" si="22"/>
        <v>1.1509727290527072E-3</v>
      </c>
      <c r="K128" s="36">
        <f t="shared" ca="1" si="23"/>
        <v>-1.2654313472904143E-3</v>
      </c>
      <c r="L128" s="36">
        <f t="shared" ca="1" si="24"/>
        <v>5.1759496358090711E-6</v>
      </c>
      <c r="M128" s="36">
        <f t="shared" ca="1" si="25"/>
        <v>722289271.16759062</v>
      </c>
      <c r="N128" s="36">
        <f t="shared" ca="1" si="26"/>
        <v>660411223.14495635</v>
      </c>
      <c r="O128" s="36">
        <f t="shared" ca="1" si="27"/>
        <v>34151619.824344441</v>
      </c>
      <c r="P128" s="45">
        <f t="shared" ca="1" si="28"/>
        <v>2.2750713474106853E-3</v>
      </c>
    </row>
    <row r="129" spans="1:20" x14ac:dyDescent="0.2">
      <c r="A129" s="105">
        <v>10685.5</v>
      </c>
      <c r="B129" s="105">
        <v>1.6388599979109131E-3</v>
      </c>
      <c r="C129" s="45"/>
      <c r="D129" s="92">
        <f t="shared" si="16"/>
        <v>1.0685500000000001</v>
      </c>
      <c r="E129" s="92">
        <f t="shared" si="17"/>
        <v>1.6388599979109131E-3</v>
      </c>
      <c r="F129" s="36">
        <f t="shared" si="18"/>
        <v>1.1417991025000003</v>
      </c>
      <c r="G129" s="36">
        <f t="shared" si="19"/>
        <v>1.2200694309763753</v>
      </c>
      <c r="H129" s="36">
        <f t="shared" si="20"/>
        <v>1.303705190469806</v>
      </c>
      <c r="I129" s="36">
        <f t="shared" si="21"/>
        <v>1.7512038507677063E-3</v>
      </c>
      <c r="J129" s="36">
        <f t="shared" si="22"/>
        <v>1.8712488747378328E-3</v>
      </c>
      <c r="K129" s="36">
        <f t="shared" ca="1" si="23"/>
        <v>-1.2652677722038586E-3</v>
      </c>
      <c r="L129" s="36">
        <f t="shared" ca="1" si="24"/>
        <v>8.4339581051517959E-6</v>
      </c>
      <c r="M129" s="36">
        <f t="shared" ca="1" si="25"/>
        <v>718812641.72346497</v>
      </c>
      <c r="N129" s="36">
        <f t="shared" ca="1" si="26"/>
        <v>656945254.56228852</v>
      </c>
      <c r="O129" s="36">
        <f t="shared" ca="1" si="27"/>
        <v>33961501.543907337</v>
      </c>
      <c r="P129" s="45">
        <f t="shared" ca="1" si="28"/>
        <v>2.9041277701147717E-3</v>
      </c>
      <c r="Q129" s="45"/>
      <c r="R129" s="45"/>
      <c r="S129" s="45"/>
      <c r="T129" s="45"/>
    </row>
    <row r="130" spans="1:20" x14ac:dyDescent="0.2">
      <c r="A130" s="104">
        <v>10694</v>
      </c>
      <c r="B130" s="104">
        <v>-7.3191999399568886E-4</v>
      </c>
      <c r="D130" s="92">
        <f t="shared" si="16"/>
        <v>1.0693999999999999</v>
      </c>
      <c r="E130" s="92">
        <f t="shared" si="17"/>
        <v>-7.3191999399568886E-4</v>
      </c>
      <c r="F130" s="36">
        <f t="shared" si="18"/>
        <v>1.1436163599999998</v>
      </c>
      <c r="G130" s="36">
        <f t="shared" si="19"/>
        <v>1.2229833353839996</v>
      </c>
      <c r="H130" s="36">
        <f t="shared" si="20"/>
        <v>1.3078583788596492</v>
      </c>
      <c r="I130" s="36">
        <f t="shared" si="21"/>
        <v>-7.8271524157898958E-4</v>
      </c>
      <c r="J130" s="36">
        <f t="shared" si="22"/>
        <v>-8.3703567934457134E-4</v>
      </c>
      <c r="K130" s="36">
        <f t="shared" ca="1" si="23"/>
        <v>-1.2650966339757151E-3</v>
      </c>
      <c r="L130" s="36">
        <f t="shared" ca="1" si="24"/>
        <v>2.842773294203905E-7</v>
      </c>
      <c r="M130" s="36">
        <f t="shared" ca="1" si="25"/>
        <v>715347335.08389843</v>
      </c>
      <c r="N130" s="36">
        <f t="shared" ca="1" si="26"/>
        <v>653491435.43916202</v>
      </c>
      <c r="O130" s="36">
        <f t="shared" ca="1" si="27"/>
        <v>33772085.755376168</v>
      </c>
      <c r="P130" s="45">
        <f t="shared" ca="1" si="28"/>
        <v>5.3317663998002623E-4</v>
      </c>
    </row>
    <row r="131" spans="1:20" x14ac:dyDescent="0.2">
      <c r="A131" s="105">
        <v>11138.5</v>
      </c>
      <c r="B131" s="105">
        <v>-8.2391800024197437E-3</v>
      </c>
      <c r="C131" s="45"/>
      <c r="D131" s="92">
        <f t="shared" si="16"/>
        <v>1.11385</v>
      </c>
      <c r="E131" s="92">
        <f t="shared" si="17"/>
        <v>-8.2391800024197437E-3</v>
      </c>
      <c r="F131" s="36">
        <f t="shared" si="18"/>
        <v>1.2406618225000001</v>
      </c>
      <c r="G131" s="36">
        <f t="shared" si="19"/>
        <v>1.3819111709916252</v>
      </c>
      <c r="H131" s="36">
        <f t="shared" si="20"/>
        <v>1.5392417578090218</v>
      </c>
      <c r="I131" s="36">
        <f t="shared" si="21"/>
        <v>-9.1772106456952315E-3</v>
      </c>
      <c r="J131" s="36">
        <f t="shared" si="22"/>
        <v>-1.0222036077707634E-2</v>
      </c>
      <c r="K131" s="36">
        <f t="shared" ca="1" si="23"/>
        <v>-1.2456079913003388E-3</v>
      </c>
      <c r="L131" s="36">
        <f t="shared" ca="1" si="24"/>
        <v>4.8910049474712715E-5</v>
      </c>
      <c r="M131" s="36">
        <f t="shared" ca="1" si="25"/>
        <v>549378890.58818352</v>
      </c>
      <c r="N131" s="36">
        <f t="shared" ca="1" si="26"/>
        <v>489208818.39098376</v>
      </c>
      <c r="O131" s="36">
        <f t="shared" ca="1" si="27"/>
        <v>24809683.663432166</v>
      </c>
      <c r="P131" s="45">
        <f t="shared" ca="1" si="28"/>
        <v>-6.9935720111194049E-3</v>
      </c>
      <c r="Q131" s="45"/>
      <c r="R131" s="45"/>
      <c r="S131" s="45"/>
      <c r="T131" s="45"/>
    </row>
    <row r="132" spans="1:20" x14ac:dyDescent="0.2">
      <c r="A132" s="104">
        <v>11173.5</v>
      </c>
      <c r="B132" s="104">
        <v>3.5870200008503161E-3</v>
      </c>
      <c r="D132" s="92">
        <f t="shared" si="16"/>
        <v>1.1173500000000001</v>
      </c>
      <c r="E132" s="92">
        <f t="shared" si="17"/>
        <v>3.5870200008503161E-3</v>
      </c>
      <c r="F132" s="36">
        <f t="shared" si="18"/>
        <v>1.2484710225000002</v>
      </c>
      <c r="G132" s="36">
        <f t="shared" si="19"/>
        <v>1.3949790969903753</v>
      </c>
      <c r="H132" s="36">
        <f t="shared" si="20"/>
        <v>1.558679894022196</v>
      </c>
      <c r="I132" s="36">
        <f t="shared" si="21"/>
        <v>4.007956797950101E-3</v>
      </c>
      <c r="J132" s="36">
        <f t="shared" si="22"/>
        <v>4.4782905281895453E-3</v>
      </c>
      <c r="K132" s="36">
        <f t="shared" ca="1" si="23"/>
        <v>-1.2431950551110536E-3</v>
      </c>
      <c r="L132" s="36">
        <f t="shared" ca="1" si="24"/>
        <v>2.3330977486835898E-5</v>
      </c>
      <c r="M132" s="36">
        <f t="shared" ca="1" si="25"/>
        <v>537535016.13153291</v>
      </c>
      <c r="N132" s="36">
        <f t="shared" ca="1" si="26"/>
        <v>477582332.81525725</v>
      </c>
      <c r="O132" s="36">
        <f t="shared" ca="1" si="27"/>
        <v>24179443.838273089</v>
      </c>
      <c r="P132" s="45">
        <f t="shared" ca="1" si="28"/>
        <v>4.8302150559613698E-3</v>
      </c>
    </row>
    <row r="133" spans="1:20" x14ac:dyDescent="0.2">
      <c r="A133" s="105">
        <v>11194</v>
      </c>
      <c r="B133" s="105">
        <v>1.9280800042906776E-3</v>
      </c>
      <c r="C133" s="45"/>
      <c r="D133" s="92">
        <f t="shared" si="16"/>
        <v>1.1194</v>
      </c>
      <c r="E133" s="92">
        <f t="shared" si="17"/>
        <v>1.9280800042906776E-3</v>
      </c>
      <c r="F133" s="36">
        <f t="shared" si="18"/>
        <v>1.25305636</v>
      </c>
      <c r="G133" s="36">
        <f t="shared" si="19"/>
        <v>1.4026712893839999</v>
      </c>
      <c r="H133" s="36">
        <f t="shared" si="20"/>
        <v>1.5701502413364496</v>
      </c>
      <c r="I133" s="36">
        <f t="shared" si="21"/>
        <v>2.1582927568029845E-3</v>
      </c>
      <c r="J133" s="36">
        <f t="shared" si="22"/>
        <v>2.4159929119652607E-3</v>
      </c>
      <c r="K133" s="36">
        <f t="shared" ca="1" si="23"/>
        <v>-1.2417222139882236E-3</v>
      </c>
      <c r="L133" s="36">
        <f t="shared" ca="1" si="24"/>
        <v>1.0047646103005843E-5</v>
      </c>
      <c r="M133" s="36">
        <f t="shared" ca="1" si="25"/>
        <v>530677732.78545618</v>
      </c>
      <c r="N133" s="36">
        <f t="shared" ca="1" si="26"/>
        <v>470857720.36348188</v>
      </c>
      <c r="O133" s="36">
        <f t="shared" ca="1" si="27"/>
        <v>23815204.879618254</v>
      </c>
      <c r="P133" s="45">
        <f t="shared" ca="1" si="28"/>
        <v>3.1698022182789012E-3</v>
      </c>
      <c r="Q133" s="45"/>
      <c r="R133" s="45"/>
      <c r="S133" s="45"/>
      <c r="T133" s="45"/>
    </row>
    <row r="134" spans="1:20" x14ac:dyDescent="0.2">
      <c r="A134" s="104">
        <v>11271</v>
      </c>
      <c r="B134" s="104">
        <v>-2.5427999935345724E-4</v>
      </c>
      <c r="D134" s="92">
        <f t="shared" si="16"/>
        <v>1.1271</v>
      </c>
      <c r="E134" s="92">
        <f t="shared" si="17"/>
        <v>-2.5427999935345724E-4</v>
      </c>
      <c r="F134" s="36">
        <f t="shared" si="18"/>
        <v>1.2703544099999999</v>
      </c>
      <c r="G134" s="36">
        <f t="shared" si="19"/>
        <v>1.431816455511</v>
      </c>
      <c r="H134" s="36">
        <f t="shared" si="20"/>
        <v>1.613800327006448</v>
      </c>
      <c r="I134" s="36">
        <f t="shared" si="21"/>
        <v>-2.8659898727128165E-4</v>
      </c>
      <c r="J134" s="36">
        <f t="shared" si="22"/>
        <v>-3.2302571855346153E-4</v>
      </c>
      <c r="K134" s="36">
        <f t="shared" ca="1" si="23"/>
        <v>-1.235797135886966E-3</v>
      </c>
      <c r="L134" s="36">
        <f t="shared" ca="1" si="24"/>
        <v>9.633758893089386E-7</v>
      </c>
      <c r="M134" s="36">
        <f t="shared" ca="1" si="25"/>
        <v>505442494.4387787</v>
      </c>
      <c r="N134" s="36">
        <f t="shared" ca="1" si="26"/>
        <v>446155386.09322244</v>
      </c>
      <c r="O134" s="36">
        <f t="shared" ca="1" si="27"/>
        <v>22479061.97503088</v>
      </c>
      <c r="P134" s="45">
        <f t="shared" ca="1" si="28"/>
        <v>9.8151713653350878E-4</v>
      </c>
    </row>
    <row r="135" spans="1:20" x14ac:dyDescent="0.2">
      <c r="A135" s="105">
        <v>12038.5</v>
      </c>
      <c r="B135" s="105">
        <v>-5.8511800016276538E-3</v>
      </c>
      <c r="C135" s="45"/>
      <c r="D135" s="92">
        <f t="shared" si="16"/>
        <v>1.2038500000000001</v>
      </c>
      <c r="E135" s="92">
        <f t="shared" si="17"/>
        <v>-5.8511800016276538E-3</v>
      </c>
      <c r="F135" s="36">
        <f t="shared" si="18"/>
        <v>1.4492548225000002</v>
      </c>
      <c r="G135" s="36">
        <f t="shared" si="19"/>
        <v>1.7446854180666254</v>
      </c>
      <c r="H135" s="36">
        <f t="shared" si="20"/>
        <v>2.1003395405395069</v>
      </c>
      <c r="I135" s="36">
        <f t="shared" si="21"/>
        <v>-7.0439430449594515E-3</v>
      </c>
      <c r="J135" s="36">
        <f t="shared" si="22"/>
        <v>-8.4798508346744361E-3</v>
      </c>
      <c r="K135" s="36">
        <f t="shared" ca="1" si="23"/>
        <v>-1.1428143082833717E-3</v>
      </c>
      <c r="L135" s="36">
        <f t="shared" ca="1" si="24"/>
        <v>2.2168707502261382E-5</v>
      </c>
      <c r="M135" s="36">
        <f t="shared" ca="1" si="25"/>
        <v>295917301.4520725</v>
      </c>
      <c r="N135" s="36">
        <f t="shared" ca="1" si="26"/>
        <v>244557525.57804686</v>
      </c>
      <c r="O135" s="36">
        <f t="shared" ca="1" si="27"/>
        <v>11718953.101824459</v>
      </c>
      <c r="P135" s="45">
        <f t="shared" ca="1" si="28"/>
        <v>-4.7083656933442821E-3</v>
      </c>
      <c r="Q135" s="45"/>
      <c r="R135" s="45"/>
      <c r="S135" s="45"/>
      <c r="T135" s="45"/>
    </row>
    <row r="136" spans="1:20" x14ac:dyDescent="0.2">
      <c r="A136" s="104">
        <v>12155</v>
      </c>
      <c r="B136" s="104">
        <v>-4.1539999801898375E-4</v>
      </c>
      <c r="D136" s="92">
        <f t="shared" si="16"/>
        <v>1.2155</v>
      </c>
      <c r="E136" s="92">
        <f t="shared" si="17"/>
        <v>-4.1539999801898375E-4</v>
      </c>
      <c r="F136" s="36">
        <f t="shared" si="18"/>
        <v>1.4774402500000001</v>
      </c>
      <c r="G136" s="36">
        <f t="shared" si="19"/>
        <v>1.7958286238750001</v>
      </c>
      <c r="H136" s="36">
        <f t="shared" si="20"/>
        <v>2.182829692320063</v>
      </c>
      <c r="I136" s="36">
        <f t="shared" si="21"/>
        <v>-5.0491869759207474E-4</v>
      </c>
      <c r="J136" s="36">
        <f t="shared" si="22"/>
        <v>-6.1372867692316684E-4</v>
      </c>
      <c r="K136" s="36">
        <f t="shared" ca="1" si="23"/>
        <v>-1.1233100070304316E-3</v>
      </c>
      <c r="L136" s="36">
        <f t="shared" ca="1" si="24"/>
        <v>5.0113658085858815E-7</v>
      </c>
      <c r="M136" s="36">
        <f t="shared" ca="1" si="25"/>
        <v>270271274.61720693</v>
      </c>
      <c r="N136" s="36">
        <f t="shared" ca="1" si="26"/>
        <v>220467455.27558073</v>
      </c>
      <c r="O136" s="36">
        <f t="shared" ca="1" si="27"/>
        <v>10457360.220108051</v>
      </c>
      <c r="P136" s="45">
        <f t="shared" ca="1" si="28"/>
        <v>7.079100090114478E-4</v>
      </c>
    </row>
    <row r="137" spans="1:20" x14ac:dyDescent="0.2">
      <c r="A137" s="105">
        <v>12163.5</v>
      </c>
      <c r="B137" s="105">
        <v>2.1381999977165833E-4</v>
      </c>
      <c r="C137" s="45"/>
      <c r="D137" s="92">
        <f t="shared" si="16"/>
        <v>1.21635</v>
      </c>
      <c r="E137" s="92">
        <f t="shared" si="17"/>
        <v>2.1381999977165833E-4</v>
      </c>
      <c r="F137" s="36">
        <f t="shared" si="18"/>
        <v>1.4795073225000002</v>
      </c>
      <c r="G137" s="36">
        <f t="shared" si="19"/>
        <v>1.7995987317228752</v>
      </c>
      <c r="H137" s="36">
        <f t="shared" si="20"/>
        <v>2.1889419173311193</v>
      </c>
      <c r="I137" s="36">
        <f t="shared" si="21"/>
        <v>2.6007995672225662E-4</v>
      </c>
      <c r="J137" s="36">
        <f t="shared" si="22"/>
        <v>3.1634825535911687E-4</v>
      </c>
      <c r="K137" s="36">
        <f t="shared" ca="1" si="23"/>
        <v>-1.1218313350887825E-3</v>
      </c>
      <c r="L137" s="36">
        <f t="shared" ca="1" si="24"/>
        <v>1.7839644883144774E-6</v>
      </c>
      <c r="M137" s="36">
        <f t="shared" ca="1" si="25"/>
        <v>268458821.37712282</v>
      </c>
      <c r="N137" s="36">
        <f t="shared" ca="1" si="26"/>
        <v>218771584.10392538</v>
      </c>
      <c r="O137" s="36">
        <f t="shared" ca="1" si="27"/>
        <v>10368824.301756088</v>
      </c>
      <c r="P137" s="45">
        <f t="shared" ca="1" si="28"/>
        <v>1.3356513348604408E-3</v>
      </c>
      <c r="Q137" s="45"/>
      <c r="R137" s="45"/>
      <c r="S137" s="45"/>
      <c r="T137" s="45"/>
    </row>
    <row r="138" spans="1:20" x14ac:dyDescent="0.2">
      <c r="A138" s="104">
        <v>12226</v>
      </c>
      <c r="B138" s="104">
        <v>4.1463200032012537E-3</v>
      </c>
      <c r="D138" s="92">
        <f t="shared" si="16"/>
        <v>1.2225999999999999</v>
      </c>
      <c r="E138" s="92">
        <f t="shared" si="17"/>
        <v>4.1463200032012537E-3</v>
      </c>
      <c r="F138" s="36">
        <f t="shared" si="18"/>
        <v>1.4947507599999998</v>
      </c>
      <c r="G138" s="36">
        <f t="shared" si="19"/>
        <v>1.8274822791759997</v>
      </c>
      <c r="H138" s="36">
        <f t="shared" si="20"/>
        <v>2.234279834520577</v>
      </c>
      <c r="I138" s="36">
        <f t="shared" si="21"/>
        <v>5.0692908359138526E-3</v>
      </c>
      <c r="J138" s="36">
        <f t="shared" si="22"/>
        <v>6.1977149759882754E-3</v>
      </c>
      <c r="K138" s="36">
        <f t="shared" ca="1" si="23"/>
        <v>-1.1107264881766495E-3</v>
      </c>
      <c r="L138" s="36">
        <f t="shared" ca="1" si="24"/>
        <v>2.7636537812508725E-5</v>
      </c>
      <c r="M138" s="36">
        <f t="shared" ca="1" si="25"/>
        <v>255373073.62149733</v>
      </c>
      <c r="N138" s="36">
        <f t="shared" ca="1" si="26"/>
        <v>206555335.68848929</v>
      </c>
      <c r="O138" s="36">
        <f t="shared" ca="1" si="27"/>
        <v>9732215.8820110019</v>
      </c>
      <c r="P138" s="45">
        <f t="shared" ca="1" si="28"/>
        <v>5.2570464913779032E-3</v>
      </c>
    </row>
    <row r="139" spans="1:20" x14ac:dyDescent="0.2">
      <c r="A139" s="105">
        <v>12290.5</v>
      </c>
      <c r="B139" s="105">
        <v>9.7459997050464153E-5</v>
      </c>
      <c r="C139" s="45"/>
      <c r="D139" s="92">
        <f t="shared" si="16"/>
        <v>1.22905</v>
      </c>
      <c r="E139" s="92">
        <f t="shared" si="17"/>
        <v>9.7459997050464153E-5</v>
      </c>
      <c r="F139" s="36">
        <f t="shared" si="18"/>
        <v>1.5105639024999999</v>
      </c>
      <c r="G139" s="36">
        <f t="shared" si="19"/>
        <v>1.8565585643676248</v>
      </c>
      <c r="H139" s="36">
        <f t="shared" si="20"/>
        <v>2.2818033035360292</v>
      </c>
      <c r="I139" s="36">
        <f t="shared" si="21"/>
        <v>1.1978320937487296E-4</v>
      </c>
      <c r="J139" s="36">
        <f t="shared" si="22"/>
        <v>1.472195534821876E-4</v>
      </c>
      <c r="K139" s="36">
        <f t="shared" ca="1" si="23"/>
        <v>-1.0988375423963727E-3</v>
      </c>
      <c r="L139" s="36">
        <f t="shared" ca="1" si="24"/>
        <v>1.4311278028865561E-6</v>
      </c>
      <c r="M139" s="36">
        <f t="shared" ca="1" si="25"/>
        <v>242308227.31261623</v>
      </c>
      <c r="N139" s="36">
        <f t="shared" ca="1" si="26"/>
        <v>194409830.17923659</v>
      </c>
      <c r="O139" s="36">
        <f t="shared" ca="1" si="27"/>
        <v>9101437.0832220539</v>
      </c>
      <c r="P139" s="45">
        <f t="shared" ca="1" si="28"/>
        <v>1.1962975394468368E-3</v>
      </c>
      <c r="Q139" s="45"/>
      <c r="R139" s="45"/>
      <c r="S139" s="45"/>
      <c r="T139" s="45"/>
    </row>
    <row r="140" spans="1:20" x14ac:dyDescent="0.2">
      <c r="A140" s="105">
        <v>12334.5</v>
      </c>
      <c r="B140" s="105">
        <v>-3.9245999505510554E-4</v>
      </c>
      <c r="C140" s="45"/>
      <c r="D140" s="92">
        <f t="shared" si="16"/>
        <v>1.2334499999999999</v>
      </c>
      <c r="E140" s="92">
        <f t="shared" si="17"/>
        <v>-3.9245999505510554E-4</v>
      </c>
      <c r="F140" s="36">
        <f t="shared" si="18"/>
        <v>1.5213989024999999</v>
      </c>
      <c r="G140" s="36">
        <f t="shared" si="19"/>
        <v>1.8765694762886247</v>
      </c>
      <c r="H140" s="36">
        <f t="shared" si="20"/>
        <v>2.3146546205282039</v>
      </c>
      <c r="I140" s="36">
        <f t="shared" si="21"/>
        <v>-4.840797809007199E-4</v>
      </c>
      <c r="J140" s="36">
        <f t="shared" si="22"/>
        <v>-5.9708820575199288E-4</v>
      </c>
      <c r="K140" s="36">
        <f t="shared" ca="1" si="23"/>
        <v>-1.0904773822592046E-3</v>
      </c>
      <c r="L140" s="36">
        <f t="shared" ca="1" si="24"/>
        <v>4.8722827283923721E-7</v>
      </c>
      <c r="M140" s="36">
        <f t="shared" ca="1" si="25"/>
        <v>233648015.52809349</v>
      </c>
      <c r="N140" s="36">
        <f t="shared" ca="1" si="26"/>
        <v>186389124.43494311</v>
      </c>
      <c r="O140" s="36">
        <f t="shared" ca="1" si="27"/>
        <v>8686141.9733565226</v>
      </c>
      <c r="P140" s="45">
        <f t="shared" ca="1" si="28"/>
        <v>6.9801738720409907E-4</v>
      </c>
      <c r="Q140" s="45"/>
      <c r="R140" s="45"/>
      <c r="S140" s="45"/>
      <c r="T140" s="45"/>
    </row>
    <row r="141" spans="1:20" x14ac:dyDescent="0.2">
      <c r="A141" s="104">
        <v>12346.5</v>
      </c>
      <c r="B141" s="104">
        <v>2.419379998173099E-3</v>
      </c>
      <c r="D141" s="92">
        <f t="shared" si="16"/>
        <v>1.23465</v>
      </c>
      <c r="E141" s="92">
        <f t="shared" si="17"/>
        <v>2.419379998173099E-3</v>
      </c>
      <c r="F141" s="36">
        <f t="shared" si="18"/>
        <v>1.5243606225000002</v>
      </c>
      <c r="G141" s="36">
        <f t="shared" si="19"/>
        <v>1.8820518425696253</v>
      </c>
      <c r="H141" s="36">
        <f t="shared" si="20"/>
        <v>2.3236753074285881</v>
      </c>
      <c r="I141" s="36">
        <f t="shared" si="21"/>
        <v>2.9870875147444166E-3</v>
      </c>
      <c r="J141" s="36">
        <f t="shared" si="22"/>
        <v>3.6880076000791939E-3</v>
      </c>
      <c r="K141" s="36">
        <f t="shared" ca="1" si="23"/>
        <v>-1.0881621660515355E-3</v>
      </c>
      <c r="L141" s="36">
        <f t="shared" ca="1" si="24"/>
        <v>1.2302852033813634E-5</v>
      </c>
      <c r="M141" s="36">
        <f t="shared" ca="1" si="25"/>
        <v>231321252.73021206</v>
      </c>
      <c r="N141" s="36">
        <f t="shared" ca="1" si="26"/>
        <v>184238465.4782553</v>
      </c>
      <c r="O141" s="36">
        <f t="shared" ca="1" si="27"/>
        <v>8574965.3484135512</v>
      </c>
      <c r="P141" s="45">
        <f t="shared" ca="1" si="28"/>
        <v>3.5075421642246345E-3</v>
      </c>
    </row>
    <row r="142" spans="1:20" x14ac:dyDescent="0.2">
      <c r="A142" s="104">
        <v>12398.5</v>
      </c>
      <c r="B142" s="104">
        <v>5.0401999760651961E-4</v>
      </c>
      <c r="D142" s="92">
        <f t="shared" si="16"/>
        <v>1.2398499999999999</v>
      </c>
      <c r="E142" s="92">
        <f t="shared" si="17"/>
        <v>5.0401999760651961E-4</v>
      </c>
      <c r="F142" s="36">
        <f t="shared" si="18"/>
        <v>1.5372280224999997</v>
      </c>
      <c r="G142" s="36">
        <f t="shared" si="19"/>
        <v>1.9059321636966244</v>
      </c>
      <c r="H142" s="36">
        <f t="shared" si="20"/>
        <v>2.3630699931592596</v>
      </c>
      <c r="I142" s="36">
        <f t="shared" si="21"/>
        <v>6.2490919403244331E-4</v>
      </c>
      <c r="J142" s="36">
        <f t="shared" si="22"/>
        <v>7.7479366422112479E-4</v>
      </c>
      <c r="K142" s="36">
        <f t="shared" ca="1" si="23"/>
        <v>-1.0779553746980749E-3</v>
      </c>
      <c r="L142" s="36">
        <f t="shared" ca="1" si="24"/>
        <v>2.5026460785782605E-6</v>
      </c>
      <c r="M142" s="36">
        <f t="shared" ca="1" si="25"/>
        <v>221410772.18546623</v>
      </c>
      <c r="N142" s="36">
        <f t="shared" ca="1" si="26"/>
        <v>175099281.31324989</v>
      </c>
      <c r="O142" s="36">
        <f t="shared" ca="1" si="27"/>
        <v>8103413.1046082499</v>
      </c>
      <c r="P142" s="45">
        <f t="shared" ca="1" si="28"/>
        <v>1.5819753723045945E-3</v>
      </c>
    </row>
    <row r="143" spans="1:20" x14ac:dyDescent="0.2">
      <c r="A143" s="105">
        <v>12414</v>
      </c>
      <c r="B143" s="105">
        <v>2.29847999435151E-3</v>
      </c>
      <c r="C143" s="45"/>
      <c r="D143" s="92">
        <f t="shared" si="16"/>
        <v>1.2414000000000001</v>
      </c>
      <c r="E143" s="92">
        <f t="shared" si="17"/>
        <v>2.29847999435151E-3</v>
      </c>
      <c r="F143" s="36">
        <f t="shared" si="18"/>
        <v>1.5410739600000001</v>
      </c>
      <c r="G143" s="36">
        <f t="shared" si="19"/>
        <v>1.9130892139440001</v>
      </c>
      <c r="H143" s="36">
        <f t="shared" si="20"/>
        <v>2.3749089501900817</v>
      </c>
      <c r="I143" s="36">
        <f t="shared" si="21"/>
        <v>2.8533330649879647E-3</v>
      </c>
      <c r="J143" s="36">
        <f t="shared" si="22"/>
        <v>3.5421276668760595E-3</v>
      </c>
      <c r="K143" s="36">
        <f t="shared" ca="1" si="23"/>
        <v>-1.0748582049280378E-3</v>
      </c>
      <c r="L143" s="36">
        <f t="shared" ca="1" si="24"/>
        <v>1.1379410606718583E-5</v>
      </c>
      <c r="M143" s="36">
        <f t="shared" ca="1" si="25"/>
        <v>218510409.28088093</v>
      </c>
      <c r="N143" s="36">
        <f t="shared" ca="1" si="26"/>
        <v>172431348.35916638</v>
      </c>
      <c r="O143" s="36">
        <f t="shared" ca="1" si="27"/>
        <v>7966038.3235037141</v>
      </c>
      <c r="P143" s="45">
        <f t="shared" ca="1" si="28"/>
        <v>3.3733381992795478E-3</v>
      </c>
      <c r="Q143" s="45"/>
      <c r="R143" s="45"/>
      <c r="S143" s="45"/>
      <c r="T143" s="45"/>
    </row>
    <row r="144" spans="1:20" x14ac:dyDescent="0.2">
      <c r="A144" s="104">
        <v>12462.5</v>
      </c>
      <c r="B144" s="104">
        <v>5.005000057280995E-4</v>
      </c>
      <c r="D144" s="92">
        <f t="shared" si="16"/>
        <v>1.2462500000000001</v>
      </c>
      <c r="E144" s="92">
        <f t="shared" si="17"/>
        <v>5.005000057280995E-4</v>
      </c>
      <c r="F144" s="36">
        <f t="shared" si="18"/>
        <v>1.5531390625000001</v>
      </c>
      <c r="G144" s="36">
        <f t="shared" si="19"/>
        <v>1.9355995566406252</v>
      </c>
      <c r="H144" s="36">
        <f t="shared" si="20"/>
        <v>2.4122409474633795</v>
      </c>
      <c r="I144" s="36">
        <f t="shared" si="21"/>
        <v>6.2374813213864403E-4</v>
      </c>
      <c r="J144" s="36">
        <f t="shared" si="22"/>
        <v>7.7734610967778513E-4</v>
      </c>
      <c r="K144" s="36">
        <f t="shared" ca="1" si="23"/>
        <v>-1.0650045971999488E-3</v>
      </c>
      <c r="L144" s="36">
        <f t="shared" ca="1" si="24"/>
        <v>2.4508046617889063E-6</v>
      </c>
      <c r="M144" s="36">
        <f t="shared" ca="1" si="25"/>
        <v>209592738.33767769</v>
      </c>
      <c r="N144" s="36">
        <f t="shared" ca="1" si="26"/>
        <v>164248243.93850502</v>
      </c>
      <c r="O144" s="36">
        <f t="shared" ca="1" si="27"/>
        <v>7545519.4310884271</v>
      </c>
      <c r="P144" s="45">
        <f t="shared" ca="1" si="28"/>
        <v>1.5655046029280483E-3</v>
      </c>
    </row>
    <row r="145" spans="1:20" x14ac:dyDescent="0.2">
      <c r="A145" s="105">
        <v>12467.5</v>
      </c>
      <c r="B145" s="105">
        <v>2.4710000434424728E-4</v>
      </c>
      <c r="C145" s="45"/>
      <c r="D145" s="92">
        <f t="shared" si="16"/>
        <v>1.24675</v>
      </c>
      <c r="E145" s="92">
        <f t="shared" si="17"/>
        <v>2.4710000434424728E-4</v>
      </c>
      <c r="F145" s="36">
        <f t="shared" si="18"/>
        <v>1.5543855625</v>
      </c>
      <c r="G145" s="36">
        <f t="shared" si="19"/>
        <v>1.937930200046875</v>
      </c>
      <c r="H145" s="36">
        <f t="shared" si="20"/>
        <v>2.4161144769084415</v>
      </c>
      <c r="I145" s="36">
        <f t="shared" si="21"/>
        <v>3.0807193041619031E-4</v>
      </c>
      <c r="J145" s="36">
        <f t="shared" si="22"/>
        <v>3.8408867924638531E-4</v>
      </c>
      <c r="K145" s="36">
        <f t="shared" ca="1" si="23"/>
        <v>-1.0639747603802385E-3</v>
      </c>
      <c r="L145" s="36">
        <f t="shared" ca="1" si="24"/>
        <v>1.7189170386973656E-6</v>
      </c>
      <c r="M145" s="36">
        <f t="shared" ca="1" si="25"/>
        <v>208686889.53137416</v>
      </c>
      <c r="N145" s="36">
        <f t="shared" ca="1" si="26"/>
        <v>163418741.14560911</v>
      </c>
      <c r="O145" s="36">
        <f t="shared" ca="1" si="27"/>
        <v>7502965.2432128116</v>
      </c>
      <c r="P145" s="45">
        <f t="shared" ca="1" si="28"/>
        <v>1.3110747647244857E-3</v>
      </c>
      <c r="Q145" s="45"/>
      <c r="R145" s="45"/>
      <c r="S145" s="45"/>
      <c r="T145" s="45"/>
    </row>
    <row r="146" spans="1:20" x14ac:dyDescent="0.2">
      <c r="A146" s="104">
        <v>12479.5</v>
      </c>
      <c r="B146" s="104">
        <v>4.5893999777035788E-4</v>
      </c>
      <c r="D146" s="92">
        <f t="shared" si="16"/>
        <v>1.2479499999999999</v>
      </c>
      <c r="E146" s="92">
        <f t="shared" si="17"/>
        <v>4.5893999777035788E-4</v>
      </c>
      <c r="F146" s="36">
        <f t="shared" si="18"/>
        <v>1.5573792024999997</v>
      </c>
      <c r="G146" s="36">
        <f t="shared" si="19"/>
        <v>1.9435313757598744</v>
      </c>
      <c r="H146" s="36">
        <f t="shared" si="20"/>
        <v>2.4254299803795352</v>
      </c>
      <c r="I146" s="36">
        <f t="shared" si="21"/>
        <v>5.7273417021751801E-4</v>
      </c>
      <c r="J146" s="36">
        <f t="shared" si="22"/>
        <v>7.147436077229515E-4</v>
      </c>
      <c r="K146" s="36">
        <f t="shared" ca="1" si="23"/>
        <v>-1.0614924746365738E-3</v>
      </c>
      <c r="L146" s="36">
        <f t="shared" ca="1" si="24"/>
        <v>2.3117149031494549E-6</v>
      </c>
      <c r="M146" s="36">
        <f t="shared" ca="1" si="25"/>
        <v>206523083.10021171</v>
      </c>
      <c r="N146" s="36">
        <f t="shared" ca="1" si="26"/>
        <v>161438628.58575243</v>
      </c>
      <c r="O146" s="36">
        <f t="shared" ca="1" si="27"/>
        <v>7401439.7236881619</v>
      </c>
      <c r="P146" s="45">
        <f t="shared" ca="1" si="28"/>
        <v>1.5204324724069317E-3</v>
      </c>
    </row>
    <row r="147" spans="1:20" x14ac:dyDescent="0.2">
      <c r="A147" s="105">
        <v>12480</v>
      </c>
      <c r="B147" s="105">
        <v>1.3600001693703234E-5</v>
      </c>
      <c r="C147" s="45"/>
      <c r="D147" s="92">
        <f t="shared" si="16"/>
        <v>1.248</v>
      </c>
      <c r="E147" s="92">
        <f t="shared" si="17"/>
        <v>1.3600001693703234E-5</v>
      </c>
      <c r="F147" s="36">
        <f t="shared" si="18"/>
        <v>1.557504</v>
      </c>
      <c r="G147" s="36">
        <f t="shared" si="19"/>
        <v>1.943764992</v>
      </c>
      <c r="H147" s="36">
        <f t="shared" si="20"/>
        <v>2.4258187100159998</v>
      </c>
      <c r="I147" s="36">
        <f t="shared" si="21"/>
        <v>1.6972802113741637E-5</v>
      </c>
      <c r="J147" s="36">
        <f t="shared" si="22"/>
        <v>2.1182057037949564E-5</v>
      </c>
      <c r="K147" s="36">
        <f t="shared" ca="1" si="23"/>
        <v>-1.0613887189384191E-3</v>
      </c>
      <c r="L147" s="36">
        <f t="shared" ca="1" si="24"/>
        <v>1.1556007494862872E-6</v>
      </c>
      <c r="M147" s="36">
        <f t="shared" ca="1" si="25"/>
        <v>206433237.41969526</v>
      </c>
      <c r="N147" s="36">
        <f t="shared" ca="1" si="26"/>
        <v>161356450.95397824</v>
      </c>
      <c r="O147" s="36">
        <f t="shared" ca="1" si="27"/>
        <v>7397227.9802034302</v>
      </c>
      <c r="P147" s="45">
        <f t="shared" ca="1" si="28"/>
        <v>1.0749887206321224E-3</v>
      </c>
      <c r="Q147" s="45"/>
      <c r="R147" s="45"/>
      <c r="S147" s="45"/>
      <c r="T147" s="45"/>
    </row>
    <row r="148" spans="1:20" x14ac:dyDescent="0.2">
      <c r="A148" s="104">
        <v>12480.5</v>
      </c>
      <c r="B148" s="104">
        <v>-3.1739997211843729E-5</v>
      </c>
      <c r="D148" s="92">
        <f t="shared" si="16"/>
        <v>1.2480500000000001</v>
      </c>
      <c r="E148" s="92">
        <f t="shared" si="17"/>
        <v>-3.1739997211843729E-5</v>
      </c>
      <c r="F148" s="36">
        <f t="shared" si="18"/>
        <v>1.5576288025000002</v>
      </c>
      <c r="G148" s="36">
        <f t="shared" si="19"/>
        <v>1.9439986269601255</v>
      </c>
      <c r="H148" s="36">
        <f t="shared" si="20"/>
        <v>2.4262074863775847</v>
      </c>
      <c r="I148" s="36">
        <f t="shared" si="21"/>
        <v>-3.9613103520241568E-5</v>
      </c>
      <c r="J148" s="36">
        <f t="shared" si="22"/>
        <v>-4.9439133848437493E-5</v>
      </c>
      <c r="K148" s="36">
        <f t="shared" ca="1" si="23"/>
        <v>-1.0612849370702261E-3</v>
      </c>
      <c r="L148" s="36">
        <f t="shared" ca="1" si="24"/>
        <v>1.0599627831880002E-6</v>
      </c>
      <c r="M148" s="36">
        <f t="shared" ca="1" si="25"/>
        <v>206343416.74196112</v>
      </c>
      <c r="N148" s="36">
        <f t="shared" ca="1" si="26"/>
        <v>161274299.45235503</v>
      </c>
      <c r="O148" s="36">
        <f t="shared" ca="1" si="27"/>
        <v>7393017.7135781422</v>
      </c>
      <c r="P148" s="45">
        <f t="shared" ca="1" si="28"/>
        <v>1.0295449398583824E-3</v>
      </c>
    </row>
    <row r="149" spans="1:20" x14ac:dyDescent="0.2">
      <c r="A149" s="105">
        <v>12497</v>
      </c>
      <c r="B149" s="105">
        <v>-8.2795999333029613E-4</v>
      </c>
      <c r="C149" s="45"/>
      <c r="D149" s="92">
        <f t="shared" ref="D149:D212" si="29">A149/A$18</f>
        <v>1.2497</v>
      </c>
      <c r="E149" s="92">
        <f t="shared" ref="E149:E212" si="30">B149/B$18</f>
        <v>-8.2795999333029613E-4</v>
      </c>
      <c r="F149" s="36">
        <f t="shared" ref="F149:F212" si="31">D149*D149</f>
        <v>1.5617500900000001</v>
      </c>
      <c r="G149" s="36">
        <f t="shared" ref="G149:G212" si="32">D149*F149</f>
        <v>1.9517190874730002</v>
      </c>
      <c r="H149" s="36">
        <f t="shared" ref="H149:H212" si="33">F149*F149</f>
        <v>2.4390633436150084</v>
      </c>
      <c r="I149" s="36">
        <f t="shared" ref="I149:I212" si="34">E149*D149</f>
        <v>-1.0347016036648712E-3</v>
      </c>
      <c r="J149" s="36">
        <f t="shared" ref="J149:J212" si="35">I149*D149</f>
        <v>-1.2930665940999895E-3</v>
      </c>
      <c r="K149" s="36">
        <f t="shared" ref="K149:K212" ca="1" si="36">+E$4+E$5*D149+E$6*D149^2</f>
        <v>-1.0578454540273261E-3</v>
      </c>
      <c r="L149" s="36">
        <f t="shared" ref="L149:L212" ca="1" si="37">+(K149-E149)^2</f>
        <v>5.284732503988572E-8</v>
      </c>
      <c r="M149" s="36">
        <f t="shared" ref="M149:M212" ca="1" si="38">(M$1-M$2*D149+M$3*F149)^2</f>
        <v>203393337.63802335</v>
      </c>
      <c r="N149" s="36">
        <f t="shared" ref="N149:N212" ca="1" si="39">(-M$2+M$4*D149-M$5*F149)^2</f>
        <v>158577932.87903121</v>
      </c>
      <c r="O149" s="36">
        <f t="shared" ref="O149:O212" ca="1" si="40">+(M$3-D149*M$5+F149*M$6)^2</f>
        <v>7254905.87883412</v>
      </c>
      <c r="P149" s="45">
        <f t="shared" ref="P149:P212" ca="1" si="41">+E149-K149</f>
        <v>2.2988546069702999E-4</v>
      </c>
      <c r="Q149" s="45"/>
      <c r="R149" s="45"/>
      <c r="S149" s="45"/>
      <c r="T149" s="45"/>
    </row>
    <row r="150" spans="1:20" x14ac:dyDescent="0.2">
      <c r="A150" s="104">
        <v>12556.5</v>
      </c>
      <c r="B150" s="104">
        <v>2.7658000180963427E-4</v>
      </c>
      <c r="D150" s="92">
        <f t="shared" si="29"/>
        <v>1.2556499999999999</v>
      </c>
      <c r="E150" s="92">
        <f t="shared" si="30"/>
        <v>2.7658000180963427E-4</v>
      </c>
      <c r="F150" s="36">
        <f t="shared" si="31"/>
        <v>1.5766569224999998</v>
      </c>
      <c r="G150" s="36">
        <f t="shared" si="32"/>
        <v>1.9797292647371245</v>
      </c>
      <c r="H150" s="36">
        <f t="shared" si="33"/>
        <v>2.4858470512671702</v>
      </c>
      <c r="I150" s="36">
        <f t="shared" si="34"/>
        <v>3.4728767927226723E-4</v>
      </c>
      <c r="J150" s="36">
        <f t="shared" si="35"/>
        <v>4.3607177447822234E-4</v>
      </c>
      <c r="K150" s="36">
        <f t="shared" ca="1" si="36"/>
        <v>-1.0452057878784522E-3</v>
      </c>
      <c r="L150" s="36">
        <f t="shared" ca="1" si="37"/>
        <v>1.7471176738213583E-6</v>
      </c>
      <c r="M150" s="36">
        <f t="shared" ca="1" si="38"/>
        <v>192979284.99606007</v>
      </c>
      <c r="N150" s="36">
        <f t="shared" ca="1" si="39"/>
        <v>149088742.73019585</v>
      </c>
      <c r="O150" s="36">
        <f t="shared" ca="1" si="40"/>
        <v>6770088.6365896631</v>
      </c>
      <c r="P150" s="45">
        <f t="shared" ca="1" si="41"/>
        <v>1.3217857896880864E-3</v>
      </c>
    </row>
    <row r="151" spans="1:20" x14ac:dyDescent="0.2">
      <c r="A151" s="105">
        <v>12557</v>
      </c>
      <c r="B151" s="105">
        <v>-1.6876000154297799E-4</v>
      </c>
      <c r="C151" s="45"/>
      <c r="D151" s="92">
        <f t="shared" si="29"/>
        <v>1.2557</v>
      </c>
      <c r="E151" s="92">
        <f t="shared" si="30"/>
        <v>-1.6876000154297799E-4</v>
      </c>
      <c r="F151" s="36">
        <f t="shared" si="31"/>
        <v>1.57678249</v>
      </c>
      <c r="G151" s="36">
        <f t="shared" si="32"/>
        <v>1.979965772693</v>
      </c>
      <c r="H151" s="36">
        <f t="shared" si="33"/>
        <v>2.4862430207706003</v>
      </c>
      <c r="I151" s="36">
        <f t="shared" si="34"/>
        <v>-2.1191193393751748E-4</v>
      </c>
      <c r="J151" s="36">
        <f t="shared" si="35"/>
        <v>-2.6609781544534072E-4</v>
      </c>
      <c r="K151" s="36">
        <f t="shared" ca="1" si="36"/>
        <v>-1.0450980019941231E-3</v>
      </c>
      <c r="L151" s="36">
        <f t="shared" ca="1" si="37"/>
        <v>7.6796829103471126E-7</v>
      </c>
      <c r="M151" s="36">
        <f t="shared" ca="1" si="38"/>
        <v>192893247.91345584</v>
      </c>
      <c r="N151" s="36">
        <f t="shared" ca="1" si="39"/>
        <v>149010542.40629035</v>
      </c>
      <c r="O151" s="36">
        <f t="shared" ca="1" si="40"/>
        <v>6766101.5396428313</v>
      </c>
      <c r="P151" s="45">
        <f t="shared" ca="1" si="41"/>
        <v>8.7633800045114514E-4</v>
      </c>
      <c r="Q151" s="45"/>
      <c r="R151" s="45"/>
      <c r="S151" s="45"/>
      <c r="T151" s="45"/>
    </row>
    <row r="152" spans="1:20" x14ac:dyDescent="0.2">
      <c r="A152" s="104">
        <v>12590.5</v>
      </c>
      <c r="B152" s="104">
        <v>-3.0654000147478655E-4</v>
      </c>
      <c r="D152" s="92">
        <f t="shared" si="29"/>
        <v>1.25905</v>
      </c>
      <c r="E152" s="92">
        <f t="shared" si="30"/>
        <v>-3.0654000147478655E-4</v>
      </c>
      <c r="F152" s="36">
        <f t="shared" si="31"/>
        <v>1.5852069025</v>
      </c>
      <c r="G152" s="36">
        <f t="shared" si="32"/>
        <v>1.995854750592625</v>
      </c>
      <c r="H152" s="36">
        <f t="shared" si="33"/>
        <v>2.5128809237336442</v>
      </c>
      <c r="I152" s="36">
        <f t="shared" si="34"/>
        <v>-3.8594918885682998E-4</v>
      </c>
      <c r="J152" s="36">
        <f t="shared" si="35"/>
        <v>-4.859293262301918E-4</v>
      </c>
      <c r="K152" s="36">
        <f t="shared" ca="1" si="36"/>
        <v>-1.0378167323927146E-3</v>
      </c>
      <c r="L152" s="36">
        <f t="shared" ca="1" si="37"/>
        <v>5.347656571820118E-7</v>
      </c>
      <c r="M152" s="36">
        <f t="shared" ca="1" si="38"/>
        <v>187184299.40702507</v>
      </c>
      <c r="N152" s="36">
        <f t="shared" ca="1" si="39"/>
        <v>143829058.50119886</v>
      </c>
      <c r="O152" s="36">
        <f t="shared" ca="1" si="40"/>
        <v>6502235.623940682</v>
      </c>
      <c r="P152" s="45">
        <f t="shared" ca="1" si="41"/>
        <v>7.3127673091792807E-4</v>
      </c>
    </row>
    <row r="153" spans="1:20" x14ac:dyDescent="0.2">
      <c r="A153" s="105">
        <v>12591</v>
      </c>
      <c r="B153" s="105">
        <v>6.8120003561489284E-5</v>
      </c>
      <c r="C153" s="45"/>
      <c r="D153" s="92">
        <f t="shared" si="29"/>
        <v>1.2591000000000001</v>
      </c>
      <c r="E153" s="92">
        <f t="shared" si="30"/>
        <v>6.8120003561489284E-5</v>
      </c>
      <c r="F153" s="36">
        <f t="shared" si="31"/>
        <v>1.5853328100000004</v>
      </c>
      <c r="G153" s="36">
        <f t="shared" si="32"/>
        <v>1.9960925410710006</v>
      </c>
      <c r="H153" s="36">
        <f t="shared" si="33"/>
        <v>2.5132801184624971</v>
      </c>
      <c r="I153" s="36">
        <f t="shared" si="34"/>
        <v>8.5769896484271161E-5</v>
      </c>
      <c r="J153" s="36">
        <f t="shared" si="35"/>
        <v>1.0799287666334583E-4</v>
      </c>
      <c r="K153" s="36">
        <f t="shared" ca="1" si="36"/>
        <v>-1.0377071669456558E-3</v>
      </c>
      <c r="L153" s="36">
        <f t="shared" ca="1" si="37"/>
        <v>1.2228537310318384E-6</v>
      </c>
      <c r="M153" s="36">
        <f t="shared" ca="1" si="38"/>
        <v>187099917.36273515</v>
      </c>
      <c r="N153" s="36">
        <f t="shared" ca="1" si="39"/>
        <v>143752584.58845943</v>
      </c>
      <c r="O153" s="36">
        <f t="shared" ca="1" si="40"/>
        <v>6498345.9428797746</v>
      </c>
      <c r="P153" s="45">
        <f t="shared" ca="1" si="41"/>
        <v>1.1058271705071451E-3</v>
      </c>
      <c r="Q153" s="45"/>
      <c r="R153" s="45"/>
      <c r="S153" s="45"/>
      <c r="T153" s="45"/>
    </row>
    <row r="154" spans="1:20" x14ac:dyDescent="0.2">
      <c r="A154" s="104">
        <v>12610.5</v>
      </c>
      <c r="B154" s="104">
        <v>-1.9201399991288781E-3</v>
      </c>
      <c r="D154" s="92">
        <f t="shared" si="29"/>
        <v>1.26105</v>
      </c>
      <c r="E154" s="92">
        <f t="shared" si="30"/>
        <v>-1.9201399991288781E-3</v>
      </c>
      <c r="F154" s="36">
        <f t="shared" si="31"/>
        <v>1.5902471025</v>
      </c>
      <c r="G154" s="36">
        <f t="shared" si="32"/>
        <v>2.005381108607625</v>
      </c>
      <c r="H154" s="36">
        <f t="shared" si="33"/>
        <v>2.5288858470096454</v>
      </c>
      <c r="I154" s="36">
        <f t="shared" si="34"/>
        <v>-2.4213925459014717E-3</v>
      </c>
      <c r="J154" s="36">
        <f t="shared" si="35"/>
        <v>-3.0534970700090507E-3</v>
      </c>
      <c r="K154" s="36">
        <f t="shared" ca="1" si="36"/>
        <v>-1.0334137018791923E-3</v>
      </c>
      <c r="L154" s="36">
        <f t="shared" ca="1" si="37"/>
        <v>7.8628352623413817E-7</v>
      </c>
      <c r="M154" s="36">
        <f t="shared" ca="1" si="38"/>
        <v>183827872.51651549</v>
      </c>
      <c r="N154" s="36">
        <f t="shared" ca="1" si="39"/>
        <v>140789760.4522188</v>
      </c>
      <c r="O154" s="36">
        <f t="shared" ca="1" si="40"/>
        <v>6347757.1774329441</v>
      </c>
      <c r="P154" s="45">
        <f t="shared" ca="1" si="41"/>
        <v>-8.8672629724968581E-4</v>
      </c>
    </row>
    <row r="155" spans="1:20" x14ac:dyDescent="0.2">
      <c r="A155" s="105">
        <v>12713.5</v>
      </c>
      <c r="B155" s="105">
        <v>-9.6017999749165028E-4</v>
      </c>
      <c r="C155" s="45"/>
      <c r="D155" s="92">
        <f t="shared" si="29"/>
        <v>1.27135</v>
      </c>
      <c r="E155" s="92">
        <f t="shared" si="30"/>
        <v>-9.6017999749165028E-4</v>
      </c>
      <c r="F155" s="36">
        <f t="shared" si="31"/>
        <v>1.6163308224999999</v>
      </c>
      <c r="G155" s="36">
        <f t="shared" si="32"/>
        <v>2.054922191185375</v>
      </c>
      <c r="H155" s="36">
        <f t="shared" si="33"/>
        <v>2.6125253277635263</v>
      </c>
      <c r="I155" s="36">
        <f t="shared" si="34"/>
        <v>-1.2207248398110097E-3</v>
      </c>
      <c r="J155" s="36">
        <f t="shared" si="35"/>
        <v>-1.5519685250937271E-3</v>
      </c>
      <c r="K155" s="36">
        <f t="shared" ca="1" si="36"/>
        <v>-1.0100749982585103E-3</v>
      </c>
      <c r="L155" s="36">
        <f t="shared" ca="1" si="37"/>
        <v>2.4895111015249587E-9</v>
      </c>
      <c r="M155" s="36">
        <f t="shared" ca="1" si="38"/>
        <v>167147528.42309767</v>
      </c>
      <c r="N155" s="36">
        <f t="shared" ca="1" si="39"/>
        <v>125767890.37529117</v>
      </c>
      <c r="O155" s="36">
        <f t="shared" ca="1" si="40"/>
        <v>5587729.8185701119</v>
      </c>
      <c r="P155" s="45">
        <f t="shared" ca="1" si="41"/>
        <v>4.9895000766859987E-5</v>
      </c>
      <c r="Q155" s="45"/>
      <c r="R155" s="45"/>
      <c r="S155" s="45"/>
      <c r="T155" s="45"/>
    </row>
    <row r="156" spans="1:20" x14ac:dyDescent="0.2">
      <c r="A156" s="104">
        <v>12727</v>
      </c>
      <c r="B156" s="104">
        <v>-2.0843599995714612E-3</v>
      </c>
      <c r="D156" s="92">
        <f t="shared" si="29"/>
        <v>1.2726999999999999</v>
      </c>
      <c r="E156" s="92">
        <f t="shared" si="30"/>
        <v>-2.0843599995714612E-3</v>
      </c>
      <c r="F156" s="36">
        <f t="shared" si="31"/>
        <v>1.6197652899999999</v>
      </c>
      <c r="G156" s="36">
        <f t="shared" si="32"/>
        <v>2.061475284583</v>
      </c>
      <c r="H156" s="36">
        <f t="shared" si="33"/>
        <v>2.6236395946887838</v>
      </c>
      <c r="I156" s="36">
        <f t="shared" si="34"/>
        <v>-2.6527649714545988E-3</v>
      </c>
      <c r="J156" s="36">
        <f t="shared" si="35"/>
        <v>-3.3761739791702675E-3</v>
      </c>
      <c r="K156" s="36">
        <f t="shared" ca="1" si="36"/>
        <v>-1.0069337240975803E-3</v>
      </c>
      <c r="L156" s="36">
        <f t="shared" ca="1" si="37"/>
        <v>1.1608473790815191E-6</v>
      </c>
      <c r="M156" s="36">
        <f t="shared" ca="1" si="38"/>
        <v>165035409.80588877</v>
      </c>
      <c r="N156" s="36">
        <f t="shared" ca="1" si="39"/>
        <v>123876164.46550256</v>
      </c>
      <c r="O156" s="36">
        <f t="shared" ca="1" si="40"/>
        <v>5492459.7654428659</v>
      </c>
      <c r="P156" s="45">
        <f t="shared" ca="1" si="41"/>
        <v>-1.0774262754738809E-3</v>
      </c>
    </row>
    <row r="157" spans="1:20" x14ac:dyDescent="0.2">
      <c r="A157" s="105">
        <v>12731.5</v>
      </c>
      <c r="B157" s="105">
        <v>-1.9241999689256772E-4</v>
      </c>
      <c r="C157" s="45"/>
      <c r="D157" s="92">
        <f t="shared" si="29"/>
        <v>1.27315</v>
      </c>
      <c r="E157" s="92">
        <f t="shared" si="30"/>
        <v>-1.9241999689256772E-4</v>
      </c>
      <c r="F157" s="36">
        <f t="shared" si="31"/>
        <v>1.6209109225</v>
      </c>
      <c r="G157" s="36">
        <f t="shared" si="32"/>
        <v>2.0636627409808752</v>
      </c>
      <c r="H157" s="36">
        <f t="shared" si="33"/>
        <v>2.6273522186798011</v>
      </c>
      <c r="I157" s="36">
        <f t="shared" si="34"/>
        <v>-2.4497951904377258E-4</v>
      </c>
      <c r="J157" s="36">
        <f t="shared" si="35"/>
        <v>-3.1189567467057908E-4</v>
      </c>
      <c r="K157" s="36">
        <f t="shared" ca="1" si="36"/>
        <v>-1.0058823931641068E-3</v>
      </c>
      <c r="L157" s="36">
        <f t="shared" ca="1" si="37"/>
        <v>6.617210701478344E-7</v>
      </c>
      <c r="M157" s="36">
        <f t="shared" ca="1" si="38"/>
        <v>164335143.31402308</v>
      </c>
      <c r="N157" s="36">
        <f t="shared" ca="1" si="39"/>
        <v>123249512.47913378</v>
      </c>
      <c r="O157" s="36">
        <f t="shared" ca="1" si="40"/>
        <v>5460923.8507204521</v>
      </c>
      <c r="P157" s="45">
        <f t="shared" ca="1" si="41"/>
        <v>8.1346239627153906E-4</v>
      </c>
      <c r="Q157" s="45"/>
      <c r="R157" s="45"/>
      <c r="S157" s="45"/>
      <c r="T157" s="45"/>
    </row>
    <row r="158" spans="1:20" x14ac:dyDescent="0.2">
      <c r="A158" s="104">
        <v>12752</v>
      </c>
      <c r="B158" s="104">
        <v>-9.5135999436024576E-4</v>
      </c>
      <c r="D158" s="92">
        <f t="shared" si="29"/>
        <v>1.2751999999999999</v>
      </c>
      <c r="E158" s="92">
        <f t="shared" si="30"/>
        <v>-9.5135999436024576E-4</v>
      </c>
      <c r="F158" s="36">
        <f t="shared" si="31"/>
        <v>1.6261350399999996</v>
      </c>
      <c r="G158" s="36">
        <f t="shared" si="32"/>
        <v>2.0736474030079992</v>
      </c>
      <c r="H158" s="36">
        <f t="shared" si="33"/>
        <v>2.6443151683158006</v>
      </c>
      <c r="I158" s="36">
        <f t="shared" si="34"/>
        <v>-1.2131742648081854E-3</v>
      </c>
      <c r="J158" s="36">
        <f t="shared" si="35"/>
        <v>-1.5470398224833978E-3</v>
      </c>
      <c r="K158" s="36">
        <f t="shared" ca="1" si="36"/>
        <v>-1.0010661723982902E-3</v>
      </c>
      <c r="L158" s="36">
        <f t="shared" ca="1" si="37"/>
        <v>2.4707041351497706E-9</v>
      </c>
      <c r="M158" s="36">
        <f t="shared" ca="1" si="38"/>
        <v>161168822.23532277</v>
      </c>
      <c r="N158" s="36">
        <f t="shared" ca="1" si="39"/>
        <v>120419486.62485537</v>
      </c>
      <c r="O158" s="36">
        <f t="shared" ca="1" si="40"/>
        <v>5318651.0404653475</v>
      </c>
      <c r="P158" s="45">
        <f t="shared" ca="1" si="41"/>
        <v>4.9706178038044432E-5</v>
      </c>
    </row>
    <row r="159" spans="1:20" x14ac:dyDescent="0.2">
      <c r="A159" s="105">
        <v>12760.5</v>
      </c>
      <c r="B159" s="105">
        <v>-5.2213999879313633E-4</v>
      </c>
      <c r="C159" s="45"/>
      <c r="D159" s="92">
        <f t="shared" si="29"/>
        <v>1.2760499999999999</v>
      </c>
      <c r="E159" s="92">
        <f t="shared" si="30"/>
        <v>-5.2213999879313633E-4</v>
      </c>
      <c r="F159" s="36">
        <f t="shared" si="31"/>
        <v>1.6283036024999997</v>
      </c>
      <c r="G159" s="36">
        <f t="shared" si="32"/>
        <v>2.0777968119701247</v>
      </c>
      <c r="H159" s="36">
        <f t="shared" si="33"/>
        <v>2.6513726219144771</v>
      </c>
      <c r="I159" s="36">
        <f t="shared" si="34"/>
        <v>-6.6627674545998155E-4</v>
      </c>
      <c r="J159" s="36">
        <f t="shared" si="35"/>
        <v>-8.5020244104420939E-4</v>
      </c>
      <c r="K159" s="36">
        <f t="shared" ca="1" si="36"/>
        <v>-9.9905630098269527E-4</v>
      </c>
      <c r="L159" s="36">
        <f t="shared" ca="1" si="37"/>
        <v>2.2744915929416269E-7</v>
      </c>
      <c r="M159" s="36">
        <f t="shared" ca="1" si="38"/>
        <v>159867357.91305062</v>
      </c>
      <c r="N159" s="36">
        <f t="shared" ca="1" si="39"/>
        <v>119257909.62985615</v>
      </c>
      <c r="O159" s="36">
        <f t="shared" ca="1" si="40"/>
        <v>5260326.2913973033</v>
      </c>
      <c r="P159" s="45">
        <f t="shared" ca="1" si="41"/>
        <v>4.7691630218955894E-4</v>
      </c>
      <c r="Q159" s="45"/>
      <c r="R159" s="45"/>
      <c r="S159" s="45"/>
      <c r="T159" s="45"/>
    </row>
    <row r="160" spans="1:20" x14ac:dyDescent="0.2">
      <c r="A160" s="106">
        <v>13026</v>
      </c>
      <c r="B160" s="106">
        <v>-5.3976799972588196E-3</v>
      </c>
      <c r="D160" s="92">
        <f t="shared" si="29"/>
        <v>1.3026</v>
      </c>
      <c r="E160" s="92">
        <f t="shared" si="30"/>
        <v>-5.3976799972588196E-3</v>
      </c>
      <c r="F160" s="36">
        <f t="shared" si="31"/>
        <v>1.69676676</v>
      </c>
      <c r="G160" s="36">
        <f t="shared" si="32"/>
        <v>2.2102083815759999</v>
      </c>
      <c r="H160" s="36">
        <f t="shared" si="33"/>
        <v>2.8790174378408979</v>
      </c>
      <c r="I160" s="36">
        <f t="shared" si="34"/>
        <v>-7.0310179644293381E-3</v>
      </c>
      <c r="J160" s="36">
        <f t="shared" si="35"/>
        <v>-9.158604000465656E-3</v>
      </c>
      <c r="K160" s="36">
        <f t="shared" ca="1" si="36"/>
        <v>-9.3246979236366427E-4</v>
      </c>
      <c r="L160" s="36">
        <f t="shared" ca="1" si="37"/>
        <v>1.9938102173899835E-5</v>
      </c>
      <c r="M160" s="36">
        <f t="shared" ca="1" si="38"/>
        <v>122482682.26275764</v>
      </c>
      <c r="N160" s="36">
        <f t="shared" ca="1" si="39"/>
        <v>86363573.021546423</v>
      </c>
      <c r="O160" s="36">
        <f t="shared" ca="1" si="40"/>
        <v>3628723.4485207414</v>
      </c>
      <c r="P160" s="45">
        <f t="shared" ca="1" si="41"/>
        <v>-4.4652102048951554E-3</v>
      </c>
    </row>
    <row r="161" spans="1:20" x14ac:dyDescent="0.2">
      <c r="A161" s="107">
        <v>13167</v>
      </c>
      <c r="B161" s="107">
        <v>-6.7835599984391592E-3</v>
      </c>
      <c r="C161" s="45"/>
      <c r="D161" s="92">
        <f t="shared" si="29"/>
        <v>1.3167</v>
      </c>
      <c r="E161" s="92">
        <f t="shared" si="30"/>
        <v>-6.7835599984391592E-3</v>
      </c>
      <c r="F161" s="36">
        <f t="shared" si="31"/>
        <v>1.7336988899999999</v>
      </c>
      <c r="G161" s="36">
        <f t="shared" si="32"/>
        <v>2.2827613284629997</v>
      </c>
      <c r="H161" s="36">
        <f t="shared" si="33"/>
        <v>3.0057118411872317</v>
      </c>
      <c r="I161" s="36">
        <f t="shared" si="34"/>
        <v>-8.9319134499448415E-3</v>
      </c>
      <c r="J161" s="36">
        <f t="shared" si="35"/>
        <v>-1.1760650439542372E-2</v>
      </c>
      <c r="K161" s="36">
        <f t="shared" ca="1" si="36"/>
        <v>-8.9410751554567201E-4</v>
      </c>
      <c r="L161" s="36">
        <f t="shared" ca="1" si="37"/>
        <v>3.4685650548260265E-5</v>
      </c>
      <c r="M161" s="36">
        <f t="shared" ca="1" si="38"/>
        <v>105095825.27757129</v>
      </c>
      <c r="N161" s="36">
        <f t="shared" ca="1" si="39"/>
        <v>71444443.206810251</v>
      </c>
      <c r="O161" s="36">
        <f t="shared" ca="1" si="40"/>
        <v>2904977.9744774532</v>
      </c>
      <c r="P161" s="45">
        <f t="shared" ca="1" si="41"/>
        <v>-5.8894524828934872E-3</v>
      </c>
      <c r="Q161" s="45"/>
      <c r="R161" s="45"/>
      <c r="S161" s="45"/>
      <c r="T161" s="45"/>
    </row>
    <row r="162" spans="1:20" x14ac:dyDescent="0.2">
      <c r="A162" s="106">
        <v>13175.5</v>
      </c>
      <c r="B162" s="106">
        <v>-1.5433999942615628E-4</v>
      </c>
      <c r="D162" s="92">
        <f t="shared" si="29"/>
        <v>1.31755</v>
      </c>
      <c r="E162" s="92">
        <f t="shared" si="30"/>
        <v>-1.5433999942615628E-4</v>
      </c>
      <c r="F162" s="36">
        <f t="shared" si="31"/>
        <v>1.7359380025</v>
      </c>
      <c r="G162" s="36">
        <f t="shared" si="32"/>
        <v>2.2871851151938749</v>
      </c>
      <c r="H162" s="36">
        <f t="shared" si="33"/>
        <v>3.0134807485236901</v>
      </c>
      <c r="I162" s="36">
        <f t="shared" si="34"/>
        <v>-2.0335066624393221E-4</v>
      </c>
      <c r="J162" s="36">
        <f t="shared" si="35"/>
        <v>-2.679246703096929E-4</v>
      </c>
      <c r="K162" s="36">
        <f t="shared" ca="1" si="36"/>
        <v>-8.9172838486427028E-4</v>
      </c>
      <c r="L162" s="36">
        <f t="shared" ca="1" si="37"/>
        <v>5.4374163097902853E-7</v>
      </c>
      <c r="M162" s="36">
        <f t="shared" ca="1" si="38"/>
        <v>104100043.60465142</v>
      </c>
      <c r="N162" s="36">
        <f t="shared" ca="1" si="39"/>
        <v>70598999.962378323</v>
      </c>
      <c r="O162" s="36">
        <f t="shared" ca="1" si="40"/>
        <v>2864358.0432454422</v>
      </c>
      <c r="P162" s="45">
        <f t="shared" ca="1" si="41"/>
        <v>7.37388385438114E-4</v>
      </c>
    </row>
    <row r="163" spans="1:20" x14ac:dyDescent="0.2">
      <c r="A163" s="107">
        <v>13197</v>
      </c>
      <c r="B163" s="107">
        <v>-1.5039599966257811E-3</v>
      </c>
      <c r="C163" s="45"/>
      <c r="D163" s="92">
        <f t="shared" si="29"/>
        <v>1.3197000000000001</v>
      </c>
      <c r="E163" s="92">
        <f t="shared" si="30"/>
        <v>-1.5039599966257811E-3</v>
      </c>
      <c r="F163" s="36">
        <f t="shared" si="31"/>
        <v>1.7416080900000002</v>
      </c>
      <c r="G163" s="36">
        <f t="shared" si="32"/>
        <v>2.2984001963730005</v>
      </c>
      <c r="H163" s="36">
        <f t="shared" si="33"/>
        <v>3.0331987391534487</v>
      </c>
      <c r="I163" s="36">
        <f t="shared" si="34"/>
        <v>-1.9847760075470434E-3</v>
      </c>
      <c r="J163" s="36">
        <f t="shared" si="35"/>
        <v>-2.6193088971598333E-3</v>
      </c>
      <c r="K163" s="36">
        <f t="shared" ca="1" si="36"/>
        <v>-8.8567682437722811E-4</v>
      </c>
      <c r="L163" s="36">
        <f t="shared" ca="1" si="37"/>
        <v>3.8227408108573379E-7</v>
      </c>
      <c r="M163" s="36">
        <f t="shared" ca="1" si="38"/>
        <v>101607397.71795058</v>
      </c>
      <c r="N163" s="36">
        <f t="shared" ca="1" si="39"/>
        <v>68487366.674837157</v>
      </c>
      <c r="O163" s="36">
        <f t="shared" ca="1" si="40"/>
        <v>2763109.4795501037</v>
      </c>
      <c r="P163" s="45">
        <f t="shared" ca="1" si="41"/>
        <v>-6.1828317224855295E-4</v>
      </c>
      <c r="Q163" s="45"/>
      <c r="R163" s="45"/>
      <c r="S163" s="45"/>
      <c r="T163" s="45"/>
    </row>
    <row r="164" spans="1:20" x14ac:dyDescent="0.2">
      <c r="A164" s="106">
        <v>13502</v>
      </c>
      <c r="B164" s="106">
        <v>-1.161359999969136E-3</v>
      </c>
      <c r="D164" s="92">
        <f t="shared" si="29"/>
        <v>1.3502000000000001</v>
      </c>
      <c r="E164" s="92">
        <f t="shared" si="30"/>
        <v>-1.161359999969136E-3</v>
      </c>
      <c r="F164" s="36">
        <f t="shared" si="31"/>
        <v>1.8230400400000002</v>
      </c>
      <c r="G164" s="36">
        <f t="shared" si="32"/>
        <v>2.4614686620080004</v>
      </c>
      <c r="H164" s="36">
        <f t="shared" si="33"/>
        <v>3.3234749874432024</v>
      </c>
      <c r="I164" s="36">
        <f t="shared" si="34"/>
        <v>-1.5680682719583275E-3</v>
      </c>
      <c r="J164" s="36">
        <f t="shared" si="35"/>
        <v>-2.1172057807981341E-3</v>
      </c>
      <c r="K164" s="36">
        <f t="shared" ca="1" si="36"/>
        <v>-7.94616949803666E-4</v>
      </c>
      <c r="L164" s="36">
        <f t="shared" ca="1" si="37"/>
        <v>1.3450046484467243E-7</v>
      </c>
      <c r="M164" s="36">
        <f t="shared" ca="1" si="38"/>
        <v>70132197.567895427</v>
      </c>
      <c r="N164" s="36">
        <f t="shared" ca="1" si="39"/>
        <v>42516123.18499475</v>
      </c>
      <c r="O164" s="36">
        <f t="shared" ca="1" si="40"/>
        <v>1548278.4563291098</v>
      </c>
      <c r="P164" s="45">
        <f t="shared" ca="1" si="41"/>
        <v>-3.6674305016546997E-4</v>
      </c>
    </row>
    <row r="165" spans="1:20" x14ac:dyDescent="0.2">
      <c r="A165" s="107">
        <v>13557.5</v>
      </c>
      <c r="B165" s="107">
        <v>-2.994100002979394E-3</v>
      </c>
      <c r="C165" s="45"/>
      <c r="D165" s="92">
        <f t="shared" si="29"/>
        <v>1.35575</v>
      </c>
      <c r="E165" s="92">
        <f t="shared" si="30"/>
        <v>-2.994100002979394E-3</v>
      </c>
      <c r="F165" s="36">
        <f t="shared" si="31"/>
        <v>1.8380580625</v>
      </c>
      <c r="G165" s="36">
        <f t="shared" si="32"/>
        <v>2.4919472182343751</v>
      </c>
      <c r="H165" s="36">
        <f t="shared" si="33"/>
        <v>3.3784574411212542</v>
      </c>
      <c r="I165" s="36">
        <f t="shared" si="34"/>
        <v>-4.0592510790393131E-3</v>
      </c>
      <c r="J165" s="36">
        <f t="shared" si="35"/>
        <v>-5.5033296504075485E-3</v>
      </c>
      <c r="K165" s="36">
        <f t="shared" ca="1" si="36"/>
        <v>-7.7699983096132103E-4</v>
      </c>
      <c r="L165" s="36">
        <f t="shared" ca="1" si="37"/>
        <v>4.9155331727625688E-6</v>
      </c>
      <c r="M165" s="36">
        <f t="shared" ca="1" si="38"/>
        <v>65152996.612455286</v>
      </c>
      <c r="N165" s="36">
        <f t="shared" ca="1" si="39"/>
        <v>38554714.944148287</v>
      </c>
      <c r="O165" s="36">
        <f t="shared" ca="1" si="40"/>
        <v>1369578.7308120441</v>
      </c>
      <c r="P165" s="45">
        <f t="shared" ca="1" si="41"/>
        <v>-2.217100172018073E-3</v>
      </c>
      <c r="Q165" s="45"/>
      <c r="R165" s="45"/>
      <c r="S165" s="45"/>
      <c r="T165" s="45"/>
    </row>
    <row r="166" spans="1:20" x14ac:dyDescent="0.2">
      <c r="A166" s="106">
        <v>13634.5</v>
      </c>
      <c r="B166" s="106">
        <v>-4.1764599955058657E-3</v>
      </c>
      <c r="D166" s="92">
        <f t="shared" si="29"/>
        <v>1.3634500000000001</v>
      </c>
      <c r="E166" s="92">
        <f t="shared" si="30"/>
        <v>-4.1764599955058657E-3</v>
      </c>
      <c r="F166" s="36">
        <f t="shared" si="31"/>
        <v>1.8589959025000002</v>
      </c>
      <c r="G166" s="36">
        <f t="shared" si="32"/>
        <v>2.5346479632636254</v>
      </c>
      <c r="H166" s="36">
        <f t="shared" si="33"/>
        <v>3.4558657655117906</v>
      </c>
      <c r="I166" s="36">
        <f t="shared" si="34"/>
        <v>-5.6943943808724726E-3</v>
      </c>
      <c r="J166" s="36">
        <f t="shared" si="35"/>
        <v>-7.7640220186005731E-3</v>
      </c>
      <c r="K166" s="36">
        <f t="shared" ca="1" si="36"/>
        <v>-7.5202406280911425E-4</v>
      </c>
      <c r="L166" s="36">
        <f t="shared" ca="1" si="37"/>
        <v>1.172676145714467E-5</v>
      </c>
      <c r="M166" s="36">
        <f t="shared" ca="1" si="38"/>
        <v>58607829.799001172</v>
      </c>
      <c r="N166" s="36">
        <f t="shared" ca="1" si="39"/>
        <v>33427845.998621646</v>
      </c>
      <c r="O166" s="36">
        <f t="shared" ca="1" si="40"/>
        <v>1142024.7605783003</v>
      </c>
      <c r="P166" s="45">
        <f t="shared" ca="1" si="41"/>
        <v>-3.4244359326967514E-3</v>
      </c>
    </row>
    <row r="167" spans="1:20" x14ac:dyDescent="0.2">
      <c r="A167" s="107">
        <v>13698.5</v>
      </c>
      <c r="B167" s="107">
        <v>-5.3799800007254817E-3</v>
      </c>
      <c r="C167" s="45"/>
      <c r="D167" s="92">
        <f t="shared" si="29"/>
        <v>1.36985</v>
      </c>
      <c r="E167" s="92">
        <f t="shared" si="30"/>
        <v>-5.3799800007254817E-3</v>
      </c>
      <c r="F167" s="36">
        <f t="shared" si="31"/>
        <v>1.8764890224999999</v>
      </c>
      <c r="G167" s="36">
        <f t="shared" si="32"/>
        <v>2.5705084874716251</v>
      </c>
      <c r="H167" s="36">
        <f t="shared" si="33"/>
        <v>3.5212110515630051</v>
      </c>
      <c r="I167" s="36">
        <f t="shared" si="34"/>
        <v>-7.3697656039938015E-3</v>
      </c>
      <c r="J167" s="36">
        <f t="shared" si="35"/>
        <v>-1.0095473412630909E-2</v>
      </c>
      <c r="K167" s="36">
        <f t="shared" ca="1" si="36"/>
        <v>-7.3079266590278177E-4</v>
      </c>
      <c r="L167" s="36">
        <f t="shared" ca="1" si="37"/>
        <v>2.1614942874275801E-5</v>
      </c>
      <c r="M167" s="36">
        <f t="shared" ca="1" si="38"/>
        <v>53481407.269227497</v>
      </c>
      <c r="N167" s="36">
        <f t="shared" ca="1" si="39"/>
        <v>29484976.381662223</v>
      </c>
      <c r="O167" s="36">
        <f t="shared" ca="1" si="40"/>
        <v>970428.84174815158</v>
      </c>
      <c r="P167" s="45">
        <f t="shared" ca="1" si="41"/>
        <v>-4.6491873348226999E-3</v>
      </c>
      <c r="Q167" s="45"/>
      <c r="R167" s="45"/>
      <c r="S167" s="45"/>
      <c r="T167" s="45"/>
    </row>
    <row r="168" spans="1:20" x14ac:dyDescent="0.2">
      <c r="A168" s="106">
        <v>13767</v>
      </c>
      <c r="B168" s="106">
        <v>-2.1915600009378977E-3</v>
      </c>
      <c r="D168" s="92">
        <f t="shared" si="29"/>
        <v>1.3767</v>
      </c>
      <c r="E168" s="92">
        <f t="shared" si="30"/>
        <v>-2.1915600009378977E-3</v>
      </c>
      <c r="F168" s="36">
        <f t="shared" si="31"/>
        <v>1.8953028900000002</v>
      </c>
      <c r="G168" s="36">
        <f t="shared" si="32"/>
        <v>2.6092634886630002</v>
      </c>
      <c r="H168" s="36">
        <f t="shared" si="33"/>
        <v>3.5921730448423528</v>
      </c>
      <c r="I168" s="36">
        <f t="shared" si="34"/>
        <v>-3.017120653291204E-3</v>
      </c>
      <c r="J168" s="36">
        <f t="shared" si="35"/>
        <v>-4.1536700033860006E-3</v>
      </c>
      <c r="K168" s="36">
        <f t="shared" ca="1" si="36"/>
        <v>-7.0759338474855882E-4</v>
      </c>
      <c r="L168" s="36">
        <f t="shared" ca="1" si="37"/>
        <v>2.2021569179644365E-6</v>
      </c>
      <c r="M168" s="36">
        <f t="shared" ca="1" si="38"/>
        <v>48302334.86807815</v>
      </c>
      <c r="N168" s="36">
        <f t="shared" ca="1" si="39"/>
        <v>25576566.937009349</v>
      </c>
      <c r="O168" s="36">
        <f t="shared" ca="1" si="40"/>
        <v>803900.872019934</v>
      </c>
      <c r="P168" s="45">
        <f t="shared" ca="1" si="41"/>
        <v>-1.4839666161893389E-3</v>
      </c>
    </row>
    <row r="169" spans="1:20" x14ac:dyDescent="0.2">
      <c r="A169" s="107">
        <v>13784</v>
      </c>
      <c r="B169" s="107">
        <v>-9.3311999808065593E-4</v>
      </c>
      <c r="C169" s="45"/>
      <c r="D169" s="92">
        <f t="shared" si="29"/>
        <v>1.3784000000000001</v>
      </c>
      <c r="E169" s="92">
        <f t="shared" si="30"/>
        <v>-9.3311999808065593E-4</v>
      </c>
      <c r="F169" s="36">
        <f t="shared" si="31"/>
        <v>1.8999865600000001</v>
      </c>
      <c r="G169" s="36">
        <f t="shared" si="32"/>
        <v>2.6189414743040005</v>
      </c>
      <c r="H169" s="36">
        <f t="shared" si="33"/>
        <v>3.6099489281806338</v>
      </c>
      <c r="I169" s="36">
        <f t="shared" si="34"/>
        <v>-1.2862126053543761E-3</v>
      </c>
      <c r="J169" s="36">
        <f t="shared" si="35"/>
        <v>-1.7729154552204721E-3</v>
      </c>
      <c r="K169" s="36">
        <f t="shared" ca="1" si="36"/>
        <v>-7.0175982260809594E-4</v>
      </c>
      <c r="L169" s="36">
        <f t="shared" ca="1" si="37"/>
        <v>5.3527530794693753E-8</v>
      </c>
      <c r="M169" s="36">
        <f t="shared" ca="1" si="38"/>
        <v>47065433.615667805</v>
      </c>
      <c r="N169" s="36">
        <f t="shared" ca="1" si="39"/>
        <v>24655540.654311161</v>
      </c>
      <c r="O169" s="36">
        <f t="shared" ca="1" si="40"/>
        <v>765258.99063088151</v>
      </c>
      <c r="P169" s="45">
        <f t="shared" ca="1" si="41"/>
        <v>-2.3136017547255999E-4</v>
      </c>
      <c r="Q169" s="45"/>
      <c r="R169" s="45"/>
      <c r="S169" s="45"/>
      <c r="T169" s="45"/>
    </row>
    <row r="170" spans="1:20" x14ac:dyDescent="0.2">
      <c r="A170" s="106">
        <v>13801.5</v>
      </c>
      <c r="B170" s="106">
        <v>-9.5200200012186542E-3</v>
      </c>
      <c r="D170" s="92">
        <f t="shared" si="29"/>
        <v>1.38015</v>
      </c>
      <c r="E170" s="92">
        <f t="shared" si="30"/>
        <v>-9.5200200012186542E-3</v>
      </c>
      <c r="F170" s="36">
        <f t="shared" si="31"/>
        <v>1.9048140224999999</v>
      </c>
      <c r="G170" s="36">
        <f t="shared" si="32"/>
        <v>2.6289290731533748</v>
      </c>
      <c r="H170" s="36">
        <f t="shared" si="33"/>
        <v>3.6283164603126301</v>
      </c>
      <c r="I170" s="36">
        <f t="shared" si="34"/>
        <v>-1.3139055604681926E-2</v>
      </c>
      <c r="J170" s="36">
        <f t="shared" si="35"/>
        <v>-1.813386759280176E-2</v>
      </c>
      <c r="K170" s="36">
        <f t="shared" ca="1" si="36"/>
        <v>-6.9572308478713964E-4</v>
      </c>
      <c r="L170" s="36">
        <f t="shared" ca="1" si="37"/>
        <v>7.7868216069342736E-5</v>
      </c>
      <c r="M170" s="36">
        <f t="shared" ca="1" si="38"/>
        <v>45812014.483467579</v>
      </c>
      <c r="N170" s="36">
        <f t="shared" ca="1" si="39"/>
        <v>23727479.228972211</v>
      </c>
      <c r="O170" s="36">
        <f t="shared" ca="1" si="40"/>
        <v>726580.01822937629</v>
      </c>
      <c r="P170" s="45">
        <f t="shared" ca="1" si="41"/>
        <v>-8.8242969164315146E-3</v>
      </c>
    </row>
    <row r="171" spans="1:20" x14ac:dyDescent="0.2">
      <c r="A171" s="107">
        <v>13831</v>
      </c>
      <c r="B171" s="107">
        <v>-5.3950799992890097E-3</v>
      </c>
      <c r="C171" s="45"/>
      <c r="D171" s="92">
        <f t="shared" si="29"/>
        <v>1.3831</v>
      </c>
      <c r="E171" s="92">
        <f t="shared" si="30"/>
        <v>-5.3950799992890097E-3</v>
      </c>
      <c r="F171" s="36">
        <f t="shared" si="31"/>
        <v>1.9129656100000001</v>
      </c>
      <c r="G171" s="36">
        <f t="shared" si="32"/>
        <v>2.645822735191</v>
      </c>
      <c r="H171" s="36">
        <f t="shared" si="33"/>
        <v>3.6594374250426727</v>
      </c>
      <c r="I171" s="36">
        <f t="shared" si="34"/>
        <v>-7.4619351470166292E-3</v>
      </c>
      <c r="J171" s="36">
        <f t="shared" si="35"/>
        <v>-1.0320602501838699E-2</v>
      </c>
      <c r="K171" s="36">
        <f t="shared" ca="1" si="36"/>
        <v>-6.8547430008204097E-4</v>
      </c>
      <c r="L171" s="36">
        <f t="shared" ca="1" si="37"/>
        <v>2.2180385842002762E-5</v>
      </c>
      <c r="M171" s="36">
        <f t="shared" ca="1" si="38"/>
        <v>43744365.604702994</v>
      </c>
      <c r="N171" s="36">
        <f t="shared" ca="1" si="39"/>
        <v>22208693.838917825</v>
      </c>
      <c r="O171" s="36">
        <f t="shared" ca="1" si="40"/>
        <v>663879.92874653067</v>
      </c>
      <c r="P171" s="45">
        <f t="shared" ca="1" si="41"/>
        <v>-4.7096056992069688E-3</v>
      </c>
      <c r="Q171" s="45"/>
      <c r="R171" s="45"/>
      <c r="S171" s="45"/>
      <c r="T171" s="45"/>
    </row>
    <row r="172" spans="1:20" x14ac:dyDescent="0.2">
      <c r="A172" s="106">
        <v>13907.5</v>
      </c>
      <c r="B172" s="106">
        <v>2.2678999957861379E-3</v>
      </c>
      <c r="D172" s="92">
        <f t="shared" si="29"/>
        <v>1.3907499999999999</v>
      </c>
      <c r="E172" s="92">
        <f t="shared" si="30"/>
        <v>2.2678999957861379E-3</v>
      </c>
      <c r="F172" s="36">
        <f t="shared" si="31"/>
        <v>1.9341855624999997</v>
      </c>
      <c r="G172" s="36">
        <f t="shared" si="32"/>
        <v>2.6899685710468746</v>
      </c>
      <c r="H172" s="36">
        <f t="shared" si="33"/>
        <v>3.7410737901834406</v>
      </c>
      <c r="I172" s="36">
        <f t="shared" si="34"/>
        <v>3.1540819191395713E-3</v>
      </c>
      <c r="J172" s="36">
        <f t="shared" si="35"/>
        <v>4.3865394290433582E-3</v>
      </c>
      <c r="K172" s="36">
        <f t="shared" ca="1" si="36"/>
        <v>-6.5847251742458951E-4</v>
      </c>
      <c r="L172" s="36">
        <f t="shared" ca="1" si="37"/>
        <v>8.5636560860752682E-6</v>
      </c>
      <c r="M172" s="36">
        <f t="shared" ca="1" si="38"/>
        <v>38643212.288354978</v>
      </c>
      <c r="N172" s="36">
        <f t="shared" ca="1" si="39"/>
        <v>18532795.197110087</v>
      </c>
      <c r="O172" s="36">
        <f t="shared" ca="1" si="40"/>
        <v>515654.90036784939</v>
      </c>
      <c r="P172" s="45">
        <f t="shared" ca="1" si="41"/>
        <v>2.9263725132107274E-3</v>
      </c>
    </row>
    <row r="173" spans="1:20" x14ac:dyDescent="0.2">
      <c r="A173" s="107">
        <v>13924.5</v>
      </c>
      <c r="B173" s="107">
        <v>-1.4736599987372756E-3</v>
      </c>
      <c r="C173" s="45"/>
      <c r="D173" s="92">
        <f t="shared" si="29"/>
        <v>1.39245</v>
      </c>
      <c r="E173" s="92">
        <f t="shared" si="30"/>
        <v>-1.4736599987372756E-3</v>
      </c>
      <c r="F173" s="36">
        <f t="shared" si="31"/>
        <v>1.9389170025</v>
      </c>
      <c r="G173" s="36">
        <f t="shared" si="32"/>
        <v>2.6998449801311248</v>
      </c>
      <c r="H173" s="36">
        <f t="shared" si="33"/>
        <v>3.7593991425835851</v>
      </c>
      <c r="I173" s="36">
        <f t="shared" si="34"/>
        <v>-2.0519978652417193E-3</v>
      </c>
      <c r="J173" s="36">
        <f t="shared" si="35"/>
        <v>-2.8573044274558318E-3</v>
      </c>
      <c r="K173" s="36">
        <f t="shared" ca="1" si="36"/>
        <v>-6.5238892672101097E-4</v>
      </c>
      <c r="L173" s="36">
        <f t="shared" ca="1" si="37"/>
        <v>6.7448617373074452E-7</v>
      </c>
      <c r="M173" s="36">
        <f t="shared" ca="1" si="38"/>
        <v>37559955.206929743</v>
      </c>
      <c r="N173" s="36">
        <f t="shared" ca="1" si="39"/>
        <v>17766556.870635509</v>
      </c>
      <c r="O173" s="36">
        <f t="shared" ca="1" si="40"/>
        <v>485482.19648820953</v>
      </c>
      <c r="P173" s="45">
        <f t="shared" ca="1" si="41"/>
        <v>-8.2127107201626463E-4</v>
      </c>
      <c r="Q173" s="45"/>
      <c r="R173" s="45"/>
      <c r="S173" s="45"/>
      <c r="T173" s="45"/>
    </row>
    <row r="174" spans="1:20" x14ac:dyDescent="0.2">
      <c r="A174" s="106">
        <v>14048.5</v>
      </c>
      <c r="B174" s="106">
        <v>-1.1179800058016554E-3</v>
      </c>
      <c r="D174" s="92">
        <f t="shared" si="29"/>
        <v>1.4048499999999999</v>
      </c>
      <c r="E174" s="92">
        <f t="shared" si="30"/>
        <v>-1.1179800058016554E-3</v>
      </c>
      <c r="F174" s="36">
        <f t="shared" si="31"/>
        <v>1.9736035224999997</v>
      </c>
      <c r="G174" s="36">
        <f t="shared" si="32"/>
        <v>2.7726169085841246</v>
      </c>
      <c r="H174" s="36">
        <f t="shared" si="33"/>
        <v>3.895110864024407</v>
      </c>
      <c r="I174" s="36">
        <f t="shared" si="34"/>
        <v>-1.5705942111504554E-3</v>
      </c>
      <c r="J174" s="36">
        <f t="shared" si="35"/>
        <v>-2.2064492775347171E-3</v>
      </c>
      <c r="K174" s="36">
        <f t="shared" ca="1" si="36"/>
        <v>-6.0709938645035419E-4</v>
      </c>
      <c r="L174" s="36">
        <f t="shared" ca="1" si="37"/>
        <v>2.6099900722876906E-7</v>
      </c>
      <c r="M174" s="36">
        <f t="shared" ca="1" si="38"/>
        <v>30197309.85974298</v>
      </c>
      <c r="N174" s="36">
        <f t="shared" ca="1" si="39"/>
        <v>12717942.944022996</v>
      </c>
      <c r="O174" s="36">
        <f t="shared" ca="1" si="40"/>
        <v>294851.94357259327</v>
      </c>
      <c r="P174" s="45">
        <f t="shared" ca="1" si="41"/>
        <v>-5.1088061935130116E-4</v>
      </c>
    </row>
    <row r="175" spans="1:20" x14ac:dyDescent="0.2">
      <c r="A175" s="107">
        <v>14087</v>
      </c>
      <c r="B175" s="107">
        <v>7.9084000026341528E-4</v>
      </c>
      <c r="C175" s="45"/>
      <c r="D175" s="92">
        <f t="shared" si="29"/>
        <v>1.4087000000000001</v>
      </c>
      <c r="E175" s="92">
        <f t="shared" si="30"/>
        <v>7.9084000026341528E-4</v>
      </c>
      <c r="F175" s="36">
        <f t="shared" si="31"/>
        <v>1.9844356900000002</v>
      </c>
      <c r="G175" s="36">
        <f t="shared" si="32"/>
        <v>2.7954745565030006</v>
      </c>
      <c r="H175" s="36">
        <f t="shared" si="33"/>
        <v>3.9379850077457768</v>
      </c>
      <c r="I175" s="36">
        <f t="shared" si="34"/>
        <v>1.1140563083710732E-3</v>
      </c>
      <c r="J175" s="36">
        <f t="shared" si="35"/>
        <v>1.569371121602331E-3</v>
      </c>
      <c r="K175" s="36">
        <f t="shared" ca="1" si="36"/>
        <v>-5.927102620460218E-4</v>
      </c>
      <c r="L175" s="36">
        <f t="shared" ca="1" si="37"/>
        <v>1.914211328336512E-6</v>
      </c>
      <c r="M175" s="36">
        <f t="shared" ca="1" si="38"/>
        <v>28099756.309449766</v>
      </c>
      <c r="N175" s="36">
        <f t="shared" ca="1" si="39"/>
        <v>11338989.644902928</v>
      </c>
      <c r="O175" s="36">
        <f t="shared" ca="1" si="40"/>
        <v>245918.71517964511</v>
      </c>
      <c r="P175" s="45">
        <f t="shared" ca="1" si="41"/>
        <v>1.3835502623094371E-3</v>
      </c>
      <c r="Q175" s="45"/>
      <c r="R175" s="45"/>
      <c r="S175" s="45"/>
      <c r="T175" s="45"/>
    </row>
    <row r="176" spans="1:20" x14ac:dyDescent="0.2">
      <c r="A176" s="106">
        <v>14177</v>
      </c>
      <c r="B176" s="106">
        <v>-3.7035999412182719E-4</v>
      </c>
      <c r="D176" s="92">
        <f t="shared" si="29"/>
        <v>1.4177</v>
      </c>
      <c r="E176" s="92">
        <f t="shared" si="30"/>
        <v>-3.7035999412182719E-4</v>
      </c>
      <c r="F176" s="36">
        <f t="shared" si="31"/>
        <v>2.0098732899999998</v>
      </c>
      <c r="G176" s="36">
        <f t="shared" si="32"/>
        <v>2.8493973632329999</v>
      </c>
      <c r="H176" s="36">
        <f t="shared" si="33"/>
        <v>4.0395906418554235</v>
      </c>
      <c r="I176" s="36">
        <f t="shared" si="34"/>
        <v>-5.2505936366651436E-4</v>
      </c>
      <c r="J176" s="36">
        <f t="shared" si="35"/>
        <v>-7.443766598700174E-4</v>
      </c>
      <c r="K176" s="36">
        <f t="shared" ca="1" si="36"/>
        <v>-5.5846803482656991E-4</v>
      </c>
      <c r="L176" s="36">
        <f t="shared" ca="1" si="37"/>
        <v>3.5384634977777146E-8</v>
      </c>
      <c r="M176" s="36">
        <f t="shared" ca="1" si="38"/>
        <v>23533497.896767441</v>
      </c>
      <c r="N176" s="36">
        <f t="shared" ca="1" si="39"/>
        <v>8451632.933179887</v>
      </c>
      <c r="O176" s="36">
        <f t="shared" ca="1" si="40"/>
        <v>149753.06208166725</v>
      </c>
      <c r="P176" s="45">
        <f t="shared" ca="1" si="41"/>
        <v>1.8810804070474273E-4</v>
      </c>
    </row>
    <row r="177" spans="1:20" x14ac:dyDescent="0.2">
      <c r="A177" s="107">
        <v>14313.5</v>
      </c>
      <c r="B177" s="107">
        <v>-1.4817999908700585E-4</v>
      </c>
      <c r="C177" s="45"/>
      <c r="D177" s="92">
        <f t="shared" si="29"/>
        <v>1.4313499999999999</v>
      </c>
      <c r="E177" s="92">
        <f t="shared" si="30"/>
        <v>-1.4817999908700585E-4</v>
      </c>
      <c r="F177" s="36">
        <f t="shared" si="31"/>
        <v>2.0487628224999996</v>
      </c>
      <c r="G177" s="36">
        <f t="shared" si="32"/>
        <v>2.9324966659853744</v>
      </c>
      <c r="H177" s="36">
        <f t="shared" si="33"/>
        <v>4.1974291028581652</v>
      </c>
      <c r="I177" s="36">
        <f t="shared" si="34"/>
        <v>-2.1209744169318581E-4</v>
      </c>
      <c r="J177" s="36">
        <f t="shared" si="35"/>
        <v>-3.035856731675415E-4</v>
      </c>
      <c r="K177" s="36">
        <f t="shared" ca="1" si="36"/>
        <v>-5.0491577886585363E-4</v>
      </c>
      <c r="L177" s="36">
        <f t="shared" ca="1" si="37"/>
        <v>1.2726041657442258E-7</v>
      </c>
      <c r="M177" s="36">
        <f t="shared" ca="1" si="38"/>
        <v>17478242.560757682</v>
      </c>
      <c r="N177" s="36">
        <f t="shared" ca="1" si="39"/>
        <v>4936942.9956482565</v>
      </c>
      <c r="O177" s="36">
        <f t="shared" ca="1" si="40"/>
        <v>50599.552531312773</v>
      </c>
      <c r="P177" s="45">
        <f t="shared" ca="1" si="41"/>
        <v>3.5673577977884778E-4</v>
      </c>
      <c r="Q177" s="45"/>
      <c r="R177" s="45"/>
      <c r="S177" s="45"/>
      <c r="T177" s="45"/>
    </row>
    <row r="178" spans="1:20" x14ac:dyDescent="0.2">
      <c r="A178" s="106">
        <v>14575</v>
      </c>
      <c r="B178" s="106">
        <v>2.7389999959268607E-3</v>
      </c>
      <c r="D178" s="92">
        <f t="shared" si="29"/>
        <v>1.4575</v>
      </c>
      <c r="E178" s="92">
        <f t="shared" si="30"/>
        <v>2.7389999959268607E-3</v>
      </c>
      <c r="F178" s="36">
        <f t="shared" si="31"/>
        <v>2.1243062500000001</v>
      </c>
      <c r="G178" s="36">
        <f t="shared" si="32"/>
        <v>3.0961763593750002</v>
      </c>
      <c r="H178" s="36">
        <f t="shared" si="33"/>
        <v>4.5126770437890631</v>
      </c>
      <c r="I178" s="36">
        <f t="shared" si="34"/>
        <v>3.9920924940633996E-3</v>
      </c>
      <c r="J178" s="36">
        <f t="shared" si="35"/>
        <v>5.8184748100974047E-3</v>
      </c>
      <c r="K178" s="36">
        <f t="shared" ca="1" si="36"/>
        <v>-3.9687559694165202E-4</v>
      </c>
      <c r="L178" s="36">
        <f t="shared" ca="1" si="37"/>
        <v>9.8337157339484463E-6</v>
      </c>
      <c r="M178" s="36">
        <f t="shared" ca="1" si="38"/>
        <v>8619146.8701755628</v>
      </c>
      <c r="N178" s="36">
        <f t="shared" ca="1" si="39"/>
        <v>906027.53073201946</v>
      </c>
      <c r="O178" s="36">
        <f t="shared" ca="1" si="40"/>
        <v>5599.3591158897243</v>
      </c>
      <c r="P178" s="45">
        <f t="shared" ca="1" si="41"/>
        <v>3.1358755928685127E-3</v>
      </c>
    </row>
    <row r="179" spans="1:20" x14ac:dyDescent="0.2">
      <c r="A179" s="107">
        <v>14622</v>
      </c>
      <c r="B179" s="107">
        <v>2.2770399955334142E-3</v>
      </c>
      <c r="C179" s="45"/>
      <c r="D179" s="92">
        <f t="shared" si="29"/>
        <v>1.4621999999999999</v>
      </c>
      <c r="E179" s="92">
        <f t="shared" si="30"/>
        <v>2.2770399955334142E-3</v>
      </c>
      <c r="F179" s="36">
        <f t="shared" si="31"/>
        <v>2.13802884</v>
      </c>
      <c r="G179" s="36">
        <f t="shared" si="32"/>
        <v>3.1262257698479998</v>
      </c>
      <c r="H179" s="36">
        <f t="shared" si="33"/>
        <v>4.571167320671746</v>
      </c>
      <c r="I179" s="36">
        <f t="shared" si="34"/>
        <v>3.3294878814689581E-3</v>
      </c>
      <c r="J179" s="36">
        <f t="shared" si="35"/>
        <v>4.8683771802839103E-3</v>
      </c>
      <c r="K179" s="36">
        <f t="shared" ca="1" si="36"/>
        <v>-3.7669838009244186E-4</v>
      </c>
      <c r="L179" s="36">
        <f t="shared" ca="1" si="37"/>
        <v>7.0423273662693572E-6</v>
      </c>
      <c r="M179" s="36">
        <f t="shared" ca="1" si="38"/>
        <v>7385367.3868701002</v>
      </c>
      <c r="N179" s="36">
        <f t="shared" ca="1" si="39"/>
        <v>532214.15787504229</v>
      </c>
      <c r="O179" s="36">
        <f t="shared" ca="1" si="40"/>
        <v>16185.990774167321</v>
      </c>
      <c r="P179" s="45">
        <f t="shared" ca="1" si="41"/>
        <v>2.653738375625856E-3</v>
      </c>
      <c r="Q179" s="45"/>
      <c r="R179" s="45"/>
      <c r="S179" s="45"/>
      <c r="T179" s="45"/>
    </row>
    <row r="180" spans="1:20" x14ac:dyDescent="0.2">
      <c r="A180" s="106">
        <v>14831.5</v>
      </c>
      <c r="B180" s="106">
        <v>7.9580000601708889E-5</v>
      </c>
      <c r="D180" s="92">
        <f t="shared" si="29"/>
        <v>1.48315</v>
      </c>
      <c r="E180" s="92">
        <f t="shared" si="30"/>
        <v>7.9580000601708889E-5</v>
      </c>
      <c r="F180" s="36">
        <f t="shared" si="31"/>
        <v>2.1997339225000001</v>
      </c>
      <c r="G180" s="36">
        <f t="shared" si="32"/>
        <v>3.2625353671558752</v>
      </c>
      <c r="H180" s="36">
        <f t="shared" si="33"/>
        <v>4.8388293297972362</v>
      </c>
      <c r="I180" s="36">
        <f t="shared" si="34"/>
        <v>1.1802907789242453E-4</v>
      </c>
      <c r="J180" s="36">
        <f t="shared" si="35"/>
        <v>1.7505482687614943E-4</v>
      </c>
      <c r="K180" s="36">
        <f t="shared" ca="1" si="36"/>
        <v>-2.8394692343863825E-4</v>
      </c>
      <c r="L180" s="36">
        <f t="shared" ca="1" si="37"/>
        <v>1.3215182450223633E-7</v>
      </c>
      <c r="M180" s="36">
        <f t="shared" ca="1" si="38"/>
        <v>3116071.0008723456</v>
      </c>
      <c r="N180" s="36">
        <f t="shared" ca="1" si="39"/>
        <v>57325.632483940557</v>
      </c>
      <c r="O180" s="36">
        <f t="shared" ca="1" si="40"/>
        <v>126220.76030769675</v>
      </c>
      <c r="P180" s="45">
        <f t="shared" ca="1" si="41"/>
        <v>3.6352692404034714E-4</v>
      </c>
    </row>
    <row r="181" spans="1:20" x14ac:dyDescent="0.2">
      <c r="A181" s="107">
        <v>15230.5</v>
      </c>
      <c r="B181" s="107">
        <v>-5.5017400009091944E-3</v>
      </c>
      <c r="C181" s="45"/>
      <c r="D181" s="92">
        <f t="shared" si="29"/>
        <v>1.52305</v>
      </c>
      <c r="E181" s="92">
        <f t="shared" si="30"/>
        <v>-5.5017400009091944E-3</v>
      </c>
      <c r="F181" s="36">
        <f t="shared" si="31"/>
        <v>2.3196813025000003</v>
      </c>
      <c r="G181" s="36">
        <f t="shared" si="32"/>
        <v>3.5329906077726254</v>
      </c>
      <c r="H181" s="36">
        <f t="shared" si="33"/>
        <v>5.3809213451680975</v>
      </c>
      <c r="I181" s="36">
        <f t="shared" si="34"/>
        <v>-8.3794251083847485E-3</v>
      </c>
      <c r="J181" s="36">
        <f t="shared" si="35"/>
        <v>-1.2762283411325391E-2</v>
      </c>
      <c r="K181" s="36">
        <f t="shared" ca="1" si="36"/>
        <v>-9.4590837883760936E-5</v>
      </c>
      <c r="L181" s="36">
        <f t="shared" ca="1" si="37"/>
        <v>2.9237262071206646E-5</v>
      </c>
      <c r="M181" s="36">
        <f t="shared" ca="1" si="38"/>
        <v>1904.1107212241614</v>
      </c>
      <c r="N181" s="36">
        <f t="shared" ca="1" si="39"/>
        <v>3941213.5363493981</v>
      </c>
      <c r="O181" s="36">
        <f t="shared" ca="1" si="40"/>
        <v>584868.84299846925</v>
      </c>
      <c r="P181" s="45">
        <f t="shared" ca="1" si="41"/>
        <v>-5.4071491630254334E-3</v>
      </c>
      <c r="Q181" s="45"/>
      <c r="R181" s="45"/>
      <c r="S181" s="45"/>
      <c r="T181" s="45"/>
    </row>
    <row r="182" spans="1:20" x14ac:dyDescent="0.2">
      <c r="A182" s="106">
        <v>15290</v>
      </c>
      <c r="B182" s="106">
        <v>-9.7199997981078923E-5</v>
      </c>
      <c r="D182" s="92">
        <f t="shared" si="29"/>
        <v>1.5289999999999999</v>
      </c>
      <c r="E182" s="92">
        <f t="shared" si="30"/>
        <v>-9.7199997981078923E-5</v>
      </c>
      <c r="F182" s="36">
        <f t="shared" si="31"/>
        <v>2.3378409999999996</v>
      </c>
      <c r="G182" s="36">
        <f t="shared" si="32"/>
        <v>3.5745588889999991</v>
      </c>
      <c r="H182" s="36">
        <f t="shared" si="33"/>
        <v>5.4655005412809983</v>
      </c>
      <c r="I182" s="36">
        <f t="shared" si="34"/>
        <v>-1.4861879691306965E-4</v>
      </c>
      <c r="J182" s="36">
        <f t="shared" si="35"/>
        <v>-2.2723814048008348E-4</v>
      </c>
      <c r="K182" s="36">
        <f t="shared" ca="1" si="36"/>
        <v>-6.4925650237060775E-5</v>
      </c>
      <c r="L182" s="36">
        <f t="shared" ca="1" si="37"/>
        <v>1.0416335223018094E-9</v>
      </c>
      <c r="M182" s="36">
        <f t="shared" ca="1" si="38"/>
        <v>41100.958426012985</v>
      </c>
      <c r="N182" s="36">
        <f t="shared" ca="1" si="39"/>
        <v>4992544.5389131857</v>
      </c>
      <c r="O182" s="36">
        <f t="shared" ca="1" si="40"/>
        <v>677395.81150182569</v>
      </c>
      <c r="P182" s="45">
        <f t="shared" ca="1" si="41"/>
        <v>-3.2274347744018148E-5</v>
      </c>
    </row>
    <row r="183" spans="1:20" x14ac:dyDescent="0.2">
      <c r="A183" s="107">
        <v>15388.5</v>
      </c>
      <c r="B183" s="107">
        <v>7.3708199997781776E-3</v>
      </c>
      <c r="C183" s="45"/>
      <c r="D183" s="92">
        <f t="shared" si="29"/>
        <v>1.5388500000000001</v>
      </c>
      <c r="E183" s="92">
        <f t="shared" si="30"/>
        <v>7.3708199997781776E-3</v>
      </c>
      <c r="F183" s="36">
        <f t="shared" si="31"/>
        <v>2.3680593225000002</v>
      </c>
      <c r="G183" s="36">
        <f t="shared" si="32"/>
        <v>3.6440880884291253</v>
      </c>
      <c r="H183" s="36">
        <f t="shared" si="33"/>
        <v>5.6077049548791598</v>
      </c>
      <c r="I183" s="36">
        <f t="shared" si="34"/>
        <v>1.1342586356658649E-2</v>
      </c>
      <c r="J183" s="36">
        <f t="shared" si="35"/>
        <v>1.7454539014944162E-2</v>
      </c>
      <c r="K183" s="36">
        <f t="shared" ca="1" si="36"/>
        <v>-1.5001485212608537E-5</v>
      </c>
      <c r="L183" s="36">
        <f t="shared" ca="1" si="37"/>
        <v>5.4550359008151499E-5</v>
      </c>
      <c r="M183" s="36">
        <f t="shared" ca="1" si="38"/>
        <v>365636.96809181198</v>
      </c>
      <c r="N183" s="36">
        <f t="shared" ca="1" si="39"/>
        <v>6972118.1639614003</v>
      </c>
      <c r="O183" s="36">
        <f t="shared" ca="1" si="40"/>
        <v>842572.98137390171</v>
      </c>
      <c r="P183" s="45">
        <f t="shared" ca="1" si="41"/>
        <v>7.3858214849907861E-3</v>
      </c>
      <c r="Q183" s="45"/>
      <c r="R183" s="45"/>
      <c r="S183" s="45"/>
      <c r="T183" s="45"/>
    </row>
    <row r="184" spans="1:20" x14ac:dyDescent="0.2">
      <c r="A184" s="106">
        <v>15508</v>
      </c>
      <c r="B184" s="106">
        <v>2.3345599984168075E-3</v>
      </c>
      <c r="D184" s="92">
        <f t="shared" si="29"/>
        <v>1.5508</v>
      </c>
      <c r="E184" s="92">
        <f t="shared" si="30"/>
        <v>2.3345599984168075E-3</v>
      </c>
      <c r="F184" s="36">
        <f t="shared" si="31"/>
        <v>2.4049806399999998</v>
      </c>
      <c r="G184" s="36">
        <f t="shared" si="32"/>
        <v>3.7296439765119995</v>
      </c>
      <c r="H184" s="36">
        <f t="shared" si="33"/>
        <v>5.7839318787748084</v>
      </c>
      <c r="I184" s="36">
        <f t="shared" si="34"/>
        <v>3.6204356455447851E-3</v>
      </c>
      <c r="J184" s="36">
        <f t="shared" si="35"/>
        <v>5.6145715991108526E-3</v>
      </c>
      <c r="K184" s="36">
        <f t="shared" ca="1" si="36"/>
        <v>4.6929921855468071E-5</v>
      </c>
      <c r="L184" s="36">
        <f t="shared" ca="1" si="37"/>
        <v>5.2332513671880394E-6</v>
      </c>
      <c r="M184" s="36">
        <f t="shared" ca="1" si="38"/>
        <v>1171644.3485980537</v>
      </c>
      <c r="N184" s="36">
        <f t="shared" ca="1" si="39"/>
        <v>9749645.0458330885</v>
      </c>
      <c r="O184" s="36">
        <f t="shared" ca="1" si="40"/>
        <v>1061635.9661650923</v>
      </c>
      <c r="P184" s="45">
        <f t="shared" ca="1" si="41"/>
        <v>2.2876300765613394E-3</v>
      </c>
    </row>
    <row r="185" spans="1:20" x14ac:dyDescent="0.2">
      <c r="A185" s="107">
        <v>15598</v>
      </c>
      <c r="B185" s="107">
        <v>-1.8266400002175942E-3</v>
      </c>
      <c r="C185" s="45"/>
      <c r="D185" s="92">
        <f t="shared" si="29"/>
        <v>1.5598000000000001</v>
      </c>
      <c r="E185" s="92">
        <f t="shared" si="30"/>
        <v>-1.8266400002175942E-3</v>
      </c>
      <c r="F185" s="36">
        <f t="shared" si="31"/>
        <v>2.4329760400000002</v>
      </c>
      <c r="G185" s="36">
        <f t="shared" si="32"/>
        <v>3.7949560271920006</v>
      </c>
      <c r="H185" s="36">
        <f t="shared" si="33"/>
        <v>5.9193724112140824</v>
      </c>
      <c r="I185" s="36">
        <f t="shared" si="34"/>
        <v>-2.8491930723394034E-3</v>
      </c>
      <c r="J185" s="36">
        <f t="shared" si="35"/>
        <v>-4.4441713542350018E-3</v>
      </c>
      <c r="K185" s="36">
        <f t="shared" ca="1" si="36"/>
        <v>9.4559694788356324E-5</v>
      </c>
      <c r="L185" s="36">
        <f t="shared" ca="1" si="37"/>
        <v>3.6910082680909572E-6</v>
      </c>
      <c r="M185" s="36">
        <f t="shared" ca="1" si="38"/>
        <v>2059435.2941954511</v>
      </c>
      <c r="N185" s="36">
        <f t="shared" ca="1" si="39"/>
        <v>12094357.59317131</v>
      </c>
      <c r="O185" s="36">
        <f t="shared" ca="1" si="40"/>
        <v>1239015.1307105653</v>
      </c>
      <c r="P185" s="45">
        <f t="shared" ca="1" si="41"/>
        <v>-1.9211996950059505E-3</v>
      </c>
      <c r="Q185" s="45"/>
      <c r="R185" s="45"/>
      <c r="S185" s="45"/>
      <c r="T185" s="45"/>
    </row>
    <row r="186" spans="1:20" x14ac:dyDescent="0.2">
      <c r="A186" s="106">
        <v>15615</v>
      </c>
      <c r="B186" s="106">
        <v>3.4318000034545548E-3</v>
      </c>
      <c r="D186" s="92">
        <f t="shared" si="29"/>
        <v>1.5615000000000001</v>
      </c>
      <c r="E186" s="92">
        <f t="shared" si="30"/>
        <v>3.4318000034545548E-3</v>
      </c>
      <c r="F186" s="36">
        <f t="shared" si="31"/>
        <v>2.4382822500000003</v>
      </c>
      <c r="G186" s="36">
        <f t="shared" si="32"/>
        <v>3.807377733375001</v>
      </c>
      <c r="H186" s="36">
        <f t="shared" si="33"/>
        <v>5.9452203306650642</v>
      </c>
      <c r="I186" s="36">
        <f t="shared" si="34"/>
        <v>5.3587557053942879E-3</v>
      </c>
      <c r="J186" s="36">
        <f t="shared" si="35"/>
        <v>8.3676970339731805E-3</v>
      </c>
      <c r="K186" s="36">
        <f t="shared" ca="1" si="36"/>
        <v>1.0365163628156364E-4</v>
      </c>
      <c r="L186" s="36">
        <f t="shared" ca="1" si="37"/>
        <v>1.1076571553916248E-5</v>
      </c>
      <c r="M186" s="36">
        <f t="shared" ca="1" si="38"/>
        <v>2252982.2727581919</v>
      </c>
      <c r="N186" s="36">
        <f t="shared" ca="1" si="39"/>
        <v>12560299.78908271</v>
      </c>
      <c r="O186" s="36">
        <f t="shared" ca="1" si="40"/>
        <v>1273637.8595977353</v>
      </c>
      <c r="P186" s="45">
        <f t="shared" ca="1" si="41"/>
        <v>3.3281483671729912E-3</v>
      </c>
    </row>
    <row r="187" spans="1:20" x14ac:dyDescent="0.2">
      <c r="A187" s="107">
        <v>15726</v>
      </c>
      <c r="B187" s="107">
        <v>-1.2336799991317093E-3</v>
      </c>
      <c r="C187" s="45"/>
      <c r="D187" s="92">
        <f t="shared" si="29"/>
        <v>1.5726</v>
      </c>
      <c r="E187" s="92">
        <f t="shared" si="30"/>
        <v>-1.2336799991317093E-3</v>
      </c>
      <c r="F187" s="36">
        <f t="shared" si="31"/>
        <v>2.4730707600000001</v>
      </c>
      <c r="G187" s="36">
        <f t="shared" si="32"/>
        <v>3.8891510771760003</v>
      </c>
      <c r="H187" s="36">
        <f t="shared" si="33"/>
        <v>6.116078983966978</v>
      </c>
      <c r="I187" s="36">
        <f t="shared" si="34"/>
        <v>-1.9400851666345261E-3</v>
      </c>
      <c r="J187" s="36">
        <f t="shared" si="35"/>
        <v>-3.0509779330494557E-3</v>
      </c>
      <c r="K187" s="36">
        <f t="shared" ca="1" si="36"/>
        <v>1.6376031389080115E-4</v>
      </c>
      <c r="L187" s="36">
        <f t="shared" ca="1" si="37"/>
        <v>1.9528394284604522E-6</v>
      </c>
      <c r="M187" s="36">
        <f t="shared" ca="1" si="38"/>
        <v>3709552.8774532247</v>
      </c>
      <c r="N187" s="36">
        <f t="shared" ca="1" si="39"/>
        <v>15772777.490584278</v>
      </c>
      <c r="O187" s="36">
        <f t="shared" ca="1" si="40"/>
        <v>1507859.5941868008</v>
      </c>
      <c r="P187" s="45">
        <f t="shared" ca="1" si="41"/>
        <v>-1.3974403130225105E-3</v>
      </c>
      <c r="Q187" s="45"/>
      <c r="R187" s="45"/>
      <c r="S187" s="45"/>
      <c r="T187" s="45"/>
    </row>
    <row r="188" spans="1:20" x14ac:dyDescent="0.2">
      <c r="A188" s="106">
        <v>15773</v>
      </c>
      <c r="B188" s="106">
        <v>-1.6956399995251559E-3</v>
      </c>
      <c r="D188" s="92">
        <f t="shared" si="29"/>
        <v>1.5772999999999999</v>
      </c>
      <c r="E188" s="92">
        <f t="shared" si="30"/>
        <v>-1.6956399995251559E-3</v>
      </c>
      <c r="F188" s="36">
        <f t="shared" si="31"/>
        <v>2.4878752899999999</v>
      </c>
      <c r="G188" s="36">
        <f t="shared" si="32"/>
        <v>3.9241256949169996</v>
      </c>
      <c r="H188" s="36">
        <f t="shared" si="33"/>
        <v>6.1895234585925838</v>
      </c>
      <c r="I188" s="36">
        <f t="shared" si="34"/>
        <v>-2.6745329712510283E-3</v>
      </c>
      <c r="J188" s="36">
        <f t="shared" si="35"/>
        <v>-4.218540855554247E-3</v>
      </c>
      <c r="K188" s="36">
        <f t="shared" ca="1" si="36"/>
        <v>1.8960041337711883E-4</v>
      </c>
      <c r="L188" s="36">
        <f t="shared" ca="1" si="37"/>
        <v>3.5541314144399394E-6</v>
      </c>
      <c r="M188" s="36">
        <f t="shared" ca="1" si="38"/>
        <v>4423306.3937674165</v>
      </c>
      <c r="N188" s="36">
        <f t="shared" ca="1" si="39"/>
        <v>17217847.561480436</v>
      </c>
      <c r="O188" s="36">
        <f t="shared" ca="1" si="40"/>
        <v>1611059.5338386074</v>
      </c>
      <c r="P188" s="45">
        <f t="shared" ca="1" si="41"/>
        <v>-1.8852404129022747E-3</v>
      </c>
    </row>
    <row r="189" spans="1:20" x14ac:dyDescent="0.2">
      <c r="A189" s="107">
        <v>16188</v>
      </c>
      <c r="B189" s="107">
        <v>2.6721600006567314E-3</v>
      </c>
      <c r="C189" s="45"/>
      <c r="D189" s="92">
        <f t="shared" si="29"/>
        <v>1.6188</v>
      </c>
      <c r="E189" s="92">
        <f t="shared" si="30"/>
        <v>2.6721600006567314E-3</v>
      </c>
      <c r="F189" s="36">
        <f t="shared" si="31"/>
        <v>2.6205134399999999</v>
      </c>
      <c r="G189" s="36">
        <f t="shared" si="32"/>
        <v>4.2420871566719995</v>
      </c>
      <c r="H189" s="36">
        <f t="shared" si="33"/>
        <v>6.8670906892206327</v>
      </c>
      <c r="I189" s="36">
        <f t="shared" si="34"/>
        <v>4.3256926090631167E-3</v>
      </c>
      <c r="J189" s="36">
        <f t="shared" si="35"/>
        <v>7.0024311955513736E-3</v>
      </c>
      <c r="K189" s="36">
        <f t="shared" ca="1" si="36"/>
        <v>4.277981575244675E-4</v>
      </c>
      <c r="L189" s="36">
        <f t="shared" ca="1" si="37"/>
        <v>5.0371600829080528E-6</v>
      </c>
      <c r="M189" s="36">
        <f t="shared" ca="1" si="38"/>
        <v>12920515.439054847</v>
      </c>
      <c r="N189" s="36">
        <f t="shared" ca="1" si="39"/>
        <v>31832143.944815803</v>
      </c>
      <c r="O189" s="36">
        <f t="shared" ca="1" si="40"/>
        <v>2606796.2025652239</v>
      </c>
      <c r="P189" s="45">
        <f t="shared" ca="1" si="41"/>
        <v>2.2443618431322639E-3</v>
      </c>
      <c r="Q189" s="45"/>
      <c r="R189" s="45"/>
      <c r="S189" s="45"/>
      <c r="T189" s="45"/>
    </row>
    <row r="190" spans="1:20" x14ac:dyDescent="0.2">
      <c r="A190" s="106">
        <v>16325</v>
      </c>
      <c r="B190" s="106">
        <v>-2.9510000022128224E-3</v>
      </c>
      <c r="D190" s="92">
        <f t="shared" si="29"/>
        <v>1.6325000000000001</v>
      </c>
      <c r="E190" s="92">
        <f t="shared" si="30"/>
        <v>-2.9510000022128224E-3</v>
      </c>
      <c r="F190" s="36">
        <f t="shared" si="31"/>
        <v>2.6650562500000001</v>
      </c>
      <c r="G190" s="36">
        <f t="shared" si="32"/>
        <v>4.3507043281250004</v>
      </c>
      <c r="H190" s="36">
        <f t="shared" si="33"/>
        <v>7.1025248156640632</v>
      </c>
      <c r="I190" s="36">
        <f t="shared" si="34"/>
        <v>-4.8175075036124325E-3</v>
      </c>
      <c r="J190" s="36">
        <f t="shared" si="35"/>
        <v>-7.8645809996472967E-3</v>
      </c>
      <c r="K190" s="36">
        <f t="shared" ca="1" si="36"/>
        <v>5.1039027784149406E-4</v>
      </c>
      <c r="L190" s="36">
        <f t="shared" ca="1" si="37"/>
        <v>1.19812226708545E-5</v>
      </c>
      <c r="M190" s="36">
        <f t="shared" ca="1" si="38"/>
        <v>16468302.992644629</v>
      </c>
      <c r="N190" s="36">
        <f t="shared" ca="1" si="39"/>
        <v>37255174.327616833</v>
      </c>
      <c r="O190" s="36">
        <f t="shared" ca="1" si="40"/>
        <v>2961170.5204827418</v>
      </c>
      <c r="P190" s="45">
        <f t="shared" ca="1" si="41"/>
        <v>-3.4613902800543165E-3</v>
      </c>
    </row>
    <row r="191" spans="1:20" x14ac:dyDescent="0.2">
      <c r="A191" s="107">
        <v>16685.5</v>
      </c>
      <c r="B191" s="107">
        <v>-7.4411399982636794E-3</v>
      </c>
      <c r="C191" s="45"/>
      <c r="D191" s="92">
        <f t="shared" si="29"/>
        <v>1.66855</v>
      </c>
      <c r="E191" s="92">
        <f t="shared" si="30"/>
        <v>-7.4411399982636794E-3</v>
      </c>
      <c r="F191" s="36">
        <f t="shared" si="31"/>
        <v>2.7840591025000001</v>
      </c>
      <c r="G191" s="36">
        <f t="shared" si="32"/>
        <v>4.6453418154763755</v>
      </c>
      <c r="H191" s="36">
        <f t="shared" si="33"/>
        <v>7.750985086213106</v>
      </c>
      <c r="I191" s="36">
        <f t="shared" si="34"/>
        <v>-1.2415914144102862E-2</v>
      </c>
      <c r="J191" s="36">
        <f t="shared" si="35"/>
        <v>-2.0716573545142829E-2</v>
      </c>
      <c r="K191" s="36">
        <f t="shared" ca="1" si="36"/>
        <v>7.3710922605045928E-4</v>
      </c>
      <c r="L191" s="36">
        <f t="shared" ca="1" si="37"/>
        <v>6.688376037499481E-5</v>
      </c>
      <c r="M191" s="36">
        <f t="shared" ca="1" si="38"/>
        <v>27143316.052327778</v>
      </c>
      <c r="N191" s="36">
        <f t="shared" ca="1" si="39"/>
        <v>52490803.928677425</v>
      </c>
      <c r="O191" s="36">
        <f t="shared" ca="1" si="40"/>
        <v>3928460.2641654112</v>
      </c>
      <c r="P191" s="45">
        <f t="shared" ca="1" si="41"/>
        <v>-8.1782492243141387E-3</v>
      </c>
      <c r="Q191" s="45"/>
      <c r="R191" s="45"/>
      <c r="S191" s="45"/>
      <c r="T191" s="45"/>
    </row>
    <row r="192" spans="1:20" x14ac:dyDescent="0.2">
      <c r="A192" s="106">
        <v>16878</v>
      </c>
      <c r="B192" s="106">
        <v>-6.8970400025136769E-3</v>
      </c>
      <c r="D192" s="92">
        <f t="shared" si="29"/>
        <v>1.6878</v>
      </c>
      <c r="E192" s="92">
        <f t="shared" si="30"/>
        <v>-6.8970400025136769E-3</v>
      </c>
      <c r="F192" s="36">
        <f t="shared" si="31"/>
        <v>2.8486688399999998</v>
      </c>
      <c r="G192" s="36">
        <f t="shared" si="32"/>
        <v>4.8079832681519994</v>
      </c>
      <c r="H192" s="36">
        <f t="shared" si="33"/>
        <v>8.1149141599869434</v>
      </c>
      <c r="I192" s="36">
        <f t="shared" si="34"/>
        <v>-1.1640824116242584E-2</v>
      </c>
      <c r="J192" s="36">
        <f t="shared" si="35"/>
        <v>-1.9647382943394232E-2</v>
      </c>
      <c r="K192" s="36">
        <f t="shared" ca="1" si="36"/>
        <v>8.6374447447181389E-4</v>
      </c>
      <c r="L192" s="36">
        <f t="shared" ca="1" si="37"/>
        <v>6.0229775698218957E-5</v>
      </c>
      <c r="M192" s="36">
        <f t="shared" ca="1" si="38"/>
        <v>33460909.353202004</v>
      </c>
      <c r="N192" s="36">
        <f t="shared" ca="1" si="39"/>
        <v>61009331.925836354</v>
      </c>
      <c r="O192" s="36">
        <f t="shared" ca="1" si="40"/>
        <v>4454777.5912184641</v>
      </c>
      <c r="P192" s="45">
        <f t="shared" ca="1" si="41"/>
        <v>-7.7607844769854908E-3</v>
      </c>
    </row>
    <row r="193" spans="1:20" x14ac:dyDescent="0.2">
      <c r="A193" s="107">
        <v>16997</v>
      </c>
      <c r="B193" s="107">
        <v>-2.0879600051557645E-3</v>
      </c>
      <c r="C193" s="45"/>
      <c r="D193" s="92">
        <f t="shared" si="29"/>
        <v>1.6997</v>
      </c>
      <c r="E193" s="92">
        <f t="shared" si="30"/>
        <v>-2.0879600051557645E-3</v>
      </c>
      <c r="F193" s="36">
        <f t="shared" si="31"/>
        <v>2.88898009</v>
      </c>
      <c r="G193" s="36">
        <f t="shared" si="32"/>
        <v>4.910399458973</v>
      </c>
      <c r="H193" s="36">
        <f t="shared" si="33"/>
        <v>8.3462059604164089</v>
      </c>
      <c r="I193" s="36">
        <f t="shared" si="34"/>
        <v>-3.5489056207632531E-3</v>
      </c>
      <c r="J193" s="36">
        <f t="shared" si="35"/>
        <v>-6.0320748836113014E-3</v>
      </c>
      <c r="K193" s="36">
        <f t="shared" ca="1" si="36"/>
        <v>9.4396825084971069E-4</v>
      </c>
      <c r="L193" s="36">
        <f t="shared" ca="1" si="37"/>
        <v>9.192588949564403E-6</v>
      </c>
      <c r="M193" s="36">
        <f t="shared" ca="1" si="38"/>
        <v>37523954.538142763</v>
      </c>
      <c r="N193" s="36">
        <f t="shared" ca="1" si="39"/>
        <v>66347619.488520421</v>
      </c>
      <c r="O193" s="36">
        <f t="shared" ca="1" si="40"/>
        <v>4780082.9610122656</v>
      </c>
      <c r="P193" s="45">
        <f t="shared" ca="1" si="41"/>
        <v>-3.0319282560054752E-3</v>
      </c>
      <c r="Q193" s="45"/>
      <c r="R193" s="45"/>
      <c r="S193" s="45"/>
      <c r="T193" s="45"/>
    </row>
    <row r="194" spans="1:20" x14ac:dyDescent="0.2">
      <c r="A194" s="106">
        <v>16997.5</v>
      </c>
      <c r="B194" s="106">
        <v>-7.9332999957841821E-3</v>
      </c>
      <c r="D194" s="92">
        <f t="shared" si="29"/>
        <v>1.6997500000000001</v>
      </c>
      <c r="E194" s="92">
        <f t="shared" si="30"/>
        <v>-7.9332999957841821E-3</v>
      </c>
      <c r="F194" s="36">
        <f t="shared" si="31"/>
        <v>2.8891500625000002</v>
      </c>
      <c r="G194" s="36">
        <f t="shared" si="32"/>
        <v>4.9108328187343755</v>
      </c>
      <c r="H194" s="36">
        <f t="shared" si="33"/>
        <v>8.3471880836437542</v>
      </c>
      <c r="I194" s="36">
        <f t="shared" si="34"/>
        <v>-1.3484626667834164E-2</v>
      </c>
      <c r="J194" s="36">
        <f t="shared" si="35"/>
        <v>-2.2920494178651121E-2</v>
      </c>
      <c r="K194" s="36">
        <f t="shared" ca="1" si="36"/>
        <v>9.4430845286016564E-4</v>
      </c>
      <c r="L194" s="36">
        <f t="shared" ca="1" si="37"/>
        <v>7.8811931767441498E-5</v>
      </c>
      <c r="M194" s="36">
        <f t="shared" ca="1" si="38"/>
        <v>37541239.119942442</v>
      </c>
      <c r="N194" s="36">
        <f t="shared" ca="1" si="39"/>
        <v>66370122.189154066</v>
      </c>
      <c r="O194" s="36">
        <f t="shared" ca="1" si="40"/>
        <v>4781447.2383312415</v>
      </c>
      <c r="P194" s="45">
        <f t="shared" ca="1" si="41"/>
        <v>-8.8776084486443477E-3</v>
      </c>
    </row>
    <row r="195" spans="1:20" x14ac:dyDescent="0.2">
      <c r="A195" s="107">
        <v>17091.5</v>
      </c>
      <c r="B195" s="107">
        <v>-8.5721999494126067E-4</v>
      </c>
      <c r="C195" s="45"/>
      <c r="D195" s="92">
        <f t="shared" si="29"/>
        <v>1.7091499999999999</v>
      </c>
      <c r="E195" s="92">
        <f t="shared" si="30"/>
        <v>-8.5721999494126067E-4</v>
      </c>
      <c r="F195" s="36">
        <f t="shared" si="31"/>
        <v>2.9211937225</v>
      </c>
      <c r="G195" s="36">
        <f t="shared" si="32"/>
        <v>4.9927582508108745</v>
      </c>
      <c r="H195" s="36">
        <f t="shared" si="33"/>
        <v>8.5333727643734072</v>
      </c>
      <c r="I195" s="36">
        <f t="shared" si="34"/>
        <v>-1.4651175543538557E-3</v>
      </c>
      <c r="J195" s="36">
        <f t="shared" si="35"/>
        <v>-2.5041056680238922E-3</v>
      </c>
      <c r="K195" s="36">
        <f t="shared" ca="1" si="36"/>
        <v>1.0087313677581838E-3</v>
      </c>
      <c r="L195" s="36">
        <f t="shared" ca="1" si="37"/>
        <v>3.4817744879599138E-6</v>
      </c>
      <c r="M195" s="36">
        <f t="shared" ca="1" si="38"/>
        <v>40818330.681400552</v>
      </c>
      <c r="N195" s="36">
        <f t="shared" ca="1" si="39"/>
        <v>70607165.058799043</v>
      </c>
      <c r="O195" s="36">
        <f t="shared" ca="1" si="40"/>
        <v>5037309.3397127762</v>
      </c>
      <c r="P195" s="45">
        <f t="shared" ca="1" si="41"/>
        <v>-1.8659513626994445E-3</v>
      </c>
      <c r="Q195" s="45"/>
      <c r="R195" s="45"/>
      <c r="S195" s="45"/>
      <c r="T195" s="45"/>
    </row>
    <row r="196" spans="1:20" x14ac:dyDescent="0.2">
      <c r="A196" s="106">
        <v>17219.5</v>
      </c>
      <c r="B196" s="106">
        <v>7.3574000271037221E-4</v>
      </c>
      <c r="D196" s="92">
        <f t="shared" si="29"/>
        <v>1.7219500000000001</v>
      </c>
      <c r="E196" s="92">
        <f t="shared" si="30"/>
        <v>7.3574000271037221E-4</v>
      </c>
      <c r="F196" s="36">
        <f t="shared" si="31"/>
        <v>2.9651118025000005</v>
      </c>
      <c r="G196" s="36">
        <f t="shared" si="32"/>
        <v>5.1057742683148764</v>
      </c>
      <c r="H196" s="36">
        <f t="shared" si="33"/>
        <v>8.7918880013248017</v>
      </c>
      <c r="I196" s="36">
        <f t="shared" si="34"/>
        <v>1.2669074976671255E-3</v>
      </c>
      <c r="J196" s="36">
        <f t="shared" si="35"/>
        <v>2.1815513656079067E-3</v>
      </c>
      <c r="K196" s="36">
        <f t="shared" ca="1" si="36"/>
        <v>1.0979434837638004E-3</v>
      </c>
      <c r="L196" s="36">
        <f t="shared" ca="1" si="37"/>
        <v>1.3119136168722111E-7</v>
      </c>
      <c r="M196" s="36">
        <f t="shared" ca="1" si="38"/>
        <v>45355751.754737787</v>
      </c>
      <c r="N196" s="36">
        <f t="shared" ca="1" si="39"/>
        <v>76383668.969665438</v>
      </c>
      <c r="O196" s="36">
        <f t="shared" ca="1" si="40"/>
        <v>5382941.1807603259</v>
      </c>
      <c r="P196" s="45">
        <f t="shared" ca="1" si="41"/>
        <v>-3.6220348105342817E-4</v>
      </c>
    </row>
    <row r="197" spans="1:20" x14ac:dyDescent="0.2">
      <c r="A197" s="107">
        <v>17267.5</v>
      </c>
      <c r="B197" s="107">
        <v>5.8309999440098181E-4</v>
      </c>
      <c r="C197" s="45"/>
      <c r="D197" s="92">
        <f t="shared" si="29"/>
        <v>1.72675</v>
      </c>
      <c r="E197" s="92">
        <f t="shared" si="30"/>
        <v>5.8309999440098181E-4</v>
      </c>
      <c r="F197" s="36">
        <f t="shared" si="31"/>
        <v>2.9816655624999999</v>
      </c>
      <c r="G197" s="36">
        <f t="shared" si="32"/>
        <v>5.148591010046875</v>
      </c>
      <c r="H197" s="36">
        <f t="shared" si="33"/>
        <v>8.8903295265984408</v>
      </c>
      <c r="I197" s="36">
        <f t="shared" si="34"/>
        <v>1.0068679153318954E-3</v>
      </c>
      <c r="J197" s="36">
        <f t="shared" si="35"/>
        <v>1.7386091727993505E-3</v>
      </c>
      <c r="K197" s="36">
        <f t="shared" ca="1" si="36"/>
        <v>1.1318401962634294E-3</v>
      </c>
      <c r="L197" s="36">
        <f t="shared" ca="1" si="37"/>
        <v>3.0111580914003972E-7</v>
      </c>
      <c r="M197" s="36">
        <f t="shared" ca="1" si="38"/>
        <v>47074886.667347945</v>
      </c>
      <c r="N197" s="36">
        <f t="shared" ca="1" si="39"/>
        <v>78546969.399430603</v>
      </c>
      <c r="O197" s="36">
        <f t="shared" ca="1" si="40"/>
        <v>5511450.5791145219</v>
      </c>
      <c r="P197" s="45">
        <f t="shared" ca="1" si="41"/>
        <v>-5.4874020186244758E-4</v>
      </c>
      <c r="Q197" s="45"/>
      <c r="R197" s="45"/>
      <c r="S197" s="45"/>
      <c r="T197" s="45"/>
    </row>
    <row r="198" spans="1:20" x14ac:dyDescent="0.2">
      <c r="A198" s="106">
        <v>17322</v>
      </c>
      <c r="B198" s="106">
        <v>3.4410399966873229E-3</v>
      </c>
      <c r="D198" s="92">
        <f t="shared" si="29"/>
        <v>1.7322</v>
      </c>
      <c r="E198" s="92">
        <f t="shared" si="30"/>
        <v>3.4410399966873229E-3</v>
      </c>
      <c r="F198" s="36">
        <f t="shared" si="31"/>
        <v>3.00051684</v>
      </c>
      <c r="G198" s="36">
        <f t="shared" si="32"/>
        <v>5.197495270248</v>
      </c>
      <c r="H198" s="36">
        <f t="shared" si="33"/>
        <v>9.0031013071235861</v>
      </c>
      <c r="I198" s="36">
        <f t="shared" si="34"/>
        <v>5.9605694822617806E-3</v>
      </c>
      <c r="J198" s="36">
        <f t="shared" si="35"/>
        <v>1.0324898457173857E-2</v>
      </c>
      <c r="K198" s="36">
        <f t="shared" ca="1" si="36"/>
        <v>1.1706194733537342E-3</v>
      </c>
      <c r="L198" s="36">
        <f t="shared" ca="1" si="37"/>
        <v>5.1548093527743671E-6</v>
      </c>
      <c r="M198" s="36">
        <f t="shared" ca="1" si="38"/>
        <v>49035870.41261106</v>
      </c>
      <c r="N198" s="36">
        <f t="shared" ca="1" si="39"/>
        <v>80998586.104981869</v>
      </c>
      <c r="O198" s="36">
        <f t="shared" ca="1" si="40"/>
        <v>5656481.1214659931</v>
      </c>
      <c r="P198" s="45">
        <f t="shared" ca="1" si="41"/>
        <v>2.2704205233335887E-3</v>
      </c>
    </row>
    <row r="199" spans="1:20" x14ac:dyDescent="0.2">
      <c r="A199" s="107">
        <v>17356.5</v>
      </c>
      <c r="B199" s="107">
        <v>4.1125799980363809E-3</v>
      </c>
      <c r="C199" s="45"/>
      <c r="D199" s="92">
        <f t="shared" si="29"/>
        <v>1.7356499999999999</v>
      </c>
      <c r="E199" s="92">
        <f t="shared" si="30"/>
        <v>4.1125799980363809E-3</v>
      </c>
      <c r="F199" s="36">
        <f t="shared" si="31"/>
        <v>3.0124809224999995</v>
      </c>
      <c r="G199" s="36">
        <f t="shared" si="32"/>
        <v>5.2286125131371239</v>
      </c>
      <c r="H199" s="36">
        <f t="shared" si="33"/>
        <v>9.0750413084264476</v>
      </c>
      <c r="I199" s="36">
        <f t="shared" si="34"/>
        <v>7.1379994735918445E-3</v>
      </c>
      <c r="J199" s="36">
        <f t="shared" si="35"/>
        <v>1.2389068786339684E-2</v>
      </c>
      <c r="K199" s="36">
        <f t="shared" ca="1" si="36"/>
        <v>1.1953285332876994E-3</v>
      </c>
      <c r="L199" s="36">
        <f t="shared" ca="1" si="37"/>
        <v>8.5103561085783265E-6</v>
      </c>
      <c r="M199" s="36">
        <f t="shared" ca="1" si="38"/>
        <v>50281371.012797303</v>
      </c>
      <c r="N199" s="36">
        <f t="shared" ca="1" si="39"/>
        <v>82547111.655737638</v>
      </c>
      <c r="O199" s="36">
        <f t="shared" ca="1" si="40"/>
        <v>5747756.5810988033</v>
      </c>
      <c r="P199" s="45">
        <f t="shared" ca="1" si="41"/>
        <v>2.9172514647486814E-3</v>
      </c>
      <c r="Q199" s="45"/>
      <c r="R199" s="45"/>
      <c r="S199" s="45"/>
      <c r="T199" s="45"/>
    </row>
    <row r="200" spans="1:20" x14ac:dyDescent="0.2">
      <c r="A200" s="106">
        <v>17587.5</v>
      </c>
      <c r="B200" s="106">
        <v>-4.3449999793665484E-4</v>
      </c>
      <c r="D200" s="92">
        <f t="shared" si="29"/>
        <v>1.75875</v>
      </c>
      <c r="E200" s="92">
        <f t="shared" si="30"/>
        <v>-4.3449999793665484E-4</v>
      </c>
      <c r="F200" s="36">
        <f t="shared" si="31"/>
        <v>3.0932015625</v>
      </c>
      <c r="G200" s="36">
        <f t="shared" si="32"/>
        <v>5.4401682480468754</v>
      </c>
      <c r="H200" s="36">
        <f t="shared" si="33"/>
        <v>9.567895906252442</v>
      </c>
      <c r="I200" s="36">
        <f t="shared" si="34"/>
        <v>-7.6417687137109169E-4</v>
      </c>
      <c r="J200" s="36">
        <f t="shared" si="35"/>
        <v>-1.3439960725239075E-3</v>
      </c>
      <c r="K200" s="36">
        <f t="shared" ca="1" si="36"/>
        <v>1.3639818474386004E-3</v>
      </c>
      <c r="L200" s="36">
        <f t="shared" ca="1" si="37"/>
        <v>3.2345369481443834E-6</v>
      </c>
      <c r="M200" s="36">
        <f t="shared" ca="1" si="38"/>
        <v>58665895.90813975</v>
      </c>
      <c r="N200" s="36">
        <f t="shared" ca="1" si="39"/>
        <v>92807906.02073364</v>
      </c>
      <c r="O200" s="36">
        <f t="shared" ca="1" si="40"/>
        <v>6346073.368224524</v>
      </c>
      <c r="P200" s="45">
        <f t="shared" ca="1" si="41"/>
        <v>-1.7984818453752553E-3</v>
      </c>
    </row>
    <row r="201" spans="1:20" x14ac:dyDescent="0.2">
      <c r="A201" s="107">
        <v>17814</v>
      </c>
      <c r="B201" s="107">
        <v>-3.7352000072132796E-4</v>
      </c>
      <c r="C201" s="45"/>
      <c r="D201" s="92">
        <f t="shared" si="29"/>
        <v>1.7814000000000001</v>
      </c>
      <c r="E201" s="92">
        <f t="shared" si="30"/>
        <v>-3.7352000072132796E-4</v>
      </c>
      <c r="F201" s="36">
        <f t="shared" si="31"/>
        <v>3.1733859600000005</v>
      </c>
      <c r="G201" s="36">
        <f t="shared" si="32"/>
        <v>5.6530697491440014</v>
      </c>
      <c r="H201" s="36">
        <f t="shared" si="33"/>
        <v>10.070378451125125</v>
      </c>
      <c r="I201" s="36">
        <f t="shared" si="34"/>
        <v>-6.6538852928497364E-4</v>
      </c>
      <c r="J201" s="36">
        <f t="shared" si="35"/>
        <v>-1.185323126068252E-3</v>
      </c>
      <c r="K201" s="36">
        <f t="shared" ca="1" si="36"/>
        <v>1.5347733828033009E-3</v>
      </c>
      <c r="L201" s="36">
        <f t="shared" ca="1" si="37"/>
        <v>3.6415836376038763E-6</v>
      </c>
      <c r="M201" s="36">
        <f t="shared" ca="1" si="38"/>
        <v>66869385.447148629</v>
      </c>
      <c r="N201" s="36">
        <f t="shared" ca="1" si="39"/>
        <v>102589421.83204614</v>
      </c>
      <c r="O201" s="36">
        <f t="shared" ca="1" si="40"/>
        <v>6905660.4795464296</v>
      </c>
      <c r="P201" s="45">
        <f t="shared" ca="1" si="41"/>
        <v>-1.9082933835246289E-3</v>
      </c>
      <c r="Q201" s="45"/>
      <c r="R201" s="45"/>
      <c r="S201" s="45"/>
      <c r="T201" s="45"/>
    </row>
    <row r="202" spans="1:20" x14ac:dyDescent="0.2">
      <c r="A202" s="106">
        <v>18256</v>
      </c>
      <c r="B202" s="106">
        <v>-2.6540800026850775E-3</v>
      </c>
      <c r="D202" s="92">
        <f t="shared" si="29"/>
        <v>1.8255999999999999</v>
      </c>
      <c r="E202" s="92">
        <f t="shared" si="30"/>
        <v>-2.6540800026850775E-3</v>
      </c>
      <c r="F202" s="36">
        <f t="shared" si="31"/>
        <v>3.3328153599999997</v>
      </c>
      <c r="G202" s="36">
        <f t="shared" si="32"/>
        <v>6.0843877212159994</v>
      </c>
      <c r="H202" s="36">
        <f t="shared" si="33"/>
        <v>11.107658223851928</v>
      </c>
      <c r="I202" s="36">
        <f t="shared" si="34"/>
        <v>-4.8452884529018771E-3</v>
      </c>
      <c r="J202" s="36">
        <f t="shared" si="35"/>
        <v>-8.8455585996176662E-3</v>
      </c>
      <c r="K202" s="36">
        <f t="shared" ca="1" si="36"/>
        <v>1.8835272317585649E-3</v>
      </c>
      <c r="L202" s="36">
        <f t="shared" ca="1" si="37"/>
        <v>2.0589879414075282E-5</v>
      </c>
      <c r="M202" s="36">
        <f t="shared" ca="1" si="38"/>
        <v>82373893.567443341</v>
      </c>
      <c r="N202" s="36">
        <f t="shared" ca="1" si="39"/>
        <v>120413693.51817772</v>
      </c>
      <c r="O202" s="36">
        <f t="shared" ca="1" si="40"/>
        <v>7894940.00415939</v>
      </c>
      <c r="P202" s="45">
        <f t="shared" ca="1" si="41"/>
        <v>-4.5376072344436424E-3</v>
      </c>
    </row>
    <row r="203" spans="1:20" x14ac:dyDescent="0.2">
      <c r="A203" s="107">
        <v>18333</v>
      </c>
      <c r="B203" s="107">
        <v>-1.8364400020800531E-3</v>
      </c>
      <c r="C203" s="45"/>
      <c r="D203" s="92">
        <f t="shared" si="29"/>
        <v>1.8332999999999999</v>
      </c>
      <c r="E203" s="92">
        <f t="shared" si="30"/>
        <v>-1.8364400020800531E-3</v>
      </c>
      <c r="F203" s="36">
        <f t="shared" si="31"/>
        <v>3.3609888899999998</v>
      </c>
      <c r="G203" s="36">
        <f t="shared" si="32"/>
        <v>6.1617009320369993</v>
      </c>
      <c r="H203" s="36">
        <f t="shared" si="33"/>
        <v>11.29624631870343</v>
      </c>
      <c r="I203" s="36">
        <f t="shared" si="34"/>
        <v>-3.366745455813361E-3</v>
      </c>
      <c r="J203" s="36">
        <f t="shared" si="35"/>
        <v>-6.1722544441426344E-3</v>
      </c>
      <c r="K203" s="36">
        <f t="shared" ca="1" si="36"/>
        <v>1.9463746594006737E-3</v>
      </c>
      <c r="L203" s="36">
        <f t="shared" ca="1" si="37"/>
        <v>1.4309686763113546E-5</v>
      </c>
      <c r="M203" s="36">
        <f t="shared" ca="1" si="38"/>
        <v>84960081.236754939</v>
      </c>
      <c r="N203" s="36">
        <f t="shared" ca="1" si="39"/>
        <v>123300452.03880891</v>
      </c>
      <c r="O203" s="36">
        <f t="shared" ca="1" si="40"/>
        <v>8050832.1275688764</v>
      </c>
      <c r="P203" s="45">
        <f t="shared" ca="1" si="41"/>
        <v>-3.7828146614807268E-3</v>
      </c>
      <c r="Q203" s="45"/>
      <c r="R203" s="45"/>
      <c r="S203" s="45"/>
      <c r="T203" s="45"/>
    </row>
    <row r="204" spans="1:20" x14ac:dyDescent="0.2">
      <c r="A204" s="106">
        <v>18350</v>
      </c>
      <c r="B204" s="106">
        <v>-5.7799999922281131E-4</v>
      </c>
      <c r="D204" s="92">
        <f t="shared" si="29"/>
        <v>1.835</v>
      </c>
      <c r="E204" s="92">
        <f t="shared" si="30"/>
        <v>-5.7799999922281131E-4</v>
      </c>
      <c r="F204" s="36">
        <f t="shared" si="31"/>
        <v>3.3672249999999999</v>
      </c>
      <c r="G204" s="36">
        <f t="shared" si="32"/>
        <v>6.1788578749999994</v>
      </c>
      <c r="H204" s="36">
        <f t="shared" si="33"/>
        <v>11.338204200624999</v>
      </c>
      <c r="I204" s="36">
        <f t="shared" si="34"/>
        <v>-1.0606299985738588E-3</v>
      </c>
      <c r="J204" s="36">
        <f t="shared" si="35"/>
        <v>-1.9462560473830308E-3</v>
      </c>
      <c r="K204" s="36">
        <f t="shared" ca="1" si="36"/>
        <v>1.9603337049516299E-3</v>
      </c>
      <c r="L204" s="36">
        <f t="shared" ca="1" si="37"/>
        <v>6.4431379937479397E-6</v>
      </c>
      <c r="M204" s="36">
        <f t="shared" ca="1" si="38"/>
        <v>85525219.308421448</v>
      </c>
      <c r="N204" s="36">
        <f t="shared" ca="1" si="39"/>
        <v>123927801.67090879</v>
      </c>
      <c r="O204" s="36">
        <f t="shared" ca="1" si="40"/>
        <v>8084525.501474807</v>
      </c>
      <c r="P204" s="45">
        <f t="shared" ca="1" si="41"/>
        <v>-2.5383337041744412E-3</v>
      </c>
    </row>
    <row r="205" spans="1:20" x14ac:dyDescent="0.2">
      <c r="A205" s="107">
        <v>18418.5</v>
      </c>
      <c r="B205" s="107">
        <v>2.6104200005647726E-3</v>
      </c>
      <c r="C205" s="45"/>
      <c r="D205" s="92">
        <f t="shared" si="29"/>
        <v>1.84185</v>
      </c>
      <c r="E205" s="92">
        <f t="shared" si="30"/>
        <v>2.6104200005647726E-3</v>
      </c>
      <c r="F205" s="36">
        <f t="shared" si="31"/>
        <v>3.3924114224999999</v>
      </c>
      <c r="G205" s="36">
        <f t="shared" si="32"/>
        <v>6.2483129785316249</v>
      </c>
      <c r="H205" s="36">
        <f t="shared" si="33"/>
        <v>11.508455259508473</v>
      </c>
      <c r="I205" s="36">
        <f t="shared" si="34"/>
        <v>4.8080020780402266E-3</v>
      </c>
      <c r="J205" s="36">
        <f t="shared" si="35"/>
        <v>8.855618627438392E-3</v>
      </c>
      <c r="K205" s="36">
        <f t="shared" ca="1" si="36"/>
        <v>2.0168869900834517E-3</v>
      </c>
      <c r="L205" s="36">
        <f t="shared" ca="1" si="37"/>
        <v>3.5228143453101982E-7</v>
      </c>
      <c r="M205" s="36">
        <f t="shared" ca="1" si="38"/>
        <v>87779692.603161246</v>
      </c>
      <c r="N205" s="36">
        <f t="shared" ca="1" si="39"/>
        <v>126417752.89612502</v>
      </c>
      <c r="O205" s="36">
        <f t="shared" ca="1" si="40"/>
        <v>8217567.1058430886</v>
      </c>
      <c r="P205" s="45">
        <f t="shared" ca="1" si="41"/>
        <v>5.9353301048132093E-4</v>
      </c>
      <c r="Q205" s="45"/>
      <c r="R205" s="45"/>
      <c r="S205" s="45"/>
      <c r="T205" s="45"/>
    </row>
    <row r="206" spans="1:20" x14ac:dyDescent="0.2">
      <c r="A206" s="106">
        <v>18610.5</v>
      </c>
      <c r="B206" s="106">
        <v>3.9998600041144527E-3</v>
      </c>
      <c r="D206" s="92">
        <f t="shared" si="29"/>
        <v>1.8610500000000001</v>
      </c>
      <c r="E206" s="92">
        <f t="shared" si="30"/>
        <v>3.9998600041144527E-3</v>
      </c>
      <c r="F206" s="36">
        <f t="shared" si="31"/>
        <v>3.4635071025000004</v>
      </c>
      <c r="G206" s="36">
        <f t="shared" si="32"/>
        <v>6.4457598931076259</v>
      </c>
      <c r="H206" s="36">
        <f t="shared" si="33"/>
        <v>11.995881449067948</v>
      </c>
      <c r="I206" s="36">
        <f t="shared" si="34"/>
        <v>7.4439394606572026E-3</v>
      </c>
      <c r="J206" s="36">
        <f t="shared" si="35"/>
        <v>1.3853543533256088E-2</v>
      </c>
      <c r="K206" s="36">
        <f t="shared" ca="1" si="36"/>
        <v>2.1780191489844843E-3</v>
      </c>
      <c r="L206" s="36">
        <f t="shared" ca="1" si="37"/>
        <v>3.3191041014206947E-6</v>
      </c>
      <c r="M206" s="36">
        <f t="shared" ca="1" si="38"/>
        <v>93886652.308747113</v>
      </c>
      <c r="N206" s="36">
        <f t="shared" ca="1" si="39"/>
        <v>133055146.08453165</v>
      </c>
      <c r="O206" s="36">
        <f t="shared" ca="1" si="40"/>
        <v>8566278.4052045308</v>
      </c>
      <c r="P206" s="45">
        <f t="shared" ca="1" si="41"/>
        <v>1.8218408551299685E-3</v>
      </c>
    </row>
    <row r="207" spans="1:20" x14ac:dyDescent="0.2">
      <c r="A207" s="107">
        <v>18670.5</v>
      </c>
      <c r="B207" s="107">
        <v>2.5590599980205297E-3</v>
      </c>
      <c r="C207" s="45"/>
      <c r="D207" s="92">
        <f t="shared" si="29"/>
        <v>1.8670500000000001</v>
      </c>
      <c r="E207" s="92">
        <f t="shared" si="30"/>
        <v>2.5590599980205297E-3</v>
      </c>
      <c r="F207" s="36">
        <f t="shared" si="31"/>
        <v>3.4858757025000005</v>
      </c>
      <c r="G207" s="36">
        <f t="shared" si="32"/>
        <v>6.5083042303526266</v>
      </c>
      <c r="H207" s="36">
        <f t="shared" si="33"/>
        <v>12.151329413279871</v>
      </c>
      <c r="I207" s="36">
        <f t="shared" si="34"/>
        <v>4.7778929693042304E-3</v>
      </c>
      <c r="J207" s="36">
        <f t="shared" si="35"/>
        <v>8.9205650683394644E-3</v>
      </c>
      <c r="K207" s="36">
        <f t="shared" ca="1" si="36"/>
        <v>2.2291643306536733E-3</v>
      </c>
      <c r="L207" s="36">
        <f t="shared" ca="1" si="37"/>
        <v>1.0883115134742357E-7</v>
      </c>
      <c r="M207" s="36">
        <f t="shared" ca="1" si="38"/>
        <v>95724795.442844078</v>
      </c>
      <c r="N207" s="36">
        <f t="shared" ca="1" si="39"/>
        <v>135019981.79807729</v>
      </c>
      <c r="O207" s="36">
        <f t="shared" ca="1" si="40"/>
        <v>8667625.5833366532</v>
      </c>
      <c r="P207" s="45">
        <f t="shared" ca="1" si="41"/>
        <v>3.2989566736685641E-4</v>
      </c>
      <c r="Q207" s="45"/>
      <c r="R207" s="45"/>
      <c r="S207" s="45"/>
      <c r="T207" s="45"/>
    </row>
    <row r="208" spans="1:20" x14ac:dyDescent="0.2">
      <c r="A208" s="107">
        <v>18684</v>
      </c>
      <c r="B208" s="107">
        <v>-3.2651200017426163E-3</v>
      </c>
      <c r="C208" s="45"/>
      <c r="D208" s="92">
        <f t="shared" si="29"/>
        <v>1.8684000000000001</v>
      </c>
      <c r="E208" s="92">
        <f t="shared" si="30"/>
        <v>-3.2651200017426163E-3</v>
      </c>
      <c r="F208" s="36">
        <f t="shared" si="31"/>
        <v>3.4909185600000003</v>
      </c>
      <c r="G208" s="36">
        <f t="shared" si="32"/>
        <v>6.5224322375040007</v>
      </c>
      <c r="H208" s="36">
        <f t="shared" si="33"/>
        <v>12.186512392552476</v>
      </c>
      <c r="I208" s="36">
        <f t="shared" si="34"/>
        <v>-6.1005502112559049E-3</v>
      </c>
      <c r="J208" s="36">
        <f t="shared" si="35"/>
        <v>-1.1398268014710533E-2</v>
      </c>
      <c r="K208" s="36">
        <f t="shared" ca="1" si="36"/>
        <v>2.2407239309738224E-3</v>
      </c>
      <c r="L208" s="36">
        <f t="shared" ca="1" si="37"/>
        <v>3.031431741143042E-5</v>
      </c>
      <c r="M208" s="36">
        <f t="shared" ca="1" si="38"/>
        <v>96133443.830095813</v>
      </c>
      <c r="N208" s="36">
        <f t="shared" ca="1" si="39"/>
        <v>135454580.18675968</v>
      </c>
      <c r="O208" s="36">
        <f t="shared" ca="1" si="40"/>
        <v>8689912.2994360253</v>
      </c>
      <c r="P208" s="45">
        <f t="shared" ca="1" si="41"/>
        <v>-5.5058439327164387E-3</v>
      </c>
      <c r="Q208" s="45"/>
      <c r="R208" s="45"/>
      <c r="S208" s="45"/>
      <c r="T208" s="45"/>
    </row>
    <row r="209" spans="1:20" x14ac:dyDescent="0.2">
      <c r="A209" s="106">
        <v>18722</v>
      </c>
      <c r="B209" s="106">
        <v>5.4890399987925775E-3</v>
      </c>
      <c r="D209" s="92">
        <f t="shared" si="29"/>
        <v>1.8722000000000001</v>
      </c>
      <c r="E209" s="92">
        <f t="shared" si="30"/>
        <v>5.4890399987925775E-3</v>
      </c>
      <c r="F209" s="36">
        <f t="shared" si="31"/>
        <v>3.5051328400000004</v>
      </c>
      <c r="G209" s="36">
        <f t="shared" si="32"/>
        <v>6.5623097030480011</v>
      </c>
      <c r="H209" s="36">
        <f t="shared" si="33"/>
        <v>12.285956226046467</v>
      </c>
      <c r="I209" s="36">
        <f t="shared" si="34"/>
        <v>1.0276580685739464E-2</v>
      </c>
      <c r="J209" s="36">
        <f t="shared" si="35"/>
        <v>1.9239814359841425E-2</v>
      </c>
      <c r="K209" s="36">
        <f t="shared" ca="1" si="36"/>
        <v>2.2733644947452517E-3</v>
      </c>
      <c r="L209" s="36">
        <f t="shared" ca="1" si="37"/>
        <v>1.0340568947330023E-5</v>
      </c>
      <c r="M209" s="36">
        <f t="shared" ca="1" si="38"/>
        <v>97273725.662882105</v>
      </c>
      <c r="N209" s="36">
        <f t="shared" ca="1" si="39"/>
        <v>136662873.86307725</v>
      </c>
      <c r="O209" s="36">
        <f t="shared" ca="1" si="40"/>
        <v>8751614.2313395087</v>
      </c>
      <c r="P209" s="45">
        <f t="shared" ca="1" si="41"/>
        <v>3.2156755040473259E-3</v>
      </c>
    </row>
    <row r="210" spans="1:20" x14ac:dyDescent="0.2">
      <c r="A210" s="106">
        <v>18734.5</v>
      </c>
      <c r="B210" s="106">
        <v>-3.6444600045797415E-3</v>
      </c>
      <c r="D210" s="92">
        <f t="shared" si="29"/>
        <v>1.8734500000000001</v>
      </c>
      <c r="E210" s="92">
        <f t="shared" si="30"/>
        <v>-3.6444600045797415E-3</v>
      </c>
      <c r="F210" s="36">
        <f t="shared" si="31"/>
        <v>3.5098149025000001</v>
      </c>
      <c r="G210" s="36">
        <f t="shared" si="32"/>
        <v>6.5754627290886249</v>
      </c>
      <c r="H210" s="36">
        <f t="shared" si="33"/>
        <v>12.318800649811084</v>
      </c>
      <c r="I210" s="36">
        <f t="shared" si="34"/>
        <v>-6.827713595579917E-3</v>
      </c>
      <c r="J210" s="36">
        <f t="shared" si="35"/>
        <v>-1.2791380035639196E-2</v>
      </c>
      <c r="K210" s="36">
        <f t="shared" ca="1" si="36"/>
        <v>2.2841345619772704E-3</v>
      </c>
      <c r="L210" s="36">
        <f t="shared" ca="1" si="37"/>
        <v>3.5148233534609324E-5</v>
      </c>
      <c r="M210" s="36">
        <f t="shared" ca="1" si="38"/>
        <v>97645549.913418934</v>
      </c>
      <c r="N210" s="36">
        <f t="shared" ca="1" si="39"/>
        <v>137055448.75537112</v>
      </c>
      <c r="O210" s="36">
        <f t="shared" ca="1" si="40"/>
        <v>8771576.0718573276</v>
      </c>
      <c r="P210" s="45">
        <f t="shared" ca="1" si="41"/>
        <v>-5.9285945665570119E-3</v>
      </c>
    </row>
    <row r="211" spans="1:20" x14ac:dyDescent="0.2">
      <c r="A211" s="107">
        <v>18743</v>
      </c>
      <c r="B211" s="107">
        <v>7.9847599990898743E-3</v>
      </c>
      <c r="C211" s="45"/>
      <c r="D211" s="92">
        <f t="shared" si="29"/>
        <v>1.8743000000000001</v>
      </c>
      <c r="E211" s="92">
        <f t="shared" si="30"/>
        <v>7.9847599990898743E-3</v>
      </c>
      <c r="F211" s="36">
        <f t="shared" si="31"/>
        <v>3.5130004900000005</v>
      </c>
      <c r="G211" s="36">
        <f t="shared" si="32"/>
        <v>6.5844168184070009</v>
      </c>
      <c r="H211" s="36">
        <f t="shared" si="33"/>
        <v>12.341172442740243</v>
      </c>
      <c r="I211" s="36">
        <f t="shared" si="34"/>
        <v>1.4965835666294152E-2</v>
      </c>
      <c r="J211" s="36">
        <f t="shared" si="35"/>
        <v>2.8050465789335129E-2</v>
      </c>
      <c r="K211" s="36">
        <f t="shared" ca="1" si="36"/>
        <v>2.2914675503993599E-3</v>
      </c>
      <c r="L211" s="36">
        <f t="shared" ca="1" si="37"/>
        <v>3.2413578906316435E-5</v>
      </c>
      <c r="M211" s="36">
        <f t="shared" ca="1" si="38"/>
        <v>97897454.078552365</v>
      </c>
      <c r="N211" s="36">
        <f t="shared" ca="1" si="39"/>
        <v>137321005.23851651</v>
      </c>
      <c r="O211" s="36">
        <f t="shared" ca="1" si="40"/>
        <v>8785054.853220433</v>
      </c>
      <c r="P211" s="45">
        <f t="shared" ca="1" si="41"/>
        <v>5.6932924486905144E-3</v>
      </c>
      <c r="Q211" s="45"/>
      <c r="R211" s="45"/>
      <c r="S211" s="45"/>
      <c r="T211" s="45"/>
    </row>
    <row r="212" spans="1:20" x14ac:dyDescent="0.2">
      <c r="A212" s="106">
        <v>18756</v>
      </c>
      <c r="B212" s="106">
        <v>6.0059199968236499E-3</v>
      </c>
      <c r="D212" s="92">
        <f t="shared" si="29"/>
        <v>1.8755999999999999</v>
      </c>
      <c r="E212" s="92">
        <f t="shared" si="30"/>
        <v>6.0059199968236499E-3</v>
      </c>
      <c r="F212" s="36">
        <f t="shared" si="31"/>
        <v>3.5178753599999997</v>
      </c>
      <c r="G212" s="36">
        <f t="shared" si="32"/>
        <v>6.5981270252159989</v>
      </c>
      <c r="H212" s="36">
        <f t="shared" si="33"/>
        <v>12.375447048495127</v>
      </c>
      <c r="I212" s="36">
        <f t="shared" si="34"/>
        <v>1.1264703546042438E-2</v>
      </c>
      <c r="J212" s="36">
        <f t="shared" si="35"/>
        <v>2.1128077970957195E-2</v>
      </c>
      <c r="K212" s="36">
        <f t="shared" ca="1" si="36"/>
        <v>2.3026973382149693E-3</v>
      </c>
      <c r="L212" s="36">
        <f t="shared" ca="1" si="37"/>
        <v>1.3713858059232744E-5</v>
      </c>
      <c r="M212" s="36">
        <f t="shared" ca="1" si="38"/>
        <v>98281242.333532989</v>
      </c>
      <c r="N212" s="36">
        <f t="shared" ca="1" si="39"/>
        <v>137724956.59470206</v>
      </c>
      <c r="O212" s="36">
        <f t="shared" ca="1" si="40"/>
        <v>8805519.7631235309</v>
      </c>
      <c r="P212" s="45">
        <f t="shared" ca="1" si="41"/>
        <v>3.7032226586086806E-3</v>
      </c>
    </row>
    <row r="213" spans="1:20" x14ac:dyDescent="0.2">
      <c r="A213" s="107">
        <v>18760</v>
      </c>
      <c r="B213" s="107">
        <v>3.2432000007247552E-3</v>
      </c>
      <c r="C213" s="45"/>
      <c r="D213" s="92">
        <f t="shared" ref="D213:D276" si="42">A213/A$18</f>
        <v>1.8759999999999999</v>
      </c>
      <c r="E213" s="92">
        <f t="shared" ref="E213:E276" si="43">B213/B$18</f>
        <v>3.2432000007247552E-3</v>
      </c>
      <c r="F213" s="36">
        <f t="shared" ref="F213:F276" si="44">D213*D213</f>
        <v>3.5193759999999994</v>
      </c>
      <c r="G213" s="36">
        <f t="shared" ref="G213:G276" si="45">D213*F213</f>
        <v>6.6023493759999985</v>
      </c>
      <c r="H213" s="36">
        <f t="shared" ref="H213:H276" si="46">F213*F213</f>
        <v>12.386007429375995</v>
      </c>
      <c r="I213" s="36">
        <f t="shared" ref="I213:I276" si="47">E213*D213</f>
        <v>6.0842432013596404E-3</v>
      </c>
      <c r="J213" s="36">
        <f t="shared" ref="J213:J276" si="48">I213*D213</f>
        <v>1.1414040245750684E-2</v>
      </c>
      <c r="K213" s="36">
        <f t="shared" ref="K213:K276" ca="1" si="49">+E$4+E$5*D213+E$6*D213^2</f>
        <v>2.3061562166683015E-3</v>
      </c>
      <c r="L213" s="36">
        <f t="shared" ref="L213:L276" ca="1" si="50">+(K213-E213)^2</f>
        <v>8.7805105323883779E-7</v>
      </c>
      <c r="M213" s="36">
        <f t="shared" ref="M213:M276" ca="1" si="51">(M$1-M$2*D213+M$3*F213)^2</f>
        <v>98398969.736503556</v>
      </c>
      <c r="N213" s="36">
        <f t="shared" ref="N213:N276" ca="1" si="52">(-M$2+M$4*D213-M$5*F213)^2</f>
        <v>137848713.68760827</v>
      </c>
      <c r="O213" s="36">
        <f t="shared" ref="O213:O276" ca="1" si="53">+(M$3-D213*M$5+F213*M$6)^2</f>
        <v>8811780.1442322079</v>
      </c>
      <c r="P213" s="45">
        <f t="shared" ref="P213:P276" ca="1" si="54">+E213-K213</f>
        <v>9.3704378405645369E-4</v>
      </c>
      <c r="Q213" s="45"/>
      <c r="R213" s="45"/>
      <c r="S213" s="45"/>
      <c r="T213" s="45"/>
    </row>
    <row r="214" spans="1:20" x14ac:dyDescent="0.2">
      <c r="A214" s="106">
        <v>18781.5</v>
      </c>
      <c r="B214" s="106">
        <v>4.8935800004983321E-3</v>
      </c>
      <c r="D214" s="92">
        <f t="shared" si="42"/>
        <v>1.87815</v>
      </c>
      <c r="E214" s="92">
        <f t="shared" si="43"/>
        <v>4.8935800004983321E-3</v>
      </c>
      <c r="F214" s="36">
        <f t="shared" si="44"/>
        <v>3.5274474224999999</v>
      </c>
      <c r="G214" s="36">
        <f t="shared" si="45"/>
        <v>6.6250753765683745</v>
      </c>
      <c r="H214" s="36">
        <f t="shared" si="46"/>
        <v>12.442885318501892</v>
      </c>
      <c r="I214" s="36">
        <f t="shared" si="47"/>
        <v>9.1908772779359417E-3</v>
      </c>
      <c r="J214" s="36">
        <f t="shared" si="48"/>
        <v>1.7261846159555387E-2</v>
      </c>
      <c r="K214" s="36">
        <f t="shared" ca="1" si="49"/>
        <v>2.3247763838039406E-3</v>
      </c>
      <c r="L214" s="36">
        <f t="shared" ca="1" si="50"/>
        <v>6.5987520211421861E-6</v>
      </c>
      <c r="M214" s="36">
        <f t="shared" ca="1" si="51"/>
        <v>99028817.854489803</v>
      </c>
      <c r="N214" s="36">
        <f t="shared" ca="1" si="52"/>
        <v>138509566.73738432</v>
      </c>
      <c r="O214" s="36">
        <f t="shared" ca="1" si="53"/>
        <v>8845134.1596577987</v>
      </c>
      <c r="P214" s="45">
        <f t="shared" ca="1" si="54"/>
        <v>2.5688036166943914E-3</v>
      </c>
    </row>
    <row r="215" spans="1:20" x14ac:dyDescent="0.2">
      <c r="A215" s="107">
        <v>18782</v>
      </c>
      <c r="B215" s="107">
        <v>7.0482400042237714E-3</v>
      </c>
      <c r="C215" s="45"/>
      <c r="D215" s="92">
        <f t="shared" si="42"/>
        <v>1.8782000000000001</v>
      </c>
      <c r="E215" s="92">
        <f t="shared" si="43"/>
        <v>7.0482400042237714E-3</v>
      </c>
      <c r="F215" s="36">
        <f t="shared" si="44"/>
        <v>3.5276352400000004</v>
      </c>
      <c r="G215" s="36">
        <f t="shared" si="45"/>
        <v>6.625604507768001</v>
      </c>
      <c r="H215" s="36">
        <f t="shared" si="46"/>
        <v>12.444210386489861</v>
      </c>
      <c r="I215" s="36">
        <f t="shared" si="47"/>
        <v>1.3238004375933088E-2</v>
      </c>
      <c r="J215" s="36">
        <f t="shared" si="48"/>
        <v>2.4863619818877528E-2</v>
      </c>
      <c r="K215" s="36">
        <f t="shared" ca="1" si="49"/>
        <v>2.3252099866875112E-3</v>
      </c>
      <c r="L215" s="36">
        <f t="shared" ca="1" si="50"/>
        <v>2.2307012546548566E-5</v>
      </c>
      <c r="M215" s="36">
        <f t="shared" ca="1" si="51"/>
        <v>99043406.24380216</v>
      </c>
      <c r="N215" s="36">
        <f t="shared" ca="1" si="52"/>
        <v>138524848.00238651</v>
      </c>
      <c r="O215" s="36">
        <f t="shared" ca="1" si="53"/>
        <v>8845903.889619654</v>
      </c>
      <c r="P215" s="45">
        <f t="shared" ca="1" si="54"/>
        <v>4.7230300175362602E-3</v>
      </c>
      <c r="Q215" s="45"/>
      <c r="R215" s="45"/>
      <c r="S215" s="45"/>
      <c r="T215" s="45"/>
    </row>
    <row r="216" spans="1:20" x14ac:dyDescent="0.2">
      <c r="A216" s="106">
        <v>18790</v>
      </c>
      <c r="B216" s="106">
        <v>1.5228000047500245E-3</v>
      </c>
      <c r="D216" s="92">
        <f t="shared" si="42"/>
        <v>1.879</v>
      </c>
      <c r="E216" s="92">
        <f t="shared" si="43"/>
        <v>1.5228000047500245E-3</v>
      </c>
      <c r="F216" s="36">
        <f t="shared" si="44"/>
        <v>3.5306410000000001</v>
      </c>
      <c r="G216" s="36">
        <f t="shared" si="45"/>
        <v>6.6340744389999999</v>
      </c>
      <c r="H216" s="36">
        <f t="shared" si="46"/>
        <v>12.465425870881001</v>
      </c>
      <c r="I216" s="36">
        <f t="shared" si="47"/>
        <v>2.8613412089252962E-3</v>
      </c>
      <c r="J216" s="36">
        <f t="shared" si="48"/>
        <v>5.3764601315706316E-3</v>
      </c>
      <c r="K216" s="36">
        <f t="shared" ca="1" si="49"/>
        <v>2.3321511919501096E-3</v>
      </c>
      <c r="L216" s="36">
        <f t="shared" ca="1" si="50"/>
        <v>6.5504934422218726E-7</v>
      </c>
      <c r="M216" s="36">
        <f t="shared" ca="1" si="51"/>
        <v>99276451.978247762</v>
      </c>
      <c r="N216" s="36">
        <f t="shared" ca="1" si="52"/>
        <v>138768805.70854613</v>
      </c>
      <c r="O216" s="36">
        <f t="shared" ca="1" si="53"/>
        <v>8858182.7109188326</v>
      </c>
      <c r="P216" s="45">
        <f t="shared" ca="1" si="54"/>
        <v>-8.0935118720008511E-4</v>
      </c>
    </row>
    <row r="217" spans="1:20" x14ac:dyDescent="0.2">
      <c r="A217" s="107">
        <v>18790.5</v>
      </c>
      <c r="B217" s="107">
        <v>1.6774600007920526E-3</v>
      </c>
      <c r="C217" s="45"/>
      <c r="D217" s="92">
        <f t="shared" si="42"/>
        <v>1.8790500000000001</v>
      </c>
      <c r="E217" s="92">
        <f t="shared" si="43"/>
        <v>1.6774600007920526E-3</v>
      </c>
      <c r="F217" s="36">
        <f t="shared" si="44"/>
        <v>3.5308289025000006</v>
      </c>
      <c r="G217" s="36">
        <f t="shared" si="45"/>
        <v>6.6346040492426264</v>
      </c>
      <c r="H217" s="36">
        <f t="shared" si="46"/>
        <v>12.466752738729358</v>
      </c>
      <c r="I217" s="36">
        <f t="shared" si="47"/>
        <v>3.1520312144883065E-3</v>
      </c>
      <c r="J217" s="36">
        <f t="shared" si="48"/>
        <v>5.9228242535842527E-3</v>
      </c>
      <c r="K217" s="36">
        <f t="shared" ca="1" si="49"/>
        <v>2.3325852397243635E-3</v>
      </c>
      <c r="L217" s="36">
        <f t="shared" ca="1" si="50"/>
        <v>4.2918907868611742E-7</v>
      </c>
      <c r="M217" s="36">
        <f t="shared" ca="1" si="51"/>
        <v>99290994.263246343</v>
      </c>
      <c r="N217" s="36">
        <f t="shared" ca="1" si="52"/>
        <v>138784019.11617771</v>
      </c>
      <c r="O217" s="36">
        <f t="shared" ca="1" si="53"/>
        <v>8858947.8316005189</v>
      </c>
      <c r="P217" s="45">
        <f t="shared" ca="1" si="54"/>
        <v>-6.5512523893231089E-4</v>
      </c>
      <c r="Q217" s="45"/>
      <c r="R217" s="45"/>
      <c r="S217" s="45"/>
      <c r="T217" s="45"/>
    </row>
    <row r="218" spans="1:20" x14ac:dyDescent="0.2">
      <c r="A218" s="107">
        <v>18798.5</v>
      </c>
      <c r="B218" s="107">
        <v>5.1520199995138682E-3</v>
      </c>
      <c r="C218" s="45"/>
      <c r="D218" s="92">
        <f t="shared" si="42"/>
        <v>1.87985</v>
      </c>
      <c r="E218" s="92">
        <f t="shared" si="43"/>
        <v>5.1520199995138682E-3</v>
      </c>
      <c r="F218" s="36">
        <f t="shared" si="44"/>
        <v>3.5338360225000001</v>
      </c>
      <c r="G218" s="36">
        <f t="shared" si="45"/>
        <v>6.6430816468966256</v>
      </c>
      <c r="H218" s="36">
        <f t="shared" si="46"/>
        <v>12.487997033918621</v>
      </c>
      <c r="I218" s="36">
        <f t="shared" si="47"/>
        <v>9.6850247960861453E-3</v>
      </c>
      <c r="J218" s="36">
        <f t="shared" si="48"/>
        <v>1.820639386292254E-2</v>
      </c>
      <c r="K218" s="36">
        <f t="shared" ca="1" si="49"/>
        <v>2.3395335632378673E-3</v>
      </c>
      <c r="L218" s="36">
        <f t="shared" ca="1" si="50"/>
        <v>7.9100799542364795E-6</v>
      </c>
      <c r="M218" s="36">
        <f t="shared" ca="1" si="51"/>
        <v>99523300.404942513</v>
      </c>
      <c r="N218" s="36">
        <f t="shared" ca="1" si="52"/>
        <v>139026889.26549691</v>
      </c>
      <c r="O218" s="36">
        <f t="shared" ca="1" si="53"/>
        <v>8871152.8130968008</v>
      </c>
      <c r="P218" s="45">
        <f t="shared" ca="1" si="54"/>
        <v>2.8124864362760009E-3</v>
      </c>
      <c r="Q218" s="45"/>
      <c r="R218" s="45"/>
      <c r="S218" s="45"/>
      <c r="T218" s="45"/>
    </row>
    <row r="219" spans="1:20" x14ac:dyDescent="0.2">
      <c r="A219" s="106">
        <v>18799</v>
      </c>
      <c r="B219" s="106">
        <v>2.3066799985826947E-3</v>
      </c>
      <c r="D219" s="92">
        <f t="shared" si="42"/>
        <v>1.8798999999999999</v>
      </c>
      <c r="E219" s="92">
        <f t="shared" si="43"/>
        <v>2.3066799985826947E-3</v>
      </c>
      <c r="F219" s="36">
        <f t="shared" si="44"/>
        <v>3.5340240099999995</v>
      </c>
      <c r="G219" s="36">
        <f t="shared" si="45"/>
        <v>6.6436117363989986</v>
      </c>
      <c r="H219" s="36">
        <f t="shared" si="46"/>
        <v>12.489325703256476</v>
      </c>
      <c r="I219" s="36">
        <f t="shared" si="47"/>
        <v>4.3363277293356076E-3</v>
      </c>
      <c r="J219" s="36">
        <f t="shared" si="48"/>
        <v>8.1518624983780083E-3</v>
      </c>
      <c r="K219" s="36">
        <f t="shared" ca="1" si="49"/>
        <v>2.3399680559027976E-3</v>
      </c>
      <c r="L219" s="36">
        <f t="shared" ca="1" si="50"/>
        <v>1.1080947601464562E-9</v>
      </c>
      <c r="M219" s="36">
        <f t="shared" ca="1" si="51"/>
        <v>99537796.345350355</v>
      </c>
      <c r="N219" s="36">
        <f t="shared" ca="1" si="52"/>
        <v>139042034.58611423</v>
      </c>
      <c r="O219" s="36">
        <f t="shared" ca="1" si="53"/>
        <v>8871913.3130968586</v>
      </c>
      <c r="P219" s="45">
        <f t="shared" ca="1" si="54"/>
        <v>-3.3288057320102898E-5</v>
      </c>
    </row>
    <row r="220" spans="1:20" x14ac:dyDescent="0.2">
      <c r="A220" s="106">
        <v>18851</v>
      </c>
      <c r="B220" s="106">
        <v>4.3913199988310225E-3</v>
      </c>
      <c r="D220" s="92">
        <f t="shared" si="42"/>
        <v>1.8851</v>
      </c>
      <c r="E220" s="92">
        <f t="shared" si="43"/>
        <v>4.3913199988310225E-3</v>
      </c>
      <c r="F220" s="36">
        <f t="shared" si="44"/>
        <v>3.5536020100000001</v>
      </c>
      <c r="G220" s="36">
        <f t="shared" si="45"/>
        <v>6.6988951490510003</v>
      </c>
      <c r="H220" s="36">
        <f t="shared" si="46"/>
        <v>12.62808724547604</v>
      </c>
      <c r="I220" s="36">
        <f t="shared" si="47"/>
        <v>8.2780773297963604E-3</v>
      </c>
      <c r="J220" s="36">
        <f t="shared" si="48"/>
        <v>1.560500357439912E-2</v>
      </c>
      <c r="K220" s="36">
        <f t="shared" ca="1" si="49"/>
        <v>2.3852981814749645E-3</v>
      </c>
      <c r="L220" s="36">
        <f t="shared" ca="1" si="50"/>
        <v>4.0241235317085016E-6</v>
      </c>
      <c r="M220" s="36">
        <f t="shared" ca="1" si="51"/>
        <v>101030294.53464946</v>
      </c>
      <c r="N220" s="36">
        <f t="shared" ca="1" si="52"/>
        <v>140595094.1822325</v>
      </c>
      <c r="O220" s="36">
        <f t="shared" ca="1" si="53"/>
        <v>8949512.0617311653</v>
      </c>
      <c r="P220" s="45">
        <f t="shared" ca="1" si="54"/>
        <v>2.006021817356058E-3</v>
      </c>
    </row>
    <row r="221" spans="1:20" x14ac:dyDescent="0.2">
      <c r="A221" s="107">
        <v>18888</v>
      </c>
      <c r="B221" s="107">
        <v>5.8361600022180937E-3</v>
      </c>
      <c r="C221" s="45"/>
      <c r="D221" s="92">
        <f t="shared" si="42"/>
        <v>1.8888</v>
      </c>
      <c r="E221" s="92">
        <f t="shared" si="43"/>
        <v>5.8361600022180937E-3</v>
      </c>
      <c r="F221" s="36">
        <f t="shared" si="44"/>
        <v>3.5675654400000001</v>
      </c>
      <c r="G221" s="36">
        <f t="shared" si="45"/>
        <v>6.7384176030720004</v>
      </c>
      <c r="H221" s="36">
        <f t="shared" si="46"/>
        <v>12.727523168682394</v>
      </c>
      <c r="I221" s="36">
        <f t="shared" si="47"/>
        <v>1.1023339012189536E-2</v>
      </c>
      <c r="J221" s="36">
        <f t="shared" si="48"/>
        <v>2.0820882726223598E-2</v>
      </c>
      <c r="K221" s="36">
        <f t="shared" ca="1" si="49"/>
        <v>2.4177246651700228E-3</v>
      </c>
      <c r="L221" s="36">
        <f t="shared" ca="1" si="50"/>
        <v>1.1685700153578958E-5</v>
      </c>
      <c r="M221" s="36">
        <f t="shared" ca="1" si="51"/>
        <v>102073755.71125831</v>
      </c>
      <c r="N221" s="36">
        <f t="shared" ca="1" si="52"/>
        <v>141673250.43959078</v>
      </c>
      <c r="O221" s="36">
        <f t="shared" ca="1" si="53"/>
        <v>9002910.3940788843</v>
      </c>
      <c r="P221" s="45">
        <f t="shared" ca="1" si="54"/>
        <v>3.4184353370480709E-3</v>
      </c>
      <c r="Q221" s="45"/>
      <c r="R221" s="45"/>
      <c r="S221" s="45"/>
      <c r="T221" s="45"/>
    </row>
    <row r="222" spans="1:20" x14ac:dyDescent="0.2">
      <c r="A222" s="107">
        <v>18892.5</v>
      </c>
      <c r="B222" s="107">
        <v>2.2280999983195215E-3</v>
      </c>
      <c r="C222" s="45"/>
      <c r="D222" s="92">
        <f t="shared" si="42"/>
        <v>1.8892500000000001</v>
      </c>
      <c r="E222" s="92">
        <f t="shared" si="43"/>
        <v>2.2280999983195215E-3</v>
      </c>
      <c r="F222" s="36">
        <f t="shared" si="44"/>
        <v>3.5692655625000005</v>
      </c>
      <c r="G222" s="36">
        <f t="shared" si="45"/>
        <v>6.7432349639531264</v>
      </c>
      <c r="H222" s="36">
        <f t="shared" si="46"/>
        <v>12.739656655648444</v>
      </c>
      <c r="I222" s="36">
        <f t="shared" si="47"/>
        <v>4.209437921825156E-3</v>
      </c>
      <c r="J222" s="36">
        <f t="shared" si="48"/>
        <v>7.9526805938081764E-3</v>
      </c>
      <c r="K222" s="36">
        <f t="shared" ca="1" si="49"/>
        <v>2.4216782012104858E-3</v>
      </c>
      <c r="L222" s="36">
        <f t="shared" ca="1" si="50"/>
        <v>3.7472520634495321E-8</v>
      </c>
      <c r="M222" s="36">
        <f t="shared" ca="1" si="51"/>
        <v>102199594.82405885</v>
      </c>
      <c r="N222" s="36">
        <f t="shared" ca="1" si="52"/>
        <v>141802834.00767276</v>
      </c>
      <c r="O222" s="36">
        <f t="shared" ca="1" si="53"/>
        <v>9009300.919891512</v>
      </c>
      <c r="P222" s="45">
        <f t="shared" ca="1" si="54"/>
        <v>-1.9357820289096425E-4</v>
      </c>
      <c r="Q222" s="45"/>
      <c r="R222" s="45"/>
      <c r="S222" s="45"/>
      <c r="T222" s="45"/>
    </row>
    <row r="223" spans="1:20" x14ac:dyDescent="0.2">
      <c r="A223" s="106">
        <v>18952.5</v>
      </c>
      <c r="B223" s="106">
        <v>1.7873000033432618E-3</v>
      </c>
      <c r="D223" s="92">
        <f t="shared" si="42"/>
        <v>1.8952500000000001</v>
      </c>
      <c r="E223" s="92">
        <f t="shared" si="43"/>
        <v>1.7873000033432618E-3</v>
      </c>
      <c r="F223" s="36">
        <f t="shared" si="44"/>
        <v>3.5919725625000005</v>
      </c>
      <c r="G223" s="36">
        <f t="shared" si="45"/>
        <v>6.8076859990781262</v>
      </c>
      <c r="H223" s="36">
        <f t="shared" si="46"/>
        <v>12.90226688975282</v>
      </c>
      <c r="I223" s="36">
        <f t="shared" si="47"/>
        <v>3.3873803313363171E-3</v>
      </c>
      <c r="J223" s="36">
        <f t="shared" si="48"/>
        <v>6.4199325729651551E-3</v>
      </c>
      <c r="K223" s="36">
        <f t="shared" ca="1" si="49"/>
        <v>2.4745945711936272E-3</v>
      </c>
      <c r="L223" s="36">
        <f t="shared" ca="1" si="50"/>
        <v>4.7237382299662059E-7</v>
      </c>
      <c r="M223" s="36">
        <f t="shared" ca="1" si="51"/>
        <v>103854899.35135442</v>
      </c>
      <c r="N223" s="36">
        <f t="shared" ca="1" si="52"/>
        <v>143498240.00432095</v>
      </c>
      <c r="O223" s="36">
        <f t="shared" ca="1" si="53"/>
        <v>9092336.6046863683</v>
      </c>
      <c r="P223" s="45">
        <f t="shared" ca="1" si="54"/>
        <v>-6.8729456785036544E-4</v>
      </c>
    </row>
    <row r="224" spans="1:20" x14ac:dyDescent="0.2">
      <c r="A224" s="106">
        <v>19085</v>
      </c>
      <c r="B224" s="106">
        <v>4.7722000017529353E-3</v>
      </c>
      <c r="D224" s="92">
        <f t="shared" si="42"/>
        <v>1.9085000000000001</v>
      </c>
      <c r="E224" s="92">
        <f t="shared" si="43"/>
        <v>4.7722000017529353E-3</v>
      </c>
      <c r="F224" s="36">
        <f t="shared" si="44"/>
        <v>3.6423722500000002</v>
      </c>
      <c r="G224" s="36">
        <f t="shared" si="45"/>
        <v>6.9514674391250004</v>
      </c>
      <c r="H224" s="36">
        <f t="shared" si="46"/>
        <v>13.266875607570064</v>
      </c>
      <c r="I224" s="36">
        <f t="shared" si="47"/>
        <v>9.1077437033454771E-3</v>
      </c>
      <c r="J224" s="36">
        <f t="shared" si="48"/>
        <v>1.7382128857834845E-2</v>
      </c>
      <c r="K224" s="36">
        <f t="shared" ca="1" si="49"/>
        <v>2.5927865540769854E-3</v>
      </c>
      <c r="L224" s="36">
        <f t="shared" ca="1" si="50"/>
        <v>4.7498429759107709E-6</v>
      </c>
      <c r="M224" s="36">
        <f t="shared" ca="1" si="51"/>
        <v>107356645.83292906</v>
      </c>
      <c r="N224" s="36">
        <f t="shared" ca="1" si="52"/>
        <v>147024118.12504569</v>
      </c>
      <c r="O224" s="36">
        <f t="shared" ca="1" si="53"/>
        <v>9261166.6272653677</v>
      </c>
      <c r="P224" s="45">
        <f t="shared" ca="1" si="54"/>
        <v>2.17941344767595E-3</v>
      </c>
    </row>
    <row r="225" spans="1:20" x14ac:dyDescent="0.2">
      <c r="A225" s="107">
        <v>19145</v>
      </c>
      <c r="B225" s="107">
        <v>4.331399999500718E-3</v>
      </c>
      <c r="C225" s="45"/>
      <c r="D225" s="92">
        <f t="shared" si="42"/>
        <v>1.9145000000000001</v>
      </c>
      <c r="E225" s="92">
        <f t="shared" si="43"/>
        <v>4.331399999500718E-3</v>
      </c>
      <c r="F225" s="36">
        <f t="shared" si="44"/>
        <v>3.6653102500000005</v>
      </c>
      <c r="G225" s="36">
        <f t="shared" si="45"/>
        <v>7.017236473625001</v>
      </c>
      <c r="H225" s="36">
        <f t="shared" si="46"/>
        <v>13.434499228755067</v>
      </c>
      <c r="I225" s="36">
        <f t="shared" si="47"/>
        <v>8.2924652990441251E-3</v>
      </c>
      <c r="J225" s="36">
        <f t="shared" si="48"/>
        <v>1.5875924815019978E-2</v>
      </c>
      <c r="K225" s="36">
        <f t="shared" ca="1" si="49"/>
        <v>2.6469119799127395E-3</v>
      </c>
      <c r="L225" s="36">
        <f t="shared" ca="1" si="50"/>
        <v>2.8374998881354295E-6</v>
      </c>
      <c r="M225" s="36">
        <f t="shared" ca="1" si="51"/>
        <v>108869885.89593647</v>
      </c>
      <c r="N225" s="36">
        <f t="shared" ca="1" si="52"/>
        <v>148519318.91907051</v>
      </c>
      <c r="O225" s="36">
        <f t="shared" ca="1" si="53"/>
        <v>9330908.0996329915</v>
      </c>
      <c r="P225" s="45">
        <f t="shared" ca="1" si="54"/>
        <v>1.6844880195879784E-3</v>
      </c>
      <c r="Q225" s="45"/>
      <c r="R225" s="45"/>
      <c r="S225" s="45"/>
      <c r="T225" s="45"/>
    </row>
    <row r="226" spans="1:20" x14ac:dyDescent="0.2">
      <c r="A226" s="106">
        <v>19175</v>
      </c>
      <c r="B226" s="106">
        <v>-3.8900000072317198E-4</v>
      </c>
      <c r="D226" s="92">
        <f t="shared" si="42"/>
        <v>1.9175</v>
      </c>
      <c r="E226" s="92">
        <f t="shared" si="43"/>
        <v>-3.8900000072317198E-4</v>
      </c>
      <c r="F226" s="36">
        <f t="shared" si="44"/>
        <v>3.6768062499999998</v>
      </c>
      <c r="G226" s="36">
        <f t="shared" si="45"/>
        <v>7.0502759843749994</v>
      </c>
      <c r="H226" s="36">
        <f t="shared" si="46"/>
        <v>13.518904200039062</v>
      </c>
      <c r="I226" s="36">
        <f t="shared" si="47"/>
        <v>-7.4590750138668225E-4</v>
      </c>
      <c r="J226" s="36">
        <f t="shared" si="48"/>
        <v>-1.4302776339089633E-3</v>
      </c>
      <c r="K226" s="36">
        <f t="shared" ca="1" si="49"/>
        <v>2.67411601104715E-3</v>
      </c>
      <c r="L226" s="36">
        <f t="shared" ca="1" si="50"/>
        <v>9.3826797015637241E-6</v>
      </c>
      <c r="M226" s="36">
        <f t="shared" ca="1" si="51"/>
        <v>109609005.77373117</v>
      </c>
      <c r="N226" s="36">
        <f t="shared" ca="1" si="52"/>
        <v>149242694.44787017</v>
      </c>
      <c r="O226" s="36">
        <f t="shared" ca="1" si="53"/>
        <v>9364186.2209246345</v>
      </c>
      <c r="P226" s="45">
        <f t="shared" ca="1" si="54"/>
        <v>-3.063116011770322E-3</v>
      </c>
    </row>
    <row r="227" spans="1:20" x14ac:dyDescent="0.2">
      <c r="A227" s="107">
        <v>19303.5</v>
      </c>
      <c r="B227" s="107">
        <v>2.3586199968121946E-3</v>
      </c>
      <c r="C227" s="45"/>
      <c r="D227" s="92">
        <f t="shared" si="42"/>
        <v>1.93035</v>
      </c>
      <c r="E227" s="92">
        <f t="shared" si="43"/>
        <v>2.3586199968121946E-3</v>
      </c>
      <c r="F227" s="36">
        <f t="shared" si="44"/>
        <v>3.7262511224999999</v>
      </c>
      <c r="G227" s="36">
        <f t="shared" si="45"/>
        <v>7.1929688543178747</v>
      </c>
      <c r="H227" s="36">
        <f t="shared" si="46"/>
        <v>13.884947427932509</v>
      </c>
      <c r="I227" s="36">
        <f t="shared" si="47"/>
        <v>4.5529621108464195E-3</v>
      </c>
      <c r="J227" s="36">
        <f t="shared" si="48"/>
        <v>8.7888104106723861E-3</v>
      </c>
      <c r="K227" s="36">
        <f t="shared" ca="1" si="49"/>
        <v>2.7917059679046681E-3</v>
      </c>
      <c r="L227" s="36">
        <f t="shared" ca="1" si="50"/>
        <v>1.875634583571108E-7</v>
      </c>
      <c r="M227" s="36">
        <f t="shared" ca="1" si="51"/>
        <v>112638951.4898206</v>
      </c>
      <c r="N227" s="36">
        <f t="shared" ca="1" si="52"/>
        <v>152154858.31094593</v>
      </c>
      <c r="O227" s="36">
        <f t="shared" ca="1" si="53"/>
        <v>9494551.7310385779</v>
      </c>
      <c r="P227" s="45">
        <f t="shared" ca="1" si="54"/>
        <v>-4.3308597109247352E-4</v>
      </c>
      <c r="Q227" s="45"/>
      <c r="R227" s="45"/>
      <c r="S227" s="45"/>
      <c r="T227" s="45"/>
    </row>
    <row r="228" spans="1:20" x14ac:dyDescent="0.2">
      <c r="A228" s="106">
        <v>19337.5</v>
      </c>
      <c r="B228" s="106">
        <v>8.7550000171177089E-4</v>
      </c>
      <c r="D228" s="92">
        <f t="shared" si="42"/>
        <v>1.9337500000000001</v>
      </c>
      <c r="E228" s="92">
        <f t="shared" si="43"/>
        <v>8.7550000171177089E-4</v>
      </c>
      <c r="F228" s="36">
        <f t="shared" si="44"/>
        <v>3.7393890625000004</v>
      </c>
      <c r="G228" s="36">
        <f t="shared" si="45"/>
        <v>7.231043599609376</v>
      </c>
      <c r="H228" s="36">
        <f t="shared" si="46"/>
        <v>13.983030560744632</v>
      </c>
      <c r="I228" s="36">
        <f t="shared" si="47"/>
        <v>1.6929981283101371E-3</v>
      </c>
      <c r="J228" s="36">
        <f t="shared" si="48"/>
        <v>3.2738351306197278E-3</v>
      </c>
      <c r="K228" s="36">
        <f t="shared" ca="1" si="49"/>
        <v>2.8231084428256351E-3</v>
      </c>
      <c r="L228" s="36">
        <f t="shared" ca="1" si="50"/>
        <v>3.7931786398979761E-6</v>
      </c>
      <c r="M228" s="36">
        <f t="shared" ca="1" si="51"/>
        <v>113402867.01305391</v>
      </c>
      <c r="N228" s="36">
        <f t="shared" ca="1" si="52"/>
        <v>152874051.31122911</v>
      </c>
      <c r="O228" s="36">
        <f t="shared" ca="1" si="53"/>
        <v>9525706.5144258477</v>
      </c>
      <c r="P228" s="45">
        <f t="shared" ca="1" si="54"/>
        <v>-1.9476084411138642E-3</v>
      </c>
    </row>
    <row r="229" spans="1:20" x14ac:dyDescent="0.2">
      <c r="A229" s="107">
        <v>19354.5</v>
      </c>
      <c r="B229" s="107">
        <v>6.1339399981079623E-3</v>
      </c>
      <c r="C229" s="45"/>
      <c r="D229" s="92">
        <f t="shared" si="42"/>
        <v>1.9354499999999999</v>
      </c>
      <c r="E229" s="92">
        <f t="shared" si="43"/>
        <v>6.1339399981079623E-3</v>
      </c>
      <c r="F229" s="36">
        <f t="shared" si="44"/>
        <v>3.7459667024999996</v>
      </c>
      <c r="G229" s="36">
        <f t="shared" si="45"/>
        <v>7.250131254353624</v>
      </c>
      <c r="H229" s="36">
        <f t="shared" si="46"/>
        <v>14.032266536238721</v>
      </c>
      <c r="I229" s="36">
        <f t="shared" si="47"/>
        <v>1.1871934169338055E-2</v>
      </c>
      <c r="J229" s="36">
        <f t="shared" si="48"/>
        <v>2.2977534988045337E-2</v>
      </c>
      <c r="K229" s="36">
        <f t="shared" ca="1" si="49"/>
        <v>2.8388550591356525E-3</v>
      </c>
      <c r="L229" s="36">
        <f t="shared" ca="1" si="50"/>
        <v>1.0857584755042151E-5</v>
      </c>
      <c r="M229" s="36">
        <f t="shared" ca="1" si="51"/>
        <v>113778768.4668822</v>
      </c>
      <c r="N229" s="36">
        <f t="shared" ca="1" si="52"/>
        <v>153225479.02001071</v>
      </c>
      <c r="O229" s="36">
        <f t="shared" ca="1" si="53"/>
        <v>9540755.0563492794</v>
      </c>
      <c r="P229" s="45">
        <f t="shared" ca="1" si="54"/>
        <v>3.2950849389723098E-3</v>
      </c>
      <c r="Q229" s="45"/>
      <c r="R229" s="45"/>
      <c r="S229" s="45"/>
      <c r="T229" s="45"/>
    </row>
    <row r="230" spans="1:20" x14ac:dyDescent="0.2">
      <c r="A230" s="106">
        <v>19950.5</v>
      </c>
      <c r="B230" s="106">
        <v>7.4886600050376728E-3</v>
      </c>
      <c r="D230" s="92">
        <f t="shared" si="42"/>
        <v>1.99505</v>
      </c>
      <c r="E230" s="92">
        <f t="shared" si="43"/>
        <v>7.4886600050376728E-3</v>
      </c>
      <c r="F230" s="36">
        <f t="shared" si="44"/>
        <v>3.9802245025</v>
      </c>
      <c r="G230" s="36">
        <f t="shared" si="45"/>
        <v>7.9407468937126247</v>
      </c>
      <c r="H230" s="36">
        <f t="shared" si="46"/>
        <v>15.842187090301373</v>
      </c>
      <c r="I230" s="36">
        <f t="shared" si="47"/>
        <v>1.494025114305041E-2</v>
      </c>
      <c r="J230" s="36">
        <f t="shared" si="48"/>
        <v>2.9806548042942721E-2</v>
      </c>
      <c r="K230" s="36">
        <f t="shared" ca="1" si="49"/>
        <v>3.4100352451546245E-3</v>
      </c>
      <c r="L230" s="36">
        <f t="shared" ca="1" si="50"/>
        <v>1.6635179931931055E-5</v>
      </c>
      <c r="M230" s="36">
        <f t="shared" ca="1" si="51"/>
        <v>124238256.45793425</v>
      </c>
      <c r="N230" s="36">
        <f t="shared" ca="1" si="52"/>
        <v>161964177.62455341</v>
      </c>
      <c r="O230" s="36">
        <f t="shared" ca="1" si="53"/>
        <v>9839942.4363607932</v>
      </c>
      <c r="P230" s="45">
        <f t="shared" ca="1" si="54"/>
        <v>4.0786247598830483E-3</v>
      </c>
    </row>
    <row r="231" spans="1:20" x14ac:dyDescent="0.2">
      <c r="A231" s="107">
        <v>19971.5</v>
      </c>
      <c r="B231" s="107">
        <v>9.984379998059012E-3</v>
      </c>
      <c r="C231" s="45"/>
      <c r="D231" s="92">
        <f t="shared" si="42"/>
        <v>1.99715</v>
      </c>
      <c r="E231" s="92">
        <f t="shared" si="43"/>
        <v>9.984379998059012E-3</v>
      </c>
      <c r="F231" s="36">
        <f t="shared" si="44"/>
        <v>3.9886081225000001</v>
      </c>
      <c r="G231" s="36">
        <f t="shared" si="45"/>
        <v>7.9658487118508754</v>
      </c>
      <c r="H231" s="36">
        <f t="shared" si="46"/>
        <v>15.908994754872976</v>
      </c>
      <c r="I231" s="36">
        <f t="shared" si="47"/>
        <v>1.9940304513123557E-2</v>
      </c>
      <c r="J231" s="36">
        <f t="shared" si="48"/>
        <v>3.9823779158384712E-2</v>
      </c>
      <c r="K231" s="36">
        <f t="shared" ca="1" si="49"/>
        <v>3.4308388919267879E-3</v>
      </c>
      <c r="L231" s="36">
        <f t="shared" ca="1" si="50"/>
        <v>4.2948901029764772E-5</v>
      </c>
      <c r="M231" s="36">
        <f t="shared" ca="1" si="51"/>
        <v>124505345.22268465</v>
      </c>
      <c r="N231" s="36">
        <f t="shared" ca="1" si="52"/>
        <v>162141121.32636172</v>
      </c>
      <c r="O231" s="36">
        <f t="shared" ca="1" si="53"/>
        <v>9842249.0302116405</v>
      </c>
      <c r="P231" s="45">
        <f t="shared" ca="1" si="54"/>
        <v>6.5535411061322241E-3</v>
      </c>
      <c r="Q231" s="45"/>
      <c r="R231" s="45"/>
      <c r="S231" s="45"/>
      <c r="T231" s="45"/>
    </row>
    <row r="232" spans="1:20" x14ac:dyDescent="0.2">
      <c r="A232" s="106">
        <v>19980</v>
      </c>
      <c r="B232" s="106">
        <v>1.6135999976540916E-3</v>
      </c>
      <c r="D232" s="92">
        <f t="shared" si="42"/>
        <v>1.998</v>
      </c>
      <c r="E232" s="92">
        <f t="shared" si="43"/>
        <v>1.6135999976540916E-3</v>
      </c>
      <c r="F232" s="36">
        <f t="shared" si="44"/>
        <v>3.9920040000000001</v>
      </c>
      <c r="G232" s="36">
        <f t="shared" si="45"/>
        <v>7.976023992</v>
      </c>
      <c r="H232" s="36">
        <f t="shared" si="46"/>
        <v>15.936095936016001</v>
      </c>
      <c r="I232" s="36">
        <f t="shared" si="47"/>
        <v>3.2239727953128749E-3</v>
      </c>
      <c r="J232" s="36">
        <f t="shared" si="48"/>
        <v>6.4414976450351243E-3</v>
      </c>
      <c r="K232" s="36">
        <f t="shared" ca="1" si="49"/>
        <v>3.4392725398953924E-3</v>
      </c>
      <c r="L232" s="36">
        <f t="shared" ca="1" si="50"/>
        <v>3.3330802314938146E-6</v>
      </c>
      <c r="M232" s="36">
        <f t="shared" ca="1" si="51"/>
        <v>124611408.04552868</v>
      </c>
      <c r="N232" s="36">
        <f t="shared" ca="1" si="52"/>
        <v>162210148.8402971</v>
      </c>
      <c r="O232" s="36">
        <f t="shared" ca="1" si="53"/>
        <v>9843021.7528069541</v>
      </c>
      <c r="P232" s="45">
        <f t="shared" ca="1" si="54"/>
        <v>-1.8256725422413009E-3</v>
      </c>
    </row>
    <row r="233" spans="1:20" x14ac:dyDescent="0.2">
      <c r="A233" s="107">
        <v>19989</v>
      </c>
      <c r="B233" s="107">
        <v>3.9747999835526571E-4</v>
      </c>
      <c r="C233" s="45"/>
      <c r="D233" s="92">
        <f t="shared" si="42"/>
        <v>1.9988999999999999</v>
      </c>
      <c r="E233" s="92">
        <f t="shared" si="43"/>
        <v>3.9747999835526571E-4</v>
      </c>
      <c r="F233" s="36">
        <f t="shared" si="44"/>
        <v>3.9956012099999998</v>
      </c>
      <c r="G233" s="36">
        <f t="shared" si="45"/>
        <v>7.9868072586689989</v>
      </c>
      <c r="H233" s="36">
        <f t="shared" si="46"/>
        <v>15.964829029353462</v>
      </c>
      <c r="I233" s="36">
        <f t="shared" si="47"/>
        <v>7.9452276871234062E-4</v>
      </c>
      <c r="J233" s="36">
        <f t="shared" si="48"/>
        <v>1.5881715623790975E-3</v>
      </c>
      <c r="K233" s="36">
        <f t="shared" ca="1" si="49"/>
        <v>3.4482105283659588E-3</v>
      </c>
      <c r="L233" s="36">
        <f t="shared" ca="1" si="50"/>
        <v>9.3069567667393235E-6</v>
      </c>
      <c r="M233" s="36">
        <f t="shared" ca="1" si="51"/>
        <v>124722423.06876405</v>
      </c>
      <c r="N233" s="36">
        <f t="shared" ca="1" si="52"/>
        <v>162281606.77292484</v>
      </c>
      <c r="O233" s="36">
        <f t="shared" ca="1" si="53"/>
        <v>9843738.8479261007</v>
      </c>
      <c r="P233" s="45">
        <f t="shared" ca="1" si="54"/>
        <v>-3.0507305300106931E-3</v>
      </c>
      <c r="Q233" s="45"/>
      <c r="R233" s="45"/>
      <c r="S233" s="45"/>
      <c r="T233" s="45"/>
    </row>
    <row r="234" spans="1:20" x14ac:dyDescent="0.2">
      <c r="A234" s="106">
        <v>20040</v>
      </c>
      <c r="B234" s="106">
        <v>1.7279999883612618E-4</v>
      </c>
      <c r="D234" s="92">
        <f t="shared" si="42"/>
        <v>2.004</v>
      </c>
      <c r="E234" s="92">
        <f t="shared" si="43"/>
        <v>1.7279999883612618E-4</v>
      </c>
      <c r="F234" s="36">
        <f t="shared" si="44"/>
        <v>4.0160159999999996</v>
      </c>
      <c r="G234" s="36">
        <f t="shared" si="45"/>
        <v>8.0480960639999992</v>
      </c>
      <c r="H234" s="36">
        <f t="shared" si="46"/>
        <v>16.128384512255998</v>
      </c>
      <c r="I234" s="36">
        <f t="shared" si="47"/>
        <v>3.4629119766759684E-4</v>
      </c>
      <c r="J234" s="36">
        <f t="shared" si="48"/>
        <v>6.9396756012586407E-4</v>
      </c>
      <c r="K234" s="36">
        <f t="shared" ca="1" si="49"/>
        <v>3.4990192903445738E-3</v>
      </c>
      <c r="L234" s="36">
        <f t="shared" ca="1" si="50"/>
        <v>1.1063734775202959E-5</v>
      </c>
      <c r="M234" s="36">
        <f t="shared" ca="1" si="51"/>
        <v>125326421.06669071</v>
      </c>
      <c r="N234" s="36">
        <f t="shared" ca="1" si="52"/>
        <v>162654813.93741342</v>
      </c>
      <c r="O234" s="36">
        <f t="shared" ca="1" si="53"/>
        <v>9845838.0616301373</v>
      </c>
      <c r="P234" s="45">
        <f t="shared" ca="1" si="54"/>
        <v>-3.3262192915084476E-3</v>
      </c>
    </row>
    <row r="235" spans="1:20" x14ac:dyDescent="0.2">
      <c r="A235" s="107">
        <v>20134</v>
      </c>
      <c r="B235" s="107">
        <v>1.0248880003928207E-2</v>
      </c>
      <c r="C235" s="45"/>
      <c r="D235" s="92">
        <f t="shared" si="42"/>
        <v>2.0133999999999999</v>
      </c>
      <c r="E235" s="92">
        <f t="shared" si="43"/>
        <v>1.0248880003928207E-2</v>
      </c>
      <c r="F235" s="36">
        <f t="shared" si="44"/>
        <v>4.0537795599999997</v>
      </c>
      <c r="G235" s="36">
        <f t="shared" si="45"/>
        <v>8.1618797661039988</v>
      </c>
      <c r="H235" s="36">
        <f t="shared" si="46"/>
        <v>16.433128721073793</v>
      </c>
      <c r="I235" s="36">
        <f t="shared" si="47"/>
        <v>2.0635094999909051E-2</v>
      </c>
      <c r="J235" s="36">
        <f t="shared" si="48"/>
        <v>4.1546700272816879E-2</v>
      </c>
      <c r="K235" s="36">
        <f t="shared" ca="1" si="49"/>
        <v>3.5933802077159245E-3</v>
      </c>
      <c r="L235" s="36">
        <f t="shared" ca="1" si="50"/>
        <v>4.4295677537381731E-5</v>
      </c>
      <c r="M235" s="36">
        <f t="shared" ca="1" si="51"/>
        <v>126327109.36105736</v>
      </c>
      <c r="N235" s="36">
        <f t="shared" ca="1" si="52"/>
        <v>163200927.92160305</v>
      </c>
      <c r="O235" s="36">
        <f t="shared" ca="1" si="53"/>
        <v>9840956.6581905484</v>
      </c>
      <c r="P235" s="45">
        <f t="shared" ca="1" si="54"/>
        <v>6.6554997962122824E-3</v>
      </c>
      <c r="Q235" s="45"/>
      <c r="R235" s="45"/>
      <c r="S235" s="45"/>
      <c r="T235" s="45"/>
    </row>
    <row r="236" spans="1:20" x14ac:dyDescent="0.2">
      <c r="A236" s="106">
        <v>20160</v>
      </c>
      <c r="B236" s="106">
        <v>5.2912000028300099E-3</v>
      </c>
      <c r="D236" s="92">
        <f t="shared" si="42"/>
        <v>2.016</v>
      </c>
      <c r="E236" s="92">
        <f t="shared" si="43"/>
        <v>5.2912000028300099E-3</v>
      </c>
      <c r="F236" s="36">
        <f t="shared" si="44"/>
        <v>4.0642560000000003</v>
      </c>
      <c r="G236" s="36">
        <f t="shared" si="45"/>
        <v>8.1935400960000013</v>
      </c>
      <c r="H236" s="36">
        <f t="shared" si="46"/>
        <v>16.518176833536003</v>
      </c>
      <c r="I236" s="36">
        <f t="shared" si="47"/>
        <v>1.06670592057053E-2</v>
      </c>
      <c r="J236" s="36">
        <f t="shared" si="48"/>
        <v>2.1504791358701883E-2</v>
      </c>
      <c r="K236" s="36">
        <f t="shared" ca="1" si="49"/>
        <v>3.6196433369752486E-3</v>
      </c>
      <c r="L236" s="36">
        <f t="shared" ca="1" si="50"/>
        <v>2.7941016871634862E-6</v>
      </c>
      <c r="M236" s="36">
        <f t="shared" ca="1" si="51"/>
        <v>126577934.8494385</v>
      </c>
      <c r="N236" s="36">
        <f t="shared" ca="1" si="52"/>
        <v>163319429.48819366</v>
      </c>
      <c r="O236" s="36">
        <f t="shared" ca="1" si="53"/>
        <v>9837604.1877663489</v>
      </c>
      <c r="P236" s="45">
        <f t="shared" ca="1" si="54"/>
        <v>1.6715566658547613E-3</v>
      </c>
    </row>
    <row r="237" spans="1:20" x14ac:dyDescent="0.2">
      <c r="A237" s="107">
        <v>20164</v>
      </c>
      <c r="B237" s="107">
        <v>9.5284799972432666E-3</v>
      </c>
      <c r="C237" s="45"/>
      <c r="D237" s="92">
        <f t="shared" si="42"/>
        <v>2.0164</v>
      </c>
      <c r="E237" s="92">
        <f t="shared" si="43"/>
        <v>9.5284799972432666E-3</v>
      </c>
      <c r="F237" s="36">
        <f t="shared" si="44"/>
        <v>4.0658689599999995</v>
      </c>
      <c r="G237" s="36">
        <f t="shared" si="45"/>
        <v>8.1984181709439987</v>
      </c>
      <c r="H237" s="36">
        <f t="shared" si="46"/>
        <v>16.531290399891478</v>
      </c>
      <c r="I237" s="36">
        <f t="shared" si="47"/>
        <v>1.9213227066441324E-2</v>
      </c>
      <c r="J237" s="36">
        <f t="shared" si="48"/>
        <v>3.8741551056772287E-2</v>
      </c>
      <c r="K237" s="36">
        <f t="shared" ca="1" si="49"/>
        <v>3.6236900992093792E-3</v>
      </c>
      <c r="L237" s="36">
        <f t="shared" ca="1" si="50"/>
        <v>3.4866543739923049E-5</v>
      </c>
      <c r="M237" s="36">
        <f t="shared" ca="1" si="51"/>
        <v>126615519.85897632</v>
      </c>
      <c r="N237" s="36">
        <f t="shared" ca="1" si="52"/>
        <v>163336406.12518775</v>
      </c>
      <c r="O237" s="36">
        <f t="shared" ca="1" si="53"/>
        <v>9837011.4603013303</v>
      </c>
      <c r="P237" s="45">
        <f t="shared" ca="1" si="54"/>
        <v>5.9047898980338874E-3</v>
      </c>
      <c r="Q237" s="45"/>
      <c r="R237" s="45"/>
      <c r="S237" s="45"/>
      <c r="T237" s="45"/>
    </row>
    <row r="238" spans="1:20" x14ac:dyDescent="0.2">
      <c r="A238" s="106">
        <v>20172.5</v>
      </c>
      <c r="B238" s="106">
        <v>-7.8422999940812588E-3</v>
      </c>
      <c r="D238" s="92">
        <f t="shared" si="42"/>
        <v>2.0172500000000002</v>
      </c>
      <c r="E238" s="92">
        <f t="shared" si="43"/>
        <v>-7.8422999940812588E-3</v>
      </c>
      <c r="F238" s="36">
        <f t="shared" si="44"/>
        <v>4.069297562500001</v>
      </c>
      <c r="G238" s="36">
        <f t="shared" si="45"/>
        <v>8.2087905079531271</v>
      </c>
      <c r="H238" s="36">
        <f t="shared" si="46"/>
        <v>16.559182652168449</v>
      </c>
      <c r="I238" s="36">
        <f t="shared" si="47"/>
        <v>-1.5819879663060421E-2</v>
      </c>
      <c r="J238" s="36">
        <f t="shared" si="48"/>
        <v>-3.1912652250308635E-2</v>
      </c>
      <c r="K238" s="36">
        <f t="shared" ca="1" si="49"/>
        <v>3.6322950300904447E-3</v>
      </c>
      <c r="L238" s="36">
        <f t="shared" ca="1" si="50"/>
        <v>1.3166633096874602E-4</v>
      </c>
      <c r="M238" s="36">
        <f t="shared" ca="1" si="51"/>
        <v>126694498.15691002</v>
      </c>
      <c r="N238" s="36">
        <f t="shared" ca="1" si="52"/>
        <v>163371370.26652837</v>
      </c>
      <c r="O238" s="36">
        <f t="shared" ca="1" si="53"/>
        <v>9835683.7893293817</v>
      </c>
      <c r="P238" s="45">
        <f t="shared" ca="1" si="54"/>
        <v>-1.1474595024171703E-2</v>
      </c>
    </row>
    <row r="239" spans="1:20" x14ac:dyDescent="0.2">
      <c r="A239" s="107">
        <v>20215.5</v>
      </c>
      <c r="B239" s="107">
        <v>2.4584600032540038E-3</v>
      </c>
      <c r="C239" s="45"/>
      <c r="D239" s="92">
        <f t="shared" si="42"/>
        <v>2.02155</v>
      </c>
      <c r="E239" s="92">
        <f t="shared" si="43"/>
        <v>2.4584600032540038E-3</v>
      </c>
      <c r="F239" s="36">
        <f t="shared" si="44"/>
        <v>4.0866644024999994</v>
      </c>
      <c r="G239" s="36">
        <f t="shared" si="45"/>
        <v>8.2613964228738741</v>
      </c>
      <c r="H239" s="36">
        <f t="shared" si="46"/>
        <v>16.700825938660678</v>
      </c>
      <c r="I239" s="36">
        <f t="shared" si="47"/>
        <v>4.9698998195781309E-3</v>
      </c>
      <c r="J239" s="36">
        <f t="shared" si="48"/>
        <v>1.004690098026817E-2</v>
      </c>
      <c r="K239" s="36">
        <f t="shared" ca="1" si="49"/>
        <v>3.6759417640080984E-3</v>
      </c>
      <c r="L239" s="36">
        <f t="shared" ca="1" si="50"/>
        <v>1.4822618377688903E-6</v>
      </c>
      <c r="M239" s="36">
        <f t="shared" ca="1" si="51"/>
        <v>127075451.07156576</v>
      </c>
      <c r="N239" s="36">
        <f t="shared" ca="1" si="52"/>
        <v>163525071.99003127</v>
      </c>
      <c r="O239" s="36">
        <f t="shared" ca="1" si="53"/>
        <v>9827548.1250432618</v>
      </c>
      <c r="P239" s="45">
        <f t="shared" ca="1" si="54"/>
        <v>-1.2174817607540946E-3</v>
      </c>
      <c r="Q239" s="45"/>
      <c r="R239" s="45"/>
      <c r="S239" s="45"/>
      <c r="T239" s="45"/>
    </row>
    <row r="240" spans="1:20" x14ac:dyDescent="0.2">
      <c r="A240" s="106">
        <v>20224</v>
      </c>
      <c r="B240" s="106">
        <v>1.0876799933612347E-3</v>
      </c>
      <c r="D240" s="92">
        <f t="shared" si="42"/>
        <v>2.0224000000000002</v>
      </c>
      <c r="E240" s="92">
        <f t="shared" si="43"/>
        <v>1.0876799933612347E-3</v>
      </c>
      <c r="F240" s="36">
        <f t="shared" si="44"/>
        <v>4.0901017600000005</v>
      </c>
      <c r="G240" s="36">
        <f t="shared" si="45"/>
        <v>8.2718217994240018</v>
      </c>
      <c r="H240" s="36">
        <f t="shared" si="46"/>
        <v>16.728932407155103</v>
      </c>
      <c r="I240" s="36">
        <f t="shared" si="47"/>
        <v>2.1997240185737611E-3</v>
      </c>
      <c r="J240" s="36">
        <f t="shared" si="48"/>
        <v>4.4487218551635746E-3</v>
      </c>
      <c r="K240" s="36">
        <f t="shared" ca="1" si="49"/>
        <v>3.684592518629369E-3</v>
      </c>
      <c r="L240" s="36">
        <f t="shared" ca="1" si="50"/>
        <v>6.743954663894519E-6</v>
      </c>
      <c r="M240" s="36">
        <f t="shared" ca="1" si="51"/>
        <v>127147074.22033513</v>
      </c>
      <c r="N240" s="36">
        <f t="shared" ca="1" si="52"/>
        <v>163550870.63410854</v>
      </c>
      <c r="O240" s="36">
        <f t="shared" ca="1" si="53"/>
        <v>9825659.5327481218</v>
      </c>
      <c r="P240" s="45">
        <f t="shared" ca="1" si="54"/>
        <v>-2.5969125252681344E-3</v>
      </c>
    </row>
    <row r="241" spans="1:20" x14ac:dyDescent="0.2">
      <c r="A241" s="107">
        <v>20335.5</v>
      </c>
      <c r="B241" s="107">
        <v>3.5768599991570227E-3</v>
      </c>
      <c r="C241" s="45"/>
      <c r="D241" s="92">
        <f t="shared" si="42"/>
        <v>2.03355</v>
      </c>
      <c r="E241" s="92">
        <f t="shared" si="43"/>
        <v>3.5768599991570227E-3</v>
      </c>
      <c r="F241" s="36">
        <f t="shared" si="44"/>
        <v>4.1353256025</v>
      </c>
      <c r="G241" s="36">
        <f t="shared" si="45"/>
        <v>8.4093913789638748</v>
      </c>
      <c r="H241" s="36">
        <f t="shared" si="46"/>
        <v>17.100917838691988</v>
      </c>
      <c r="I241" s="36">
        <f t="shared" si="47"/>
        <v>7.2737236512857633E-3</v>
      </c>
      <c r="J241" s="36">
        <f t="shared" si="48"/>
        <v>1.4791480731072164E-2</v>
      </c>
      <c r="K241" s="36">
        <f t="shared" ca="1" si="49"/>
        <v>3.7987703748167782E-3</v>
      </c>
      <c r="L241" s="36">
        <f t="shared" ca="1" si="50"/>
        <v>4.9244214825453826E-8</v>
      </c>
      <c r="M241" s="36">
        <f t="shared" ca="1" si="51"/>
        <v>127973477.52372952</v>
      </c>
      <c r="N241" s="36">
        <f t="shared" ca="1" si="52"/>
        <v>163748981.41214207</v>
      </c>
      <c r="O241" s="36">
        <f t="shared" ca="1" si="53"/>
        <v>9792333.1131525747</v>
      </c>
      <c r="P241" s="45">
        <f t="shared" ca="1" si="54"/>
        <v>-2.2191037565975555E-4</v>
      </c>
      <c r="Q241" s="45"/>
      <c r="R241" s="45"/>
      <c r="S241" s="45"/>
      <c r="T241" s="45"/>
    </row>
    <row r="242" spans="1:20" x14ac:dyDescent="0.2">
      <c r="A242" s="106">
        <v>20343.5</v>
      </c>
      <c r="B242" s="106">
        <v>4.0514200009056367E-3</v>
      </c>
      <c r="D242" s="92">
        <f t="shared" si="42"/>
        <v>2.0343499999999999</v>
      </c>
      <c r="E242" s="92">
        <f t="shared" si="43"/>
        <v>4.0514200009056367E-3</v>
      </c>
      <c r="F242" s="36">
        <f t="shared" si="44"/>
        <v>4.1385799225</v>
      </c>
      <c r="G242" s="36">
        <f t="shared" si="45"/>
        <v>8.4193200653378746</v>
      </c>
      <c r="H242" s="36">
        <f t="shared" si="46"/>
        <v>17.127843774920105</v>
      </c>
      <c r="I242" s="36">
        <f t="shared" si="47"/>
        <v>8.2420062788423811E-3</v>
      </c>
      <c r="J242" s="36">
        <f t="shared" si="48"/>
        <v>1.6767125473362995E-2</v>
      </c>
      <c r="K242" s="36">
        <f t="shared" ca="1" si="49"/>
        <v>3.807012545112811E-3</v>
      </c>
      <c r="L242" s="36">
        <f t="shared" ca="1" si="50"/>
        <v>5.9735004447122024E-8</v>
      </c>
      <c r="M242" s="36">
        <f t="shared" ca="1" si="51"/>
        <v>128024657.83572811</v>
      </c>
      <c r="N242" s="36">
        <f t="shared" ca="1" si="52"/>
        <v>163753163.75107443</v>
      </c>
      <c r="O242" s="36">
        <f t="shared" ca="1" si="53"/>
        <v>9789332.0962573905</v>
      </c>
      <c r="P242" s="45">
        <f t="shared" ca="1" si="54"/>
        <v>2.4440745579282566E-4</v>
      </c>
    </row>
    <row r="243" spans="1:20" x14ac:dyDescent="0.2">
      <c r="A243" s="107">
        <v>20446.5</v>
      </c>
      <c r="B243" s="107">
        <v>6.911379998200573E-3</v>
      </c>
      <c r="C243" s="45"/>
      <c r="D243" s="92">
        <f t="shared" si="42"/>
        <v>2.0446499999999999</v>
      </c>
      <c r="E243" s="92">
        <f t="shared" si="43"/>
        <v>6.911379998200573E-3</v>
      </c>
      <c r="F243" s="36">
        <f t="shared" si="44"/>
        <v>4.1805936224999991</v>
      </c>
      <c r="G243" s="36">
        <f t="shared" si="45"/>
        <v>8.5478507502446224</v>
      </c>
      <c r="H243" s="36">
        <f t="shared" si="46"/>
        <v>17.477363036487667</v>
      </c>
      <c r="I243" s="36">
        <f t="shared" si="47"/>
        <v>1.41313531133208E-2</v>
      </c>
      <c r="J243" s="36">
        <f t="shared" si="48"/>
        <v>2.8893671143151372E-2</v>
      </c>
      <c r="K243" s="36">
        <f t="shared" ca="1" si="49"/>
        <v>3.9137288918111961E-3</v>
      </c>
      <c r="L243" s="36">
        <f t="shared" ca="1" si="50"/>
        <v>8.9859121556374549E-6</v>
      </c>
      <c r="M243" s="36">
        <f t="shared" ca="1" si="51"/>
        <v>128586027.53694068</v>
      </c>
      <c r="N243" s="36">
        <f t="shared" ca="1" si="52"/>
        <v>163686991.69921705</v>
      </c>
      <c r="O243" s="36">
        <f t="shared" ca="1" si="53"/>
        <v>9743431.2557426859</v>
      </c>
      <c r="P243" s="45">
        <f t="shared" ca="1" si="54"/>
        <v>2.997651106389377E-3</v>
      </c>
      <c r="Q243" s="45"/>
      <c r="R243" s="45"/>
      <c r="S243" s="45"/>
      <c r="T243" s="45"/>
    </row>
    <row r="244" spans="1:20" x14ac:dyDescent="0.2">
      <c r="A244" s="106">
        <v>20450.5</v>
      </c>
      <c r="B244" s="106">
        <v>2.1486600016942248E-3</v>
      </c>
      <c r="D244" s="92">
        <f t="shared" si="42"/>
        <v>2.0450499999999998</v>
      </c>
      <c r="E244" s="92">
        <f t="shared" si="43"/>
        <v>2.1486600016942248E-3</v>
      </c>
      <c r="F244" s="36">
        <f t="shared" si="44"/>
        <v>4.1822295024999994</v>
      </c>
      <c r="G244" s="36">
        <f t="shared" si="45"/>
        <v>8.5528684440876237</v>
      </c>
      <c r="H244" s="36">
        <f t="shared" si="46"/>
        <v>17.491043611581393</v>
      </c>
      <c r="I244" s="36">
        <f t="shared" si="47"/>
        <v>4.3941171364647738E-3</v>
      </c>
      <c r="J244" s="36">
        <f t="shared" si="48"/>
        <v>8.9861892499272858E-3</v>
      </c>
      <c r="K244" s="36">
        <f t="shared" ca="1" si="49"/>
        <v>3.9178956175091491E-3</v>
      </c>
      <c r="L244" s="36">
        <f t="shared" ca="1" si="50"/>
        <v>3.1301946642680146E-6</v>
      </c>
      <c r="M244" s="36">
        <f t="shared" ca="1" si="51"/>
        <v>128604166.44329028</v>
      </c>
      <c r="N244" s="36">
        <f t="shared" ca="1" si="52"/>
        <v>163679929.89595219</v>
      </c>
      <c r="O244" s="36">
        <f t="shared" ca="1" si="53"/>
        <v>9741377.5303060431</v>
      </c>
      <c r="P244" s="45">
        <f t="shared" ca="1" si="54"/>
        <v>-1.7692356158149243E-3</v>
      </c>
    </row>
    <row r="245" spans="1:20" x14ac:dyDescent="0.2">
      <c r="A245" s="107">
        <v>20651</v>
      </c>
      <c r="B245" s="107">
        <v>1.1673199987853877E-3</v>
      </c>
      <c r="C245" s="45"/>
      <c r="D245" s="92">
        <f t="shared" si="42"/>
        <v>2.0651000000000002</v>
      </c>
      <c r="E245" s="92">
        <f t="shared" si="43"/>
        <v>1.1673199987853877E-3</v>
      </c>
      <c r="F245" s="36">
        <f t="shared" si="44"/>
        <v>4.2646380100000005</v>
      </c>
      <c r="G245" s="36">
        <f t="shared" si="45"/>
        <v>8.8069039544510019</v>
      </c>
      <c r="H245" s="36">
        <f t="shared" si="46"/>
        <v>18.187137356336766</v>
      </c>
      <c r="I245" s="36">
        <f t="shared" si="47"/>
        <v>2.4106325294917042E-3</v>
      </c>
      <c r="J245" s="36">
        <f t="shared" si="48"/>
        <v>4.9781972366533186E-3</v>
      </c>
      <c r="K245" s="36">
        <f t="shared" ca="1" si="49"/>
        <v>4.1288988041723595E-3</v>
      </c>
      <c r="L245" s="36">
        <f t="shared" ca="1" si="50"/>
        <v>8.7709490205173234E-6</v>
      </c>
      <c r="M245" s="36">
        <f t="shared" ca="1" si="51"/>
        <v>129160836.86753257</v>
      </c>
      <c r="N245" s="36">
        <f t="shared" ca="1" si="52"/>
        <v>162896544.07600233</v>
      </c>
      <c r="O245" s="36">
        <f t="shared" ca="1" si="53"/>
        <v>9612681.7511867564</v>
      </c>
      <c r="P245" s="45">
        <f t="shared" ca="1" si="54"/>
        <v>-2.9615788053869718E-3</v>
      </c>
      <c r="Q245" s="45"/>
      <c r="R245" s="45"/>
      <c r="S245" s="45"/>
      <c r="T245" s="45"/>
    </row>
    <row r="246" spans="1:20" x14ac:dyDescent="0.2">
      <c r="A246" s="106">
        <v>20921</v>
      </c>
      <c r="B246" s="106">
        <v>5.683719995431602E-3</v>
      </c>
      <c r="D246" s="92">
        <f t="shared" si="42"/>
        <v>2.0920999999999998</v>
      </c>
      <c r="E246" s="92">
        <f t="shared" si="43"/>
        <v>5.683719995431602E-3</v>
      </c>
      <c r="F246" s="36">
        <f t="shared" si="44"/>
        <v>4.3768824099999994</v>
      </c>
      <c r="G246" s="36">
        <f t="shared" si="45"/>
        <v>9.156875689960998</v>
      </c>
      <c r="H246" s="36">
        <f t="shared" si="46"/>
        <v>19.157099630967402</v>
      </c>
      <c r="I246" s="36">
        <f t="shared" si="47"/>
        <v>1.1890910602442453E-2</v>
      </c>
      <c r="J246" s="36">
        <f t="shared" si="48"/>
        <v>2.4876974071369854E-2</v>
      </c>
      <c r="K246" s="36">
        <f t="shared" ca="1" si="49"/>
        <v>4.419691768400489E-3</v>
      </c>
      <c r="L246" s="36">
        <f t="shared" ca="1" si="50"/>
        <v>1.597767358731419E-6</v>
      </c>
      <c r="M246" s="36">
        <f t="shared" ca="1" si="51"/>
        <v>128814919.76772852</v>
      </c>
      <c r="N246" s="36">
        <f t="shared" ca="1" si="52"/>
        <v>160521442.41758341</v>
      </c>
      <c r="O246" s="36">
        <f t="shared" ca="1" si="53"/>
        <v>9361027.6216181908</v>
      </c>
      <c r="P246" s="45">
        <f t="shared" ca="1" si="54"/>
        <v>1.264028227031113E-3</v>
      </c>
    </row>
    <row r="247" spans="1:20" x14ac:dyDescent="0.2">
      <c r="A247" s="107">
        <v>20938</v>
      </c>
      <c r="B247" s="107">
        <v>9.9421599952620454E-3</v>
      </c>
      <c r="C247" s="45"/>
      <c r="D247" s="92">
        <f t="shared" si="42"/>
        <v>2.0937999999999999</v>
      </c>
      <c r="E247" s="92">
        <f t="shared" si="43"/>
        <v>9.9421599952620454E-3</v>
      </c>
      <c r="F247" s="36">
        <f t="shared" si="44"/>
        <v>4.3839984399999992</v>
      </c>
      <c r="G247" s="36">
        <f t="shared" si="45"/>
        <v>9.1792159336719976</v>
      </c>
      <c r="H247" s="36">
        <f t="shared" si="46"/>
        <v>19.219442321922426</v>
      </c>
      <c r="I247" s="36">
        <f t="shared" si="47"/>
        <v>2.0816894598079668E-2</v>
      </c>
      <c r="J247" s="36">
        <f t="shared" si="48"/>
        <v>4.3586413909459207E-2</v>
      </c>
      <c r="K247" s="36">
        <f t="shared" ca="1" si="49"/>
        <v>4.4382563222883711E-3</v>
      </c>
      <c r="L247" s="36">
        <f t="shared" ca="1" si="50"/>
        <v>3.0292955641373103E-5</v>
      </c>
      <c r="M247" s="36">
        <f t="shared" ca="1" si="51"/>
        <v>128751102.32149525</v>
      </c>
      <c r="N247" s="36">
        <f t="shared" ca="1" si="52"/>
        <v>160321797.10903049</v>
      </c>
      <c r="O247" s="36">
        <f t="shared" ca="1" si="53"/>
        <v>9342242.7092150003</v>
      </c>
      <c r="P247" s="45">
        <f t="shared" ca="1" si="54"/>
        <v>5.5039036729736743E-3</v>
      </c>
      <c r="Q247" s="45"/>
      <c r="R247" s="45"/>
      <c r="S247" s="45"/>
      <c r="T247" s="45"/>
    </row>
    <row r="248" spans="1:20" x14ac:dyDescent="0.2">
      <c r="A248" s="106">
        <v>20942.5</v>
      </c>
      <c r="B248" s="106">
        <v>1.3341000012587756E-3</v>
      </c>
      <c r="D248" s="92">
        <f t="shared" si="42"/>
        <v>2.0942500000000002</v>
      </c>
      <c r="E248" s="92">
        <f t="shared" si="43"/>
        <v>1.3341000012587756E-3</v>
      </c>
      <c r="F248" s="36">
        <f t="shared" si="44"/>
        <v>4.3858830625000005</v>
      </c>
      <c r="G248" s="36">
        <f t="shared" si="45"/>
        <v>9.1851356036406262</v>
      </c>
      <c r="H248" s="36">
        <f t="shared" si="46"/>
        <v>19.235970237924384</v>
      </c>
      <c r="I248" s="36">
        <f t="shared" si="47"/>
        <v>2.7939389276361911E-3</v>
      </c>
      <c r="J248" s="36">
        <f t="shared" si="48"/>
        <v>5.8512065992020936E-3</v>
      </c>
      <c r="K248" s="36">
        <f t="shared" ca="1" si="49"/>
        <v>4.4431755328085132E-3</v>
      </c>
      <c r="L248" s="36">
        <f t="shared" ca="1" si="50"/>
        <v>9.6663506608812832E-6</v>
      </c>
      <c r="M248" s="36">
        <f t="shared" ca="1" si="51"/>
        <v>128733378.33283728</v>
      </c>
      <c r="N248" s="36">
        <f t="shared" ca="1" si="52"/>
        <v>160267965.77389228</v>
      </c>
      <c r="O248" s="36">
        <f t="shared" ca="1" si="53"/>
        <v>9337212.8963427953</v>
      </c>
      <c r="P248" s="45">
        <f t="shared" ca="1" si="54"/>
        <v>-3.1090755315497376E-3</v>
      </c>
    </row>
    <row r="249" spans="1:20" x14ac:dyDescent="0.2">
      <c r="A249" s="107">
        <v>20972.5</v>
      </c>
      <c r="B249" s="107">
        <v>-5.386299999372568E-3</v>
      </c>
      <c r="C249" s="45"/>
      <c r="D249" s="92">
        <f t="shared" si="42"/>
        <v>2.0972499999999998</v>
      </c>
      <c r="E249" s="92">
        <f t="shared" si="43"/>
        <v>-5.386299999372568E-3</v>
      </c>
      <c r="F249" s="36">
        <f t="shared" si="44"/>
        <v>4.3984575624999991</v>
      </c>
      <c r="G249" s="36">
        <f t="shared" si="45"/>
        <v>9.2246651229531231</v>
      </c>
      <c r="H249" s="36">
        <f t="shared" si="46"/>
        <v>19.346428929113433</v>
      </c>
      <c r="I249" s="36">
        <f t="shared" si="47"/>
        <v>-1.1296417673684117E-2</v>
      </c>
      <c r="J249" s="36">
        <f t="shared" si="48"/>
        <v>-2.3691411966134012E-2</v>
      </c>
      <c r="K249" s="36">
        <f t="shared" ca="1" si="49"/>
        <v>4.4760244415924418E-3</v>
      </c>
      <c r="L249" s="36">
        <f t="shared" ca="1" si="50"/>
        <v>9.7265443378855791E-5</v>
      </c>
      <c r="M249" s="36">
        <f t="shared" ca="1" si="51"/>
        <v>128606334.32101382</v>
      </c>
      <c r="N249" s="36">
        <f t="shared" ca="1" si="52"/>
        <v>159898583.96099392</v>
      </c>
      <c r="O249" s="36">
        <f t="shared" ca="1" si="53"/>
        <v>9303069.4498226847</v>
      </c>
      <c r="P249" s="45">
        <f t="shared" ca="1" si="54"/>
        <v>-9.8623244409650097E-3</v>
      </c>
      <c r="Q249" s="45"/>
      <c r="R249" s="45"/>
      <c r="S249" s="45"/>
      <c r="T249" s="45"/>
    </row>
    <row r="250" spans="1:20" x14ac:dyDescent="0.2">
      <c r="A250" s="106">
        <v>21508</v>
      </c>
      <c r="B250" s="106">
        <v>6.2545600012526847E-3</v>
      </c>
      <c r="D250" s="92">
        <f t="shared" si="42"/>
        <v>2.1507999999999998</v>
      </c>
      <c r="E250" s="92">
        <f t="shared" si="43"/>
        <v>6.2545600012526847E-3</v>
      </c>
      <c r="F250" s="36">
        <f t="shared" si="44"/>
        <v>4.6259406399999996</v>
      </c>
      <c r="G250" s="36">
        <f t="shared" si="45"/>
        <v>9.9494731285119986</v>
      </c>
      <c r="H250" s="36">
        <f t="shared" si="46"/>
        <v>21.399326804803607</v>
      </c>
      <c r="I250" s="36">
        <f t="shared" si="47"/>
        <v>1.3452307650694273E-2</v>
      </c>
      <c r="J250" s="36">
        <f t="shared" si="48"/>
        <v>2.893322329511324E-2</v>
      </c>
      <c r="K250" s="36">
        <f t="shared" ca="1" si="49"/>
        <v>5.0782273612571226E-3</v>
      </c>
      <c r="L250" s="36">
        <f t="shared" ca="1" si="50"/>
        <v>1.3837584799189289E-6</v>
      </c>
      <c r="M250" s="36">
        <f t="shared" ca="1" si="51"/>
        <v>123776942.30019826</v>
      </c>
      <c r="N250" s="36">
        <f t="shared" ca="1" si="52"/>
        <v>150315476.79428989</v>
      </c>
      <c r="O250" s="36">
        <f t="shared" ca="1" si="53"/>
        <v>8522277.1319461763</v>
      </c>
      <c r="P250" s="45">
        <f t="shared" ca="1" si="54"/>
        <v>1.1763326399955622E-3</v>
      </c>
    </row>
    <row r="251" spans="1:20" x14ac:dyDescent="0.2">
      <c r="A251" s="107">
        <v>21606</v>
      </c>
      <c r="B251" s="107">
        <v>8.5679199983133003E-3</v>
      </c>
      <c r="C251" s="45"/>
      <c r="D251" s="92">
        <f t="shared" si="42"/>
        <v>2.1606000000000001</v>
      </c>
      <c r="E251" s="92">
        <f t="shared" si="43"/>
        <v>8.5679199983133003E-3</v>
      </c>
      <c r="F251" s="36">
        <f t="shared" si="44"/>
        <v>4.6681923599999999</v>
      </c>
      <c r="G251" s="36">
        <f t="shared" si="45"/>
        <v>10.086096413016</v>
      </c>
      <c r="H251" s="36">
        <f t="shared" si="46"/>
        <v>21.79201990996237</v>
      </c>
      <c r="I251" s="36">
        <f t="shared" si="47"/>
        <v>1.8511847948355718E-2</v>
      </c>
      <c r="J251" s="36">
        <f t="shared" si="48"/>
        <v>3.999669867721737E-2</v>
      </c>
      <c r="K251" s="36">
        <f t="shared" ca="1" si="49"/>
        <v>5.1916838607215798E-3</v>
      </c>
      <c r="L251" s="36">
        <f t="shared" ca="1" si="50"/>
        <v>1.1398970456780259E-5</v>
      </c>
      <c r="M251" s="36">
        <f t="shared" ca="1" si="51"/>
        <v>122380923.69689046</v>
      </c>
      <c r="N251" s="36">
        <f t="shared" ca="1" si="52"/>
        <v>147973544.81462491</v>
      </c>
      <c r="O251" s="36">
        <f t="shared" ca="1" si="53"/>
        <v>8346349.967336853</v>
      </c>
      <c r="P251" s="45">
        <f t="shared" ca="1" si="54"/>
        <v>3.3762361375917205E-3</v>
      </c>
      <c r="Q251" s="45"/>
      <c r="R251" s="45"/>
      <c r="S251" s="45"/>
      <c r="T251" s="45"/>
    </row>
    <row r="252" spans="1:20" x14ac:dyDescent="0.2">
      <c r="A252" s="106">
        <v>21785.5</v>
      </c>
      <c r="B252" s="106">
        <v>6.0908599989488721E-3</v>
      </c>
      <c r="D252" s="92">
        <f t="shared" si="42"/>
        <v>2.17855</v>
      </c>
      <c r="E252" s="92">
        <f t="shared" si="43"/>
        <v>6.0908599989488721E-3</v>
      </c>
      <c r="F252" s="36">
        <f t="shared" si="44"/>
        <v>4.7460801024999997</v>
      </c>
      <c r="G252" s="36">
        <f t="shared" si="45"/>
        <v>10.339572807301375</v>
      </c>
      <c r="H252" s="36">
        <f t="shared" si="46"/>
        <v>22.525276339346409</v>
      </c>
      <c r="I252" s="36">
        <f t="shared" si="47"/>
        <v>1.3269243050710065E-2</v>
      </c>
      <c r="J252" s="36">
        <f t="shared" si="48"/>
        <v>2.8907709448124413E-2</v>
      </c>
      <c r="K252" s="36">
        <f t="shared" ca="1" si="49"/>
        <v>5.402101614662546E-3</v>
      </c>
      <c r="L252" s="36">
        <f t="shared" ca="1" si="50"/>
        <v>4.7438811192471045E-7</v>
      </c>
      <c r="M252" s="36">
        <f t="shared" ca="1" si="51"/>
        <v>119430637.20483148</v>
      </c>
      <c r="N252" s="36">
        <f t="shared" ca="1" si="52"/>
        <v>143242164.71163282</v>
      </c>
      <c r="O252" s="36">
        <f t="shared" ca="1" si="53"/>
        <v>8000019.498598177</v>
      </c>
      <c r="P252" s="45">
        <f t="shared" ca="1" si="54"/>
        <v>6.887583842863261E-4</v>
      </c>
    </row>
    <row r="253" spans="1:20" x14ac:dyDescent="0.2">
      <c r="A253" s="107">
        <v>22174.5</v>
      </c>
      <c r="B253" s="107">
        <v>9.4163399990065955E-3</v>
      </c>
      <c r="C253" s="45"/>
      <c r="D253" s="92">
        <f t="shared" si="42"/>
        <v>2.2174499999999999</v>
      </c>
      <c r="E253" s="92">
        <f t="shared" si="43"/>
        <v>9.4163399990065955E-3</v>
      </c>
      <c r="F253" s="36">
        <f t="shared" si="44"/>
        <v>4.9170845024999998</v>
      </c>
      <c r="G253" s="36">
        <f t="shared" si="45"/>
        <v>10.903389030068624</v>
      </c>
      <c r="H253" s="36">
        <f t="shared" si="46"/>
        <v>24.177720004725671</v>
      </c>
      <c r="I253" s="36">
        <f t="shared" si="47"/>
        <v>2.0880263130797175E-2</v>
      </c>
      <c r="J253" s="36">
        <f t="shared" si="48"/>
        <v>4.6300939479386197E-2</v>
      </c>
      <c r="K253" s="36">
        <f t="shared" ca="1" si="49"/>
        <v>5.8696792607266998E-3</v>
      </c>
      <c r="L253" s="36">
        <f t="shared" ca="1" si="50"/>
        <v>1.2578802392456095E-5</v>
      </c>
      <c r="M253" s="36">
        <f t="shared" ca="1" si="51"/>
        <v>111380740.20659992</v>
      </c>
      <c r="N253" s="36">
        <f t="shared" ca="1" si="52"/>
        <v>131166387.66326332</v>
      </c>
      <c r="O253" s="36">
        <f t="shared" ca="1" si="53"/>
        <v>7153121.7880615927</v>
      </c>
      <c r="P253" s="45">
        <f t="shared" ca="1" si="54"/>
        <v>3.5466607382798956E-3</v>
      </c>
      <c r="Q253" s="45"/>
      <c r="R253" s="45"/>
      <c r="S253" s="45"/>
      <c r="T253" s="45"/>
    </row>
    <row r="254" spans="1:20" x14ac:dyDescent="0.2">
      <c r="A254" s="106">
        <v>22179</v>
      </c>
      <c r="B254" s="106">
        <v>2.8082800054107793E-3</v>
      </c>
      <c r="D254" s="92">
        <f t="shared" si="42"/>
        <v>2.2179000000000002</v>
      </c>
      <c r="E254" s="92">
        <f t="shared" si="43"/>
        <v>2.8082800054107793E-3</v>
      </c>
      <c r="F254" s="36">
        <f t="shared" si="44"/>
        <v>4.9190804100000012</v>
      </c>
      <c r="G254" s="36">
        <f t="shared" si="45"/>
        <v>10.910028441339003</v>
      </c>
      <c r="H254" s="36">
        <f t="shared" si="46"/>
        <v>24.197352080045778</v>
      </c>
      <c r="I254" s="36">
        <f t="shared" si="47"/>
        <v>6.2284842240005675E-3</v>
      </c>
      <c r="J254" s="36">
        <f t="shared" si="48"/>
        <v>1.381415516041086E-2</v>
      </c>
      <c r="K254" s="36">
        <f t="shared" ca="1" si="49"/>
        <v>5.8751809378293426E-3</v>
      </c>
      <c r="L254" s="36">
        <f t="shared" ca="1" si="50"/>
        <v>9.4058813292698541E-6</v>
      </c>
      <c r="M254" s="36">
        <f t="shared" ca="1" si="51"/>
        <v>111275073.04473811</v>
      </c>
      <c r="N254" s="36">
        <f t="shared" ca="1" si="52"/>
        <v>131013175.94384345</v>
      </c>
      <c r="O254" s="36">
        <f t="shared" ca="1" si="53"/>
        <v>7142633.5297704879</v>
      </c>
      <c r="P254" s="45">
        <f t="shared" ca="1" si="54"/>
        <v>-3.0669009324185634E-3</v>
      </c>
    </row>
    <row r="255" spans="1:20" x14ac:dyDescent="0.2">
      <c r="A255" s="107">
        <v>22341.5</v>
      </c>
      <c r="B255" s="107">
        <v>8.0727800013846718E-3</v>
      </c>
      <c r="C255" s="45"/>
      <c r="D255" s="92">
        <f t="shared" si="42"/>
        <v>2.2341500000000001</v>
      </c>
      <c r="E255" s="92">
        <f t="shared" si="43"/>
        <v>8.0727800013846718E-3</v>
      </c>
      <c r="F255" s="36">
        <f t="shared" si="44"/>
        <v>4.9914262225000003</v>
      </c>
      <c r="G255" s="36">
        <f t="shared" si="45"/>
        <v>11.151594894998377</v>
      </c>
      <c r="H255" s="36">
        <f t="shared" si="46"/>
        <v>24.914335734660622</v>
      </c>
      <c r="I255" s="36">
        <f t="shared" si="47"/>
        <v>1.8035801440093566E-2</v>
      </c>
      <c r="J255" s="36">
        <f t="shared" si="48"/>
        <v>4.0294685787385043E-2</v>
      </c>
      <c r="K255" s="36">
        <f t="shared" ca="1" si="49"/>
        <v>6.075272989906632E-3</v>
      </c>
      <c r="L255" s="36">
        <f t="shared" ca="1" si="50"/>
        <v>3.9900342609039299E-6</v>
      </c>
      <c r="M255" s="36">
        <f t="shared" ca="1" si="51"/>
        <v>107279317.14796589</v>
      </c>
      <c r="N255" s="36">
        <f t="shared" ca="1" si="52"/>
        <v>125291196.72599027</v>
      </c>
      <c r="O255" s="36">
        <f t="shared" ca="1" si="53"/>
        <v>6754607.298716004</v>
      </c>
      <c r="P255" s="45">
        <f t="shared" ca="1" si="54"/>
        <v>1.9975070114780398E-3</v>
      </c>
      <c r="Q255" s="45"/>
      <c r="R255" s="45"/>
      <c r="S255" s="45"/>
      <c r="T255" s="45"/>
    </row>
    <row r="256" spans="1:20" x14ac:dyDescent="0.2">
      <c r="A256" s="106">
        <v>22342</v>
      </c>
      <c r="B256" s="106">
        <v>9.2274400012684055E-3</v>
      </c>
      <c r="D256" s="92">
        <f t="shared" si="42"/>
        <v>2.2342</v>
      </c>
      <c r="E256" s="92">
        <f t="shared" si="43"/>
        <v>9.2274400012684055E-3</v>
      </c>
      <c r="F256" s="36">
        <f t="shared" si="44"/>
        <v>4.9916496399999994</v>
      </c>
      <c r="G256" s="36">
        <f t="shared" si="45"/>
        <v>11.152343625687999</v>
      </c>
      <c r="H256" s="36">
        <f t="shared" si="46"/>
        <v>24.916566128512123</v>
      </c>
      <c r="I256" s="36">
        <f t="shared" si="47"/>
        <v>2.061594645083387E-2</v>
      </c>
      <c r="J256" s="36">
        <f t="shared" si="48"/>
        <v>4.6060147560453034E-2</v>
      </c>
      <c r="K256" s="36">
        <f t="shared" ca="1" si="49"/>
        <v>6.0758929234757154E-3</v>
      </c>
      <c r="L256" s="36">
        <f t="shared" ca="1" si="50"/>
        <v>9.9322489835436443E-6</v>
      </c>
      <c r="M256" s="36">
        <f t="shared" ca="1" si="51"/>
        <v>107266494.12978815</v>
      </c>
      <c r="N256" s="36">
        <f t="shared" ca="1" si="52"/>
        <v>125273039.43400577</v>
      </c>
      <c r="O256" s="36">
        <f t="shared" ca="1" si="53"/>
        <v>6753386.7559427759</v>
      </c>
      <c r="P256" s="45">
        <f t="shared" ca="1" si="54"/>
        <v>3.15154707779269E-3</v>
      </c>
    </row>
    <row r="257" spans="1:20" x14ac:dyDescent="0.2">
      <c r="A257" s="107">
        <v>22342</v>
      </c>
      <c r="B257" s="107">
        <v>1.722744000289822E-2</v>
      </c>
      <c r="C257" s="45"/>
      <c r="D257" s="92">
        <f t="shared" si="42"/>
        <v>2.2342</v>
      </c>
      <c r="E257" s="92">
        <f t="shared" si="43"/>
        <v>1.722744000289822E-2</v>
      </c>
      <c r="F257" s="36">
        <f t="shared" si="44"/>
        <v>4.9916496399999994</v>
      </c>
      <c r="G257" s="36">
        <f t="shared" si="45"/>
        <v>11.152343625687999</v>
      </c>
      <c r="H257" s="36">
        <f t="shared" si="46"/>
        <v>24.916566128512123</v>
      </c>
      <c r="I257" s="36">
        <f t="shared" si="47"/>
        <v>3.84895464544752E-2</v>
      </c>
      <c r="J257" s="36">
        <f t="shared" si="48"/>
        <v>8.5993344688588491E-2</v>
      </c>
      <c r="K257" s="36">
        <f t="shared" ca="1" si="49"/>
        <v>6.0758929234757154E-3</v>
      </c>
      <c r="L257" s="36">
        <f t="shared" ca="1" si="50"/>
        <v>1.2435700226457659E-4</v>
      </c>
      <c r="M257" s="36">
        <f t="shared" ca="1" si="51"/>
        <v>107266494.12978815</v>
      </c>
      <c r="N257" s="36">
        <f t="shared" ca="1" si="52"/>
        <v>125273039.43400577</v>
      </c>
      <c r="O257" s="36">
        <f t="shared" ca="1" si="53"/>
        <v>6753386.7559427759</v>
      </c>
      <c r="P257" s="45">
        <f t="shared" ca="1" si="54"/>
        <v>1.1151547079422505E-2</v>
      </c>
      <c r="Q257" s="45"/>
      <c r="R257" s="45"/>
      <c r="S257" s="45"/>
      <c r="T257" s="45"/>
    </row>
    <row r="258" spans="1:20" x14ac:dyDescent="0.2">
      <c r="A258" s="106">
        <v>23223.5</v>
      </c>
      <c r="B258" s="106">
        <v>4.8930199991445988E-3</v>
      </c>
      <c r="D258" s="92">
        <f t="shared" si="42"/>
        <v>2.3223500000000001</v>
      </c>
      <c r="E258" s="92">
        <f t="shared" si="43"/>
        <v>4.8930199991445988E-3</v>
      </c>
      <c r="F258" s="36">
        <f t="shared" si="44"/>
        <v>5.393309522500001</v>
      </c>
      <c r="G258" s="36">
        <f t="shared" si="45"/>
        <v>12.525152369577878</v>
      </c>
      <c r="H258" s="36">
        <f t="shared" si="46"/>
        <v>29.08778760548919</v>
      </c>
      <c r="I258" s="36">
        <f t="shared" si="47"/>
        <v>1.136330499501346E-2</v>
      </c>
      <c r="J258" s="36">
        <f t="shared" si="48"/>
        <v>2.6389571355169509E-2</v>
      </c>
      <c r="K258" s="36">
        <f t="shared" ca="1" si="49"/>
        <v>7.2095293283406942E-3</v>
      </c>
      <c r="L258" s="36">
        <f t="shared" ca="1" si="50"/>
        <v>5.3662154722525435E-6</v>
      </c>
      <c r="M258" s="36">
        <f t="shared" ca="1" si="51"/>
        <v>80466771.129510507</v>
      </c>
      <c r="N258" s="36">
        <f t="shared" ca="1" si="52"/>
        <v>89182452.68492654</v>
      </c>
      <c r="O258" s="36">
        <f t="shared" ca="1" si="53"/>
        <v>4431816.1542507019</v>
      </c>
      <c r="P258" s="45">
        <f t="shared" ca="1" si="54"/>
        <v>-2.3165093291960953E-3</v>
      </c>
    </row>
    <row r="259" spans="1:20" x14ac:dyDescent="0.2">
      <c r="A259" s="107">
        <v>23266.5</v>
      </c>
      <c r="B259" s="107">
        <v>3.1937800013110973E-3</v>
      </c>
      <c r="C259" s="45"/>
      <c r="D259" s="92">
        <f t="shared" si="42"/>
        <v>2.3266499999999999</v>
      </c>
      <c r="E259" s="92">
        <f t="shared" si="43"/>
        <v>3.1937800013110973E-3</v>
      </c>
      <c r="F259" s="36">
        <f t="shared" si="44"/>
        <v>5.4133002224999993</v>
      </c>
      <c r="G259" s="36">
        <f t="shared" si="45"/>
        <v>12.594854962679623</v>
      </c>
      <c r="H259" s="36">
        <f t="shared" si="46"/>
        <v>29.30381929891854</v>
      </c>
      <c r="I259" s="36">
        <f t="shared" si="47"/>
        <v>7.4308082400504644E-3</v>
      </c>
      <c r="J259" s="36">
        <f t="shared" si="48"/>
        <v>1.7288889991713411E-2</v>
      </c>
      <c r="K259" s="36">
        <f t="shared" ca="1" si="49"/>
        <v>7.2669093665415838E-3</v>
      </c>
      <c r="L259" s="36">
        <f t="shared" ca="1" si="50"/>
        <v>1.6590382825902904E-5</v>
      </c>
      <c r="M259" s="36">
        <f t="shared" ca="1" si="51"/>
        <v>78989248.684762791</v>
      </c>
      <c r="N259" s="36">
        <f t="shared" ca="1" si="52"/>
        <v>87273473.876297668</v>
      </c>
      <c r="O259" s="36">
        <f t="shared" ca="1" si="53"/>
        <v>4314118.2805918893</v>
      </c>
      <c r="P259" s="45">
        <f t="shared" ca="1" si="54"/>
        <v>-4.0731293652304865E-3</v>
      </c>
      <c r="Q259" s="45"/>
      <c r="R259" s="45"/>
      <c r="S259" s="45"/>
      <c r="T259" s="45"/>
    </row>
    <row r="260" spans="1:20" x14ac:dyDescent="0.2">
      <c r="A260" s="106">
        <v>23477</v>
      </c>
      <c r="B260" s="106">
        <v>8.4656399994855747E-3</v>
      </c>
      <c r="D260" s="92">
        <f t="shared" si="42"/>
        <v>2.3477000000000001</v>
      </c>
      <c r="E260" s="92">
        <f t="shared" si="43"/>
        <v>8.4656399994855747E-3</v>
      </c>
      <c r="F260" s="36">
        <f t="shared" si="44"/>
        <v>5.5116952900000005</v>
      </c>
      <c r="G260" s="36">
        <f t="shared" si="45"/>
        <v>12.939807032333002</v>
      </c>
      <c r="H260" s="36">
        <f t="shared" si="46"/>
        <v>30.378784969808191</v>
      </c>
      <c r="I260" s="36">
        <f t="shared" si="47"/>
        <v>1.9874783026792284E-2</v>
      </c>
      <c r="J260" s="36">
        <f t="shared" si="48"/>
        <v>4.6660028112000249E-2</v>
      </c>
      <c r="K260" s="36">
        <f t="shared" ca="1" si="49"/>
        <v>7.5505976281019446E-3</v>
      </c>
      <c r="L260" s="36">
        <f t="shared" ca="1" si="50"/>
        <v>8.3730254142737716E-7</v>
      </c>
      <c r="M260" s="36">
        <f t="shared" ca="1" si="51"/>
        <v>71610426.86780493</v>
      </c>
      <c r="N260" s="36">
        <f t="shared" ca="1" si="52"/>
        <v>77839658.598433733</v>
      </c>
      <c r="O260" s="36">
        <f t="shared" ca="1" si="53"/>
        <v>3739657.655424796</v>
      </c>
      <c r="P260" s="45">
        <f t="shared" ca="1" si="54"/>
        <v>9.1504237138363004E-4</v>
      </c>
    </row>
    <row r="261" spans="1:20" x14ac:dyDescent="0.2">
      <c r="A261" s="107">
        <v>23481.5</v>
      </c>
      <c r="B261" s="107">
        <v>7.7675799984717742E-3</v>
      </c>
      <c r="C261" s="45"/>
      <c r="D261" s="92">
        <f t="shared" si="42"/>
        <v>2.34815</v>
      </c>
      <c r="E261" s="92">
        <f t="shared" si="43"/>
        <v>7.7675799984717742E-3</v>
      </c>
      <c r="F261" s="36">
        <f t="shared" si="44"/>
        <v>5.5138084224999995</v>
      </c>
      <c r="G261" s="36">
        <f t="shared" si="45"/>
        <v>12.947249247293373</v>
      </c>
      <c r="H261" s="36">
        <f t="shared" si="46"/>
        <v>30.402083320031931</v>
      </c>
      <c r="I261" s="36">
        <f t="shared" si="47"/>
        <v>1.8239442973411495E-2</v>
      </c>
      <c r="J261" s="36">
        <f t="shared" si="48"/>
        <v>4.2828948018016205E-2</v>
      </c>
      <c r="K261" s="36">
        <f t="shared" ca="1" si="49"/>
        <v>7.5567128617947156E-3</v>
      </c>
      <c r="L261" s="36">
        <f t="shared" ca="1" si="50"/>
        <v>4.4464949330381292E-8</v>
      </c>
      <c r="M261" s="36">
        <f t="shared" ca="1" si="51"/>
        <v>71450422.393700674</v>
      </c>
      <c r="N261" s="36">
        <f t="shared" ca="1" si="52"/>
        <v>77636881.031925827</v>
      </c>
      <c r="O261" s="36">
        <f t="shared" ca="1" si="53"/>
        <v>3727442.7085885694</v>
      </c>
      <c r="P261" s="45">
        <f t="shared" ca="1" si="54"/>
        <v>2.1086713667705856E-4</v>
      </c>
      <c r="Q261" s="45"/>
      <c r="R261" s="45"/>
      <c r="S261" s="45"/>
      <c r="T261" s="45"/>
    </row>
    <row r="262" spans="1:20" x14ac:dyDescent="0.2">
      <c r="A262" s="106">
        <v>23482</v>
      </c>
      <c r="B262" s="106">
        <v>8.5322400045697577E-3</v>
      </c>
      <c r="D262" s="92">
        <f t="shared" si="42"/>
        <v>2.3481999999999998</v>
      </c>
      <c r="E262" s="92">
        <f t="shared" si="43"/>
        <v>8.5322400045697577E-3</v>
      </c>
      <c r="F262" s="36">
        <f t="shared" si="44"/>
        <v>5.5140432399999995</v>
      </c>
      <c r="G262" s="36">
        <f t="shared" si="45"/>
        <v>12.948076336167999</v>
      </c>
      <c r="H262" s="36">
        <f t="shared" si="46"/>
        <v>30.404672852589691</v>
      </c>
      <c r="I262" s="36">
        <f t="shared" si="47"/>
        <v>2.0035405978730703E-2</v>
      </c>
      <c r="J262" s="36">
        <f t="shared" si="48"/>
        <v>4.7047140319255436E-2</v>
      </c>
      <c r="K262" s="36">
        <f t="shared" ca="1" si="49"/>
        <v>7.5573924630552292E-3</v>
      </c>
      <c r="L262" s="36">
        <f t="shared" ca="1" si="50"/>
        <v>9.5032772919692048E-7</v>
      </c>
      <c r="M262" s="36">
        <f t="shared" ca="1" si="51"/>
        <v>71432639.116558269</v>
      </c>
      <c r="N262" s="36">
        <f t="shared" ca="1" si="52"/>
        <v>77614348.447473884</v>
      </c>
      <c r="O262" s="36">
        <f t="shared" ca="1" si="53"/>
        <v>3726085.7382489447</v>
      </c>
      <c r="P262" s="45">
        <f t="shared" ca="1" si="54"/>
        <v>9.7484754151452857E-4</v>
      </c>
    </row>
    <row r="263" spans="1:20" x14ac:dyDescent="0.2">
      <c r="A263" s="107">
        <v>23482.5</v>
      </c>
      <c r="B263" s="107">
        <v>8.096900004602503E-3</v>
      </c>
      <c r="C263" s="45"/>
      <c r="D263" s="92">
        <f t="shared" si="42"/>
        <v>2.3482500000000002</v>
      </c>
      <c r="E263" s="92">
        <f t="shared" si="43"/>
        <v>8.096900004602503E-3</v>
      </c>
      <c r="F263" s="36">
        <f t="shared" si="44"/>
        <v>5.5142780625000007</v>
      </c>
      <c r="G263" s="36">
        <f t="shared" si="45"/>
        <v>12.948903460265628</v>
      </c>
      <c r="H263" s="36">
        <f t="shared" si="46"/>
        <v>30.407262550568763</v>
      </c>
      <c r="I263" s="36">
        <f t="shared" si="47"/>
        <v>1.9013545435807831E-2</v>
      </c>
      <c r="J263" s="36">
        <f t="shared" si="48"/>
        <v>4.464855806963574E-2</v>
      </c>
      <c r="K263" s="36">
        <f t="shared" ca="1" si="49"/>
        <v>7.5580720904857845E-3</v>
      </c>
      <c r="L263" s="36">
        <f t="shared" ca="1" si="50"/>
        <v>2.9033552103137378E-7</v>
      </c>
      <c r="M263" s="36">
        <f t="shared" ca="1" si="51"/>
        <v>71414854.84336178</v>
      </c>
      <c r="N263" s="36">
        <f t="shared" ca="1" si="52"/>
        <v>77591815.52004537</v>
      </c>
      <c r="O263" s="36">
        <f t="shared" ca="1" si="53"/>
        <v>3724728.8174998802</v>
      </c>
      <c r="P263" s="45">
        <f t="shared" ca="1" si="54"/>
        <v>5.3882791411671849E-4</v>
      </c>
      <c r="Q263" s="45"/>
      <c r="R263" s="45"/>
      <c r="S263" s="45"/>
      <c r="T263" s="45"/>
    </row>
    <row r="264" spans="1:20" x14ac:dyDescent="0.2">
      <c r="A264" s="106">
        <v>23485.5</v>
      </c>
      <c r="B264" s="106">
        <v>8.3648600048036315E-3</v>
      </c>
      <c r="D264" s="92">
        <f t="shared" si="42"/>
        <v>2.3485499999999999</v>
      </c>
      <c r="E264" s="92">
        <f t="shared" si="43"/>
        <v>8.3648600048036315E-3</v>
      </c>
      <c r="F264" s="36">
        <f t="shared" si="44"/>
        <v>5.5156871024999994</v>
      </c>
      <c r="G264" s="36">
        <f t="shared" si="45"/>
        <v>12.953866944576372</v>
      </c>
      <c r="H264" s="36">
        <f t="shared" si="46"/>
        <v>30.422804212684838</v>
      </c>
      <c r="I264" s="36">
        <f t="shared" si="47"/>
        <v>1.9645291964281567E-2</v>
      </c>
      <c r="J264" s="36">
        <f t="shared" si="48"/>
        <v>4.6137950442713474E-2</v>
      </c>
      <c r="K264" s="36">
        <f t="shared" ca="1" si="49"/>
        <v>7.5621504046399154E-3</v>
      </c>
      <c r="L264" s="36">
        <f t="shared" ca="1" si="50"/>
        <v>6.4434270219499283E-7</v>
      </c>
      <c r="M264" s="36">
        <f t="shared" ca="1" si="51"/>
        <v>71308128.35417144</v>
      </c>
      <c r="N264" s="36">
        <f t="shared" ca="1" si="52"/>
        <v>77456610.841096744</v>
      </c>
      <c r="O264" s="36">
        <f t="shared" ca="1" si="53"/>
        <v>3716588.3404495958</v>
      </c>
      <c r="P264" s="45">
        <f t="shared" ca="1" si="54"/>
        <v>8.0270960016371601E-4</v>
      </c>
    </row>
    <row r="265" spans="1:20" x14ac:dyDescent="0.2">
      <c r="A265" s="107">
        <v>23486</v>
      </c>
      <c r="B265" s="107">
        <v>8.499520001350902E-3</v>
      </c>
      <c r="C265" s="45"/>
      <c r="D265" s="92">
        <f t="shared" si="42"/>
        <v>2.3485999999999998</v>
      </c>
      <c r="E265" s="92">
        <f t="shared" si="43"/>
        <v>8.499520001350902E-3</v>
      </c>
      <c r="F265" s="36">
        <f t="shared" si="44"/>
        <v>5.5159219599999991</v>
      </c>
      <c r="G265" s="36">
        <f t="shared" si="45"/>
        <v>12.954694315255997</v>
      </c>
      <c r="H265" s="36">
        <f t="shared" si="46"/>
        <v>30.425395068810232</v>
      </c>
      <c r="I265" s="36">
        <f t="shared" si="47"/>
        <v>1.9961972675172728E-2</v>
      </c>
      <c r="J265" s="36">
        <f t="shared" si="48"/>
        <v>4.6882689024910662E-2</v>
      </c>
      <c r="K265" s="36">
        <f t="shared" ca="1" si="49"/>
        <v>7.5628302152607428E-3</v>
      </c>
      <c r="L265" s="36">
        <f t="shared" ca="1" si="50"/>
        <v>8.7738775536562824E-7</v>
      </c>
      <c r="M265" s="36">
        <f t="shared" ca="1" si="51"/>
        <v>71290337.142166778</v>
      </c>
      <c r="N265" s="36">
        <f t="shared" ca="1" si="52"/>
        <v>77434075.556905851</v>
      </c>
      <c r="O265" s="36">
        <f t="shared" ca="1" si="53"/>
        <v>3715231.7698560068</v>
      </c>
      <c r="P265" s="45">
        <f t="shared" ca="1" si="54"/>
        <v>9.3668978609015921E-4</v>
      </c>
      <c r="Q265" s="45"/>
      <c r="R265" s="45"/>
      <c r="S265" s="45"/>
      <c r="T265" s="45"/>
    </row>
    <row r="266" spans="1:20" x14ac:dyDescent="0.2">
      <c r="A266" s="106">
        <v>23659.5</v>
      </c>
      <c r="B266" s="106">
        <v>7.7565399988088757E-3</v>
      </c>
      <c r="D266" s="92">
        <f t="shared" si="42"/>
        <v>2.3659500000000002</v>
      </c>
      <c r="E266" s="92">
        <f t="shared" si="43"/>
        <v>7.7565399988088757E-3</v>
      </c>
      <c r="F266" s="36">
        <f t="shared" si="44"/>
        <v>5.597719402500001</v>
      </c>
      <c r="G266" s="36">
        <f t="shared" si="45"/>
        <v>13.243924220344878</v>
      </c>
      <c r="H266" s="36">
        <f t="shared" si="46"/>
        <v>31.334462509124968</v>
      </c>
      <c r="I266" s="36">
        <f t="shared" si="47"/>
        <v>1.8351585810181863E-2</v>
      </c>
      <c r="J266" s="36">
        <f t="shared" si="48"/>
        <v>4.3418934447599783E-2</v>
      </c>
      <c r="K266" s="36">
        <f t="shared" ca="1" si="49"/>
        <v>7.8003045953699245E-3</v>
      </c>
      <c r="L266" s="36">
        <f t="shared" ca="1" si="50"/>
        <v>1.9153399121513627E-9</v>
      </c>
      <c r="M266" s="36">
        <f t="shared" ca="1" si="51"/>
        <v>65065715.807993442</v>
      </c>
      <c r="N266" s="36">
        <f t="shared" ca="1" si="52"/>
        <v>69605509.549793199</v>
      </c>
      <c r="O266" s="36">
        <f t="shared" ca="1" si="53"/>
        <v>3248309.6998224915</v>
      </c>
      <c r="P266" s="45">
        <f t="shared" ca="1" si="54"/>
        <v>-4.376459656104878E-5</v>
      </c>
    </row>
    <row r="267" spans="1:20" x14ac:dyDescent="0.2">
      <c r="A267" s="107">
        <v>23723.5</v>
      </c>
      <c r="B267" s="107">
        <v>7.5530199974309653E-3</v>
      </c>
      <c r="C267" s="45"/>
      <c r="D267" s="92">
        <f t="shared" si="42"/>
        <v>2.37235</v>
      </c>
      <c r="E267" s="92">
        <f t="shared" si="43"/>
        <v>7.5530199974309653E-3</v>
      </c>
      <c r="F267" s="36">
        <f t="shared" si="44"/>
        <v>5.6280445224999998</v>
      </c>
      <c r="G267" s="36">
        <f t="shared" si="45"/>
        <v>13.351691422952873</v>
      </c>
      <c r="H267" s="36">
        <f t="shared" si="46"/>
        <v>31.67488514724225</v>
      </c>
      <c r="I267" s="36">
        <f t="shared" si="47"/>
        <v>1.7918406990905349E-2</v>
      </c>
      <c r="J267" s="36">
        <f t="shared" si="48"/>
        <v>4.2508732824874301E-2</v>
      </c>
      <c r="K267" s="36">
        <f t="shared" ca="1" si="49"/>
        <v>7.8886987831883054E-3</v>
      </c>
      <c r="L267" s="36">
        <f t="shared" ca="1" si="50"/>
        <v>1.1268024720752225E-7</v>
      </c>
      <c r="M267" s="36">
        <f t="shared" ca="1" si="51"/>
        <v>62749892.203427367</v>
      </c>
      <c r="N267" s="36">
        <f t="shared" ca="1" si="52"/>
        <v>66721147.172495924</v>
      </c>
      <c r="O267" s="36">
        <f t="shared" ca="1" si="53"/>
        <v>3078527.1042773249</v>
      </c>
      <c r="P267" s="45">
        <f t="shared" ca="1" si="54"/>
        <v>-3.3567878575734011E-4</v>
      </c>
      <c r="Q267" s="45"/>
      <c r="R267" s="45"/>
      <c r="S267" s="45"/>
      <c r="T267" s="45"/>
    </row>
    <row r="268" spans="1:20" x14ac:dyDescent="0.2">
      <c r="A268" s="106">
        <v>23959</v>
      </c>
      <c r="B268" s="106">
        <v>1.2397880003845785E-2</v>
      </c>
      <c r="D268" s="92">
        <f t="shared" si="42"/>
        <v>2.3959000000000001</v>
      </c>
      <c r="E268" s="92">
        <f t="shared" si="43"/>
        <v>1.2397880003845785E-2</v>
      </c>
      <c r="F268" s="36">
        <f t="shared" si="44"/>
        <v>5.7403368100000005</v>
      </c>
      <c r="G268" s="36">
        <f t="shared" si="45"/>
        <v>13.753272963079002</v>
      </c>
      <c r="H268" s="36">
        <f t="shared" si="46"/>
        <v>32.951466692240984</v>
      </c>
      <c r="I268" s="36">
        <f t="shared" si="47"/>
        <v>2.9704080701214119E-2</v>
      </c>
      <c r="J268" s="36">
        <f t="shared" si="48"/>
        <v>7.1168006952038912E-2</v>
      </c>
      <c r="K268" s="36">
        <f t="shared" ca="1" si="49"/>
        <v>8.2176534347979148E-3</v>
      </c>
      <c r="L268" s="36">
        <f t="shared" ca="1" si="50"/>
        <v>1.7474294168573726E-5</v>
      </c>
      <c r="M268" s="36">
        <f t="shared" ca="1" si="51"/>
        <v>54194575.855926424</v>
      </c>
      <c r="N268" s="36">
        <f t="shared" ca="1" si="52"/>
        <v>56198465.661930308</v>
      </c>
      <c r="O268" s="36">
        <f t="shared" ca="1" si="53"/>
        <v>2470279.6237748745</v>
      </c>
      <c r="P268" s="45">
        <f t="shared" ca="1" si="54"/>
        <v>4.18022656904787E-3</v>
      </c>
    </row>
    <row r="269" spans="1:20" x14ac:dyDescent="0.2">
      <c r="A269" s="107">
        <v>24657.5</v>
      </c>
      <c r="B269" s="107">
        <v>1.4457900004344992E-2</v>
      </c>
      <c r="C269" s="45"/>
      <c r="D269" s="92">
        <f t="shared" si="42"/>
        <v>2.4657499999999999</v>
      </c>
      <c r="E269" s="92">
        <f t="shared" si="43"/>
        <v>1.4457900004344992E-2</v>
      </c>
      <c r="F269" s="36">
        <f t="shared" si="44"/>
        <v>6.0799230624999998</v>
      </c>
      <c r="G269" s="36">
        <f t="shared" si="45"/>
        <v>14.991570291359373</v>
      </c>
      <c r="H269" s="36">
        <f t="shared" si="46"/>
        <v>36.965464445919373</v>
      </c>
      <c r="I269" s="36">
        <f t="shared" si="47"/>
        <v>3.564956693571366E-2</v>
      </c>
      <c r="J269" s="36">
        <f t="shared" si="48"/>
        <v>8.7902919671735955E-2</v>
      </c>
      <c r="K269" s="36">
        <f t="shared" ca="1" si="49"/>
        <v>9.22748932529939E-3</v>
      </c>
      <c r="L269" s="36">
        <f t="shared" ca="1" si="50"/>
        <v>2.7357195871474279E-5</v>
      </c>
      <c r="M269" s="36">
        <f t="shared" ca="1" si="51"/>
        <v>29741634.898340464</v>
      </c>
      <c r="N269" s="36">
        <f t="shared" ca="1" si="52"/>
        <v>27421530.005560983</v>
      </c>
      <c r="O269" s="36">
        <f t="shared" ca="1" si="53"/>
        <v>926586.875776581</v>
      </c>
      <c r="P269" s="45">
        <f t="shared" ca="1" si="54"/>
        <v>5.2304106790456023E-3</v>
      </c>
      <c r="Q269" s="45"/>
      <c r="R269" s="45"/>
      <c r="S269" s="45"/>
      <c r="T269" s="45"/>
    </row>
    <row r="270" spans="1:20" x14ac:dyDescent="0.2">
      <c r="A270" s="106">
        <v>24901</v>
      </c>
      <c r="B270" s="106">
        <v>1.4777320000575855E-2</v>
      </c>
      <c r="D270" s="92">
        <f t="shared" si="42"/>
        <v>2.4901</v>
      </c>
      <c r="E270" s="92">
        <f t="shared" si="43"/>
        <v>1.4777320000575855E-2</v>
      </c>
      <c r="F270" s="36">
        <f t="shared" si="44"/>
        <v>6.2005980100000002</v>
      </c>
      <c r="G270" s="36">
        <f t="shared" si="45"/>
        <v>15.440109104701001</v>
      </c>
      <c r="H270" s="36">
        <f t="shared" si="46"/>
        <v>38.447415681615965</v>
      </c>
      <c r="I270" s="36">
        <f t="shared" si="47"/>
        <v>3.6797004533433937E-2</v>
      </c>
      <c r="J270" s="36">
        <f t="shared" si="48"/>
        <v>9.1628220988703851E-2</v>
      </c>
      <c r="K270" s="36">
        <f t="shared" ca="1" si="49"/>
        <v>9.591527919894087E-3</v>
      </c>
      <c r="L270" s="36">
        <f t="shared" ca="1" si="50"/>
        <v>2.6892439504061745E-5</v>
      </c>
      <c r="M270" s="36">
        <f t="shared" ca="1" si="51"/>
        <v>22102255.560355075</v>
      </c>
      <c r="N270" s="36">
        <f t="shared" ca="1" si="52"/>
        <v>18962711.813301861</v>
      </c>
      <c r="O270" s="36">
        <f t="shared" ca="1" si="53"/>
        <v>528216.08959878376</v>
      </c>
      <c r="P270" s="45">
        <f t="shared" ca="1" si="54"/>
        <v>5.1857920806817684E-3</v>
      </c>
    </row>
    <row r="271" spans="1:20" x14ac:dyDescent="0.2">
      <c r="A271" s="107">
        <v>24969.5</v>
      </c>
      <c r="B271" s="107">
        <v>5.9657399979187176E-3</v>
      </c>
      <c r="C271" s="45"/>
      <c r="D271" s="92">
        <f t="shared" si="42"/>
        <v>2.49695</v>
      </c>
      <c r="E271" s="92">
        <f t="shared" si="43"/>
        <v>5.9657399979187176E-3</v>
      </c>
      <c r="F271" s="36">
        <f t="shared" si="44"/>
        <v>6.2347593024999997</v>
      </c>
      <c r="G271" s="36">
        <f t="shared" si="45"/>
        <v>15.567882240377374</v>
      </c>
      <c r="H271" s="36">
        <f t="shared" si="46"/>
        <v>38.872223560110285</v>
      </c>
      <c r="I271" s="36">
        <f t="shared" si="47"/>
        <v>1.4896154487803142E-2</v>
      </c>
      <c r="J271" s="36">
        <f t="shared" si="48"/>
        <v>3.7194952948320058E-2</v>
      </c>
      <c r="K271" s="36">
        <f t="shared" ca="1" si="49"/>
        <v>9.6950557465839415E-3</v>
      </c>
      <c r="L271" s="36">
        <f t="shared" ca="1" si="50"/>
        <v>1.390779595324246E-5</v>
      </c>
      <c r="M271" s="36">
        <f t="shared" ca="1" si="51"/>
        <v>20084366.42092343</v>
      </c>
      <c r="N271" s="36">
        <f t="shared" ca="1" si="52"/>
        <v>16791566.116159994</v>
      </c>
      <c r="O271" s="36">
        <f t="shared" ca="1" si="53"/>
        <v>433308.51317782083</v>
      </c>
      <c r="P271" s="45">
        <f t="shared" ca="1" si="54"/>
        <v>-3.729315748665224E-3</v>
      </c>
      <c r="Q271" s="45"/>
      <c r="R271" s="45"/>
      <c r="S271" s="45"/>
      <c r="T271" s="45"/>
    </row>
    <row r="272" spans="1:20" x14ac:dyDescent="0.2">
      <c r="A272" s="106">
        <v>25029</v>
      </c>
      <c r="B272" s="106">
        <v>9.370280007715337E-3</v>
      </c>
      <c r="D272" s="92">
        <f t="shared" si="42"/>
        <v>2.5028999999999999</v>
      </c>
      <c r="E272" s="92">
        <f t="shared" si="43"/>
        <v>9.370280007715337E-3</v>
      </c>
      <c r="F272" s="36">
        <f t="shared" si="44"/>
        <v>6.2645084099999995</v>
      </c>
      <c r="G272" s="36">
        <f t="shared" si="45"/>
        <v>15.679438099388998</v>
      </c>
      <c r="H272" s="36">
        <f t="shared" si="46"/>
        <v>39.244065618960718</v>
      </c>
      <c r="I272" s="36">
        <f t="shared" si="47"/>
        <v>2.3452873831310717E-2</v>
      </c>
      <c r="J272" s="36">
        <f t="shared" si="48"/>
        <v>5.8700197912387592E-2</v>
      </c>
      <c r="K272" s="36">
        <f t="shared" ca="1" si="49"/>
        <v>9.7853799991171747E-3</v>
      </c>
      <c r="L272" s="36">
        <f t="shared" ca="1" si="50"/>
        <v>1.7230800286180575E-7</v>
      </c>
      <c r="M272" s="36">
        <f t="shared" ca="1" si="51"/>
        <v>18385165.578197528</v>
      </c>
      <c r="N272" s="36">
        <f t="shared" ca="1" si="52"/>
        <v>14988575.377646452</v>
      </c>
      <c r="O272" s="36">
        <f t="shared" ca="1" si="53"/>
        <v>357559.19205298502</v>
      </c>
      <c r="P272" s="45">
        <f t="shared" ca="1" si="54"/>
        <v>-4.1509999140183773E-4</v>
      </c>
    </row>
    <row r="273" spans="1:20" x14ac:dyDescent="0.2">
      <c r="A273" s="107">
        <v>25170</v>
      </c>
      <c r="B273" s="107">
        <v>9.9843999996664934E-3</v>
      </c>
      <c r="C273" s="45"/>
      <c r="D273" s="92">
        <f t="shared" si="42"/>
        <v>2.5169999999999999</v>
      </c>
      <c r="E273" s="92">
        <f t="shared" si="43"/>
        <v>9.9843999996664934E-3</v>
      </c>
      <c r="F273" s="36">
        <f t="shared" si="44"/>
        <v>6.3352889999999995</v>
      </c>
      <c r="G273" s="36">
        <f t="shared" si="45"/>
        <v>15.945922412999998</v>
      </c>
      <c r="H273" s="36">
        <f t="shared" si="46"/>
        <v>40.135886713520996</v>
      </c>
      <c r="I273" s="36">
        <f t="shared" si="47"/>
        <v>2.5130734799160562E-2</v>
      </c>
      <c r="J273" s="36">
        <f t="shared" si="48"/>
        <v>6.3254059489487133E-2</v>
      </c>
      <c r="K273" s="36">
        <f t="shared" ca="1" si="49"/>
        <v>1.000090538703826E-2</v>
      </c>
      <c r="L273" s="36">
        <f t="shared" ca="1" si="50"/>
        <v>2.7242781229207237E-10</v>
      </c>
      <c r="M273" s="36">
        <f t="shared" ca="1" si="51"/>
        <v>14576207.587689478</v>
      </c>
      <c r="N273" s="36">
        <f t="shared" ca="1" si="52"/>
        <v>11047462.513753107</v>
      </c>
      <c r="O273" s="36">
        <f t="shared" ca="1" si="53"/>
        <v>204463.3507615547</v>
      </c>
      <c r="P273" s="45">
        <f t="shared" ca="1" si="54"/>
        <v>-1.65053873717666E-5</v>
      </c>
      <c r="Q273" s="45"/>
      <c r="R273" s="45"/>
      <c r="S273" s="45"/>
      <c r="T273" s="45"/>
    </row>
    <row r="274" spans="1:20" x14ac:dyDescent="0.2">
      <c r="A274" s="106">
        <v>25230</v>
      </c>
      <c r="B274" s="106">
        <v>1.5543599998636637E-2</v>
      </c>
      <c r="D274" s="92">
        <f t="shared" si="42"/>
        <v>2.5230000000000001</v>
      </c>
      <c r="E274" s="92">
        <f t="shared" si="43"/>
        <v>1.5543599998636637E-2</v>
      </c>
      <c r="F274" s="36">
        <f t="shared" si="44"/>
        <v>6.3655290000000004</v>
      </c>
      <c r="G274" s="36">
        <f t="shared" si="45"/>
        <v>16.060229667000002</v>
      </c>
      <c r="H274" s="36">
        <f t="shared" si="46"/>
        <v>40.519959449841004</v>
      </c>
      <c r="I274" s="36">
        <f t="shared" si="47"/>
        <v>3.9216502796560235E-2</v>
      </c>
      <c r="J274" s="36">
        <f t="shared" si="48"/>
        <v>9.8943236555721473E-2</v>
      </c>
      <c r="K274" s="36">
        <f t="shared" ca="1" si="49"/>
        <v>1.0093249539435724E-2</v>
      </c>
      <c r="L274" s="36">
        <f t="shared" ca="1" si="50"/>
        <v>2.9706320128111604E-5</v>
      </c>
      <c r="M274" s="36">
        <f t="shared" ca="1" si="51"/>
        <v>13056204.904432403</v>
      </c>
      <c r="N274" s="36">
        <f t="shared" ca="1" si="52"/>
        <v>9521830.101740431</v>
      </c>
      <c r="O274" s="36">
        <f t="shared" ca="1" si="53"/>
        <v>151247.60029713705</v>
      </c>
      <c r="P274" s="45">
        <f t="shared" ca="1" si="54"/>
        <v>5.450350459200913E-3</v>
      </c>
    </row>
    <row r="275" spans="1:20" x14ac:dyDescent="0.2">
      <c r="A275" s="107">
        <v>25371</v>
      </c>
      <c r="B275" s="107">
        <v>1.3157720000890549E-2</v>
      </c>
      <c r="C275" s="45"/>
      <c r="D275" s="92">
        <f t="shared" si="42"/>
        <v>2.5371000000000001</v>
      </c>
      <c r="E275" s="92">
        <f t="shared" si="43"/>
        <v>1.3157720000890549E-2</v>
      </c>
      <c r="F275" s="36">
        <f t="shared" si="44"/>
        <v>6.4368764100000009</v>
      </c>
      <c r="G275" s="36">
        <f t="shared" si="45"/>
        <v>16.330999139811002</v>
      </c>
      <c r="H275" s="36">
        <f t="shared" si="46"/>
        <v>41.4333779176145</v>
      </c>
      <c r="I275" s="36">
        <f t="shared" si="47"/>
        <v>3.3382451414259412E-2</v>
      </c>
      <c r="J275" s="36">
        <f t="shared" si="48"/>
        <v>8.469461748311756E-2</v>
      </c>
      <c r="K275" s="36">
        <f t="shared" ca="1" si="49"/>
        <v>1.0311741667782676E-2</v>
      </c>
      <c r="L275" s="36">
        <f t="shared" ca="1" si="50"/>
        <v>8.0995926725194701E-6</v>
      </c>
      <c r="M275" s="36">
        <f t="shared" ca="1" si="51"/>
        <v>9746247.7387359757</v>
      </c>
      <c r="N275" s="36">
        <f t="shared" ca="1" si="52"/>
        <v>6324016.1220140653</v>
      </c>
      <c r="O275" s="36">
        <f t="shared" ca="1" si="53"/>
        <v>56320.852350738183</v>
      </c>
      <c r="P275" s="45">
        <f t="shared" ca="1" si="54"/>
        <v>2.8459783331078736E-3</v>
      </c>
      <c r="Q275" s="45"/>
      <c r="R275" s="45"/>
      <c r="S275" s="45"/>
      <c r="T275" s="45"/>
    </row>
    <row r="276" spans="1:20" x14ac:dyDescent="0.2">
      <c r="A276" s="106">
        <v>25486.5</v>
      </c>
      <c r="B276" s="106">
        <v>1.3884179999877233E-2</v>
      </c>
      <c r="D276" s="92">
        <f t="shared" si="42"/>
        <v>2.5486499999999999</v>
      </c>
      <c r="E276" s="92">
        <f t="shared" si="43"/>
        <v>1.3884179999877233E-2</v>
      </c>
      <c r="F276" s="36">
        <f t="shared" si="44"/>
        <v>6.4956168224999997</v>
      </c>
      <c r="G276" s="36">
        <f t="shared" si="45"/>
        <v>16.555053814664625</v>
      </c>
      <c r="H276" s="36">
        <f t="shared" si="46"/>
        <v>42.19303790474499</v>
      </c>
      <c r="I276" s="36">
        <f t="shared" si="47"/>
        <v>3.5385915356687107E-2</v>
      </c>
      <c r="J276" s="36">
        <f t="shared" si="48"/>
        <v>9.0186313173820587E-2</v>
      </c>
      <c r="K276" s="36">
        <f t="shared" ca="1" si="49"/>
        <v>1.0492269876410616E-2</v>
      </c>
      <c r="L276" s="36">
        <f t="shared" ca="1" si="50"/>
        <v>1.1505054285675319E-5</v>
      </c>
      <c r="M276" s="36">
        <f t="shared" ca="1" si="51"/>
        <v>7333725.9049837207</v>
      </c>
      <c r="N276" s="36">
        <f t="shared" ca="1" si="52"/>
        <v>4140753.5690775644</v>
      </c>
      <c r="O276" s="36">
        <f t="shared" ca="1" si="53"/>
        <v>12125.974709648417</v>
      </c>
      <c r="P276" s="45">
        <f t="shared" ca="1" si="54"/>
        <v>3.3919101234666169E-3</v>
      </c>
    </row>
    <row r="277" spans="1:20" x14ac:dyDescent="0.2">
      <c r="A277" s="107">
        <v>25568</v>
      </c>
      <c r="B277" s="107">
        <v>1.0093760000017937E-2</v>
      </c>
      <c r="C277" s="45"/>
      <c r="D277" s="92">
        <f t="shared" ref="D277:D340" si="55">A277/A$18</f>
        <v>2.5568</v>
      </c>
      <c r="E277" s="92">
        <f t="shared" ref="E277:E340" si="56">B277/B$18</f>
        <v>1.0093760000017937E-2</v>
      </c>
      <c r="F277" s="36">
        <f t="shared" ref="F277:F340" si="57">D277*D277</f>
        <v>6.5372262399999999</v>
      </c>
      <c r="G277" s="36">
        <f t="shared" ref="G277:G340" si="58">D277*F277</f>
        <v>16.714380050431998</v>
      </c>
      <c r="H277" s="36">
        <f t="shared" ref="H277:H340" si="59">F277*F277</f>
        <v>42.735326912944537</v>
      </c>
      <c r="I277" s="36">
        <f t="shared" ref="I277:I340" si="60">E277*D277</f>
        <v>2.580772556804586E-2</v>
      </c>
      <c r="J277" s="36">
        <f t="shared" ref="J277:J340" si="61">I277*D277</f>
        <v>6.5985192732379655E-2</v>
      </c>
      <c r="K277" s="36">
        <f t="shared" ref="K277:K340" ca="1" si="62">+E$4+E$5*D277+E$6*D277^2</f>
        <v>1.0620495928223478E-2</v>
      </c>
      <c r="L277" s="36">
        <f t="shared" ref="L277:L340" ca="1" si="63">+(K277-E277)^2</f>
        <v>2.7745073806255245E-7</v>
      </c>
      <c r="M277" s="36">
        <f t="shared" ref="M277:M340" ca="1" si="64">(M$1-M$2*D277+M$3*F277)^2</f>
        <v>5808051.9687935272</v>
      </c>
      <c r="N277" s="36">
        <f t="shared" ref="N277:N340" ca="1" si="65">(-M$2+M$4*D277-M$5*F277)^2</f>
        <v>2855034.733382375</v>
      </c>
      <c r="O277" s="36">
        <f t="shared" ref="O277:O340" ca="1" si="66">+(M$3-D277*M$5+F277*M$6)^2</f>
        <v>350.36313835546281</v>
      </c>
      <c r="P277" s="45">
        <f t="shared" ref="P277:P340" ca="1" si="67">+E277-K277</f>
        <v>-5.267359282055406E-4</v>
      </c>
      <c r="Q277" s="45"/>
      <c r="R277" s="45"/>
      <c r="S277" s="45"/>
      <c r="T277" s="45"/>
    </row>
    <row r="278" spans="1:20" x14ac:dyDescent="0.2">
      <c r="A278" s="106">
        <v>26245</v>
      </c>
      <c r="B278" s="106">
        <v>1.2503400001151022E-2</v>
      </c>
      <c r="D278" s="92">
        <f t="shared" si="55"/>
        <v>2.6244999999999998</v>
      </c>
      <c r="E278" s="92">
        <f t="shared" si="56"/>
        <v>1.2503400001151022E-2</v>
      </c>
      <c r="F278" s="36">
        <f t="shared" si="57"/>
        <v>6.8880002499999993</v>
      </c>
      <c r="G278" s="36">
        <f t="shared" si="58"/>
        <v>18.077556656124997</v>
      </c>
      <c r="H278" s="36">
        <f t="shared" si="59"/>
        <v>47.444547444000051</v>
      </c>
      <c r="I278" s="36">
        <f t="shared" si="60"/>
        <v>3.2815173303020855E-2</v>
      </c>
      <c r="J278" s="36">
        <f t="shared" si="61"/>
        <v>8.6123422333778232E-2</v>
      </c>
      <c r="K278" s="36">
        <f t="shared" ca="1" si="62"/>
        <v>1.1712514354167043E-2</v>
      </c>
      <c r="L278" s="36">
        <f t="shared" ca="1" si="63"/>
        <v>6.2550010660526608E-7</v>
      </c>
      <c r="M278" s="36">
        <f t="shared" ca="1" si="64"/>
        <v>68240.009297541401</v>
      </c>
      <c r="N278" s="36">
        <f t="shared" ca="1" si="65"/>
        <v>1927759.0746972999</v>
      </c>
      <c r="O278" s="36">
        <f t="shared" ca="1" si="66"/>
        <v>628938.10663078015</v>
      </c>
      <c r="P278" s="45">
        <f t="shared" ca="1" si="67"/>
        <v>7.908856469839784E-4</v>
      </c>
    </row>
    <row r="279" spans="1:20" x14ac:dyDescent="0.2">
      <c r="A279" s="107">
        <v>26364.5</v>
      </c>
      <c r="B279" s="107">
        <v>1.0467139996762853E-2</v>
      </c>
      <c r="C279" s="45"/>
      <c r="D279" s="92">
        <f t="shared" si="55"/>
        <v>2.63645</v>
      </c>
      <c r="E279" s="92">
        <f t="shared" si="56"/>
        <v>1.0467139996762853E-2</v>
      </c>
      <c r="F279" s="36">
        <f t="shared" si="57"/>
        <v>6.9508686024999999</v>
      </c>
      <c r="G279" s="36">
        <f t="shared" si="58"/>
        <v>18.325617527061123</v>
      </c>
      <c r="H279" s="36">
        <f t="shared" si="59"/>
        <v>48.314574329220299</v>
      </c>
      <c r="I279" s="36">
        <f t="shared" si="60"/>
        <v>2.7596091244465423E-2</v>
      </c>
      <c r="J279" s="36">
        <f t="shared" si="61"/>
        <v>7.2755714761470858E-2</v>
      </c>
      <c r="K279" s="36">
        <f t="shared" ca="1" si="62"/>
        <v>1.191025275051915E-2</v>
      </c>
      <c r="L279" s="36">
        <f t="shared" ca="1" si="63"/>
        <v>2.0825744200540824E-6</v>
      </c>
      <c r="M279" s="36">
        <f t="shared" ca="1" si="64"/>
        <v>591180.90037544293</v>
      </c>
      <c r="N279" s="36">
        <f t="shared" ca="1" si="65"/>
        <v>3884102.8555519381</v>
      </c>
      <c r="O279" s="36">
        <f t="shared" ca="1" si="66"/>
        <v>895074.68870791502</v>
      </c>
      <c r="P279" s="45">
        <f t="shared" ca="1" si="67"/>
        <v>-1.4431127537562968E-3</v>
      </c>
      <c r="Q279" s="45"/>
      <c r="R279" s="45"/>
      <c r="S279" s="45"/>
      <c r="T279" s="45"/>
    </row>
    <row r="280" spans="1:20" x14ac:dyDescent="0.2">
      <c r="A280" s="106">
        <v>26429</v>
      </c>
      <c r="B280" s="106">
        <v>7.4182799944537692E-3</v>
      </c>
      <c r="D280" s="92">
        <f t="shared" si="55"/>
        <v>2.6429</v>
      </c>
      <c r="E280" s="92">
        <f t="shared" si="56"/>
        <v>7.4182799944537692E-3</v>
      </c>
      <c r="F280" s="36">
        <f t="shared" si="57"/>
        <v>6.98492041</v>
      </c>
      <c r="G280" s="36">
        <f t="shared" si="58"/>
        <v>18.460446151589</v>
      </c>
      <c r="H280" s="36">
        <f t="shared" si="59"/>
        <v>48.789113134034565</v>
      </c>
      <c r="I280" s="36">
        <f t="shared" si="60"/>
        <v>1.9605772197341866E-2</v>
      </c>
      <c r="J280" s="36">
        <f t="shared" si="61"/>
        <v>5.181609534035482E-2</v>
      </c>
      <c r="K280" s="36">
        <f t="shared" ca="1" si="62"/>
        <v>1.2017603015182676E-2</v>
      </c>
      <c r="L280" s="36">
        <f t="shared" ca="1" si="63"/>
        <v>2.1153772249006877E-5</v>
      </c>
      <c r="M280" s="36">
        <f t="shared" ca="1" si="64"/>
        <v>1097039.022786468</v>
      </c>
      <c r="N280" s="36">
        <f t="shared" ca="1" si="65"/>
        <v>5244179.2960449494</v>
      </c>
      <c r="O280" s="36">
        <f t="shared" ca="1" si="66"/>
        <v>1060682.956296304</v>
      </c>
      <c r="P280" s="45">
        <f t="shared" ca="1" si="67"/>
        <v>-4.5993230207289071E-3</v>
      </c>
    </row>
    <row r="281" spans="1:20" x14ac:dyDescent="0.2">
      <c r="A281" s="107">
        <v>26497</v>
      </c>
      <c r="B281" s="107">
        <v>1.845203999982914E-2</v>
      </c>
      <c r="C281" s="45"/>
      <c r="D281" s="92">
        <f t="shared" si="55"/>
        <v>2.6497000000000002</v>
      </c>
      <c r="E281" s="92">
        <f t="shared" si="56"/>
        <v>1.845203999982914E-2</v>
      </c>
      <c r="F281" s="36">
        <f t="shared" si="57"/>
        <v>7.020910090000001</v>
      </c>
      <c r="G281" s="36">
        <f t="shared" si="58"/>
        <v>18.603305465473003</v>
      </c>
      <c r="H281" s="36">
        <f t="shared" si="59"/>
        <v>49.29317849186382</v>
      </c>
      <c r="I281" s="36">
        <f t="shared" si="60"/>
        <v>4.8892370387547276E-2</v>
      </c>
      <c r="J281" s="36">
        <f t="shared" si="61"/>
        <v>0.12955011381588402</v>
      </c>
      <c r="K281" s="36">
        <f t="shared" ca="1" si="62"/>
        <v>1.2131250072128848E-2</v>
      </c>
      <c r="L281" s="36">
        <f t="shared" ca="1" si="63"/>
        <v>3.9952385310117464E-5</v>
      </c>
      <c r="M281" s="36">
        <f t="shared" ca="1" si="64"/>
        <v>1807531.3275102433</v>
      </c>
      <c r="N281" s="36">
        <f t="shared" ca="1" si="65"/>
        <v>6918156.8985207779</v>
      </c>
      <c r="O281" s="36">
        <f t="shared" ca="1" si="66"/>
        <v>1252552.8863575254</v>
      </c>
      <c r="P281" s="45">
        <f t="shared" ca="1" si="67"/>
        <v>6.3207899277002919E-3</v>
      </c>
      <c r="Q281" s="45"/>
      <c r="R281" s="45"/>
      <c r="S281" s="45"/>
      <c r="T281" s="45"/>
    </row>
    <row r="282" spans="1:20" x14ac:dyDescent="0.2">
      <c r="A282" s="106">
        <v>26556.5</v>
      </c>
      <c r="B282" s="106">
        <v>9.8565799999050796E-3</v>
      </c>
      <c r="D282" s="92">
        <f t="shared" si="55"/>
        <v>2.6556500000000001</v>
      </c>
      <c r="E282" s="92">
        <f t="shared" si="56"/>
        <v>9.8565799999050796E-3</v>
      </c>
      <c r="F282" s="36">
        <f t="shared" si="57"/>
        <v>7.0524769225000004</v>
      </c>
      <c r="G282" s="36">
        <f t="shared" si="58"/>
        <v>18.728910339237128</v>
      </c>
      <c r="H282" s="36">
        <f t="shared" si="59"/>
        <v>49.737430742395077</v>
      </c>
      <c r="I282" s="36">
        <f t="shared" si="60"/>
        <v>2.6175626676747926E-2</v>
      </c>
      <c r="J282" s="36">
        <f t="shared" si="61"/>
        <v>6.9513302984105629E-2</v>
      </c>
      <c r="K282" s="36">
        <f t="shared" ca="1" si="62"/>
        <v>1.2231088311890154E-2</v>
      </c>
      <c r="L282" s="36">
        <f t="shared" ca="1" si="63"/>
        <v>5.6382897236862059E-6</v>
      </c>
      <c r="M282" s="36">
        <f t="shared" ca="1" si="64"/>
        <v>2583229.8969604587</v>
      </c>
      <c r="N282" s="36">
        <f t="shared" ca="1" si="65"/>
        <v>8591023.2008822896</v>
      </c>
      <c r="O282" s="36">
        <f t="shared" ca="1" si="66"/>
        <v>1435375.6810613684</v>
      </c>
      <c r="P282" s="45">
        <f t="shared" ca="1" si="67"/>
        <v>-2.3745083119850741E-3</v>
      </c>
    </row>
    <row r="283" spans="1:20" x14ac:dyDescent="0.2">
      <c r="A283" s="107">
        <v>26659</v>
      </c>
      <c r="B283" s="107">
        <v>1.0561880000750534E-2</v>
      </c>
      <c r="C283" s="45"/>
      <c r="D283" s="92">
        <f t="shared" si="55"/>
        <v>2.6659000000000002</v>
      </c>
      <c r="E283" s="92">
        <f t="shared" si="56"/>
        <v>1.0561880000750534E-2</v>
      </c>
      <c r="F283" s="36">
        <f t="shared" si="57"/>
        <v>7.107022810000001</v>
      </c>
      <c r="G283" s="36">
        <f t="shared" si="58"/>
        <v>18.946612109179004</v>
      </c>
      <c r="H283" s="36">
        <f t="shared" si="59"/>
        <v>50.509773221860314</v>
      </c>
      <c r="I283" s="36">
        <f t="shared" si="60"/>
        <v>2.815691589400085E-2</v>
      </c>
      <c r="J283" s="36">
        <f t="shared" si="61"/>
        <v>7.5063522081816866E-2</v>
      </c>
      <c r="K283" s="36">
        <f t="shared" ca="1" si="62"/>
        <v>1.2403947663888824E-2</v>
      </c>
      <c r="L283" s="36">
        <f t="shared" ca="1" si="63"/>
        <v>3.393213275579761E-6</v>
      </c>
      <c r="M283" s="36">
        <f t="shared" ca="1" si="64"/>
        <v>4269467.2192604318</v>
      </c>
      <c r="N283" s="36">
        <f t="shared" ca="1" si="65"/>
        <v>11944287.789416458</v>
      </c>
      <c r="O283" s="36">
        <f t="shared" ca="1" si="66"/>
        <v>1784053.8009729199</v>
      </c>
      <c r="P283" s="45">
        <f t="shared" ca="1" si="67"/>
        <v>-1.8420676631382901E-3</v>
      </c>
      <c r="Q283" s="45"/>
      <c r="R283" s="45"/>
      <c r="S283" s="45"/>
      <c r="T283" s="45"/>
    </row>
    <row r="284" spans="1:20" x14ac:dyDescent="0.2">
      <c r="A284" s="106">
        <v>26685</v>
      </c>
      <c r="B284" s="106">
        <v>1.0604199997032993E-2</v>
      </c>
      <c r="D284" s="92">
        <f t="shared" si="55"/>
        <v>2.6684999999999999</v>
      </c>
      <c r="E284" s="92">
        <f t="shared" si="56"/>
        <v>1.0604199997032993E-2</v>
      </c>
      <c r="F284" s="36">
        <f t="shared" si="57"/>
        <v>7.1208922499999989</v>
      </c>
      <c r="G284" s="36">
        <f t="shared" si="58"/>
        <v>19.002100969124996</v>
      </c>
      <c r="H284" s="36">
        <f t="shared" si="59"/>
        <v>50.707106436110045</v>
      </c>
      <c r="I284" s="36">
        <f t="shared" si="60"/>
        <v>2.8297307692082538E-2</v>
      </c>
      <c r="J284" s="36">
        <f t="shared" si="61"/>
        <v>7.5511365576322251E-2</v>
      </c>
      <c r="K284" s="36">
        <f t="shared" ca="1" si="62"/>
        <v>1.244796978235984E-2</v>
      </c>
      <c r="L284" s="36">
        <f t="shared" ca="1" si="63"/>
        <v>3.3994870212842084E-6</v>
      </c>
      <c r="M284" s="36">
        <f t="shared" ca="1" si="64"/>
        <v>4769740.6498390501</v>
      </c>
      <c r="N284" s="36">
        <f t="shared" ca="1" si="65"/>
        <v>12892362.832480021</v>
      </c>
      <c r="O284" s="36">
        <f t="shared" ca="1" si="66"/>
        <v>1879458.2012907576</v>
      </c>
      <c r="P284" s="45">
        <f t="shared" ca="1" si="67"/>
        <v>-1.8437697853268473E-3</v>
      </c>
    </row>
    <row r="285" spans="1:20" x14ac:dyDescent="0.2">
      <c r="A285" s="107">
        <v>26728</v>
      </c>
      <c r="B285" s="107">
        <v>1.4904960000421852E-2</v>
      </c>
      <c r="C285" s="45"/>
      <c r="D285" s="92">
        <f t="shared" si="55"/>
        <v>2.6728000000000001</v>
      </c>
      <c r="E285" s="92">
        <f t="shared" si="56"/>
        <v>1.4904960000421852E-2</v>
      </c>
      <c r="F285" s="36">
        <f t="shared" si="57"/>
        <v>7.1438598400000002</v>
      </c>
      <c r="G285" s="36">
        <f t="shared" si="58"/>
        <v>19.094108580352</v>
      </c>
      <c r="H285" s="36">
        <f t="shared" si="59"/>
        <v>51.03473341356483</v>
      </c>
      <c r="I285" s="36">
        <f t="shared" si="60"/>
        <v>3.9837977089127528E-2</v>
      </c>
      <c r="J285" s="36">
        <f t="shared" si="61"/>
        <v>0.10647894516382006</v>
      </c>
      <c r="K285" s="36">
        <f t="shared" ca="1" si="62"/>
        <v>1.2520930886695258E-2</v>
      </c>
      <c r="L285" s="36">
        <f t="shared" ca="1" si="63"/>
        <v>5.6835948150960066E-6</v>
      </c>
      <c r="M285" s="36">
        <f t="shared" ca="1" si="64"/>
        <v>5663285.3217768278</v>
      </c>
      <c r="N285" s="36">
        <f t="shared" ca="1" si="65"/>
        <v>14549065.670920039</v>
      </c>
      <c r="O285" s="36">
        <f t="shared" ca="1" si="66"/>
        <v>2043563.4281414533</v>
      </c>
      <c r="P285" s="45">
        <f t="shared" ca="1" si="67"/>
        <v>2.3840291137265934E-3</v>
      </c>
      <c r="Q285" s="45"/>
      <c r="R285" s="45"/>
      <c r="S285" s="45"/>
      <c r="T285" s="45"/>
    </row>
    <row r="286" spans="1:20" x14ac:dyDescent="0.2">
      <c r="A286" s="106">
        <v>26749</v>
      </c>
      <c r="B286" s="106">
        <v>1.4400679996469989E-2</v>
      </c>
      <c r="D286" s="92">
        <f t="shared" si="55"/>
        <v>2.6749000000000001</v>
      </c>
      <c r="E286" s="92">
        <f t="shared" si="56"/>
        <v>1.4400679996469989E-2</v>
      </c>
      <c r="F286" s="36">
        <f t="shared" si="57"/>
        <v>7.1550900100000003</v>
      </c>
      <c r="G286" s="36">
        <f t="shared" si="58"/>
        <v>19.139150267749002</v>
      </c>
      <c r="H286" s="36">
        <f t="shared" si="59"/>
        <v>51.195313051201808</v>
      </c>
      <c r="I286" s="36">
        <f t="shared" si="60"/>
        <v>3.8520378922557573E-2</v>
      </c>
      <c r="J286" s="36">
        <f t="shared" si="61"/>
        <v>0.10303816157994926</v>
      </c>
      <c r="K286" s="36">
        <f t="shared" ca="1" si="62"/>
        <v>1.2556633398996618E-2</v>
      </c>
      <c r="L286" s="36">
        <f t="shared" ca="1" si="63"/>
        <v>3.4005078536531182E-6</v>
      </c>
      <c r="M286" s="36">
        <f t="shared" ca="1" si="64"/>
        <v>6130059.4440694991</v>
      </c>
      <c r="N286" s="36">
        <f t="shared" ca="1" si="65"/>
        <v>15398863.654951019</v>
      </c>
      <c r="O286" s="36">
        <f t="shared" ca="1" si="66"/>
        <v>2126604.8813632322</v>
      </c>
      <c r="P286" s="45">
        <f t="shared" ca="1" si="67"/>
        <v>1.8440465974733714E-3</v>
      </c>
    </row>
    <row r="287" spans="1:20" x14ac:dyDescent="0.2">
      <c r="A287" s="107">
        <v>26792.5</v>
      </c>
      <c r="B287" s="107">
        <v>7.8560999972978607E-3</v>
      </c>
      <c r="C287" s="45"/>
      <c r="D287" s="92">
        <f t="shared" si="55"/>
        <v>2.6792500000000001</v>
      </c>
      <c r="E287" s="92">
        <f t="shared" si="56"/>
        <v>7.8560999972978607E-3</v>
      </c>
      <c r="F287" s="36">
        <f t="shared" si="57"/>
        <v>7.178380562500001</v>
      </c>
      <c r="G287" s="36">
        <f t="shared" si="58"/>
        <v>19.232676122078129</v>
      </c>
      <c r="H287" s="36">
        <f t="shared" si="59"/>
        <v>51.529147500077833</v>
      </c>
      <c r="I287" s="36">
        <f t="shared" si="60"/>
        <v>2.1048455917760295E-2</v>
      </c>
      <c r="J287" s="36">
        <f t="shared" si="61"/>
        <v>5.6394075517659271E-2</v>
      </c>
      <c r="K287" s="36">
        <f t="shared" ca="1" si="62"/>
        <v>1.2630735456229461E-2</v>
      </c>
      <c r="L287" s="36">
        <f t="shared" ca="1" si="63"/>
        <v>2.2797143765686973E-5</v>
      </c>
      <c r="M287" s="36">
        <f t="shared" ca="1" si="64"/>
        <v>7161443.7796335081</v>
      </c>
      <c r="N287" s="36">
        <f t="shared" ca="1" si="65"/>
        <v>17245441.287136231</v>
      </c>
      <c r="O287" s="36">
        <f t="shared" ca="1" si="66"/>
        <v>2304751.7278263657</v>
      </c>
      <c r="P287" s="45">
        <f t="shared" ca="1" si="67"/>
        <v>-4.7746354589316004E-3</v>
      </c>
      <c r="Q287" s="45"/>
      <c r="R287" s="45"/>
      <c r="S287" s="45"/>
      <c r="T287" s="45"/>
    </row>
    <row r="288" spans="1:20" x14ac:dyDescent="0.2">
      <c r="A288" s="106">
        <v>26800.5</v>
      </c>
      <c r="B288" s="106">
        <v>1.333065999642713E-2</v>
      </c>
      <c r="D288" s="92">
        <f t="shared" si="55"/>
        <v>2.68005</v>
      </c>
      <c r="E288" s="92">
        <f t="shared" si="56"/>
        <v>1.333065999642713E-2</v>
      </c>
      <c r="F288" s="36">
        <f t="shared" si="57"/>
        <v>7.1826680024999998</v>
      </c>
      <c r="G288" s="36">
        <f t="shared" si="58"/>
        <v>19.249909380100124</v>
      </c>
      <c r="H288" s="36">
        <f t="shared" si="59"/>
        <v>51.590719634137336</v>
      </c>
      <c r="I288" s="36">
        <f t="shared" si="60"/>
        <v>3.5726835323424529E-2</v>
      </c>
      <c r="J288" s="36">
        <f t="shared" si="61"/>
        <v>9.5749705008543906E-2</v>
      </c>
      <c r="K288" s="36">
        <f t="shared" ca="1" si="62"/>
        <v>1.2644384984891073E-2</v>
      </c>
      <c r="L288" s="36">
        <f t="shared" ca="1" si="63"/>
        <v>4.7097339145881504E-7</v>
      </c>
      <c r="M288" s="36">
        <f t="shared" ca="1" si="64"/>
        <v>7360698.5549278203</v>
      </c>
      <c r="N288" s="36">
        <f t="shared" ca="1" si="65"/>
        <v>17597840.232227214</v>
      </c>
      <c r="O288" s="36">
        <f t="shared" ca="1" si="66"/>
        <v>2338423.2626729715</v>
      </c>
      <c r="P288" s="45">
        <f t="shared" ca="1" si="67"/>
        <v>6.8627501153605691E-4</v>
      </c>
    </row>
    <row r="289" spans="1:20" x14ac:dyDescent="0.2">
      <c r="A289" s="107">
        <v>26967</v>
      </c>
      <c r="B289" s="107">
        <v>1.2832439999328926E-2</v>
      </c>
      <c r="C289" s="45"/>
      <c r="D289" s="92">
        <f t="shared" si="55"/>
        <v>2.6966999999999999</v>
      </c>
      <c r="E289" s="92">
        <f t="shared" si="56"/>
        <v>1.2832439999328926E-2</v>
      </c>
      <c r="F289" s="36">
        <f t="shared" si="57"/>
        <v>7.2721908899999992</v>
      </c>
      <c r="G289" s="36">
        <f t="shared" si="58"/>
        <v>19.610917173062997</v>
      </c>
      <c r="H289" s="36">
        <f t="shared" si="59"/>
        <v>52.88476034059898</v>
      </c>
      <c r="I289" s="36">
        <f t="shared" si="60"/>
        <v>3.4605240946190316E-2</v>
      </c>
      <c r="J289" s="36">
        <f t="shared" si="61"/>
        <v>9.3319953259591415E-2</v>
      </c>
      <c r="K289" s="36">
        <f t="shared" ca="1" si="62"/>
        <v>1.2929986501935983E-2</v>
      </c>
      <c r="L289" s="36">
        <f t="shared" ca="1" si="63"/>
        <v>9.5153201708685987E-9</v>
      </c>
      <c r="M289" s="36">
        <f t="shared" ca="1" si="64"/>
        <v>12205257.056823827</v>
      </c>
      <c r="N289" s="36">
        <f t="shared" ca="1" si="65"/>
        <v>25862241.964527413</v>
      </c>
      <c r="O289" s="36">
        <f t="shared" ca="1" si="66"/>
        <v>3105105.7140032589</v>
      </c>
      <c r="P289" s="45">
        <f t="shared" ca="1" si="67"/>
        <v>-9.7546502607057106E-5</v>
      </c>
      <c r="Q289" s="45"/>
      <c r="R289" s="45"/>
      <c r="S289" s="45"/>
      <c r="T289" s="45"/>
    </row>
    <row r="290" spans="1:20" x14ac:dyDescent="0.2">
      <c r="A290" s="106">
        <v>26984.5</v>
      </c>
      <c r="B290" s="106">
        <v>1.4245539998228196E-2</v>
      </c>
      <c r="D290" s="92">
        <f t="shared" si="55"/>
        <v>2.6984499999999998</v>
      </c>
      <c r="E290" s="92">
        <f t="shared" si="56"/>
        <v>1.4245539998228196E-2</v>
      </c>
      <c r="F290" s="36">
        <f t="shared" si="57"/>
        <v>7.2816324024999988</v>
      </c>
      <c r="G290" s="36">
        <f t="shared" si="58"/>
        <v>19.649120956526119</v>
      </c>
      <c r="H290" s="36">
        <f t="shared" si="59"/>
        <v>53.022170445137903</v>
      </c>
      <c r="I290" s="36">
        <f t="shared" si="60"/>
        <v>3.8440877408218874E-2</v>
      </c>
      <c r="J290" s="36">
        <f t="shared" si="61"/>
        <v>0.10373078564220821</v>
      </c>
      <c r="K290" s="36">
        <f t="shared" ca="1" si="62"/>
        <v>1.2960173214461412E-2</v>
      </c>
      <c r="L290" s="36">
        <f t="shared" ca="1" si="63"/>
        <v>1.6521677688109657E-6</v>
      </c>
      <c r="M290" s="36">
        <f t="shared" ca="1" si="64"/>
        <v>12793956.644516733</v>
      </c>
      <c r="N290" s="36">
        <f t="shared" ca="1" si="65"/>
        <v>26836666.694109213</v>
      </c>
      <c r="O290" s="36">
        <f t="shared" ca="1" si="66"/>
        <v>3193167.8061201535</v>
      </c>
      <c r="P290" s="45">
        <f t="shared" ca="1" si="67"/>
        <v>1.2853667837667837E-3</v>
      </c>
    </row>
    <row r="291" spans="1:20" x14ac:dyDescent="0.2">
      <c r="A291" s="107">
        <v>26997.5</v>
      </c>
      <c r="B291" s="107">
        <v>5.2666999981738627E-3</v>
      </c>
      <c r="C291" s="45"/>
      <c r="D291" s="92">
        <f t="shared" si="55"/>
        <v>2.6997499999999999</v>
      </c>
      <c r="E291" s="92">
        <f t="shared" si="56"/>
        <v>5.2666999981738627E-3</v>
      </c>
      <c r="F291" s="36">
        <f t="shared" si="57"/>
        <v>7.2886500624999995</v>
      </c>
      <c r="G291" s="36">
        <f t="shared" si="58"/>
        <v>19.677533006234373</v>
      </c>
      <c r="H291" s="36">
        <f t="shared" si="59"/>
        <v>53.124419733581249</v>
      </c>
      <c r="I291" s="36">
        <f t="shared" si="60"/>
        <v>1.4218773320069884E-2</v>
      </c>
      <c r="J291" s="36">
        <f t="shared" si="61"/>
        <v>3.8387133270858666E-2</v>
      </c>
      <c r="K291" s="36">
        <f t="shared" ca="1" si="62"/>
        <v>1.2982618382322099E-2</v>
      </c>
      <c r="L291" s="36">
        <f t="shared" ca="1" si="63"/>
        <v>5.9535396510836729E-5</v>
      </c>
      <c r="M291" s="36">
        <f t="shared" ca="1" si="64"/>
        <v>13241347.694950847</v>
      </c>
      <c r="N291" s="36">
        <f t="shared" ca="1" si="65"/>
        <v>27573897.727638751</v>
      </c>
      <c r="O291" s="36">
        <f t="shared" ca="1" si="66"/>
        <v>3259528.9407077353</v>
      </c>
      <c r="P291" s="45">
        <f t="shared" ca="1" si="67"/>
        <v>-7.7159183841482362E-3</v>
      </c>
      <c r="Q291" s="45"/>
      <c r="R291" s="45"/>
      <c r="S291" s="45"/>
      <c r="T291" s="45"/>
    </row>
    <row r="292" spans="1:20" x14ac:dyDescent="0.2">
      <c r="A292" s="106">
        <v>27065.5</v>
      </c>
      <c r="B292" s="106">
        <v>1.0300460002326872E-2</v>
      </c>
      <c r="D292" s="92">
        <f t="shared" si="55"/>
        <v>2.70655</v>
      </c>
      <c r="E292" s="92">
        <f t="shared" si="56"/>
        <v>1.0300460002326872E-2</v>
      </c>
      <c r="F292" s="36">
        <f t="shared" si="57"/>
        <v>7.3254129025000001</v>
      </c>
      <c r="G292" s="36">
        <f t="shared" si="58"/>
        <v>19.826596291261374</v>
      </c>
      <c r="H292" s="36">
        <f t="shared" si="59"/>
        <v>53.661674192113473</v>
      </c>
      <c r="I292" s="36">
        <f t="shared" si="60"/>
        <v>2.7878710019297797E-2</v>
      </c>
      <c r="J292" s="36">
        <f t="shared" si="61"/>
        <v>7.5455122602730448E-2</v>
      </c>
      <c r="K292" s="36">
        <f t="shared" ca="1" si="62"/>
        <v>1.3100312164908971E-2</v>
      </c>
      <c r="L292" s="36">
        <f t="shared" ca="1" si="63"/>
        <v>7.8391721323156565E-6</v>
      </c>
      <c r="M292" s="36">
        <f t="shared" ca="1" si="64"/>
        <v>15723423.144946072</v>
      </c>
      <c r="N292" s="36">
        <f t="shared" ca="1" si="65"/>
        <v>31618374.502759609</v>
      </c>
      <c r="O292" s="36">
        <f t="shared" ca="1" si="66"/>
        <v>3619914.5559426891</v>
      </c>
      <c r="P292" s="45">
        <f t="shared" ca="1" si="67"/>
        <v>-2.7998521625820991E-3</v>
      </c>
    </row>
    <row r="293" spans="1:20" x14ac:dyDescent="0.2">
      <c r="A293" s="107">
        <v>27095.5</v>
      </c>
      <c r="B293" s="107">
        <v>1.7580059997271746E-2</v>
      </c>
      <c r="C293" s="45"/>
      <c r="D293" s="92">
        <f t="shared" si="55"/>
        <v>2.7095500000000001</v>
      </c>
      <c r="E293" s="92">
        <f t="shared" si="56"/>
        <v>1.7580059997271746E-2</v>
      </c>
      <c r="F293" s="36">
        <f t="shared" si="57"/>
        <v>7.341661202500001</v>
      </c>
      <c r="G293" s="36">
        <f t="shared" si="58"/>
        <v>19.89259811123388</v>
      </c>
      <c r="H293" s="36">
        <f t="shared" si="59"/>
        <v>53.899989212293761</v>
      </c>
      <c r="I293" s="36">
        <f t="shared" si="60"/>
        <v>4.7634051565607662E-2</v>
      </c>
      <c r="J293" s="36">
        <f t="shared" si="61"/>
        <v>0.12906684441959224</v>
      </c>
      <c r="K293" s="36">
        <f t="shared" ca="1" si="62"/>
        <v>1.3152389772356617E-2</v>
      </c>
      <c r="L293" s="36">
        <f t="shared" ca="1" si="63"/>
        <v>1.9604263620599997E-5</v>
      </c>
      <c r="M293" s="36">
        <f t="shared" ca="1" si="64"/>
        <v>16895376.129956637</v>
      </c>
      <c r="N293" s="36">
        <f t="shared" ca="1" si="65"/>
        <v>33504618.533075646</v>
      </c>
      <c r="O293" s="36">
        <f t="shared" ca="1" si="66"/>
        <v>3786084.601713622</v>
      </c>
      <c r="P293" s="45">
        <f t="shared" ca="1" si="67"/>
        <v>4.4276702249151298E-3</v>
      </c>
      <c r="Q293" s="45"/>
      <c r="R293" s="45"/>
      <c r="S293" s="45"/>
      <c r="T293" s="45"/>
    </row>
    <row r="294" spans="1:20" x14ac:dyDescent="0.2">
      <c r="A294" s="106">
        <v>27567.5</v>
      </c>
      <c r="B294" s="106">
        <v>1.8579099996713921E-2</v>
      </c>
      <c r="D294" s="92">
        <f t="shared" si="55"/>
        <v>2.7567499999999998</v>
      </c>
      <c r="E294" s="92">
        <f t="shared" si="56"/>
        <v>1.8579099996713921E-2</v>
      </c>
      <c r="F294" s="36">
        <f t="shared" si="57"/>
        <v>7.5996705624999992</v>
      </c>
      <c r="G294" s="36">
        <f t="shared" si="58"/>
        <v>20.95039182317187</v>
      </c>
      <c r="H294" s="36">
        <f t="shared" si="59"/>
        <v>57.754992658529055</v>
      </c>
      <c r="I294" s="36">
        <f t="shared" si="60"/>
        <v>5.1217933915941101E-2</v>
      </c>
      <c r="J294" s="36">
        <f t="shared" si="61"/>
        <v>0.14119503932277061</v>
      </c>
      <c r="K294" s="36">
        <f t="shared" ca="1" si="62"/>
        <v>1.3984145797495635E-2</v>
      </c>
      <c r="L294" s="36">
        <f t="shared" ca="1" si="63"/>
        <v>2.1113604092913759E-5</v>
      </c>
      <c r="M294" s="36">
        <f t="shared" ca="1" si="64"/>
        <v>42037410.387116052</v>
      </c>
      <c r="N294" s="36">
        <f t="shared" ca="1" si="65"/>
        <v>72014941.957281873</v>
      </c>
      <c r="O294" s="36">
        <f t="shared" ca="1" si="66"/>
        <v>7019209.2567894934</v>
      </c>
      <c r="P294" s="45">
        <f t="shared" ca="1" si="67"/>
        <v>4.594954199218286E-3</v>
      </c>
    </row>
    <row r="295" spans="1:20" x14ac:dyDescent="0.2">
      <c r="A295" s="107">
        <v>27888</v>
      </c>
      <c r="B295" s="107">
        <v>1.2716160003037658E-2</v>
      </c>
      <c r="C295" s="45"/>
      <c r="D295" s="92">
        <f t="shared" si="55"/>
        <v>2.7888000000000002</v>
      </c>
      <c r="E295" s="92">
        <f t="shared" si="56"/>
        <v>1.2716160003037658E-2</v>
      </c>
      <c r="F295" s="36">
        <f t="shared" si="57"/>
        <v>7.7774054400000008</v>
      </c>
      <c r="G295" s="36">
        <f t="shared" si="58"/>
        <v>21.689628291072005</v>
      </c>
      <c r="H295" s="36">
        <f t="shared" si="59"/>
        <v>60.488035378141603</v>
      </c>
      <c r="I295" s="36">
        <f t="shared" si="60"/>
        <v>3.5462827016471424E-2</v>
      </c>
      <c r="J295" s="36">
        <f t="shared" si="61"/>
        <v>9.8898731983535507E-2</v>
      </c>
      <c r="K295" s="36">
        <f t="shared" ca="1" si="62"/>
        <v>1.4562223469000039E-2</v>
      </c>
      <c r="L295" s="36">
        <f t="shared" ca="1" si="63"/>
        <v>3.4079503203610419E-6</v>
      </c>
      <c r="M295" s="36">
        <f t="shared" ca="1" si="64"/>
        <v>67101811.139337726</v>
      </c>
      <c r="N295" s="36">
        <f t="shared" ca="1" si="65"/>
        <v>108623405.28470445</v>
      </c>
      <c r="O295" s="36">
        <f t="shared" ca="1" si="66"/>
        <v>9942184.5940452535</v>
      </c>
      <c r="P295" s="45">
        <f t="shared" ca="1" si="67"/>
        <v>-1.8460634659623817E-3</v>
      </c>
      <c r="Q295" s="45"/>
      <c r="R295" s="45"/>
      <c r="S295" s="45"/>
      <c r="T295" s="45"/>
    </row>
    <row r="296" spans="1:20" x14ac:dyDescent="0.2">
      <c r="A296" s="106">
        <v>27977.5</v>
      </c>
      <c r="B296" s="106">
        <v>1.1400299998058472E-2</v>
      </c>
      <c r="D296" s="92">
        <f t="shared" si="55"/>
        <v>2.7977500000000002</v>
      </c>
      <c r="E296" s="92">
        <f t="shared" si="56"/>
        <v>1.1400299998058472E-2</v>
      </c>
      <c r="F296" s="36">
        <f t="shared" si="57"/>
        <v>7.8274050625000013</v>
      </c>
      <c r="G296" s="36">
        <f t="shared" si="58"/>
        <v>21.899122513609381</v>
      </c>
      <c r="H296" s="36">
        <f t="shared" si="59"/>
        <v>61.26827001245065</v>
      </c>
      <c r="I296" s="36">
        <f t="shared" si="60"/>
        <v>3.1895189319568092E-2</v>
      </c>
      <c r="J296" s="36">
        <f t="shared" si="61"/>
        <v>8.9234765918821637E-2</v>
      </c>
      <c r="K296" s="36">
        <f t="shared" ca="1" si="62"/>
        <v>1.4725572954388498E-2</v>
      </c>
      <c r="L296" s="36">
        <f t="shared" ca="1" si="63"/>
        <v>1.1057440234099833E-5</v>
      </c>
      <c r="M296" s="36">
        <f t="shared" ca="1" si="64"/>
        <v>75384945.942054927</v>
      </c>
      <c r="N296" s="36">
        <f t="shared" ca="1" si="65"/>
        <v>120515690.3353027</v>
      </c>
      <c r="O296" s="36">
        <f t="shared" ca="1" si="66"/>
        <v>10873825.376236983</v>
      </c>
      <c r="P296" s="45">
        <f t="shared" ca="1" si="67"/>
        <v>-3.3252729563300262E-3</v>
      </c>
    </row>
    <row r="297" spans="1:20" x14ac:dyDescent="0.2">
      <c r="A297" s="107">
        <v>28024.5</v>
      </c>
      <c r="B297" s="107">
        <v>1.1938339994230773E-2</v>
      </c>
      <c r="C297" s="45"/>
      <c r="D297" s="92">
        <f t="shared" si="55"/>
        <v>2.8024499999999999</v>
      </c>
      <c r="E297" s="92">
        <f t="shared" si="56"/>
        <v>1.1938339994230773E-2</v>
      </c>
      <c r="F297" s="36">
        <f t="shared" si="57"/>
        <v>7.8537260024999993</v>
      </c>
      <c r="G297" s="36">
        <f t="shared" si="58"/>
        <v>22.00967443570612</v>
      </c>
      <c r="H297" s="36">
        <f t="shared" si="59"/>
        <v>61.681012122344619</v>
      </c>
      <c r="I297" s="36">
        <f t="shared" si="60"/>
        <v>3.345660091683203E-2</v>
      </c>
      <c r="J297" s="36">
        <f t="shared" si="61"/>
        <v>9.3760451239375917E-2</v>
      </c>
      <c r="K297" s="36">
        <f t="shared" ca="1" si="62"/>
        <v>1.4811690036175891E-2</v>
      </c>
      <c r="L297" s="36">
        <f t="shared" ca="1" si="63"/>
        <v>8.2561404635460105E-6</v>
      </c>
      <c r="M297" s="36">
        <f t="shared" ca="1" si="64"/>
        <v>79971310.069017336</v>
      </c>
      <c r="N297" s="36">
        <f t="shared" ca="1" si="65"/>
        <v>127067454.50248572</v>
      </c>
      <c r="O297" s="36">
        <f t="shared" ca="1" si="66"/>
        <v>11384201.736630805</v>
      </c>
      <c r="P297" s="45">
        <f t="shared" ca="1" si="67"/>
        <v>-2.8733500419451177E-3</v>
      </c>
      <c r="Q297" s="45"/>
      <c r="R297" s="45"/>
      <c r="S297" s="45"/>
      <c r="T297" s="45"/>
    </row>
    <row r="298" spans="1:20" x14ac:dyDescent="0.2">
      <c r="A298" s="106">
        <v>28080</v>
      </c>
      <c r="B298" s="106">
        <v>1.0105599998496473E-2</v>
      </c>
      <c r="D298" s="92">
        <f t="shared" si="55"/>
        <v>2.8079999999999998</v>
      </c>
      <c r="E298" s="92">
        <f t="shared" si="56"/>
        <v>1.0105599998496473E-2</v>
      </c>
      <c r="F298" s="36">
        <f t="shared" si="57"/>
        <v>7.8848639999999994</v>
      </c>
      <c r="G298" s="36">
        <f t="shared" si="58"/>
        <v>22.140698111999995</v>
      </c>
      <c r="H298" s="36">
        <f t="shared" si="59"/>
        <v>62.171080298495994</v>
      </c>
      <c r="I298" s="36">
        <f t="shared" si="60"/>
        <v>2.8376524795778093E-2</v>
      </c>
      <c r="J298" s="36">
        <f t="shared" si="61"/>
        <v>7.9681281626544878E-2</v>
      </c>
      <c r="K298" s="36">
        <f t="shared" ca="1" si="62"/>
        <v>1.4913679233449689E-2</v>
      </c>
      <c r="L298" s="36">
        <f t="shared" ca="1" si="63"/>
        <v>2.3117625929588307E-5</v>
      </c>
      <c r="M298" s="36">
        <f t="shared" ca="1" si="64"/>
        <v>85601474.563007534</v>
      </c>
      <c r="N298" s="36">
        <f t="shared" ca="1" si="65"/>
        <v>135081635.58987227</v>
      </c>
      <c r="O298" s="36">
        <f t="shared" ca="1" si="66"/>
        <v>12005984.263415739</v>
      </c>
      <c r="P298" s="45">
        <f t="shared" ca="1" si="67"/>
        <v>-4.8080792349532164E-3</v>
      </c>
    </row>
    <row r="299" spans="1:20" x14ac:dyDescent="0.2">
      <c r="A299" s="107">
        <v>28170</v>
      </c>
      <c r="B299" s="107">
        <v>1.8944400006148499E-2</v>
      </c>
      <c r="C299" s="45"/>
      <c r="D299" s="92">
        <f t="shared" si="55"/>
        <v>2.8170000000000002</v>
      </c>
      <c r="E299" s="92">
        <f t="shared" si="56"/>
        <v>1.8944400006148499E-2</v>
      </c>
      <c r="F299" s="36">
        <f t="shared" si="57"/>
        <v>7.9354890000000013</v>
      </c>
      <c r="G299" s="36">
        <f t="shared" si="58"/>
        <v>22.354272513000005</v>
      </c>
      <c r="H299" s="36">
        <f t="shared" si="59"/>
        <v>62.971985669121018</v>
      </c>
      <c r="I299" s="36">
        <f t="shared" si="60"/>
        <v>5.3366374817320324E-2</v>
      </c>
      <c r="J299" s="36">
        <f t="shared" si="61"/>
        <v>0.15033307786039135</v>
      </c>
      <c r="K299" s="36">
        <f t="shared" ca="1" si="62"/>
        <v>1.5079752514270933E-2</v>
      </c>
      <c r="L299" s="36">
        <f t="shared" ca="1" si="63"/>
        <v>1.4935500236475556E-5</v>
      </c>
      <c r="M299" s="36">
        <f t="shared" ca="1" si="64"/>
        <v>95235580.097560748</v>
      </c>
      <c r="N299" s="36">
        <f t="shared" ca="1" si="65"/>
        <v>148729500.79215586</v>
      </c>
      <c r="O299" s="36">
        <f t="shared" ca="1" si="66"/>
        <v>13059102.213062735</v>
      </c>
      <c r="P299" s="45">
        <f t="shared" ca="1" si="67"/>
        <v>3.8646474918775653E-3</v>
      </c>
      <c r="Q299" s="45"/>
      <c r="R299" s="45"/>
      <c r="S299" s="45"/>
      <c r="T299" s="45"/>
    </row>
    <row r="300" spans="1:20" x14ac:dyDescent="0.2">
      <c r="A300" s="106">
        <v>28174</v>
      </c>
      <c r="B300" s="106">
        <v>1.7181679999339394E-2</v>
      </c>
      <c r="D300" s="92">
        <f t="shared" si="55"/>
        <v>2.8174000000000001</v>
      </c>
      <c r="E300" s="92">
        <f t="shared" si="56"/>
        <v>1.7181679999339394E-2</v>
      </c>
      <c r="F300" s="36">
        <f t="shared" si="57"/>
        <v>7.9377427600000008</v>
      </c>
      <c r="G300" s="36">
        <f t="shared" si="58"/>
        <v>22.363796452024005</v>
      </c>
      <c r="H300" s="36">
        <f t="shared" si="59"/>
        <v>63.007760123932428</v>
      </c>
      <c r="I300" s="36">
        <f t="shared" si="60"/>
        <v>4.8407665230138813E-2</v>
      </c>
      <c r="J300" s="36">
        <f t="shared" si="61"/>
        <v>0.13638375601939309</v>
      </c>
      <c r="K300" s="36">
        <f t="shared" ca="1" si="62"/>
        <v>1.5087153228844248E-2</v>
      </c>
      <c r="L300" s="36">
        <f t="shared" ca="1" si="63"/>
        <v>4.3870423923208266E-6</v>
      </c>
      <c r="M300" s="36">
        <f t="shared" ca="1" si="64"/>
        <v>95678477.165189281</v>
      </c>
      <c r="N300" s="36">
        <f t="shared" ca="1" si="65"/>
        <v>149355083.74993134</v>
      </c>
      <c r="O300" s="36">
        <f t="shared" ca="1" si="66"/>
        <v>13107213.422622709</v>
      </c>
      <c r="P300" s="45">
        <f t="shared" ca="1" si="67"/>
        <v>2.0945267704951462E-3</v>
      </c>
    </row>
    <row r="301" spans="1:20" x14ac:dyDescent="0.2">
      <c r="A301" s="107">
        <v>28268.5</v>
      </c>
      <c r="B301" s="107">
        <v>1.5412420005304739E-2</v>
      </c>
      <c r="C301" s="45"/>
      <c r="D301" s="92">
        <f t="shared" si="55"/>
        <v>2.8268499999999999</v>
      </c>
      <c r="E301" s="92">
        <f t="shared" si="56"/>
        <v>1.5412420005304739E-2</v>
      </c>
      <c r="F301" s="36">
        <f t="shared" si="57"/>
        <v>7.9910809224999992</v>
      </c>
      <c r="G301" s="36">
        <f t="shared" si="58"/>
        <v>22.589587105769123</v>
      </c>
      <c r="H301" s="36">
        <f t="shared" si="59"/>
        <v>63.857374309943438</v>
      </c>
      <c r="I301" s="36">
        <f t="shared" si="60"/>
        <v>4.3568599491995701E-2</v>
      </c>
      <c r="J301" s="36">
        <f t="shared" si="61"/>
        <v>0.12316189547394804</v>
      </c>
      <c r="K301" s="36">
        <f t="shared" ca="1" si="62"/>
        <v>1.5262482305190478E-2</v>
      </c>
      <c r="L301" s="36">
        <f t="shared" ca="1" si="63"/>
        <v>2.2481313915554063E-8</v>
      </c>
      <c r="M301" s="36">
        <f t="shared" ca="1" si="64"/>
        <v>106513747.59916228</v>
      </c>
      <c r="N301" s="36">
        <f t="shared" ca="1" si="65"/>
        <v>164614342.94969225</v>
      </c>
      <c r="O301" s="36">
        <f t="shared" ca="1" si="66"/>
        <v>14276768.28075473</v>
      </c>
      <c r="P301" s="45">
        <f t="shared" ca="1" si="67"/>
        <v>1.49937700114261E-4</v>
      </c>
      <c r="Q301" s="45"/>
      <c r="R301" s="45"/>
      <c r="S301" s="45"/>
      <c r="T301" s="45"/>
    </row>
    <row r="302" spans="1:20" x14ac:dyDescent="0.2">
      <c r="A302" s="106">
        <v>28409.5</v>
      </c>
      <c r="B302" s="106">
        <v>9.0265399994677864E-3</v>
      </c>
      <c r="D302" s="92">
        <f t="shared" si="55"/>
        <v>2.8409499999999999</v>
      </c>
      <c r="E302" s="92">
        <f t="shared" si="56"/>
        <v>9.0265399994677864E-3</v>
      </c>
      <c r="F302" s="36">
        <f t="shared" si="57"/>
        <v>8.0709969024999992</v>
      </c>
      <c r="G302" s="36">
        <f t="shared" si="58"/>
        <v>22.929298650157371</v>
      </c>
      <c r="H302" s="36">
        <f t="shared" si="59"/>
        <v>65.140991000164576</v>
      </c>
      <c r="I302" s="36">
        <f t="shared" si="60"/>
        <v>2.5643948811488005E-2</v>
      </c>
      <c r="J302" s="36">
        <f t="shared" si="61"/>
        <v>7.285317637599685E-2</v>
      </c>
      <c r="K302" s="36">
        <f t="shared" ca="1" si="62"/>
        <v>1.5525822397636967E-2</v>
      </c>
      <c r="L302" s="36">
        <f t="shared" ca="1" si="63"/>
        <v>4.224067169115173E-5</v>
      </c>
      <c r="M302" s="36">
        <f t="shared" ca="1" si="64"/>
        <v>124041696.40858145</v>
      </c>
      <c r="N302" s="36">
        <f t="shared" ca="1" si="65"/>
        <v>189136184.41546911</v>
      </c>
      <c r="O302" s="36">
        <f t="shared" ca="1" si="66"/>
        <v>16142014.844690336</v>
      </c>
      <c r="P302" s="45">
        <f t="shared" ca="1" si="67"/>
        <v>-6.4992823981691802E-3</v>
      </c>
    </row>
    <row r="303" spans="1:20" x14ac:dyDescent="0.2">
      <c r="A303" s="107">
        <v>28563.5</v>
      </c>
      <c r="B303" s="107">
        <v>1.8661819995031692E-2</v>
      </c>
      <c r="C303" s="45"/>
      <c r="D303" s="92">
        <f t="shared" si="55"/>
        <v>2.8563499999999999</v>
      </c>
      <c r="E303" s="92">
        <f t="shared" si="56"/>
        <v>1.8661819995031692E-2</v>
      </c>
      <c r="F303" s="36">
        <f t="shared" si="57"/>
        <v>8.1587353225000001</v>
      </c>
      <c r="G303" s="36">
        <f t="shared" si="58"/>
        <v>23.304203638422877</v>
      </c>
      <c r="H303" s="36">
        <f t="shared" si="59"/>
        <v>66.564962062609183</v>
      </c>
      <c r="I303" s="36">
        <f t="shared" si="60"/>
        <v>5.3304689542808772E-2</v>
      </c>
      <c r="J303" s="36">
        <f t="shared" si="61"/>
        <v>0.15225684997560182</v>
      </c>
      <c r="K303" s="36">
        <f t="shared" ca="1" si="62"/>
        <v>1.5815819882918442E-2</v>
      </c>
      <c r="L303" s="36">
        <f t="shared" ca="1" si="63"/>
        <v>8.0997166381486341E-6</v>
      </c>
      <c r="M303" s="36">
        <f t="shared" ca="1" si="64"/>
        <v>145125810.71830261</v>
      </c>
      <c r="N303" s="36">
        <f t="shared" ca="1" si="65"/>
        <v>218413864.81623906</v>
      </c>
      <c r="O303" s="36">
        <f t="shared" ca="1" si="66"/>
        <v>18349835.747140147</v>
      </c>
      <c r="P303" s="45">
        <f t="shared" ca="1" si="67"/>
        <v>2.8460001121132505E-3</v>
      </c>
      <c r="Q303" s="45"/>
      <c r="R303" s="45"/>
      <c r="S303" s="45"/>
      <c r="T303" s="45"/>
    </row>
    <row r="304" spans="1:20" x14ac:dyDescent="0.2">
      <c r="A304" s="106">
        <v>28709</v>
      </c>
      <c r="B304" s="106">
        <v>8.6678799998480827E-3</v>
      </c>
      <c r="D304" s="92">
        <f t="shared" si="55"/>
        <v>2.8708999999999998</v>
      </c>
      <c r="E304" s="92">
        <f t="shared" si="56"/>
        <v>8.6678799998480827E-3</v>
      </c>
      <c r="F304" s="36">
        <f t="shared" si="57"/>
        <v>8.242066809999999</v>
      </c>
      <c r="G304" s="36">
        <f t="shared" si="58"/>
        <v>23.662149604828997</v>
      </c>
      <c r="H304" s="36">
        <f t="shared" si="59"/>
        <v>67.931665300503553</v>
      </c>
      <c r="I304" s="36">
        <f t="shared" si="60"/>
        <v>2.488461669156386E-2</v>
      </c>
      <c r="J304" s="36">
        <f t="shared" si="61"/>
        <v>7.1441246059810684E-2</v>
      </c>
      <c r="K304" s="36">
        <f t="shared" ca="1" si="62"/>
        <v>1.6092091850252697E-2</v>
      </c>
      <c r="L304" s="36">
        <f t="shared" ca="1" si="63"/>
        <v>5.5118921599688311E-5</v>
      </c>
      <c r="M304" s="36">
        <f t="shared" ca="1" si="64"/>
        <v>166993294.66899315</v>
      </c>
      <c r="N304" s="36">
        <f t="shared" ca="1" si="65"/>
        <v>248573727.90037823</v>
      </c>
      <c r="O304" s="36">
        <f t="shared" ca="1" si="66"/>
        <v>20606224.473256577</v>
      </c>
      <c r="P304" s="45">
        <f t="shared" ca="1" si="67"/>
        <v>-7.4242118504046148E-3</v>
      </c>
    </row>
    <row r="305" spans="1:20" x14ac:dyDescent="0.2">
      <c r="A305" s="107">
        <v>29402.5</v>
      </c>
      <c r="B305" s="107">
        <v>1.5181299997493625E-2</v>
      </c>
      <c r="C305" s="45"/>
      <c r="D305" s="92">
        <f t="shared" si="55"/>
        <v>2.9402499999999998</v>
      </c>
      <c r="E305" s="92">
        <f t="shared" si="56"/>
        <v>1.5181299997493625E-2</v>
      </c>
      <c r="F305" s="36">
        <f t="shared" si="57"/>
        <v>8.6450700624999985</v>
      </c>
      <c r="G305" s="36">
        <f t="shared" si="58"/>
        <v>25.418667251265617</v>
      </c>
      <c r="H305" s="36">
        <f t="shared" si="59"/>
        <v>74.737236385533734</v>
      </c>
      <c r="I305" s="36">
        <f t="shared" si="60"/>
        <v>4.4636817317630625E-2</v>
      </c>
      <c r="J305" s="36">
        <f t="shared" si="61"/>
        <v>0.13124340211816343</v>
      </c>
      <c r="K305" s="36">
        <f t="shared" ca="1" si="62"/>
        <v>1.7439347181532748E-2</v>
      </c>
      <c r="L305" s="36">
        <f t="shared" ca="1" si="63"/>
        <v>5.098777085347015E-6</v>
      </c>
      <c r="M305" s="36">
        <f t="shared" ca="1" si="64"/>
        <v>299905041.73402011</v>
      </c>
      <c r="N305" s="36">
        <f t="shared" ca="1" si="65"/>
        <v>428950080.65449542</v>
      </c>
      <c r="O305" s="36">
        <f t="shared" ca="1" si="66"/>
        <v>33847530.433947898</v>
      </c>
      <c r="P305" s="45">
        <f t="shared" ca="1" si="67"/>
        <v>-2.2580471840391234E-3</v>
      </c>
      <c r="Q305" s="45"/>
      <c r="R305" s="45"/>
      <c r="S305" s="45"/>
      <c r="T305" s="45"/>
    </row>
    <row r="306" spans="1:20" x14ac:dyDescent="0.2">
      <c r="A306" s="106">
        <v>29411.5</v>
      </c>
      <c r="B306" s="106">
        <v>1.2965180001629051E-2</v>
      </c>
      <c r="D306" s="92">
        <f t="shared" si="55"/>
        <v>2.9411499999999999</v>
      </c>
      <c r="E306" s="92">
        <f t="shared" si="56"/>
        <v>1.2965180001629051E-2</v>
      </c>
      <c r="F306" s="36">
        <f t="shared" si="57"/>
        <v>8.6503633224999987</v>
      </c>
      <c r="G306" s="36">
        <f t="shared" si="58"/>
        <v>25.44201608597087</v>
      </c>
      <c r="H306" s="36">
        <f t="shared" si="59"/>
        <v>74.828785611253224</v>
      </c>
      <c r="I306" s="36">
        <f t="shared" si="60"/>
        <v>3.8132539161791282E-2</v>
      </c>
      <c r="J306" s="36">
        <f t="shared" si="61"/>
        <v>0.11215351755570242</v>
      </c>
      <c r="K306" s="36">
        <f t="shared" ca="1" si="62"/>
        <v>1.7457162309305552E-2</v>
      </c>
      <c r="L306" s="36">
        <f t="shared" ca="1" si="63"/>
        <v>2.0177905052478701E-5</v>
      </c>
      <c r="M306" s="36">
        <f t="shared" ca="1" si="64"/>
        <v>301967317.99093086</v>
      </c>
      <c r="N306" s="36">
        <f t="shared" ca="1" si="65"/>
        <v>431720155.45123762</v>
      </c>
      <c r="O306" s="36">
        <f t="shared" ca="1" si="66"/>
        <v>34048406.618387952</v>
      </c>
      <c r="P306" s="45">
        <f t="shared" ca="1" si="67"/>
        <v>-4.4919823076765009E-3</v>
      </c>
    </row>
    <row r="307" spans="1:20" x14ac:dyDescent="0.2">
      <c r="A307" s="107">
        <v>29467</v>
      </c>
      <c r="B307" s="107">
        <v>1.5132440006709658E-2</v>
      </c>
      <c r="C307" s="45"/>
      <c r="D307" s="92">
        <f t="shared" si="55"/>
        <v>2.9466999999999999</v>
      </c>
      <c r="E307" s="92">
        <f t="shared" si="56"/>
        <v>1.5132440006709658E-2</v>
      </c>
      <c r="F307" s="36">
        <f t="shared" si="57"/>
        <v>8.6830408899999991</v>
      </c>
      <c r="G307" s="36">
        <f t="shared" si="58"/>
        <v>25.586316590562998</v>
      </c>
      <c r="H307" s="36">
        <f t="shared" si="59"/>
        <v>75.395199097411975</v>
      </c>
      <c r="I307" s="36">
        <f t="shared" si="60"/>
        <v>4.4590760967771349E-2</v>
      </c>
      <c r="J307" s="36">
        <f t="shared" si="61"/>
        <v>0.13139559534373182</v>
      </c>
      <c r="K307" s="36">
        <f t="shared" ca="1" si="62"/>
        <v>1.7567209628306643E-2</v>
      </c>
      <c r="L307" s="36">
        <f t="shared" ca="1" si="63"/>
        <v>5.9281031102515278E-6</v>
      </c>
      <c r="M307" s="36">
        <f t="shared" ca="1" si="64"/>
        <v>314889080.27729023</v>
      </c>
      <c r="N307" s="36">
        <f t="shared" ca="1" si="65"/>
        <v>449061523.83208138</v>
      </c>
      <c r="O307" s="36">
        <f t="shared" ca="1" si="66"/>
        <v>35304627.913604058</v>
      </c>
      <c r="P307" s="45">
        <f t="shared" ca="1" si="67"/>
        <v>-2.4347696215969855E-3</v>
      </c>
      <c r="Q307" s="45"/>
      <c r="R307" s="45"/>
      <c r="S307" s="45"/>
      <c r="T307" s="45"/>
    </row>
    <row r="308" spans="1:20" x14ac:dyDescent="0.2">
      <c r="A308" s="106">
        <v>29492.5</v>
      </c>
      <c r="B308" s="106">
        <v>2.4020099997869693E-2</v>
      </c>
      <c r="D308" s="92">
        <f t="shared" si="55"/>
        <v>2.9492500000000001</v>
      </c>
      <c r="E308" s="92">
        <f t="shared" si="56"/>
        <v>2.4020099997869693E-2</v>
      </c>
      <c r="F308" s="36">
        <f t="shared" si="57"/>
        <v>8.6980755625000015</v>
      </c>
      <c r="G308" s="36">
        <f t="shared" si="58"/>
        <v>25.652799352703131</v>
      </c>
      <c r="H308" s="36">
        <f t="shared" si="59"/>
        <v>75.656518490959712</v>
      </c>
      <c r="I308" s="36">
        <f t="shared" si="60"/>
        <v>7.0841279918717193E-2</v>
      </c>
      <c r="J308" s="36">
        <f t="shared" si="61"/>
        <v>0.2089286448002767</v>
      </c>
      <c r="K308" s="36">
        <f t="shared" ca="1" si="62"/>
        <v>1.7617880018445498E-2</v>
      </c>
      <c r="L308" s="36">
        <f t="shared" ca="1" si="63"/>
        <v>4.0988420664938343E-5</v>
      </c>
      <c r="M308" s="36">
        <f t="shared" ca="1" si="64"/>
        <v>320944975.92439002</v>
      </c>
      <c r="N308" s="36">
        <f t="shared" ca="1" si="65"/>
        <v>457179896.11017394</v>
      </c>
      <c r="O308" s="36">
        <f t="shared" ca="1" si="66"/>
        <v>35891972.477630287</v>
      </c>
      <c r="P308" s="45">
        <f t="shared" ca="1" si="67"/>
        <v>6.4022199794241952E-3</v>
      </c>
    </row>
    <row r="309" spans="1:20" x14ac:dyDescent="0.2">
      <c r="A309" s="107">
        <v>29761.5</v>
      </c>
      <c r="B309" s="107">
        <v>2.222718000120949E-2</v>
      </c>
      <c r="C309" s="45"/>
      <c r="D309" s="92">
        <f t="shared" si="55"/>
        <v>2.9761500000000001</v>
      </c>
      <c r="E309" s="92">
        <f t="shared" si="56"/>
        <v>2.222718000120949E-2</v>
      </c>
      <c r="F309" s="36">
        <f t="shared" si="57"/>
        <v>8.8574688224999996</v>
      </c>
      <c r="G309" s="36">
        <f t="shared" si="58"/>
        <v>26.361155836083373</v>
      </c>
      <c r="H309" s="36">
        <f t="shared" si="59"/>
        <v>78.454753941559531</v>
      </c>
      <c r="I309" s="36">
        <f t="shared" si="60"/>
        <v>6.6151421760599627E-2</v>
      </c>
      <c r="J309" s="36">
        <f t="shared" si="61"/>
        <v>0.19687655387280859</v>
      </c>
      <c r="K309" s="36">
        <f t="shared" ca="1" si="62"/>
        <v>1.8156549364880745E-2</v>
      </c>
      <c r="L309" s="36">
        <f t="shared" ca="1" si="63"/>
        <v>1.6570033777418165E-5</v>
      </c>
      <c r="M309" s="36">
        <f t="shared" ca="1" si="64"/>
        <v>389528993.94879985</v>
      </c>
      <c r="N309" s="36">
        <f t="shared" ca="1" si="65"/>
        <v>548772473.31583953</v>
      </c>
      <c r="O309" s="36">
        <f t="shared" ca="1" si="66"/>
        <v>42488642.663981214</v>
      </c>
      <c r="P309" s="45">
        <f t="shared" ca="1" si="67"/>
        <v>4.0706306363287453E-3</v>
      </c>
      <c r="Q309" s="45"/>
      <c r="R309" s="45"/>
      <c r="S309" s="45"/>
      <c r="T309" s="45"/>
    </row>
    <row r="310" spans="1:20" x14ac:dyDescent="0.2">
      <c r="A310" s="106">
        <v>29766</v>
      </c>
      <c r="B310" s="106">
        <v>2.1619120001560077E-2</v>
      </c>
      <c r="D310" s="92">
        <f t="shared" si="55"/>
        <v>2.9765999999999999</v>
      </c>
      <c r="E310" s="92">
        <f t="shared" si="56"/>
        <v>2.1619120001560077E-2</v>
      </c>
      <c r="F310" s="36">
        <f t="shared" si="57"/>
        <v>8.8601475599999997</v>
      </c>
      <c r="G310" s="36">
        <f t="shared" si="58"/>
        <v>26.373115227095997</v>
      </c>
      <c r="H310" s="36">
        <f t="shared" si="59"/>
        <v>78.502214784973944</v>
      </c>
      <c r="I310" s="36">
        <f t="shared" si="60"/>
        <v>6.4351472596643727E-2</v>
      </c>
      <c r="J310" s="36">
        <f t="shared" si="61"/>
        <v>0.19154859333116972</v>
      </c>
      <c r="K310" s="36">
        <f t="shared" ca="1" si="62"/>
        <v>1.8165624979679641E-2</v>
      </c>
      <c r="L310" s="36">
        <f t="shared" ca="1" si="63"/>
        <v>1.1926627866152952E-5</v>
      </c>
      <c r="M310" s="36">
        <f t="shared" ca="1" si="64"/>
        <v>390751223.84773767</v>
      </c>
      <c r="N310" s="36">
        <f t="shared" ca="1" si="65"/>
        <v>550399448.25776291</v>
      </c>
      <c r="O310" s="36">
        <f t="shared" ca="1" si="66"/>
        <v>42605369.53878469</v>
      </c>
      <c r="P310" s="45">
        <f t="shared" ca="1" si="67"/>
        <v>3.4534950218804358E-3</v>
      </c>
    </row>
    <row r="311" spans="1:20" x14ac:dyDescent="0.2">
      <c r="A311" s="107">
        <v>30117</v>
      </c>
      <c r="B311" s="107">
        <v>1.7190440004924312E-2</v>
      </c>
      <c r="C311" s="45"/>
      <c r="D311" s="92">
        <f t="shared" si="55"/>
        <v>3.0116999999999998</v>
      </c>
      <c r="E311" s="92">
        <f t="shared" si="56"/>
        <v>1.7190440004924312E-2</v>
      </c>
      <c r="F311" s="36">
        <f t="shared" si="57"/>
        <v>9.0703368899999983</v>
      </c>
      <c r="G311" s="36">
        <f t="shared" si="58"/>
        <v>27.317133611612995</v>
      </c>
      <c r="H311" s="36">
        <f t="shared" si="59"/>
        <v>82.271011298094848</v>
      </c>
      <c r="I311" s="36">
        <f t="shared" si="60"/>
        <v>5.1772448162830546E-2</v>
      </c>
      <c r="J311" s="36">
        <f t="shared" si="61"/>
        <v>0.15592308213199674</v>
      </c>
      <c r="K311" s="36">
        <f t="shared" ca="1" si="62"/>
        <v>1.8880053955371567E-2</v>
      </c>
      <c r="L311" s="36">
        <f t="shared" ca="1" si="63"/>
        <v>2.8547953015459796E-6</v>
      </c>
      <c r="M311" s="36">
        <f t="shared" ca="1" si="64"/>
        <v>494088193.60939497</v>
      </c>
      <c r="N311" s="36">
        <f t="shared" ca="1" si="65"/>
        <v>687404560.83310497</v>
      </c>
      <c r="O311" s="36">
        <f t="shared" ca="1" si="66"/>
        <v>52388035.383179553</v>
      </c>
      <c r="P311" s="45">
        <f t="shared" ca="1" si="67"/>
        <v>-1.6896139504472552E-3</v>
      </c>
      <c r="Q311" s="45"/>
      <c r="R311" s="45"/>
      <c r="S311" s="45"/>
      <c r="T311" s="45"/>
    </row>
    <row r="312" spans="1:20" x14ac:dyDescent="0.2">
      <c r="A312" s="106">
        <v>30742.5</v>
      </c>
      <c r="B312" s="106">
        <v>1.8670099998416845E-2</v>
      </c>
      <c r="D312" s="92">
        <f t="shared" si="55"/>
        <v>3.0742500000000001</v>
      </c>
      <c r="E312" s="92">
        <f t="shared" si="56"/>
        <v>1.8670099998416845E-2</v>
      </c>
      <c r="F312" s="36">
        <f t="shared" si="57"/>
        <v>9.4510130625000013</v>
      </c>
      <c r="G312" s="36">
        <f t="shared" si="58"/>
        <v>29.054776907390629</v>
      </c>
      <c r="H312" s="36">
        <f t="shared" si="59"/>
        <v>89.321647907545653</v>
      </c>
      <c r="I312" s="36">
        <f t="shared" si="60"/>
        <v>5.7396554920132986E-2</v>
      </c>
      <c r="J312" s="36">
        <f t="shared" si="61"/>
        <v>0.17645135896321884</v>
      </c>
      <c r="K312" s="36">
        <f t="shared" ca="1" si="62"/>
        <v>2.0185172387678883E-2</v>
      </c>
      <c r="L312" s="36">
        <f t="shared" ca="1" si="63"/>
        <v>2.2954443447041821E-6</v>
      </c>
      <c r="M312" s="36">
        <f t="shared" ca="1" si="64"/>
        <v>720659101.22356915</v>
      </c>
      <c r="N312" s="36">
        <f t="shared" ca="1" si="65"/>
        <v>984924367.26772714</v>
      </c>
      <c r="O312" s="36">
        <f t="shared" ca="1" si="66"/>
        <v>73392054.219916821</v>
      </c>
      <c r="P312" s="45">
        <f t="shared" ca="1" si="67"/>
        <v>-1.5150723892620385E-3</v>
      </c>
    </row>
    <row r="313" spans="1:20" x14ac:dyDescent="0.2">
      <c r="A313" s="107">
        <v>30934.5</v>
      </c>
      <c r="B313" s="107">
        <v>1.7059540004993323E-2</v>
      </c>
      <c r="C313" s="45"/>
      <c r="D313" s="92">
        <f t="shared" si="55"/>
        <v>3.0934499999999998</v>
      </c>
      <c r="E313" s="92">
        <f t="shared" si="56"/>
        <v>1.7059540004993323E-2</v>
      </c>
      <c r="F313" s="36">
        <f t="shared" si="57"/>
        <v>9.5694329024999991</v>
      </c>
      <c r="G313" s="36">
        <f t="shared" si="58"/>
        <v>29.60256221223862</v>
      </c>
      <c r="H313" s="36">
        <f t="shared" si="59"/>
        <v>91.574046075449559</v>
      </c>
      <c r="I313" s="36">
        <f t="shared" si="60"/>
        <v>5.277283402844659E-2</v>
      </c>
      <c r="J313" s="36">
        <f t="shared" si="61"/>
        <v>0.1632501234252981</v>
      </c>
      <c r="K313" s="36">
        <f t="shared" ca="1" si="62"/>
        <v>2.0593999579557487E-2</v>
      </c>
      <c r="L313" s="36">
        <f t="shared" ca="1" si="63"/>
        <v>1.249240448422829E-5</v>
      </c>
      <c r="M313" s="36">
        <f t="shared" ca="1" si="64"/>
        <v>802130725.75575972</v>
      </c>
      <c r="N313" s="36">
        <f t="shared" ca="1" si="65"/>
        <v>1091201598.262701</v>
      </c>
      <c r="O313" s="36">
        <f t="shared" ca="1" si="66"/>
        <v>80836366.772227243</v>
      </c>
      <c r="P313" s="45">
        <f t="shared" ca="1" si="67"/>
        <v>-3.5344595745641638E-3</v>
      </c>
      <c r="Q313" s="45"/>
      <c r="R313" s="45"/>
      <c r="S313" s="45"/>
      <c r="T313" s="45"/>
    </row>
    <row r="314" spans="1:20" x14ac:dyDescent="0.2">
      <c r="A314" s="106">
        <v>30951.5</v>
      </c>
      <c r="B314" s="106">
        <v>1.3317980003193952E-2</v>
      </c>
      <c r="D314" s="92">
        <f t="shared" si="55"/>
        <v>3.0951499999999998</v>
      </c>
      <c r="E314" s="92">
        <f t="shared" si="56"/>
        <v>1.3317980003193952E-2</v>
      </c>
      <c r="F314" s="36">
        <f t="shared" si="57"/>
        <v>9.5799535224999985</v>
      </c>
      <c r="G314" s="36">
        <f t="shared" si="58"/>
        <v>29.651393145165869</v>
      </c>
      <c r="H314" s="36">
        <f t="shared" si="59"/>
        <v>91.775509493260131</v>
      </c>
      <c r="I314" s="36">
        <f t="shared" si="60"/>
        <v>4.122114580688576E-2</v>
      </c>
      <c r="J314" s="36">
        <f t="shared" si="61"/>
        <v>0.12758562944418245</v>
      </c>
      <c r="K314" s="36">
        <f t="shared" ca="1" si="62"/>
        <v>2.0630383784810025E-2</v>
      </c>
      <c r="L314" s="36">
        <f t="shared" ca="1" si="63"/>
        <v>5.3471249065393035E-5</v>
      </c>
      <c r="M314" s="36">
        <f t="shared" ca="1" si="64"/>
        <v>809631352.24178684</v>
      </c>
      <c r="N314" s="36">
        <f t="shared" ca="1" si="65"/>
        <v>1100970622.8940573</v>
      </c>
      <c r="O314" s="36">
        <f t="shared" ca="1" si="66"/>
        <v>81519388.729894027</v>
      </c>
      <c r="P314" s="45">
        <f t="shared" ca="1" si="67"/>
        <v>-7.3124037816160725E-3</v>
      </c>
    </row>
    <row r="315" spans="1:20" x14ac:dyDescent="0.2">
      <c r="A315" s="107">
        <v>31046</v>
      </c>
      <c r="B315" s="107">
        <v>1.9548719996237196E-2</v>
      </c>
      <c r="C315" s="45"/>
      <c r="D315" s="92">
        <f t="shared" si="55"/>
        <v>3.1046</v>
      </c>
      <c r="E315" s="92">
        <f t="shared" si="56"/>
        <v>1.9548719996237196E-2</v>
      </c>
      <c r="F315" s="36">
        <f t="shared" si="57"/>
        <v>9.6385411600000008</v>
      </c>
      <c r="G315" s="36">
        <f t="shared" si="58"/>
        <v>29.923814885336004</v>
      </c>
      <c r="H315" s="36">
        <f t="shared" si="59"/>
        <v>92.901475693014163</v>
      </c>
      <c r="I315" s="36">
        <f t="shared" si="60"/>
        <v>6.0690956100318001E-2</v>
      </c>
      <c r="J315" s="36">
        <f t="shared" si="61"/>
        <v>0.18842114230904727</v>
      </c>
      <c r="K315" s="36">
        <f t="shared" ca="1" si="62"/>
        <v>2.0833188655406808E-2</v>
      </c>
      <c r="L315" s="36">
        <f t="shared" ca="1" si="63"/>
        <v>1.6498597363889801E-6</v>
      </c>
      <c r="M315" s="36">
        <f t="shared" ca="1" si="64"/>
        <v>852195946.51548839</v>
      </c>
      <c r="N315" s="36">
        <f t="shared" ca="1" si="65"/>
        <v>1156362453.1494691</v>
      </c>
      <c r="O315" s="36">
        <f t="shared" ca="1" si="66"/>
        <v>85388491.349915028</v>
      </c>
      <c r="P315" s="45">
        <f t="shared" ca="1" si="67"/>
        <v>-1.2844686591696117E-3</v>
      </c>
      <c r="Q315" s="45"/>
      <c r="R315" s="45"/>
      <c r="S315" s="45"/>
      <c r="T315" s="45"/>
    </row>
    <row r="316" spans="1:20" x14ac:dyDescent="0.2">
      <c r="A316" s="106">
        <v>31093</v>
      </c>
      <c r="B316" s="106">
        <v>1.4086759998463094E-2</v>
      </c>
      <c r="D316" s="92">
        <f t="shared" si="55"/>
        <v>3.1093000000000002</v>
      </c>
      <c r="E316" s="92">
        <f t="shared" si="56"/>
        <v>1.4086759998463094E-2</v>
      </c>
      <c r="F316" s="36">
        <f t="shared" si="57"/>
        <v>9.6677464900000007</v>
      </c>
      <c r="G316" s="36">
        <f t="shared" si="58"/>
        <v>30.059924161357003</v>
      </c>
      <c r="H316" s="36">
        <f t="shared" si="59"/>
        <v>93.46532219490733</v>
      </c>
      <c r="I316" s="36">
        <f t="shared" si="60"/>
        <v>4.3799962863221305E-2</v>
      </c>
      <c r="J316" s="36">
        <f t="shared" si="61"/>
        <v>0.13618722453061402</v>
      </c>
      <c r="K316" s="36">
        <f t="shared" ca="1" si="62"/>
        <v>2.0934402657586886E-2</v>
      </c>
      <c r="L316" s="36">
        <f t="shared" ca="1" si="63"/>
        <v>4.6890209987051944E-5</v>
      </c>
      <c r="M316" s="36">
        <f t="shared" ca="1" si="64"/>
        <v>873920977.93077958</v>
      </c>
      <c r="N316" s="36">
        <f t="shared" ca="1" si="65"/>
        <v>1184605807.6283112</v>
      </c>
      <c r="O316" s="36">
        <f t="shared" ca="1" si="66"/>
        <v>87358926.958811581</v>
      </c>
      <c r="P316" s="45">
        <f t="shared" ca="1" si="67"/>
        <v>-6.8476426591237913E-3</v>
      </c>
    </row>
    <row r="317" spans="1:20" x14ac:dyDescent="0.2">
      <c r="A317" s="107">
        <v>31165.5</v>
      </c>
      <c r="B317" s="107">
        <v>1.8112460005795583E-2</v>
      </c>
      <c r="C317" s="45"/>
      <c r="D317" s="92">
        <f t="shared" si="55"/>
        <v>3.1165500000000002</v>
      </c>
      <c r="E317" s="92">
        <f t="shared" si="56"/>
        <v>1.8112460005795583E-2</v>
      </c>
      <c r="F317" s="36">
        <f t="shared" si="57"/>
        <v>9.7128839025000016</v>
      </c>
      <c r="G317" s="36">
        <f t="shared" si="58"/>
        <v>30.27068832633638</v>
      </c>
      <c r="H317" s="36">
        <f t="shared" si="59"/>
        <v>94.340113703443663</v>
      </c>
      <c r="I317" s="36">
        <f t="shared" si="60"/>
        <v>5.6448387231062228E-2</v>
      </c>
      <c r="J317" s="36">
        <f t="shared" si="61"/>
        <v>0.17592422122496698</v>
      </c>
      <c r="K317" s="36">
        <f t="shared" ca="1" si="62"/>
        <v>2.1090984101042994E-2</v>
      </c>
      <c r="L317" s="36">
        <f t="shared" ca="1" si="63"/>
        <v>8.8716057859694055E-6</v>
      </c>
      <c r="M317" s="36">
        <f t="shared" ca="1" si="64"/>
        <v>908167519.61949837</v>
      </c>
      <c r="N317" s="36">
        <f t="shared" ca="1" si="65"/>
        <v>1229090096.6960361</v>
      </c>
      <c r="O317" s="36">
        <f t="shared" ca="1" si="66"/>
        <v>90459365.519038975</v>
      </c>
      <c r="P317" s="45">
        <f t="shared" ca="1" si="67"/>
        <v>-2.9785240952474104E-3</v>
      </c>
      <c r="Q317" s="45"/>
      <c r="R317" s="45"/>
      <c r="S317" s="45"/>
      <c r="T317" s="45"/>
    </row>
    <row r="318" spans="1:20" x14ac:dyDescent="0.2">
      <c r="A318" s="106">
        <v>31166</v>
      </c>
      <c r="B318" s="106">
        <v>1.7167120000522118E-2</v>
      </c>
      <c r="D318" s="92">
        <f t="shared" si="55"/>
        <v>3.1166</v>
      </c>
      <c r="E318" s="92">
        <f t="shared" si="56"/>
        <v>1.7167120000522118E-2</v>
      </c>
      <c r="F318" s="36">
        <f t="shared" si="57"/>
        <v>9.7131955600000008</v>
      </c>
      <c r="G318" s="36">
        <f t="shared" si="58"/>
        <v>30.272145282296002</v>
      </c>
      <c r="H318" s="36">
        <f t="shared" si="59"/>
        <v>94.346167986803735</v>
      </c>
      <c r="I318" s="36">
        <f t="shared" si="60"/>
        <v>5.3503046193627231E-2</v>
      </c>
      <c r="J318" s="36">
        <f t="shared" si="61"/>
        <v>0.16674759376705864</v>
      </c>
      <c r="K318" s="36">
        <f t="shared" ca="1" si="62"/>
        <v>2.1092065883479755E-2</v>
      </c>
      <c r="L318" s="36">
        <f t="shared" ca="1" si="63"/>
        <v>1.5405200184146101E-5</v>
      </c>
      <c r="M318" s="36">
        <f t="shared" ca="1" si="64"/>
        <v>908406823.48236573</v>
      </c>
      <c r="N318" s="36">
        <f t="shared" ca="1" si="65"/>
        <v>1229400781.6151083</v>
      </c>
      <c r="O318" s="36">
        <f t="shared" ca="1" si="66"/>
        <v>90481006.608453304</v>
      </c>
      <c r="P318" s="45">
        <f t="shared" ca="1" si="67"/>
        <v>-3.9249458829576367E-3</v>
      </c>
    </row>
    <row r="319" spans="1:20" x14ac:dyDescent="0.2">
      <c r="A319" s="107">
        <v>31229.5</v>
      </c>
      <c r="B319" s="107">
        <v>2.3308940006245393E-2</v>
      </c>
      <c r="C319" s="45"/>
      <c r="D319" s="92">
        <f t="shared" si="55"/>
        <v>3.1229499999999999</v>
      </c>
      <c r="E319" s="92">
        <f t="shared" si="56"/>
        <v>2.3308940006245393E-2</v>
      </c>
      <c r="F319" s="36">
        <f t="shared" si="57"/>
        <v>9.7528167024999988</v>
      </c>
      <c r="G319" s="36">
        <f t="shared" si="58"/>
        <v>30.457558921072369</v>
      </c>
      <c r="H319" s="36">
        <f t="shared" si="59"/>
        <v>95.11743363256295</v>
      </c>
      <c r="I319" s="36">
        <f t="shared" si="60"/>
        <v>7.2792654192504053E-2</v>
      </c>
      <c r="J319" s="36">
        <f t="shared" si="61"/>
        <v>0.22732781941048052</v>
      </c>
      <c r="K319" s="36">
        <f t="shared" ca="1" si="62"/>
        <v>2.1229664963034522E-2</v>
      </c>
      <c r="L319" s="36">
        <f t="shared" ca="1" si="63"/>
        <v>4.3233847053195693E-6</v>
      </c>
      <c r="M319" s="36">
        <f t="shared" ca="1" si="64"/>
        <v>939149238.42160964</v>
      </c>
      <c r="N319" s="36">
        <f t="shared" ca="1" si="65"/>
        <v>1269295668.5862401</v>
      </c>
      <c r="O319" s="36">
        <f t="shared" ca="1" si="66"/>
        <v>93258493.5428707</v>
      </c>
      <c r="P319" s="45">
        <f t="shared" ca="1" si="67"/>
        <v>2.0792750432108709E-3</v>
      </c>
      <c r="Q319" s="45"/>
      <c r="R319" s="45"/>
      <c r="S319" s="45"/>
      <c r="T319" s="45"/>
    </row>
    <row r="320" spans="1:20" x14ac:dyDescent="0.2">
      <c r="A320" s="106">
        <v>31327.5</v>
      </c>
      <c r="B320" s="106">
        <v>2.0622299998649396E-2</v>
      </c>
      <c r="D320" s="92">
        <f t="shared" si="55"/>
        <v>3.1327500000000001</v>
      </c>
      <c r="E320" s="92">
        <f t="shared" si="56"/>
        <v>2.0622299998649396E-2</v>
      </c>
      <c r="F320" s="36">
        <f t="shared" si="57"/>
        <v>9.8141225625000015</v>
      </c>
      <c r="G320" s="36">
        <f t="shared" si="58"/>
        <v>30.74519245767188</v>
      </c>
      <c r="H320" s="36">
        <f t="shared" si="59"/>
        <v>96.317001671771592</v>
      </c>
      <c r="I320" s="36">
        <f t="shared" si="60"/>
        <v>6.4604510320768901E-2</v>
      </c>
      <c r="J320" s="36">
        <f t="shared" si="61"/>
        <v>0.20238977970738878</v>
      </c>
      <c r="K320" s="36">
        <f t="shared" ca="1" si="62"/>
        <v>2.1442850984072316E-2</v>
      </c>
      <c r="L320" s="36">
        <f t="shared" ca="1" si="63"/>
        <v>6.7330391967852527E-7</v>
      </c>
      <c r="M320" s="36">
        <f t="shared" ca="1" si="64"/>
        <v>987976036.15910447</v>
      </c>
      <c r="N320" s="36">
        <f t="shared" ca="1" si="65"/>
        <v>1332589850.8690848</v>
      </c>
      <c r="O320" s="36">
        <f t="shared" ca="1" si="66"/>
        <v>97659414.364034683</v>
      </c>
      <c r="P320" s="45">
        <f t="shared" ca="1" si="67"/>
        <v>-8.205509854229201E-4</v>
      </c>
    </row>
    <row r="321" spans="1:20" x14ac:dyDescent="0.2">
      <c r="A321" s="107">
        <v>31465</v>
      </c>
      <c r="B321" s="107">
        <v>2.0153799996478483E-2</v>
      </c>
      <c r="C321" s="45"/>
      <c r="D321" s="92">
        <f t="shared" si="55"/>
        <v>3.1465000000000001</v>
      </c>
      <c r="E321" s="92">
        <f t="shared" si="56"/>
        <v>2.0153799996478483E-2</v>
      </c>
      <c r="F321" s="36">
        <f t="shared" si="57"/>
        <v>9.9004622500000004</v>
      </c>
      <c r="G321" s="36">
        <f t="shared" si="58"/>
        <v>31.151804469625002</v>
      </c>
      <c r="H321" s="36">
        <f t="shared" si="59"/>
        <v>98.019152763675066</v>
      </c>
      <c r="I321" s="36">
        <f t="shared" si="60"/>
        <v>6.3413931688919553E-2</v>
      </c>
      <c r="J321" s="36">
        <f t="shared" si="61"/>
        <v>0.19953193605918537</v>
      </c>
      <c r="K321" s="36">
        <f t="shared" ca="1" si="62"/>
        <v>2.1743658861015654E-2</v>
      </c>
      <c r="L321" s="36">
        <f t="shared" ca="1" si="63"/>
        <v>2.5276512091474213E-6</v>
      </c>
      <c r="M321" s="36">
        <f t="shared" ca="1" si="64"/>
        <v>1059369264.5063661</v>
      </c>
      <c r="N321" s="36">
        <f t="shared" ca="1" si="65"/>
        <v>1424994169.669554</v>
      </c>
      <c r="O321" s="36">
        <f t="shared" ca="1" si="66"/>
        <v>104072804.55053337</v>
      </c>
      <c r="P321" s="45">
        <f t="shared" ca="1" si="67"/>
        <v>-1.5898588645371706E-3</v>
      </c>
      <c r="Q321" s="45"/>
      <c r="R321" s="45"/>
      <c r="S321" s="45"/>
      <c r="T321" s="45"/>
    </row>
    <row r="322" spans="1:20" x14ac:dyDescent="0.2">
      <c r="A322" s="106">
        <v>31662</v>
      </c>
      <c r="B322" s="106">
        <v>2.2089840000262484E-2</v>
      </c>
      <c r="D322" s="92">
        <f t="shared" si="55"/>
        <v>3.1661999999999999</v>
      </c>
      <c r="E322" s="92">
        <f t="shared" si="56"/>
        <v>2.2089840000262484E-2</v>
      </c>
      <c r="F322" s="36">
        <f t="shared" si="57"/>
        <v>10.024822439999999</v>
      </c>
      <c r="G322" s="36">
        <f t="shared" si="58"/>
        <v>31.740592809527996</v>
      </c>
      <c r="H322" s="36">
        <f t="shared" si="59"/>
        <v>100.49706495352754</v>
      </c>
      <c r="I322" s="36">
        <f t="shared" si="60"/>
        <v>6.9940851408831078E-2</v>
      </c>
      <c r="J322" s="36">
        <f t="shared" si="61"/>
        <v>0.22144672373064095</v>
      </c>
      <c r="K322" s="36">
        <f t="shared" ca="1" si="62"/>
        <v>2.2178083538258432E-2</v>
      </c>
      <c r="L322" s="36">
        <f t="shared" ca="1" si="63"/>
        <v>7.7869219980423435E-9</v>
      </c>
      <c r="M322" s="36">
        <f t="shared" ca="1" si="64"/>
        <v>1167705933.6410165</v>
      </c>
      <c r="N322" s="36">
        <f t="shared" ca="1" si="65"/>
        <v>1564919884.579088</v>
      </c>
      <c r="O322" s="36">
        <f t="shared" ca="1" si="66"/>
        <v>113760631.36535998</v>
      </c>
      <c r="P322" s="45">
        <f t="shared" ca="1" si="67"/>
        <v>-8.824353799594814E-5</v>
      </c>
    </row>
    <row r="323" spans="1:20" x14ac:dyDescent="0.2">
      <c r="A323" s="107">
        <v>31807</v>
      </c>
      <c r="B323" s="107">
        <v>2.1941239996522199E-2</v>
      </c>
      <c r="C323" s="45"/>
      <c r="D323" s="92">
        <f t="shared" si="55"/>
        <v>3.1806999999999999</v>
      </c>
      <c r="E323" s="92">
        <f t="shared" si="56"/>
        <v>2.1941239996522199E-2</v>
      </c>
      <c r="F323" s="36">
        <f t="shared" si="57"/>
        <v>10.116852489999999</v>
      </c>
      <c r="G323" s="36">
        <f t="shared" si="58"/>
        <v>32.178672714942998</v>
      </c>
      <c r="H323" s="36">
        <f t="shared" si="59"/>
        <v>102.35070430441918</v>
      </c>
      <c r="I323" s="36">
        <f t="shared" si="60"/>
        <v>6.9788502056938151E-2</v>
      </c>
      <c r="J323" s="36">
        <f t="shared" si="61"/>
        <v>0.22197628849250317</v>
      </c>
      <c r="K323" s="36">
        <f t="shared" ca="1" si="62"/>
        <v>2.2500433286897471E-2</v>
      </c>
      <c r="L323" s="36">
        <f t="shared" ca="1" si="63"/>
        <v>3.1269713600072318E-7</v>
      </c>
      <c r="M323" s="36">
        <f t="shared" ca="1" si="64"/>
        <v>1252147634.2632515</v>
      </c>
      <c r="N323" s="36">
        <f t="shared" ca="1" si="65"/>
        <v>1673760967.3596318</v>
      </c>
      <c r="O323" s="36">
        <f t="shared" ca="1" si="66"/>
        <v>121278394.20857956</v>
      </c>
      <c r="P323" s="45">
        <f t="shared" ca="1" si="67"/>
        <v>-5.5919329037527193E-4</v>
      </c>
      <c r="Q323" s="45"/>
      <c r="R323" s="45"/>
      <c r="S323" s="45"/>
      <c r="T323" s="45"/>
    </row>
    <row r="324" spans="1:20" x14ac:dyDescent="0.2">
      <c r="A324" s="106">
        <v>31845.5</v>
      </c>
      <c r="B324" s="106">
        <v>1.7850060001364909E-2</v>
      </c>
      <c r="D324" s="92">
        <f t="shared" si="55"/>
        <v>3.1845500000000002</v>
      </c>
      <c r="E324" s="92">
        <f t="shared" si="56"/>
        <v>1.7850060001364909E-2</v>
      </c>
      <c r="F324" s="36">
        <f t="shared" si="57"/>
        <v>10.141358702500002</v>
      </c>
      <c r="G324" s="36">
        <f t="shared" si="58"/>
        <v>32.295663856046382</v>
      </c>
      <c r="H324" s="36">
        <f t="shared" si="59"/>
        <v>102.84715633277251</v>
      </c>
      <c r="I324" s="36">
        <f t="shared" si="60"/>
        <v>5.6844408577346628E-2</v>
      </c>
      <c r="J324" s="36">
        <f t="shared" si="61"/>
        <v>0.18102386133498921</v>
      </c>
      <c r="K324" s="36">
        <f t="shared" ca="1" si="62"/>
        <v>2.2586392472497031E-2</v>
      </c>
      <c r="L324" s="36">
        <f t="shared" ca="1" si="63"/>
        <v>2.2432845277100516E-5</v>
      </c>
      <c r="M324" s="36">
        <f t="shared" ca="1" si="64"/>
        <v>1275255187.0890176</v>
      </c>
      <c r="N324" s="36">
        <f t="shared" ca="1" si="65"/>
        <v>1703514071.3005996</v>
      </c>
      <c r="O324" s="36">
        <f t="shared" ca="1" si="66"/>
        <v>123330952.53506215</v>
      </c>
      <c r="P324" s="45">
        <f t="shared" ca="1" si="67"/>
        <v>-4.7363324711321222E-3</v>
      </c>
    </row>
    <row r="325" spans="1:20" x14ac:dyDescent="0.2">
      <c r="A325" s="107">
        <v>32449.5</v>
      </c>
      <c r="B325" s="107">
        <v>1.6679339998518117E-2</v>
      </c>
      <c r="C325" s="45"/>
      <c r="D325" s="92">
        <f t="shared" si="55"/>
        <v>3.2449499999999998</v>
      </c>
      <c r="E325" s="92">
        <f t="shared" si="56"/>
        <v>1.6679339998518117E-2</v>
      </c>
      <c r="F325" s="36">
        <f t="shared" si="57"/>
        <v>10.529700502499999</v>
      </c>
      <c r="G325" s="36">
        <f t="shared" si="58"/>
        <v>34.168351645587371</v>
      </c>
      <c r="H325" s="36">
        <f t="shared" si="59"/>
        <v>110.87459267234873</v>
      </c>
      <c r="I325" s="36">
        <f t="shared" si="60"/>
        <v>5.4123624328191358E-2</v>
      </c>
      <c r="J325" s="36">
        <f t="shared" si="61"/>
        <v>0.17562845476376454</v>
      </c>
      <c r="K325" s="36">
        <f t="shared" ca="1" si="62"/>
        <v>2.3955258583579109E-2</v>
      </c>
      <c r="L325" s="36">
        <f t="shared" ca="1" si="63"/>
        <v>5.293899125643595E-5</v>
      </c>
      <c r="M325" s="36">
        <f t="shared" ca="1" si="64"/>
        <v>1677481121.7433383</v>
      </c>
      <c r="N325" s="36">
        <f t="shared" ca="1" si="65"/>
        <v>2219577408.9874129</v>
      </c>
      <c r="O325" s="36">
        <f t="shared" ca="1" si="66"/>
        <v>158785846.97421548</v>
      </c>
      <c r="P325" s="45">
        <f t="shared" ca="1" si="67"/>
        <v>-7.275918585060992E-3</v>
      </c>
      <c r="Q325" s="45"/>
      <c r="R325" s="45"/>
      <c r="S325" s="45"/>
      <c r="T325" s="45"/>
    </row>
    <row r="326" spans="1:20" x14ac:dyDescent="0.2">
      <c r="A326" s="106">
        <v>32450</v>
      </c>
      <c r="B326" s="106">
        <v>1.4834000001428649E-2</v>
      </c>
      <c r="D326" s="92">
        <f t="shared" si="55"/>
        <v>3.2450000000000001</v>
      </c>
      <c r="E326" s="92">
        <f t="shared" si="56"/>
        <v>1.4834000001428649E-2</v>
      </c>
      <c r="F326" s="36">
        <f t="shared" si="57"/>
        <v>10.530025</v>
      </c>
      <c r="G326" s="36">
        <f t="shared" si="58"/>
        <v>34.169931125000005</v>
      </c>
      <c r="H326" s="36">
        <f t="shared" si="59"/>
        <v>110.88142650062501</v>
      </c>
      <c r="I326" s="36">
        <f t="shared" si="60"/>
        <v>4.813633000463597E-2</v>
      </c>
      <c r="J326" s="36">
        <f t="shared" si="61"/>
        <v>0.15620239086504373</v>
      </c>
      <c r="K326" s="36">
        <f t="shared" ca="1" si="62"/>
        <v>2.395640757067885E-2</v>
      </c>
      <c r="L326" s="36">
        <f t="shared" ca="1" si="63"/>
        <v>8.3218319859513376E-5</v>
      </c>
      <c r="M326" s="36">
        <f t="shared" ca="1" si="64"/>
        <v>1677846297.6726775</v>
      </c>
      <c r="N326" s="36">
        <f t="shared" ca="1" si="65"/>
        <v>2220044541.4588714</v>
      </c>
      <c r="O326" s="36">
        <f t="shared" ca="1" si="66"/>
        <v>158817829.61843908</v>
      </c>
      <c r="P326" s="45">
        <f t="shared" ca="1" si="67"/>
        <v>-9.1224075692502016E-3</v>
      </c>
    </row>
    <row r="327" spans="1:20" x14ac:dyDescent="0.2">
      <c r="A327" s="107">
        <v>32522</v>
      </c>
      <c r="B327" s="107">
        <v>2.1105040003021713E-2</v>
      </c>
      <c r="C327" s="45"/>
      <c r="D327" s="92">
        <f t="shared" si="55"/>
        <v>3.2522000000000002</v>
      </c>
      <c r="E327" s="92">
        <f t="shared" si="56"/>
        <v>2.1105040003021713E-2</v>
      </c>
      <c r="F327" s="36">
        <f t="shared" si="57"/>
        <v>10.576804840000001</v>
      </c>
      <c r="G327" s="36">
        <f t="shared" si="58"/>
        <v>34.397884700648007</v>
      </c>
      <c r="H327" s="36">
        <f t="shared" si="59"/>
        <v>111.86880062344746</v>
      </c>
      <c r="I327" s="36">
        <f t="shared" si="60"/>
        <v>6.8637811097827225E-2</v>
      </c>
      <c r="J327" s="36">
        <f t="shared" si="61"/>
        <v>0.22322388925235373</v>
      </c>
      <c r="K327" s="36">
        <f t="shared" ca="1" si="62"/>
        <v>2.4122134928259868E-2</v>
      </c>
      <c r="L327" s="36">
        <f t="shared" ca="1" si="63"/>
        <v>9.1028617878978271E-6</v>
      </c>
      <c r="M327" s="36">
        <f t="shared" ca="1" si="64"/>
        <v>1731011511.7264469</v>
      </c>
      <c r="N327" s="36">
        <f t="shared" ca="1" si="65"/>
        <v>2288029595.7035875</v>
      </c>
      <c r="O327" s="36">
        <f t="shared" ca="1" si="66"/>
        <v>163470610.28803918</v>
      </c>
      <c r="P327" s="45">
        <f t="shared" ca="1" si="67"/>
        <v>-3.0170949252381549E-3</v>
      </c>
      <c r="Q327" s="45"/>
      <c r="R327" s="45"/>
      <c r="S327" s="45"/>
      <c r="T327" s="45"/>
    </row>
    <row r="328" spans="1:20" x14ac:dyDescent="0.2">
      <c r="A328" s="106">
        <v>32595</v>
      </c>
      <c r="B328" s="106">
        <v>1.7685399994661566E-2</v>
      </c>
      <c r="D328" s="92">
        <f t="shared" si="55"/>
        <v>3.2595000000000001</v>
      </c>
      <c r="E328" s="92">
        <f t="shared" si="56"/>
        <v>1.7685399994661566E-2</v>
      </c>
      <c r="F328" s="36">
        <f t="shared" si="57"/>
        <v>10.624340250000001</v>
      </c>
      <c r="G328" s="36">
        <f t="shared" si="58"/>
        <v>34.630037044875003</v>
      </c>
      <c r="H328" s="36">
        <f t="shared" si="59"/>
        <v>112.87660574777009</v>
      </c>
      <c r="I328" s="36">
        <f t="shared" si="60"/>
        <v>5.7645561282599372E-2</v>
      </c>
      <c r="J328" s="36">
        <f t="shared" si="61"/>
        <v>0.18789570700063266</v>
      </c>
      <c r="K328" s="36">
        <f t="shared" ca="1" si="62"/>
        <v>2.4290718074445099E-2</v>
      </c>
      <c r="L328" s="36">
        <f t="shared" ca="1" si="63"/>
        <v>4.3630226935115218E-5</v>
      </c>
      <c r="M328" s="36">
        <f t="shared" ca="1" si="64"/>
        <v>1786101477.4727955</v>
      </c>
      <c r="N328" s="36">
        <f t="shared" ca="1" si="65"/>
        <v>2358427371.0640364</v>
      </c>
      <c r="O328" s="36">
        <f t="shared" ca="1" si="66"/>
        <v>168284689.37344632</v>
      </c>
      <c r="P328" s="45">
        <f t="shared" ca="1" si="67"/>
        <v>-6.6053180797835329E-3</v>
      </c>
    </row>
    <row r="329" spans="1:20" x14ac:dyDescent="0.2">
      <c r="A329" s="107">
        <v>32787</v>
      </c>
      <c r="B329" s="107">
        <v>2.10748399986187E-2</v>
      </c>
      <c r="C329" s="45"/>
      <c r="D329" s="92">
        <f t="shared" si="55"/>
        <v>3.2787000000000002</v>
      </c>
      <c r="E329" s="92">
        <f t="shared" si="56"/>
        <v>2.10748399986187E-2</v>
      </c>
      <c r="F329" s="36">
        <f t="shared" si="57"/>
        <v>10.749873690000001</v>
      </c>
      <c r="G329" s="36">
        <f t="shared" si="58"/>
        <v>35.245610867403009</v>
      </c>
      <c r="H329" s="36">
        <f t="shared" si="59"/>
        <v>115.55978435095425</v>
      </c>
      <c r="I329" s="36">
        <f t="shared" si="60"/>
        <v>6.9098077903471139E-2</v>
      </c>
      <c r="J329" s="36">
        <f t="shared" si="61"/>
        <v>0.22655186802211083</v>
      </c>
      <c r="K329" s="36">
        <f t="shared" ca="1" si="62"/>
        <v>2.4736777905774457E-2</v>
      </c>
      <c r="L329" s="36">
        <f t="shared" ca="1" si="63"/>
        <v>1.3409789235864288E-5</v>
      </c>
      <c r="M329" s="36">
        <f t="shared" ca="1" si="64"/>
        <v>1936815649.9149914</v>
      </c>
      <c r="N329" s="36">
        <f t="shared" ca="1" si="65"/>
        <v>2550782948.521193</v>
      </c>
      <c r="O329" s="36">
        <f t="shared" ca="1" si="66"/>
        <v>181420085.70862421</v>
      </c>
      <c r="P329" s="45">
        <f t="shared" ca="1" si="67"/>
        <v>-3.6619379071557573E-3</v>
      </c>
      <c r="Q329" s="45"/>
      <c r="R329" s="45"/>
      <c r="S329" s="45"/>
      <c r="T329" s="45"/>
    </row>
    <row r="330" spans="1:20" x14ac:dyDescent="0.2">
      <c r="A330" s="106">
        <v>32787</v>
      </c>
      <c r="B330" s="106">
        <v>2.8074839996406808E-2</v>
      </c>
      <c r="D330" s="92">
        <f t="shared" si="55"/>
        <v>3.2787000000000002</v>
      </c>
      <c r="E330" s="92">
        <f t="shared" si="56"/>
        <v>2.8074839996406808E-2</v>
      </c>
      <c r="F330" s="36">
        <f t="shared" si="57"/>
        <v>10.749873690000001</v>
      </c>
      <c r="G330" s="36">
        <f t="shared" si="58"/>
        <v>35.245610867403009</v>
      </c>
      <c r="H330" s="36">
        <f t="shared" si="59"/>
        <v>115.55978435095425</v>
      </c>
      <c r="I330" s="36">
        <f t="shared" si="60"/>
        <v>9.2048977896219006E-2</v>
      </c>
      <c r="J330" s="36">
        <f t="shared" si="61"/>
        <v>0.30180098382833326</v>
      </c>
      <c r="K330" s="36">
        <f t="shared" ca="1" si="62"/>
        <v>2.4736777905774457E-2</v>
      </c>
      <c r="L330" s="36">
        <f t="shared" ca="1" si="63"/>
        <v>1.1142658520916825E-5</v>
      </c>
      <c r="M330" s="36">
        <f t="shared" ca="1" si="64"/>
        <v>1936815649.9149914</v>
      </c>
      <c r="N330" s="36">
        <f t="shared" ca="1" si="65"/>
        <v>2550782948.521193</v>
      </c>
      <c r="O330" s="36">
        <f t="shared" ca="1" si="66"/>
        <v>181420085.70862421</v>
      </c>
      <c r="P330" s="45">
        <f t="shared" ca="1" si="67"/>
        <v>3.3380620906323516E-3</v>
      </c>
    </row>
    <row r="331" spans="1:20" x14ac:dyDescent="0.2">
      <c r="A331" s="107">
        <v>33163.5</v>
      </c>
      <c r="B331" s="107">
        <v>1.9533819999196567E-2</v>
      </c>
      <c r="C331" s="45"/>
      <c r="D331" s="92">
        <f t="shared" si="55"/>
        <v>3.3163499999999999</v>
      </c>
      <c r="E331" s="92">
        <f t="shared" si="56"/>
        <v>1.9533819999196567E-2</v>
      </c>
      <c r="F331" s="36">
        <f t="shared" si="57"/>
        <v>10.9981773225</v>
      </c>
      <c r="G331" s="36">
        <f t="shared" si="58"/>
        <v>36.473805363472877</v>
      </c>
      <c r="H331" s="36">
        <f t="shared" si="59"/>
        <v>120.95990441715327</v>
      </c>
      <c r="I331" s="36">
        <f t="shared" si="60"/>
        <v>6.4780983954335528E-2</v>
      </c>
      <c r="J331" s="36">
        <f t="shared" si="61"/>
        <v>0.21483641613696061</v>
      </c>
      <c r="K331" s="36">
        <f t="shared" ca="1" si="62"/>
        <v>2.5622676240122794E-2</v>
      </c>
      <c r="L331" s="36">
        <f t="shared" ca="1" si="63"/>
        <v>3.7074170322666267E-5</v>
      </c>
      <c r="M331" s="36">
        <f t="shared" ca="1" si="64"/>
        <v>2257795104.0840926</v>
      </c>
      <c r="N331" s="36">
        <f t="shared" ca="1" si="65"/>
        <v>2959414184.9527559</v>
      </c>
      <c r="O331" s="36">
        <f t="shared" ca="1" si="66"/>
        <v>209243689.43187788</v>
      </c>
      <c r="P331" s="45">
        <f t="shared" ca="1" si="67"/>
        <v>-6.088856240926227E-3</v>
      </c>
      <c r="Q331" s="45"/>
      <c r="R331" s="45"/>
      <c r="S331" s="45"/>
      <c r="T331" s="45"/>
    </row>
    <row r="332" spans="1:20" x14ac:dyDescent="0.2">
      <c r="A332" s="106">
        <v>33304.5</v>
      </c>
      <c r="B332" s="106">
        <v>2.1147940002265386E-2</v>
      </c>
      <c r="D332" s="92">
        <f t="shared" si="55"/>
        <v>3.3304499999999999</v>
      </c>
      <c r="E332" s="92">
        <f t="shared" si="56"/>
        <v>2.1147940002265386E-2</v>
      </c>
      <c r="F332" s="36">
        <f t="shared" si="57"/>
        <v>11.0918972025</v>
      </c>
      <c r="G332" s="36">
        <f t="shared" si="58"/>
        <v>36.941009038066127</v>
      </c>
      <c r="H332" s="36">
        <f t="shared" si="59"/>
        <v>123.03018355082733</v>
      </c>
      <c r="I332" s="36">
        <f t="shared" si="60"/>
        <v>7.043215678054475E-2</v>
      </c>
      <c r="J332" s="36">
        <f t="shared" si="61"/>
        <v>0.23457077654976524</v>
      </c>
      <c r="K332" s="36">
        <f t="shared" ca="1" si="62"/>
        <v>2.595826605587593E-2</v>
      </c>
      <c r="L332" s="36">
        <f t="shared" ca="1" si="63"/>
        <v>2.3139236742044384E-5</v>
      </c>
      <c r="M332" s="36">
        <f t="shared" ca="1" si="64"/>
        <v>2387040527.5370741</v>
      </c>
      <c r="N332" s="36">
        <f t="shared" ca="1" si="65"/>
        <v>3123602378.5975971</v>
      </c>
      <c r="O332" s="36">
        <f t="shared" ca="1" si="66"/>
        <v>220395962.56088099</v>
      </c>
      <c r="P332" s="45">
        <f t="shared" ca="1" si="67"/>
        <v>-4.8103260536105433E-3</v>
      </c>
    </row>
    <row r="333" spans="1:20" x14ac:dyDescent="0.2">
      <c r="A333" s="107">
        <v>33394.5</v>
      </c>
      <c r="B333" s="107">
        <v>2.5986740001826547E-2</v>
      </c>
      <c r="C333" s="45"/>
      <c r="D333" s="92">
        <f t="shared" si="55"/>
        <v>3.3394499999999998</v>
      </c>
      <c r="E333" s="92">
        <f t="shared" si="56"/>
        <v>2.5986740001826547E-2</v>
      </c>
      <c r="F333" s="36">
        <f t="shared" si="57"/>
        <v>11.151926302499998</v>
      </c>
      <c r="G333" s="36">
        <f t="shared" si="58"/>
        <v>37.241300290883615</v>
      </c>
      <c r="H333" s="36">
        <f t="shared" si="59"/>
        <v>124.36546025639127</v>
      </c>
      <c r="I333" s="36">
        <f t="shared" si="60"/>
        <v>8.6781418899099655E-2</v>
      </c>
      <c r="J333" s="36">
        <f t="shared" si="61"/>
        <v>0.28980220934259832</v>
      </c>
      <c r="K333" s="36">
        <f t="shared" ca="1" si="62"/>
        <v>2.6173560471517601E-2</v>
      </c>
      <c r="L333" s="36">
        <f t="shared" ca="1" si="63"/>
        <v>3.4901887895586084E-8</v>
      </c>
      <c r="M333" s="36">
        <f t="shared" ca="1" si="64"/>
        <v>2472203439.472609</v>
      </c>
      <c r="N333" s="36">
        <f t="shared" ca="1" si="65"/>
        <v>3231690435.5611925</v>
      </c>
      <c r="O333" s="36">
        <f t="shared" ca="1" si="66"/>
        <v>227730012.34391597</v>
      </c>
      <c r="P333" s="45">
        <f t="shared" ca="1" si="67"/>
        <v>-1.8682046969105415E-4</v>
      </c>
      <c r="Q333" s="45"/>
      <c r="R333" s="45"/>
      <c r="S333" s="45"/>
      <c r="T333" s="45"/>
    </row>
    <row r="334" spans="1:20" x14ac:dyDescent="0.2">
      <c r="A334" s="106">
        <v>33403</v>
      </c>
      <c r="B334" s="106">
        <v>2.361595999536803E-2</v>
      </c>
      <c r="D334" s="92">
        <f t="shared" si="55"/>
        <v>3.3403</v>
      </c>
      <c r="E334" s="92">
        <f t="shared" si="56"/>
        <v>2.361595999536803E-2</v>
      </c>
      <c r="F334" s="36">
        <f t="shared" si="57"/>
        <v>11.15760409</v>
      </c>
      <c r="G334" s="36">
        <f t="shared" si="58"/>
        <v>37.269744941827</v>
      </c>
      <c r="H334" s="36">
        <f t="shared" si="59"/>
        <v>124.49212902918472</v>
      </c>
      <c r="I334" s="36">
        <f t="shared" si="60"/>
        <v>7.8884391172527837E-2</v>
      </c>
      <c r="J334" s="36">
        <f t="shared" si="61"/>
        <v>0.26349753183359476</v>
      </c>
      <c r="K334" s="36">
        <f t="shared" ca="1" si="62"/>
        <v>2.6193937654727023E-2</v>
      </c>
      <c r="L334" s="36">
        <f t="shared" ca="1" si="63"/>
        <v>6.6459688121540731E-6</v>
      </c>
      <c r="M334" s="36">
        <f t="shared" ca="1" si="64"/>
        <v>2480355419.3312907</v>
      </c>
      <c r="N334" s="36">
        <f t="shared" ca="1" si="65"/>
        <v>3242032876.6623716</v>
      </c>
      <c r="O334" s="36">
        <f t="shared" ca="1" si="66"/>
        <v>228431465.70257482</v>
      </c>
      <c r="P334" s="45">
        <f t="shared" ca="1" si="67"/>
        <v>-2.5779776593589931E-3</v>
      </c>
    </row>
    <row r="335" spans="1:20" x14ac:dyDescent="0.2">
      <c r="A335" s="107">
        <v>33913</v>
      </c>
      <c r="B335" s="107">
        <v>2.3369160000584088E-2</v>
      </c>
      <c r="C335" s="45"/>
      <c r="D335" s="92">
        <f t="shared" si="55"/>
        <v>3.3913000000000002</v>
      </c>
      <c r="E335" s="92">
        <f t="shared" si="56"/>
        <v>2.3369160000584088E-2</v>
      </c>
      <c r="F335" s="36">
        <f t="shared" si="57"/>
        <v>11.500915690000001</v>
      </c>
      <c r="G335" s="36">
        <f t="shared" si="58"/>
        <v>39.003055379497006</v>
      </c>
      <c r="H335" s="36">
        <f t="shared" si="59"/>
        <v>132.27106170848819</v>
      </c>
      <c r="I335" s="36">
        <f t="shared" si="60"/>
        <v>7.9251832309980827E-2</v>
      </c>
      <c r="J335" s="36">
        <f t="shared" si="61"/>
        <v>0.26876673891283798</v>
      </c>
      <c r="K335" s="36">
        <f t="shared" ca="1" si="62"/>
        <v>2.7430409196399656E-2</v>
      </c>
      <c r="L335" s="36">
        <f t="shared" ca="1" si="63"/>
        <v>1.6493745030512597E-5</v>
      </c>
      <c r="M335" s="36">
        <f t="shared" ca="1" si="64"/>
        <v>3005029863.2918372</v>
      </c>
      <c r="N335" s="36">
        <f t="shared" ca="1" si="65"/>
        <v>3906363913.5536218</v>
      </c>
      <c r="O335" s="36">
        <f t="shared" ca="1" si="66"/>
        <v>273386524.03411132</v>
      </c>
      <c r="P335" s="45">
        <f t="shared" ca="1" si="67"/>
        <v>-4.061249195815568E-3</v>
      </c>
      <c r="Q335" s="45"/>
      <c r="R335" s="45"/>
      <c r="S335" s="45"/>
      <c r="T335" s="45"/>
    </row>
    <row r="336" spans="1:20" x14ac:dyDescent="0.2">
      <c r="A336" s="106">
        <v>34229.5</v>
      </c>
      <c r="B336" s="106">
        <v>1.6268939994915854E-2</v>
      </c>
      <c r="D336" s="92">
        <f t="shared" si="55"/>
        <v>3.4229500000000002</v>
      </c>
      <c r="E336" s="92">
        <f t="shared" si="56"/>
        <v>1.6268939994915854E-2</v>
      </c>
      <c r="F336" s="36">
        <f t="shared" si="57"/>
        <v>11.716586702500001</v>
      </c>
      <c r="G336" s="36">
        <f t="shared" si="58"/>
        <v>40.105290453322382</v>
      </c>
      <c r="H336" s="36">
        <f t="shared" si="59"/>
        <v>137.27840395719983</v>
      </c>
      <c r="I336" s="36">
        <f t="shared" si="60"/>
        <v>5.5687768155597228E-2</v>
      </c>
      <c r="J336" s="36">
        <f t="shared" si="61"/>
        <v>0.19061644600820155</v>
      </c>
      <c r="K336" s="36">
        <f t="shared" ca="1" si="62"/>
        <v>2.8211440386081837E-2</v>
      </c>
      <c r="L336" s="36">
        <f t="shared" ca="1" si="63"/>
        <v>1.4262331559299966E-4</v>
      </c>
      <c r="M336" s="36">
        <f t="shared" ca="1" si="64"/>
        <v>3367450490.6756673</v>
      </c>
      <c r="N336" s="36">
        <f t="shared" ca="1" si="65"/>
        <v>4363918605.9929209</v>
      </c>
      <c r="O336" s="36">
        <f t="shared" ca="1" si="66"/>
        <v>304247264.83286816</v>
      </c>
      <c r="P336" s="45">
        <f t="shared" ca="1" si="67"/>
        <v>-1.1942500391165983E-2</v>
      </c>
    </row>
    <row r="337" spans="1:20" x14ac:dyDescent="0.2">
      <c r="A337" s="107">
        <v>34644</v>
      </c>
      <c r="B337" s="107">
        <v>2.2482079999463167E-2</v>
      </c>
      <c r="C337" s="45"/>
      <c r="D337" s="92">
        <f t="shared" si="55"/>
        <v>3.4643999999999999</v>
      </c>
      <c r="E337" s="92">
        <f t="shared" si="56"/>
        <v>2.2482079999463167E-2</v>
      </c>
      <c r="F337" s="36">
        <f t="shared" si="57"/>
        <v>12.00206736</v>
      </c>
      <c r="G337" s="36">
        <f t="shared" si="58"/>
        <v>41.579962161984</v>
      </c>
      <c r="H337" s="36">
        <f t="shared" si="59"/>
        <v>144.04962091397738</v>
      </c>
      <c r="I337" s="36">
        <f t="shared" si="60"/>
        <v>7.7886917950140189E-2</v>
      </c>
      <c r="J337" s="36">
        <f t="shared" si="61"/>
        <v>0.26983143854646569</v>
      </c>
      <c r="K337" s="36">
        <f t="shared" ca="1" si="62"/>
        <v>2.9250166475691772E-2</v>
      </c>
      <c r="L337" s="36">
        <f t="shared" ca="1" si="63"/>
        <v>4.5806994549708534E-5</v>
      </c>
      <c r="M337" s="36">
        <f t="shared" ca="1" si="64"/>
        <v>3887624648.4737382</v>
      </c>
      <c r="N337" s="36">
        <f t="shared" ca="1" si="65"/>
        <v>5019058696.960701</v>
      </c>
      <c r="O337" s="36">
        <f t="shared" ca="1" si="66"/>
        <v>348315157.67172891</v>
      </c>
      <c r="P337" s="45">
        <f t="shared" ca="1" si="67"/>
        <v>-6.7680864762286047E-3</v>
      </c>
      <c r="Q337" s="45"/>
      <c r="R337" s="45"/>
      <c r="S337" s="45"/>
      <c r="T337" s="45"/>
    </row>
    <row r="338" spans="1:20" x14ac:dyDescent="0.2">
      <c r="A338" s="106">
        <v>34935</v>
      </c>
      <c r="B338" s="106">
        <v>2.4494199999026023E-2</v>
      </c>
      <c r="D338" s="92">
        <f t="shared" si="55"/>
        <v>3.4935</v>
      </c>
      <c r="E338" s="92">
        <f t="shared" si="56"/>
        <v>2.4494199999026023E-2</v>
      </c>
      <c r="F338" s="36">
        <f t="shared" si="57"/>
        <v>12.204542250000001</v>
      </c>
      <c r="G338" s="36">
        <f t="shared" si="58"/>
        <v>42.636568350375008</v>
      </c>
      <c r="H338" s="36">
        <f t="shared" si="59"/>
        <v>148.9508515320351</v>
      </c>
      <c r="I338" s="36">
        <f t="shared" si="60"/>
        <v>8.5570487696597405E-2</v>
      </c>
      <c r="J338" s="36">
        <f t="shared" si="61"/>
        <v>0.29894049876806306</v>
      </c>
      <c r="K338" s="36">
        <f t="shared" ca="1" si="62"/>
        <v>2.99901502606802E-2</v>
      </c>
      <c r="L338" s="36">
        <f t="shared" ca="1" si="63"/>
        <v>3.0205469278576616E-5</v>
      </c>
      <c r="M338" s="36">
        <f t="shared" ca="1" si="64"/>
        <v>4285326447.8009982</v>
      </c>
      <c r="N338" s="36">
        <f t="shared" ca="1" si="65"/>
        <v>5518868788.0795145</v>
      </c>
      <c r="O338" s="36">
        <f t="shared" ca="1" si="66"/>
        <v>381853550.83795089</v>
      </c>
      <c r="P338" s="45">
        <f t="shared" ca="1" si="67"/>
        <v>-5.4959502616541769E-3</v>
      </c>
    </row>
    <row r="339" spans="1:20" x14ac:dyDescent="0.2">
      <c r="A339" s="107">
        <v>34973.5</v>
      </c>
      <c r="B339" s="107">
        <v>2.6403020005091093E-2</v>
      </c>
      <c r="C339" s="45"/>
      <c r="D339" s="92">
        <f t="shared" si="55"/>
        <v>3.49735</v>
      </c>
      <c r="E339" s="92">
        <f t="shared" si="56"/>
        <v>2.6403020005091093E-2</v>
      </c>
      <c r="F339" s="36">
        <f t="shared" si="57"/>
        <v>12.231457022499999</v>
      </c>
      <c r="G339" s="36">
        <f t="shared" si="58"/>
        <v>42.777686217640372</v>
      </c>
      <c r="H339" s="36">
        <f t="shared" si="59"/>
        <v>149.60854089326455</v>
      </c>
      <c r="I339" s="36">
        <f t="shared" si="60"/>
        <v>9.2340602014805331E-2</v>
      </c>
      <c r="J339" s="36">
        <f t="shared" si="61"/>
        <v>0.3229474044564794</v>
      </c>
      <c r="K339" s="36">
        <f t="shared" ca="1" si="62"/>
        <v>3.0088715868636269E-2</v>
      </c>
      <c r="L339" s="36">
        <f t="shared" ca="1" si="63"/>
        <v>1.3584353998554017E-5</v>
      </c>
      <c r="M339" s="36">
        <f t="shared" ca="1" si="64"/>
        <v>4340028520.956089</v>
      </c>
      <c r="N339" s="36">
        <f t="shared" ca="1" si="65"/>
        <v>5587549424.7744312</v>
      </c>
      <c r="O339" s="36">
        <f t="shared" ca="1" si="66"/>
        <v>386457237.72354072</v>
      </c>
      <c r="P339" s="45">
        <f t="shared" ca="1" si="67"/>
        <v>-3.6856958635451756E-3</v>
      </c>
      <c r="Q339" s="45"/>
      <c r="R339" s="45"/>
      <c r="S339" s="45"/>
      <c r="T339" s="45"/>
    </row>
    <row r="340" spans="1:20" x14ac:dyDescent="0.2">
      <c r="A340" s="106">
        <v>35646.5</v>
      </c>
      <c r="B340" s="106">
        <v>1.9575379999878351E-2</v>
      </c>
      <c r="D340" s="92">
        <f t="shared" si="55"/>
        <v>3.5646499999999999</v>
      </c>
      <c r="E340" s="92">
        <f t="shared" si="56"/>
        <v>1.9575379999878351E-2</v>
      </c>
      <c r="F340" s="36">
        <f t="shared" si="57"/>
        <v>12.706729622499999</v>
      </c>
      <c r="G340" s="36">
        <f t="shared" si="58"/>
        <v>45.29504374884462</v>
      </c>
      <c r="H340" s="36">
        <f t="shared" si="59"/>
        <v>161.46097769931896</v>
      </c>
      <c r="I340" s="36">
        <f t="shared" si="60"/>
        <v>6.9779378316566359E-2</v>
      </c>
      <c r="J340" s="36">
        <f t="shared" si="61"/>
        <v>0.24873906091614825</v>
      </c>
      <c r="K340" s="36">
        <f t="shared" ca="1" si="62"/>
        <v>3.183675639645453E-2</v>
      </c>
      <c r="L340" s="36">
        <f t="shared" ca="1" si="63"/>
        <v>1.5034135113851544E-4</v>
      </c>
      <c r="M340" s="36">
        <f t="shared" ca="1" si="64"/>
        <v>5378927227.4170198</v>
      </c>
      <c r="N340" s="36">
        <f t="shared" ca="1" si="65"/>
        <v>6889292321.0411053</v>
      </c>
      <c r="O340" s="36">
        <f t="shared" ca="1" si="66"/>
        <v>473517504.14997327</v>
      </c>
      <c r="P340" s="45">
        <f t="shared" ca="1" si="67"/>
        <v>-1.2261376396576179E-2</v>
      </c>
    </row>
    <row r="341" spans="1:20" x14ac:dyDescent="0.2">
      <c r="A341" s="107">
        <v>35680</v>
      </c>
      <c r="B341" s="107">
        <v>2.9937600003904663E-2</v>
      </c>
      <c r="C341" s="45"/>
      <c r="D341" s="92">
        <f t="shared" ref="D341:D404" si="68">A341/A$18</f>
        <v>3.5680000000000001</v>
      </c>
      <c r="E341" s="92">
        <f t="shared" ref="E341:E404" si="69">B341/B$18</f>
        <v>2.9937600003904663E-2</v>
      </c>
      <c r="F341" s="36">
        <f t="shared" ref="F341:F404" si="70">D341*D341</f>
        <v>12.730624000000001</v>
      </c>
      <c r="G341" s="36">
        <f t="shared" ref="G341:G404" si="71">D341*F341</f>
        <v>45.422866432000006</v>
      </c>
      <c r="H341" s="36">
        <f t="shared" ref="H341:H404" si="72">F341*F341</f>
        <v>162.06878742937602</v>
      </c>
      <c r="I341" s="36">
        <f t="shared" ref="I341:I404" si="73">E341*D341</f>
        <v>0.10681735681393184</v>
      </c>
      <c r="J341" s="36">
        <f t="shared" ref="J341:J404" si="74">I341*D341</f>
        <v>0.38112432911210881</v>
      </c>
      <c r="K341" s="36">
        <f t="shared" ref="K341:K404" ca="1" si="75">+E$4+E$5*D341+E$6*D341^2</f>
        <v>3.1925007586934347E-2</v>
      </c>
      <c r="L341" s="36">
        <f t="shared" ref="L341:L404" ca="1" si="76">+(K341-E341)^2</f>
        <v>3.9497889010838886E-6</v>
      </c>
      <c r="M341" s="36">
        <f t="shared" ref="M341:M404" ca="1" si="77">(M$1-M$2*D341+M$3*F341)^2</f>
        <v>5434875650.9381037</v>
      </c>
      <c r="N341" s="36">
        <f t="shared" ref="N341:N404" ca="1" si="78">(-M$2+M$4*D341-M$5*F341)^2</f>
        <v>6959267227.8110466</v>
      </c>
      <c r="O341" s="36">
        <f t="shared" ref="O341:O404" ca="1" si="79">+(M$3-D341*M$5+F341*M$6)^2</f>
        <v>478187880.99874449</v>
      </c>
      <c r="P341" s="45">
        <f t="shared" ref="P341:P404" ca="1" si="80">+E341-K341</f>
        <v>-1.9874075830296836E-3</v>
      </c>
      <c r="Q341" s="45"/>
      <c r="R341" s="45"/>
      <c r="S341" s="45"/>
      <c r="T341" s="45"/>
    </row>
    <row r="342" spans="1:20" x14ac:dyDescent="0.2">
      <c r="A342" s="106">
        <v>35718.5</v>
      </c>
      <c r="B342" s="106">
        <v>2.9846419995010365E-2</v>
      </c>
      <c r="D342" s="92">
        <f t="shared" si="68"/>
        <v>3.57185</v>
      </c>
      <c r="E342" s="92">
        <f t="shared" si="69"/>
        <v>2.9846419995010365E-2</v>
      </c>
      <c r="F342" s="36">
        <f t="shared" si="70"/>
        <v>12.7581124225</v>
      </c>
      <c r="G342" s="36">
        <f t="shared" si="71"/>
        <v>45.570063856306625</v>
      </c>
      <c r="H342" s="36">
        <f t="shared" si="72"/>
        <v>162.76943258514882</v>
      </c>
      <c r="I342" s="36">
        <f t="shared" si="73"/>
        <v>0.10660693525917778</v>
      </c>
      <c r="J342" s="36">
        <f t="shared" si="74"/>
        <v>0.38078398170549416</v>
      </c>
      <c r="K342" s="36">
        <f t="shared" ca="1" si="75"/>
        <v>3.2026575683591067E-2</v>
      </c>
      <c r="L342" s="36">
        <f t="shared" ca="1" si="76"/>
        <v>4.7530788264507972E-6</v>
      </c>
      <c r="M342" s="36">
        <f t="shared" ca="1" si="77"/>
        <v>5499688223.6604977</v>
      </c>
      <c r="N342" s="36">
        <f t="shared" ca="1" si="78"/>
        <v>7040313637.114027</v>
      </c>
      <c r="O342" s="36">
        <f t="shared" ca="1" si="79"/>
        <v>483596108.35770696</v>
      </c>
      <c r="P342" s="45">
        <f t="shared" ca="1" si="80"/>
        <v>-2.1801556885807025E-3</v>
      </c>
    </row>
    <row r="343" spans="1:20" x14ac:dyDescent="0.2">
      <c r="A343" s="107">
        <v>35992</v>
      </c>
      <c r="B343" s="107">
        <v>2.9445439999108203E-2</v>
      </c>
      <c r="C343" s="45"/>
      <c r="D343" s="92">
        <f t="shared" si="68"/>
        <v>3.5992000000000002</v>
      </c>
      <c r="E343" s="92">
        <f t="shared" si="69"/>
        <v>2.9445439999108203E-2</v>
      </c>
      <c r="F343" s="36">
        <f t="shared" si="70"/>
        <v>12.954240640000002</v>
      </c>
      <c r="G343" s="36">
        <f t="shared" si="71"/>
        <v>46.624902911488007</v>
      </c>
      <c r="H343" s="36">
        <f t="shared" si="72"/>
        <v>167.81235055902766</v>
      </c>
      <c r="I343" s="36">
        <f t="shared" si="73"/>
        <v>0.10598002764479025</v>
      </c>
      <c r="J343" s="36">
        <f t="shared" si="74"/>
        <v>0.38144331549912908</v>
      </c>
      <c r="K343" s="36">
        <f t="shared" ca="1" si="75"/>
        <v>3.2752571173434553E-2</v>
      </c>
      <c r="L343" s="36">
        <f t="shared" ca="1" si="76"/>
        <v>1.0937116604201183E-5</v>
      </c>
      <c r="M343" s="36">
        <f t="shared" ca="1" si="77"/>
        <v>5976177552.6587486</v>
      </c>
      <c r="N343" s="36">
        <f t="shared" ca="1" si="78"/>
        <v>7635680652.0869017</v>
      </c>
      <c r="O343" s="36">
        <f t="shared" ca="1" si="79"/>
        <v>523290322.62977141</v>
      </c>
      <c r="P343" s="45">
        <f t="shared" ca="1" si="80"/>
        <v>-3.3071311743263498E-3</v>
      </c>
      <c r="Q343" s="45"/>
      <c r="R343" s="45"/>
      <c r="S343" s="45"/>
      <c r="T343" s="45"/>
    </row>
    <row r="344" spans="1:20" x14ac:dyDescent="0.2">
      <c r="A344" s="106">
        <v>36104</v>
      </c>
      <c r="B344" s="106">
        <v>3.2089280000946019E-2</v>
      </c>
      <c r="D344" s="92">
        <f t="shared" si="68"/>
        <v>3.6103999999999998</v>
      </c>
      <c r="E344" s="92">
        <f t="shared" si="69"/>
        <v>3.2089280000946019E-2</v>
      </c>
      <c r="F344" s="36">
        <f t="shared" si="70"/>
        <v>13.034988159999999</v>
      </c>
      <c r="G344" s="36">
        <f t="shared" si="71"/>
        <v>47.061521252863997</v>
      </c>
      <c r="H344" s="36">
        <f t="shared" si="72"/>
        <v>169.91091633134016</v>
      </c>
      <c r="I344" s="36">
        <f t="shared" si="73"/>
        <v>0.1158551365154155</v>
      </c>
      <c r="J344" s="36">
        <f t="shared" si="74"/>
        <v>0.41828338487525613</v>
      </c>
      <c r="K344" s="36">
        <f t="shared" ca="1" si="75"/>
        <v>3.3052130807137481E-2</v>
      </c>
      <c r="L344" s="36">
        <f t="shared" ca="1" si="76"/>
        <v>9.270816749835484E-7</v>
      </c>
      <c r="M344" s="36">
        <f t="shared" ca="1" si="77"/>
        <v>6179592914.7055435</v>
      </c>
      <c r="N344" s="36">
        <f t="shared" ca="1" si="78"/>
        <v>7889606491.0990028</v>
      </c>
      <c r="O344" s="36">
        <f t="shared" ca="1" si="79"/>
        <v>540202471.98972416</v>
      </c>
      <c r="P344" s="45">
        <f t="shared" ca="1" si="80"/>
        <v>-9.6285080619146202E-4</v>
      </c>
    </row>
    <row r="345" spans="1:20" x14ac:dyDescent="0.2">
      <c r="A345" s="107">
        <v>36240</v>
      </c>
      <c r="B345" s="107">
        <v>2.7156800002558157E-2</v>
      </c>
      <c r="C345" s="45"/>
      <c r="D345" s="92">
        <f t="shared" si="68"/>
        <v>3.6240000000000001</v>
      </c>
      <c r="E345" s="92">
        <f t="shared" si="69"/>
        <v>2.7156800002558157E-2</v>
      </c>
      <c r="F345" s="36">
        <f t="shared" si="70"/>
        <v>13.133376</v>
      </c>
      <c r="G345" s="36">
        <f t="shared" si="71"/>
        <v>47.595354624000002</v>
      </c>
      <c r="H345" s="36">
        <f t="shared" si="72"/>
        <v>172.48556515737602</v>
      </c>
      <c r="I345" s="36">
        <f t="shared" si="73"/>
        <v>9.8416243209270768E-2</v>
      </c>
      <c r="J345" s="36">
        <f t="shared" si="74"/>
        <v>0.35666046539039725</v>
      </c>
      <c r="K345" s="36">
        <f t="shared" ca="1" si="75"/>
        <v>3.3417647117144615E-2</v>
      </c>
      <c r="L345" s="36">
        <f t="shared" ca="1" si="76"/>
        <v>3.9198206592225579E-5</v>
      </c>
      <c r="M345" s="36">
        <f t="shared" ca="1" si="77"/>
        <v>6433228443.602478</v>
      </c>
      <c r="N345" s="36">
        <f t="shared" ca="1" si="78"/>
        <v>8206035162.7444439</v>
      </c>
      <c r="O345" s="36">
        <f t="shared" ca="1" si="79"/>
        <v>561263733.85498881</v>
      </c>
      <c r="P345" s="45">
        <f t="shared" ca="1" si="80"/>
        <v>-6.2608471145864583E-3</v>
      </c>
      <c r="Q345" s="45"/>
      <c r="R345" s="45"/>
      <c r="S345" s="45"/>
      <c r="T345" s="45"/>
    </row>
    <row r="346" spans="1:20" x14ac:dyDescent="0.2">
      <c r="A346" s="106">
        <v>37165.5</v>
      </c>
      <c r="B346" s="106">
        <v>2.5432459995499812E-2</v>
      </c>
      <c r="D346" s="92">
        <f t="shared" si="68"/>
        <v>3.7165499999999998</v>
      </c>
      <c r="E346" s="92">
        <f t="shared" si="69"/>
        <v>2.5432459995499812E-2</v>
      </c>
      <c r="F346" s="36">
        <f t="shared" si="70"/>
        <v>13.812743902499998</v>
      </c>
      <c r="G346" s="36">
        <f t="shared" si="71"/>
        <v>51.335753350836363</v>
      </c>
      <c r="H346" s="36">
        <f t="shared" si="72"/>
        <v>190.79189411605086</v>
      </c>
      <c r="I346" s="36">
        <f t="shared" si="73"/>
        <v>9.4521009196274819E-2</v>
      </c>
      <c r="J346" s="36">
        <f t="shared" si="74"/>
        <v>0.35129205672841518</v>
      </c>
      <c r="K346" s="36">
        <f t="shared" ca="1" si="75"/>
        <v>3.5956459209136066E-2</v>
      </c>
      <c r="L346" s="36">
        <f t="shared" ca="1" si="76"/>
        <v>1.1075455944861649E-4</v>
      </c>
      <c r="M346" s="36">
        <f t="shared" ca="1" si="77"/>
        <v>8362823772.846632</v>
      </c>
      <c r="N346" s="36">
        <f t="shared" ca="1" si="78"/>
        <v>10607449626.234327</v>
      </c>
      <c r="O346" s="36">
        <f t="shared" ca="1" si="79"/>
        <v>720671299.8637172</v>
      </c>
      <c r="P346" s="45">
        <f t="shared" ca="1" si="80"/>
        <v>-1.0523999213636254E-2</v>
      </c>
    </row>
    <row r="347" spans="1:20" x14ac:dyDescent="0.2">
      <c r="A347" s="107">
        <v>37220.5</v>
      </c>
      <c r="B347" s="107">
        <v>3.0445060001511592E-2</v>
      </c>
      <c r="C347" s="45"/>
      <c r="D347" s="92">
        <f t="shared" si="68"/>
        <v>3.7220499999999999</v>
      </c>
      <c r="E347" s="92">
        <f t="shared" si="69"/>
        <v>3.0445060001511592E-2</v>
      </c>
      <c r="F347" s="36">
        <f t="shared" si="70"/>
        <v>13.853656202499998</v>
      </c>
      <c r="G347" s="36">
        <f t="shared" si="71"/>
        <v>51.564001068515118</v>
      </c>
      <c r="H347" s="36">
        <f t="shared" si="72"/>
        <v>191.92379017706668</v>
      </c>
      <c r="I347" s="36">
        <f t="shared" si="73"/>
        <v>0.11331803557862621</v>
      </c>
      <c r="J347" s="36">
        <f t="shared" si="74"/>
        <v>0.42177539432542566</v>
      </c>
      <c r="K347" s="36">
        <f t="shared" ca="1" si="75"/>
        <v>3.611015661950203E-2</v>
      </c>
      <c r="L347" s="36">
        <f t="shared" ca="1" si="76"/>
        <v>3.20933196911667E-5</v>
      </c>
      <c r="M347" s="36">
        <f t="shared" ca="1" si="77"/>
        <v>8489223636.3367987</v>
      </c>
      <c r="N347" s="36">
        <f t="shared" ca="1" si="78"/>
        <v>10764437824.306343</v>
      </c>
      <c r="O347" s="36">
        <f t="shared" ca="1" si="79"/>
        <v>731069221.23472142</v>
      </c>
      <c r="P347" s="45">
        <f t="shared" ca="1" si="80"/>
        <v>-5.665096617990438E-3</v>
      </c>
      <c r="Q347" s="45"/>
      <c r="R347" s="45"/>
      <c r="S347" s="45"/>
      <c r="T347" s="45"/>
    </row>
    <row r="348" spans="1:20" x14ac:dyDescent="0.2">
      <c r="A348" s="106">
        <v>37430</v>
      </c>
      <c r="B348" s="106">
        <v>2.8247600006579887E-2</v>
      </c>
      <c r="D348" s="92">
        <f t="shared" si="68"/>
        <v>3.7429999999999999</v>
      </c>
      <c r="E348" s="92">
        <f t="shared" si="69"/>
        <v>2.8247600006579887E-2</v>
      </c>
      <c r="F348" s="36">
        <f t="shared" si="70"/>
        <v>14.010048999999999</v>
      </c>
      <c r="G348" s="36">
        <f t="shared" si="71"/>
        <v>52.439613406999996</v>
      </c>
      <c r="H348" s="36">
        <f t="shared" si="72"/>
        <v>196.28147298240097</v>
      </c>
      <c r="I348" s="36">
        <f t="shared" si="73"/>
        <v>0.10573076682462851</v>
      </c>
      <c r="J348" s="36">
        <f t="shared" si="74"/>
        <v>0.39575026022458448</v>
      </c>
      <c r="K348" s="36">
        <f t="shared" ca="1" si="75"/>
        <v>3.6698504335856946E-2</v>
      </c>
      <c r="L348" s="36">
        <f t="shared" ca="1" si="76"/>
        <v>7.1417783982593739E-5</v>
      </c>
      <c r="M348" s="36">
        <f t="shared" ca="1" si="77"/>
        <v>8983364575.3808002</v>
      </c>
      <c r="N348" s="36">
        <f t="shared" ca="1" si="78"/>
        <v>11377830863.381664</v>
      </c>
      <c r="O348" s="36">
        <f t="shared" ca="1" si="79"/>
        <v>771672919.23558497</v>
      </c>
      <c r="P348" s="45">
        <f t="shared" ca="1" si="80"/>
        <v>-8.4509043292770591E-3</v>
      </c>
    </row>
    <row r="349" spans="1:20" x14ac:dyDescent="0.2">
      <c r="A349" s="107">
        <v>37575.5</v>
      </c>
      <c r="B349" s="107">
        <v>2.5253660001908429E-2</v>
      </c>
      <c r="C349" s="45"/>
      <c r="D349" s="92">
        <f t="shared" si="68"/>
        <v>3.7575500000000002</v>
      </c>
      <c r="E349" s="92">
        <f t="shared" si="69"/>
        <v>2.5253660001908429E-2</v>
      </c>
      <c r="F349" s="36">
        <f t="shared" si="70"/>
        <v>14.119182002500001</v>
      </c>
      <c r="G349" s="36">
        <f t="shared" si="71"/>
        <v>53.053532333493877</v>
      </c>
      <c r="H349" s="36">
        <f t="shared" si="72"/>
        <v>199.35130041971993</v>
      </c>
      <c r="I349" s="36">
        <f t="shared" si="73"/>
        <v>9.489189014017102E-2</v>
      </c>
      <c r="J349" s="36">
        <f t="shared" si="74"/>
        <v>0.35656102179619964</v>
      </c>
      <c r="K349" s="36">
        <f t="shared" ca="1" si="75"/>
        <v>3.7109821639628171E-2</v>
      </c>
      <c r="L349" s="36">
        <f t="shared" ca="1" si="76"/>
        <v>1.4056856877973727E-4</v>
      </c>
      <c r="M349" s="36">
        <f t="shared" ca="1" si="77"/>
        <v>9338566452.8445244</v>
      </c>
      <c r="N349" s="36">
        <f t="shared" ca="1" si="78"/>
        <v>11818445956.251625</v>
      </c>
      <c r="O349" s="36">
        <f t="shared" ca="1" si="79"/>
        <v>800817374.9297545</v>
      </c>
      <c r="P349" s="45">
        <f t="shared" ca="1" si="80"/>
        <v>-1.1856161637719742E-2</v>
      </c>
      <c r="Q349" s="45"/>
      <c r="R349" s="45"/>
      <c r="S349" s="45"/>
      <c r="T349" s="45"/>
    </row>
    <row r="350" spans="1:20" x14ac:dyDescent="0.2">
      <c r="A350" s="106">
        <v>37596.5</v>
      </c>
      <c r="B350" s="106">
        <v>2.8749379998771474E-2</v>
      </c>
      <c r="D350" s="92">
        <f t="shared" si="68"/>
        <v>3.7596500000000002</v>
      </c>
      <c r="E350" s="92">
        <f t="shared" si="69"/>
        <v>2.8749379998771474E-2</v>
      </c>
      <c r="F350" s="36">
        <f t="shared" si="70"/>
        <v>14.134968122500002</v>
      </c>
      <c r="G350" s="36">
        <f t="shared" si="71"/>
        <v>53.142532901757136</v>
      </c>
      <c r="H350" s="36">
        <f t="shared" si="72"/>
        <v>199.79732382409122</v>
      </c>
      <c r="I350" s="36">
        <f t="shared" si="73"/>
        <v>0.10808760651238118</v>
      </c>
      <c r="J350" s="36">
        <f t="shared" si="74"/>
        <v>0.40637156982427391</v>
      </c>
      <c r="K350" s="36">
        <f t="shared" ca="1" si="75"/>
        <v>3.7169370030768048E-2</v>
      </c>
      <c r="L350" s="36">
        <f t="shared" ca="1" si="76"/>
        <v>7.0896232138921672E-5</v>
      </c>
      <c r="M350" s="36">
        <f t="shared" ca="1" si="77"/>
        <v>9390658777.7804432</v>
      </c>
      <c r="N350" s="36">
        <f t="shared" ca="1" si="78"/>
        <v>11883043800.996014</v>
      </c>
      <c r="O350" s="36">
        <f t="shared" ca="1" si="79"/>
        <v>805088702.34039879</v>
      </c>
      <c r="P350" s="45">
        <f t="shared" ca="1" si="80"/>
        <v>-8.4199900319965743E-3</v>
      </c>
    </row>
    <row r="351" spans="1:20" x14ac:dyDescent="0.2">
      <c r="A351" s="107">
        <v>37742</v>
      </c>
      <c r="B351" s="107">
        <v>3.375543999572983E-2</v>
      </c>
      <c r="C351" s="45"/>
      <c r="D351" s="92">
        <f t="shared" si="68"/>
        <v>3.7742</v>
      </c>
      <c r="E351" s="92">
        <f t="shared" si="69"/>
        <v>3.375543999572983E-2</v>
      </c>
      <c r="F351" s="36">
        <f t="shared" si="70"/>
        <v>14.24458564</v>
      </c>
      <c r="G351" s="36">
        <f t="shared" si="71"/>
        <v>53.761915122487999</v>
      </c>
      <c r="H351" s="36">
        <f t="shared" si="72"/>
        <v>202.90822005529421</v>
      </c>
      <c r="I351" s="36">
        <f t="shared" si="73"/>
        <v>0.12739978163188354</v>
      </c>
      <c r="J351" s="36">
        <f t="shared" si="74"/>
        <v>0.48083225583505484</v>
      </c>
      <c r="K351" s="36">
        <f t="shared" ca="1" si="75"/>
        <v>3.7583223289935054E-2</v>
      </c>
      <c r="L351" s="36">
        <f t="shared" ca="1" si="76"/>
        <v>1.4651924947396595E-5</v>
      </c>
      <c r="M351" s="36">
        <f t="shared" ca="1" si="77"/>
        <v>9757381269.9440804</v>
      </c>
      <c r="N351" s="36">
        <f t="shared" ca="1" si="78"/>
        <v>12337657880.459108</v>
      </c>
      <c r="O351" s="36">
        <f t="shared" ca="1" si="79"/>
        <v>835138191.54176867</v>
      </c>
      <c r="P351" s="45">
        <f t="shared" ca="1" si="80"/>
        <v>-3.827783294205224E-3</v>
      </c>
      <c r="Q351" s="45"/>
      <c r="R351" s="45"/>
      <c r="S351" s="45"/>
      <c r="T351" s="45"/>
    </row>
    <row r="352" spans="1:20" x14ac:dyDescent="0.2">
      <c r="A352" s="106">
        <v>37802</v>
      </c>
      <c r="B352" s="106">
        <v>3.331464000075357E-2</v>
      </c>
      <c r="D352" s="92">
        <f t="shared" si="68"/>
        <v>3.7801999999999998</v>
      </c>
      <c r="E352" s="92">
        <f t="shared" si="69"/>
        <v>3.331464000075357E-2</v>
      </c>
      <c r="F352" s="36">
        <f t="shared" si="70"/>
        <v>14.289912039999999</v>
      </c>
      <c r="G352" s="36">
        <f t="shared" si="71"/>
        <v>54.018725493607995</v>
      </c>
      <c r="H352" s="36">
        <f t="shared" si="72"/>
        <v>204.20158611093694</v>
      </c>
      <c r="I352" s="36">
        <f t="shared" si="73"/>
        <v>0.12593600213084863</v>
      </c>
      <c r="J352" s="36">
        <f t="shared" si="74"/>
        <v>0.47606327525503395</v>
      </c>
      <c r="K352" s="36">
        <f t="shared" ca="1" si="75"/>
        <v>3.775452978092473E-2</v>
      </c>
      <c r="L352" s="36">
        <f t="shared" ca="1" si="76"/>
        <v>1.9712621260068306E-5</v>
      </c>
      <c r="M352" s="36">
        <f t="shared" ca="1" si="77"/>
        <v>9911584882.9570618</v>
      </c>
      <c r="N352" s="36">
        <f t="shared" ca="1" si="78"/>
        <v>12528744924.397551</v>
      </c>
      <c r="O352" s="36">
        <f t="shared" ca="1" si="79"/>
        <v>847763521.95549011</v>
      </c>
      <c r="P352" s="45">
        <f t="shared" ca="1" si="80"/>
        <v>-4.4398897801711593E-3</v>
      </c>
    </row>
    <row r="353" spans="1:20" x14ac:dyDescent="0.2">
      <c r="A353" s="106">
        <v>37995</v>
      </c>
      <c r="B353" s="106">
        <v>2.9013400002440903E-2</v>
      </c>
      <c r="C353" s="45"/>
      <c r="D353" s="92">
        <f t="shared" si="68"/>
        <v>3.7995000000000001</v>
      </c>
      <c r="E353" s="92">
        <f t="shared" si="69"/>
        <v>2.9013400002440903E-2</v>
      </c>
      <c r="F353" s="36">
        <f t="shared" si="70"/>
        <v>14.436200250000001</v>
      </c>
      <c r="G353" s="36">
        <f t="shared" si="71"/>
        <v>54.850342849875005</v>
      </c>
      <c r="H353" s="36">
        <f t="shared" si="72"/>
        <v>208.40387765810007</v>
      </c>
      <c r="I353" s="36">
        <f t="shared" si="73"/>
        <v>0.11023641330927421</v>
      </c>
      <c r="J353" s="36">
        <f t="shared" si="74"/>
        <v>0.41884325236858738</v>
      </c>
      <c r="K353" s="36">
        <f t="shared" ca="1" si="75"/>
        <v>3.8308121374050957E-2</v>
      </c>
      <c r="L353" s="36">
        <f t="shared" ca="1" si="76"/>
        <v>8.6391845375864682E-5</v>
      </c>
      <c r="M353" s="36">
        <f t="shared" ca="1" si="77"/>
        <v>10419590942.69381</v>
      </c>
      <c r="N353" s="36">
        <f t="shared" ca="1" si="78"/>
        <v>13157961615.797327</v>
      </c>
      <c r="O353" s="36">
        <f t="shared" ca="1" si="79"/>
        <v>889315296.60587525</v>
      </c>
      <c r="P353" s="45">
        <f t="shared" ca="1" si="80"/>
        <v>-9.2947213716100541E-3</v>
      </c>
      <c r="Q353" s="45"/>
      <c r="R353" s="45"/>
      <c r="S353" s="45"/>
      <c r="T353" s="45"/>
    </row>
    <row r="354" spans="1:20" x14ac:dyDescent="0.2">
      <c r="A354" s="106">
        <v>38042</v>
      </c>
      <c r="B354" s="106">
        <v>2.2551440000825096E-2</v>
      </c>
      <c r="D354" s="92">
        <f t="shared" si="68"/>
        <v>3.8041999999999998</v>
      </c>
      <c r="E354" s="92">
        <f t="shared" si="69"/>
        <v>2.2551440000825096E-2</v>
      </c>
      <c r="F354" s="36">
        <f t="shared" si="70"/>
        <v>14.471937639999998</v>
      </c>
      <c r="G354" s="36">
        <f t="shared" si="71"/>
        <v>55.054145170087992</v>
      </c>
      <c r="H354" s="36">
        <f t="shared" si="72"/>
        <v>209.43697905604873</v>
      </c>
      <c r="I354" s="36">
        <f t="shared" si="73"/>
        <v>8.5790188051138819E-2</v>
      </c>
      <c r="J354" s="36">
        <f t="shared" si="74"/>
        <v>0.3263630333841423</v>
      </c>
      <c r="K354" s="36">
        <f t="shared" ca="1" si="75"/>
        <v>3.8443524230657861E-2</v>
      </c>
      <c r="L354" s="36">
        <f t="shared" ca="1" si="76"/>
        <v>2.5255834116809925E-4</v>
      </c>
      <c r="M354" s="36">
        <f t="shared" ca="1" si="77"/>
        <v>10546104337.979044</v>
      </c>
      <c r="N354" s="36">
        <f t="shared" ca="1" si="78"/>
        <v>13314592456.172945</v>
      </c>
      <c r="O354" s="36">
        <f t="shared" ca="1" si="79"/>
        <v>899653869.35053134</v>
      </c>
      <c r="P354" s="45">
        <f t="shared" ca="1" si="80"/>
        <v>-1.5892084229832765E-2</v>
      </c>
    </row>
    <row r="355" spans="1:20" x14ac:dyDescent="0.2">
      <c r="A355" s="106">
        <v>38616</v>
      </c>
      <c r="B355" s="106">
        <v>3.410111999255605E-2</v>
      </c>
      <c r="C355" s="45"/>
      <c r="D355" s="92">
        <f t="shared" si="68"/>
        <v>3.8616000000000001</v>
      </c>
      <c r="E355" s="92">
        <f t="shared" si="69"/>
        <v>3.410111999255605E-2</v>
      </c>
      <c r="F355" s="36">
        <f t="shared" si="70"/>
        <v>14.911954560000002</v>
      </c>
      <c r="G355" s="36">
        <f t="shared" si="71"/>
        <v>57.584003728896008</v>
      </c>
      <c r="H355" s="36">
        <f t="shared" si="72"/>
        <v>222.36638879950485</v>
      </c>
      <c r="I355" s="36">
        <f t="shared" si="73"/>
        <v>0.13168488496325445</v>
      </c>
      <c r="J355" s="36">
        <f t="shared" si="74"/>
        <v>0.50851435177410342</v>
      </c>
      <c r="K355" s="36">
        <f t="shared" ca="1" si="75"/>
        <v>4.0115824459315018E-2</v>
      </c>
      <c r="L355" s="36">
        <f t="shared" ca="1" si="76"/>
        <v>3.6176669822450273E-5</v>
      </c>
      <c r="M355" s="36">
        <f t="shared" ca="1" si="77"/>
        <v>12182642868.693899</v>
      </c>
      <c r="N355" s="36">
        <f t="shared" ca="1" si="78"/>
        <v>15338456482.858511</v>
      </c>
      <c r="O355" s="36">
        <f t="shared" ca="1" si="79"/>
        <v>1033080049.2170547</v>
      </c>
      <c r="P355" s="45">
        <f t="shared" ca="1" si="80"/>
        <v>-6.0147044667589675E-3</v>
      </c>
      <c r="Q355" s="45"/>
      <c r="R355" s="45"/>
      <c r="S355" s="45"/>
      <c r="T355" s="45"/>
    </row>
    <row r="356" spans="1:20" x14ac:dyDescent="0.2">
      <c r="A356" s="106">
        <v>38641.5</v>
      </c>
      <c r="B356" s="106">
        <v>2.4988780001876876E-2</v>
      </c>
      <c r="D356" s="92">
        <f t="shared" si="68"/>
        <v>3.86415</v>
      </c>
      <c r="E356" s="92">
        <f t="shared" si="69"/>
        <v>2.4988780001876876E-2</v>
      </c>
      <c r="F356" s="36">
        <f t="shared" si="70"/>
        <v>14.9316552225</v>
      </c>
      <c r="G356" s="36">
        <f t="shared" si="71"/>
        <v>57.698155528023371</v>
      </c>
      <c r="H356" s="36">
        <f t="shared" si="72"/>
        <v>222.95432768361152</v>
      </c>
      <c r="I356" s="36">
        <f t="shared" si="73"/>
        <v>9.6560394244252529E-2</v>
      </c>
      <c r="J356" s="36">
        <f t="shared" si="74"/>
        <v>0.3731238474189284</v>
      </c>
      <c r="K356" s="36">
        <f t="shared" ca="1" si="75"/>
        <v>4.0190916678534881E-2</v>
      </c>
      <c r="L356" s="36">
        <f t="shared" ca="1" si="76"/>
        <v>2.3110495953579052E-4</v>
      </c>
      <c r="M356" s="36">
        <f t="shared" ca="1" si="77"/>
        <v>12259369102.853485</v>
      </c>
      <c r="N356" s="36">
        <f t="shared" ca="1" si="78"/>
        <v>15433245377.718443</v>
      </c>
      <c r="O356" s="36">
        <f t="shared" ca="1" si="79"/>
        <v>1039322308.0812824</v>
      </c>
      <c r="P356" s="45">
        <f t="shared" ca="1" si="80"/>
        <v>-1.5202136676658005E-2</v>
      </c>
    </row>
    <row r="357" spans="1:20" x14ac:dyDescent="0.2">
      <c r="A357" s="106">
        <v>38645.5</v>
      </c>
      <c r="B357" s="106">
        <v>3.0226060007407796E-2</v>
      </c>
      <c r="C357" s="45"/>
      <c r="D357" s="92">
        <f t="shared" si="68"/>
        <v>3.8645499999999999</v>
      </c>
      <c r="E357" s="92">
        <f t="shared" si="69"/>
        <v>3.0226060007407796E-2</v>
      </c>
      <c r="F357" s="36">
        <f t="shared" si="70"/>
        <v>14.9347467025</v>
      </c>
      <c r="G357" s="36">
        <f t="shared" si="71"/>
        <v>57.716075369146374</v>
      </c>
      <c r="H357" s="36">
        <f t="shared" si="72"/>
        <v>223.04665906783461</v>
      </c>
      <c r="I357" s="36">
        <f t="shared" si="73"/>
        <v>0.1168101202016278</v>
      </c>
      <c r="J357" s="36">
        <f t="shared" si="74"/>
        <v>0.4514185500252007</v>
      </c>
      <c r="K357" s="36">
        <f t="shared" ca="1" si="75"/>
        <v>4.0202702026306686E-2</v>
      </c>
      <c r="L357" s="36">
        <f t="shared" ca="1" si="76"/>
        <v>9.9533385973258926E-5</v>
      </c>
      <c r="M357" s="36">
        <f t="shared" ca="1" si="77"/>
        <v>12271436372.720366</v>
      </c>
      <c r="N357" s="36">
        <f t="shared" ca="1" si="78"/>
        <v>15448152749.416023</v>
      </c>
      <c r="O357" s="36">
        <f t="shared" ca="1" si="79"/>
        <v>1040303970.7349929</v>
      </c>
      <c r="P357" s="45">
        <f t="shared" ca="1" si="80"/>
        <v>-9.9766420188988902E-3</v>
      </c>
      <c r="Q357" s="45"/>
      <c r="R357" s="45"/>
      <c r="S357" s="45"/>
      <c r="T357" s="45"/>
    </row>
    <row r="358" spans="1:20" x14ac:dyDescent="0.2">
      <c r="A358" s="106">
        <v>38791</v>
      </c>
      <c r="B358" s="106">
        <v>3.2232119992841035E-2</v>
      </c>
      <c r="D358" s="92">
        <f t="shared" si="68"/>
        <v>3.8791000000000002</v>
      </c>
      <c r="E358" s="92">
        <f t="shared" si="69"/>
        <v>3.2232119992841035E-2</v>
      </c>
      <c r="F358" s="36">
        <f t="shared" si="70"/>
        <v>15.047416810000001</v>
      </c>
      <c r="G358" s="36">
        <f t="shared" si="71"/>
        <v>58.37043454767101</v>
      </c>
      <c r="H358" s="36">
        <f t="shared" si="72"/>
        <v>226.42475265387063</v>
      </c>
      <c r="I358" s="36">
        <f t="shared" si="73"/>
        <v>0.12503161666422966</v>
      </c>
      <c r="J358" s="36">
        <f t="shared" si="74"/>
        <v>0.48501014420221328</v>
      </c>
      <c r="K358" s="36">
        <f t="shared" ca="1" si="75"/>
        <v>4.0632532566015317E-2</v>
      </c>
      <c r="L358" s="36">
        <f t="shared" ca="1" si="76"/>
        <v>7.0566931399544555E-5</v>
      </c>
      <c r="M358" s="36">
        <f t="shared" ca="1" si="77"/>
        <v>12716281517.575449</v>
      </c>
      <c r="N358" s="36">
        <f t="shared" ca="1" si="78"/>
        <v>15997557126.751678</v>
      </c>
      <c r="O358" s="36">
        <f t="shared" ca="1" si="79"/>
        <v>1076472968.0410933</v>
      </c>
      <c r="P358" s="45">
        <f t="shared" ca="1" si="80"/>
        <v>-8.4004125731742818E-3</v>
      </c>
    </row>
    <row r="359" spans="1:20" x14ac:dyDescent="0.2">
      <c r="A359" s="106">
        <v>38910.5</v>
      </c>
      <c r="B359" s="106">
        <v>3.6195859996951185E-2</v>
      </c>
      <c r="D359" s="92">
        <f t="shared" si="68"/>
        <v>3.8910499999999999</v>
      </c>
      <c r="E359" s="92">
        <f t="shared" si="69"/>
        <v>3.6195859996951185E-2</v>
      </c>
      <c r="F359" s="36">
        <f t="shared" si="70"/>
        <v>15.140270102499999</v>
      </c>
      <c r="G359" s="36">
        <f t="shared" si="71"/>
        <v>58.911547982332621</v>
      </c>
      <c r="H359" s="36">
        <f t="shared" si="72"/>
        <v>229.22777877665533</v>
      </c>
      <c r="I359" s="36">
        <f t="shared" si="73"/>
        <v>0.14083990104113692</v>
      </c>
      <c r="J359" s="36">
        <f t="shared" si="74"/>
        <v>0.54801509694611583</v>
      </c>
      <c r="K359" s="36">
        <f t="shared" ca="1" si="75"/>
        <v>4.0987212378805246E-2</v>
      </c>
      <c r="L359" s="36">
        <f t="shared" ca="1" si="76"/>
        <v>2.2957057647098582E-5</v>
      </c>
      <c r="M359" s="36">
        <f t="shared" ca="1" si="77"/>
        <v>13090310828.467901</v>
      </c>
      <c r="N359" s="36">
        <f t="shared" ca="1" si="78"/>
        <v>16459298859.410767</v>
      </c>
      <c r="O359" s="36">
        <f t="shared" ca="1" si="79"/>
        <v>1106856609.4258928</v>
      </c>
      <c r="P359" s="45">
        <f t="shared" ca="1" si="80"/>
        <v>-4.791352381854061E-3</v>
      </c>
    </row>
    <row r="360" spans="1:20" x14ac:dyDescent="0.2">
      <c r="A360" s="106">
        <v>39006</v>
      </c>
      <c r="B360" s="106">
        <v>3.3735919998434838E-2</v>
      </c>
      <c r="D360" s="92">
        <f t="shared" si="68"/>
        <v>3.9005999999999998</v>
      </c>
      <c r="E360" s="92">
        <f t="shared" si="69"/>
        <v>3.3735919998434838E-2</v>
      </c>
      <c r="F360" s="36">
        <f t="shared" si="70"/>
        <v>15.214680359999999</v>
      </c>
      <c r="G360" s="36">
        <f t="shared" si="71"/>
        <v>59.346382212215993</v>
      </c>
      <c r="H360" s="36">
        <f t="shared" si="72"/>
        <v>231.48649845696971</v>
      </c>
      <c r="I360" s="36">
        <f t="shared" si="73"/>
        <v>0.13159032954589492</v>
      </c>
      <c r="J360" s="36">
        <f t="shared" si="74"/>
        <v>0.51328123942671766</v>
      </c>
      <c r="K360" s="36">
        <f t="shared" ca="1" si="75"/>
        <v>4.1271734098543275E-2</v>
      </c>
      <c r="L360" s="36">
        <f t="shared" ca="1" si="76"/>
        <v>5.6788494151393137E-5</v>
      </c>
      <c r="M360" s="36">
        <f t="shared" ca="1" si="77"/>
        <v>13394923619.655151</v>
      </c>
      <c r="N360" s="36">
        <f t="shared" ca="1" si="78"/>
        <v>16835214090.317434</v>
      </c>
      <c r="O360" s="36">
        <f t="shared" ca="1" si="79"/>
        <v>1131583412.3877332</v>
      </c>
      <c r="P360" s="45">
        <f t="shared" ca="1" si="80"/>
        <v>-7.5358141001084372E-3</v>
      </c>
    </row>
    <row r="361" spans="1:20" x14ac:dyDescent="0.2">
      <c r="A361" s="106">
        <v>39039</v>
      </c>
      <c r="B361" s="106">
        <v>3.3943479997105896E-2</v>
      </c>
      <c r="D361" s="92">
        <f t="shared" si="68"/>
        <v>3.9039000000000001</v>
      </c>
      <c r="E361" s="92">
        <f t="shared" si="69"/>
        <v>3.3943479997105896E-2</v>
      </c>
      <c r="F361" s="36">
        <f t="shared" si="70"/>
        <v>15.240435210000001</v>
      </c>
      <c r="G361" s="36">
        <f t="shared" si="71"/>
        <v>59.497135016319007</v>
      </c>
      <c r="H361" s="36">
        <f t="shared" si="72"/>
        <v>232.27086539020777</v>
      </c>
      <c r="I361" s="36">
        <f t="shared" si="73"/>
        <v>0.13251195156070172</v>
      </c>
      <c r="J361" s="36">
        <f t="shared" si="74"/>
        <v>0.51731340769782352</v>
      </c>
      <c r="K361" s="36">
        <f t="shared" ca="1" si="75"/>
        <v>4.1370272452426728E-2</v>
      </c>
      <c r="L361" s="36">
        <f t="shared" ca="1" si="76"/>
        <v>5.515724617441042E-5</v>
      </c>
      <c r="M361" s="36">
        <f t="shared" ca="1" si="77"/>
        <v>13501371229.440004</v>
      </c>
      <c r="N361" s="36">
        <f t="shared" ca="1" si="78"/>
        <v>16966551378.2146</v>
      </c>
      <c r="O361" s="36">
        <f t="shared" ca="1" si="79"/>
        <v>1140220553.7924364</v>
      </c>
      <c r="P361" s="45">
        <f t="shared" ca="1" si="80"/>
        <v>-7.4267924553208312E-3</v>
      </c>
    </row>
    <row r="362" spans="1:20" x14ac:dyDescent="0.2">
      <c r="A362" s="106">
        <v>39154.5</v>
      </c>
      <c r="B362" s="106">
        <v>3.5669939999934286E-2</v>
      </c>
      <c r="D362" s="92">
        <f t="shared" si="68"/>
        <v>3.9154499999999999</v>
      </c>
      <c r="E362" s="92">
        <f t="shared" si="69"/>
        <v>3.5669939999934286E-2</v>
      </c>
      <c r="F362" s="36">
        <f t="shared" si="70"/>
        <v>15.330748702499999</v>
      </c>
      <c r="G362" s="36">
        <f t="shared" si="71"/>
        <v>60.02678000720362</v>
      </c>
      <c r="H362" s="36">
        <f t="shared" si="72"/>
        <v>235.03185577920542</v>
      </c>
      <c r="I362" s="36">
        <f t="shared" si="73"/>
        <v>0.13966386657274268</v>
      </c>
      <c r="J362" s="36">
        <f t="shared" si="74"/>
        <v>0.54684688637224532</v>
      </c>
      <c r="K362" s="36">
        <f t="shared" ca="1" si="75"/>
        <v>4.1716054414989316E-2</v>
      </c>
      <c r="L362" s="36">
        <f t="shared" ca="1" si="76"/>
        <v>3.6555499519936229E-5</v>
      </c>
      <c r="M362" s="36">
        <f t="shared" ca="1" si="77"/>
        <v>13878790235.960783</v>
      </c>
      <c r="N362" s="36">
        <f t="shared" ca="1" si="78"/>
        <v>17432108398.014297</v>
      </c>
      <c r="O362" s="36">
        <f t="shared" ca="1" si="79"/>
        <v>1170829231.7443113</v>
      </c>
      <c r="P362" s="45">
        <f t="shared" ca="1" si="80"/>
        <v>-6.0461144150550303E-3</v>
      </c>
    </row>
    <row r="363" spans="1:20" x14ac:dyDescent="0.2">
      <c r="A363" s="106">
        <v>39381</v>
      </c>
      <c r="B363" s="106">
        <v>3.1730919996334706E-2</v>
      </c>
      <c r="D363" s="92">
        <f t="shared" si="68"/>
        <v>3.9380999999999999</v>
      </c>
      <c r="E363" s="92">
        <f t="shared" si="69"/>
        <v>3.1730919996334706E-2</v>
      </c>
      <c r="F363" s="36">
        <f t="shared" si="70"/>
        <v>15.50863161</v>
      </c>
      <c r="G363" s="36">
        <f t="shared" si="71"/>
        <v>61.074542143340999</v>
      </c>
      <c r="H363" s="36">
        <f t="shared" si="72"/>
        <v>240.51765441469121</v>
      </c>
      <c r="I363" s="36">
        <f t="shared" si="73"/>
        <v>0.1249595360375657</v>
      </c>
      <c r="J363" s="36">
        <f t="shared" si="74"/>
        <v>0.49210314886953749</v>
      </c>
      <c r="K363" s="36">
        <f t="shared" ca="1" si="75"/>
        <v>4.239820073523156E-2</v>
      </c>
      <c r="L363" s="36">
        <f t="shared" ca="1" si="76"/>
        <v>1.1379087836243982E-4</v>
      </c>
      <c r="M363" s="36">
        <f t="shared" ca="1" si="77"/>
        <v>14641147453.837337</v>
      </c>
      <c r="N363" s="36">
        <f t="shared" ca="1" si="78"/>
        <v>18371991317.069847</v>
      </c>
      <c r="O363" s="36">
        <f t="shared" ca="1" si="79"/>
        <v>1232587529.2292573</v>
      </c>
      <c r="P363" s="45">
        <f t="shared" ca="1" si="80"/>
        <v>-1.0667280738896855E-2</v>
      </c>
    </row>
    <row r="364" spans="1:20" x14ac:dyDescent="0.2">
      <c r="A364" s="106">
        <v>39437</v>
      </c>
      <c r="B364" s="106">
        <v>3.2052839997049887E-2</v>
      </c>
      <c r="D364" s="92">
        <f t="shared" si="68"/>
        <v>3.9437000000000002</v>
      </c>
      <c r="E364" s="92">
        <f t="shared" si="69"/>
        <v>3.2052839997049887E-2</v>
      </c>
      <c r="F364" s="36">
        <f t="shared" si="70"/>
        <v>15.552769690000002</v>
      </c>
      <c r="G364" s="36">
        <f t="shared" si="71"/>
        <v>61.335457826453009</v>
      </c>
      <c r="H364" s="36">
        <f t="shared" si="72"/>
        <v>241.88864503018274</v>
      </c>
      <c r="I364" s="36">
        <f t="shared" si="73"/>
        <v>0.12640678509636563</v>
      </c>
      <c r="J364" s="36">
        <f t="shared" si="74"/>
        <v>0.49851043838453718</v>
      </c>
      <c r="K364" s="36">
        <f t="shared" ca="1" si="75"/>
        <v>4.2567683033152712E-2</v>
      </c>
      <c r="L364" s="36">
        <f t="shared" ca="1" si="76"/>
        <v>1.1056192407388008E-4</v>
      </c>
      <c r="M364" s="36">
        <f t="shared" ca="1" si="77"/>
        <v>14834239171.516359</v>
      </c>
      <c r="N364" s="36">
        <f t="shared" ca="1" si="78"/>
        <v>18609943813.766048</v>
      </c>
      <c r="O364" s="36">
        <f t="shared" ca="1" si="79"/>
        <v>1248215776.3826115</v>
      </c>
      <c r="P364" s="45">
        <f t="shared" ca="1" si="80"/>
        <v>-1.0514843036102825E-2</v>
      </c>
    </row>
    <row r="365" spans="1:20" x14ac:dyDescent="0.2">
      <c r="A365" s="106">
        <v>39650.5</v>
      </c>
      <c r="B365" s="106">
        <v>3.309265999996569E-2</v>
      </c>
      <c r="D365" s="92">
        <f t="shared" si="68"/>
        <v>3.9650500000000002</v>
      </c>
      <c r="E365" s="92">
        <f t="shared" si="69"/>
        <v>3.309265999996569E-2</v>
      </c>
      <c r="F365" s="36">
        <f t="shared" si="70"/>
        <v>15.721621502500001</v>
      </c>
      <c r="G365" s="36">
        <f t="shared" si="71"/>
        <v>62.337015338487632</v>
      </c>
      <c r="H365" s="36">
        <f t="shared" si="72"/>
        <v>247.16938266787039</v>
      </c>
      <c r="I365" s="36">
        <f t="shared" si="73"/>
        <v>0.13121405153286397</v>
      </c>
      <c r="J365" s="36">
        <f t="shared" si="74"/>
        <v>0.52027027503038237</v>
      </c>
      <c r="K365" s="36">
        <f t="shared" ca="1" si="75"/>
        <v>4.3216845850596618E-2</v>
      </c>
      <c r="L365" s="36">
        <f t="shared" ca="1" si="76"/>
        <v>1.0249913913811548E-4</v>
      </c>
      <c r="M365" s="36">
        <f t="shared" ca="1" si="77"/>
        <v>15587461594.103891</v>
      </c>
      <c r="N365" s="36">
        <f t="shared" ca="1" si="78"/>
        <v>19537781006.852024</v>
      </c>
      <c r="O365" s="36">
        <f t="shared" ca="1" si="79"/>
        <v>1309127623.5714805</v>
      </c>
      <c r="P365" s="45">
        <f t="shared" ca="1" si="80"/>
        <v>-1.0124185850630928E-2</v>
      </c>
    </row>
    <row r="366" spans="1:20" x14ac:dyDescent="0.2">
      <c r="A366" s="106">
        <v>40079.5</v>
      </c>
      <c r="B366" s="106">
        <v>2.9790939996019006E-2</v>
      </c>
      <c r="D366" s="92">
        <f t="shared" si="68"/>
        <v>4.0079500000000001</v>
      </c>
      <c r="E366" s="92">
        <f t="shared" si="69"/>
        <v>2.9790939996019006E-2</v>
      </c>
      <c r="F366" s="36">
        <f t="shared" si="70"/>
        <v>16.063663202500003</v>
      </c>
      <c r="G366" s="36">
        <f t="shared" si="71"/>
        <v>64.382358932459894</v>
      </c>
      <c r="H366" s="36">
        <f t="shared" si="72"/>
        <v>258.04127548335265</v>
      </c>
      <c r="I366" s="36">
        <f t="shared" si="73"/>
        <v>0.11940059795704437</v>
      </c>
      <c r="J366" s="36">
        <f t="shared" si="74"/>
        <v>0.47855162658193601</v>
      </c>
      <c r="K366" s="36">
        <f t="shared" ca="1" si="75"/>
        <v>4.453567926315475E-2</v>
      </c>
      <c r="L366" s="36">
        <f t="shared" ca="1" si="76"/>
        <v>2.1740733605581471E-4</v>
      </c>
      <c r="M366" s="36">
        <f t="shared" ca="1" si="77"/>
        <v>17184790258.930256</v>
      </c>
      <c r="N366" s="36">
        <f t="shared" ca="1" si="78"/>
        <v>21503534561.799206</v>
      </c>
      <c r="O366" s="36">
        <f t="shared" ca="1" si="79"/>
        <v>1438047057.385278</v>
      </c>
      <c r="P366" s="45">
        <f t="shared" ca="1" si="80"/>
        <v>-1.4744739267135744E-2</v>
      </c>
    </row>
    <row r="367" spans="1:20" x14ac:dyDescent="0.2">
      <c r="A367" s="106">
        <v>40306</v>
      </c>
      <c r="B367" s="106">
        <v>3.7851920002140105E-2</v>
      </c>
      <c r="D367" s="92">
        <f t="shared" si="68"/>
        <v>4.0305999999999997</v>
      </c>
      <c r="E367" s="92">
        <f t="shared" si="69"/>
        <v>3.7851920002140105E-2</v>
      </c>
      <c r="F367" s="36">
        <f t="shared" si="70"/>
        <v>16.245736359999999</v>
      </c>
      <c r="G367" s="36">
        <f t="shared" si="71"/>
        <v>65.480064972615992</v>
      </c>
      <c r="H367" s="36">
        <f t="shared" si="72"/>
        <v>263.92394987862599</v>
      </c>
      <c r="I367" s="36">
        <f t="shared" si="73"/>
        <v>0.1525659487606259</v>
      </c>
      <c r="J367" s="36">
        <f t="shared" si="74"/>
        <v>0.61493231307457874</v>
      </c>
      <c r="K367" s="36">
        <f t="shared" ca="1" si="75"/>
        <v>4.5239757385502594E-2</v>
      </c>
      <c r="L367" s="36">
        <f t="shared" ca="1" si="76"/>
        <v>5.4580141203008307E-5</v>
      </c>
      <c r="M367" s="36">
        <f t="shared" ca="1" si="77"/>
        <v>18074715288.199303</v>
      </c>
      <c r="N367" s="36">
        <f t="shared" ca="1" si="78"/>
        <v>22597703962.95631</v>
      </c>
      <c r="O367" s="36">
        <f t="shared" ca="1" si="79"/>
        <v>1509734787.8253732</v>
      </c>
      <c r="P367" s="45">
        <f t="shared" ca="1" si="80"/>
        <v>-7.3878373833624889E-3</v>
      </c>
    </row>
    <row r="368" spans="1:20" x14ac:dyDescent="0.2">
      <c r="A368" s="106">
        <v>40387</v>
      </c>
      <c r="B368" s="106">
        <v>3.5906839999370277E-2</v>
      </c>
      <c r="D368" s="92">
        <f t="shared" si="68"/>
        <v>4.0387000000000004</v>
      </c>
      <c r="E368" s="92">
        <f t="shared" si="69"/>
        <v>3.5906839999370277E-2</v>
      </c>
      <c r="F368" s="36">
        <f t="shared" si="70"/>
        <v>16.311097690000004</v>
      </c>
      <c r="G368" s="36">
        <f t="shared" si="71"/>
        <v>65.875630240603016</v>
      </c>
      <c r="H368" s="36">
        <f t="shared" si="72"/>
        <v>266.05190785272345</v>
      </c>
      <c r="I368" s="36">
        <f t="shared" si="73"/>
        <v>0.14501695470545675</v>
      </c>
      <c r="J368" s="36">
        <f t="shared" si="74"/>
        <v>0.58567997496892821</v>
      </c>
      <c r="K368" s="36">
        <f t="shared" ca="1" si="75"/>
        <v>4.5492850573247444E-2</v>
      </c>
      <c r="L368" s="36">
        <f t="shared" ca="1" si="76"/>
        <v>9.1891598722484858E-5</v>
      </c>
      <c r="M368" s="36">
        <f t="shared" ca="1" si="77"/>
        <v>18400986176.997818</v>
      </c>
      <c r="N368" s="36">
        <f t="shared" ca="1" si="78"/>
        <v>22998686068.743408</v>
      </c>
      <c r="O368" s="36">
        <f t="shared" ca="1" si="79"/>
        <v>1535994473.7781677</v>
      </c>
      <c r="P368" s="45">
        <f t="shared" ca="1" si="80"/>
        <v>-9.586010573877167E-3</v>
      </c>
    </row>
    <row r="369" spans="1:16" x14ac:dyDescent="0.2">
      <c r="A369" s="106">
        <v>40472.5</v>
      </c>
      <c r="B369" s="106">
        <v>3.7353700005041901E-2</v>
      </c>
      <c r="D369" s="92">
        <f t="shared" si="68"/>
        <v>4.04725</v>
      </c>
      <c r="E369" s="92">
        <f t="shared" si="69"/>
        <v>3.7353700005041901E-2</v>
      </c>
      <c r="F369" s="36">
        <f t="shared" si="70"/>
        <v>16.380232562500002</v>
      </c>
      <c r="G369" s="36">
        <f t="shared" si="71"/>
        <v>66.294896238578133</v>
      </c>
      <c r="H369" s="36">
        <f t="shared" si="72"/>
        <v>268.3120188015854</v>
      </c>
      <c r="I369" s="36">
        <f t="shared" si="73"/>
        <v>0.15117976234540584</v>
      </c>
      <c r="J369" s="36">
        <f t="shared" si="74"/>
        <v>0.61186229315244378</v>
      </c>
      <c r="K369" s="36">
        <f t="shared" ca="1" si="75"/>
        <v>4.5760749593941441E-2</v>
      </c>
      <c r="L369" s="36">
        <f t="shared" ca="1" si="76"/>
        <v>7.067848279021593E-5</v>
      </c>
      <c r="M369" s="36">
        <f t="shared" ca="1" si="77"/>
        <v>18750030019.81015</v>
      </c>
      <c r="N369" s="36">
        <f t="shared" ca="1" si="78"/>
        <v>23427558185.40239</v>
      </c>
      <c r="O369" s="36">
        <f t="shared" ca="1" si="79"/>
        <v>1564073858.6101074</v>
      </c>
      <c r="P369" s="45">
        <f t="shared" ca="1" si="80"/>
        <v>-8.40704958889954E-3</v>
      </c>
    </row>
    <row r="370" spans="1:16" x14ac:dyDescent="0.2">
      <c r="A370" s="106">
        <v>40567</v>
      </c>
      <c r="B370" s="106">
        <v>3.1584439995640423E-2</v>
      </c>
      <c r="D370" s="92">
        <f t="shared" si="68"/>
        <v>4.0567000000000002</v>
      </c>
      <c r="E370" s="92">
        <f t="shared" si="69"/>
        <v>3.1584439995640423E-2</v>
      </c>
      <c r="F370" s="36">
        <f t="shared" si="70"/>
        <v>16.45681489</v>
      </c>
      <c r="G370" s="36">
        <f t="shared" si="71"/>
        <v>66.760360964263</v>
      </c>
      <c r="H370" s="36">
        <f t="shared" si="72"/>
        <v>270.8267563237257</v>
      </c>
      <c r="I370" s="36">
        <f t="shared" si="73"/>
        <v>0.12812859773031451</v>
      </c>
      <c r="J370" s="36">
        <f t="shared" si="74"/>
        <v>0.51977928241256688</v>
      </c>
      <c r="K370" s="36">
        <f t="shared" ca="1" si="75"/>
        <v>4.6057738816314787E-2</v>
      </c>
      <c r="L370" s="36">
        <f t="shared" ca="1" si="76"/>
        <v>2.0947637875253395E-4</v>
      </c>
      <c r="M370" s="36">
        <f t="shared" ca="1" si="77"/>
        <v>19141418187.962318</v>
      </c>
      <c r="N370" s="36">
        <f t="shared" ca="1" si="78"/>
        <v>23908341829.929996</v>
      </c>
      <c r="O370" s="36">
        <f t="shared" ca="1" si="79"/>
        <v>1595543902.9358041</v>
      </c>
      <c r="P370" s="45">
        <f t="shared" ca="1" si="80"/>
        <v>-1.4473298820674364E-2</v>
      </c>
    </row>
    <row r="371" spans="1:16" x14ac:dyDescent="0.2">
      <c r="A371" s="106">
        <v>40682</v>
      </c>
      <c r="B371" s="106">
        <v>4.0156240000214893E-2</v>
      </c>
      <c r="D371" s="92">
        <f t="shared" si="68"/>
        <v>4.0682</v>
      </c>
      <c r="E371" s="92">
        <f t="shared" si="69"/>
        <v>4.0156240000214893E-2</v>
      </c>
      <c r="F371" s="36">
        <f t="shared" si="70"/>
        <v>16.550251240000001</v>
      </c>
      <c r="G371" s="36">
        <f t="shared" si="71"/>
        <v>67.329732094568001</v>
      </c>
      <c r="H371" s="36">
        <f t="shared" si="72"/>
        <v>273.9108161071216</v>
      </c>
      <c r="I371" s="36">
        <f t="shared" si="73"/>
        <v>0.16336361556887424</v>
      </c>
      <c r="J371" s="36">
        <f t="shared" si="74"/>
        <v>0.66459586085729416</v>
      </c>
      <c r="K371" s="36">
        <f t="shared" ca="1" si="75"/>
        <v>4.6420415275495279E-2</v>
      </c>
      <c r="L371" s="36">
        <f t="shared" ca="1" si="76"/>
        <v>3.9239891879434098E-5</v>
      </c>
      <c r="M371" s="36">
        <f t="shared" ca="1" si="77"/>
        <v>19625727666.196007</v>
      </c>
      <c r="N371" s="36">
        <f t="shared" ca="1" si="78"/>
        <v>24503103632.874092</v>
      </c>
      <c r="O371" s="36">
        <f t="shared" ca="1" si="79"/>
        <v>1634462906.7199283</v>
      </c>
      <c r="P371" s="45">
        <f t="shared" ca="1" si="80"/>
        <v>-6.2641752752803856E-3</v>
      </c>
    </row>
    <row r="372" spans="1:16" x14ac:dyDescent="0.2">
      <c r="A372" s="106">
        <v>40793</v>
      </c>
      <c r="B372" s="106">
        <v>3.749076000531204E-2</v>
      </c>
      <c r="D372" s="92">
        <f t="shared" si="68"/>
        <v>4.0792999999999999</v>
      </c>
      <c r="E372" s="92">
        <f t="shared" si="69"/>
        <v>3.749076000531204E-2</v>
      </c>
      <c r="F372" s="36">
        <f t="shared" si="70"/>
        <v>16.640688489999999</v>
      </c>
      <c r="G372" s="36">
        <f t="shared" si="71"/>
        <v>67.882360557256987</v>
      </c>
      <c r="H372" s="36">
        <f t="shared" si="72"/>
        <v>276.91251342121842</v>
      </c>
      <c r="I372" s="36">
        <f t="shared" si="73"/>
        <v>0.15293605728966941</v>
      </c>
      <c r="J372" s="36">
        <f t="shared" si="74"/>
        <v>0.62387205850174843</v>
      </c>
      <c r="K372" s="36">
        <f t="shared" ca="1" si="75"/>
        <v>4.6771789904564834E-2</v>
      </c>
      <c r="L372" s="36">
        <f t="shared" ca="1" si="76"/>
        <v>8.6137515990824319E-5</v>
      </c>
      <c r="M372" s="36">
        <f t="shared" ca="1" si="77"/>
        <v>20101631574.841057</v>
      </c>
      <c r="N372" s="36">
        <f t="shared" ca="1" si="78"/>
        <v>25087368124.496441</v>
      </c>
      <c r="O372" s="36">
        <f t="shared" ca="1" si="79"/>
        <v>1672682913.6989055</v>
      </c>
      <c r="P372" s="45">
        <f t="shared" ca="1" si="80"/>
        <v>-9.2810298992527934E-3</v>
      </c>
    </row>
    <row r="373" spans="1:16" x14ac:dyDescent="0.2">
      <c r="A373" s="106">
        <v>40820.5</v>
      </c>
      <c r="B373" s="106">
        <v>2.8997060006076936E-2</v>
      </c>
      <c r="D373" s="92">
        <f t="shared" si="68"/>
        <v>4.0820499999999997</v>
      </c>
      <c r="E373" s="92">
        <f t="shared" si="69"/>
        <v>2.8997060006076936E-2</v>
      </c>
      <c r="F373" s="36">
        <f t="shared" si="70"/>
        <v>16.663132202499998</v>
      </c>
      <c r="G373" s="36">
        <f t="shared" si="71"/>
        <v>68.01973880721512</v>
      </c>
      <c r="H373" s="36">
        <f t="shared" si="72"/>
        <v>277.65997479799245</v>
      </c>
      <c r="I373" s="36">
        <f t="shared" si="73"/>
        <v>0.11836744879780635</v>
      </c>
      <c r="J373" s="36">
        <f t="shared" si="74"/>
        <v>0.48318184436508538</v>
      </c>
      <c r="K373" s="36">
        <f t="shared" ca="1" si="75"/>
        <v>4.6859041527812978E-2</v>
      </c>
      <c r="L373" s="36">
        <f t="shared" ca="1" si="76"/>
        <v>3.1905038388283983E-4</v>
      </c>
      <c r="M373" s="36">
        <f t="shared" ca="1" si="77"/>
        <v>20220828261.395256</v>
      </c>
      <c r="N373" s="36">
        <f t="shared" ca="1" si="78"/>
        <v>25233678694.267365</v>
      </c>
      <c r="O373" s="36">
        <f t="shared" ca="1" si="79"/>
        <v>1682252072.6943777</v>
      </c>
      <c r="P373" s="45">
        <f t="shared" ca="1" si="80"/>
        <v>-1.7861981521736042E-2</v>
      </c>
    </row>
    <row r="374" spans="1:16" x14ac:dyDescent="0.2">
      <c r="A374" s="106">
        <v>41097</v>
      </c>
      <c r="B374" s="106">
        <v>4.0524039999581873E-2</v>
      </c>
      <c r="D374" s="92">
        <f t="shared" si="68"/>
        <v>4.1097000000000001</v>
      </c>
      <c r="E374" s="92">
        <f t="shared" si="69"/>
        <v>4.0524039999581873E-2</v>
      </c>
      <c r="F374" s="36">
        <f t="shared" si="70"/>
        <v>16.889634090000001</v>
      </c>
      <c r="G374" s="36">
        <f t="shared" si="71"/>
        <v>69.411329219673007</v>
      </c>
      <c r="H374" s="36">
        <f t="shared" si="72"/>
        <v>285.25973969409017</v>
      </c>
      <c r="I374" s="36">
        <f t="shared" si="73"/>
        <v>0.16654164718628164</v>
      </c>
      <c r="J374" s="36">
        <f t="shared" si="74"/>
        <v>0.68443620744146172</v>
      </c>
      <c r="K374" s="36">
        <f t="shared" ca="1" si="75"/>
        <v>4.7740716437525602E-2</v>
      </c>
      <c r="L374" s="36">
        <f t="shared" ca="1" si="76"/>
        <v>5.2080418809972179E-5</v>
      </c>
      <c r="M374" s="36">
        <f t="shared" ca="1" si="77"/>
        <v>21448227855.338692</v>
      </c>
      <c r="N374" s="36">
        <f t="shared" ca="1" si="78"/>
        <v>26739681710.225952</v>
      </c>
      <c r="O374" s="36">
        <f t="shared" ca="1" si="79"/>
        <v>1780708177.3771851</v>
      </c>
      <c r="P374" s="45">
        <f t="shared" ca="1" si="80"/>
        <v>-7.2166764379437282E-3</v>
      </c>
    </row>
    <row r="375" spans="1:16" x14ac:dyDescent="0.2">
      <c r="A375" s="106">
        <v>41101</v>
      </c>
      <c r="B375" s="106">
        <v>3.2761319998826366E-2</v>
      </c>
      <c r="D375" s="92">
        <f t="shared" si="68"/>
        <v>4.1101000000000001</v>
      </c>
      <c r="E375" s="92">
        <f t="shared" si="69"/>
        <v>3.2761319998826366E-2</v>
      </c>
      <c r="F375" s="36">
        <f t="shared" si="70"/>
        <v>16.892922009999999</v>
      </c>
      <c r="G375" s="36">
        <f t="shared" si="71"/>
        <v>69.431598753301003</v>
      </c>
      <c r="H375" s="36">
        <f t="shared" si="72"/>
        <v>285.37081403594243</v>
      </c>
      <c r="I375" s="36">
        <f t="shared" si="73"/>
        <v>0.13465230132717626</v>
      </c>
      <c r="J375" s="36">
        <f t="shared" si="74"/>
        <v>0.5534344236848272</v>
      </c>
      <c r="K375" s="36">
        <f t="shared" ca="1" si="75"/>
        <v>4.7753529953832821E-2</v>
      </c>
      <c r="L375" s="36">
        <f t="shared" ca="1" si="76"/>
        <v>2.2476635933499467E-4</v>
      </c>
      <c r="M375" s="36">
        <f t="shared" ca="1" si="77"/>
        <v>21466374302.846127</v>
      </c>
      <c r="N375" s="36">
        <f t="shared" ca="1" si="78"/>
        <v>26761939238.14336</v>
      </c>
      <c r="O375" s="36">
        <f t="shared" ca="1" si="79"/>
        <v>1782162733.9030528</v>
      </c>
      <c r="P375" s="45">
        <f t="shared" ca="1" si="80"/>
        <v>-1.4992209955006455E-2</v>
      </c>
    </row>
    <row r="376" spans="1:16" x14ac:dyDescent="0.2">
      <c r="A376" s="106">
        <v>41641.5</v>
      </c>
      <c r="B376" s="106">
        <v>3.2948780004517175E-2</v>
      </c>
      <c r="D376" s="92">
        <f t="shared" si="68"/>
        <v>4.1641500000000002</v>
      </c>
      <c r="E376" s="92">
        <f t="shared" si="69"/>
        <v>3.2948780004517175E-2</v>
      </c>
      <c r="F376" s="36">
        <f t="shared" si="70"/>
        <v>17.340145222500002</v>
      </c>
      <c r="G376" s="36">
        <f t="shared" si="71"/>
        <v>72.206965728273389</v>
      </c>
      <c r="H376" s="36">
        <f t="shared" si="72"/>
        <v>300.68063633738967</v>
      </c>
      <c r="I376" s="36">
        <f t="shared" si="73"/>
        <v>0.13720366225581021</v>
      </c>
      <c r="J376" s="36">
        <f t="shared" si="74"/>
        <v>0.57133663018253211</v>
      </c>
      <c r="K376" s="36">
        <f t="shared" ca="1" si="75"/>
        <v>4.9500360148216106E-2</v>
      </c>
      <c r="L376" s="36">
        <f t="shared" ca="1" si="76"/>
        <v>2.7395480525328872E-4</v>
      </c>
      <c r="M376" s="36">
        <f t="shared" ca="1" si="77"/>
        <v>24023617990.015022</v>
      </c>
      <c r="N376" s="36">
        <f t="shared" ca="1" si="78"/>
        <v>29896379159.766182</v>
      </c>
      <c r="O376" s="36">
        <f t="shared" ca="1" si="79"/>
        <v>1986854478.6993482</v>
      </c>
      <c r="P376" s="45">
        <f t="shared" ca="1" si="80"/>
        <v>-1.6551580143698931E-2</v>
      </c>
    </row>
    <row r="377" spans="1:16" x14ac:dyDescent="0.2">
      <c r="A377" s="106">
        <v>42432</v>
      </c>
      <c r="B377" s="106">
        <v>2.9466240004694555E-2</v>
      </c>
      <c r="D377" s="92">
        <f t="shared" si="68"/>
        <v>4.2431999999999999</v>
      </c>
      <c r="E377" s="92">
        <f t="shared" si="69"/>
        <v>2.9466240004694555E-2</v>
      </c>
      <c r="F377" s="36">
        <f t="shared" si="70"/>
        <v>18.004746239999999</v>
      </c>
      <c r="G377" s="36">
        <f t="shared" si="71"/>
        <v>76.39773924556799</v>
      </c>
      <c r="H377" s="36">
        <f t="shared" si="72"/>
        <v>324.1708871667941</v>
      </c>
      <c r="I377" s="36">
        <f t="shared" si="73"/>
        <v>0.12503114958791994</v>
      </c>
      <c r="J377" s="36">
        <f t="shared" si="74"/>
        <v>0.5305321739314619</v>
      </c>
      <c r="K377" s="36">
        <f t="shared" ca="1" si="75"/>
        <v>5.2110229808471215E-2</v>
      </c>
      <c r="L377" s="36">
        <f t="shared" ca="1" si="76"/>
        <v>5.1275027423354133E-4</v>
      </c>
      <c r="M377" s="36">
        <f t="shared" ca="1" si="77"/>
        <v>28156693006.099068</v>
      </c>
      <c r="N377" s="36">
        <f t="shared" ca="1" si="78"/>
        <v>34954299374.737343</v>
      </c>
      <c r="O377" s="36">
        <f t="shared" ca="1" si="79"/>
        <v>2316607302.0538435</v>
      </c>
      <c r="P377" s="45">
        <f t="shared" ca="1" si="80"/>
        <v>-2.264398980377666E-2</v>
      </c>
    </row>
    <row r="378" spans="1:16" x14ac:dyDescent="0.2">
      <c r="A378" s="106">
        <v>42457.5</v>
      </c>
      <c r="B378" s="106">
        <v>3.6353900002723094E-2</v>
      </c>
      <c r="D378" s="92">
        <f t="shared" si="68"/>
        <v>4.2457500000000001</v>
      </c>
      <c r="E378" s="92">
        <f t="shared" si="69"/>
        <v>3.6353900002723094E-2</v>
      </c>
      <c r="F378" s="36">
        <f t="shared" si="70"/>
        <v>18.026393062500002</v>
      </c>
      <c r="G378" s="36">
        <f t="shared" si="71"/>
        <v>76.535558345109393</v>
      </c>
      <c r="H378" s="36">
        <f t="shared" si="72"/>
        <v>324.9508468437482</v>
      </c>
      <c r="I378" s="36">
        <f t="shared" si="73"/>
        <v>0.15434957093656157</v>
      </c>
      <c r="J378" s="36">
        <f t="shared" si="74"/>
        <v>0.65532969080390635</v>
      </c>
      <c r="K378" s="36">
        <f t="shared" ca="1" si="75"/>
        <v>5.2195508244739217E-2</v>
      </c>
      <c r="L378" s="36">
        <f t="shared" ca="1" si="76"/>
        <v>2.5095655169351313E-4</v>
      </c>
      <c r="M378" s="36">
        <f t="shared" ca="1" si="77"/>
        <v>28298135692.464508</v>
      </c>
      <c r="N378" s="36">
        <f t="shared" ca="1" si="78"/>
        <v>35127235377.780632</v>
      </c>
      <c r="O378" s="36">
        <f t="shared" ca="1" si="79"/>
        <v>2327871217.9196978</v>
      </c>
      <c r="P378" s="45">
        <f t="shared" ca="1" si="80"/>
        <v>-1.5841608242016122E-2</v>
      </c>
    </row>
    <row r="379" spans="1:16" x14ac:dyDescent="0.2">
      <c r="A379" s="106">
        <v>42457.5</v>
      </c>
      <c r="B379" s="106">
        <v>3.7553900001512375E-2</v>
      </c>
      <c r="D379" s="92">
        <f t="shared" si="68"/>
        <v>4.2457500000000001</v>
      </c>
      <c r="E379" s="92">
        <f t="shared" si="69"/>
        <v>3.7553900001512375E-2</v>
      </c>
      <c r="F379" s="36">
        <f t="shared" si="70"/>
        <v>18.026393062500002</v>
      </c>
      <c r="G379" s="36">
        <f t="shared" si="71"/>
        <v>76.535558345109393</v>
      </c>
      <c r="H379" s="36">
        <f t="shared" si="72"/>
        <v>324.9508468437482</v>
      </c>
      <c r="I379" s="36">
        <f t="shared" si="73"/>
        <v>0.15944447093142117</v>
      </c>
      <c r="J379" s="36">
        <f t="shared" si="74"/>
        <v>0.67696136245708149</v>
      </c>
      <c r="K379" s="36">
        <f t="shared" ca="1" si="75"/>
        <v>5.2195508244739217E-2</v>
      </c>
      <c r="L379" s="36">
        <f t="shared" ca="1" si="76"/>
        <v>2.143766919481282E-4</v>
      </c>
      <c r="M379" s="36">
        <f t="shared" ca="1" si="77"/>
        <v>28298135692.464508</v>
      </c>
      <c r="N379" s="36">
        <f t="shared" ca="1" si="78"/>
        <v>35127235377.780632</v>
      </c>
      <c r="O379" s="36">
        <f t="shared" ca="1" si="79"/>
        <v>2327871217.9196978</v>
      </c>
      <c r="P379" s="45">
        <f t="shared" ca="1" si="80"/>
        <v>-1.4641608243226842E-2</v>
      </c>
    </row>
    <row r="380" spans="1:16" x14ac:dyDescent="0.2">
      <c r="A380" s="106">
        <v>42458</v>
      </c>
      <c r="B380" s="106">
        <v>3.7008560000685975E-2</v>
      </c>
      <c r="D380" s="92">
        <f t="shared" si="68"/>
        <v>4.2458</v>
      </c>
      <c r="E380" s="92">
        <f t="shared" si="69"/>
        <v>3.7008560000685975E-2</v>
      </c>
      <c r="F380" s="36">
        <f t="shared" si="70"/>
        <v>18.026817640000001</v>
      </c>
      <c r="G380" s="36">
        <f t="shared" si="71"/>
        <v>76.538262335912009</v>
      </c>
      <c r="H380" s="36">
        <f t="shared" si="72"/>
        <v>324.96615422581522</v>
      </c>
      <c r="I380" s="36">
        <f t="shared" si="73"/>
        <v>0.15713094405091252</v>
      </c>
      <c r="J380" s="36">
        <f t="shared" si="74"/>
        <v>0.66714656225136437</v>
      </c>
      <c r="K380" s="36">
        <f t="shared" ca="1" si="75"/>
        <v>5.2197181051361591E-2</v>
      </c>
      <c r="L380" s="36">
        <f t="shared" ca="1" si="76"/>
        <v>2.3069420942102646E-4</v>
      </c>
      <c r="M380" s="36">
        <f t="shared" ca="1" si="77"/>
        <v>28300914281.950516</v>
      </c>
      <c r="N380" s="36">
        <f t="shared" ca="1" si="78"/>
        <v>35130632544.588066</v>
      </c>
      <c r="O380" s="36">
        <f t="shared" ca="1" si="79"/>
        <v>2328092480.4362211</v>
      </c>
      <c r="P380" s="45">
        <f t="shared" ca="1" si="80"/>
        <v>-1.5188621050675616E-2</v>
      </c>
    </row>
    <row r="381" spans="1:16" x14ac:dyDescent="0.2">
      <c r="A381" s="106">
        <v>42475.5</v>
      </c>
      <c r="B381" s="106">
        <v>3.7321659998269752E-2</v>
      </c>
      <c r="D381" s="92">
        <f t="shared" si="68"/>
        <v>4.2475500000000004</v>
      </c>
      <c r="E381" s="92">
        <f t="shared" si="69"/>
        <v>3.7321659998269752E-2</v>
      </c>
      <c r="F381" s="36">
        <f t="shared" si="70"/>
        <v>18.041681002500003</v>
      </c>
      <c r="G381" s="36">
        <f t="shared" si="71"/>
        <v>76.632942142168886</v>
      </c>
      <c r="H381" s="36">
        <f t="shared" si="72"/>
        <v>325.50225339596949</v>
      </c>
      <c r="I381" s="36">
        <f t="shared" si="73"/>
        <v>0.1585256169256507</v>
      </c>
      <c r="J381" s="36">
        <f t="shared" si="74"/>
        <v>0.67334548417254769</v>
      </c>
      <c r="K381" s="36">
        <f t="shared" ca="1" si="75"/>
        <v>5.2255745770270007E-2</v>
      </c>
      <c r="L381" s="36">
        <f t="shared" ca="1" si="76"/>
        <v>2.2302691784546044E-4</v>
      </c>
      <c r="M381" s="36">
        <f t="shared" ca="1" si="77"/>
        <v>28398291170.146698</v>
      </c>
      <c r="N381" s="36">
        <f t="shared" ca="1" si="78"/>
        <v>35249685387.194763</v>
      </c>
      <c r="O381" s="36">
        <f t="shared" ca="1" si="79"/>
        <v>2335846408.1139226</v>
      </c>
      <c r="P381" s="45">
        <f t="shared" ca="1" si="80"/>
        <v>-1.4934085772000255E-2</v>
      </c>
    </row>
    <row r="382" spans="1:16" x14ac:dyDescent="0.2">
      <c r="A382" s="106">
        <v>42476</v>
      </c>
      <c r="B382" s="106">
        <v>3.6576320002495777E-2</v>
      </c>
      <c r="D382" s="92">
        <f t="shared" si="68"/>
        <v>4.2476000000000003</v>
      </c>
      <c r="E382" s="92">
        <f t="shared" si="69"/>
        <v>3.6576320002495777E-2</v>
      </c>
      <c r="F382" s="36">
        <f t="shared" si="70"/>
        <v>18.042105760000002</v>
      </c>
      <c r="G382" s="36">
        <f t="shared" si="71"/>
        <v>76.635648426176019</v>
      </c>
      <c r="H382" s="36">
        <f t="shared" si="72"/>
        <v>325.51758025502522</v>
      </c>
      <c r="I382" s="36">
        <f t="shared" si="73"/>
        <v>0.15536157684260107</v>
      </c>
      <c r="J382" s="36">
        <f t="shared" si="74"/>
        <v>0.65991383379663238</v>
      </c>
      <c r="K382" s="36">
        <f t="shared" ca="1" si="75"/>
        <v>5.2257419519013817E-2</v>
      </c>
      <c r="L382" s="36">
        <f t="shared" ca="1" si="76"/>
        <v>2.4589688204694233E-4</v>
      </c>
      <c r="M382" s="36">
        <f t="shared" ca="1" si="77"/>
        <v>28401076976.361618</v>
      </c>
      <c r="N382" s="36">
        <f t="shared" ca="1" si="78"/>
        <v>35253091242.441681</v>
      </c>
      <c r="O382" s="36">
        <f t="shared" ca="1" si="79"/>
        <v>2336068227.3352771</v>
      </c>
      <c r="P382" s="45">
        <f t="shared" ca="1" si="80"/>
        <v>-1.5681099516518041E-2</v>
      </c>
    </row>
    <row r="383" spans="1:16" x14ac:dyDescent="0.2">
      <c r="A383" s="106">
        <v>42543</v>
      </c>
      <c r="B383" s="106">
        <v>3.69007600020268E-2</v>
      </c>
      <c r="D383" s="92">
        <f t="shared" si="68"/>
        <v>4.2542999999999997</v>
      </c>
      <c r="E383" s="92">
        <f t="shared" si="69"/>
        <v>3.69007600020268E-2</v>
      </c>
      <c r="F383" s="36">
        <f t="shared" si="70"/>
        <v>18.099068489999997</v>
      </c>
      <c r="G383" s="36">
        <f t="shared" si="71"/>
        <v>76.998867077006977</v>
      </c>
      <c r="H383" s="36">
        <f t="shared" si="72"/>
        <v>327.57628020571076</v>
      </c>
      <c r="I383" s="36">
        <f t="shared" si="73"/>
        <v>0.1569869032766226</v>
      </c>
      <c r="J383" s="36">
        <f t="shared" si="74"/>
        <v>0.6678693826097355</v>
      </c>
      <c r="K383" s="36">
        <f t="shared" ca="1" si="75"/>
        <v>5.2481938558698295E-2</v>
      </c>
      <c r="L383" s="36">
        <f t="shared" ca="1" si="76"/>
        <v>2.4277312521487959E-4</v>
      </c>
      <c r="M383" s="36">
        <f t="shared" ca="1" si="77"/>
        <v>28776193566.724987</v>
      </c>
      <c r="N383" s="36">
        <f t="shared" ca="1" si="78"/>
        <v>35711665162.252121</v>
      </c>
      <c r="O383" s="36">
        <f t="shared" ca="1" si="79"/>
        <v>2365932275.5633121</v>
      </c>
      <c r="P383" s="45">
        <f t="shared" ca="1" si="80"/>
        <v>-1.5581178556671495E-2</v>
      </c>
    </row>
    <row r="384" spans="1:16" x14ac:dyDescent="0.2">
      <c r="A384" s="106">
        <v>42543.5</v>
      </c>
      <c r="B384" s="106">
        <v>3.7855419999687001E-2</v>
      </c>
      <c r="D384" s="92">
        <f t="shared" si="68"/>
        <v>4.2543499999999996</v>
      </c>
      <c r="E384" s="92">
        <f t="shared" si="69"/>
        <v>3.7855419999687001E-2</v>
      </c>
      <c r="F384" s="36">
        <f t="shared" si="70"/>
        <v>18.099493922499995</v>
      </c>
      <c r="G384" s="36">
        <f t="shared" si="71"/>
        <v>77.001581969187853</v>
      </c>
      <c r="H384" s="36">
        <f t="shared" si="72"/>
        <v>327.59168025061427</v>
      </c>
      <c r="I384" s="36">
        <f t="shared" si="73"/>
        <v>0.16105020607566839</v>
      </c>
      <c r="J384" s="36">
        <f t="shared" si="74"/>
        <v>0.68516394421801974</v>
      </c>
      <c r="K384" s="36">
        <f t="shared" ca="1" si="75"/>
        <v>5.2483615840397527E-2</v>
      </c>
      <c r="L384" s="36">
        <f t="shared" ca="1" si="76"/>
        <v>2.1398411355418072E-4</v>
      </c>
      <c r="M384" s="36">
        <f t="shared" ca="1" si="77"/>
        <v>28779006544.450752</v>
      </c>
      <c r="N384" s="36">
        <f t="shared" ca="1" si="78"/>
        <v>35715103728.074371</v>
      </c>
      <c r="O384" s="36">
        <f t="shared" ca="1" si="79"/>
        <v>2366156190.5635772</v>
      </c>
      <c r="P384" s="45">
        <f t="shared" ca="1" si="80"/>
        <v>-1.4628195840710526E-2</v>
      </c>
    </row>
    <row r="385" spans="1:16" x14ac:dyDescent="0.2">
      <c r="A385" s="106">
        <v>42544</v>
      </c>
      <c r="B385" s="106">
        <v>3.6910079994413536E-2</v>
      </c>
      <c r="D385" s="92">
        <f t="shared" si="68"/>
        <v>4.2544000000000004</v>
      </c>
      <c r="E385" s="92">
        <f t="shared" si="69"/>
        <v>3.6910079994413536E-2</v>
      </c>
      <c r="F385" s="36">
        <f t="shared" si="70"/>
        <v>18.099919360000005</v>
      </c>
      <c r="G385" s="36">
        <f t="shared" si="71"/>
        <v>77.004296925184022</v>
      </c>
      <c r="H385" s="36">
        <f t="shared" si="72"/>
        <v>327.60708083850301</v>
      </c>
      <c r="I385" s="36">
        <f t="shared" si="73"/>
        <v>0.15703024432823295</v>
      </c>
      <c r="J385" s="36">
        <f t="shared" si="74"/>
        <v>0.66806947147003437</v>
      </c>
      <c r="K385" s="36">
        <f t="shared" ca="1" si="75"/>
        <v>5.2485293148266839E-2</v>
      </c>
      <c r="L385" s="36">
        <f t="shared" ca="1" si="76"/>
        <v>2.4258726478796494E-4</v>
      </c>
      <c r="M385" s="36">
        <f t="shared" ca="1" si="77"/>
        <v>28781819724.088688</v>
      </c>
      <c r="N385" s="36">
        <f t="shared" ca="1" si="78"/>
        <v>35718542536.95784</v>
      </c>
      <c r="O385" s="36">
        <f t="shared" ca="1" si="79"/>
        <v>2366380121.1361265</v>
      </c>
      <c r="P385" s="45">
        <f t="shared" ca="1" si="80"/>
        <v>-1.5575213153853303E-2</v>
      </c>
    </row>
    <row r="386" spans="1:16" x14ac:dyDescent="0.2">
      <c r="A386" s="106">
        <v>42582</v>
      </c>
      <c r="B386" s="106">
        <v>3.7664240000594873E-2</v>
      </c>
      <c r="D386" s="92">
        <f t="shared" si="68"/>
        <v>4.2582000000000004</v>
      </c>
      <c r="E386" s="92">
        <f t="shared" si="69"/>
        <v>3.7664240000594873E-2</v>
      </c>
      <c r="F386" s="36">
        <f t="shared" si="70"/>
        <v>18.132267240000004</v>
      </c>
      <c r="G386" s="36">
        <f t="shared" si="71"/>
        <v>77.210820361368022</v>
      </c>
      <c r="H386" s="36">
        <f t="shared" si="72"/>
        <v>328.7791152627774</v>
      </c>
      <c r="I386" s="36">
        <f t="shared" si="73"/>
        <v>0.16038186677053309</v>
      </c>
      <c r="J386" s="36">
        <f t="shared" si="74"/>
        <v>0.68293806508228405</v>
      </c>
      <c r="K386" s="36">
        <f t="shared" ca="1" si="75"/>
        <v>5.2612845119868898E-2</v>
      </c>
      <c r="L386" s="36">
        <f t="shared" ca="1" si="76"/>
        <v>2.2346079501198558E-4</v>
      </c>
      <c r="M386" s="36">
        <f t="shared" ca="1" si="77"/>
        <v>28996212890.420044</v>
      </c>
      <c r="N386" s="36">
        <f t="shared" ca="1" si="78"/>
        <v>35980604060.933311</v>
      </c>
      <c r="O386" s="36">
        <f t="shared" ca="1" si="79"/>
        <v>2383444462.9078827</v>
      </c>
      <c r="P386" s="45">
        <f t="shared" ca="1" si="80"/>
        <v>-1.4948605119274025E-2</v>
      </c>
    </row>
    <row r="387" spans="1:16" x14ac:dyDescent="0.2">
      <c r="A387" s="106">
        <v>42808.5</v>
      </c>
      <c r="B387" s="106">
        <v>4.192522000084864E-2</v>
      </c>
      <c r="D387" s="92">
        <f t="shared" si="68"/>
        <v>4.28085</v>
      </c>
      <c r="E387" s="92">
        <f t="shared" si="69"/>
        <v>4.192522000084864E-2</v>
      </c>
      <c r="F387" s="36">
        <f t="shared" si="70"/>
        <v>18.325676722499999</v>
      </c>
      <c r="G387" s="36">
        <f t="shared" si="71"/>
        <v>78.449473197514124</v>
      </c>
      <c r="H387" s="36">
        <f t="shared" si="72"/>
        <v>335.83042733757833</v>
      </c>
      <c r="I387" s="36">
        <f t="shared" si="73"/>
        <v>0.17947557804063291</v>
      </c>
      <c r="J387" s="36">
        <f t="shared" si="74"/>
        <v>0.76830802825524336</v>
      </c>
      <c r="K387" s="36">
        <f t="shared" ca="1" si="75"/>
        <v>5.3376257658183553E-2</v>
      </c>
      <c r="L387" s="36">
        <f t="shared" ca="1" si="76"/>
        <v>1.3112626342970225E-4</v>
      </c>
      <c r="M387" s="36">
        <f t="shared" ca="1" si="77"/>
        <v>30298531904.116085</v>
      </c>
      <c r="N387" s="36">
        <f t="shared" ca="1" si="78"/>
        <v>37572024580.673088</v>
      </c>
      <c r="O387" s="36">
        <f t="shared" ca="1" si="79"/>
        <v>2487039975.0013862</v>
      </c>
      <c r="P387" s="45">
        <f t="shared" ca="1" si="80"/>
        <v>-1.1451037657334913E-2</v>
      </c>
    </row>
    <row r="388" spans="1:16" x14ac:dyDescent="0.2">
      <c r="A388" s="106">
        <v>43853</v>
      </c>
      <c r="B388" s="106">
        <v>4.1409960002056323E-2</v>
      </c>
      <c r="D388" s="92">
        <f t="shared" si="68"/>
        <v>4.3853</v>
      </c>
      <c r="E388" s="92">
        <f t="shared" si="69"/>
        <v>4.1409960002056323E-2</v>
      </c>
      <c r="F388" s="36">
        <f t="shared" si="70"/>
        <v>19.23085609</v>
      </c>
      <c r="G388" s="36">
        <f t="shared" si="71"/>
        <v>84.333073211477</v>
      </c>
      <c r="H388" s="36">
        <f t="shared" si="72"/>
        <v>369.82582595429005</v>
      </c>
      <c r="I388" s="36">
        <f t="shared" si="73"/>
        <v>0.18159509759701759</v>
      </c>
      <c r="J388" s="36">
        <f t="shared" si="74"/>
        <v>0.79634898149220124</v>
      </c>
      <c r="K388" s="36">
        <f t="shared" ca="1" si="75"/>
        <v>5.6966203139566088E-2</v>
      </c>
      <c r="L388" s="36">
        <f t="shared" ca="1" si="76"/>
        <v>2.4199670055331966E-4</v>
      </c>
      <c r="M388" s="36">
        <f t="shared" ca="1" si="77"/>
        <v>36867639992.196838</v>
      </c>
      <c r="N388" s="36">
        <f t="shared" ca="1" si="78"/>
        <v>45588638405.682137</v>
      </c>
      <c r="O388" s="36">
        <f t="shared" ca="1" si="79"/>
        <v>3008162308.6039028</v>
      </c>
      <c r="P388" s="45">
        <f t="shared" ca="1" si="80"/>
        <v>-1.5556243137509765E-2</v>
      </c>
    </row>
    <row r="389" spans="1:16" x14ac:dyDescent="0.2">
      <c r="A389" s="106">
        <v>45049</v>
      </c>
      <c r="B389" s="106">
        <v>4.4296680003753863E-2</v>
      </c>
      <c r="D389" s="92">
        <f t="shared" si="68"/>
        <v>4.5049000000000001</v>
      </c>
      <c r="E389" s="92">
        <f t="shared" si="69"/>
        <v>4.4296680003753863E-2</v>
      </c>
      <c r="F389" s="36">
        <f t="shared" si="70"/>
        <v>20.294124010000001</v>
      </c>
      <c r="G389" s="36">
        <f t="shared" si="71"/>
        <v>91.422999252649007</v>
      </c>
      <c r="H389" s="36">
        <f t="shared" si="72"/>
        <v>411.85146933325854</v>
      </c>
      <c r="I389" s="36">
        <f t="shared" si="73"/>
        <v>0.1995521137489108</v>
      </c>
      <c r="J389" s="36">
        <f t="shared" si="74"/>
        <v>0.89896231722746833</v>
      </c>
      <c r="K389" s="36">
        <f t="shared" ca="1" si="75"/>
        <v>6.1217106441028513E-2</v>
      </c>
      <c r="L389" s="36">
        <f t="shared" ca="1" si="76"/>
        <v>2.863008308192229E-4</v>
      </c>
      <c r="M389" s="36">
        <f t="shared" ca="1" si="77"/>
        <v>45614145594.695099</v>
      </c>
      <c r="N389" s="36">
        <f t="shared" ca="1" si="78"/>
        <v>56239429790.735039</v>
      </c>
      <c r="O389" s="36">
        <f t="shared" ca="1" si="79"/>
        <v>3698972067.363409</v>
      </c>
      <c r="P389" s="45">
        <f t="shared" ca="1" si="80"/>
        <v>-1.6920426437274649E-2</v>
      </c>
    </row>
    <row r="390" spans="1:16" x14ac:dyDescent="0.2">
      <c r="A390" s="106">
        <v>45090</v>
      </c>
      <c r="B390" s="106">
        <v>4.1638800001237541E-2</v>
      </c>
      <c r="D390" s="92">
        <f t="shared" si="68"/>
        <v>4.5090000000000003</v>
      </c>
      <c r="E390" s="92">
        <f t="shared" si="69"/>
        <v>4.1638800001237541E-2</v>
      </c>
      <c r="F390" s="36">
        <f t="shared" si="70"/>
        <v>20.331081000000005</v>
      </c>
      <c r="G390" s="36">
        <f t="shared" si="71"/>
        <v>91.672844229000034</v>
      </c>
      <c r="H390" s="36">
        <f t="shared" si="72"/>
        <v>413.3528546285612</v>
      </c>
      <c r="I390" s="36">
        <f t="shared" si="73"/>
        <v>0.18774934920558009</v>
      </c>
      <c r="J390" s="36">
        <f t="shared" si="74"/>
        <v>0.84656181556796073</v>
      </c>
      <c r="K390" s="36">
        <f t="shared" ca="1" si="75"/>
        <v>6.1365485918829156E-2</v>
      </c>
      <c r="L390" s="36">
        <f t="shared" ca="1" si="76"/>
        <v>3.8914213729130732E-4</v>
      </c>
      <c r="M390" s="36">
        <f t="shared" ca="1" si="77"/>
        <v>45938729324.587486</v>
      </c>
      <c r="N390" s="36">
        <f t="shared" ca="1" si="78"/>
        <v>56634254176.850403</v>
      </c>
      <c r="O390" s="36">
        <f t="shared" ca="1" si="79"/>
        <v>3724551724.716177</v>
      </c>
      <c r="P390" s="45">
        <f t="shared" ca="1" si="80"/>
        <v>-1.9726685917591615E-2</v>
      </c>
    </row>
    <row r="391" spans="1:16" x14ac:dyDescent="0.2">
      <c r="A391" s="106">
        <v>45368</v>
      </c>
      <c r="B391" s="106">
        <v>4.4029759999830276E-2</v>
      </c>
      <c r="D391" s="92">
        <f t="shared" si="68"/>
        <v>4.5368000000000004</v>
      </c>
      <c r="E391" s="92">
        <f t="shared" si="69"/>
        <v>4.4029759999830276E-2</v>
      </c>
      <c r="F391" s="36">
        <f t="shared" si="70"/>
        <v>20.582554240000004</v>
      </c>
      <c r="G391" s="36">
        <f t="shared" si="71"/>
        <v>93.378932076032029</v>
      </c>
      <c r="H391" s="36">
        <f t="shared" si="72"/>
        <v>423.64153904254215</v>
      </c>
      <c r="I391" s="36">
        <f t="shared" si="73"/>
        <v>0.19975421516723002</v>
      </c>
      <c r="J391" s="36">
        <f t="shared" si="74"/>
        <v>0.90624492337068918</v>
      </c>
      <c r="K391" s="36">
        <f t="shared" ca="1" si="75"/>
        <v>6.2376212781542699E-2</v>
      </c>
      <c r="L391" s="36">
        <f t="shared" ca="1" si="76"/>
        <v>3.3659232967160353E-4</v>
      </c>
      <c r="M391" s="36">
        <f t="shared" ca="1" si="77"/>
        <v>48184704358.963043</v>
      </c>
      <c r="N391" s="36">
        <f t="shared" ca="1" si="78"/>
        <v>59365510980.50647</v>
      </c>
      <c r="O391" s="36">
        <f t="shared" ca="1" si="79"/>
        <v>3901452620.9676461</v>
      </c>
      <c r="P391" s="45">
        <f t="shared" ca="1" si="80"/>
        <v>-1.8346452781712423E-2</v>
      </c>
    </row>
    <row r="392" spans="1:16" x14ac:dyDescent="0.2">
      <c r="A392" s="106">
        <v>46600.5</v>
      </c>
      <c r="B392" s="106">
        <v>4.9166659999173135E-2</v>
      </c>
      <c r="D392" s="92">
        <f t="shared" si="68"/>
        <v>4.66005</v>
      </c>
      <c r="E392" s="92">
        <f t="shared" si="69"/>
        <v>4.9166659999173135E-2</v>
      </c>
      <c r="F392" s="36">
        <f t="shared" si="70"/>
        <v>21.7160660025</v>
      </c>
      <c r="G392" s="36">
        <f t="shared" si="71"/>
        <v>101.19795337495013</v>
      </c>
      <c r="H392" s="36">
        <f t="shared" si="72"/>
        <v>471.5875226249363</v>
      </c>
      <c r="I392" s="36">
        <f t="shared" si="73"/>
        <v>0.22911909392914676</v>
      </c>
      <c r="J392" s="36">
        <f t="shared" si="74"/>
        <v>1.0677064336645203</v>
      </c>
      <c r="K392" s="36">
        <f t="shared" ca="1" si="75"/>
        <v>6.6954664132509181E-2</v>
      </c>
      <c r="L392" s="36">
        <f t="shared" ca="1" si="76"/>
        <v>3.1641309104758026E-4</v>
      </c>
      <c r="M392" s="36">
        <f t="shared" ca="1" si="77"/>
        <v>59131078903.592224</v>
      </c>
      <c r="N392" s="36">
        <f t="shared" ca="1" si="78"/>
        <v>72660194203.043549</v>
      </c>
      <c r="O392" s="36">
        <f t="shared" ca="1" si="79"/>
        <v>4761416604.9832287</v>
      </c>
      <c r="P392" s="45">
        <f t="shared" ca="1" si="80"/>
        <v>-1.7788004133336047E-2</v>
      </c>
    </row>
    <row r="393" spans="1:16" x14ac:dyDescent="0.2">
      <c r="A393" s="106">
        <v>46600.5</v>
      </c>
      <c r="B393" s="106">
        <v>4.9926659994525835E-2</v>
      </c>
      <c r="D393" s="92">
        <f t="shared" si="68"/>
        <v>4.66005</v>
      </c>
      <c r="E393" s="92">
        <f t="shared" si="69"/>
        <v>4.9926659994525835E-2</v>
      </c>
      <c r="F393" s="36">
        <f t="shared" si="70"/>
        <v>21.7160660025</v>
      </c>
      <c r="G393" s="36">
        <f t="shared" si="71"/>
        <v>101.19795337495013</v>
      </c>
      <c r="H393" s="36">
        <f t="shared" si="72"/>
        <v>471.5875226249363</v>
      </c>
      <c r="I393" s="36">
        <f t="shared" si="73"/>
        <v>0.23266073190749012</v>
      </c>
      <c r="J393" s="36">
        <f t="shared" si="74"/>
        <v>1.0842106437254992</v>
      </c>
      <c r="K393" s="36">
        <f t="shared" ca="1" si="75"/>
        <v>6.6954664132509181E-2</v>
      </c>
      <c r="L393" s="36">
        <f t="shared" ca="1" si="76"/>
        <v>2.8995292492317798E-4</v>
      </c>
      <c r="M393" s="36">
        <f t="shared" ca="1" si="77"/>
        <v>59131078903.592224</v>
      </c>
      <c r="N393" s="36">
        <f t="shared" ca="1" si="78"/>
        <v>72660194203.043549</v>
      </c>
      <c r="O393" s="36">
        <f t="shared" ca="1" si="79"/>
        <v>4761416604.9832287</v>
      </c>
      <c r="P393" s="45">
        <f t="shared" ca="1" si="80"/>
        <v>-1.7028004137983346E-2</v>
      </c>
    </row>
    <row r="394" spans="1:16" x14ac:dyDescent="0.2">
      <c r="A394" s="106">
        <v>46613.5</v>
      </c>
      <c r="B394" s="106">
        <v>4.8867820005398244E-2</v>
      </c>
      <c r="D394" s="92">
        <f t="shared" si="68"/>
        <v>4.6613499999999997</v>
      </c>
      <c r="E394" s="92">
        <f t="shared" si="69"/>
        <v>4.8867820005398244E-2</v>
      </c>
      <c r="F394" s="36">
        <f t="shared" si="70"/>
        <v>21.728183822499997</v>
      </c>
      <c r="G394" s="36">
        <f t="shared" si="71"/>
        <v>101.28266966101035</v>
      </c>
      <c r="H394" s="36">
        <f t="shared" si="72"/>
        <v>472.11397222435056</v>
      </c>
      <c r="I394" s="36">
        <f t="shared" si="73"/>
        <v>0.2277900127821631</v>
      </c>
      <c r="J394" s="36">
        <f t="shared" si="74"/>
        <v>1.0618089760821359</v>
      </c>
      <c r="K394" s="36">
        <f t="shared" ca="1" si="75"/>
        <v>6.7003803578712912E-2</v>
      </c>
      <c r="L394" s="36">
        <f t="shared" ca="1" si="76"/>
        <v>3.2891390017153948E-4</v>
      </c>
      <c r="M394" s="36">
        <f t="shared" ca="1" si="77"/>
        <v>59255497423.869713</v>
      </c>
      <c r="N394" s="36">
        <f t="shared" ca="1" si="78"/>
        <v>72811159353.416977</v>
      </c>
      <c r="O394" s="36">
        <f t="shared" ca="1" si="79"/>
        <v>4771172162.8345728</v>
      </c>
      <c r="P394" s="45">
        <f t="shared" ca="1" si="80"/>
        <v>-1.8135983573314668E-2</v>
      </c>
    </row>
    <row r="395" spans="1:16" x14ac:dyDescent="0.2">
      <c r="A395" s="106">
        <v>46613.5</v>
      </c>
      <c r="B395" s="106">
        <v>4.9547820002771914E-2</v>
      </c>
      <c r="D395" s="92">
        <f t="shared" si="68"/>
        <v>4.6613499999999997</v>
      </c>
      <c r="E395" s="92">
        <f t="shared" si="69"/>
        <v>4.9547820002771914E-2</v>
      </c>
      <c r="F395" s="36">
        <f t="shared" si="70"/>
        <v>21.728183822499997</v>
      </c>
      <c r="G395" s="36">
        <f t="shared" si="71"/>
        <v>101.28266966101035</v>
      </c>
      <c r="H395" s="36">
        <f t="shared" si="72"/>
        <v>472.11397222435056</v>
      </c>
      <c r="I395" s="36">
        <f t="shared" si="73"/>
        <v>0.23095973076992085</v>
      </c>
      <c r="J395" s="36">
        <f t="shared" si="74"/>
        <v>1.0765841410243704</v>
      </c>
      <c r="K395" s="36">
        <f t="shared" ca="1" si="75"/>
        <v>6.7003803578712912E-2</v>
      </c>
      <c r="L395" s="36">
        <f t="shared" ca="1" si="76"/>
        <v>3.0471136260352185E-4</v>
      </c>
      <c r="M395" s="36">
        <f t="shared" ca="1" si="77"/>
        <v>59255497423.869713</v>
      </c>
      <c r="N395" s="36">
        <f t="shared" ca="1" si="78"/>
        <v>72811159353.416977</v>
      </c>
      <c r="O395" s="36">
        <f t="shared" ca="1" si="79"/>
        <v>4771172162.8345728</v>
      </c>
      <c r="P395" s="45">
        <f t="shared" ca="1" si="80"/>
        <v>-1.7455983575940998E-2</v>
      </c>
    </row>
    <row r="396" spans="1:16" x14ac:dyDescent="0.2">
      <c r="A396" s="106">
        <v>46682</v>
      </c>
      <c r="B396" s="106">
        <v>4.8976239995681681E-2</v>
      </c>
      <c r="D396" s="92">
        <f t="shared" si="68"/>
        <v>4.6681999999999997</v>
      </c>
      <c r="E396" s="92">
        <f t="shared" si="69"/>
        <v>4.8976239995681681E-2</v>
      </c>
      <c r="F396" s="36">
        <f t="shared" si="70"/>
        <v>21.792091239999998</v>
      </c>
      <c r="G396" s="36">
        <f t="shared" si="71"/>
        <v>101.72984032656798</v>
      </c>
      <c r="H396" s="36">
        <f t="shared" si="72"/>
        <v>474.89524061248466</v>
      </c>
      <c r="I396" s="36">
        <f t="shared" si="73"/>
        <v>0.2286308835478412</v>
      </c>
      <c r="J396" s="36">
        <f t="shared" si="74"/>
        <v>1.0672946905780323</v>
      </c>
      <c r="K396" s="36">
        <f t="shared" ca="1" si="75"/>
        <v>6.7263022862215333E-2</v>
      </c>
      <c r="L396" s="36">
        <f t="shared" ca="1" si="76"/>
        <v>3.3440642760774873E-4</v>
      </c>
      <c r="M396" s="36">
        <f t="shared" ca="1" si="77"/>
        <v>59914284974.734154</v>
      </c>
      <c r="N396" s="36">
        <f t="shared" ca="1" si="78"/>
        <v>73610459852.340836</v>
      </c>
      <c r="O396" s="36">
        <f t="shared" ca="1" si="79"/>
        <v>4822820682.3585424</v>
      </c>
      <c r="P396" s="45">
        <f t="shared" ca="1" si="80"/>
        <v>-1.8286782866533652E-2</v>
      </c>
    </row>
    <row r="397" spans="1:16" x14ac:dyDescent="0.2">
      <c r="A397" s="106">
        <v>46797.5</v>
      </c>
      <c r="B397" s="106">
        <v>4.9502699999720789E-2</v>
      </c>
      <c r="D397" s="92">
        <f t="shared" si="68"/>
        <v>4.6797500000000003</v>
      </c>
      <c r="E397" s="92">
        <f t="shared" si="69"/>
        <v>4.9502699999720789E-2</v>
      </c>
      <c r="F397" s="36">
        <f t="shared" si="70"/>
        <v>21.900060062500003</v>
      </c>
      <c r="G397" s="36">
        <f t="shared" si="71"/>
        <v>102.4868060774844</v>
      </c>
      <c r="H397" s="36">
        <f t="shared" si="72"/>
        <v>479.61263074110764</v>
      </c>
      <c r="I397" s="36">
        <f t="shared" si="73"/>
        <v>0.23166026032369338</v>
      </c>
      <c r="J397" s="36">
        <f t="shared" si="74"/>
        <v>1.0841121032498042</v>
      </c>
      <c r="K397" s="36">
        <f t="shared" ca="1" si="75"/>
        <v>6.7701212963592883E-2</v>
      </c>
      <c r="L397" s="36">
        <f t="shared" ca="1" si="76"/>
        <v>3.3118587409622065E-4</v>
      </c>
      <c r="M397" s="36">
        <f t="shared" ca="1" si="77"/>
        <v>61037322646.228516</v>
      </c>
      <c r="N397" s="36">
        <f t="shared" ca="1" si="78"/>
        <v>74972840484.849136</v>
      </c>
      <c r="O397" s="36">
        <f t="shared" ca="1" si="79"/>
        <v>4910841271.4310398</v>
      </c>
      <c r="P397" s="45">
        <f t="shared" ca="1" si="80"/>
        <v>-1.8198512963872093E-2</v>
      </c>
    </row>
    <row r="398" spans="1:16" x14ac:dyDescent="0.2">
      <c r="A398" s="106">
        <v>46810</v>
      </c>
      <c r="B398" s="106">
        <v>4.9019199999747798E-2</v>
      </c>
      <c r="D398" s="92">
        <f t="shared" si="68"/>
        <v>4.681</v>
      </c>
      <c r="E398" s="92">
        <f t="shared" si="69"/>
        <v>4.9019199999747798E-2</v>
      </c>
      <c r="F398" s="36">
        <f t="shared" si="70"/>
        <v>21.911761000000002</v>
      </c>
      <c r="G398" s="36">
        <f t="shared" si="71"/>
        <v>102.56895324100002</v>
      </c>
      <c r="H398" s="36">
        <f t="shared" si="72"/>
        <v>480.1252701211211</v>
      </c>
      <c r="I398" s="36">
        <f t="shared" si="73"/>
        <v>0.22945887519881944</v>
      </c>
      <c r="J398" s="36">
        <f t="shared" si="74"/>
        <v>1.0740969948056738</v>
      </c>
      <c r="K398" s="36">
        <f t="shared" ca="1" si="75"/>
        <v>6.7748719878865937E-2</v>
      </c>
      <c r="L398" s="36">
        <f t="shared" ca="1" si="76"/>
        <v>3.5079491490228157E-4</v>
      </c>
      <c r="M398" s="36">
        <f t="shared" ca="1" si="77"/>
        <v>61159789398.002213</v>
      </c>
      <c r="N398" s="36">
        <f t="shared" ca="1" si="78"/>
        <v>75121393183.942154</v>
      </c>
      <c r="O398" s="36">
        <f t="shared" ca="1" si="79"/>
        <v>4920438008.5586376</v>
      </c>
      <c r="P398" s="45">
        <f t="shared" ca="1" si="80"/>
        <v>-1.8729519879118139E-2</v>
      </c>
    </row>
    <row r="399" spans="1:16" x14ac:dyDescent="0.2">
      <c r="A399" s="106">
        <v>46831</v>
      </c>
      <c r="B399" s="106">
        <v>4.8674919999029953E-2</v>
      </c>
      <c r="D399" s="92">
        <f t="shared" si="68"/>
        <v>4.6830999999999996</v>
      </c>
      <c r="E399" s="92">
        <f t="shared" si="69"/>
        <v>4.8674919999029953E-2</v>
      </c>
      <c r="F399" s="36">
        <f t="shared" si="70"/>
        <v>21.931425609999994</v>
      </c>
      <c r="G399" s="36">
        <f t="shared" si="71"/>
        <v>102.70705927419097</v>
      </c>
      <c r="H399" s="36">
        <f t="shared" si="72"/>
        <v>480.98742928696362</v>
      </c>
      <c r="I399" s="36">
        <f t="shared" si="73"/>
        <v>0.22794951784745715</v>
      </c>
      <c r="J399" s="36">
        <f t="shared" si="74"/>
        <v>1.0675103870314264</v>
      </c>
      <c r="K399" s="36">
        <f t="shared" ca="1" si="75"/>
        <v>6.7828568317771093E-2</v>
      </c>
      <c r="L399" s="36">
        <f t="shared" ca="1" si="76"/>
        <v>3.6686224391801531E-4</v>
      </c>
      <c r="M399" s="36">
        <f t="shared" ca="1" si="77"/>
        <v>61365942214.499565</v>
      </c>
      <c r="N399" s="36">
        <f t="shared" ca="1" si="78"/>
        <v>75371451154.895844</v>
      </c>
      <c r="O399" s="36">
        <f t="shared" ca="1" si="79"/>
        <v>4936591729.8842697</v>
      </c>
      <c r="P399" s="45">
        <f t="shared" ca="1" si="80"/>
        <v>-1.915364831874114E-2</v>
      </c>
    </row>
    <row r="400" spans="1:16" x14ac:dyDescent="0.2">
      <c r="A400" s="106">
        <v>46831</v>
      </c>
      <c r="B400" s="106">
        <v>4.9874919997819234E-2</v>
      </c>
      <c r="D400" s="92">
        <f t="shared" si="68"/>
        <v>4.6830999999999996</v>
      </c>
      <c r="E400" s="92">
        <f t="shared" si="69"/>
        <v>4.9874919997819234E-2</v>
      </c>
      <c r="F400" s="36">
        <f t="shared" si="70"/>
        <v>21.931425609999994</v>
      </c>
      <c r="G400" s="36">
        <f t="shared" si="71"/>
        <v>102.70705927419097</v>
      </c>
      <c r="H400" s="36">
        <f t="shared" si="72"/>
        <v>480.98742928696362</v>
      </c>
      <c r="I400" s="36">
        <f t="shared" si="73"/>
        <v>0.23356923784178724</v>
      </c>
      <c r="J400" s="36">
        <f t="shared" si="74"/>
        <v>1.0938280977368737</v>
      </c>
      <c r="K400" s="36">
        <f t="shared" ca="1" si="75"/>
        <v>6.7828568317771093E-2</v>
      </c>
      <c r="L400" s="36">
        <f t="shared" ca="1" si="76"/>
        <v>3.2233348799651023E-4</v>
      </c>
      <c r="M400" s="36">
        <f t="shared" ca="1" si="77"/>
        <v>61365942214.499565</v>
      </c>
      <c r="N400" s="36">
        <f t="shared" ca="1" si="78"/>
        <v>75371451154.895844</v>
      </c>
      <c r="O400" s="36">
        <f t="shared" ca="1" si="79"/>
        <v>4936591729.8842697</v>
      </c>
      <c r="P400" s="45">
        <f t="shared" ca="1" si="80"/>
        <v>-1.7953648319951859E-2</v>
      </c>
    </row>
    <row r="401" spans="1:16" x14ac:dyDescent="0.2">
      <c r="A401" s="106">
        <v>46831.5</v>
      </c>
      <c r="B401" s="106">
        <v>4.9369579995982349E-2</v>
      </c>
      <c r="D401" s="92">
        <f t="shared" si="68"/>
        <v>4.6831500000000004</v>
      </c>
      <c r="E401" s="92">
        <f t="shared" si="69"/>
        <v>4.9369579995982349E-2</v>
      </c>
      <c r="F401" s="36">
        <f t="shared" si="70"/>
        <v>21.931893922500002</v>
      </c>
      <c r="G401" s="36">
        <f t="shared" si="71"/>
        <v>102.7103490231559</v>
      </c>
      <c r="H401" s="36">
        <f t="shared" si="72"/>
        <v>481.00797102779251</v>
      </c>
      <c r="I401" s="36">
        <f t="shared" si="73"/>
        <v>0.23120514855818475</v>
      </c>
      <c r="J401" s="36">
        <f t="shared" si="74"/>
        <v>1.082768391470263</v>
      </c>
      <c r="K401" s="36">
        <f t="shared" ca="1" si="75"/>
        <v>6.7830470033734269E-2</v>
      </c>
      <c r="L401" s="36">
        <f t="shared" ca="1" si="76"/>
        <v>3.4080446098596809E-4</v>
      </c>
      <c r="M401" s="36">
        <f t="shared" ca="1" si="77"/>
        <v>61370856865.230614</v>
      </c>
      <c r="N401" s="36">
        <f t="shared" ca="1" si="78"/>
        <v>75377412401.567703</v>
      </c>
      <c r="O401" s="36">
        <f t="shared" ca="1" si="79"/>
        <v>4936976819.5106459</v>
      </c>
      <c r="P401" s="45">
        <f t="shared" ca="1" si="80"/>
        <v>-1.846089003775192E-2</v>
      </c>
    </row>
    <row r="402" spans="1:16" x14ac:dyDescent="0.2">
      <c r="A402" s="106">
        <v>46832</v>
      </c>
      <c r="B402" s="106">
        <v>5.0634239996725228E-2</v>
      </c>
      <c r="D402" s="92">
        <f t="shared" si="68"/>
        <v>4.6832000000000003</v>
      </c>
      <c r="E402" s="92">
        <f t="shared" si="69"/>
        <v>5.0634239996725228E-2</v>
      </c>
      <c r="F402" s="36">
        <f t="shared" si="70"/>
        <v>21.932362240000003</v>
      </c>
      <c r="G402" s="36">
        <f t="shared" si="71"/>
        <v>102.71363884236803</v>
      </c>
      <c r="H402" s="36">
        <f t="shared" si="72"/>
        <v>481.02851342657794</v>
      </c>
      <c r="I402" s="36">
        <f t="shared" si="73"/>
        <v>0.2371302727526636</v>
      </c>
      <c r="J402" s="36">
        <f t="shared" si="74"/>
        <v>1.1105284933552741</v>
      </c>
      <c r="K402" s="36">
        <f t="shared" ca="1" si="75"/>
        <v>6.7832371775867428E-2</v>
      </c>
      <c r="L402" s="36">
        <f t="shared" ca="1" si="76"/>
        <v>2.9577573669274085E-4</v>
      </c>
      <c r="M402" s="36">
        <f t="shared" ca="1" si="77"/>
        <v>61375771806.840675</v>
      </c>
      <c r="N402" s="36">
        <f t="shared" ca="1" si="78"/>
        <v>75383373996.596268</v>
      </c>
      <c r="O402" s="36">
        <f t="shared" ca="1" si="79"/>
        <v>4937361931.3453379</v>
      </c>
      <c r="P402" s="45">
        <f t="shared" ca="1" si="80"/>
        <v>-1.7198131779142201E-2</v>
      </c>
    </row>
    <row r="403" spans="1:16" x14ac:dyDescent="0.2">
      <c r="A403" s="106">
        <v>46832</v>
      </c>
      <c r="B403" s="106">
        <v>5.1154239998140838E-2</v>
      </c>
      <c r="D403" s="92">
        <f t="shared" si="68"/>
        <v>4.6832000000000003</v>
      </c>
      <c r="E403" s="92">
        <f t="shared" si="69"/>
        <v>5.1154239998140838E-2</v>
      </c>
      <c r="F403" s="36">
        <f t="shared" si="70"/>
        <v>21.932362240000003</v>
      </c>
      <c r="G403" s="36">
        <f t="shared" si="71"/>
        <v>102.71363884236803</v>
      </c>
      <c r="H403" s="36">
        <f t="shared" si="72"/>
        <v>481.02851342657794</v>
      </c>
      <c r="I403" s="36">
        <f t="shared" si="73"/>
        <v>0.23956553675929318</v>
      </c>
      <c r="J403" s="36">
        <f t="shared" si="74"/>
        <v>1.1219333217511218</v>
      </c>
      <c r="K403" s="36">
        <f t="shared" ca="1" si="75"/>
        <v>6.7832371775867428E-2</v>
      </c>
      <c r="L403" s="36">
        <f t="shared" ca="1" si="76"/>
        <v>2.7816007959521351E-4</v>
      </c>
      <c r="M403" s="36">
        <f t="shared" ca="1" si="77"/>
        <v>61375771806.840675</v>
      </c>
      <c r="N403" s="36">
        <f t="shared" ca="1" si="78"/>
        <v>75383373996.596268</v>
      </c>
      <c r="O403" s="36">
        <f t="shared" ca="1" si="79"/>
        <v>4937361931.3453379</v>
      </c>
      <c r="P403" s="45">
        <f t="shared" ca="1" si="80"/>
        <v>-1.667813177772659E-2</v>
      </c>
    </row>
    <row r="404" spans="1:16" x14ac:dyDescent="0.2">
      <c r="A404" s="106">
        <v>48060</v>
      </c>
      <c r="B404" s="106">
        <v>5.6319199997233227E-2</v>
      </c>
      <c r="D404" s="92">
        <f t="shared" si="68"/>
        <v>4.806</v>
      </c>
      <c r="E404" s="92">
        <f t="shared" si="69"/>
        <v>5.6319199997233227E-2</v>
      </c>
      <c r="F404" s="36">
        <f t="shared" si="70"/>
        <v>23.097636000000001</v>
      </c>
      <c r="G404" s="36">
        <f t="shared" si="71"/>
        <v>111.00723861600001</v>
      </c>
      <c r="H404" s="36">
        <f t="shared" si="72"/>
        <v>533.50078878849604</v>
      </c>
      <c r="I404" s="36">
        <f t="shared" si="73"/>
        <v>0.27067007518670289</v>
      </c>
      <c r="J404" s="36">
        <f t="shared" si="74"/>
        <v>1.3008403813472942</v>
      </c>
      <c r="K404" s="36">
        <f t="shared" ca="1" si="75"/>
        <v>7.2582010595238125E-2</v>
      </c>
      <c r="L404" s="36">
        <f t="shared" ca="1" si="76"/>
        <v>2.6447900854658041E-4</v>
      </c>
      <c r="M404" s="36">
        <f t="shared" ca="1" si="77"/>
        <v>74352774872.616089</v>
      </c>
      <c r="N404" s="36">
        <f t="shared" ca="1" si="78"/>
        <v>91109522933.158249</v>
      </c>
      <c r="O404" s="36">
        <f t="shared" ca="1" si="79"/>
        <v>5952306639.473197</v>
      </c>
      <c r="P404" s="45">
        <f t="shared" ca="1" si="80"/>
        <v>-1.6262810598004898E-2</v>
      </c>
    </row>
    <row r="405" spans="1:16" x14ac:dyDescent="0.2">
      <c r="A405" s="106">
        <v>48286.5</v>
      </c>
      <c r="B405" s="106">
        <v>5.2380180000909604E-2</v>
      </c>
      <c r="D405" s="92">
        <f t="shared" ref="D405:D468" si="81">A405/A$18</f>
        <v>4.8286499999999997</v>
      </c>
      <c r="E405" s="92">
        <f t="shared" ref="E405:E468" si="82">B405/B$18</f>
        <v>5.2380180000909604E-2</v>
      </c>
      <c r="F405" s="36">
        <f t="shared" ref="F405:F468" si="83">D405*D405</f>
        <v>23.315860822499996</v>
      </c>
      <c r="G405" s="36">
        <f t="shared" ref="G405:G468" si="84">D405*F405</f>
        <v>112.5841313605646</v>
      </c>
      <c r="H405" s="36">
        <f t="shared" ref="H405:H468" si="85">F405*F405</f>
        <v>543.62936589419019</v>
      </c>
      <c r="I405" s="36">
        <f t="shared" ref="I405:I468" si="86">E405*D405</f>
        <v>0.25292555616139212</v>
      </c>
      <c r="J405" s="36">
        <f t="shared" ref="J405:J468" si="87">I405*D405</f>
        <v>1.221288986758706</v>
      </c>
      <c r="K405" s="36">
        <f t="shared" ref="K405:K468" ca="1" si="88">+E$4+E$5*D405+E$6*D405^2</f>
        <v>7.3475306822130659E-2</v>
      </c>
      <c r="L405" s="36">
        <f t="shared" ref="L405:L468" ca="1" si="89">+(K405-E405)^2</f>
        <v>4.4500437560339993E-4</v>
      </c>
      <c r="M405" s="36">
        <f t="shared" ref="M405:M468" ca="1" si="90">(M$1-M$2*D405+M$3*F405)^2</f>
        <v>76951572975.367508</v>
      </c>
      <c r="N405" s="36">
        <f t="shared" ref="N405:N468" ca="1" si="91">(-M$2+M$4*D405-M$5*F405)^2</f>
        <v>94255731939.796036</v>
      </c>
      <c r="O405" s="36">
        <f t="shared" ref="O405:O468" ca="1" si="92">+(M$3-D405*M$5+F405*M$6)^2</f>
        <v>6155152530.5091352</v>
      </c>
      <c r="P405" s="45">
        <f t="shared" ref="P405:P468" ca="1" si="93">+E405-K405</f>
        <v>-2.1095126821221055E-2</v>
      </c>
    </row>
    <row r="406" spans="1:16" x14ac:dyDescent="0.2">
      <c r="A406" s="106">
        <v>48287</v>
      </c>
      <c r="B406" s="106">
        <v>5.313484000362223E-2</v>
      </c>
      <c r="D406" s="92">
        <f t="shared" si="81"/>
        <v>4.8287000000000004</v>
      </c>
      <c r="E406" s="92">
        <f t="shared" si="82"/>
        <v>5.313484000362223E-2</v>
      </c>
      <c r="F406" s="36">
        <f t="shared" si="83"/>
        <v>23.316343690000004</v>
      </c>
      <c r="G406" s="36">
        <f t="shared" si="84"/>
        <v>112.58762877590303</v>
      </c>
      <c r="H406" s="36">
        <f t="shared" si="85"/>
        <v>543.65188307020298</v>
      </c>
      <c r="I406" s="36">
        <f t="shared" si="86"/>
        <v>0.25657220192549068</v>
      </c>
      <c r="J406" s="36">
        <f t="shared" si="87"/>
        <v>1.238910191437617</v>
      </c>
      <c r="K406" s="36">
        <f t="shared" ca="1" si="88"/>
        <v>7.3477284719080549E-2</v>
      </c>
      <c r="L406" s="36">
        <f t="shared" ca="1" si="89"/>
        <v>4.1381505700147808E-4</v>
      </c>
      <c r="M406" s="36">
        <f t="shared" ca="1" si="90"/>
        <v>76957383132.306732</v>
      </c>
      <c r="N406" s="36">
        <f t="shared" ca="1" si="91"/>
        <v>94262764877.385101</v>
      </c>
      <c r="O406" s="36">
        <f t="shared" ca="1" si="92"/>
        <v>6155605895.6638546</v>
      </c>
      <c r="P406" s="45">
        <f t="shared" ca="1" si="93"/>
        <v>-2.0342444715458319E-2</v>
      </c>
    </row>
    <row r="407" spans="1:16" x14ac:dyDescent="0.2">
      <c r="A407" s="106">
        <v>48423</v>
      </c>
      <c r="B407" s="106">
        <v>5.660236000403529E-2</v>
      </c>
      <c r="D407" s="92">
        <f t="shared" si="81"/>
        <v>4.8422999999999998</v>
      </c>
      <c r="E407" s="92">
        <f t="shared" si="82"/>
        <v>5.660236000403529E-2</v>
      </c>
      <c r="F407" s="36">
        <f t="shared" si="83"/>
        <v>23.44786929</v>
      </c>
      <c r="G407" s="36">
        <f t="shared" si="84"/>
        <v>113.541617462967</v>
      </c>
      <c r="H407" s="36">
        <f t="shared" si="85"/>
        <v>549.80257424092508</v>
      </c>
      <c r="I407" s="36">
        <f t="shared" si="86"/>
        <v>0.2740856078475401</v>
      </c>
      <c r="J407" s="36">
        <f t="shared" si="87"/>
        <v>1.3272047388801433</v>
      </c>
      <c r="K407" s="36">
        <f t="shared" ca="1" si="88"/>
        <v>7.4016244330690956E-2</v>
      </c>
      <c r="L407" s="36">
        <f t="shared" ca="1" si="89"/>
        <v>3.0324336734214381E-4</v>
      </c>
      <c r="M407" s="36">
        <f t="shared" ca="1" si="90"/>
        <v>78549841154.01059</v>
      </c>
      <c r="N407" s="36">
        <f t="shared" ca="1" si="91"/>
        <v>96190188692.321243</v>
      </c>
      <c r="O407" s="36">
        <f t="shared" ca="1" si="92"/>
        <v>6279842124.3478756</v>
      </c>
      <c r="P407" s="45">
        <f t="shared" ca="1" si="93"/>
        <v>-1.7413884326655665E-2</v>
      </c>
    </row>
    <row r="408" spans="1:16" x14ac:dyDescent="0.2">
      <c r="A408" s="106">
        <v>48598.5</v>
      </c>
      <c r="B408" s="106">
        <v>5.2808020001975819E-2</v>
      </c>
      <c r="D408" s="92">
        <f t="shared" si="81"/>
        <v>4.8598499999999998</v>
      </c>
      <c r="E408" s="92">
        <f t="shared" si="82"/>
        <v>5.2808020001975819E-2</v>
      </c>
      <c r="F408" s="36">
        <f t="shared" si="83"/>
        <v>23.618142022499999</v>
      </c>
      <c r="G408" s="36">
        <f t="shared" si="84"/>
        <v>114.78062750804662</v>
      </c>
      <c r="H408" s="36">
        <f t="shared" si="85"/>
        <v>557.81663259498032</v>
      </c>
      <c r="I408" s="36">
        <f t="shared" si="86"/>
        <v>0.2566390560066022</v>
      </c>
      <c r="J408" s="36">
        <f t="shared" si="87"/>
        <v>1.2472273163336856</v>
      </c>
      <c r="K408" s="36">
        <f t="shared" ca="1" si="88"/>
        <v>7.4714601346557025E-2</v>
      </c>
      <c r="L408" s="36">
        <f t="shared" ca="1" si="89"/>
        <v>4.7989830620675329E-4</v>
      </c>
      <c r="M408" s="36">
        <f t="shared" ca="1" si="90"/>
        <v>80640705981.132355</v>
      </c>
      <c r="N408" s="36">
        <f t="shared" ca="1" si="91"/>
        <v>98720334258.655273</v>
      </c>
      <c r="O408" s="36">
        <f t="shared" ca="1" si="92"/>
        <v>6442893851.9862909</v>
      </c>
      <c r="P408" s="45">
        <f t="shared" ca="1" si="93"/>
        <v>-2.1906581344581205E-2</v>
      </c>
    </row>
    <row r="409" spans="1:16" x14ac:dyDescent="0.2">
      <c r="A409" s="106">
        <v>48599</v>
      </c>
      <c r="B409" s="106">
        <v>5.3722680000646506E-2</v>
      </c>
      <c r="D409" s="92">
        <f t="shared" si="81"/>
        <v>4.8598999999999997</v>
      </c>
      <c r="E409" s="92">
        <f t="shared" si="82"/>
        <v>5.3722680000646506E-2</v>
      </c>
      <c r="F409" s="36">
        <f t="shared" si="83"/>
        <v>23.618628009999998</v>
      </c>
      <c r="G409" s="36">
        <f t="shared" si="84"/>
        <v>114.78417026579898</v>
      </c>
      <c r="H409" s="36">
        <f t="shared" si="85"/>
        <v>557.83958907475653</v>
      </c>
      <c r="I409" s="36">
        <f t="shared" si="86"/>
        <v>0.26108685253514191</v>
      </c>
      <c r="J409" s="36">
        <f t="shared" si="87"/>
        <v>1.268855994635536</v>
      </c>
      <c r="K409" s="36">
        <f t="shared" ca="1" si="88"/>
        <v>7.4716595573611905E-2</v>
      </c>
      <c r="L409" s="36">
        <f t="shared" ca="1" si="89"/>
        <v>4.4074449108479909E-4</v>
      </c>
      <c r="M409" s="36">
        <f t="shared" ca="1" si="90"/>
        <v>80646721075.539383</v>
      </c>
      <c r="N409" s="36">
        <f t="shared" ca="1" si="91"/>
        <v>98727612256.411728</v>
      </c>
      <c r="O409" s="36">
        <f t="shared" ca="1" si="92"/>
        <v>6443362817.5262194</v>
      </c>
      <c r="P409" s="45">
        <f t="shared" ca="1" si="93"/>
        <v>-2.0993915572965399E-2</v>
      </c>
    </row>
    <row r="410" spans="1:16" x14ac:dyDescent="0.2">
      <c r="A410" s="106">
        <v>49056</v>
      </c>
      <c r="B410" s="106">
        <v>5.5301920001511462E-2</v>
      </c>
      <c r="D410" s="92">
        <f t="shared" si="81"/>
        <v>4.9055999999999997</v>
      </c>
      <c r="E410" s="92">
        <f t="shared" si="82"/>
        <v>5.5301920001511462E-2</v>
      </c>
      <c r="F410" s="36">
        <f t="shared" si="83"/>
        <v>24.064911359999996</v>
      </c>
      <c r="G410" s="36">
        <f t="shared" si="84"/>
        <v>118.05282916761598</v>
      </c>
      <c r="H410" s="36">
        <f t="shared" si="85"/>
        <v>579.11995876465687</v>
      </c>
      <c r="I410" s="36">
        <f t="shared" si="86"/>
        <v>0.27128909875941459</v>
      </c>
      <c r="J410" s="36">
        <f t="shared" si="87"/>
        <v>1.3308358028741842</v>
      </c>
      <c r="K410" s="36">
        <f t="shared" ca="1" si="88"/>
        <v>7.6550262234891114E-2</v>
      </c>
      <c r="L410" s="36">
        <f t="shared" ca="1" si="89"/>
        <v>4.5149204766682541E-4</v>
      </c>
      <c r="M410" s="36">
        <f t="shared" ca="1" si="90"/>
        <v>86284962814.149612</v>
      </c>
      <c r="N410" s="36">
        <f t="shared" ca="1" si="91"/>
        <v>105547598599.50278</v>
      </c>
      <c r="O410" s="36">
        <f t="shared" ca="1" si="92"/>
        <v>6882682751.7571621</v>
      </c>
      <c r="P410" s="45">
        <f t="shared" ca="1" si="93"/>
        <v>-2.1248342233379652E-2</v>
      </c>
    </row>
    <row r="411" spans="1:16" x14ac:dyDescent="0.2">
      <c r="A411" s="106">
        <v>49094.5</v>
      </c>
      <c r="B411" s="106">
        <v>5.4810739995446056E-2</v>
      </c>
      <c r="D411" s="92">
        <f t="shared" si="81"/>
        <v>4.9094499999999996</v>
      </c>
      <c r="E411" s="92">
        <f t="shared" si="82"/>
        <v>5.4810739995446056E-2</v>
      </c>
      <c r="F411" s="36">
        <f t="shared" si="83"/>
        <v>24.102699302499996</v>
      </c>
      <c r="G411" s="36">
        <f t="shared" si="84"/>
        <v>118.3309970906586</v>
      </c>
      <c r="H411" s="36">
        <f t="shared" si="85"/>
        <v>580.94011366673385</v>
      </c>
      <c r="I411" s="36">
        <f t="shared" si="86"/>
        <v>0.26909058747064263</v>
      </c>
      <c r="J411" s="36">
        <f t="shared" si="87"/>
        <v>1.3210867846577463</v>
      </c>
      <c r="K411" s="36">
        <f t="shared" ca="1" si="88"/>
        <v>7.6705738101829526E-2</v>
      </c>
      <c r="L411" s="36">
        <f t="shared" ca="1" si="89"/>
        <v>4.7939094207853574E-4</v>
      </c>
      <c r="M411" s="36">
        <f t="shared" ca="1" si="90"/>
        <v>86772925042.654984</v>
      </c>
      <c r="N411" s="36">
        <f t="shared" ca="1" si="91"/>
        <v>106137649480.41682</v>
      </c>
      <c r="O411" s="36">
        <f t="shared" ca="1" si="92"/>
        <v>6920679664.6703529</v>
      </c>
      <c r="P411" s="45">
        <f t="shared" ca="1" si="93"/>
        <v>-2.189499810638347E-2</v>
      </c>
    </row>
    <row r="412" spans="1:16" x14ac:dyDescent="0.2">
      <c r="A412" s="106">
        <v>49094.5</v>
      </c>
      <c r="B412" s="106">
        <v>5.4810739995446056E-2</v>
      </c>
      <c r="D412" s="92">
        <f t="shared" si="81"/>
        <v>4.9094499999999996</v>
      </c>
      <c r="E412" s="92">
        <f t="shared" si="82"/>
        <v>5.4810739995446056E-2</v>
      </c>
      <c r="F412" s="36">
        <f t="shared" si="83"/>
        <v>24.102699302499996</v>
      </c>
      <c r="G412" s="36">
        <f t="shared" si="84"/>
        <v>118.3309970906586</v>
      </c>
      <c r="H412" s="36">
        <f t="shared" si="85"/>
        <v>580.94011366673385</v>
      </c>
      <c r="I412" s="36">
        <f t="shared" si="86"/>
        <v>0.26909058747064263</v>
      </c>
      <c r="J412" s="36">
        <f t="shared" si="87"/>
        <v>1.3210867846577463</v>
      </c>
      <c r="K412" s="36">
        <f t="shared" ca="1" si="88"/>
        <v>7.6705738101829526E-2</v>
      </c>
      <c r="L412" s="36">
        <f t="shared" ca="1" si="89"/>
        <v>4.7939094207853574E-4</v>
      </c>
      <c r="M412" s="36">
        <f t="shared" ca="1" si="90"/>
        <v>86772925042.654984</v>
      </c>
      <c r="N412" s="36">
        <f t="shared" ca="1" si="91"/>
        <v>106137649480.41682</v>
      </c>
      <c r="O412" s="36">
        <f t="shared" ca="1" si="92"/>
        <v>6920679664.6703529</v>
      </c>
      <c r="P412" s="45">
        <f t="shared" ca="1" si="93"/>
        <v>-2.189499810638347E-2</v>
      </c>
    </row>
    <row r="413" spans="1:16" x14ac:dyDescent="0.2">
      <c r="A413" s="106">
        <v>49741.5</v>
      </c>
      <c r="B413" s="106">
        <v>5.3440780000528321E-2</v>
      </c>
      <c r="D413" s="92">
        <f t="shared" si="81"/>
        <v>4.9741499999999998</v>
      </c>
      <c r="E413" s="92">
        <f t="shared" si="82"/>
        <v>5.3440780000528321E-2</v>
      </c>
      <c r="F413" s="36">
        <f t="shared" si="83"/>
        <v>24.742168222499998</v>
      </c>
      <c r="G413" s="36">
        <f t="shared" si="84"/>
        <v>123.07125606394837</v>
      </c>
      <c r="H413" s="36">
        <f t="shared" si="85"/>
        <v>612.17488835048869</v>
      </c>
      <c r="I413" s="36">
        <f t="shared" si="86"/>
        <v>0.26582245583962794</v>
      </c>
      <c r="J413" s="36">
        <f t="shared" si="87"/>
        <v>1.3222407687146853</v>
      </c>
      <c r="K413" s="36">
        <f t="shared" ca="1" si="88"/>
        <v>7.9341754127095959E-2</v>
      </c>
      <c r="L413" s="36">
        <f t="shared" ca="1" si="89"/>
        <v>6.7086046070512629E-4</v>
      </c>
      <c r="M413" s="36">
        <f t="shared" ca="1" si="90"/>
        <v>95283028826.42511</v>
      </c>
      <c r="N413" s="36">
        <f t="shared" ca="1" si="91"/>
        <v>116423753625.08308</v>
      </c>
      <c r="O413" s="36">
        <f t="shared" ca="1" si="92"/>
        <v>7582774394.8574171</v>
      </c>
      <c r="P413" s="45">
        <f t="shared" ca="1" si="93"/>
        <v>-2.5900974126567639E-2</v>
      </c>
    </row>
    <row r="414" spans="1:16" x14ac:dyDescent="0.2">
      <c r="A414" s="106">
        <v>49754</v>
      </c>
      <c r="B414" s="106">
        <v>5.4497279998031445E-2</v>
      </c>
      <c r="D414" s="92">
        <f t="shared" si="81"/>
        <v>4.9753999999999996</v>
      </c>
      <c r="E414" s="92">
        <f t="shared" si="82"/>
        <v>5.4497279998031445E-2</v>
      </c>
      <c r="F414" s="36">
        <f t="shared" si="83"/>
        <v>24.754605159999997</v>
      </c>
      <c r="G414" s="36">
        <f t="shared" si="84"/>
        <v>123.16406251306398</v>
      </c>
      <c r="H414" s="36">
        <f t="shared" si="85"/>
        <v>612.79047662749849</v>
      </c>
      <c r="I414" s="36">
        <f t="shared" si="86"/>
        <v>0.27114576690220565</v>
      </c>
      <c r="J414" s="36">
        <f t="shared" si="87"/>
        <v>1.3490586486452338</v>
      </c>
      <c r="K414" s="36">
        <f t="shared" ca="1" si="88"/>
        <v>7.939311327227172E-2</v>
      </c>
      <c r="L414" s="36">
        <f t="shared" ca="1" si="89"/>
        <v>6.1980251441876933E-4</v>
      </c>
      <c r="M414" s="36">
        <f t="shared" ca="1" si="90"/>
        <v>95453297145.467331</v>
      </c>
      <c r="N414" s="36">
        <f t="shared" ca="1" si="91"/>
        <v>116629473687.55653</v>
      </c>
      <c r="O414" s="36">
        <f t="shared" ca="1" si="92"/>
        <v>7596010811.8418217</v>
      </c>
      <c r="P414" s="45">
        <f t="shared" ca="1" si="93"/>
        <v>-2.4895833274240275E-2</v>
      </c>
    </row>
    <row r="415" spans="1:16" x14ac:dyDescent="0.2">
      <c r="A415" s="106">
        <v>49784.5</v>
      </c>
      <c r="B415" s="106">
        <v>5.774154000391718E-2</v>
      </c>
      <c r="D415" s="92">
        <f t="shared" si="81"/>
        <v>4.9784499999999996</v>
      </c>
      <c r="E415" s="92">
        <f t="shared" si="82"/>
        <v>5.774154000391718E-2</v>
      </c>
      <c r="F415" s="36">
        <f t="shared" si="83"/>
        <v>24.784964402499995</v>
      </c>
      <c r="G415" s="36">
        <f t="shared" si="84"/>
        <v>123.39070602962609</v>
      </c>
      <c r="H415" s="36">
        <f t="shared" si="85"/>
        <v>614.29446043319194</v>
      </c>
      <c r="I415" s="36">
        <f t="shared" si="86"/>
        <v>0.28746336983250148</v>
      </c>
      <c r="J415" s="36">
        <f t="shared" si="87"/>
        <v>1.4311220135426168</v>
      </c>
      <c r="K415" s="36">
        <f t="shared" ca="1" si="88"/>
        <v>7.9518498230515738E-2</v>
      </c>
      <c r="L415" s="36">
        <f t="shared" ca="1" si="89"/>
        <v>4.7423590960301865E-4</v>
      </c>
      <c r="M415" s="36">
        <f t="shared" ca="1" si="90"/>
        <v>95869698179.151398</v>
      </c>
      <c r="N415" s="36">
        <f t="shared" ca="1" si="91"/>
        <v>117132560986.83107</v>
      </c>
      <c r="O415" s="36">
        <f t="shared" ca="1" si="92"/>
        <v>7628379550.1971388</v>
      </c>
      <c r="P415" s="45">
        <f t="shared" ca="1" si="93"/>
        <v>-2.1776958226598558E-2</v>
      </c>
    </row>
    <row r="416" spans="1:16" x14ac:dyDescent="0.2">
      <c r="A416" s="106">
        <v>49810</v>
      </c>
      <c r="B416" s="106">
        <v>5.689919999713311E-2</v>
      </c>
      <c r="D416" s="92">
        <f t="shared" si="81"/>
        <v>4.9809999999999999</v>
      </c>
      <c r="E416" s="92">
        <f t="shared" si="82"/>
        <v>5.689919999713311E-2</v>
      </c>
      <c r="F416" s="36">
        <f t="shared" si="83"/>
        <v>24.810361</v>
      </c>
      <c r="G416" s="36">
        <f t="shared" si="84"/>
        <v>123.58040814099999</v>
      </c>
      <c r="H416" s="36">
        <f t="shared" si="85"/>
        <v>615.55401295032107</v>
      </c>
      <c r="I416" s="36">
        <f t="shared" si="86"/>
        <v>0.28341491518572004</v>
      </c>
      <c r="J416" s="36">
        <f t="shared" si="87"/>
        <v>1.4116896925400715</v>
      </c>
      <c r="K416" s="36">
        <f t="shared" ca="1" si="88"/>
        <v>7.9623403019206784E-2</v>
      </c>
      <c r="L416" s="36">
        <f t="shared" ca="1" si="89"/>
        <v>5.1638940298842227E-4</v>
      </c>
      <c r="M416" s="36">
        <f t="shared" ca="1" si="90"/>
        <v>96218868786.05394</v>
      </c>
      <c r="N416" s="36">
        <f t="shared" ca="1" si="91"/>
        <v>117554407649.5513</v>
      </c>
      <c r="O416" s="36">
        <f t="shared" ca="1" si="92"/>
        <v>7655520325.8150959</v>
      </c>
      <c r="P416" s="45">
        <f t="shared" ca="1" si="93"/>
        <v>-2.2724203022073675E-2</v>
      </c>
    </row>
    <row r="417" spans="1:16" x14ac:dyDescent="0.2">
      <c r="A417" s="106">
        <v>49826.5</v>
      </c>
      <c r="B417" s="106">
        <v>5.7832980004604906E-2</v>
      </c>
      <c r="D417" s="92">
        <f t="shared" si="81"/>
        <v>4.9826499999999996</v>
      </c>
      <c r="E417" s="92">
        <f t="shared" si="82"/>
        <v>5.7832980004604906E-2</v>
      </c>
      <c r="F417" s="36">
        <f t="shared" si="83"/>
        <v>24.826801022499996</v>
      </c>
      <c r="G417" s="36">
        <f t="shared" si="84"/>
        <v>123.7032601147596</v>
      </c>
      <c r="H417" s="36">
        <f t="shared" si="85"/>
        <v>616.37004901080684</v>
      </c>
      <c r="I417" s="36">
        <f t="shared" si="86"/>
        <v>0.2881614978199446</v>
      </c>
      <c r="J417" s="36">
        <f t="shared" si="87"/>
        <v>1.4358078871125468</v>
      </c>
      <c r="K417" s="36">
        <f t="shared" ca="1" si="88"/>
        <v>7.9691318860035332E-2</v>
      </c>
      <c r="L417" s="36">
        <f t="shared" ca="1" si="89"/>
        <v>4.7778697751881948E-4</v>
      </c>
      <c r="M417" s="36">
        <f t="shared" ca="1" si="90"/>
        <v>96445304392.978058</v>
      </c>
      <c r="N417" s="36">
        <f t="shared" ca="1" si="91"/>
        <v>117827966467.79715</v>
      </c>
      <c r="O417" s="36">
        <f t="shared" ca="1" si="92"/>
        <v>7673120107.8787451</v>
      </c>
      <c r="P417" s="45">
        <f t="shared" ca="1" si="93"/>
        <v>-2.1858338855430426E-2</v>
      </c>
    </row>
    <row r="418" spans="1:16" x14ac:dyDescent="0.2">
      <c r="A418" s="106">
        <v>49827</v>
      </c>
      <c r="B418" s="106">
        <v>5.7287639996502548E-2</v>
      </c>
      <c r="D418" s="92">
        <f t="shared" si="81"/>
        <v>4.9827000000000004</v>
      </c>
      <c r="E418" s="92">
        <f t="shared" si="82"/>
        <v>5.7287639996502548E-2</v>
      </c>
      <c r="F418" s="36">
        <f t="shared" si="83"/>
        <v>24.827299290000003</v>
      </c>
      <c r="G418" s="36">
        <f t="shared" si="84"/>
        <v>123.70698417228303</v>
      </c>
      <c r="H418" s="36">
        <f t="shared" si="85"/>
        <v>616.39479003523468</v>
      </c>
      <c r="I418" s="36">
        <f t="shared" si="86"/>
        <v>0.28544712381057324</v>
      </c>
      <c r="J418" s="36">
        <f t="shared" si="87"/>
        <v>1.4222973838109434</v>
      </c>
      <c r="K418" s="36">
        <f t="shared" ca="1" si="88"/>
        <v>7.9693377360708723E-2</v>
      </c>
      <c r="L418" s="36">
        <f t="shared" ca="1" si="89"/>
        <v>5.020170668337846E-4</v>
      </c>
      <c r="M418" s="36">
        <f t="shared" ca="1" si="90"/>
        <v>96452172237.52243</v>
      </c>
      <c r="N418" s="36">
        <f t="shared" ca="1" si="91"/>
        <v>117836263485.76996</v>
      </c>
      <c r="O418" s="36">
        <f t="shared" ca="1" si="92"/>
        <v>7673653902.4198551</v>
      </c>
      <c r="P418" s="45">
        <f t="shared" ca="1" si="93"/>
        <v>-2.2405737364206174E-2</v>
      </c>
    </row>
    <row r="419" spans="1:16" x14ac:dyDescent="0.2">
      <c r="A419" s="106">
        <v>50075</v>
      </c>
      <c r="B419" s="106">
        <v>5.7398999997531064E-2</v>
      </c>
      <c r="D419" s="92">
        <f t="shared" si="81"/>
        <v>5.0075000000000003</v>
      </c>
      <c r="E419" s="92">
        <f t="shared" si="82"/>
        <v>5.7398999997531064E-2</v>
      </c>
      <c r="F419" s="36">
        <f t="shared" si="83"/>
        <v>25.075056250000003</v>
      </c>
      <c r="G419" s="36">
        <f t="shared" si="84"/>
        <v>125.56334417187502</v>
      </c>
      <c r="H419" s="36">
        <f t="shared" si="85"/>
        <v>628.75844594066416</v>
      </c>
      <c r="I419" s="36">
        <f t="shared" si="86"/>
        <v>0.28742549248763682</v>
      </c>
      <c r="J419" s="36">
        <f t="shared" si="87"/>
        <v>1.4392831536318416</v>
      </c>
      <c r="K419" s="36">
        <f t="shared" ca="1" si="88"/>
        <v>8.0717619309160854E-2</v>
      </c>
      <c r="L419" s="36">
        <f t="shared" ca="1" si="89"/>
        <v>5.4375800660071377E-4</v>
      </c>
      <c r="M419" s="36">
        <f t="shared" ca="1" si="90"/>
        <v>99903556440.254852</v>
      </c>
      <c r="N419" s="36">
        <f t="shared" ca="1" si="91"/>
        <v>122005248377.08867</v>
      </c>
      <c r="O419" s="36">
        <f t="shared" ca="1" si="92"/>
        <v>7941828199.4987144</v>
      </c>
      <c r="P419" s="45">
        <f t="shared" ca="1" si="93"/>
        <v>-2.331861931162979E-2</v>
      </c>
    </row>
    <row r="420" spans="1:16" x14ac:dyDescent="0.2">
      <c r="A420" s="106">
        <v>50104.5</v>
      </c>
      <c r="B420" s="106">
        <v>5.9223939999355935E-2</v>
      </c>
      <c r="D420" s="92">
        <f t="shared" si="81"/>
        <v>5.0104499999999996</v>
      </c>
      <c r="E420" s="92">
        <f t="shared" si="82"/>
        <v>5.9223939999355935E-2</v>
      </c>
      <c r="F420" s="36">
        <f t="shared" si="83"/>
        <v>25.104609202499997</v>
      </c>
      <c r="G420" s="36">
        <f t="shared" si="84"/>
        <v>125.78538917866611</v>
      </c>
      <c r="H420" s="36">
        <f t="shared" si="85"/>
        <v>630.24140321024754</v>
      </c>
      <c r="I420" s="36">
        <f t="shared" si="86"/>
        <v>0.29673859016977294</v>
      </c>
      <c r="J420" s="36">
        <f t="shared" si="87"/>
        <v>1.4867938691161386</v>
      </c>
      <c r="K420" s="36">
        <f t="shared" ca="1" si="88"/>
        <v>8.0839883009913904E-2</v>
      </c>
      <c r="L420" s="36">
        <f t="shared" ca="1" si="89"/>
        <v>4.6724899223568996E-4</v>
      </c>
      <c r="M420" s="36">
        <f t="shared" ca="1" si="90"/>
        <v>100320111195.66179</v>
      </c>
      <c r="N420" s="36">
        <f t="shared" ca="1" si="91"/>
        <v>122508329545.76257</v>
      </c>
      <c r="O420" s="36">
        <f t="shared" ca="1" si="92"/>
        <v>7974184069.2614813</v>
      </c>
      <c r="P420" s="45">
        <f t="shared" ca="1" si="93"/>
        <v>-2.161594301055797E-2</v>
      </c>
    </row>
    <row r="421" spans="1:16" x14ac:dyDescent="0.2">
      <c r="A421" s="106">
        <v>50327</v>
      </c>
      <c r="B421" s="106">
        <v>5.8447639996302314E-2</v>
      </c>
      <c r="D421" s="92">
        <f t="shared" si="81"/>
        <v>5.0327000000000002</v>
      </c>
      <c r="E421" s="92">
        <f t="shared" si="82"/>
        <v>5.8447639996302314E-2</v>
      </c>
      <c r="F421" s="36">
        <f t="shared" si="83"/>
        <v>25.328069290000002</v>
      </c>
      <c r="G421" s="36">
        <f t="shared" si="84"/>
        <v>127.46857431578302</v>
      </c>
      <c r="H421" s="36">
        <f t="shared" si="85"/>
        <v>641.5110939590412</v>
      </c>
      <c r="I421" s="36">
        <f t="shared" si="86"/>
        <v>0.29414943780939068</v>
      </c>
      <c r="J421" s="36">
        <f t="shared" si="87"/>
        <v>1.4803658756633205</v>
      </c>
      <c r="K421" s="36">
        <f t="shared" ca="1" si="88"/>
        <v>8.1764976139144796E-2</v>
      </c>
      <c r="L421" s="36">
        <f t="shared" ca="1" si="89"/>
        <v>5.4369816479830837E-4</v>
      </c>
      <c r="M421" s="36">
        <f t="shared" ca="1" si="90"/>
        <v>103503541479.6335</v>
      </c>
      <c r="N421" s="36">
        <f t="shared" ca="1" si="91"/>
        <v>126352450767.79561</v>
      </c>
      <c r="O421" s="36">
        <f t="shared" ca="1" si="92"/>
        <v>8221383354.7158823</v>
      </c>
      <c r="P421" s="45">
        <f t="shared" ca="1" si="93"/>
        <v>-2.3317336142842482E-2</v>
      </c>
    </row>
    <row r="422" spans="1:16" x14ac:dyDescent="0.2">
      <c r="A422" s="106">
        <v>50327</v>
      </c>
      <c r="B422" s="106">
        <v>5.9347640002670232E-2</v>
      </c>
      <c r="D422" s="92">
        <f t="shared" si="81"/>
        <v>5.0327000000000002</v>
      </c>
      <c r="E422" s="92">
        <f t="shared" si="82"/>
        <v>5.9347640002670232E-2</v>
      </c>
      <c r="F422" s="36">
        <f t="shared" si="83"/>
        <v>25.328069290000002</v>
      </c>
      <c r="G422" s="36">
        <f t="shared" si="84"/>
        <v>127.46857431578302</v>
      </c>
      <c r="H422" s="36">
        <f t="shared" si="85"/>
        <v>641.5110939590412</v>
      </c>
      <c r="I422" s="36">
        <f t="shared" si="86"/>
        <v>0.29867886784143849</v>
      </c>
      <c r="J422" s="36">
        <f t="shared" si="87"/>
        <v>1.5031611381856076</v>
      </c>
      <c r="K422" s="36">
        <f t="shared" ca="1" si="88"/>
        <v>8.1764976139144796E-2</v>
      </c>
      <c r="L422" s="36">
        <f t="shared" ca="1" si="89"/>
        <v>5.0253695945568833E-4</v>
      </c>
      <c r="M422" s="36">
        <f t="shared" ca="1" si="90"/>
        <v>103503541479.6335</v>
      </c>
      <c r="N422" s="36">
        <f t="shared" ca="1" si="91"/>
        <v>126352450767.79561</v>
      </c>
      <c r="O422" s="36">
        <f t="shared" ca="1" si="92"/>
        <v>8221383354.7158823</v>
      </c>
      <c r="P422" s="45">
        <f t="shared" ca="1" si="93"/>
        <v>-2.2417336136474564E-2</v>
      </c>
    </row>
    <row r="423" spans="1:16" x14ac:dyDescent="0.2">
      <c r="A423" s="106">
        <v>50327.5</v>
      </c>
      <c r="B423" s="106">
        <v>5.9802300005685538E-2</v>
      </c>
      <c r="D423" s="92">
        <f t="shared" si="81"/>
        <v>5.0327500000000001</v>
      </c>
      <c r="E423" s="92">
        <f t="shared" si="82"/>
        <v>5.9802300005685538E-2</v>
      </c>
      <c r="F423" s="36">
        <f t="shared" si="83"/>
        <v>25.3285725625</v>
      </c>
      <c r="G423" s="36">
        <f t="shared" si="84"/>
        <v>127.47237356392188</v>
      </c>
      <c r="H423" s="36">
        <f t="shared" si="85"/>
        <v>641.53658805382781</v>
      </c>
      <c r="I423" s="36">
        <f t="shared" si="86"/>
        <v>0.30097002535361389</v>
      </c>
      <c r="J423" s="36">
        <f t="shared" si="87"/>
        <v>1.5147068950984004</v>
      </c>
      <c r="K423" s="36">
        <f t="shared" ca="1" si="88"/>
        <v>8.1767060836028277E-2</v>
      </c>
      <c r="L423" s="36">
        <f t="shared" ca="1" si="89"/>
        <v>4.8245071833415864E-4</v>
      </c>
      <c r="M423" s="36">
        <f t="shared" ca="1" si="90"/>
        <v>103510778497.58138</v>
      </c>
      <c r="N423" s="36">
        <f t="shared" ca="1" si="91"/>
        <v>126361188631.63948</v>
      </c>
      <c r="O423" s="36">
        <f t="shared" ca="1" si="92"/>
        <v>8221945176.7241716</v>
      </c>
      <c r="P423" s="45">
        <f t="shared" ca="1" si="93"/>
        <v>-2.1964760830342739E-2</v>
      </c>
    </row>
    <row r="424" spans="1:16" x14ac:dyDescent="0.2">
      <c r="A424" s="106">
        <v>50331.5</v>
      </c>
      <c r="B424" s="106">
        <v>6.053958000120474E-2</v>
      </c>
      <c r="D424" s="92">
        <f t="shared" si="81"/>
        <v>5.03315</v>
      </c>
      <c r="E424" s="92">
        <f t="shared" si="82"/>
        <v>6.053958000120474E-2</v>
      </c>
      <c r="F424" s="36">
        <f t="shared" si="83"/>
        <v>25.332598922500001</v>
      </c>
      <c r="G424" s="36">
        <f t="shared" si="84"/>
        <v>127.50277026678089</v>
      </c>
      <c r="H424" s="36">
        <f t="shared" si="85"/>
        <v>641.74056816824816</v>
      </c>
      <c r="I424" s="36">
        <f t="shared" si="86"/>
        <v>0.30470478708306364</v>
      </c>
      <c r="J424" s="36">
        <f t="shared" si="87"/>
        <v>1.5336248991071217</v>
      </c>
      <c r="K424" s="36">
        <f t="shared" ca="1" si="88"/>
        <v>8.1783739353217783E-2</v>
      </c>
      <c r="L424" s="36">
        <f t="shared" ca="1" si="89"/>
        <v>4.5131430657372319E-4</v>
      </c>
      <c r="M424" s="36">
        <f t="shared" ca="1" si="90"/>
        <v>103568688149.02309</v>
      </c>
      <c r="N424" s="36">
        <f t="shared" ca="1" si="91"/>
        <v>126431107669.5316</v>
      </c>
      <c r="O424" s="36">
        <f t="shared" ca="1" si="92"/>
        <v>8226440777.907239</v>
      </c>
      <c r="P424" s="45">
        <f t="shared" ca="1" si="93"/>
        <v>-2.1244159352013042E-2</v>
      </c>
    </row>
    <row r="425" spans="1:16" x14ac:dyDescent="0.2">
      <c r="A425" s="106">
        <v>50340</v>
      </c>
      <c r="B425" s="106">
        <v>5.9568800003034994E-2</v>
      </c>
      <c r="D425" s="92">
        <f t="shared" si="81"/>
        <v>5.0339999999999998</v>
      </c>
      <c r="E425" s="92">
        <f t="shared" si="82"/>
        <v>5.9568800003034994E-2</v>
      </c>
      <c r="F425" s="36">
        <f t="shared" si="83"/>
        <v>25.341155999999998</v>
      </c>
      <c r="G425" s="36">
        <f t="shared" si="84"/>
        <v>127.56737930399999</v>
      </c>
      <c r="H425" s="36">
        <f t="shared" si="85"/>
        <v>642.17418741633594</v>
      </c>
      <c r="I425" s="36">
        <f t="shared" si="86"/>
        <v>0.29986933921527814</v>
      </c>
      <c r="J425" s="36">
        <f t="shared" si="87"/>
        <v>1.5095422536097101</v>
      </c>
      <c r="K425" s="36">
        <f t="shared" ca="1" si="88"/>
        <v>8.1819186763378959E-2</v>
      </c>
      <c r="L425" s="36">
        <f t="shared" ca="1" si="89"/>
        <v>4.9507971098489004E-4</v>
      </c>
      <c r="M425" s="36">
        <f t="shared" ca="1" si="90"/>
        <v>103691825915.82312</v>
      </c>
      <c r="N425" s="36">
        <f t="shared" ca="1" si="91"/>
        <v>126579780847.84093</v>
      </c>
      <c r="O425" s="36">
        <f t="shared" ca="1" si="92"/>
        <v>8235999983.2087183</v>
      </c>
      <c r="P425" s="45">
        <f t="shared" ca="1" si="93"/>
        <v>-2.2250386760343965E-2</v>
      </c>
    </row>
    <row r="426" spans="1:16" x14ac:dyDescent="0.2">
      <c r="A426" s="106">
        <v>50340.5</v>
      </c>
      <c r="B426" s="106">
        <v>5.9123459999682382E-2</v>
      </c>
      <c r="D426" s="92">
        <f t="shared" si="81"/>
        <v>5.0340499999999997</v>
      </c>
      <c r="E426" s="92">
        <f t="shared" si="82"/>
        <v>5.9123459999682382E-2</v>
      </c>
      <c r="F426" s="36">
        <f t="shared" si="83"/>
        <v>25.341659402499996</v>
      </c>
      <c r="G426" s="36">
        <f t="shared" si="84"/>
        <v>127.57118051515509</v>
      </c>
      <c r="H426" s="36">
        <f t="shared" si="85"/>
        <v>642.19970127231647</v>
      </c>
      <c r="I426" s="36">
        <f t="shared" si="86"/>
        <v>0.29763045381140107</v>
      </c>
      <c r="J426" s="36">
        <f t="shared" si="87"/>
        <v>1.4982865860092835</v>
      </c>
      <c r="K426" s="36">
        <f t="shared" ca="1" si="88"/>
        <v>8.1821272140683493E-2</v>
      </c>
      <c r="L426" s="36">
        <f t="shared" ca="1" si="89"/>
        <v>5.1519067598817744E-4</v>
      </c>
      <c r="M426" s="36">
        <f t="shared" ca="1" si="90"/>
        <v>103699072692.83408</v>
      </c>
      <c r="N426" s="36">
        <f t="shared" ca="1" si="91"/>
        <v>126588530363.06303</v>
      </c>
      <c r="O426" s="36">
        <f t="shared" ca="1" si="92"/>
        <v>8236562545.8304596</v>
      </c>
      <c r="P426" s="45">
        <f t="shared" ca="1" si="93"/>
        <v>-2.2697812141001111E-2</v>
      </c>
    </row>
    <row r="427" spans="1:16" x14ac:dyDescent="0.2">
      <c r="A427" s="106">
        <v>50648</v>
      </c>
      <c r="B427" s="106">
        <v>5.941935999726411E-2</v>
      </c>
      <c r="D427" s="92">
        <f t="shared" si="81"/>
        <v>5.0648</v>
      </c>
      <c r="E427" s="92">
        <f t="shared" si="82"/>
        <v>5.941935999726411E-2</v>
      </c>
      <c r="F427" s="36">
        <f t="shared" si="83"/>
        <v>25.652199039999999</v>
      </c>
      <c r="G427" s="36">
        <f t="shared" si="84"/>
        <v>129.923257697792</v>
      </c>
      <c r="H427" s="36">
        <f t="shared" si="85"/>
        <v>658.03531558777684</v>
      </c>
      <c r="I427" s="36">
        <f t="shared" si="86"/>
        <v>0.30094717451414327</v>
      </c>
      <c r="J427" s="36">
        <f t="shared" si="87"/>
        <v>1.5242372494792329</v>
      </c>
      <c r="K427" s="36">
        <f t="shared" ca="1" si="88"/>
        <v>8.31087363119766E-2</v>
      </c>
      <c r="L427" s="36">
        <f t="shared" ca="1" si="89"/>
        <v>5.611865501800611E-4</v>
      </c>
      <c r="M427" s="36">
        <f t="shared" ca="1" si="90"/>
        <v>108227470151.60756</v>
      </c>
      <c r="N427" s="36">
        <f t="shared" ca="1" si="91"/>
        <v>132054993807.06303</v>
      </c>
      <c r="O427" s="36">
        <f t="shared" ca="1" si="92"/>
        <v>8587973618.3758535</v>
      </c>
      <c r="P427" s="45">
        <f t="shared" ca="1" si="93"/>
        <v>-2.368937631471249E-2</v>
      </c>
    </row>
    <row r="428" spans="1:16" x14ac:dyDescent="0.2">
      <c r="A428" s="106">
        <v>51416</v>
      </c>
      <c r="B428" s="106">
        <v>6.0590401968511287E-2</v>
      </c>
      <c r="D428" s="92">
        <f t="shared" si="81"/>
        <v>5.1416000000000004</v>
      </c>
      <c r="E428" s="92">
        <f t="shared" si="82"/>
        <v>6.0590401968511287E-2</v>
      </c>
      <c r="F428" s="36">
        <f t="shared" si="83"/>
        <v>26.436050560000005</v>
      </c>
      <c r="G428" s="36">
        <f t="shared" si="84"/>
        <v>135.92359755929604</v>
      </c>
      <c r="H428" s="36">
        <f t="shared" si="85"/>
        <v>698.8647692108766</v>
      </c>
      <c r="I428" s="36">
        <f t="shared" si="86"/>
        <v>0.31153161076129765</v>
      </c>
      <c r="J428" s="36">
        <f t="shared" si="87"/>
        <v>1.601770929890288</v>
      </c>
      <c r="K428" s="36">
        <f t="shared" ca="1" si="88"/>
        <v>8.6367488652497507E-2</v>
      </c>
      <c r="L428" s="36">
        <f t="shared" ca="1" si="89"/>
        <v>6.6445819791373969E-4</v>
      </c>
      <c r="M428" s="36">
        <f t="shared" ca="1" si="90"/>
        <v>120177483290.87859</v>
      </c>
      <c r="N428" s="36">
        <f t="shared" ca="1" si="91"/>
        <v>146471720172.28381</v>
      </c>
      <c r="O428" s="36">
        <f t="shared" ca="1" si="92"/>
        <v>9514184575.4389915</v>
      </c>
      <c r="P428" s="45">
        <f t="shared" ca="1" si="93"/>
        <v>-2.5777086683986219E-2</v>
      </c>
    </row>
    <row r="429" spans="1:16" x14ac:dyDescent="0.2">
      <c r="A429" s="106">
        <v>51416.5</v>
      </c>
      <c r="B429" s="106">
        <v>6.093504476302769E-2</v>
      </c>
      <c r="D429" s="92">
        <f t="shared" si="81"/>
        <v>5.1416500000000003</v>
      </c>
      <c r="E429" s="92">
        <f t="shared" si="82"/>
        <v>6.093504476302769E-2</v>
      </c>
      <c r="F429" s="36">
        <f t="shared" si="83"/>
        <v>26.436564722500002</v>
      </c>
      <c r="G429" s="36">
        <f t="shared" si="84"/>
        <v>135.92756300544215</v>
      </c>
      <c r="H429" s="36">
        <f t="shared" si="85"/>
        <v>698.89195432693157</v>
      </c>
      <c r="I429" s="36">
        <f t="shared" si="86"/>
        <v>0.31330667290582132</v>
      </c>
      <c r="J429" s="36">
        <f t="shared" si="87"/>
        <v>1.6109132547462162</v>
      </c>
      <c r="K429" s="36">
        <f t="shared" ca="1" si="88"/>
        <v>8.6369630347728335E-2</v>
      </c>
      <c r="L429" s="36">
        <f t="shared" ca="1" si="89"/>
        <v>6.4691814386546188E-4</v>
      </c>
      <c r="M429" s="36">
        <f t="shared" ca="1" si="90"/>
        <v>120185568220.90863</v>
      </c>
      <c r="N429" s="36">
        <f t="shared" ca="1" si="91"/>
        <v>146481469943.09589</v>
      </c>
      <c r="O429" s="36">
        <f t="shared" ca="1" si="92"/>
        <v>9514810693.5516739</v>
      </c>
      <c r="P429" s="45">
        <f t="shared" ca="1" si="93"/>
        <v>-2.5434585584700645E-2</v>
      </c>
    </row>
    <row r="430" spans="1:16" x14ac:dyDescent="0.2">
      <c r="A430" s="106">
        <v>51446</v>
      </c>
      <c r="B430" s="106">
        <v>6.0577758828003425E-2</v>
      </c>
      <c r="D430" s="92">
        <f t="shared" si="81"/>
        <v>5.1445999999999996</v>
      </c>
      <c r="E430" s="92">
        <f t="shared" si="82"/>
        <v>6.0577758828003425E-2</v>
      </c>
      <c r="F430" s="36">
        <f t="shared" si="83"/>
        <v>26.466909159999997</v>
      </c>
      <c r="G430" s="36">
        <f t="shared" si="84"/>
        <v>136.16166086453597</v>
      </c>
      <c r="H430" s="36">
        <f t="shared" si="85"/>
        <v>700.49728048369172</v>
      </c>
      <c r="I430" s="36">
        <f t="shared" si="86"/>
        <v>0.3116483380665464</v>
      </c>
      <c r="J430" s="36">
        <f t="shared" si="87"/>
        <v>1.6033060400171546</v>
      </c>
      <c r="K430" s="36">
        <f t="shared" ca="1" si="88"/>
        <v>8.6496036687319061E-2</v>
      </c>
      <c r="L430" s="36">
        <f t="shared" ca="1" si="89"/>
        <v>6.717571271926911E-4</v>
      </c>
      <c r="M430" s="36">
        <f t="shared" ca="1" si="90"/>
        <v>120663293938.95131</v>
      </c>
      <c r="N430" s="36">
        <f t="shared" ca="1" si="91"/>
        <v>147057559179.95383</v>
      </c>
      <c r="O430" s="36">
        <f t="shared" ca="1" si="92"/>
        <v>9551805825.2710686</v>
      </c>
      <c r="P430" s="45">
        <f t="shared" ca="1" si="93"/>
        <v>-2.5918277859315636E-2</v>
      </c>
    </row>
    <row r="431" spans="1:16" x14ac:dyDescent="0.2">
      <c r="A431" s="106">
        <v>51446.5</v>
      </c>
      <c r="B431" s="106">
        <v>6.0827315704955254E-2</v>
      </c>
      <c r="D431" s="92">
        <f t="shared" si="81"/>
        <v>5.1446500000000004</v>
      </c>
      <c r="E431" s="92">
        <f t="shared" si="82"/>
        <v>6.0827315704955254E-2</v>
      </c>
      <c r="F431" s="36">
        <f t="shared" si="83"/>
        <v>26.467423622500004</v>
      </c>
      <c r="G431" s="36">
        <f t="shared" si="84"/>
        <v>136.16563093949466</v>
      </c>
      <c r="H431" s="36">
        <f t="shared" si="85"/>
        <v>700.52451321287117</v>
      </c>
      <c r="I431" s="36">
        <f t="shared" si="86"/>
        <v>0.31293524974149806</v>
      </c>
      <c r="J431" s="36">
        <f t="shared" si="87"/>
        <v>1.6099423325825981</v>
      </c>
      <c r="K431" s="36">
        <f t="shared" ca="1" si="88"/>
        <v>8.649817995275233E-2</v>
      </c>
      <c r="L431" s="36">
        <f t="shared" ca="1" si="89"/>
        <v>6.5899327122882615E-4</v>
      </c>
      <c r="M431" s="36">
        <f t="shared" ca="1" si="90"/>
        <v>120671403109.16646</v>
      </c>
      <c r="N431" s="36">
        <f t="shared" ca="1" si="91"/>
        <v>147067337867.41486</v>
      </c>
      <c r="O431" s="36">
        <f t="shared" ca="1" si="92"/>
        <v>9552433780.0212536</v>
      </c>
      <c r="P431" s="45">
        <f t="shared" ca="1" si="93"/>
        <v>-2.5670864247797076E-2</v>
      </c>
    </row>
    <row r="432" spans="1:16" x14ac:dyDescent="0.2">
      <c r="A432" s="106">
        <v>51450</v>
      </c>
      <c r="B432" s="106">
        <v>6.0741002504073549E-2</v>
      </c>
      <c r="D432" s="92">
        <f t="shared" si="81"/>
        <v>5.1449999999999996</v>
      </c>
      <c r="E432" s="92">
        <f t="shared" si="82"/>
        <v>6.0741002504073549E-2</v>
      </c>
      <c r="F432" s="36">
        <f t="shared" si="83"/>
        <v>26.471024999999997</v>
      </c>
      <c r="G432" s="36">
        <f t="shared" si="84"/>
        <v>136.19342362499998</v>
      </c>
      <c r="H432" s="36">
        <f t="shared" si="85"/>
        <v>700.71516455062488</v>
      </c>
      <c r="I432" s="36">
        <f t="shared" si="86"/>
        <v>0.31251245788345838</v>
      </c>
      <c r="J432" s="36">
        <f t="shared" si="87"/>
        <v>1.6078765958103933</v>
      </c>
      <c r="K432" s="36">
        <f t="shared" ca="1" si="88"/>
        <v>8.651318354354616E-2</v>
      </c>
      <c r="L432" s="36">
        <f t="shared" ca="1" si="89"/>
        <v>6.6420531553135155E-4</v>
      </c>
      <c r="M432" s="36">
        <f t="shared" ca="1" si="90"/>
        <v>120728178624.85605</v>
      </c>
      <c r="N432" s="36">
        <f t="shared" ca="1" si="91"/>
        <v>147135802188.35147</v>
      </c>
      <c r="O432" s="36">
        <f t="shared" ca="1" si="92"/>
        <v>9556830321.2670536</v>
      </c>
      <c r="P432" s="45">
        <f t="shared" ca="1" si="93"/>
        <v>-2.5772181039472611E-2</v>
      </c>
    </row>
    <row r="433" spans="1:16" x14ac:dyDescent="0.2">
      <c r="A433" s="106">
        <v>51450.5</v>
      </c>
      <c r="B433" s="106">
        <v>6.0882607656822074E-2</v>
      </c>
      <c r="D433" s="92">
        <f t="shared" si="81"/>
        <v>5.1450500000000003</v>
      </c>
      <c r="E433" s="92">
        <f t="shared" si="82"/>
        <v>6.0882607656822074E-2</v>
      </c>
      <c r="F433" s="36">
        <f t="shared" si="83"/>
        <v>26.471539502500004</v>
      </c>
      <c r="G433" s="36">
        <f t="shared" si="84"/>
        <v>136.19739431733765</v>
      </c>
      <c r="H433" s="36">
        <f t="shared" si="85"/>
        <v>700.74240363241813</v>
      </c>
      <c r="I433" s="36">
        <f t="shared" si="86"/>
        <v>0.31324406052473242</v>
      </c>
      <c r="J433" s="36">
        <f t="shared" si="87"/>
        <v>1.6116563536027746</v>
      </c>
      <c r="K433" s="36">
        <f t="shared" ca="1" si="88"/>
        <v>8.6515327018339749E-2</v>
      </c>
      <c r="L433" s="36">
        <f t="shared" ca="1" si="89"/>
        <v>6.5703630186632312E-4</v>
      </c>
      <c r="M433" s="36">
        <f t="shared" ca="1" si="90"/>
        <v>120736291030.71208</v>
      </c>
      <c r="N433" s="36">
        <f t="shared" ca="1" si="91"/>
        <v>147145584735.63226</v>
      </c>
      <c r="O433" s="36">
        <f t="shared" ca="1" si="92"/>
        <v>9557458521.1703644</v>
      </c>
      <c r="P433" s="45">
        <f t="shared" ca="1" si="93"/>
        <v>-2.5632719361517675E-2</v>
      </c>
    </row>
    <row r="434" spans="1:16" x14ac:dyDescent="0.2">
      <c r="A434" s="106">
        <v>51454.5</v>
      </c>
      <c r="B434" s="106">
        <v>6.0785935274907388E-2</v>
      </c>
      <c r="D434" s="92">
        <f t="shared" si="81"/>
        <v>5.1454500000000003</v>
      </c>
      <c r="E434" s="92">
        <f t="shared" si="82"/>
        <v>6.0785935274907388E-2</v>
      </c>
      <c r="F434" s="36">
        <f t="shared" si="83"/>
        <v>26.475655702500003</v>
      </c>
      <c r="G434" s="36">
        <f t="shared" si="84"/>
        <v>136.22916263442866</v>
      </c>
      <c r="H434" s="36">
        <f t="shared" si="85"/>
        <v>700.96034487732095</v>
      </c>
      <c r="I434" s="36">
        <f t="shared" si="86"/>
        <v>0.31277099066027225</v>
      </c>
      <c r="J434" s="36">
        <f t="shared" si="87"/>
        <v>1.609347493892898</v>
      </c>
      <c r="K434" s="36">
        <f t="shared" ca="1" si="88"/>
        <v>8.6532475758809763E-2</v>
      </c>
      <c r="L434" s="36">
        <f t="shared" ca="1" si="89"/>
        <v>6.6288434688922392E-4</v>
      </c>
      <c r="M434" s="36">
        <f t="shared" ca="1" si="90"/>
        <v>120801204841.21449</v>
      </c>
      <c r="N434" s="36">
        <f t="shared" ca="1" si="91"/>
        <v>147223862486.92526</v>
      </c>
      <c r="O434" s="36">
        <f t="shared" ca="1" si="92"/>
        <v>9562485223.8284969</v>
      </c>
      <c r="P434" s="45">
        <f t="shared" ca="1" si="93"/>
        <v>-2.5746540483902375E-2</v>
      </c>
    </row>
    <row r="435" spans="1:16" x14ac:dyDescent="0.2">
      <c r="A435" s="106">
        <v>51455</v>
      </c>
      <c r="B435" s="106">
        <v>6.0614661801082548E-2</v>
      </c>
      <c r="D435" s="92">
        <f t="shared" si="81"/>
        <v>5.1455000000000002</v>
      </c>
      <c r="E435" s="92">
        <f t="shared" si="82"/>
        <v>6.0614661801082548E-2</v>
      </c>
      <c r="F435" s="36">
        <f t="shared" si="83"/>
        <v>26.476170250000003</v>
      </c>
      <c r="G435" s="36">
        <f t="shared" si="84"/>
        <v>136.23313402137501</v>
      </c>
      <c r="H435" s="36">
        <f t="shared" si="85"/>
        <v>700.98759110698518</v>
      </c>
      <c r="I435" s="36">
        <f t="shared" si="86"/>
        <v>0.31189274229747027</v>
      </c>
      <c r="J435" s="36">
        <f t="shared" si="87"/>
        <v>1.6048441054916334</v>
      </c>
      <c r="K435" s="36">
        <f t="shared" ca="1" si="88"/>
        <v>8.6534619469133683E-2</v>
      </c>
      <c r="L435" s="36">
        <f t="shared" ca="1" si="89"/>
        <v>6.7184420551356287E-4</v>
      </c>
      <c r="M435" s="36">
        <f t="shared" ca="1" si="90"/>
        <v>120809320888.18372</v>
      </c>
      <c r="N435" s="36">
        <f t="shared" ca="1" si="91"/>
        <v>147233649377.7034</v>
      </c>
      <c r="O435" s="36">
        <f t="shared" ca="1" si="92"/>
        <v>9563113699.6045151</v>
      </c>
      <c r="P435" s="45">
        <f t="shared" ca="1" si="93"/>
        <v>-2.5919957668051136E-2</v>
      </c>
    </row>
    <row r="436" spans="1:16" x14ac:dyDescent="0.2">
      <c r="A436" s="106">
        <v>51458.5</v>
      </c>
      <c r="B436" s="106">
        <v>6.0834791802335531E-2</v>
      </c>
      <c r="D436" s="92">
        <f t="shared" si="81"/>
        <v>5.1458500000000003</v>
      </c>
      <c r="E436" s="92">
        <f t="shared" si="82"/>
        <v>6.0834791802335531E-2</v>
      </c>
      <c r="F436" s="36">
        <f t="shared" si="83"/>
        <v>26.479772222500003</v>
      </c>
      <c r="G436" s="36">
        <f t="shared" si="84"/>
        <v>136.26093589115166</v>
      </c>
      <c r="H436" s="36">
        <f t="shared" si="85"/>
        <v>701.17833695548279</v>
      </c>
      <c r="I436" s="36">
        <f t="shared" si="86"/>
        <v>0.31304671339604828</v>
      </c>
      <c r="J436" s="36">
        <f t="shared" si="87"/>
        <v>1.6108914301290551</v>
      </c>
      <c r="K436" s="36">
        <f t="shared" ca="1" si="88"/>
        <v>8.6549626174162328E-2</v>
      </c>
      <c r="L436" s="36">
        <f t="shared" ca="1" si="89"/>
        <v>6.6125270677048489E-4</v>
      </c>
      <c r="M436" s="36">
        <f t="shared" ca="1" si="90"/>
        <v>120866144547.48375</v>
      </c>
      <c r="N436" s="36">
        <f t="shared" ca="1" si="91"/>
        <v>147302171129.32886</v>
      </c>
      <c r="O436" s="36">
        <f t="shared" ca="1" si="92"/>
        <v>9567513888.5006142</v>
      </c>
      <c r="P436" s="45">
        <f t="shared" ca="1" si="93"/>
        <v>-2.5714834371826797E-2</v>
      </c>
    </row>
    <row r="437" spans="1:16" x14ac:dyDescent="0.2">
      <c r="A437" s="106">
        <v>51459</v>
      </c>
      <c r="B437" s="106">
        <v>6.0754751168133225E-2</v>
      </c>
      <c r="D437" s="92">
        <f t="shared" si="81"/>
        <v>5.1459000000000001</v>
      </c>
      <c r="E437" s="92">
        <f t="shared" si="82"/>
        <v>6.0754751168133225E-2</v>
      </c>
      <c r="F437" s="36">
        <f t="shared" si="83"/>
        <v>26.480286810000003</v>
      </c>
      <c r="G437" s="36">
        <f t="shared" si="84"/>
        <v>136.26490789557903</v>
      </c>
      <c r="H437" s="36">
        <f t="shared" si="85"/>
        <v>701.20558953986017</v>
      </c>
      <c r="I437" s="36">
        <f t="shared" si="86"/>
        <v>0.31263787403609677</v>
      </c>
      <c r="J437" s="36">
        <f t="shared" si="87"/>
        <v>1.6088032360023505</v>
      </c>
      <c r="K437" s="36">
        <f t="shared" ca="1" si="88"/>
        <v>8.6551770093846583E-2</v>
      </c>
      <c r="L437" s="36">
        <f t="shared" ca="1" si="89"/>
        <v>6.6548618545361315E-4</v>
      </c>
      <c r="M437" s="36">
        <f t="shared" ca="1" si="90"/>
        <v>120874263831.9028</v>
      </c>
      <c r="N437" s="36">
        <f t="shared" ca="1" si="91"/>
        <v>147311961882.06091</v>
      </c>
      <c r="O437" s="36">
        <f t="shared" ca="1" si="92"/>
        <v>9568142609.5638866</v>
      </c>
      <c r="P437" s="45">
        <f t="shared" ca="1" si="93"/>
        <v>-2.5797018925713358E-2</v>
      </c>
    </row>
    <row r="438" spans="1:16" x14ac:dyDescent="0.2">
      <c r="A438" s="106">
        <v>51459.5</v>
      </c>
      <c r="B438" s="106">
        <v>6.0766054906707723E-2</v>
      </c>
      <c r="D438" s="92">
        <f t="shared" si="81"/>
        <v>5.14595</v>
      </c>
      <c r="E438" s="92">
        <f t="shared" si="82"/>
        <v>6.0766054906707723E-2</v>
      </c>
      <c r="F438" s="36">
        <f t="shared" si="83"/>
        <v>26.480801402499999</v>
      </c>
      <c r="G438" s="36">
        <f t="shared" si="84"/>
        <v>136.26887997719487</v>
      </c>
      <c r="H438" s="36">
        <f t="shared" si="85"/>
        <v>701.23284291864593</v>
      </c>
      <c r="I438" s="36">
        <f t="shared" si="86"/>
        <v>0.31269908024717263</v>
      </c>
      <c r="J438" s="36">
        <f t="shared" si="87"/>
        <v>1.609133831997938</v>
      </c>
      <c r="K438" s="36">
        <f t="shared" ca="1" si="88"/>
        <v>8.6553914039700863E-2</v>
      </c>
      <c r="L438" s="36">
        <f t="shared" ca="1" si="89"/>
        <v>6.6501367866309772E-4</v>
      </c>
      <c r="M438" s="36">
        <f t="shared" ca="1" si="90"/>
        <v>120882383521.06277</v>
      </c>
      <c r="N438" s="36">
        <f t="shared" ca="1" si="91"/>
        <v>147321753117.60754</v>
      </c>
      <c r="O438" s="36">
        <f t="shared" ca="1" si="92"/>
        <v>9568771361.2925014</v>
      </c>
      <c r="P438" s="45">
        <f t="shared" ca="1" si="93"/>
        <v>-2.5787859132993141E-2</v>
      </c>
    </row>
    <row r="439" spans="1:16" x14ac:dyDescent="0.2">
      <c r="A439" s="106">
        <v>51471.5</v>
      </c>
      <c r="B439" s="106">
        <v>6.0864292470796499E-2</v>
      </c>
      <c r="D439" s="92">
        <f t="shared" si="81"/>
        <v>5.1471499999999999</v>
      </c>
      <c r="E439" s="92">
        <f t="shared" si="82"/>
        <v>6.0864292470796499E-2</v>
      </c>
      <c r="F439" s="36">
        <f t="shared" si="83"/>
        <v>26.493153122499997</v>
      </c>
      <c r="G439" s="36">
        <f t="shared" si="84"/>
        <v>136.36423309447585</v>
      </c>
      <c r="H439" s="36">
        <f t="shared" si="85"/>
        <v>701.88716237223139</v>
      </c>
      <c r="I439" s="36">
        <f t="shared" si="86"/>
        <v>0.3132776429910602</v>
      </c>
      <c r="J439" s="36">
        <f t="shared" si="87"/>
        <v>1.6124870201214354</v>
      </c>
      <c r="K439" s="36">
        <f t="shared" ca="1" si="88"/>
        <v>8.660537659121588E-2</v>
      </c>
      <c r="L439" s="36">
        <f t="shared" ca="1" si="89"/>
        <v>6.6260341169450683E-4</v>
      </c>
      <c r="M439" s="36">
        <f t="shared" ca="1" si="90"/>
        <v>121077377517.82323</v>
      </c>
      <c r="N439" s="36">
        <f t="shared" ca="1" si="91"/>
        <v>147556887655.99948</v>
      </c>
      <c r="O439" s="36">
        <f t="shared" ca="1" si="92"/>
        <v>9583870604.947998</v>
      </c>
      <c r="P439" s="45">
        <f t="shared" ca="1" si="93"/>
        <v>-2.574108412041938E-2</v>
      </c>
    </row>
    <row r="440" spans="1:16" x14ac:dyDescent="0.2">
      <c r="A440" s="106">
        <v>51472</v>
      </c>
      <c r="B440" s="106">
        <v>6.0708329794579186E-2</v>
      </c>
      <c r="D440" s="92">
        <f t="shared" si="81"/>
        <v>5.1471999999999998</v>
      </c>
      <c r="E440" s="92">
        <f t="shared" si="82"/>
        <v>6.0708329794579186E-2</v>
      </c>
      <c r="F440" s="36">
        <f t="shared" si="83"/>
        <v>26.493667839999997</v>
      </c>
      <c r="G440" s="36">
        <f t="shared" si="84"/>
        <v>136.36820710604798</v>
      </c>
      <c r="H440" s="36">
        <f t="shared" si="85"/>
        <v>701.9144356162501</v>
      </c>
      <c r="I440" s="36">
        <f t="shared" si="86"/>
        <v>0.31247791511865797</v>
      </c>
      <c r="J440" s="36">
        <f t="shared" si="87"/>
        <v>1.6083863246987562</v>
      </c>
      <c r="K440" s="36">
        <f t="shared" ca="1" si="88"/>
        <v>8.6607521191321188E-2</v>
      </c>
      <c r="L440" s="36">
        <f t="shared" ca="1" si="89"/>
        <v>6.7076811500507499E-4</v>
      </c>
      <c r="M440" s="36">
        <f t="shared" ca="1" si="90"/>
        <v>121085507329.83469</v>
      </c>
      <c r="N440" s="36">
        <f t="shared" ca="1" si="91"/>
        <v>147566690967.01962</v>
      </c>
      <c r="O440" s="36">
        <f t="shared" ca="1" si="92"/>
        <v>9584500123.6308956</v>
      </c>
      <c r="P440" s="45">
        <f t="shared" ca="1" si="93"/>
        <v>-2.5899191396742002E-2</v>
      </c>
    </row>
    <row r="441" spans="1:16" x14ac:dyDescent="0.2">
      <c r="A441" s="106">
        <v>51476</v>
      </c>
      <c r="B441" s="106">
        <v>6.0782212465710472E-2</v>
      </c>
      <c r="D441" s="92">
        <f t="shared" si="81"/>
        <v>5.1475999999999997</v>
      </c>
      <c r="E441" s="92">
        <f t="shared" si="82"/>
        <v>6.0782212465710472E-2</v>
      </c>
      <c r="F441" s="36">
        <f t="shared" si="83"/>
        <v>26.497785759999996</v>
      </c>
      <c r="G441" s="36">
        <f t="shared" si="84"/>
        <v>136.40000197817596</v>
      </c>
      <c r="H441" s="36">
        <f t="shared" si="85"/>
        <v>702.13265018285858</v>
      </c>
      <c r="I441" s="36">
        <f t="shared" si="86"/>
        <v>0.31288251688849122</v>
      </c>
      <c r="J441" s="36">
        <f t="shared" si="87"/>
        <v>1.6105940439351973</v>
      </c>
      <c r="K441" s="36">
        <f t="shared" ca="1" si="88"/>
        <v>8.6624678934284965E-2</v>
      </c>
      <c r="L441" s="36">
        <f t="shared" ca="1" si="89"/>
        <v>6.6783307317939706E-4</v>
      </c>
      <c r="M441" s="36">
        <f t="shared" ca="1" si="90"/>
        <v>121150560410.17899</v>
      </c>
      <c r="N441" s="36">
        <f t="shared" ca="1" si="91"/>
        <v>147645134852.52838</v>
      </c>
      <c r="O441" s="36">
        <f t="shared" ca="1" si="92"/>
        <v>9589537378.0528698</v>
      </c>
      <c r="P441" s="45">
        <f t="shared" ca="1" si="93"/>
        <v>-2.5842466468574493E-2</v>
      </c>
    </row>
    <row r="442" spans="1:16" x14ac:dyDescent="0.2">
      <c r="A442" s="106">
        <v>51476.5</v>
      </c>
      <c r="B442" s="106">
        <v>6.0909695501322858E-2</v>
      </c>
      <c r="D442" s="92">
        <f t="shared" si="81"/>
        <v>5.1476499999999996</v>
      </c>
      <c r="E442" s="92">
        <f t="shared" si="82"/>
        <v>6.0909695501322858E-2</v>
      </c>
      <c r="F442" s="36">
        <f t="shared" si="83"/>
        <v>26.498300522499996</v>
      </c>
      <c r="G442" s="36">
        <f t="shared" si="84"/>
        <v>136.40397668464709</v>
      </c>
      <c r="H442" s="36">
        <f t="shared" si="85"/>
        <v>702.15993058072354</v>
      </c>
      <c r="I442" s="36">
        <f t="shared" si="86"/>
        <v>0.31354179404738458</v>
      </c>
      <c r="J442" s="36">
        <f t="shared" si="87"/>
        <v>1.614003416128019</v>
      </c>
      <c r="K442" s="36">
        <f t="shared" ca="1" si="88"/>
        <v>8.6626823769920619E-2</v>
      </c>
      <c r="L442" s="36">
        <f t="shared" ca="1" si="89"/>
        <v>6.6137068638351003E-4</v>
      </c>
      <c r="M442" s="36">
        <f t="shared" ca="1" si="90"/>
        <v>121158693868.45328</v>
      </c>
      <c r="N442" s="36">
        <f t="shared" ca="1" si="91"/>
        <v>147654942513.121</v>
      </c>
      <c r="O442" s="36">
        <f t="shared" ca="1" si="92"/>
        <v>9590167172.9902706</v>
      </c>
      <c r="P442" s="45">
        <f t="shared" ca="1" si="93"/>
        <v>-2.5717128268597761E-2</v>
      </c>
    </row>
    <row r="443" spans="1:16" x14ac:dyDescent="0.2">
      <c r="A443" s="106">
        <v>51480</v>
      </c>
      <c r="B443" s="106">
        <v>6.0779991996241733E-2</v>
      </c>
      <c r="D443" s="92">
        <f t="shared" si="81"/>
        <v>5.1479999999999997</v>
      </c>
      <c r="E443" s="92">
        <f t="shared" si="82"/>
        <v>6.0779991996241733E-2</v>
      </c>
      <c r="F443" s="36">
        <f t="shared" si="83"/>
        <v>26.501903999999996</v>
      </c>
      <c r="G443" s="36">
        <f t="shared" si="84"/>
        <v>136.43180179199996</v>
      </c>
      <c r="H443" s="36">
        <f t="shared" si="85"/>
        <v>702.35091562521575</v>
      </c>
      <c r="I443" s="36">
        <f t="shared" si="86"/>
        <v>0.3128953987966524</v>
      </c>
      <c r="J443" s="36">
        <f t="shared" si="87"/>
        <v>1.6107855130051665</v>
      </c>
      <c r="K443" s="36">
        <f t="shared" ca="1" si="88"/>
        <v>8.6641838352131351E-2</v>
      </c>
      <c r="L443" s="36">
        <f t="shared" ca="1" si="89"/>
        <v>6.6883509693564105E-4</v>
      </c>
      <c r="M443" s="36">
        <f t="shared" ca="1" si="90"/>
        <v>121215639422.90991</v>
      </c>
      <c r="N443" s="36">
        <f t="shared" ca="1" si="91"/>
        <v>147723609672.3522</v>
      </c>
      <c r="O443" s="36">
        <f t="shared" ca="1" si="92"/>
        <v>9594576597.2040424</v>
      </c>
      <c r="P443" s="45">
        <f t="shared" ca="1" si="93"/>
        <v>-2.5861846355889617E-2</v>
      </c>
    </row>
    <row r="444" spans="1:16" x14ac:dyDescent="0.2">
      <c r="A444" s="106">
        <v>51480.5</v>
      </c>
      <c r="B444" s="106">
        <v>6.0841805796371773E-2</v>
      </c>
      <c r="D444" s="92">
        <f t="shared" si="81"/>
        <v>5.1480499999999996</v>
      </c>
      <c r="E444" s="92">
        <f t="shared" si="82"/>
        <v>6.0841805796371773E-2</v>
      </c>
      <c r="F444" s="36">
        <f t="shared" si="83"/>
        <v>26.502418802499996</v>
      </c>
      <c r="G444" s="36">
        <f t="shared" si="84"/>
        <v>136.43577711621009</v>
      </c>
      <c r="H444" s="36">
        <f t="shared" si="85"/>
        <v>702.3782023831053</v>
      </c>
      <c r="I444" s="36">
        <f t="shared" si="86"/>
        <v>0.31321665833001167</v>
      </c>
      <c r="J444" s="36">
        <f t="shared" si="87"/>
        <v>1.6124550179158164</v>
      </c>
      <c r="K444" s="36">
        <f t="shared" ca="1" si="88"/>
        <v>8.6643983397127311E-2</v>
      </c>
      <c r="L444" s="36">
        <f t="shared" ca="1" si="89"/>
        <v>6.6575236894093079E-4</v>
      </c>
      <c r="M444" s="36">
        <f t="shared" ca="1" si="90"/>
        <v>121223776123.21175</v>
      </c>
      <c r="N444" s="36">
        <f t="shared" ca="1" si="91"/>
        <v>147733421200.29959</v>
      </c>
      <c r="O444" s="36">
        <f t="shared" ca="1" si="92"/>
        <v>9595206637.7681274</v>
      </c>
      <c r="P444" s="45">
        <f t="shared" ca="1" si="93"/>
        <v>-2.5802177600755538E-2</v>
      </c>
    </row>
    <row r="445" spans="1:16" x14ac:dyDescent="0.2">
      <c r="A445" s="106">
        <v>51484.5</v>
      </c>
      <c r="B445" s="106">
        <v>6.0901149896380957E-2</v>
      </c>
      <c r="D445" s="92">
        <f t="shared" si="81"/>
        <v>5.1484500000000004</v>
      </c>
      <c r="E445" s="92">
        <f t="shared" si="82"/>
        <v>6.0901149896380957E-2</v>
      </c>
      <c r="F445" s="36">
        <f t="shared" si="83"/>
        <v>26.506537402500005</v>
      </c>
      <c r="G445" s="36">
        <f t="shared" si="84"/>
        <v>136.46758248990116</v>
      </c>
      <c r="H445" s="36">
        <f t="shared" si="85"/>
        <v>702.59652507013175</v>
      </c>
      <c r="I445" s="36">
        <f t="shared" si="86"/>
        <v>0.31354652518402254</v>
      </c>
      <c r="J445" s="36">
        <f t="shared" si="87"/>
        <v>1.614278607583681</v>
      </c>
      <c r="K445" s="36">
        <f t="shared" ca="1" si="88"/>
        <v>8.6661144699216597E-2</v>
      </c>
      <c r="L445" s="36">
        <f t="shared" ca="1" si="89"/>
        <v>6.6357733224211917E-4</v>
      </c>
      <c r="M445" s="36">
        <f t="shared" ca="1" si="90"/>
        <v>121288884318.02478</v>
      </c>
      <c r="N445" s="36">
        <f t="shared" ca="1" si="91"/>
        <v>147811930830.83975</v>
      </c>
      <c r="O445" s="36">
        <f t="shared" ca="1" si="92"/>
        <v>9600248067.8437138</v>
      </c>
      <c r="P445" s="45">
        <f t="shared" ca="1" si="93"/>
        <v>-2.575999480283564E-2</v>
      </c>
    </row>
    <row r="446" spans="1:16" x14ac:dyDescent="0.2">
      <c r="A446" s="106">
        <v>51485</v>
      </c>
      <c r="B446" s="106">
        <v>6.077611703221919E-2</v>
      </c>
      <c r="D446" s="92">
        <f t="shared" si="81"/>
        <v>5.1485000000000003</v>
      </c>
      <c r="E446" s="92">
        <f t="shared" si="82"/>
        <v>6.077611703221919E-2</v>
      </c>
      <c r="F446" s="36">
        <f t="shared" si="83"/>
        <v>26.507052250000005</v>
      </c>
      <c r="G446" s="36">
        <f t="shared" si="84"/>
        <v>136.47155850912503</v>
      </c>
      <c r="H446" s="36">
        <f t="shared" si="85"/>
        <v>702.6238189842303</v>
      </c>
      <c r="I446" s="36">
        <f t="shared" si="86"/>
        <v>0.31290583854038051</v>
      </c>
      <c r="J446" s="36">
        <f t="shared" si="87"/>
        <v>1.610995709725149</v>
      </c>
      <c r="K446" s="36">
        <f t="shared" ca="1" si="88"/>
        <v>8.666328997974293E-2</v>
      </c>
      <c r="L446" s="36">
        <f t="shared" ca="1" si="89"/>
        <v>6.7014572321500495E-4</v>
      </c>
      <c r="M446" s="36">
        <f t="shared" ca="1" si="90"/>
        <v>121297024666.62604</v>
      </c>
      <c r="N446" s="36">
        <f t="shared" ca="1" si="91"/>
        <v>147821746710.76303</v>
      </c>
      <c r="O446" s="36">
        <f t="shared" ca="1" si="92"/>
        <v>9600878384.8133259</v>
      </c>
      <c r="P446" s="45">
        <f t="shared" ca="1" si="93"/>
        <v>-2.588717294752374E-2</v>
      </c>
    </row>
    <row r="447" spans="1:16" x14ac:dyDescent="0.2">
      <c r="A447" s="106">
        <v>51488.5</v>
      </c>
      <c r="B447" s="106">
        <v>6.0967936762608588E-2</v>
      </c>
      <c r="D447" s="92">
        <f t="shared" si="81"/>
        <v>5.1488500000000004</v>
      </c>
      <c r="E447" s="92">
        <f t="shared" si="82"/>
        <v>6.0967936762608588E-2</v>
      </c>
      <c r="F447" s="36">
        <f t="shared" si="83"/>
        <v>26.510656322500004</v>
      </c>
      <c r="G447" s="36">
        <f t="shared" si="84"/>
        <v>136.49939280610417</v>
      </c>
      <c r="H447" s="36">
        <f t="shared" si="85"/>
        <v>702.81489864970945</v>
      </c>
      <c r="I447" s="36">
        <f t="shared" si="86"/>
        <v>0.31391476120015727</v>
      </c>
      <c r="J447" s="36">
        <f t="shared" si="87"/>
        <v>1.6163000182054299</v>
      </c>
      <c r="K447" s="36">
        <f t="shared" ca="1" si="88"/>
        <v>8.6678307676188449E-2</v>
      </c>
      <c r="L447" s="36">
        <f t="shared" ca="1" si="89"/>
        <v>6.610231725138533E-4</v>
      </c>
      <c r="M447" s="36">
        <f t="shared" ca="1" si="90"/>
        <v>121354018459.70908</v>
      </c>
      <c r="N447" s="36">
        <f t="shared" ca="1" si="91"/>
        <v>147890471412.78363</v>
      </c>
      <c r="O447" s="36">
        <f t="shared" ca="1" si="92"/>
        <v>9605291463.7224483</v>
      </c>
      <c r="P447" s="45">
        <f t="shared" ca="1" si="93"/>
        <v>-2.5710370913579861E-2</v>
      </c>
    </row>
    <row r="448" spans="1:16" x14ac:dyDescent="0.2">
      <c r="A448" s="106">
        <v>51489</v>
      </c>
      <c r="B448" s="106">
        <v>6.0726436939148698E-2</v>
      </c>
      <c r="D448" s="92">
        <f t="shared" si="81"/>
        <v>5.1489000000000003</v>
      </c>
      <c r="E448" s="92">
        <f t="shared" si="82"/>
        <v>6.0726436939148698E-2</v>
      </c>
      <c r="F448" s="36">
        <f t="shared" si="83"/>
        <v>26.511171210000004</v>
      </c>
      <c r="G448" s="36">
        <f t="shared" si="84"/>
        <v>136.50336944316902</v>
      </c>
      <c r="H448" s="36">
        <f t="shared" si="85"/>
        <v>702.84219892593308</v>
      </c>
      <c r="I448" s="36">
        <f t="shared" si="86"/>
        <v>0.31267435115598274</v>
      </c>
      <c r="J448" s="36">
        <f t="shared" si="87"/>
        <v>1.6099289666670396</v>
      </c>
      <c r="K448" s="36">
        <f t="shared" ca="1" si="88"/>
        <v>8.6680453166075089E-2</v>
      </c>
      <c r="L448" s="36">
        <f t="shared" ca="1" si="89"/>
        <v>6.7361095830755836E-4</v>
      </c>
      <c r="M448" s="36">
        <f t="shared" ca="1" si="90"/>
        <v>121362162052.1485</v>
      </c>
      <c r="N448" s="36">
        <f t="shared" ca="1" si="91"/>
        <v>147900291162.19785</v>
      </c>
      <c r="O448" s="36">
        <f t="shared" ca="1" si="92"/>
        <v>9605922026.4529896</v>
      </c>
      <c r="P448" s="45">
        <f t="shared" ca="1" si="93"/>
        <v>-2.5954016226926391E-2</v>
      </c>
    </row>
    <row r="449" spans="1:16" x14ac:dyDescent="0.2">
      <c r="A449" s="106">
        <v>51493</v>
      </c>
      <c r="B449" s="106">
        <v>6.0766317154048011E-2</v>
      </c>
      <c r="D449" s="92">
        <f t="shared" si="81"/>
        <v>5.1493000000000002</v>
      </c>
      <c r="E449" s="92">
        <f t="shared" si="82"/>
        <v>6.0766317154048011E-2</v>
      </c>
      <c r="F449" s="36">
        <f t="shared" si="83"/>
        <v>26.515290490000002</v>
      </c>
      <c r="G449" s="36">
        <f t="shared" si="84"/>
        <v>136.53518532015701</v>
      </c>
      <c r="H449" s="36">
        <f t="shared" si="85"/>
        <v>703.06062976908458</v>
      </c>
      <c r="I449" s="36">
        <f t="shared" si="86"/>
        <v>0.31290399692133941</v>
      </c>
      <c r="J449" s="36">
        <f t="shared" si="87"/>
        <v>1.611236551347053</v>
      </c>
      <c r="K449" s="36">
        <f t="shared" ca="1" si="88"/>
        <v>8.6697618027289772E-2</v>
      </c>
      <c r="L449" s="36">
        <f t="shared" ca="1" si="89"/>
        <v>6.7243236497858895E-4</v>
      </c>
      <c r="M449" s="36">
        <f t="shared" ca="1" si="90"/>
        <v>121427325392.21227</v>
      </c>
      <c r="N449" s="36">
        <f t="shared" ca="1" si="91"/>
        <v>147978866574.08569</v>
      </c>
      <c r="O449" s="36">
        <f t="shared" ca="1" si="92"/>
        <v>9610967634.46451</v>
      </c>
      <c r="P449" s="45">
        <f t="shared" ca="1" si="93"/>
        <v>-2.5931300873241761E-2</v>
      </c>
    </row>
    <row r="450" spans="1:16" x14ac:dyDescent="0.2">
      <c r="A450" s="106">
        <v>51493</v>
      </c>
      <c r="B450" s="106">
        <v>6.0851783535326831E-2</v>
      </c>
      <c r="D450" s="92">
        <f t="shared" si="81"/>
        <v>5.1493000000000002</v>
      </c>
      <c r="E450" s="92">
        <f t="shared" si="82"/>
        <v>6.0851783535326831E-2</v>
      </c>
      <c r="F450" s="36">
        <f t="shared" si="83"/>
        <v>26.515290490000002</v>
      </c>
      <c r="G450" s="36">
        <f t="shared" si="84"/>
        <v>136.53518532015701</v>
      </c>
      <c r="H450" s="36">
        <f t="shared" si="85"/>
        <v>703.06062976908458</v>
      </c>
      <c r="I450" s="36">
        <f t="shared" si="86"/>
        <v>0.31334408895845844</v>
      </c>
      <c r="J450" s="36">
        <f t="shared" si="87"/>
        <v>1.6135027172737901</v>
      </c>
      <c r="K450" s="36">
        <f t="shared" ca="1" si="88"/>
        <v>8.6697618027289772E-2</v>
      </c>
      <c r="L450" s="36">
        <f t="shared" ca="1" si="89"/>
        <v>6.6800716058594122E-4</v>
      </c>
      <c r="M450" s="36">
        <f t="shared" ca="1" si="90"/>
        <v>121427325392.21227</v>
      </c>
      <c r="N450" s="36">
        <f t="shared" ca="1" si="91"/>
        <v>147978866574.08569</v>
      </c>
      <c r="O450" s="36">
        <f t="shared" ca="1" si="92"/>
        <v>9610967634.46451</v>
      </c>
      <c r="P450" s="45">
        <f t="shared" ca="1" si="93"/>
        <v>-2.5845834491962941E-2</v>
      </c>
    </row>
    <row r="451" spans="1:16" x14ac:dyDescent="0.2">
      <c r="A451" s="106">
        <v>51493.5</v>
      </c>
      <c r="B451" s="106">
        <v>6.0859313562104944E-2</v>
      </c>
      <c r="D451" s="92">
        <f t="shared" si="81"/>
        <v>5.1493500000000001</v>
      </c>
      <c r="E451" s="92">
        <f t="shared" si="82"/>
        <v>6.0859313562104944E-2</v>
      </c>
      <c r="F451" s="36">
        <f t="shared" si="83"/>
        <v>26.515805422500001</v>
      </c>
      <c r="G451" s="36">
        <f t="shared" si="84"/>
        <v>136.5391626523504</v>
      </c>
      <c r="H451" s="36">
        <f t="shared" si="85"/>
        <v>703.08793720388053</v>
      </c>
      <c r="I451" s="36">
        <f t="shared" si="86"/>
        <v>0.31338590629102508</v>
      </c>
      <c r="J451" s="36">
        <f t="shared" si="87"/>
        <v>1.6137337165596901</v>
      </c>
      <c r="K451" s="36">
        <f t="shared" ca="1" si="88"/>
        <v>8.6699763752706785E-2</v>
      </c>
      <c r="L451" s="36">
        <f t="shared" ca="1" si="89"/>
        <v>6.677288660529747E-4</v>
      </c>
      <c r="M451" s="36">
        <f t="shared" ca="1" si="90"/>
        <v>121435472634.98845</v>
      </c>
      <c r="N451" s="36">
        <f t="shared" ca="1" si="91"/>
        <v>147988690677.87915</v>
      </c>
      <c r="O451" s="36">
        <f t="shared" ca="1" si="92"/>
        <v>9611598473.7516422</v>
      </c>
      <c r="P451" s="45">
        <f t="shared" ca="1" si="93"/>
        <v>-2.5840450190601841E-2</v>
      </c>
    </row>
    <row r="452" spans="1:16" x14ac:dyDescent="0.2">
      <c r="A452" s="106">
        <v>51493.5</v>
      </c>
      <c r="B452" s="106">
        <v>6.1013043428829405E-2</v>
      </c>
      <c r="D452" s="92">
        <f t="shared" si="81"/>
        <v>5.1493500000000001</v>
      </c>
      <c r="E452" s="92">
        <f t="shared" si="82"/>
        <v>6.1013043428829405E-2</v>
      </c>
      <c r="F452" s="36">
        <f t="shared" si="83"/>
        <v>26.515805422500001</v>
      </c>
      <c r="G452" s="36">
        <f t="shared" si="84"/>
        <v>136.5391626523504</v>
      </c>
      <c r="H452" s="36">
        <f t="shared" si="85"/>
        <v>703.08793720388053</v>
      </c>
      <c r="I452" s="36">
        <f t="shared" si="86"/>
        <v>0.31417751518024273</v>
      </c>
      <c r="J452" s="36">
        <f t="shared" si="87"/>
        <v>1.6178099877933829</v>
      </c>
      <c r="K452" s="36">
        <f t="shared" ca="1" si="88"/>
        <v>8.6699763752706785E-2</v>
      </c>
      <c r="L452" s="36">
        <f t="shared" ca="1" si="89"/>
        <v>6.5980760099709518E-4</v>
      </c>
      <c r="M452" s="36">
        <f t="shared" ca="1" si="90"/>
        <v>121435472634.98845</v>
      </c>
      <c r="N452" s="36">
        <f t="shared" ca="1" si="91"/>
        <v>147988690677.87915</v>
      </c>
      <c r="O452" s="36">
        <f t="shared" ca="1" si="92"/>
        <v>9611598473.7516422</v>
      </c>
      <c r="P452" s="45">
        <f t="shared" ca="1" si="93"/>
        <v>-2.5686720323877379E-2</v>
      </c>
    </row>
    <row r="453" spans="1:16" x14ac:dyDescent="0.2">
      <c r="A453" s="106">
        <v>51497</v>
      </c>
      <c r="B453" s="106">
        <v>6.0902498706127517E-2</v>
      </c>
      <c r="D453" s="92">
        <f t="shared" si="81"/>
        <v>5.1497000000000002</v>
      </c>
      <c r="E453" s="92">
        <f t="shared" si="82"/>
        <v>6.0902498706127517E-2</v>
      </c>
      <c r="F453" s="36">
        <f t="shared" si="83"/>
        <v>26.519410090000001</v>
      </c>
      <c r="G453" s="36">
        <f t="shared" si="84"/>
        <v>136.56700614047301</v>
      </c>
      <c r="H453" s="36">
        <f t="shared" si="85"/>
        <v>703.2791115215939</v>
      </c>
      <c r="I453" s="36">
        <f t="shared" si="86"/>
        <v>0.31362959758694486</v>
      </c>
      <c r="J453" s="36">
        <f t="shared" si="87"/>
        <v>1.6150983386934901</v>
      </c>
      <c r="K453" s="36">
        <f t="shared" ca="1" si="88"/>
        <v>8.6714784563387048E-2</v>
      </c>
      <c r="L453" s="36">
        <f t="shared" ca="1" si="89"/>
        <v>6.6627410117688047E-4</v>
      </c>
      <c r="M453" s="36">
        <f t="shared" ca="1" si="90"/>
        <v>121492514693.63582</v>
      </c>
      <c r="N453" s="36">
        <f t="shared" ca="1" si="91"/>
        <v>148057472954.47113</v>
      </c>
      <c r="O453" s="36">
        <f t="shared" ca="1" si="92"/>
        <v>9616015209.3534393</v>
      </c>
      <c r="P453" s="45">
        <f t="shared" ca="1" si="93"/>
        <v>-2.5812285857259532E-2</v>
      </c>
    </row>
    <row r="454" spans="1:16" x14ac:dyDescent="0.2">
      <c r="A454" s="106">
        <v>51497.5</v>
      </c>
      <c r="B454" s="106">
        <v>6.0863516191602685E-2</v>
      </c>
      <c r="D454" s="92">
        <f t="shared" si="81"/>
        <v>5.14975</v>
      </c>
      <c r="E454" s="92">
        <f t="shared" si="82"/>
        <v>6.0863516191602685E-2</v>
      </c>
      <c r="F454" s="36">
        <f t="shared" si="83"/>
        <v>26.5199250625</v>
      </c>
      <c r="G454" s="36">
        <f t="shared" si="84"/>
        <v>136.57098409060939</v>
      </c>
      <c r="H454" s="36">
        <f t="shared" si="85"/>
        <v>703.30642532061563</v>
      </c>
      <c r="I454" s="36">
        <f t="shared" si="86"/>
        <v>0.31343189250770592</v>
      </c>
      <c r="J454" s="36">
        <f t="shared" si="87"/>
        <v>1.6140958884415586</v>
      </c>
      <c r="K454" s="36">
        <f t="shared" ca="1" si="88"/>
        <v>8.6716930498164368E-2</v>
      </c>
      <c r="L454" s="36">
        <f t="shared" ca="1" si="89"/>
        <v>6.6839903130672834E-4</v>
      </c>
      <c r="M454" s="36">
        <f t="shared" ca="1" si="90"/>
        <v>121500665182.06155</v>
      </c>
      <c r="N454" s="36">
        <f t="shared" ca="1" si="91"/>
        <v>148067300929.89255</v>
      </c>
      <c r="O454" s="36">
        <f t="shared" ca="1" si="92"/>
        <v>9616646294.5358067</v>
      </c>
      <c r="P454" s="45">
        <f t="shared" ca="1" si="93"/>
        <v>-2.5853414306561684E-2</v>
      </c>
    </row>
    <row r="455" spans="1:16" x14ac:dyDescent="0.2">
      <c r="A455" s="106">
        <v>51497.5</v>
      </c>
      <c r="B455" s="106">
        <v>6.0905185768206138E-2</v>
      </c>
      <c r="D455" s="92">
        <f t="shared" si="81"/>
        <v>5.14975</v>
      </c>
      <c r="E455" s="92">
        <f t="shared" si="82"/>
        <v>6.0905185768206138E-2</v>
      </c>
      <c r="F455" s="36">
        <f t="shared" si="83"/>
        <v>26.5199250625</v>
      </c>
      <c r="G455" s="36">
        <f t="shared" si="84"/>
        <v>136.57098409060939</v>
      </c>
      <c r="H455" s="36">
        <f t="shared" si="85"/>
        <v>703.30642532061563</v>
      </c>
      <c r="I455" s="36">
        <f t="shared" si="86"/>
        <v>0.31364648040981957</v>
      </c>
      <c r="J455" s="36">
        <f t="shared" si="87"/>
        <v>1.6152009624904684</v>
      </c>
      <c r="K455" s="36">
        <f t="shared" ca="1" si="88"/>
        <v>8.6716930498164368E-2</v>
      </c>
      <c r="L455" s="36">
        <f t="shared" ca="1" si="89"/>
        <v>6.6624616600452643E-4</v>
      </c>
      <c r="M455" s="36">
        <f t="shared" ca="1" si="90"/>
        <v>121500665182.06155</v>
      </c>
      <c r="N455" s="36">
        <f t="shared" ca="1" si="91"/>
        <v>148067300929.89255</v>
      </c>
      <c r="O455" s="36">
        <f t="shared" ca="1" si="92"/>
        <v>9616646294.5358067</v>
      </c>
      <c r="P455" s="45">
        <f t="shared" ca="1" si="93"/>
        <v>-2.581174472995823E-2</v>
      </c>
    </row>
    <row r="456" spans="1:16" x14ac:dyDescent="0.2">
      <c r="A456" s="106">
        <v>51498</v>
      </c>
      <c r="B456" s="106">
        <v>6.0752716723072808E-2</v>
      </c>
      <c r="D456" s="92">
        <f t="shared" si="81"/>
        <v>5.1497999999999999</v>
      </c>
      <c r="E456" s="92">
        <f t="shared" si="82"/>
        <v>6.0752716723072808E-2</v>
      </c>
      <c r="F456" s="36">
        <f t="shared" si="83"/>
        <v>26.52044004</v>
      </c>
      <c r="G456" s="36">
        <f t="shared" si="84"/>
        <v>136.57496211799199</v>
      </c>
      <c r="H456" s="36">
        <f t="shared" si="85"/>
        <v>703.33373991523524</v>
      </c>
      <c r="I456" s="36">
        <f t="shared" si="86"/>
        <v>0.31286434058048035</v>
      </c>
      <c r="J456" s="36">
        <f t="shared" si="87"/>
        <v>1.6111887811213577</v>
      </c>
      <c r="K456" s="36">
        <f t="shared" ca="1" si="88"/>
        <v>8.6719076459111755E-2</v>
      </c>
      <c r="L456" s="36">
        <f t="shared" ca="1" si="89"/>
        <v>6.7425183794138463E-4</v>
      </c>
      <c r="M456" s="36">
        <f t="shared" ca="1" si="90"/>
        <v>121508816076.25333</v>
      </c>
      <c r="N456" s="36">
        <f t="shared" ca="1" si="91"/>
        <v>148077129389.3381</v>
      </c>
      <c r="O456" s="36">
        <f t="shared" ca="1" si="92"/>
        <v>9617277410.4595222</v>
      </c>
      <c r="P456" s="45">
        <f t="shared" ca="1" si="93"/>
        <v>-2.5966359736038946E-2</v>
      </c>
    </row>
    <row r="457" spans="1:16" x14ac:dyDescent="0.2">
      <c r="A457" s="106">
        <v>51498</v>
      </c>
      <c r="B457" s="106">
        <v>6.075593253626721E-2</v>
      </c>
      <c r="D457" s="92">
        <f t="shared" si="81"/>
        <v>5.1497999999999999</v>
      </c>
      <c r="E457" s="92">
        <f t="shared" si="82"/>
        <v>6.075593253626721E-2</v>
      </c>
      <c r="F457" s="36">
        <f t="shared" si="83"/>
        <v>26.52044004</v>
      </c>
      <c r="G457" s="36">
        <f t="shared" si="84"/>
        <v>136.57496211799199</v>
      </c>
      <c r="H457" s="36">
        <f t="shared" si="85"/>
        <v>703.33373991523524</v>
      </c>
      <c r="I457" s="36">
        <f t="shared" si="86"/>
        <v>0.31288090137526886</v>
      </c>
      <c r="J457" s="36">
        <f t="shared" si="87"/>
        <v>1.6112740659023597</v>
      </c>
      <c r="K457" s="36">
        <f t="shared" ca="1" si="88"/>
        <v>8.6719076459111755E-2</v>
      </c>
      <c r="L457" s="36">
        <f t="shared" ca="1" si="89"/>
        <v>6.7408484235833958E-4</v>
      </c>
      <c r="M457" s="36">
        <f t="shared" ca="1" si="90"/>
        <v>121508816076.25333</v>
      </c>
      <c r="N457" s="36">
        <f t="shared" ca="1" si="91"/>
        <v>148077129389.3381</v>
      </c>
      <c r="O457" s="36">
        <f t="shared" ca="1" si="92"/>
        <v>9617277410.4595222</v>
      </c>
      <c r="P457" s="45">
        <f t="shared" ca="1" si="93"/>
        <v>-2.5963143922844545E-2</v>
      </c>
    </row>
    <row r="458" spans="1:16" x14ac:dyDescent="0.2">
      <c r="A458" s="106">
        <v>51501.5</v>
      </c>
      <c r="B458" s="106">
        <v>6.0890325068612583E-2</v>
      </c>
      <c r="D458" s="92">
        <f t="shared" si="81"/>
        <v>5.15015</v>
      </c>
      <c r="E458" s="92">
        <f t="shared" si="82"/>
        <v>6.0890325068612583E-2</v>
      </c>
      <c r="F458" s="36">
        <f t="shared" si="83"/>
        <v>26.524045022500001</v>
      </c>
      <c r="G458" s="36">
        <f t="shared" si="84"/>
        <v>136.60281047262839</v>
      </c>
      <c r="H458" s="36">
        <f t="shared" si="85"/>
        <v>703.52496435560704</v>
      </c>
      <c r="I458" s="36">
        <f t="shared" si="86"/>
        <v>0.3135943076521151</v>
      </c>
      <c r="J458" s="36">
        <f t="shared" si="87"/>
        <v>1.6150577235545407</v>
      </c>
      <c r="K458" s="36">
        <f t="shared" ca="1" si="88"/>
        <v>8.673409891850456E-2</v>
      </c>
      <c r="L458" s="36">
        <f t="shared" ca="1" si="89"/>
        <v>6.6790064680436031E-4</v>
      </c>
      <c r="M458" s="36">
        <f t="shared" ca="1" si="90"/>
        <v>121565883698.16661</v>
      </c>
      <c r="N458" s="36">
        <f t="shared" ca="1" si="91"/>
        <v>148145942159.45514</v>
      </c>
      <c r="O458" s="36">
        <f t="shared" ca="1" si="92"/>
        <v>9621696082.7662258</v>
      </c>
      <c r="P458" s="45">
        <f t="shared" ca="1" si="93"/>
        <v>-2.5843773849891977E-2</v>
      </c>
    </row>
    <row r="459" spans="1:16" x14ac:dyDescent="0.2">
      <c r="A459" s="106">
        <v>51502</v>
      </c>
      <c r="B459" s="106">
        <v>6.0757653729524463E-2</v>
      </c>
      <c r="D459" s="92">
        <f t="shared" si="81"/>
        <v>5.1501999999999999</v>
      </c>
      <c r="E459" s="92">
        <f t="shared" si="82"/>
        <v>6.0757653729524463E-2</v>
      </c>
      <c r="F459" s="36">
        <f t="shared" si="83"/>
        <v>26.524560039999997</v>
      </c>
      <c r="G459" s="36">
        <f t="shared" si="84"/>
        <v>136.60678911800798</v>
      </c>
      <c r="H459" s="36">
        <f t="shared" si="85"/>
        <v>703.55228531556463</v>
      </c>
      <c r="I459" s="36">
        <f t="shared" si="86"/>
        <v>0.31291406823779688</v>
      </c>
      <c r="J459" s="36">
        <f t="shared" si="87"/>
        <v>1.6115700342383015</v>
      </c>
      <c r="K459" s="36">
        <f t="shared" ca="1" si="88"/>
        <v>8.6736245088812225E-2</v>
      </c>
      <c r="L459" s="36">
        <f t="shared" ca="1" si="89"/>
        <v>6.7488720901286072E-4</v>
      </c>
      <c r="M459" s="36">
        <f t="shared" ca="1" si="90"/>
        <v>121574037838.96684</v>
      </c>
      <c r="N459" s="36">
        <f t="shared" ca="1" si="91"/>
        <v>148155774491.66</v>
      </c>
      <c r="O459" s="36">
        <f t="shared" ca="1" si="92"/>
        <v>9622327444.6562805</v>
      </c>
      <c r="P459" s="45">
        <f t="shared" ca="1" si="93"/>
        <v>-2.5978591359287762E-2</v>
      </c>
    </row>
    <row r="460" spans="1:16" x14ac:dyDescent="0.2">
      <c r="A460" s="106">
        <v>51502</v>
      </c>
      <c r="B460" s="106">
        <v>6.0793307799031027E-2</v>
      </c>
      <c r="D460" s="92">
        <f t="shared" si="81"/>
        <v>5.1501999999999999</v>
      </c>
      <c r="E460" s="92">
        <f t="shared" si="82"/>
        <v>6.0793307799031027E-2</v>
      </c>
      <c r="F460" s="36">
        <f t="shared" si="83"/>
        <v>26.524560039999997</v>
      </c>
      <c r="G460" s="36">
        <f t="shared" si="84"/>
        <v>136.60678911800798</v>
      </c>
      <c r="H460" s="36">
        <f t="shared" si="85"/>
        <v>703.55228531556463</v>
      </c>
      <c r="I460" s="36">
        <f t="shared" si="86"/>
        <v>0.3130976938265696</v>
      </c>
      <c r="J460" s="36">
        <f t="shared" si="87"/>
        <v>1.6125157427455987</v>
      </c>
      <c r="K460" s="36">
        <f t="shared" ca="1" si="88"/>
        <v>8.6736245088812225E-2</v>
      </c>
      <c r="L460" s="36">
        <f t="shared" ca="1" si="89"/>
        <v>6.7303599522151977E-4</v>
      </c>
      <c r="M460" s="36">
        <f t="shared" ca="1" si="90"/>
        <v>121574037838.96684</v>
      </c>
      <c r="N460" s="36">
        <f t="shared" ca="1" si="91"/>
        <v>148155774491.66</v>
      </c>
      <c r="O460" s="36">
        <f t="shared" ca="1" si="92"/>
        <v>9622327444.6562805</v>
      </c>
      <c r="P460" s="45">
        <f t="shared" ca="1" si="93"/>
        <v>-2.5942937289781198E-2</v>
      </c>
    </row>
    <row r="461" spans="1:16" x14ac:dyDescent="0.2">
      <c r="A461" s="106">
        <v>51502.5</v>
      </c>
      <c r="B461" s="106">
        <v>6.0883508464030456E-2</v>
      </c>
      <c r="D461" s="92">
        <f t="shared" si="81"/>
        <v>5.1502499999999998</v>
      </c>
      <c r="E461" s="92">
        <f t="shared" si="82"/>
        <v>6.0883508464030456E-2</v>
      </c>
      <c r="F461" s="36">
        <f t="shared" si="83"/>
        <v>26.525075062499997</v>
      </c>
      <c r="G461" s="36">
        <f t="shared" si="84"/>
        <v>136.61076784064062</v>
      </c>
      <c r="H461" s="36">
        <f t="shared" si="85"/>
        <v>703.57960707125926</v>
      </c>
      <c r="I461" s="36">
        <f t="shared" si="86"/>
        <v>0.31356528946687284</v>
      </c>
      <c r="J461" s="36">
        <f t="shared" si="87"/>
        <v>1.6149396320767617</v>
      </c>
      <c r="K461" s="36">
        <f t="shared" ca="1" si="88"/>
        <v>8.6738391285289984E-2</v>
      </c>
      <c r="L461" s="36">
        <f t="shared" ca="1" si="89"/>
        <v>6.6847496570106107E-4</v>
      </c>
      <c r="M461" s="36">
        <f t="shared" ca="1" si="90"/>
        <v>121582192385.65334</v>
      </c>
      <c r="N461" s="36">
        <f t="shared" ca="1" si="91"/>
        <v>148165607308.03064</v>
      </c>
      <c r="O461" s="36">
        <f t="shared" ca="1" si="92"/>
        <v>9622958837.2965698</v>
      </c>
      <c r="P461" s="45">
        <f t="shared" ca="1" si="93"/>
        <v>-2.5854882821259528E-2</v>
      </c>
    </row>
    <row r="462" spans="1:16" x14ac:dyDescent="0.2">
      <c r="A462" s="106">
        <v>51506</v>
      </c>
      <c r="B462" s="106">
        <v>6.078689682908589E-2</v>
      </c>
      <c r="D462" s="92">
        <f t="shared" si="81"/>
        <v>5.1505999999999998</v>
      </c>
      <c r="E462" s="92">
        <f t="shared" si="82"/>
        <v>6.078689682908589E-2</v>
      </c>
      <c r="F462" s="36">
        <f t="shared" si="83"/>
        <v>26.528680359999999</v>
      </c>
      <c r="G462" s="36">
        <f t="shared" si="84"/>
        <v>136.638621062216</v>
      </c>
      <c r="H462" s="36">
        <f t="shared" si="85"/>
        <v>703.77088164304973</v>
      </c>
      <c r="I462" s="36">
        <f t="shared" si="86"/>
        <v>0.31308899080788977</v>
      </c>
      <c r="J462" s="36">
        <f t="shared" si="87"/>
        <v>1.612596156055117</v>
      </c>
      <c r="K462" s="36">
        <f t="shared" ca="1" si="88"/>
        <v>8.6753415393395275E-2</v>
      </c>
      <c r="L462" s="36">
        <f t="shared" ca="1" si="89"/>
        <v>6.742600863506239E-4</v>
      </c>
      <c r="M462" s="36">
        <f t="shared" ca="1" si="90"/>
        <v>121639285578.38574</v>
      </c>
      <c r="N462" s="36">
        <f t="shared" ca="1" si="91"/>
        <v>148234450580.58392</v>
      </c>
      <c r="O462" s="36">
        <f t="shared" ca="1" si="92"/>
        <v>9627379446.8682213</v>
      </c>
      <c r="P462" s="45">
        <f t="shared" ca="1" si="93"/>
        <v>-2.5966518564309385E-2</v>
      </c>
    </row>
    <row r="463" spans="1:16" x14ac:dyDescent="0.2">
      <c r="A463" s="106">
        <v>51506</v>
      </c>
      <c r="B463" s="106">
        <v>6.0818472040409688E-2</v>
      </c>
      <c r="D463" s="92">
        <f t="shared" si="81"/>
        <v>5.1505999999999998</v>
      </c>
      <c r="E463" s="92">
        <f t="shared" si="82"/>
        <v>6.0818472040409688E-2</v>
      </c>
      <c r="F463" s="36">
        <f t="shared" si="83"/>
        <v>26.528680359999999</v>
      </c>
      <c r="G463" s="36">
        <f t="shared" si="84"/>
        <v>136.638621062216</v>
      </c>
      <c r="H463" s="36">
        <f t="shared" si="85"/>
        <v>703.77088164304973</v>
      </c>
      <c r="I463" s="36">
        <f t="shared" si="86"/>
        <v>0.31325162209133411</v>
      </c>
      <c r="J463" s="36">
        <f t="shared" si="87"/>
        <v>1.6134338047436254</v>
      </c>
      <c r="K463" s="36">
        <f t="shared" ca="1" si="88"/>
        <v>8.6753415393395275E-2</v>
      </c>
      <c r="L463" s="36">
        <f t="shared" ca="1" si="89"/>
        <v>6.7262128672257134E-4</v>
      </c>
      <c r="M463" s="36">
        <f t="shared" ca="1" si="90"/>
        <v>121639285578.38574</v>
      </c>
      <c r="N463" s="36">
        <f t="shared" ca="1" si="91"/>
        <v>148234450580.58392</v>
      </c>
      <c r="O463" s="36">
        <f t="shared" ca="1" si="92"/>
        <v>9627379446.8682213</v>
      </c>
      <c r="P463" s="45">
        <f t="shared" ca="1" si="93"/>
        <v>-2.5934943352985587E-2</v>
      </c>
    </row>
    <row r="464" spans="1:16" x14ac:dyDescent="0.2">
      <c r="A464" s="106">
        <v>51506.5</v>
      </c>
      <c r="B464" s="106">
        <v>6.0831557631900068E-2</v>
      </c>
      <c r="D464" s="92">
        <f t="shared" si="81"/>
        <v>5.1506499999999997</v>
      </c>
      <c r="E464" s="92">
        <f t="shared" si="82"/>
        <v>6.0831557631900068E-2</v>
      </c>
      <c r="F464" s="36">
        <f t="shared" si="83"/>
        <v>26.529195422499996</v>
      </c>
      <c r="G464" s="36">
        <f t="shared" si="84"/>
        <v>136.6426004028996</v>
      </c>
      <c r="H464" s="36">
        <f t="shared" si="85"/>
        <v>703.79820976519477</v>
      </c>
      <c r="I464" s="36">
        <f t="shared" si="86"/>
        <v>0.31332206231674609</v>
      </c>
      <c r="J464" s="36">
        <f t="shared" si="87"/>
        <v>1.6138122802717481</v>
      </c>
      <c r="K464" s="36">
        <f t="shared" ca="1" si="88"/>
        <v>8.6755561799233341E-2</v>
      </c>
      <c r="L464" s="36">
        <f t="shared" ca="1" si="89"/>
        <v>6.7205399206791288E-4</v>
      </c>
      <c r="M464" s="36">
        <f t="shared" ca="1" si="90"/>
        <v>121647443372.63983</v>
      </c>
      <c r="N464" s="36">
        <f t="shared" ca="1" si="91"/>
        <v>148244287270.84552</v>
      </c>
      <c r="O464" s="36">
        <f t="shared" ca="1" si="92"/>
        <v>9628011085.545969</v>
      </c>
      <c r="P464" s="45">
        <f t="shared" ca="1" si="93"/>
        <v>-2.5924004167333273E-2</v>
      </c>
    </row>
    <row r="465" spans="1:16" x14ac:dyDescent="0.2">
      <c r="A465" s="106">
        <v>51506.5</v>
      </c>
      <c r="B465" s="106">
        <v>6.0880496574100107E-2</v>
      </c>
      <c r="D465" s="92">
        <f t="shared" si="81"/>
        <v>5.1506499999999997</v>
      </c>
      <c r="E465" s="92">
        <f t="shared" si="82"/>
        <v>6.0880496574100107E-2</v>
      </c>
      <c r="F465" s="36">
        <f t="shared" si="83"/>
        <v>26.529195422499996</v>
      </c>
      <c r="G465" s="36">
        <f t="shared" si="84"/>
        <v>136.6426004028996</v>
      </c>
      <c r="H465" s="36">
        <f t="shared" si="85"/>
        <v>703.79820976519477</v>
      </c>
      <c r="I465" s="36">
        <f t="shared" si="86"/>
        <v>0.31357412967938869</v>
      </c>
      <c r="J465" s="36">
        <f t="shared" si="87"/>
        <v>1.6151105910331434</v>
      </c>
      <c r="K465" s="36">
        <f t="shared" ca="1" si="88"/>
        <v>8.6755561799233341E-2</v>
      </c>
      <c r="L465" s="36">
        <f t="shared" ca="1" si="89"/>
        <v>6.6951900040489913E-4</v>
      </c>
      <c r="M465" s="36">
        <f t="shared" ca="1" si="90"/>
        <v>121647443372.63983</v>
      </c>
      <c r="N465" s="36">
        <f t="shared" ca="1" si="91"/>
        <v>148244287270.84552</v>
      </c>
      <c r="O465" s="36">
        <f t="shared" ca="1" si="92"/>
        <v>9628011085.545969</v>
      </c>
      <c r="P465" s="45">
        <f t="shared" ca="1" si="93"/>
        <v>-2.5875065225133234E-2</v>
      </c>
    </row>
    <row r="466" spans="1:16" x14ac:dyDescent="0.2">
      <c r="A466" s="106">
        <v>51514.5</v>
      </c>
      <c r="B466" s="106">
        <v>6.0884668499056716E-2</v>
      </c>
      <c r="D466" s="92">
        <f t="shared" si="81"/>
        <v>5.1514499999999996</v>
      </c>
      <c r="E466" s="92">
        <f t="shared" si="82"/>
        <v>6.0884668499056716E-2</v>
      </c>
      <c r="F466" s="36">
        <f t="shared" si="83"/>
        <v>26.537437102499997</v>
      </c>
      <c r="G466" s="36">
        <f t="shared" si="84"/>
        <v>136.70628036167361</v>
      </c>
      <c r="H466" s="36">
        <f t="shared" si="85"/>
        <v>704.2355679691434</v>
      </c>
      <c r="I466" s="36">
        <f t="shared" si="86"/>
        <v>0.3136443255394657</v>
      </c>
      <c r="J466" s="36">
        <f t="shared" si="87"/>
        <v>1.6157230608002804</v>
      </c>
      <c r="K466" s="36">
        <f t="shared" ca="1" si="88"/>
        <v>8.6789907851767767E-2</v>
      </c>
      <c r="L466" s="36">
        <f t="shared" ca="1" si="89"/>
        <v>6.7108142592124925E-4</v>
      </c>
      <c r="M466" s="36">
        <f t="shared" ca="1" si="90"/>
        <v>121778023306.57388</v>
      </c>
      <c r="N466" s="36">
        <f t="shared" ca="1" si="91"/>
        <v>148401740191.49292</v>
      </c>
      <c r="O466" s="36">
        <f t="shared" ca="1" si="92"/>
        <v>9638121488.3032055</v>
      </c>
      <c r="P466" s="45">
        <f t="shared" ca="1" si="93"/>
        <v>-2.5905239352711051E-2</v>
      </c>
    </row>
    <row r="467" spans="1:16" x14ac:dyDescent="0.2">
      <c r="A467" s="106">
        <v>51515</v>
      </c>
      <c r="B467" s="106">
        <v>6.0833935982373077E-2</v>
      </c>
      <c r="D467" s="92">
        <f t="shared" si="81"/>
        <v>5.1515000000000004</v>
      </c>
      <c r="E467" s="92">
        <f t="shared" si="82"/>
        <v>6.0833935982373077E-2</v>
      </c>
      <c r="F467" s="36">
        <f t="shared" si="83"/>
        <v>26.537952250000004</v>
      </c>
      <c r="G467" s="36">
        <f t="shared" si="84"/>
        <v>136.71026101587503</v>
      </c>
      <c r="H467" s="36">
        <f t="shared" si="85"/>
        <v>704.26290962328028</v>
      </c>
      <c r="I467" s="36">
        <f t="shared" si="86"/>
        <v>0.31338602121319492</v>
      </c>
      <c r="J467" s="36">
        <f t="shared" si="87"/>
        <v>1.6144080882797738</v>
      </c>
      <c r="K467" s="36">
        <f t="shared" ca="1" si="88"/>
        <v>8.6792054702496554E-2</v>
      </c>
      <c r="L467" s="36">
        <f t="shared" ca="1" si="89"/>
        <v>6.738239274880249E-4</v>
      </c>
      <c r="M467" s="36">
        <f t="shared" ca="1" si="90"/>
        <v>121786188004.74117</v>
      </c>
      <c r="N467" s="36">
        <f t="shared" ca="1" si="91"/>
        <v>148411585117.11401</v>
      </c>
      <c r="O467" s="36">
        <f t="shared" ca="1" si="92"/>
        <v>9638753650.020504</v>
      </c>
      <c r="P467" s="45">
        <f t="shared" ca="1" si="93"/>
        <v>-2.5958118720123477E-2</v>
      </c>
    </row>
    <row r="468" spans="1:16" x14ac:dyDescent="0.2">
      <c r="A468" s="106">
        <v>51519</v>
      </c>
      <c r="B468" s="106">
        <v>6.085933403664967E-2</v>
      </c>
      <c r="D468" s="92">
        <f t="shared" si="81"/>
        <v>5.1519000000000004</v>
      </c>
      <c r="E468" s="92">
        <f t="shared" si="82"/>
        <v>6.085933403664967E-2</v>
      </c>
      <c r="F468" s="36">
        <f t="shared" si="83"/>
        <v>26.542073610000003</v>
      </c>
      <c r="G468" s="36">
        <f t="shared" si="84"/>
        <v>136.74210903135904</v>
      </c>
      <c r="H468" s="36">
        <f t="shared" si="85"/>
        <v>704.48167151865857</v>
      </c>
      <c r="I468" s="36">
        <f t="shared" si="86"/>
        <v>0.31354120302341548</v>
      </c>
      <c r="J468" s="36">
        <f t="shared" si="87"/>
        <v>1.6153329238563343</v>
      </c>
      <c r="K468" s="36">
        <f t="shared" ca="1" si="88"/>
        <v>8.6809230450447916E-2</v>
      </c>
      <c r="L468" s="36">
        <f t="shared" ca="1" si="89"/>
        <v>6.7339712388685905E-4</v>
      </c>
      <c r="M468" s="36">
        <f t="shared" ca="1" si="90"/>
        <v>121851520215.56769</v>
      </c>
      <c r="N468" s="36">
        <f t="shared" ca="1" si="91"/>
        <v>148490361968.08109</v>
      </c>
      <c r="O468" s="36">
        <f t="shared" ca="1" si="92"/>
        <v>9643812051.7751713</v>
      </c>
      <c r="P468" s="45">
        <f t="shared" ca="1" si="93"/>
        <v>-2.5949896413798246E-2</v>
      </c>
    </row>
    <row r="469" spans="1:16" x14ac:dyDescent="0.2">
      <c r="A469" s="106">
        <v>51522.5</v>
      </c>
      <c r="B469" s="106">
        <v>6.1021253364742734E-2</v>
      </c>
      <c r="D469" s="92">
        <f t="shared" ref="D469:D536" si="94">A469/A$18</f>
        <v>5.1522500000000004</v>
      </c>
      <c r="E469" s="92">
        <f t="shared" ref="E469:E536" si="95">B469/B$18</f>
        <v>6.1021253364742734E-2</v>
      </c>
      <c r="F469" s="36">
        <f t="shared" ref="F469:F536" si="96">D469*D469</f>
        <v>26.545680062500004</v>
      </c>
      <c r="G469" s="36">
        <f t="shared" ref="G469:G532" si="97">D469*F469</f>
        <v>136.76998010201567</v>
      </c>
      <c r="H469" s="36">
        <f t="shared" ref="H469:H536" si="98">F469*F469</f>
        <v>704.67312998061027</v>
      </c>
      <c r="I469" s="36">
        <f t="shared" ref="I469:I536" si="99">E469*D469</f>
        <v>0.31439675264849576</v>
      </c>
      <c r="J469" s="36">
        <f t="shared" ref="J469:J532" si="100">I469*D469</f>
        <v>1.6198506688332124</v>
      </c>
      <c r="K469" s="36">
        <f t="shared" ref="K469:K536" ca="1" si="101">+E$4+E$5*D469+E$6*D469^2</f>
        <v>8.6824260603832512E-2</v>
      </c>
      <c r="L469" s="36">
        <f t="shared" ref="L469:L532" ca="1" si="102">+(K469-E469)^2</f>
        <v>6.6579518258051956E-4</v>
      </c>
      <c r="M469" s="36">
        <f t="shared" ref="M469:M536" ca="1" si="103">(M$1-M$2*D469+M$3*F469)^2</f>
        <v>121908707232.61066</v>
      </c>
      <c r="N469" s="36">
        <f t="shared" ref="N469:N532" ca="1" si="104">(-M$2+M$4*D469-M$5*F469)^2</f>
        <v>148559317159.16327</v>
      </c>
      <c r="O469" s="36">
        <f t="shared" ref="O469:O536" ca="1" si="105">+(M$3-D469*M$5+F469*M$6)^2</f>
        <v>9648239769.4443398</v>
      </c>
      <c r="P469" s="45">
        <f t="shared" ref="P469:P536" ca="1" si="106">+E469-K469</f>
        <v>-2.5803007239089779E-2</v>
      </c>
    </row>
    <row r="470" spans="1:16" x14ac:dyDescent="0.2">
      <c r="A470" s="106">
        <v>51523</v>
      </c>
      <c r="B470" s="106">
        <v>6.0891117529536132E-2</v>
      </c>
      <c r="D470" s="92">
        <f t="shared" si="94"/>
        <v>5.1523000000000003</v>
      </c>
      <c r="E470" s="92">
        <f t="shared" si="95"/>
        <v>6.0891117529536132E-2</v>
      </c>
      <c r="F470" s="36">
        <f t="shared" si="96"/>
        <v>26.546195290000004</v>
      </c>
      <c r="G470" s="36">
        <f t="shared" si="97"/>
        <v>136.77396199266704</v>
      </c>
      <c r="H470" s="36">
        <f t="shared" si="98"/>
        <v>704.70048437481842</v>
      </c>
      <c r="I470" s="36">
        <f t="shared" si="99"/>
        <v>0.31372930484742906</v>
      </c>
      <c r="J470" s="36">
        <f t="shared" si="100"/>
        <v>1.6164274973654089</v>
      </c>
      <c r="K470" s="36">
        <f t="shared" ca="1" si="101"/>
        <v>8.6826407873281872E-2</v>
      </c>
      <c r="L470" s="36">
        <f t="shared" ca="1" si="102"/>
        <v>6.72639285214391E-4</v>
      </c>
      <c r="M470" s="36">
        <f t="shared" ca="1" si="103"/>
        <v>121916878432.09702</v>
      </c>
      <c r="N470" s="36">
        <f t="shared" ca="1" si="104"/>
        <v>148569169839.8616</v>
      </c>
      <c r="O470" s="36">
        <f t="shared" ca="1" si="105"/>
        <v>9648872423.6950321</v>
      </c>
      <c r="P470" s="45">
        <f t="shared" ca="1" si="106"/>
        <v>-2.593529034374574E-2</v>
      </c>
    </row>
    <row r="471" spans="1:16" x14ac:dyDescent="0.2">
      <c r="A471" s="106">
        <v>51523.5</v>
      </c>
      <c r="B471" s="106">
        <v>6.096078893460799E-2</v>
      </c>
      <c r="D471" s="92">
        <f t="shared" si="94"/>
        <v>5.1523500000000002</v>
      </c>
      <c r="E471" s="92">
        <f t="shared" si="95"/>
        <v>6.096078893460799E-2</v>
      </c>
      <c r="F471" s="36">
        <f t="shared" si="96"/>
        <v>26.546710522500003</v>
      </c>
      <c r="G471" s="36">
        <f t="shared" si="97"/>
        <v>136.7779439606029</v>
      </c>
      <c r="H471" s="36">
        <f t="shared" si="98"/>
        <v>704.72783956541241</v>
      </c>
      <c r="I471" s="36">
        <f t="shared" si="99"/>
        <v>0.31409132086722746</v>
      </c>
      <c r="J471" s="36">
        <f t="shared" si="100"/>
        <v>1.6183084170702595</v>
      </c>
      <c r="K471" s="36">
        <f t="shared" ca="1" si="101"/>
        <v>8.6828555168901311E-2</v>
      </c>
      <c r="L471" s="36">
        <f t="shared" ca="1" si="102"/>
        <v>6.6914132995204566E-4</v>
      </c>
      <c r="M471" s="36">
        <f t="shared" ca="1" si="103"/>
        <v>121925050038.02911</v>
      </c>
      <c r="N471" s="36">
        <f t="shared" ca="1" si="104"/>
        <v>148579023005.38617</v>
      </c>
      <c r="O471" s="36">
        <f t="shared" ca="1" si="105"/>
        <v>9649505108.7374516</v>
      </c>
      <c r="P471" s="45">
        <f t="shared" ca="1" si="106"/>
        <v>-2.5867766234293321E-2</v>
      </c>
    </row>
    <row r="472" spans="1:16" x14ac:dyDescent="0.2">
      <c r="A472" s="106">
        <v>51527</v>
      </c>
      <c r="B472" s="106">
        <v>6.0918211034731939E-2</v>
      </c>
      <c r="D472" s="92">
        <f t="shared" si="94"/>
        <v>5.1527000000000003</v>
      </c>
      <c r="E472" s="92">
        <f t="shared" si="95"/>
        <v>6.0918211034731939E-2</v>
      </c>
      <c r="F472" s="36">
        <f t="shared" si="96"/>
        <v>26.550317290000002</v>
      </c>
      <c r="G472" s="36">
        <f t="shared" si="97"/>
        <v>136.80581990018302</v>
      </c>
      <c r="H472" s="36">
        <f t="shared" si="98"/>
        <v>704.9193481996731</v>
      </c>
      <c r="I472" s="36">
        <f t="shared" si="99"/>
        <v>0.3138932659986633</v>
      </c>
      <c r="J472" s="36">
        <f t="shared" si="100"/>
        <v>1.6173978317113125</v>
      </c>
      <c r="K472" s="36">
        <f t="shared" ca="1" si="101"/>
        <v>8.6843586970998393E-2</v>
      </c>
      <c r="L472" s="36">
        <f t="shared" ca="1" si="102"/>
        <v>6.7212511743674369E-4</v>
      </c>
      <c r="M472" s="36">
        <f t="shared" ca="1" si="103"/>
        <v>121982262661.15451</v>
      </c>
      <c r="N472" s="36">
        <f t="shared" ca="1" si="104"/>
        <v>148648008740.50775</v>
      </c>
      <c r="O472" s="36">
        <f t="shared" ca="1" si="105"/>
        <v>9653934766.2861176</v>
      </c>
      <c r="P472" s="45">
        <f t="shared" ca="1" si="106"/>
        <v>-2.5925375936266454E-2</v>
      </c>
    </row>
    <row r="473" spans="1:16" x14ac:dyDescent="0.2">
      <c r="A473" s="106">
        <v>51527.5</v>
      </c>
      <c r="B473" s="106">
        <v>6.0903655561560299E-2</v>
      </c>
      <c r="D473" s="92">
        <f t="shared" si="94"/>
        <v>5.1527500000000002</v>
      </c>
      <c r="E473" s="92">
        <f t="shared" si="95"/>
        <v>6.0903655561560299E-2</v>
      </c>
      <c r="F473" s="36">
        <f t="shared" si="96"/>
        <v>26.550832562500002</v>
      </c>
      <c r="G473" s="36">
        <f t="shared" si="97"/>
        <v>136.80980248642189</v>
      </c>
      <c r="H473" s="36">
        <f t="shared" si="98"/>
        <v>704.94670976191037</v>
      </c>
      <c r="I473" s="36">
        <f t="shared" si="99"/>
        <v>0.31382131119482987</v>
      </c>
      <c r="J473" s="36">
        <f t="shared" si="100"/>
        <v>1.6170427612591596</v>
      </c>
      <c r="K473" s="36">
        <f t="shared" ca="1" si="101"/>
        <v>8.6845734475978126E-2</v>
      </c>
      <c r="L473" s="36">
        <f t="shared" ca="1" si="102"/>
        <v>6.7299145840188195E-4</v>
      </c>
      <c r="M473" s="36">
        <f t="shared" ca="1" si="103"/>
        <v>121990437519.13249</v>
      </c>
      <c r="N473" s="36">
        <f t="shared" ca="1" si="104"/>
        <v>148657865785.20673</v>
      </c>
      <c r="O473" s="36">
        <f t="shared" ca="1" si="105"/>
        <v>9654567697.6980286</v>
      </c>
      <c r="P473" s="45">
        <f t="shared" ca="1" si="106"/>
        <v>-2.5942078914417827E-2</v>
      </c>
    </row>
    <row r="474" spans="1:16" x14ac:dyDescent="0.2">
      <c r="A474" s="106">
        <v>51528</v>
      </c>
      <c r="B474" s="106">
        <v>6.091899373132037E-2</v>
      </c>
      <c r="D474" s="92">
        <f t="shared" si="94"/>
        <v>5.1528</v>
      </c>
      <c r="E474" s="92">
        <f t="shared" si="95"/>
        <v>6.091899373132037E-2</v>
      </c>
      <c r="F474" s="36">
        <f t="shared" si="96"/>
        <v>26.551347840000002</v>
      </c>
      <c r="G474" s="36">
        <f t="shared" si="97"/>
        <v>136.813785149952</v>
      </c>
      <c r="H474" s="36">
        <f t="shared" si="98"/>
        <v>704.97407212067276</v>
      </c>
      <c r="I474" s="36">
        <f t="shared" si="99"/>
        <v>0.31390339089874758</v>
      </c>
      <c r="J474" s="36">
        <f t="shared" si="100"/>
        <v>1.6174813926230664</v>
      </c>
      <c r="K474" s="36">
        <f t="shared" ca="1" si="101"/>
        <v>8.6847882007127938E-2</v>
      </c>
      <c r="L474" s="36">
        <f t="shared" ca="1" si="102"/>
        <v>6.7230724721931113E-4</v>
      </c>
      <c r="M474" s="36">
        <f t="shared" ca="1" si="103"/>
        <v>121998612783.67639</v>
      </c>
      <c r="N474" s="36">
        <f t="shared" ca="1" si="104"/>
        <v>148667723314.87332</v>
      </c>
      <c r="O474" s="36">
        <f t="shared" ca="1" si="105"/>
        <v>9655200659.9105892</v>
      </c>
      <c r="P474" s="45">
        <f t="shared" ca="1" si="106"/>
        <v>-2.5928888275807568E-2</v>
      </c>
    </row>
    <row r="475" spans="1:16" x14ac:dyDescent="0.2">
      <c r="A475" s="106">
        <v>51531.5</v>
      </c>
      <c r="B475" s="106">
        <v>6.0906636470463127E-2</v>
      </c>
      <c r="D475" s="92">
        <f t="shared" si="94"/>
        <v>5.1531500000000001</v>
      </c>
      <c r="E475" s="92">
        <f t="shared" si="95"/>
        <v>6.0906636470463127E-2</v>
      </c>
      <c r="F475" s="36">
        <f t="shared" si="96"/>
        <v>26.554954922500002</v>
      </c>
      <c r="G475" s="36">
        <f t="shared" si="97"/>
        <v>136.8416659588809</v>
      </c>
      <c r="H475" s="36">
        <f t="shared" si="98"/>
        <v>705.16563093600712</v>
      </c>
      <c r="I475" s="36">
        <f t="shared" si="99"/>
        <v>0.31386103372776708</v>
      </c>
      <c r="J475" s="36">
        <f t="shared" si="100"/>
        <v>1.6173729859542429</v>
      </c>
      <c r="K475" s="36">
        <f t="shared" ca="1" si="101"/>
        <v>8.6862915457937562E-2</v>
      </c>
      <c r="L475" s="36">
        <f t="shared" ca="1" si="102"/>
        <v>6.737284188756069E-4</v>
      </c>
      <c r="M475" s="36">
        <f t="shared" ca="1" si="103"/>
        <v>122055851020.44385</v>
      </c>
      <c r="N475" s="36">
        <f t="shared" ca="1" si="104"/>
        <v>148736739602.95316</v>
      </c>
      <c r="O475" s="36">
        <f t="shared" ca="1" si="105"/>
        <v>9659632257.8992481</v>
      </c>
      <c r="P475" s="45">
        <f t="shared" ca="1" si="106"/>
        <v>-2.5956278987474435E-2</v>
      </c>
    </row>
    <row r="476" spans="1:16" x14ac:dyDescent="0.2">
      <c r="A476" s="106">
        <v>51531.5</v>
      </c>
      <c r="B476" s="106">
        <v>6.0916848691704217E-2</v>
      </c>
      <c r="D476" s="92">
        <f t="shared" si="94"/>
        <v>5.1531500000000001</v>
      </c>
      <c r="E476" s="92">
        <f t="shared" si="95"/>
        <v>6.0916848691704217E-2</v>
      </c>
      <c r="F476" s="36">
        <f t="shared" si="96"/>
        <v>26.554954922500002</v>
      </c>
      <c r="G476" s="36">
        <f t="shared" si="97"/>
        <v>136.8416659588809</v>
      </c>
      <c r="H476" s="36">
        <f t="shared" si="98"/>
        <v>705.16563093600712</v>
      </c>
      <c r="I476" s="36">
        <f t="shared" si="99"/>
        <v>0.31391365883565558</v>
      </c>
      <c r="J476" s="36">
        <f t="shared" si="100"/>
        <v>1.6176441710289586</v>
      </c>
      <c r="K476" s="36">
        <f t="shared" ca="1" si="101"/>
        <v>8.6862915457937562E-2</v>
      </c>
      <c r="L476" s="36">
        <f t="shared" ca="1" si="102"/>
        <v>6.7319838063783848E-4</v>
      </c>
      <c r="M476" s="36">
        <f t="shared" ca="1" si="103"/>
        <v>122055851020.44385</v>
      </c>
      <c r="N476" s="36">
        <f t="shared" ca="1" si="104"/>
        <v>148736739602.95316</v>
      </c>
      <c r="O476" s="36">
        <f t="shared" ca="1" si="105"/>
        <v>9659632257.8992481</v>
      </c>
      <c r="P476" s="45">
        <f t="shared" ca="1" si="106"/>
        <v>-2.5946066766233344E-2</v>
      </c>
    </row>
    <row r="477" spans="1:16" x14ac:dyDescent="0.2">
      <c r="A477" s="106">
        <v>51532</v>
      </c>
      <c r="B477" s="106">
        <v>6.0886209328600671E-2</v>
      </c>
      <c r="D477" s="92">
        <f t="shared" si="94"/>
        <v>5.1532</v>
      </c>
      <c r="E477" s="92">
        <f t="shared" si="95"/>
        <v>6.0886209328600671E-2</v>
      </c>
      <c r="F477" s="36">
        <f t="shared" si="96"/>
        <v>26.555470240000002</v>
      </c>
      <c r="G477" s="36">
        <f t="shared" si="97"/>
        <v>136.84564924076801</v>
      </c>
      <c r="H477" s="36">
        <f t="shared" si="98"/>
        <v>705.19299966752578</v>
      </c>
      <c r="I477" s="36">
        <f t="shared" si="99"/>
        <v>0.313758813912145</v>
      </c>
      <c r="J477" s="36">
        <f t="shared" si="100"/>
        <v>1.6168619198520655</v>
      </c>
      <c r="K477" s="36">
        <f t="shared" ca="1" si="101"/>
        <v>8.6865063198447667E-2</v>
      </c>
      <c r="L477" s="36">
        <f t="shared" ca="1" si="102"/>
        <v>6.7490084839086427E-4</v>
      </c>
      <c r="M477" s="36">
        <f t="shared" ca="1" si="103"/>
        <v>122064029537.99364</v>
      </c>
      <c r="N477" s="36">
        <f t="shared" ca="1" si="104"/>
        <v>148746601012.92676</v>
      </c>
      <c r="O477" s="36">
        <f t="shared" ca="1" si="105"/>
        <v>9660265466.5524693</v>
      </c>
      <c r="P477" s="45">
        <f t="shared" ca="1" si="106"/>
        <v>-2.5978853869846996E-2</v>
      </c>
    </row>
    <row r="478" spans="1:16" x14ac:dyDescent="0.2">
      <c r="A478" s="106">
        <v>51532</v>
      </c>
      <c r="B478" s="106">
        <v>6.0898036732396577E-2</v>
      </c>
      <c r="D478" s="92">
        <f t="shared" si="94"/>
        <v>5.1532</v>
      </c>
      <c r="E478" s="92">
        <f t="shared" si="95"/>
        <v>6.0898036732396577E-2</v>
      </c>
      <c r="F478" s="36">
        <f t="shared" si="96"/>
        <v>26.555470240000002</v>
      </c>
      <c r="G478" s="36">
        <f t="shared" si="97"/>
        <v>136.84564924076801</v>
      </c>
      <c r="H478" s="36">
        <f t="shared" si="98"/>
        <v>705.19299966752578</v>
      </c>
      <c r="I478" s="36">
        <f t="shared" si="99"/>
        <v>0.31381976288938601</v>
      </c>
      <c r="J478" s="36">
        <f t="shared" si="100"/>
        <v>1.617176002121584</v>
      </c>
      <c r="K478" s="36">
        <f t="shared" ca="1" si="101"/>
        <v>8.6865063198447667E-2</v>
      </c>
      <c r="L478" s="36">
        <f t="shared" ca="1" si="102"/>
        <v>6.7428646348859783E-4</v>
      </c>
      <c r="M478" s="36">
        <f t="shared" ca="1" si="103"/>
        <v>122064029537.99364</v>
      </c>
      <c r="N478" s="36">
        <f t="shared" ca="1" si="104"/>
        <v>148746601012.92676</v>
      </c>
      <c r="O478" s="36">
        <f t="shared" ca="1" si="105"/>
        <v>9660265466.5524693</v>
      </c>
      <c r="P478" s="45">
        <f t="shared" ca="1" si="106"/>
        <v>-2.5967026466051091E-2</v>
      </c>
    </row>
    <row r="479" spans="1:16" x14ac:dyDescent="0.2">
      <c r="A479" s="106">
        <v>51535.5</v>
      </c>
      <c r="B479" s="106">
        <v>6.0963067029661033E-2</v>
      </c>
      <c r="D479" s="92">
        <f t="shared" si="94"/>
        <v>5.1535500000000001</v>
      </c>
      <c r="E479" s="92">
        <f t="shared" si="95"/>
        <v>6.0963067029661033E-2</v>
      </c>
      <c r="F479" s="36">
        <f t="shared" si="96"/>
        <v>26.5590776025</v>
      </c>
      <c r="G479" s="36">
        <f t="shared" si="97"/>
        <v>136.87353437836387</v>
      </c>
      <c r="H479" s="36">
        <f t="shared" si="98"/>
        <v>705.38460309561719</v>
      </c>
      <c r="I479" s="36">
        <f t="shared" si="99"/>
        <v>0.31417621409070962</v>
      </c>
      <c r="J479" s="36">
        <f t="shared" si="100"/>
        <v>1.6191228281271766</v>
      </c>
      <c r="K479" s="36">
        <f t="shared" ca="1" si="101"/>
        <v>8.6880098114779522E-2</v>
      </c>
      <c r="L479" s="36">
        <f t="shared" ca="1" si="102"/>
        <v>6.7169250026699807E-4</v>
      </c>
      <c r="M479" s="36">
        <f t="shared" ca="1" si="103"/>
        <v>122121290548.78998</v>
      </c>
      <c r="N479" s="36">
        <f t="shared" ca="1" si="104"/>
        <v>148815644466.6799</v>
      </c>
      <c r="O479" s="36">
        <f t="shared" ca="1" si="105"/>
        <v>9664698789.8472729</v>
      </c>
      <c r="P479" s="45">
        <f t="shared" ca="1" si="106"/>
        <v>-2.5917031085118489E-2</v>
      </c>
    </row>
    <row r="480" spans="1:16" x14ac:dyDescent="0.2">
      <c r="A480" s="106">
        <v>51536</v>
      </c>
      <c r="B480" s="106">
        <v>6.0840389036457054E-2</v>
      </c>
      <c r="D480" s="92">
        <f t="shared" si="94"/>
        <v>5.1536</v>
      </c>
      <c r="E480" s="92">
        <f t="shared" si="95"/>
        <v>6.0840389036457054E-2</v>
      </c>
      <c r="F480" s="36">
        <f t="shared" si="96"/>
        <v>26.55959296</v>
      </c>
      <c r="G480" s="36">
        <f t="shared" si="97"/>
        <v>136.877518278656</v>
      </c>
      <c r="H480" s="36">
        <f t="shared" si="98"/>
        <v>705.41197820088155</v>
      </c>
      <c r="I480" s="36">
        <f t="shared" si="99"/>
        <v>0.31354702893828507</v>
      </c>
      <c r="J480" s="36">
        <f t="shared" si="100"/>
        <v>1.6158959683363459</v>
      </c>
      <c r="K480" s="36">
        <f t="shared" ca="1" si="101"/>
        <v>8.6882246064649934E-2</v>
      </c>
      <c r="L480" s="36">
        <f t="shared" ca="1" si="102"/>
        <v>6.7817831747683886E-4</v>
      </c>
      <c r="M480" s="36">
        <f t="shared" ca="1" si="103"/>
        <v>122129472320.1992</v>
      </c>
      <c r="N480" s="36">
        <f t="shared" ca="1" si="104"/>
        <v>148825509757.96759</v>
      </c>
      <c r="O480" s="36">
        <f t="shared" ca="1" si="105"/>
        <v>9665332245.0044422</v>
      </c>
      <c r="P480" s="45">
        <f t="shared" ca="1" si="106"/>
        <v>-2.604185702819288E-2</v>
      </c>
    </row>
    <row r="481" spans="1:16" x14ac:dyDescent="0.2">
      <c r="A481" s="106">
        <v>51536</v>
      </c>
      <c r="B481" s="106">
        <v>6.0861212710733525E-2</v>
      </c>
      <c r="D481" s="92">
        <f t="shared" si="94"/>
        <v>5.1536</v>
      </c>
      <c r="E481" s="92">
        <f t="shared" si="95"/>
        <v>6.0861212710733525E-2</v>
      </c>
      <c r="F481" s="36">
        <f t="shared" si="96"/>
        <v>26.55959296</v>
      </c>
      <c r="G481" s="36">
        <f t="shared" si="97"/>
        <v>136.877518278656</v>
      </c>
      <c r="H481" s="36">
        <f t="shared" si="98"/>
        <v>705.41197820088155</v>
      </c>
      <c r="I481" s="36">
        <f t="shared" si="99"/>
        <v>0.3136543458260363</v>
      </c>
      <c r="J481" s="36">
        <f t="shared" si="100"/>
        <v>1.6164490366490607</v>
      </c>
      <c r="K481" s="36">
        <f t="shared" ca="1" si="101"/>
        <v>8.6882246064649934E-2</v>
      </c>
      <c r="L481" s="36">
        <f t="shared" ca="1" si="102"/>
        <v>6.770941768056303E-4</v>
      </c>
      <c r="M481" s="36">
        <f t="shared" ca="1" si="103"/>
        <v>122129472320.1992</v>
      </c>
      <c r="N481" s="36">
        <f t="shared" ca="1" si="104"/>
        <v>148825509757.96759</v>
      </c>
      <c r="O481" s="36">
        <f t="shared" ca="1" si="105"/>
        <v>9665332245.0044422</v>
      </c>
      <c r="P481" s="45">
        <f t="shared" ca="1" si="106"/>
        <v>-2.6021033353916409E-2</v>
      </c>
    </row>
    <row r="482" spans="1:16" x14ac:dyDescent="0.2">
      <c r="A482" s="106">
        <v>51536.5</v>
      </c>
      <c r="B482" s="106">
        <v>6.0916433707461692E-2</v>
      </c>
      <c r="D482" s="92">
        <f t="shared" si="94"/>
        <v>5.1536499999999998</v>
      </c>
      <c r="E482" s="92">
        <f t="shared" si="95"/>
        <v>6.0916433707461692E-2</v>
      </c>
      <c r="F482" s="36">
        <f t="shared" si="96"/>
        <v>26.5601083225</v>
      </c>
      <c r="G482" s="36">
        <f t="shared" si="97"/>
        <v>136.88150225625211</v>
      </c>
      <c r="H482" s="36">
        <f t="shared" si="98"/>
        <v>705.43935410293375</v>
      </c>
      <c r="I482" s="36">
        <f t="shared" si="99"/>
        <v>0.31394197857645995</v>
      </c>
      <c r="J482" s="36">
        <f t="shared" si="100"/>
        <v>1.6179470778905727</v>
      </c>
      <c r="K482" s="36">
        <f t="shared" ca="1" si="101"/>
        <v>8.6884394040690427E-2</v>
      </c>
      <c r="L482" s="36">
        <f t="shared" ca="1" si="102"/>
        <v>6.7433496386814097E-4</v>
      </c>
      <c r="M482" s="36">
        <f t="shared" ca="1" si="103"/>
        <v>122137654498.40086</v>
      </c>
      <c r="N482" s="36">
        <f t="shared" ca="1" si="104"/>
        <v>148835375534.4902</v>
      </c>
      <c r="O482" s="36">
        <f t="shared" ca="1" si="105"/>
        <v>9665965730.979044</v>
      </c>
      <c r="P482" s="45">
        <f t="shared" ca="1" si="106"/>
        <v>-2.5967960333228735E-2</v>
      </c>
    </row>
    <row r="483" spans="1:16" x14ac:dyDescent="0.2">
      <c r="A483" s="106">
        <v>51536.5</v>
      </c>
      <c r="B483" s="106">
        <v>6.0934058667044155E-2</v>
      </c>
      <c r="D483" s="92">
        <f t="shared" si="94"/>
        <v>5.1536499999999998</v>
      </c>
      <c r="E483" s="92">
        <f t="shared" si="95"/>
        <v>6.0934058667044155E-2</v>
      </c>
      <c r="F483" s="36">
        <f t="shared" si="96"/>
        <v>26.5601083225</v>
      </c>
      <c r="G483" s="36">
        <f t="shared" si="97"/>
        <v>136.88150225625211</v>
      </c>
      <c r="H483" s="36">
        <f t="shared" si="98"/>
        <v>705.43935410293375</v>
      </c>
      <c r="I483" s="36">
        <f t="shared" si="99"/>
        <v>0.31403281144941209</v>
      </c>
      <c r="J483" s="36">
        <f t="shared" si="100"/>
        <v>1.6184151987262625</v>
      </c>
      <c r="K483" s="36">
        <f t="shared" ca="1" si="101"/>
        <v>8.6884394040690427E-2</v>
      </c>
      <c r="L483" s="36">
        <f t="shared" ca="1" si="102"/>
        <v>6.7341990600471697E-4</v>
      </c>
      <c r="M483" s="36">
        <f t="shared" ca="1" si="103"/>
        <v>122137654498.40086</v>
      </c>
      <c r="N483" s="36">
        <f t="shared" ca="1" si="104"/>
        <v>148835375534.4902</v>
      </c>
      <c r="O483" s="36">
        <f t="shared" ca="1" si="105"/>
        <v>9665965730.979044</v>
      </c>
      <c r="P483" s="45">
        <f t="shared" ca="1" si="106"/>
        <v>-2.5950335373646272E-2</v>
      </c>
    </row>
    <row r="484" spans="1:16" x14ac:dyDescent="0.2">
      <c r="A484" s="106">
        <v>51540</v>
      </c>
      <c r="B484" s="106">
        <v>6.0943318108911626E-2</v>
      </c>
      <c r="D484" s="92">
        <f t="shared" si="94"/>
        <v>5.1539999999999999</v>
      </c>
      <c r="E484" s="92">
        <f t="shared" si="95"/>
        <v>6.0943318108911626E-2</v>
      </c>
      <c r="F484" s="36">
        <f t="shared" si="96"/>
        <v>26.563715999999999</v>
      </c>
      <c r="G484" s="36">
        <f t="shared" si="97"/>
        <v>136.90939226399999</v>
      </c>
      <c r="H484" s="36">
        <f t="shared" si="98"/>
        <v>705.63100772865596</v>
      </c>
      <c r="I484" s="36">
        <f t="shared" si="99"/>
        <v>0.31410186153333053</v>
      </c>
      <c r="J484" s="36">
        <f t="shared" si="100"/>
        <v>1.6188809943427855</v>
      </c>
      <c r="K484" s="36">
        <f t="shared" ca="1" si="101"/>
        <v>8.6899430605734795E-2</v>
      </c>
      <c r="L484" s="36">
        <f t="shared" ca="1" si="102"/>
        <v>6.737197759477399E-4</v>
      </c>
      <c r="M484" s="36">
        <f t="shared" ca="1" si="103"/>
        <v>122194941137.12151</v>
      </c>
      <c r="N484" s="36">
        <f t="shared" ca="1" si="104"/>
        <v>148904449558.05145</v>
      </c>
      <c r="O484" s="36">
        <f t="shared" ca="1" si="105"/>
        <v>9670400995.7727737</v>
      </c>
      <c r="P484" s="45">
        <f t="shared" ca="1" si="106"/>
        <v>-2.5956112496823169E-2</v>
      </c>
    </row>
    <row r="485" spans="1:16" x14ac:dyDescent="0.2">
      <c r="A485" s="106">
        <v>51540.5</v>
      </c>
      <c r="B485" s="106">
        <v>6.086516360664973E-2</v>
      </c>
      <c r="D485" s="92">
        <f t="shared" si="94"/>
        <v>5.1540499999999998</v>
      </c>
      <c r="E485" s="92">
        <f t="shared" si="95"/>
        <v>6.086516360664973E-2</v>
      </c>
      <c r="F485" s="36">
        <f t="shared" si="96"/>
        <v>26.564231402499999</v>
      </c>
      <c r="G485" s="36">
        <f t="shared" si="97"/>
        <v>136.91337686005511</v>
      </c>
      <c r="H485" s="36">
        <f t="shared" si="98"/>
        <v>705.65839000556707</v>
      </c>
      <c r="I485" s="36">
        <f t="shared" si="99"/>
        <v>0.31370209648685304</v>
      </c>
      <c r="J485" s="36">
        <f t="shared" si="100"/>
        <v>1.6168362903980649</v>
      </c>
      <c r="K485" s="36">
        <f t="shared" ca="1" si="101"/>
        <v>8.6901578791135581E-2</v>
      </c>
      <c r="L485" s="36">
        <f t="shared" ca="1" si="102"/>
        <v>6.7789491565892538E-4</v>
      </c>
      <c r="M485" s="36">
        <f t="shared" ca="1" si="103"/>
        <v>122203126570.1429</v>
      </c>
      <c r="N485" s="36">
        <f t="shared" ca="1" si="104"/>
        <v>148914319217.02103</v>
      </c>
      <c r="O485" s="36">
        <f t="shared" ca="1" si="105"/>
        <v>9671034728.322525</v>
      </c>
      <c r="P485" s="45">
        <f t="shared" ca="1" si="106"/>
        <v>-2.603641518448585E-2</v>
      </c>
    </row>
    <row r="486" spans="1:16" x14ac:dyDescent="0.2">
      <c r="A486" s="106">
        <v>51540.5</v>
      </c>
      <c r="B486" s="106">
        <v>6.0880173397890758E-2</v>
      </c>
      <c r="D486" s="92">
        <f t="shared" si="94"/>
        <v>5.1540499999999998</v>
      </c>
      <c r="E486" s="92">
        <f t="shared" si="95"/>
        <v>6.0880173397890758E-2</v>
      </c>
      <c r="F486" s="36">
        <f t="shared" si="96"/>
        <v>26.564231402499999</v>
      </c>
      <c r="G486" s="36">
        <f t="shared" si="97"/>
        <v>136.91337686005511</v>
      </c>
      <c r="H486" s="36">
        <f t="shared" si="98"/>
        <v>705.65839000556707</v>
      </c>
      <c r="I486" s="36">
        <f t="shared" si="99"/>
        <v>0.31377945770139887</v>
      </c>
      <c r="J486" s="36">
        <f t="shared" si="100"/>
        <v>1.6172350139658949</v>
      </c>
      <c r="K486" s="36">
        <f t="shared" ca="1" si="101"/>
        <v>8.6901578791135581E-2</v>
      </c>
      <c r="L486" s="36">
        <f t="shared" ca="1" si="102"/>
        <v>6.7711353863959074E-4</v>
      </c>
      <c r="M486" s="36">
        <f t="shared" ca="1" si="103"/>
        <v>122203126570.1429</v>
      </c>
      <c r="N486" s="36">
        <f t="shared" ca="1" si="104"/>
        <v>148914319217.02103</v>
      </c>
      <c r="O486" s="36">
        <f t="shared" ca="1" si="105"/>
        <v>9671034728.322525</v>
      </c>
      <c r="P486" s="45">
        <f t="shared" ca="1" si="106"/>
        <v>-2.6021405393244823E-2</v>
      </c>
    </row>
    <row r="487" spans="1:16" x14ac:dyDescent="0.2">
      <c r="A487" s="106">
        <v>51541</v>
      </c>
      <c r="B487" s="106">
        <v>6.0931436564715113E-2</v>
      </c>
      <c r="D487" s="92">
        <f t="shared" si="94"/>
        <v>5.1540999999999997</v>
      </c>
      <c r="E487" s="92">
        <f t="shared" si="95"/>
        <v>6.0931436564715113E-2</v>
      </c>
      <c r="F487" s="36">
        <f t="shared" si="96"/>
        <v>26.564746809999995</v>
      </c>
      <c r="G487" s="36">
        <f t="shared" si="97"/>
        <v>136.91736153342097</v>
      </c>
      <c r="H487" s="36">
        <f t="shared" si="98"/>
        <v>705.68577307940495</v>
      </c>
      <c r="I487" s="36">
        <f t="shared" si="99"/>
        <v>0.31404671719819816</v>
      </c>
      <c r="J487" s="36">
        <f t="shared" si="100"/>
        <v>1.618628185111233</v>
      </c>
      <c r="K487" s="36">
        <f t="shared" ca="1" si="101"/>
        <v>8.6903727002706391E-2</v>
      </c>
      <c r="L487" s="36">
        <f t="shared" ca="1" si="102"/>
        <v>6.7455987059537317E-4</v>
      </c>
      <c r="M487" s="36">
        <f t="shared" ca="1" si="103"/>
        <v>122211312410.07669</v>
      </c>
      <c r="N487" s="36">
        <f t="shared" ca="1" si="104"/>
        <v>148924189361.36703</v>
      </c>
      <c r="O487" s="36">
        <f t="shared" ca="1" si="105"/>
        <v>9671668491.6986122</v>
      </c>
      <c r="P487" s="45">
        <f t="shared" ca="1" si="106"/>
        <v>-2.5972290437991277E-2</v>
      </c>
    </row>
    <row r="488" spans="1:16" x14ac:dyDescent="0.2">
      <c r="A488" s="106">
        <v>51544</v>
      </c>
      <c r="B488" s="106">
        <v>6.1040905100526288E-2</v>
      </c>
      <c r="D488" s="92">
        <f t="shared" si="94"/>
        <v>5.1543999999999999</v>
      </c>
      <c r="E488" s="92">
        <f t="shared" si="95"/>
        <v>6.1040905100526288E-2</v>
      </c>
      <c r="F488" s="36">
        <f t="shared" si="96"/>
        <v>26.567839359999997</v>
      </c>
      <c r="G488" s="36">
        <f t="shared" si="97"/>
        <v>136.94127119718399</v>
      </c>
      <c r="H488" s="36">
        <f t="shared" si="98"/>
        <v>705.85008825876503</v>
      </c>
      <c r="I488" s="36">
        <f t="shared" si="99"/>
        <v>0.31462924125015268</v>
      </c>
      <c r="J488" s="36">
        <f t="shared" si="100"/>
        <v>1.621724961099787</v>
      </c>
      <c r="K488" s="36">
        <f t="shared" ca="1" si="101"/>
        <v>8.6916616821702208E-2</v>
      </c>
      <c r="L488" s="36">
        <f t="shared" ca="1" si="102"/>
        <v>6.695524570774009E-4</v>
      </c>
      <c r="M488" s="36">
        <f t="shared" ca="1" si="103"/>
        <v>122260435995.58934</v>
      </c>
      <c r="N488" s="36">
        <f t="shared" ca="1" si="104"/>
        <v>148983420421.23557</v>
      </c>
      <c r="O488" s="36">
        <f t="shared" ca="1" si="105"/>
        <v>9675471719.3637772</v>
      </c>
      <c r="P488" s="45">
        <f t="shared" ca="1" si="106"/>
        <v>-2.587571172117592E-2</v>
      </c>
    </row>
    <row r="489" spans="1:16" x14ac:dyDescent="0.2">
      <c r="A489" s="106">
        <v>51544.5</v>
      </c>
      <c r="B489" s="106">
        <v>6.0838189361675177E-2</v>
      </c>
      <c r="D489" s="92">
        <f t="shared" si="94"/>
        <v>5.1544499999999998</v>
      </c>
      <c r="E489" s="92">
        <f t="shared" si="95"/>
        <v>6.0838189361675177E-2</v>
      </c>
      <c r="F489" s="36">
        <f t="shared" si="96"/>
        <v>26.568354802499996</v>
      </c>
      <c r="G489" s="36">
        <f t="shared" si="97"/>
        <v>136.9452564117461</v>
      </c>
      <c r="H489" s="36">
        <f t="shared" si="98"/>
        <v>705.87747691152458</v>
      </c>
      <c r="I489" s="36">
        <f t="shared" si="99"/>
        <v>0.3135874051552866</v>
      </c>
      <c r="J489" s="36">
        <f t="shared" si="100"/>
        <v>1.616370600502667</v>
      </c>
      <c r="K489" s="36">
        <f t="shared" ca="1" si="101"/>
        <v>8.6918765216463328E-2</v>
      </c>
      <c r="L489" s="36">
        <f t="shared" ca="1" si="102"/>
        <v>6.8019643691735873E-4</v>
      </c>
      <c r="M489" s="36">
        <f t="shared" ca="1" si="103"/>
        <v>122268624684.28413</v>
      </c>
      <c r="N489" s="36">
        <f t="shared" ca="1" si="104"/>
        <v>148993293963.65891</v>
      </c>
      <c r="O489" s="36">
        <f t="shared" ca="1" si="105"/>
        <v>9676105698.5519676</v>
      </c>
      <c r="P489" s="45">
        <f t="shared" ca="1" si="106"/>
        <v>-2.6080575854788152E-2</v>
      </c>
    </row>
    <row r="490" spans="1:16" x14ac:dyDescent="0.2">
      <c r="A490" s="106">
        <v>51544.5</v>
      </c>
      <c r="B490" s="106">
        <v>6.0895055095897987E-2</v>
      </c>
      <c r="D490" s="92">
        <f t="shared" si="94"/>
        <v>5.1544499999999998</v>
      </c>
      <c r="E490" s="92">
        <f t="shared" si="95"/>
        <v>6.0895055095897987E-2</v>
      </c>
      <c r="F490" s="36">
        <f t="shared" si="96"/>
        <v>26.568354802499996</v>
      </c>
      <c r="G490" s="36">
        <f t="shared" si="97"/>
        <v>136.9452564117461</v>
      </c>
      <c r="H490" s="36">
        <f t="shared" si="98"/>
        <v>705.87747691152458</v>
      </c>
      <c r="I490" s="36">
        <f t="shared" si="99"/>
        <v>0.31388051673905137</v>
      </c>
      <c r="J490" s="36">
        <f t="shared" si="100"/>
        <v>1.6178814295056032</v>
      </c>
      <c r="K490" s="36">
        <f t="shared" ca="1" si="101"/>
        <v>8.6918765216463328E-2</v>
      </c>
      <c r="L490" s="36">
        <f t="shared" ca="1" si="102"/>
        <v>6.7723348843921492E-4</v>
      </c>
      <c r="M490" s="36">
        <f t="shared" ca="1" si="103"/>
        <v>122268624684.28413</v>
      </c>
      <c r="N490" s="36">
        <f t="shared" ca="1" si="104"/>
        <v>148993293963.65891</v>
      </c>
      <c r="O490" s="36">
        <f t="shared" ca="1" si="105"/>
        <v>9676105698.5519676</v>
      </c>
      <c r="P490" s="45">
        <f t="shared" ca="1" si="106"/>
        <v>-2.6023710120565341E-2</v>
      </c>
    </row>
    <row r="491" spans="1:16" x14ac:dyDescent="0.2">
      <c r="A491" s="106">
        <v>51545</v>
      </c>
      <c r="B491" s="106">
        <v>6.0884806560352445E-2</v>
      </c>
      <c r="D491" s="92">
        <f t="shared" si="94"/>
        <v>5.1544999999999996</v>
      </c>
      <c r="E491" s="92">
        <f t="shared" si="95"/>
        <v>6.0884806560352445E-2</v>
      </c>
      <c r="F491" s="36">
        <f t="shared" si="96"/>
        <v>26.568870249999996</v>
      </c>
      <c r="G491" s="36">
        <f t="shared" si="97"/>
        <v>136.94924170362498</v>
      </c>
      <c r="H491" s="36">
        <f t="shared" si="98"/>
        <v>705.90486636133483</v>
      </c>
      <c r="I491" s="36">
        <f t="shared" si="99"/>
        <v>0.31383073541533668</v>
      </c>
      <c r="J491" s="36">
        <f t="shared" si="100"/>
        <v>1.6176405256983528</v>
      </c>
      <c r="K491" s="36">
        <f t="shared" ca="1" si="101"/>
        <v>8.6920913637394459E-2</v>
      </c>
      <c r="L491" s="36">
        <f t="shared" ca="1" si="102"/>
        <v>6.7787887172719729E-4</v>
      </c>
      <c r="M491" s="36">
        <f t="shared" ca="1" si="103"/>
        <v>122276813779.99823</v>
      </c>
      <c r="N491" s="36">
        <f t="shared" ca="1" si="104"/>
        <v>149003167991.58511</v>
      </c>
      <c r="O491" s="36">
        <f t="shared" ca="1" si="105"/>
        <v>9676739708.5744171</v>
      </c>
      <c r="P491" s="45">
        <f t="shared" ca="1" si="106"/>
        <v>-2.6036107077042014E-2</v>
      </c>
    </row>
    <row r="492" spans="1:16" x14ac:dyDescent="0.2">
      <c r="A492" s="106">
        <v>51545</v>
      </c>
      <c r="B492" s="106">
        <v>6.0913402958249208E-2</v>
      </c>
      <c r="D492" s="92">
        <f t="shared" si="94"/>
        <v>5.1544999999999996</v>
      </c>
      <c r="E492" s="92">
        <f t="shared" si="95"/>
        <v>6.0913402958249208E-2</v>
      </c>
      <c r="F492" s="36">
        <f t="shared" si="96"/>
        <v>26.568870249999996</v>
      </c>
      <c r="G492" s="36">
        <f t="shared" si="97"/>
        <v>136.94924170362498</v>
      </c>
      <c r="H492" s="36">
        <f t="shared" si="98"/>
        <v>705.90486636133483</v>
      </c>
      <c r="I492" s="36">
        <f t="shared" si="99"/>
        <v>0.31397813554829551</v>
      </c>
      <c r="J492" s="36">
        <f t="shared" si="100"/>
        <v>1.618400299683689</v>
      </c>
      <c r="K492" s="36">
        <f t="shared" ca="1" si="101"/>
        <v>8.6920913637394459E-2</v>
      </c>
      <c r="L492" s="36">
        <f t="shared" ca="1" si="102"/>
        <v>6.7639061172585435E-4</v>
      </c>
      <c r="M492" s="36">
        <f t="shared" ca="1" si="103"/>
        <v>122276813779.99823</v>
      </c>
      <c r="N492" s="36">
        <f t="shared" ca="1" si="104"/>
        <v>149003167991.58511</v>
      </c>
      <c r="O492" s="36">
        <f t="shared" ca="1" si="105"/>
        <v>9676739708.5744171</v>
      </c>
      <c r="P492" s="45">
        <f t="shared" ca="1" si="106"/>
        <v>-2.6007510679145251E-2</v>
      </c>
    </row>
    <row r="493" spans="1:16" x14ac:dyDescent="0.2">
      <c r="A493" s="106">
        <v>51549</v>
      </c>
      <c r="B493" s="106">
        <v>6.099730463756714E-2</v>
      </c>
      <c r="D493" s="92">
        <f t="shared" si="94"/>
        <v>5.1548999999999996</v>
      </c>
      <c r="E493" s="92">
        <f t="shared" si="95"/>
        <v>6.099730463756714E-2</v>
      </c>
      <c r="F493" s="36">
        <f t="shared" si="96"/>
        <v>26.572994009999995</v>
      </c>
      <c r="G493" s="36">
        <f t="shared" si="97"/>
        <v>136.98112682214895</v>
      </c>
      <c r="H493" s="36">
        <f t="shared" si="98"/>
        <v>706.12401065549557</v>
      </c>
      <c r="I493" s="36">
        <f t="shared" si="99"/>
        <v>0.31443500567619481</v>
      </c>
      <c r="J493" s="36">
        <f t="shared" si="100"/>
        <v>1.6208810107602165</v>
      </c>
      <c r="K493" s="36">
        <f t="shared" ca="1" si="101"/>
        <v>8.6938101946965093E-2</v>
      </c>
      <c r="L493" s="36">
        <f t="shared" ca="1" si="102"/>
        <v>6.729249650472681E-4</v>
      </c>
      <c r="M493" s="36">
        <f t="shared" ca="1" si="103"/>
        <v>122342341200.00296</v>
      </c>
      <c r="N493" s="36">
        <f t="shared" ca="1" si="104"/>
        <v>149082177694.97559</v>
      </c>
      <c r="O493" s="36">
        <f t="shared" ca="1" si="105"/>
        <v>9681812898.905899</v>
      </c>
      <c r="P493" s="45">
        <f t="shared" ca="1" si="106"/>
        <v>-2.5940797309397953E-2</v>
      </c>
    </row>
    <row r="494" spans="1:16" x14ac:dyDescent="0.2">
      <c r="A494" s="106">
        <v>51549.5</v>
      </c>
      <c r="B494" s="106">
        <v>6.0917598602827638E-2</v>
      </c>
      <c r="D494" s="92">
        <f t="shared" si="94"/>
        <v>5.1549500000000004</v>
      </c>
      <c r="E494" s="92">
        <f t="shared" si="95"/>
        <v>6.0917598602827638E-2</v>
      </c>
      <c r="F494" s="36">
        <f t="shared" si="96"/>
        <v>26.573509502500002</v>
      </c>
      <c r="G494" s="36">
        <f t="shared" si="97"/>
        <v>136.98511280991241</v>
      </c>
      <c r="H494" s="36">
        <f t="shared" si="98"/>
        <v>706.15140727945789</v>
      </c>
      <c r="I494" s="36">
        <f t="shared" si="99"/>
        <v>0.31402717491764637</v>
      </c>
      <c r="J494" s="36">
        <f t="shared" si="100"/>
        <v>1.6187943853417213</v>
      </c>
      <c r="K494" s="36">
        <f t="shared" ca="1" si="101"/>
        <v>8.6940250603426639E-2</v>
      </c>
      <c r="L494" s="36">
        <f t="shared" ca="1" si="102"/>
        <v>6.7717841714427915E-4</v>
      </c>
      <c r="M494" s="36">
        <f t="shared" ca="1" si="103"/>
        <v>122350533959.49037</v>
      </c>
      <c r="N494" s="36">
        <f t="shared" ca="1" si="104"/>
        <v>149092056093.13339</v>
      </c>
      <c r="O494" s="36">
        <f t="shared" ca="1" si="105"/>
        <v>9682447186.4811668</v>
      </c>
      <c r="P494" s="45">
        <f t="shared" ca="1" si="106"/>
        <v>-2.6022652000599E-2</v>
      </c>
    </row>
    <row r="495" spans="1:16" x14ac:dyDescent="0.2">
      <c r="A495" s="106">
        <v>51595.5</v>
      </c>
      <c r="B495" s="106">
        <v>6.1036070270347409E-2</v>
      </c>
      <c r="D495" s="92">
        <f t="shared" si="94"/>
        <v>5.1595500000000003</v>
      </c>
      <c r="E495" s="92">
        <f t="shared" si="95"/>
        <v>6.1036070270347409E-2</v>
      </c>
      <c r="F495" s="36">
        <f t="shared" si="96"/>
        <v>26.620956202500004</v>
      </c>
      <c r="G495" s="36">
        <f t="shared" si="97"/>
        <v>137.3521545746089</v>
      </c>
      <c r="H495" s="36">
        <f t="shared" si="98"/>
        <v>708.67530913542339</v>
      </c>
      <c r="I495" s="36">
        <f t="shared" si="99"/>
        <v>0.31491865636337102</v>
      </c>
      <c r="J495" s="36">
        <f t="shared" si="100"/>
        <v>1.624838553439631</v>
      </c>
      <c r="K495" s="36">
        <f t="shared" ca="1" si="101"/>
        <v>8.7138038953317093E-2</v>
      </c>
      <c r="L495" s="36">
        <f t="shared" ca="1" si="102"/>
        <v>6.8131276912673018E-4</v>
      </c>
      <c r="M495" s="36">
        <f t="shared" ca="1" si="103"/>
        <v>123106011363.38518</v>
      </c>
      <c r="N495" s="36">
        <f t="shared" ca="1" si="104"/>
        <v>150002948420.55096</v>
      </c>
      <c r="O495" s="36">
        <f t="shared" ca="1" si="105"/>
        <v>9740933723.0909595</v>
      </c>
      <c r="P495" s="45">
        <f t="shared" ca="1" si="106"/>
        <v>-2.6101968682969684E-2</v>
      </c>
    </row>
    <row r="496" spans="1:16" x14ac:dyDescent="0.2">
      <c r="A496" s="106">
        <v>51596</v>
      </c>
      <c r="B496" s="106">
        <v>6.1253622901858762E-2</v>
      </c>
      <c r="D496" s="92">
        <f t="shared" si="94"/>
        <v>5.1596000000000002</v>
      </c>
      <c r="E496" s="92">
        <f t="shared" si="95"/>
        <v>6.1253622901858762E-2</v>
      </c>
      <c r="F496" s="36">
        <f t="shared" si="96"/>
        <v>26.621472160000003</v>
      </c>
      <c r="G496" s="36">
        <f t="shared" si="97"/>
        <v>137.35614775673602</v>
      </c>
      <c r="H496" s="36">
        <f t="shared" si="98"/>
        <v>708.70277996565528</v>
      </c>
      <c r="I496" s="36">
        <f t="shared" si="99"/>
        <v>0.31604419272443046</v>
      </c>
      <c r="J496" s="36">
        <f t="shared" si="100"/>
        <v>1.6306616167809715</v>
      </c>
      <c r="K496" s="36">
        <f t="shared" ca="1" si="101"/>
        <v>8.714019004359233E-2</v>
      </c>
      <c r="L496" s="36">
        <f t="shared" ca="1" si="102"/>
        <v>6.7011435838348009E-4</v>
      </c>
      <c r="M496" s="36">
        <f t="shared" ca="1" si="103"/>
        <v>123114242045.17705</v>
      </c>
      <c r="N496" s="36">
        <f t="shared" ca="1" si="104"/>
        <v>150012872052.46378</v>
      </c>
      <c r="O496" s="36">
        <f t="shared" ca="1" si="105"/>
        <v>9741570883.4061718</v>
      </c>
      <c r="P496" s="45">
        <f t="shared" ca="1" si="106"/>
        <v>-2.5886567141733569E-2</v>
      </c>
    </row>
    <row r="497" spans="1:16" x14ac:dyDescent="0.2">
      <c r="A497" s="106">
        <v>51761</v>
      </c>
      <c r="B497" s="106">
        <v>6.2112519997754134E-2</v>
      </c>
      <c r="D497" s="92">
        <f t="shared" si="94"/>
        <v>5.1760999999999999</v>
      </c>
      <c r="E497" s="92">
        <f t="shared" si="95"/>
        <v>6.2112519997754134E-2</v>
      </c>
      <c r="F497" s="36">
        <f t="shared" si="96"/>
        <v>26.792011209999998</v>
      </c>
      <c r="G497" s="36">
        <f t="shared" si="97"/>
        <v>138.67812922408098</v>
      </c>
      <c r="H497" s="36">
        <f t="shared" si="98"/>
        <v>717.81186467676559</v>
      </c>
      <c r="I497" s="36">
        <f t="shared" si="99"/>
        <v>0.32150061476037517</v>
      </c>
      <c r="J497" s="36">
        <f t="shared" si="100"/>
        <v>1.6641193320611778</v>
      </c>
      <c r="K497" s="36">
        <f t="shared" ca="1" si="101"/>
        <v>8.7851479111161271E-2</v>
      </c>
      <c r="L497" s="36">
        <f t="shared" ca="1" si="102"/>
        <v>6.6249401624164433E-4</v>
      </c>
      <c r="M497" s="36">
        <f t="shared" ca="1" si="103"/>
        <v>125852751645.03728</v>
      </c>
      <c r="N497" s="36">
        <f t="shared" ca="1" si="104"/>
        <v>153314369468.83829</v>
      </c>
      <c r="O497" s="36">
        <f t="shared" ca="1" si="105"/>
        <v>9953529310.7339783</v>
      </c>
      <c r="P497" s="45">
        <f t="shared" ca="1" si="106"/>
        <v>-2.5738959113407137E-2</v>
      </c>
    </row>
    <row r="498" spans="1:16" x14ac:dyDescent="0.2">
      <c r="A498" s="106">
        <v>51761.5</v>
      </c>
      <c r="B498" s="106">
        <v>6.1367180001980159E-2</v>
      </c>
      <c r="D498" s="92">
        <f t="shared" si="94"/>
        <v>5.1761499999999998</v>
      </c>
      <c r="E498" s="92">
        <f t="shared" si="95"/>
        <v>6.1367180001980159E-2</v>
      </c>
      <c r="F498" s="36">
        <f t="shared" si="96"/>
        <v>26.7925288225</v>
      </c>
      <c r="G498" s="36">
        <f t="shared" si="97"/>
        <v>138.68214806458337</v>
      </c>
      <c r="H498" s="36">
        <f t="shared" si="98"/>
        <v>717.83960070449325</v>
      </c>
      <c r="I498" s="36">
        <f t="shared" si="99"/>
        <v>0.31764572876724961</v>
      </c>
      <c r="J498" s="36">
        <f t="shared" si="100"/>
        <v>1.644181938958599</v>
      </c>
      <c r="K498" s="36">
        <f t="shared" ca="1" si="101"/>
        <v>8.7853638863719802E-2</v>
      </c>
      <c r="L498" s="36">
        <f t="shared" ca="1" si="102"/>
        <v>7.0153250303462648E-4</v>
      </c>
      <c r="M498" s="36">
        <f t="shared" ca="1" si="103"/>
        <v>125861118236.5278</v>
      </c>
      <c r="N498" s="36">
        <f t="shared" ca="1" si="104"/>
        <v>153324455201.68488</v>
      </c>
      <c r="O498" s="36">
        <f t="shared" ca="1" si="105"/>
        <v>9954176765.1411896</v>
      </c>
      <c r="P498" s="45">
        <f t="shared" ca="1" si="106"/>
        <v>-2.6486458861739642E-2</v>
      </c>
    </row>
    <row r="499" spans="1:16" x14ac:dyDescent="0.2">
      <c r="A499" s="106">
        <v>51762</v>
      </c>
      <c r="B499" s="106">
        <v>6.2221840002166573E-2</v>
      </c>
      <c r="D499" s="92">
        <f t="shared" si="94"/>
        <v>5.1761999999999997</v>
      </c>
      <c r="E499" s="92">
        <f t="shared" si="95"/>
        <v>6.2221840002166573E-2</v>
      </c>
      <c r="F499" s="36">
        <f t="shared" si="96"/>
        <v>26.793046439999998</v>
      </c>
      <c r="G499" s="36">
        <f t="shared" si="97"/>
        <v>138.68616698272797</v>
      </c>
      <c r="H499" s="36">
        <f t="shared" si="98"/>
        <v>717.86733753599651</v>
      </c>
      <c r="I499" s="36">
        <f t="shared" si="99"/>
        <v>0.32207268821921459</v>
      </c>
      <c r="J499" s="36">
        <f t="shared" si="100"/>
        <v>1.6671126487602985</v>
      </c>
      <c r="K499" s="36">
        <f t="shared" ca="1" si="101"/>
        <v>8.7855798642448329E-2</v>
      </c>
      <c r="L499" s="36">
        <f t="shared" ca="1" si="102"/>
        <v>6.5709983557167573E-4</v>
      </c>
      <c r="M499" s="36">
        <f t="shared" ca="1" si="103"/>
        <v>125869485240.84784</v>
      </c>
      <c r="N499" s="36">
        <f t="shared" ca="1" si="104"/>
        <v>153334541426.88864</v>
      </c>
      <c r="O499" s="36">
        <f t="shared" ca="1" si="105"/>
        <v>9954824250.813406</v>
      </c>
      <c r="P499" s="45">
        <f t="shared" ca="1" si="106"/>
        <v>-2.5633958640281757E-2</v>
      </c>
    </row>
    <row r="500" spans="1:16" x14ac:dyDescent="0.2">
      <c r="A500" s="106">
        <v>51929</v>
      </c>
      <c r="B500" s="106">
        <v>6.285746036155615E-2</v>
      </c>
      <c r="D500" s="92">
        <f t="shared" si="94"/>
        <v>5.1928999999999998</v>
      </c>
      <c r="E500" s="92">
        <f t="shared" si="95"/>
        <v>6.285746036155615E-2</v>
      </c>
      <c r="F500" s="36">
        <f t="shared" si="96"/>
        <v>26.966210409999999</v>
      </c>
      <c r="G500" s="36">
        <f t="shared" si="97"/>
        <v>140.03283403808899</v>
      </c>
      <c r="H500" s="36">
        <f t="shared" si="98"/>
        <v>727.1765038763923</v>
      </c>
      <c r="I500" s="36">
        <f t="shared" si="99"/>
        <v>0.32641250591152493</v>
      </c>
      <c r="J500" s="36">
        <f t="shared" si="100"/>
        <v>1.6950275019479577</v>
      </c>
      <c r="K500" s="36">
        <f t="shared" ca="1" si="101"/>
        <v>8.8578628820678171E-2</v>
      </c>
      <c r="L500" s="36">
        <f t="shared" ca="1" si="102"/>
        <v>6.6157850690253342E-4</v>
      </c>
      <c r="M500" s="36">
        <f t="shared" ca="1" si="103"/>
        <v>128687244724.94008</v>
      </c>
      <c r="N500" s="36">
        <f t="shared" ca="1" si="104"/>
        <v>156730985006.39651</v>
      </c>
      <c r="O500" s="36">
        <f t="shared" ca="1" si="105"/>
        <v>10172839835.109646</v>
      </c>
      <c r="P500" s="45">
        <f t="shared" ca="1" si="106"/>
        <v>-2.5721168459122021E-2</v>
      </c>
    </row>
    <row r="501" spans="1:16" x14ac:dyDescent="0.2">
      <c r="A501" s="106">
        <v>51929.5</v>
      </c>
      <c r="B501" s="106">
        <v>6.279045080736978E-2</v>
      </c>
      <c r="D501" s="92">
        <f t="shared" si="94"/>
        <v>5.1929499999999997</v>
      </c>
      <c r="E501" s="92">
        <f t="shared" si="95"/>
        <v>6.279045080736978E-2</v>
      </c>
      <c r="F501" s="36">
        <f t="shared" si="96"/>
        <v>26.966729702499997</v>
      </c>
      <c r="G501" s="36">
        <f t="shared" si="97"/>
        <v>140.03687900859734</v>
      </c>
      <c r="H501" s="36">
        <f t="shared" si="98"/>
        <v>727.20451084769559</v>
      </c>
      <c r="I501" s="36">
        <f t="shared" si="99"/>
        <v>0.32606767152013089</v>
      </c>
      <c r="J501" s="36">
        <f t="shared" si="100"/>
        <v>1.6932531148204637</v>
      </c>
      <c r="K501" s="36">
        <f t="shared" ca="1" si="101"/>
        <v>8.8580797366370131E-2</v>
      </c>
      <c r="L501" s="36">
        <f t="shared" ca="1" si="102"/>
        <v>6.6514197563334132E-4</v>
      </c>
      <c r="M501" s="36">
        <f t="shared" ca="1" si="103"/>
        <v>128695750784.62</v>
      </c>
      <c r="N501" s="36">
        <f t="shared" ca="1" si="104"/>
        <v>156741237064.81769</v>
      </c>
      <c r="O501" s="36">
        <f t="shared" ca="1" si="105"/>
        <v>10173497850.711353</v>
      </c>
      <c r="P501" s="45">
        <f t="shared" ca="1" si="106"/>
        <v>-2.5790346559000352E-2</v>
      </c>
    </row>
    <row r="502" spans="1:16" x14ac:dyDescent="0.2">
      <c r="A502" s="106">
        <v>51933</v>
      </c>
      <c r="B502" s="106">
        <v>6.2848848567227833E-2</v>
      </c>
      <c r="D502" s="92">
        <f t="shared" si="94"/>
        <v>5.1932999999999998</v>
      </c>
      <c r="E502" s="92">
        <f t="shared" si="95"/>
        <v>6.2848848567227833E-2</v>
      </c>
      <c r="F502" s="36">
        <f t="shared" si="96"/>
        <v>26.970364889999999</v>
      </c>
      <c r="G502" s="36">
        <f t="shared" si="97"/>
        <v>140.065195983237</v>
      </c>
      <c r="H502" s="36">
        <f t="shared" si="98"/>
        <v>727.40058229974466</v>
      </c>
      <c r="I502" s="36">
        <f t="shared" si="99"/>
        <v>0.32639292526418429</v>
      </c>
      <c r="J502" s="36">
        <f t="shared" si="100"/>
        <v>1.6950563787744881</v>
      </c>
      <c r="K502" s="36">
        <f t="shared" ca="1" si="101"/>
        <v>8.8595977918975166E-2</v>
      </c>
      <c r="L502" s="36">
        <f t="shared" ca="1" si="102"/>
        <v>6.6291466985560904E-4</v>
      </c>
      <c r="M502" s="36">
        <f t="shared" ca="1" si="103"/>
        <v>128755304889.09874</v>
      </c>
      <c r="N502" s="36">
        <f t="shared" ca="1" si="104"/>
        <v>156813015410.16425</v>
      </c>
      <c r="O502" s="36">
        <f t="shared" ca="1" si="105"/>
        <v>10178104844.79438</v>
      </c>
      <c r="P502" s="45">
        <f t="shared" ca="1" si="106"/>
        <v>-2.5747129351747333E-2</v>
      </c>
    </row>
    <row r="503" spans="1:16" x14ac:dyDescent="0.2">
      <c r="A503" s="106">
        <v>51933.5</v>
      </c>
      <c r="B503" s="106">
        <v>6.249204276537057E-2</v>
      </c>
      <c r="D503" s="92">
        <f t="shared" si="94"/>
        <v>5.1933499999999997</v>
      </c>
      <c r="E503" s="92">
        <f t="shared" si="95"/>
        <v>6.249204276537057E-2</v>
      </c>
      <c r="F503" s="36">
        <f t="shared" si="96"/>
        <v>26.970884222499997</v>
      </c>
      <c r="G503" s="36">
        <f t="shared" si="97"/>
        <v>140.06924157692035</v>
      </c>
      <c r="H503" s="36">
        <f t="shared" si="98"/>
        <v>727.42859574349927</v>
      </c>
      <c r="I503" s="36">
        <f t="shared" si="99"/>
        <v>0.32454305029553721</v>
      </c>
      <c r="J503" s="36">
        <f t="shared" si="100"/>
        <v>1.685465650252328</v>
      </c>
      <c r="K503" s="36">
        <f t="shared" ca="1" si="101"/>
        <v>8.8598146674027461E-2</v>
      </c>
      <c r="L503" s="36">
        <f t="shared" ca="1" si="102"/>
        <v>6.8152866128959062E-4</v>
      </c>
      <c r="M503" s="36">
        <f t="shared" ca="1" si="103"/>
        <v>128763814288.00328</v>
      </c>
      <c r="N503" s="36">
        <f t="shared" ca="1" si="104"/>
        <v>156823271450.60443</v>
      </c>
      <c r="O503" s="36">
        <f t="shared" ca="1" si="105"/>
        <v>10178763113.228394</v>
      </c>
      <c r="P503" s="45">
        <f t="shared" ca="1" si="106"/>
        <v>-2.6106103908656891E-2</v>
      </c>
    </row>
    <row r="504" spans="1:16" x14ac:dyDescent="0.2">
      <c r="A504" s="106">
        <v>51946</v>
      </c>
      <c r="B504" s="106">
        <v>6.2898484495235607E-2</v>
      </c>
      <c r="D504" s="92">
        <f t="shared" si="94"/>
        <v>5.1946000000000003</v>
      </c>
      <c r="E504" s="92">
        <f t="shared" si="95"/>
        <v>6.2898484495235607E-2</v>
      </c>
      <c r="F504" s="36">
        <f t="shared" si="96"/>
        <v>26.983869160000005</v>
      </c>
      <c r="G504" s="36">
        <f t="shared" si="97"/>
        <v>140.17040673853603</v>
      </c>
      <c r="H504" s="36">
        <f t="shared" si="98"/>
        <v>728.12919484399936</v>
      </c>
      <c r="I504" s="36">
        <f t="shared" si="99"/>
        <v>0.32673246755895091</v>
      </c>
      <c r="J504" s="36">
        <f t="shared" si="100"/>
        <v>1.6972444759817265</v>
      </c>
      <c r="K504" s="36">
        <f t="shared" ca="1" si="101"/>
        <v>8.8652374055598185E-2</v>
      </c>
      <c r="L504" s="36">
        <f t="shared" ca="1" si="102"/>
        <v>6.6326282748735259E-4</v>
      </c>
      <c r="M504" s="36">
        <f t="shared" ca="1" si="103"/>
        <v>128976684971.50856</v>
      </c>
      <c r="N504" s="36">
        <f t="shared" ca="1" si="104"/>
        <v>157079834295.88754</v>
      </c>
      <c r="O504" s="36">
        <f t="shared" ca="1" si="105"/>
        <v>10195230099.459465</v>
      </c>
      <c r="P504" s="45">
        <f t="shared" ca="1" si="106"/>
        <v>-2.5753889560362578E-2</v>
      </c>
    </row>
    <row r="505" spans="1:16" x14ac:dyDescent="0.2">
      <c r="A505" s="106">
        <v>51946.5</v>
      </c>
      <c r="B505" s="106">
        <v>6.253120036853943E-2</v>
      </c>
      <c r="D505" s="92">
        <f t="shared" si="94"/>
        <v>5.1946500000000002</v>
      </c>
      <c r="E505" s="92">
        <f t="shared" si="95"/>
        <v>6.253120036853943E-2</v>
      </c>
      <c r="F505" s="36">
        <f t="shared" si="96"/>
        <v>26.984388622500003</v>
      </c>
      <c r="G505" s="36">
        <f t="shared" si="97"/>
        <v>140.17445435786965</v>
      </c>
      <c r="H505" s="36">
        <f t="shared" si="98"/>
        <v>728.15722933010761</v>
      </c>
      <c r="I505" s="36">
        <f t="shared" si="99"/>
        <v>0.32482769999443334</v>
      </c>
      <c r="J505" s="36">
        <f t="shared" si="100"/>
        <v>1.6873662117760833</v>
      </c>
      <c r="K505" s="36">
        <f t="shared" ca="1" si="101"/>
        <v>8.8654543491071547E-2</v>
      </c>
      <c r="L505" s="36">
        <f t="shared" ca="1" si="102"/>
        <v>6.8242905589754605E-4</v>
      </c>
      <c r="M505" s="36">
        <f t="shared" ca="1" si="103"/>
        <v>128985205228.86514</v>
      </c>
      <c r="N505" s="36">
        <f t="shared" ca="1" si="104"/>
        <v>157090103284.93454</v>
      </c>
      <c r="O505" s="36">
        <f t="shared" ca="1" si="105"/>
        <v>10195889190.041101</v>
      </c>
      <c r="P505" s="45">
        <f t="shared" ca="1" si="106"/>
        <v>-2.6123343122532117E-2</v>
      </c>
    </row>
    <row r="506" spans="1:16" x14ac:dyDescent="0.2">
      <c r="A506" s="106">
        <v>51986</v>
      </c>
      <c r="B506" s="106">
        <v>6.2619520002044737E-2</v>
      </c>
      <c r="D506" s="92">
        <f t="shared" si="94"/>
        <v>5.1985999999999999</v>
      </c>
      <c r="E506" s="92">
        <f t="shared" si="95"/>
        <v>6.2619520002044737E-2</v>
      </c>
      <c r="F506" s="36">
        <f t="shared" si="96"/>
        <v>27.025441959999998</v>
      </c>
      <c r="G506" s="36">
        <f t="shared" si="97"/>
        <v>140.49446257325599</v>
      </c>
      <c r="H506" s="36">
        <f t="shared" si="98"/>
        <v>730.37451313332861</v>
      </c>
      <c r="I506" s="36">
        <f t="shared" si="99"/>
        <v>0.32553383668262975</v>
      </c>
      <c r="J506" s="36">
        <f t="shared" si="100"/>
        <v>1.6923202033783189</v>
      </c>
      <c r="K506" s="36">
        <f t="shared" ca="1" si="101"/>
        <v>8.88260115907928E-2</v>
      </c>
      <c r="L506" s="36">
        <f t="shared" ca="1" si="102"/>
        <v>6.8678020139112297E-4</v>
      </c>
      <c r="M506" s="36">
        <f t="shared" ca="1" si="103"/>
        <v>129659626966.77573</v>
      </c>
      <c r="N506" s="36">
        <f t="shared" ca="1" si="104"/>
        <v>157902929163.59952</v>
      </c>
      <c r="O506" s="36">
        <f t="shared" ca="1" si="105"/>
        <v>10248057393.60565</v>
      </c>
      <c r="P506" s="45">
        <f t="shared" ca="1" si="106"/>
        <v>-2.6206491588748063E-2</v>
      </c>
    </row>
    <row r="507" spans="1:16" x14ac:dyDescent="0.2">
      <c r="A507" s="106">
        <v>51986</v>
      </c>
      <c r="B507" s="106">
        <v>6.2619520002044737E-2</v>
      </c>
      <c r="D507" s="92">
        <f t="shared" si="94"/>
        <v>5.1985999999999999</v>
      </c>
      <c r="E507" s="92">
        <f t="shared" si="95"/>
        <v>6.2619520002044737E-2</v>
      </c>
      <c r="F507" s="36">
        <f t="shared" si="96"/>
        <v>27.025441959999998</v>
      </c>
      <c r="G507" s="36">
        <f t="shared" si="97"/>
        <v>140.49446257325599</v>
      </c>
      <c r="H507" s="36">
        <f t="shared" si="98"/>
        <v>730.37451313332861</v>
      </c>
      <c r="I507" s="36">
        <f t="shared" si="99"/>
        <v>0.32553383668262975</v>
      </c>
      <c r="J507" s="36">
        <f t="shared" si="100"/>
        <v>1.6923202033783189</v>
      </c>
      <c r="K507" s="36">
        <f t="shared" ca="1" si="101"/>
        <v>8.88260115907928E-2</v>
      </c>
      <c r="L507" s="36">
        <f t="shared" ca="1" si="102"/>
        <v>6.8678020139112297E-4</v>
      </c>
      <c r="M507" s="36">
        <f t="shared" ca="1" si="103"/>
        <v>129659626966.77573</v>
      </c>
      <c r="N507" s="36">
        <f t="shared" ca="1" si="104"/>
        <v>157902929163.59952</v>
      </c>
      <c r="O507" s="36">
        <f t="shared" ca="1" si="105"/>
        <v>10248057393.60565</v>
      </c>
      <c r="P507" s="45">
        <f t="shared" ca="1" si="106"/>
        <v>-2.6206491588748063E-2</v>
      </c>
    </row>
    <row r="508" spans="1:16" x14ac:dyDescent="0.2">
      <c r="A508" s="106">
        <v>51986.5</v>
      </c>
      <c r="B508" s="106">
        <v>6.2274179996165913E-2</v>
      </c>
      <c r="D508" s="92">
        <f t="shared" si="94"/>
        <v>5.1986499999999998</v>
      </c>
      <c r="E508" s="92">
        <f t="shared" si="95"/>
        <v>6.2274179996165913E-2</v>
      </c>
      <c r="F508" s="36">
        <f t="shared" si="96"/>
        <v>27.025961822499998</v>
      </c>
      <c r="G508" s="36">
        <f t="shared" si="97"/>
        <v>140.4985164285396</v>
      </c>
      <c r="H508" s="36">
        <f t="shared" si="98"/>
        <v>730.40261243122734</v>
      </c>
      <c r="I508" s="36">
        <f t="shared" si="99"/>
        <v>0.32374166583706793</v>
      </c>
      <c r="J508" s="36">
        <f t="shared" si="100"/>
        <v>1.6830196111038731</v>
      </c>
      <c r="K508" s="36">
        <f t="shared" ca="1" si="101"/>
        <v>8.8828183119869356E-2</v>
      </c>
      <c r="L508" s="36">
        <f t="shared" ca="1" si="102"/>
        <v>7.0511508189365221E-4</v>
      </c>
      <c r="M508" s="36">
        <f t="shared" ca="1" si="103"/>
        <v>129668180692.07268</v>
      </c>
      <c r="N508" s="36">
        <f t="shared" ca="1" si="104"/>
        <v>157913238062.12668</v>
      </c>
      <c r="O508" s="36">
        <f t="shared" ca="1" si="105"/>
        <v>10248719018.120865</v>
      </c>
      <c r="P508" s="45">
        <f t="shared" ca="1" si="106"/>
        <v>-2.6554003123703443E-2</v>
      </c>
    </row>
    <row r="509" spans="1:16" x14ac:dyDescent="0.2">
      <c r="A509" s="106">
        <v>51986.5</v>
      </c>
      <c r="B509" s="106">
        <v>6.2274179996165913E-2</v>
      </c>
      <c r="D509" s="92">
        <f t="shared" si="94"/>
        <v>5.1986499999999998</v>
      </c>
      <c r="E509" s="92">
        <f t="shared" si="95"/>
        <v>6.2274179996165913E-2</v>
      </c>
      <c r="F509" s="36">
        <f t="shared" si="96"/>
        <v>27.025961822499998</v>
      </c>
      <c r="G509" s="36">
        <f t="shared" si="97"/>
        <v>140.4985164285396</v>
      </c>
      <c r="H509" s="36">
        <f t="shared" si="98"/>
        <v>730.40261243122734</v>
      </c>
      <c r="I509" s="36">
        <f t="shared" si="99"/>
        <v>0.32374166583706793</v>
      </c>
      <c r="J509" s="36">
        <f t="shared" si="100"/>
        <v>1.6830196111038731</v>
      </c>
      <c r="K509" s="36">
        <f t="shared" ca="1" si="101"/>
        <v>8.8828183119869356E-2</v>
      </c>
      <c r="L509" s="36">
        <f t="shared" ca="1" si="102"/>
        <v>7.0511508189365221E-4</v>
      </c>
      <c r="M509" s="36">
        <f t="shared" ca="1" si="103"/>
        <v>129668180692.07268</v>
      </c>
      <c r="N509" s="36">
        <f t="shared" ca="1" si="104"/>
        <v>157913238062.12668</v>
      </c>
      <c r="O509" s="36">
        <f t="shared" ca="1" si="105"/>
        <v>10248719018.120865</v>
      </c>
      <c r="P509" s="45">
        <f t="shared" ca="1" si="106"/>
        <v>-2.6554003123703443E-2</v>
      </c>
    </row>
    <row r="510" spans="1:16" x14ac:dyDescent="0.2">
      <c r="A510" s="106">
        <v>53182</v>
      </c>
      <c r="B510" s="106">
        <v>6.6656240000156686E-2</v>
      </c>
      <c r="D510" s="92">
        <f t="shared" si="94"/>
        <v>5.3182</v>
      </c>
      <c r="E510" s="92">
        <f t="shared" si="95"/>
        <v>6.6656240000156686E-2</v>
      </c>
      <c r="F510" s="36">
        <f t="shared" si="96"/>
        <v>28.283251240000002</v>
      </c>
      <c r="G510" s="36">
        <f t="shared" si="97"/>
        <v>150.41598674456802</v>
      </c>
      <c r="H510" s="36">
        <f t="shared" si="98"/>
        <v>799.94230070496167</v>
      </c>
      <c r="I510" s="36">
        <f t="shared" si="99"/>
        <v>0.35449121556883328</v>
      </c>
      <c r="J510" s="36">
        <f t="shared" si="100"/>
        <v>1.8852551826381692</v>
      </c>
      <c r="K510" s="36">
        <f t="shared" ca="1" si="101"/>
        <v>9.4095145930707974E-2</v>
      </c>
      <c r="L510" s="36">
        <f t="shared" ca="1" si="102"/>
        <v>7.5289355866564264E-4</v>
      </c>
      <c r="M510" s="36">
        <f t="shared" ca="1" si="103"/>
        <v>151349154181.6243</v>
      </c>
      <c r="N510" s="36">
        <f t="shared" ca="1" si="104"/>
        <v>184026953490.82263</v>
      </c>
      <c r="O510" s="36">
        <f t="shared" ca="1" si="105"/>
        <v>11923662339.471003</v>
      </c>
      <c r="P510" s="45">
        <f t="shared" ca="1" si="106"/>
        <v>-2.7438905930551288E-2</v>
      </c>
    </row>
    <row r="511" spans="1:16" x14ac:dyDescent="0.2">
      <c r="A511" s="106">
        <v>53182.5</v>
      </c>
      <c r="B511" s="106">
        <v>6.5510899992659688E-2</v>
      </c>
      <c r="D511" s="92">
        <f t="shared" si="94"/>
        <v>5.3182499999999999</v>
      </c>
      <c r="E511" s="92">
        <f t="shared" si="95"/>
        <v>6.5510899992659688E-2</v>
      </c>
      <c r="F511" s="36">
        <f t="shared" si="96"/>
        <v>28.2837830625</v>
      </c>
      <c r="G511" s="36">
        <f t="shared" si="97"/>
        <v>150.42022927214063</v>
      </c>
      <c r="H511" s="36">
        <f t="shared" si="98"/>
        <v>799.97238432656184</v>
      </c>
      <c r="I511" s="36">
        <f t="shared" si="99"/>
        <v>0.34840334388596239</v>
      </c>
      <c r="J511" s="36">
        <f t="shared" si="100"/>
        <v>1.8528960836215194</v>
      </c>
      <c r="K511" s="36">
        <f t="shared" ca="1" si="101"/>
        <v>9.4097380058520447E-2</v>
      </c>
      <c r="L511" s="36">
        <f t="shared" ca="1" si="102"/>
        <v>8.1718684255585453E-4</v>
      </c>
      <c r="M511" s="36">
        <f t="shared" ca="1" si="103"/>
        <v>151358749098.81607</v>
      </c>
      <c r="N511" s="36">
        <f t="shared" ca="1" si="104"/>
        <v>184038503450.46771</v>
      </c>
      <c r="O511" s="36">
        <f t="shared" ca="1" si="105"/>
        <v>11924402729.737247</v>
      </c>
      <c r="P511" s="45">
        <f t="shared" ca="1" si="106"/>
        <v>-2.8586480065860759E-2</v>
      </c>
    </row>
    <row r="512" spans="1:16" x14ac:dyDescent="0.2">
      <c r="A512" s="106">
        <v>53190</v>
      </c>
      <c r="B512" s="106">
        <v>6.6230799995537382E-2</v>
      </c>
      <c r="D512" s="92">
        <f t="shared" si="94"/>
        <v>5.319</v>
      </c>
      <c r="E512" s="92">
        <f t="shared" si="95"/>
        <v>6.6230799995537382E-2</v>
      </c>
      <c r="F512" s="36">
        <f t="shared" si="96"/>
        <v>28.291761000000001</v>
      </c>
      <c r="G512" s="36">
        <f t="shared" si="97"/>
        <v>150.483876759</v>
      </c>
      <c r="H512" s="36">
        <f t="shared" si="98"/>
        <v>800.42374048112106</v>
      </c>
      <c r="I512" s="36">
        <f t="shared" si="99"/>
        <v>0.35228162517626332</v>
      </c>
      <c r="J512" s="36">
        <f t="shared" si="100"/>
        <v>1.8737859643125445</v>
      </c>
      <c r="K512" s="36">
        <f t="shared" ca="1" si="101"/>
        <v>9.413089511611239E-2</v>
      </c>
      <c r="L512" s="36">
        <f t="shared" ca="1" si="102"/>
        <v>7.7841530773713338E-4</v>
      </c>
      <c r="M512" s="36">
        <f t="shared" ca="1" si="103"/>
        <v>151502727090.73813</v>
      </c>
      <c r="N512" s="36">
        <f t="shared" ca="1" si="104"/>
        <v>184211817464.6723</v>
      </c>
      <c r="O512" s="36">
        <f t="shared" ca="1" si="105"/>
        <v>11935512683.37845</v>
      </c>
      <c r="P512" s="45">
        <f t="shared" ca="1" si="106"/>
        <v>-2.7900095120575008E-2</v>
      </c>
    </row>
    <row r="513" spans="1:16" x14ac:dyDescent="0.2">
      <c r="A513" s="106">
        <v>53194</v>
      </c>
      <c r="B513" s="106">
        <v>6.6078080002625939E-2</v>
      </c>
      <c r="D513" s="92">
        <f t="shared" si="94"/>
        <v>5.3193999999999999</v>
      </c>
      <c r="E513" s="92">
        <f t="shared" si="95"/>
        <v>6.6078080002625939E-2</v>
      </c>
      <c r="F513" s="36">
        <f t="shared" si="96"/>
        <v>28.296016359999999</v>
      </c>
      <c r="G513" s="36">
        <f t="shared" si="97"/>
        <v>150.51782942538401</v>
      </c>
      <c r="H513" s="36">
        <f t="shared" si="98"/>
        <v>800.66454184538759</v>
      </c>
      <c r="I513" s="36">
        <f t="shared" si="99"/>
        <v>0.3514957387659684</v>
      </c>
      <c r="J513" s="36">
        <f t="shared" si="100"/>
        <v>1.8697464327916924</v>
      </c>
      <c r="K513" s="36">
        <f t="shared" ca="1" si="101"/>
        <v>9.414877222113846E-2</v>
      </c>
      <c r="L513" s="36">
        <f t="shared" ca="1" si="102"/>
        <v>7.8796376162645941E-4</v>
      </c>
      <c r="M513" s="36">
        <f t="shared" ca="1" si="103"/>
        <v>151579556942.87369</v>
      </c>
      <c r="N513" s="36">
        <f t="shared" ca="1" si="104"/>
        <v>184304301159.4151</v>
      </c>
      <c r="O513" s="36">
        <f t="shared" ca="1" si="105"/>
        <v>11941441135.816053</v>
      </c>
      <c r="P513" s="45">
        <f t="shared" ca="1" si="106"/>
        <v>-2.8070692218512522E-2</v>
      </c>
    </row>
    <row r="514" spans="1:16" x14ac:dyDescent="0.2">
      <c r="A514" s="106">
        <v>53237.5</v>
      </c>
      <c r="B514" s="106">
        <v>6.5523500001290813E-2</v>
      </c>
      <c r="D514" s="92">
        <f t="shared" si="94"/>
        <v>5.3237500000000004</v>
      </c>
      <c r="E514" s="92">
        <f t="shared" si="95"/>
        <v>6.5523500001290813E-2</v>
      </c>
      <c r="F514" s="36">
        <f t="shared" si="96"/>
        <v>28.342314062500005</v>
      </c>
      <c r="G514" s="36">
        <f t="shared" si="97"/>
        <v>150.88739449023441</v>
      </c>
      <c r="H514" s="36">
        <f t="shared" si="98"/>
        <v>803.28676641738559</v>
      </c>
      <c r="I514" s="36">
        <f t="shared" si="99"/>
        <v>0.34883073313187202</v>
      </c>
      <c r="J514" s="36">
        <f t="shared" si="100"/>
        <v>1.8570876155108038</v>
      </c>
      <c r="K514" s="36">
        <f t="shared" ca="1" si="101"/>
        <v>9.4343293885987611E-2</v>
      </c>
      <c r="L514" s="36">
        <f t="shared" ca="1" si="102"/>
        <v>8.3058051955640694E-4</v>
      </c>
      <c r="M514" s="36">
        <f t="shared" ca="1" si="103"/>
        <v>152416951864.42401</v>
      </c>
      <c r="N514" s="36">
        <f t="shared" ca="1" si="104"/>
        <v>185312289734.12708</v>
      </c>
      <c r="O514" s="36">
        <f t="shared" ca="1" si="105"/>
        <v>12006054429.846945</v>
      </c>
      <c r="P514" s="45">
        <f t="shared" ca="1" si="106"/>
        <v>-2.8819793884696798E-2</v>
      </c>
    </row>
    <row r="515" spans="1:16" x14ac:dyDescent="0.2">
      <c r="A515" s="106">
        <v>53238</v>
      </c>
      <c r="B515" s="106">
        <v>6.6778159998648334E-2</v>
      </c>
      <c r="D515" s="92">
        <f t="shared" si="94"/>
        <v>5.3238000000000003</v>
      </c>
      <c r="E515" s="92">
        <f t="shared" si="95"/>
        <v>6.6778159998648334E-2</v>
      </c>
      <c r="F515" s="36">
        <f t="shared" si="96"/>
        <v>28.342846440000002</v>
      </c>
      <c r="G515" s="36">
        <f t="shared" si="97"/>
        <v>150.89164587727203</v>
      </c>
      <c r="H515" s="36">
        <f t="shared" si="98"/>
        <v>803.31694432142081</v>
      </c>
      <c r="I515" s="36">
        <f t="shared" si="99"/>
        <v>0.35551356820080404</v>
      </c>
      <c r="J515" s="36">
        <f t="shared" si="100"/>
        <v>1.8926831343874406</v>
      </c>
      <c r="K515" s="36">
        <f t="shared" ca="1" si="101"/>
        <v>9.4345530918674536E-2</v>
      </c>
      <c r="L515" s="36">
        <f t="shared" ca="1" si="102"/>
        <v>7.5995993944230633E-4</v>
      </c>
      <c r="M515" s="36">
        <f t="shared" ca="1" si="103"/>
        <v>152426597026.6514</v>
      </c>
      <c r="N515" s="36">
        <f t="shared" ca="1" si="104"/>
        <v>185323899559.44766</v>
      </c>
      <c r="O515" s="36">
        <f t="shared" ca="1" si="105"/>
        <v>12006798618.104141</v>
      </c>
      <c r="P515" s="45">
        <f t="shared" ca="1" si="106"/>
        <v>-2.7567370920026202E-2</v>
      </c>
    </row>
    <row r="516" spans="1:16" x14ac:dyDescent="0.2">
      <c r="A516" s="106">
        <v>53241</v>
      </c>
      <c r="B516" s="106">
        <v>6.7406119997031055E-2</v>
      </c>
      <c r="D516" s="92">
        <f t="shared" si="94"/>
        <v>5.3240999999999996</v>
      </c>
      <c r="E516" s="92">
        <f t="shared" si="95"/>
        <v>6.7406119997031055E-2</v>
      </c>
      <c r="F516" s="36">
        <f t="shared" si="96"/>
        <v>28.346040809999995</v>
      </c>
      <c r="G516" s="36">
        <f t="shared" si="97"/>
        <v>150.91715587652095</v>
      </c>
      <c r="H516" s="36">
        <f t="shared" si="98"/>
        <v>803.49802960218517</v>
      </c>
      <c r="I516" s="36">
        <f t="shared" si="99"/>
        <v>0.35887692347619299</v>
      </c>
      <c r="J516" s="36">
        <f t="shared" si="100"/>
        <v>1.910696628279599</v>
      </c>
      <c r="K516" s="36">
        <f t="shared" ca="1" si="101"/>
        <v>9.4358953664366876E-2</v>
      </c>
      <c r="L516" s="36">
        <f t="shared" ca="1" si="102"/>
        <v>7.2645524269907133E-4</v>
      </c>
      <c r="M516" s="36">
        <f t="shared" ca="1" si="103"/>
        <v>152484477522.8674</v>
      </c>
      <c r="N516" s="36">
        <f t="shared" ca="1" si="104"/>
        <v>185393569857.39456</v>
      </c>
      <c r="O516" s="36">
        <f t="shared" ca="1" si="105"/>
        <v>12011264467.447731</v>
      </c>
      <c r="P516" s="45">
        <f t="shared" ca="1" si="106"/>
        <v>-2.6952833667335821E-2</v>
      </c>
    </row>
    <row r="517" spans="1:16" x14ac:dyDescent="0.2">
      <c r="A517" s="106">
        <v>53241.5</v>
      </c>
      <c r="B517" s="106">
        <v>6.3760779994481709E-2</v>
      </c>
      <c r="D517" s="92">
        <f t="shared" si="94"/>
        <v>5.3241500000000004</v>
      </c>
      <c r="E517" s="92">
        <f t="shared" si="95"/>
        <v>6.3760779994481709E-2</v>
      </c>
      <c r="F517" s="36">
        <f t="shared" si="96"/>
        <v>28.346573222500005</v>
      </c>
      <c r="G517" s="36">
        <f t="shared" si="97"/>
        <v>150.92140782257343</v>
      </c>
      <c r="H517" s="36">
        <f t="shared" si="98"/>
        <v>803.52821345855432</v>
      </c>
      <c r="I517" s="36">
        <f t="shared" si="99"/>
        <v>0.33947195680761982</v>
      </c>
      <c r="J517" s="36">
        <f t="shared" si="100"/>
        <v>1.8073996188372892</v>
      </c>
      <c r="K517" s="36">
        <f t="shared" ca="1" si="101"/>
        <v>9.4361190880244139E-2</v>
      </c>
      <c r="L517" s="36">
        <f t="shared" ca="1" si="102"/>
        <v>9.363851463774878E-4</v>
      </c>
      <c r="M517" s="36">
        <f t="shared" ca="1" si="103"/>
        <v>152494125859.51025</v>
      </c>
      <c r="N517" s="36">
        <f t="shared" ca="1" si="104"/>
        <v>185405183464.87799</v>
      </c>
      <c r="O517" s="36">
        <f t="shared" ca="1" si="105"/>
        <v>12012008895.64814</v>
      </c>
      <c r="P517" s="45">
        <f t="shared" ca="1" si="106"/>
        <v>-3.060041088576243E-2</v>
      </c>
    </row>
    <row r="518" spans="1:16" x14ac:dyDescent="0.2">
      <c r="A518" s="106">
        <v>53242</v>
      </c>
      <c r="B518" s="106">
        <v>6.6715439992549364E-2</v>
      </c>
      <c r="D518" s="92">
        <f t="shared" si="94"/>
        <v>5.3242000000000003</v>
      </c>
      <c r="E518" s="92">
        <f t="shared" si="95"/>
        <v>6.6715439992549364E-2</v>
      </c>
      <c r="F518" s="36">
        <f t="shared" si="96"/>
        <v>28.347105640000002</v>
      </c>
      <c r="G518" s="36">
        <f t="shared" si="97"/>
        <v>150.92565984848801</v>
      </c>
      <c r="H518" s="36">
        <f t="shared" si="98"/>
        <v>803.55839816531989</v>
      </c>
      <c r="I518" s="36">
        <f t="shared" si="99"/>
        <v>0.35520634560833136</v>
      </c>
      <c r="J518" s="36">
        <f t="shared" si="100"/>
        <v>1.8911896252878779</v>
      </c>
      <c r="K518" s="36">
        <f t="shared" ca="1" si="101"/>
        <v>9.4363428122291385E-2</v>
      </c>
      <c r="L518" s="36">
        <f t="shared" ca="1" si="102"/>
        <v>7.6441124762235567E-4</v>
      </c>
      <c r="M518" s="36">
        <f t="shared" ca="1" si="103"/>
        <v>152503774649.6969</v>
      </c>
      <c r="N518" s="36">
        <f t="shared" ca="1" si="104"/>
        <v>185416797612.73657</v>
      </c>
      <c r="O518" s="36">
        <f t="shared" ca="1" si="105"/>
        <v>12012753358.130289</v>
      </c>
      <c r="P518" s="45">
        <f t="shared" ca="1" si="106"/>
        <v>-2.7647988129742021E-2</v>
      </c>
    </row>
    <row r="519" spans="1:16" x14ac:dyDescent="0.2">
      <c r="A519" s="106">
        <v>53270.5</v>
      </c>
      <c r="B519" s="106">
        <v>6.6031059999659192E-2</v>
      </c>
      <c r="D519" s="92">
        <f t="shared" si="94"/>
        <v>5.3270499999999998</v>
      </c>
      <c r="E519" s="92">
        <f t="shared" si="95"/>
        <v>6.6031059999659192E-2</v>
      </c>
      <c r="F519" s="36">
        <f t="shared" si="96"/>
        <v>28.3774617025</v>
      </c>
      <c r="G519" s="36">
        <f t="shared" si="97"/>
        <v>151.16815736230262</v>
      </c>
      <c r="H519" s="36">
        <f t="shared" si="98"/>
        <v>805.28033267685419</v>
      </c>
      <c r="I519" s="36">
        <f t="shared" si="99"/>
        <v>0.35175075817118451</v>
      </c>
      <c r="J519" s="36">
        <f t="shared" si="100"/>
        <v>1.8737938763158084</v>
      </c>
      <c r="K519" s="36">
        <f t="shared" ca="1" si="101"/>
        <v>9.4490994178060783E-2</v>
      </c>
      <c r="L519" s="36">
        <f t="shared" ca="1" si="102"/>
        <v>8.0996785343895111E-4</v>
      </c>
      <c r="M519" s="36">
        <f t="shared" ca="1" si="103"/>
        <v>153054505856.52982</v>
      </c>
      <c r="N519" s="36">
        <f t="shared" ca="1" si="104"/>
        <v>186079697820.71667</v>
      </c>
      <c r="O519" s="36">
        <f t="shared" ca="1" si="105"/>
        <v>12055244421.270035</v>
      </c>
      <c r="P519" s="45">
        <f t="shared" ca="1" si="106"/>
        <v>-2.8459934178401591E-2</v>
      </c>
    </row>
    <row r="520" spans="1:16" x14ac:dyDescent="0.2">
      <c r="A520" s="106">
        <v>53270.5</v>
      </c>
      <c r="B520" s="106">
        <v>6.6031059999659192E-2</v>
      </c>
      <c r="D520" s="92">
        <f t="shared" si="94"/>
        <v>5.3270499999999998</v>
      </c>
      <c r="E520" s="92">
        <f t="shared" si="95"/>
        <v>6.6031059999659192E-2</v>
      </c>
      <c r="F520" s="36">
        <f t="shared" si="96"/>
        <v>28.3774617025</v>
      </c>
      <c r="G520" s="36">
        <f t="shared" si="97"/>
        <v>151.16815736230262</v>
      </c>
      <c r="H520" s="36">
        <f t="shared" si="98"/>
        <v>805.28033267685419</v>
      </c>
      <c r="I520" s="36">
        <f t="shared" si="99"/>
        <v>0.35175075817118451</v>
      </c>
      <c r="J520" s="36">
        <f t="shared" si="100"/>
        <v>1.8737938763158084</v>
      </c>
      <c r="K520" s="36">
        <f t="shared" ca="1" si="101"/>
        <v>9.4490994178060783E-2</v>
      </c>
      <c r="L520" s="36">
        <f t="shared" ca="1" si="102"/>
        <v>8.0996785343895111E-4</v>
      </c>
      <c r="M520" s="36">
        <f t="shared" ca="1" si="103"/>
        <v>153054505856.52982</v>
      </c>
      <c r="N520" s="36">
        <f t="shared" ca="1" si="104"/>
        <v>186079697820.71667</v>
      </c>
      <c r="O520" s="36">
        <f t="shared" ca="1" si="105"/>
        <v>12055244421.270035</v>
      </c>
      <c r="P520" s="45">
        <f t="shared" ca="1" si="106"/>
        <v>-2.8459934178401591E-2</v>
      </c>
    </row>
    <row r="521" spans="1:16" x14ac:dyDescent="0.2">
      <c r="A521" s="106">
        <v>53271</v>
      </c>
      <c r="B521" s="106">
        <v>6.7185719999542926E-2</v>
      </c>
      <c r="D521" s="92">
        <f t="shared" si="94"/>
        <v>5.3270999999999997</v>
      </c>
      <c r="E521" s="92">
        <f t="shared" si="95"/>
        <v>6.7185719999542926E-2</v>
      </c>
      <c r="F521" s="36">
        <f t="shared" si="96"/>
        <v>28.377994409999996</v>
      </c>
      <c r="G521" s="36">
        <f t="shared" si="97"/>
        <v>151.17241402151097</v>
      </c>
      <c r="H521" s="36">
        <f t="shared" si="98"/>
        <v>805.31056673399098</v>
      </c>
      <c r="I521" s="36">
        <f t="shared" si="99"/>
        <v>0.3579050490095651</v>
      </c>
      <c r="J521" s="36">
        <f t="shared" si="100"/>
        <v>1.9065959865788542</v>
      </c>
      <c r="K521" s="36">
        <f t="shared" ca="1" si="101"/>
        <v>9.4493232937970323E-2</v>
      </c>
      <c r="L521" s="36">
        <f t="shared" ca="1" si="102"/>
        <v>7.4570026288237968E-4</v>
      </c>
      <c r="M521" s="36">
        <f t="shared" ca="1" si="103"/>
        <v>153064180976.36835</v>
      </c>
      <c r="N521" s="36">
        <f t="shared" ca="1" si="104"/>
        <v>186091343338.74771</v>
      </c>
      <c r="O521" s="36">
        <f t="shared" ca="1" si="105"/>
        <v>12055990873.878788</v>
      </c>
      <c r="P521" s="45">
        <f t="shared" ca="1" si="106"/>
        <v>-2.7307512938427397E-2</v>
      </c>
    </row>
    <row r="522" spans="1:16" x14ac:dyDescent="0.2">
      <c r="A522" s="106">
        <v>53271</v>
      </c>
      <c r="B522" s="106">
        <v>6.7185719999542926E-2</v>
      </c>
      <c r="D522" s="92">
        <f t="shared" si="94"/>
        <v>5.3270999999999997</v>
      </c>
      <c r="E522" s="92">
        <f t="shared" si="95"/>
        <v>6.7185719999542926E-2</v>
      </c>
      <c r="F522" s="36">
        <f t="shared" si="96"/>
        <v>28.377994409999996</v>
      </c>
      <c r="G522" s="36">
        <f t="shared" si="97"/>
        <v>151.17241402151097</v>
      </c>
      <c r="H522" s="36">
        <f t="shared" si="98"/>
        <v>805.31056673399098</v>
      </c>
      <c r="I522" s="36">
        <f t="shared" si="99"/>
        <v>0.3579050490095651</v>
      </c>
      <c r="J522" s="36">
        <f t="shared" si="100"/>
        <v>1.9065959865788542</v>
      </c>
      <c r="K522" s="36">
        <f t="shared" ca="1" si="101"/>
        <v>9.4493232937970323E-2</v>
      </c>
      <c r="L522" s="36">
        <f t="shared" ca="1" si="102"/>
        <v>7.4570026288237968E-4</v>
      </c>
      <c r="M522" s="36">
        <f t="shared" ca="1" si="103"/>
        <v>153064180976.36835</v>
      </c>
      <c r="N522" s="36">
        <f t="shared" ca="1" si="104"/>
        <v>186091343338.74771</v>
      </c>
      <c r="O522" s="36">
        <f t="shared" ca="1" si="105"/>
        <v>12055990873.878788</v>
      </c>
      <c r="P522" s="45">
        <f t="shared" ca="1" si="106"/>
        <v>-2.7307512938427397E-2</v>
      </c>
    </row>
    <row r="523" spans="1:16" x14ac:dyDescent="0.2">
      <c r="A523" s="106">
        <v>53596</v>
      </c>
      <c r="B523" s="106">
        <v>6.77147199967294E-2</v>
      </c>
      <c r="D523" s="92">
        <f t="shared" si="94"/>
        <v>5.3596000000000004</v>
      </c>
      <c r="E523" s="92">
        <f t="shared" si="95"/>
        <v>6.77147199967294E-2</v>
      </c>
      <c r="F523" s="36">
        <f t="shared" si="96"/>
        <v>28.725312160000005</v>
      </c>
      <c r="G523" s="36">
        <f t="shared" si="97"/>
        <v>153.95618305273604</v>
      </c>
      <c r="H523" s="36">
        <f t="shared" si="98"/>
        <v>825.14355868944415</v>
      </c>
      <c r="I523" s="36">
        <f t="shared" si="99"/>
        <v>0.36292381329447093</v>
      </c>
      <c r="J523" s="36">
        <f t="shared" si="100"/>
        <v>1.9451264697330466</v>
      </c>
      <c r="K523" s="36">
        <f t="shared" ca="1" si="101"/>
        <v>9.5953963805427131E-2</v>
      </c>
      <c r="L523" s="36">
        <f t="shared" ca="1" si="102"/>
        <v>7.9745489088707316E-4</v>
      </c>
      <c r="M523" s="36">
        <f t="shared" ca="1" si="103"/>
        <v>159449789680.80566</v>
      </c>
      <c r="N523" s="36">
        <f t="shared" ca="1" si="104"/>
        <v>193776229390.19681</v>
      </c>
      <c r="O523" s="36">
        <f t="shared" ca="1" si="105"/>
        <v>12548499123.771421</v>
      </c>
      <c r="P523" s="45">
        <f t="shared" ca="1" si="106"/>
        <v>-2.8239243808697731E-2</v>
      </c>
    </row>
    <row r="524" spans="1:16" x14ac:dyDescent="0.2">
      <c r="A524" s="106">
        <v>53596</v>
      </c>
      <c r="B524" s="106">
        <v>6.8064719998801593E-2</v>
      </c>
      <c r="D524" s="92">
        <f t="shared" si="94"/>
        <v>5.3596000000000004</v>
      </c>
      <c r="E524" s="92">
        <f t="shared" si="95"/>
        <v>6.8064719998801593E-2</v>
      </c>
      <c r="F524" s="36">
        <f t="shared" si="96"/>
        <v>28.725312160000005</v>
      </c>
      <c r="G524" s="36">
        <f t="shared" si="97"/>
        <v>153.95618305273604</v>
      </c>
      <c r="H524" s="36">
        <f t="shared" si="98"/>
        <v>825.14355868944415</v>
      </c>
      <c r="I524" s="36">
        <f t="shared" si="99"/>
        <v>0.36479967330557705</v>
      </c>
      <c r="J524" s="36">
        <f t="shared" si="100"/>
        <v>1.955180329048571</v>
      </c>
      <c r="K524" s="36">
        <f t="shared" ca="1" si="101"/>
        <v>9.5953963805427131E-2</v>
      </c>
      <c r="L524" s="36">
        <f t="shared" ca="1" si="102"/>
        <v>7.7780992010540091E-4</v>
      </c>
      <c r="M524" s="36">
        <f t="shared" ca="1" si="103"/>
        <v>159449789680.80566</v>
      </c>
      <c r="N524" s="36">
        <f t="shared" ca="1" si="104"/>
        <v>193776229390.19681</v>
      </c>
      <c r="O524" s="36">
        <f t="shared" ca="1" si="105"/>
        <v>12548499123.771421</v>
      </c>
      <c r="P524" s="45">
        <f t="shared" ca="1" si="106"/>
        <v>-2.7889243806625538E-2</v>
      </c>
    </row>
    <row r="525" spans="1:16" x14ac:dyDescent="0.2">
      <c r="A525" s="106">
        <v>53596.5</v>
      </c>
      <c r="B525" s="106">
        <v>6.6869380003481638E-2</v>
      </c>
      <c r="D525" s="92">
        <f t="shared" si="94"/>
        <v>5.3596500000000002</v>
      </c>
      <c r="E525" s="92">
        <f t="shared" si="95"/>
        <v>6.6869380003481638E-2</v>
      </c>
      <c r="F525" s="36">
        <f t="shared" si="96"/>
        <v>28.725848122500004</v>
      </c>
      <c r="G525" s="36">
        <f t="shared" si="97"/>
        <v>153.96049188975715</v>
      </c>
      <c r="H525" s="36">
        <f t="shared" si="98"/>
        <v>825.174350356937</v>
      </c>
      <c r="I525" s="36">
        <f t="shared" si="99"/>
        <v>0.35839647253566037</v>
      </c>
      <c r="J525" s="36">
        <f t="shared" si="100"/>
        <v>1.9208796540257522</v>
      </c>
      <c r="K525" s="36">
        <f t="shared" ca="1" si="101"/>
        <v>9.5956219602032822E-2</v>
      </c>
      <c r="L525" s="36">
        <f t="shared" ca="1" si="102"/>
        <v>8.4604423783184515E-4</v>
      </c>
      <c r="M525" s="36">
        <f t="shared" ca="1" si="103"/>
        <v>159459763589.33017</v>
      </c>
      <c r="N525" s="36">
        <f t="shared" ca="1" si="104"/>
        <v>193788230856.28293</v>
      </c>
      <c r="O525" s="36">
        <f t="shared" ca="1" si="105"/>
        <v>12549268155.331152</v>
      </c>
      <c r="P525" s="45">
        <f t="shared" ca="1" si="106"/>
        <v>-2.9086839598551184E-2</v>
      </c>
    </row>
    <row r="526" spans="1:16" x14ac:dyDescent="0.2">
      <c r="A526" s="106">
        <v>53597</v>
      </c>
      <c r="B526" s="106">
        <v>6.8624040002760012E-2</v>
      </c>
      <c r="D526" s="92">
        <f t="shared" si="94"/>
        <v>5.3597000000000001</v>
      </c>
      <c r="E526" s="92">
        <f t="shared" si="95"/>
        <v>6.8624040002760012E-2</v>
      </c>
      <c r="F526" s="36">
        <f t="shared" si="96"/>
        <v>28.72638409</v>
      </c>
      <c r="G526" s="36">
        <f t="shared" si="97"/>
        <v>153.96480080717299</v>
      </c>
      <c r="H526" s="36">
        <f t="shared" si="98"/>
        <v>825.20514288620507</v>
      </c>
      <c r="I526" s="36">
        <f t="shared" si="99"/>
        <v>0.36780426720279286</v>
      </c>
      <c r="J526" s="36">
        <f t="shared" si="100"/>
        <v>1.9713205309268089</v>
      </c>
      <c r="K526" s="36">
        <f t="shared" ca="1" si="101"/>
        <v>9.5958475424808509E-2</v>
      </c>
      <c r="L526" s="36">
        <f t="shared" ca="1" si="102"/>
        <v>7.4717135984213963E-4</v>
      </c>
      <c r="M526" s="36">
        <f t="shared" ca="1" si="103"/>
        <v>159469737961.44662</v>
      </c>
      <c r="N526" s="36">
        <f t="shared" ca="1" si="104"/>
        <v>193800232874.59116</v>
      </c>
      <c r="O526" s="36">
        <f t="shared" ca="1" si="105"/>
        <v>12550037221.91671</v>
      </c>
      <c r="P526" s="45">
        <f t="shared" ca="1" si="106"/>
        <v>-2.7334435422048498E-2</v>
      </c>
    </row>
    <row r="527" spans="1:16" x14ac:dyDescent="0.2">
      <c r="A527" s="106">
        <v>54388.5</v>
      </c>
      <c r="B527" s="106">
        <v>7.0050819995230995E-2</v>
      </c>
      <c r="D527" s="92">
        <f t="shared" si="94"/>
        <v>5.4388500000000004</v>
      </c>
      <c r="E527" s="92">
        <f t="shared" si="95"/>
        <v>7.0050819995230995E-2</v>
      </c>
      <c r="F527" s="36">
        <f t="shared" si="96"/>
        <v>29.581089322500006</v>
      </c>
      <c r="G527" s="36">
        <f t="shared" si="97"/>
        <v>160.88710766167918</v>
      </c>
      <c r="H527" s="36">
        <f t="shared" si="98"/>
        <v>875.04084550572384</v>
      </c>
      <c r="I527" s="36">
        <f t="shared" si="99"/>
        <v>0.38099590233106212</v>
      </c>
      <c r="J527" s="36">
        <f t="shared" si="100"/>
        <v>2.0721795633932976</v>
      </c>
      <c r="K527" s="36">
        <f t="shared" ca="1" si="101"/>
        <v>9.9562253200165263E-2</v>
      </c>
      <c r="L527" s="36">
        <f t="shared" ca="1" si="102"/>
        <v>8.7092468980929684E-4</v>
      </c>
      <c r="M527" s="36">
        <f t="shared" ca="1" si="103"/>
        <v>175849872793.01669</v>
      </c>
      <c r="N527" s="36">
        <f t="shared" ca="1" si="104"/>
        <v>213502946335.37521</v>
      </c>
      <c r="O527" s="36">
        <f t="shared" ca="1" si="105"/>
        <v>13812084766.575174</v>
      </c>
      <c r="P527" s="45">
        <f t="shared" ca="1" si="106"/>
        <v>-2.9511433204934268E-2</v>
      </c>
    </row>
    <row r="528" spans="1:16" x14ac:dyDescent="0.2">
      <c r="A528" s="106">
        <v>54444</v>
      </c>
      <c r="B528" s="106">
        <v>7.0418080002127681E-2</v>
      </c>
      <c r="D528" s="92">
        <f t="shared" si="94"/>
        <v>5.4443999999999999</v>
      </c>
      <c r="E528" s="92">
        <f t="shared" si="95"/>
        <v>7.0418080002127681E-2</v>
      </c>
      <c r="F528" s="36">
        <f t="shared" si="96"/>
        <v>29.64149136</v>
      </c>
      <c r="G528" s="36">
        <f t="shared" si="97"/>
        <v>161.38013556038399</v>
      </c>
      <c r="H528" s="36">
        <f t="shared" si="98"/>
        <v>878.61801004495464</v>
      </c>
      <c r="I528" s="36">
        <f t="shared" si="99"/>
        <v>0.38338419476358393</v>
      </c>
      <c r="J528" s="36">
        <f t="shared" si="100"/>
        <v>2.0872969099708563</v>
      </c>
      <c r="K528" s="36">
        <f t="shared" ca="1" si="101"/>
        <v>9.98174106174953E-2</v>
      </c>
      <c r="L528" s="36">
        <f t="shared" ca="1" si="102"/>
        <v>8.6432064063169181E-4</v>
      </c>
      <c r="M528" s="36">
        <f t="shared" ca="1" si="103"/>
        <v>177043510073.37595</v>
      </c>
      <c r="N528" s="36">
        <f t="shared" ca="1" si="104"/>
        <v>214938159659.47757</v>
      </c>
      <c r="O528" s="36">
        <f t="shared" ca="1" si="105"/>
        <v>13903981886.640388</v>
      </c>
      <c r="P528" s="45">
        <f t="shared" ca="1" si="106"/>
        <v>-2.9399330615367619E-2</v>
      </c>
    </row>
    <row r="529" spans="1:16" x14ac:dyDescent="0.2">
      <c r="A529" s="106">
        <v>54444.5</v>
      </c>
      <c r="B529" s="106">
        <v>7.0172740000998601E-2</v>
      </c>
      <c r="D529" s="92">
        <f t="shared" si="94"/>
        <v>5.4444499999999998</v>
      </c>
      <c r="E529" s="92">
        <f t="shared" si="95"/>
        <v>7.0172740000998601E-2</v>
      </c>
      <c r="F529" s="36">
        <f t="shared" si="96"/>
        <v>29.642035802499997</v>
      </c>
      <c r="G529" s="36">
        <f t="shared" si="97"/>
        <v>161.3845818249211</v>
      </c>
      <c r="H529" s="36">
        <f t="shared" si="98"/>
        <v>878.65028651669161</v>
      </c>
      <c r="I529" s="36">
        <f t="shared" si="99"/>
        <v>0.38205197429843685</v>
      </c>
      <c r="J529" s="36">
        <f t="shared" si="100"/>
        <v>2.0800628714691243</v>
      </c>
      <c r="K529" s="36">
        <f t="shared" ca="1" si="101"/>
        <v>9.9819710798488975E-2</v>
      </c>
      <c r="L529" s="36">
        <f t="shared" ca="1" si="102"/>
        <v>8.7894287746724704E-4</v>
      </c>
      <c r="M529" s="36">
        <f t="shared" ca="1" si="103"/>
        <v>177054290861.58142</v>
      </c>
      <c r="N529" s="36">
        <f t="shared" ca="1" si="104"/>
        <v>214951122010.96255</v>
      </c>
      <c r="O529" s="36">
        <f t="shared" ca="1" si="105"/>
        <v>13904811849.119749</v>
      </c>
      <c r="P529" s="45">
        <f t="shared" ca="1" si="106"/>
        <v>-2.9646970797490374E-2</v>
      </c>
    </row>
    <row r="530" spans="1:16" x14ac:dyDescent="0.2">
      <c r="A530" s="106">
        <v>54461.5</v>
      </c>
      <c r="B530" s="106">
        <v>7.0231179997790605E-2</v>
      </c>
      <c r="D530" s="92">
        <f t="shared" si="94"/>
        <v>5.4461500000000003</v>
      </c>
      <c r="E530" s="92">
        <f t="shared" si="95"/>
        <v>7.0231179997790605E-2</v>
      </c>
      <c r="F530" s="36">
        <f t="shared" si="96"/>
        <v>29.660549822500002</v>
      </c>
      <c r="G530" s="36">
        <f t="shared" si="97"/>
        <v>161.5358034158084</v>
      </c>
      <c r="H530" s="36">
        <f t="shared" si="98"/>
        <v>879.74821577300486</v>
      </c>
      <c r="I530" s="36">
        <f t="shared" si="99"/>
        <v>0.38248954094496734</v>
      </c>
      <c r="J530" s="36">
        <f t="shared" si="100"/>
        <v>2.0830954134174342</v>
      </c>
      <c r="K530" s="36">
        <f t="shared" ca="1" si="101"/>
        <v>9.9897932523448238E-2</v>
      </c>
      <c r="L530" s="36">
        <f t="shared" ca="1" si="102"/>
        <v>8.8011620541861356E-4</v>
      </c>
      <c r="M530" s="36">
        <f t="shared" ca="1" si="103"/>
        <v>177421128137.01752</v>
      </c>
      <c r="N530" s="36">
        <f t="shared" ca="1" si="104"/>
        <v>215392187790.2135</v>
      </c>
      <c r="O530" s="36">
        <f t="shared" ca="1" si="105"/>
        <v>13933052497.466894</v>
      </c>
      <c r="P530" s="45">
        <f t="shared" ca="1" si="106"/>
        <v>-2.9666752525657633E-2</v>
      </c>
    </row>
    <row r="531" spans="1:16" x14ac:dyDescent="0.2">
      <c r="A531" s="106">
        <v>54623.5</v>
      </c>
      <c r="B531" s="106">
        <v>7.0941019999736454E-2</v>
      </c>
      <c r="D531" s="92">
        <f t="shared" si="94"/>
        <v>5.4623499999999998</v>
      </c>
      <c r="E531" s="92">
        <f t="shared" si="95"/>
        <v>7.0941019999736454E-2</v>
      </c>
      <c r="F531" s="36">
        <f t="shared" si="96"/>
        <v>29.837267522499999</v>
      </c>
      <c r="G531" s="36">
        <f t="shared" si="97"/>
        <v>162.98159825152786</v>
      </c>
      <c r="H531" s="36">
        <f t="shared" si="98"/>
        <v>890.26253320923331</v>
      </c>
      <c r="I531" s="36">
        <f t="shared" si="99"/>
        <v>0.38750468059556042</v>
      </c>
      <c r="J531" s="36">
        <f t="shared" si="100"/>
        <v>2.1166861920511595</v>
      </c>
      <c r="K531" s="36">
        <f t="shared" ca="1" si="101"/>
        <v>0.10064485730717594</v>
      </c>
      <c r="L531" s="36">
        <f t="shared" ca="1" si="102"/>
        <v>8.823179507868339E-4</v>
      </c>
      <c r="M531" s="36">
        <f t="shared" ca="1" si="103"/>
        <v>180945286426.9924</v>
      </c>
      <c r="N531" s="36">
        <f t="shared" ca="1" si="104"/>
        <v>219629113494.05103</v>
      </c>
      <c r="O531" s="36">
        <f t="shared" ca="1" si="105"/>
        <v>14204313758.167328</v>
      </c>
      <c r="P531" s="45">
        <f t="shared" ca="1" si="106"/>
        <v>-2.9703837307439487E-2</v>
      </c>
    </row>
    <row r="532" spans="1:16" x14ac:dyDescent="0.2">
      <c r="A532" s="106">
        <v>54632</v>
      </c>
      <c r="B532" s="106">
        <v>7.0370239998737816E-2</v>
      </c>
      <c r="D532" s="92">
        <f t="shared" si="94"/>
        <v>5.4631999999999996</v>
      </c>
      <c r="E532" s="92">
        <f t="shared" si="95"/>
        <v>7.0370239998737816E-2</v>
      </c>
      <c r="F532" s="36">
        <f t="shared" si="96"/>
        <v>29.846554239999996</v>
      </c>
      <c r="G532" s="36">
        <f t="shared" si="97"/>
        <v>163.05769512396796</v>
      </c>
      <c r="H532" s="36">
        <f t="shared" si="98"/>
        <v>890.81680000126175</v>
      </c>
      <c r="I532" s="36">
        <f t="shared" si="99"/>
        <v>0.38444669516110441</v>
      </c>
      <c r="J532" s="36">
        <f t="shared" si="100"/>
        <v>2.1003091850041455</v>
      </c>
      <c r="K532" s="36">
        <f t="shared" ca="1" si="101"/>
        <v>0.10068412365894883</v>
      </c>
      <c r="L532" s="36">
        <f t="shared" ca="1" si="102"/>
        <v>9.1893154256480808E-4</v>
      </c>
      <c r="M532" s="36">
        <f t="shared" ca="1" si="103"/>
        <v>181131621375.27399</v>
      </c>
      <c r="N532" s="36">
        <f t="shared" ca="1" si="104"/>
        <v>219853118230.2674</v>
      </c>
      <c r="O532" s="36">
        <f t="shared" ca="1" si="105"/>
        <v>14218654171.185219</v>
      </c>
      <c r="P532" s="45">
        <f t="shared" ca="1" si="106"/>
        <v>-3.0313883660211011E-2</v>
      </c>
    </row>
    <row r="533" spans="1:16" x14ac:dyDescent="0.2">
      <c r="A533" s="106">
        <v>54769</v>
      </c>
      <c r="B533" s="106">
        <v>7.1147080001537688E-2</v>
      </c>
      <c r="D533" s="92">
        <f t="shared" si="94"/>
        <v>5.4768999999999997</v>
      </c>
      <c r="E533" s="92">
        <f t="shared" si="95"/>
        <v>7.1147080001537688E-2</v>
      </c>
      <c r="F533" s="36">
        <f t="shared" si="96"/>
        <v>29.996433609999997</v>
      </c>
      <c r="G533" s="36">
        <f>D533*F533</f>
        <v>164.28746723860897</v>
      </c>
      <c r="H533" s="36">
        <f t="shared" si="98"/>
        <v>899.78602931913747</v>
      </c>
      <c r="I533" s="36">
        <f t="shared" si="99"/>
        <v>0.38966544246042173</v>
      </c>
      <c r="J533" s="36">
        <f>I533*D533</f>
        <v>2.1341586618114836</v>
      </c>
      <c r="K533" s="36">
        <f t="shared" ca="1" si="101"/>
        <v>0.1013180481791002</v>
      </c>
      <c r="L533" s="36">
        <f ca="1">+(K533-E533)^2</f>
        <v>9.1028732077148985E-4</v>
      </c>
      <c r="M533" s="36">
        <f t="shared" ca="1" si="103"/>
        <v>184154627792.56467</v>
      </c>
      <c r="N533" s="36">
        <f ca="1">(-M$2+M$4*D533-M$5*F533)^2</f>
        <v>223487028684.79572</v>
      </c>
      <c r="O533" s="36">
        <f t="shared" ca="1" si="105"/>
        <v>14451276303.969303</v>
      </c>
      <c r="P533" s="45">
        <f t="shared" ca="1" si="106"/>
        <v>-3.0170968177562513E-2</v>
      </c>
    </row>
    <row r="534" spans="1:16" x14ac:dyDescent="0.2">
      <c r="A534" s="106">
        <v>54923.5</v>
      </c>
      <c r="B534" s="106">
        <v>7.213702000444755E-2</v>
      </c>
      <c r="D534" s="92">
        <f t="shared" si="94"/>
        <v>5.4923500000000001</v>
      </c>
      <c r="E534" s="92">
        <f t="shared" si="95"/>
        <v>7.213702000444755E-2</v>
      </c>
      <c r="F534" s="36">
        <f t="shared" si="96"/>
        <v>30.165908522500001</v>
      </c>
      <c r="G534" s="36">
        <f>D534*F534</f>
        <v>165.68172767355287</v>
      </c>
      <c r="H534" s="36">
        <f t="shared" si="98"/>
        <v>909.98203698783811</v>
      </c>
      <c r="I534" s="36">
        <f t="shared" si="99"/>
        <v>0.39620176182142752</v>
      </c>
      <c r="J534" s="36">
        <f>I534*D534</f>
        <v>2.1760787465399174</v>
      </c>
      <c r="K534" s="36">
        <f t="shared" ca="1" si="101"/>
        <v>0.10203530568623187</v>
      </c>
      <c r="L534" s="36">
        <f ca="1">+(K534-E534)^2</f>
        <v>8.9390748670958929E-4</v>
      </c>
      <c r="M534" s="36">
        <f t="shared" ca="1" si="103"/>
        <v>187608616654.9046</v>
      </c>
      <c r="N534" s="36">
        <f ca="1">(-M$2+M$4*D534-M$5*F534)^2</f>
        <v>227638489543.35226</v>
      </c>
      <c r="O534" s="36">
        <f t="shared" ca="1" si="105"/>
        <v>14716995422.419346</v>
      </c>
      <c r="P534" s="45">
        <f t="shared" ca="1" si="106"/>
        <v>-2.989828568178432E-2</v>
      </c>
    </row>
    <row r="535" spans="1:16" x14ac:dyDescent="0.2">
      <c r="A535" s="106">
        <v>55056</v>
      </c>
      <c r="B535" s="106">
        <v>7.2221920003357809E-2</v>
      </c>
      <c r="D535" s="92">
        <f t="shared" si="94"/>
        <v>5.5056000000000003</v>
      </c>
      <c r="E535" s="92">
        <f t="shared" si="95"/>
        <v>7.2221920003357809E-2</v>
      </c>
      <c r="F535" s="36">
        <f t="shared" si="96"/>
        <v>30.311631360000003</v>
      </c>
      <c r="G535" s="36">
        <f>D535*F535</f>
        <v>166.88371761561604</v>
      </c>
      <c r="H535" s="36">
        <f t="shared" si="98"/>
        <v>918.79499570453561</v>
      </c>
      <c r="I535" s="36">
        <f t="shared" si="99"/>
        <v>0.39762500277048679</v>
      </c>
      <c r="J535" s="36">
        <f>I535*D535</f>
        <v>2.189164215253192</v>
      </c>
      <c r="K535" s="36">
        <f t="shared" ca="1" si="101"/>
        <v>0.10265241980070253</v>
      </c>
      <c r="L535" s="36">
        <f ca="1">+(K535-E535)^2</f>
        <v>9.2601531791619692E-4</v>
      </c>
      <c r="M535" s="36">
        <f t="shared" ca="1" si="103"/>
        <v>190608947502.97208</v>
      </c>
      <c r="N535" s="36">
        <f ca="1">(-M$2+M$4*D535-M$5*F535)^2</f>
        <v>231244237446.3624</v>
      </c>
      <c r="O535" s="36">
        <f t="shared" ca="1" si="105"/>
        <v>14947757057.6768</v>
      </c>
      <c r="P535" s="45">
        <f t="shared" ca="1" si="106"/>
        <v>-3.0430499797344718E-2</v>
      </c>
    </row>
    <row r="536" spans="1:16" x14ac:dyDescent="0.2">
      <c r="A536" s="106">
        <v>56576</v>
      </c>
      <c r="B536" s="106">
        <v>7.5688320001063403E-2</v>
      </c>
      <c r="D536" s="92">
        <f t="shared" si="94"/>
        <v>5.6576000000000004</v>
      </c>
      <c r="E536" s="92">
        <f t="shared" si="95"/>
        <v>7.5688320001063403E-2</v>
      </c>
      <c r="F536" s="36">
        <f t="shared" si="96"/>
        <v>32.008437760000007</v>
      </c>
      <c r="G536" s="36">
        <f>D536*F536</f>
        <v>181.09093747097606</v>
      </c>
      <c r="H536" s="36">
        <f t="shared" si="98"/>
        <v>1024.5400878357943</v>
      </c>
      <c r="I536" s="36">
        <f t="shared" si="99"/>
        <v>0.42821423923801633</v>
      </c>
      <c r="J536" s="36">
        <f>I536*D536</f>
        <v>2.4226648799130013</v>
      </c>
      <c r="K536" s="36">
        <f t="shared" ca="1" si="101"/>
        <v>0.10986323443675422</v>
      </c>
      <c r="L536" s="36">
        <f ca="1">+(K536-E536)^2</f>
        <v>1.1679247766867885E-3</v>
      </c>
      <c r="M536" s="36">
        <f t="shared" ca="1" si="103"/>
        <v>227639840464.15497</v>
      </c>
      <c r="N536" s="36">
        <f ca="1">(-M$2+M$4*D536-M$5*F536)^2</f>
        <v>275716094202.69336</v>
      </c>
      <c r="O536" s="36">
        <f t="shared" ca="1" si="105"/>
        <v>17791890591.848442</v>
      </c>
      <c r="P536" s="45">
        <f t="shared" ca="1" si="106"/>
        <v>-3.4174914435690817E-2</v>
      </c>
    </row>
    <row r="537" spans="1:16" x14ac:dyDescent="0.2">
      <c r="A537" s="106"/>
      <c r="B537" s="106"/>
      <c r="D537" s="92"/>
      <c r="E537" s="9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45"/>
    </row>
    <row r="538" spans="1:16" x14ac:dyDescent="0.2">
      <c r="A538" s="106"/>
      <c r="B538" s="106"/>
      <c r="D538" s="92"/>
      <c r="E538" s="9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45"/>
    </row>
    <row r="539" spans="1:16" x14ac:dyDescent="0.2">
      <c r="A539" s="106"/>
      <c r="B539" s="106"/>
      <c r="D539" s="92"/>
      <c r="E539" s="9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45"/>
    </row>
    <row r="540" spans="1:16" x14ac:dyDescent="0.2">
      <c r="A540" s="106"/>
      <c r="B540" s="106"/>
      <c r="D540" s="92"/>
      <c r="E540" s="9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45"/>
    </row>
    <row r="541" spans="1:16" x14ac:dyDescent="0.2">
      <c r="A541" s="106"/>
      <c r="B541" s="106"/>
      <c r="D541" s="92"/>
      <c r="E541" s="9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45"/>
    </row>
    <row r="542" spans="1:16" x14ac:dyDescent="0.2">
      <c r="A542" s="106"/>
      <c r="B542" s="106"/>
      <c r="D542" s="92"/>
      <c r="E542" s="9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45"/>
    </row>
    <row r="543" spans="1:16" x14ac:dyDescent="0.2">
      <c r="A543" s="106"/>
      <c r="B543" s="106"/>
      <c r="D543" s="92"/>
      <c r="E543" s="9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45"/>
    </row>
    <row r="544" spans="1:16" x14ac:dyDescent="0.2">
      <c r="A544" s="106"/>
      <c r="B544" s="106"/>
      <c r="D544" s="92"/>
      <c r="E544" s="9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45"/>
    </row>
    <row r="545" spans="1:16" x14ac:dyDescent="0.2">
      <c r="A545" s="106"/>
      <c r="B545" s="106"/>
      <c r="D545" s="92"/>
      <c r="E545" s="9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45"/>
    </row>
    <row r="546" spans="1:16" x14ac:dyDescent="0.2">
      <c r="A546" s="106"/>
      <c r="B546" s="106"/>
      <c r="D546" s="92"/>
      <c r="E546" s="9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45"/>
    </row>
    <row r="547" spans="1:16" x14ac:dyDescent="0.2">
      <c r="A547" s="106"/>
      <c r="B547" s="106"/>
      <c r="D547" s="92"/>
      <c r="E547" s="9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45"/>
    </row>
    <row r="548" spans="1:16" x14ac:dyDescent="0.2">
      <c r="A548" s="106"/>
      <c r="B548" s="106"/>
      <c r="D548" s="92"/>
      <c r="E548" s="9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45"/>
    </row>
    <row r="549" spans="1:16" x14ac:dyDescent="0.2">
      <c r="A549" s="106"/>
      <c r="B549" s="106"/>
      <c r="D549" s="92"/>
      <c r="E549" s="9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45"/>
    </row>
    <row r="550" spans="1:16" x14ac:dyDescent="0.2">
      <c r="A550" s="106"/>
      <c r="B550" s="106"/>
      <c r="D550" s="92"/>
      <c r="E550" s="9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45"/>
    </row>
    <row r="551" spans="1:16" x14ac:dyDescent="0.2">
      <c r="A551" s="106"/>
      <c r="B551" s="106"/>
      <c r="D551" s="92"/>
      <c r="E551" s="9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45"/>
    </row>
    <row r="552" spans="1:16" x14ac:dyDescent="0.2">
      <c r="A552" s="106"/>
      <c r="B552" s="106"/>
      <c r="D552" s="92"/>
      <c r="E552" s="9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45"/>
    </row>
    <row r="553" spans="1:16" x14ac:dyDescent="0.2">
      <c r="A553" s="106"/>
      <c r="B553" s="106"/>
      <c r="D553" s="92"/>
      <c r="E553" s="9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45"/>
    </row>
    <row r="554" spans="1:16" x14ac:dyDescent="0.2">
      <c r="A554" s="106"/>
      <c r="B554" s="106"/>
      <c r="D554" s="92"/>
      <c r="E554" s="9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45"/>
    </row>
    <row r="555" spans="1:16" x14ac:dyDescent="0.2">
      <c r="A555" s="106"/>
      <c r="B555" s="106"/>
      <c r="D555" s="92"/>
      <c r="E555" s="9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45"/>
    </row>
    <row r="556" spans="1:16" x14ac:dyDescent="0.2">
      <c r="A556" s="106"/>
      <c r="B556" s="106"/>
      <c r="D556" s="92"/>
      <c r="E556" s="92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45"/>
    </row>
    <row r="557" spans="1:16" x14ac:dyDescent="0.2">
      <c r="A557" s="106"/>
      <c r="B557" s="106"/>
      <c r="D557" s="92"/>
      <c r="E557" s="92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45"/>
    </row>
    <row r="558" spans="1:16" x14ac:dyDescent="0.2">
      <c r="A558" s="106"/>
      <c r="B558" s="106"/>
      <c r="D558" s="92"/>
      <c r="E558" s="92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45"/>
    </row>
    <row r="559" spans="1:16" x14ac:dyDescent="0.2">
      <c r="A559" s="106"/>
      <c r="B559" s="106"/>
      <c r="D559" s="92"/>
      <c r="E559" s="92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45"/>
    </row>
    <row r="560" spans="1:16" x14ac:dyDescent="0.2">
      <c r="A560" s="106"/>
      <c r="B560" s="106"/>
      <c r="D560" s="92"/>
      <c r="E560" s="92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45"/>
    </row>
    <row r="561" spans="1:16" x14ac:dyDescent="0.2">
      <c r="A561" s="106"/>
      <c r="B561" s="106"/>
      <c r="D561" s="92"/>
      <c r="E561" s="9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45"/>
    </row>
    <row r="562" spans="1:16" x14ac:dyDescent="0.2">
      <c r="A562" s="106"/>
      <c r="B562" s="106"/>
      <c r="D562" s="92"/>
      <c r="E562" s="9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45"/>
    </row>
    <row r="563" spans="1:16" x14ac:dyDescent="0.2">
      <c r="A563" s="106"/>
      <c r="B563" s="106"/>
      <c r="D563" s="92"/>
      <c r="E563" s="9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45"/>
    </row>
    <row r="564" spans="1:16" x14ac:dyDescent="0.2">
      <c r="A564" s="106"/>
      <c r="B564" s="106"/>
      <c r="D564" s="92"/>
      <c r="E564" s="9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45"/>
    </row>
    <row r="565" spans="1:16" x14ac:dyDescent="0.2">
      <c r="A565" s="106"/>
      <c r="B565" s="106"/>
      <c r="D565" s="92"/>
      <c r="E565" s="9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45"/>
    </row>
    <row r="566" spans="1:16" x14ac:dyDescent="0.2">
      <c r="A566" s="106"/>
      <c r="B566" s="106"/>
      <c r="D566" s="92"/>
      <c r="E566" s="9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45"/>
    </row>
    <row r="567" spans="1:16" x14ac:dyDescent="0.2">
      <c r="A567" s="106"/>
      <c r="B567" s="106"/>
      <c r="D567" s="92"/>
      <c r="E567" s="9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45"/>
    </row>
    <row r="568" spans="1:16" x14ac:dyDescent="0.2">
      <c r="A568" s="106"/>
      <c r="B568" s="106"/>
      <c r="D568" s="92"/>
      <c r="E568" s="9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45"/>
    </row>
    <row r="569" spans="1:16" x14ac:dyDescent="0.2">
      <c r="A569" s="106"/>
      <c r="B569" s="106"/>
      <c r="D569" s="92"/>
      <c r="E569" s="9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45"/>
    </row>
    <row r="570" spans="1:16" x14ac:dyDescent="0.2">
      <c r="A570" s="106"/>
      <c r="B570" s="106"/>
      <c r="D570" s="92"/>
      <c r="E570" s="92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45"/>
    </row>
    <row r="571" spans="1:16" x14ac:dyDescent="0.2">
      <c r="A571" s="106"/>
      <c r="B571" s="106"/>
      <c r="D571" s="92"/>
      <c r="E571" s="9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45"/>
    </row>
    <row r="572" spans="1:16" x14ac:dyDescent="0.2">
      <c r="A572" s="106"/>
      <c r="B572" s="106"/>
      <c r="D572" s="92"/>
      <c r="E572" s="9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45"/>
    </row>
    <row r="573" spans="1:16" x14ac:dyDescent="0.2">
      <c r="A573" s="106"/>
      <c r="B573" s="106"/>
      <c r="D573" s="92"/>
      <c r="E573" s="92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45"/>
    </row>
    <row r="574" spans="1:16" x14ac:dyDescent="0.2">
      <c r="A574" s="106"/>
      <c r="B574" s="106"/>
      <c r="D574" s="92"/>
      <c r="E574" s="92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45"/>
    </row>
    <row r="575" spans="1:16" x14ac:dyDescent="0.2">
      <c r="A575" s="106"/>
      <c r="B575" s="106"/>
      <c r="D575" s="92"/>
      <c r="E575" s="92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45"/>
    </row>
    <row r="576" spans="1:16" x14ac:dyDescent="0.2">
      <c r="A576" s="106"/>
      <c r="B576" s="106"/>
      <c r="D576" s="92"/>
      <c r="E576" s="92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45"/>
    </row>
    <row r="577" spans="1:16" x14ac:dyDescent="0.2">
      <c r="A577" s="106"/>
      <c r="B577" s="106"/>
      <c r="D577" s="92"/>
      <c r="E577" s="92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45"/>
    </row>
    <row r="578" spans="1:16" x14ac:dyDescent="0.2">
      <c r="A578" s="106"/>
      <c r="B578" s="106"/>
      <c r="D578" s="92"/>
      <c r="E578" s="92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45"/>
    </row>
    <row r="579" spans="1:16" x14ac:dyDescent="0.2">
      <c r="A579" s="106"/>
      <c r="B579" s="106"/>
      <c r="D579" s="92"/>
      <c r="E579" s="92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45"/>
    </row>
    <row r="580" spans="1:16" x14ac:dyDescent="0.2">
      <c r="A580" s="106"/>
      <c r="B580" s="106"/>
      <c r="D580" s="92"/>
      <c r="E580" s="92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45"/>
    </row>
    <row r="581" spans="1:16" x14ac:dyDescent="0.2">
      <c r="A581" s="106"/>
      <c r="B581" s="106"/>
      <c r="D581" s="92"/>
      <c r="E581" s="92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45"/>
    </row>
    <row r="582" spans="1:16" x14ac:dyDescent="0.2">
      <c r="A582" s="106"/>
      <c r="B582" s="106"/>
      <c r="D582" s="92"/>
      <c r="E582" s="92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45"/>
    </row>
    <row r="583" spans="1:16" x14ac:dyDescent="0.2">
      <c r="A583" s="106"/>
      <c r="B583" s="106"/>
      <c r="D583" s="92"/>
      <c r="E583" s="92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45"/>
    </row>
    <row r="584" spans="1:16" x14ac:dyDescent="0.2">
      <c r="A584" s="106"/>
      <c r="B584" s="106"/>
      <c r="D584" s="92"/>
      <c r="E584" s="92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45"/>
    </row>
    <row r="585" spans="1:16" x14ac:dyDescent="0.2">
      <c r="A585" s="106"/>
      <c r="B585" s="106"/>
      <c r="D585" s="92"/>
      <c r="E585" s="92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45"/>
    </row>
    <row r="586" spans="1:16" x14ac:dyDescent="0.2">
      <c r="A586" s="106"/>
      <c r="B586" s="106"/>
      <c r="D586" s="92"/>
      <c r="E586" s="92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45"/>
    </row>
    <row r="587" spans="1:16" x14ac:dyDescent="0.2">
      <c r="A587" s="106"/>
      <c r="B587" s="106"/>
      <c r="D587" s="92"/>
      <c r="E587" s="92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45"/>
    </row>
    <row r="588" spans="1:16" x14ac:dyDescent="0.2">
      <c r="A588" s="106"/>
      <c r="B588" s="106"/>
      <c r="D588" s="92"/>
      <c r="E588" s="92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45"/>
    </row>
    <row r="589" spans="1:16" x14ac:dyDescent="0.2">
      <c r="A589" s="106"/>
      <c r="B589" s="106"/>
      <c r="D589" s="92"/>
      <c r="E589" s="92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45"/>
    </row>
    <row r="590" spans="1:16" x14ac:dyDescent="0.2">
      <c r="A590" s="106"/>
      <c r="B590" s="106"/>
      <c r="D590" s="92"/>
      <c r="E590" s="92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45"/>
    </row>
    <row r="591" spans="1:16" x14ac:dyDescent="0.2">
      <c r="D591" s="92"/>
      <c r="E591" s="92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45"/>
    </row>
    <row r="592" spans="1:16" x14ac:dyDescent="0.2">
      <c r="D592" s="92"/>
      <c r="E592" s="92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45"/>
    </row>
    <row r="593" spans="4:16" x14ac:dyDescent="0.2">
      <c r="D593" s="92"/>
      <c r="E593" s="9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45"/>
    </row>
    <row r="594" spans="4:16" x14ac:dyDescent="0.2">
      <c r="D594" s="92"/>
      <c r="E594" s="9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45"/>
    </row>
    <row r="595" spans="4:16" x14ac:dyDescent="0.2">
      <c r="D595" s="92"/>
      <c r="E595" s="9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45"/>
    </row>
    <row r="596" spans="4:16" x14ac:dyDescent="0.2">
      <c r="D596" s="92"/>
      <c r="E596" s="92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45"/>
    </row>
    <row r="597" spans="4:16" x14ac:dyDescent="0.2">
      <c r="D597" s="92"/>
      <c r="E597" s="92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45"/>
    </row>
    <row r="598" spans="4:16" x14ac:dyDescent="0.2">
      <c r="D598" s="92"/>
      <c r="E598" s="92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45"/>
    </row>
    <row r="599" spans="4:16" x14ac:dyDescent="0.2">
      <c r="D599" s="92"/>
      <c r="E599" s="9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45"/>
    </row>
    <row r="600" spans="4:16" x14ac:dyDescent="0.2">
      <c r="D600" s="92"/>
      <c r="E600" s="9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45"/>
    </row>
    <row r="601" spans="4:16" x14ac:dyDescent="0.2">
      <c r="D601" s="92"/>
      <c r="E601" s="9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45"/>
    </row>
    <row r="602" spans="4:16" x14ac:dyDescent="0.2">
      <c r="D602" s="92"/>
      <c r="E602" s="92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45"/>
    </row>
    <row r="603" spans="4:16" x14ac:dyDescent="0.2">
      <c r="D603" s="92"/>
      <c r="E603" s="92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45"/>
    </row>
    <row r="604" spans="4:16" x14ac:dyDescent="0.2">
      <c r="D604" s="92"/>
      <c r="E604" s="92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45"/>
    </row>
    <row r="605" spans="4:16" x14ac:dyDescent="0.2">
      <c r="D605" s="92"/>
      <c r="E605" s="92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45"/>
    </row>
    <row r="606" spans="4:16" x14ac:dyDescent="0.2">
      <c r="D606" s="92"/>
      <c r="E606" s="92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45"/>
    </row>
    <row r="607" spans="4:16" x14ac:dyDescent="0.2">
      <c r="D607" s="92"/>
      <c r="E607" s="92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45"/>
    </row>
    <row r="608" spans="4:16" x14ac:dyDescent="0.2">
      <c r="D608" s="92"/>
      <c r="E608" s="92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45"/>
    </row>
    <row r="609" spans="4:16" x14ac:dyDescent="0.2">
      <c r="D609" s="92"/>
      <c r="E609" s="92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45"/>
    </row>
    <row r="610" spans="4:16" x14ac:dyDescent="0.2">
      <c r="D610" s="92"/>
      <c r="E610" s="92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45"/>
    </row>
    <row r="611" spans="4:16" x14ac:dyDescent="0.2">
      <c r="D611" s="92"/>
      <c r="E611" s="92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45"/>
    </row>
    <row r="612" spans="4:16" x14ac:dyDescent="0.2">
      <c r="D612" s="92"/>
      <c r="E612" s="92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45"/>
    </row>
    <row r="613" spans="4:16" x14ac:dyDescent="0.2">
      <c r="D613" s="92"/>
      <c r="E613" s="92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45"/>
    </row>
    <row r="614" spans="4:16" x14ac:dyDescent="0.2">
      <c r="D614" s="92"/>
      <c r="E614" s="92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45"/>
    </row>
    <row r="615" spans="4:16" x14ac:dyDescent="0.2">
      <c r="D615" s="92"/>
      <c r="E615" s="92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45"/>
    </row>
    <row r="616" spans="4:16" x14ac:dyDescent="0.2">
      <c r="D616" s="92"/>
      <c r="E616" s="92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45"/>
    </row>
    <row r="617" spans="4:16" x14ac:dyDescent="0.2">
      <c r="D617" s="92"/>
      <c r="E617" s="92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45"/>
    </row>
    <row r="618" spans="4:16" x14ac:dyDescent="0.2">
      <c r="D618" s="92"/>
      <c r="E618" s="92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45"/>
    </row>
    <row r="619" spans="4:16" x14ac:dyDescent="0.2">
      <c r="D619" s="92"/>
      <c r="E619" s="92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45"/>
    </row>
    <row r="620" spans="4:16" x14ac:dyDescent="0.2">
      <c r="D620" s="92"/>
      <c r="E620" s="92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45"/>
    </row>
    <row r="621" spans="4:16" x14ac:dyDescent="0.2">
      <c r="D621" s="92"/>
      <c r="E621" s="92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45"/>
    </row>
    <row r="622" spans="4:16" x14ac:dyDescent="0.2">
      <c r="D622" s="92"/>
      <c r="E622" s="92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45"/>
    </row>
    <row r="623" spans="4:16" x14ac:dyDescent="0.2">
      <c r="D623" s="92"/>
      <c r="E623" s="92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45"/>
    </row>
    <row r="624" spans="4:16" x14ac:dyDescent="0.2">
      <c r="D624" s="92"/>
      <c r="E624" s="92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45"/>
    </row>
    <row r="625" spans="4:16" x14ac:dyDescent="0.2">
      <c r="D625" s="92"/>
      <c r="E625" s="92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45"/>
    </row>
    <row r="626" spans="4:16" x14ac:dyDescent="0.2">
      <c r="D626" s="92"/>
      <c r="E626" s="92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45"/>
    </row>
    <row r="627" spans="4:16" x14ac:dyDescent="0.2">
      <c r="D627" s="92"/>
      <c r="E627" s="92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45"/>
    </row>
    <row r="628" spans="4:16" x14ac:dyDescent="0.2">
      <c r="D628" s="92"/>
      <c r="E628" s="92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45"/>
    </row>
    <row r="629" spans="4:16" x14ac:dyDescent="0.2">
      <c r="D629" s="92"/>
      <c r="E629" s="92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45"/>
    </row>
    <row r="630" spans="4:16" x14ac:dyDescent="0.2">
      <c r="D630" s="92"/>
      <c r="E630" s="92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45"/>
    </row>
    <row r="631" spans="4:16" x14ac:dyDescent="0.2">
      <c r="D631" s="92"/>
      <c r="E631" s="92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45"/>
    </row>
    <row r="632" spans="4:16" x14ac:dyDescent="0.2">
      <c r="D632" s="92"/>
      <c r="E632" s="92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45"/>
    </row>
    <row r="633" spans="4:16" x14ac:dyDescent="0.2">
      <c r="D633" s="92"/>
      <c r="E633" s="92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45"/>
    </row>
    <row r="634" spans="4:16" x14ac:dyDescent="0.2">
      <c r="D634" s="92"/>
      <c r="E634" s="92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45"/>
    </row>
    <row r="635" spans="4:16" x14ac:dyDescent="0.2">
      <c r="D635" s="92"/>
      <c r="E635" s="92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45"/>
    </row>
    <row r="636" spans="4:16" x14ac:dyDescent="0.2">
      <c r="D636" s="92"/>
      <c r="E636" s="92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45"/>
    </row>
    <row r="637" spans="4:16" x14ac:dyDescent="0.2">
      <c r="D637" s="92"/>
      <c r="E637" s="92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45"/>
    </row>
    <row r="638" spans="4:16" x14ac:dyDescent="0.2">
      <c r="D638" s="92"/>
      <c r="E638" s="92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45"/>
    </row>
    <row r="639" spans="4:16" x14ac:dyDescent="0.2">
      <c r="D639" s="92"/>
      <c r="E639" s="92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45"/>
    </row>
    <row r="640" spans="4:16" x14ac:dyDescent="0.2">
      <c r="D640" s="92"/>
      <c r="E640" s="92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45"/>
    </row>
    <row r="641" spans="4:16" x14ac:dyDescent="0.2">
      <c r="D641" s="92"/>
      <c r="E641" s="92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45"/>
    </row>
    <row r="642" spans="4:16" x14ac:dyDescent="0.2">
      <c r="D642" s="92"/>
      <c r="E642" s="92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45"/>
    </row>
    <row r="643" spans="4:16" x14ac:dyDescent="0.2">
      <c r="D643" s="92"/>
      <c r="E643" s="92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45"/>
    </row>
    <row r="644" spans="4:16" x14ac:dyDescent="0.2">
      <c r="D644" s="92"/>
      <c r="E644" s="92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45"/>
    </row>
    <row r="645" spans="4:16" x14ac:dyDescent="0.2">
      <c r="D645" s="92"/>
      <c r="E645" s="92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45"/>
    </row>
    <row r="646" spans="4:16" x14ac:dyDescent="0.2">
      <c r="D646" s="92"/>
      <c r="E646" s="92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45"/>
    </row>
    <row r="647" spans="4:16" x14ac:dyDescent="0.2">
      <c r="D647" s="92"/>
      <c r="E647" s="92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45"/>
    </row>
    <row r="648" spans="4:16" x14ac:dyDescent="0.2">
      <c r="D648" s="92"/>
      <c r="E648" s="92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45"/>
    </row>
    <row r="649" spans="4:16" x14ac:dyDescent="0.2">
      <c r="D649" s="92"/>
      <c r="E649" s="92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45"/>
    </row>
    <row r="650" spans="4:16" x14ac:dyDescent="0.2">
      <c r="D650" s="92"/>
      <c r="E650" s="92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45"/>
    </row>
    <row r="651" spans="4:16" x14ac:dyDescent="0.2">
      <c r="D651" s="92"/>
      <c r="E651" s="92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45"/>
    </row>
    <row r="652" spans="4:16" x14ac:dyDescent="0.2">
      <c r="D652" s="92"/>
      <c r="E652" s="92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45"/>
    </row>
    <row r="653" spans="4:16" x14ac:dyDescent="0.2">
      <c r="D653" s="92"/>
      <c r="E653" s="92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45"/>
    </row>
    <row r="654" spans="4:16" x14ac:dyDescent="0.2">
      <c r="D654" s="92"/>
      <c r="E654" s="92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45"/>
    </row>
    <row r="655" spans="4:16" x14ac:dyDescent="0.2">
      <c r="D655" s="92"/>
      <c r="E655" s="92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45"/>
    </row>
    <row r="656" spans="4:16" x14ac:dyDescent="0.2">
      <c r="D656" s="92"/>
      <c r="E656" s="92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45"/>
    </row>
    <row r="657" spans="4:16" x14ac:dyDescent="0.2">
      <c r="D657" s="92"/>
      <c r="E657" s="92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45"/>
    </row>
    <row r="658" spans="4:16" x14ac:dyDescent="0.2">
      <c r="D658" s="92"/>
      <c r="E658" s="92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45"/>
    </row>
    <row r="659" spans="4:16" x14ac:dyDescent="0.2">
      <c r="D659" s="92"/>
      <c r="E659" s="92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45"/>
    </row>
    <row r="660" spans="4:16" x14ac:dyDescent="0.2">
      <c r="D660" s="92"/>
      <c r="E660" s="92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45"/>
    </row>
    <row r="661" spans="4:16" x14ac:dyDescent="0.2">
      <c r="D661" s="92"/>
      <c r="E661" s="92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45"/>
    </row>
    <row r="662" spans="4:16" x14ac:dyDescent="0.2">
      <c r="D662" s="92"/>
      <c r="E662" s="92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45"/>
    </row>
    <row r="663" spans="4:16" x14ac:dyDescent="0.2">
      <c r="D663" s="92"/>
      <c r="E663" s="92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45"/>
    </row>
    <row r="664" spans="4:16" x14ac:dyDescent="0.2">
      <c r="D664" s="92"/>
      <c r="E664" s="92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45"/>
    </row>
    <row r="665" spans="4:16" x14ac:dyDescent="0.2">
      <c r="D665" s="92"/>
      <c r="E665" s="92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45"/>
    </row>
    <row r="666" spans="4:16" x14ac:dyDescent="0.2">
      <c r="D666" s="92"/>
      <c r="E666" s="92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45"/>
    </row>
    <row r="667" spans="4:16" x14ac:dyDescent="0.2">
      <c r="D667" s="92"/>
      <c r="E667" s="92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45"/>
    </row>
    <row r="668" spans="4:16" x14ac:dyDescent="0.2">
      <c r="D668" s="92"/>
      <c r="E668" s="92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45"/>
    </row>
    <row r="669" spans="4:16" x14ac:dyDescent="0.2">
      <c r="D669" s="92"/>
      <c r="E669" s="92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45"/>
    </row>
    <row r="670" spans="4:16" x14ac:dyDescent="0.2">
      <c r="D670" s="92"/>
      <c r="E670" s="92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45"/>
    </row>
    <row r="671" spans="4:16" x14ac:dyDescent="0.2">
      <c r="D671" s="92"/>
      <c r="E671" s="92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45"/>
    </row>
    <row r="672" spans="4:16" x14ac:dyDescent="0.2">
      <c r="D672" s="92"/>
      <c r="E672" s="92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45"/>
    </row>
    <row r="673" spans="4:16" x14ac:dyDescent="0.2">
      <c r="D673" s="92"/>
      <c r="E673" s="92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45"/>
    </row>
    <row r="674" spans="4:16" x14ac:dyDescent="0.2">
      <c r="D674" s="92"/>
      <c r="E674" s="92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45"/>
    </row>
    <row r="675" spans="4:16" x14ac:dyDescent="0.2">
      <c r="D675" s="92"/>
      <c r="E675" s="92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45"/>
    </row>
    <row r="676" spans="4:16" x14ac:dyDescent="0.2">
      <c r="D676" s="92"/>
      <c r="E676" s="92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45"/>
    </row>
    <row r="677" spans="4:16" x14ac:dyDescent="0.2">
      <c r="D677" s="92"/>
      <c r="E677" s="92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45"/>
    </row>
    <row r="678" spans="4:16" x14ac:dyDescent="0.2">
      <c r="D678" s="92"/>
      <c r="E678" s="92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45"/>
    </row>
    <row r="679" spans="4:16" x14ac:dyDescent="0.2">
      <c r="D679" s="92"/>
      <c r="E679" s="92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45"/>
    </row>
    <row r="680" spans="4:16" x14ac:dyDescent="0.2">
      <c r="D680" s="92"/>
      <c r="E680" s="92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45"/>
    </row>
    <row r="681" spans="4:16" x14ac:dyDescent="0.2">
      <c r="D681" s="92"/>
      <c r="E681" s="92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45"/>
    </row>
    <row r="682" spans="4:16" x14ac:dyDescent="0.2">
      <c r="D682" s="92"/>
      <c r="E682" s="92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45"/>
    </row>
    <row r="683" spans="4:16" x14ac:dyDescent="0.2">
      <c r="D683" s="92"/>
      <c r="E683" s="92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45"/>
    </row>
    <row r="684" spans="4:16" x14ac:dyDescent="0.2">
      <c r="D684" s="92"/>
      <c r="E684" s="92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45"/>
    </row>
    <row r="685" spans="4:16" x14ac:dyDescent="0.2">
      <c r="D685" s="92"/>
      <c r="E685" s="92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45"/>
    </row>
    <row r="686" spans="4:16" x14ac:dyDescent="0.2">
      <c r="D686" s="92"/>
      <c r="E686" s="92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45"/>
    </row>
    <row r="687" spans="4:16" x14ac:dyDescent="0.2">
      <c r="D687" s="92"/>
      <c r="E687" s="92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45"/>
    </row>
    <row r="688" spans="4:16" x14ac:dyDescent="0.2">
      <c r="D688" s="92"/>
      <c r="E688" s="92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45"/>
    </row>
    <row r="689" spans="4:16" x14ac:dyDescent="0.2">
      <c r="D689" s="92"/>
      <c r="E689" s="92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45"/>
    </row>
    <row r="690" spans="4:16" x14ac:dyDescent="0.2">
      <c r="D690" s="92"/>
      <c r="E690" s="92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45"/>
    </row>
    <row r="691" spans="4:16" x14ac:dyDescent="0.2">
      <c r="D691" s="92"/>
      <c r="E691" s="92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45"/>
    </row>
    <row r="692" spans="4:16" x14ac:dyDescent="0.2">
      <c r="D692" s="92"/>
      <c r="E692" s="92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45"/>
    </row>
    <row r="693" spans="4:16" x14ac:dyDescent="0.2">
      <c r="D693" s="92"/>
      <c r="E693" s="92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45"/>
    </row>
    <row r="694" spans="4:16" x14ac:dyDescent="0.2">
      <c r="D694" s="92"/>
      <c r="E694" s="92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45"/>
    </row>
    <row r="695" spans="4:16" x14ac:dyDescent="0.2">
      <c r="D695" s="92"/>
      <c r="E695" s="92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45"/>
    </row>
    <row r="696" spans="4:16" x14ac:dyDescent="0.2">
      <c r="D696" s="92"/>
      <c r="E696" s="92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45"/>
    </row>
    <row r="697" spans="4:16" x14ac:dyDescent="0.2">
      <c r="D697" s="92"/>
      <c r="E697" s="92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45"/>
    </row>
    <row r="698" spans="4:16" x14ac:dyDescent="0.2">
      <c r="D698" s="92"/>
      <c r="E698" s="92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45"/>
    </row>
    <row r="699" spans="4:16" x14ac:dyDescent="0.2">
      <c r="D699" s="92"/>
      <c r="E699" s="92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45"/>
    </row>
    <row r="700" spans="4:16" x14ac:dyDescent="0.2">
      <c r="D700" s="92"/>
      <c r="E700" s="92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45"/>
    </row>
    <row r="701" spans="4:16" x14ac:dyDescent="0.2">
      <c r="D701" s="92"/>
      <c r="E701" s="92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45"/>
    </row>
    <row r="702" spans="4:16" x14ac:dyDescent="0.2">
      <c r="D702" s="92"/>
      <c r="E702" s="92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45"/>
    </row>
    <row r="703" spans="4:16" x14ac:dyDescent="0.2">
      <c r="D703" s="92"/>
      <c r="E703" s="92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45"/>
    </row>
    <row r="704" spans="4:16" x14ac:dyDescent="0.2">
      <c r="D704" s="92"/>
      <c r="E704" s="92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45"/>
    </row>
    <row r="705" spans="4:16" x14ac:dyDescent="0.2">
      <c r="D705" s="92"/>
      <c r="E705" s="92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45"/>
    </row>
    <row r="706" spans="4:16" x14ac:dyDescent="0.2">
      <c r="D706" s="92"/>
      <c r="E706" s="92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45"/>
    </row>
    <row r="707" spans="4:16" x14ac:dyDescent="0.2">
      <c r="D707" s="92"/>
      <c r="E707" s="92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45"/>
    </row>
    <row r="708" spans="4:16" x14ac:dyDescent="0.2">
      <c r="D708" s="92"/>
      <c r="E708" s="92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45"/>
    </row>
    <row r="709" spans="4:16" x14ac:dyDescent="0.2">
      <c r="D709" s="92"/>
      <c r="E709" s="92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45"/>
    </row>
    <row r="710" spans="4:16" x14ac:dyDescent="0.2">
      <c r="D710" s="92"/>
      <c r="E710" s="92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45"/>
    </row>
    <row r="711" spans="4:16" x14ac:dyDescent="0.2">
      <c r="D711" s="92"/>
      <c r="E711" s="92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45"/>
    </row>
    <row r="712" spans="4:16" x14ac:dyDescent="0.2">
      <c r="D712" s="92"/>
      <c r="E712" s="92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45"/>
    </row>
    <row r="713" spans="4:16" x14ac:dyDescent="0.2">
      <c r="D713" s="92"/>
      <c r="E713" s="92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45"/>
    </row>
    <row r="714" spans="4:16" x14ac:dyDescent="0.2">
      <c r="D714" s="92"/>
      <c r="E714" s="92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45"/>
    </row>
    <row r="715" spans="4:16" x14ac:dyDescent="0.2">
      <c r="D715" s="92"/>
      <c r="E715" s="92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45"/>
    </row>
    <row r="716" spans="4:16" x14ac:dyDescent="0.2">
      <c r="D716" s="92"/>
      <c r="E716" s="92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45"/>
    </row>
    <row r="717" spans="4:16" x14ac:dyDescent="0.2">
      <c r="D717" s="92"/>
      <c r="E717" s="92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45"/>
    </row>
    <row r="718" spans="4:16" x14ac:dyDescent="0.2">
      <c r="D718" s="92"/>
      <c r="E718" s="92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45"/>
    </row>
    <row r="719" spans="4:16" x14ac:dyDescent="0.2">
      <c r="D719" s="92"/>
      <c r="E719" s="92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45"/>
    </row>
    <row r="720" spans="4:16" x14ac:dyDescent="0.2">
      <c r="D720" s="92"/>
      <c r="E720" s="92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45"/>
    </row>
    <row r="721" spans="4:16" x14ac:dyDescent="0.2">
      <c r="D721" s="92"/>
      <c r="E721" s="92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45"/>
    </row>
    <row r="722" spans="4:16" x14ac:dyDescent="0.2">
      <c r="D722" s="92"/>
      <c r="E722" s="92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45"/>
    </row>
    <row r="723" spans="4:16" x14ac:dyDescent="0.2">
      <c r="D723" s="92"/>
      <c r="E723" s="92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45"/>
    </row>
    <row r="724" spans="4:16" x14ac:dyDescent="0.2">
      <c r="D724" s="92"/>
      <c r="E724" s="92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45"/>
    </row>
    <row r="725" spans="4:16" x14ac:dyDescent="0.2">
      <c r="D725" s="92"/>
      <c r="E725" s="92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45"/>
    </row>
    <row r="726" spans="4:16" x14ac:dyDescent="0.2">
      <c r="D726" s="92"/>
      <c r="E726" s="92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45"/>
    </row>
    <row r="727" spans="4:16" x14ac:dyDescent="0.2">
      <c r="D727" s="92"/>
      <c r="E727" s="92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45"/>
    </row>
    <row r="728" spans="4:16" x14ac:dyDescent="0.2">
      <c r="D728" s="92"/>
      <c r="E728" s="92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45"/>
    </row>
    <row r="729" spans="4:16" x14ac:dyDescent="0.2">
      <c r="D729" s="92"/>
      <c r="E729" s="92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45"/>
    </row>
    <row r="730" spans="4:16" x14ac:dyDescent="0.2">
      <c r="D730" s="92"/>
      <c r="E730" s="92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45"/>
    </row>
    <row r="731" spans="4:16" x14ac:dyDescent="0.2">
      <c r="D731" s="92"/>
      <c r="E731" s="92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45"/>
    </row>
    <row r="732" spans="4:16" x14ac:dyDescent="0.2">
      <c r="D732" s="92"/>
      <c r="E732" s="92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45"/>
    </row>
    <row r="733" spans="4:16" x14ac:dyDescent="0.2">
      <c r="D733" s="92"/>
      <c r="E733" s="92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45"/>
    </row>
    <row r="734" spans="4:16" x14ac:dyDescent="0.2">
      <c r="D734" s="92"/>
      <c r="E734" s="92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45"/>
    </row>
    <row r="735" spans="4:16" x14ac:dyDescent="0.2">
      <c r="D735" s="92"/>
      <c r="E735" s="92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45"/>
    </row>
    <row r="736" spans="4:16" x14ac:dyDescent="0.2">
      <c r="D736" s="92"/>
      <c r="E736" s="92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45"/>
    </row>
    <row r="737" spans="4:16" x14ac:dyDescent="0.2">
      <c r="D737" s="92"/>
      <c r="E737" s="92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45"/>
    </row>
    <row r="738" spans="4:16" x14ac:dyDescent="0.2">
      <c r="D738" s="92"/>
      <c r="E738" s="92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45"/>
    </row>
    <row r="739" spans="4:16" x14ac:dyDescent="0.2">
      <c r="D739" s="92"/>
      <c r="E739" s="92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45"/>
    </row>
    <row r="740" spans="4:16" x14ac:dyDescent="0.2">
      <c r="D740" s="92"/>
      <c r="E740" s="92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45"/>
    </row>
    <row r="741" spans="4:16" x14ac:dyDescent="0.2">
      <c r="D741" s="92"/>
      <c r="E741" s="92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45"/>
    </row>
    <row r="742" spans="4:16" x14ac:dyDescent="0.2">
      <c r="D742" s="92"/>
      <c r="E742" s="92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45"/>
    </row>
    <row r="743" spans="4:16" x14ac:dyDescent="0.2">
      <c r="D743" s="92"/>
      <c r="E743" s="92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45"/>
    </row>
    <row r="744" spans="4:16" x14ac:dyDescent="0.2">
      <c r="D744" s="92"/>
      <c r="E744" s="92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45"/>
    </row>
    <row r="745" spans="4:16" x14ac:dyDescent="0.2">
      <c r="D745" s="92"/>
      <c r="E745" s="92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45"/>
    </row>
    <row r="746" spans="4:16" x14ac:dyDescent="0.2">
      <c r="D746" s="92"/>
      <c r="E746" s="92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45"/>
    </row>
    <row r="747" spans="4:16" x14ac:dyDescent="0.2">
      <c r="D747" s="92"/>
      <c r="E747" s="92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45"/>
    </row>
    <row r="748" spans="4:16" x14ac:dyDescent="0.2">
      <c r="D748" s="92"/>
      <c r="E748" s="92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45"/>
    </row>
    <row r="749" spans="4:16" x14ac:dyDescent="0.2">
      <c r="D749" s="92"/>
      <c r="E749" s="92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45"/>
    </row>
    <row r="750" spans="4:16" x14ac:dyDescent="0.2">
      <c r="D750" s="92"/>
      <c r="E750" s="92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45"/>
    </row>
    <row r="751" spans="4:16" x14ac:dyDescent="0.2">
      <c r="D751" s="92"/>
      <c r="E751" s="92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45"/>
    </row>
    <row r="752" spans="4:16" x14ac:dyDescent="0.2">
      <c r="D752" s="92"/>
      <c r="E752" s="92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45"/>
    </row>
    <row r="753" spans="4:16" x14ac:dyDescent="0.2">
      <c r="D753" s="92"/>
      <c r="E753" s="92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45"/>
    </row>
    <row r="754" spans="4:16" x14ac:dyDescent="0.2">
      <c r="D754" s="92"/>
      <c r="E754" s="92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45"/>
    </row>
    <row r="755" spans="4:16" x14ac:dyDescent="0.2">
      <c r="D755" s="92"/>
      <c r="E755" s="92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45"/>
    </row>
    <row r="756" spans="4:16" x14ac:dyDescent="0.2">
      <c r="D756" s="92"/>
      <c r="E756" s="92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45"/>
    </row>
    <row r="757" spans="4:16" x14ac:dyDescent="0.2">
      <c r="D757" s="92"/>
      <c r="E757" s="92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45"/>
    </row>
    <row r="758" spans="4:16" x14ac:dyDescent="0.2">
      <c r="D758" s="92"/>
      <c r="E758" s="92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45"/>
    </row>
    <row r="759" spans="4:16" x14ac:dyDescent="0.2">
      <c r="D759" s="92"/>
      <c r="E759" s="92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45"/>
    </row>
    <row r="760" spans="4:16" x14ac:dyDescent="0.2">
      <c r="D760" s="92"/>
      <c r="E760" s="92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45"/>
    </row>
    <row r="761" spans="4:16" x14ac:dyDescent="0.2">
      <c r="D761" s="92"/>
      <c r="E761" s="92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45"/>
    </row>
    <row r="762" spans="4:16" x14ac:dyDescent="0.2">
      <c r="D762" s="92"/>
      <c r="E762" s="92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45"/>
    </row>
    <row r="763" spans="4:16" x14ac:dyDescent="0.2">
      <c r="D763" s="92"/>
      <c r="E763" s="92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45"/>
    </row>
    <row r="764" spans="4:16" x14ac:dyDescent="0.2">
      <c r="D764" s="92"/>
      <c r="E764" s="92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45"/>
    </row>
    <row r="765" spans="4:16" x14ac:dyDescent="0.2">
      <c r="D765" s="92"/>
      <c r="E765" s="92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45"/>
    </row>
    <row r="766" spans="4:16" x14ac:dyDescent="0.2">
      <c r="D766" s="92"/>
      <c r="E766" s="92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45"/>
    </row>
    <row r="767" spans="4:16" x14ac:dyDescent="0.2">
      <c r="D767" s="92"/>
      <c r="E767" s="92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45"/>
    </row>
    <row r="768" spans="4:16" x14ac:dyDescent="0.2">
      <c r="D768" s="92"/>
      <c r="E768" s="92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45"/>
    </row>
    <row r="769" spans="4:16" x14ac:dyDescent="0.2">
      <c r="D769" s="92"/>
      <c r="E769" s="92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45"/>
    </row>
    <row r="770" spans="4:16" x14ac:dyDescent="0.2">
      <c r="D770" s="92"/>
      <c r="E770" s="92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45"/>
    </row>
    <row r="771" spans="4:16" x14ac:dyDescent="0.2">
      <c r="D771" s="92"/>
      <c r="E771" s="92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45"/>
    </row>
    <row r="772" spans="4:16" x14ac:dyDescent="0.2">
      <c r="D772" s="92"/>
      <c r="E772" s="92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45"/>
    </row>
    <row r="773" spans="4:16" x14ac:dyDescent="0.2">
      <c r="D773" s="92"/>
      <c r="E773" s="92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45"/>
    </row>
    <row r="774" spans="4:16" x14ac:dyDescent="0.2">
      <c r="D774" s="92"/>
      <c r="E774" s="92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45"/>
    </row>
    <row r="775" spans="4:16" x14ac:dyDescent="0.2">
      <c r="D775" s="92"/>
      <c r="E775" s="92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45"/>
    </row>
    <row r="776" spans="4:16" x14ac:dyDescent="0.2">
      <c r="D776" s="92"/>
      <c r="E776" s="92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45"/>
    </row>
    <row r="777" spans="4:16" x14ac:dyDescent="0.2">
      <c r="D777" s="92"/>
      <c r="E777" s="92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45"/>
    </row>
    <row r="778" spans="4:16" x14ac:dyDescent="0.2">
      <c r="D778" s="92"/>
      <c r="E778" s="92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45"/>
    </row>
    <row r="779" spans="4:16" x14ac:dyDescent="0.2">
      <c r="D779" s="92"/>
      <c r="E779" s="92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45"/>
    </row>
    <row r="780" spans="4:16" x14ac:dyDescent="0.2">
      <c r="D780" s="92"/>
      <c r="E780" s="92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45"/>
    </row>
    <row r="781" spans="4:16" x14ac:dyDescent="0.2">
      <c r="D781" s="92"/>
      <c r="E781" s="92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45"/>
    </row>
    <row r="782" spans="4:16" x14ac:dyDescent="0.2">
      <c r="D782" s="92"/>
      <c r="E782" s="92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45"/>
    </row>
    <row r="783" spans="4:16" x14ac:dyDescent="0.2">
      <c r="D783" s="92"/>
      <c r="E783" s="92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45"/>
    </row>
    <row r="784" spans="4:16" x14ac:dyDescent="0.2">
      <c r="D784" s="92"/>
      <c r="E784" s="92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45"/>
    </row>
    <row r="785" spans="4:16" x14ac:dyDescent="0.2">
      <c r="D785" s="92"/>
      <c r="E785" s="92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45"/>
    </row>
    <row r="786" spans="4:16" x14ac:dyDescent="0.2">
      <c r="D786" s="92"/>
      <c r="E786" s="92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45"/>
    </row>
    <row r="787" spans="4:16" x14ac:dyDescent="0.2">
      <c r="D787" s="92"/>
      <c r="E787" s="92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45"/>
    </row>
    <row r="788" spans="4:16" x14ac:dyDescent="0.2">
      <c r="D788" s="92"/>
      <c r="E788" s="92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45"/>
    </row>
    <row r="789" spans="4:16" x14ac:dyDescent="0.2">
      <c r="D789" s="92"/>
      <c r="E789" s="92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45"/>
    </row>
    <row r="790" spans="4:16" x14ac:dyDescent="0.2">
      <c r="D790" s="92"/>
      <c r="E790" s="92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45"/>
    </row>
    <row r="791" spans="4:16" x14ac:dyDescent="0.2">
      <c r="D791" s="92"/>
      <c r="E791" s="92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45"/>
    </row>
    <row r="792" spans="4:16" x14ac:dyDescent="0.2">
      <c r="D792" s="92"/>
      <c r="E792" s="92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45"/>
    </row>
    <row r="793" spans="4:16" x14ac:dyDescent="0.2">
      <c r="D793" s="92"/>
      <c r="E793" s="92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45"/>
    </row>
    <row r="794" spans="4:16" x14ac:dyDescent="0.2">
      <c r="D794" s="92"/>
      <c r="E794" s="92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45"/>
    </row>
    <row r="795" spans="4:16" x14ac:dyDescent="0.2">
      <c r="D795" s="92"/>
      <c r="E795" s="92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45"/>
    </row>
    <row r="796" spans="4:16" x14ac:dyDescent="0.2">
      <c r="D796" s="92"/>
      <c r="E796" s="92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45"/>
    </row>
    <row r="797" spans="4:16" x14ac:dyDescent="0.2">
      <c r="D797" s="92"/>
      <c r="E797" s="92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45"/>
    </row>
    <row r="798" spans="4:16" x14ac:dyDescent="0.2">
      <c r="D798" s="92"/>
      <c r="E798" s="92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45"/>
    </row>
    <row r="799" spans="4:16" x14ac:dyDescent="0.2">
      <c r="D799" s="92"/>
      <c r="E799" s="92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45"/>
    </row>
    <row r="800" spans="4:16" x14ac:dyDescent="0.2">
      <c r="D800" s="92"/>
      <c r="E800" s="92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45"/>
    </row>
    <row r="801" spans="4:16" x14ac:dyDescent="0.2">
      <c r="D801" s="92"/>
      <c r="E801" s="92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45"/>
    </row>
    <row r="802" spans="4:16" x14ac:dyDescent="0.2">
      <c r="D802" s="92"/>
      <c r="E802" s="92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45"/>
    </row>
    <row r="803" spans="4:16" x14ac:dyDescent="0.2">
      <c r="D803" s="92"/>
      <c r="E803" s="92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45"/>
    </row>
    <row r="804" spans="4:16" x14ac:dyDescent="0.2">
      <c r="D804" s="92"/>
      <c r="E804" s="92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45"/>
    </row>
    <row r="805" spans="4:16" x14ac:dyDescent="0.2">
      <c r="D805" s="92"/>
      <c r="E805" s="92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45"/>
    </row>
    <row r="806" spans="4:16" x14ac:dyDescent="0.2">
      <c r="D806" s="92"/>
      <c r="E806" s="92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45"/>
    </row>
    <row r="807" spans="4:16" x14ac:dyDescent="0.2">
      <c r="D807" s="92"/>
      <c r="E807" s="92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45"/>
    </row>
    <row r="808" spans="4:16" x14ac:dyDescent="0.2">
      <c r="D808" s="92"/>
      <c r="E808" s="92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45"/>
    </row>
    <row r="809" spans="4:16" x14ac:dyDescent="0.2">
      <c r="D809" s="92"/>
      <c r="E809" s="92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45"/>
    </row>
    <row r="810" spans="4:16" x14ac:dyDescent="0.2">
      <c r="D810" s="92"/>
      <c r="E810" s="92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45"/>
    </row>
    <row r="811" spans="4:16" x14ac:dyDescent="0.2">
      <c r="D811" s="92"/>
      <c r="E811" s="92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45"/>
    </row>
    <row r="812" spans="4:16" x14ac:dyDescent="0.2">
      <c r="D812" s="92"/>
      <c r="E812" s="92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45"/>
    </row>
    <row r="813" spans="4:16" x14ac:dyDescent="0.2">
      <c r="D813" s="92"/>
      <c r="E813" s="92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45"/>
    </row>
    <row r="814" spans="4:16" x14ac:dyDescent="0.2">
      <c r="D814" s="92"/>
      <c r="E814" s="92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45"/>
    </row>
    <row r="815" spans="4:16" x14ac:dyDescent="0.2">
      <c r="D815" s="92"/>
      <c r="E815" s="92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45"/>
    </row>
    <row r="816" spans="4:16" x14ac:dyDescent="0.2">
      <c r="D816" s="92"/>
      <c r="E816" s="92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45"/>
    </row>
    <row r="817" spans="4:16" x14ac:dyDescent="0.2">
      <c r="D817" s="92"/>
      <c r="E817" s="92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45"/>
    </row>
    <row r="818" spans="4:16" x14ac:dyDescent="0.2">
      <c r="D818" s="92"/>
      <c r="E818" s="92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45"/>
    </row>
    <row r="819" spans="4:16" x14ac:dyDescent="0.2">
      <c r="D819" s="92"/>
      <c r="E819" s="92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45"/>
    </row>
    <row r="820" spans="4:16" x14ac:dyDescent="0.2">
      <c r="D820" s="92"/>
      <c r="E820" s="92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45"/>
    </row>
    <row r="821" spans="4:16" x14ac:dyDescent="0.2">
      <c r="D821" s="92"/>
      <c r="E821" s="92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45"/>
    </row>
    <row r="822" spans="4:16" x14ac:dyDescent="0.2">
      <c r="D822" s="92"/>
      <c r="E822" s="92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45"/>
    </row>
    <row r="823" spans="4:16" x14ac:dyDescent="0.2">
      <c r="D823" s="92"/>
      <c r="E823" s="92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45"/>
    </row>
    <row r="824" spans="4:16" x14ac:dyDescent="0.2">
      <c r="D824" s="92"/>
      <c r="E824" s="92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45"/>
    </row>
    <row r="825" spans="4:16" x14ac:dyDescent="0.2">
      <c r="D825" s="92"/>
      <c r="E825" s="92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45"/>
    </row>
    <row r="826" spans="4:16" x14ac:dyDescent="0.2">
      <c r="D826" s="92"/>
      <c r="E826" s="92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45"/>
    </row>
    <row r="827" spans="4:16" x14ac:dyDescent="0.2">
      <c r="D827" s="92"/>
      <c r="E827" s="92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45"/>
    </row>
    <row r="828" spans="4:16" x14ac:dyDescent="0.2">
      <c r="D828" s="92"/>
      <c r="E828" s="92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45"/>
    </row>
    <row r="829" spans="4:16" x14ac:dyDescent="0.2">
      <c r="D829" s="92"/>
      <c r="E829" s="92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45"/>
    </row>
    <row r="830" spans="4:16" x14ac:dyDescent="0.2">
      <c r="D830" s="92"/>
      <c r="E830" s="92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45"/>
    </row>
    <row r="831" spans="4:16" x14ac:dyDescent="0.2">
      <c r="D831" s="92"/>
      <c r="E831" s="92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45"/>
    </row>
    <row r="832" spans="4:16" x14ac:dyDescent="0.2">
      <c r="D832" s="92"/>
      <c r="E832" s="92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45"/>
    </row>
    <row r="833" spans="4:16" x14ac:dyDescent="0.2">
      <c r="D833" s="92"/>
      <c r="E833" s="92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45"/>
    </row>
    <row r="834" spans="4:16" x14ac:dyDescent="0.2">
      <c r="D834" s="92"/>
      <c r="E834" s="92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45"/>
    </row>
    <row r="835" spans="4:16" x14ac:dyDescent="0.2">
      <c r="D835" s="92"/>
      <c r="E835" s="92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45"/>
    </row>
    <row r="836" spans="4:16" x14ac:dyDescent="0.2">
      <c r="D836" s="92"/>
      <c r="E836" s="92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45"/>
    </row>
    <row r="837" spans="4:16" x14ac:dyDescent="0.2">
      <c r="D837" s="92"/>
      <c r="E837" s="92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45"/>
    </row>
    <row r="838" spans="4:16" x14ac:dyDescent="0.2">
      <c r="D838" s="92"/>
      <c r="E838" s="92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45"/>
    </row>
    <row r="839" spans="4:16" x14ac:dyDescent="0.2">
      <c r="D839" s="92"/>
      <c r="E839" s="92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45"/>
    </row>
    <row r="840" spans="4:16" x14ac:dyDescent="0.2">
      <c r="D840" s="92"/>
      <c r="E840" s="92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45"/>
    </row>
    <row r="841" spans="4:16" x14ac:dyDescent="0.2">
      <c r="D841" s="92"/>
      <c r="E841" s="92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45"/>
    </row>
    <row r="842" spans="4:16" x14ac:dyDescent="0.2">
      <c r="D842" s="92"/>
      <c r="E842" s="92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45"/>
    </row>
    <row r="843" spans="4:16" x14ac:dyDescent="0.2">
      <c r="D843" s="92"/>
      <c r="E843" s="92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45"/>
    </row>
    <row r="844" spans="4:16" x14ac:dyDescent="0.2">
      <c r="D844" s="92"/>
      <c r="E844" s="92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45"/>
    </row>
    <row r="845" spans="4:16" x14ac:dyDescent="0.2">
      <c r="D845" s="92"/>
      <c r="E845" s="92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45"/>
    </row>
    <row r="846" spans="4:16" x14ac:dyDescent="0.2">
      <c r="D846" s="92"/>
      <c r="E846" s="92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45"/>
    </row>
    <row r="847" spans="4:16" x14ac:dyDescent="0.2">
      <c r="D847" s="92"/>
      <c r="E847" s="92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45"/>
    </row>
    <row r="848" spans="4:16" x14ac:dyDescent="0.2">
      <c r="D848" s="92"/>
      <c r="E848" s="92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45"/>
    </row>
    <row r="849" spans="4:16" x14ac:dyDescent="0.2">
      <c r="D849" s="92"/>
      <c r="E849" s="92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45"/>
    </row>
    <row r="850" spans="4:16" x14ac:dyDescent="0.2">
      <c r="D850" s="92"/>
      <c r="E850" s="92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45"/>
    </row>
    <row r="851" spans="4:16" x14ac:dyDescent="0.2">
      <c r="D851" s="92"/>
      <c r="E851" s="92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45"/>
    </row>
    <row r="852" spans="4:16" x14ac:dyDescent="0.2">
      <c r="D852" s="92"/>
      <c r="E852" s="92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45"/>
    </row>
    <row r="853" spans="4:16" x14ac:dyDescent="0.2">
      <c r="D853" s="92"/>
      <c r="E853" s="92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45"/>
    </row>
    <row r="854" spans="4:16" x14ac:dyDescent="0.2">
      <c r="D854" s="92"/>
      <c r="E854" s="92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45"/>
    </row>
    <row r="855" spans="4:16" x14ac:dyDescent="0.2">
      <c r="D855" s="92"/>
      <c r="E855" s="92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45"/>
    </row>
    <row r="856" spans="4:16" x14ac:dyDescent="0.2">
      <c r="D856" s="92"/>
      <c r="E856" s="92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45"/>
    </row>
    <row r="857" spans="4:16" x14ac:dyDescent="0.2">
      <c r="D857" s="92"/>
      <c r="E857" s="92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45"/>
    </row>
    <row r="858" spans="4:16" x14ac:dyDescent="0.2">
      <c r="D858" s="92"/>
      <c r="E858" s="92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45"/>
    </row>
    <row r="859" spans="4:16" x14ac:dyDescent="0.2">
      <c r="D859" s="92"/>
      <c r="E859" s="92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45"/>
    </row>
    <row r="860" spans="4:16" x14ac:dyDescent="0.2">
      <c r="D860" s="92"/>
      <c r="E860" s="92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45"/>
    </row>
    <row r="861" spans="4:16" x14ac:dyDescent="0.2">
      <c r="D861" s="92"/>
      <c r="E861" s="92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45"/>
    </row>
    <row r="862" spans="4:16" x14ac:dyDescent="0.2">
      <c r="D862" s="92"/>
      <c r="E862" s="92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45"/>
    </row>
    <row r="863" spans="4:16" x14ac:dyDescent="0.2">
      <c r="D863" s="92"/>
      <c r="E863" s="92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45"/>
    </row>
    <row r="864" spans="4:16" x14ac:dyDescent="0.2">
      <c r="D864" s="92"/>
      <c r="E864" s="92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45"/>
    </row>
    <row r="865" spans="4:16" x14ac:dyDescent="0.2">
      <c r="D865" s="92"/>
      <c r="E865" s="92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45"/>
    </row>
    <row r="866" spans="4:16" x14ac:dyDescent="0.2">
      <c r="D866" s="92"/>
      <c r="E866" s="92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45"/>
    </row>
    <row r="867" spans="4:16" x14ac:dyDescent="0.2">
      <c r="D867" s="92"/>
      <c r="E867" s="92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45"/>
    </row>
    <row r="868" spans="4:16" x14ac:dyDescent="0.2">
      <c r="D868" s="92"/>
      <c r="E868" s="92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45"/>
    </row>
    <row r="869" spans="4:16" x14ac:dyDescent="0.2">
      <c r="D869" s="92"/>
      <c r="E869" s="92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45"/>
    </row>
    <row r="870" spans="4:16" x14ac:dyDescent="0.2">
      <c r="D870" s="92"/>
      <c r="E870" s="92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45"/>
    </row>
    <row r="871" spans="4:16" x14ac:dyDescent="0.2">
      <c r="D871" s="92"/>
      <c r="E871" s="92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45"/>
    </row>
    <row r="872" spans="4:16" x14ac:dyDescent="0.2">
      <c r="D872" s="92"/>
      <c r="E872" s="92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45"/>
    </row>
    <row r="873" spans="4:16" x14ac:dyDescent="0.2">
      <c r="D873" s="92"/>
      <c r="E873" s="92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45"/>
    </row>
    <row r="874" spans="4:16" x14ac:dyDescent="0.2">
      <c r="D874" s="92"/>
      <c r="E874" s="92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45"/>
    </row>
    <row r="875" spans="4:16" x14ac:dyDescent="0.2">
      <c r="D875" s="92"/>
      <c r="E875" s="92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45"/>
    </row>
    <row r="876" spans="4:16" x14ac:dyDescent="0.2">
      <c r="D876" s="92"/>
      <c r="E876" s="92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45"/>
    </row>
    <row r="877" spans="4:16" x14ac:dyDescent="0.2">
      <c r="D877" s="92"/>
      <c r="E877" s="92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45"/>
    </row>
    <row r="878" spans="4:16" x14ac:dyDescent="0.2">
      <c r="D878" s="92"/>
      <c r="E878" s="92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45"/>
    </row>
    <row r="879" spans="4:16" x14ac:dyDescent="0.2">
      <c r="D879" s="92"/>
      <c r="E879" s="92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45"/>
    </row>
    <row r="880" spans="4:16" x14ac:dyDescent="0.2">
      <c r="D880" s="92"/>
      <c r="E880" s="92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45"/>
    </row>
    <row r="881" spans="4:16" x14ac:dyDescent="0.2">
      <c r="D881" s="92"/>
      <c r="E881" s="92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45"/>
    </row>
    <row r="882" spans="4:16" x14ac:dyDescent="0.2">
      <c r="D882" s="92"/>
      <c r="E882" s="92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45"/>
    </row>
    <row r="883" spans="4:16" x14ac:dyDescent="0.2">
      <c r="D883" s="92"/>
      <c r="E883" s="92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45"/>
    </row>
    <row r="884" spans="4:16" x14ac:dyDescent="0.2">
      <c r="D884" s="92"/>
      <c r="E884" s="92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45"/>
    </row>
    <row r="885" spans="4:16" x14ac:dyDescent="0.2">
      <c r="D885" s="92"/>
      <c r="E885" s="92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45"/>
    </row>
    <row r="886" spans="4:16" x14ac:dyDescent="0.2">
      <c r="D886" s="92"/>
      <c r="E886" s="92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45"/>
    </row>
    <row r="887" spans="4:16" x14ac:dyDescent="0.2">
      <c r="D887" s="92"/>
      <c r="E887" s="92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45"/>
    </row>
    <row r="888" spans="4:16" x14ac:dyDescent="0.2">
      <c r="D888" s="92"/>
      <c r="E888" s="92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45"/>
    </row>
    <row r="889" spans="4:16" x14ac:dyDescent="0.2">
      <c r="D889" s="92"/>
      <c r="E889" s="92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45"/>
    </row>
    <row r="890" spans="4:16" x14ac:dyDescent="0.2">
      <c r="D890" s="92"/>
      <c r="E890" s="92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45"/>
    </row>
    <row r="891" spans="4:16" x14ac:dyDescent="0.2">
      <c r="D891" s="92"/>
      <c r="E891" s="92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45"/>
    </row>
    <row r="892" spans="4:16" x14ac:dyDescent="0.2">
      <c r="D892" s="92"/>
      <c r="E892" s="92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45"/>
    </row>
    <row r="893" spans="4:16" x14ac:dyDescent="0.2">
      <c r="D893" s="92"/>
      <c r="E893" s="92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45"/>
    </row>
    <row r="894" spans="4:16" x14ac:dyDescent="0.2">
      <c r="D894" s="92"/>
      <c r="E894" s="92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45"/>
    </row>
    <row r="895" spans="4:16" x14ac:dyDescent="0.2">
      <c r="D895" s="92"/>
      <c r="E895" s="92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45"/>
    </row>
    <row r="896" spans="4:16" x14ac:dyDescent="0.2">
      <c r="D896" s="92"/>
      <c r="E896" s="92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45"/>
    </row>
    <row r="897" spans="4:16" x14ac:dyDescent="0.2">
      <c r="D897" s="92"/>
      <c r="E897" s="92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45"/>
    </row>
    <row r="898" spans="4:16" x14ac:dyDescent="0.2">
      <c r="D898" s="92"/>
      <c r="E898" s="92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45"/>
    </row>
    <row r="899" spans="4:16" x14ac:dyDescent="0.2">
      <c r="D899" s="92"/>
      <c r="E899" s="92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45"/>
    </row>
    <row r="900" spans="4:16" x14ac:dyDescent="0.2">
      <c r="D900" s="92"/>
      <c r="E900" s="92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45"/>
    </row>
    <row r="901" spans="4:16" x14ac:dyDescent="0.2">
      <c r="D901" s="92"/>
      <c r="E901" s="92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45"/>
    </row>
    <row r="902" spans="4:16" x14ac:dyDescent="0.2">
      <c r="D902" s="92"/>
      <c r="E902" s="92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45"/>
    </row>
    <row r="903" spans="4:16" x14ac:dyDescent="0.2">
      <c r="D903" s="92"/>
      <c r="E903" s="92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45"/>
    </row>
    <row r="904" spans="4:16" x14ac:dyDescent="0.2">
      <c r="D904" s="92"/>
      <c r="E904" s="92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45"/>
    </row>
    <row r="905" spans="4:16" x14ac:dyDescent="0.2">
      <c r="D905" s="92"/>
      <c r="E905" s="92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45"/>
    </row>
    <row r="906" spans="4:16" x14ac:dyDescent="0.2">
      <c r="D906" s="92"/>
      <c r="E906" s="92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45"/>
    </row>
    <row r="907" spans="4:16" x14ac:dyDescent="0.2">
      <c r="D907" s="92"/>
      <c r="E907" s="92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45"/>
    </row>
    <row r="908" spans="4:16" x14ac:dyDescent="0.2">
      <c r="D908" s="92"/>
      <c r="E908" s="92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45"/>
    </row>
    <row r="909" spans="4:16" x14ac:dyDescent="0.2">
      <c r="D909" s="92"/>
      <c r="E909" s="92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45"/>
    </row>
    <row r="910" spans="4:16" x14ac:dyDescent="0.2">
      <c r="D910" s="92"/>
      <c r="E910" s="92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45"/>
    </row>
    <row r="911" spans="4:16" x14ac:dyDescent="0.2">
      <c r="D911" s="92"/>
      <c r="E911" s="92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45"/>
    </row>
    <row r="912" spans="4:16" x14ac:dyDescent="0.2">
      <c r="D912" s="92"/>
      <c r="E912" s="92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45"/>
    </row>
    <row r="913" spans="4:16" x14ac:dyDescent="0.2">
      <c r="D913" s="92"/>
      <c r="E913" s="92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45"/>
    </row>
    <row r="914" spans="4:16" x14ac:dyDescent="0.2">
      <c r="D914" s="92"/>
      <c r="E914" s="92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45"/>
    </row>
    <row r="915" spans="4:16" x14ac:dyDescent="0.2">
      <c r="D915" s="92"/>
      <c r="E915" s="92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45"/>
    </row>
    <row r="916" spans="4:16" x14ac:dyDescent="0.2">
      <c r="D916" s="92"/>
      <c r="E916" s="92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45"/>
    </row>
    <row r="917" spans="4:16" x14ac:dyDescent="0.2">
      <c r="D917" s="92"/>
      <c r="E917" s="92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45"/>
    </row>
    <row r="918" spans="4:16" x14ac:dyDescent="0.2">
      <c r="D918" s="92"/>
      <c r="E918" s="92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45"/>
    </row>
    <row r="919" spans="4:16" x14ac:dyDescent="0.2">
      <c r="D919" s="92"/>
      <c r="E919" s="92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45"/>
    </row>
    <row r="920" spans="4:16" x14ac:dyDescent="0.2">
      <c r="D920" s="92"/>
      <c r="E920" s="92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45"/>
    </row>
    <row r="921" spans="4:16" x14ac:dyDescent="0.2">
      <c r="D921" s="92"/>
      <c r="E921" s="92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45"/>
    </row>
    <row r="922" spans="4:16" x14ac:dyDescent="0.2">
      <c r="D922" s="92"/>
      <c r="E922" s="92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45"/>
    </row>
    <row r="923" spans="4:16" x14ac:dyDescent="0.2">
      <c r="D923" s="92"/>
      <c r="E923" s="92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45"/>
    </row>
    <row r="924" spans="4:16" x14ac:dyDescent="0.2">
      <c r="D924" s="92"/>
      <c r="E924" s="92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45"/>
    </row>
    <row r="925" spans="4:16" x14ac:dyDescent="0.2">
      <c r="D925" s="92"/>
      <c r="E925" s="92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45"/>
    </row>
    <row r="926" spans="4:16" x14ac:dyDescent="0.2">
      <c r="D926" s="92"/>
      <c r="E926" s="92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45"/>
    </row>
    <row r="927" spans="4:16" x14ac:dyDescent="0.2">
      <c r="D927" s="92"/>
      <c r="E927" s="92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45"/>
    </row>
    <row r="928" spans="4:16" x14ac:dyDescent="0.2">
      <c r="D928" s="92"/>
      <c r="E928" s="92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45"/>
    </row>
    <row r="929" spans="4:16" x14ac:dyDescent="0.2">
      <c r="D929" s="92"/>
      <c r="E929" s="92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45"/>
    </row>
    <row r="930" spans="4:16" x14ac:dyDescent="0.2">
      <c r="D930" s="92"/>
      <c r="E930" s="92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45"/>
    </row>
    <row r="931" spans="4:16" x14ac:dyDescent="0.2">
      <c r="D931" s="92"/>
      <c r="E931" s="92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45"/>
    </row>
    <row r="932" spans="4:16" x14ac:dyDescent="0.2">
      <c r="D932" s="92"/>
      <c r="E932" s="92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45"/>
    </row>
    <row r="933" spans="4:16" x14ac:dyDescent="0.2">
      <c r="D933" s="92"/>
      <c r="E933" s="92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45"/>
    </row>
    <row r="934" spans="4:16" x14ac:dyDescent="0.2">
      <c r="D934" s="92"/>
      <c r="E934" s="92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45"/>
    </row>
    <row r="935" spans="4:16" x14ac:dyDescent="0.2">
      <c r="D935" s="92"/>
      <c r="E935" s="92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45"/>
    </row>
    <row r="936" spans="4:16" x14ac:dyDescent="0.2">
      <c r="D936" s="92"/>
      <c r="E936" s="92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45"/>
    </row>
    <row r="937" spans="4:16" x14ac:dyDescent="0.2">
      <c r="D937" s="92"/>
      <c r="E937" s="92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45"/>
    </row>
    <row r="938" spans="4:16" x14ac:dyDescent="0.2">
      <c r="D938" s="92"/>
      <c r="E938" s="92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45"/>
    </row>
    <row r="939" spans="4:16" x14ac:dyDescent="0.2">
      <c r="D939" s="92"/>
      <c r="E939" s="92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45"/>
    </row>
    <row r="940" spans="4:16" x14ac:dyDescent="0.2">
      <c r="D940" s="92"/>
      <c r="E940" s="92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45"/>
    </row>
    <row r="941" spans="4:16" x14ac:dyDescent="0.2">
      <c r="D941" s="92"/>
      <c r="E941" s="92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45"/>
    </row>
    <row r="942" spans="4:16" x14ac:dyDescent="0.2">
      <c r="D942" s="92"/>
      <c r="E942" s="92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45"/>
    </row>
    <row r="943" spans="4:16" x14ac:dyDescent="0.2">
      <c r="D943" s="92"/>
      <c r="E943" s="92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45"/>
    </row>
    <row r="944" spans="4:16" x14ac:dyDescent="0.2">
      <c r="D944" s="92"/>
      <c r="E944" s="92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45"/>
    </row>
    <row r="945" spans="4:16" x14ac:dyDescent="0.2">
      <c r="D945" s="92"/>
      <c r="E945" s="92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45"/>
    </row>
    <row r="946" spans="4:16" x14ac:dyDescent="0.2">
      <c r="D946" s="92"/>
      <c r="E946" s="92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45"/>
    </row>
    <row r="947" spans="4:16" x14ac:dyDescent="0.2">
      <c r="D947" s="92"/>
      <c r="E947" s="92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45"/>
    </row>
    <row r="948" spans="4:16" x14ac:dyDescent="0.2">
      <c r="D948" s="92"/>
      <c r="E948" s="92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45"/>
    </row>
    <row r="949" spans="4:16" x14ac:dyDescent="0.2">
      <c r="D949" s="92"/>
      <c r="E949" s="92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45"/>
    </row>
    <row r="950" spans="4:16" x14ac:dyDescent="0.2">
      <c r="D950" s="92"/>
      <c r="E950" s="92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45"/>
    </row>
    <row r="951" spans="4:16" x14ac:dyDescent="0.2">
      <c r="D951" s="92"/>
      <c r="E951" s="92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45"/>
    </row>
    <row r="952" spans="4:16" x14ac:dyDescent="0.2">
      <c r="D952" s="92"/>
      <c r="E952" s="92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45"/>
    </row>
    <row r="953" spans="4:16" x14ac:dyDescent="0.2">
      <c r="D953" s="92"/>
      <c r="E953" s="92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45"/>
    </row>
    <row r="954" spans="4:16" x14ac:dyDescent="0.2">
      <c r="D954" s="92"/>
      <c r="E954" s="92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45"/>
    </row>
    <row r="955" spans="4:16" x14ac:dyDescent="0.2">
      <c r="D955" s="92"/>
      <c r="E955" s="92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45"/>
    </row>
    <row r="956" spans="4:16" x14ac:dyDescent="0.2">
      <c r="D956" s="92"/>
      <c r="E956" s="92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45"/>
    </row>
    <row r="957" spans="4:16" x14ac:dyDescent="0.2">
      <c r="D957" s="92"/>
      <c r="E957" s="92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45"/>
    </row>
    <row r="958" spans="4:16" x14ac:dyDescent="0.2">
      <c r="D958" s="92"/>
      <c r="E958" s="92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45"/>
    </row>
    <row r="959" spans="4:16" x14ac:dyDescent="0.2">
      <c r="D959" s="92"/>
      <c r="E959" s="92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45"/>
    </row>
    <row r="960" spans="4:16" x14ac:dyDescent="0.2">
      <c r="D960" s="92"/>
      <c r="E960" s="92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45"/>
    </row>
    <row r="961" spans="4:16" x14ac:dyDescent="0.2">
      <c r="D961" s="92"/>
      <c r="E961" s="92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45"/>
    </row>
    <row r="962" spans="4:16" x14ac:dyDescent="0.2">
      <c r="D962" s="92"/>
      <c r="E962" s="92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45"/>
    </row>
    <row r="963" spans="4:16" x14ac:dyDescent="0.2">
      <c r="D963" s="92"/>
      <c r="E963" s="92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45"/>
    </row>
    <row r="964" spans="4:16" x14ac:dyDescent="0.2">
      <c r="D964" s="92"/>
      <c r="E964" s="92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45"/>
    </row>
    <row r="965" spans="4:16" x14ac:dyDescent="0.2">
      <c r="D965" s="92"/>
      <c r="E965" s="92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45"/>
    </row>
    <row r="966" spans="4:16" x14ac:dyDescent="0.2">
      <c r="D966" s="92"/>
      <c r="E966" s="92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45"/>
    </row>
    <row r="967" spans="4:16" x14ac:dyDescent="0.2">
      <c r="D967" s="92"/>
      <c r="E967" s="92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45"/>
    </row>
    <row r="968" spans="4:16" x14ac:dyDescent="0.2">
      <c r="D968" s="92"/>
      <c r="E968" s="92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45"/>
    </row>
    <row r="969" spans="4:16" x14ac:dyDescent="0.2">
      <c r="D969" s="92"/>
      <c r="E969" s="92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45"/>
    </row>
    <row r="970" spans="4:16" x14ac:dyDescent="0.2">
      <c r="D970" s="92"/>
      <c r="E970" s="92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45"/>
    </row>
    <row r="971" spans="4:16" x14ac:dyDescent="0.2">
      <c r="D971" s="92"/>
      <c r="E971" s="92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45"/>
    </row>
    <row r="972" spans="4:16" x14ac:dyDescent="0.2">
      <c r="D972" s="92"/>
      <c r="E972" s="92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45"/>
    </row>
    <row r="973" spans="4:16" x14ac:dyDescent="0.2">
      <c r="D973" s="92"/>
      <c r="E973" s="92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45"/>
    </row>
    <row r="974" spans="4:16" x14ac:dyDescent="0.2">
      <c r="D974" s="92"/>
      <c r="E974" s="92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45"/>
    </row>
    <row r="975" spans="4:16" x14ac:dyDescent="0.2">
      <c r="D975" s="92"/>
      <c r="E975" s="92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45"/>
    </row>
    <row r="976" spans="4:16" x14ac:dyDescent="0.2">
      <c r="D976" s="92"/>
      <c r="E976" s="92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45"/>
    </row>
    <row r="977" spans="4:16" x14ac:dyDescent="0.2">
      <c r="D977" s="92"/>
      <c r="E977" s="92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45"/>
    </row>
    <row r="978" spans="4:16" x14ac:dyDescent="0.2">
      <c r="D978" s="92"/>
      <c r="E978" s="92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45"/>
    </row>
    <row r="979" spans="4:16" x14ac:dyDescent="0.2">
      <c r="D979" s="92"/>
      <c r="E979" s="92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45"/>
    </row>
    <row r="980" spans="4:16" x14ac:dyDescent="0.2">
      <c r="D980" s="92"/>
      <c r="E980" s="92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45"/>
    </row>
    <row r="981" spans="4:16" x14ac:dyDescent="0.2">
      <c r="D981" s="92"/>
      <c r="E981" s="92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45"/>
    </row>
    <row r="982" spans="4:16" x14ac:dyDescent="0.2">
      <c r="D982" s="92"/>
      <c r="E982" s="92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45"/>
    </row>
    <row r="983" spans="4:16" x14ac:dyDescent="0.2">
      <c r="D983" s="92"/>
      <c r="E983" s="92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45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T983"/>
  <sheetViews>
    <sheetView workbookViewId="0">
      <selection activeCell="C13" sqref="C13"/>
    </sheetView>
  </sheetViews>
  <sheetFormatPr defaultRowHeight="12.75" x14ac:dyDescent="0.2"/>
  <cols>
    <col min="3" max="3" width="12.42578125" bestFit="1" customWidth="1"/>
  </cols>
  <sheetData>
    <row r="1" spans="1:20" ht="18" x14ac:dyDescent="0.2">
      <c r="A1" s="62" t="s">
        <v>20</v>
      </c>
      <c r="B1" s="45"/>
      <c r="C1" s="45"/>
      <c r="D1" s="63" t="s">
        <v>21</v>
      </c>
      <c r="E1" s="45"/>
      <c r="F1" s="45"/>
      <c r="G1" s="45"/>
      <c r="H1" s="45"/>
      <c r="K1" s="64" t="s">
        <v>22</v>
      </c>
      <c r="L1" s="45" t="s">
        <v>23</v>
      </c>
      <c r="M1" s="45">
        <f ca="1">F18*H18-G18*G18</f>
        <v>460968.25387945585</v>
      </c>
      <c r="N1" s="45"/>
      <c r="O1" s="45"/>
      <c r="P1" s="45"/>
      <c r="Q1" s="45"/>
      <c r="R1" s="45">
        <v>1</v>
      </c>
      <c r="S1" s="45" t="s">
        <v>24</v>
      </c>
      <c r="T1" s="45"/>
    </row>
    <row r="2" spans="1:20" x14ac:dyDescent="0.2">
      <c r="A2" s="100" t="s">
        <v>114</v>
      </c>
      <c r="B2" s="45"/>
      <c r="C2" s="45"/>
      <c r="D2" s="99" t="s">
        <v>116</v>
      </c>
      <c r="E2" s="99">
        <v>-13467</v>
      </c>
      <c r="F2" s="45"/>
      <c r="G2" s="45"/>
      <c r="H2" s="45"/>
      <c r="K2" s="64" t="s">
        <v>25</v>
      </c>
      <c r="L2" s="45" t="s">
        <v>26</v>
      </c>
      <c r="M2" s="45">
        <f ca="1">+D18*H18-F18*G18</f>
        <v>317584.29575503711</v>
      </c>
      <c r="N2" s="45"/>
      <c r="O2" s="45"/>
      <c r="P2" s="45"/>
      <c r="Q2" s="45"/>
      <c r="R2" s="45">
        <v>2</v>
      </c>
      <c r="S2" s="45" t="s">
        <v>2099</v>
      </c>
      <c r="T2" s="45"/>
    </row>
    <row r="3" spans="1:20" ht="13.5" thickBot="1" x14ac:dyDescent="0.25">
      <c r="A3" s="45" t="s">
        <v>27</v>
      </c>
      <c r="B3" s="45" t="s">
        <v>28</v>
      </c>
      <c r="C3" s="45"/>
      <c r="D3" s="45"/>
      <c r="E3" s="65" t="s">
        <v>29</v>
      </c>
      <c r="F3" s="65" t="s">
        <v>30</v>
      </c>
      <c r="G3" s="65" t="s">
        <v>31</v>
      </c>
      <c r="H3" s="65" t="s">
        <v>32</v>
      </c>
      <c r="K3" s="64" t="s">
        <v>33</v>
      </c>
      <c r="L3" s="45" t="s">
        <v>34</v>
      </c>
      <c r="M3" s="45">
        <f ca="1">+D18*G18-F18*F18</f>
        <v>52587.36153967143</v>
      </c>
      <c r="N3" s="45"/>
      <c r="O3" s="45"/>
      <c r="P3" s="45"/>
      <c r="Q3" s="45"/>
      <c r="R3" s="45">
        <v>3</v>
      </c>
      <c r="S3" s="45" t="s">
        <v>35</v>
      </c>
      <c r="T3" s="45"/>
    </row>
    <row r="4" spans="1:20" x14ac:dyDescent="0.2">
      <c r="A4" s="45" t="s">
        <v>36</v>
      </c>
      <c r="B4" s="45" t="s">
        <v>37</v>
      </c>
      <c r="C4" s="45"/>
      <c r="D4" s="66" t="s">
        <v>38</v>
      </c>
      <c r="E4" s="67">
        <f ca="1">(E18*M1-I18*M2+J18*M3)/M7</f>
        <v>-1.5864428901022142E-2</v>
      </c>
      <c r="F4" s="68">
        <f ca="1">+E7/M7*M18</f>
        <v>8.5173743606899478E-3</v>
      </c>
      <c r="G4" s="69">
        <f>+B18</f>
        <v>1</v>
      </c>
      <c r="H4" s="70">
        <f ca="1">ABS(F4/E4)</f>
        <v>0.53688502837572516</v>
      </c>
      <c r="K4" s="64" t="s">
        <v>39</v>
      </c>
      <c r="L4" s="45" t="s">
        <v>40</v>
      </c>
      <c r="M4" s="45">
        <f ca="1">+D17*H18-F18*F18</f>
        <v>221109.28642312437</v>
      </c>
      <c r="N4" s="45"/>
      <c r="O4" s="45"/>
      <c r="P4" s="45"/>
      <c r="Q4" s="45"/>
      <c r="R4" s="45">
        <v>4</v>
      </c>
      <c r="S4" s="45" t="s">
        <v>41</v>
      </c>
      <c r="T4" s="45"/>
    </row>
    <row r="5" spans="1:20" x14ac:dyDescent="0.2">
      <c r="A5" s="45" t="s">
        <v>42</v>
      </c>
      <c r="B5" s="71">
        <v>40323</v>
      </c>
      <c r="C5" s="45"/>
      <c r="D5" s="72" t="s">
        <v>43</v>
      </c>
      <c r="E5" s="73">
        <f ca="1">+(-E18*M2+I18*M4-J18*M5)/M7</f>
        <v>7.1546764695995654E-3</v>
      </c>
      <c r="F5" s="74">
        <f ca="1">N18*E7/M7</f>
        <v>5.8989364691778038E-3</v>
      </c>
      <c r="G5" s="75">
        <f>+B18/A18</f>
        <v>1E-4</v>
      </c>
      <c r="H5" s="70">
        <f ca="1">ABS(F5/E5)</f>
        <v>0.82448682260372796</v>
      </c>
      <c r="K5" s="64" t="s">
        <v>44</v>
      </c>
      <c r="L5" s="45" t="s">
        <v>45</v>
      </c>
      <c r="M5" s="45">
        <f ca="1">+D17*G18-D18*F18</f>
        <v>36940.603287311504</v>
      </c>
      <c r="N5" s="45"/>
      <c r="O5" s="45"/>
      <c r="P5" s="45"/>
      <c r="Q5" s="45"/>
      <c r="R5" s="45">
        <v>5</v>
      </c>
      <c r="S5" s="45" t="s">
        <v>46</v>
      </c>
      <c r="T5" s="45"/>
    </row>
    <row r="6" spans="1:20" ht="13.5" thickBot="1" x14ac:dyDescent="0.25">
      <c r="A6" s="101">
        <v>0</v>
      </c>
      <c r="B6" s="101">
        <v>53</v>
      </c>
      <c r="C6" s="45">
        <f ca="1">E6*G6</f>
        <v>1.2878845904635747E-11</v>
      </c>
      <c r="D6" s="76" t="s">
        <v>47</v>
      </c>
      <c r="E6" s="77">
        <f ca="1">+(E18*M3-I18*M5+J18*M6)/M7</f>
        <v>1.2878845904635747E-3</v>
      </c>
      <c r="F6" s="78">
        <f ca="1">O18*E7/M7</f>
        <v>9.8980086444953245E-4</v>
      </c>
      <c r="G6" s="79">
        <f>+B18/A18^2</f>
        <v>1E-8</v>
      </c>
      <c r="H6" s="70">
        <f ca="1">ABS(F6/E6)</f>
        <v>0.7685477967348403</v>
      </c>
      <c r="K6" s="80" t="s">
        <v>48</v>
      </c>
      <c r="L6" s="81" t="s">
        <v>49</v>
      </c>
      <c r="M6" s="81">
        <f ca="1">+D17*F18-D18*D18</f>
        <v>6225.2271483101649</v>
      </c>
      <c r="N6" s="45"/>
      <c r="O6" s="45"/>
      <c r="P6" s="45"/>
      <c r="Q6" s="45"/>
      <c r="R6" s="45">
        <v>6</v>
      </c>
      <c r="S6" s="45" t="s">
        <v>50</v>
      </c>
      <c r="T6" s="45"/>
    </row>
    <row r="7" spans="1:20" x14ac:dyDescent="0.2">
      <c r="A7" s="44">
        <v>10000</v>
      </c>
      <c r="B7" s="102">
        <v>128</v>
      </c>
      <c r="C7" s="45"/>
      <c r="D7" s="63" t="s">
        <v>51</v>
      </c>
      <c r="E7" s="82">
        <f ca="1">SQRT(L18/(D17-3))</f>
        <v>3.744167113792492E-3</v>
      </c>
      <c r="F7" s="45"/>
      <c r="G7" s="83">
        <f>+B22</f>
        <v>2.2179500003403518E-2</v>
      </c>
      <c r="H7" s="45"/>
      <c r="K7" s="64" t="s">
        <v>52</v>
      </c>
      <c r="L7" s="45" t="s">
        <v>53</v>
      </c>
      <c r="M7" s="45">
        <f ca="1">+D17*M1-D18*M2+F18*M3</f>
        <v>89077.9049186185</v>
      </c>
      <c r="N7" s="45"/>
      <c r="O7" s="45"/>
      <c r="P7" s="45"/>
      <c r="Q7" s="45"/>
      <c r="R7" s="45">
        <v>7</v>
      </c>
      <c r="S7" s="45" t="s">
        <v>54</v>
      </c>
      <c r="T7" s="45"/>
    </row>
    <row r="8" spans="1:20" x14ac:dyDescent="0.2">
      <c r="A8" s="44">
        <v>20000</v>
      </c>
      <c r="B8" s="102">
        <v>234</v>
      </c>
      <c r="C8" s="45"/>
      <c r="D8" s="63" t="s">
        <v>55</v>
      </c>
      <c r="E8" s="45"/>
      <c r="F8" s="84">
        <f ca="1">CORREL(INDIRECT(E12):INDIRECT(E13),INDIRECT(K12):INDIRECT(K13))</f>
        <v>0.92158340017745854</v>
      </c>
      <c r="G8" s="82"/>
      <c r="H8" s="45"/>
      <c r="I8" s="83"/>
      <c r="J8" s="45"/>
      <c r="K8" s="45"/>
      <c r="L8" s="45"/>
      <c r="M8" s="45"/>
      <c r="N8" s="45"/>
      <c r="O8" s="45"/>
      <c r="P8" s="45"/>
      <c r="Q8" s="45"/>
      <c r="R8" s="45">
        <v>8</v>
      </c>
      <c r="S8" s="45" t="s">
        <v>56</v>
      </c>
      <c r="T8" s="45"/>
    </row>
    <row r="9" spans="1:20" x14ac:dyDescent="0.2">
      <c r="A9" s="44">
        <v>30000</v>
      </c>
      <c r="B9" s="102">
        <v>311</v>
      </c>
      <c r="C9" s="45"/>
      <c r="D9" s="45"/>
      <c r="E9" s="103">
        <f ca="1">E6*G6</f>
        <v>1.2878845904635747E-11</v>
      </c>
      <c r="F9" s="95">
        <f ca="1">H6</f>
        <v>0.7685477967348403</v>
      </c>
      <c r="G9" s="96">
        <f ca="1">F8</f>
        <v>0.92158340017745854</v>
      </c>
      <c r="H9" s="45"/>
      <c r="I9" s="83"/>
      <c r="J9" s="45"/>
      <c r="K9" s="45"/>
      <c r="L9" s="45"/>
      <c r="M9" s="45"/>
      <c r="N9" s="45"/>
      <c r="O9" s="45"/>
      <c r="P9" s="45"/>
      <c r="Q9" s="45"/>
      <c r="R9" s="45">
        <v>9</v>
      </c>
      <c r="S9" s="45" t="s">
        <v>2215</v>
      </c>
      <c r="T9" s="45"/>
    </row>
    <row r="10" spans="1:20" x14ac:dyDescent="0.2">
      <c r="A10" s="102">
        <v>40000</v>
      </c>
      <c r="B10" s="102">
        <v>366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10</v>
      </c>
      <c r="S10" s="45" t="s">
        <v>57</v>
      </c>
      <c r="T10" s="45"/>
    </row>
    <row r="11" spans="1:20" x14ac:dyDescent="0.2">
      <c r="A11" s="102">
        <v>50000</v>
      </c>
      <c r="B11" s="102">
        <v>419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11</v>
      </c>
      <c r="S11" s="45" t="s">
        <v>2105</v>
      </c>
      <c r="T11" s="45"/>
    </row>
    <row r="12" spans="1:20" x14ac:dyDescent="0.2">
      <c r="A12" s="36">
        <v>21</v>
      </c>
      <c r="B12" s="45" t="s">
        <v>58</v>
      </c>
      <c r="C12" s="85">
        <v>234</v>
      </c>
      <c r="D12" s="22" t="str">
        <f>D$15&amp;$C12</f>
        <v>D234</v>
      </c>
      <c r="E12" s="22" t="str">
        <f t="shared" ref="E12:O12" si="0">E15&amp;$C12</f>
        <v>E234</v>
      </c>
      <c r="F12" s="22" t="str">
        <f t="shared" si="0"/>
        <v>F234</v>
      </c>
      <c r="G12" s="22" t="str">
        <f t="shared" si="0"/>
        <v>G234</v>
      </c>
      <c r="H12" s="22" t="str">
        <f t="shared" si="0"/>
        <v>H234</v>
      </c>
      <c r="I12" s="22" t="str">
        <f t="shared" si="0"/>
        <v>I234</v>
      </c>
      <c r="J12" s="22" t="str">
        <f t="shared" si="0"/>
        <v>J234</v>
      </c>
      <c r="K12" s="22" t="str">
        <f t="shared" si="0"/>
        <v>K234</v>
      </c>
      <c r="L12" s="22" t="str">
        <f t="shared" si="0"/>
        <v>L234</v>
      </c>
      <c r="M12" s="22" t="str">
        <f t="shared" si="0"/>
        <v>M234</v>
      </c>
      <c r="N12" s="22" t="str">
        <f t="shared" si="0"/>
        <v>N234</v>
      </c>
      <c r="O12" s="22" t="str">
        <f t="shared" si="0"/>
        <v>O234</v>
      </c>
      <c r="P12" s="45"/>
      <c r="Q12" s="45"/>
      <c r="R12" s="45">
        <v>12</v>
      </c>
      <c r="S12" s="45" t="s">
        <v>59</v>
      </c>
      <c r="T12" s="45"/>
    </row>
    <row r="13" spans="1:20" x14ac:dyDescent="0.2">
      <c r="A13" s="36">
        <f>20+COUNT(A21:A1440)</f>
        <v>536</v>
      </c>
      <c r="B13" s="45" t="s">
        <v>60</v>
      </c>
      <c r="C13" s="85">
        <v>366</v>
      </c>
      <c r="D13" s="22" t="str">
        <f>D$15&amp;$C13</f>
        <v>D366</v>
      </c>
      <c r="E13" s="22" t="str">
        <f t="shared" ref="E13:O13" si="1">E$15&amp;$C13</f>
        <v>E366</v>
      </c>
      <c r="F13" s="22" t="str">
        <f t="shared" si="1"/>
        <v>F366</v>
      </c>
      <c r="G13" s="22" t="str">
        <f t="shared" si="1"/>
        <v>G366</v>
      </c>
      <c r="H13" s="22" t="str">
        <f t="shared" si="1"/>
        <v>H366</v>
      </c>
      <c r="I13" s="22" t="str">
        <f t="shared" si="1"/>
        <v>I366</v>
      </c>
      <c r="J13" s="22" t="str">
        <f t="shared" si="1"/>
        <v>J366</v>
      </c>
      <c r="K13" s="22" t="str">
        <f t="shared" si="1"/>
        <v>K366</v>
      </c>
      <c r="L13" s="22" t="str">
        <f t="shared" si="1"/>
        <v>L366</v>
      </c>
      <c r="M13" s="22" t="str">
        <f t="shared" si="1"/>
        <v>M366</v>
      </c>
      <c r="N13" s="22" t="str">
        <f t="shared" si="1"/>
        <v>N366</v>
      </c>
      <c r="O13" s="22" t="str">
        <f t="shared" si="1"/>
        <v>O366</v>
      </c>
      <c r="P13" s="45"/>
      <c r="Q13" s="45"/>
      <c r="R13" s="45">
        <v>13</v>
      </c>
      <c r="S13" s="45" t="s">
        <v>61</v>
      </c>
      <c r="T13" s="45"/>
    </row>
    <row r="14" spans="1:20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>
        <v>14</v>
      </c>
      <c r="S14" s="45" t="s">
        <v>62</v>
      </c>
      <c r="T14" s="45"/>
    </row>
    <row r="15" spans="1:20" x14ac:dyDescent="0.2">
      <c r="A15" s="22"/>
      <c r="B15" s="45"/>
      <c r="C15" s="45"/>
      <c r="D15" s="22" t="str">
        <f t="shared" ref="D15:O15" si="2">VLOOKUP(D16,$R1:$S20,2,FALSE)</f>
        <v>D</v>
      </c>
      <c r="E15" s="22" t="str">
        <f t="shared" si="2"/>
        <v>E</v>
      </c>
      <c r="F15" s="22" t="str">
        <f t="shared" si="2"/>
        <v>F</v>
      </c>
      <c r="G15" s="22" t="str">
        <f t="shared" si="2"/>
        <v>G</v>
      </c>
      <c r="H15" s="22" t="str">
        <f t="shared" si="2"/>
        <v>H</v>
      </c>
      <c r="I15" s="22" t="str">
        <f t="shared" si="2"/>
        <v>I</v>
      </c>
      <c r="J15" s="22" t="str">
        <f t="shared" si="2"/>
        <v>J</v>
      </c>
      <c r="K15" s="22" t="str">
        <f t="shared" si="2"/>
        <v>K</v>
      </c>
      <c r="L15" s="22" t="str">
        <f t="shared" si="2"/>
        <v>L</v>
      </c>
      <c r="M15" s="22" t="str">
        <f t="shared" si="2"/>
        <v>M</v>
      </c>
      <c r="N15" s="22" t="str">
        <f t="shared" si="2"/>
        <v>N</v>
      </c>
      <c r="O15" s="22" t="str">
        <f t="shared" si="2"/>
        <v>O</v>
      </c>
      <c r="P15" s="45"/>
      <c r="Q15" s="45"/>
      <c r="R15" s="45">
        <v>15</v>
      </c>
      <c r="S15" s="45" t="s">
        <v>63</v>
      </c>
      <c r="T15" s="45"/>
    </row>
    <row r="16" spans="1:20" x14ac:dyDescent="0.2">
      <c r="A16" s="22"/>
      <c r="B16" s="45"/>
      <c r="C16" s="45"/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45"/>
      <c r="Q16" s="45"/>
      <c r="R16" s="45">
        <v>16</v>
      </c>
      <c r="S16" s="45" t="s">
        <v>64</v>
      </c>
      <c r="T16" s="45"/>
    </row>
    <row r="17" spans="1:20" x14ac:dyDescent="0.2">
      <c r="A17" s="63" t="s">
        <v>65</v>
      </c>
      <c r="B17" s="45"/>
      <c r="C17" s="45" t="s">
        <v>66</v>
      </c>
      <c r="D17" s="45">
        <f>C13-C12+1</f>
        <v>133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>
        <v>17</v>
      </c>
      <c r="S17" s="45" t="s">
        <v>67</v>
      </c>
      <c r="T17" s="45"/>
    </row>
    <row r="18" spans="1:20" x14ac:dyDescent="0.2">
      <c r="A18" s="86">
        <v>10000</v>
      </c>
      <c r="B18" s="86">
        <v>1</v>
      </c>
      <c r="C18" s="45" t="s">
        <v>68</v>
      </c>
      <c r="D18" s="45">
        <f ca="1">SUM(INDIRECT(D12):INDIRECT(D13))</f>
        <v>386.46529999999984</v>
      </c>
      <c r="E18" s="45">
        <f ca="1">SUM(INDIRECT(E12):INDIRECT(E13))</f>
        <v>2.1616059599909931</v>
      </c>
      <c r="F18" s="45">
        <f ca="1">SUM(INDIRECT(F12):INDIRECT(F13))</f>
        <v>1169.7793628000002</v>
      </c>
      <c r="G18" s="45">
        <f ca="1">SUM(INDIRECT(G12):INDIRECT(G13))</f>
        <v>3676.8401177866331</v>
      </c>
      <c r="H18" s="45">
        <f ca="1">SUM(INDIRECT(H12):INDIRECT(H13))</f>
        <v>11951.075519217286</v>
      </c>
      <c r="I18" s="45">
        <f ca="1">SUM(INDIRECT(I12):INDIRECT(I13))</f>
        <v>6.9736873364041783</v>
      </c>
      <c r="J18" s="45">
        <f ca="1">SUM(INDIRECT(J12):INDIRECT(J13))</f>
        <v>23.140325942917389</v>
      </c>
      <c r="K18" s="45"/>
      <c r="L18" s="45">
        <f ca="1">SUM(INDIRECT(L12):INDIRECT(L13))</f>
        <v>1.8224423588806759E-3</v>
      </c>
      <c r="M18" s="45">
        <f ca="1">SQRT(SUM(INDIRECT(M12):INDIRECT(M13)))</f>
        <v>202637.82048160661</v>
      </c>
      <c r="N18" s="45">
        <f ca="1">SQRT(SUM(INDIRECT(N12):INDIRECT(N13)))</f>
        <v>140342.26730605104</v>
      </c>
      <c r="O18" s="45">
        <f ca="1">SQRT(SUM(INDIRECT(O12):INDIRECT(O13)))</f>
        <v>23548.464748544433</v>
      </c>
      <c r="P18" s="45"/>
      <c r="Q18" s="45"/>
      <c r="R18" s="45">
        <v>18</v>
      </c>
      <c r="S18" s="45" t="s">
        <v>69</v>
      </c>
      <c r="T18" s="45"/>
    </row>
    <row r="19" spans="1:20" x14ac:dyDescent="0.2">
      <c r="A19" s="87" t="s">
        <v>70</v>
      </c>
      <c r="B19" s="45"/>
      <c r="C19" s="45"/>
      <c r="D19" s="88" t="s">
        <v>71</v>
      </c>
      <c r="E19" s="88" t="s">
        <v>72</v>
      </c>
      <c r="F19" s="88" t="s">
        <v>73</v>
      </c>
      <c r="G19" s="88" t="s">
        <v>74</v>
      </c>
      <c r="H19" s="88" t="s">
        <v>75</v>
      </c>
      <c r="I19" s="88" t="s">
        <v>76</v>
      </c>
      <c r="J19" s="88" t="s">
        <v>77</v>
      </c>
      <c r="K19" s="89"/>
      <c r="L19" s="89"/>
      <c r="M19" s="89"/>
      <c r="N19" s="89"/>
      <c r="O19" s="89"/>
      <c r="P19" s="45"/>
      <c r="Q19" s="45"/>
      <c r="R19" s="45">
        <v>19</v>
      </c>
      <c r="S19" s="45" t="s">
        <v>78</v>
      </c>
      <c r="T19" s="45"/>
    </row>
    <row r="20" spans="1:20" ht="15" thickBot="1" x14ac:dyDescent="0.25">
      <c r="A20" s="90" t="s">
        <v>79</v>
      </c>
      <c r="B20" s="90" t="s">
        <v>80</v>
      </c>
      <c r="C20" s="45"/>
      <c r="D20" s="90" t="s">
        <v>79</v>
      </c>
      <c r="E20" s="90" t="s">
        <v>80</v>
      </c>
      <c r="F20" s="90" t="s">
        <v>81</v>
      </c>
      <c r="G20" s="90" t="s">
        <v>82</v>
      </c>
      <c r="H20" s="90" t="s">
        <v>83</v>
      </c>
      <c r="I20" s="90" t="s">
        <v>84</v>
      </c>
      <c r="J20" s="90" t="s">
        <v>85</v>
      </c>
      <c r="K20" s="91" t="s">
        <v>86</v>
      </c>
      <c r="L20" s="90" t="s">
        <v>87</v>
      </c>
      <c r="M20" s="90" t="s">
        <v>88</v>
      </c>
      <c r="N20" s="90" t="s">
        <v>89</v>
      </c>
      <c r="O20" s="90" t="s">
        <v>90</v>
      </c>
      <c r="P20" s="65" t="s">
        <v>91</v>
      </c>
      <c r="Q20" s="45"/>
      <c r="R20" s="45">
        <v>20</v>
      </c>
      <c r="S20" s="45" t="s">
        <v>92</v>
      </c>
      <c r="T20" s="45"/>
    </row>
    <row r="21" spans="1:20" x14ac:dyDescent="0.2">
      <c r="A21" s="104">
        <v>-13467</v>
      </c>
      <c r="B21" s="104">
        <v>2.1787560006487183E-2</v>
      </c>
      <c r="D21" s="92">
        <f t="shared" ref="D21:D84" si="3">A21/A$18</f>
        <v>-1.3467</v>
      </c>
      <c r="E21" s="92">
        <f t="shared" ref="E21:E84" si="4">B21/B$18</f>
        <v>2.1787560006487183E-2</v>
      </c>
      <c r="F21" s="36">
        <f t="shared" ref="F21:F84" si="5">D21*D21</f>
        <v>1.81360089</v>
      </c>
      <c r="G21" s="36">
        <f t="shared" ref="G21:G84" si="6">D21*F21</f>
        <v>-2.4423763185629999</v>
      </c>
      <c r="H21" s="36">
        <f t="shared" ref="H21:H84" si="7">F21*F21</f>
        <v>3.2891481882087921</v>
      </c>
      <c r="I21" s="36">
        <f t="shared" ref="I21:I84" si="8">E21*D21</f>
        <v>-2.9341307060736291E-2</v>
      </c>
      <c r="J21" s="36">
        <f t="shared" ref="J21:J84" si="9">I21*D21</f>
        <v>3.9513938218693562E-2</v>
      </c>
      <c r="K21" s="36">
        <f t="shared" ref="K21:K84" ca="1" si="10">+E$4+E$5*D21+E$6*D21^2</f>
        <v>-2.3163923063149853E-2</v>
      </c>
      <c r="L21" s="36">
        <f t="shared" ref="L21:L84" ca="1" si="11">+(K21-E21)^2</f>
        <v>2.0206358301598647E-3</v>
      </c>
      <c r="M21" s="36">
        <f t="shared" ref="M21:M84" ca="1" si="12">(M$1-M$2*D21+M$3*F21)^2</f>
        <v>968318013979.40674</v>
      </c>
      <c r="N21" s="36">
        <f t="shared" ref="N21:N84" ca="1" si="13">(-M$2+M$4*D21-M$5*F21)^2</f>
        <v>465598360195.32245</v>
      </c>
      <c r="O21" s="36">
        <f t="shared" ref="O21:O84" ca="1" si="14">+(M$3-D21*M$5+F21*M$6)^2</f>
        <v>12910720045.206909</v>
      </c>
      <c r="P21" s="45">
        <f t="shared" ref="P21:P84" ca="1" si="15">+E21-K21</f>
        <v>4.4951483069637033E-2</v>
      </c>
      <c r="R21" s="45">
        <v>21</v>
      </c>
      <c r="S21" s="45" t="s">
        <v>93</v>
      </c>
    </row>
    <row r="22" spans="1:20" x14ac:dyDescent="0.2">
      <c r="A22" s="104">
        <v>-13462.5</v>
      </c>
      <c r="B22" s="104">
        <v>2.2179500003403518E-2</v>
      </c>
      <c r="D22" s="92">
        <f t="shared" si="3"/>
        <v>-1.3462499999999999</v>
      </c>
      <c r="E22" s="92">
        <f t="shared" si="4"/>
        <v>2.2179500003403518E-2</v>
      </c>
      <c r="F22" s="36">
        <f t="shared" si="5"/>
        <v>1.8123890624999999</v>
      </c>
      <c r="G22" s="36">
        <f t="shared" si="6"/>
        <v>-2.4399287753906247</v>
      </c>
      <c r="H22" s="36">
        <f t="shared" si="7"/>
        <v>3.2847541138696283</v>
      </c>
      <c r="I22" s="36">
        <f t="shared" si="8"/>
        <v>-2.9859151879581984E-2</v>
      </c>
      <c r="J22" s="36">
        <f t="shared" si="9"/>
        <v>4.0197883217887247E-2</v>
      </c>
      <c r="K22" s="36">
        <f t="shared" ca="1" si="10"/>
        <v>-2.3162264152702082E-2</v>
      </c>
      <c r="L22" s="36">
        <f t="shared" ca="1" si="11"/>
        <v>2.0558755767879026E-3</v>
      </c>
      <c r="M22" s="36">
        <f t="shared" ca="1" si="12"/>
        <v>967911376640.57397</v>
      </c>
      <c r="N22" s="36">
        <f t="shared" ca="1" si="13"/>
        <v>465401503479.36707</v>
      </c>
      <c r="O22" s="36">
        <f t="shared" ca="1" si="14"/>
        <v>12905228622.318455</v>
      </c>
      <c r="P22" s="45">
        <f t="shared" ca="1" si="15"/>
        <v>4.53417641561056E-2</v>
      </c>
      <c r="R22" s="45">
        <v>22</v>
      </c>
      <c r="S22" s="45" t="s">
        <v>2184</v>
      </c>
    </row>
    <row r="23" spans="1:20" x14ac:dyDescent="0.2">
      <c r="A23" s="104">
        <v>-12508</v>
      </c>
      <c r="B23" s="104">
        <v>1.542543999676127E-2</v>
      </c>
      <c r="D23" s="92">
        <f t="shared" si="3"/>
        <v>-1.2507999999999999</v>
      </c>
      <c r="E23" s="92">
        <f t="shared" si="4"/>
        <v>1.542543999676127E-2</v>
      </c>
      <c r="F23" s="36">
        <f t="shared" si="5"/>
        <v>1.5645006399999999</v>
      </c>
      <c r="G23" s="36">
        <f t="shared" si="6"/>
        <v>-1.9568774005119998</v>
      </c>
      <c r="H23" s="36">
        <f t="shared" si="7"/>
        <v>2.4476622525604093</v>
      </c>
      <c r="I23" s="36">
        <f t="shared" si="8"/>
        <v>-1.9294140347948994E-2</v>
      </c>
      <c r="J23" s="36">
        <f t="shared" si="9"/>
        <v>2.4133110747214599E-2</v>
      </c>
      <c r="K23" s="36">
        <f t="shared" ca="1" si="10"/>
        <v>-2.2798601963170875E-2</v>
      </c>
      <c r="L23" s="36">
        <f t="shared" ca="1" si="11"/>
        <v>1.4610773837546536E-3</v>
      </c>
      <c r="M23" s="36">
        <f t="shared" ca="1" si="12"/>
        <v>884494451618.4469</v>
      </c>
      <c r="N23" s="36">
        <f t="shared" ca="1" si="13"/>
        <v>425027574297.56262</v>
      </c>
      <c r="O23" s="36">
        <f t="shared" ca="1" si="14"/>
        <v>11779203704.19935</v>
      </c>
      <c r="P23" s="45">
        <f t="shared" ca="1" si="15"/>
        <v>3.8224041959932148E-2</v>
      </c>
      <c r="R23" s="45">
        <v>23</v>
      </c>
      <c r="S23" s="45" t="s">
        <v>94</v>
      </c>
    </row>
    <row r="24" spans="1:20" x14ac:dyDescent="0.2">
      <c r="A24" s="104">
        <v>-12453</v>
      </c>
      <c r="B24" s="104">
        <v>2.4438040003587957E-2</v>
      </c>
      <c r="D24" s="92">
        <f t="shared" si="3"/>
        <v>-1.2453000000000001</v>
      </c>
      <c r="E24" s="92">
        <f t="shared" si="4"/>
        <v>2.4438040003587957E-2</v>
      </c>
      <c r="F24" s="36">
        <f t="shared" si="5"/>
        <v>1.5507720900000002</v>
      </c>
      <c r="G24" s="36">
        <f t="shared" si="6"/>
        <v>-1.9311764836770002</v>
      </c>
      <c r="H24" s="36">
        <f t="shared" si="7"/>
        <v>2.4048940751229684</v>
      </c>
      <c r="I24" s="36">
        <f t="shared" si="8"/>
        <v>-3.0432691216468084E-2</v>
      </c>
      <c r="J24" s="36">
        <f t="shared" si="9"/>
        <v>3.7897830371867711E-2</v>
      </c>
      <c r="K24" s="36">
        <f t="shared" ca="1" si="10"/>
        <v>-2.2776932030582488E-2</v>
      </c>
      <c r="L24" s="36">
        <f t="shared" ca="1" si="11"/>
        <v>2.229253584187497E-3</v>
      </c>
      <c r="M24" s="36">
        <f t="shared" ca="1" si="12"/>
        <v>879857113186.92773</v>
      </c>
      <c r="N24" s="36">
        <f t="shared" ca="1" si="13"/>
        <v>422783638302.50677</v>
      </c>
      <c r="O24" s="36">
        <f t="shared" ca="1" si="14"/>
        <v>11716634364.216457</v>
      </c>
      <c r="P24" s="45">
        <f t="shared" ca="1" si="15"/>
        <v>4.7214972034170445E-2</v>
      </c>
      <c r="R24" s="45">
        <v>24</v>
      </c>
      <c r="S24" s="45" t="s">
        <v>79</v>
      </c>
    </row>
    <row r="25" spans="1:20" x14ac:dyDescent="0.2">
      <c r="A25" s="104">
        <v>-12370.5</v>
      </c>
      <c r="B25" s="104">
        <v>1.4956939994590357E-2</v>
      </c>
      <c r="D25" s="92">
        <f t="shared" si="3"/>
        <v>-1.23705</v>
      </c>
      <c r="E25" s="92">
        <f t="shared" si="4"/>
        <v>1.4956939994590357E-2</v>
      </c>
      <c r="F25" s="36">
        <f t="shared" si="5"/>
        <v>1.5302927024999999</v>
      </c>
      <c r="G25" s="36">
        <f t="shared" si="6"/>
        <v>-1.8930485876276248</v>
      </c>
      <c r="H25" s="36">
        <f t="shared" si="7"/>
        <v>2.3417957553247533</v>
      </c>
      <c r="I25" s="36">
        <f t="shared" si="8"/>
        <v>-1.8502482620308E-2</v>
      </c>
      <c r="J25" s="36">
        <f t="shared" si="9"/>
        <v>2.2888496125452011E-2</v>
      </c>
      <c r="K25" s="36">
        <f t="shared" ca="1" si="10"/>
        <v>-2.2744281037291675E-2</v>
      </c>
      <c r="L25" s="36">
        <f t="shared" ca="1" si="11"/>
        <v>1.4213820672948241E-3</v>
      </c>
      <c r="M25" s="36">
        <f t="shared" ca="1" si="12"/>
        <v>872935106122.26196</v>
      </c>
      <c r="N25" s="36">
        <f t="shared" ca="1" si="13"/>
        <v>419434297938.00708</v>
      </c>
      <c r="O25" s="36">
        <f t="shared" ca="1" si="14"/>
        <v>11623245037.362148</v>
      </c>
      <c r="P25" s="45">
        <f t="shared" ca="1" si="15"/>
        <v>3.7701221031882032E-2</v>
      </c>
      <c r="R25" s="45">
        <v>25</v>
      </c>
      <c r="S25" s="45" t="s">
        <v>80</v>
      </c>
    </row>
    <row r="26" spans="1:20" x14ac:dyDescent="0.2">
      <c r="A26" s="104">
        <v>-12007</v>
      </c>
      <c r="B26" s="104">
        <v>1.7394759997841902E-2</v>
      </c>
      <c r="D26" s="92">
        <f t="shared" si="3"/>
        <v>-1.2007000000000001</v>
      </c>
      <c r="E26" s="92">
        <f t="shared" si="4"/>
        <v>1.7394759997841902E-2</v>
      </c>
      <c r="F26" s="36">
        <f t="shared" si="5"/>
        <v>1.4416804900000002</v>
      </c>
      <c r="G26" s="36">
        <f t="shared" si="6"/>
        <v>-1.7310257643430005</v>
      </c>
      <c r="H26" s="36">
        <f t="shared" si="7"/>
        <v>2.0784426352466405</v>
      </c>
      <c r="I26" s="36">
        <f t="shared" si="8"/>
        <v>-2.0885888329408773E-2</v>
      </c>
      <c r="J26" s="36">
        <f t="shared" si="9"/>
        <v>2.5077686117121117E-2</v>
      </c>
      <c r="K26" s="36">
        <f t="shared" ca="1" si="10"/>
        <v>-2.2598330850627363E-2</v>
      </c>
      <c r="L26" s="36">
        <f t="shared" ca="1" si="11"/>
        <v>1.5994473156139158E-3</v>
      </c>
      <c r="M26" s="36">
        <f t="shared" ca="1" si="12"/>
        <v>842918426987.63599</v>
      </c>
      <c r="N26" s="36">
        <f t="shared" ca="1" si="13"/>
        <v>404911749324.60388</v>
      </c>
      <c r="O26" s="36">
        <f t="shared" ca="1" si="14"/>
        <v>11218354209.131927</v>
      </c>
      <c r="P26" s="45">
        <f t="shared" ca="1" si="15"/>
        <v>3.9993090848469262E-2</v>
      </c>
      <c r="R26" s="45">
        <v>26</v>
      </c>
      <c r="S26" s="45" t="s">
        <v>95</v>
      </c>
    </row>
    <row r="27" spans="1:20" x14ac:dyDescent="0.2">
      <c r="A27" s="104">
        <v>-11806.5</v>
      </c>
      <c r="B27" s="104">
        <v>2.6413419996970333E-2</v>
      </c>
      <c r="D27" s="92">
        <f t="shared" si="3"/>
        <v>-1.18065</v>
      </c>
      <c r="E27" s="92">
        <f t="shared" si="4"/>
        <v>2.6413419996970333E-2</v>
      </c>
      <c r="F27" s="36">
        <f t="shared" si="5"/>
        <v>1.3939344224999999</v>
      </c>
      <c r="G27" s="36">
        <f t="shared" si="6"/>
        <v>-1.6457486759246249</v>
      </c>
      <c r="H27" s="36">
        <f t="shared" si="7"/>
        <v>1.9430531742304082</v>
      </c>
      <c r="I27" s="36">
        <f t="shared" si="8"/>
        <v>-3.1185004319423022E-2</v>
      </c>
      <c r="J27" s="36">
        <f t="shared" si="9"/>
        <v>3.6818575349726788E-2</v>
      </c>
      <c r="K27" s="36">
        <f t="shared" ca="1" si="10"/>
        <v>-2.251637101200038E-2</v>
      </c>
      <c r="L27" s="36">
        <f t="shared" ca="1" si="11"/>
        <v>2.3941244481815514E-3</v>
      </c>
      <c r="M27" s="36">
        <f t="shared" ca="1" si="12"/>
        <v>826694621481.98254</v>
      </c>
      <c r="N27" s="36">
        <f t="shared" ca="1" si="13"/>
        <v>397063505969.46875</v>
      </c>
      <c r="O27" s="36">
        <f t="shared" ca="1" si="14"/>
        <v>10999571755.321989</v>
      </c>
      <c r="P27" s="45">
        <f t="shared" ca="1" si="15"/>
        <v>4.8929791008970713E-2</v>
      </c>
    </row>
    <row r="28" spans="1:20" x14ac:dyDescent="0.2">
      <c r="A28" s="104">
        <v>-10731.5</v>
      </c>
      <c r="B28" s="104">
        <v>2.3932420001074206E-2</v>
      </c>
      <c r="D28" s="92">
        <f t="shared" si="3"/>
        <v>-1.07315</v>
      </c>
      <c r="E28" s="92">
        <f t="shared" si="4"/>
        <v>2.3932420001074206E-2</v>
      </c>
      <c r="F28" s="36">
        <f t="shared" si="5"/>
        <v>1.1516509225</v>
      </c>
      <c r="G28" s="36">
        <f t="shared" si="6"/>
        <v>-1.2358941874808751</v>
      </c>
      <c r="H28" s="36">
        <f t="shared" si="7"/>
        <v>1.3262998472951011</v>
      </c>
      <c r="I28" s="36">
        <f t="shared" si="8"/>
        <v>-2.5683076524152786E-2</v>
      </c>
      <c r="J28" s="36">
        <f t="shared" si="9"/>
        <v>2.7561793571894564E-2</v>
      </c>
      <c r="K28" s="36">
        <f t="shared" ca="1" si="10"/>
        <v>-2.2059276477692007E-2</v>
      </c>
      <c r="L28" s="36">
        <f t="shared" ca="1" si="11"/>
        <v>2.1152361449949565E-3</v>
      </c>
      <c r="M28" s="36">
        <f t="shared" ca="1" si="12"/>
        <v>743640838091.74292</v>
      </c>
      <c r="N28" s="36">
        <f t="shared" ca="1" si="13"/>
        <v>356899193595.61957</v>
      </c>
      <c r="O28" s="36">
        <f t="shared" ca="1" si="14"/>
        <v>9880252359.1531277</v>
      </c>
      <c r="P28" s="45">
        <f t="shared" ca="1" si="15"/>
        <v>4.5991696478766213E-2</v>
      </c>
    </row>
    <row r="29" spans="1:20" x14ac:dyDescent="0.2">
      <c r="A29" s="104">
        <v>-10617</v>
      </c>
      <c r="B29" s="104">
        <v>2.234956000756938E-2</v>
      </c>
      <c r="D29" s="92">
        <f t="shared" si="3"/>
        <v>-1.0617000000000001</v>
      </c>
      <c r="E29" s="92">
        <f t="shared" si="4"/>
        <v>2.234956000756938E-2</v>
      </c>
      <c r="F29" s="36">
        <f t="shared" si="5"/>
        <v>1.1272068900000003</v>
      </c>
      <c r="G29" s="36">
        <f t="shared" si="6"/>
        <v>-1.1967555551130005</v>
      </c>
      <c r="H29" s="36">
        <f t="shared" si="7"/>
        <v>1.2705953728634727</v>
      </c>
      <c r="I29" s="36">
        <f t="shared" si="8"/>
        <v>-2.3728527860036413E-2</v>
      </c>
      <c r="J29" s="36">
        <f t="shared" si="9"/>
        <v>2.5192578029000663E-2</v>
      </c>
      <c r="K29" s="36">
        <f t="shared" ca="1" si="10"/>
        <v>-2.200883652490063E-2</v>
      </c>
      <c r="L29" s="36">
        <f t="shared" ca="1" si="11"/>
        <v>1.9676673429318472E-3</v>
      </c>
      <c r="M29" s="36">
        <f t="shared" ca="1" si="12"/>
        <v>735176493571.88391</v>
      </c>
      <c r="N29" s="36">
        <f t="shared" ca="1" si="13"/>
        <v>352807165092.80359</v>
      </c>
      <c r="O29" s="36">
        <f t="shared" ca="1" si="14"/>
        <v>9766246022.4933281</v>
      </c>
      <c r="P29" s="45">
        <f t="shared" ca="1" si="15"/>
        <v>4.4358396532470007E-2</v>
      </c>
    </row>
    <row r="30" spans="1:20" x14ac:dyDescent="0.2">
      <c r="A30" s="104">
        <v>-9375</v>
      </c>
      <c r="B30" s="104">
        <v>1.1524999994435348E-2</v>
      </c>
      <c r="D30" s="92">
        <f t="shared" si="3"/>
        <v>-0.9375</v>
      </c>
      <c r="E30" s="92">
        <f t="shared" si="4"/>
        <v>1.1524999994435348E-2</v>
      </c>
      <c r="F30" s="36">
        <f t="shared" si="5"/>
        <v>0.87890625</v>
      </c>
      <c r="G30" s="36">
        <f t="shared" si="6"/>
        <v>-0.823974609375</v>
      </c>
      <c r="H30" s="36">
        <f t="shared" si="7"/>
        <v>0.7724761962890625</v>
      </c>
      <c r="I30" s="36">
        <f t="shared" si="8"/>
        <v>-1.0804687494783138E-2</v>
      </c>
      <c r="J30" s="36">
        <f t="shared" si="9"/>
        <v>1.0129394526359192E-2</v>
      </c>
      <c r="K30" s="36">
        <f t="shared" ca="1" si="10"/>
        <v>-2.1440008275434606E-2</v>
      </c>
      <c r="L30" s="36">
        <f t="shared" ca="1" si="11"/>
        <v>1.0866917702325942E-3</v>
      </c>
      <c r="M30" s="36">
        <f t="shared" ca="1" si="12"/>
        <v>647900861869.29077</v>
      </c>
      <c r="N30" s="36">
        <f t="shared" ca="1" si="13"/>
        <v>310629635553.69568</v>
      </c>
      <c r="O30" s="36">
        <f t="shared" ca="1" si="14"/>
        <v>8591541427.6487656</v>
      </c>
      <c r="P30" s="45">
        <f t="shared" ca="1" si="15"/>
        <v>3.296500826986995E-2</v>
      </c>
    </row>
    <row r="31" spans="1:20" x14ac:dyDescent="0.2">
      <c r="A31" s="104">
        <v>-9277</v>
      </c>
      <c r="B31" s="104">
        <v>8.8383600013912655E-3</v>
      </c>
      <c r="D31" s="92">
        <f t="shared" si="3"/>
        <v>-0.92769999999999997</v>
      </c>
      <c r="E31" s="92">
        <f t="shared" si="4"/>
        <v>8.8383600013912655E-3</v>
      </c>
      <c r="F31" s="36">
        <f t="shared" si="5"/>
        <v>0.86062728999999993</v>
      </c>
      <c r="G31" s="36">
        <f t="shared" si="6"/>
        <v>-0.79840393693299994</v>
      </c>
      <c r="H31" s="36">
        <f t="shared" si="7"/>
        <v>0.74067933229274396</v>
      </c>
      <c r="I31" s="36">
        <f t="shared" si="8"/>
        <v>-8.1993465732906768E-3</v>
      </c>
      <c r="J31" s="36">
        <f t="shared" si="9"/>
        <v>7.6065338160417606E-3</v>
      </c>
      <c r="K31" s="36">
        <f t="shared" ca="1" si="10"/>
        <v>-2.1393433636946232E-2</v>
      </c>
      <c r="L31" s="36">
        <f t="shared" ca="1" si="11"/>
        <v>9.1396134659102359E-4</v>
      </c>
      <c r="M31" s="36">
        <f t="shared" ca="1" si="12"/>
        <v>641359638952.87646</v>
      </c>
      <c r="N31" s="36">
        <f t="shared" ca="1" si="13"/>
        <v>307469664523.57257</v>
      </c>
      <c r="O31" s="36">
        <f t="shared" ca="1" si="14"/>
        <v>8503561884.3224926</v>
      </c>
      <c r="P31" s="45">
        <f t="shared" ca="1" si="15"/>
        <v>3.0231793638337497E-2</v>
      </c>
    </row>
    <row r="32" spans="1:20" x14ac:dyDescent="0.2">
      <c r="A32" s="104">
        <v>-9260</v>
      </c>
      <c r="B32" s="104">
        <v>1.8096799998602364E-2</v>
      </c>
      <c r="D32" s="92">
        <f t="shared" si="3"/>
        <v>-0.92600000000000005</v>
      </c>
      <c r="E32" s="92">
        <f t="shared" si="4"/>
        <v>1.8096799998602364E-2</v>
      </c>
      <c r="F32" s="36">
        <f t="shared" si="5"/>
        <v>0.85747600000000013</v>
      </c>
      <c r="G32" s="36">
        <f t="shared" si="6"/>
        <v>-0.79402277600000015</v>
      </c>
      <c r="H32" s="36">
        <f t="shared" si="7"/>
        <v>0.7352650905760002</v>
      </c>
      <c r="I32" s="36">
        <f t="shared" si="8"/>
        <v>-1.6757636798705788E-2</v>
      </c>
      <c r="J32" s="36">
        <f t="shared" si="9"/>
        <v>1.5517571675601562E-2</v>
      </c>
      <c r="K32" s="36">
        <f t="shared" ca="1" si="10"/>
        <v>-2.1385329184778996E-2</v>
      </c>
      <c r="L32" s="36">
        <f t="shared" ca="1" si="11"/>
        <v>1.5588385248532137E-3</v>
      </c>
      <c r="M32" s="36">
        <f t="shared" ca="1" si="12"/>
        <v>640229960128.72681</v>
      </c>
      <c r="N32" s="36">
        <f t="shared" ca="1" si="13"/>
        <v>306923950757.27405</v>
      </c>
      <c r="O32" s="36">
        <f t="shared" ca="1" si="14"/>
        <v>8488368637.3471031</v>
      </c>
      <c r="P32" s="45">
        <f t="shared" ca="1" si="15"/>
        <v>3.9482129183381356E-2</v>
      </c>
    </row>
    <row r="33" spans="1:16" x14ac:dyDescent="0.2">
      <c r="A33" s="104">
        <v>-9259.5</v>
      </c>
      <c r="B33" s="104">
        <v>1.0251460000290535E-2</v>
      </c>
      <c r="D33" s="92">
        <f t="shared" si="3"/>
        <v>-0.92595000000000005</v>
      </c>
      <c r="E33" s="92">
        <f t="shared" si="4"/>
        <v>1.0251460000290535E-2</v>
      </c>
      <c r="F33" s="36">
        <f t="shared" si="5"/>
        <v>0.85738340250000011</v>
      </c>
      <c r="G33" s="36">
        <f t="shared" si="6"/>
        <v>-0.79389416154487513</v>
      </c>
      <c r="H33" s="36">
        <f t="shared" si="7"/>
        <v>0.73510629888247725</v>
      </c>
      <c r="I33" s="36">
        <f t="shared" si="8"/>
        <v>-9.4923393872690214E-3</v>
      </c>
      <c r="J33" s="36">
        <f t="shared" si="9"/>
        <v>8.7894316556417513E-3</v>
      </c>
      <c r="K33" s="36">
        <f t="shared" ca="1" si="10"/>
        <v>-2.1385090705848882E-2</v>
      </c>
      <c r="L33" s="36">
        <f t="shared" ca="1" si="11"/>
        <v>1.0008713405821304E-3</v>
      </c>
      <c r="M33" s="36">
        <f t="shared" ca="1" si="12"/>
        <v>640196756718.76404</v>
      </c>
      <c r="N33" s="36">
        <f t="shared" ca="1" si="13"/>
        <v>306907911271.48584</v>
      </c>
      <c r="O33" s="36">
        <f t="shared" ca="1" si="14"/>
        <v>8487922083.164402</v>
      </c>
      <c r="P33" s="45">
        <f t="shared" ca="1" si="15"/>
        <v>3.1636550706139417E-2</v>
      </c>
    </row>
    <row r="34" spans="1:16" x14ac:dyDescent="0.2">
      <c r="A34" s="104">
        <v>-9255.5</v>
      </c>
      <c r="B34" s="104">
        <v>6.4887400003499351E-3</v>
      </c>
      <c r="D34" s="92">
        <f t="shared" si="3"/>
        <v>-0.92554999999999998</v>
      </c>
      <c r="E34" s="92">
        <f t="shared" si="4"/>
        <v>6.4887400003499351E-3</v>
      </c>
      <c r="F34" s="36">
        <f t="shared" si="5"/>
        <v>0.85664280250000002</v>
      </c>
      <c r="G34" s="36">
        <f t="shared" si="6"/>
        <v>-0.79286574585387504</v>
      </c>
      <c r="H34" s="36">
        <f t="shared" si="7"/>
        <v>0.73383689107505401</v>
      </c>
      <c r="I34" s="36">
        <f t="shared" si="8"/>
        <v>-6.0056533073238822E-3</v>
      </c>
      <c r="J34" s="36">
        <f t="shared" si="9"/>
        <v>5.5585324185936187E-3</v>
      </c>
      <c r="K34" s="36">
        <f t="shared" ca="1" si="10"/>
        <v>-2.1383182642588736E-2</v>
      </c>
      <c r="L34" s="36">
        <f t="shared" ca="1" si="11"/>
        <v>7.768440718139574E-4</v>
      </c>
      <c r="M34" s="36">
        <f t="shared" ca="1" si="12"/>
        <v>639931175579.94055</v>
      </c>
      <c r="N34" s="36">
        <f t="shared" ca="1" si="13"/>
        <v>306779617839.0567</v>
      </c>
      <c r="O34" s="36">
        <f t="shared" ca="1" si="14"/>
        <v>8484350279.0011368</v>
      </c>
      <c r="P34" s="45">
        <f t="shared" ca="1" si="15"/>
        <v>2.7871922642938671E-2</v>
      </c>
    </row>
    <row r="35" spans="1:16" x14ac:dyDescent="0.2">
      <c r="A35" s="104">
        <v>-9238.5</v>
      </c>
      <c r="B35" s="104">
        <v>1.6747180001402739E-2</v>
      </c>
      <c r="D35" s="92">
        <f t="shared" si="3"/>
        <v>-0.92384999999999995</v>
      </c>
      <c r="E35" s="92">
        <f t="shared" si="4"/>
        <v>1.6747180001402739E-2</v>
      </c>
      <c r="F35" s="36">
        <f t="shared" si="5"/>
        <v>0.85349882249999987</v>
      </c>
      <c r="G35" s="36">
        <f t="shared" si="6"/>
        <v>-0.78850488716662481</v>
      </c>
      <c r="H35" s="36">
        <f t="shared" si="7"/>
        <v>0.72846024000888632</v>
      </c>
      <c r="I35" s="36">
        <f t="shared" si="8"/>
        <v>-1.547188224429592E-2</v>
      </c>
      <c r="J35" s="36">
        <f t="shared" si="9"/>
        <v>1.4293698411392785E-2</v>
      </c>
      <c r="K35" s="36">
        <f t="shared" ca="1" si="10"/>
        <v>-2.1375068775985145E-2</v>
      </c>
      <c r="L35" s="36">
        <f t="shared" ca="1" si="11"/>
        <v>1.4533058518450524E-3</v>
      </c>
      <c r="M35" s="36">
        <f t="shared" ca="1" si="12"/>
        <v>638803370532.46912</v>
      </c>
      <c r="N35" s="36">
        <f t="shared" ca="1" si="13"/>
        <v>306234815922.28564</v>
      </c>
      <c r="O35" s="36">
        <f t="shared" ca="1" si="14"/>
        <v>8469182587.7600365</v>
      </c>
      <c r="P35" s="45">
        <f t="shared" ca="1" si="15"/>
        <v>3.8122248777387888E-2</v>
      </c>
    </row>
    <row r="36" spans="1:16" x14ac:dyDescent="0.2">
      <c r="A36" s="104">
        <v>-9123</v>
      </c>
      <c r="B36" s="104">
        <v>1.9473640000796877E-2</v>
      </c>
      <c r="D36" s="92">
        <f t="shared" si="3"/>
        <v>-0.9123</v>
      </c>
      <c r="E36" s="92">
        <f t="shared" si="4"/>
        <v>1.9473640000796877E-2</v>
      </c>
      <c r="F36" s="36">
        <f t="shared" si="5"/>
        <v>0.83229129000000002</v>
      </c>
      <c r="G36" s="36">
        <f t="shared" si="6"/>
        <v>-0.75929934386700004</v>
      </c>
      <c r="H36" s="36">
        <f t="shared" si="7"/>
        <v>0.69270879140986408</v>
      </c>
      <c r="I36" s="36">
        <f t="shared" si="8"/>
        <v>-1.7765801772726991E-2</v>
      </c>
      <c r="J36" s="36">
        <f t="shared" si="9"/>
        <v>1.6207740957258833E-2</v>
      </c>
      <c r="K36" s="36">
        <f t="shared" ca="1" si="10"/>
        <v>-2.1319745117069775E-2</v>
      </c>
      <c r="L36" s="36">
        <f t="shared" ca="1" si="11"/>
        <v>1.6641002693745842E-3</v>
      </c>
      <c r="M36" s="36">
        <f t="shared" ca="1" si="12"/>
        <v>631180054281.88403</v>
      </c>
      <c r="N36" s="36">
        <f t="shared" ca="1" si="13"/>
        <v>302552406404.03223</v>
      </c>
      <c r="O36" s="36">
        <f t="shared" ca="1" si="14"/>
        <v>8366665085.9058914</v>
      </c>
      <c r="P36" s="45">
        <f t="shared" ca="1" si="15"/>
        <v>4.0793385117866648E-2</v>
      </c>
    </row>
    <row r="37" spans="1:16" x14ac:dyDescent="0.2">
      <c r="A37" s="104">
        <v>-9115</v>
      </c>
      <c r="B37" s="104">
        <v>2.5948200003767852E-2</v>
      </c>
      <c r="D37" s="92">
        <f t="shared" si="3"/>
        <v>-0.91149999999999998</v>
      </c>
      <c r="E37" s="92">
        <f t="shared" si="4"/>
        <v>2.5948200003767852E-2</v>
      </c>
      <c r="F37" s="36">
        <f t="shared" si="5"/>
        <v>0.83083224999999994</v>
      </c>
      <c r="G37" s="36">
        <f t="shared" si="6"/>
        <v>-0.75730359587499996</v>
      </c>
      <c r="H37" s="36">
        <f t="shared" si="7"/>
        <v>0.69028222764006242</v>
      </c>
      <c r="I37" s="36">
        <f t="shared" si="8"/>
        <v>-2.3651784303434398E-2</v>
      </c>
      <c r="J37" s="36">
        <f t="shared" si="9"/>
        <v>2.1558601392580454E-2</v>
      </c>
      <c r="K37" s="36">
        <f t="shared" ca="1" si="10"/>
        <v>-2.1315900451026965E-2</v>
      </c>
      <c r="L37" s="36">
        <f t="shared" ca="1" si="11"/>
        <v>2.2338951918009354E-3</v>
      </c>
      <c r="M37" s="36">
        <f t="shared" ca="1" si="12"/>
        <v>630654552145.13855</v>
      </c>
      <c r="N37" s="36">
        <f t="shared" ca="1" si="13"/>
        <v>302298573904.93311</v>
      </c>
      <c r="O37" s="36">
        <f t="shared" ca="1" si="14"/>
        <v>8359598670.3230047</v>
      </c>
      <c r="P37" s="45">
        <f t="shared" ca="1" si="15"/>
        <v>4.7264100454794816E-2</v>
      </c>
    </row>
    <row r="38" spans="1:16" x14ac:dyDescent="0.2">
      <c r="A38" s="104">
        <v>-7842.5</v>
      </c>
      <c r="B38" s="104">
        <v>1.455790000181878E-2</v>
      </c>
      <c r="D38" s="92">
        <f t="shared" si="3"/>
        <v>-0.78425</v>
      </c>
      <c r="E38" s="92">
        <f t="shared" si="4"/>
        <v>1.455790000181878E-2</v>
      </c>
      <c r="F38" s="36">
        <f t="shared" si="5"/>
        <v>0.61504806249999999</v>
      </c>
      <c r="G38" s="36">
        <f t="shared" si="6"/>
        <v>-0.48235144301562499</v>
      </c>
      <c r="H38" s="36">
        <f t="shared" si="7"/>
        <v>0.37828411918500388</v>
      </c>
      <c r="I38" s="36">
        <f t="shared" si="8"/>
        <v>-1.1417033076426377E-2</v>
      </c>
      <c r="J38" s="36">
        <f t="shared" si="9"/>
        <v>8.9538081901873873E-3</v>
      </c>
      <c r="K38" s="36">
        <f t="shared" ca="1" si="10"/>
        <v>-2.0683373000217376E-2</v>
      </c>
      <c r="L38" s="36">
        <f t="shared" ca="1" si="11"/>
        <v>1.2419473228040421E-3</v>
      </c>
      <c r="M38" s="36">
        <f t="shared" ca="1" si="12"/>
        <v>551124341596.72412</v>
      </c>
      <c r="N38" s="36">
        <f t="shared" ca="1" si="13"/>
        <v>263897450505.13025</v>
      </c>
      <c r="O38" s="36">
        <f t="shared" ca="1" si="14"/>
        <v>7290913053.8120852</v>
      </c>
      <c r="P38" s="45">
        <f t="shared" ca="1" si="15"/>
        <v>3.5241273002036153E-2</v>
      </c>
    </row>
    <row r="39" spans="1:16" x14ac:dyDescent="0.2">
      <c r="A39" s="104">
        <v>-7839</v>
      </c>
      <c r="B39" s="104">
        <v>1.3640519995533396E-2</v>
      </c>
      <c r="D39" s="92">
        <f t="shared" si="3"/>
        <v>-0.78390000000000004</v>
      </c>
      <c r="E39" s="92">
        <f t="shared" si="4"/>
        <v>1.3640519995533396E-2</v>
      </c>
      <c r="F39" s="36">
        <f t="shared" si="5"/>
        <v>0.61449921000000007</v>
      </c>
      <c r="G39" s="36">
        <f t="shared" si="6"/>
        <v>-0.48170593071900009</v>
      </c>
      <c r="H39" s="36">
        <f t="shared" si="7"/>
        <v>0.37760927909062419</v>
      </c>
      <c r="I39" s="36">
        <f t="shared" si="8"/>
        <v>-1.0692803624498629E-2</v>
      </c>
      <c r="J39" s="36">
        <f t="shared" si="9"/>
        <v>8.3820887612444748E-3</v>
      </c>
      <c r="K39" s="36">
        <f t="shared" ca="1" si="10"/>
        <v>-2.0681575722130204E-2</v>
      </c>
      <c r="L39" s="36">
        <f t="shared" ca="1" si="11"/>
        <v>1.178006254452462E-3</v>
      </c>
      <c r="M39" s="36">
        <f t="shared" ca="1" si="12"/>
        <v>550916469953.39624</v>
      </c>
      <c r="N39" s="36">
        <f t="shared" ca="1" si="13"/>
        <v>263797119023.41284</v>
      </c>
      <c r="O39" s="36">
        <f t="shared" ca="1" si="14"/>
        <v>7288121864.1087427</v>
      </c>
      <c r="P39" s="45">
        <f t="shared" ca="1" si="15"/>
        <v>3.4322095717663599E-2</v>
      </c>
    </row>
    <row r="40" spans="1:16" x14ac:dyDescent="0.2">
      <c r="A40" s="104">
        <v>-7634</v>
      </c>
      <c r="B40" s="104">
        <v>7.0511200028704479E-3</v>
      </c>
      <c r="D40" s="92">
        <f t="shared" si="3"/>
        <v>-0.76339999999999997</v>
      </c>
      <c r="E40" s="92">
        <f t="shared" si="4"/>
        <v>7.0511200028704479E-3</v>
      </c>
      <c r="F40" s="36">
        <f t="shared" si="5"/>
        <v>0.58277955999999997</v>
      </c>
      <c r="G40" s="36">
        <f t="shared" si="6"/>
        <v>-0.44489391610399998</v>
      </c>
      <c r="H40" s="36">
        <f t="shared" si="7"/>
        <v>0.33963201555379358</v>
      </c>
      <c r="I40" s="36">
        <f t="shared" si="8"/>
        <v>-5.3828250101913E-3</v>
      </c>
      <c r="J40" s="36">
        <f t="shared" si="9"/>
        <v>4.1092486127800379E-3</v>
      </c>
      <c r="K40" s="36">
        <f t="shared" ca="1" si="10"/>
        <v>-2.057575610295331E-2</v>
      </c>
      <c r="L40" s="36">
        <f t="shared" ca="1" si="11"/>
        <v>7.6324428336653569E-4</v>
      </c>
      <c r="M40" s="36">
        <f t="shared" ca="1" si="12"/>
        <v>538842534262.51581</v>
      </c>
      <c r="N40" s="36">
        <f t="shared" ca="1" si="13"/>
        <v>257969879780.3765</v>
      </c>
      <c r="O40" s="36">
        <f t="shared" ca="1" si="14"/>
        <v>7126019392.9826002</v>
      </c>
      <c r="P40" s="45">
        <f t="shared" ca="1" si="15"/>
        <v>2.7626876105823758E-2</v>
      </c>
    </row>
    <row r="41" spans="1:16" x14ac:dyDescent="0.2">
      <c r="A41" s="104">
        <v>-3153</v>
      </c>
      <c r="B41" s="104">
        <v>1.1403999815229326E-4</v>
      </c>
      <c r="D41" s="92">
        <f t="shared" si="3"/>
        <v>-0.31530000000000002</v>
      </c>
      <c r="E41" s="92">
        <f t="shared" si="4"/>
        <v>1.1403999815229326E-4</v>
      </c>
      <c r="F41" s="36">
        <f t="shared" si="5"/>
        <v>9.9414090000000011E-2</v>
      </c>
      <c r="G41" s="36">
        <f t="shared" si="6"/>
        <v>-3.1345262577000009E-2</v>
      </c>
      <c r="H41" s="36">
        <f t="shared" si="7"/>
        <v>9.8831612905281013E-3</v>
      </c>
      <c r="I41" s="36">
        <f t="shared" si="8"/>
        <v>-3.5956811417418071E-5</v>
      </c>
      <c r="J41" s="36">
        <f t="shared" si="9"/>
        <v>1.1337182639911919E-5</v>
      </c>
      <c r="K41" s="36">
        <f t="shared" ca="1" si="10"/>
        <v>-1.7992264517300925E-2</v>
      </c>
      <c r="L41" s="36">
        <f t="shared" ca="1" si="11"/>
        <v>3.2783826320632159E-4</v>
      </c>
      <c r="M41" s="36">
        <f t="shared" ca="1" si="12"/>
        <v>320730243186.04565</v>
      </c>
      <c r="N41" s="36">
        <f t="shared" ca="1" si="13"/>
        <v>152859472473.14044</v>
      </c>
      <c r="O41" s="36">
        <f t="shared" ca="1" si="14"/>
        <v>4205990606.5707121</v>
      </c>
      <c r="P41" s="45">
        <f t="shared" ca="1" si="15"/>
        <v>1.8106304515453218E-2</v>
      </c>
    </row>
    <row r="42" spans="1:16" x14ac:dyDescent="0.2">
      <c r="A42" s="104">
        <v>-1698.5</v>
      </c>
      <c r="B42" s="104">
        <v>5.019980002543889E-3</v>
      </c>
      <c r="D42" s="92">
        <f t="shared" si="3"/>
        <v>-0.16985</v>
      </c>
      <c r="E42" s="92">
        <f t="shared" si="4"/>
        <v>5.019980002543889E-3</v>
      </c>
      <c r="F42" s="36">
        <f t="shared" si="5"/>
        <v>2.8849022500000002E-2</v>
      </c>
      <c r="G42" s="36">
        <f t="shared" si="6"/>
        <v>-4.9000064716250005E-3</v>
      </c>
      <c r="H42" s="36">
        <f t="shared" si="7"/>
        <v>8.3226609920550635E-4</v>
      </c>
      <c r="I42" s="36">
        <f t="shared" si="8"/>
        <v>-8.5264360343207952E-4</v>
      </c>
      <c r="J42" s="36">
        <f t="shared" si="9"/>
        <v>1.4482151604293872E-4</v>
      </c>
      <c r="K42" s="36">
        <f t="shared" ca="1" si="10"/>
        <v>-1.7042496487855944E-2</v>
      </c>
      <c r="L42" s="36">
        <f t="shared" ca="1" si="11"/>
        <v>4.8675286888944533E-4</v>
      </c>
      <c r="M42" s="36">
        <f t="shared" ca="1" si="12"/>
        <v>266696888148.97348</v>
      </c>
      <c r="N42" s="36">
        <f t="shared" ca="1" si="13"/>
        <v>126882292937.36565</v>
      </c>
      <c r="O42" s="36">
        <f t="shared" ca="1" si="14"/>
        <v>3485876844.5852714</v>
      </c>
      <c r="P42" s="45">
        <f t="shared" ca="1" si="15"/>
        <v>2.2062476490399833E-2</v>
      </c>
    </row>
    <row r="43" spans="1:16" x14ac:dyDescent="0.2">
      <c r="A43" s="104">
        <v>-1562</v>
      </c>
      <c r="B43" s="104">
        <v>2.2421600006055087E-3</v>
      </c>
      <c r="D43" s="92">
        <f t="shared" si="3"/>
        <v>-0.15620000000000001</v>
      </c>
      <c r="E43" s="92">
        <f t="shared" si="4"/>
        <v>2.2421600006055087E-3</v>
      </c>
      <c r="F43" s="36">
        <f t="shared" si="5"/>
        <v>2.439844E-2</v>
      </c>
      <c r="G43" s="36">
        <f t="shared" si="6"/>
        <v>-3.8110363280000003E-3</v>
      </c>
      <c r="H43" s="36">
        <f t="shared" si="7"/>
        <v>5.9528387443360002E-4</v>
      </c>
      <c r="I43" s="36">
        <f t="shared" si="8"/>
        <v>-3.5022539209458045E-4</v>
      </c>
      <c r="J43" s="36">
        <f t="shared" si="9"/>
        <v>5.4705206245173465E-5</v>
      </c>
      <c r="K43" s="36">
        <f t="shared" ca="1" si="10"/>
        <v>-1.6950566990666244E-2</v>
      </c>
      <c r="L43" s="36">
        <f t="shared" ca="1" si="11"/>
        <v>3.6836076936149127E-4</v>
      </c>
      <c r="M43" s="36">
        <f t="shared" ca="1" si="12"/>
        <v>261998581925.14658</v>
      </c>
      <c r="N43" s="36">
        <f t="shared" ca="1" si="13"/>
        <v>124625139249.91365</v>
      </c>
      <c r="O43" s="36">
        <f t="shared" ca="1" si="14"/>
        <v>3423346331.4825091</v>
      </c>
      <c r="P43" s="45">
        <f t="shared" ca="1" si="15"/>
        <v>1.9192726991271752E-2</v>
      </c>
    </row>
    <row r="44" spans="1:16" x14ac:dyDescent="0.2">
      <c r="A44" s="104">
        <v>-1561.5</v>
      </c>
      <c r="B44" s="104">
        <v>6.3968200047384016E-3</v>
      </c>
      <c r="D44" s="92">
        <f t="shared" si="3"/>
        <v>-0.15615000000000001</v>
      </c>
      <c r="E44" s="92">
        <f t="shared" si="4"/>
        <v>6.3968200047384016E-3</v>
      </c>
      <c r="F44" s="36">
        <f t="shared" si="5"/>
        <v>2.4382822500000005E-2</v>
      </c>
      <c r="G44" s="36">
        <f t="shared" si="6"/>
        <v>-3.8073777333750012E-3</v>
      </c>
      <c r="H44" s="36">
        <f t="shared" si="7"/>
        <v>5.9452203306650645E-4</v>
      </c>
      <c r="I44" s="36">
        <f t="shared" si="8"/>
        <v>-9.9886344373990139E-4</v>
      </c>
      <c r="J44" s="36">
        <f t="shared" si="9"/>
        <v>1.559725267399856E-4</v>
      </c>
      <c r="K44" s="36">
        <f t="shared" ca="1" si="10"/>
        <v>-1.6950229370380356E-2</v>
      </c>
      <c r="L44" s="36">
        <f t="shared" ca="1" si="11"/>
        <v>5.4508471452423312E-4</v>
      </c>
      <c r="M44" s="36">
        <f t="shared" ca="1" si="12"/>
        <v>261981485638.12488</v>
      </c>
      <c r="N44" s="36">
        <f t="shared" ca="1" si="13"/>
        <v>124616926390.1674</v>
      </c>
      <c r="O44" s="36">
        <f t="shared" ca="1" si="14"/>
        <v>3423118821.2688985</v>
      </c>
      <c r="P44" s="45">
        <f t="shared" ca="1" si="15"/>
        <v>2.3347049375118757E-2</v>
      </c>
    </row>
    <row r="45" spans="1:16" x14ac:dyDescent="0.2">
      <c r="A45" s="104">
        <v>-1510</v>
      </c>
      <c r="B45" s="104">
        <v>2.3268000004463829E-3</v>
      </c>
      <c r="D45" s="92">
        <f t="shared" si="3"/>
        <v>-0.151</v>
      </c>
      <c r="E45" s="92">
        <f t="shared" si="4"/>
        <v>2.3268000004463829E-3</v>
      </c>
      <c r="F45" s="36">
        <f t="shared" si="5"/>
        <v>2.2800999999999998E-2</v>
      </c>
      <c r="G45" s="36">
        <f t="shared" si="6"/>
        <v>-3.4429509999999997E-3</v>
      </c>
      <c r="H45" s="36">
        <f t="shared" si="7"/>
        <v>5.1988560099999997E-4</v>
      </c>
      <c r="I45" s="36">
        <f t="shared" si="8"/>
        <v>-3.5134680006740381E-4</v>
      </c>
      <c r="J45" s="36">
        <f t="shared" si="9"/>
        <v>5.3053366810177978E-5</v>
      </c>
      <c r="K45" s="36">
        <f t="shared" ca="1" si="10"/>
        <v>-1.6915419991384517E-2</v>
      </c>
      <c r="L45" s="36">
        <f t="shared" ca="1" si="11"/>
        <v>3.7026303021401674E-4</v>
      </c>
      <c r="M45" s="36">
        <f t="shared" ca="1" si="12"/>
        <v>260224992521.16925</v>
      </c>
      <c r="N45" s="36">
        <f t="shared" ca="1" si="13"/>
        <v>123773147379.12584</v>
      </c>
      <c r="O45" s="36">
        <f t="shared" ca="1" si="14"/>
        <v>3399745202.8829393</v>
      </c>
      <c r="P45" s="45">
        <f t="shared" ca="1" si="15"/>
        <v>1.92422199918309E-2</v>
      </c>
    </row>
    <row r="46" spans="1:16" x14ac:dyDescent="0.2">
      <c r="A46" s="104">
        <v>-1438</v>
      </c>
      <c r="B46" s="104">
        <v>4.5978400012245402E-3</v>
      </c>
      <c r="D46" s="92">
        <f t="shared" si="3"/>
        <v>-0.14380000000000001</v>
      </c>
      <c r="E46" s="92">
        <f t="shared" si="4"/>
        <v>4.5978400012245402E-3</v>
      </c>
      <c r="F46" s="36">
        <f t="shared" si="5"/>
        <v>2.0678440000000003E-2</v>
      </c>
      <c r="G46" s="36">
        <f t="shared" si="6"/>
        <v>-2.9735596720000005E-3</v>
      </c>
      <c r="H46" s="36">
        <f t="shared" si="7"/>
        <v>4.2759788083360012E-4</v>
      </c>
      <c r="I46" s="36">
        <f t="shared" si="8"/>
        <v>-6.6116939217608888E-4</v>
      </c>
      <c r="J46" s="36">
        <f t="shared" si="9"/>
        <v>9.5076158594921588E-5</v>
      </c>
      <c r="K46" s="36">
        <f t="shared" ca="1" si="10"/>
        <v>-1.6866639933119734E-2</v>
      </c>
      <c r="L46" s="36">
        <f t="shared" ca="1" si="11"/>
        <v>4.6072389885186795E-4</v>
      </c>
      <c r="M46" s="36">
        <f t="shared" ca="1" si="12"/>
        <v>257783965023.1113</v>
      </c>
      <c r="N46" s="36">
        <f t="shared" ca="1" si="13"/>
        <v>122600600279.36021</v>
      </c>
      <c r="O46" s="36">
        <f t="shared" ca="1" si="14"/>
        <v>3367265992.6268854</v>
      </c>
      <c r="P46" s="45">
        <f t="shared" ca="1" si="15"/>
        <v>2.1464479934344274E-2</v>
      </c>
    </row>
    <row r="47" spans="1:16" x14ac:dyDescent="0.2">
      <c r="A47" s="104">
        <v>-1437.5</v>
      </c>
      <c r="B47" s="104">
        <v>6.7524999976740219E-3</v>
      </c>
      <c r="D47" s="92">
        <f t="shared" si="3"/>
        <v>-0.14374999999999999</v>
      </c>
      <c r="E47" s="92">
        <f t="shared" si="4"/>
        <v>6.7524999976740219E-3</v>
      </c>
      <c r="F47" s="36">
        <f t="shared" si="5"/>
        <v>2.0664062499999997E-2</v>
      </c>
      <c r="G47" s="36">
        <f t="shared" si="6"/>
        <v>-2.9704589843749991E-3</v>
      </c>
      <c r="H47" s="36">
        <f t="shared" si="7"/>
        <v>4.2700347900390611E-4</v>
      </c>
      <c r="I47" s="36">
        <f t="shared" si="8"/>
        <v>-9.7067187466564058E-4</v>
      </c>
      <c r="J47" s="36">
        <f t="shared" si="9"/>
        <v>1.3953408198318583E-4</v>
      </c>
      <c r="K47" s="36">
        <f t="shared" ca="1" si="10"/>
        <v>-1.6866300715856954E-2</v>
      </c>
      <c r="L47" s="36">
        <f t="shared" ca="1" si="11"/>
        <v>5.578477471454913E-4</v>
      </c>
      <c r="M47" s="36">
        <f t="shared" ca="1" si="12"/>
        <v>257767073018.32437</v>
      </c>
      <c r="N47" s="36">
        <f t="shared" ca="1" si="13"/>
        <v>122592486479.47826</v>
      </c>
      <c r="O47" s="36">
        <f t="shared" ca="1" si="14"/>
        <v>3367041249.4862337</v>
      </c>
      <c r="P47" s="45">
        <f t="shared" ca="1" si="15"/>
        <v>2.3618800713530976E-2</v>
      </c>
    </row>
    <row r="48" spans="1:16" x14ac:dyDescent="0.2">
      <c r="A48" s="104">
        <v>-1434</v>
      </c>
      <c r="B48" s="104">
        <v>2.8351200016913936E-3</v>
      </c>
      <c r="D48" s="92">
        <f t="shared" si="3"/>
        <v>-0.1434</v>
      </c>
      <c r="E48" s="92">
        <f t="shared" si="4"/>
        <v>2.8351200016913936E-3</v>
      </c>
      <c r="F48" s="36">
        <f t="shared" si="5"/>
        <v>2.0563560000000002E-2</v>
      </c>
      <c r="G48" s="36">
        <f t="shared" si="6"/>
        <v>-2.9488145040000003E-3</v>
      </c>
      <c r="H48" s="36">
        <f t="shared" si="7"/>
        <v>4.2285999987360008E-4</v>
      </c>
      <c r="I48" s="36">
        <f t="shared" si="8"/>
        <v>-4.0655620824254585E-4</v>
      </c>
      <c r="J48" s="36">
        <f t="shared" si="9"/>
        <v>5.8300160261981075E-5</v>
      </c>
      <c r="K48" s="36">
        <f t="shared" ca="1" si="10"/>
        <v>-1.6863926014713648E-2</v>
      </c>
      <c r="L48" s="36">
        <f t="shared" ca="1" si="11"/>
        <v>3.8805241395644335E-4</v>
      </c>
      <c r="M48" s="36">
        <f t="shared" ca="1" si="12"/>
        <v>257648851955.86288</v>
      </c>
      <c r="N48" s="36">
        <f t="shared" ca="1" si="13"/>
        <v>122535701018.94305</v>
      </c>
      <c r="O48" s="36">
        <f t="shared" ca="1" si="14"/>
        <v>3365468358.6304655</v>
      </c>
      <c r="P48" s="45">
        <f t="shared" ca="1" si="15"/>
        <v>1.9699046016405042E-2</v>
      </c>
    </row>
    <row r="49" spans="1:16" x14ac:dyDescent="0.2">
      <c r="A49" s="104">
        <v>-1429</v>
      </c>
      <c r="B49" s="104">
        <v>5.3817200023331679E-3</v>
      </c>
      <c r="D49" s="92">
        <f t="shared" si="3"/>
        <v>-0.1429</v>
      </c>
      <c r="E49" s="92">
        <f t="shared" si="4"/>
        <v>5.3817200023331679E-3</v>
      </c>
      <c r="F49" s="36">
        <f t="shared" si="5"/>
        <v>2.042041E-2</v>
      </c>
      <c r="G49" s="36">
        <f t="shared" si="6"/>
        <v>-2.9180765890000002E-3</v>
      </c>
      <c r="H49" s="36">
        <f t="shared" si="7"/>
        <v>4.169931445681E-4</v>
      </c>
      <c r="I49" s="36">
        <f t="shared" si="8"/>
        <v>-7.6904778833340964E-4</v>
      </c>
      <c r="J49" s="36">
        <f t="shared" si="9"/>
        <v>1.0989692895284423E-4</v>
      </c>
      <c r="K49" s="36">
        <f t="shared" ca="1" si="10"/>
        <v>-1.6860533037157972E-2</v>
      </c>
      <c r="L49" s="36">
        <f t="shared" ca="1" si="11"/>
        <v>4.9471782027275281E-4</v>
      </c>
      <c r="M49" s="36">
        <f t="shared" ca="1" si="12"/>
        <v>257480034443.92865</v>
      </c>
      <c r="N49" s="36">
        <f t="shared" ca="1" si="13"/>
        <v>122454612739.64067</v>
      </c>
      <c r="O49" s="36">
        <f t="shared" ca="1" si="14"/>
        <v>3363222316.0073476</v>
      </c>
      <c r="P49" s="45">
        <f t="shared" ca="1" si="15"/>
        <v>2.224225303949114E-2</v>
      </c>
    </row>
    <row r="50" spans="1:16" x14ac:dyDescent="0.2">
      <c r="A50" s="104">
        <v>-1425</v>
      </c>
      <c r="B50" s="104">
        <v>5.6190000032074749E-3</v>
      </c>
      <c r="D50" s="92">
        <f t="shared" si="3"/>
        <v>-0.14249999999999999</v>
      </c>
      <c r="E50" s="92">
        <f t="shared" si="4"/>
        <v>5.6190000032074749E-3</v>
      </c>
      <c r="F50" s="36">
        <f t="shared" si="5"/>
        <v>2.0306249999999998E-2</v>
      </c>
      <c r="G50" s="36">
        <f t="shared" si="6"/>
        <v>-2.8936406249999995E-3</v>
      </c>
      <c r="H50" s="36">
        <f t="shared" si="7"/>
        <v>4.1234378906249993E-4</v>
      </c>
      <c r="I50" s="36">
        <f t="shared" si="8"/>
        <v>-8.0070750045706511E-4</v>
      </c>
      <c r="J50" s="36">
        <f t="shared" si="9"/>
        <v>1.1410081881513177E-4</v>
      </c>
      <c r="K50" s="36">
        <f t="shared" ca="1" si="10"/>
        <v>-1.6857818191474978E-2</v>
      </c>
      <c r="L50" s="36">
        <f t="shared" ca="1" si="11"/>
        <v>5.0520735615680818E-4</v>
      </c>
      <c r="M50" s="36">
        <f t="shared" ca="1" si="12"/>
        <v>257345039475.70908</v>
      </c>
      <c r="N50" s="36">
        <f t="shared" ca="1" si="13"/>
        <v>122389770745.16307</v>
      </c>
      <c r="O50" s="36">
        <f t="shared" ca="1" si="14"/>
        <v>3361426281.5811467</v>
      </c>
      <c r="P50" s="45">
        <f t="shared" ca="1" si="15"/>
        <v>2.2476818194682453E-2</v>
      </c>
    </row>
    <row r="51" spans="1:16" x14ac:dyDescent="0.2">
      <c r="A51" s="104">
        <v>-260.5</v>
      </c>
      <c r="B51" s="104">
        <v>1.8221399950562045E-3</v>
      </c>
      <c r="D51" s="92">
        <f t="shared" si="3"/>
        <v>-2.605E-2</v>
      </c>
      <c r="E51" s="92">
        <f t="shared" si="4"/>
        <v>1.8221399950562045E-3</v>
      </c>
      <c r="F51" s="36">
        <f t="shared" si="5"/>
        <v>6.786025E-4</v>
      </c>
      <c r="G51" s="36">
        <f t="shared" si="6"/>
        <v>-1.7677595125000001E-5</v>
      </c>
      <c r="H51" s="36">
        <f t="shared" si="7"/>
        <v>4.6050135300625E-7</v>
      </c>
      <c r="I51" s="36">
        <f t="shared" si="8"/>
        <v>-4.7466746871214128E-5</v>
      </c>
      <c r="J51" s="36">
        <f t="shared" si="9"/>
        <v>1.236508755995128E-6</v>
      </c>
      <c r="K51" s="36">
        <f t="shared" ca="1" si="10"/>
        <v>-1.604993426135241E-2</v>
      </c>
      <c r="L51" s="36">
        <f t="shared" ca="1" si="11"/>
        <v>3.1941103822658354E-4</v>
      </c>
      <c r="M51" s="36">
        <f t="shared" ca="1" si="12"/>
        <v>220220912770.48029</v>
      </c>
      <c r="N51" s="36">
        <f t="shared" ca="1" si="13"/>
        <v>104567678734.68694</v>
      </c>
      <c r="O51" s="36">
        <f t="shared" ca="1" si="14"/>
        <v>2868018995.9643292</v>
      </c>
      <c r="P51" s="45">
        <f t="shared" ca="1" si="15"/>
        <v>1.7872074256408615E-2</v>
      </c>
    </row>
    <row r="52" spans="1:16" x14ac:dyDescent="0.2">
      <c r="A52" s="104">
        <v>-29</v>
      </c>
      <c r="B52" s="104">
        <v>5.2971999684814364E-4</v>
      </c>
      <c r="D52" s="92">
        <f t="shared" si="3"/>
        <v>-2.8999999999999998E-3</v>
      </c>
      <c r="E52" s="92">
        <f t="shared" si="4"/>
        <v>5.2971999684814364E-4</v>
      </c>
      <c r="F52" s="36">
        <f t="shared" si="5"/>
        <v>8.4099999999999991E-6</v>
      </c>
      <c r="G52" s="36">
        <f t="shared" si="6"/>
        <v>-2.4388999999999994E-8</v>
      </c>
      <c r="H52" s="36">
        <f t="shared" si="7"/>
        <v>7.0728099999999987E-11</v>
      </c>
      <c r="I52" s="36">
        <f t="shared" si="8"/>
        <v>-1.5361879908596165E-6</v>
      </c>
      <c r="J52" s="36">
        <f t="shared" si="9"/>
        <v>4.454945173492888E-9</v>
      </c>
      <c r="K52" s="36">
        <f t="shared" ca="1" si="10"/>
        <v>-1.5885166631674576E-2</v>
      </c>
      <c r="L52" s="36">
        <f t="shared" ca="1" si="11"/>
        <v>2.6944850302725401E-4</v>
      </c>
      <c r="M52" s="36">
        <f t="shared" ca="1" si="12"/>
        <v>213342086279.65936</v>
      </c>
      <c r="N52" s="36">
        <f t="shared" ca="1" si="13"/>
        <v>101267674650.69185</v>
      </c>
      <c r="O52" s="36">
        <f t="shared" ca="1" si="14"/>
        <v>2776714719.004323</v>
      </c>
      <c r="P52" s="45">
        <f t="shared" ca="1" si="15"/>
        <v>1.641488662852272E-2</v>
      </c>
    </row>
    <row r="53" spans="1:16" x14ac:dyDescent="0.2">
      <c r="A53" s="104">
        <v>0</v>
      </c>
      <c r="B53" s="104">
        <v>-8.0000000161817297E-4</v>
      </c>
      <c r="D53" s="92">
        <f t="shared" si="3"/>
        <v>0</v>
      </c>
      <c r="E53" s="92">
        <f t="shared" si="4"/>
        <v>-8.0000000161817297E-4</v>
      </c>
      <c r="F53" s="36">
        <f t="shared" si="5"/>
        <v>0</v>
      </c>
      <c r="G53" s="36">
        <f t="shared" si="6"/>
        <v>0</v>
      </c>
      <c r="H53" s="36">
        <f t="shared" si="7"/>
        <v>0</v>
      </c>
      <c r="I53" s="36">
        <f t="shared" si="8"/>
        <v>0</v>
      </c>
      <c r="J53" s="36">
        <f t="shared" si="9"/>
        <v>0</v>
      </c>
      <c r="K53" s="36">
        <f t="shared" ca="1" si="10"/>
        <v>-1.5864428901022142E-2</v>
      </c>
      <c r="L53" s="36">
        <f t="shared" ca="1" si="11"/>
        <v>2.2693701806519748E-4</v>
      </c>
      <c r="M53" s="36">
        <f t="shared" ca="1" si="12"/>
        <v>212491731084.67447</v>
      </c>
      <c r="N53" s="36">
        <f t="shared" ca="1" si="13"/>
        <v>100859784910.22289</v>
      </c>
      <c r="O53" s="36">
        <f t="shared" ca="1" si="14"/>
        <v>2765430593.704114</v>
      </c>
      <c r="P53" s="45">
        <f t="shared" ca="1" si="15"/>
        <v>1.5064428899403969E-2</v>
      </c>
    </row>
    <row r="54" spans="1:16" x14ac:dyDescent="0.2">
      <c r="A54" s="104">
        <v>0</v>
      </c>
      <c r="B54" s="104">
        <v>0</v>
      </c>
      <c r="D54" s="92">
        <f t="shared" si="3"/>
        <v>0</v>
      </c>
      <c r="E54" s="92">
        <f t="shared" si="4"/>
        <v>0</v>
      </c>
      <c r="F54" s="36">
        <f t="shared" si="5"/>
        <v>0</v>
      </c>
      <c r="G54" s="36">
        <f t="shared" si="6"/>
        <v>0</v>
      </c>
      <c r="H54" s="36">
        <f t="shared" si="7"/>
        <v>0</v>
      </c>
      <c r="I54" s="36">
        <f t="shared" si="8"/>
        <v>0</v>
      </c>
      <c r="J54" s="36">
        <f t="shared" si="9"/>
        <v>0</v>
      </c>
      <c r="K54" s="36">
        <f t="shared" ca="1" si="10"/>
        <v>-1.5864428901022142E-2</v>
      </c>
      <c r="L54" s="36">
        <f t="shared" ca="1" si="11"/>
        <v>2.5168010435558662E-4</v>
      </c>
      <c r="M54" s="36">
        <f t="shared" ca="1" si="12"/>
        <v>212491731084.67447</v>
      </c>
      <c r="N54" s="36">
        <f t="shared" ca="1" si="13"/>
        <v>100859784910.22289</v>
      </c>
      <c r="O54" s="36">
        <f t="shared" ca="1" si="14"/>
        <v>2765430593.704114</v>
      </c>
      <c r="P54" s="45">
        <f t="shared" ca="1" si="15"/>
        <v>1.5864428901022142E-2</v>
      </c>
    </row>
    <row r="55" spans="1:16" x14ac:dyDescent="0.2">
      <c r="A55" s="104">
        <v>13.5</v>
      </c>
      <c r="B55" s="104">
        <v>-1.4241799945011735E-3</v>
      </c>
      <c r="D55" s="92">
        <f t="shared" si="3"/>
        <v>1.3500000000000001E-3</v>
      </c>
      <c r="E55" s="92">
        <f t="shared" si="4"/>
        <v>-1.4241799945011735E-3</v>
      </c>
      <c r="F55" s="36">
        <f t="shared" si="5"/>
        <v>1.8225000000000001E-6</v>
      </c>
      <c r="G55" s="36">
        <f t="shared" si="6"/>
        <v>2.4603750000000002E-9</v>
      </c>
      <c r="H55" s="36">
        <f t="shared" si="7"/>
        <v>3.3215062500000003E-12</v>
      </c>
      <c r="I55" s="36">
        <f t="shared" si="8"/>
        <v>-1.9226429925765843E-6</v>
      </c>
      <c r="J55" s="36">
        <f t="shared" si="9"/>
        <v>-2.595568039978389E-9</v>
      </c>
      <c r="K55" s="36">
        <f t="shared" ca="1" si="10"/>
        <v>-1.5854767740618517E-2</v>
      </c>
      <c r="L55" s="36">
        <f t="shared" ca="1" si="11"/>
        <v>2.0824186269839201E-4</v>
      </c>
      <c r="M55" s="36">
        <f t="shared" ca="1" si="12"/>
        <v>212096733226.94638</v>
      </c>
      <c r="N55" s="36">
        <f t="shared" ca="1" si="13"/>
        <v>100670320473.12659</v>
      </c>
      <c r="O55" s="36">
        <f t="shared" ca="1" si="14"/>
        <v>2760189228.9048667</v>
      </c>
      <c r="P55" s="45">
        <f t="shared" ca="1" si="15"/>
        <v>1.4430587746117343E-2</v>
      </c>
    </row>
    <row r="56" spans="1:16" x14ac:dyDescent="0.2">
      <c r="A56" s="104">
        <v>22</v>
      </c>
      <c r="B56" s="104">
        <v>-1.794960000552237E-3</v>
      </c>
      <c r="D56" s="92">
        <f t="shared" si="3"/>
        <v>2.2000000000000001E-3</v>
      </c>
      <c r="E56" s="92">
        <f t="shared" si="4"/>
        <v>-1.794960000552237E-3</v>
      </c>
      <c r="F56" s="36">
        <f t="shared" si="5"/>
        <v>4.8400000000000002E-6</v>
      </c>
      <c r="G56" s="36">
        <f t="shared" si="6"/>
        <v>1.0648E-8</v>
      </c>
      <c r="H56" s="36">
        <f t="shared" si="7"/>
        <v>2.3425600000000003E-11</v>
      </c>
      <c r="I56" s="36">
        <f t="shared" si="8"/>
        <v>-3.9489120012149213E-6</v>
      </c>
      <c r="J56" s="36">
        <f t="shared" si="9"/>
        <v>-8.6876064026728274E-9</v>
      </c>
      <c r="K56" s="36">
        <f t="shared" ca="1" si="10"/>
        <v>-1.5848682379427607E-2</v>
      </c>
      <c r="L56" s="36">
        <f t="shared" ca="1" si="11"/>
        <v>1.9750711270250239E-4</v>
      </c>
      <c r="M56" s="36">
        <f t="shared" ca="1" si="12"/>
        <v>211848309919.91989</v>
      </c>
      <c r="N56" s="36">
        <f t="shared" ca="1" si="13"/>
        <v>100551163241.13635</v>
      </c>
      <c r="O56" s="36">
        <f t="shared" ca="1" si="14"/>
        <v>2756892883.449646</v>
      </c>
      <c r="P56" s="45">
        <f t="shared" ca="1" si="15"/>
        <v>1.405372237887537E-2</v>
      </c>
    </row>
    <row r="57" spans="1:16" x14ac:dyDescent="0.2">
      <c r="A57" s="104">
        <v>26.5</v>
      </c>
      <c r="B57" s="104">
        <v>-2.0030199957545847E-3</v>
      </c>
      <c r="D57" s="92">
        <f t="shared" si="3"/>
        <v>2.65E-3</v>
      </c>
      <c r="E57" s="92">
        <f t="shared" si="4"/>
        <v>-2.0030199957545847E-3</v>
      </c>
      <c r="F57" s="36">
        <f t="shared" si="5"/>
        <v>7.0225000000000001E-6</v>
      </c>
      <c r="G57" s="36">
        <f t="shared" si="6"/>
        <v>1.8609624999999999E-8</v>
      </c>
      <c r="H57" s="36">
        <f t="shared" si="7"/>
        <v>4.931550625E-11</v>
      </c>
      <c r="I57" s="36">
        <f t="shared" si="8"/>
        <v>-5.3080029887496497E-6</v>
      </c>
      <c r="J57" s="36">
        <f t="shared" si="9"/>
        <v>-1.4066207920186572E-8</v>
      </c>
      <c r="K57" s="36">
        <f t="shared" ca="1" si="10"/>
        <v>-1.5845459964208167E-2</v>
      </c>
      <c r="L57" s="36">
        <f t="shared" ca="1" si="11"/>
        <v>1.9161314428024122E-4</v>
      </c>
      <c r="M57" s="36">
        <f t="shared" ca="1" si="12"/>
        <v>211716878942.51273</v>
      </c>
      <c r="N57" s="36">
        <f t="shared" ca="1" si="13"/>
        <v>100488122267.84579</v>
      </c>
      <c r="O57" s="36">
        <f t="shared" ca="1" si="14"/>
        <v>2755148939.0342093</v>
      </c>
      <c r="P57" s="45">
        <f t="shared" ca="1" si="15"/>
        <v>1.3842439968453583E-2</v>
      </c>
    </row>
    <row r="58" spans="1:16" x14ac:dyDescent="0.2">
      <c r="A58" s="104">
        <v>124</v>
      </c>
      <c r="B58" s="104">
        <v>3.7556800016318448E-3</v>
      </c>
      <c r="D58" s="92">
        <f t="shared" si="3"/>
        <v>1.24E-2</v>
      </c>
      <c r="E58" s="92">
        <f t="shared" si="4"/>
        <v>3.7556800016318448E-3</v>
      </c>
      <c r="F58" s="36">
        <f t="shared" si="5"/>
        <v>1.5375999999999999E-4</v>
      </c>
      <c r="G58" s="36">
        <f t="shared" si="6"/>
        <v>1.9066239999999999E-6</v>
      </c>
      <c r="H58" s="36">
        <f t="shared" si="7"/>
        <v>2.3642137599999998E-8</v>
      </c>
      <c r="I58" s="36">
        <f t="shared" si="8"/>
        <v>4.6570432020234877E-5</v>
      </c>
      <c r="J58" s="36">
        <f t="shared" si="9"/>
        <v>5.774733570509125E-7</v>
      </c>
      <c r="K58" s="36">
        <f t="shared" ca="1" si="10"/>
        <v>-1.5775512887664479E-2</v>
      </c>
      <c r="L58" s="36">
        <f t="shared" ca="1" si="11"/>
        <v>3.8146749567889926E-4</v>
      </c>
      <c r="M58" s="36">
        <f t="shared" ca="1" si="12"/>
        <v>208884002589.01511</v>
      </c>
      <c r="N58" s="36">
        <f t="shared" ca="1" si="13"/>
        <v>99129402009.036804</v>
      </c>
      <c r="O58" s="36">
        <f t="shared" ca="1" si="14"/>
        <v>2717563512.4129591</v>
      </c>
      <c r="P58" s="45">
        <f t="shared" ca="1" si="15"/>
        <v>1.9531192889296323E-2</v>
      </c>
    </row>
    <row r="59" spans="1:16" x14ac:dyDescent="0.2">
      <c r="A59" s="104">
        <v>124.5</v>
      </c>
      <c r="B59" s="104">
        <v>-8.965999586507678E-5</v>
      </c>
      <c r="D59" s="92">
        <f t="shared" si="3"/>
        <v>1.2449999999999999E-2</v>
      </c>
      <c r="E59" s="92">
        <f t="shared" si="4"/>
        <v>-8.965999586507678E-5</v>
      </c>
      <c r="F59" s="36">
        <f t="shared" si="5"/>
        <v>1.5500249999999999E-4</v>
      </c>
      <c r="G59" s="36">
        <f t="shared" si="6"/>
        <v>1.9297811249999998E-6</v>
      </c>
      <c r="H59" s="36">
        <f t="shared" si="7"/>
        <v>2.4025775006249995E-8</v>
      </c>
      <c r="I59" s="36">
        <f t="shared" si="8"/>
        <v>-1.1162669485202059E-6</v>
      </c>
      <c r="J59" s="36">
        <f t="shared" si="9"/>
        <v>-1.3897523509076562E-8</v>
      </c>
      <c r="K59" s="36">
        <f t="shared" ca="1" si="10"/>
        <v>-1.5775153553644394E-2</v>
      </c>
      <c r="L59" s="36">
        <f t="shared" ca="1" si="11"/>
        <v>2.4603470815113648E-4</v>
      </c>
      <c r="M59" s="36">
        <f t="shared" ca="1" si="12"/>
        <v>208869547746.18478</v>
      </c>
      <c r="N59" s="36">
        <f t="shared" ca="1" si="13"/>
        <v>99122469445.956451</v>
      </c>
      <c r="O59" s="36">
        <f t="shared" ca="1" si="14"/>
        <v>2717371749.9269814</v>
      </c>
      <c r="P59" s="45">
        <f t="shared" ca="1" si="15"/>
        <v>1.5685493557779318E-2</v>
      </c>
    </row>
    <row r="60" spans="1:16" x14ac:dyDescent="0.2">
      <c r="A60" s="104">
        <v>132.5</v>
      </c>
      <c r="B60" s="104">
        <v>-3.61509999493137E-3</v>
      </c>
      <c r="D60" s="92">
        <f t="shared" si="3"/>
        <v>1.325E-2</v>
      </c>
      <c r="E60" s="92">
        <f t="shared" si="4"/>
        <v>-3.61509999493137E-3</v>
      </c>
      <c r="F60" s="36">
        <f t="shared" si="5"/>
        <v>1.7556249999999999E-4</v>
      </c>
      <c r="G60" s="36">
        <f t="shared" si="6"/>
        <v>2.3262031249999996E-6</v>
      </c>
      <c r="H60" s="36">
        <f t="shared" si="7"/>
        <v>3.0822191406249999E-8</v>
      </c>
      <c r="I60" s="36">
        <f t="shared" si="8"/>
        <v>-4.7900074932840652E-5</v>
      </c>
      <c r="J60" s="36">
        <f t="shared" si="9"/>
        <v>-6.3467599286013865E-7</v>
      </c>
      <c r="K60" s="36">
        <f t="shared" ca="1" si="10"/>
        <v>-1.5769403333561537E-2</v>
      </c>
      <c r="L60" s="36">
        <f t="shared" ca="1" si="11"/>
        <v>1.4772708964743642E-4</v>
      </c>
      <c r="M60" s="36">
        <f t="shared" ca="1" si="12"/>
        <v>208638370949.901</v>
      </c>
      <c r="N60" s="36">
        <f t="shared" ca="1" si="13"/>
        <v>99011597214.26384</v>
      </c>
      <c r="O60" s="36">
        <f t="shared" ca="1" si="14"/>
        <v>2714304911.4154592</v>
      </c>
      <c r="P60" s="45">
        <f t="shared" ca="1" si="15"/>
        <v>1.2154303338630167E-2</v>
      </c>
    </row>
    <row r="61" spans="1:16" x14ac:dyDescent="0.2">
      <c r="A61" s="104">
        <v>133</v>
      </c>
      <c r="B61" s="104">
        <v>-2.4604400023235939E-3</v>
      </c>
      <c r="D61" s="92">
        <f t="shared" si="3"/>
        <v>1.3299999999999999E-2</v>
      </c>
      <c r="E61" s="92">
        <f t="shared" si="4"/>
        <v>-2.4604400023235939E-3</v>
      </c>
      <c r="F61" s="36">
        <f t="shared" si="5"/>
        <v>1.7689E-4</v>
      </c>
      <c r="G61" s="36">
        <f t="shared" si="6"/>
        <v>2.3526369999999997E-6</v>
      </c>
      <c r="H61" s="36">
        <f t="shared" si="7"/>
        <v>3.1290072099999996E-8</v>
      </c>
      <c r="I61" s="36">
        <f t="shared" si="8"/>
        <v>-3.2723852030903796E-5</v>
      </c>
      <c r="J61" s="36">
        <f t="shared" si="9"/>
        <v>-4.3522723201102046E-7</v>
      </c>
      <c r="K61" s="36">
        <f t="shared" ca="1" si="10"/>
        <v>-1.5769043890071263E-2</v>
      </c>
      <c r="L61" s="36">
        <f t="shared" ca="1" si="11"/>
        <v>1.7711893744097238E-4</v>
      </c>
      <c r="M61" s="36">
        <f t="shared" ca="1" si="12"/>
        <v>208623928691.92365</v>
      </c>
      <c r="N61" s="36">
        <f t="shared" ca="1" si="13"/>
        <v>99004670747.760422</v>
      </c>
      <c r="O61" s="36">
        <f t="shared" ca="1" si="14"/>
        <v>2714113319.0699806</v>
      </c>
      <c r="P61" s="45">
        <f t="shared" ca="1" si="15"/>
        <v>1.3308603887747669E-2</v>
      </c>
    </row>
    <row r="62" spans="1:16" x14ac:dyDescent="0.2">
      <c r="A62" s="104">
        <v>1326.5</v>
      </c>
      <c r="B62" s="104">
        <v>7.1297999966191128E-4</v>
      </c>
      <c r="D62" s="92">
        <f t="shared" si="3"/>
        <v>0.13264999999999999</v>
      </c>
      <c r="E62" s="92">
        <f t="shared" si="4"/>
        <v>7.1297999966191128E-4</v>
      </c>
      <c r="F62" s="36">
        <f t="shared" si="5"/>
        <v>1.7596022499999999E-2</v>
      </c>
      <c r="G62" s="36">
        <f t="shared" si="6"/>
        <v>2.3341123846249996E-3</v>
      </c>
      <c r="H62" s="36">
        <f t="shared" si="7"/>
        <v>3.0962000782050621E-4</v>
      </c>
      <c r="I62" s="36">
        <f t="shared" si="8"/>
        <v>9.457679695515253E-5</v>
      </c>
      <c r="J62" s="36">
        <f t="shared" si="9"/>
        <v>1.2545612116100982E-5</v>
      </c>
      <c r="K62" s="36">
        <f t="shared" ca="1" si="10"/>
        <v>-1.4892699421098559E-2</v>
      </c>
      <c r="L62" s="36">
        <f t="shared" ca="1" si="11"/>
        <v>2.4353723018354686E-4</v>
      </c>
      <c r="M62" s="36">
        <f t="shared" ca="1" si="12"/>
        <v>176203516117.40366</v>
      </c>
      <c r="N62" s="36">
        <f t="shared" ca="1" si="13"/>
        <v>83465611699.38028</v>
      </c>
      <c r="O62" s="36">
        <f t="shared" ca="1" si="14"/>
        <v>2284527374.8498683</v>
      </c>
      <c r="P62" s="45">
        <f t="shared" ca="1" si="15"/>
        <v>1.5605679420760471E-2</v>
      </c>
    </row>
    <row r="63" spans="1:16" x14ac:dyDescent="0.2">
      <c r="A63" s="104">
        <v>1330.5</v>
      </c>
      <c r="B63" s="104">
        <v>9.5026000053621829E-4</v>
      </c>
      <c r="D63" s="92">
        <f t="shared" si="3"/>
        <v>0.13305</v>
      </c>
      <c r="E63" s="92">
        <f t="shared" si="4"/>
        <v>9.5026000053621829E-4</v>
      </c>
      <c r="F63" s="36">
        <f t="shared" si="5"/>
        <v>1.7702302499999999E-2</v>
      </c>
      <c r="G63" s="36">
        <f t="shared" si="6"/>
        <v>2.3552913476249998E-3</v>
      </c>
      <c r="H63" s="36">
        <f t="shared" si="7"/>
        <v>3.1337151380150623E-4</v>
      </c>
      <c r="I63" s="36">
        <f t="shared" si="8"/>
        <v>1.2643209307134384E-4</v>
      </c>
      <c r="J63" s="36">
        <f t="shared" si="9"/>
        <v>1.6821789983142298E-5</v>
      </c>
      <c r="K63" s="36">
        <f t="shared" ca="1" si="10"/>
        <v>-1.4889700674136445E-2</v>
      </c>
      <c r="L63" s="36">
        <f t="shared" ca="1" si="11"/>
        <v>2.5090435417517653E-4</v>
      </c>
      <c r="M63" s="36">
        <f t="shared" ca="1" si="12"/>
        <v>176101574120.02728</v>
      </c>
      <c r="N63" s="36">
        <f t="shared" ca="1" si="13"/>
        <v>83416783831.866333</v>
      </c>
      <c r="O63" s="36">
        <f t="shared" ca="1" si="14"/>
        <v>2283178308.3181701</v>
      </c>
      <c r="P63" s="45">
        <f t="shared" ca="1" si="15"/>
        <v>1.5839960674672665E-2</v>
      </c>
    </row>
    <row r="64" spans="1:16" x14ac:dyDescent="0.2">
      <c r="A64" s="104">
        <v>1442</v>
      </c>
      <c r="B64" s="104">
        <v>4.4394400028977543E-3</v>
      </c>
      <c r="D64" s="92">
        <f t="shared" si="3"/>
        <v>0.14419999999999999</v>
      </c>
      <c r="E64" s="92">
        <f t="shared" si="4"/>
        <v>4.4394400028977543E-3</v>
      </c>
      <c r="F64" s="36">
        <f t="shared" si="5"/>
        <v>2.0793639999999999E-2</v>
      </c>
      <c r="G64" s="36">
        <f t="shared" si="6"/>
        <v>2.9984428879999995E-3</v>
      </c>
      <c r="H64" s="36">
        <f t="shared" si="7"/>
        <v>4.3237546444959996E-4</v>
      </c>
      <c r="I64" s="36">
        <f t="shared" si="8"/>
        <v>6.4016724841785614E-4</v>
      </c>
      <c r="J64" s="36">
        <f t="shared" si="9"/>
        <v>9.2312117221854856E-5</v>
      </c>
      <c r="K64" s="36">
        <f t="shared" ca="1" si="10"/>
        <v>-1.4805944745570237E-2</v>
      </c>
      <c r="L64" s="36">
        <f t="shared" ca="1" si="11"/>
        <v>3.7038483411656442E-4</v>
      </c>
      <c r="M64" s="36">
        <f t="shared" ca="1" si="12"/>
        <v>173277450271.00937</v>
      </c>
      <c r="N64" s="36">
        <f t="shared" ca="1" si="13"/>
        <v>82064182160.761887</v>
      </c>
      <c r="O64" s="36">
        <f t="shared" ca="1" si="14"/>
        <v>2245809415.6303921</v>
      </c>
      <c r="P64" s="45">
        <f t="shared" ca="1" si="15"/>
        <v>1.9245384748467993E-2</v>
      </c>
    </row>
    <row r="65" spans="1:20" x14ac:dyDescent="0.2">
      <c r="A65" s="104">
        <v>1562.5</v>
      </c>
      <c r="B65" s="104">
        <v>-5.8749999880092219E-4</v>
      </c>
      <c r="D65" s="92">
        <f t="shared" si="3"/>
        <v>0.15625</v>
      </c>
      <c r="E65" s="92">
        <f t="shared" si="4"/>
        <v>-5.8749999880092219E-4</v>
      </c>
      <c r="F65" s="36">
        <f t="shared" si="5"/>
        <v>2.44140625E-2</v>
      </c>
      <c r="G65" s="36">
        <f t="shared" si="6"/>
        <v>3.814697265625E-3</v>
      </c>
      <c r="H65" s="36">
        <f t="shared" si="7"/>
        <v>5.9604644775390625E-4</v>
      </c>
      <c r="I65" s="36">
        <f t="shared" si="8"/>
        <v>-9.1796874812644091E-5</v>
      </c>
      <c r="J65" s="36">
        <f t="shared" si="9"/>
        <v>-1.4343261689475639E-5</v>
      </c>
      <c r="K65" s="36">
        <f t="shared" ca="1" si="10"/>
        <v>-1.4715068207762846E-2</v>
      </c>
      <c r="L65" s="36">
        <f t="shared" ca="1" si="11"/>
        <v>1.9958818349887164E-4</v>
      </c>
      <c r="M65" s="36">
        <f t="shared" ca="1" si="12"/>
        <v>170263169299.89871</v>
      </c>
      <c r="N65" s="36">
        <f t="shared" ca="1" si="13"/>
        <v>80620696954.828995</v>
      </c>
      <c r="O65" s="36">
        <f t="shared" ca="1" si="14"/>
        <v>2205934348.2733169</v>
      </c>
      <c r="P65" s="45">
        <f t="shared" ca="1" si="15"/>
        <v>1.4127568208961924E-2</v>
      </c>
    </row>
    <row r="66" spans="1:20" x14ac:dyDescent="0.2">
      <c r="A66" s="104">
        <v>1574.5</v>
      </c>
      <c r="B66" s="104">
        <v>-2.5756599934538826E-3</v>
      </c>
      <c r="D66" s="92">
        <f t="shared" si="3"/>
        <v>0.15745000000000001</v>
      </c>
      <c r="E66" s="92">
        <f t="shared" si="4"/>
        <v>-2.5756599934538826E-3</v>
      </c>
      <c r="F66" s="36">
        <f t="shared" si="5"/>
        <v>2.4790502500000002E-2</v>
      </c>
      <c r="G66" s="36">
        <f t="shared" si="6"/>
        <v>3.9032646186250007E-3</v>
      </c>
      <c r="H66" s="36">
        <f t="shared" si="7"/>
        <v>6.1456901420250639E-4</v>
      </c>
      <c r="I66" s="36">
        <f t="shared" si="8"/>
        <v>-4.0553766596931385E-4</v>
      </c>
      <c r="J66" s="36">
        <f t="shared" si="9"/>
        <v>-6.3851905506868471E-5</v>
      </c>
      <c r="K66" s="36">
        <f t="shared" ca="1" si="10"/>
        <v>-1.4705997784724091E-2</v>
      </c>
      <c r="L66" s="36">
        <f t="shared" ca="1" si="11"/>
        <v>1.4714509493031822E-4</v>
      </c>
      <c r="M66" s="36">
        <f t="shared" ca="1" si="12"/>
        <v>169965129442.30817</v>
      </c>
      <c r="N66" s="36">
        <f t="shared" ca="1" si="13"/>
        <v>80477981900.013657</v>
      </c>
      <c r="O66" s="36">
        <f t="shared" ca="1" si="14"/>
        <v>2201992232.402101</v>
      </c>
      <c r="P66" s="45">
        <f t="shared" ca="1" si="15"/>
        <v>1.2130337791270209E-2</v>
      </c>
    </row>
    <row r="67" spans="1:20" x14ac:dyDescent="0.2">
      <c r="A67" s="104">
        <v>1596.5</v>
      </c>
      <c r="B67" s="104">
        <v>-6.7062000016449019E-4</v>
      </c>
      <c r="D67" s="92">
        <f t="shared" si="3"/>
        <v>0.15964999999999999</v>
      </c>
      <c r="E67" s="92">
        <f t="shared" si="4"/>
        <v>-6.7062000016449019E-4</v>
      </c>
      <c r="F67" s="36">
        <f t="shared" si="5"/>
        <v>2.5488122499999995E-2</v>
      </c>
      <c r="G67" s="36">
        <f t="shared" si="6"/>
        <v>4.0691787571249987E-3</v>
      </c>
      <c r="H67" s="36">
        <f t="shared" si="7"/>
        <v>6.4964438857500594E-4</v>
      </c>
      <c r="I67" s="36">
        <f t="shared" si="8"/>
        <v>-1.0706448302626085E-4</v>
      </c>
      <c r="J67" s="36">
        <f t="shared" si="9"/>
        <v>-1.7092844715142545E-5</v>
      </c>
      <c r="K67" s="36">
        <f t="shared" ca="1" si="10"/>
        <v>-1.4689359042442974E-2</v>
      </c>
      <c r="L67" s="36">
        <f t="shared" ca="1" si="11"/>
        <v>1.9652504433550304E-4</v>
      </c>
      <c r="M67" s="36">
        <f t="shared" ca="1" si="12"/>
        <v>169419724940.25751</v>
      </c>
      <c r="N67" s="36">
        <f t="shared" ca="1" si="13"/>
        <v>80216822517.172699</v>
      </c>
      <c r="O67" s="36">
        <f t="shared" ca="1" si="14"/>
        <v>2194778539.5253649</v>
      </c>
      <c r="P67" s="45">
        <f t="shared" ca="1" si="15"/>
        <v>1.4018739042278483E-2</v>
      </c>
    </row>
    <row r="68" spans="1:20" x14ac:dyDescent="0.2">
      <c r="A68" s="104">
        <v>1605</v>
      </c>
      <c r="B68" s="104">
        <v>-8.1414000014774501E-3</v>
      </c>
      <c r="D68" s="92">
        <f t="shared" si="3"/>
        <v>0.1605</v>
      </c>
      <c r="E68" s="92">
        <f t="shared" si="4"/>
        <v>-8.1414000014774501E-3</v>
      </c>
      <c r="F68" s="36">
        <f t="shared" si="5"/>
        <v>2.5760250000000002E-2</v>
      </c>
      <c r="G68" s="36">
        <f t="shared" si="6"/>
        <v>4.134520125E-3</v>
      </c>
      <c r="H68" s="36">
        <f t="shared" si="7"/>
        <v>6.635904800625001E-4</v>
      </c>
      <c r="I68" s="36">
        <f t="shared" si="8"/>
        <v>-1.3066947002371308E-3</v>
      </c>
      <c r="J68" s="36">
        <f t="shared" si="9"/>
        <v>-2.097244993880595E-4</v>
      </c>
      <c r="K68" s="36">
        <f t="shared" ca="1" si="10"/>
        <v>-1.4682927098629924E-2</v>
      </c>
      <c r="L68" s="36">
        <f t="shared" ca="1" si="11"/>
        <v>4.2791576762780071E-5</v>
      </c>
      <c r="M68" s="36">
        <f t="shared" ca="1" si="12"/>
        <v>169209347375.49966</v>
      </c>
      <c r="N68" s="36">
        <f t="shared" ca="1" si="13"/>
        <v>80116087914.385315</v>
      </c>
      <c r="O68" s="36">
        <f t="shared" ca="1" si="14"/>
        <v>2191996111.8714609</v>
      </c>
      <c r="P68" s="45">
        <f t="shared" ca="1" si="15"/>
        <v>6.5415270971524737E-3</v>
      </c>
    </row>
    <row r="69" spans="1:20" x14ac:dyDescent="0.2">
      <c r="A69" s="104">
        <v>1609</v>
      </c>
      <c r="B69" s="104">
        <v>-8.9041199971688911E-3</v>
      </c>
      <c r="D69" s="92">
        <f t="shared" si="3"/>
        <v>0.16089999999999999</v>
      </c>
      <c r="E69" s="92">
        <f t="shared" si="4"/>
        <v>-8.9041199971688911E-3</v>
      </c>
      <c r="F69" s="36">
        <f t="shared" si="5"/>
        <v>2.5888809999999995E-2</v>
      </c>
      <c r="G69" s="36">
        <f t="shared" si="6"/>
        <v>4.1655095289999987E-3</v>
      </c>
      <c r="H69" s="36">
        <f t="shared" si="7"/>
        <v>6.7023048321609969E-4</v>
      </c>
      <c r="I69" s="36">
        <f t="shared" si="8"/>
        <v>-1.4326729075444745E-3</v>
      </c>
      <c r="J69" s="36">
        <f t="shared" si="9"/>
        <v>-2.3051707082390595E-4</v>
      </c>
      <c r="K69" s="36">
        <f t="shared" ca="1" si="10"/>
        <v>-1.4679899657599133E-2</v>
      </c>
      <c r="L69" s="36">
        <f t="shared" ca="1" si="11"/>
        <v>3.3359630685839677E-5</v>
      </c>
      <c r="M69" s="36">
        <f t="shared" ca="1" si="12"/>
        <v>169110413018.88968</v>
      </c>
      <c r="N69" s="36">
        <f t="shared" ca="1" si="13"/>
        <v>80068715747.928223</v>
      </c>
      <c r="O69" s="36">
        <f t="shared" ca="1" si="14"/>
        <v>2190687636.1896291</v>
      </c>
      <c r="P69" s="45">
        <f t="shared" ca="1" si="15"/>
        <v>5.7757796604302417E-3</v>
      </c>
    </row>
    <row r="70" spans="1:20" x14ac:dyDescent="0.2">
      <c r="A70" s="104">
        <v>1617.5</v>
      </c>
      <c r="B70" s="104">
        <v>-9.2749000032199547E-3</v>
      </c>
      <c r="D70" s="92">
        <f t="shared" si="3"/>
        <v>0.16175</v>
      </c>
      <c r="E70" s="92">
        <f t="shared" si="4"/>
        <v>-9.2749000032199547E-3</v>
      </c>
      <c r="F70" s="36">
        <f t="shared" si="5"/>
        <v>2.6163062500000001E-2</v>
      </c>
      <c r="G70" s="36">
        <f t="shared" si="6"/>
        <v>4.2318753593750006E-3</v>
      </c>
      <c r="H70" s="36">
        <f t="shared" si="7"/>
        <v>6.845058393789063E-4</v>
      </c>
      <c r="I70" s="36">
        <f t="shared" si="8"/>
        <v>-1.5002150755208277E-3</v>
      </c>
      <c r="J70" s="36">
        <f t="shared" si="9"/>
        <v>-2.426597884654939E-4</v>
      </c>
      <c r="K70" s="36">
        <f t="shared" ca="1" si="10"/>
        <v>-1.4673464977031328E-2</v>
      </c>
      <c r="L70" s="36">
        <f t="shared" ca="1" si="11"/>
        <v>2.9144503776462994E-5</v>
      </c>
      <c r="M70" s="36">
        <f t="shared" ca="1" si="12"/>
        <v>168900319497.4935</v>
      </c>
      <c r="N70" s="36">
        <f t="shared" ca="1" si="13"/>
        <v>79968118608.780685</v>
      </c>
      <c r="O70" s="36">
        <f t="shared" ca="1" si="14"/>
        <v>2187909041.2251182</v>
      </c>
      <c r="P70" s="45">
        <f t="shared" ca="1" si="15"/>
        <v>5.3985649738113733E-3</v>
      </c>
    </row>
    <row r="71" spans="1:20" x14ac:dyDescent="0.2">
      <c r="A71" s="104">
        <v>1618</v>
      </c>
      <c r="B71" s="104">
        <v>1.8797599987010472E-3</v>
      </c>
      <c r="D71" s="92">
        <f t="shared" si="3"/>
        <v>0.1618</v>
      </c>
      <c r="E71" s="92">
        <f t="shared" si="4"/>
        <v>1.8797599987010472E-3</v>
      </c>
      <c r="F71" s="36">
        <f t="shared" si="5"/>
        <v>2.6179239999999999E-2</v>
      </c>
      <c r="G71" s="36">
        <f t="shared" si="6"/>
        <v>4.2358010319999998E-3</v>
      </c>
      <c r="H71" s="36">
        <f t="shared" si="7"/>
        <v>6.8535260697759998E-4</v>
      </c>
      <c r="I71" s="36">
        <f t="shared" si="8"/>
        <v>3.0414516778982942E-4</v>
      </c>
      <c r="J71" s="36">
        <f t="shared" si="9"/>
        <v>4.9210688148394399E-5</v>
      </c>
      <c r="K71" s="36">
        <f t="shared" ca="1" si="10"/>
        <v>-1.4673086408454885E-2</v>
      </c>
      <c r="L71" s="36">
        <f t="shared" ca="1" si="11"/>
        <v>2.73996724178895E-4</v>
      </c>
      <c r="M71" s="36">
        <f t="shared" ca="1" si="12"/>
        <v>168887967066.7504</v>
      </c>
      <c r="N71" s="36">
        <f t="shared" ca="1" si="13"/>
        <v>79962204039.367447</v>
      </c>
      <c r="O71" s="36">
        <f t="shared" ca="1" si="14"/>
        <v>2187745675.5793362</v>
      </c>
      <c r="P71" s="45">
        <f t="shared" ca="1" si="15"/>
        <v>1.655284640715593E-2</v>
      </c>
    </row>
    <row r="72" spans="1:20" x14ac:dyDescent="0.2">
      <c r="A72" s="104">
        <v>1618.5</v>
      </c>
      <c r="B72" s="104">
        <v>-1.0965579996991437E-2</v>
      </c>
      <c r="D72" s="92">
        <f t="shared" si="3"/>
        <v>0.16184999999999999</v>
      </c>
      <c r="E72" s="92">
        <f t="shared" si="4"/>
        <v>-1.0965579996991437E-2</v>
      </c>
      <c r="F72" s="36">
        <f t="shared" si="5"/>
        <v>2.6195422499999999E-2</v>
      </c>
      <c r="G72" s="36">
        <f t="shared" si="6"/>
        <v>4.2397291316249993E-3</v>
      </c>
      <c r="H72" s="36">
        <f t="shared" si="7"/>
        <v>6.8620015995350626E-4</v>
      </c>
      <c r="I72" s="36">
        <f t="shared" si="8"/>
        <v>-1.7747791225130639E-3</v>
      </c>
      <c r="J72" s="36">
        <f t="shared" si="9"/>
        <v>-2.8724800097873937E-4</v>
      </c>
      <c r="K72" s="36">
        <f t="shared" ca="1" si="10"/>
        <v>-1.4672707833439019E-2</v>
      </c>
      <c r="L72" s="36">
        <f t="shared" ca="1" si="11"/>
        <v>1.3742796795764532E-5</v>
      </c>
      <c r="M72" s="36">
        <f t="shared" ca="1" si="12"/>
        <v>168875615303.82288</v>
      </c>
      <c r="N72" s="36">
        <f t="shared" ca="1" si="13"/>
        <v>79956289793.143051</v>
      </c>
      <c r="O72" s="36">
        <f t="shared" ca="1" si="14"/>
        <v>2187582318.9444709</v>
      </c>
      <c r="P72" s="45">
        <f t="shared" ca="1" si="15"/>
        <v>3.7071278364475824E-3</v>
      </c>
    </row>
    <row r="73" spans="1:20" x14ac:dyDescent="0.2">
      <c r="A73" s="104">
        <v>1622</v>
      </c>
      <c r="B73" s="104">
        <v>-1.8829600012395531E-3</v>
      </c>
      <c r="D73" s="92">
        <f t="shared" si="3"/>
        <v>0.16220000000000001</v>
      </c>
      <c r="E73" s="92">
        <f t="shared" si="4"/>
        <v>-1.8829600012395531E-3</v>
      </c>
      <c r="F73" s="36">
        <f t="shared" si="5"/>
        <v>2.6308840000000003E-2</v>
      </c>
      <c r="G73" s="36">
        <f t="shared" si="6"/>
        <v>4.2672938480000011E-3</v>
      </c>
      <c r="H73" s="36">
        <f t="shared" si="7"/>
        <v>6.9215506214560015E-4</v>
      </c>
      <c r="I73" s="36">
        <f t="shared" si="8"/>
        <v>-3.0541611220105555E-4</v>
      </c>
      <c r="J73" s="36">
        <f t="shared" si="9"/>
        <v>-4.9538493399011215E-5</v>
      </c>
      <c r="K73" s="36">
        <f t="shared" ca="1" si="10"/>
        <v>-1.4670057628024121E-2</v>
      </c>
      <c r="L73" s="36">
        <f t="shared" ca="1" si="11"/>
        <v>1.6350986571691953E-4</v>
      </c>
      <c r="M73" s="36">
        <f t="shared" ca="1" si="12"/>
        <v>168789171660.17599</v>
      </c>
      <c r="N73" s="36">
        <f t="shared" ca="1" si="13"/>
        <v>79914899117.886032</v>
      </c>
      <c r="O73" s="36">
        <f t="shared" ca="1" si="14"/>
        <v>2186439074.7786641</v>
      </c>
      <c r="P73" s="45">
        <f t="shared" ca="1" si="15"/>
        <v>1.2787097626784568E-2</v>
      </c>
    </row>
    <row r="74" spans="1:20" x14ac:dyDescent="0.2">
      <c r="A74" s="104">
        <v>1634.5</v>
      </c>
      <c r="B74" s="104">
        <v>-5.0164599961135536E-3</v>
      </c>
      <c r="D74" s="92">
        <f t="shared" si="3"/>
        <v>0.16345000000000001</v>
      </c>
      <c r="E74" s="92">
        <f t="shared" si="4"/>
        <v>-5.0164599961135536E-3</v>
      </c>
      <c r="F74" s="36">
        <f t="shared" si="5"/>
        <v>2.6715902500000003E-2</v>
      </c>
      <c r="G74" s="36">
        <f t="shared" si="6"/>
        <v>4.366714263625001E-3</v>
      </c>
      <c r="H74" s="36">
        <f t="shared" si="7"/>
        <v>7.1373944638950643E-4</v>
      </c>
      <c r="I74" s="36">
        <f t="shared" si="8"/>
        <v>-8.199403863647604E-4</v>
      </c>
      <c r="J74" s="36">
        <f t="shared" si="9"/>
        <v>-1.340192561513201E-4</v>
      </c>
      <c r="K74" s="36">
        <f t="shared" ca="1" si="10"/>
        <v>-1.4660590032916015E-2</v>
      </c>
      <c r="L74" s="36">
        <f t="shared" ca="1" si="11"/>
        <v>9.3009244166755435E-5</v>
      </c>
      <c r="M74" s="36">
        <f t="shared" ca="1" si="12"/>
        <v>168480711354.92917</v>
      </c>
      <c r="N74" s="36">
        <f t="shared" ca="1" si="13"/>
        <v>79767204488.324173</v>
      </c>
      <c r="O74" s="36">
        <f t="shared" ca="1" si="14"/>
        <v>2182359662.441155</v>
      </c>
      <c r="P74" s="45">
        <f t="shared" ca="1" si="15"/>
        <v>9.6441300368024611E-3</v>
      </c>
    </row>
    <row r="75" spans="1:20" x14ac:dyDescent="0.2">
      <c r="A75" s="105">
        <v>3162.5</v>
      </c>
      <c r="B75" s="105">
        <v>-8.3755000014207326E-3</v>
      </c>
      <c r="C75" s="45"/>
      <c r="D75" s="92">
        <f t="shared" si="3"/>
        <v>0.31624999999999998</v>
      </c>
      <c r="E75" s="92">
        <f t="shared" si="4"/>
        <v>-8.3755000014207326E-3</v>
      </c>
      <c r="F75" s="36">
        <f t="shared" si="5"/>
        <v>0.10001406249999999</v>
      </c>
      <c r="G75" s="36">
        <f t="shared" si="6"/>
        <v>3.1629447265624992E-2</v>
      </c>
      <c r="H75" s="36">
        <f t="shared" si="7"/>
        <v>1.0002812697753903E-2</v>
      </c>
      <c r="I75" s="36">
        <f t="shared" si="8"/>
        <v>-2.6487518754493063E-3</v>
      </c>
      <c r="J75" s="36">
        <f t="shared" si="9"/>
        <v>-8.3766778061084306E-4</v>
      </c>
      <c r="K75" s="36">
        <f t="shared" ca="1" si="10"/>
        <v>-1.3472955897587869E-2</v>
      </c>
      <c r="L75" s="36">
        <f t="shared" ca="1" si="11"/>
        <v>2.5984056613369101E-5</v>
      </c>
      <c r="M75" s="36">
        <f t="shared" ca="1" si="12"/>
        <v>133803564870.35814</v>
      </c>
      <c r="N75" s="36">
        <f t="shared" ca="1" si="13"/>
        <v>63178362646.301048</v>
      </c>
      <c r="O75" s="36">
        <f t="shared" ca="1" si="14"/>
        <v>1724533755.1736264</v>
      </c>
      <c r="P75" s="45">
        <f t="shared" ca="1" si="15"/>
        <v>5.097455896167136E-3</v>
      </c>
      <c r="Q75" s="45"/>
      <c r="T75" s="45"/>
    </row>
    <row r="76" spans="1:20" x14ac:dyDescent="0.2">
      <c r="A76" s="104">
        <v>3166.5</v>
      </c>
      <c r="B76" s="104">
        <v>-6.138220000138972E-3</v>
      </c>
      <c r="D76" s="92">
        <f t="shared" si="3"/>
        <v>0.31664999999999999</v>
      </c>
      <c r="E76" s="92">
        <f t="shared" si="4"/>
        <v>-6.138220000138972E-3</v>
      </c>
      <c r="F76" s="36">
        <f t="shared" si="5"/>
        <v>0.10026722249999999</v>
      </c>
      <c r="G76" s="36">
        <f t="shared" si="6"/>
        <v>3.1749616004624996E-2</v>
      </c>
      <c r="H76" s="36">
        <f t="shared" si="7"/>
        <v>1.0053515907864505E-2</v>
      </c>
      <c r="I76" s="36">
        <f t="shared" si="8"/>
        <v>-1.9436673630440053E-3</v>
      </c>
      <c r="J76" s="36">
        <f t="shared" si="9"/>
        <v>-6.1546227050788421E-4</v>
      </c>
      <c r="K76" s="36">
        <f t="shared" ca="1" si="10"/>
        <v>-1.3469767986137108E-2</v>
      </c>
      <c r="L76" s="36">
        <f t="shared" ca="1" si="11"/>
        <v>5.3751595870993329E-5</v>
      </c>
      <c r="M76" s="36">
        <f t="shared" ca="1" si="12"/>
        <v>133720381625.95032</v>
      </c>
      <c r="N76" s="36">
        <f t="shared" ca="1" si="13"/>
        <v>63138608953.521461</v>
      </c>
      <c r="O76" s="36">
        <f t="shared" ca="1" si="14"/>
        <v>1723437581.434284</v>
      </c>
      <c r="P76" s="45">
        <f t="shared" ca="1" si="15"/>
        <v>7.3315479859981363E-3</v>
      </c>
    </row>
    <row r="77" spans="1:20" x14ac:dyDescent="0.2">
      <c r="A77" s="105">
        <v>3222.5</v>
      </c>
      <c r="B77" s="105">
        <v>-4.8163000028580427E-3</v>
      </c>
      <c r="C77" s="45"/>
      <c r="D77" s="92">
        <f t="shared" si="3"/>
        <v>0.32224999999999998</v>
      </c>
      <c r="E77" s="92">
        <f t="shared" si="4"/>
        <v>-4.8163000028580427E-3</v>
      </c>
      <c r="F77" s="36">
        <f t="shared" si="5"/>
        <v>0.10384506249999999</v>
      </c>
      <c r="G77" s="36">
        <f t="shared" si="6"/>
        <v>3.3464071390624996E-2</v>
      </c>
      <c r="H77" s="36">
        <f t="shared" si="7"/>
        <v>1.0783797005628903E-2</v>
      </c>
      <c r="I77" s="36">
        <f t="shared" si="8"/>
        <v>-1.5520526759210042E-3</v>
      </c>
      <c r="J77" s="36">
        <f t="shared" si="9"/>
        <v>-5.0014897481554356E-4</v>
      </c>
      <c r="K77" s="36">
        <f t="shared" ca="1" si="10"/>
        <v>-1.3425093952904204E-2</v>
      </c>
      <c r="L77" s="36">
        <f t="shared" ca="1" si="11"/>
        <v>7.411133327435139E-5</v>
      </c>
      <c r="M77" s="36">
        <f t="shared" ca="1" si="12"/>
        <v>132559818643.39049</v>
      </c>
      <c r="N77" s="36">
        <f t="shared" ca="1" si="13"/>
        <v>62583991930.80455</v>
      </c>
      <c r="O77" s="36">
        <f t="shared" ca="1" si="14"/>
        <v>1708145030.572439</v>
      </c>
      <c r="P77" s="45">
        <f t="shared" ca="1" si="15"/>
        <v>8.6087939500461615E-3</v>
      </c>
      <c r="Q77" s="45"/>
      <c r="T77" s="45"/>
    </row>
    <row r="78" spans="1:20" x14ac:dyDescent="0.2">
      <c r="A78" s="104">
        <v>3492</v>
      </c>
      <c r="B78" s="104">
        <v>-5.4545599996345118E-3</v>
      </c>
      <c r="D78" s="92">
        <f t="shared" si="3"/>
        <v>0.34920000000000001</v>
      </c>
      <c r="E78" s="92">
        <f t="shared" si="4"/>
        <v>-5.4545599996345118E-3</v>
      </c>
      <c r="F78" s="36">
        <f t="shared" si="5"/>
        <v>0.12194064</v>
      </c>
      <c r="G78" s="36">
        <f t="shared" si="6"/>
        <v>4.2581671488000003E-2</v>
      </c>
      <c r="H78" s="36">
        <f t="shared" si="7"/>
        <v>1.4869519683609601E-2</v>
      </c>
      <c r="I78" s="36">
        <f t="shared" si="8"/>
        <v>-1.9047323518723716E-3</v>
      </c>
      <c r="J78" s="36">
        <f t="shared" si="9"/>
        <v>-6.6513253727383222E-4</v>
      </c>
      <c r="K78" s="36">
        <f t="shared" ca="1" si="10"/>
        <v>-1.3208970406630709E-2</v>
      </c>
      <c r="L78" s="36">
        <f t="shared" ca="1" si="11"/>
        <v>6.0130880760130927E-5</v>
      </c>
      <c r="M78" s="36">
        <f t="shared" ca="1" si="12"/>
        <v>127078243018.8618</v>
      </c>
      <c r="N78" s="36">
        <f t="shared" ca="1" si="13"/>
        <v>59964986941.815262</v>
      </c>
      <c r="O78" s="36">
        <f t="shared" ca="1" si="14"/>
        <v>1635944524.4664972</v>
      </c>
      <c r="P78" s="45">
        <f t="shared" ca="1" si="15"/>
        <v>7.7544104069961969E-3</v>
      </c>
    </row>
    <row r="79" spans="1:20" x14ac:dyDescent="0.2">
      <c r="A79" s="105">
        <v>4280</v>
      </c>
      <c r="B79" s="105">
        <v>7.2895999983302318E-3</v>
      </c>
      <c r="C79" s="45"/>
      <c r="D79" s="92">
        <f t="shared" si="3"/>
        <v>0.42799999999999999</v>
      </c>
      <c r="E79" s="92">
        <f t="shared" si="4"/>
        <v>7.2895999983302318E-3</v>
      </c>
      <c r="F79" s="36">
        <f t="shared" si="5"/>
        <v>0.18318399999999999</v>
      </c>
      <c r="G79" s="36">
        <f t="shared" si="6"/>
        <v>7.8402751999999992E-2</v>
      </c>
      <c r="H79" s="36">
        <f t="shared" si="7"/>
        <v>3.3556377855999991E-2</v>
      </c>
      <c r="I79" s="36">
        <f t="shared" si="8"/>
        <v>3.1199487992853393E-3</v>
      </c>
      <c r="J79" s="36">
        <f t="shared" si="9"/>
        <v>1.3353380860941253E-3</v>
      </c>
      <c r="K79" s="36">
        <f t="shared" ca="1" si="10"/>
        <v>-1.2566307521214048E-2</v>
      </c>
      <c r="L79" s="36">
        <f t="shared" ca="1" si="11"/>
        <v>3.9425706342469515E-4</v>
      </c>
      <c r="M79" s="36">
        <f t="shared" ca="1" si="12"/>
        <v>112007582221.89914</v>
      </c>
      <c r="N79" s="36">
        <f t="shared" ca="1" si="13"/>
        <v>52769646775.095055</v>
      </c>
      <c r="O79" s="36">
        <f t="shared" ca="1" si="14"/>
        <v>1437709910.9347465</v>
      </c>
      <c r="P79" s="45">
        <f t="shared" ca="1" si="15"/>
        <v>1.9855907519544282E-2</v>
      </c>
      <c r="Q79" s="45"/>
      <c r="T79" s="45"/>
    </row>
    <row r="80" spans="1:20" x14ac:dyDescent="0.2">
      <c r="A80" s="104">
        <v>4284.5</v>
      </c>
      <c r="B80" s="104">
        <v>-1.3184599956730381E-3</v>
      </c>
      <c r="D80" s="92">
        <f t="shared" si="3"/>
        <v>0.42845</v>
      </c>
      <c r="E80" s="92">
        <f t="shared" si="4"/>
        <v>-1.3184599956730381E-3</v>
      </c>
      <c r="F80" s="36">
        <f t="shared" si="5"/>
        <v>0.18356940250000001</v>
      </c>
      <c r="G80" s="36">
        <f t="shared" si="6"/>
        <v>7.8650310501125004E-2</v>
      </c>
      <c r="H80" s="36">
        <f t="shared" si="7"/>
        <v>3.369772553420701E-2</v>
      </c>
      <c r="I80" s="36">
        <f t="shared" si="8"/>
        <v>-5.6489418514611321E-4</v>
      </c>
      <c r="J80" s="36">
        <f t="shared" si="9"/>
        <v>-2.420289136258522E-4</v>
      </c>
      <c r="K80" s="36">
        <f t="shared" ca="1" si="10"/>
        <v>-1.2562591562861852E-2</v>
      </c>
      <c r="L80" s="36">
        <f t="shared" ca="1" si="11"/>
        <v>1.2643049470025198E-4</v>
      </c>
      <c r="M80" s="36">
        <f t="shared" ca="1" si="12"/>
        <v>111925504326.70805</v>
      </c>
      <c r="N80" s="36">
        <f t="shared" ca="1" si="13"/>
        <v>52730481795.252693</v>
      </c>
      <c r="O80" s="36">
        <f t="shared" ca="1" si="14"/>
        <v>1436631442.26021</v>
      </c>
      <c r="P80" s="45">
        <f t="shared" ca="1" si="15"/>
        <v>1.1244131567188814E-2</v>
      </c>
    </row>
    <row r="81" spans="1:20" x14ac:dyDescent="0.2">
      <c r="A81" s="105">
        <v>4442</v>
      </c>
      <c r="B81" s="105">
        <v>1.7399440002918709E-2</v>
      </c>
      <c r="C81" s="45"/>
      <c r="D81" s="92">
        <f t="shared" si="3"/>
        <v>0.44419999999999998</v>
      </c>
      <c r="E81" s="92">
        <f t="shared" si="4"/>
        <v>1.7399440002918709E-2</v>
      </c>
      <c r="F81" s="36">
        <f t="shared" si="5"/>
        <v>0.19731363999999998</v>
      </c>
      <c r="G81" s="36">
        <f t="shared" si="6"/>
        <v>8.7646718887999991E-2</v>
      </c>
      <c r="H81" s="36">
        <f t="shared" si="7"/>
        <v>3.8932672530049596E-2</v>
      </c>
      <c r="I81" s="36">
        <f t="shared" si="8"/>
        <v>7.7288312492964899E-3</v>
      </c>
      <c r="J81" s="36">
        <f t="shared" si="9"/>
        <v>3.4331468409375008E-3</v>
      </c>
      <c r="K81" s="36">
        <f t="shared" ca="1" si="10"/>
        <v>-1.2432204416781738E-2</v>
      </c>
      <c r="L81" s="36">
        <f t="shared" ca="1" si="11"/>
        <v>8.8992700878344478E-4</v>
      </c>
      <c r="M81" s="36">
        <f t="shared" ca="1" si="12"/>
        <v>109080593672.37711</v>
      </c>
      <c r="N81" s="36">
        <f t="shared" ca="1" si="13"/>
        <v>51373139809.912743</v>
      </c>
      <c r="O81" s="36">
        <f t="shared" ca="1" si="14"/>
        <v>1399258794.9948809</v>
      </c>
      <c r="P81" s="45">
        <f t="shared" ca="1" si="15"/>
        <v>2.9831644419700445E-2</v>
      </c>
      <c r="Q81" s="45"/>
      <c r="T81" s="45"/>
    </row>
    <row r="82" spans="1:20" x14ac:dyDescent="0.2">
      <c r="A82" s="104">
        <v>4442.5</v>
      </c>
      <c r="B82" s="104">
        <v>3.5541000033845194E-3</v>
      </c>
      <c r="D82" s="92">
        <f t="shared" si="3"/>
        <v>0.44424999999999998</v>
      </c>
      <c r="E82" s="92">
        <f t="shared" si="4"/>
        <v>3.5541000033845194E-3</v>
      </c>
      <c r="F82" s="36">
        <f t="shared" si="5"/>
        <v>0.19735806249999999</v>
      </c>
      <c r="G82" s="36">
        <f t="shared" si="6"/>
        <v>8.7676319265624983E-2</v>
      </c>
      <c r="H82" s="36">
        <f t="shared" si="7"/>
        <v>3.8950204833753901E-2</v>
      </c>
      <c r="I82" s="36">
        <f t="shared" si="8"/>
        <v>1.5789089265035726E-3</v>
      </c>
      <c r="J82" s="36">
        <f t="shared" si="9"/>
        <v>7.0143029059921208E-4</v>
      </c>
      <c r="K82" s="36">
        <f t="shared" ca="1" si="10"/>
        <v>-1.2431789471905038E-2</v>
      </c>
      <c r="L82" s="36">
        <f t="shared" ca="1" si="11"/>
        <v>2.5554866231617345E-4</v>
      </c>
      <c r="M82" s="36">
        <f t="shared" ca="1" si="12"/>
        <v>109071647966.53079</v>
      </c>
      <c r="N82" s="36">
        <f t="shared" ca="1" si="13"/>
        <v>51368872197.949554</v>
      </c>
      <c r="O82" s="36">
        <f t="shared" ca="1" si="14"/>
        <v>1399141303.8650813</v>
      </c>
      <c r="P82" s="45">
        <f t="shared" ca="1" si="15"/>
        <v>1.5985889475289557E-2</v>
      </c>
    </row>
    <row r="83" spans="1:20" x14ac:dyDescent="0.2">
      <c r="A83" s="105">
        <v>4451.5</v>
      </c>
      <c r="B83" s="105">
        <v>1.3379800002439879E-3</v>
      </c>
      <c r="C83" s="45"/>
      <c r="D83" s="92">
        <f t="shared" si="3"/>
        <v>0.44514999999999999</v>
      </c>
      <c r="E83" s="92">
        <f t="shared" si="4"/>
        <v>1.3379800002439879E-3</v>
      </c>
      <c r="F83" s="36">
        <f t="shared" si="5"/>
        <v>0.19815852249999999</v>
      </c>
      <c r="G83" s="36">
        <f t="shared" si="6"/>
        <v>8.8210266290875E-2</v>
      </c>
      <c r="H83" s="36">
        <f t="shared" si="7"/>
        <v>3.9266800039383001E-2</v>
      </c>
      <c r="I83" s="36">
        <f t="shared" si="8"/>
        <v>5.9560179710861118E-4</v>
      </c>
      <c r="J83" s="36">
        <f t="shared" si="9"/>
        <v>2.6513213998289827E-4</v>
      </c>
      <c r="K83" s="36">
        <f t="shared" ca="1" si="10"/>
        <v>-1.2424319362983115E-2</v>
      </c>
      <c r="L83" s="36">
        <f t="shared" ca="1" si="11"/>
        <v>1.8940088376308113E-4</v>
      </c>
      <c r="M83" s="36">
        <f t="shared" ca="1" si="12"/>
        <v>108910717666.41248</v>
      </c>
      <c r="N83" s="36">
        <f t="shared" ca="1" si="13"/>
        <v>51292099801.075684</v>
      </c>
      <c r="O83" s="36">
        <f t="shared" ca="1" si="14"/>
        <v>1397027704.9323139</v>
      </c>
      <c r="P83" s="45">
        <f t="shared" ca="1" si="15"/>
        <v>1.3762299363227103E-2</v>
      </c>
      <c r="Q83" s="45"/>
      <c r="T83" s="45"/>
    </row>
    <row r="84" spans="1:20" x14ac:dyDescent="0.2">
      <c r="A84" s="104">
        <v>4477</v>
      </c>
      <c r="B84" s="104">
        <v>-7.743599999230355E-4</v>
      </c>
      <c r="D84" s="92">
        <f t="shared" si="3"/>
        <v>0.44769999999999999</v>
      </c>
      <c r="E84" s="92">
        <f t="shared" si="4"/>
        <v>-7.743599999230355E-4</v>
      </c>
      <c r="F84" s="36">
        <f t="shared" si="5"/>
        <v>0.20043528999999999</v>
      </c>
      <c r="G84" s="36">
        <f t="shared" si="6"/>
        <v>8.9734879332999992E-2</v>
      </c>
      <c r="H84" s="36">
        <f t="shared" si="7"/>
        <v>4.0174305477384098E-2</v>
      </c>
      <c r="I84" s="36">
        <f t="shared" si="8"/>
        <v>-3.4668097196554297E-4</v>
      </c>
      <c r="J84" s="36">
        <f t="shared" si="9"/>
        <v>-1.5520907114897358E-4</v>
      </c>
      <c r="K84" s="36">
        <f t="shared" ca="1" si="10"/>
        <v>-1.2403142724206319E-2</v>
      </c>
      <c r="L84" s="36">
        <f t="shared" ca="1" si="11"/>
        <v>1.3522858764858934E-4</v>
      </c>
      <c r="M84" s="36">
        <f t="shared" ca="1" si="12"/>
        <v>108455698405.94229</v>
      </c>
      <c r="N84" s="36">
        <f t="shared" ca="1" si="13"/>
        <v>51075036682.286537</v>
      </c>
      <c r="O84" s="36">
        <f t="shared" ca="1" si="14"/>
        <v>1391051935.9766922</v>
      </c>
      <c r="P84" s="45">
        <f t="shared" ca="1" si="15"/>
        <v>1.1628782724283283E-2</v>
      </c>
    </row>
    <row r="85" spans="1:20" x14ac:dyDescent="0.2">
      <c r="A85" s="105">
        <v>4481</v>
      </c>
      <c r="B85" s="105">
        <v>-8.5370799934025854E-3</v>
      </c>
      <c r="C85" s="45"/>
      <c r="D85" s="92">
        <f t="shared" ref="D85:D148" si="16">A85/A$18</f>
        <v>0.4481</v>
      </c>
      <c r="E85" s="92">
        <f t="shared" ref="E85:E148" si="17">B85/B$18</f>
        <v>-8.5370799934025854E-3</v>
      </c>
      <c r="F85" s="36">
        <f t="shared" ref="F85:F148" si="18">D85*D85</f>
        <v>0.20079361000000001</v>
      </c>
      <c r="G85" s="36">
        <f t="shared" ref="G85:G148" si="19">D85*F85</f>
        <v>8.9975616641000011E-2</v>
      </c>
      <c r="H85" s="36">
        <f t="shared" ref="H85:H148" si="20">F85*F85</f>
        <v>4.0318073816832105E-2</v>
      </c>
      <c r="I85" s="36">
        <f t="shared" ref="I85:I148" si="21">E85*D85</f>
        <v>-3.8254655450436987E-3</v>
      </c>
      <c r="J85" s="36">
        <f t="shared" ref="J85:J148" si="22">I85*D85</f>
        <v>-1.7141911107340813E-3</v>
      </c>
      <c r="K85" s="36">
        <f t="shared" ref="K85:K148" ca="1" si="23">+E$4+E$5*D85+E$6*D85^2</f>
        <v>-1.2399819378812023E-2</v>
      </c>
      <c r="L85" s="36">
        <f t="shared" ref="L85:L148" ca="1" si="24">+(K85-E85)^2</f>
        <v>1.4920755559593279E-5</v>
      </c>
      <c r="M85" s="36">
        <f t="shared" ref="M85:M148" ca="1" si="25">(M$1-M$2*D85+M$3*F85)^2</f>
        <v>108384450118.61792</v>
      </c>
      <c r="N85" s="36">
        <f t="shared" ref="N85:N148" ca="1" si="26">(-M$2+M$4*D85-M$5*F85)^2</f>
        <v>51041049023.737793</v>
      </c>
      <c r="O85" s="36">
        <f t="shared" ref="O85:O148" ca="1" si="27">+(M$3-D85*M$5+F85*M$6)^2</f>
        <v>1390116270.3469012</v>
      </c>
      <c r="P85" s="45">
        <f t="shared" ref="P85:P148" ca="1" si="28">+E85-K85</f>
        <v>3.8627393854094375E-3</v>
      </c>
      <c r="Q85" s="45"/>
      <c r="T85" s="45"/>
    </row>
    <row r="86" spans="1:20" x14ac:dyDescent="0.2">
      <c r="A86" s="104">
        <v>4502.5</v>
      </c>
      <c r="B86" s="104">
        <v>7.1132999946712516E-3</v>
      </c>
      <c r="D86" s="92">
        <f t="shared" si="16"/>
        <v>0.45024999999999998</v>
      </c>
      <c r="E86" s="92">
        <f t="shared" si="17"/>
        <v>7.1132999946712516E-3</v>
      </c>
      <c r="F86" s="36">
        <f t="shared" si="18"/>
        <v>0.2027250625</v>
      </c>
      <c r="G86" s="36">
        <f t="shared" si="19"/>
        <v>9.1276959390624995E-2</v>
      </c>
      <c r="H86" s="36">
        <f t="shared" si="20"/>
        <v>4.1097450965628904E-2</v>
      </c>
      <c r="I86" s="36">
        <f t="shared" si="21"/>
        <v>3.2027633226007308E-3</v>
      </c>
      <c r="J86" s="36">
        <f t="shared" si="22"/>
        <v>1.4420441860009789E-3</v>
      </c>
      <c r="K86" s="36">
        <f t="shared" ca="1" si="23"/>
        <v>-1.2381949336490422E-2</v>
      </c>
      <c r="L86" s="36">
        <f t="shared" ca="1" si="24"/>
        <v>3.800647464841597E-4</v>
      </c>
      <c r="M86" s="36">
        <f t="shared" ca="1" si="25"/>
        <v>108002081159.10591</v>
      </c>
      <c r="N86" s="36">
        <f t="shared" ca="1" si="26"/>
        <v>50858650516.52317</v>
      </c>
      <c r="O86" s="36">
        <f t="shared" ca="1" si="27"/>
        <v>1385095001.1478565</v>
      </c>
      <c r="P86" s="45">
        <f t="shared" ca="1" si="28"/>
        <v>1.9495249331161674E-2</v>
      </c>
    </row>
    <row r="87" spans="1:20" x14ac:dyDescent="0.2">
      <c r="A87" s="105">
        <v>4506.5</v>
      </c>
      <c r="B87" s="105">
        <v>3.5057999775744975E-4</v>
      </c>
      <c r="C87" s="45"/>
      <c r="D87" s="92">
        <f t="shared" si="16"/>
        <v>0.45065</v>
      </c>
      <c r="E87" s="92">
        <f t="shared" si="17"/>
        <v>3.5057999775744975E-4</v>
      </c>
      <c r="F87" s="36">
        <f t="shared" si="18"/>
        <v>0.2030854225</v>
      </c>
      <c r="G87" s="36">
        <f t="shared" si="19"/>
        <v>9.1520445649624999E-2</v>
      </c>
      <c r="H87" s="36">
        <f t="shared" si="20"/>
        <v>4.1243688832003508E-2</v>
      </c>
      <c r="I87" s="36">
        <f t="shared" si="21"/>
        <v>1.5798887598939473E-4</v>
      </c>
      <c r="J87" s="36">
        <f t="shared" si="22"/>
        <v>7.119768696462073E-5</v>
      </c>
      <c r="K87" s="36">
        <f t="shared" ca="1" si="23"/>
        <v>-1.2378623363811563E-2</v>
      </c>
      <c r="L87" s="36">
        <f t="shared" ca="1" si="24"/>
        <v>1.6203261822017985E-4</v>
      </c>
      <c r="M87" s="36">
        <f t="shared" ca="1" si="25"/>
        <v>107931052538.73082</v>
      </c>
      <c r="N87" s="36">
        <f t="shared" ca="1" si="26"/>
        <v>50824768921.308037</v>
      </c>
      <c r="O87" s="36">
        <f t="shared" ca="1" si="27"/>
        <v>1384162286.3663838</v>
      </c>
      <c r="P87" s="45">
        <f t="shared" ca="1" si="28"/>
        <v>1.2729203361569012E-2</v>
      </c>
      <c r="Q87" s="45"/>
      <c r="R87" s="45"/>
      <c r="S87" s="45"/>
      <c r="T87" s="45"/>
    </row>
    <row r="88" spans="1:20" x14ac:dyDescent="0.2">
      <c r="A88" s="104">
        <v>4506.5</v>
      </c>
      <c r="B88" s="104">
        <v>4.350579998572357E-3</v>
      </c>
      <c r="D88" s="92">
        <f t="shared" si="16"/>
        <v>0.45065</v>
      </c>
      <c r="E88" s="92">
        <f t="shared" si="17"/>
        <v>4.350579998572357E-3</v>
      </c>
      <c r="F88" s="36">
        <f t="shared" si="18"/>
        <v>0.2030854225</v>
      </c>
      <c r="G88" s="36">
        <f t="shared" si="19"/>
        <v>9.1520445649624999E-2</v>
      </c>
      <c r="H88" s="36">
        <f t="shared" si="20"/>
        <v>4.1243688832003508E-2</v>
      </c>
      <c r="I88" s="36">
        <f t="shared" si="21"/>
        <v>1.9605888763566327E-3</v>
      </c>
      <c r="J88" s="36">
        <f t="shared" si="22"/>
        <v>8.8353937713011655E-4</v>
      </c>
      <c r="K88" s="36">
        <f t="shared" ca="1" si="23"/>
        <v>-1.2378623363811563E-2</v>
      </c>
      <c r="L88" s="36">
        <f t="shared" ca="1" si="24"/>
        <v>2.7986624513999742E-4</v>
      </c>
      <c r="M88" s="36">
        <f t="shared" ca="1" si="25"/>
        <v>107931052538.73082</v>
      </c>
      <c r="N88" s="36">
        <f t="shared" ca="1" si="26"/>
        <v>50824768921.308037</v>
      </c>
      <c r="O88" s="36">
        <f t="shared" ca="1" si="27"/>
        <v>1384162286.3663838</v>
      </c>
      <c r="P88" s="45">
        <f t="shared" ca="1" si="28"/>
        <v>1.672920336238392E-2</v>
      </c>
    </row>
    <row r="89" spans="1:20" x14ac:dyDescent="0.2">
      <c r="A89" s="105">
        <v>4515</v>
      </c>
      <c r="B89" s="105">
        <v>-1.1020199999620672E-2</v>
      </c>
      <c r="C89" s="45"/>
      <c r="D89" s="92">
        <f t="shared" si="16"/>
        <v>0.45150000000000001</v>
      </c>
      <c r="E89" s="92">
        <f t="shared" si="17"/>
        <v>-1.1020199999620672E-2</v>
      </c>
      <c r="F89" s="36">
        <f t="shared" si="18"/>
        <v>0.20385225000000001</v>
      </c>
      <c r="G89" s="36">
        <f t="shared" si="19"/>
        <v>9.2039290875000013E-2</v>
      </c>
      <c r="H89" s="36">
        <f t="shared" si="20"/>
        <v>4.1555739830062506E-2</v>
      </c>
      <c r="I89" s="36">
        <f t="shared" si="21"/>
        <v>-4.9756202998287339E-3</v>
      </c>
      <c r="J89" s="36">
        <f t="shared" si="22"/>
        <v>-2.2464925653726733E-3</v>
      </c>
      <c r="K89" s="36">
        <f t="shared" ca="1" si="23"/>
        <v>-1.237155430349161E-2</v>
      </c>
      <c r="L89" s="36">
        <f t="shared" ca="1" si="24"/>
        <v>1.8261584545905072E-6</v>
      </c>
      <c r="M89" s="36">
        <f t="shared" ca="1" si="25"/>
        <v>107780230983.06609</v>
      </c>
      <c r="N89" s="36">
        <f t="shared" ca="1" si="26"/>
        <v>50752825700.899284</v>
      </c>
      <c r="O89" s="36">
        <f t="shared" ca="1" si="27"/>
        <v>1382181802.3348246</v>
      </c>
      <c r="P89" s="45">
        <f t="shared" ca="1" si="28"/>
        <v>1.3513543038709379E-3</v>
      </c>
      <c r="Q89" s="45"/>
      <c r="R89" s="45"/>
      <c r="S89" s="45"/>
      <c r="T89" s="45"/>
    </row>
    <row r="90" spans="1:20" x14ac:dyDescent="0.2">
      <c r="A90" s="104">
        <v>4656</v>
      </c>
      <c r="B90" s="104">
        <v>-2.4060799987637438E-3</v>
      </c>
      <c r="D90" s="92">
        <f t="shared" si="16"/>
        <v>0.46560000000000001</v>
      </c>
      <c r="E90" s="92">
        <f t="shared" si="17"/>
        <v>-2.4060799987637438E-3</v>
      </c>
      <c r="F90" s="36">
        <f t="shared" si="18"/>
        <v>0.21678336000000001</v>
      </c>
      <c r="G90" s="36">
        <f t="shared" si="19"/>
        <v>0.100934332416</v>
      </c>
      <c r="H90" s="36">
        <f t="shared" si="20"/>
        <v>4.6995025172889601E-2</v>
      </c>
      <c r="I90" s="36">
        <f t="shared" si="21"/>
        <v>-1.1202708474243991E-3</v>
      </c>
      <c r="J90" s="36">
        <f t="shared" si="22"/>
        <v>-5.2159810656080029E-4</v>
      </c>
      <c r="K90" s="36">
        <f t="shared" ca="1" si="23"/>
        <v>-1.2254019587963667E-2</v>
      </c>
      <c r="L90" s="36">
        <f t="shared" ca="1" si="24"/>
        <v>9.6981914152531151E-5</v>
      </c>
      <c r="M90" s="36">
        <f t="shared" ca="1" si="25"/>
        <v>105300944888.05235</v>
      </c>
      <c r="N90" s="36">
        <f t="shared" ca="1" si="26"/>
        <v>49570315156.373421</v>
      </c>
      <c r="O90" s="36">
        <f t="shared" ca="1" si="27"/>
        <v>1349632319.7870622</v>
      </c>
      <c r="P90" s="45">
        <f t="shared" ca="1" si="28"/>
        <v>9.8479395891999232E-3</v>
      </c>
    </row>
    <row r="91" spans="1:20" x14ac:dyDescent="0.2">
      <c r="A91" s="105">
        <v>4673</v>
      </c>
      <c r="B91" s="105">
        <v>-1.147639995906502E-3</v>
      </c>
      <c r="C91" s="45"/>
      <c r="D91" s="92">
        <f t="shared" si="16"/>
        <v>0.46729999999999999</v>
      </c>
      <c r="E91" s="92">
        <f t="shared" si="17"/>
        <v>-1.147639995906502E-3</v>
      </c>
      <c r="F91" s="36">
        <f t="shared" si="18"/>
        <v>0.21836928999999999</v>
      </c>
      <c r="G91" s="36">
        <f t="shared" si="19"/>
        <v>0.102043969217</v>
      </c>
      <c r="H91" s="36">
        <f t="shared" si="20"/>
        <v>4.76851468151041E-2</v>
      </c>
      <c r="I91" s="36">
        <f t="shared" si="21"/>
        <v>-5.3629217008710841E-4</v>
      </c>
      <c r="J91" s="36">
        <f t="shared" si="22"/>
        <v>-2.5060933108170578E-4</v>
      </c>
      <c r="K91" s="36">
        <f t="shared" ca="1" si="23"/>
        <v>-1.2239814143156794E-2</v>
      </c>
      <c r="L91" s="36">
        <f t="shared" ca="1" si="24"/>
        <v>1.2303632731292774E-4</v>
      </c>
      <c r="M91" s="36">
        <f t="shared" ca="1" si="25"/>
        <v>105004888061.6694</v>
      </c>
      <c r="N91" s="36">
        <f t="shared" ca="1" si="26"/>
        <v>49429125747.872482</v>
      </c>
      <c r="O91" s="36">
        <f t="shared" ca="1" si="27"/>
        <v>1345746381.3679481</v>
      </c>
      <c r="P91" s="45">
        <f t="shared" ca="1" si="28"/>
        <v>1.1092174147250292E-2</v>
      </c>
      <c r="Q91" s="45"/>
      <c r="R91" s="45"/>
      <c r="S91" s="45"/>
      <c r="T91" s="45"/>
    </row>
    <row r="92" spans="1:20" x14ac:dyDescent="0.2">
      <c r="A92" s="104">
        <v>4754.5</v>
      </c>
      <c r="B92" s="104">
        <v>-1.8938059998617973E-2</v>
      </c>
      <c r="D92" s="92">
        <f t="shared" si="16"/>
        <v>0.47544999999999998</v>
      </c>
      <c r="E92" s="92">
        <f t="shared" si="17"/>
        <v>-1.8938059998617973E-2</v>
      </c>
      <c r="F92" s="36">
        <f t="shared" si="18"/>
        <v>0.22605270249999998</v>
      </c>
      <c r="G92" s="36">
        <f t="shared" si="19"/>
        <v>0.10747675740362499</v>
      </c>
      <c r="H92" s="36">
        <f t="shared" si="20"/>
        <v>5.1099824307553499E-2</v>
      </c>
      <c r="I92" s="36">
        <f t="shared" si="21"/>
        <v>-9.0041006263429143E-3</v>
      </c>
      <c r="J92" s="36">
        <f t="shared" si="22"/>
        <v>-4.2809996427947382E-3</v>
      </c>
      <c r="K92" s="36">
        <f t="shared" ca="1" si="23"/>
        <v>-1.2171608181368632E-2</v>
      </c>
      <c r="L92" s="36">
        <f t="shared" ca="1" si="24"/>
        <v>4.5784870195156907E-5</v>
      </c>
      <c r="M92" s="36">
        <f t="shared" ca="1" si="25"/>
        <v>103594062794.25125</v>
      </c>
      <c r="N92" s="36">
        <f t="shared" ca="1" si="26"/>
        <v>48756353365.980629</v>
      </c>
      <c r="O92" s="36">
        <f t="shared" ca="1" si="27"/>
        <v>1327230958.3280313</v>
      </c>
      <c r="P92" s="45">
        <f t="shared" ca="1" si="28"/>
        <v>-6.7664518172493408E-3</v>
      </c>
    </row>
    <row r="93" spans="1:20" x14ac:dyDescent="0.2">
      <c r="A93" s="105">
        <v>4754.5</v>
      </c>
      <c r="B93" s="105">
        <v>-9.9380600004224107E-3</v>
      </c>
      <c r="C93" s="45"/>
      <c r="D93" s="92">
        <f t="shared" si="16"/>
        <v>0.47544999999999998</v>
      </c>
      <c r="E93" s="92">
        <f t="shared" si="17"/>
        <v>-9.9380600004224107E-3</v>
      </c>
      <c r="F93" s="36">
        <f t="shared" si="18"/>
        <v>0.22605270249999998</v>
      </c>
      <c r="G93" s="36">
        <f t="shared" si="19"/>
        <v>0.10747675740362499</v>
      </c>
      <c r="H93" s="36">
        <f t="shared" si="20"/>
        <v>5.1099824307553499E-2</v>
      </c>
      <c r="I93" s="36">
        <f t="shared" si="21"/>
        <v>-4.7250506272008353E-3</v>
      </c>
      <c r="J93" s="36">
        <f t="shared" si="22"/>
        <v>-2.2465253207026368E-3</v>
      </c>
      <c r="K93" s="36">
        <f t="shared" ca="1" si="23"/>
        <v>-1.2171608181368632E-2</v>
      </c>
      <c r="L93" s="36">
        <f t="shared" ca="1" si="24"/>
        <v>4.9887374766081758E-6</v>
      </c>
      <c r="M93" s="36">
        <f t="shared" ca="1" si="25"/>
        <v>103594062794.25125</v>
      </c>
      <c r="N93" s="36">
        <f t="shared" ca="1" si="26"/>
        <v>48756353365.980629</v>
      </c>
      <c r="O93" s="36">
        <f t="shared" ca="1" si="27"/>
        <v>1327230958.3280313</v>
      </c>
      <c r="P93" s="45">
        <f t="shared" ca="1" si="28"/>
        <v>2.2335481809462217E-3</v>
      </c>
      <c r="Q93" s="45"/>
      <c r="R93" s="45"/>
      <c r="S93" s="45"/>
      <c r="T93" s="45"/>
    </row>
    <row r="94" spans="1:20" x14ac:dyDescent="0.2">
      <c r="A94" s="104">
        <v>4767</v>
      </c>
      <c r="B94" s="104">
        <v>-7.0715599940740503E-3</v>
      </c>
      <c r="D94" s="92">
        <f t="shared" si="16"/>
        <v>0.47670000000000001</v>
      </c>
      <c r="E94" s="92">
        <f t="shared" si="17"/>
        <v>-7.0715599940740503E-3</v>
      </c>
      <c r="F94" s="36">
        <f t="shared" si="18"/>
        <v>0.22724289</v>
      </c>
      <c r="G94" s="36">
        <f t="shared" si="19"/>
        <v>0.10832668566300001</v>
      </c>
      <c r="H94" s="36">
        <f t="shared" si="20"/>
        <v>5.1639331055552101E-2</v>
      </c>
      <c r="I94" s="36">
        <f t="shared" si="21"/>
        <v>-3.3710126491751E-3</v>
      </c>
      <c r="J94" s="36">
        <f t="shared" si="22"/>
        <v>-1.6069617298617703E-3</v>
      </c>
      <c r="K94" s="36">
        <f t="shared" ca="1" si="23"/>
        <v>-1.2161132011640619E-2</v>
      </c>
      <c r="L94" s="36">
        <f t="shared" ca="1" si="24"/>
        <v>2.5903743321996632E-5</v>
      </c>
      <c r="M94" s="36">
        <f t="shared" ca="1" si="25"/>
        <v>103378919872.71851</v>
      </c>
      <c r="N94" s="36">
        <f t="shared" ca="1" si="26"/>
        <v>48653766643.852119</v>
      </c>
      <c r="O94" s="36">
        <f t="shared" ca="1" si="27"/>
        <v>1324407837.55774</v>
      </c>
      <c r="P94" s="45">
        <f t="shared" ca="1" si="28"/>
        <v>5.0895720175665685E-3</v>
      </c>
    </row>
    <row r="95" spans="1:20" x14ac:dyDescent="0.2">
      <c r="A95" s="105">
        <v>4767</v>
      </c>
      <c r="B95" s="105">
        <v>9.2844000027980655E-4</v>
      </c>
      <c r="C95" s="45"/>
      <c r="D95" s="92">
        <f t="shared" si="16"/>
        <v>0.47670000000000001</v>
      </c>
      <c r="E95" s="92">
        <f t="shared" si="17"/>
        <v>9.2844000027980655E-4</v>
      </c>
      <c r="F95" s="36">
        <f t="shared" si="18"/>
        <v>0.22724289</v>
      </c>
      <c r="G95" s="36">
        <f t="shared" si="19"/>
        <v>0.10832668566300001</v>
      </c>
      <c r="H95" s="36">
        <f t="shared" si="20"/>
        <v>5.1639331055552101E-2</v>
      </c>
      <c r="I95" s="36">
        <f t="shared" si="21"/>
        <v>4.4258734813338381E-4</v>
      </c>
      <c r="J95" s="36">
        <f t="shared" si="22"/>
        <v>2.1098138885518406E-4</v>
      </c>
      <c r="K95" s="36">
        <f t="shared" ca="1" si="23"/>
        <v>-1.2161132011640619E-2</v>
      </c>
      <c r="L95" s="36">
        <f t="shared" ca="1" si="24"/>
        <v>1.7133689545525055E-4</v>
      </c>
      <c r="M95" s="36">
        <f t="shared" ca="1" si="25"/>
        <v>103378919872.71851</v>
      </c>
      <c r="N95" s="36">
        <f t="shared" ca="1" si="26"/>
        <v>48653766643.852119</v>
      </c>
      <c r="O95" s="36">
        <f t="shared" ca="1" si="27"/>
        <v>1324407837.55774</v>
      </c>
      <c r="P95" s="45">
        <f t="shared" ca="1" si="28"/>
        <v>1.3089572011920425E-2</v>
      </c>
      <c r="Q95" s="45"/>
      <c r="R95" s="45"/>
      <c r="S95" s="45"/>
      <c r="T95" s="45"/>
    </row>
    <row r="96" spans="1:20" x14ac:dyDescent="0.2">
      <c r="A96" s="104">
        <v>4852.5</v>
      </c>
      <c r="B96" s="104">
        <v>-6.2470000557368621E-4</v>
      </c>
      <c r="D96" s="92">
        <f t="shared" si="16"/>
        <v>0.48525000000000001</v>
      </c>
      <c r="E96" s="92">
        <f t="shared" si="17"/>
        <v>-6.2470000557368621E-4</v>
      </c>
      <c r="F96" s="36">
        <f t="shared" si="18"/>
        <v>0.2354675625</v>
      </c>
      <c r="G96" s="36">
        <f t="shared" si="19"/>
        <v>0.114260634703125</v>
      </c>
      <c r="H96" s="36">
        <f t="shared" si="20"/>
        <v>5.5444972989691407E-2</v>
      </c>
      <c r="I96" s="36">
        <f t="shared" si="21"/>
        <v>-3.0313567770463124E-4</v>
      </c>
      <c r="J96" s="36">
        <f t="shared" si="22"/>
        <v>-1.4709658760617231E-4</v>
      </c>
      <c r="K96" s="36">
        <f t="shared" ca="1" si="23"/>
        <v>-1.2089367098851184E-2</v>
      </c>
      <c r="L96" s="36">
        <f t="shared" ca="1" si="24"/>
        <v>1.3143859155967993E-4</v>
      </c>
      <c r="M96" s="36">
        <f t="shared" ca="1" si="25"/>
        <v>101916151920.21223</v>
      </c>
      <c r="N96" s="36">
        <f t="shared" ca="1" si="26"/>
        <v>47956325923.107231</v>
      </c>
      <c r="O96" s="36">
        <f t="shared" ca="1" si="27"/>
        <v>1305215971.616014</v>
      </c>
      <c r="P96" s="45">
        <f t="shared" ca="1" si="28"/>
        <v>1.1464667093277498E-2</v>
      </c>
    </row>
    <row r="97" spans="1:20" x14ac:dyDescent="0.2">
      <c r="A97" s="105">
        <v>4854</v>
      </c>
      <c r="B97" s="105">
        <v>-2.1607200033031404E-3</v>
      </c>
      <c r="C97" s="45"/>
      <c r="D97" s="92">
        <f t="shared" si="16"/>
        <v>0.4854</v>
      </c>
      <c r="E97" s="92">
        <f t="shared" si="17"/>
        <v>-2.1607200033031404E-3</v>
      </c>
      <c r="F97" s="36">
        <f t="shared" si="18"/>
        <v>0.23561315999999999</v>
      </c>
      <c r="G97" s="36">
        <f t="shared" si="19"/>
        <v>0.114366627864</v>
      </c>
      <c r="H97" s="36">
        <f t="shared" si="20"/>
        <v>5.5513561165185597E-2</v>
      </c>
      <c r="I97" s="36">
        <f t="shared" si="21"/>
        <v>-1.0488134896033444E-3</v>
      </c>
      <c r="J97" s="36">
        <f t="shared" si="22"/>
        <v>-5.0909406785346338E-4</v>
      </c>
      <c r="K97" s="36">
        <f t="shared" ca="1" si="23"/>
        <v>-1.2088106384604086E-2</v>
      </c>
      <c r="L97" s="36">
        <f t="shared" ca="1" si="24"/>
        <v>9.8553000363639487E-5</v>
      </c>
      <c r="M97" s="36">
        <f t="shared" ca="1" si="25"/>
        <v>101890626166.8084</v>
      </c>
      <c r="N97" s="36">
        <f t="shared" ca="1" si="26"/>
        <v>47944156173.50106</v>
      </c>
      <c r="O97" s="36">
        <f t="shared" ca="1" si="27"/>
        <v>1304881109.3807364</v>
      </c>
      <c r="P97" s="45">
        <f t="shared" ca="1" si="28"/>
        <v>9.9273863813009455E-3</v>
      </c>
      <c r="Q97" s="45"/>
      <c r="R97" s="45"/>
      <c r="S97" s="45"/>
      <c r="T97" s="45"/>
    </row>
    <row r="98" spans="1:20" x14ac:dyDescent="0.2">
      <c r="A98" s="104">
        <v>4925</v>
      </c>
      <c r="B98" s="104">
        <v>1.8010000057984143E-3</v>
      </c>
      <c r="D98" s="92">
        <f t="shared" si="16"/>
        <v>0.49249999999999999</v>
      </c>
      <c r="E98" s="92">
        <f t="shared" si="17"/>
        <v>1.8010000057984143E-3</v>
      </c>
      <c r="F98" s="36">
        <f t="shared" si="18"/>
        <v>0.24255625</v>
      </c>
      <c r="G98" s="36">
        <f t="shared" si="19"/>
        <v>0.119458953125</v>
      </c>
      <c r="H98" s="36">
        <f t="shared" si="20"/>
        <v>5.8833534414062499E-2</v>
      </c>
      <c r="I98" s="36">
        <f t="shared" si="21"/>
        <v>8.8699250285571905E-4</v>
      </c>
      <c r="J98" s="36">
        <f t="shared" si="22"/>
        <v>4.3684380765644164E-4</v>
      </c>
      <c r="K98" s="36">
        <f t="shared" ca="1" si="23"/>
        <v>-1.2028366283048727E-2</v>
      </c>
      <c r="L98" s="36">
        <f t="shared" ca="1" si="24"/>
        <v>1.9125137195110176E-4</v>
      </c>
      <c r="M98" s="36">
        <f t="shared" ca="1" si="25"/>
        <v>100687782036.16342</v>
      </c>
      <c r="N98" s="36">
        <f t="shared" ca="1" si="26"/>
        <v>47370715630.379158</v>
      </c>
      <c r="O98" s="36">
        <f t="shared" ca="1" si="27"/>
        <v>1289103116.6972284</v>
      </c>
      <c r="P98" s="45">
        <f t="shared" ca="1" si="28"/>
        <v>1.3829366288847142E-2</v>
      </c>
    </row>
    <row r="99" spans="1:20" x14ac:dyDescent="0.2">
      <c r="A99" s="105">
        <v>5008</v>
      </c>
      <c r="B99" s="105">
        <v>-5.2544000209309161E-4</v>
      </c>
      <c r="C99" s="45"/>
      <c r="D99" s="92">
        <f t="shared" si="16"/>
        <v>0.50080000000000002</v>
      </c>
      <c r="E99" s="92">
        <f t="shared" si="17"/>
        <v>-5.2544000209309161E-4</v>
      </c>
      <c r="F99" s="36">
        <f t="shared" si="18"/>
        <v>0.25080064000000002</v>
      </c>
      <c r="G99" s="36">
        <f t="shared" si="19"/>
        <v>0.12560096051200001</v>
      </c>
      <c r="H99" s="36">
        <f t="shared" si="20"/>
        <v>6.2900961024409605E-2</v>
      </c>
      <c r="I99" s="36">
        <f t="shared" si="21"/>
        <v>-2.631403530482203E-4</v>
      </c>
      <c r="J99" s="36">
        <f t="shared" si="22"/>
        <v>-1.3178068880654873E-4</v>
      </c>
      <c r="K99" s="36">
        <f t="shared" ca="1" si="23"/>
        <v>-1.1958364645512278E-2</v>
      </c>
      <c r="L99" s="36">
        <f t="shared" ca="1" si="24"/>
        <v>1.3071176590210174E-4</v>
      </c>
      <c r="M99" s="36">
        <f t="shared" ca="1" si="25"/>
        <v>99294931289.212616</v>
      </c>
      <c r="N99" s="36">
        <f t="shared" ca="1" si="26"/>
        <v>46706770374.641418</v>
      </c>
      <c r="O99" s="36">
        <f t="shared" ca="1" si="27"/>
        <v>1270836824.9630666</v>
      </c>
      <c r="P99" s="45">
        <f t="shared" ca="1" si="28"/>
        <v>1.1432924643419187E-2</v>
      </c>
      <c r="Q99" s="45"/>
      <c r="R99" s="45"/>
      <c r="S99" s="45"/>
      <c r="T99" s="45"/>
    </row>
    <row r="100" spans="1:20" x14ac:dyDescent="0.2">
      <c r="A100" s="104">
        <v>5032</v>
      </c>
      <c r="B100" s="104">
        <v>-3.1017599976621568E-3</v>
      </c>
      <c r="D100" s="92">
        <f t="shared" si="16"/>
        <v>0.50319999999999998</v>
      </c>
      <c r="E100" s="92">
        <f t="shared" si="17"/>
        <v>-3.1017599976621568E-3</v>
      </c>
      <c r="F100" s="36">
        <f t="shared" si="18"/>
        <v>0.25321023999999998</v>
      </c>
      <c r="G100" s="36">
        <f t="shared" si="19"/>
        <v>0.12741539276799999</v>
      </c>
      <c r="H100" s="36">
        <f t="shared" si="20"/>
        <v>6.4115425640857593E-2</v>
      </c>
      <c r="I100" s="36">
        <f t="shared" si="21"/>
        <v>-1.5608056308235973E-3</v>
      </c>
      <c r="J100" s="36">
        <f t="shared" si="22"/>
        <v>-7.8539739343043413E-4</v>
      </c>
      <c r="K100" s="36">
        <f t="shared" ca="1" si="23"/>
        <v>-1.1938090135276058E-2</v>
      </c>
      <c r="L100" s="36">
        <f t="shared" ca="1" si="24"/>
        <v>7.8080730300903706E-5</v>
      </c>
      <c r="M100" s="36">
        <f t="shared" ca="1" si="25"/>
        <v>98894836761.745483</v>
      </c>
      <c r="N100" s="36">
        <f t="shared" ca="1" si="26"/>
        <v>46516068758.157341</v>
      </c>
      <c r="O100" s="36">
        <f t="shared" ca="1" si="27"/>
        <v>1265590673.233794</v>
      </c>
      <c r="P100" s="45">
        <f t="shared" ca="1" si="28"/>
        <v>8.8363301376139011E-3</v>
      </c>
    </row>
    <row r="101" spans="1:20" x14ac:dyDescent="0.2">
      <c r="A101" s="105">
        <v>5123</v>
      </c>
      <c r="B101" s="105">
        <v>-4.9536400038050488E-3</v>
      </c>
      <c r="C101" s="45"/>
      <c r="D101" s="92">
        <f t="shared" si="16"/>
        <v>0.51229999999999998</v>
      </c>
      <c r="E101" s="92">
        <f t="shared" si="17"/>
        <v>-4.9536400038050488E-3</v>
      </c>
      <c r="F101" s="36">
        <f t="shared" si="18"/>
        <v>0.26245129</v>
      </c>
      <c r="G101" s="36">
        <f t="shared" si="19"/>
        <v>0.13445379586699999</v>
      </c>
      <c r="H101" s="36">
        <f t="shared" si="20"/>
        <v>6.8880679622664101E-2</v>
      </c>
      <c r="I101" s="36">
        <f t="shared" si="21"/>
        <v>-2.5377497739493262E-3</v>
      </c>
      <c r="J101" s="36">
        <f t="shared" si="22"/>
        <v>-1.3000892091942398E-3</v>
      </c>
      <c r="K101" s="36">
        <f t="shared" ca="1" si="23"/>
        <v>-1.1861081173507999E-2</v>
      </c>
      <c r="L101" s="36">
        <f t="shared" ca="1" si="24"/>
        <v>4.7712743512907254E-5</v>
      </c>
      <c r="M101" s="36">
        <f t="shared" ca="1" si="25"/>
        <v>97388583687.349503</v>
      </c>
      <c r="N101" s="36">
        <f t="shared" ca="1" si="26"/>
        <v>45798190233.4132</v>
      </c>
      <c r="O101" s="36">
        <f t="shared" ca="1" si="27"/>
        <v>1245843573.7911232</v>
      </c>
      <c r="P101" s="45">
        <f t="shared" ca="1" si="28"/>
        <v>6.9074411697029499E-3</v>
      </c>
      <c r="Q101" s="45"/>
      <c r="R101" s="45"/>
      <c r="S101" s="45"/>
      <c r="T101" s="45"/>
    </row>
    <row r="102" spans="1:20" x14ac:dyDescent="0.2">
      <c r="A102" s="104">
        <v>5153</v>
      </c>
      <c r="B102" s="104">
        <v>3.2596000528428704E-4</v>
      </c>
      <c r="D102" s="92">
        <f t="shared" si="16"/>
        <v>0.51529999999999998</v>
      </c>
      <c r="E102" s="92">
        <f t="shared" si="17"/>
        <v>3.2596000528428704E-4</v>
      </c>
      <c r="F102" s="36">
        <f t="shared" si="18"/>
        <v>0.26553409</v>
      </c>
      <c r="G102" s="36">
        <f t="shared" si="19"/>
        <v>0.13682971657699999</v>
      </c>
      <c r="H102" s="36">
        <f t="shared" si="20"/>
        <v>7.0508352952128095E-2</v>
      </c>
      <c r="I102" s="36">
        <f t="shared" si="21"/>
        <v>1.679671907229931E-4</v>
      </c>
      <c r="J102" s="36">
        <f t="shared" si="22"/>
        <v>8.6553493379558342E-5</v>
      </c>
      <c r="K102" s="36">
        <f t="shared" ca="1" si="23"/>
        <v>-1.1835646853483718E-2</v>
      </c>
      <c r="L102" s="36">
        <f t="shared" ca="1" si="24"/>
        <v>1.4790468138723299E-4</v>
      </c>
      <c r="M102" s="36">
        <f t="shared" ca="1" si="25"/>
        <v>96895738608.195923</v>
      </c>
      <c r="N102" s="36">
        <f t="shared" ca="1" si="26"/>
        <v>45563323029.170654</v>
      </c>
      <c r="O102" s="36">
        <f t="shared" ca="1" si="27"/>
        <v>1239383483.689543</v>
      </c>
      <c r="P102" s="45">
        <f t="shared" ca="1" si="28"/>
        <v>1.2161606858768005E-2</v>
      </c>
    </row>
    <row r="103" spans="1:20" x14ac:dyDescent="0.2">
      <c r="A103" s="105">
        <v>5156</v>
      </c>
      <c r="B103" s="105">
        <v>-7.4607999704312533E-4</v>
      </c>
      <c r="C103" s="45"/>
      <c r="D103" s="92">
        <f t="shared" si="16"/>
        <v>0.51559999999999995</v>
      </c>
      <c r="E103" s="92">
        <f t="shared" si="17"/>
        <v>-7.4607999704312533E-4</v>
      </c>
      <c r="F103" s="36">
        <f t="shared" si="18"/>
        <v>0.26584335999999997</v>
      </c>
      <c r="G103" s="36">
        <f t="shared" si="19"/>
        <v>0.13706883641599998</v>
      </c>
      <c r="H103" s="36">
        <f t="shared" si="20"/>
        <v>7.0672692056089587E-2</v>
      </c>
      <c r="I103" s="36">
        <f t="shared" si="21"/>
        <v>-3.8467884647543538E-4</v>
      </c>
      <c r="J103" s="36">
        <f t="shared" si="22"/>
        <v>-1.9834041324273447E-4</v>
      </c>
      <c r="K103" s="36">
        <f t="shared" ca="1" si="23"/>
        <v>-1.1833102146475545E-2</v>
      </c>
      <c r="L103" s="36">
        <f t="shared" ca="1" si="24"/>
        <v>1.2292206014200506E-4</v>
      </c>
      <c r="M103" s="36">
        <f t="shared" ca="1" si="25"/>
        <v>96846555265.214813</v>
      </c>
      <c r="N103" s="36">
        <f t="shared" ca="1" si="26"/>
        <v>45539885125.552834</v>
      </c>
      <c r="O103" s="36">
        <f t="shared" ca="1" si="27"/>
        <v>1238738832.080004</v>
      </c>
      <c r="P103" s="45">
        <f t="shared" ca="1" si="28"/>
        <v>1.108702214943242E-2</v>
      </c>
      <c r="Q103" s="45"/>
      <c r="R103" s="45"/>
      <c r="S103" s="45"/>
      <c r="T103" s="45"/>
    </row>
    <row r="104" spans="1:20" x14ac:dyDescent="0.2">
      <c r="A104" s="104">
        <v>5349.5</v>
      </c>
      <c r="B104" s="104">
        <v>-2.8926600061822683E-3</v>
      </c>
      <c r="D104" s="92">
        <f t="shared" si="16"/>
        <v>0.53495000000000004</v>
      </c>
      <c r="E104" s="92">
        <f t="shared" si="17"/>
        <v>-2.8926600061822683E-3</v>
      </c>
      <c r="F104" s="36">
        <f t="shared" si="18"/>
        <v>0.28617150250000006</v>
      </c>
      <c r="G104" s="36">
        <f t="shared" si="19"/>
        <v>0.15308744526237505</v>
      </c>
      <c r="H104" s="36">
        <f t="shared" si="20"/>
        <v>8.1894128843107539E-2</v>
      </c>
      <c r="I104" s="36">
        <f t="shared" si="21"/>
        <v>-1.5474284703072044E-3</v>
      </c>
      <c r="J104" s="36">
        <f t="shared" si="22"/>
        <v>-8.2779686019083902E-4</v>
      </c>
      <c r="K104" s="36">
        <f t="shared" ca="1" si="23"/>
        <v>-1.1668478855310296E-2</v>
      </c>
      <c r="L104" s="36">
        <f t="shared" ca="1" si="24"/>
        <v>7.7014996472710788E-5</v>
      </c>
      <c r="M104" s="36">
        <f t="shared" ca="1" si="25"/>
        <v>93712845707.398834</v>
      </c>
      <c r="N104" s="36">
        <f t="shared" ca="1" si="26"/>
        <v>44046773060.566071</v>
      </c>
      <c r="O104" s="36">
        <f t="shared" ca="1" si="27"/>
        <v>1197676870.2724025</v>
      </c>
      <c r="P104" s="45">
        <f t="shared" ca="1" si="28"/>
        <v>8.7758188491280278E-3</v>
      </c>
    </row>
    <row r="105" spans="1:20" x14ac:dyDescent="0.2">
      <c r="A105" s="105">
        <v>6240.5</v>
      </c>
      <c r="B105" s="105">
        <v>-1.0288539997418411E-2</v>
      </c>
      <c r="C105" s="45"/>
      <c r="D105" s="92">
        <f t="shared" si="16"/>
        <v>0.62404999999999999</v>
      </c>
      <c r="E105" s="92">
        <f t="shared" si="17"/>
        <v>-1.0288539997418411E-2</v>
      </c>
      <c r="F105" s="36">
        <f t="shared" si="18"/>
        <v>0.3894384025</v>
      </c>
      <c r="G105" s="36">
        <f t="shared" si="19"/>
        <v>0.24302903508012499</v>
      </c>
      <c r="H105" s="36">
        <f t="shared" si="20"/>
        <v>0.151662269341752</v>
      </c>
      <c r="I105" s="36">
        <f t="shared" si="21"/>
        <v>-6.4205633853889593E-3</v>
      </c>
      <c r="J105" s="36">
        <f t="shared" si="22"/>
        <v>-4.0067525806519802E-3</v>
      </c>
      <c r="K105" s="36">
        <f t="shared" ca="1" si="23"/>
        <v>-1.089800133265403E-2</v>
      </c>
      <c r="L105" s="36">
        <f t="shared" ca="1" si="24"/>
        <v>3.7144311914718376E-7</v>
      </c>
      <c r="M105" s="36">
        <f t="shared" ca="1" si="25"/>
        <v>80235837938.513458</v>
      </c>
      <c r="N105" s="36">
        <f t="shared" ca="1" si="26"/>
        <v>37631008582.087669</v>
      </c>
      <c r="O105" s="36">
        <f t="shared" ca="1" si="27"/>
        <v>1021372604.259218</v>
      </c>
      <c r="P105" s="45">
        <f t="shared" ca="1" si="28"/>
        <v>6.0946133523561916E-4</v>
      </c>
      <c r="Q105" s="45"/>
      <c r="R105" s="45"/>
      <c r="S105" s="45"/>
      <c r="T105" s="45"/>
    </row>
    <row r="106" spans="1:20" x14ac:dyDescent="0.2">
      <c r="A106" s="104">
        <v>6243.5</v>
      </c>
      <c r="B106" s="104">
        <v>-4.3605799946817569E-3</v>
      </c>
      <c r="D106" s="92">
        <f t="shared" si="16"/>
        <v>0.62434999999999996</v>
      </c>
      <c r="E106" s="92">
        <f t="shared" si="17"/>
        <v>-4.3605799946817569E-3</v>
      </c>
      <c r="F106" s="36">
        <f t="shared" si="18"/>
        <v>0.38981292249999994</v>
      </c>
      <c r="G106" s="36">
        <f t="shared" si="19"/>
        <v>0.24337969816287494</v>
      </c>
      <c r="H106" s="36">
        <f t="shared" si="20"/>
        <v>0.15195411454799096</v>
      </c>
      <c r="I106" s="36">
        <f t="shared" si="21"/>
        <v>-2.7225281196795546E-3</v>
      </c>
      <c r="J106" s="36">
        <f t="shared" si="22"/>
        <v>-1.6998104315219297E-3</v>
      </c>
      <c r="K106" s="36">
        <f t="shared" ca="1" si="23"/>
        <v>-1.0895372591176332E-2</v>
      </c>
      <c r="L106" s="36">
        <f t="shared" ca="1" si="24"/>
        <v>4.2703514279200315E-5</v>
      </c>
      <c r="M106" s="36">
        <f t="shared" ca="1" si="25"/>
        <v>80193026020.254196</v>
      </c>
      <c r="N106" s="36">
        <f t="shared" ca="1" si="26"/>
        <v>37610643545.88472</v>
      </c>
      <c r="O106" s="36">
        <f t="shared" ca="1" si="27"/>
        <v>1020813354.4117872</v>
      </c>
      <c r="P106" s="45">
        <f t="shared" ca="1" si="28"/>
        <v>6.5347925964945753E-3</v>
      </c>
    </row>
    <row r="107" spans="1:20" x14ac:dyDescent="0.2">
      <c r="A107" s="105">
        <v>6367.5</v>
      </c>
      <c r="B107" s="105">
        <v>-1.6004899996914901E-2</v>
      </c>
      <c r="C107" s="45"/>
      <c r="D107" s="92">
        <f t="shared" si="16"/>
        <v>0.63675000000000004</v>
      </c>
      <c r="E107" s="92">
        <f t="shared" si="17"/>
        <v>-1.6004899996914901E-2</v>
      </c>
      <c r="F107" s="36">
        <f t="shared" si="18"/>
        <v>0.40545056250000006</v>
      </c>
      <c r="G107" s="36">
        <f t="shared" si="19"/>
        <v>0.25817064567187503</v>
      </c>
      <c r="H107" s="36">
        <f t="shared" si="20"/>
        <v>0.16439015863156645</v>
      </c>
      <c r="I107" s="36">
        <f t="shared" si="21"/>
        <v>-1.0191120073035563E-2</v>
      </c>
      <c r="J107" s="36">
        <f t="shared" si="22"/>
        <v>-6.4891957065053955E-3</v>
      </c>
      <c r="K107" s="36">
        <f t="shared" ca="1" si="23"/>
        <v>-1.0786515127366081E-2</v>
      </c>
      <c r="L107" s="36">
        <f t="shared" ca="1" si="24"/>
        <v>2.723154064673605E-5</v>
      </c>
      <c r="M107" s="36">
        <f t="shared" ca="1" si="25"/>
        <v>78438100797.416214</v>
      </c>
      <c r="N107" s="36">
        <f t="shared" ca="1" si="26"/>
        <v>36775942315.83918</v>
      </c>
      <c r="O107" s="36">
        <f t="shared" ca="1" si="27"/>
        <v>997893619.52528167</v>
      </c>
      <c r="P107" s="45">
        <f t="shared" ca="1" si="28"/>
        <v>-5.2183848695488196E-3</v>
      </c>
      <c r="Q107" s="45"/>
      <c r="R107" s="45"/>
      <c r="S107" s="45"/>
      <c r="T107" s="45"/>
    </row>
    <row r="108" spans="1:20" x14ac:dyDescent="0.2">
      <c r="A108" s="104">
        <v>6440</v>
      </c>
      <c r="B108" s="104">
        <v>4.2079999548150226E-4</v>
      </c>
      <c r="D108" s="92">
        <f t="shared" si="16"/>
        <v>0.64400000000000002</v>
      </c>
      <c r="E108" s="92">
        <f t="shared" si="17"/>
        <v>4.2079999548150226E-4</v>
      </c>
      <c r="F108" s="36">
        <f t="shared" si="18"/>
        <v>0.41473600000000005</v>
      </c>
      <c r="G108" s="36">
        <f t="shared" si="19"/>
        <v>0.26708998400000006</v>
      </c>
      <c r="H108" s="36">
        <f t="shared" si="20"/>
        <v>0.17200594969600005</v>
      </c>
      <c r="I108" s="36">
        <f t="shared" si="21"/>
        <v>2.7099519709008747E-4</v>
      </c>
      <c r="J108" s="36">
        <f t="shared" si="22"/>
        <v>1.7452090692601633E-4</v>
      </c>
      <c r="K108" s="36">
        <f t="shared" ca="1" si="23"/>
        <v>-1.072268515108952E-2</v>
      </c>
      <c r="L108" s="36">
        <f t="shared" ca="1" si="24"/>
        <v>1.24177261211849E-4</v>
      </c>
      <c r="M108" s="36">
        <f t="shared" ca="1" si="25"/>
        <v>77425199134.568665</v>
      </c>
      <c r="N108" s="36">
        <f t="shared" ca="1" si="26"/>
        <v>36294255694.408249</v>
      </c>
      <c r="O108" s="36">
        <f t="shared" ca="1" si="27"/>
        <v>984669181.23703504</v>
      </c>
      <c r="P108" s="45">
        <f t="shared" ca="1" si="28"/>
        <v>1.1143485146571023E-2</v>
      </c>
    </row>
    <row r="109" spans="1:20" x14ac:dyDescent="0.2">
      <c r="A109" s="105">
        <v>6560.5</v>
      </c>
      <c r="B109" s="105">
        <v>-1.8306140002096072E-2</v>
      </c>
      <c r="C109" s="45"/>
      <c r="D109" s="92">
        <f t="shared" si="16"/>
        <v>0.65605000000000002</v>
      </c>
      <c r="E109" s="92">
        <f t="shared" si="17"/>
        <v>-1.8306140002096072E-2</v>
      </c>
      <c r="F109" s="36">
        <f t="shared" si="18"/>
        <v>0.43040160250000004</v>
      </c>
      <c r="G109" s="36">
        <f t="shared" si="19"/>
        <v>0.28236497132012506</v>
      </c>
      <c r="H109" s="36">
        <f t="shared" si="20"/>
        <v>0.18524553943456804</v>
      </c>
      <c r="I109" s="36">
        <f t="shared" si="21"/>
        <v>-1.2009743148375128E-2</v>
      </c>
      <c r="J109" s="36">
        <f t="shared" si="22"/>
        <v>-7.8789919924915023E-3</v>
      </c>
      <c r="K109" s="36">
        <f t="shared" ca="1" si="23"/>
        <v>-1.0616295811570768E-2</v>
      </c>
      <c r="L109" s="36">
        <f t="shared" ca="1" si="24"/>
        <v>5.9133703674555756E-5</v>
      </c>
      <c r="M109" s="36">
        <f t="shared" ca="1" si="25"/>
        <v>75762981611.250122</v>
      </c>
      <c r="N109" s="36">
        <f t="shared" ca="1" si="26"/>
        <v>35503921553.53157</v>
      </c>
      <c r="O109" s="36">
        <f t="shared" ca="1" si="27"/>
        <v>962974255.52826929</v>
      </c>
      <c r="P109" s="45">
        <f t="shared" ca="1" si="28"/>
        <v>-7.6898441905253034E-3</v>
      </c>
      <c r="Q109" s="45"/>
      <c r="R109" s="45"/>
      <c r="S109" s="45"/>
      <c r="T109" s="45"/>
    </row>
    <row r="110" spans="1:20" x14ac:dyDescent="0.2">
      <c r="A110" s="104">
        <v>6624</v>
      </c>
      <c r="B110" s="104">
        <v>-5.6643200005055405E-3</v>
      </c>
      <c r="D110" s="92">
        <f t="shared" si="16"/>
        <v>0.66239999999999999</v>
      </c>
      <c r="E110" s="92">
        <f t="shared" si="17"/>
        <v>-5.6643200005055405E-3</v>
      </c>
      <c r="F110" s="36">
        <f t="shared" si="18"/>
        <v>0.43877376000000001</v>
      </c>
      <c r="G110" s="36">
        <f t="shared" si="19"/>
        <v>0.290643738624</v>
      </c>
      <c r="H110" s="36">
        <f t="shared" si="20"/>
        <v>0.19252241246453761</v>
      </c>
      <c r="I110" s="36">
        <f t="shared" si="21"/>
        <v>-3.7520455683348699E-3</v>
      </c>
      <c r="J110" s="36">
        <f t="shared" si="22"/>
        <v>-2.4853549844650177E-3</v>
      </c>
      <c r="K110" s="36">
        <f t="shared" ca="1" si="23"/>
        <v>-1.0560081243355626E-2</v>
      </c>
      <c r="L110" s="36">
        <f t="shared" ca="1" si="24"/>
        <v>2.3968478146993016E-5</v>
      </c>
      <c r="M110" s="36">
        <f t="shared" ca="1" si="25"/>
        <v>74897661190.389359</v>
      </c>
      <c r="N110" s="36">
        <f t="shared" ca="1" si="26"/>
        <v>35092555811.608749</v>
      </c>
      <c r="O110" s="36">
        <f t="shared" ca="1" si="27"/>
        <v>951683767.90282822</v>
      </c>
      <c r="P110" s="45">
        <f t="shared" ca="1" si="28"/>
        <v>4.8957612428500857E-3</v>
      </c>
    </row>
    <row r="111" spans="1:20" x14ac:dyDescent="0.2">
      <c r="A111" s="105">
        <v>6632.5</v>
      </c>
      <c r="B111" s="105">
        <v>1.9649000023491681E-3</v>
      </c>
      <c r="C111" s="45"/>
      <c r="D111" s="92">
        <f t="shared" si="16"/>
        <v>0.66325000000000001</v>
      </c>
      <c r="E111" s="92">
        <f t="shared" si="17"/>
        <v>1.9649000023491681E-3</v>
      </c>
      <c r="F111" s="36">
        <f t="shared" si="18"/>
        <v>0.43990056249999998</v>
      </c>
      <c r="G111" s="36">
        <f t="shared" si="19"/>
        <v>0.291764048078125</v>
      </c>
      <c r="H111" s="36">
        <f t="shared" si="20"/>
        <v>0.19351250488781638</v>
      </c>
      <c r="I111" s="36">
        <f t="shared" si="21"/>
        <v>1.3032199265580857E-3</v>
      </c>
      <c r="J111" s="36">
        <f t="shared" si="22"/>
        <v>8.6436061628965028E-4</v>
      </c>
      <c r="K111" s="36">
        <f t="shared" ca="1" si="23"/>
        <v>-1.0552548576780221E-2</v>
      </c>
      <c r="L111" s="36">
        <f t="shared" ca="1" si="24"/>
        <v>1.5668651893114836E-4</v>
      </c>
      <c r="M111" s="36">
        <f t="shared" ca="1" si="25"/>
        <v>74782384083.134491</v>
      </c>
      <c r="N111" s="36">
        <f t="shared" ca="1" si="26"/>
        <v>35037757649.251289</v>
      </c>
      <c r="O111" s="36">
        <f t="shared" ca="1" si="27"/>
        <v>950179844.11622977</v>
      </c>
      <c r="P111" s="45">
        <f t="shared" ca="1" si="28"/>
        <v>1.2517448579129389E-2</v>
      </c>
      <c r="Q111" s="45"/>
      <c r="R111" s="45"/>
      <c r="S111" s="45"/>
      <c r="T111" s="45"/>
    </row>
    <row r="112" spans="1:20" x14ac:dyDescent="0.2">
      <c r="A112" s="104">
        <v>6654</v>
      </c>
      <c r="B112" s="104">
        <v>3.6152800021227449E-3</v>
      </c>
      <c r="D112" s="92">
        <f t="shared" si="16"/>
        <v>0.66539999999999999</v>
      </c>
      <c r="E112" s="92">
        <f t="shared" si="17"/>
        <v>3.6152800021227449E-3</v>
      </c>
      <c r="F112" s="36">
        <f t="shared" si="18"/>
        <v>0.44275715999999998</v>
      </c>
      <c r="G112" s="36">
        <f t="shared" si="19"/>
        <v>0.29461061426399998</v>
      </c>
      <c r="H112" s="36">
        <f t="shared" si="20"/>
        <v>0.19603390273126559</v>
      </c>
      <c r="I112" s="36">
        <f t="shared" si="21"/>
        <v>2.4056073134124745E-3</v>
      </c>
      <c r="J112" s="36">
        <f t="shared" si="22"/>
        <v>1.6006911063446605E-3</v>
      </c>
      <c r="K112" s="36">
        <f t="shared" ca="1" si="23"/>
        <v>-1.0533487054469177E-2</v>
      </c>
      <c r="L112" s="36">
        <f t="shared" ca="1" si="24"/>
        <v>2.0018760922170084E-4</v>
      </c>
      <c r="M112" s="36">
        <f t="shared" ca="1" si="25"/>
        <v>74491382252.854919</v>
      </c>
      <c r="N112" s="36">
        <f t="shared" ca="1" si="26"/>
        <v>34899430681.058243</v>
      </c>
      <c r="O112" s="36">
        <f t="shared" ca="1" si="27"/>
        <v>946383580.46658957</v>
      </c>
      <c r="P112" s="45">
        <f t="shared" ca="1" si="28"/>
        <v>1.4148767056591922E-2</v>
      </c>
    </row>
    <row r="113" spans="1:20" x14ac:dyDescent="0.2">
      <c r="A113" s="105">
        <v>6786.5</v>
      </c>
      <c r="B113" s="105">
        <v>6.6001800005324185E-3</v>
      </c>
      <c r="C113" s="45"/>
      <c r="D113" s="92">
        <f t="shared" si="16"/>
        <v>0.67864999999999998</v>
      </c>
      <c r="E113" s="92">
        <f t="shared" si="17"/>
        <v>6.6001800005324185E-3</v>
      </c>
      <c r="F113" s="36">
        <f t="shared" si="18"/>
        <v>0.46056582249999994</v>
      </c>
      <c r="G113" s="36">
        <f t="shared" si="19"/>
        <v>0.31256299543962496</v>
      </c>
      <c r="H113" s="36">
        <f t="shared" si="20"/>
        <v>0.21212087685510145</v>
      </c>
      <c r="I113" s="36">
        <f t="shared" si="21"/>
        <v>4.479212157361326E-3</v>
      </c>
      <c r="J113" s="36">
        <f t="shared" si="22"/>
        <v>3.0398173305932639E-3</v>
      </c>
      <c r="K113" s="36">
        <f t="shared" ca="1" si="23"/>
        <v>-1.0415752089236464E-2</v>
      </c>
      <c r="L113" s="36">
        <f t="shared" ca="1" si="24"/>
        <v>2.8954194488362646E-4</v>
      </c>
      <c r="M113" s="36">
        <f t="shared" ca="1" si="25"/>
        <v>72716306875.718063</v>
      </c>
      <c r="N113" s="36">
        <f t="shared" ca="1" si="26"/>
        <v>34055771119.44371</v>
      </c>
      <c r="O113" s="36">
        <f t="shared" ca="1" si="27"/>
        <v>923232909.84143281</v>
      </c>
      <c r="P113" s="45">
        <f t="shared" ca="1" si="28"/>
        <v>1.7015932089768884E-2</v>
      </c>
      <c r="Q113" s="45"/>
      <c r="R113" s="45"/>
      <c r="S113" s="45"/>
      <c r="T113" s="45"/>
    </row>
    <row r="114" spans="1:20" x14ac:dyDescent="0.2">
      <c r="A114" s="104">
        <v>6799.5</v>
      </c>
      <c r="B114" s="104">
        <v>6.2133999745128676E-4</v>
      </c>
      <c r="D114" s="92">
        <f t="shared" si="16"/>
        <v>0.67995000000000005</v>
      </c>
      <c r="E114" s="92">
        <f t="shared" si="17"/>
        <v>6.2133999745128676E-4</v>
      </c>
      <c r="F114" s="36">
        <f t="shared" si="18"/>
        <v>0.46233200250000006</v>
      </c>
      <c r="G114" s="36">
        <f t="shared" si="19"/>
        <v>0.31436264509987505</v>
      </c>
      <c r="H114" s="36">
        <f t="shared" si="20"/>
        <v>0.21375088053566008</v>
      </c>
      <c r="I114" s="36">
        <f t="shared" si="21"/>
        <v>4.2248013126700246E-4</v>
      </c>
      <c r="J114" s="36">
        <f t="shared" si="22"/>
        <v>2.8726536525499832E-4</v>
      </c>
      <c r="K114" s="36">
        <f t="shared" ca="1" si="23"/>
        <v>-1.040417637382E-2</v>
      </c>
      <c r="L114" s="36">
        <f t="shared" ca="1" si="24"/>
        <v>1.2156201125317116E-4</v>
      </c>
      <c r="M114" s="36">
        <f t="shared" ca="1" si="25"/>
        <v>72543837445.429321</v>
      </c>
      <c r="N114" s="36">
        <f t="shared" ca="1" si="26"/>
        <v>33973810621.956589</v>
      </c>
      <c r="O114" s="36">
        <f t="shared" ca="1" si="27"/>
        <v>920984113.32323647</v>
      </c>
      <c r="P114" s="45">
        <f t="shared" ca="1" si="28"/>
        <v>1.1025516371271287E-2</v>
      </c>
    </row>
    <row r="115" spans="1:20" x14ac:dyDescent="0.2">
      <c r="A115" s="105">
        <v>7013.5</v>
      </c>
      <c r="B115" s="105">
        <v>8.8158200014731847E-3</v>
      </c>
      <c r="C115" s="45"/>
      <c r="D115" s="92">
        <f t="shared" si="16"/>
        <v>0.70135000000000003</v>
      </c>
      <c r="E115" s="92">
        <f t="shared" si="17"/>
        <v>8.8158200014731847E-3</v>
      </c>
      <c r="F115" s="36">
        <f t="shared" si="18"/>
        <v>0.49189182250000002</v>
      </c>
      <c r="G115" s="36">
        <f t="shared" si="19"/>
        <v>0.34498832971037502</v>
      </c>
      <c r="H115" s="36">
        <f t="shared" si="20"/>
        <v>0.24195756504237154</v>
      </c>
      <c r="I115" s="36">
        <f t="shared" si="21"/>
        <v>6.1829753580332179E-3</v>
      </c>
      <c r="J115" s="36">
        <f t="shared" si="22"/>
        <v>4.3364297673565977E-3</v>
      </c>
      <c r="K115" s="36">
        <f t="shared" ca="1" si="23"/>
        <v>-1.0212996660695693E-2</v>
      </c>
      <c r="L115" s="36">
        <f t="shared" ca="1" si="24"/>
        <v>3.6209586356243596E-4</v>
      </c>
      <c r="M115" s="36">
        <f t="shared" ca="1" si="25"/>
        <v>69747648577.481369</v>
      </c>
      <c r="N115" s="36">
        <f t="shared" ca="1" si="26"/>
        <v>32645290729.69928</v>
      </c>
      <c r="O115" s="36">
        <f t="shared" ca="1" si="27"/>
        <v>884539438.52230155</v>
      </c>
      <c r="P115" s="45">
        <f t="shared" ca="1" si="28"/>
        <v>1.9028816662168879E-2</v>
      </c>
      <c r="Q115" s="45"/>
      <c r="R115" s="45"/>
      <c r="S115" s="45"/>
      <c r="T115" s="45"/>
    </row>
    <row r="116" spans="1:20" x14ac:dyDescent="0.2">
      <c r="A116" s="104">
        <v>7574.5</v>
      </c>
      <c r="B116" s="104">
        <v>-6.5566000557737425E-4</v>
      </c>
      <c r="D116" s="92">
        <f t="shared" si="16"/>
        <v>0.75744999999999996</v>
      </c>
      <c r="E116" s="92">
        <f t="shared" si="17"/>
        <v>-6.5566000557737425E-4</v>
      </c>
      <c r="F116" s="36">
        <f t="shared" si="18"/>
        <v>0.57373050249999991</v>
      </c>
      <c r="G116" s="36">
        <f t="shared" si="19"/>
        <v>0.4345721691186249</v>
      </c>
      <c r="H116" s="36">
        <f t="shared" si="20"/>
        <v>0.32916668949890238</v>
      </c>
      <c r="I116" s="36">
        <f t="shared" si="21"/>
        <v>-4.9662967122458205E-4</v>
      </c>
      <c r="J116" s="36">
        <f t="shared" si="22"/>
        <v>-3.7617214446905963E-4</v>
      </c>
      <c r="K116" s="36">
        <f t="shared" ca="1" si="23"/>
        <v>-9.706220535875278E-3</v>
      </c>
      <c r="L116" s="36">
        <f t="shared" ca="1" si="24"/>
        <v>8.1912645912586273E-5</v>
      </c>
      <c r="M116" s="36">
        <f t="shared" ca="1" si="25"/>
        <v>62792843438.38662</v>
      </c>
      <c r="N116" s="36">
        <f t="shared" ca="1" si="26"/>
        <v>29343353444.608528</v>
      </c>
      <c r="O116" s="36">
        <f t="shared" ca="1" si="27"/>
        <v>794016832.07789207</v>
      </c>
      <c r="P116" s="45">
        <f t="shared" ca="1" si="28"/>
        <v>9.0505605302979037E-3</v>
      </c>
    </row>
    <row r="117" spans="1:20" x14ac:dyDescent="0.2">
      <c r="A117" s="105">
        <v>7583</v>
      </c>
      <c r="B117" s="105">
        <v>8.9735600049607456E-3</v>
      </c>
      <c r="C117" s="45"/>
      <c r="D117" s="92">
        <f t="shared" si="16"/>
        <v>0.75829999999999997</v>
      </c>
      <c r="E117" s="92">
        <f t="shared" si="17"/>
        <v>8.9735600049607456E-3</v>
      </c>
      <c r="F117" s="36">
        <f t="shared" si="18"/>
        <v>0.57501888999999995</v>
      </c>
      <c r="G117" s="36">
        <f t="shared" si="19"/>
        <v>0.43603682428699997</v>
      </c>
      <c r="H117" s="36">
        <f t="shared" si="20"/>
        <v>0.33064672385683203</v>
      </c>
      <c r="I117" s="36">
        <f t="shared" si="21"/>
        <v>6.8046505517617333E-3</v>
      </c>
      <c r="J117" s="36">
        <f t="shared" si="22"/>
        <v>5.1599665134009218E-3</v>
      </c>
      <c r="K117" s="36">
        <f t="shared" ca="1" si="23"/>
        <v>-9.6984797664683223E-3</v>
      </c>
      <c r="L117" s="36">
        <f t="shared" ca="1" si="24"/>
        <v>3.4864506922582887E-4</v>
      </c>
      <c r="M117" s="36">
        <f t="shared" ca="1" si="25"/>
        <v>62691550876.967934</v>
      </c>
      <c r="N117" s="36">
        <f t="shared" ca="1" si="26"/>
        <v>29295289822.746563</v>
      </c>
      <c r="O117" s="36">
        <f t="shared" ca="1" si="27"/>
        <v>792699817.05626655</v>
      </c>
      <c r="P117" s="45">
        <f t="shared" ca="1" si="28"/>
        <v>1.8672039771429068E-2</v>
      </c>
      <c r="Q117" s="45"/>
      <c r="R117" s="45"/>
      <c r="S117" s="45"/>
      <c r="T117" s="45"/>
    </row>
    <row r="118" spans="1:20" x14ac:dyDescent="0.2">
      <c r="A118" s="104">
        <v>7587.5</v>
      </c>
      <c r="B118" s="104">
        <v>1.236550000612624E-2</v>
      </c>
      <c r="D118" s="92">
        <f t="shared" si="16"/>
        <v>0.75875000000000004</v>
      </c>
      <c r="E118" s="92">
        <f t="shared" si="17"/>
        <v>1.236550000612624E-2</v>
      </c>
      <c r="F118" s="36">
        <f t="shared" si="18"/>
        <v>0.57570156250000004</v>
      </c>
      <c r="G118" s="36">
        <f t="shared" si="19"/>
        <v>0.43681356054687503</v>
      </c>
      <c r="H118" s="36">
        <f t="shared" si="20"/>
        <v>0.33143228906494143</v>
      </c>
      <c r="I118" s="36">
        <f t="shared" si="21"/>
        <v>9.3823231296482849E-3</v>
      </c>
      <c r="J118" s="36">
        <f t="shared" si="22"/>
        <v>7.1188376746206365E-3</v>
      </c>
      <c r="K118" s="36">
        <f t="shared" ca="1" si="23"/>
        <v>-9.6943809586639198E-3</v>
      </c>
      <c r="L118" s="36">
        <f t="shared" ca="1" si="24"/>
        <v>4.8663834818071133E-4</v>
      </c>
      <c r="M118" s="36">
        <f t="shared" ca="1" si="25"/>
        <v>62637973903.989258</v>
      </c>
      <c r="N118" s="36">
        <f t="shared" ca="1" si="26"/>
        <v>29269867719.367981</v>
      </c>
      <c r="O118" s="36">
        <f t="shared" ca="1" si="27"/>
        <v>792003221.34420574</v>
      </c>
      <c r="P118" s="45">
        <f t="shared" ca="1" si="28"/>
        <v>2.2059880964790161E-2</v>
      </c>
    </row>
    <row r="119" spans="1:20" x14ac:dyDescent="0.2">
      <c r="A119" s="105">
        <v>7655.5</v>
      </c>
      <c r="B119" s="105">
        <v>3.3992600001511164E-3</v>
      </c>
      <c r="C119" s="45"/>
      <c r="D119" s="92">
        <f t="shared" si="16"/>
        <v>0.76554999999999995</v>
      </c>
      <c r="E119" s="92">
        <f t="shared" si="17"/>
        <v>3.3992600001511164E-3</v>
      </c>
      <c r="F119" s="36">
        <f t="shared" si="18"/>
        <v>0.58606680249999987</v>
      </c>
      <c r="G119" s="36">
        <f t="shared" si="19"/>
        <v>0.44866344065387487</v>
      </c>
      <c r="H119" s="36">
        <f t="shared" si="20"/>
        <v>0.34347429699257387</v>
      </c>
      <c r="I119" s="36">
        <f t="shared" si="21"/>
        <v>2.602303493115687E-3</v>
      </c>
      <c r="J119" s="36">
        <f t="shared" si="22"/>
        <v>1.9921934391547141E-3</v>
      </c>
      <c r="K119" s="36">
        <f t="shared" ca="1" si="23"/>
        <v>-9.6323799257981863E-3</v>
      </c>
      <c r="L119" s="36">
        <f t="shared" ca="1" si="24"/>
        <v>1.6982363915959595E-4</v>
      </c>
      <c r="M119" s="36">
        <f t="shared" ca="1" si="25"/>
        <v>61832443656.234024</v>
      </c>
      <c r="N119" s="36">
        <f t="shared" ca="1" si="26"/>
        <v>28887673861.427818</v>
      </c>
      <c r="O119" s="36">
        <f t="shared" ca="1" si="27"/>
        <v>781531319.53980541</v>
      </c>
      <c r="P119" s="45">
        <f t="shared" ca="1" si="28"/>
        <v>1.3031639925949303E-2</v>
      </c>
      <c r="Q119" s="45"/>
      <c r="R119" s="45"/>
      <c r="S119" s="45"/>
      <c r="T119" s="45"/>
    </row>
    <row r="120" spans="1:20" x14ac:dyDescent="0.2">
      <c r="A120" s="104">
        <v>7759.5</v>
      </c>
      <c r="B120" s="104">
        <v>7.5685400006477721E-3</v>
      </c>
      <c r="D120" s="92">
        <f t="shared" si="16"/>
        <v>0.77595000000000003</v>
      </c>
      <c r="E120" s="92">
        <f t="shared" si="17"/>
        <v>7.5685400006477721E-3</v>
      </c>
      <c r="F120" s="36">
        <f t="shared" si="18"/>
        <v>0.60209840250000002</v>
      </c>
      <c r="G120" s="36">
        <f t="shared" si="19"/>
        <v>0.46719825541987503</v>
      </c>
      <c r="H120" s="36">
        <f t="shared" si="20"/>
        <v>0.362522486293052</v>
      </c>
      <c r="I120" s="36">
        <f t="shared" si="21"/>
        <v>5.8728086135026386E-3</v>
      </c>
      <c r="J120" s="36">
        <f t="shared" si="22"/>
        <v>4.5570058436473727E-3</v>
      </c>
      <c r="K120" s="36">
        <f t="shared" ca="1" si="23"/>
        <v>-9.5373244399138742E-3</v>
      </c>
      <c r="L120" s="36">
        <f t="shared" ca="1" si="24"/>
        <v>2.9261059825887148E-4</v>
      </c>
      <c r="M120" s="36">
        <f t="shared" ca="1" si="25"/>
        <v>60615171690.419273</v>
      </c>
      <c r="N120" s="36">
        <f t="shared" ca="1" si="26"/>
        <v>28310223941.896042</v>
      </c>
      <c r="O120" s="36">
        <f t="shared" ca="1" si="27"/>
        <v>765711897.865206</v>
      </c>
      <c r="P120" s="45">
        <f t="shared" ca="1" si="28"/>
        <v>1.7105864440561648E-2</v>
      </c>
    </row>
    <row r="121" spans="1:20" x14ac:dyDescent="0.2">
      <c r="A121" s="105">
        <v>8442.5</v>
      </c>
      <c r="B121" s="105">
        <v>1.5834099998755846E-2</v>
      </c>
      <c r="C121" s="45"/>
      <c r="D121" s="92">
        <f t="shared" si="16"/>
        <v>0.84424999999999994</v>
      </c>
      <c r="E121" s="92">
        <f t="shared" si="17"/>
        <v>1.5834099998755846E-2</v>
      </c>
      <c r="F121" s="36">
        <f t="shared" si="18"/>
        <v>0.71275806249999996</v>
      </c>
      <c r="G121" s="36">
        <f t="shared" si="19"/>
        <v>0.60174599426562492</v>
      </c>
      <c r="H121" s="36">
        <f t="shared" si="20"/>
        <v>0.50802405565875386</v>
      </c>
      <c r="I121" s="36">
        <f t="shared" si="21"/>
        <v>1.3367938923949623E-2</v>
      </c>
      <c r="J121" s="36">
        <f t="shared" si="22"/>
        <v>1.1285882436544468E-2</v>
      </c>
      <c r="K121" s="36">
        <f t="shared" ca="1" si="23"/>
        <v>-8.9061431661402873E-3</v>
      </c>
      <c r="L121" s="36">
        <f t="shared" ca="1" si="24"/>
        <v>6.1207963185818987E-4</v>
      </c>
      <c r="M121" s="36">
        <f t="shared" ca="1" si="25"/>
        <v>53051806684.786423</v>
      </c>
      <c r="N121" s="36">
        <f t="shared" ca="1" si="26"/>
        <v>24725201768.060074</v>
      </c>
      <c r="O121" s="36">
        <f t="shared" ca="1" si="27"/>
        <v>667568037.77923632</v>
      </c>
      <c r="P121" s="45">
        <f t="shared" ca="1" si="28"/>
        <v>2.4740243164896134E-2</v>
      </c>
      <c r="Q121" s="45"/>
      <c r="R121" s="45"/>
      <c r="S121" s="45"/>
      <c r="T121" s="45"/>
    </row>
    <row r="122" spans="1:20" x14ac:dyDescent="0.2">
      <c r="A122" s="104">
        <v>8756.5</v>
      </c>
      <c r="B122" s="104">
        <v>-8.0394199976581149E-3</v>
      </c>
      <c r="D122" s="92">
        <f t="shared" si="16"/>
        <v>0.87565000000000004</v>
      </c>
      <c r="E122" s="92">
        <f t="shared" si="17"/>
        <v>-8.0394199976581149E-3</v>
      </c>
      <c r="F122" s="36">
        <f t="shared" si="18"/>
        <v>0.76676292250000011</v>
      </c>
      <c r="G122" s="36">
        <f t="shared" si="19"/>
        <v>0.67141595308712509</v>
      </c>
      <c r="H122" s="36">
        <f t="shared" si="20"/>
        <v>0.58792537932074118</v>
      </c>
      <c r="I122" s="36">
        <f t="shared" si="21"/>
        <v>-7.039718120949329E-3</v>
      </c>
      <c r="J122" s="36">
        <f t="shared" si="22"/>
        <v>-6.1643291726092807E-3</v>
      </c>
      <c r="K122" s="36">
        <f t="shared" ca="1" si="23"/>
        <v>-8.6119342979907171E-3</v>
      </c>
      <c r="L122" s="36">
        <f t="shared" ca="1" si="24"/>
        <v>3.2777262408532901E-7</v>
      </c>
      <c r="M122" s="36">
        <f t="shared" ca="1" si="25"/>
        <v>49817170575.205132</v>
      </c>
      <c r="N122" s="36">
        <f t="shared" ca="1" si="26"/>
        <v>23193655555.586643</v>
      </c>
      <c r="O122" s="36">
        <f t="shared" ca="1" si="27"/>
        <v>625679966.4713136</v>
      </c>
      <c r="P122" s="45">
        <f t="shared" ca="1" si="28"/>
        <v>5.725143003326022E-4</v>
      </c>
    </row>
    <row r="123" spans="1:20" x14ac:dyDescent="0.2">
      <c r="A123" s="105">
        <v>9367.5</v>
      </c>
      <c r="B123" s="105">
        <v>-4.4899999920744449E-5</v>
      </c>
      <c r="C123" s="45"/>
      <c r="D123" s="92">
        <f t="shared" si="16"/>
        <v>0.93674999999999997</v>
      </c>
      <c r="E123" s="92">
        <f t="shared" si="17"/>
        <v>-4.4899999920744449E-5</v>
      </c>
      <c r="F123" s="36">
        <f t="shared" si="18"/>
        <v>0.87750056249999997</v>
      </c>
      <c r="G123" s="36">
        <f t="shared" si="19"/>
        <v>0.82199865192187493</v>
      </c>
      <c r="H123" s="36">
        <f t="shared" si="20"/>
        <v>0.77000723718781638</v>
      </c>
      <c r="I123" s="36">
        <f t="shared" si="21"/>
        <v>-4.2060074925757358E-5</v>
      </c>
      <c r="J123" s="36">
        <f t="shared" si="22"/>
        <v>-3.9399775186703206E-5</v>
      </c>
      <c r="K123" s="36">
        <f t="shared" ca="1" si="23"/>
        <v>-8.0321662655578815E-3</v>
      </c>
      <c r="L123" s="36">
        <f t="shared" ca="1" si="24"/>
        <v>6.3796422398185016E-5</v>
      </c>
      <c r="M123" s="36">
        <f t="shared" ca="1" si="25"/>
        <v>43939120740.566795</v>
      </c>
      <c r="N123" s="36">
        <f t="shared" ca="1" si="26"/>
        <v>20413429034.859398</v>
      </c>
      <c r="O123" s="36">
        <f t="shared" ca="1" si="27"/>
        <v>549709839.23127937</v>
      </c>
      <c r="P123" s="45">
        <f t="shared" ca="1" si="28"/>
        <v>7.9872662656371371E-3</v>
      </c>
      <c r="Q123" s="45"/>
      <c r="R123" s="45"/>
      <c r="S123" s="45"/>
      <c r="T123" s="45"/>
    </row>
    <row r="124" spans="1:20" x14ac:dyDescent="0.2">
      <c r="A124" s="104">
        <v>9516.5</v>
      </c>
      <c r="B124" s="104">
        <v>3.0437800014624372E-3</v>
      </c>
      <c r="D124" s="92">
        <f t="shared" si="16"/>
        <v>0.95165</v>
      </c>
      <c r="E124" s="92">
        <f t="shared" si="17"/>
        <v>3.0437800014624372E-3</v>
      </c>
      <c r="F124" s="36">
        <f t="shared" si="18"/>
        <v>0.90563772249999996</v>
      </c>
      <c r="G124" s="36">
        <f t="shared" si="19"/>
        <v>0.86185013861712501</v>
      </c>
      <c r="H124" s="36">
        <f t="shared" si="20"/>
        <v>0.8201796844149869</v>
      </c>
      <c r="I124" s="36">
        <f t="shared" si="21"/>
        <v>2.8966132383917284E-3</v>
      </c>
      <c r="J124" s="36">
        <f t="shared" si="22"/>
        <v>2.7565619883154883E-3</v>
      </c>
      <c r="K124" s="36">
        <f t="shared" ca="1" si="23"/>
        <v>-7.8893241713774379E-3</v>
      </c>
      <c r="L124" s="36">
        <f t="shared" ca="1" si="24"/>
        <v>1.1953276685416869E-4</v>
      </c>
      <c r="M124" s="36">
        <f t="shared" ca="1" si="25"/>
        <v>42586206633.713242</v>
      </c>
      <c r="N124" s="36">
        <f t="shared" ca="1" si="26"/>
        <v>19774110159.300499</v>
      </c>
      <c r="O124" s="36">
        <f t="shared" ca="1" si="27"/>
        <v>532254289.64516968</v>
      </c>
      <c r="P124" s="45">
        <f t="shared" ca="1" si="28"/>
        <v>1.0933104172839875E-2</v>
      </c>
    </row>
    <row r="125" spans="1:20" x14ac:dyDescent="0.2">
      <c r="A125" s="105">
        <v>9782</v>
      </c>
      <c r="B125" s="105">
        <v>1.1682399999699555E-3</v>
      </c>
      <c r="C125" s="45"/>
      <c r="D125" s="92">
        <f t="shared" si="16"/>
        <v>0.97819999999999996</v>
      </c>
      <c r="E125" s="92">
        <f t="shared" si="17"/>
        <v>1.1682399999699555E-3</v>
      </c>
      <c r="F125" s="36">
        <f t="shared" si="18"/>
        <v>0.9568752399999999</v>
      </c>
      <c r="G125" s="36">
        <f t="shared" si="19"/>
        <v>0.93601535976799988</v>
      </c>
      <c r="H125" s="36">
        <f t="shared" si="20"/>
        <v>0.91561022492505739</v>
      </c>
      <c r="I125" s="36">
        <f t="shared" si="21"/>
        <v>1.1427723679706104E-3</v>
      </c>
      <c r="J125" s="36">
        <f t="shared" si="22"/>
        <v>1.117859930348851E-3</v>
      </c>
      <c r="K125" s="36">
        <f t="shared" ca="1" si="23"/>
        <v>-7.6333795018677141E-3</v>
      </c>
      <c r="L125" s="36">
        <f t="shared" ca="1" si="24"/>
        <v>7.7468505855129172E-5</v>
      </c>
      <c r="M125" s="36">
        <f t="shared" ca="1" si="25"/>
        <v>40251128914.790489</v>
      </c>
      <c r="N125" s="36">
        <f t="shared" ca="1" si="26"/>
        <v>18671238507.363483</v>
      </c>
      <c r="O125" s="36">
        <f t="shared" ca="1" si="27"/>
        <v>502155622.78110635</v>
      </c>
      <c r="P125" s="45">
        <f t="shared" ca="1" si="28"/>
        <v>8.8016195018376688E-3</v>
      </c>
      <c r="Q125" s="45"/>
      <c r="R125" s="45"/>
      <c r="S125" s="45"/>
      <c r="T125" s="45"/>
    </row>
    <row r="126" spans="1:20" x14ac:dyDescent="0.2">
      <c r="A126" s="104">
        <v>9893.5</v>
      </c>
      <c r="B126" s="104">
        <v>-1.7342580002150498E-2</v>
      </c>
      <c r="D126" s="92">
        <f t="shared" si="16"/>
        <v>0.98934999999999995</v>
      </c>
      <c r="E126" s="92">
        <f t="shared" si="17"/>
        <v>-1.7342580002150498E-2</v>
      </c>
      <c r="F126" s="36">
        <f t="shared" si="18"/>
        <v>0.97881342249999992</v>
      </c>
      <c r="G126" s="36">
        <f t="shared" si="19"/>
        <v>0.96838905955037491</v>
      </c>
      <c r="H126" s="36">
        <f t="shared" si="20"/>
        <v>0.95807571606616337</v>
      </c>
      <c r="I126" s="36">
        <f t="shared" si="21"/>
        <v>-1.7157881525127594E-2</v>
      </c>
      <c r="J126" s="36">
        <f t="shared" si="22"/>
        <v>-1.6975150086884983E-2</v>
      </c>
      <c r="K126" s="36">
        <f t="shared" ca="1" si="23"/>
        <v>-7.525351012047151E-3</v>
      </c>
      <c r="L126" s="36">
        <f t="shared" ca="1" si="24"/>
        <v>9.6377985044125589E-5</v>
      </c>
      <c r="M126" s="36">
        <f t="shared" ca="1" si="25"/>
        <v>39298878030.911995</v>
      </c>
      <c r="N126" s="36">
        <f t="shared" ca="1" si="26"/>
        <v>18221701171.890678</v>
      </c>
      <c r="O126" s="36">
        <f t="shared" ca="1" si="27"/>
        <v>489892334.34173179</v>
      </c>
      <c r="P126" s="45">
        <f t="shared" ca="1" si="28"/>
        <v>-9.8172289901033473E-3</v>
      </c>
    </row>
    <row r="127" spans="1:20" x14ac:dyDescent="0.2">
      <c r="A127" s="105">
        <v>9944.5</v>
      </c>
      <c r="B127" s="105">
        <v>1.4327399985631928E-3</v>
      </c>
      <c r="C127" s="45"/>
      <c r="D127" s="92">
        <f t="shared" si="16"/>
        <v>0.99444999999999995</v>
      </c>
      <c r="E127" s="92">
        <f t="shared" si="17"/>
        <v>1.4327399985631928E-3</v>
      </c>
      <c r="F127" s="36">
        <f t="shared" si="18"/>
        <v>0.98893080249999987</v>
      </c>
      <c r="G127" s="36">
        <f t="shared" si="19"/>
        <v>0.98344223654612484</v>
      </c>
      <c r="H127" s="36">
        <f t="shared" si="20"/>
        <v>0.97798413213329372</v>
      </c>
      <c r="I127" s="36">
        <f t="shared" si="21"/>
        <v>1.4247882915711669E-3</v>
      </c>
      <c r="J127" s="36">
        <f t="shared" si="22"/>
        <v>1.4168807165529469E-3</v>
      </c>
      <c r="K127" s="36">
        <f t="shared" ca="1" si="23"/>
        <v>-7.4758321442543289E-3</v>
      </c>
      <c r="L127" s="36">
        <f t="shared" ca="1" si="24"/>
        <v>7.936265762378437E-5</v>
      </c>
      <c r="M127" s="36">
        <f t="shared" ca="1" si="25"/>
        <v>38868837217.239738</v>
      </c>
      <c r="N127" s="36">
        <f t="shared" ca="1" si="26"/>
        <v>18018730868.642857</v>
      </c>
      <c r="O127" s="36">
        <f t="shared" ca="1" si="27"/>
        <v>484356354.69480163</v>
      </c>
      <c r="P127" s="45">
        <f t="shared" ca="1" si="28"/>
        <v>8.9085721428175217E-3</v>
      </c>
      <c r="Q127" s="45"/>
      <c r="R127" s="45"/>
      <c r="S127" s="45"/>
      <c r="T127" s="45"/>
    </row>
    <row r="128" spans="1:20" x14ac:dyDescent="0.2">
      <c r="A128" s="104">
        <v>10677</v>
      </c>
      <c r="B128" s="104">
        <v>1.009640000120271E-3</v>
      </c>
      <c r="D128" s="92">
        <f t="shared" si="16"/>
        <v>1.0677000000000001</v>
      </c>
      <c r="E128" s="92">
        <f t="shared" si="17"/>
        <v>1.009640000120271E-3</v>
      </c>
      <c r="F128" s="36">
        <f t="shared" si="18"/>
        <v>1.1399832900000002</v>
      </c>
      <c r="G128" s="36">
        <f t="shared" si="19"/>
        <v>1.2171601587330003</v>
      </c>
      <c r="H128" s="36">
        <f t="shared" si="20"/>
        <v>1.2995619014792246</v>
      </c>
      <c r="I128" s="36">
        <f t="shared" si="21"/>
        <v>1.0779926281284135E-3</v>
      </c>
      <c r="J128" s="36">
        <f t="shared" si="22"/>
        <v>1.1509727290527072E-3</v>
      </c>
      <c r="K128" s="36">
        <f t="shared" ca="1" si="23"/>
        <v>-6.7572139218537164E-3</v>
      </c>
      <c r="L128" s="36">
        <f t="shared" ca="1" si="24"/>
        <v>6.0324019845282712E-5</v>
      </c>
      <c r="M128" s="36">
        <f t="shared" ca="1" si="25"/>
        <v>33062954310.786354</v>
      </c>
      <c r="N128" s="36">
        <f t="shared" ca="1" si="26"/>
        <v>15281306359.764675</v>
      </c>
      <c r="O128" s="36">
        <f t="shared" ca="1" si="27"/>
        <v>409760196.31729221</v>
      </c>
      <c r="P128" s="45">
        <f t="shared" ca="1" si="28"/>
        <v>7.7668539219739874E-3</v>
      </c>
    </row>
    <row r="129" spans="1:20" x14ac:dyDescent="0.2">
      <c r="A129" s="105">
        <v>10685.5</v>
      </c>
      <c r="B129" s="105">
        <v>1.6388599979109131E-3</v>
      </c>
      <c r="C129" s="45"/>
      <c r="D129" s="92">
        <f t="shared" si="16"/>
        <v>1.0685500000000001</v>
      </c>
      <c r="E129" s="92">
        <f t="shared" si="17"/>
        <v>1.6388599979109131E-3</v>
      </c>
      <c r="F129" s="36">
        <f t="shared" si="18"/>
        <v>1.1417991025000003</v>
      </c>
      <c r="G129" s="36">
        <f t="shared" si="19"/>
        <v>1.2200694309763753</v>
      </c>
      <c r="H129" s="36">
        <f t="shared" si="20"/>
        <v>1.303705190469806</v>
      </c>
      <c r="I129" s="36">
        <f t="shared" si="21"/>
        <v>1.7512038507677063E-3</v>
      </c>
      <c r="J129" s="36">
        <f t="shared" si="22"/>
        <v>1.8712488747378328E-3</v>
      </c>
      <c r="K129" s="36">
        <f t="shared" ca="1" si="23"/>
        <v>-6.7487938899166355E-3</v>
      </c>
      <c r="L129" s="36">
        <f t="shared" ca="1" si="24"/>
        <v>7.03527377419886E-5</v>
      </c>
      <c r="M129" s="36">
        <f t="shared" ca="1" si="25"/>
        <v>32999540627.13467</v>
      </c>
      <c r="N129" s="36">
        <f t="shared" ca="1" si="26"/>
        <v>15251438721.224907</v>
      </c>
      <c r="O129" s="36">
        <f t="shared" ca="1" si="27"/>
        <v>408947025.67349476</v>
      </c>
      <c r="P129" s="45">
        <f t="shared" ca="1" si="28"/>
        <v>8.3876538878275494E-3</v>
      </c>
      <c r="Q129" s="45"/>
      <c r="R129" s="45"/>
      <c r="S129" s="45"/>
      <c r="T129" s="45"/>
    </row>
    <row r="130" spans="1:20" x14ac:dyDescent="0.2">
      <c r="A130" s="104">
        <v>10694</v>
      </c>
      <c r="B130" s="104">
        <v>-7.3191999399568886E-4</v>
      </c>
      <c r="D130" s="92">
        <f t="shared" si="16"/>
        <v>1.0693999999999999</v>
      </c>
      <c r="E130" s="92">
        <f t="shared" si="17"/>
        <v>-7.3191999399568886E-4</v>
      </c>
      <c r="F130" s="36">
        <f t="shared" si="18"/>
        <v>1.1436163599999998</v>
      </c>
      <c r="G130" s="36">
        <f t="shared" si="19"/>
        <v>1.2229833353839996</v>
      </c>
      <c r="H130" s="36">
        <f t="shared" si="20"/>
        <v>1.3078583788596492</v>
      </c>
      <c r="I130" s="36">
        <f t="shared" si="21"/>
        <v>-7.8271524157898958E-4</v>
      </c>
      <c r="J130" s="36">
        <f t="shared" si="22"/>
        <v>-8.3703567934457134E-4</v>
      </c>
      <c r="K130" s="36">
        <f t="shared" ca="1" si="23"/>
        <v>-6.7403719969863236E-3</v>
      </c>
      <c r="L130" s="36">
        <f t="shared" ca="1" si="24"/>
        <v>3.6101495472242172E-5</v>
      </c>
      <c r="M130" s="36">
        <f t="shared" ca="1" si="25"/>
        <v>32936215395.954197</v>
      </c>
      <c r="N130" s="36">
        <f t="shared" ca="1" si="26"/>
        <v>15221613471.116602</v>
      </c>
      <c r="O130" s="36">
        <f t="shared" ca="1" si="27"/>
        <v>408135026.15994823</v>
      </c>
      <c r="P130" s="45">
        <f t="shared" ca="1" si="28"/>
        <v>6.0084520029906347E-3</v>
      </c>
    </row>
    <row r="131" spans="1:20" x14ac:dyDescent="0.2">
      <c r="A131" s="105">
        <v>11138.5</v>
      </c>
      <c r="B131" s="105">
        <v>-8.2391800024197437E-3</v>
      </c>
      <c r="C131" s="45"/>
      <c r="D131" s="92">
        <f t="shared" si="16"/>
        <v>1.11385</v>
      </c>
      <c r="E131" s="92">
        <f t="shared" si="17"/>
        <v>-8.2391800024197437E-3</v>
      </c>
      <c r="F131" s="36">
        <f t="shared" si="18"/>
        <v>1.2406618225000001</v>
      </c>
      <c r="G131" s="36">
        <f t="shared" si="19"/>
        <v>1.3819111709916252</v>
      </c>
      <c r="H131" s="36">
        <f t="shared" si="20"/>
        <v>1.5392417578090218</v>
      </c>
      <c r="I131" s="36">
        <f t="shared" si="21"/>
        <v>-9.1772106456952315E-3</v>
      </c>
      <c r="J131" s="36">
        <f t="shared" si="22"/>
        <v>-1.0222036077707634E-2</v>
      </c>
      <c r="K131" s="36">
        <f t="shared" ca="1" si="23"/>
        <v>-6.297363272184461E-3</v>
      </c>
      <c r="L131" s="36">
        <f t="shared" ca="1" si="24"/>
        <v>3.7706522138216448E-6</v>
      </c>
      <c r="M131" s="36">
        <f t="shared" ca="1" si="25"/>
        <v>29745941554.98135</v>
      </c>
      <c r="N131" s="36">
        <f t="shared" ca="1" si="26"/>
        <v>13720025665.257225</v>
      </c>
      <c r="O131" s="36">
        <f t="shared" ca="1" si="27"/>
        <v>367276995.75472754</v>
      </c>
      <c r="P131" s="45">
        <f t="shared" ca="1" si="28"/>
        <v>-1.9418167302352827E-3</v>
      </c>
      <c r="Q131" s="45"/>
      <c r="R131" s="45"/>
      <c r="S131" s="45"/>
      <c r="T131" s="45"/>
    </row>
    <row r="132" spans="1:20" x14ac:dyDescent="0.2">
      <c r="A132" s="104">
        <v>11173.5</v>
      </c>
      <c r="B132" s="104">
        <v>3.5870200008503161E-3</v>
      </c>
      <c r="D132" s="92">
        <f t="shared" si="16"/>
        <v>1.1173500000000001</v>
      </c>
      <c r="E132" s="92">
        <f t="shared" si="17"/>
        <v>3.5870200008503161E-3</v>
      </c>
      <c r="F132" s="36">
        <f t="shared" si="18"/>
        <v>1.2484710225000002</v>
      </c>
      <c r="G132" s="36">
        <f t="shared" si="19"/>
        <v>1.3949790969903753</v>
      </c>
      <c r="H132" s="36">
        <f t="shared" si="20"/>
        <v>1.558679894022196</v>
      </c>
      <c r="I132" s="36">
        <f t="shared" si="21"/>
        <v>4.007956797950101E-3</v>
      </c>
      <c r="J132" s="36">
        <f t="shared" si="22"/>
        <v>4.4782905281895453E-3</v>
      </c>
      <c r="K132" s="36">
        <f t="shared" ca="1" si="23"/>
        <v>-6.2622645561970138E-3</v>
      </c>
      <c r="L132" s="36">
        <f t="shared" ca="1" si="24"/>
        <v>9.7008406285691021E-5</v>
      </c>
      <c r="M132" s="36">
        <f t="shared" ca="1" si="25"/>
        <v>29504671140.131878</v>
      </c>
      <c r="N132" s="36">
        <f t="shared" ca="1" si="26"/>
        <v>13606547647.998293</v>
      </c>
      <c r="O132" s="36">
        <f t="shared" ca="1" si="27"/>
        <v>364191199.53130651</v>
      </c>
      <c r="P132" s="45">
        <f t="shared" ca="1" si="28"/>
        <v>9.84928455704733E-3</v>
      </c>
    </row>
    <row r="133" spans="1:20" x14ac:dyDescent="0.2">
      <c r="A133" s="105">
        <v>11194</v>
      </c>
      <c r="B133" s="105">
        <v>1.9280800042906776E-3</v>
      </c>
      <c r="C133" s="45"/>
      <c r="D133" s="92">
        <f t="shared" si="16"/>
        <v>1.1194</v>
      </c>
      <c r="E133" s="92">
        <f t="shared" si="17"/>
        <v>1.9280800042906776E-3</v>
      </c>
      <c r="F133" s="36">
        <f t="shared" si="18"/>
        <v>1.25305636</v>
      </c>
      <c r="G133" s="36">
        <f t="shared" si="19"/>
        <v>1.4026712893839999</v>
      </c>
      <c r="H133" s="36">
        <f t="shared" si="20"/>
        <v>1.5701502413364496</v>
      </c>
      <c r="I133" s="36">
        <f t="shared" si="21"/>
        <v>2.1582927568029845E-3</v>
      </c>
      <c r="J133" s="36">
        <f t="shared" si="22"/>
        <v>2.4159929119652607E-3</v>
      </c>
      <c r="K133" s="36">
        <f t="shared" ca="1" si="23"/>
        <v>-6.2416920839260103E-3</v>
      </c>
      <c r="L133" s="36">
        <f t="shared" ca="1" si="24"/>
        <v>6.6745175973404467E-5</v>
      </c>
      <c r="M133" s="36">
        <f t="shared" ca="1" si="25"/>
        <v>29364016908.719604</v>
      </c>
      <c r="N133" s="36">
        <f t="shared" ca="1" si="26"/>
        <v>13540398602.083292</v>
      </c>
      <c r="O133" s="36">
        <f t="shared" ca="1" si="27"/>
        <v>362392546.58126491</v>
      </c>
      <c r="P133" s="45">
        <f t="shared" ca="1" si="28"/>
        <v>8.1697720882166879E-3</v>
      </c>
      <c r="Q133" s="45"/>
      <c r="R133" s="45"/>
      <c r="S133" s="45"/>
      <c r="T133" s="45"/>
    </row>
    <row r="134" spans="1:20" x14ac:dyDescent="0.2">
      <c r="A134" s="104">
        <v>11271</v>
      </c>
      <c r="B134" s="104">
        <v>-2.5427999935345724E-4</v>
      </c>
      <c r="D134" s="92">
        <f t="shared" si="16"/>
        <v>1.1271</v>
      </c>
      <c r="E134" s="92">
        <f t="shared" si="17"/>
        <v>-2.5427999935345724E-4</v>
      </c>
      <c r="F134" s="36">
        <f t="shared" si="18"/>
        <v>1.2703544099999999</v>
      </c>
      <c r="G134" s="36">
        <f t="shared" si="19"/>
        <v>1.431816455511</v>
      </c>
      <c r="H134" s="36">
        <f t="shared" si="20"/>
        <v>1.613800327006448</v>
      </c>
      <c r="I134" s="36">
        <f t="shared" si="21"/>
        <v>-2.8659898727128165E-4</v>
      </c>
      <c r="J134" s="36">
        <f t="shared" si="22"/>
        <v>-3.2302571855346153E-4</v>
      </c>
      <c r="K134" s="36">
        <f t="shared" ca="1" si="23"/>
        <v>-6.1643231830700255E-3</v>
      </c>
      <c r="L134" s="36">
        <f t="shared" ca="1" si="24"/>
        <v>3.492861043339467E-5</v>
      </c>
      <c r="M134" s="36">
        <f t="shared" ca="1" si="25"/>
        <v>28840048587.629982</v>
      </c>
      <c r="N134" s="36">
        <f t="shared" ca="1" si="26"/>
        <v>13294015590.472065</v>
      </c>
      <c r="O134" s="36">
        <f t="shared" ca="1" si="27"/>
        <v>355694030.12252939</v>
      </c>
      <c r="P134" s="45">
        <f t="shared" ca="1" si="28"/>
        <v>5.9100431837165682E-3</v>
      </c>
    </row>
    <row r="135" spans="1:20" x14ac:dyDescent="0.2">
      <c r="A135" s="105">
        <v>12038.5</v>
      </c>
      <c r="B135" s="105">
        <v>-5.8511800016276538E-3</v>
      </c>
      <c r="C135" s="45"/>
      <c r="D135" s="92">
        <f t="shared" si="16"/>
        <v>1.2038500000000001</v>
      </c>
      <c r="E135" s="92">
        <f t="shared" si="17"/>
        <v>-5.8511800016276538E-3</v>
      </c>
      <c r="F135" s="36">
        <f t="shared" si="18"/>
        <v>1.4492548225000002</v>
      </c>
      <c r="G135" s="36">
        <f t="shared" si="19"/>
        <v>1.7446854180666254</v>
      </c>
      <c r="H135" s="36">
        <f t="shared" si="20"/>
        <v>2.1003395405395069</v>
      </c>
      <c r="I135" s="36">
        <f t="shared" si="21"/>
        <v>-7.0439430449594515E-3</v>
      </c>
      <c r="J135" s="36">
        <f t="shared" si="22"/>
        <v>-8.4798508346744361E-3</v>
      </c>
      <c r="K135" s="36">
        <f t="shared" ca="1" si="23"/>
        <v>-5.3847986795419319E-3</v>
      </c>
      <c r="L135" s="36">
        <f t="shared" ca="1" si="24"/>
        <v>2.1751153759042586E-7</v>
      </c>
      <c r="M135" s="36">
        <f t="shared" ca="1" si="25"/>
        <v>23980655373.491718</v>
      </c>
      <c r="N135" s="36">
        <f t="shared" ca="1" si="26"/>
        <v>11012031854.185156</v>
      </c>
      <c r="O135" s="36">
        <f t="shared" ca="1" si="27"/>
        <v>293723271.68196315</v>
      </c>
      <c r="P135" s="45">
        <f t="shared" ca="1" si="28"/>
        <v>-4.663813220857219E-4</v>
      </c>
      <c r="Q135" s="45"/>
      <c r="R135" s="45"/>
      <c r="S135" s="45"/>
      <c r="T135" s="45"/>
    </row>
    <row r="136" spans="1:20" x14ac:dyDescent="0.2">
      <c r="A136" s="104">
        <v>12155</v>
      </c>
      <c r="B136" s="104">
        <v>-4.1539999801898375E-4</v>
      </c>
      <c r="D136" s="92">
        <f t="shared" si="16"/>
        <v>1.2155</v>
      </c>
      <c r="E136" s="92">
        <f t="shared" si="17"/>
        <v>-4.1539999801898375E-4</v>
      </c>
      <c r="F136" s="36">
        <f t="shared" si="18"/>
        <v>1.4774402500000001</v>
      </c>
      <c r="G136" s="36">
        <f t="shared" si="19"/>
        <v>1.7958286238750001</v>
      </c>
      <c r="H136" s="36">
        <f t="shared" si="20"/>
        <v>2.182829692320063</v>
      </c>
      <c r="I136" s="36">
        <f t="shared" si="21"/>
        <v>-5.0491869759207474E-4</v>
      </c>
      <c r="J136" s="36">
        <f t="shared" si="22"/>
        <v>-6.1372867692316684E-4</v>
      </c>
      <c r="K136" s="36">
        <f t="shared" ca="1" si="23"/>
        <v>-5.2651471209182185E-3</v>
      </c>
      <c r="L136" s="36">
        <f t="shared" ca="1" si="24"/>
        <v>2.3520047156069406E-5</v>
      </c>
      <c r="M136" s="36">
        <f t="shared" ca="1" si="25"/>
        <v>23298733609.761292</v>
      </c>
      <c r="N136" s="36">
        <f t="shared" ca="1" si="26"/>
        <v>10692282212.326122</v>
      </c>
      <c r="O136" s="36">
        <f t="shared" ca="1" si="27"/>
        <v>285051201.25237149</v>
      </c>
      <c r="P136" s="45">
        <f t="shared" ca="1" si="28"/>
        <v>4.8497471228992348E-3</v>
      </c>
    </row>
    <row r="137" spans="1:20" x14ac:dyDescent="0.2">
      <c r="A137" s="105">
        <v>12163.5</v>
      </c>
      <c r="B137" s="105">
        <v>2.1381999977165833E-4</v>
      </c>
      <c r="C137" s="45"/>
      <c r="D137" s="92">
        <f t="shared" si="16"/>
        <v>1.21635</v>
      </c>
      <c r="E137" s="92">
        <f t="shared" si="17"/>
        <v>2.1381999977165833E-4</v>
      </c>
      <c r="F137" s="36">
        <f t="shared" si="18"/>
        <v>1.4795073225000002</v>
      </c>
      <c r="G137" s="36">
        <f t="shared" si="19"/>
        <v>1.7995987317228752</v>
      </c>
      <c r="H137" s="36">
        <f t="shared" si="20"/>
        <v>2.1889419173311193</v>
      </c>
      <c r="I137" s="36">
        <f t="shared" si="21"/>
        <v>2.6007995672225662E-4</v>
      </c>
      <c r="J137" s="36">
        <f t="shared" si="22"/>
        <v>3.1634825535911687E-4</v>
      </c>
      <c r="K137" s="36">
        <f t="shared" ca="1" si="23"/>
        <v>-5.2564034950989382E-3</v>
      </c>
      <c r="L137" s="36">
        <f t="shared" ca="1" si="24"/>
        <v>2.9923345083834281E-5</v>
      </c>
      <c r="M137" s="36">
        <f t="shared" ca="1" si="25"/>
        <v>23249535057.831371</v>
      </c>
      <c r="N137" s="36">
        <f t="shared" ca="1" si="26"/>
        <v>10669218315.176683</v>
      </c>
      <c r="O137" s="36">
        <f t="shared" ca="1" si="27"/>
        <v>284425792.44147605</v>
      </c>
      <c r="P137" s="45">
        <f t="shared" ca="1" si="28"/>
        <v>5.4702234948705965E-3</v>
      </c>
      <c r="Q137" s="45"/>
      <c r="R137" s="45"/>
      <c r="S137" s="45"/>
      <c r="T137" s="45"/>
    </row>
    <row r="138" spans="1:20" x14ac:dyDescent="0.2">
      <c r="A138" s="104">
        <v>12226</v>
      </c>
      <c r="B138" s="104">
        <v>4.1463200032012537E-3</v>
      </c>
      <c r="D138" s="92">
        <f t="shared" si="16"/>
        <v>1.2225999999999999</v>
      </c>
      <c r="E138" s="92">
        <f t="shared" si="17"/>
        <v>4.1463200032012537E-3</v>
      </c>
      <c r="F138" s="36">
        <f t="shared" si="18"/>
        <v>1.4947507599999998</v>
      </c>
      <c r="G138" s="36">
        <f t="shared" si="19"/>
        <v>1.8274822791759997</v>
      </c>
      <c r="H138" s="36">
        <f t="shared" si="20"/>
        <v>2.234279834520577</v>
      </c>
      <c r="I138" s="36">
        <f t="shared" si="21"/>
        <v>5.0692908359138526E-3</v>
      </c>
      <c r="J138" s="36">
        <f t="shared" si="22"/>
        <v>6.1977149759882754E-3</v>
      </c>
      <c r="K138" s="36">
        <f t="shared" ca="1" si="23"/>
        <v>-5.1920549789019966E-3</v>
      </c>
      <c r="L138" s="36">
        <f t="shared" ca="1" si="24"/>
        <v>8.7205247306371863E-5</v>
      </c>
      <c r="M138" s="36">
        <f t="shared" ca="1" si="25"/>
        <v>22890083983.863838</v>
      </c>
      <c r="N138" s="36">
        <f t="shared" ca="1" si="26"/>
        <v>10500731512.44923</v>
      </c>
      <c r="O138" s="36">
        <f t="shared" ca="1" si="27"/>
        <v>279857532.95084733</v>
      </c>
      <c r="P138" s="45">
        <f t="shared" ca="1" si="28"/>
        <v>9.3383749821032494E-3</v>
      </c>
    </row>
    <row r="139" spans="1:20" x14ac:dyDescent="0.2">
      <c r="A139" s="105">
        <v>12290.5</v>
      </c>
      <c r="B139" s="105">
        <v>9.7459997050464153E-5</v>
      </c>
      <c r="C139" s="45"/>
      <c r="D139" s="92">
        <f t="shared" si="16"/>
        <v>1.22905</v>
      </c>
      <c r="E139" s="92">
        <f t="shared" si="17"/>
        <v>9.7459997050464153E-5</v>
      </c>
      <c r="F139" s="36">
        <f t="shared" si="18"/>
        <v>1.5105639024999999</v>
      </c>
      <c r="G139" s="36">
        <f t="shared" si="19"/>
        <v>1.8565585643676248</v>
      </c>
      <c r="H139" s="36">
        <f t="shared" si="20"/>
        <v>2.2818033035360292</v>
      </c>
      <c r="I139" s="36">
        <f t="shared" si="21"/>
        <v>1.1978320937487296E-4</v>
      </c>
      <c r="J139" s="36">
        <f t="shared" si="22"/>
        <v>1.472195534821876E-4</v>
      </c>
      <c r="K139" s="36">
        <f t="shared" ca="1" si="23"/>
        <v>-5.125541813120524E-3</v>
      </c>
      <c r="L139" s="36">
        <f t="shared" ca="1" si="24"/>
        <v>2.7279747909049418E-5</v>
      </c>
      <c r="M139" s="36">
        <f t="shared" ca="1" si="25"/>
        <v>22523359635.264736</v>
      </c>
      <c r="N139" s="36">
        <f t="shared" ca="1" si="26"/>
        <v>10328874214.352798</v>
      </c>
      <c r="O139" s="36">
        <f t="shared" ca="1" si="27"/>
        <v>275198785.73636186</v>
      </c>
      <c r="P139" s="45">
        <f t="shared" ca="1" si="28"/>
        <v>5.2230018101709881E-3</v>
      </c>
      <c r="Q139" s="45"/>
      <c r="R139" s="45"/>
      <c r="S139" s="45"/>
      <c r="T139" s="45"/>
    </row>
    <row r="140" spans="1:20" x14ac:dyDescent="0.2">
      <c r="A140" s="105">
        <v>12334.5</v>
      </c>
      <c r="B140" s="105">
        <v>-3.9245999505510554E-4</v>
      </c>
      <c r="C140" s="45"/>
      <c r="D140" s="92">
        <f t="shared" si="16"/>
        <v>1.2334499999999999</v>
      </c>
      <c r="E140" s="92">
        <f t="shared" si="17"/>
        <v>-3.9245999505510554E-4</v>
      </c>
      <c r="F140" s="36">
        <f t="shared" si="18"/>
        <v>1.5213989024999999</v>
      </c>
      <c r="G140" s="36">
        <f t="shared" si="19"/>
        <v>1.8765694762886247</v>
      </c>
      <c r="H140" s="36">
        <f t="shared" si="20"/>
        <v>2.3146546205282039</v>
      </c>
      <c r="I140" s="36">
        <f t="shared" si="21"/>
        <v>-4.840797809007199E-4</v>
      </c>
      <c r="J140" s="36">
        <f t="shared" si="22"/>
        <v>-5.9708820575199288E-4</v>
      </c>
      <c r="K140" s="36">
        <f t="shared" ca="1" si="23"/>
        <v>-5.080107007116615E-3</v>
      </c>
      <c r="L140" s="36">
        <f t="shared" ca="1" si="24"/>
        <v>2.1974034509689197E-5</v>
      </c>
      <c r="M140" s="36">
        <f t="shared" ca="1" si="25"/>
        <v>22275639636.118084</v>
      </c>
      <c r="N140" s="36">
        <f t="shared" ca="1" si="26"/>
        <v>10212808237.718807</v>
      </c>
      <c r="O140" s="36">
        <f t="shared" ca="1" si="27"/>
        <v>272052965.14704758</v>
      </c>
      <c r="P140" s="45">
        <f t="shared" ca="1" si="28"/>
        <v>4.6876470120615094E-3</v>
      </c>
      <c r="Q140" s="45"/>
      <c r="R140" s="45"/>
      <c r="S140" s="45"/>
      <c r="T140" s="45"/>
    </row>
    <row r="141" spans="1:20" x14ac:dyDescent="0.2">
      <c r="A141" s="104">
        <v>12346.5</v>
      </c>
      <c r="B141" s="104">
        <v>2.419379998173099E-3</v>
      </c>
      <c r="D141" s="92">
        <f t="shared" si="16"/>
        <v>1.23465</v>
      </c>
      <c r="E141" s="92">
        <f t="shared" si="17"/>
        <v>2.419379998173099E-3</v>
      </c>
      <c r="F141" s="36">
        <f t="shared" si="18"/>
        <v>1.5243606225000002</v>
      </c>
      <c r="G141" s="36">
        <f t="shared" si="19"/>
        <v>1.8820518425696253</v>
      </c>
      <c r="H141" s="36">
        <f t="shared" si="20"/>
        <v>2.3236753074285881</v>
      </c>
      <c r="I141" s="36">
        <f t="shared" si="21"/>
        <v>2.9870875147444166E-3</v>
      </c>
      <c r="J141" s="36">
        <f t="shared" si="22"/>
        <v>3.6880076000791939E-3</v>
      </c>
      <c r="K141" s="36">
        <f t="shared" ca="1" si="23"/>
        <v>-5.0677070418038272E-3</v>
      </c>
      <c r="L141" s="36">
        <f t="shared" ca="1" si="24"/>
        <v>5.6056472344190454E-5</v>
      </c>
      <c r="M141" s="36">
        <f t="shared" ca="1" si="25"/>
        <v>22208422697.051792</v>
      </c>
      <c r="N141" s="36">
        <f t="shared" ca="1" si="26"/>
        <v>10181317794.722944</v>
      </c>
      <c r="O141" s="36">
        <f t="shared" ca="1" si="27"/>
        <v>271199530.38792318</v>
      </c>
      <c r="P141" s="45">
        <f t="shared" ca="1" si="28"/>
        <v>7.4870870399769262E-3</v>
      </c>
    </row>
    <row r="142" spans="1:20" x14ac:dyDescent="0.2">
      <c r="A142" s="104">
        <v>12398.5</v>
      </c>
      <c r="B142" s="104">
        <v>5.0401999760651961E-4</v>
      </c>
      <c r="D142" s="92">
        <f t="shared" si="16"/>
        <v>1.2398499999999999</v>
      </c>
      <c r="E142" s="92">
        <f t="shared" si="17"/>
        <v>5.0401999760651961E-4</v>
      </c>
      <c r="F142" s="36">
        <f t="shared" si="18"/>
        <v>1.5372280224999997</v>
      </c>
      <c r="G142" s="36">
        <f t="shared" si="19"/>
        <v>1.9059321636966244</v>
      </c>
      <c r="H142" s="36">
        <f t="shared" si="20"/>
        <v>2.3630699931592596</v>
      </c>
      <c r="I142" s="36">
        <f t="shared" si="21"/>
        <v>6.2490919403244331E-4</v>
      </c>
      <c r="J142" s="36">
        <f t="shared" si="22"/>
        <v>7.7479366422112479E-4</v>
      </c>
      <c r="K142" s="36">
        <f t="shared" ca="1" si="23"/>
        <v>-5.01393099798258E-3</v>
      </c>
      <c r="L142" s="36">
        <f t="shared" ca="1" si="24"/>
        <v>3.0447783189722736E-5</v>
      </c>
      <c r="M142" s="36">
        <f t="shared" ca="1" si="25"/>
        <v>21918841163.480274</v>
      </c>
      <c r="N142" s="36">
        <f t="shared" ca="1" si="26"/>
        <v>10045667524.284695</v>
      </c>
      <c r="O142" s="36">
        <f t="shared" ca="1" si="27"/>
        <v>267523583.04759291</v>
      </c>
      <c r="P142" s="45">
        <f t="shared" ca="1" si="28"/>
        <v>5.5179509955890996E-3</v>
      </c>
    </row>
    <row r="143" spans="1:20" x14ac:dyDescent="0.2">
      <c r="A143" s="105">
        <v>12414</v>
      </c>
      <c r="B143" s="105">
        <v>2.29847999435151E-3</v>
      </c>
      <c r="C143" s="45"/>
      <c r="D143" s="92">
        <f t="shared" si="16"/>
        <v>1.2414000000000001</v>
      </c>
      <c r="E143" s="92">
        <f t="shared" si="17"/>
        <v>2.29847999435151E-3</v>
      </c>
      <c r="F143" s="36">
        <f t="shared" si="18"/>
        <v>1.5410739600000001</v>
      </c>
      <c r="G143" s="36">
        <f t="shared" si="19"/>
        <v>1.9130892139440001</v>
      </c>
      <c r="H143" s="36">
        <f t="shared" si="20"/>
        <v>2.3749089501900817</v>
      </c>
      <c r="I143" s="36">
        <f t="shared" si="21"/>
        <v>2.8533330649879647E-3</v>
      </c>
      <c r="J143" s="36">
        <f t="shared" si="22"/>
        <v>3.5421276668760595E-3</v>
      </c>
      <c r="K143" s="36">
        <f t="shared" ca="1" si="23"/>
        <v>-4.9978881258125624E-3</v>
      </c>
      <c r="L143" s="36">
        <f t="shared" ca="1" si="24"/>
        <v>5.3236987744946602E-5</v>
      </c>
      <c r="M143" s="36">
        <f t="shared" ca="1" si="25"/>
        <v>21833053837.577568</v>
      </c>
      <c r="N143" s="36">
        <f t="shared" ca="1" si="26"/>
        <v>10005486628.79834</v>
      </c>
      <c r="O143" s="36">
        <f t="shared" ca="1" si="27"/>
        <v>266434846.85556877</v>
      </c>
      <c r="P143" s="45">
        <f t="shared" ca="1" si="28"/>
        <v>7.2963681201640724E-3</v>
      </c>
      <c r="Q143" s="45"/>
      <c r="R143" s="45"/>
      <c r="S143" s="45"/>
      <c r="T143" s="45"/>
    </row>
    <row r="144" spans="1:20" x14ac:dyDescent="0.2">
      <c r="A144" s="104">
        <v>12462.5</v>
      </c>
      <c r="B144" s="104">
        <v>5.005000057280995E-4</v>
      </c>
      <c r="D144" s="92">
        <f t="shared" si="16"/>
        <v>1.2462500000000001</v>
      </c>
      <c r="E144" s="92">
        <f t="shared" si="17"/>
        <v>5.005000057280995E-4</v>
      </c>
      <c r="F144" s="36">
        <f t="shared" si="18"/>
        <v>1.5531390625000001</v>
      </c>
      <c r="G144" s="36">
        <f t="shared" si="19"/>
        <v>1.9355995566406252</v>
      </c>
      <c r="H144" s="36">
        <f t="shared" si="20"/>
        <v>2.4122409474633795</v>
      </c>
      <c r="I144" s="36">
        <f t="shared" si="21"/>
        <v>6.2374813213864403E-4</v>
      </c>
      <c r="J144" s="36">
        <f t="shared" si="22"/>
        <v>7.7734610967778513E-4</v>
      </c>
      <c r="K144" s="36">
        <f t="shared" ca="1" si="23"/>
        <v>-4.9476494853428902E-3</v>
      </c>
      <c r="L144" s="36">
        <f t="shared" ca="1" si="24"/>
        <v>2.9682332877057083E-5</v>
      </c>
      <c r="M144" s="36">
        <f t="shared" ca="1" si="25"/>
        <v>21566188569.942875</v>
      </c>
      <c r="N144" s="36">
        <f t="shared" ca="1" si="26"/>
        <v>9880507412.3517151</v>
      </c>
      <c r="O144" s="36">
        <f t="shared" ca="1" si="27"/>
        <v>263048764.67358026</v>
      </c>
      <c r="P144" s="45">
        <f t="shared" ca="1" si="28"/>
        <v>5.4481494910709896E-3</v>
      </c>
    </row>
    <row r="145" spans="1:20" x14ac:dyDescent="0.2">
      <c r="A145" s="105">
        <v>12467.5</v>
      </c>
      <c r="B145" s="105">
        <v>2.4710000434424728E-4</v>
      </c>
      <c r="C145" s="45"/>
      <c r="D145" s="92">
        <f t="shared" si="16"/>
        <v>1.24675</v>
      </c>
      <c r="E145" s="92">
        <f t="shared" si="17"/>
        <v>2.4710000434424728E-4</v>
      </c>
      <c r="F145" s="36">
        <f t="shared" si="18"/>
        <v>1.5543855625</v>
      </c>
      <c r="G145" s="36">
        <f t="shared" si="19"/>
        <v>1.937930200046875</v>
      </c>
      <c r="H145" s="36">
        <f t="shared" si="20"/>
        <v>2.4161144769084415</v>
      </c>
      <c r="I145" s="36">
        <f t="shared" si="21"/>
        <v>3.0807193041619031E-4</v>
      </c>
      <c r="J145" s="36">
        <f t="shared" si="22"/>
        <v>3.8408867924638531E-4</v>
      </c>
      <c r="K145" s="36">
        <f t="shared" ca="1" si="23"/>
        <v>-4.9424667989660786E-3</v>
      </c>
      <c r="L145" s="36">
        <f t="shared" ca="1" si="24"/>
        <v>2.6931603606020554E-5</v>
      </c>
      <c r="M145" s="36">
        <f t="shared" ca="1" si="25"/>
        <v>21538811284.233276</v>
      </c>
      <c r="N145" s="36">
        <f t="shared" ca="1" si="26"/>
        <v>9867687251.5651627</v>
      </c>
      <c r="O145" s="36">
        <f t="shared" ca="1" si="27"/>
        <v>262701455.12623283</v>
      </c>
      <c r="P145" s="45">
        <f t="shared" ca="1" si="28"/>
        <v>5.1895668033103259E-3</v>
      </c>
      <c r="Q145" s="45"/>
      <c r="R145" s="45"/>
      <c r="S145" s="45"/>
      <c r="T145" s="45"/>
    </row>
    <row r="146" spans="1:20" x14ac:dyDescent="0.2">
      <c r="A146" s="104">
        <v>12479.5</v>
      </c>
      <c r="B146" s="104">
        <v>4.5893999777035788E-4</v>
      </c>
      <c r="D146" s="92">
        <f t="shared" si="16"/>
        <v>1.2479499999999999</v>
      </c>
      <c r="E146" s="92">
        <f t="shared" si="17"/>
        <v>4.5893999777035788E-4</v>
      </c>
      <c r="F146" s="36">
        <f t="shared" si="18"/>
        <v>1.5573792024999997</v>
      </c>
      <c r="G146" s="36">
        <f t="shared" si="19"/>
        <v>1.9435313757598744</v>
      </c>
      <c r="H146" s="36">
        <f t="shared" si="20"/>
        <v>2.4254299803795352</v>
      </c>
      <c r="I146" s="36">
        <f t="shared" si="21"/>
        <v>5.7273417021751801E-4</v>
      </c>
      <c r="J146" s="36">
        <f t="shared" si="22"/>
        <v>7.147436077229515E-4</v>
      </c>
      <c r="K146" s="36">
        <f t="shared" ca="1" si="23"/>
        <v>-4.9300257243771652E-3</v>
      </c>
      <c r="L146" s="36">
        <f t="shared" ca="1" si="24"/>
        <v>2.9040951554480975E-5</v>
      </c>
      <c r="M146" s="36">
        <f t="shared" ca="1" si="25"/>
        <v>21473208182.678261</v>
      </c>
      <c r="N146" s="36">
        <f t="shared" ca="1" si="26"/>
        <v>9836967770.3262501</v>
      </c>
      <c r="O146" s="36">
        <f t="shared" ca="1" si="27"/>
        <v>261869259.31003493</v>
      </c>
      <c r="P146" s="45">
        <f t="shared" ca="1" si="28"/>
        <v>5.3889657221475231E-3</v>
      </c>
    </row>
    <row r="147" spans="1:20" x14ac:dyDescent="0.2">
      <c r="A147" s="105">
        <v>12480</v>
      </c>
      <c r="B147" s="105">
        <v>1.3600001693703234E-5</v>
      </c>
      <c r="C147" s="45"/>
      <c r="D147" s="92">
        <f t="shared" si="16"/>
        <v>1.248</v>
      </c>
      <c r="E147" s="92">
        <f t="shared" si="17"/>
        <v>1.3600001693703234E-5</v>
      </c>
      <c r="F147" s="36">
        <f t="shared" si="18"/>
        <v>1.557504</v>
      </c>
      <c r="G147" s="36">
        <f t="shared" si="19"/>
        <v>1.943764992</v>
      </c>
      <c r="H147" s="36">
        <f t="shared" si="20"/>
        <v>2.4258187100159998</v>
      </c>
      <c r="I147" s="36">
        <f t="shared" si="21"/>
        <v>1.6972802113741637E-5</v>
      </c>
      <c r="J147" s="36">
        <f t="shared" si="22"/>
        <v>2.1182057037949564E-5</v>
      </c>
      <c r="K147" s="36">
        <f t="shared" ca="1" si="23"/>
        <v>-4.9295072657765063E-3</v>
      </c>
      <c r="L147" s="36">
        <f t="shared" ca="1" si="24"/>
        <v>2.4434309457716803E-5</v>
      </c>
      <c r="M147" s="36">
        <f t="shared" ca="1" si="25"/>
        <v>21470477854.738396</v>
      </c>
      <c r="N147" s="36">
        <f t="shared" ca="1" si="26"/>
        <v>9835689289.2033787</v>
      </c>
      <c r="O147" s="36">
        <f t="shared" ca="1" si="27"/>
        <v>261834625.72656941</v>
      </c>
      <c r="P147" s="45">
        <f t="shared" ca="1" si="28"/>
        <v>4.9431072674702096E-3</v>
      </c>
      <c r="Q147" s="45"/>
      <c r="R147" s="45"/>
      <c r="S147" s="45"/>
      <c r="T147" s="45"/>
    </row>
    <row r="148" spans="1:20" x14ac:dyDescent="0.2">
      <c r="A148" s="104">
        <v>12480.5</v>
      </c>
      <c r="B148" s="104">
        <v>-3.1739997211843729E-5</v>
      </c>
      <c r="D148" s="92">
        <f t="shared" si="16"/>
        <v>1.2480500000000001</v>
      </c>
      <c r="E148" s="92">
        <f t="shared" si="17"/>
        <v>-3.1739997211843729E-5</v>
      </c>
      <c r="F148" s="36">
        <f t="shared" si="18"/>
        <v>1.5576288025000002</v>
      </c>
      <c r="G148" s="36">
        <f t="shared" si="19"/>
        <v>1.9439986269601255</v>
      </c>
      <c r="H148" s="36">
        <f t="shared" si="20"/>
        <v>2.4262074863775847</v>
      </c>
      <c r="I148" s="36">
        <f t="shared" si="21"/>
        <v>-3.9613103520241568E-5</v>
      </c>
      <c r="J148" s="36">
        <f t="shared" si="22"/>
        <v>-4.9439133848437493E-5</v>
      </c>
      <c r="K148" s="36">
        <f t="shared" ca="1" si="23"/>
        <v>-4.9289888007364221E-3</v>
      </c>
      <c r="L148" s="36">
        <f t="shared" ca="1" si="24"/>
        <v>2.3983045843622915E-5</v>
      </c>
      <c r="M148" s="36">
        <f t="shared" ca="1" si="25"/>
        <v>21467747777.441097</v>
      </c>
      <c r="N148" s="36">
        <f t="shared" ca="1" si="26"/>
        <v>9834410927.7995453</v>
      </c>
      <c r="O148" s="36">
        <f t="shared" ca="1" si="27"/>
        <v>261799995.44074827</v>
      </c>
      <c r="P148" s="45">
        <f t="shared" ca="1" si="28"/>
        <v>4.8972488035245784E-3</v>
      </c>
    </row>
    <row r="149" spans="1:20" x14ac:dyDescent="0.2">
      <c r="A149" s="105">
        <v>12497</v>
      </c>
      <c r="B149" s="105">
        <v>-8.2795999333029613E-4</v>
      </c>
      <c r="C149" s="45"/>
      <c r="D149" s="92">
        <f t="shared" ref="D149:D212" si="29">A149/A$18</f>
        <v>1.2497</v>
      </c>
      <c r="E149" s="92">
        <f t="shared" ref="E149:E212" si="30">B149/B$18</f>
        <v>-8.2795999333029613E-4</v>
      </c>
      <c r="F149" s="36">
        <f t="shared" ref="F149:F212" si="31">D149*D149</f>
        <v>1.5617500900000001</v>
      </c>
      <c r="G149" s="36">
        <f t="shared" ref="G149:G212" si="32">D149*F149</f>
        <v>1.9517190874730002</v>
      </c>
      <c r="H149" s="36">
        <f t="shared" ref="H149:H212" si="33">F149*F149</f>
        <v>2.4390633436150084</v>
      </c>
      <c r="I149" s="36">
        <f t="shared" ref="I149:I212" si="34">E149*D149</f>
        <v>-1.0347016036648712E-3</v>
      </c>
      <c r="J149" s="36">
        <f t="shared" ref="J149:J212" si="35">I149*D149</f>
        <v>-1.2930665940999895E-3</v>
      </c>
      <c r="K149" s="36">
        <f t="shared" ref="K149:K212" ca="1" si="36">+E$4+E$5*D149+E$6*D149^2</f>
        <v>-4.9118758418974628E-3</v>
      </c>
      <c r="L149" s="36">
        <f t="shared" ref="L149:L212" ca="1" si="37">+(K149-E149)^2</f>
        <v>1.667836865817808E-5</v>
      </c>
      <c r="M149" s="36">
        <f t="shared" ref="M149:M212" ca="1" si="38">(M$1-M$2*D149+M$3*F149)^2</f>
        <v>21377795740.951878</v>
      </c>
      <c r="N149" s="36">
        <f t="shared" ref="N149:N212" ca="1" si="39">(-M$2+M$4*D149-M$5*F149)^2</f>
        <v>9792292117.1232796</v>
      </c>
      <c r="O149" s="36">
        <f t="shared" ref="O149:O212" ca="1" si="40">+(M$3-D149*M$5+F149*M$6)^2</f>
        <v>260659044.67944017</v>
      </c>
      <c r="P149" s="45">
        <f t="shared" ref="P149:P212" ca="1" si="41">+E149-K149</f>
        <v>4.0839158485671666E-3</v>
      </c>
      <c r="Q149" s="45"/>
      <c r="R149" s="45"/>
      <c r="S149" s="45"/>
      <c r="T149" s="45"/>
    </row>
    <row r="150" spans="1:20" x14ac:dyDescent="0.2">
      <c r="A150" s="104">
        <v>12556.5</v>
      </c>
      <c r="B150" s="104">
        <v>2.7658000180963427E-4</v>
      </c>
      <c r="D150" s="92">
        <f t="shared" si="29"/>
        <v>1.2556499999999999</v>
      </c>
      <c r="E150" s="92">
        <f t="shared" si="30"/>
        <v>2.7658000180963427E-4</v>
      </c>
      <c r="F150" s="36">
        <f t="shared" si="31"/>
        <v>1.5766569224999998</v>
      </c>
      <c r="G150" s="36">
        <f t="shared" si="32"/>
        <v>1.9797292647371245</v>
      </c>
      <c r="H150" s="36">
        <f t="shared" si="33"/>
        <v>2.4858470512671702</v>
      </c>
      <c r="I150" s="36">
        <f t="shared" si="34"/>
        <v>3.4728767927226723E-4</v>
      </c>
      <c r="J150" s="36">
        <f t="shared" si="35"/>
        <v>4.3607177447822234E-4</v>
      </c>
      <c r="K150" s="36">
        <f t="shared" ca="1" si="36"/>
        <v>-4.8501072370339769E-3</v>
      </c>
      <c r="L150" s="36">
        <f t="shared" ca="1" si="37"/>
        <v>2.628292204492193E-5</v>
      </c>
      <c r="M150" s="36">
        <f t="shared" ca="1" si="38"/>
        <v>21055681736.719307</v>
      </c>
      <c r="N150" s="36">
        <f t="shared" ca="1" si="39"/>
        <v>9641487828.6731701</v>
      </c>
      <c r="O150" s="36">
        <f t="shared" ca="1" si="40"/>
        <v>256574417.84478214</v>
      </c>
      <c r="P150" s="45">
        <f t="shared" ca="1" si="41"/>
        <v>5.1266872388436111E-3</v>
      </c>
    </row>
    <row r="151" spans="1:20" x14ac:dyDescent="0.2">
      <c r="A151" s="105">
        <v>12557</v>
      </c>
      <c r="B151" s="105">
        <v>-1.6876000154297799E-4</v>
      </c>
      <c r="C151" s="45"/>
      <c r="D151" s="92">
        <f t="shared" si="29"/>
        <v>1.2557</v>
      </c>
      <c r="E151" s="92">
        <f t="shared" si="30"/>
        <v>-1.6876000154297799E-4</v>
      </c>
      <c r="F151" s="36">
        <f t="shared" si="31"/>
        <v>1.57678249</v>
      </c>
      <c r="G151" s="36">
        <f t="shared" si="32"/>
        <v>1.979965772693</v>
      </c>
      <c r="H151" s="36">
        <f t="shared" si="33"/>
        <v>2.4862430207706003</v>
      </c>
      <c r="I151" s="36">
        <f t="shared" si="34"/>
        <v>-2.1191193393751748E-4</v>
      </c>
      <c r="J151" s="36">
        <f t="shared" si="35"/>
        <v>-2.6609781544534072E-4</v>
      </c>
      <c r="K151" s="36">
        <f t="shared" ca="1" si="36"/>
        <v>-4.8495877867621821E-3</v>
      </c>
      <c r="L151" s="36">
        <f t="shared" ca="1" si="37"/>
        <v>2.191014875488012E-5</v>
      </c>
      <c r="M151" s="36">
        <f t="shared" ca="1" si="38"/>
        <v>21052989834.83606</v>
      </c>
      <c r="N151" s="36">
        <f t="shared" ca="1" si="39"/>
        <v>9640227700.2586098</v>
      </c>
      <c r="O151" s="36">
        <f t="shared" ca="1" si="40"/>
        <v>256540289.7475931</v>
      </c>
      <c r="P151" s="45">
        <f t="shared" ca="1" si="41"/>
        <v>4.6808277852192041E-3</v>
      </c>
      <c r="Q151" s="45"/>
      <c r="R151" s="45"/>
      <c r="S151" s="45"/>
      <c r="T151" s="45"/>
    </row>
    <row r="152" spans="1:20" x14ac:dyDescent="0.2">
      <c r="A152" s="104">
        <v>12590.5</v>
      </c>
      <c r="B152" s="104">
        <v>-3.0654000147478655E-4</v>
      </c>
      <c r="D152" s="92">
        <f t="shared" si="29"/>
        <v>1.25905</v>
      </c>
      <c r="E152" s="92">
        <f t="shared" si="30"/>
        <v>-3.0654000147478655E-4</v>
      </c>
      <c r="F152" s="36">
        <f t="shared" si="31"/>
        <v>1.5852069025</v>
      </c>
      <c r="G152" s="36">
        <f t="shared" si="32"/>
        <v>1.995854750592625</v>
      </c>
      <c r="H152" s="36">
        <f t="shared" si="33"/>
        <v>2.5128809237336442</v>
      </c>
      <c r="I152" s="36">
        <f t="shared" si="34"/>
        <v>-3.8594918885682998E-4</v>
      </c>
      <c r="J152" s="36">
        <f t="shared" si="35"/>
        <v>-4.859293262301918E-4</v>
      </c>
      <c r="K152" s="36">
        <f t="shared" ca="1" si="36"/>
        <v>-4.8147699495465646E-3</v>
      </c>
      <c r="L152" s="36">
        <f t="shared" ca="1" si="37"/>
        <v>2.0324137264691266E-5</v>
      </c>
      <c r="M152" s="36">
        <f t="shared" ca="1" si="38"/>
        <v>20873197494.555164</v>
      </c>
      <c r="N152" s="36">
        <f t="shared" ca="1" si="39"/>
        <v>9556068960.0253925</v>
      </c>
      <c r="O152" s="36">
        <f t="shared" ca="1" si="40"/>
        <v>254261139.35012513</v>
      </c>
      <c r="P152" s="45">
        <f t="shared" ca="1" si="41"/>
        <v>4.5082299480717781E-3</v>
      </c>
    </row>
    <row r="153" spans="1:20" x14ac:dyDescent="0.2">
      <c r="A153" s="105">
        <v>12591</v>
      </c>
      <c r="B153" s="105">
        <v>6.8120003561489284E-5</v>
      </c>
      <c r="C153" s="45"/>
      <c r="D153" s="92">
        <f t="shared" si="29"/>
        <v>1.2591000000000001</v>
      </c>
      <c r="E153" s="92">
        <f t="shared" si="30"/>
        <v>6.8120003561489284E-5</v>
      </c>
      <c r="F153" s="36">
        <f t="shared" si="31"/>
        <v>1.5853328100000004</v>
      </c>
      <c r="G153" s="36">
        <f t="shared" si="32"/>
        <v>1.9960925410710006</v>
      </c>
      <c r="H153" s="36">
        <f t="shared" si="33"/>
        <v>2.5132801184624971</v>
      </c>
      <c r="I153" s="36">
        <f t="shared" si="34"/>
        <v>8.5769896484271161E-5</v>
      </c>
      <c r="J153" s="36">
        <f t="shared" si="35"/>
        <v>1.0799287666334583E-4</v>
      </c>
      <c r="K153" s="36">
        <f t="shared" ca="1" si="36"/>
        <v>-4.8142500613940096E-3</v>
      </c>
      <c r="L153" s="36">
        <f t="shared" ca="1" si="37"/>
        <v>2.3837537451173561E-5</v>
      </c>
      <c r="M153" s="36">
        <f t="shared" ca="1" si="38"/>
        <v>20870522449.474915</v>
      </c>
      <c r="N153" s="36">
        <f t="shared" ca="1" si="39"/>
        <v>9554816881.6833286</v>
      </c>
      <c r="O153" s="36">
        <f t="shared" ca="1" si="40"/>
        <v>254227232.95165864</v>
      </c>
      <c r="P153" s="45">
        <f t="shared" ca="1" si="41"/>
        <v>4.8823700649554989E-3</v>
      </c>
      <c r="Q153" s="45"/>
      <c r="R153" s="45"/>
      <c r="S153" s="45"/>
      <c r="T153" s="45"/>
    </row>
    <row r="154" spans="1:20" x14ac:dyDescent="0.2">
      <c r="A154" s="104">
        <v>12610.5</v>
      </c>
      <c r="B154" s="104">
        <v>-1.9201399991288781E-3</v>
      </c>
      <c r="D154" s="92">
        <f t="shared" si="29"/>
        <v>1.26105</v>
      </c>
      <c r="E154" s="92">
        <f t="shared" si="30"/>
        <v>-1.9201399991288781E-3</v>
      </c>
      <c r="F154" s="36">
        <f t="shared" si="31"/>
        <v>1.5902471025</v>
      </c>
      <c r="G154" s="36">
        <f t="shared" si="32"/>
        <v>2.005381108607625</v>
      </c>
      <c r="H154" s="36">
        <f t="shared" si="33"/>
        <v>2.5288858470096454</v>
      </c>
      <c r="I154" s="36">
        <f t="shared" si="34"/>
        <v>-2.4213925459014717E-3</v>
      </c>
      <c r="J154" s="36">
        <f t="shared" si="35"/>
        <v>-3.0534970700090507E-3</v>
      </c>
      <c r="K154" s="36">
        <f t="shared" ca="1" si="36"/>
        <v>-4.7939694006945109E-3</v>
      </c>
      <c r="L154" s="36">
        <f t="shared" ca="1" si="37"/>
        <v>8.2588954293030837E-6</v>
      </c>
      <c r="M154" s="36">
        <f t="shared" ca="1" si="38"/>
        <v>20766388511.239559</v>
      </c>
      <c r="N154" s="36">
        <f t="shared" ca="1" si="39"/>
        <v>9506077904.1929073</v>
      </c>
      <c r="O154" s="36">
        <f t="shared" ca="1" si="40"/>
        <v>252907419.11812586</v>
      </c>
      <c r="P154" s="45">
        <f t="shared" ca="1" si="41"/>
        <v>2.8738294015656328E-3</v>
      </c>
    </row>
    <row r="155" spans="1:20" x14ac:dyDescent="0.2">
      <c r="A155" s="105">
        <v>12713.5</v>
      </c>
      <c r="B155" s="105">
        <v>-9.6017999749165028E-4</v>
      </c>
      <c r="C155" s="45"/>
      <c r="D155" s="92">
        <f t="shared" si="29"/>
        <v>1.27135</v>
      </c>
      <c r="E155" s="92">
        <f t="shared" si="30"/>
        <v>-9.6017999749165028E-4</v>
      </c>
      <c r="F155" s="36">
        <f t="shared" si="31"/>
        <v>1.6163308224999999</v>
      </c>
      <c r="G155" s="36">
        <f t="shared" si="32"/>
        <v>2.054922191185375</v>
      </c>
      <c r="H155" s="36">
        <f t="shared" si="33"/>
        <v>2.6125253277635263</v>
      </c>
      <c r="I155" s="36">
        <f t="shared" si="34"/>
        <v>-1.2207248398110097E-3</v>
      </c>
      <c r="J155" s="36">
        <f t="shared" si="35"/>
        <v>-1.5519685250937271E-3</v>
      </c>
      <c r="K155" s="36">
        <f t="shared" ca="1" si="36"/>
        <v>-4.6866834120076698E-3</v>
      </c>
      <c r="L155" s="36">
        <f t="shared" ca="1" si="37"/>
        <v>1.3886827698399552E-5</v>
      </c>
      <c r="M155" s="36">
        <f t="shared" ca="1" si="38"/>
        <v>20222555765.229862</v>
      </c>
      <c r="N155" s="36">
        <f t="shared" ca="1" si="39"/>
        <v>9251600423.8720779</v>
      </c>
      <c r="O155" s="36">
        <f t="shared" ca="1" si="40"/>
        <v>246017721.3511599</v>
      </c>
      <c r="P155" s="45">
        <f t="shared" ca="1" si="41"/>
        <v>3.7265034145160195E-3</v>
      </c>
      <c r="Q155" s="45"/>
      <c r="R155" s="45"/>
      <c r="S155" s="45"/>
      <c r="T155" s="45"/>
    </row>
    <row r="156" spans="1:20" x14ac:dyDescent="0.2">
      <c r="A156" s="104">
        <v>12727</v>
      </c>
      <c r="B156" s="104">
        <v>-2.0843599995714612E-3</v>
      </c>
      <c r="D156" s="92">
        <f t="shared" si="29"/>
        <v>1.2726999999999999</v>
      </c>
      <c r="E156" s="92">
        <f t="shared" si="30"/>
        <v>-2.0843599995714612E-3</v>
      </c>
      <c r="F156" s="36">
        <f t="shared" si="31"/>
        <v>1.6197652899999999</v>
      </c>
      <c r="G156" s="36">
        <f t="shared" si="32"/>
        <v>2.061475284583</v>
      </c>
      <c r="H156" s="36">
        <f t="shared" si="33"/>
        <v>2.6236395946887838</v>
      </c>
      <c r="I156" s="36">
        <f t="shared" si="34"/>
        <v>-2.6527649714545988E-3</v>
      </c>
      <c r="J156" s="36">
        <f t="shared" si="35"/>
        <v>-3.3761739791702675E-3</v>
      </c>
      <c r="K156" s="36">
        <f t="shared" ca="1" si="36"/>
        <v>-4.6726014010040114E-3</v>
      </c>
      <c r="L156" s="36">
        <f t="shared" ca="1" si="37"/>
        <v>6.6989935520895314E-6</v>
      </c>
      <c r="M156" s="36">
        <f t="shared" ca="1" si="38"/>
        <v>20152046390.719719</v>
      </c>
      <c r="N156" s="36">
        <f t="shared" ca="1" si="39"/>
        <v>9218614058.1274033</v>
      </c>
      <c r="O156" s="36">
        <f t="shared" ca="1" si="40"/>
        <v>245124820.92940778</v>
      </c>
      <c r="P156" s="45">
        <f t="shared" ca="1" si="41"/>
        <v>2.5882414014325502E-3</v>
      </c>
    </row>
    <row r="157" spans="1:20" x14ac:dyDescent="0.2">
      <c r="A157" s="105">
        <v>12731.5</v>
      </c>
      <c r="B157" s="105">
        <v>-1.9241999689256772E-4</v>
      </c>
      <c r="C157" s="45"/>
      <c r="D157" s="92">
        <f t="shared" si="29"/>
        <v>1.27315</v>
      </c>
      <c r="E157" s="92">
        <f t="shared" si="30"/>
        <v>-1.9241999689256772E-4</v>
      </c>
      <c r="F157" s="36">
        <f t="shared" si="31"/>
        <v>1.6209109225</v>
      </c>
      <c r="G157" s="36">
        <f t="shared" si="32"/>
        <v>2.0636627409808752</v>
      </c>
      <c r="H157" s="36">
        <f t="shared" si="33"/>
        <v>2.6273522186798011</v>
      </c>
      <c r="I157" s="36">
        <f t="shared" si="34"/>
        <v>-2.4497951904377258E-4</v>
      </c>
      <c r="J157" s="36">
        <f t="shared" si="35"/>
        <v>-3.1189567467057908E-4</v>
      </c>
      <c r="K157" s="36">
        <f t="shared" ca="1" si="36"/>
        <v>-4.6679063541496067E-3</v>
      </c>
      <c r="L157" s="36">
        <f t="shared" ca="1" si="37"/>
        <v>2.002997813399388E-5</v>
      </c>
      <c r="M157" s="36">
        <f t="shared" ca="1" si="38"/>
        <v>20128582716.052303</v>
      </c>
      <c r="N157" s="36">
        <f t="shared" ca="1" si="39"/>
        <v>9207637436.6358833</v>
      </c>
      <c r="O157" s="36">
        <f t="shared" ca="1" si="40"/>
        <v>244827705.98649696</v>
      </c>
      <c r="P157" s="45">
        <f t="shared" ca="1" si="41"/>
        <v>4.4754863572570389E-3</v>
      </c>
      <c r="Q157" s="45"/>
      <c r="R157" s="45"/>
      <c r="S157" s="45"/>
      <c r="T157" s="45"/>
    </row>
    <row r="158" spans="1:20" x14ac:dyDescent="0.2">
      <c r="A158" s="104">
        <v>12752</v>
      </c>
      <c r="B158" s="104">
        <v>-9.5135999436024576E-4</v>
      </c>
      <c r="D158" s="92">
        <f t="shared" si="29"/>
        <v>1.2751999999999999</v>
      </c>
      <c r="E158" s="92">
        <f t="shared" si="30"/>
        <v>-9.5135999436024576E-4</v>
      </c>
      <c r="F158" s="36">
        <f t="shared" si="31"/>
        <v>1.6261350399999996</v>
      </c>
      <c r="G158" s="36">
        <f t="shared" si="32"/>
        <v>2.0736474030079992</v>
      </c>
      <c r="H158" s="36">
        <f t="shared" si="33"/>
        <v>2.6443151683158006</v>
      </c>
      <c r="I158" s="36">
        <f t="shared" si="34"/>
        <v>-1.2131742648081854E-3</v>
      </c>
      <c r="J158" s="36">
        <f t="shared" si="35"/>
        <v>-1.5470398224833978E-3</v>
      </c>
      <c r="K158" s="36">
        <f t="shared" ca="1" si="36"/>
        <v>-4.6465112069599083E-3</v>
      </c>
      <c r="L158" s="36">
        <f t="shared" ca="1" si="37"/>
        <v>1.3654142483976756E-5</v>
      </c>
      <c r="M158" s="36">
        <f t="shared" ca="1" si="38"/>
        <v>20021941868.929192</v>
      </c>
      <c r="N158" s="36">
        <f t="shared" ca="1" si="39"/>
        <v>9157751806.6091003</v>
      </c>
      <c r="O158" s="36">
        <f t="shared" ca="1" si="40"/>
        <v>243477458.0055629</v>
      </c>
      <c r="P158" s="45">
        <f t="shared" ca="1" si="41"/>
        <v>3.6951512125996625E-3</v>
      </c>
    </row>
    <row r="159" spans="1:20" x14ac:dyDescent="0.2">
      <c r="A159" s="105">
        <v>12760.5</v>
      </c>
      <c r="B159" s="105">
        <v>-5.2213999879313633E-4</v>
      </c>
      <c r="C159" s="45"/>
      <c r="D159" s="92">
        <f t="shared" si="29"/>
        <v>1.2760499999999999</v>
      </c>
      <c r="E159" s="92">
        <f t="shared" si="30"/>
        <v>-5.2213999879313633E-4</v>
      </c>
      <c r="F159" s="36">
        <f t="shared" si="31"/>
        <v>1.6283036024999997</v>
      </c>
      <c r="G159" s="36">
        <f t="shared" si="32"/>
        <v>2.0777968119701247</v>
      </c>
      <c r="H159" s="36">
        <f t="shared" si="33"/>
        <v>2.6513726219144771</v>
      </c>
      <c r="I159" s="36">
        <f t="shared" si="34"/>
        <v>-6.6627674545998155E-4</v>
      </c>
      <c r="J159" s="36">
        <f t="shared" si="35"/>
        <v>-8.5020244104420939E-4</v>
      </c>
      <c r="K159" s="36">
        <f t="shared" ca="1" si="36"/>
        <v>-4.6376368737335409E-3</v>
      </c>
      <c r="L159" s="36">
        <f t="shared" ca="1" si="37"/>
        <v>1.6937314527644236E-5</v>
      </c>
      <c r="M159" s="36">
        <f t="shared" ca="1" si="38"/>
        <v>19977844644.692944</v>
      </c>
      <c r="N159" s="36">
        <f t="shared" ca="1" si="39"/>
        <v>9137124669.5206184</v>
      </c>
      <c r="O159" s="36">
        <f t="shared" ca="1" si="40"/>
        <v>242919172.42656708</v>
      </c>
      <c r="P159" s="45">
        <f t="shared" ca="1" si="41"/>
        <v>4.1154968749404046E-3</v>
      </c>
      <c r="Q159" s="45"/>
      <c r="R159" s="45"/>
      <c r="S159" s="45"/>
      <c r="T159" s="45"/>
    </row>
    <row r="160" spans="1:20" x14ac:dyDescent="0.2">
      <c r="A160" s="106">
        <v>13026</v>
      </c>
      <c r="B160" s="106">
        <v>-5.3976799972588196E-3</v>
      </c>
      <c r="D160" s="92">
        <f t="shared" si="29"/>
        <v>1.3026</v>
      </c>
      <c r="E160" s="92">
        <f t="shared" si="30"/>
        <v>-5.3976799972588196E-3</v>
      </c>
      <c r="F160" s="36">
        <f t="shared" si="31"/>
        <v>1.69676676</v>
      </c>
      <c r="G160" s="36">
        <f t="shared" si="32"/>
        <v>2.2102083815759999</v>
      </c>
      <c r="H160" s="36">
        <f t="shared" si="33"/>
        <v>2.8790174378408979</v>
      </c>
      <c r="I160" s="36">
        <f t="shared" si="34"/>
        <v>-7.0310179644293381E-3</v>
      </c>
      <c r="J160" s="36">
        <f t="shared" si="35"/>
        <v>-9.158604000465656E-3</v>
      </c>
      <c r="K160" s="36">
        <f t="shared" ca="1" si="36"/>
        <v>-4.3595075679069423E-3</v>
      </c>
      <c r="L160" s="36">
        <f t="shared" ca="1" si="37"/>
        <v>1.0778019930663788E-6</v>
      </c>
      <c r="M160" s="36">
        <f t="shared" ca="1" si="38"/>
        <v>18635372509.769779</v>
      </c>
      <c r="N160" s="36">
        <f t="shared" ca="1" si="39"/>
        <v>8509495543.2554417</v>
      </c>
      <c r="O160" s="36">
        <f t="shared" ca="1" si="40"/>
        <v>225939684.9660382</v>
      </c>
      <c r="P160" s="45">
        <f t="shared" ca="1" si="41"/>
        <v>-1.0381724293518774E-3</v>
      </c>
    </row>
    <row r="161" spans="1:20" x14ac:dyDescent="0.2">
      <c r="A161" s="107">
        <v>13167</v>
      </c>
      <c r="B161" s="107">
        <v>-6.7835599984391592E-3</v>
      </c>
      <c r="C161" s="45"/>
      <c r="D161" s="92">
        <f t="shared" si="29"/>
        <v>1.3167</v>
      </c>
      <c r="E161" s="92">
        <f t="shared" si="30"/>
        <v>-6.7835599984391592E-3</v>
      </c>
      <c r="F161" s="36">
        <f t="shared" si="31"/>
        <v>1.7336988899999999</v>
      </c>
      <c r="G161" s="36">
        <f t="shared" si="32"/>
        <v>2.2827613284629997</v>
      </c>
      <c r="H161" s="36">
        <f t="shared" si="33"/>
        <v>3.0057118411872317</v>
      </c>
      <c r="I161" s="36">
        <f t="shared" si="34"/>
        <v>-8.9319134499448415E-3</v>
      </c>
      <c r="J161" s="36">
        <f t="shared" si="35"/>
        <v>-1.1760650439542372E-2</v>
      </c>
      <c r="K161" s="36">
        <f t="shared" ca="1" si="36"/>
        <v>-4.2110623085655913E-3</v>
      </c>
      <c r="L161" s="36">
        <f t="shared" ca="1" si="37"/>
        <v>6.6177443644048442E-6</v>
      </c>
      <c r="M161" s="36">
        <f t="shared" ca="1" si="38"/>
        <v>17949478005.164505</v>
      </c>
      <c r="N161" s="36">
        <f t="shared" ca="1" si="39"/>
        <v>8189088245.0706482</v>
      </c>
      <c r="O161" s="36">
        <f t="shared" ca="1" si="40"/>
        <v>217277581.69747758</v>
      </c>
      <c r="P161" s="45">
        <f t="shared" ca="1" si="41"/>
        <v>-2.572497689873568E-3</v>
      </c>
      <c r="Q161" s="45"/>
      <c r="R161" s="45"/>
      <c r="S161" s="45"/>
      <c r="T161" s="45"/>
    </row>
    <row r="162" spans="1:20" x14ac:dyDescent="0.2">
      <c r="A162" s="106">
        <v>13175.5</v>
      </c>
      <c r="B162" s="106">
        <v>-1.5433999942615628E-4</v>
      </c>
      <c r="D162" s="92">
        <f t="shared" si="29"/>
        <v>1.31755</v>
      </c>
      <c r="E162" s="92">
        <f t="shared" si="30"/>
        <v>-1.5433999942615628E-4</v>
      </c>
      <c r="F162" s="36">
        <f t="shared" si="31"/>
        <v>1.7359380025</v>
      </c>
      <c r="G162" s="36">
        <f t="shared" si="32"/>
        <v>2.2871851151938749</v>
      </c>
      <c r="H162" s="36">
        <f t="shared" si="33"/>
        <v>3.0134807485236901</v>
      </c>
      <c r="I162" s="36">
        <f t="shared" si="34"/>
        <v>-2.0335066624393221E-4</v>
      </c>
      <c r="J162" s="36">
        <f t="shared" si="35"/>
        <v>-2.679246703096929E-4</v>
      </c>
      <c r="K162" s="36">
        <f t="shared" ca="1" si="36"/>
        <v>-4.2020971150813664E-3</v>
      </c>
      <c r="L162" s="36">
        <f t="shared" ca="1" si="37"/>
        <v>1.6384337667337387E-5</v>
      </c>
      <c r="M162" s="36">
        <f t="shared" ca="1" si="38"/>
        <v>17908719612.062073</v>
      </c>
      <c r="N162" s="36">
        <f t="shared" ca="1" si="39"/>
        <v>8170054269.4666119</v>
      </c>
      <c r="O162" s="36">
        <f t="shared" ca="1" si="40"/>
        <v>216763138.35256481</v>
      </c>
      <c r="P162" s="45">
        <f t="shared" ca="1" si="41"/>
        <v>4.0477571156552102E-3</v>
      </c>
    </row>
    <row r="163" spans="1:20" x14ac:dyDescent="0.2">
      <c r="A163" s="107">
        <v>13197</v>
      </c>
      <c r="B163" s="107">
        <v>-1.5039599966257811E-3</v>
      </c>
      <c r="C163" s="45"/>
      <c r="D163" s="92">
        <f t="shared" si="29"/>
        <v>1.3197000000000001</v>
      </c>
      <c r="E163" s="92">
        <f t="shared" si="30"/>
        <v>-1.5039599966257811E-3</v>
      </c>
      <c r="F163" s="36">
        <f t="shared" si="31"/>
        <v>1.7416080900000002</v>
      </c>
      <c r="G163" s="36">
        <f t="shared" si="32"/>
        <v>2.2984001963730005</v>
      </c>
      <c r="H163" s="36">
        <f t="shared" si="33"/>
        <v>3.0331987391534487</v>
      </c>
      <c r="I163" s="36">
        <f t="shared" si="34"/>
        <v>-1.9847760075470434E-3</v>
      </c>
      <c r="J163" s="36">
        <f t="shared" si="35"/>
        <v>-2.6193088971598333E-3</v>
      </c>
      <c r="K163" s="36">
        <f t="shared" ca="1" si="36"/>
        <v>-4.1794121423538956E-3</v>
      </c>
      <c r="L163" s="36">
        <f t="shared" ca="1" si="37"/>
        <v>7.1580441840811721E-6</v>
      </c>
      <c r="M163" s="36">
        <f t="shared" ca="1" si="38"/>
        <v>17805922168.622704</v>
      </c>
      <c r="N163" s="36">
        <f t="shared" ca="1" si="39"/>
        <v>8122051307.1134548</v>
      </c>
      <c r="O163" s="36">
        <f t="shared" ca="1" si="40"/>
        <v>215465799.76308587</v>
      </c>
      <c r="P163" s="45">
        <f t="shared" ca="1" si="41"/>
        <v>2.6754521457281145E-3</v>
      </c>
      <c r="Q163" s="45"/>
      <c r="R163" s="45"/>
      <c r="S163" s="45"/>
      <c r="T163" s="45"/>
    </row>
    <row r="164" spans="1:20" x14ac:dyDescent="0.2">
      <c r="A164" s="106">
        <v>13502</v>
      </c>
      <c r="B164" s="106">
        <v>-1.161359999969136E-3</v>
      </c>
      <c r="D164" s="92">
        <f t="shared" si="29"/>
        <v>1.3502000000000001</v>
      </c>
      <c r="E164" s="92">
        <f t="shared" si="30"/>
        <v>-1.161359999969136E-3</v>
      </c>
      <c r="F164" s="36">
        <f t="shared" si="31"/>
        <v>1.8230400400000002</v>
      </c>
      <c r="G164" s="36">
        <f t="shared" si="32"/>
        <v>2.4614686620080004</v>
      </c>
      <c r="H164" s="36">
        <f t="shared" si="33"/>
        <v>3.3234749874432024</v>
      </c>
      <c r="I164" s="36">
        <f t="shared" si="34"/>
        <v>-1.5680682719583275E-3</v>
      </c>
      <c r="J164" s="36">
        <f t="shared" si="35"/>
        <v>-2.1172057807981341E-3</v>
      </c>
      <c r="K164" s="36">
        <f t="shared" ca="1" si="36"/>
        <v>-3.8563195564547095E-3</v>
      </c>
      <c r="L164" s="36">
        <f t="shared" ca="1" si="37"/>
        <v>7.2628070110929198E-6</v>
      </c>
      <c r="M164" s="36">
        <f t="shared" ca="1" si="38"/>
        <v>16392910890.839279</v>
      </c>
      <c r="N164" s="36">
        <f t="shared" ca="1" si="39"/>
        <v>7462668177.6494904</v>
      </c>
      <c r="O164" s="36">
        <f t="shared" ca="1" si="40"/>
        <v>197655405.94203973</v>
      </c>
      <c r="P164" s="45">
        <f t="shared" ca="1" si="41"/>
        <v>2.6949595564855736E-3</v>
      </c>
    </row>
    <row r="165" spans="1:20" x14ac:dyDescent="0.2">
      <c r="A165" s="107">
        <v>13557.5</v>
      </c>
      <c r="B165" s="107">
        <v>-2.994100002979394E-3</v>
      </c>
      <c r="C165" s="45"/>
      <c r="D165" s="92">
        <f t="shared" si="29"/>
        <v>1.35575</v>
      </c>
      <c r="E165" s="92">
        <f t="shared" si="30"/>
        <v>-2.994100002979394E-3</v>
      </c>
      <c r="F165" s="36">
        <f t="shared" si="31"/>
        <v>1.8380580625</v>
      </c>
      <c r="G165" s="36">
        <f t="shared" si="32"/>
        <v>2.4919472182343751</v>
      </c>
      <c r="H165" s="36">
        <f t="shared" si="33"/>
        <v>3.3784574411212542</v>
      </c>
      <c r="I165" s="36">
        <f t="shared" si="34"/>
        <v>-4.0592510790393131E-3</v>
      </c>
      <c r="J165" s="36">
        <f t="shared" si="35"/>
        <v>-5.5033296504075485E-3</v>
      </c>
      <c r="K165" s="36">
        <f t="shared" ca="1" si="36"/>
        <v>-3.7972696222914465E-3</v>
      </c>
      <c r="L165" s="36">
        <f t="shared" ca="1" si="37"/>
        <v>6.4508143738586721E-7</v>
      </c>
      <c r="M165" s="36">
        <f t="shared" ca="1" si="38"/>
        <v>16144743908.511435</v>
      </c>
      <c r="N165" s="36">
        <f t="shared" ca="1" si="39"/>
        <v>7346950548.9647713</v>
      </c>
      <c r="O165" s="36">
        <f t="shared" ca="1" si="40"/>
        <v>194531851.99959642</v>
      </c>
      <c r="P165" s="45">
        <f t="shared" ca="1" si="41"/>
        <v>8.0316961931205244E-4</v>
      </c>
      <c r="Q165" s="45"/>
      <c r="R165" s="45"/>
      <c r="S165" s="45"/>
      <c r="T165" s="45"/>
    </row>
    <row r="166" spans="1:20" x14ac:dyDescent="0.2">
      <c r="A166" s="106">
        <v>13634.5</v>
      </c>
      <c r="B166" s="106">
        <v>-4.1764599955058657E-3</v>
      </c>
      <c r="D166" s="92">
        <f t="shared" si="29"/>
        <v>1.3634500000000001</v>
      </c>
      <c r="E166" s="92">
        <f t="shared" si="30"/>
        <v>-4.1764599955058657E-3</v>
      </c>
      <c r="F166" s="36">
        <f t="shared" si="31"/>
        <v>1.8589959025000002</v>
      </c>
      <c r="G166" s="36">
        <f t="shared" si="32"/>
        <v>2.5346479632636254</v>
      </c>
      <c r="H166" s="36">
        <f t="shared" si="33"/>
        <v>3.4558657655117906</v>
      </c>
      <c r="I166" s="36">
        <f t="shared" si="34"/>
        <v>-5.6943943808724726E-3</v>
      </c>
      <c r="J166" s="36">
        <f t="shared" si="35"/>
        <v>-7.7640220186005731E-3</v>
      </c>
      <c r="K166" s="36">
        <f t="shared" ca="1" si="36"/>
        <v>-3.7152130919819375E-3</v>
      </c>
      <c r="L166" s="36">
        <f t="shared" ca="1" si="37"/>
        <v>2.1274870601041193E-7</v>
      </c>
      <c r="M166" s="36">
        <f t="shared" ca="1" si="38"/>
        <v>15804923865.09671</v>
      </c>
      <c r="N166" s="36">
        <f t="shared" ca="1" si="39"/>
        <v>7188541895.092432</v>
      </c>
      <c r="O166" s="36">
        <f t="shared" ca="1" si="40"/>
        <v>190256993.84334379</v>
      </c>
      <c r="P166" s="45">
        <f t="shared" ca="1" si="41"/>
        <v>-4.6124690352392821E-4</v>
      </c>
    </row>
    <row r="167" spans="1:20" x14ac:dyDescent="0.2">
      <c r="A167" s="107">
        <v>13698.5</v>
      </c>
      <c r="B167" s="107">
        <v>-5.3799800007254817E-3</v>
      </c>
      <c r="C167" s="45"/>
      <c r="D167" s="92">
        <f t="shared" si="29"/>
        <v>1.36985</v>
      </c>
      <c r="E167" s="92">
        <f t="shared" si="30"/>
        <v>-5.3799800007254817E-3</v>
      </c>
      <c r="F167" s="36">
        <f t="shared" si="31"/>
        <v>1.8764890224999999</v>
      </c>
      <c r="G167" s="36">
        <f t="shared" si="32"/>
        <v>2.5705084874716251</v>
      </c>
      <c r="H167" s="36">
        <f t="shared" si="33"/>
        <v>3.5212110515630051</v>
      </c>
      <c r="I167" s="36">
        <f t="shared" si="34"/>
        <v>-7.3697656039938015E-3</v>
      </c>
      <c r="J167" s="36">
        <f t="shared" si="35"/>
        <v>-1.0095473412630909E-2</v>
      </c>
      <c r="K167" s="36">
        <f t="shared" ca="1" si="36"/>
        <v>-3.6468940428893708E-3</v>
      </c>
      <c r="L167" s="36">
        <f t="shared" ca="1" si="37"/>
        <v>3.0035869372487099E-6</v>
      </c>
      <c r="M167" s="36">
        <f t="shared" ca="1" si="38"/>
        <v>15526409262.449993</v>
      </c>
      <c r="N167" s="36">
        <f t="shared" ca="1" si="39"/>
        <v>7058751486.8331747</v>
      </c>
      <c r="O167" s="36">
        <f t="shared" ca="1" si="40"/>
        <v>186755361.46134263</v>
      </c>
      <c r="P167" s="45">
        <f t="shared" ca="1" si="41"/>
        <v>-1.7330859578361109E-3</v>
      </c>
      <c r="Q167" s="45"/>
      <c r="R167" s="45"/>
      <c r="S167" s="45"/>
      <c r="T167" s="45"/>
    </row>
    <row r="168" spans="1:20" x14ac:dyDescent="0.2">
      <c r="A168" s="106">
        <v>13767</v>
      </c>
      <c r="B168" s="106">
        <v>-2.1915600009378977E-3</v>
      </c>
      <c r="D168" s="92">
        <f t="shared" si="29"/>
        <v>1.3767</v>
      </c>
      <c r="E168" s="92">
        <f t="shared" si="30"/>
        <v>-2.1915600009378977E-3</v>
      </c>
      <c r="F168" s="36">
        <f t="shared" si="31"/>
        <v>1.8953028900000002</v>
      </c>
      <c r="G168" s="36">
        <f t="shared" si="32"/>
        <v>2.6092634886630002</v>
      </c>
      <c r="H168" s="36">
        <f t="shared" si="33"/>
        <v>3.5921730448423528</v>
      </c>
      <c r="I168" s="36">
        <f t="shared" si="34"/>
        <v>-3.017120653291204E-3</v>
      </c>
      <c r="J168" s="36">
        <f t="shared" si="35"/>
        <v>-4.1536700033860006E-3</v>
      </c>
      <c r="K168" s="36">
        <f t="shared" ca="1" si="36"/>
        <v>-3.5736544190323395E-3</v>
      </c>
      <c r="L168" s="36">
        <f t="shared" ca="1" si="37"/>
        <v>1.9101849805278138E-6</v>
      </c>
      <c r="M168" s="36">
        <f t="shared" ca="1" si="38"/>
        <v>15232232829.611677</v>
      </c>
      <c r="N168" s="36">
        <f t="shared" ca="1" si="39"/>
        <v>6921703088.3813248</v>
      </c>
      <c r="O168" s="36">
        <f t="shared" ca="1" si="40"/>
        <v>183058843.42219061</v>
      </c>
      <c r="P168" s="45">
        <f t="shared" ca="1" si="41"/>
        <v>1.3820944180944418E-3</v>
      </c>
    </row>
    <row r="169" spans="1:20" x14ac:dyDescent="0.2">
      <c r="A169" s="107">
        <v>13784</v>
      </c>
      <c r="B169" s="107">
        <v>-9.3311999808065593E-4</v>
      </c>
      <c r="C169" s="45"/>
      <c r="D169" s="92">
        <f t="shared" si="29"/>
        <v>1.3784000000000001</v>
      </c>
      <c r="E169" s="92">
        <f t="shared" si="30"/>
        <v>-9.3311999808065593E-4</v>
      </c>
      <c r="F169" s="36">
        <f t="shared" si="31"/>
        <v>1.8999865600000001</v>
      </c>
      <c r="G169" s="36">
        <f t="shared" si="32"/>
        <v>2.6189414743040005</v>
      </c>
      <c r="H169" s="36">
        <f t="shared" si="33"/>
        <v>3.6099489281806338</v>
      </c>
      <c r="I169" s="36">
        <f t="shared" si="34"/>
        <v>-1.2862126053543761E-3</v>
      </c>
      <c r="J169" s="36">
        <f t="shared" si="35"/>
        <v>-1.7729154552204721E-3</v>
      </c>
      <c r="K169" s="36">
        <f t="shared" ca="1" si="36"/>
        <v>-3.5554594426142039E-3</v>
      </c>
      <c r="L169" s="36">
        <f t="shared" ca="1" si="37"/>
        <v>6.876664162356517E-6</v>
      </c>
      <c r="M169" s="36">
        <f t="shared" ca="1" si="38"/>
        <v>15159849537.746136</v>
      </c>
      <c r="N169" s="36">
        <f t="shared" ca="1" si="39"/>
        <v>6887988286.0029345</v>
      </c>
      <c r="O169" s="36">
        <f t="shared" ca="1" si="40"/>
        <v>182149624.67019033</v>
      </c>
      <c r="P169" s="45">
        <f t="shared" ca="1" si="41"/>
        <v>2.622339444533548E-3</v>
      </c>
      <c r="Q169" s="45"/>
      <c r="R169" s="45"/>
      <c r="S169" s="45"/>
      <c r="T169" s="45"/>
    </row>
    <row r="170" spans="1:20" x14ac:dyDescent="0.2">
      <c r="A170" s="106">
        <v>13801.5</v>
      </c>
      <c r="B170" s="106">
        <v>-9.5200200012186542E-3</v>
      </c>
      <c r="D170" s="92">
        <f t="shared" si="29"/>
        <v>1.38015</v>
      </c>
      <c r="E170" s="92">
        <f t="shared" si="30"/>
        <v>-9.5200200012186542E-3</v>
      </c>
      <c r="F170" s="36">
        <f t="shared" si="31"/>
        <v>1.9048140224999999</v>
      </c>
      <c r="G170" s="36">
        <f t="shared" si="32"/>
        <v>2.6289290731533748</v>
      </c>
      <c r="H170" s="36">
        <f t="shared" si="33"/>
        <v>3.6283164603126301</v>
      </c>
      <c r="I170" s="36">
        <f t="shared" si="34"/>
        <v>-1.3139055604681926E-2</v>
      </c>
      <c r="J170" s="36">
        <f t="shared" si="35"/>
        <v>-1.813386759280176E-2</v>
      </c>
      <c r="K170" s="36">
        <f t="shared" ca="1" si="36"/>
        <v>-3.5367215442276153E-3</v>
      </c>
      <c r="L170" s="36">
        <f t="shared" ca="1" si="37"/>
        <v>3.5799860425431344E-5</v>
      </c>
      <c r="M170" s="36">
        <f t="shared" ca="1" si="38"/>
        <v>15085595389.348751</v>
      </c>
      <c r="N170" s="36">
        <f t="shared" ca="1" si="39"/>
        <v>6853404776.7404919</v>
      </c>
      <c r="O170" s="36">
        <f t="shared" ca="1" si="40"/>
        <v>181217040.52569762</v>
      </c>
      <c r="P170" s="45">
        <f t="shared" ca="1" si="41"/>
        <v>-5.9832984569910385E-3</v>
      </c>
    </row>
    <row r="171" spans="1:20" x14ac:dyDescent="0.2">
      <c r="A171" s="107">
        <v>13831</v>
      </c>
      <c r="B171" s="107">
        <v>-5.3950799992890097E-3</v>
      </c>
      <c r="C171" s="45"/>
      <c r="D171" s="92">
        <f t="shared" si="29"/>
        <v>1.3831</v>
      </c>
      <c r="E171" s="92">
        <f t="shared" si="30"/>
        <v>-5.3950799992890097E-3</v>
      </c>
      <c r="F171" s="36">
        <f t="shared" si="31"/>
        <v>1.9129656100000001</v>
      </c>
      <c r="G171" s="36">
        <f t="shared" si="32"/>
        <v>2.645822735191</v>
      </c>
      <c r="H171" s="36">
        <f t="shared" si="33"/>
        <v>3.6594374250426727</v>
      </c>
      <c r="I171" s="36">
        <f t="shared" si="34"/>
        <v>-7.4619351470166292E-3</v>
      </c>
      <c r="J171" s="36">
        <f t="shared" si="35"/>
        <v>-1.0320602501838699E-2</v>
      </c>
      <c r="K171" s="36">
        <f t="shared" ca="1" si="36"/>
        <v>-3.5051169447132312E-3</v>
      </c>
      <c r="L171" s="36">
        <f t="shared" ca="1" si="37"/>
        <v>3.5719603476614071E-6</v>
      </c>
      <c r="M171" s="36">
        <f t="shared" ca="1" si="38"/>
        <v>14961015139.322138</v>
      </c>
      <c r="N171" s="36">
        <f t="shared" ca="1" si="39"/>
        <v>6795388328.5691977</v>
      </c>
      <c r="O171" s="36">
        <f t="shared" ca="1" si="40"/>
        <v>179652701.96331942</v>
      </c>
      <c r="P171" s="45">
        <f t="shared" ca="1" si="41"/>
        <v>-1.8899630545757785E-3</v>
      </c>
      <c r="Q171" s="45"/>
      <c r="R171" s="45"/>
      <c r="S171" s="45"/>
      <c r="T171" s="45"/>
    </row>
    <row r="172" spans="1:20" x14ac:dyDescent="0.2">
      <c r="A172" s="106">
        <v>13907.5</v>
      </c>
      <c r="B172" s="106">
        <v>2.2678999957861379E-3</v>
      </c>
      <c r="D172" s="92">
        <f t="shared" si="29"/>
        <v>1.3907499999999999</v>
      </c>
      <c r="E172" s="92">
        <f t="shared" si="30"/>
        <v>2.2678999957861379E-3</v>
      </c>
      <c r="F172" s="36">
        <f t="shared" si="31"/>
        <v>1.9341855624999997</v>
      </c>
      <c r="G172" s="36">
        <f t="shared" si="32"/>
        <v>2.6899685710468746</v>
      </c>
      <c r="H172" s="36">
        <f t="shared" si="33"/>
        <v>3.7410737901834406</v>
      </c>
      <c r="I172" s="36">
        <f t="shared" si="34"/>
        <v>3.1540819191395713E-3</v>
      </c>
      <c r="J172" s="36">
        <f t="shared" si="35"/>
        <v>4.3865394290433582E-3</v>
      </c>
      <c r="K172" s="36">
        <f t="shared" ca="1" si="36"/>
        <v>-3.4230548198856763E-3</v>
      </c>
      <c r="L172" s="36">
        <f t="shared" ca="1" si="37"/>
        <v>3.2386966714018221E-5</v>
      </c>
      <c r="M172" s="36">
        <f t="shared" ca="1" si="38"/>
        <v>14641389626.981623</v>
      </c>
      <c r="N172" s="36">
        <f t="shared" ca="1" si="39"/>
        <v>6646576269.5244207</v>
      </c>
      <c r="O172" s="36">
        <f t="shared" ca="1" si="40"/>
        <v>175641001.54516244</v>
      </c>
      <c r="P172" s="45">
        <f t="shared" ca="1" si="41"/>
        <v>5.6909548156718146E-3</v>
      </c>
    </row>
    <row r="173" spans="1:20" x14ac:dyDescent="0.2">
      <c r="A173" s="107">
        <v>13924.5</v>
      </c>
      <c r="B173" s="107">
        <v>-1.4736599987372756E-3</v>
      </c>
      <c r="C173" s="45"/>
      <c r="D173" s="92">
        <f t="shared" si="29"/>
        <v>1.39245</v>
      </c>
      <c r="E173" s="92">
        <f t="shared" si="30"/>
        <v>-1.4736599987372756E-3</v>
      </c>
      <c r="F173" s="36">
        <f t="shared" si="31"/>
        <v>1.9389170025</v>
      </c>
      <c r="G173" s="36">
        <f t="shared" si="32"/>
        <v>2.6998449801311248</v>
      </c>
      <c r="H173" s="36">
        <f t="shared" si="33"/>
        <v>3.7593991425835851</v>
      </c>
      <c r="I173" s="36">
        <f t="shared" si="34"/>
        <v>-2.0519978652417193E-3</v>
      </c>
      <c r="J173" s="36">
        <f t="shared" si="35"/>
        <v>-2.8573044274558318E-3</v>
      </c>
      <c r="K173" s="36">
        <f t="shared" ca="1" si="36"/>
        <v>-3.4047983212206539E-3</v>
      </c>
      <c r="L173" s="36">
        <f t="shared" ca="1" si="37"/>
        <v>3.7292952205639165E-6</v>
      </c>
      <c r="M173" s="36">
        <f t="shared" ca="1" si="38"/>
        <v>14571032212.517668</v>
      </c>
      <c r="N173" s="36">
        <f t="shared" ca="1" si="39"/>
        <v>6613826161.862956</v>
      </c>
      <c r="O173" s="36">
        <f t="shared" ca="1" si="40"/>
        <v>174758280.35647085</v>
      </c>
      <c r="P173" s="45">
        <f t="shared" ca="1" si="41"/>
        <v>1.9311383224833783E-3</v>
      </c>
      <c r="Q173" s="45"/>
      <c r="R173" s="45"/>
      <c r="S173" s="45"/>
      <c r="T173" s="45"/>
    </row>
    <row r="174" spans="1:20" x14ac:dyDescent="0.2">
      <c r="A174" s="106">
        <v>14048.5</v>
      </c>
      <c r="B174" s="106">
        <v>-1.1179800058016554E-3</v>
      </c>
      <c r="D174" s="92">
        <f t="shared" si="29"/>
        <v>1.4048499999999999</v>
      </c>
      <c r="E174" s="92">
        <f t="shared" si="30"/>
        <v>-1.1179800058016554E-3</v>
      </c>
      <c r="F174" s="36">
        <f t="shared" si="31"/>
        <v>1.9736035224999997</v>
      </c>
      <c r="G174" s="36">
        <f t="shared" si="32"/>
        <v>2.7726169085841246</v>
      </c>
      <c r="H174" s="36">
        <f t="shared" si="33"/>
        <v>3.895110864024407</v>
      </c>
      <c r="I174" s="36">
        <f t="shared" si="34"/>
        <v>-1.5705942111504554E-3</v>
      </c>
      <c r="J174" s="36">
        <f t="shared" si="35"/>
        <v>-2.2064492775347171E-3</v>
      </c>
      <c r="K174" s="36">
        <f t="shared" ca="1" si="36"/>
        <v>-3.2714080983928129E-3</v>
      </c>
      <c r="L174" s="36">
        <f t="shared" ca="1" si="37"/>
        <v>4.6372525499607914E-6</v>
      </c>
      <c r="M174" s="36">
        <f t="shared" ca="1" si="38"/>
        <v>14065143560.355406</v>
      </c>
      <c r="N174" s="36">
        <f t="shared" ca="1" si="39"/>
        <v>6378421338.8766565</v>
      </c>
      <c r="O174" s="36">
        <f t="shared" ca="1" si="40"/>
        <v>168415123.14817411</v>
      </c>
      <c r="P174" s="45">
        <f t="shared" ca="1" si="41"/>
        <v>2.1534280925911576E-3</v>
      </c>
    </row>
    <row r="175" spans="1:20" x14ac:dyDescent="0.2">
      <c r="A175" s="107">
        <v>14087</v>
      </c>
      <c r="B175" s="107">
        <v>7.9084000026341528E-4</v>
      </c>
      <c r="C175" s="45"/>
      <c r="D175" s="92">
        <f t="shared" si="29"/>
        <v>1.4087000000000001</v>
      </c>
      <c r="E175" s="92">
        <f t="shared" si="30"/>
        <v>7.9084000026341528E-4</v>
      </c>
      <c r="F175" s="36">
        <f t="shared" si="31"/>
        <v>1.9844356900000002</v>
      </c>
      <c r="G175" s="36">
        <f t="shared" si="32"/>
        <v>2.7954745565030006</v>
      </c>
      <c r="H175" s="36">
        <f t="shared" si="33"/>
        <v>3.9379850077457768</v>
      </c>
      <c r="I175" s="36">
        <f t="shared" si="34"/>
        <v>1.1140563083710732E-3</v>
      </c>
      <c r="J175" s="36">
        <f t="shared" si="35"/>
        <v>1.569371121602331E-3</v>
      </c>
      <c r="K175" s="36">
        <f t="shared" ca="1" si="36"/>
        <v>-3.2299120123802814E-3</v>
      </c>
      <c r="L175" s="36">
        <f t="shared" ca="1" si="37"/>
        <v>1.6166446747178338E-5</v>
      </c>
      <c r="M175" s="36">
        <f t="shared" ca="1" si="38"/>
        <v>13910667666.436783</v>
      </c>
      <c r="N175" s="36">
        <f t="shared" ca="1" si="39"/>
        <v>6306566805.5136929</v>
      </c>
      <c r="O175" s="36">
        <f t="shared" ca="1" si="40"/>
        <v>166479580.07548365</v>
      </c>
      <c r="P175" s="45">
        <f t="shared" ca="1" si="41"/>
        <v>4.0207520126436967E-3</v>
      </c>
      <c r="Q175" s="45"/>
      <c r="R175" s="45"/>
      <c r="S175" s="45"/>
      <c r="T175" s="45"/>
    </row>
    <row r="176" spans="1:20" x14ac:dyDescent="0.2">
      <c r="A176" s="106">
        <v>14177</v>
      </c>
      <c r="B176" s="106">
        <v>-3.7035999412182719E-4</v>
      </c>
      <c r="D176" s="92">
        <f t="shared" si="29"/>
        <v>1.4177</v>
      </c>
      <c r="E176" s="92">
        <f t="shared" si="30"/>
        <v>-3.7035999412182719E-4</v>
      </c>
      <c r="F176" s="36">
        <f t="shared" si="31"/>
        <v>2.0098732899999998</v>
      </c>
      <c r="G176" s="36">
        <f t="shared" si="32"/>
        <v>2.8493973632329999</v>
      </c>
      <c r="H176" s="36">
        <f t="shared" si="33"/>
        <v>4.0395906418554235</v>
      </c>
      <c r="I176" s="36">
        <f t="shared" si="34"/>
        <v>-5.2505936366651436E-4</v>
      </c>
      <c r="J176" s="36">
        <f t="shared" si="35"/>
        <v>-7.443766598700174E-4</v>
      </c>
      <c r="K176" s="36">
        <f t="shared" ca="1" si="36"/>
        <v>-3.1327592310955109E-3</v>
      </c>
      <c r="L176" s="36">
        <f t="shared" ca="1" si="37"/>
        <v>7.6308495444327906E-6</v>
      </c>
      <c r="M176" s="36">
        <f t="shared" ca="1" si="38"/>
        <v>13554298894.69331</v>
      </c>
      <c r="N176" s="36">
        <f t="shared" ca="1" si="39"/>
        <v>6140852591.3629322</v>
      </c>
      <c r="O176" s="36">
        <f t="shared" ca="1" si="40"/>
        <v>162016902.29310685</v>
      </c>
      <c r="P176" s="45">
        <f t="shared" ca="1" si="41"/>
        <v>2.7623992369736837E-3</v>
      </c>
    </row>
    <row r="177" spans="1:20" x14ac:dyDescent="0.2">
      <c r="A177" s="107">
        <v>14313.5</v>
      </c>
      <c r="B177" s="107">
        <v>-1.4817999908700585E-4</v>
      </c>
      <c r="C177" s="45"/>
      <c r="D177" s="92">
        <f t="shared" si="29"/>
        <v>1.4313499999999999</v>
      </c>
      <c r="E177" s="92">
        <f t="shared" si="30"/>
        <v>-1.4817999908700585E-4</v>
      </c>
      <c r="F177" s="36">
        <f t="shared" si="31"/>
        <v>2.0487628224999996</v>
      </c>
      <c r="G177" s="36">
        <f t="shared" si="32"/>
        <v>2.9324966659853744</v>
      </c>
      <c r="H177" s="36">
        <f t="shared" si="33"/>
        <v>4.1974291028581652</v>
      </c>
      <c r="I177" s="36">
        <f t="shared" si="34"/>
        <v>-2.1209744169318581E-4</v>
      </c>
      <c r="J177" s="36">
        <f t="shared" si="35"/>
        <v>-3.035856731675415E-4</v>
      </c>
      <c r="K177" s="36">
        <f t="shared" ca="1" si="36"/>
        <v>-2.9850126676483949E-3</v>
      </c>
      <c r="L177" s="36">
        <f t="shared" ca="1" si="37"/>
        <v>8.047619589417132E-6</v>
      </c>
      <c r="M177" s="36">
        <f t="shared" ca="1" si="38"/>
        <v>13026342466.549036</v>
      </c>
      <c r="N177" s="36">
        <f t="shared" ca="1" si="39"/>
        <v>5895483707.2845297</v>
      </c>
      <c r="O177" s="36">
        <f t="shared" ca="1" si="40"/>
        <v>155412200.26077509</v>
      </c>
      <c r="P177" s="45">
        <f t="shared" ca="1" si="41"/>
        <v>2.836832668561389E-3</v>
      </c>
      <c r="Q177" s="45"/>
      <c r="R177" s="45"/>
      <c r="S177" s="45"/>
      <c r="T177" s="45"/>
    </row>
    <row r="178" spans="1:20" x14ac:dyDescent="0.2">
      <c r="A178" s="106">
        <v>14575</v>
      </c>
      <c r="B178" s="106">
        <v>2.7389999959268607E-3</v>
      </c>
      <c r="D178" s="92">
        <f t="shared" si="29"/>
        <v>1.4575</v>
      </c>
      <c r="E178" s="92">
        <f t="shared" si="30"/>
        <v>2.7389999959268607E-3</v>
      </c>
      <c r="F178" s="36">
        <f t="shared" si="31"/>
        <v>2.1243062500000001</v>
      </c>
      <c r="G178" s="36">
        <f t="shared" si="32"/>
        <v>3.0961763593750002</v>
      </c>
      <c r="H178" s="36">
        <f t="shared" si="33"/>
        <v>4.5126770437890631</v>
      </c>
      <c r="I178" s="36">
        <f t="shared" si="34"/>
        <v>3.9920924940633996E-3</v>
      </c>
      <c r="J178" s="36">
        <f t="shared" si="35"/>
        <v>5.8184748100974047E-3</v>
      </c>
      <c r="K178" s="36">
        <f t="shared" ca="1" si="36"/>
        <v>-2.7006266617803135E-3</v>
      </c>
      <c r="L178" s="36">
        <f t="shared" ca="1" si="37"/>
        <v>2.9589538175238529E-5</v>
      </c>
      <c r="M178" s="36">
        <f t="shared" ca="1" si="38"/>
        <v>12056216472.572336</v>
      </c>
      <c r="N178" s="36">
        <f t="shared" ca="1" si="39"/>
        <v>5445062275.8739738</v>
      </c>
      <c r="O178" s="36">
        <f t="shared" ca="1" si="40"/>
        <v>143298165.74263367</v>
      </c>
      <c r="P178" s="45">
        <f t="shared" ca="1" si="41"/>
        <v>5.4396266577071747E-3</v>
      </c>
    </row>
    <row r="179" spans="1:20" x14ac:dyDescent="0.2">
      <c r="A179" s="107">
        <v>14622</v>
      </c>
      <c r="B179" s="107">
        <v>2.2770399955334142E-3</v>
      </c>
      <c r="C179" s="45"/>
      <c r="D179" s="92">
        <f t="shared" si="29"/>
        <v>1.4621999999999999</v>
      </c>
      <c r="E179" s="92">
        <f t="shared" si="30"/>
        <v>2.2770399955334142E-3</v>
      </c>
      <c r="F179" s="36">
        <f t="shared" si="31"/>
        <v>2.13802884</v>
      </c>
      <c r="G179" s="36">
        <f t="shared" si="32"/>
        <v>3.1262257698479998</v>
      </c>
      <c r="H179" s="36">
        <f t="shared" si="33"/>
        <v>4.571167320671746</v>
      </c>
      <c r="I179" s="36">
        <f t="shared" si="34"/>
        <v>3.3294878814689581E-3</v>
      </c>
      <c r="J179" s="36">
        <f t="shared" si="35"/>
        <v>4.8683771802839103E-3</v>
      </c>
      <c r="K179" s="36">
        <f t="shared" ca="1" si="36"/>
        <v>-2.6493265701709461E-3</v>
      </c>
      <c r="L179" s="36">
        <f t="shared" ca="1" si="37"/>
        <v>2.4269087539689769E-5</v>
      </c>
      <c r="M179" s="36">
        <f t="shared" ca="1" si="38"/>
        <v>11887495591.048994</v>
      </c>
      <c r="N179" s="36">
        <f t="shared" ca="1" si="39"/>
        <v>5366789118.2599869</v>
      </c>
      <c r="O179" s="36">
        <f t="shared" ca="1" si="40"/>
        <v>141194438.20014399</v>
      </c>
      <c r="P179" s="45">
        <f t="shared" ca="1" si="41"/>
        <v>4.9263665657043598E-3</v>
      </c>
      <c r="Q179" s="45"/>
      <c r="R179" s="45"/>
      <c r="S179" s="45"/>
      <c r="T179" s="45"/>
    </row>
    <row r="180" spans="1:20" x14ac:dyDescent="0.2">
      <c r="A180" s="106">
        <v>14831.5</v>
      </c>
      <c r="B180" s="106">
        <v>7.9580000601708889E-5</v>
      </c>
      <c r="D180" s="92">
        <f t="shared" si="29"/>
        <v>1.48315</v>
      </c>
      <c r="E180" s="92">
        <f t="shared" si="30"/>
        <v>7.9580000601708889E-5</v>
      </c>
      <c r="F180" s="36">
        <f t="shared" si="31"/>
        <v>2.1997339225000001</v>
      </c>
      <c r="G180" s="36">
        <f t="shared" si="32"/>
        <v>3.2625353671558752</v>
      </c>
      <c r="H180" s="36">
        <f t="shared" si="33"/>
        <v>4.8388293297972362</v>
      </c>
      <c r="I180" s="36">
        <f t="shared" si="34"/>
        <v>1.1802907789242453E-4</v>
      </c>
      <c r="J180" s="36">
        <f t="shared" si="35"/>
        <v>1.7505482687614943E-4</v>
      </c>
      <c r="K180" s="36">
        <f t="shared" ca="1" si="36"/>
        <v>-2.4199670732278009E-3</v>
      </c>
      <c r="L180" s="36">
        <f t="shared" ca="1" si="37"/>
        <v>6.2477355742896649E-6</v>
      </c>
      <c r="M180" s="36">
        <f t="shared" ca="1" si="38"/>
        <v>11155860852.337147</v>
      </c>
      <c r="N180" s="36">
        <f t="shared" ca="1" si="39"/>
        <v>5027597838.3852615</v>
      </c>
      <c r="O180" s="36">
        <f t="shared" ca="1" si="40"/>
        <v>132083282.04796918</v>
      </c>
      <c r="P180" s="45">
        <f t="shared" ca="1" si="41"/>
        <v>2.4995470738295097E-3</v>
      </c>
    </row>
    <row r="181" spans="1:20" x14ac:dyDescent="0.2">
      <c r="A181" s="107">
        <v>15230.5</v>
      </c>
      <c r="B181" s="107">
        <v>-5.5017400009091944E-3</v>
      </c>
      <c r="C181" s="45"/>
      <c r="D181" s="92">
        <f t="shared" si="29"/>
        <v>1.52305</v>
      </c>
      <c r="E181" s="92">
        <f t="shared" si="30"/>
        <v>-5.5017400009091944E-3</v>
      </c>
      <c r="F181" s="36">
        <f t="shared" si="31"/>
        <v>2.3196813025000003</v>
      </c>
      <c r="G181" s="36">
        <f t="shared" si="32"/>
        <v>3.5329906077726254</v>
      </c>
      <c r="H181" s="36">
        <f t="shared" si="33"/>
        <v>5.3809213451680975</v>
      </c>
      <c r="I181" s="36">
        <f t="shared" si="34"/>
        <v>-8.3794251083847485E-3</v>
      </c>
      <c r="J181" s="36">
        <f t="shared" si="35"/>
        <v>-1.2762283411325391E-2</v>
      </c>
      <c r="K181" s="36">
        <f t="shared" ca="1" si="36"/>
        <v>-1.9800170997223E-3</v>
      </c>
      <c r="L181" s="36">
        <f t="shared" ca="1" si="37"/>
        <v>1.2402532192744235E-5</v>
      </c>
      <c r="M181" s="36">
        <f t="shared" ca="1" si="38"/>
        <v>9852033745.8452549</v>
      </c>
      <c r="N181" s="36">
        <f t="shared" ca="1" si="39"/>
        <v>4424141969.9705276</v>
      </c>
      <c r="O181" s="36">
        <f t="shared" ca="1" si="40"/>
        <v>115896393.36841954</v>
      </c>
      <c r="P181" s="45">
        <f t="shared" ca="1" si="41"/>
        <v>-3.5217229011868943E-3</v>
      </c>
      <c r="Q181" s="45"/>
      <c r="R181" s="45"/>
      <c r="S181" s="45"/>
      <c r="T181" s="45"/>
    </row>
    <row r="182" spans="1:20" x14ac:dyDescent="0.2">
      <c r="A182" s="106">
        <v>15290</v>
      </c>
      <c r="B182" s="106">
        <v>-9.7199997981078923E-5</v>
      </c>
      <c r="D182" s="92">
        <f t="shared" si="29"/>
        <v>1.5289999999999999</v>
      </c>
      <c r="E182" s="92">
        <f t="shared" si="30"/>
        <v>-9.7199997981078923E-5</v>
      </c>
      <c r="F182" s="36">
        <f t="shared" si="31"/>
        <v>2.3378409999999996</v>
      </c>
      <c r="G182" s="36">
        <f t="shared" si="32"/>
        <v>3.5745588889999991</v>
      </c>
      <c r="H182" s="36">
        <f t="shared" si="33"/>
        <v>5.4655005412809983</v>
      </c>
      <c r="I182" s="36">
        <f t="shared" si="34"/>
        <v>-1.4861879691306965E-4</v>
      </c>
      <c r="J182" s="36">
        <f t="shared" si="35"/>
        <v>-2.2723814048008348E-4</v>
      </c>
      <c r="K182" s="36">
        <f t="shared" ca="1" si="36"/>
        <v>-1.9140591801504537E-3</v>
      </c>
      <c r="L182" s="36">
        <f t="shared" ca="1" si="37"/>
        <v>3.3009772878331693E-6</v>
      </c>
      <c r="M182" s="36">
        <f t="shared" ca="1" si="38"/>
        <v>9667364260.7681847</v>
      </c>
      <c r="N182" s="36">
        <f t="shared" ca="1" si="39"/>
        <v>4338784936.5186672</v>
      </c>
      <c r="O182" s="36">
        <f t="shared" ca="1" si="40"/>
        <v>113609385.90707834</v>
      </c>
      <c r="P182" s="45">
        <f t="shared" ca="1" si="41"/>
        <v>1.8168591821693747E-3</v>
      </c>
    </row>
    <row r="183" spans="1:20" x14ac:dyDescent="0.2">
      <c r="A183" s="107">
        <v>15388.5</v>
      </c>
      <c r="B183" s="107">
        <v>7.3708199997781776E-3</v>
      </c>
      <c r="C183" s="45"/>
      <c r="D183" s="92">
        <f t="shared" si="29"/>
        <v>1.5388500000000001</v>
      </c>
      <c r="E183" s="92">
        <f t="shared" si="30"/>
        <v>7.3708199997781776E-3</v>
      </c>
      <c r="F183" s="36">
        <f t="shared" si="31"/>
        <v>2.3680593225000002</v>
      </c>
      <c r="G183" s="36">
        <f t="shared" si="32"/>
        <v>3.6440880884291253</v>
      </c>
      <c r="H183" s="36">
        <f t="shared" si="33"/>
        <v>5.6077049548791598</v>
      </c>
      <c r="I183" s="36">
        <f t="shared" si="34"/>
        <v>1.1342586356658649E-2</v>
      </c>
      <c r="J183" s="36">
        <f t="shared" si="35"/>
        <v>1.7454539014944162E-2</v>
      </c>
      <c r="K183" s="36">
        <f t="shared" ca="1" si="36"/>
        <v>-1.8046679050274881E-3</v>
      </c>
      <c r="L183" s="36">
        <f t="shared" ca="1" si="37"/>
        <v>8.4189578291235065E-5</v>
      </c>
      <c r="M183" s="36">
        <f t="shared" ca="1" si="38"/>
        <v>9367075313.13904</v>
      </c>
      <c r="N183" s="36">
        <f t="shared" ca="1" si="39"/>
        <v>4200052280.5604715</v>
      </c>
      <c r="O183" s="36">
        <f t="shared" ca="1" si="40"/>
        <v>109893736.71320227</v>
      </c>
      <c r="P183" s="45">
        <f t="shared" ca="1" si="41"/>
        <v>9.1754879048056657E-3</v>
      </c>
      <c r="Q183" s="45"/>
      <c r="R183" s="45"/>
      <c r="S183" s="45"/>
      <c r="T183" s="45"/>
    </row>
    <row r="184" spans="1:20" x14ac:dyDescent="0.2">
      <c r="A184" s="106">
        <v>15508</v>
      </c>
      <c r="B184" s="106">
        <v>2.3345599984168075E-3</v>
      </c>
      <c r="D184" s="92">
        <f t="shared" si="29"/>
        <v>1.5508</v>
      </c>
      <c r="E184" s="92">
        <f t="shared" si="30"/>
        <v>2.3345599984168075E-3</v>
      </c>
      <c r="F184" s="36">
        <f t="shared" si="31"/>
        <v>2.4049806399999998</v>
      </c>
      <c r="G184" s="36">
        <f t="shared" si="32"/>
        <v>3.7296439765119995</v>
      </c>
      <c r="H184" s="36">
        <f t="shared" si="33"/>
        <v>5.7839318787748084</v>
      </c>
      <c r="I184" s="36">
        <f t="shared" si="34"/>
        <v>3.6204356455447851E-3</v>
      </c>
      <c r="J184" s="36">
        <f t="shared" si="35"/>
        <v>5.6145715991108526E-3</v>
      </c>
      <c r="K184" s="36">
        <f t="shared" ca="1" si="36"/>
        <v>-1.6716191253479105E-3</v>
      </c>
      <c r="L184" s="36">
        <f t="shared" ca="1" si="37"/>
        <v>1.6049471171688239E-5</v>
      </c>
      <c r="M184" s="36">
        <f t="shared" ca="1" si="38"/>
        <v>9011726626.477911</v>
      </c>
      <c r="N184" s="36">
        <f t="shared" ca="1" si="39"/>
        <v>4035991030.7657018</v>
      </c>
      <c r="O184" s="36">
        <f t="shared" ca="1" si="40"/>
        <v>105502166.0456246</v>
      </c>
      <c r="P184" s="45">
        <f t="shared" ca="1" si="41"/>
        <v>4.0061791237647176E-3</v>
      </c>
    </row>
    <row r="185" spans="1:20" x14ac:dyDescent="0.2">
      <c r="A185" s="107">
        <v>15598</v>
      </c>
      <c r="B185" s="107">
        <v>-1.8266400002175942E-3</v>
      </c>
      <c r="C185" s="45"/>
      <c r="D185" s="92">
        <f t="shared" si="29"/>
        <v>1.5598000000000001</v>
      </c>
      <c r="E185" s="92">
        <f t="shared" si="30"/>
        <v>-1.8266400002175942E-3</v>
      </c>
      <c r="F185" s="36">
        <f t="shared" si="31"/>
        <v>2.4329760400000002</v>
      </c>
      <c r="G185" s="36">
        <f t="shared" si="32"/>
        <v>3.7949560271920006</v>
      </c>
      <c r="H185" s="36">
        <f t="shared" si="33"/>
        <v>5.9193724112140824</v>
      </c>
      <c r="I185" s="36">
        <f t="shared" si="34"/>
        <v>-2.8491930723394034E-3</v>
      </c>
      <c r="J185" s="36">
        <f t="shared" si="35"/>
        <v>-4.4441713542350018E-3</v>
      </c>
      <c r="K185" s="36">
        <f t="shared" ca="1" si="36"/>
        <v>-1.5711721928576496E-3</v>
      </c>
      <c r="L185" s="36">
        <f t="shared" ca="1" si="37"/>
        <v>6.5263800597297787E-8</v>
      </c>
      <c r="M185" s="36">
        <f t="shared" ca="1" si="38"/>
        <v>8750491160.0838108</v>
      </c>
      <c r="N185" s="36">
        <f t="shared" ca="1" si="39"/>
        <v>3915459608.5690808</v>
      </c>
      <c r="O185" s="36">
        <f t="shared" ca="1" si="40"/>
        <v>102277563.17478341</v>
      </c>
      <c r="P185" s="45">
        <f t="shared" ca="1" si="41"/>
        <v>-2.5546780735994463E-4</v>
      </c>
      <c r="Q185" s="45"/>
      <c r="R185" s="45"/>
      <c r="S185" s="45"/>
      <c r="T185" s="45"/>
    </row>
    <row r="186" spans="1:20" x14ac:dyDescent="0.2">
      <c r="A186" s="106">
        <v>15615</v>
      </c>
      <c r="B186" s="106">
        <v>3.4318000034545548E-3</v>
      </c>
      <c r="D186" s="92">
        <f t="shared" si="29"/>
        <v>1.5615000000000001</v>
      </c>
      <c r="E186" s="92">
        <f t="shared" si="30"/>
        <v>3.4318000034545548E-3</v>
      </c>
      <c r="F186" s="36">
        <f t="shared" si="31"/>
        <v>2.4382822500000003</v>
      </c>
      <c r="G186" s="36">
        <f t="shared" si="32"/>
        <v>3.807377733375001</v>
      </c>
      <c r="H186" s="36">
        <f t="shared" si="33"/>
        <v>5.9452203306650642</v>
      </c>
      <c r="I186" s="36">
        <f t="shared" si="34"/>
        <v>5.3587557053942879E-3</v>
      </c>
      <c r="J186" s="36">
        <f t="shared" si="35"/>
        <v>8.3676970339731805E-3</v>
      </c>
      <c r="K186" s="36">
        <f t="shared" ca="1" si="36"/>
        <v>-1.5521754567665662E-3</v>
      </c>
      <c r="L186" s="36">
        <f t="shared" ca="1" si="37"/>
        <v>2.4840011388086338E-5</v>
      </c>
      <c r="M186" s="36">
        <f t="shared" ca="1" si="38"/>
        <v>8701756572.8469849</v>
      </c>
      <c r="N186" s="36">
        <f t="shared" ca="1" si="39"/>
        <v>3892981574.58178</v>
      </c>
      <c r="O186" s="36">
        <f t="shared" ca="1" si="40"/>
        <v>101676374.59129216</v>
      </c>
      <c r="P186" s="45">
        <f t="shared" ca="1" si="41"/>
        <v>4.9839754602211215E-3</v>
      </c>
    </row>
    <row r="187" spans="1:20" x14ac:dyDescent="0.2">
      <c r="A187" s="107">
        <v>15726</v>
      </c>
      <c r="B187" s="107">
        <v>-1.2336799991317093E-3</v>
      </c>
      <c r="C187" s="45"/>
      <c r="D187" s="92">
        <f t="shared" si="29"/>
        <v>1.5726</v>
      </c>
      <c r="E187" s="92">
        <f t="shared" si="30"/>
        <v>-1.2336799991317093E-3</v>
      </c>
      <c r="F187" s="36">
        <f t="shared" si="31"/>
        <v>2.4730707600000001</v>
      </c>
      <c r="G187" s="36">
        <f t="shared" si="32"/>
        <v>3.8891510771760003</v>
      </c>
      <c r="H187" s="36">
        <f t="shared" si="33"/>
        <v>6.116078983966978</v>
      </c>
      <c r="I187" s="36">
        <f t="shared" si="34"/>
        <v>-1.9400851666345261E-3</v>
      </c>
      <c r="J187" s="36">
        <f t="shared" si="35"/>
        <v>-3.0509779330494557E-3</v>
      </c>
      <c r="K187" s="36">
        <f t="shared" ca="1" si="36"/>
        <v>-1.4279549619998235E-3</v>
      </c>
      <c r="L187" s="36">
        <f t="shared" ca="1" si="37"/>
        <v>3.7742761197407132E-8</v>
      </c>
      <c r="M187" s="36">
        <f t="shared" ca="1" si="38"/>
        <v>8388262196.2713566</v>
      </c>
      <c r="N187" s="36">
        <f t="shared" ca="1" si="39"/>
        <v>3748446474.4555407</v>
      </c>
      <c r="O187" s="36">
        <f t="shared" ca="1" si="40"/>
        <v>97812021.767928302</v>
      </c>
      <c r="P187" s="45">
        <f t="shared" ca="1" si="41"/>
        <v>1.9427496286811416E-4</v>
      </c>
      <c r="Q187" s="45"/>
      <c r="R187" s="45"/>
      <c r="S187" s="45"/>
      <c r="T187" s="45"/>
    </row>
    <row r="188" spans="1:20" x14ac:dyDescent="0.2">
      <c r="A188" s="106">
        <v>15773</v>
      </c>
      <c r="B188" s="106">
        <v>-1.6956399995251559E-3</v>
      </c>
      <c r="D188" s="92">
        <f t="shared" si="29"/>
        <v>1.5772999999999999</v>
      </c>
      <c r="E188" s="92">
        <f t="shared" si="30"/>
        <v>-1.6956399995251559E-3</v>
      </c>
      <c r="F188" s="36">
        <f t="shared" si="31"/>
        <v>2.4878752899999999</v>
      </c>
      <c r="G188" s="36">
        <f t="shared" si="32"/>
        <v>3.9241256949169996</v>
      </c>
      <c r="H188" s="36">
        <f t="shared" si="33"/>
        <v>6.1895234585925838</v>
      </c>
      <c r="I188" s="36">
        <f t="shared" si="34"/>
        <v>-2.6745329712510283E-3</v>
      </c>
      <c r="J188" s="36">
        <f t="shared" si="35"/>
        <v>-4.218540855554247E-3</v>
      </c>
      <c r="K188" s="36">
        <f t="shared" ca="1" si="36"/>
        <v>-1.3752614565366518E-3</v>
      </c>
      <c r="L188" s="36">
        <f t="shared" ca="1" si="37"/>
        <v>1.0264241080743674E-7</v>
      </c>
      <c r="M188" s="36">
        <f t="shared" ca="1" si="38"/>
        <v>8257964200.0793657</v>
      </c>
      <c r="N188" s="36">
        <f t="shared" ca="1" si="39"/>
        <v>3688404051.8063817</v>
      </c>
      <c r="O188" s="36">
        <f t="shared" ca="1" si="40"/>
        <v>96207393.598123163</v>
      </c>
      <c r="P188" s="45">
        <f t="shared" ca="1" si="41"/>
        <v>-3.2037854298850406E-4</v>
      </c>
    </row>
    <row r="189" spans="1:20" x14ac:dyDescent="0.2">
      <c r="A189" s="107">
        <v>16188</v>
      </c>
      <c r="B189" s="107">
        <v>2.6721600006567314E-3</v>
      </c>
      <c r="C189" s="45"/>
      <c r="D189" s="92">
        <f t="shared" si="29"/>
        <v>1.6188</v>
      </c>
      <c r="E189" s="92">
        <f t="shared" si="30"/>
        <v>2.6721600006567314E-3</v>
      </c>
      <c r="F189" s="36">
        <f t="shared" si="31"/>
        <v>2.6205134399999999</v>
      </c>
      <c r="G189" s="36">
        <f t="shared" si="32"/>
        <v>4.2420871566719995</v>
      </c>
      <c r="H189" s="36">
        <f t="shared" si="33"/>
        <v>6.8670906892206327</v>
      </c>
      <c r="I189" s="36">
        <f t="shared" si="34"/>
        <v>4.3256926090631167E-3</v>
      </c>
      <c r="J189" s="36">
        <f t="shared" si="35"/>
        <v>7.0024311955513736E-3</v>
      </c>
      <c r="K189" s="36">
        <f t="shared" ca="1" si="36"/>
        <v>-9.0751975355567215E-4</v>
      </c>
      <c r="L189" s="36">
        <f t="shared" ca="1" si="37"/>
        <v>1.2814107142718174E-5</v>
      </c>
      <c r="M189" s="36">
        <f t="shared" ca="1" si="38"/>
        <v>7168785982.5653543</v>
      </c>
      <c r="N189" s="36">
        <f t="shared" ca="1" si="39"/>
        <v>3187272064.8406115</v>
      </c>
      <c r="O189" s="36">
        <f t="shared" ca="1" si="40"/>
        <v>82831920.572608933</v>
      </c>
      <c r="P189" s="45">
        <f t="shared" ca="1" si="41"/>
        <v>3.5796797542124036E-3</v>
      </c>
      <c r="Q189" s="45"/>
      <c r="R189" s="45"/>
      <c r="S189" s="45"/>
      <c r="T189" s="45"/>
    </row>
    <row r="190" spans="1:20" x14ac:dyDescent="0.2">
      <c r="A190" s="106">
        <v>16325</v>
      </c>
      <c r="B190" s="106">
        <v>-2.9510000022128224E-3</v>
      </c>
      <c r="D190" s="92">
        <f t="shared" si="29"/>
        <v>1.6325000000000001</v>
      </c>
      <c r="E190" s="92">
        <f t="shared" si="30"/>
        <v>-2.9510000022128224E-3</v>
      </c>
      <c r="F190" s="36">
        <f t="shared" si="31"/>
        <v>2.6650562500000001</v>
      </c>
      <c r="G190" s="36">
        <f t="shared" si="32"/>
        <v>4.3507043281250004</v>
      </c>
      <c r="H190" s="36">
        <f t="shared" si="33"/>
        <v>7.1025248156640632</v>
      </c>
      <c r="I190" s="36">
        <f t="shared" si="34"/>
        <v>-4.8175075036124325E-3</v>
      </c>
      <c r="J190" s="36">
        <f t="shared" si="35"/>
        <v>-7.8645809996472967E-3</v>
      </c>
      <c r="K190" s="36">
        <f t="shared" ca="1" si="36"/>
        <v>-7.521346873072105E-4</v>
      </c>
      <c r="L190" s="36">
        <f t="shared" ca="1" si="37"/>
        <v>4.8350086730949557E-6</v>
      </c>
      <c r="M190" s="36">
        <f t="shared" ca="1" si="38"/>
        <v>6832703307.9359617</v>
      </c>
      <c r="N190" s="36">
        <f t="shared" ca="1" si="39"/>
        <v>3032944055.9818869</v>
      </c>
      <c r="O190" s="36">
        <f t="shared" ca="1" si="40"/>
        <v>78719609.387912482</v>
      </c>
      <c r="P190" s="45">
        <f t="shared" ca="1" si="41"/>
        <v>-2.1988653149056119E-3</v>
      </c>
    </row>
    <row r="191" spans="1:20" x14ac:dyDescent="0.2">
      <c r="A191" s="107">
        <v>16685.5</v>
      </c>
      <c r="B191" s="107">
        <v>-7.4411399982636794E-3</v>
      </c>
      <c r="C191" s="45"/>
      <c r="D191" s="92">
        <f t="shared" si="29"/>
        <v>1.66855</v>
      </c>
      <c r="E191" s="92">
        <f t="shared" si="30"/>
        <v>-7.4411399982636794E-3</v>
      </c>
      <c r="F191" s="36">
        <f t="shared" si="31"/>
        <v>2.7840591025000001</v>
      </c>
      <c r="G191" s="36">
        <f t="shared" si="32"/>
        <v>4.6453418154763755</v>
      </c>
      <c r="H191" s="36">
        <f t="shared" si="33"/>
        <v>7.750985086213106</v>
      </c>
      <c r="I191" s="36">
        <f t="shared" si="34"/>
        <v>-1.2415914144102862E-2</v>
      </c>
      <c r="J191" s="36">
        <f t="shared" si="35"/>
        <v>-2.0716573545142829E-2</v>
      </c>
      <c r="K191" s="36">
        <f t="shared" ca="1" si="36"/>
        <v>-3.4094666062218712E-4</v>
      </c>
      <c r="L191" s="36">
        <f t="shared" ca="1" si="37"/>
        <v>5.0412745431888638E-5</v>
      </c>
      <c r="M191" s="36">
        <f t="shared" ca="1" si="38"/>
        <v>6001492406.6014671</v>
      </c>
      <c r="N191" s="36">
        <f t="shared" ca="1" si="39"/>
        <v>2651963536.6797156</v>
      </c>
      <c r="O191" s="36">
        <f t="shared" ca="1" si="40"/>
        <v>68583544.227128118</v>
      </c>
      <c r="P191" s="45">
        <f t="shared" ca="1" si="41"/>
        <v>-7.1001933376414923E-3</v>
      </c>
      <c r="Q191" s="45"/>
      <c r="R191" s="45"/>
      <c r="S191" s="45"/>
      <c r="T191" s="45"/>
    </row>
    <row r="192" spans="1:20" x14ac:dyDescent="0.2">
      <c r="A192" s="106">
        <v>16878</v>
      </c>
      <c r="B192" s="106">
        <v>-6.8970400025136769E-3</v>
      </c>
      <c r="D192" s="92">
        <f t="shared" si="29"/>
        <v>1.6878</v>
      </c>
      <c r="E192" s="92">
        <f t="shared" si="30"/>
        <v>-6.8970400025136769E-3</v>
      </c>
      <c r="F192" s="36">
        <f t="shared" si="31"/>
        <v>2.8486688399999998</v>
      </c>
      <c r="G192" s="36">
        <f t="shared" si="32"/>
        <v>4.8079832681519994</v>
      </c>
      <c r="H192" s="36">
        <f t="shared" si="33"/>
        <v>8.1149141599869434</v>
      </c>
      <c r="I192" s="36">
        <f t="shared" si="34"/>
        <v>-1.1640824116242584E-2</v>
      </c>
      <c r="J192" s="36">
        <f t="shared" si="35"/>
        <v>-1.9647382943394232E-2</v>
      </c>
      <c r="K192" s="36">
        <f t="shared" ca="1" si="36"/>
        <v>-1.200092532622505E-4</v>
      </c>
      <c r="L192" s="36">
        <f t="shared" ca="1" si="37"/>
        <v>4.5928145776299348E-5</v>
      </c>
      <c r="M192" s="36">
        <f t="shared" ca="1" si="38"/>
        <v>5588079438.1027956</v>
      </c>
      <c r="N192" s="36">
        <f t="shared" ca="1" si="39"/>
        <v>2462897455.5071821</v>
      </c>
      <c r="O192" s="36">
        <f t="shared" ca="1" si="40"/>
        <v>63562700.130340613</v>
      </c>
      <c r="P192" s="45">
        <f t="shared" ca="1" si="41"/>
        <v>-6.7770307492514264E-3</v>
      </c>
    </row>
    <row r="193" spans="1:20" x14ac:dyDescent="0.2">
      <c r="A193" s="107">
        <v>16997</v>
      </c>
      <c r="B193" s="107">
        <v>-2.0879600051557645E-3</v>
      </c>
      <c r="C193" s="45"/>
      <c r="D193" s="92">
        <f t="shared" si="29"/>
        <v>1.6997</v>
      </c>
      <c r="E193" s="92">
        <f t="shared" si="30"/>
        <v>-2.0879600051557645E-3</v>
      </c>
      <c r="F193" s="36">
        <f t="shared" si="31"/>
        <v>2.88898009</v>
      </c>
      <c r="G193" s="36">
        <f t="shared" si="32"/>
        <v>4.910399458973</v>
      </c>
      <c r="H193" s="36">
        <f t="shared" si="33"/>
        <v>8.3462059604164089</v>
      </c>
      <c r="I193" s="36">
        <f t="shared" si="34"/>
        <v>-3.5489056207632531E-3</v>
      </c>
      <c r="J193" s="36">
        <f t="shared" si="35"/>
        <v>-6.0320748836113014E-3</v>
      </c>
      <c r="K193" s="36">
        <f t="shared" ca="1" si="36"/>
        <v>1.704763442331083E-5</v>
      </c>
      <c r="L193" s="36">
        <f t="shared" ca="1" si="37"/>
        <v>4.4310571626862704E-6</v>
      </c>
      <c r="M193" s="36">
        <f t="shared" ca="1" si="38"/>
        <v>5342742609.89466</v>
      </c>
      <c r="N193" s="36">
        <f t="shared" ca="1" si="39"/>
        <v>2350844586.0227299</v>
      </c>
      <c r="O193" s="36">
        <f t="shared" ca="1" si="40"/>
        <v>60590273.330191053</v>
      </c>
      <c r="P193" s="45">
        <f t="shared" ca="1" si="41"/>
        <v>-2.1050076395790754E-3</v>
      </c>
      <c r="Q193" s="45"/>
      <c r="R193" s="45"/>
      <c r="S193" s="45"/>
      <c r="T193" s="45"/>
    </row>
    <row r="194" spans="1:20" x14ac:dyDescent="0.2">
      <c r="A194" s="106">
        <v>16997.5</v>
      </c>
      <c r="B194" s="106">
        <v>-7.9332999957841821E-3</v>
      </c>
      <c r="D194" s="92">
        <f t="shared" si="29"/>
        <v>1.6997500000000001</v>
      </c>
      <c r="E194" s="92">
        <f t="shared" si="30"/>
        <v>-7.9332999957841821E-3</v>
      </c>
      <c r="F194" s="36">
        <f t="shared" si="31"/>
        <v>2.8891500625000002</v>
      </c>
      <c r="G194" s="36">
        <f t="shared" si="32"/>
        <v>4.9108328187343755</v>
      </c>
      <c r="H194" s="36">
        <f t="shared" si="33"/>
        <v>8.3471880836437542</v>
      </c>
      <c r="I194" s="36">
        <f t="shared" si="34"/>
        <v>-1.3484626667834164E-2</v>
      </c>
      <c r="J194" s="36">
        <f t="shared" si="35"/>
        <v>-2.2920494178651121E-2</v>
      </c>
      <c r="K194" s="36">
        <f t="shared" ca="1" si="36"/>
        <v>1.7624273210344044E-5</v>
      </c>
      <c r="L194" s="36">
        <f t="shared" ca="1" si="37"/>
        <v>6.3217196731286143E-5</v>
      </c>
      <c r="M194" s="36">
        <f t="shared" ca="1" si="38"/>
        <v>5341727994.0853615</v>
      </c>
      <c r="N194" s="36">
        <f t="shared" ca="1" si="39"/>
        <v>2350381419.2428942</v>
      </c>
      <c r="O194" s="36">
        <f t="shared" ca="1" si="40"/>
        <v>60577992.197776638</v>
      </c>
      <c r="P194" s="45">
        <f t="shared" ca="1" si="41"/>
        <v>-7.9509242689945261E-3</v>
      </c>
    </row>
    <row r="195" spans="1:20" x14ac:dyDescent="0.2">
      <c r="A195" s="107">
        <v>17091.5</v>
      </c>
      <c r="B195" s="107">
        <v>-8.5721999494126067E-4</v>
      </c>
      <c r="C195" s="45"/>
      <c r="D195" s="92">
        <f t="shared" si="29"/>
        <v>1.7091499999999999</v>
      </c>
      <c r="E195" s="92">
        <f t="shared" si="30"/>
        <v>-8.5721999494126067E-4</v>
      </c>
      <c r="F195" s="36">
        <f t="shared" si="31"/>
        <v>2.9211937225</v>
      </c>
      <c r="G195" s="36">
        <f t="shared" si="32"/>
        <v>4.9927582508108745</v>
      </c>
      <c r="H195" s="36">
        <f t="shared" si="33"/>
        <v>8.5333727643734072</v>
      </c>
      <c r="I195" s="36">
        <f t="shared" si="34"/>
        <v>-1.4651175543538557E-3</v>
      </c>
      <c r="J195" s="36">
        <f t="shared" si="35"/>
        <v>-2.5041056680238922E-3</v>
      </c>
      <c r="K195" s="36">
        <f t="shared" ca="1" si="36"/>
        <v>1.2614676796063231E-4</v>
      </c>
      <c r="L195" s="36">
        <f t="shared" ca="1" si="37"/>
        <v>9.6701019038014789E-7</v>
      </c>
      <c r="M195" s="36">
        <f t="shared" ca="1" si="38"/>
        <v>5153362629.9949179</v>
      </c>
      <c r="N195" s="36">
        <f t="shared" ca="1" si="39"/>
        <v>2264429041.8298068</v>
      </c>
      <c r="O195" s="36">
        <f t="shared" ca="1" si="40"/>
        <v>58299698.10128215</v>
      </c>
      <c r="P195" s="45">
        <f t="shared" ca="1" si="41"/>
        <v>-9.8336676290189298E-4</v>
      </c>
      <c r="Q195" s="45"/>
      <c r="R195" s="45"/>
      <c r="S195" s="45"/>
      <c r="T195" s="45"/>
    </row>
    <row r="196" spans="1:20" x14ac:dyDescent="0.2">
      <c r="A196" s="106">
        <v>17219.5</v>
      </c>
      <c r="B196" s="106">
        <v>7.3574000271037221E-4</v>
      </c>
      <c r="D196" s="92">
        <f t="shared" si="29"/>
        <v>1.7219500000000001</v>
      </c>
      <c r="E196" s="92">
        <f t="shared" si="30"/>
        <v>7.3574000271037221E-4</v>
      </c>
      <c r="F196" s="36">
        <f t="shared" si="31"/>
        <v>2.9651118025000005</v>
      </c>
      <c r="G196" s="36">
        <f t="shared" si="32"/>
        <v>5.1057742683148764</v>
      </c>
      <c r="H196" s="36">
        <f t="shared" si="33"/>
        <v>8.7918880013248017</v>
      </c>
      <c r="I196" s="36">
        <f t="shared" si="34"/>
        <v>1.2669074976671255E-3</v>
      </c>
      <c r="J196" s="36">
        <f t="shared" si="35"/>
        <v>2.1815513656079067E-3</v>
      </c>
      <c r="K196" s="36">
        <f t="shared" ca="1" si="36"/>
        <v>2.7428804524625566E-4</v>
      </c>
      <c r="L196" s="36">
        <f t="shared" ca="1" si="37"/>
        <v>2.1293790904746483E-7</v>
      </c>
      <c r="M196" s="36">
        <f t="shared" ca="1" si="38"/>
        <v>4904394488.3162127</v>
      </c>
      <c r="N196" s="36">
        <f t="shared" ca="1" si="39"/>
        <v>2150935468.5650635</v>
      </c>
      <c r="O196" s="36">
        <f t="shared" ca="1" si="40"/>
        <v>55293861.019426547</v>
      </c>
      <c r="P196" s="45">
        <f t="shared" ca="1" si="41"/>
        <v>4.6145195746411655E-4</v>
      </c>
    </row>
    <row r="197" spans="1:20" x14ac:dyDescent="0.2">
      <c r="A197" s="107">
        <v>17267.5</v>
      </c>
      <c r="B197" s="107">
        <v>5.8309999440098181E-4</v>
      </c>
      <c r="C197" s="45"/>
      <c r="D197" s="92">
        <f t="shared" si="29"/>
        <v>1.72675</v>
      </c>
      <c r="E197" s="92">
        <f t="shared" si="30"/>
        <v>5.8309999440098181E-4</v>
      </c>
      <c r="F197" s="36">
        <f t="shared" si="31"/>
        <v>2.9816655624999999</v>
      </c>
      <c r="G197" s="36">
        <f t="shared" si="32"/>
        <v>5.148591010046875</v>
      </c>
      <c r="H197" s="36">
        <f t="shared" si="33"/>
        <v>8.8903295265984408</v>
      </c>
      <c r="I197" s="36">
        <f t="shared" si="34"/>
        <v>1.0068679153318954E-3</v>
      </c>
      <c r="J197" s="36">
        <f t="shared" si="35"/>
        <v>1.7386091727993505E-3</v>
      </c>
      <c r="K197" s="36">
        <f t="shared" ca="1" si="36"/>
        <v>3.2994982471856466E-4</v>
      </c>
      <c r="L197" s="36">
        <f t="shared" ca="1" si="37"/>
        <v>6.4085008410236595E-8</v>
      </c>
      <c r="M197" s="36">
        <f t="shared" ca="1" si="38"/>
        <v>4813236966.4959497</v>
      </c>
      <c r="N197" s="36">
        <f t="shared" ca="1" si="39"/>
        <v>2109414261.8112926</v>
      </c>
      <c r="O197" s="36">
        <f t="shared" ca="1" si="40"/>
        <v>54194924.599953696</v>
      </c>
      <c r="P197" s="45">
        <f t="shared" ca="1" si="41"/>
        <v>2.5315016968241715E-4</v>
      </c>
      <c r="Q197" s="45"/>
      <c r="R197" s="45"/>
      <c r="S197" s="45"/>
      <c r="T197" s="45"/>
    </row>
    <row r="198" spans="1:20" x14ac:dyDescent="0.2">
      <c r="A198" s="106">
        <v>17322</v>
      </c>
      <c r="B198" s="106">
        <v>3.4410399966873229E-3</v>
      </c>
      <c r="D198" s="92">
        <f t="shared" si="29"/>
        <v>1.7322</v>
      </c>
      <c r="E198" s="92">
        <f t="shared" si="30"/>
        <v>3.4410399966873229E-3</v>
      </c>
      <c r="F198" s="36">
        <f t="shared" si="31"/>
        <v>3.00051684</v>
      </c>
      <c r="G198" s="36">
        <f t="shared" si="32"/>
        <v>5.197495270248</v>
      </c>
      <c r="H198" s="36">
        <f t="shared" si="33"/>
        <v>9.0031013071235861</v>
      </c>
      <c r="I198" s="36">
        <f t="shared" si="34"/>
        <v>5.9605694822617806E-3</v>
      </c>
      <c r="J198" s="36">
        <f t="shared" si="35"/>
        <v>1.0324898457173857E-2</v>
      </c>
      <c r="K198" s="36">
        <f t="shared" ca="1" si="36"/>
        <v>3.9322108128068359E-4</v>
      </c>
      <c r="L198" s="36">
        <f t="shared" ca="1" si="37"/>
        <v>9.2892001411105026E-6</v>
      </c>
      <c r="M198" s="36">
        <f t="shared" ca="1" si="38"/>
        <v>4711175132.3416348</v>
      </c>
      <c r="N198" s="36">
        <f t="shared" ca="1" si="39"/>
        <v>2062948426.4835417</v>
      </c>
      <c r="O198" s="36">
        <f t="shared" ca="1" si="40"/>
        <v>52965607.461578578</v>
      </c>
      <c r="P198" s="45">
        <f t="shared" ca="1" si="41"/>
        <v>3.0478189154066393E-3</v>
      </c>
    </row>
    <row r="199" spans="1:20" x14ac:dyDescent="0.2">
      <c r="A199" s="107">
        <v>17356.5</v>
      </c>
      <c r="B199" s="107">
        <v>4.1125799980363809E-3</v>
      </c>
      <c r="C199" s="45"/>
      <c r="D199" s="92">
        <f t="shared" si="29"/>
        <v>1.7356499999999999</v>
      </c>
      <c r="E199" s="92">
        <f t="shared" si="30"/>
        <v>4.1125799980363809E-3</v>
      </c>
      <c r="F199" s="36">
        <f t="shared" si="31"/>
        <v>3.0124809224999995</v>
      </c>
      <c r="G199" s="36">
        <f t="shared" si="32"/>
        <v>5.2286125131371239</v>
      </c>
      <c r="H199" s="36">
        <f t="shared" si="33"/>
        <v>9.0750413084264476</v>
      </c>
      <c r="I199" s="36">
        <f t="shared" si="34"/>
        <v>7.1379994735918445E-3</v>
      </c>
      <c r="J199" s="36">
        <f t="shared" si="35"/>
        <v>1.2389068786339684E-2</v>
      </c>
      <c r="K199" s="36">
        <f t="shared" ca="1" si="36"/>
        <v>4.333130725915871E-4</v>
      </c>
      <c r="L199" s="36">
        <f t="shared" ca="1" si="37"/>
        <v>1.3537005108671986E-5</v>
      </c>
      <c r="M199" s="36">
        <f t="shared" ca="1" si="38"/>
        <v>4647352642.6069002</v>
      </c>
      <c r="N199" s="36">
        <f t="shared" ca="1" si="39"/>
        <v>2033904056.3749809</v>
      </c>
      <c r="O199" s="36">
        <f t="shared" ca="1" si="40"/>
        <v>52197467.239587471</v>
      </c>
      <c r="P199" s="45">
        <f t="shared" ca="1" si="41"/>
        <v>3.6792669254447938E-3</v>
      </c>
      <c r="Q199" s="45"/>
      <c r="R199" s="45"/>
      <c r="S199" s="45"/>
      <c r="T199" s="45"/>
    </row>
    <row r="200" spans="1:20" x14ac:dyDescent="0.2">
      <c r="A200" s="106">
        <v>17587.5</v>
      </c>
      <c r="B200" s="106">
        <v>-4.3449999793665484E-4</v>
      </c>
      <c r="D200" s="92">
        <f t="shared" si="29"/>
        <v>1.75875</v>
      </c>
      <c r="E200" s="92">
        <f t="shared" si="30"/>
        <v>-4.3449999793665484E-4</v>
      </c>
      <c r="F200" s="36">
        <f t="shared" si="31"/>
        <v>3.0932015625</v>
      </c>
      <c r="G200" s="36">
        <f t="shared" si="32"/>
        <v>5.4401682480468754</v>
      </c>
      <c r="H200" s="36">
        <f t="shared" si="33"/>
        <v>9.567895906252442</v>
      </c>
      <c r="I200" s="36">
        <f t="shared" si="34"/>
        <v>-7.6417687137109169E-4</v>
      </c>
      <c r="J200" s="36">
        <f t="shared" si="35"/>
        <v>-1.3439960725239075E-3</v>
      </c>
      <c r="K200" s="36">
        <f t="shared" ca="1" si="36"/>
        <v>7.0254496742769637E-4</v>
      </c>
      <c r="L200" s="36">
        <f t="shared" ca="1" si="37"/>
        <v>1.2928712532604185E-6</v>
      </c>
      <c r="M200" s="36">
        <f t="shared" ca="1" si="38"/>
        <v>4235430167.5810423</v>
      </c>
      <c r="N200" s="36">
        <f t="shared" ca="1" si="39"/>
        <v>1846684750.9292889</v>
      </c>
      <c r="O200" s="36">
        <f t="shared" ca="1" si="40"/>
        <v>47251296.526088938</v>
      </c>
      <c r="P200" s="45">
        <f t="shared" ca="1" si="41"/>
        <v>-1.1370449653643512E-3</v>
      </c>
    </row>
    <row r="201" spans="1:20" x14ac:dyDescent="0.2">
      <c r="A201" s="107">
        <v>17814</v>
      </c>
      <c r="B201" s="107">
        <v>-3.7352000072132796E-4</v>
      </c>
      <c r="C201" s="45"/>
      <c r="D201" s="92">
        <f t="shared" si="29"/>
        <v>1.7814000000000001</v>
      </c>
      <c r="E201" s="92">
        <f t="shared" si="30"/>
        <v>-3.7352000072132796E-4</v>
      </c>
      <c r="F201" s="36">
        <f t="shared" si="31"/>
        <v>3.1733859600000005</v>
      </c>
      <c r="G201" s="36">
        <f t="shared" si="32"/>
        <v>5.6530697491440014</v>
      </c>
      <c r="H201" s="36">
        <f t="shared" si="33"/>
        <v>10.070378451125125</v>
      </c>
      <c r="I201" s="36">
        <f t="shared" si="34"/>
        <v>-6.6538852928497364E-4</v>
      </c>
      <c r="J201" s="36">
        <f t="shared" si="35"/>
        <v>-1.185323126068252E-3</v>
      </c>
      <c r="K201" s="36">
        <f t="shared" ca="1" si="36"/>
        <v>9.67866639399983E-4</v>
      </c>
      <c r="L201" s="36">
        <f t="shared" ca="1" si="37"/>
        <v>1.7993181182959395E-6</v>
      </c>
      <c r="M201" s="36">
        <f t="shared" ca="1" si="38"/>
        <v>3856855171.0913801</v>
      </c>
      <c r="N201" s="36">
        <f t="shared" ca="1" si="39"/>
        <v>1675019717.5419309</v>
      </c>
      <c r="O201" s="36">
        <f t="shared" ca="1" si="40"/>
        <v>42724776.924381793</v>
      </c>
      <c r="P201" s="45">
        <f t="shared" ca="1" si="41"/>
        <v>-1.341386640121311E-3</v>
      </c>
      <c r="Q201" s="45"/>
      <c r="R201" s="45"/>
      <c r="S201" s="45"/>
      <c r="T201" s="45"/>
    </row>
    <row r="202" spans="1:20" x14ac:dyDescent="0.2">
      <c r="A202" s="106">
        <v>18256</v>
      </c>
      <c r="B202" s="106">
        <v>-2.6540800026850775E-3</v>
      </c>
      <c r="D202" s="92">
        <f t="shared" si="29"/>
        <v>1.8255999999999999</v>
      </c>
      <c r="E202" s="92">
        <f t="shared" si="30"/>
        <v>-2.6540800026850775E-3</v>
      </c>
      <c r="F202" s="36">
        <f t="shared" si="31"/>
        <v>3.3328153599999997</v>
      </c>
      <c r="G202" s="36">
        <f t="shared" si="32"/>
        <v>6.0843877212159994</v>
      </c>
      <c r="H202" s="36">
        <f t="shared" si="33"/>
        <v>11.107658223851928</v>
      </c>
      <c r="I202" s="36">
        <f t="shared" si="34"/>
        <v>-4.8452884529018771E-3</v>
      </c>
      <c r="J202" s="36">
        <f t="shared" si="35"/>
        <v>-8.8455585996176662E-3</v>
      </c>
      <c r="K202" s="36">
        <f t="shared" ca="1" si="36"/>
        <v>1.4894300068831346E-3</v>
      </c>
      <c r="L202" s="36">
        <f t="shared" ca="1" si="37"/>
        <v>1.7168675199391964E-5</v>
      </c>
      <c r="M202" s="36">
        <f t="shared" ca="1" si="38"/>
        <v>3186639737.9553432</v>
      </c>
      <c r="N202" s="36">
        <f t="shared" ca="1" si="39"/>
        <v>1372212928.2498236</v>
      </c>
      <c r="O202" s="36">
        <f t="shared" ca="1" si="40"/>
        <v>34764335.271142773</v>
      </c>
      <c r="P202" s="45">
        <f t="shared" ca="1" si="41"/>
        <v>-4.1435100095682121E-3</v>
      </c>
    </row>
    <row r="203" spans="1:20" x14ac:dyDescent="0.2">
      <c r="A203" s="107">
        <v>18333</v>
      </c>
      <c r="B203" s="107">
        <v>-1.8364400020800531E-3</v>
      </c>
      <c r="C203" s="45"/>
      <c r="D203" s="92">
        <f t="shared" si="29"/>
        <v>1.8332999999999999</v>
      </c>
      <c r="E203" s="92">
        <f t="shared" si="30"/>
        <v>-1.8364400020800531E-3</v>
      </c>
      <c r="F203" s="36">
        <f t="shared" si="31"/>
        <v>3.3609888899999998</v>
      </c>
      <c r="G203" s="36">
        <f t="shared" si="32"/>
        <v>6.1617009320369993</v>
      </c>
      <c r="H203" s="36">
        <f t="shared" si="33"/>
        <v>11.29624631870343</v>
      </c>
      <c r="I203" s="36">
        <f t="shared" si="34"/>
        <v>-3.366745455813361E-3</v>
      </c>
      <c r="J203" s="36">
        <f t="shared" si="35"/>
        <v>-6.1722544441426344E-3</v>
      </c>
      <c r="K203" s="36">
        <f t="shared" ca="1" si="36"/>
        <v>1.580805270845015E-3</v>
      </c>
      <c r="L203" s="36">
        <f t="shared" ca="1" si="37"/>
        <v>1.1677565255328723E-5</v>
      </c>
      <c r="M203" s="36">
        <f t="shared" ca="1" si="38"/>
        <v>3078751944.2567377</v>
      </c>
      <c r="N203" s="36">
        <f t="shared" ca="1" si="39"/>
        <v>1323620687.1550932</v>
      </c>
      <c r="O203" s="36">
        <f t="shared" ca="1" si="40"/>
        <v>33490211.780465111</v>
      </c>
      <c r="P203" s="45">
        <f t="shared" ca="1" si="41"/>
        <v>-3.4172452729250681E-3</v>
      </c>
      <c r="Q203" s="45"/>
      <c r="R203" s="45"/>
      <c r="S203" s="45"/>
      <c r="T203" s="45"/>
    </row>
    <row r="204" spans="1:20" x14ac:dyDescent="0.2">
      <c r="A204" s="106">
        <v>18350</v>
      </c>
      <c r="B204" s="106">
        <v>-5.7799999922281131E-4</v>
      </c>
      <c r="D204" s="92">
        <f t="shared" si="29"/>
        <v>1.835</v>
      </c>
      <c r="E204" s="92">
        <f t="shared" si="30"/>
        <v>-5.7799999922281131E-4</v>
      </c>
      <c r="F204" s="36">
        <f t="shared" si="31"/>
        <v>3.3672249999999999</v>
      </c>
      <c r="G204" s="36">
        <f t="shared" si="32"/>
        <v>6.1788578749999994</v>
      </c>
      <c r="H204" s="36">
        <f t="shared" si="33"/>
        <v>11.338204200624999</v>
      </c>
      <c r="I204" s="36">
        <f t="shared" si="34"/>
        <v>-1.0606299985738588E-3</v>
      </c>
      <c r="J204" s="36">
        <f t="shared" si="35"/>
        <v>-1.9462560473830308E-3</v>
      </c>
      <c r="K204" s="36">
        <f t="shared" ca="1" si="36"/>
        <v>1.6009996108167701E-3</v>
      </c>
      <c r="L204" s="36">
        <f t="shared" ca="1" si="37"/>
        <v>4.7480393005526474E-6</v>
      </c>
      <c r="M204" s="36">
        <f t="shared" ca="1" si="38"/>
        <v>3055275836.7311106</v>
      </c>
      <c r="N204" s="36">
        <f t="shared" ca="1" si="39"/>
        <v>1313053354.0923595</v>
      </c>
      <c r="O204" s="36">
        <f t="shared" ca="1" si="40"/>
        <v>33213263.885933843</v>
      </c>
      <c r="P204" s="45">
        <f t="shared" ca="1" si="41"/>
        <v>-2.1789996100395814E-3</v>
      </c>
    </row>
    <row r="205" spans="1:20" x14ac:dyDescent="0.2">
      <c r="A205" s="107">
        <v>18418.5</v>
      </c>
      <c r="B205" s="107">
        <v>2.6104200005647726E-3</v>
      </c>
      <c r="C205" s="45"/>
      <c r="D205" s="92">
        <f t="shared" si="29"/>
        <v>1.84185</v>
      </c>
      <c r="E205" s="92">
        <f t="shared" si="30"/>
        <v>2.6104200005647726E-3</v>
      </c>
      <c r="F205" s="36">
        <f t="shared" si="31"/>
        <v>3.3924114224999999</v>
      </c>
      <c r="G205" s="36">
        <f t="shared" si="32"/>
        <v>6.2483129785316249</v>
      </c>
      <c r="H205" s="36">
        <f t="shared" si="33"/>
        <v>11.508455259508473</v>
      </c>
      <c r="I205" s="36">
        <f t="shared" si="34"/>
        <v>4.8080020780402266E-3</v>
      </c>
      <c r="J205" s="36">
        <f t="shared" si="35"/>
        <v>8.855618627438392E-3</v>
      </c>
      <c r="K205" s="36">
        <f t="shared" ca="1" si="36"/>
        <v>1.682446350060182E-3</v>
      </c>
      <c r="L205" s="36">
        <f t="shared" ca="1" si="37"/>
        <v>8.6113509603081616E-7</v>
      </c>
      <c r="M205" s="36">
        <f t="shared" ca="1" si="38"/>
        <v>2961926572.6168013</v>
      </c>
      <c r="N205" s="36">
        <f t="shared" ca="1" si="39"/>
        <v>1271056626.1483698</v>
      </c>
      <c r="O205" s="36">
        <f t="shared" ca="1" si="40"/>
        <v>32113110.27257771</v>
      </c>
      <c r="P205" s="45">
        <f t="shared" ca="1" si="41"/>
        <v>9.2797365050459064E-4</v>
      </c>
      <c r="Q205" s="45"/>
      <c r="R205" s="45"/>
      <c r="S205" s="45"/>
      <c r="T205" s="45"/>
    </row>
    <row r="206" spans="1:20" x14ac:dyDescent="0.2">
      <c r="A206" s="106">
        <v>18610.5</v>
      </c>
      <c r="B206" s="106">
        <v>3.9998600041144527E-3</v>
      </c>
      <c r="D206" s="92">
        <f t="shared" si="29"/>
        <v>1.8610500000000001</v>
      </c>
      <c r="E206" s="92">
        <f t="shared" si="30"/>
        <v>3.9998600041144527E-3</v>
      </c>
      <c r="F206" s="36">
        <f t="shared" si="31"/>
        <v>3.4635071025000004</v>
      </c>
      <c r="G206" s="36">
        <f t="shared" si="32"/>
        <v>6.4457598931076259</v>
      </c>
      <c r="H206" s="36">
        <f t="shared" si="33"/>
        <v>11.995881449067948</v>
      </c>
      <c r="I206" s="36">
        <f t="shared" si="34"/>
        <v>7.4439394606572026E-3</v>
      </c>
      <c r="J206" s="36">
        <f t="shared" si="35"/>
        <v>1.3853543533256088E-2</v>
      </c>
      <c r="K206" s="36">
        <f t="shared" ca="1" si="36"/>
        <v>1.911379168997026E-3</v>
      </c>
      <c r="L206" s="36">
        <f t="shared" ca="1" si="37"/>
        <v>4.3617521986527845E-6</v>
      </c>
      <c r="M206" s="36">
        <f t="shared" ca="1" si="38"/>
        <v>2710733033.8782501</v>
      </c>
      <c r="N206" s="36">
        <f t="shared" ca="1" si="39"/>
        <v>1158238290.1368115</v>
      </c>
      <c r="O206" s="36">
        <f t="shared" ca="1" si="40"/>
        <v>29161838.56339895</v>
      </c>
      <c r="P206" s="45">
        <f t="shared" ca="1" si="41"/>
        <v>2.0884808351174268E-3</v>
      </c>
    </row>
    <row r="207" spans="1:20" x14ac:dyDescent="0.2">
      <c r="A207" s="107">
        <v>18670.5</v>
      </c>
      <c r="B207" s="107">
        <v>2.5590599980205297E-3</v>
      </c>
      <c r="C207" s="45"/>
      <c r="D207" s="92">
        <f t="shared" si="29"/>
        <v>1.8670500000000001</v>
      </c>
      <c r="E207" s="92">
        <f t="shared" si="30"/>
        <v>2.5590599980205297E-3</v>
      </c>
      <c r="F207" s="36">
        <f t="shared" si="31"/>
        <v>3.4858757025000005</v>
      </c>
      <c r="G207" s="36">
        <f t="shared" si="32"/>
        <v>6.5083042303526266</v>
      </c>
      <c r="H207" s="36">
        <f t="shared" si="33"/>
        <v>12.151329413279871</v>
      </c>
      <c r="I207" s="36">
        <f t="shared" si="34"/>
        <v>4.7778929693042304E-3</v>
      </c>
      <c r="J207" s="36">
        <f t="shared" si="35"/>
        <v>8.9205650683394644E-3</v>
      </c>
      <c r="K207" s="36">
        <f t="shared" ca="1" si="36"/>
        <v>1.983115403064865E-3</v>
      </c>
      <c r="L207" s="36">
        <f t="shared" ca="1" si="37"/>
        <v>3.3171217645864468E-7</v>
      </c>
      <c r="M207" s="36">
        <f t="shared" ca="1" si="38"/>
        <v>2635333595.1311841</v>
      </c>
      <c r="N207" s="36">
        <f t="shared" ca="1" si="39"/>
        <v>1124432175.99733</v>
      </c>
      <c r="O207" s="36">
        <f t="shared" ca="1" si="40"/>
        <v>28278744.042289402</v>
      </c>
      <c r="P207" s="45">
        <f t="shared" ca="1" si="41"/>
        <v>5.759445949556647E-4</v>
      </c>
      <c r="Q207" s="45"/>
      <c r="R207" s="45"/>
      <c r="S207" s="45"/>
      <c r="T207" s="45"/>
    </row>
    <row r="208" spans="1:20" x14ac:dyDescent="0.2">
      <c r="A208" s="107">
        <v>18684</v>
      </c>
      <c r="B208" s="107">
        <v>-3.2651200017426163E-3</v>
      </c>
      <c r="C208" s="45"/>
      <c r="D208" s="92">
        <f t="shared" si="29"/>
        <v>1.8684000000000001</v>
      </c>
      <c r="E208" s="92">
        <f t="shared" si="30"/>
        <v>-3.2651200017426163E-3</v>
      </c>
      <c r="F208" s="36">
        <f t="shared" si="31"/>
        <v>3.4909185600000003</v>
      </c>
      <c r="G208" s="36">
        <f t="shared" si="32"/>
        <v>6.5224322375040007</v>
      </c>
      <c r="H208" s="36">
        <f t="shared" si="33"/>
        <v>12.186512392552476</v>
      </c>
      <c r="I208" s="36">
        <f t="shared" si="34"/>
        <v>-6.1005502112559049E-3</v>
      </c>
      <c r="J208" s="36">
        <f t="shared" si="35"/>
        <v>-1.1398268014710533E-2</v>
      </c>
      <c r="K208" s="36">
        <f t="shared" ca="1" si="36"/>
        <v>1.9992688347649796E-3</v>
      </c>
      <c r="L208" s="36">
        <f t="shared" ca="1" si="37"/>
        <v>2.7713789821945799E-5</v>
      </c>
      <c r="M208" s="36">
        <f t="shared" ca="1" si="38"/>
        <v>2618568682.8518796</v>
      </c>
      <c r="N208" s="36">
        <f t="shared" ca="1" si="39"/>
        <v>1116919301.8638096</v>
      </c>
      <c r="O208" s="36">
        <f t="shared" ca="1" si="40"/>
        <v>28082573.599961266</v>
      </c>
      <c r="P208" s="45">
        <f t="shared" ca="1" si="41"/>
        <v>-5.2643888365075959E-3</v>
      </c>
      <c r="Q208" s="45"/>
      <c r="R208" s="45"/>
      <c r="S208" s="45"/>
      <c r="T208" s="45"/>
    </row>
    <row r="209" spans="1:20" x14ac:dyDescent="0.2">
      <c r="A209" s="106">
        <v>18722</v>
      </c>
      <c r="B209" s="106">
        <v>5.4890399987925775E-3</v>
      </c>
      <c r="D209" s="92">
        <f t="shared" si="29"/>
        <v>1.8722000000000001</v>
      </c>
      <c r="E209" s="92">
        <f t="shared" si="30"/>
        <v>5.4890399987925775E-3</v>
      </c>
      <c r="F209" s="36">
        <f t="shared" si="31"/>
        <v>3.5051328400000004</v>
      </c>
      <c r="G209" s="36">
        <f t="shared" si="32"/>
        <v>6.5623097030480011</v>
      </c>
      <c r="H209" s="36">
        <f t="shared" si="33"/>
        <v>12.285956226046467</v>
      </c>
      <c r="I209" s="36">
        <f t="shared" si="34"/>
        <v>1.0276580685739464E-2</v>
      </c>
      <c r="J209" s="36">
        <f t="shared" si="35"/>
        <v>1.9239814359841425E-2</v>
      </c>
      <c r="K209" s="36">
        <f t="shared" ca="1" si="36"/>
        <v>2.044762957525992E-3</v>
      </c>
      <c r="L209" s="36">
        <f t="shared" ca="1" si="37"/>
        <v>1.1863044336996105E-5</v>
      </c>
      <c r="M209" s="36">
        <f t="shared" ca="1" si="38"/>
        <v>2571770158.775919</v>
      </c>
      <c r="N209" s="36">
        <f t="shared" ca="1" si="39"/>
        <v>1095955023.5224979</v>
      </c>
      <c r="O209" s="36">
        <f t="shared" ca="1" si="40"/>
        <v>27535334.578084219</v>
      </c>
      <c r="P209" s="45">
        <f t="shared" ca="1" si="41"/>
        <v>3.4442770412665856E-3</v>
      </c>
    </row>
    <row r="210" spans="1:20" x14ac:dyDescent="0.2">
      <c r="A210" s="106">
        <v>18734.5</v>
      </c>
      <c r="B210" s="106">
        <v>-3.6444600045797415E-3</v>
      </c>
      <c r="D210" s="92">
        <f t="shared" si="29"/>
        <v>1.8734500000000001</v>
      </c>
      <c r="E210" s="92">
        <f t="shared" si="30"/>
        <v>-3.6444600045797415E-3</v>
      </c>
      <c r="F210" s="36">
        <f t="shared" si="31"/>
        <v>3.5098149025000001</v>
      </c>
      <c r="G210" s="36">
        <f t="shared" si="32"/>
        <v>6.5754627290886249</v>
      </c>
      <c r="H210" s="36">
        <f t="shared" si="33"/>
        <v>12.318800649811084</v>
      </c>
      <c r="I210" s="36">
        <f t="shared" si="34"/>
        <v>-6.827713595579917E-3</v>
      </c>
      <c r="J210" s="36">
        <f t="shared" si="35"/>
        <v>-1.2791380035639196E-2</v>
      </c>
      <c r="K210" s="36">
        <f t="shared" ca="1" si="36"/>
        <v>2.0597362592583279E-3</v>
      </c>
      <c r="L210" s="36">
        <f t="shared" ca="1" si="37"/>
        <v>3.2537855016384188E-5</v>
      </c>
      <c r="M210" s="36">
        <f t="shared" ca="1" si="38"/>
        <v>2556501708.1257057</v>
      </c>
      <c r="N210" s="36">
        <f t="shared" ca="1" si="39"/>
        <v>1089117683.2107549</v>
      </c>
      <c r="O210" s="36">
        <f t="shared" ca="1" si="40"/>
        <v>27356909.754099309</v>
      </c>
      <c r="P210" s="45">
        <f t="shared" ca="1" si="41"/>
        <v>-5.7041962638380694E-3</v>
      </c>
    </row>
    <row r="211" spans="1:20" x14ac:dyDescent="0.2">
      <c r="A211" s="107">
        <v>18743</v>
      </c>
      <c r="B211" s="107">
        <v>7.9847599990898743E-3</v>
      </c>
      <c r="C211" s="45"/>
      <c r="D211" s="92">
        <f t="shared" si="29"/>
        <v>1.8743000000000001</v>
      </c>
      <c r="E211" s="92">
        <f t="shared" si="30"/>
        <v>7.9847599990898743E-3</v>
      </c>
      <c r="F211" s="36">
        <f t="shared" si="31"/>
        <v>3.5130004900000005</v>
      </c>
      <c r="G211" s="36">
        <f t="shared" si="32"/>
        <v>6.5844168184070009</v>
      </c>
      <c r="H211" s="36">
        <f t="shared" si="33"/>
        <v>12.341172442740243</v>
      </c>
      <c r="I211" s="36">
        <f t="shared" si="34"/>
        <v>1.4965835666294152E-2</v>
      </c>
      <c r="J211" s="36">
        <f t="shared" si="35"/>
        <v>2.8050465789335129E-2</v>
      </c>
      <c r="K211" s="36">
        <f t="shared" ca="1" si="36"/>
        <v>2.0699204033103116E-3</v>
      </c>
      <c r="L211" s="36">
        <f t="shared" ca="1" si="37"/>
        <v>3.498532744380174E-5</v>
      </c>
      <c r="M211" s="36">
        <f t="shared" ca="1" si="38"/>
        <v>2546154600.9515276</v>
      </c>
      <c r="N211" s="36">
        <f t="shared" ca="1" si="39"/>
        <v>1084484855.4828401</v>
      </c>
      <c r="O211" s="36">
        <f t="shared" ca="1" si="40"/>
        <v>27236028.132114895</v>
      </c>
      <c r="P211" s="45">
        <f t="shared" ca="1" si="41"/>
        <v>5.9148395957795627E-3</v>
      </c>
      <c r="Q211" s="45"/>
      <c r="R211" s="45"/>
      <c r="S211" s="45"/>
      <c r="T211" s="45"/>
    </row>
    <row r="212" spans="1:20" x14ac:dyDescent="0.2">
      <c r="A212" s="106">
        <v>18756</v>
      </c>
      <c r="B212" s="106">
        <v>6.0059199968236499E-3</v>
      </c>
      <c r="D212" s="92">
        <f t="shared" si="29"/>
        <v>1.8755999999999999</v>
      </c>
      <c r="E212" s="92">
        <f t="shared" si="30"/>
        <v>6.0059199968236499E-3</v>
      </c>
      <c r="F212" s="36">
        <f t="shared" si="31"/>
        <v>3.5178753599999997</v>
      </c>
      <c r="G212" s="36">
        <f t="shared" si="32"/>
        <v>6.5981270252159989</v>
      </c>
      <c r="H212" s="36">
        <f t="shared" si="33"/>
        <v>12.375447048495127</v>
      </c>
      <c r="I212" s="36">
        <f t="shared" si="34"/>
        <v>1.1264703546042438E-2</v>
      </c>
      <c r="J212" s="36">
        <f t="shared" si="35"/>
        <v>2.1128077970957195E-2</v>
      </c>
      <c r="K212" s="36">
        <f t="shared" ca="1" si="36"/>
        <v>2.0854997526743033E-3</v>
      </c>
      <c r="L212" s="36">
        <f t="shared" ca="1" si="37"/>
        <v>1.5369694890736022E-5</v>
      </c>
      <c r="M212" s="36">
        <f t="shared" ca="1" si="38"/>
        <v>2530384984.812098</v>
      </c>
      <c r="N212" s="36">
        <f t="shared" ca="1" si="39"/>
        <v>1077425232.0665729</v>
      </c>
      <c r="O212" s="36">
        <f t="shared" ca="1" si="40"/>
        <v>27051849.075905122</v>
      </c>
      <c r="P212" s="45">
        <f t="shared" ca="1" si="41"/>
        <v>3.9204202441493466E-3</v>
      </c>
    </row>
    <row r="213" spans="1:20" x14ac:dyDescent="0.2">
      <c r="A213" s="107">
        <v>18760</v>
      </c>
      <c r="B213" s="107">
        <v>3.2432000007247552E-3</v>
      </c>
      <c r="C213" s="45"/>
      <c r="D213" s="92">
        <f t="shared" ref="D213:D276" si="42">A213/A$18</f>
        <v>1.8759999999999999</v>
      </c>
      <c r="E213" s="92">
        <f t="shared" ref="E213:E276" si="43">B213/B$18</f>
        <v>3.2432000007247552E-3</v>
      </c>
      <c r="F213" s="36">
        <f t="shared" ref="F213:F276" si="44">D213*D213</f>
        <v>3.5193759999999994</v>
      </c>
      <c r="G213" s="36">
        <f t="shared" ref="G213:G276" si="45">D213*F213</f>
        <v>6.6023493759999985</v>
      </c>
      <c r="H213" s="36">
        <f t="shared" ref="H213:H276" si="46">F213*F213</f>
        <v>12.386007429375995</v>
      </c>
      <c r="I213" s="36">
        <f t="shared" ref="I213:I276" si="47">E213*D213</f>
        <v>6.0842432013596404E-3</v>
      </c>
      <c r="J213" s="36">
        <f t="shared" ref="J213:J276" si="48">I213*D213</f>
        <v>1.1414040245750684E-2</v>
      </c>
      <c r="K213" s="36">
        <f t="shared" ref="K213:K276" ca="1" si="49">+E$4+E$5*D213+E$6*D213^2</f>
        <v>2.0902942743939758E-3</v>
      </c>
      <c r="L213" s="36">
        <f t="shared" ref="L213:L276" ca="1" si="50">+(K213-E213)^2</f>
        <v>1.3291916138063022E-6</v>
      </c>
      <c r="M213" s="36">
        <f t="shared" ref="M213:M276" ca="1" si="51">(M$1-M$2*D213+M$3*F213)^2</f>
        <v>2525546244.6458201</v>
      </c>
      <c r="N213" s="36">
        <f t="shared" ref="N213:N276" ca="1" si="52">(-M$2+M$4*D213-M$5*F213)^2</f>
        <v>1075259325.5197954</v>
      </c>
      <c r="O213" s="36">
        <f t="shared" ref="O213:O276" ca="1" si="53">+(M$3-D213*M$5+F213*M$6)^2</f>
        <v>26995348.295860622</v>
      </c>
      <c r="P213" s="45">
        <f t="shared" ref="P213:P276" ca="1" si="54">+E213-K213</f>
        <v>1.1529057263307795E-3</v>
      </c>
      <c r="Q213" s="45"/>
      <c r="R213" s="45"/>
      <c r="S213" s="45"/>
      <c r="T213" s="45"/>
    </row>
    <row r="214" spans="1:20" x14ac:dyDescent="0.2">
      <c r="A214" s="106">
        <v>18781.5</v>
      </c>
      <c r="B214" s="106">
        <v>4.8935800004983321E-3</v>
      </c>
      <c r="D214" s="92">
        <f t="shared" si="42"/>
        <v>1.87815</v>
      </c>
      <c r="E214" s="92">
        <f t="shared" si="43"/>
        <v>4.8935800004983321E-3</v>
      </c>
      <c r="F214" s="36">
        <f t="shared" si="44"/>
        <v>3.5274474224999999</v>
      </c>
      <c r="G214" s="36">
        <f t="shared" si="45"/>
        <v>6.6250753765683745</v>
      </c>
      <c r="H214" s="36">
        <f t="shared" si="46"/>
        <v>12.442885318501892</v>
      </c>
      <c r="I214" s="36">
        <f t="shared" si="47"/>
        <v>9.1908772779359417E-3</v>
      </c>
      <c r="J214" s="36">
        <f t="shared" si="48"/>
        <v>1.7261846159555387E-2</v>
      </c>
      <c r="K214" s="36">
        <f t="shared" ca="1" si="49"/>
        <v>2.1160718894644862E-3</v>
      </c>
      <c r="L214" s="36">
        <f t="shared" ca="1" si="50"/>
        <v>7.7145513068588033E-6</v>
      </c>
      <c r="M214" s="36">
        <f t="shared" ca="1" si="51"/>
        <v>2499646185.1516314</v>
      </c>
      <c r="N214" s="36">
        <f t="shared" ca="1" si="52"/>
        <v>1063668124.18288</v>
      </c>
      <c r="O214" s="36">
        <f t="shared" ca="1" si="53"/>
        <v>26693021.229899861</v>
      </c>
      <c r="P214" s="45">
        <f t="shared" ca="1" si="54"/>
        <v>2.7775081110338459E-3</v>
      </c>
    </row>
    <row r="215" spans="1:20" x14ac:dyDescent="0.2">
      <c r="A215" s="107">
        <v>18782</v>
      </c>
      <c r="B215" s="107">
        <v>7.0482400042237714E-3</v>
      </c>
      <c r="C215" s="45"/>
      <c r="D215" s="92">
        <f t="shared" si="42"/>
        <v>1.8782000000000001</v>
      </c>
      <c r="E215" s="92">
        <f t="shared" si="43"/>
        <v>7.0482400042237714E-3</v>
      </c>
      <c r="F215" s="36">
        <f t="shared" si="44"/>
        <v>3.5276352400000004</v>
      </c>
      <c r="G215" s="36">
        <f t="shared" si="45"/>
        <v>6.625604507768001</v>
      </c>
      <c r="H215" s="36">
        <f t="shared" si="46"/>
        <v>12.444210386489861</v>
      </c>
      <c r="I215" s="36">
        <f t="shared" si="47"/>
        <v>1.3238004375933088E-2</v>
      </c>
      <c r="J215" s="36">
        <f t="shared" si="48"/>
        <v>2.4863619818877528E-2</v>
      </c>
      <c r="K215" s="36">
        <f t="shared" ca="1" si="49"/>
        <v>2.1166715105520369E-3</v>
      </c>
      <c r="L215" s="36">
        <f t="shared" ca="1" si="50"/>
        <v>2.4320367807775699E-5</v>
      </c>
      <c r="M215" s="36">
        <f t="shared" ca="1" si="51"/>
        <v>2499046024.8553009</v>
      </c>
      <c r="N215" s="36">
        <f t="shared" ca="1" si="52"/>
        <v>1063399573.7731289</v>
      </c>
      <c r="O215" s="36">
        <f t="shared" ca="1" si="53"/>
        <v>26686017.699228521</v>
      </c>
      <c r="P215" s="45">
        <f t="shared" ca="1" si="54"/>
        <v>4.9315684936717345E-3</v>
      </c>
      <c r="Q215" s="45"/>
      <c r="R215" s="45"/>
      <c r="S215" s="45"/>
      <c r="T215" s="45"/>
    </row>
    <row r="216" spans="1:20" x14ac:dyDescent="0.2">
      <c r="A216" s="106">
        <v>18790</v>
      </c>
      <c r="B216" s="106">
        <v>1.5228000047500245E-3</v>
      </c>
      <c r="D216" s="92">
        <f t="shared" si="42"/>
        <v>1.879</v>
      </c>
      <c r="E216" s="92">
        <f t="shared" si="43"/>
        <v>1.5228000047500245E-3</v>
      </c>
      <c r="F216" s="36">
        <f t="shared" si="44"/>
        <v>3.5306410000000001</v>
      </c>
      <c r="G216" s="36">
        <f t="shared" si="45"/>
        <v>6.6340744389999999</v>
      </c>
      <c r="H216" s="36">
        <f t="shared" si="46"/>
        <v>12.465425870881001</v>
      </c>
      <c r="I216" s="36">
        <f t="shared" si="47"/>
        <v>2.8613412089252962E-3</v>
      </c>
      <c r="J216" s="36">
        <f t="shared" si="48"/>
        <v>5.3764601315706316E-3</v>
      </c>
      <c r="K216" s="36">
        <f t="shared" ca="1" si="49"/>
        <v>2.1262663237143478E-3</v>
      </c>
      <c r="L216" s="36">
        <f t="shared" ca="1" si="50"/>
        <v>3.6417159812435035E-7</v>
      </c>
      <c r="M216" s="36">
        <f t="shared" ca="1" si="51"/>
        <v>2489456828.3009849</v>
      </c>
      <c r="N216" s="36">
        <f t="shared" ca="1" si="52"/>
        <v>1059109013.3492527</v>
      </c>
      <c r="O216" s="36">
        <f t="shared" ca="1" si="53"/>
        <v>26574129.821358506</v>
      </c>
      <c r="P216" s="45">
        <f t="shared" ca="1" si="54"/>
        <v>-6.0346631896432325E-4</v>
      </c>
    </row>
    <row r="217" spans="1:20" x14ac:dyDescent="0.2">
      <c r="A217" s="107">
        <v>18790.5</v>
      </c>
      <c r="B217" s="107">
        <v>1.6774600007920526E-3</v>
      </c>
      <c r="C217" s="45"/>
      <c r="D217" s="92">
        <f t="shared" si="42"/>
        <v>1.8790500000000001</v>
      </c>
      <c r="E217" s="92">
        <f t="shared" si="43"/>
        <v>1.6774600007920526E-3</v>
      </c>
      <c r="F217" s="36">
        <f t="shared" si="44"/>
        <v>3.5308289025000006</v>
      </c>
      <c r="G217" s="36">
        <f t="shared" si="45"/>
        <v>6.6346040492426264</v>
      </c>
      <c r="H217" s="36">
        <f t="shared" si="46"/>
        <v>12.466752738729358</v>
      </c>
      <c r="I217" s="36">
        <f t="shared" si="47"/>
        <v>3.1520312144883065E-3</v>
      </c>
      <c r="J217" s="36">
        <f t="shared" si="48"/>
        <v>5.9228242535842527E-3</v>
      </c>
      <c r="K217" s="36">
        <f t="shared" ca="1" si="49"/>
        <v>2.1268660542720884E-3</v>
      </c>
      <c r="L217" s="36">
        <f t="shared" ca="1" si="50"/>
        <v>2.0196580090450078E-7</v>
      </c>
      <c r="M217" s="36">
        <f t="shared" ca="1" si="51"/>
        <v>2488858338.5452676</v>
      </c>
      <c r="N217" s="36">
        <f t="shared" ca="1" si="52"/>
        <v>1058841243.4733952</v>
      </c>
      <c r="O217" s="36">
        <f t="shared" ca="1" si="53"/>
        <v>26567147.360842664</v>
      </c>
      <c r="P217" s="45">
        <f t="shared" ca="1" si="54"/>
        <v>-4.4940605348003579E-4</v>
      </c>
      <c r="Q217" s="45"/>
      <c r="R217" s="45"/>
      <c r="S217" s="45"/>
      <c r="T217" s="45"/>
    </row>
    <row r="218" spans="1:20" x14ac:dyDescent="0.2">
      <c r="A218" s="107">
        <v>18798.5</v>
      </c>
      <c r="B218" s="107">
        <v>5.1520199995138682E-3</v>
      </c>
      <c r="C218" s="45"/>
      <c r="D218" s="92">
        <f t="shared" si="42"/>
        <v>1.87985</v>
      </c>
      <c r="E218" s="92">
        <f t="shared" si="43"/>
        <v>5.1520199995138682E-3</v>
      </c>
      <c r="F218" s="36">
        <f t="shared" si="44"/>
        <v>3.5338360225000001</v>
      </c>
      <c r="G218" s="36">
        <f t="shared" si="45"/>
        <v>6.6430816468966256</v>
      </c>
      <c r="H218" s="36">
        <f t="shared" si="46"/>
        <v>12.487997033918621</v>
      </c>
      <c r="I218" s="36">
        <f t="shared" si="47"/>
        <v>9.6850247960861453E-3</v>
      </c>
      <c r="J218" s="36">
        <f t="shared" si="48"/>
        <v>1.820639386292254E-2</v>
      </c>
      <c r="K218" s="36">
        <f t="shared" ca="1" si="49"/>
        <v>2.1364626189574413E-3</v>
      </c>
      <c r="L218" s="36">
        <f t="shared" ca="1" si="50"/>
        <v>9.0935863154283396E-6</v>
      </c>
      <c r="M218" s="36">
        <f t="shared" ca="1" si="51"/>
        <v>2479295848.7607107</v>
      </c>
      <c r="N218" s="36">
        <f t="shared" ca="1" si="52"/>
        <v>1054563161.048988</v>
      </c>
      <c r="O218" s="36">
        <f t="shared" ca="1" si="53"/>
        <v>26455596.3129774</v>
      </c>
      <c r="P218" s="45">
        <f t="shared" ca="1" si="54"/>
        <v>3.015557380556427E-3</v>
      </c>
      <c r="Q218" s="45"/>
      <c r="R218" s="45"/>
      <c r="S218" s="45"/>
      <c r="T218" s="45"/>
    </row>
    <row r="219" spans="1:20" x14ac:dyDescent="0.2">
      <c r="A219" s="106">
        <v>18799</v>
      </c>
      <c r="B219" s="106">
        <v>2.3066799985826947E-3</v>
      </c>
      <c r="D219" s="92">
        <f t="shared" si="42"/>
        <v>1.8798999999999999</v>
      </c>
      <c r="E219" s="92">
        <f t="shared" si="43"/>
        <v>2.3066799985826947E-3</v>
      </c>
      <c r="F219" s="36">
        <f t="shared" si="44"/>
        <v>3.5340240099999995</v>
      </c>
      <c r="G219" s="36">
        <f t="shared" si="45"/>
        <v>6.6436117363989986</v>
      </c>
      <c r="H219" s="36">
        <f t="shared" si="46"/>
        <v>12.489325703256476</v>
      </c>
      <c r="I219" s="36">
        <f t="shared" si="47"/>
        <v>4.3363277293356076E-3</v>
      </c>
      <c r="J219" s="36">
        <f t="shared" si="48"/>
        <v>8.1518624983780083E-3</v>
      </c>
      <c r="K219" s="36">
        <f t="shared" ca="1" si="49"/>
        <v>2.1370624589853691E-3</v>
      </c>
      <c r="L219" s="36">
        <f t="shared" ca="1" si="50"/>
        <v>2.8770109739050296E-8</v>
      </c>
      <c r="M219" s="36">
        <f t="shared" ca="1" si="51"/>
        <v>2478699026.810955</v>
      </c>
      <c r="N219" s="36">
        <f t="shared" ca="1" si="52"/>
        <v>1054296170.389348</v>
      </c>
      <c r="O219" s="36">
        <f t="shared" ca="1" si="53"/>
        <v>26448634.88606175</v>
      </c>
      <c r="P219" s="45">
        <f t="shared" ca="1" si="54"/>
        <v>1.6961753959732553E-4</v>
      </c>
    </row>
    <row r="220" spans="1:20" x14ac:dyDescent="0.2">
      <c r="A220" s="106">
        <v>18851</v>
      </c>
      <c r="B220" s="106">
        <v>4.3913199988310225E-3</v>
      </c>
      <c r="D220" s="92">
        <f t="shared" si="42"/>
        <v>1.8851</v>
      </c>
      <c r="E220" s="92">
        <f t="shared" si="43"/>
        <v>4.3913199988310225E-3</v>
      </c>
      <c r="F220" s="36">
        <f t="shared" si="44"/>
        <v>3.5536020100000001</v>
      </c>
      <c r="G220" s="36">
        <f t="shared" si="45"/>
        <v>6.6988951490510003</v>
      </c>
      <c r="H220" s="36">
        <f t="shared" si="46"/>
        <v>12.62808724547604</v>
      </c>
      <c r="I220" s="36">
        <f t="shared" si="47"/>
        <v>8.2780773297963604E-3</v>
      </c>
      <c r="J220" s="36">
        <f t="shared" si="48"/>
        <v>1.560500357439912E-2</v>
      </c>
      <c r="K220" s="36">
        <f t="shared" ca="1" si="49"/>
        <v>2.1994809811393843E-3</v>
      </c>
      <c r="L220" s="36">
        <f t="shared" ca="1" si="50"/>
        <v>4.8041582794754452E-6</v>
      </c>
      <c r="M220" s="36">
        <f t="shared" ca="1" si="51"/>
        <v>2417162968.8774686</v>
      </c>
      <c r="N220" s="36">
        <f t="shared" ca="1" si="52"/>
        <v>1026778330.7162168</v>
      </c>
      <c r="O220" s="36">
        <f t="shared" ca="1" si="53"/>
        <v>25731372.107625332</v>
      </c>
      <c r="P220" s="45">
        <f t="shared" ca="1" si="54"/>
        <v>2.1918390176916382E-3</v>
      </c>
    </row>
    <row r="221" spans="1:20" x14ac:dyDescent="0.2">
      <c r="A221" s="107">
        <v>18888</v>
      </c>
      <c r="B221" s="107">
        <v>5.8361600022180937E-3</v>
      </c>
      <c r="C221" s="45"/>
      <c r="D221" s="92">
        <f t="shared" si="42"/>
        <v>1.8888</v>
      </c>
      <c r="E221" s="92">
        <f t="shared" si="43"/>
        <v>5.8361600022180937E-3</v>
      </c>
      <c r="F221" s="36">
        <f t="shared" si="44"/>
        <v>3.5675654400000001</v>
      </c>
      <c r="G221" s="36">
        <f t="shared" si="45"/>
        <v>6.7384176030720004</v>
      </c>
      <c r="H221" s="36">
        <f t="shared" si="46"/>
        <v>12.727523168682394</v>
      </c>
      <c r="I221" s="36">
        <f t="shared" si="47"/>
        <v>1.1023339012189536E-2</v>
      </c>
      <c r="J221" s="36">
        <f t="shared" si="48"/>
        <v>2.0820882726223598E-2</v>
      </c>
      <c r="K221" s="36">
        <f t="shared" ca="1" si="49"/>
        <v>2.2439365704039196E-3</v>
      </c>
      <c r="L221" s="36">
        <f t="shared" ca="1" si="50"/>
        <v>1.2904069184074802E-5</v>
      </c>
      <c r="M221" s="36">
        <f t="shared" ca="1" si="51"/>
        <v>2374017424.2877107</v>
      </c>
      <c r="N221" s="36">
        <f t="shared" ca="1" si="52"/>
        <v>1007497123.2005963</v>
      </c>
      <c r="O221" s="36">
        <f t="shared" ca="1" si="53"/>
        <v>25229075.174457837</v>
      </c>
      <c r="P221" s="45">
        <f t="shared" ca="1" si="54"/>
        <v>3.5922234318141741E-3</v>
      </c>
      <c r="Q221" s="45"/>
      <c r="R221" s="45"/>
      <c r="S221" s="45"/>
      <c r="T221" s="45"/>
    </row>
    <row r="222" spans="1:20" x14ac:dyDescent="0.2">
      <c r="A222" s="107">
        <v>18892.5</v>
      </c>
      <c r="B222" s="107">
        <v>2.2280999983195215E-3</v>
      </c>
      <c r="C222" s="45"/>
      <c r="D222" s="92">
        <f t="shared" si="42"/>
        <v>1.8892500000000001</v>
      </c>
      <c r="E222" s="92">
        <f t="shared" si="43"/>
        <v>2.2280999983195215E-3</v>
      </c>
      <c r="F222" s="36">
        <f t="shared" si="44"/>
        <v>3.5692655625000005</v>
      </c>
      <c r="G222" s="36">
        <f t="shared" si="45"/>
        <v>6.7432349639531264</v>
      </c>
      <c r="H222" s="36">
        <f t="shared" si="46"/>
        <v>12.739656655648444</v>
      </c>
      <c r="I222" s="36">
        <f t="shared" si="47"/>
        <v>4.209437921825156E-3</v>
      </c>
      <c r="J222" s="36">
        <f t="shared" si="48"/>
        <v>7.9526805938081764E-3</v>
      </c>
      <c r="K222" s="36">
        <f t="shared" ca="1" si="49"/>
        <v>2.2493457363848912E-3</v>
      </c>
      <c r="L222" s="36">
        <f t="shared" ca="1" si="50"/>
        <v>4.5138138594229915E-10</v>
      </c>
      <c r="M222" s="36">
        <f t="shared" ca="1" si="51"/>
        <v>2368806053.9026756</v>
      </c>
      <c r="N222" s="36">
        <f t="shared" ca="1" si="52"/>
        <v>1005168950.9227136</v>
      </c>
      <c r="O222" s="36">
        <f t="shared" ca="1" si="53"/>
        <v>25168439.349582072</v>
      </c>
      <c r="P222" s="45">
        <f t="shared" ca="1" si="54"/>
        <v>-2.1245738065369703E-5</v>
      </c>
      <c r="Q222" s="45"/>
      <c r="R222" s="45"/>
      <c r="S222" s="45"/>
      <c r="T222" s="45"/>
    </row>
    <row r="223" spans="1:20" x14ac:dyDescent="0.2">
      <c r="A223" s="106">
        <v>18952.5</v>
      </c>
      <c r="B223" s="106">
        <v>1.7873000033432618E-3</v>
      </c>
      <c r="D223" s="92">
        <f t="shared" si="42"/>
        <v>1.8952500000000001</v>
      </c>
      <c r="E223" s="92">
        <f t="shared" si="43"/>
        <v>1.7873000033432618E-3</v>
      </c>
      <c r="F223" s="36">
        <f t="shared" si="44"/>
        <v>3.5919725625000005</v>
      </c>
      <c r="G223" s="36">
        <f t="shared" si="45"/>
        <v>6.8076859990781262</v>
      </c>
      <c r="H223" s="36">
        <f t="shared" si="46"/>
        <v>12.90226688975282</v>
      </c>
      <c r="I223" s="36">
        <f t="shared" si="47"/>
        <v>3.3873803313363171E-3</v>
      </c>
      <c r="J223" s="36">
        <f t="shared" si="48"/>
        <v>6.4199325729651551E-3</v>
      </c>
      <c r="K223" s="36">
        <f t="shared" ca="1" si="49"/>
        <v>2.3215177905981446E-3</v>
      </c>
      <c r="L223" s="36">
        <f t="shared" ca="1" si="50"/>
        <v>2.8538864421950324E-7</v>
      </c>
      <c r="M223" s="36">
        <f t="shared" ca="1" si="51"/>
        <v>2300063487.7864656</v>
      </c>
      <c r="N223" s="36">
        <f t="shared" ca="1" si="52"/>
        <v>974473250.6168642</v>
      </c>
      <c r="O223" s="36">
        <f t="shared" ca="1" si="53"/>
        <v>24369311.374869939</v>
      </c>
      <c r="P223" s="45">
        <f t="shared" ca="1" si="54"/>
        <v>-5.3421778725488284E-4</v>
      </c>
    </row>
    <row r="224" spans="1:20" x14ac:dyDescent="0.2">
      <c r="A224" s="106">
        <v>19085</v>
      </c>
      <c r="B224" s="106">
        <v>4.7722000017529353E-3</v>
      </c>
      <c r="D224" s="92">
        <f t="shared" si="42"/>
        <v>1.9085000000000001</v>
      </c>
      <c r="E224" s="92">
        <f t="shared" si="43"/>
        <v>4.7722000017529353E-3</v>
      </c>
      <c r="F224" s="36">
        <f t="shared" si="44"/>
        <v>3.6423722500000002</v>
      </c>
      <c r="G224" s="36">
        <f t="shared" si="45"/>
        <v>6.9514674391250004</v>
      </c>
      <c r="H224" s="36">
        <f t="shared" si="46"/>
        <v>13.266875607570064</v>
      </c>
      <c r="I224" s="36">
        <f t="shared" si="47"/>
        <v>9.1077437033454771E-3</v>
      </c>
      <c r="J224" s="36">
        <f t="shared" si="48"/>
        <v>1.7382128857834845E-2</v>
      </c>
      <c r="K224" s="36">
        <f t="shared" ca="1" si="49"/>
        <v>2.481226234715769E-3</v>
      </c>
      <c r="L224" s="36">
        <f t="shared" ca="1" si="50"/>
        <v>5.2485608012524646E-6</v>
      </c>
      <c r="M224" s="36">
        <f t="shared" ca="1" si="51"/>
        <v>2153087305.273005</v>
      </c>
      <c r="N224" s="36">
        <f t="shared" ca="1" si="52"/>
        <v>908941152.8065201</v>
      </c>
      <c r="O224" s="36">
        <f t="shared" ca="1" si="53"/>
        <v>22665357.376979064</v>
      </c>
      <c r="P224" s="45">
        <f t="shared" ca="1" si="54"/>
        <v>2.2909737670371664E-3</v>
      </c>
    </row>
    <row r="225" spans="1:20" x14ac:dyDescent="0.2">
      <c r="A225" s="107">
        <v>19145</v>
      </c>
      <c r="B225" s="107">
        <v>4.331399999500718E-3</v>
      </c>
      <c r="C225" s="45"/>
      <c r="D225" s="92">
        <f t="shared" si="42"/>
        <v>1.9145000000000001</v>
      </c>
      <c r="E225" s="92">
        <f t="shared" si="43"/>
        <v>4.331399999500718E-3</v>
      </c>
      <c r="F225" s="36">
        <f t="shared" si="44"/>
        <v>3.6653102500000005</v>
      </c>
      <c r="G225" s="36">
        <f t="shared" si="45"/>
        <v>7.017236473625001</v>
      </c>
      <c r="H225" s="36">
        <f t="shared" si="46"/>
        <v>13.434499228755067</v>
      </c>
      <c r="I225" s="36">
        <f t="shared" si="47"/>
        <v>8.2924652990441251E-3</v>
      </c>
      <c r="J225" s="36">
        <f t="shared" si="48"/>
        <v>1.5875924815019978E-2</v>
      </c>
      <c r="K225" s="36">
        <f t="shared" ca="1" si="49"/>
        <v>2.5536957902694201E-3</v>
      </c>
      <c r="L225" s="36">
        <f t="shared" ca="1" si="50"/>
        <v>3.1602322555186739E-6</v>
      </c>
      <c r="M225" s="36">
        <f t="shared" ca="1" si="51"/>
        <v>2088683308.9150457</v>
      </c>
      <c r="N225" s="36">
        <f t="shared" ca="1" si="52"/>
        <v>880269662.93818402</v>
      </c>
      <c r="O225" s="36">
        <f t="shared" ca="1" si="53"/>
        <v>21920800.207120489</v>
      </c>
      <c r="P225" s="45">
        <f t="shared" ca="1" si="54"/>
        <v>1.7777042092312978E-3</v>
      </c>
      <c r="Q225" s="45"/>
      <c r="R225" s="45"/>
      <c r="S225" s="45"/>
      <c r="T225" s="45"/>
    </row>
    <row r="226" spans="1:20" x14ac:dyDescent="0.2">
      <c r="A226" s="106">
        <v>19175</v>
      </c>
      <c r="B226" s="106">
        <v>-3.8900000072317198E-4</v>
      </c>
      <c r="D226" s="92">
        <f t="shared" si="42"/>
        <v>1.9175</v>
      </c>
      <c r="E226" s="92">
        <f t="shared" si="43"/>
        <v>-3.8900000072317198E-4</v>
      </c>
      <c r="F226" s="36">
        <f t="shared" si="44"/>
        <v>3.6768062499999998</v>
      </c>
      <c r="G226" s="36">
        <f t="shared" si="45"/>
        <v>7.0502759843749994</v>
      </c>
      <c r="H226" s="36">
        <f t="shared" si="46"/>
        <v>13.518904200039062</v>
      </c>
      <c r="I226" s="36">
        <f t="shared" si="47"/>
        <v>-7.4590750138668225E-4</v>
      </c>
      <c r="J226" s="36">
        <f t="shared" si="48"/>
        <v>-1.4302776339089633E-3</v>
      </c>
      <c r="K226" s="36">
        <f t="shared" ca="1" si="49"/>
        <v>2.5899653409301856E-3</v>
      </c>
      <c r="L226" s="36">
        <f t="shared" ca="1" si="50"/>
        <v>8.8742345067719063E-6</v>
      </c>
      <c r="M226" s="36">
        <f t="shared" ca="1" si="51"/>
        <v>2056976821.1361566</v>
      </c>
      <c r="N226" s="36">
        <f t="shared" ca="1" si="52"/>
        <v>866164930.22167993</v>
      </c>
      <c r="O226" s="36">
        <f t="shared" ca="1" si="53"/>
        <v>21554745.213565975</v>
      </c>
      <c r="P226" s="45">
        <f t="shared" ca="1" si="54"/>
        <v>-2.9789653416533576E-3</v>
      </c>
    </row>
    <row r="227" spans="1:20" x14ac:dyDescent="0.2">
      <c r="A227" s="107">
        <v>19303.5</v>
      </c>
      <c r="B227" s="107">
        <v>2.3586199968121946E-3</v>
      </c>
      <c r="C227" s="45"/>
      <c r="D227" s="92">
        <f t="shared" si="42"/>
        <v>1.93035</v>
      </c>
      <c r="E227" s="92">
        <f t="shared" si="43"/>
        <v>2.3586199968121946E-3</v>
      </c>
      <c r="F227" s="36">
        <f t="shared" si="44"/>
        <v>3.7262511224999999</v>
      </c>
      <c r="G227" s="36">
        <f t="shared" si="45"/>
        <v>7.1929688543178747</v>
      </c>
      <c r="H227" s="36">
        <f t="shared" si="46"/>
        <v>13.884947427932509</v>
      </c>
      <c r="I227" s="36">
        <f t="shared" si="47"/>
        <v>4.5529621108464195E-3</v>
      </c>
      <c r="J227" s="36">
        <f t="shared" si="48"/>
        <v>8.7888104106723861E-3</v>
      </c>
      <c r="K227" s="36">
        <f t="shared" ca="1" si="49"/>
        <v>2.745582222934727E-3</v>
      </c>
      <c r="L227" s="36">
        <f t="shared" ca="1" si="50"/>
        <v>1.4973976444570589E-7</v>
      </c>
      <c r="M227" s="36">
        <f t="shared" ca="1" si="51"/>
        <v>1924850968.7379024</v>
      </c>
      <c r="N227" s="36">
        <f t="shared" ca="1" si="52"/>
        <v>807466167.42131245</v>
      </c>
      <c r="O227" s="36">
        <f t="shared" ca="1" si="53"/>
        <v>20033033.002276927</v>
      </c>
      <c r="P227" s="45">
        <f t="shared" ca="1" si="54"/>
        <v>-3.869622261225324E-4</v>
      </c>
      <c r="Q227" s="45"/>
      <c r="R227" s="45"/>
      <c r="S227" s="45"/>
      <c r="T227" s="45"/>
    </row>
    <row r="228" spans="1:20" x14ac:dyDescent="0.2">
      <c r="A228" s="106">
        <v>19337.5</v>
      </c>
      <c r="B228" s="106">
        <v>8.7550000171177089E-4</v>
      </c>
      <c r="D228" s="92">
        <f t="shared" si="42"/>
        <v>1.9337500000000001</v>
      </c>
      <c r="E228" s="92">
        <f t="shared" si="43"/>
        <v>8.7550000171177089E-4</v>
      </c>
      <c r="F228" s="36">
        <f t="shared" si="44"/>
        <v>3.7393890625000004</v>
      </c>
      <c r="G228" s="36">
        <f t="shared" si="45"/>
        <v>7.231043599609376</v>
      </c>
      <c r="H228" s="36">
        <f t="shared" si="46"/>
        <v>13.983030560744632</v>
      </c>
      <c r="I228" s="36">
        <f t="shared" si="47"/>
        <v>1.6929981283101371E-3</v>
      </c>
      <c r="J228" s="36">
        <f t="shared" si="48"/>
        <v>3.2738351306197278E-3</v>
      </c>
      <c r="K228" s="36">
        <f t="shared" ca="1" si="49"/>
        <v>2.7868282734078015E-3</v>
      </c>
      <c r="L228" s="36">
        <f t="shared" ca="1" si="50"/>
        <v>3.6531757621845354E-6</v>
      </c>
      <c r="M228" s="36">
        <f t="shared" ca="1" si="51"/>
        <v>1890877956.9413435</v>
      </c>
      <c r="N228" s="36">
        <f t="shared" ca="1" si="52"/>
        <v>792394408.18417931</v>
      </c>
      <c r="O228" s="36">
        <f t="shared" ca="1" si="53"/>
        <v>19642767.976459961</v>
      </c>
      <c r="P228" s="45">
        <f t="shared" ca="1" si="54"/>
        <v>-1.9113282716960306E-3</v>
      </c>
    </row>
    <row r="229" spans="1:20" x14ac:dyDescent="0.2">
      <c r="A229" s="107">
        <v>19354.5</v>
      </c>
      <c r="B229" s="107">
        <v>6.1339399981079623E-3</v>
      </c>
      <c r="C229" s="45"/>
      <c r="D229" s="92">
        <f t="shared" si="42"/>
        <v>1.9354499999999999</v>
      </c>
      <c r="E229" s="92">
        <f t="shared" si="43"/>
        <v>6.1339399981079623E-3</v>
      </c>
      <c r="F229" s="36">
        <f t="shared" si="44"/>
        <v>3.7459667024999996</v>
      </c>
      <c r="G229" s="36">
        <f t="shared" si="45"/>
        <v>7.250131254353624</v>
      </c>
      <c r="H229" s="36">
        <f t="shared" si="46"/>
        <v>14.032266536238721</v>
      </c>
      <c r="I229" s="36">
        <f t="shared" si="47"/>
        <v>1.1871934169338055E-2</v>
      </c>
      <c r="J229" s="36">
        <f t="shared" si="48"/>
        <v>2.2977534988045337E-2</v>
      </c>
      <c r="K229" s="36">
        <f t="shared" ca="1" si="49"/>
        <v>2.8074624646037358E-3</v>
      </c>
      <c r="L229" s="36">
        <f t="shared" ca="1" si="50"/>
        <v>1.1065452780908363E-5</v>
      </c>
      <c r="M229" s="36">
        <f t="shared" ca="1" si="51"/>
        <v>1874044356.3381679</v>
      </c>
      <c r="N229" s="36">
        <f t="shared" ca="1" si="52"/>
        <v>784929720.45629895</v>
      </c>
      <c r="O229" s="36">
        <f t="shared" ca="1" si="53"/>
        <v>19449551.09623009</v>
      </c>
      <c r="P229" s="45">
        <f t="shared" ca="1" si="54"/>
        <v>3.3264775335042265E-3</v>
      </c>
      <c r="Q229" s="45"/>
      <c r="R229" s="45"/>
      <c r="S229" s="45"/>
      <c r="T229" s="45"/>
    </row>
    <row r="230" spans="1:20" x14ac:dyDescent="0.2">
      <c r="A230" s="106">
        <v>19950.5</v>
      </c>
      <c r="B230" s="106">
        <v>7.4886600050376728E-3</v>
      </c>
      <c r="D230" s="92">
        <f t="shared" si="42"/>
        <v>1.99505</v>
      </c>
      <c r="E230" s="92">
        <f t="shared" si="43"/>
        <v>7.4886600050376728E-3</v>
      </c>
      <c r="F230" s="36">
        <f t="shared" si="44"/>
        <v>3.9802245025</v>
      </c>
      <c r="G230" s="36">
        <f t="shared" si="45"/>
        <v>7.9407468937126247</v>
      </c>
      <c r="H230" s="36">
        <f t="shared" si="46"/>
        <v>15.842187090301373</v>
      </c>
      <c r="I230" s="36">
        <f t="shared" si="47"/>
        <v>1.494025114305041E-2</v>
      </c>
      <c r="J230" s="36">
        <f t="shared" si="48"/>
        <v>2.9806548042942721E-2</v>
      </c>
      <c r="K230" s="36">
        <f t="shared" ca="1" si="49"/>
        <v>3.5355781930077688E-3</v>
      </c>
      <c r="L230" s="36">
        <f t="shared" ca="1" si="50"/>
        <v>1.5626855812601628E-5</v>
      </c>
      <c r="M230" s="36">
        <f t="shared" ca="1" si="51"/>
        <v>1345511134.446836</v>
      </c>
      <c r="N230" s="36">
        <f t="shared" ca="1" si="52"/>
        <v>551879148.52021646</v>
      </c>
      <c r="O230" s="36">
        <f t="shared" ca="1" si="53"/>
        <v>13445514.501634611</v>
      </c>
      <c r="P230" s="45">
        <f t="shared" ca="1" si="54"/>
        <v>3.953081812029904E-3</v>
      </c>
    </row>
    <row r="231" spans="1:20" x14ac:dyDescent="0.2">
      <c r="A231" s="107">
        <v>19971.5</v>
      </c>
      <c r="B231" s="107">
        <v>9.984379998059012E-3</v>
      </c>
      <c r="C231" s="45"/>
      <c r="D231" s="92">
        <f t="shared" si="42"/>
        <v>1.99715</v>
      </c>
      <c r="E231" s="92">
        <f t="shared" si="43"/>
        <v>9.984379998059012E-3</v>
      </c>
      <c r="F231" s="36">
        <f t="shared" si="44"/>
        <v>3.9886081225000001</v>
      </c>
      <c r="G231" s="36">
        <f t="shared" si="45"/>
        <v>7.9658487118508754</v>
      </c>
      <c r="H231" s="36">
        <f t="shared" si="46"/>
        <v>15.908994754872976</v>
      </c>
      <c r="I231" s="36">
        <f t="shared" si="47"/>
        <v>1.9940304513123557E-2</v>
      </c>
      <c r="J231" s="36">
        <f t="shared" si="48"/>
        <v>3.9823779158384712E-2</v>
      </c>
      <c r="K231" s="36">
        <f t="shared" ca="1" si="49"/>
        <v>3.5614001486042298E-3</v>
      </c>
      <c r="L231" s="36">
        <f t="shared" ca="1" si="50"/>
        <v>4.1254670146502176E-5</v>
      </c>
      <c r="M231" s="36">
        <f t="shared" ca="1" si="51"/>
        <v>1328978325.3639545</v>
      </c>
      <c r="N231" s="36">
        <f t="shared" ca="1" si="52"/>
        <v>544637725.22915399</v>
      </c>
      <c r="O231" s="36">
        <f t="shared" ca="1" si="53"/>
        <v>13259992.435793675</v>
      </c>
      <c r="P231" s="45">
        <f t="shared" ca="1" si="54"/>
        <v>6.4229798494547822E-3</v>
      </c>
      <c r="Q231" s="45"/>
      <c r="R231" s="45"/>
      <c r="S231" s="45"/>
      <c r="T231" s="45"/>
    </row>
    <row r="232" spans="1:20" x14ac:dyDescent="0.2">
      <c r="A232" s="106">
        <v>19980</v>
      </c>
      <c r="B232" s="106">
        <v>1.6135999976540916E-3</v>
      </c>
      <c r="D232" s="92">
        <f t="shared" si="42"/>
        <v>1.998</v>
      </c>
      <c r="E232" s="92">
        <f t="shared" si="43"/>
        <v>1.6135999976540916E-3</v>
      </c>
      <c r="F232" s="36">
        <f t="shared" si="44"/>
        <v>3.9920040000000001</v>
      </c>
      <c r="G232" s="36">
        <f t="shared" si="45"/>
        <v>7.976023992</v>
      </c>
      <c r="H232" s="36">
        <f t="shared" si="46"/>
        <v>15.936095936016001</v>
      </c>
      <c r="I232" s="36">
        <f t="shared" si="47"/>
        <v>3.2239727953128749E-3</v>
      </c>
      <c r="J232" s="36">
        <f t="shared" si="48"/>
        <v>6.4414976450351243E-3</v>
      </c>
      <c r="K232" s="36">
        <f t="shared" ca="1" si="49"/>
        <v>3.5718551219067413E-3</v>
      </c>
      <c r="L232" s="36">
        <f t="shared" ca="1" si="50"/>
        <v>3.8347631316617609E-6</v>
      </c>
      <c r="M232" s="36">
        <f t="shared" ca="1" si="51"/>
        <v>1322325119.6513879</v>
      </c>
      <c r="N232" s="36">
        <f t="shared" ca="1" si="52"/>
        <v>541724580.7441349</v>
      </c>
      <c r="O232" s="36">
        <f t="shared" ca="1" si="53"/>
        <v>13185379.944603328</v>
      </c>
      <c r="P232" s="45">
        <f t="shared" ca="1" si="54"/>
        <v>-1.9582551242526497E-3</v>
      </c>
    </row>
    <row r="233" spans="1:20" x14ac:dyDescent="0.2">
      <c r="A233" s="107">
        <v>19989</v>
      </c>
      <c r="B233" s="107">
        <v>3.9747999835526571E-4</v>
      </c>
      <c r="C233" s="45"/>
      <c r="D233" s="92">
        <f t="shared" si="42"/>
        <v>1.9988999999999999</v>
      </c>
      <c r="E233" s="92">
        <f t="shared" si="43"/>
        <v>3.9747999835526571E-4</v>
      </c>
      <c r="F233" s="36">
        <f t="shared" si="44"/>
        <v>3.9956012099999998</v>
      </c>
      <c r="G233" s="36">
        <f t="shared" si="45"/>
        <v>7.9868072586689989</v>
      </c>
      <c r="H233" s="36">
        <f t="shared" si="46"/>
        <v>15.964829029353462</v>
      </c>
      <c r="I233" s="36">
        <f t="shared" si="47"/>
        <v>7.9452276871234062E-4</v>
      </c>
      <c r="J233" s="36">
        <f t="shared" si="48"/>
        <v>1.5881715623790975E-3</v>
      </c>
      <c r="K233" s="36">
        <f t="shared" ca="1" si="49"/>
        <v>3.5829271220570412E-3</v>
      </c>
      <c r="L233" s="36">
        <f t="shared" ca="1" si="50"/>
        <v>1.0147073377899915E-5</v>
      </c>
      <c r="M233" s="36">
        <f t="shared" ca="1" si="51"/>
        <v>1315304754.2202888</v>
      </c>
      <c r="N233" s="36">
        <f t="shared" ca="1" si="52"/>
        <v>538651290.03858447</v>
      </c>
      <c r="O233" s="36">
        <f t="shared" ca="1" si="53"/>
        <v>13106678.925107153</v>
      </c>
      <c r="P233" s="45">
        <f t="shared" ca="1" si="54"/>
        <v>-3.1854471237017755E-3</v>
      </c>
      <c r="Q233" s="45"/>
      <c r="R233" s="45"/>
      <c r="S233" s="45"/>
      <c r="T233" s="45"/>
    </row>
    <row r="234" spans="1:20" x14ac:dyDescent="0.2">
      <c r="A234" s="106">
        <v>20040</v>
      </c>
      <c r="B234" s="106">
        <v>1.7279999883612618E-4</v>
      </c>
      <c r="D234" s="92">
        <f t="shared" si="42"/>
        <v>2.004</v>
      </c>
      <c r="E234" s="92">
        <f t="shared" si="43"/>
        <v>1.7279999883612618E-4</v>
      </c>
      <c r="F234" s="36">
        <f t="shared" si="44"/>
        <v>4.0160159999999996</v>
      </c>
      <c r="G234" s="36">
        <f t="shared" si="45"/>
        <v>8.0480960639999992</v>
      </c>
      <c r="H234" s="36">
        <f t="shared" si="46"/>
        <v>16.128384512255998</v>
      </c>
      <c r="I234" s="36">
        <f t="shared" si="47"/>
        <v>3.4629119766759684E-4</v>
      </c>
      <c r="J234" s="36">
        <f t="shared" si="48"/>
        <v>6.9396756012586407E-4</v>
      </c>
      <c r="K234" s="36">
        <f t="shared" ca="1" si="49"/>
        <v>3.6457078655105501E-3</v>
      </c>
      <c r="L234" s="36">
        <f t="shared" ca="1" si="50"/>
        <v>1.2061089050409098E-5</v>
      </c>
      <c r="M234" s="36">
        <f t="shared" ca="1" si="51"/>
        <v>1275990593.1033733</v>
      </c>
      <c r="N234" s="36">
        <f t="shared" ca="1" si="52"/>
        <v>521452735.31373066</v>
      </c>
      <c r="O234" s="36">
        <f t="shared" ca="1" si="53"/>
        <v>12666512.199260745</v>
      </c>
      <c r="P234" s="45">
        <f t="shared" ca="1" si="54"/>
        <v>-3.472907866674424E-3</v>
      </c>
    </row>
    <row r="235" spans="1:20" x14ac:dyDescent="0.2">
      <c r="A235" s="107">
        <v>20134</v>
      </c>
      <c r="B235" s="107">
        <v>1.0248880003928207E-2</v>
      </c>
      <c r="C235" s="45"/>
      <c r="D235" s="92">
        <f t="shared" si="42"/>
        <v>2.0133999999999999</v>
      </c>
      <c r="E235" s="92">
        <f t="shared" si="43"/>
        <v>1.0248880003928207E-2</v>
      </c>
      <c r="F235" s="36">
        <f t="shared" si="44"/>
        <v>4.0537795599999997</v>
      </c>
      <c r="G235" s="36">
        <f t="shared" si="45"/>
        <v>8.1618797661039988</v>
      </c>
      <c r="H235" s="36">
        <f t="shared" si="46"/>
        <v>16.433128721073793</v>
      </c>
      <c r="I235" s="36">
        <f t="shared" si="47"/>
        <v>2.0635094999909051E-2</v>
      </c>
      <c r="J235" s="36">
        <f t="shared" si="48"/>
        <v>4.1546700272816879E-2</v>
      </c>
      <c r="K235" s="36">
        <f t="shared" ca="1" si="49"/>
        <v>3.7615969313298317E-3</v>
      </c>
      <c r="L235" s="36">
        <f t="shared" ca="1" si="50"/>
        <v>4.2084841664021416E-5</v>
      </c>
      <c r="M235" s="36">
        <f t="shared" ca="1" si="51"/>
        <v>1205589793.3683774</v>
      </c>
      <c r="N235" s="36">
        <f t="shared" ca="1" si="52"/>
        <v>490707604.47274148</v>
      </c>
      <c r="O235" s="36">
        <f t="shared" ca="1" si="53"/>
        <v>11880771.139067352</v>
      </c>
      <c r="P235" s="45">
        <f t="shared" ca="1" si="54"/>
        <v>6.4872830725983752E-3</v>
      </c>
      <c r="Q235" s="45"/>
      <c r="R235" s="45"/>
      <c r="S235" s="45"/>
      <c r="T235" s="45"/>
    </row>
    <row r="236" spans="1:20" x14ac:dyDescent="0.2">
      <c r="A236" s="106">
        <v>20160</v>
      </c>
      <c r="B236" s="106">
        <v>5.2912000028300099E-3</v>
      </c>
      <c r="D236" s="92">
        <f t="shared" si="42"/>
        <v>2.016</v>
      </c>
      <c r="E236" s="92">
        <f t="shared" si="43"/>
        <v>5.2912000028300099E-3</v>
      </c>
      <c r="F236" s="36">
        <f t="shared" si="44"/>
        <v>4.0642560000000003</v>
      </c>
      <c r="G236" s="36">
        <f t="shared" si="45"/>
        <v>8.1935400960000013</v>
      </c>
      <c r="H236" s="36">
        <f t="shared" si="46"/>
        <v>16.518176833536003</v>
      </c>
      <c r="I236" s="36">
        <f t="shared" si="47"/>
        <v>1.06670592057053E-2</v>
      </c>
      <c r="J236" s="36">
        <f t="shared" si="48"/>
        <v>2.1504791358701883E-2</v>
      </c>
      <c r="K236" s="36">
        <f t="shared" ca="1" si="49"/>
        <v>3.7936915357897096E-3</v>
      </c>
      <c r="L236" s="36">
        <f t="shared" ca="1" si="50"/>
        <v>2.2425316088573905E-6</v>
      </c>
      <c r="M236" s="36">
        <f t="shared" ca="1" si="51"/>
        <v>1186582946.4616714</v>
      </c>
      <c r="N236" s="36">
        <f t="shared" ca="1" si="52"/>
        <v>482419179.63860279</v>
      </c>
      <c r="O236" s="36">
        <f t="shared" ca="1" si="53"/>
        <v>11669206.996801846</v>
      </c>
      <c r="P236" s="45">
        <f t="shared" ca="1" si="54"/>
        <v>1.4975084670403004E-3</v>
      </c>
    </row>
    <row r="237" spans="1:20" x14ac:dyDescent="0.2">
      <c r="A237" s="107">
        <v>20164</v>
      </c>
      <c r="B237" s="107">
        <v>9.5284799972432666E-3</v>
      </c>
      <c r="C237" s="45"/>
      <c r="D237" s="92">
        <f t="shared" si="42"/>
        <v>2.0164</v>
      </c>
      <c r="E237" s="92">
        <f t="shared" si="43"/>
        <v>9.5284799972432666E-3</v>
      </c>
      <c r="F237" s="36">
        <f t="shared" si="44"/>
        <v>4.0658689599999995</v>
      </c>
      <c r="G237" s="36">
        <f t="shared" si="45"/>
        <v>8.1984181709439987</v>
      </c>
      <c r="H237" s="36">
        <f t="shared" si="46"/>
        <v>16.531290399891478</v>
      </c>
      <c r="I237" s="36">
        <f t="shared" si="47"/>
        <v>1.9213227066441324E-2</v>
      </c>
      <c r="J237" s="36">
        <f t="shared" si="48"/>
        <v>3.8741551056772287E-2</v>
      </c>
      <c r="K237" s="36">
        <f t="shared" ca="1" si="49"/>
        <v>3.798630712706582E-3</v>
      </c>
      <c r="L237" s="36">
        <f t="shared" ca="1" si="50"/>
        <v>3.2831172823505559E-5</v>
      </c>
      <c r="M237" s="36">
        <f t="shared" ca="1" si="51"/>
        <v>1183676562.4997506</v>
      </c>
      <c r="N237" s="36">
        <f t="shared" ca="1" si="52"/>
        <v>481152248.02304506</v>
      </c>
      <c r="O237" s="36">
        <f t="shared" ca="1" si="53"/>
        <v>11636878.330486625</v>
      </c>
      <c r="P237" s="45">
        <f t="shared" ca="1" si="54"/>
        <v>5.7298492845366845E-3</v>
      </c>
      <c r="Q237" s="45"/>
      <c r="R237" s="45"/>
      <c r="S237" s="45"/>
      <c r="T237" s="45"/>
    </row>
    <row r="238" spans="1:20" x14ac:dyDescent="0.2">
      <c r="A238" s="106">
        <v>20172.5</v>
      </c>
      <c r="B238" s="106">
        <v>-7.8422999940812588E-3</v>
      </c>
      <c r="D238" s="92">
        <f t="shared" si="42"/>
        <v>2.0172500000000002</v>
      </c>
      <c r="E238" s="92">
        <f t="shared" si="43"/>
        <v>-7.8422999940812588E-3</v>
      </c>
      <c r="F238" s="36">
        <f t="shared" si="44"/>
        <v>4.069297562500001</v>
      </c>
      <c r="G238" s="36">
        <f t="shared" si="45"/>
        <v>8.2087905079531271</v>
      </c>
      <c r="H238" s="36">
        <f t="shared" si="46"/>
        <v>16.559182652168449</v>
      </c>
      <c r="I238" s="36">
        <f t="shared" si="47"/>
        <v>-1.5819879663060421E-2</v>
      </c>
      <c r="J238" s="36">
        <f t="shared" si="48"/>
        <v>-3.1912652250308635E-2</v>
      </c>
      <c r="K238" s="36">
        <f t="shared" ca="1" si="49"/>
        <v>3.8091278320323196E-3</v>
      </c>
      <c r="L238" s="36">
        <f t="shared" ca="1" si="50"/>
        <v>1.357557703871338E-4</v>
      </c>
      <c r="M238" s="36">
        <f t="shared" ca="1" si="51"/>
        <v>1177516164.0558383</v>
      </c>
      <c r="N238" s="36">
        <f t="shared" ca="1" si="52"/>
        <v>478467266.38608372</v>
      </c>
      <c r="O238" s="36">
        <f t="shared" ca="1" si="53"/>
        <v>11568373.804893965</v>
      </c>
      <c r="P238" s="45">
        <f t="shared" ca="1" si="54"/>
        <v>-1.1651427826113579E-2</v>
      </c>
    </row>
    <row r="239" spans="1:20" x14ac:dyDescent="0.2">
      <c r="A239" s="107">
        <v>20215.5</v>
      </c>
      <c r="B239" s="107">
        <v>2.4584600032540038E-3</v>
      </c>
      <c r="C239" s="45"/>
      <c r="D239" s="92">
        <f t="shared" si="42"/>
        <v>2.02155</v>
      </c>
      <c r="E239" s="92">
        <f t="shared" si="43"/>
        <v>2.4584600032540038E-3</v>
      </c>
      <c r="F239" s="36">
        <f t="shared" si="44"/>
        <v>4.0866644024999994</v>
      </c>
      <c r="G239" s="36">
        <f t="shared" si="45"/>
        <v>8.2613964228738741</v>
      </c>
      <c r="H239" s="36">
        <f t="shared" si="46"/>
        <v>16.700825938660678</v>
      </c>
      <c r="I239" s="36">
        <f t="shared" si="47"/>
        <v>4.9698998195781309E-3</v>
      </c>
      <c r="J239" s="36">
        <f t="shared" si="48"/>
        <v>1.004690098026817E-2</v>
      </c>
      <c r="K239" s="36">
        <f t="shared" ca="1" si="49"/>
        <v>3.8622594264726392E-3</v>
      </c>
      <c r="L239" s="36">
        <f t="shared" ca="1" si="50"/>
        <v>1.9706528206289732E-6</v>
      </c>
      <c r="M239" s="36">
        <f t="shared" ca="1" si="51"/>
        <v>1146676980.5357919</v>
      </c>
      <c r="N239" s="36">
        <f t="shared" ca="1" si="52"/>
        <v>465034830.36608416</v>
      </c>
      <c r="O239" s="36">
        <f t="shared" ca="1" si="53"/>
        <v>11225844.545322828</v>
      </c>
      <c r="P239" s="45">
        <f t="shared" ca="1" si="54"/>
        <v>-1.4037994232186353E-3</v>
      </c>
      <c r="Q239" s="45"/>
      <c r="R239" s="45"/>
      <c r="S239" s="45"/>
      <c r="T239" s="45"/>
    </row>
    <row r="240" spans="1:20" x14ac:dyDescent="0.2">
      <c r="A240" s="106">
        <v>20224</v>
      </c>
      <c r="B240" s="106">
        <v>1.0876799933612347E-3</v>
      </c>
      <c r="D240" s="92">
        <f t="shared" si="42"/>
        <v>2.0224000000000002</v>
      </c>
      <c r="E240" s="92">
        <f t="shared" si="43"/>
        <v>1.0876799933612347E-3</v>
      </c>
      <c r="F240" s="36">
        <f t="shared" si="44"/>
        <v>4.0901017600000005</v>
      </c>
      <c r="G240" s="36">
        <f t="shared" si="45"/>
        <v>8.2718217994240018</v>
      </c>
      <c r="H240" s="36">
        <f t="shared" si="46"/>
        <v>16.728932407155103</v>
      </c>
      <c r="I240" s="36">
        <f t="shared" si="47"/>
        <v>2.1997240185737611E-3</v>
      </c>
      <c r="J240" s="36">
        <f t="shared" si="48"/>
        <v>4.4487218551635746E-3</v>
      </c>
      <c r="K240" s="36">
        <f t="shared" ca="1" si="49"/>
        <v>3.8727678212279668E-3</v>
      </c>
      <c r="L240" s="36">
        <f t="shared" ca="1" si="50"/>
        <v>7.7567142089314318E-6</v>
      </c>
      <c r="M240" s="36">
        <f t="shared" ca="1" si="51"/>
        <v>1140644853.0439</v>
      </c>
      <c r="N240" s="36">
        <f t="shared" ca="1" si="52"/>
        <v>462409174.49407476</v>
      </c>
      <c r="O240" s="36">
        <f t="shared" ca="1" si="53"/>
        <v>11158926.668304937</v>
      </c>
      <c r="P240" s="45">
        <f t="shared" ca="1" si="54"/>
        <v>-2.7850878278667321E-3</v>
      </c>
    </row>
    <row r="241" spans="1:20" x14ac:dyDescent="0.2">
      <c r="A241" s="107">
        <v>20335.5</v>
      </c>
      <c r="B241" s="107">
        <v>3.5768599991570227E-3</v>
      </c>
      <c r="C241" s="45"/>
      <c r="D241" s="92">
        <f t="shared" si="42"/>
        <v>2.03355</v>
      </c>
      <c r="E241" s="92">
        <f t="shared" si="43"/>
        <v>3.5768599991570227E-3</v>
      </c>
      <c r="F241" s="36">
        <f t="shared" si="44"/>
        <v>4.1353256025</v>
      </c>
      <c r="G241" s="36">
        <f t="shared" si="45"/>
        <v>8.4093913789638748</v>
      </c>
      <c r="H241" s="36">
        <f t="shared" si="46"/>
        <v>17.100917838691988</v>
      </c>
      <c r="I241" s="36">
        <f t="shared" si="47"/>
        <v>7.2737236512857633E-3</v>
      </c>
      <c r="J241" s="36">
        <f t="shared" si="48"/>
        <v>1.4791480731072164E-2</v>
      </c>
      <c r="K241" s="36">
        <f t="shared" ca="1" si="49"/>
        <v>4.0107855537413022E-3</v>
      </c>
      <c r="L241" s="36">
        <f t="shared" ca="1" si="50"/>
        <v>1.8829138692127451E-7</v>
      </c>
      <c r="M241" s="36">
        <f t="shared" ca="1" si="51"/>
        <v>1063449392.4529551</v>
      </c>
      <c r="N241" s="36">
        <f t="shared" ca="1" si="52"/>
        <v>428859735.98261589</v>
      </c>
      <c r="O241" s="36">
        <f t="shared" ca="1" si="53"/>
        <v>10304991.96623606</v>
      </c>
      <c r="P241" s="45">
        <f t="shared" ca="1" si="54"/>
        <v>-4.3392555458427948E-4</v>
      </c>
      <c r="Q241" s="45"/>
      <c r="R241" s="45"/>
      <c r="S241" s="45"/>
      <c r="T241" s="45"/>
    </row>
    <row r="242" spans="1:20" x14ac:dyDescent="0.2">
      <c r="A242" s="106">
        <v>20343.5</v>
      </c>
      <c r="B242" s="106">
        <v>4.0514200009056367E-3</v>
      </c>
      <c r="D242" s="92">
        <f t="shared" si="42"/>
        <v>2.0343499999999999</v>
      </c>
      <c r="E242" s="92">
        <f t="shared" si="43"/>
        <v>4.0514200009056367E-3</v>
      </c>
      <c r="F242" s="36">
        <f t="shared" si="44"/>
        <v>4.1385799225</v>
      </c>
      <c r="G242" s="36">
        <f t="shared" si="45"/>
        <v>8.4193200653378746</v>
      </c>
      <c r="H242" s="36">
        <f t="shared" si="46"/>
        <v>17.127843774920105</v>
      </c>
      <c r="I242" s="36">
        <f t="shared" si="47"/>
        <v>8.2420062788423811E-3</v>
      </c>
      <c r="J242" s="36">
        <f t="shared" si="48"/>
        <v>1.6767125473362995E-2</v>
      </c>
      <c r="K242" s="36">
        <f t="shared" ca="1" si="49"/>
        <v>4.0207004834974186E-3</v>
      </c>
      <c r="L242" s="36">
        <f t="shared" ca="1" si="50"/>
        <v>9.4368874979381271E-10</v>
      </c>
      <c r="M242" s="36">
        <f t="shared" ca="1" si="51"/>
        <v>1058047393.6041654</v>
      </c>
      <c r="N242" s="36">
        <f t="shared" ca="1" si="52"/>
        <v>426515760.91404426</v>
      </c>
      <c r="O242" s="36">
        <f t="shared" ca="1" si="53"/>
        <v>10245410.833801745</v>
      </c>
      <c r="P242" s="45">
        <f t="shared" ca="1" si="54"/>
        <v>3.0719517408218065E-5</v>
      </c>
    </row>
    <row r="243" spans="1:20" x14ac:dyDescent="0.2">
      <c r="A243" s="107">
        <v>20446.5</v>
      </c>
      <c r="B243" s="107">
        <v>6.911379998200573E-3</v>
      </c>
      <c r="C243" s="45"/>
      <c r="D243" s="92">
        <f t="shared" si="42"/>
        <v>2.0446499999999999</v>
      </c>
      <c r="E243" s="92">
        <f t="shared" si="43"/>
        <v>6.911379998200573E-3</v>
      </c>
      <c r="F243" s="36">
        <f t="shared" si="44"/>
        <v>4.1805936224999991</v>
      </c>
      <c r="G243" s="36">
        <f t="shared" si="45"/>
        <v>8.5478507502446224</v>
      </c>
      <c r="H243" s="36">
        <f t="shared" si="46"/>
        <v>17.477363036487667</v>
      </c>
      <c r="I243" s="36">
        <f t="shared" si="47"/>
        <v>1.41313531133208E-2</v>
      </c>
      <c r="J243" s="36">
        <f t="shared" si="48"/>
        <v>2.8893671143151372E-2</v>
      </c>
      <c r="K243" s="36">
        <f t="shared" ca="1" si="49"/>
        <v>4.1485024479526508E-3</v>
      </c>
      <c r="L243" s="36">
        <f t="shared" ca="1" si="50"/>
        <v>7.6334923576639603E-6</v>
      </c>
      <c r="M243" s="36">
        <f t="shared" ca="1" si="51"/>
        <v>990103607.97119486</v>
      </c>
      <c r="N243" s="36">
        <f t="shared" ca="1" si="52"/>
        <v>397079103.20122081</v>
      </c>
      <c r="O243" s="36">
        <f t="shared" ca="1" si="53"/>
        <v>9498119.5869409256</v>
      </c>
      <c r="P243" s="45">
        <f t="shared" ca="1" si="54"/>
        <v>2.7628775502479223E-3</v>
      </c>
      <c r="Q243" s="45"/>
      <c r="R243" s="45"/>
      <c r="S243" s="45"/>
      <c r="T243" s="45"/>
    </row>
    <row r="244" spans="1:20" x14ac:dyDescent="0.2">
      <c r="A244" s="106">
        <v>20450.5</v>
      </c>
      <c r="B244" s="106">
        <v>2.1486600016942248E-3</v>
      </c>
      <c r="D244" s="92">
        <f t="shared" si="42"/>
        <v>2.0450499999999998</v>
      </c>
      <c r="E244" s="92">
        <f t="shared" si="43"/>
        <v>2.1486600016942248E-3</v>
      </c>
      <c r="F244" s="36">
        <f t="shared" si="44"/>
        <v>4.1822295024999994</v>
      </c>
      <c r="G244" s="36">
        <f t="shared" si="45"/>
        <v>8.5528684440876237</v>
      </c>
      <c r="H244" s="36">
        <f t="shared" si="46"/>
        <v>17.491043611581393</v>
      </c>
      <c r="I244" s="36">
        <f t="shared" si="47"/>
        <v>4.3941171364647738E-3</v>
      </c>
      <c r="J244" s="36">
        <f t="shared" si="48"/>
        <v>8.9861892499272858E-3</v>
      </c>
      <c r="K244" s="36">
        <f t="shared" ca="1" si="49"/>
        <v>4.1534711431843382E-3</v>
      </c>
      <c r="L244" s="36">
        <f t="shared" ca="1" si="50"/>
        <v>4.0192677130428919E-6</v>
      </c>
      <c r="M244" s="36">
        <f t="shared" ca="1" si="51"/>
        <v>987524637.63304937</v>
      </c>
      <c r="N244" s="36">
        <f t="shared" ca="1" si="52"/>
        <v>395963453.82583284</v>
      </c>
      <c r="O244" s="36">
        <f t="shared" ca="1" si="53"/>
        <v>9469833.3056980036</v>
      </c>
      <c r="P244" s="45">
        <f t="shared" ca="1" si="54"/>
        <v>-2.0048111414901135E-3</v>
      </c>
    </row>
    <row r="245" spans="1:20" x14ac:dyDescent="0.2">
      <c r="A245" s="107">
        <v>20651</v>
      </c>
      <c r="B245" s="107">
        <v>1.1673199987853877E-3</v>
      </c>
      <c r="C245" s="45"/>
      <c r="D245" s="92">
        <f t="shared" si="42"/>
        <v>2.0651000000000002</v>
      </c>
      <c r="E245" s="92">
        <f t="shared" si="43"/>
        <v>1.1673199987853877E-3</v>
      </c>
      <c r="F245" s="36">
        <f t="shared" si="44"/>
        <v>4.2646380100000005</v>
      </c>
      <c r="G245" s="36">
        <f t="shared" si="45"/>
        <v>8.8069039544510019</v>
      </c>
      <c r="H245" s="36">
        <f t="shared" si="46"/>
        <v>18.187137356336766</v>
      </c>
      <c r="I245" s="36">
        <f t="shared" si="47"/>
        <v>2.4106325294917042E-3</v>
      </c>
      <c r="J245" s="36">
        <f t="shared" si="48"/>
        <v>4.9781972366533186E-3</v>
      </c>
      <c r="K245" s="36">
        <f t="shared" ca="1" si="49"/>
        <v>4.4030550533321671E-3</v>
      </c>
      <c r="L245" s="36">
        <f t="shared" ca="1" si="50"/>
        <v>1.0469981343222849E-5</v>
      </c>
      <c r="M245" s="36">
        <f t="shared" ca="1" si="51"/>
        <v>863830033.56501091</v>
      </c>
      <c r="N245" s="36">
        <f t="shared" ca="1" si="52"/>
        <v>342613038.62103999</v>
      </c>
      <c r="O245" s="36">
        <f t="shared" ca="1" si="53"/>
        <v>8120573.5633258428</v>
      </c>
      <c r="P245" s="45">
        <f t="shared" ca="1" si="54"/>
        <v>-3.2357350545467794E-3</v>
      </c>
      <c r="Q245" s="45"/>
      <c r="R245" s="45"/>
      <c r="S245" s="45"/>
      <c r="T245" s="45"/>
    </row>
    <row r="246" spans="1:20" x14ac:dyDescent="0.2">
      <c r="A246" s="106">
        <v>20921</v>
      </c>
      <c r="B246" s="106">
        <v>5.683719995431602E-3</v>
      </c>
      <c r="D246" s="92">
        <f t="shared" si="42"/>
        <v>2.0920999999999998</v>
      </c>
      <c r="E246" s="92">
        <f t="shared" si="43"/>
        <v>5.683719995431602E-3</v>
      </c>
      <c r="F246" s="36">
        <f t="shared" si="44"/>
        <v>4.3768824099999994</v>
      </c>
      <c r="G246" s="36">
        <f t="shared" si="45"/>
        <v>9.156875689960998</v>
      </c>
      <c r="H246" s="36">
        <f t="shared" si="46"/>
        <v>19.157099630967402</v>
      </c>
      <c r="I246" s="36">
        <f t="shared" si="47"/>
        <v>1.1890910602442453E-2</v>
      </c>
      <c r="J246" s="36">
        <f t="shared" si="48"/>
        <v>2.4876974071369854E-2</v>
      </c>
      <c r="K246" s="36">
        <f t="shared" ca="1" si="49"/>
        <v>4.7407891511371814E-3</v>
      </c>
      <c r="L246" s="36">
        <f t="shared" ca="1" si="50"/>
        <v>8.8911857712178897E-7</v>
      </c>
      <c r="M246" s="36">
        <f t="shared" ca="1" si="51"/>
        <v>713896755.17199731</v>
      </c>
      <c r="N246" s="36">
        <f t="shared" ca="1" si="52"/>
        <v>278430417.52534002</v>
      </c>
      <c r="O246" s="36">
        <f t="shared" ca="1" si="53"/>
        <v>6507665.3158702189</v>
      </c>
      <c r="P246" s="45">
        <f t="shared" ca="1" si="54"/>
        <v>9.4293084429442064E-4</v>
      </c>
    </row>
    <row r="247" spans="1:20" x14ac:dyDescent="0.2">
      <c r="A247" s="107">
        <v>20938</v>
      </c>
      <c r="B247" s="107">
        <v>9.9421599952620454E-3</v>
      </c>
      <c r="C247" s="45"/>
      <c r="D247" s="92">
        <f t="shared" si="42"/>
        <v>2.0937999999999999</v>
      </c>
      <c r="E247" s="92">
        <f t="shared" si="43"/>
        <v>9.9421599952620454E-3</v>
      </c>
      <c r="F247" s="36">
        <f t="shared" si="44"/>
        <v>4.3839984399999992</v>
      </c>
      <c r="G247" s="36">
        <f t="shared" si="45"/>
        <v>9.1792159336719976</v>
      </c>
      <c r="H247" s="36">
        <f t="shared" si="46"/>
        <v>19.219442321922426</v>
      </c>
      <c r="I247" s="36">
        <f t="shared" si="47"/>
        <v>2.0816894598079668E-2</v>
      </c>
      <c r="J247" s="36">
        <f t="shared" si="48"/>
        <v>4.3586413909459207E-2</v>
      </c>
      <c r="K247" s="36">
        <f t="shared" ca="1" si="49"/>
        <v>4.7621167265177768E-3</v>
      </c>
      <c r="L247" s="36">
        <f t="shared" ca="1" si="50"/>
        <v>2.6832848266062806E-5</v>
      </c>
      <c r="M247" s="36">
        <f t="shared" ca="1" si="51"/>
        <v>705070644.86740494</v>
      </c>
      <c r="N247" s="36">
        <f t="shared" ca="1" si="52"/>
        <v>274671588.90139633</v>
      </c>
      <c r="O247" s="36">
        <f t="shared" ca="1" si="53"/>
        <v>6413619.4792657532</v>
      </c>
      <c r="P247" s="45">
        <f t="shared" ca="1" si="54"/>
        <v>5.1800432687442687E-3</v>
      </c>
      <c r="Q247" s="45"/>
      <c r="R247" s="45"/>
      <c r="S247" s="45"/>
      <c r="T247" s="45"/>
    </row>
    <row r="248" spans="1:20" x14ac:dyDescent="0.2">
      <c r="A248" s="106">
        <v>20942.5</v>
      </c>
      <c r="B248" s="106">
        <v>1.3341000012587756E-3</v>
      </c>
      <c r="D248" s="92">
        <f t="shared" si="42"/>
        <v>2.0942500000000002</v>
      </c>
      <c r="E248" s="92">
        <f t="shared" si="43"/>
        <v>1.3341000012587756E-3</v>
      </c>
      <c r="F248" s="36">
        <f t="shared" si="44"/>
        <v>4.3858830625000005</v>
      </c>
      <c r="G248" s="36">
        <f t="shared" si="45"/>
        <v>9.1851356036406262</v>
      </c>
      <c r="H248" s="36">
        <f t="shared" si="46"/>
        <v>19.235970237924384</v>
      </c>
      <c r="I248" s="36">
        <f t="shared" si="47"/>
        <v>2.7939389276361911E-3</v>
      </c>
      <c r="J248" s="36">
        <f t="shared" si="48"/>
        <v>5.8512065992020936E-3</v>
      </c>
      <c r="K248" s="36">
        <f t="shared" ca="1" si="49"/>
        <v>4.767763507205691E-3</v>
      </c>
      <c r="L248" s="36">
        <f t="shared" ca="1" si="50"/>
        <v>1.1790045072071662E-5</v>
      </c>
      <c r="M248" s="36">
        <f t="shared" ca="1" si="51"/>
        <v>702746208.58661628</v>
      </c>
      <c r="N248" s="36">
        <f t="shared" ca="1" si="52"/>
        <v>273682063.27578712</v>
      </c>
      <c r="O248" s="36">
        <f t="shared" ca="1" si="53"/>
        <v>6388870.0186182912</v>
      </c>
      <c r="P248" s="45">
        <f t="shared" ca="1" si="54"/>
        <v>-3.4336635059469154E-3</v>
      </c>
    </row>
    <row r="249" spans="1:20" x14ac:dyDescent="0.2">
      <c r="A249" s="107">
        <v>20972.5</v>
      </c>
      <c r="B249" s="107">
        <v>-5.386299999372568E-3</v>
      </c>
      <c r="C249" s="45"/>
      <c r="D249" s="92">
        <f t="shared" si="42"/>
        <v>2.0972499999999998</v>
      </c>
      <c r="E249" s="92">
        <f t="shared" si="43"/>
        <v>-5.386299999372568E-3</v>
      </c>
      <c r="F249" s="36">
        <f t="shared" si="44"/>
        <v>4.3984575624999991</v>
      </c>
      <c r="G249" s="36">
        <f t="shared" si="45"/>
        <v>9.2246651229531231</v>
      </c>
      <c r="H249" s="36">
        <f t="shared" si="46"/>
        <v>19.346428929113433</v>
      </c>
      <c r="I249" s="36">
        <f t="shared" si="47"/>
        <v>-1.1296417673684117E-2</v>
      </c>
      <c r="J249" s="36">
        <f t="shared" si="48"/>
        <v>-2.3691411966134012E-2</v>
      </c>
      <c r="K249" s="36">
        <f t="shared" ca="1" si="49"/>
        <v>4.8054220413972686E-3</v>
      </c>
      <c r="L249" s="36">
        <f t="shared" ca="1" si="50"/>
        <v>1.0387119815631366E-4</v>
      </c>
      <c r="M249" s="36">
        <f t="shared" ca="1" si="51"/>
        <v>687376584.80998135</v>
      </c>
      <c r="N249" s="36">
        <f t="shared" ca="1" si="52"/>
        <v>267143356.7992053</v>
      </c>
      <c r="O249" s="36">
        <f t="shared" ca="1" si="53"/>
        <v>6225417.8395689111</v>
      </c>
      <c r="P249" s="45">
        <f t="shared" ca="1" si="54"/>
        <v>-1.0191722040769836E-2</v>
      </c>
      <c r="Q249" s="45"/>
      <c r="R249" s="45"/>
      <c r="S249" s="45"/>
      <c r="T249" s="45"/>
    </row>
    <row r="250" spans="1:20" x14ac:dyDescent="0.2">
      <c r="A250" s="106">
        <v>21508</v>
      </c>
      <c r="B250" s="106">
        <v>6.2545600012526847E-3</v>
      </c>
      <c r="D250" s="92">
        <f t="shared" si="42"/>
        <v>2.1507999999999998</v>
      </c>
      <c r="E250" s="92">
        <f t="shared" si="43"/>
        <v>6.2545600012526847E-3</v>
      </c>
      <c r="F250" s="36">
        <f t="shared" si="44"/>
        <v>4.6259406399999996</v>
      </c>
      <c r="G250" s="36">
        <f t="shared" si="45"/>
        <v>9.9494731285119986</v>
      </c>
      <c r="H250" s="36">
        <f t="shared" si="46"/>
        <v>21.399326804803607</v>
      </c>
      <c r="I250" s="36">
        <f t="shared" si="47"/>
        <v>1.3452307650694273E-2</v>
      </c>
      <c r="J250" s="36">
        <f t="shared" si="48"/>
        <v>2.893322329511324E-2</v>
      </c>
      <c r="K250" s="36">
        <f t="shared" ca="1" si="49"/>
        <v>5.4815269164478087E-3</v>
      </c>
      <c r="L250" s="36">
        <f t="shared" ca="1" si="50"/>
        <v>5.9758015020294263E-7</v>
      </c>
      <c r="M250" s="36">
        <f t="shared" ca="1" si="51"/>
        <v>448336728.87056124</v>
      </c>
      <c r="N250" s="36">
        <f t="shared" ca="1" si="52"/>
        <v>166603053.60840198</v>
      </c>
      <c r="O250" s="36">
        <f t="shared" ca="1" si="53"/>
        <v>3736656.1983335433</v>
      </c>
      <c r="P250" s="45">
        <f t="shared" ca="1" si="54"/>
        <v>7.7303308480487602E-4</v>
      </c>
    </row>
    <row r="251" spans="1:20" x14ac:dyDescent="0.2">
      <c r="A251" s="107">
        <v>21606</v>
      </c>
      <c r="B251" s="107">
        <v>8.5679199983133003E-3</v>
      </c>
      <c r="C251" s="45"/>
      <c r="D251" s="92">
        <f t="shared" si="42"/>
        <v>2.1606000000000001</v>
      </c>
      <c r="E251" s="92">
        <f t="shared" si="43"/>
        <v>8.5679199983133003E-3</v>
      </c>
      <c r="F251" s="36">
        <f t="shared" si="44"/>
        <v>4.6681923599999999</v>
      </c>
      <c r="G251" s="36">
        <f t="shared" si="45"/>
        <v>10.086096413016</v>
      </c>
      <c r="H251" s="36">
        <f t="shared" si="46"/>
        <v>21.79201990996237</v>
      </c>
      <c r="I251" s="36">
        <f t="shared" si="47"/>
        <v>1.8511847948355718E-2</v>
      </c>
      <c r="J251" s="36">
        <f t="shared" si="48"/>
        <v>3.999669867721737E-2</v>
      </c>
      <c r="K251" s="36">
        <f t="shared" ca="1" si="49"/>
        <v>5.6060580849584679E-3</v>
      </c>
      <c r="L251" s="36">
        <f t="shared" ca="1" si="50"/>
        <v>8.7726259937819489E-6</v>
      </c>
      <c r="M251" s="36">
        <f t="shared" ca="1" si="51"/>
        <v>411422150.83798802</v>
      </c>
      <c r="N251" s="36">
        <f t="shared" ca="1" si="52"/>
        <v>151324775.29990384</v>
      </c>
      <c r="O251" s="36">
        <f t="shared" ca="1" si="53"/>
        <v>3363746.3356244718</v>
      </c>
      <c r="P251" s="45">
        <f t="shared" ca="1" si="54"/>
        <v>2.9618619133548324E-3</v>
      </c>
      <c r="Q251" s="45"/>
      <c r="R251" s="45"/>
      <c r="S251" s="45"/>
      <c r="T251" s="45"/>
    </row>
    <row r="252" spans="1:20" x14ac:dyDescent="0.2">
      <c r="A252" s="106">
        <v>21785.5</v>
      </c>
      <c r="B252" s="106">
        <v>6.0908599989488721E-3</v>
      </c>
      <c r="D252" s="92">
        <f t="shared" si="42"/>
        <v>2.17855</v>
      </c>
      <c r="E252" s="92">
        <f t="shared" si="43"/>
        <v>6.0908599989488721E-3</v>
      </c>
      <c r="F252" s="36">
        <f t="shared" si="44"/>
        <v>4.7460801024999997</v>
      </c>
      <c r="G252" s="36">
        <f t="shared" si="45"/>
        <v>10.339572807301375</v>
      </c>
      <c r="H252" s="36">
        <f t="shared" si="46"/>
        <v>22.525276339346409</v>
      </c>
      <c r="I252" s="36">
        <f t="shared" si="47"/>
        <v>1.3269243050710065E-2</v>
      </c>
      <c r="J252" s="36">
        <f t="shared" si="48"/>
        <v>2.8907709448124413E-2</v>
      </c>
      <c r="K252" s="36">
        <f t="shared" ca="1" si="49"/>
        <v>5.8347949509395232E-3</v>
      </c>
      <c r="L252" s="36">
        <f t="shared" ca="1" si="50"/>
        <v>6.5569308812030133E-8</v>
      </c>
      <c r="M252" s="36">
        <f t="shared" ca="1" si="51"/>
        <v>348898189.90249723</v>
      </c>
      <c r="N252" s="36">
        <f t="shared" ca="1" si="52"/>
        <v>125657868.53229943</v>
      </c>
      <c r="O252" s="36">
        <f t="shared" ca="1" si="53"/>
        <v>2741796.0057689785</v>
      </c>
      <c r="P252" s="45">
        <f t="shared" ca="1" si="54"/>
        <v>2.5606504800934887E-4</v>
      </c>
    </row>
    <row r="253" spans="1:20" x14ac:dyDescent="0.2">
      <c r="A253" s="107">
        <v>22174.5</v>
      </c>
      <c r="B253" s="107">
        <v>9.4163399990065955E-3</v>
      </c>
      <c r="C253" s="45"/>
      <c r="D253" s="92">
        <f t="shared" si="42"/>
        <v>2.2174499999999999</v>
      </c>
      <c r="E253" s="92">
        <f t="shared" si="43"/>
        <v>9.4163399990065955E-3</v>
      </c>
      <c r="F253" s="36">
        <f t="shared" si="44"/>
        <v>4.9170845024999998</v>
      </c>
      <c r="G253" s="36">
        <f t="shared" si="45"/>
        <v>10.903389030068624</v>
      </c>
      <c r="H253" s="36">
        <f t="shared" si="46"/>
        <v>24.177720004725671</v>
      </c>
      <c r="I253" s="36">
        <f t="shared" si="47"/>
        <v>2.0880263130797175E-2</v>
      </c>
      <c r="J253" s="36">
        <f t="shared" si="48"/>
        <v>4.6300939479386197E-2</v>
      </c>
      <c r="K253" s="36">
        <f t="shared" ca="1" si="49"/>
        <v>6.3333457972684169E-3</v>
      </c>
      <c r="L253" s="36">
        <f t="shared" ca="1" si="50"/>
        <v>9.5048532479512288E-6</v>
      </c>
      <c r="M253" s="36">
        <f t="shared" ca="1" si="51"/>
        <v>234624510.74456263</v>
      </c>
      <c r="N253" s="36">
        <f t="shared" ca="1" si="52"/>
        <v>79665916.09155786</v>
      </c>
      <c r="O253" s="36">
        <f t="shared" ca="1" si="53"/>
        <v>1647086.5956392908</v>
      </c>
      <c r="P253" s="45">
        <f t="shared" ca="1" si="54"/>
        <v>3.0829942017381786E-3</v>
      </c>
      <c r="Q253" s="45"/>
      <c r="R253" s="45"/>
      <c r="S253" s="45"/>
      <c r="T253" s="45"/>
    </row>
    <row r="254" spans="1:20" x14ac:dyDescent="0.2">
      <c r="A254" s="106">
        <v>22179</v>
      </c>
      <c r="B254" s="106">
        <v>2.8082800054107793E-3</v>
      </c>
      <c r="D254" s="92">
        <f t="shared" si="42"/>
        <v>2.2179000000000002</v>
      </c>
      <c r="E254" s="92">
        <f t="shared" si="43"/>
        <v>2.8082800054107793E-3</v>
      </c>
      <c r="F254" s="36">
        <f t="shared" si="44"/>
        <v>4.9190804100000012</v>
      </c>
      <c r="G254" s="36">
        <f t="shared" si="45"/>
        <v>10.910028441339003</v>
      </c>
      <c r="H254" s="36">
        <f t="shared" si="46"/>
        <v>24.197352080045778</v>
      </c>
      <c r="I254" s="36">
        <f t="shared" si="47"/>
        <v>6.2284842240005675E-3</v>
      </c>
      <c r="J254" s="36">
        <f t="shared" si="48"/>
        <v>1.381415516041086E-2</v>
      </c>
      <c r="K254" s="36">
        <f t="shared" ca="1" si="49"/>
        <v>6.339135900192981E-3</v>
      </c>
      <c r="L254" s="36">
        <f t="shared" ca="1" si="50"/>
        <v>1.2466943349718222E-5</v>
      </c>
      <c r="M254" s="36">
        <f t="shared" ca="1" si="51"/>
        <v>233463251.27919525</v>
      </c>
      <c r="N254" s="36">
        <f t="shared" ca="1" si="52"/>
        <v>79206571.069766253</v>
      </c>
      <c r="O254" s="36">
        <f t="shared" ca="1" si="53"/>
        <v>1636328.1352144887</v>
      </c>
      <c r="P254" s="45">
        <f t="shared" ca="1" si="54"/>
        <v>-3.5308558947822017E-3</v>
      </c>
    </row>
    <row r="255" spans="1:20" x14ac:dyDescent="0.2">
      <c r="A255" s="107">
        <v>22341.5</v>
      </c>
      <c r="B255" s="107">
        <v>8.0727800013846718E-3</v>
      </c>
      <c r="C255" s="45"/>
      <c r="D255" s="92">
        <f t="shared" si="42"/>
        <v>2.2341500000000001</v>
      </c>
      <c r="E255" s="92">
        <f t="shared" si="43"/>
        <v>8.0727800013846718E-3</v>
      </c>
      <c r="F255" s="36">
        <f t="shared" si="44"/>
        <v>4.9914262225000003</v>
      </c>
      <c r="G255" s="36">
        <f t="shared" si="45"/>
        <v>11.151594894998377</v>
      </c>
      <c r="H255" s="36">
        <f t="shared" si="46"/>
        <v>24.914335734660622</v>
      </c>
      <c r="I255" s="36">
        <f t="shared" si="47"/>
        <v>1.8035801440093566E-2</v>
      </c>
      <c r="J255" s="36">
        <f t="shared" si="48"/>
        <v>4.0294685787385043E-2</v>
      </c>
      <c r="K255" s="36">
        <f t="shared" ca="1" si="49"/>
        <v>6.5485724499272872E-3</v>
      </c>
      <c r="L255" s="36">
        <f t="shared" ca="1" si="50"/>
        <v>2.3232086599197158E-6</v>
      </c>
      <c r="M255" s="36">
        <f t="shared" ca="1" si="51"/>
        <v>193856469.51094103</v>
      </c>
      <c r="N255" s="36">
        <f t="shared" ca="1" si="52"/>
        <v>63668899.999720253</v>
      </c>
      <c r="O255" s="36">
        <f t="shared" ca="1" si="53"/>
        <v>1275261.4257964029</v>
      </c>
      <c r="P255" s="45">
        <f t="shared" ca="1" si="54"/>
        <v>1.5242075514573846E-3</v>
      </c>
      <c r="Q255" s="45"/>
      <c r="R255" s="45"/>
      <c r="S255" s="45"/>
      <c r="T255" s="45"/>
    </row>
    <row r="256" spans="1:20" x14ac:dyDescent="0.2">
      <c r="A256" s="106">
        <v>22342</v>
      </c>
      <c r="B256" s="106">
        <v>9.2274400012684055E-3</v>
      </c>
      <c r="D256" s="92">
        <f t="shared" si="42"/>
        <v>2.2342</v>
      </c>
      <c r="E256" s="92">
        <f t="shared" si="43"/>
        <v>9.2274400012684055E-3</v>
      </c>
      <c r="F256" s="36">
        <f t="shared" si="44"/>
        <v>4.9916496399999994</v>
      </c>
      <c r="G256" s="36">
        <f t="shared" si="45"/>
        <v>11.152343625687999</v>
      </c>
      <c r="H256" s="36">
        <f t="shared" si="46"/>
        <v>24.916566128512123</v>
      </c>
      <c r="I256" s="36">
        <f t="shared" si="47"/>
        <v>2.061594645083387E-2</v>
      </c>
      <c r="J256" s="36">
        <f t="shared" si="48"/>
        <v>4.6060147560453034E-2</v>
      </c>
      <c r="K256" s="36">
        <f t="shared" ca="1" si="49"/>
        <v>6.549217919706256E-3</v>
      </c>
      <c r="L256" s="36">
        <f t="shared" ca="1" si="50"/>
        <v>7.1728735181670927E-6</v>
      </c>
      <c r="M256" s="36">
        <f t="shared" ca="1" si="51"/>
        <v>193741472.91035613</v>
      </c>
      <c r="N256" s="36">
        <f t="shared" ca="1" si="52"/>
        <v>63624187.389203891</v>
      </c>
      <c r="O256" s="36">
        <f t="shared" ca="1" si="53"/>
        <v>1274231.2712799059</v>
      </c>
      <c r="P256" s="45">
        <f t="shared" ca="1" si="54"/>
        <v>2.6782220815621495E-3</v>
      </c>
    </row>
    <row r="257" spans="1:20" x14ac:dyDescent="0.2">
      <c r="A257" s="107">
        <v>22342</v>
      </c>
      <c r="B257" s="107">
        <v>1.722744000289822E-2</v>
      </c>
      <c r="C257" s="45"/>
      <c r="D257" s="92">
        <f t="shared" si="42"/>
        <v>2.2342</v>
      </c>
      <c r="E257" s="92">
        <f t="shared" si="43"/>
        <v>1.722744000289822E-2</v>
      </c>
      <c r="F257" s="36">
        <f t="shared" si="44"/>
        <v>4.9916496399999994</v>
      </c>
      <c r="G257" s="36">
        <f t="shared" si="45"/>
        <v>11.152343625687999</v>
      </c>
      <c r="H257" s="36">
        <f t="shared" si="46"/>
        <v>24.916566128512123</v>
      </c>
      <c r="I257" s="36">
        <f t="shared" si="47"/>
        <v>3.84895464544752E-2</v>
      </c>
      <c r="J257" s="36">
        <f t="shared" si="48"/>
        <v>8.5993344688588491E-2</v>
      </c>
      <c r="K257" s="36">
        <f t="shared" ca="1" si="49"/>
        <v>6.549217919706256E-3</v>
      </c>
      <c r="L257" s="36">
        <f t="shared" ca="1" si="50"/>
        <v>1.1402442685796855E-4</v>
      </c>
      <c r="M257" s="36">
        <f t="shared" ca="1" si="51"/>
        <v>193741472.91035613</v>
      </c>
      <c r="N257" s="36">
        <f t="shared" ca="1" si="52"/>
        <v>63624187.389203891</v>
      </c>
      <c r="O257" s="36">
        <f t="shared" ca="1" si="53"/>
        <v>1274231.2712799059</v>
      </c>
      <c r="P257" s="45">
        <f t="shared" ca="1" si="54"/>
        <v>1.0678222083191965E-2</v>
      </c>
      <c r="Q257" s="45"/>
      <c r="R257" s="45"/>
      <c r="S257" s="45"/>
      <c r="T257" s="45"/>
    </row>
    <row r="258" spans="1:20" x14ac:dyDescent="0.2">
      <c r="A258" s="106">
        <v>23223.5</v>
      </c>
      <c r="B258" s="106">
        <v>4.8930199991445988E-3</v>
      </c>
      <c r="D258" s="92">
        <f t="shared" si="42"/>
        <v>2.3223500000000001</v>
      </c>
      <c r="E258" s="92">
        <f t="shared" si="43"/>
        <v>4.8930199991445988E-3</v>
      </c>
      <c r="F258" s="36">
        <f t="shared" si="44"/>
        <v>5.393309522500001</v>
      </c>
      <c r="G258" s="36">
        <f t="shared" si="45"/>
        <v>12.525152369577878</v>
      </c>
      <c r="H258" s="36">
        <f t="shared" si="46"/>
        <v>29.08778760548919</v>
      </c>
      <c r="I258" s="36">
        <f t="shared" si="47"/>
        <v>1.136330499501346E-2</v>
      </c>
      <c r="J258" s="36">
        <f t="shared" si="48"/>
        <v>2.6389571355169509E-2</v>
      </c>
      <c r="K258" s="36">
        <f t="shared" ca="1" si="49"/>
        <v>7.69719422378062E-3</v>
      </c>
      <c r="L258" s="36">
        <f t="shared" ca="1" si="50"/>
        <v>7.8633930821130298E-6</v>
      </c>
      <c r="M258" s="36">
        <f t="shared" ca="1" si="51"/>
        <v>49650095.488699906</v>
      </c>
      <c r="N258" s="36">
        <f t="shared" ca="1" si="52"/>
        <v>11044003.235027103</v>
      </c>
      <c r="O258" s="36">
        <f t="shared" ca="1" si="53"/>
        <v>139075.5572844932</v>
      </c>
      <c r="P258" s="45">
        <f t="shared" ca="1" si="54"/>
        <v>-2.8041742246360211E-3</v>
      </c>
    </row>
    <row r="259" spans="1:20" x14ac:dyDescent="0.2">
      <c r="A259" s="107">
        <v>23266.5</v>
      </c>
      <c r="B259" s="107">
        <v>3.1937800013110973E-3</v>
      </c>
      <c r="C259" s="45"/>
      <c r="D259" s="92">
        <f t="shared" si="42"/>
        <v>2.3266499999999999</v>
      </c>
      <c r="E259" s="92">
        <f t="shared" si="43"/>
        <v>3.1937800013110973E-3</v>
      </c>
      <c r="F259" s="36">
        <f t="shared" si="44"/>
        <v>5.4133002224999993</v>
      </c>
      <c r="G259" s="36">
        <f t="shared" si="45"/>
        <v>12.594854962679623</v>
      </c>
      <c r="H259" s="36">
        <f t="shared" si="46"/>
        <v>29.30381929891854</v>
      </c>
      <c r="I259" s="36">
        <f t="shared" si="47"/>
        <v>7.4308082400504644E-3</v>
      </c>
      <c r="J259" s="36">
        <f t="shared" si="48"/>
        <v>1.7288889991713411E-2</v>
      </c>
      <c r="K259" s="36">
        <f t="shared" ca="1" si="49"/>
        <v>7.7537050470824764E-3</v>
      </c>
      <c r="L259" s="36">
        <f t="shared" ca="1" si="50"/>
        <v>2.0792916423053115E-5</v>
      </c>
      <c r="M259" s="36">
        <f t="shared" ca="1" si="51"/>
        <v>45318855.733398885</v>
      </c>
      <c r="N259" s="36">
        <f t="shared" ca="1" si="52"/>
        <v>9678012.9709072653</v>
      </c>
      <c r="O259" s="36">
        <f t="shared" ca="1" si="53"/>
        <v>114602.83734957346</v>
      </c>
      <c r="P259" s="45">
        <f t="shared" ca="1" si="54"/>
        <v>-4.5599250457713791E-3</v>
      </c>
      <c r="Q259" s="45"/>
      <c r="R259" s="45"/>
      <c r="S259" s="45"/>
      <c r="T259" s="45"/>
    </row>
    <row r="260" spans="1:20" x14ac:dyDescent="0.2">
      <c r="A260" s="106">
        <v>23477</v>
      </c>
      <c r="B260" s="106">
        <v>8.4656399994855747E-3</v>
      </c>
      <c r="D260" s="92">
        <f t="shared" si="42"/>
        <v>2.3477000000000001</v>
      </c>
      <c r="E260" s="92">
        <f t="shared" si="43"/>
        <v>8.4656399994855747E-3</v>
      </c>
      <c r="F260" s="36">
        <f t="shared" si="44"/>
        <v>5.5116952900000005</v>
      </c>
      <c r="G260" s="36">
        <f t="shared" si="45"/>
        <v>12.939807032333002</v>
      </c>
      <c r="H260" s="36">
        <f t="shared" si="46"/>
        <v>30.378784969808191</v>
      </c>
      <c r="I260" s="36">
        <f t="shared" si="47"/>
        <v>1.9874783026792284E-2</v>
      </c>
      <c r="J260" s="36">
        <f t="shared" si="48"/>
        <v>4.6660028112000249E-2</v>
      </c>
      <c r="K260" s="36">
        <f t="shared" ca="1" si="49"/>
        <v>8.0310324779784212E-3</v>
      </c>
      <c r="L260" s="36">
        <f t="shared" ca="1" si="50"/>
        <v>1.8888369775059089E-7</v>
      </c>
      <c r="M260" s="36">
        <f t="shared" ca="1" si="51"/>
        <v>27260048.600280911</v>
      </c>
      <c r="N260" s="36">
        <f t="shared" ca="1" si="52"/>
        <v>4373841.7274176404</v>
      </c>
      <c r="O260" s="36">
        <f t="shared" ca="1" si="53"/>
        <v>30089.188453481329</v>
      </c>
      <c r="P260" s="45">
        <f t="shared" ca="1" si="54"/>
        <v>4.3460752150715348E-4</v>
      </c>
    </row>
    <row r="261" spans="1:20" x14ac:dyDescent="0.2">
      <c r="A261" s="107">
        <v>23481.5</v>
      </c>
      <c r="B261" s="107">
        <v>7.7675799984717742E-3</v>
      </c>
      <c r="C261" s="45"/>
      <c r="D261" s="92">
        <f t="shared" si="42"/>
        <v>2.34815</v>
      </c>
      <c r="E261" s="92">
        <f t="shared" si="43"/>
        <v>7.7675799984717742E-3</v>
      </c>
      <c r="F261" s="36">
        <f t="shared" si="44"/>
        <v>5.5138084224999995</v>
      </c>
      <c r="G261" s="36">
        <f t="shared" si="45"/>
        <v>12.947249247293373</v>
      </c>
      <c r="H261" s="36">
        <f t="shared" si="46"/>
        <v>30.402083320031931</v>
      </c>
      <c r="I261" s="36">
        <f t="shared" si="47"/>
        <v>1.8239442973411495E-2</v>
      </c>
      <c r="J261" s="36">
        <f t="shared" si="48"/>
        <v>4.2828948018016205E-2</v>
      </c>
      <c r="K261" s="36">
        <f t="shared" ca="1" si="49"/>
        <v>8.0369735531740961E-3</v>
      </c>
      <c r="L261" s="36">
        <f t="shared" ca="1" si="50"/>
        <v>7.2572887315152952E-8</v>
      </c>
      <c r="M261" s="36">
        <f t="shared" ca="1" si="51"/>
        <v>26929112.395981312</v>
      </c>
      <c r="N261" s="36">
        <f t="shared" ca="1" si="52"/>
        <v>4284628.3308282513</v>
      </c>
      <c r="O261" s="36">
        <f t="shared" ca="1" si="53"/>
        <v>28897.896423995793</v>
      </c>
      <c r="P261" s="45">
        <f t="shared" ca="1" si="54"/>
        <v>-2.6939355470232199E-4</v>
      </c>
      <c r="Q261" s="45"/>
      <c r="R261" s="45"/>
      <c r="S261" s="45"/>
      <c r="T261" s="45"/>
    </row>
    <row r="262" spans="1:20" x14ac:dyDescent="0.2">
      <c r="A262" s="106">
        <v>23482</v>
      </c>
      <c r="B262" s="106">
        <v>8.5322400045697577E-3</v>
      </c>
      <c r="D262" s="92">
        <f t="shared" si="42"/>
        <v>2.3481999999999998</v>
      </c>
      <c r="E262" s="92">
        <f t="shared" si="43"/>
        <v>8.5322400045697577E-3</v>
      </c>
      <c r="F262" s="36">
        <f t="shared" si="44"/>
        <v>5.5140432399999995</v>
      </c>
      <c r="G262" s="36">
        <f t="shared" si="45"/>
        <v>12.948076336167999</v>
      </c>
      <c r="H262" s="36">
        <f t="shared" si="46"/>
        <v>30.404672852589691</v>
      </c>
      <c r="I262" s="36">
        <f t="shared" si="47"/>
        <v>2.0035405978730703E-2</v>
      </c>
      <c r="J262" s="36">
        <f t="shared" si="48"/>
        <v>4.7047140319255436E-2</v>
      </c>
      <c r="K262" s="36">
        <f t="shared" ca="1" si="49"/>
        <v>8.0376337048373991E-3</v>
      </c>
      <c r="L262" s="36">
        <f t="shared" ca="1" si="50"/>
        <v>2.4463539173493577E-7</v>
      </c>
      <c r="M262" s="36">
        <f t="shared" ca="1" si="51"/>
        <v>26892480.09905095</v>
      </c>
      <c r="N262" s="36">
        <f t="shared" ca="1" si="52"/>
        <v>4274776.2934589162</v>
      </c>
      <c r="O262" s="36">
        <f t="shared" ca="1" si="53"/>
        <v>28767.068717163162</v>
      </c>
      <c r="P262" s="45">
        <f t="shared" ca="1" si="54"/>
        <v>4.9460629973235859E-4</v>
      </c>
    </row>
    <row r="263" spans="1:20" x14ac:dyDescent="0.2">
      <c r="A263" s="107">
        <v>23482.5</v>
      </c>
      <c r="B263" s="107">
        <v>8.096900004602503E-3</v>
      </c>
      <c r="C263" s="45"/>
      <c r="D263" s="92">
        <f t="shared" si="42"/>
        <v>2.3482500000000002</v>
      </c>
      <c r="E263" s="92">
        <f t="shared" si="43"/>
        <v>8.096900004602503E-3</v>
      </c>
      <c r="F263" s="36">
        <f t="shared" si="44"/>
        <v>5.5142780625000007</v>
      </c>
      <c r="G263" s="36">
        <f t="shared" si="45"/>
        <v>12.948903460265628</v>
      </c>
      <c r="H263" s="36">
        <f t="shared" si="46"/>
        <v>30.407262550568763</v>
      </c>
      <c r="I263" s="36">
        <f t="shared" si="47"/>
        <v>1.9013545435807831E-2</v>
      </c>
      <c r="J263" s="36">
        <f t="shared" si="48"/>
        <v>4.464855806963574E-2</v>
      </c>
      <c r="K263" s="36">
        <f t="shared" ca="1" si="49"/>
        <v>8.038293862940124E-3</v>
      </c>
      <c r="L263" s="36">
        <f t="shared" ca="1" si="50"/>
        <v>3.4346798405508337E-9</v>
      </c>
      <c r="M263" s="36">
        <f t="shared" ca="1" si="51"/>
        <v>26855875.460179355</v>
      </c>
      <c r="N263" s="36">
        <f t="shared" ca="1" si="52"/>
        <v>4264936.3588620871</v>
      </c>
      <c r="O263" s="36">
        <f t="shared" ca="1" si="53"/>
        <v>28636.548361321355</v>
      </c>
      <c r="P263" s="45">
        <f t="shared" ca="1" si="54"/>
        <v>5.8606141662378985E-5</v>
      </c>
      <c r="Q263" s="45"/>
      <c r="R263" s="45"/>
      <c r="S263" s="45"/>
      <c r="T263" s="45"/>
    </row>
    <row r="264" spans="1:20" x14ac:dyDescent="0.2">
      <c r="A264" s="106">
        <v>23485.5</v>
      </c>
      <c r="B264" s="106">
        <v>8.3648600048036315E-3</v>
      </c>
      <c r="D264" s="92">
        <f t="shared" si="42"/>
        <v>2.3485499999999999</v>
      </c>
      <c r="E264" s="92">
        <f t="shared" si="43"/>
        <v>8.3648600048036315E-3</v>
      </c>
      <c r="F264" s="36">
        <f t="shared" si="44"/>
        <v>5.5156871024999994</v>
      </c>
      <c r="G264" s="36">
        <f t="shared" si="45"/>
        <v>12.953866944576372</v>
      </c>
      <c r="H264" s="36">
        <f t="shared" si="46"/>
        <v>30.422804212684838</v>
      </c>
      <c r="I264" s="36">
        <f t="shared" si="47"/>
        <v>1.9645291964281567E-2</v>
      </c>
      <c r="J264" s="36">
        <f t="shared" si="48"/>
        <v>4.6137950442713474E-2</v>
      </c>
      <c r="K264" s="36">
        <f t="shared" ca="1" si="49"/>
        <v>8.042254946784351E-3</v>
      </c>
      <c r="L264" s="36">
        <f t="shared" ca="1" si="50"/>
        <v>1.0407402345962332E-7</v>
      </c>
      <c r="M264" s="36">
        <f t="shared" ca="1" si="51"/>
        <v>26636828.134332553</v>
      </c>
      <c r="N264" s="36">
        <f t="shared" ca="1" si="52"/>
        <v>4206150.7617669757</v>
      </c>
      <c r="O264" s="36">
        <f t="shared" ca="1" si="53"/>
        <v>27859.876569057567</v>
      </c>
      <c r="P264" s="45">
        <f t="shared" ca="1" si="54"/>
        <v>3.2260505801928047E-4</v>
      </c>
    </row>
    <row r="265" spans="1:20" x14ac:dyDescent="0.2">
      <c r="A265" s="107">
        <v>23486</v>
      </c>
      <c r="B265" s="107">
        <v>8.499520001350902E-3</v>
      </c>
      <c r="C265" s="45"/>
      <c r="D265" s="92">
        <f t="shared" si="42"/>
        <v>2.3485999999999998</v>
      </c>
      <c r="E265" s="92">
        <f t="shared" si="43"/>
        <v>8.499520001350902E-3</v>
      </c>
      <c r="F265" s="36">
        <f t="shared" si="44"/>
        <v>5.5159219599999991</v>
      </c>
      <c r="G265" s="36">
        <f t="shared" si="45"/>
        <v>12.954694315255997</v>
      </c>
      <c r="H265" s="36">
        <f t="shared" si="46"/>
        <v>30.425395068810232</v>
      </c>
      <c r="I265" s="36">
        <f t="shared" si="47"/>
        <v>1.9961972675172728E-2</v>
      </c>
      <c r="J265" s="36">
        <f t="shared" si="48"/>
        <v>4.6882689024910662E-2</v>
      </c>
      <c r="K265" s="36">
        <f t="shared" ca="1" si="49"/>
        <v>8.0429151499630328E-3</v>
      </c>
      <c r="L265" s="36">
        <f t="shared" ca="1" si="50"/>
        <v>2.0848799031093817E-7</v>
      </c>
      <c r="M265" s="36">
        <f t="shared" ca="1" si="51"/>
        <v>26600416.945949633</v>
      </c>
      <c r="N265" s="36">
        <f t="shared" ca="1" si="52"/>
        <v>4196395.4727113154</v>
      </c>
      <c r="O265" s="36">
        <f t="shared" ca="1" si="53"/>
        <v>27731.505656219142</v>
      </c>
      <c r="P265" s="45">
        <f t="shared" ca="1" si="54"/>
        <v>4.5660485138786927E-4</v>
      </c>
      <c r="Q265" s="45"/>
      <c r="R265" s="45"/>
      <c r="S265" s="45"/>
      <c r="T265" s="45"/>
    </row>
    <row r="266" spans="1:20" x14ac:dyDescent="0.2">
      <c r="A266" s="106">
        <v>23659.5</v>
      </c>
      <c r="B266" s="106">
        <v>7.7565399988088757E-3</v>
      </c>
      <c r="D266" s="92">
        <f t="shared" si="42"/>
        <v>2.3659500000000002</v>
      </c>
      <c r="E266" s="92">
        <f t="shared" si="43"/>
        <v>7.7565399988088757E-3</v>
      </c>
      <c r="F266" s="36">
        <f t="shared" si="44"/>
        <v>5.597719402500001</v>
      </c>
      <c r="G266" s="36">
        <f t="shared" si="45"/>
        <v>13.243924220344878</v>
      </c>
      <c r="H266" s="36">
        <f t="shared" si="46"/>
        <v>31.334462509124968</v>
      </c>
      <c r="I266" s="36">
        <f t="shared" si="47"/>
        <v>1.8351585810181863E-2</v>
      </c>
      <c r="J266" s="36">
        <f t="shared" si="48"/>
        <v>4.3418934447599783E-2</v>
      </c>
      <c r="K266" s="36">
        <f t="shared" ca="1" si="49"/>
        <v>8.2723944524456701E-3</v>
      </c>
      <c r="L266" s="36">
        <f t="shared" ca="1" si="50"/>
        <v>2.6610581733691568E-7</v>
      </c>
      <c r="M266" s="36">
        <f t="shared" ca="1" si="51"/>
        <v>15594469.535909841</v>
      </c>
      <c r="N266" s="36">
        <f t="shared" ca="1" si="52"/>
        <v>1522537.1053613008</v>
      </c>
      <c r="O266" s="36">
        <f t="shared" ca="1" si="53"/>
        <v>1212.1528200384271</v>
      </c>
      <c r="P266" s="45">
        <f t="shared" ca="1" si="54"/>
        <v>-5.1585445363679441E-4</v>
      </c>
    </row>
    <row r="267" spans="1:20" x14ac:dyDescent="0.2">
      <c r="A267" s="107">
        <v>23723.5</v>
      </c>
      <c r="B267" s="107">
        <v>7.5530199974309653E-3</v>
      </c>
      <c r="C267" s="45"/>
      <c r="D267" s="92">
        <f t="shared" si="42"/>
        <v>2.37235</v>
      </c>
      <c r="E267" s="92">
        <f t="shared" si="43"/>
        <v>7.5530199974309653E-3</v>
      </c>
      <c r="F267" s="36">
        <f t="shared" si="44"/>
        <v>5.6280445224999998</v>
      </c>
      <c r="G267" s="36">
        <f t="shared" si="45"/>
        <v>13.351691422952873</v>
      </c>
      <c r="H267" s="36">
        <f t="shared" si="46"/>
        <v>31.67488514724225</v>
      </c>
      <c r="I267" s="36">
        <f t="shared" si="47"/>
        <v>1.7918406990905349E-2</v>
      </c>
      <c r="J267" s="36">
        <f t="shared" si="48"/>
        <v>4.2508732824874301E-2</v>
      </c>
      <c r="K267" s="36">
        <f t="shared" ca="1" si="49"/>
        <v>8.3572396366030643E-3</v>
      </c>
      <c r="L267" s="36">
        <f t="shared" ca="1" si="50"/>
        <v>6.4676922803010119E-7</v>
      </c>
      <c r="M267" s="36">
        <f t="shared" ca="1" si="51"/>
        <v>12328257.9657385</v>
      </c>
      <c r="N267" s="36">
        <f t="shared" ca="1" si="52"/>
        <v>881796.30590918136</v>
      </c>
      <c r="O267" s="36">
        <f t="shared" ca="1" si="53"/>
        <v>164.43229411912333</v>
      </c>
      <c r="P267" s="45">
        <f t="shared" ca="1" si="54"/>
        <v>-8.0421963917209904E-4</v>
      </c>
      <c r="Q267" s="45"/>
      <c r="R267" s="45"/>
      <c r="S267" s="45"/>
      <c r="T267" s="45"/>
    </row>
    <row r="268" spans="1:20" x14ac:dyDescent="0.2">
      <c r="A268" s="106">
        <v>23959</v>
      </c>
      <c r="B268" s="106">
        <v>1.2397880003845785E-2</v>
      </c>
      <c r="D268" s="92">
        <f t="shared" si="42"/>
        <v>2.3959000000000001</v>
      </c>
      <c r="E268" s="92">
        <f t="shared" si="43"/>
        <v>1.2397880003845785E-2</v>
      </c>
      <c r="F268" s="36">
        <f t="shared" si="44"/>
        <v>5.7403368100000005</v>
      </c>
      <c r="G268" s="36">
        <f t="shared" si="45"/>
        <v>13.753272963079002</v>
      </c>
      <c r="H268" s="36">
        <f t="shared" si="46"/>
        <v>32.951466692240984</v>
      </c>
      <c r="I268" s="36">
        <f t="shared" si="47"/>
        <v>2.9704080701214119E-2</v>
      </c>
      <c r="J268" s="36">
        <f t="shared" si="48"/>
        <v>7.1168006952038912E-2</v>
      </c>
      <c r="K268" s="36">
        <f t="shared" ca="1" si="49"/>
        <v>8.6703517741612921E-3</v>
      </c>
      <c r="L268" s="36">
        <f t="shared" ca="1" si="50"/>
        <v>1.3894466703094808E-5</v>
      </c>
      <c r="M268" s="36">
        <f t="shared" ca="1" si="51"/>
        <v>3752770.4452291261</v>
      </c>
      <c r="N268" s="36">
        <f t="shared" ca="1" si="52"/>
        <v>14385.304318944412</v>
      </c>
      <c r="O268" s="36">
        <f t="shared" ca="1" si="53"/>
        <v>33756.465358098394</v>
      </c>
      <c r="P268" s="45">
        <f t="shared" ca="1" si="54"/>
        <v>3.7275282296844927E-3</v>
      </c>
    </row>
    <row r="269" spans="1:20" x14ac:dyDescent="0.2">
      <c r="A269" s="107">
        <v>24657.5</v>
      </c>
      <c r="B269" s="107">
        <v>1.4457900004344992E-2</v>
      </c>
      <c r="C269" s="45"/>
      <c r="D269" s="92">
        <f t="shared" si="42"/>
        <v>2.4657499999999999</v>
      </c>
      <c r="E269" s="92">
        <f t="shared" si="43"/>
        <v>1.4457900004344992E-2</v>
      </c>
      <c r="F269" s="36">
        <f t="shared" si="44"/>
        <v>6.0799230624999998</v>
      </c>
      <c r="G269" s="36">
        <f t="shared" si="45"/>
        <v>14.991570291359373</v>
      </c>
      <c r="H269" s="36">
        <f t="shared" si="46"/>
        <v>36.965464445919373</v>
      </c>
      <c r="I269" s="36">
        <f t="shared" si="47"/>
        <v>3.564956693571366E-2</v>
      </c>
      <c r="J269" s="36">
        <f t="shared" si="48"/>
        <v>8.7902919671735955E-2</v>
      </c>
      <c r="K269" s="36">
        <f t="shared" ca="1" si="49"/>
        <v>9.6074538272908419E-3</v>
      </c>
      <c r="L269" s="36">
        <f t="shared" ca="1" si="50"/>
        <v>2.3526828116499224E-5</v>
      </c>
      <c r="M269" s="36">
        <f t="shared" ca="1" si="51"/>
        <v>5703074.9003516836</v>
      </c>
      <c r="N269" s="36">
        <f t="shared" ca="1" si="52"/>
        <v>9119804.3062302414</v>
      </c>
      <c r="O269" s="36">
        <f t="shared" ca="1" si="53"/>
        <v>422537.58085194277</v>
      </c>
      <c r="P269" s="45">
        <f t="shared" ca="1" si="54"/>
        <v>4.8504461770541504E-3</v>
      </c>
      <c r="Q269" s="45"/>
      <c r="R269" s="45"/>
      <c r="S269" s="45"/>
      <c r="T269" s="45"/>
    </row>
    <row r="270" spans="1:20" x14ac:dyDescent="0.2">
      <c r="A270" s="106">
        <v>24901</v>
      </c>
      <c r="B270" s="106">
        <v>1.4777320000575855E-2</v>
      </c>
      <c r="D270" s="92">
        <f t="shared" si="42"/>
        <v>2.4901</v>
      </c>
      <c r="E270" s="92">
        <f t="shared" si="43"/>
        <v>1.4777320000575855E-2</v>
      </c>
      <c r="F270" s="36">
        <f t="shared" si="44"/>
        <v>6.2005980100000002</v>
      </c>
      <c r="G270" s="36">
        <f t="shared" si="45"/>
        <v>15.440109104701001</v>
      </c>
      <c r="H270" s="36">
        <f t="shared" si="46"/>
        <v>38.447415681615965</v>
      </c>
      <c r="I270" s="36">
        <f t="shared" si="47"/>
        <v>3.6797004533433937E-2</v>
      </c>
      <c r="J270" s="36">
        <f t="shared" si="48"/>
        <v>9.1628220988703851E-2</v>
      </c>
      <c r="K270" s="36">
        <f t="shared" ca="1" si="49"/>
        <v>9.9370856046658417E-3</v>
      </c>
      <c r="L270" s="36">
        <f t="shared" ca="1" si="50"/>
        <v>2.3427869007350374E-5</v>
      </c>
      <c r="M270" s="36">
        <f t="shared" ca="1" si="51"/>
        <v>14252978.176378388</v>
      </c>
      <c r="N270" s="36">
        <f t="shared" ca="1" si="52"/>
        <v>15571761.526277781</v>
      </c>
      <c r="O270" s="36">
        <f t="shared" ca="1" si="53"/>
        <v>637288.69916722632</v>
      </c>
      <c r="P270" s="45">
        <f t="shared" ca="1" si="54"/>
        <v>4.8402343959100137E-3</v>
      </c>
    </row>
    <row r="271" spans="1:20" x14ac:dyDescent="0.2">
      <c r="A271" s="107">
        <v>24969.5</v>
      </c>
      <c r="B271" s="107">
        <v>5.9657399979187176E-3</v>
      </c>
      <c r="C271" s="45"/>
      <c r="D271" s="92">
        <f t="shared" si="42"/>
        <v>2.49695</v>
      </c>
      <c r="E271" s="92">
        <f t="shared" si="43"/>
        <v>5.9657399979187176E-3</v>
      </c>
      <c r="F271" s="36">
        <f t="shared" si="44"/>
        <v>6.2347593024999997</v>
      </c>
      <c r="G271" s="36">
        <f t="shared" si="45"/>
        <v>15.567882240377374</v>
      </c>
      <c r="H271" s="36">
        <f t="shared" si="46"/>
        <v>38.872223560110285</v>
      </c>
      <c r="I271" s="36">
        <f t="shared" si="47"/>
        <v>1.4896154487803142E-2</v>
      </c>
      <c r="J271" s="36">
        <f t="shared" si="48"/>
        <v>3.7194952948320058E-2</v>
      </c>
      <c r="K271" s="36">
        <f t="shared" ca="1" si="49"/>
        <v>1.0030090940683667E-2</v>
      </c>
      <c r="L271" s="36">
        <f t="shared" ca="1" si="50"/>
        <v>1.651894858595433E-5</v>
      </c>
      <c r="M271" s="36">
        <f t="shared" ca="1" si="51"/>
        <v>17258306.969374564</v>
      </c>
      <c r="N271" s="36">
        <f t="shared" ca="1" si="52"/>
        <v>17629644.267013803</v>
      </c>
      <c r="O271" s="36">
        <f t="shared" ca="1" si="53"/>
        <v>703392.47131999629</v>
      </c>
      <c r="P271" s="45">
        <f t="shared" ca="1" si="54"/>
        <v>-4.064350942764949E-3</v>
      </c>
      <c r="Q271" s="45"/>
      <c r="R271" s="45"/>
      <c r="S271" s="45"/>
      <c r="T271" s="45"/>
    </row>
    <row r="272" spans="1:20" x14ac:dyDescent="0.2">
      <c r="A272" s="106">
        <v>25029</v>
      </c>
      <c r="B272" s="106">
        <v>9.370280007715337E-3</v>
      </c>
      <c r="D272" s="92">
        <f t="shared" si="42"/>
        <v>2.5028999999999999</v>
      </c>
      <c r="E272" s="92">
        <f t="shared" si="43"/>
        <v>9.370280007715337E-3</v>
      </c>
      <c r="F272" s="36">
        <f t="shared" si="44"/>
        <v>6.2645084099999995</v>
      </c>
      <c r="G272" s="36">
        <f t="shared" si="45"/>
        <v>15.679438099388998</v>
      </c>
      <c r="H272" s="36">
        <f t="shared" si="46"/>
        <v>39.244065618960718</v>
      </c>
      <c r="I272" s="36">
        <f t="shared" si="47"/>
        <v>2.3452873831310717E-2</v>
      </c>
      <c r="J272" s="36">
        <f t="shared" si="48"/>
        <v>5.8700197912387592E-2</v>
      </c>
      <c r="K272" s="36">
        <f t="shared" ca="1" si="49"/>
        <v>1.0110974682807078E-2</v>
      </c>
      <c r="L272" s="36">
        <f t="shared" ca="1" si="50"/>
        <v>5.486286017092602E-7</v>
      </c>
      <c r="M272" s="36">
        <f t="shared" ca="1" si="51"/>
        <v>20066021.852752954</v>
      </c>
      <c r="N272" s="36">
        <f t="shared" ca="1" si="52"/>
        <v>19495909.664366588</v>
      </c>
      <c r="O272" s="36">
        <f t="shared" ca="1" si="53"/>
        <v>762629.49166252569</v>
      </c>
      <c r="P272" s="45">
        <f t="shared" ca="1" si="54"/>
        <v>-7.4069467509174126E-4</v>
      </c>
    </row>
    <row r="273" spans="1:20" x14ac:dyDescent="0.2">
      <c r="A273" s="107">
        <v>25170</v>
      </c>
      <c r="B273" s="107">
        <v>9.9843999996664934E-3</v>
      </c>
      <c r="C273" s="45"/>
      <c r="D273" s="92">
        <f t="shared" si="42"/>
        <v>2.5169999999999999</v>
      </c>
      <c r="E273" s="92">
        <f t="shared" si="43"/>
        <v>9.9843999996664934E-3</v>
      </c>
      <c r="F273" s="36">
        <f t="shared" si="44"/>
        <v>6.3352889999999995</v>
      </c>
      <c r="G273" s="36">
        <f t="shared" si="45"/>
        <v>15.945922412999998</v>
      </c>
      <c r="H273" s="36">
        <f t="shared" si="46"/>
        <v>40.135886713520996</v>
      </c>
      <c r="I273" s="36">
        <f t="shared" si="47"/>
        <v>2.5130734799160562E-2</v>
      </c>
      <c r="J273" s="36">
        <f t="shared" si="48"/>
        <v>6.3254059489487133E-2</v>
      </c>
      <c r="K273" s="36">
        <f t="shared" ca="1" si="49"/>
        <v>1.0303012852193351E-2</v>
      </c>
      <c r="L273" s="36">
        <f t="shared" ca="1" si="50"/>
        <v>1.0151414979530105E-7</v>
      </c>
      <c r="M273" s="36">
        <f t="shared" ca="1" si="51"/>
        <v>27408213.582457989</v>
      </c>
      <c r="N273" s="36">
        <f t="shared" ca="1" si="52"/>
        <v>24190466.865725234</v>
      </c>
      <c r="O273" s="36">
        <f t="shared" ca="1" si="53"/>
        <v>909207.7502560094</v>
      </c>
      <c r="P273" s="45">
        <f t="shared" ca="1" si="54"/>
        <v>-3.186128525268575E-4</v>
      </c>
      <c r="Q273" s="45"/>
      <c r="R273" s="45"/>
      <c r="S273" s="45"/>
      <c r="T273" s="45"/>
    </row>
    <row r="274" spans="1:20" x14ac:dyDescent="0.2">
      <c r="A274" s="106">
        <v>25230</v>
      </c>
      <c r="B274" s="106">
        <v>1.5543599998636637E-2</v>
      </c>
      <c r="D274" s="92">
        <f t="shared" si="42"/>
        <v>2.5230000000000001</v>
      </c>
      <c r="E274" s="92">
        <f t="shared" si="43"/>
        <v>1.5543599998636637E-2</v>
      </c>
      <c r="F274" s="36">
        <f t="shared" si="44"/>
        <v>6.3655290000000004</v>
      </c>
      <c r="G274" s="36">
        <f t="shared" si="45"/>
        <v>16.060229667000002</v>
      </c>
      <c r="H274" s="36">
        <f t="shared" si="46"/>
        <v>40.519959449841004</v>
      </c>
      <c r="I274" s="36">
        <f t="shared" si="47"/>
        <v>3.9216502796560235E-2</v>
      </c>
      <c r="J274" s="36">
        <f t="shared" si="48"/>
        <v>9.8943236555721473E-2</v>
      </c>
      <c r="K274" s="36">
        <f t="shared" ca="1" si="49"/>
        <v>1.0384886541026572E-2</v>
      </c>
      <c r="L274" s="36">
        <f t="shared" ca="1" si="50"/>
        <v>2.6612324537727193E-5</v>
      </c>
      <c r="M274" s="36">
        <f t="shared" ca="1" si="51"/>
        <v>30808598.600096751</v>
      </c>
      <c r="N274" s="36">
        <f t="shared" ca="1" si="52"/>
        <v>26295895.689789556</v>
      </c>
      <c r="O274" s="36">
        <f t="shared" ca="1" si="53"/>
        <v>974004.39521200175</v>
      </c>
      <c r="P274" s="45">
        <f t="shared" ca="1" si="54"/>
        <v>5.158713457610065E-3</v>
      </c>
    </row>
    <row r="275" spans="1:20" x14ac:dyDescent="0.2">
      <c r="A275" s="107">
        <v>25371</v>
      </c>
      <c r="B275" s="107">
        <v>1.3157720000890549E-2</v>
      </c>
      <c r="C275" s="45"/>
      <c r="D275" s="92">
        <f t="shared" si="42"/>
        <v>2.5371000000000001</v>
      </c>
      <c r="E275" s="92">
        <f t="shared" si="43"/>
        <v>1.3157720000890549E-2</v>
      </c>
      <c r="F275" s="36">
        <f t="shared" si="44"/>
        <v>6.4368764100000009</v>
      </c>
      <c r="G275" s="36">
        <f t="shared" si="45"/>
        <v>16.330999139811002</v>
      </c>
      <c r="H275" s="36">
        <f t="shared" si="46"/>
        <v>41.4333779176145</v>
      </c>
      <c r="I275" s="36">
        <f t="shared" si="47"/>
        <v>3.3382451414259412E-2</v>
      </c>
      <c r="J275" s="36">
        <f t="shared" si="48"/>
        <v>8.469461748311756E-2</v>
      </c>
      <c r="K275" s="36">
        <f t="shared" ca="1" si="49"/>
        <v>1.0577654709156411E-2</v>
      </c>
      <c r="L275" s="36">
        <f t="shared" ca="1" si="50"/>
        <v>6.6567369096111632E-6</v>
      </c>
      <c r="M275" s="36">
        <f t="shared" ca="1" si="51"/>
        <v>39394652.116564207</v>
      </c>
      <c r="N275" s="36">
        <f t="shared" ca="1" si="52"/>
        <v>31471841.467135247</v>
      </c>
      <c r="O275" s="36">
        <f t="shared" ca="1" si="53"/>
        <v>1131298.7420354898</v>
      </c>
      <c r="P275" s="45">
        <f t="shared" ca="1" si="54"/>
        <v>2.580065291734138E-3</v>
      </c>
      <c r="Q275" s="45"/>
      <c r="R275" s="45"/>
      <c r="S275" s="45"/>
      <c r="T275" s="45"/>
    </row>
    <row r="276" spans="1:20" x14ac:dyDescent="0.2">
      <c r="A276" s="106">
        <v>25486.5</v>
      </c>
      <c r="B276" s="106">
        <v>1.3884179999877233E-2</v>
      </c>
      <c r="D276" s="92">
        <f t="shared" si="42"/>
        <v>2.5486499999999999</v>
      </c>
      <c r="E276" s="92">
        <f t="shared" si="43"/>
        <v>1.3884179999877233E-2</v>
      </c>
      <c r="F276" s="36">
        <f t="shared" si="44"/>
        <v>6.4956168224999997</v>
      </c>
      <c r="G276" s="36">
        <f t="shared" si="45"/>
        <v>16.555053814664625</v>
      </c>
      <c r="H276" s="36">
        <f t="shared" si="46"/>
        <v>42.19303790474499</v>
      </c>
      <c r="I276" s="36">
        <f t="shared" si="47"/>
        <v>3.5385915356687107E-2</v>
      </c>
      <c r="J276" s="36">
        <f t="shared" si="48"/>
        <v>9.0186313173820587E-2</v>
      </c>
      <c r="K276" s="36">
        <f t="shared" ca="1" si="49"/>
        <v>1.0735942094476508E-2</v>
      </c>
      <c r="L276" s="36">
        <f t="shared" ca="1" si="50"/>
        <v>9.9114019090019428E-6</v>
      </c>
      <c r="M276" s="36">
        <f t="shared" ca="1" si="51"/>
        <v>46999405.318256676</v>
      </c>
      <c r="N276" s="36">
        <f t="shared" ca="1" si="52"/>
        <v>35926632.709204212</v>
      </c>
      <c r="O276" s="36">
        <f t="shared" ca="1" si="53"/>
        <v>1264763.0370091042</v>
      </c>
      <c r="P276" s="45">
        <f t="shared" ca="1" si="54"/>
        <v>3.1482379054007248E-3</v>
      </c>
    </row>
    <row r="277" spans="1:20" x14ac:dyDescent="0.2">
      <c r="A277" s="107">
        <v>25568</v>
      </c>
      <c r="B277" s="107">
        <v>1.0093760000017937E-2</v>
      </c>
      <c r="C277" s="45"/>
      <c r="D277" s="92">
        <f t="shared" ref="D277:D340" si="55">A277/A$18</f>
        <v>2.5568</v>
      </c>
      <c r="E277" s="92">
        <f t="shared" ref="E277:E340" si="56">B277/B$18</f>
        <v>1.0093760000017937E-2</v>
      </c>
      <c r="F277" s="36">
        <f t="shared" ref="F277:F340" si="57">D277*D277</f>
        <v>6.5372262399999999</v>
      </c>
      <c r="G277" s="36">
        <f t="shared" ref="G277:G340" si="58">D277*F277</f>
        <v>16.714380050431998</v>
      </c>
      <c r="H277" s="36">
        <f t="shared" ref="H277:H340" si="59">F277*F277</f>
        <v>42.735326912944537</v>
      </c>
      <c r="I277" s="36">
        <f t="shared" ref="I277:I340" si="60">E277*D277</f>
        <v>2.580772556804586E-2</v>
      </c>
      <c r="J277" s="36">
        <f t="shared" ref="J277:J340" si="61">I277*D277</f>
        <v>6.5985192732379655E-2</v>
      </c>
      <c r="K277" s="36">
        <f t="shared" ref="K277:K340" ca="1" si="62">+E$4+E$5*D277+E$6*D277^2</f>
        <v>1.0847840835320163E-2</v>
      </c>
      <c r="L277" s="36">
        <f t="shared" ref="L277:L340" ca="1" si="63">+(K277-E277)^2</f>
        <v>5.6863790617010244E-7</v>
      </c>
      <c r="M277" s="36">
        <f t="shared" ref="M277:M340" ca="1" si="64">(M$1-M$2*D277+M$3*F277)^2</f>
        <v>52646543.051610097</v>
      </c>
      <c r="N277" s="36">
        <f t="shared" ref="N277:N340" ca="1" si="65">(-M$2+M$4*D277-M$5*F277)^2</f>
        <v>39173161.267599434</v>
      </c>
      <c r="O277" s="36">
        <f t="shared" ref="O277:O340" ca="1" si="66">+(M$3-D277*M$5+F277*M$6)^2</f>
        <v>1361083.1457096525</v>
      </c>
      <c r="P277" s="45">
        <f t="shared" ref="P277:P340" ca="1" si="67">+E277-K277</f>
        <v>-7.5408083530222568E-4</v>
      </c>
      <c r="Q277" s="45"/>
      <c r="R277" s="45"/>
      <c r="S277" s="45"/>
      <c r="T277" s="45"/>
    </row>
    <row r="278" spans="1:20" x14ac:dyDescent="0.2">
      <c r="A278" s="106">
        <v>26245</v>
      </c>
      <c r="B278" s="106">
        <v>1.2503400001151022E-2</v>
      </c>
      <c r="D278" s="92">
        <f t="shared" si="55"/>
        <v>2.6244999999999998</v>
      </c>
      <c r="E278" s="92">
        <f t="shared" si="56"/>
        <v>1.2503400001151022E-2</v>
      </c>
      <c r="F278" s="36">
        <f t="shared" si="57"/>
        <v>6.8880002499999993</v>
      </c>
      <c r="G278" s="36">
        <f t="shared" si="58"/>
        <v>18.077556656124997</v>
      </c>
      <c r="H278" s="36">
        <f t="shared" si="59"/>
        <v>47.444547444000051</v>
      </c>
      <c r="I278" s="36">
        <f t="shared" si="60"/>
        <v>3.2815173303020855E-2</v>
      </c>
      <c r="J278" s="36">
        <f t="shared" si="61"/>
        <v>8.6123422333778232E-2</v>
      </c>
      <c r="K278" s="36">
        <f t="shared" ca="1" si="62"/>
        <v>1.1783968874526164E-2</v>
      </c>
      <c r="L278" s="36">
        <f t="shared" ca="1" si="63"/>
        <v>5.175811459567121E-7</v>
      </c>
      <c r="M278" s="36">
        <f t="shared" ca="1" si="64"/>
        <v>106295499.90815865</v>
      </c>
      <c r="N278" s="36">
        <f t="shared" ca="1" si="65"/>
        <v>68395245.132429749</v>
      </c>
      <c r="O278" s="36">
        <f t="shared" ca="1" si="66"/>
        <v>2201916.5748224556</v>
      </c>
      <c r="P278" s="45">
        <f t="shared" ca="1" si="67"/>
        <v>7.1943112662485771E-4</v>
      </c>
    </row>
    <row r="279" spans="1:20" x14ac:dyDescent="0.2">
      <c r="A279" s="107">
        <v>26364.5</v>
      </c>
      <c r="B279" s="107">
        <v>1.0467139996762853E-2</v>
      </c>
      <c r="C279" s="45"/>
      <c r="D279" s="92">
        <f t="shared" si="55"/>
        <v>2.63645</v>
      </c>
      <c r="E279" s="92">
        <f t="shared" si="56"/>
        <v>1.0467139996762853E-2</v>
      </c>
      <c r="F279" s="36">
        <f t="shared" si="57"/>
        <v>6.9508686024999999</v>
      </c>
      <c r="G279" s="36">
        <f t="shared" si="58"/>
        <v>18.325617527061123</v>
      </c>
      <c r="H279" s="36">
        <f t="shared" si="59"/>
        <v>48.314574329220299</v>
      </c>
      <c r="I279" s="36">
        <f t="shared" si="60"/>
        <v>2.7596091244465423E-2</v>
      </c>
      <c r="J279" s="36">
        <f t="shared" si="61"/>
        <v>7.2755714761470858E-2</v>
      </c>
      <c r="K279" s="36">
        <f t="shared" ca="1" si="62"/>
        <v>1.1950434440750467E-2</v>
      </c>
      <c r="L279" s="36">
        <f t="shared" ca="1" si="63"/>
        <v>2.200162407564524E-6</v>
      </c>
      <c r="M279" s="36">
        <f t="shared" ca="1" si="64"/>
        <v>116618885.86466639</v>
      </c>
      <c r="N279" s="36">
        <f t="shared" ca="1" si="65"/>
        <v>73788149.616317645</v>
      </c>
      <c r="O279" s="36">
        <f t="shared" ca="1" si="66"/>
        <v>2353021.2202144857</v>
      </c>
      <c r="P279" s="45">
        <f t="shared" ca="1" si="67"/>
        <v>-1.4832944439876136E-3</v>
      </c>
      <c r="Q279" s="45"/>
      <c r="R279" s="45"/>
      <c r="S279" s="45"/>
      <c r="T279" s="45"/>
    </row>
    <row r="280" spans="1:20" x14ac:dyDescent="0.2">
      <c r="A280" s="106">
        <v>26429</v>
      </c>
      <c r="B280" s="106">
        <v>7.4182799944537692E-3</v>
      </c>
      <c r="D280" s="92">
        <f t="shared" si="55"/>
        <v>2.6429</v>
      </c>
      <c r="E280" s="92">
        <f t="shared" si="56"/>
        <v>7.4182799944537692E-3</v>
      </c>
      <c r="F280" s="36">
        <f t="shared" si="57"/>
        <v>6.98492041</v>
      </c>
      <c r="G280" s="36">
        <f t="shared" si="58"/>
        <v>18.460446151589</v>
      </c>
      <c r="H280" s="36">
        <f t="shared" si="59"/>
        <v>48.789113134034565</v>
      </c>
      <c r="I280" s="36">
        <f t="shared" si="60"/>
        <v>1.9605772197341866E-2</v>
      </c>
      <c r="J280" s="36">
        <f t="shared" si="61"/>
        <v>5.181609534035482E-2</v>
      </c>
      <c r="K280" s="36">
        <f t="shared" ca="1" si="62"/>
        <v>1.2040436902136064E-2</v>
      </c>
      <c r="L280" s="36">
        <f t="shared" ca="1" si="63"/>
        <v>2.1364334479235149E-5</v>
      </c>
      <c r="M280" s="36">
        <f t="shared" ca="1" si="64"/>
        <v>122251641.94972287</v>
      </c>
      <c r="N280" s="36">
        <f t="shared" ca="1" si="65"/>
        <v>76707179.069196478</v>
      </c>
      <c r="O280" s="36">
        <f t="shared" ca="1" si="66"/>
        <v>2434357.355443262</v>
      </c>
      <c r="P280" s="45">
        <f t="shared" ca="1" si="67"/>
        <v>-4.6221569076822944E-3</v>
      </c>
    </row>
    <row r="281" spans="1:20" x14ac:dyDescent="0.2">
      <c r="A281" s="107">
        <v>26497</v>
      </c>
      <c r="B281" s="107">
        <v>1.845203999982914E-2</v>
      </c>
      <c r="C281" s="45"/>
      <c r="D281" s="92">
        <f t="shared" si="55"/>
        <v>2.6497000000000002</v>
      </c>
      <c r="E281" s="92">
        <f t="shared" si="56"/>
        <v>1.845203999982914E-2</v>
      </c>
      <c r="F281" s="36">
        <f t="shared" si="57"/>
        <v>7.020910090000001</v>
      </c>
      <c r="G281" s="36">
        <f t="shared" si="58"/>
        <v>18.603305465473003</v>
      </c>
      <c r="H281" s="36">
        <f t="shared" si="59"/>
        <v>49.29317849186382</v>
      </c>
      <c r="I281" s="36">
        <f t="shared" si="60"/>
        <v>4.8892370387547276E-2</v>
      </c>
      <c r="J281" s="36">
        <f t="shared" si="61"/>
        <v>0.12955011381588402</v>
      </c>
      <c r="K281" s="36">
        <f t="shared" ca="1" si="62"/>
        <v>1.2135439256417057E-2</v>
      </c>
      <c r="L281" s="36">
        <f t="shared" ca="1" si="63"/>
        <v>3.9899444951674069E-5</v>
      </c>
      <c r="M281" s="36">
        <f t="shared" ca="1" si="64"/>
        <v>128226574.44850859</v>
      </c>
      <c r="N281" s="36">
        <f t="shared" ca="1" si="65"/>
        <v>79786450.088091373</v>
      </c>
      <c r="O281" s="36">
        <f t="shared" ca="1" si="66"/>
        <v>2519822.5450687623</v>
      </c>
      <c r="P281" s="45">
        <f t="shared" ca="1" si="67"/>
        <v>6.3166007434120822E-3</v>
      </c>
      <c r="Q281" s="45"/>
      <c r="R281" s="45"/>
      <c r="S281" s="45"/>
      <c r="T281" s="45"/>
    </row>
    <row r="282" spans="1:20" x14ac:dyDescent="0.2">
      <c r="A282" s="106">
        <v>26556.5</v>
      </c>
      <c r="B282" s="106">
        <v>9.8565799999050796E-3</v>
      </c>
      <c r="D282" s="92">
        <f t="shared" si="55"/>
        <v>2.6556500000000001</v>
      </c>
      <c r="E282" s="92">
        <f t="shared" si="56"/>
        <v>9.8565799999050796E-3</v>
      </c>
      <c r="F282" s="36">
        <f t="shared" si="57"/>
        <v>7.0524769225000004</v>
      </c>
      <c r="G282" s="36">
        <f t="shared" si="58"/>
        <v>18.728910339237128</v>
      </c>
      <c r="H282" s="36">
        <f t="shared" si="59"/>
        <v>49.737430742395077</v>
      </c>
      <c r="I282" s="36">
        <f t="shared" si="60"/>
        <v>2.6175626676747926E-2</v>
      </c>
      <c r="J282" s="36">
        <f t="shared" si="61"/>
        <v>6.9513302984105629E-2</v>
      </c>
      <c r="K282" s="36">
        <f t="shared" ca="1" si="62"/>
        <v>1.2218664018557668E-2</v>
      </c>
      <c r="L282" s="36">
        <f t="shared" ca="1" si="63"/>
        <v>5.5794409111739621E-6</v>
      </c>
      <c r="M282" s="36">
        <f t="shared" ca="1" si="64"/>
        <v>133479375.5992858</v>
      </c>
      <c r="N282" s="36">
        <f t="shared" ca="1" si="65"/>
        <v>82479609.766932666</v>
      </c>
      <c r="O282" s="36">
        <f t="shared" ca="1" si="66"/>
        <v>2594292.5734489416</v>
      </c>
      <c r="P282" s="45">
        <f t="shared" ca="1" si="67"/>
        <v>-2.3620840186525886E-3</v>
      </c>
    </row>
    <row r="283" spans="1:20" x14ac:dyDescent="0.2">
      <c r="A283" s="107">
        <v>26659</v>
      </c>
      <c r="B283" s="107">
        <v>1.0561880000750534E-2</v>
      </c>
      <c r="C283" s="45"/>
      <c r="D283" s="92">
        <f t="shared" si="55"/>
        <v>2.6659000000000002</v>
      </c>
      <c r="E283" s="92">
        <f t="shared" si="56"/>
        <v>1.0561880000750534E-2</v>
      </c>
      <c r="F283" s="36">
        <f t="shared" si="57"/>
        <v>7.107022810000001</v>
      </c>
      <c r="G283" s="36">
        <f t="shared" si="58"/>
        <v>18.946612109179004</v>
      </c>
      <c r="H283" s="36">
        <f t="shared" si="59"/>
        <v>50.509773221860314</v>
      </c>
      <c r="I283" s="36">
        <f t="shared" si="60"/>
        <v>2.815691589400085E-2</v>
      </c>
      <c r="J283" s="36">
        <f t="shared" si="61"/>
        <v>7.5063522081816866E-2</v>
      </c>
      <c r="K283" s="36">
        <f t="shared" ca="1" si="62"/>
        <v>1.2362248260355474E-2</v>
      </c>
      <c r="L283" s="36">
        <f t="shared" ca="1" si="63"/>
        <v>3.2413258701929209E-6</v>
      </c>
      <c r="M283" s="36">
        <f t="shared" ca="1" si="64"/>
        <v>142566995.60663298</v>
      </c>
      <c r="N283" s="36">
        <f t="shared" ca="1" si="65"/>
        <v>87109382.753473267</v>
      </c>
      <c r="O283" s="36">
        <f t="shared" ca="1" si="66"/>
        <v>2721712.7544710753</v>
      </c>
      <c r="P283" s="45">
        <f t="shared" ca="1" si="67"/>
        <v>-1.8003682596049401E-3</v>
      </c>
      <c r="Q283" s="45"/>
      <c r="R283" s="45"/>
      <c r="S283" s="45"/>
      <c r="T283" s="45"/>
    </row>
    <row r="284" spans="1:20" x14ac:dyDescent="0.2">
      <c r="A284" s="106">
        <v>26685</v>
      </c>
      <c r="B284" s="106">
        <v>1.0604199997032993E-2</v>
      </c>
      <c r="D284" s="92">
        <f t="shared" si="55"/>
        <v>2.6684999999999999</v>
      </c>
      <c r="E284" s="92">
        <f t="shared" si="56"/>
        <v>1.0604199997032993E-2</v>
      </c>
      <c r="F284" s="36">
        <f t="shared" si="57"/>
        <v>7.1208922499999989</v>
      </c>
      <c r="G284" s="36">
        <f t="shared" si="58"/>
        <v>19.002100969124996</v>
      </c>
      <c r="H284" s="36">
        <f t="shared" si="59"/>
        <v>50.707106436110045</v>
      </c>
      <c r="I284" s="36">
        <f t="shared" si="60"/>
        <v>2.8297307692082538E-2</v>
      </c>
      <c r="J284" s="36">
        <f t="shared" si="61"/>
        <v>7.5511365576322251E-2</v>
      </c>
      <c r="K284" s="36">
        <f t="shared" ca="1" si="62"/>
        <v>1.239871265723079E-2</v>
      </c>
      <c r="L284" s="36">
        <f t="shared" ca="1" si="63"/>
        <v>3.2202756876101753E-6</v>
      </c>
      <c r="M284" s="36">
        <f t="shared" ca="1" si="64"/>
        <v>144877431.11942422</v>
      </c>
      <c r="N284" s="36">
        <f t="shared" ca="1" si="65"/>
        <v>88280670.648643926</v>
      </c>
      <c r="O284" s="36">
        <f t="shared" ca="1" si="66"/>
        <v>2753829.3222639579</v>
      </c>
      <c r="P284" s="45">
        <f t="shared" ca="1" si="67"/>
        <v>-1.7945126601977973E-3</v>
      </c>
    </row>
    <row r="285" spans="1:20" x14ac:dyDescent="0.2">
      <c r="A285" s="107">
        <v>26728</v>
      </c>
      <c r="B285" s="107">
        <v>1.4904960000421852E-2</v>
      </c>
      <c r="C285" s="45"/>
      <c r="D285" s="92">
        <f t="shared" si="55"/>
        <v>2.6728000000000001</v>
      </c>
      <c r="E285" s="92">
        <f t="shared" si="56"/>
        <v>1.4904960000421852E-2</v>
      </c>
      <c r="F285" s="36">
        <f t="shared" si="57"/>
        <v>7.1438598400000002</v>
      </c>
      <c r="G285" s="36">
        <f t="shared" si="58"/>
        <v>19.094108580352</v>
      </c>
      <c r="H285" s="36">
        <f t="shared" si="59"/>
        <v>51.03473341356483</v>
      </c>
      <c r="I285" s="36">
        <f t="shared" si="60"/>
        <v>3.9837977089127528E-2</v>
      </c>
      <c r="J285" s="36">
        <f t="shared" si="61"/>
        <v>0.10647894516382006</v>
      </c>
      <c r="K285" s="36">
        <f t="shared" ca="1" si="62"/>
        <v>1.2459057371291155E-2</v>
      </c>
      <c r="L285" s="36">
        <f t="shared" ca="1" si="63"/>
        <v>5.9824396711884556E-6</v>
      </c>
      <c r="M285" s="36">
        <f t="shared" ca="1" si="64"/>
        <v>148701235.88049808</v>
      </c>
      <c r="N285" s="36">
        <f t="shared" ca="1" si="65"/>
        <v>90214144.996642783</v>
      </c>
      <c r="O285" s="36">
        <f t="shared" ca="1" si="66"/>
        <v>2806739.6790234945</v>
      </c>
      <c r="P285" s="45">
        <f t="shared" ca="1" si="67"/>
        <v>2.445902629130697E-3</v>
      </c>
      <c r="Q285" s="45"/>
      <c r="R285" s="45"/>
      <c r="S285" s="45"/>
      <c r="T285" s="45"/>
    </row>
    <row r="286" spans="1:20" x14ac:dyDescent="0.2">
      <c r="A286" s="106">
        <v>26749</v>
      </c>
      <c r="B286" s="106">
        <v>1.4400679996469989E-2</v>
      </c>
      <c r="D286" s="92">
        <f t="shared" si="55"/>
        <v>2.6749000000000001</v>
      </c>
      <c r="E286" s="92">
        <f t="shared" si="56"/>
        <v>1.4400679996469989E-2</v>
      </c>
      <c r="F286" s="36">
        <f t="shared" si="57"/>
        <v>7.1550900100000003</v>
      </c>
      <c r="G286" s="36">
        <f t="shared" si="58"/>
        <v>19.139150267749002</v>
      </c>
      <c r="H286" s="36">
        <f t="shared" si="59"/>
        <v>51.195313051201808</v>
      </c>
      <c r="I286" s="36">
        <f t="shared" si="60"/>
        <v>3.8520378922557573E-2</v>
      </c>
      <c r="J286" s="36">
        <f t="shared" si="61"/>
        <v>0.10303816157994926</v>
      </c>
      <c r="K286" s="36">
        <f t="shared" ca="1" si="62"/>
        <v>1.2488545354768598E-2</v>
      </c>
      <c r="L286" s="36">
        <f t="shared" ca="1" si="63"/>
        <v>3.656258887994507E-6</v>
      </c>
      <c r="M286" s="36">
        <f t="shared" ca="1" si="64"/>
        <v>150569431.3568427</v>
      </c>
      <c r="N286" s="36">
        <f t="shared" ca="1" si="65"/>
        <v>91156531.210737661</v>
      </c>
      <c r="O286" s="36">
        <f t="shared" ca="1" si="66"/>
        <v>2832480.9710968793</v>
      </c>
      <c r="P286" s="45">
        <f t="shared" ca="1" si="67"/>
        <v>1.912134641701391E-3</v>
      </c>
    </row>
    <row r="287" spans="1:20" x14ac:dyDescent="0.2">
      <c r="A287" s="107">
        <v>26792.5</v>
      </c>
      <c r="B287" s="107">
        <v>7.8560999972978607E-3</v>
      </c>
      <c r="C287" s="45"/>
      <c r="D287" s="92">
        <f t="shared" si="55"/>
        <v>2.6792500000000001</v>
      </c>
      <c r="E287" s="92">
        <f t="shared" si="56"/>
        <v>7.8560999972978607E-3</v>
      </c>
      <c r="F287" s="36">
        <f t="shared" si="57"/>
        <v>7.178380562500001</v>
      </c>
      <c r="G287" s="36">
        <f t="shared" si="58"/>
        <v>19.232676122078129</v>
      </c>
      <c r="H287" s="36">
        <f t="shared" si="59"/>
        <v>51.529147500077833</v>
      </c>
      <c r="I287" s="36">
        <f t="shared" si="60"/>
        <v>2.1048455917760295E-2</v>
      </c>
      <c r="J287" s="36">
        <f t="shared" si="61"/>
        <v>5.6394075517659271E-2</v>
      </c>
      <c r="K287" s="36">
        <f t="shared" ca="1" si="62"/>
        <v>1.2549663741079492E-2</v>
      </c>
      <c r="L287" s="36">
        <f t="shared" ca="1" si="63"/>
        <v>2.2029540616941444E-5</v>
      </c>
      <c r="M287" s="36">
        <f t="shared" ca="1" si="64"/>
        <v>154439689.47362971</v>
      </c>
      <c r="N287" s="36">
        <f t="shared" ca="1" si="65"/>
        <v>93104190.786597878</v>
      </c>
      <c r="O287" s="36">
        <f t="shared" ca="1" si="66"/>
        <v>2885582.5708810971</v>
      </c>
      <c r="P287" s="45">
        <f t="shared" ca="1" si="67"/>
        <v>-4.6935637437816313E-3</v>
      </c>
      <c r="Q287" s="45"/>
      <c r="R287" s="45"/>
      <c r="S287" s="45"/>
      <c r="T287" s="45"/>
    </row>
    <row r="288" spans="1:20" x14ac:dyDescent="0.2">
      <c r="A288" s="106">
        <v>26800.5</v>
      </c>
      <c r="B288" s="106">
        <v>1.333065999642713E-2</v>
      </c>
      <c r="D288" s="92">
        <f t="shared" si="55"/>
        <v>2.68005</v>
      </c>
      <c r="E288" s="92">
        <f t="shared" si="56"/>
        <v>1.333065999642713E-2</v>
      </c>
      <c r="F288" s="36">
        <f t="shared" si="57"/>
        <v>7.1826680024999998</v>
      </c>
      <c r="G288" s="36">
        <f t="shared" si="58"/>
        <v>19.249909380100124</v>
      </c>
      <c r="H288" s="36">
        <f t="shared" si="59"/>
        <v>51.590719634137336</v>
      </c>
      <c r="I288" s="36">
        <f t="shared" si="60"/>
        <v>3.5726835323424529E-2</v>
      </c>
      <c r="J288" s="36">
        <f t="shared" si="61"/>
        <v>9.5749705008543906E-2</v>
      </c>
      <c r="K288" s="36">
        <f t="shared" ca="1" si="62"/>
        <v>1.2560909210163706E-2</v>
      </c>
      <c r="L288" s="36">
        <f t="shared" ca="1" si="63"/>
        <v>5.9251627295315907E-7</v>
      </c>
      <c r="M288" s="36">
        <f t="shared" ca="1" si="64"/>
        <v>155151410.15631348</v>
      </c>
      <c r="N288" s="36">
        <f t="shared" ca="1" si="65"/>
        <v>93461679.586689204</v>
      </c>
      <c r="O288" s="36">
        <f t="shared" ca="1" si="66"/>
        <v>2895314.7849510438</v>
      </c>
      <c r="P288" s="45">
        <f t="shared" ca="1" si="67"/>
        <v>7.6975078626342376E-4</v>
      </c>
    </row>
    <row r="289" spans="1:20" x14ac:dyDescent="0.2">
      <c r="A289" s="107">
        <v>26967</v>
      </c>
      <c r="B289" s="107">
        <v>1.2832439999328926E-2</v>
      </c>
      <c r="C289" s="45"/>
      <c r="D289" s="92">
        <f t="shared" si="55"/>
        <v>2.6966999999999999</v>
      </c>
      <c r="E289" s="92">
        <f t="shared" si="56"/>
        <v>1.2832439999328926E-2</v>
      </c>
      <c r="F289" s="36">
        <f t="shared" si="57"/>
        <v>7.2721908899999992</v>
      </c>
      <c r="G289" s="36">
        <f t="shared" si="58"/>
        <v>19.610917173062997</v>
      </c>
      <c r="H289" s="36">
        <f t="shared" si="59"/>
        <v>52.88476034059898</v>
      </c>
      <c r="I289" s="36">
        <f t="shared" si="60"/>
        <v>3.4605240946190316E-2</v>
      </c>
      <c r="J289" s="36">
        <f t="shared" si="61"/>
        <v>9.3319953259591415E-2</v>
      </c>
      <c r="K289" s="36">
        <f t="shared" ca="1" si="62"/>
        <v>1.2795329720687591E-2</v>
      </c>
      <c r="L289" s="36">
        <f t="shared" ca="1" si="63"/>
        <v>1.3771727808375707E-9</v>
      </c>
      <c r="M289" s="36">
        <f t="shared" ca="1" si="64"/>
        <v>169936904.01338363</v>
      </c>
      <c r="N289" s="36">
        <f t="shared" ca="1" si="65"/>
        <v>100841728.75482462</v>
      </c>
      <c r="O289" s="36">
        <f t="shared" ca="1" si="66"/>
        <v>3095218.0837037512</v>
      </c>
      <c r="P289" s="45">
        <f t="shared" ca="1" si="67"/>
        <v>3.711027864133562E-5</v>
      </c>
      <c r="Q289" s="45"/>
      <c r="R289" s="45"/>
      <c r="S289" s="45"/>
      <c r="T289" s="45"/>
    </row>
    <row r="290" spans="1:20" x14ac:dyDescent="0.2">
      <c r="A290" s="106">
        <v>26984.5</v>
      </c>
      <c r="B290" s="106">
        <v>1.4245539998228196E-2</v>
      </c>
      <c r="D290" s="92">
        <f t="shared" si="55"/>
        <v>2.6984499999999998</v>
      </c>
      <c r="E290" s="92">
        <f t="shared" si="56"/>
        <v>1.4245539998228196E-2</v>
      </c>
      <c r="F290" s="36">
        <f t="shared" si="57"/>
        <v>7.2816324024999988</v>
      </c>
      <c r="G290" s="36">
        <f t="shared" si="58"/>
        <v>19.649120956526119</v>
      </c>
      <c r="H290" s="36">
        <f t="shared" si="59"/>
        <v>53.022170445137903</v>
      </c>
      <c r="I290" s="36">
        <f t="shared" si="60"/>
        <v>3.8440877408218874E-2</v>
      </c>
      <c r="J290" s="36">
        <f t="shared" si="61"/>
        <v>0.10373078564220821</v>
      </c>
      <c r="K290" s="36">
        <f t="shared" ca="1" si="62"/>
        <v>1.2820009982968809E-2</v>
      </c>
      <c r="L290" s="36">
        <f t="shared" ca="1" si="63"/>
        <v>2.032135824405428E-6</v>
      </c>
      <c r="M290" s="36">
        <f t="shared" ca="1" si="64"/>
        <v>171485657.72014436</v>
      </c>
      <c r="N290" s="36">
        <f t="shared" ca="1" si="65"/>
        <v>101609712.89273556</v>
      </c>
      <c r="O290" s="36">
        <f t="shared" ca="1" si="66"/>
        <v>3115908.7452684734</v>
      </c>
      <c r="P290" s="45">
        <f t="shared" ca="1" si="67"/>
        <v>1.425530015259387E-3</v>
      </c>
    </row>
    <row r="291" spans="1:20" x14ac:dyDescent="0.2">
      <c r="A291" s="107">
        <v>26997.5</v>
      </c>
      <c r="B291" s="107">
        <v>5.2666999981738627E-3</v>
      </c>
      <c r="C291" s="45"/>
      <c r="D291" s="92">
        <f t="shared" si="55"/>
        <v>2.6997499999999999</v>
      </c>
      <c r="E291" s="92">
        <f t="shared" si="56"/>
        <v>5.2666999981738627E-3</v>
      </c>
      <c r="F291" s="36">
        <f t="shared" si="57"/>
        <v>7.2886500624999995</v>
      </c>
      <c r="G291" s="36">
        <f t="shared" si="58"/>
        <v>19.677533006234373</v>
      </c>
      <c r="H291" s="36">
        <f t="shared" si="59"/>
        <v>53.124419733581249</v>
      </c>
      <c r="I291" s="36">
        <f t="shared" si="60"/>
        <v>1.4218773320069884E-2</v>
      </c>
      <c r="J291" s="36">
        <f t="shared" si="61"/>
        <v>3.8387133270858666E-2</v>
      </c>
      <c r="K291" s="36">
        <f t="shared" ca="1" si="62"/>
        <v>1.2838348998554405E-2</v>
      </c>
      <c r="L291" s="36">
        <f t="shared" ca="1" si="63"/>
        <v>5.7329868584963671E-5</v>
      </c>
      <c r="M291" s="36">
        <f t="shared" ca="1" si="64"/>
        <v>172635229.11311498</v>
      </c>
      <c r="N291" s="36">
        <f t="shared" ca="1" si="65"/>
        <v>102179140.15390147</v>
      </c>
      <c r="O291" s="36">
        <f t="shared" ca="1" si="66"/>
        <v>3131236.2143612388</v>
      </c>
      <c r="P291" s="45">
        <f t="shared" ca="1" si="67"/>
        <v>-7.5716490003805426E-3</v>
      </c>
      <c r="Q291" s="45"/>
      <c r="R291" s="45"/>
      <c r="S291" s="45"/>
      <c r="T291" s="45"/>
    </row>
    <row r="292" spans="1:20" x14ac:dyDescent="0.2">
      <c r="A292" s="106">
        <v>27065.5</v>
      </c>
      <c r="B292" s="106">
        <v>1.0300460002326872E-2</v>
      </c>
      <c r="D292" s="92">
        <f t="shared" si="55"/>
        <v>2.70655</v>
      </c>
      <c r="E292" s="92">
        <f t="shared" si="56"/>
        <v>1.0300460002326872E-2</v>
      </c>
      <c r="F292" s="36">
        <f t="shared" si="57"/>
        <v>7.3254129025000001</v>
      </c>
      <c r="G292" s="36">
        <f t="shared" si="58"/>
        <v>19.826596291261374</v>
      </c>
      <c r="H292" s="36">
        <f t="shared" si="59"/>
        <v>53.661674192113473</v>
      </c>
      <c r="I292" s="36">
        <f t="shared" si="60"/>
        <v>2.7878710019297797E-2</v>
      </c>
      <c r="J292" s="36">
        <f t="shared" si="61"/>
        <v>7.5455122602730448E-2</v>
      </c>
      <c r="K292" s="36">
        <f t="shared" ca="1" si="62"/>
        <v>1.293434709368536E-2</v>
      </c>
      <c r="L292" s="36">
        <f t="shared" ca="1" si="63"/>
        <v>6.9373612100248769E-6</v>
      </c>
      <c r="M292" s="36">
        <f t="shared" ca="1" si="64"/>
        <v>178633517.94103181</v>
      </c>
      <c r="N292" s="36">
        <f t="shared" ca="1" si="65"/>
        <v>105141880.0507756</v>
      </c>
      <c r="O292" s="36">
        <f t="shared" ca="1" si="66"/>
        <v>3210794.5646842448</v>
      </c>
      <c r="P292" s="45">
        <f t="shared" ca="1" si="67"/>
        <v>-2.6338870913584882E-3</v>
      </c>
    </row>
    <row r="293" spans="1:20" x14ac:dyDescent="0.2">
      <c r="A293" s="107">
        <v>27095.5</v>
      </c>
      <c r="B293" s="107">
        <v>1.7580059997271746E-2</v>
      </c>
      <c r="C293" s="45"/>
      <c r="D293" s="92">
        <f t="shared" si="55"/>
        <v>2.7095500000000001</v>
      </c>
      <c r="E293" s="92">
        <f t="shared" si="56"/>
        <v>1.7580059997271746E-2</v>
      </c>
      <c r="F293" s="36">
        <f t="shared" si="57"/>
        <v>7.341661202500001</v>
      </c>
      <c r="G293" s="36">
        <f t="shared" si="58"/>
        <v>19.89259811123388</v>
      </c>
      <c r="H293" s="36">
        <f t="shared" si="59"/>
        <v>53.899989212293761</v>
      </c>
      <c r="I293" s="36">
        <f t="shared" si="60"/>
        <v>4.7634051565607662E-2</v>
      </c>
      <c r="J293" s="36">
        <f t="shared" si="61"/>
        <v>0.12906684441959224</v>
      </c>
      <c r="K293" s="36">
        <f t="shared" ca="1" si="62"/>
        <v>1.2976737058285391E-2</v>
      </c>
      <c r="L293" s="36">
        <f t="shared" ca="1" si="63"/>
        <v>2.1190582080597978E-5</v>
      </c>
      <c r="M293" s="36">
        <f t="shared" ca="1" si="64"/>
        <v>181270752.54527244</v>
      </c>
      <c r="N293" s="36">
        <f t="shared" ca="1" si="65"/>
        <v>106440021.04905958</v>
      </c>
      <c r="O293" s="36">
        <f t="shared" ca="1" si="66"/>
        <v>3245551.6535913395</v>
      </c>
      <c r="P293" s="45">
        <f t="shared" ca="1" si="67"/>
        <v>4.6033229389863557E-3</v>
      </c>
      <c r="Q293" s="45"/>
      <c r="R293" s="45"/>
      <c r="S293" s="45"/>
      <c r="T293" s="45"/>
    </row>
    <row r="294" spans="1:20" x14ac:dyDescent="0.2">
      <c r="A294" s="106">
        <v>27567.5</v>
      </c>
      <c r="B294" s="106">
        <v>1.8579099996713921E-2</v>
      </c>
      <c r="D294" s="92">
        <f t="shared" si="55"/>
        <v>2.7567499999999998</v>
      </c>
      <c r="E294" s="92">
        <f t="shared" si="56"/>
        <v>1.8579099996713921E-2</v>
      </c>
      <c r="F294" s="36">
        <f t="shared" si="57"/>
        <v>7.5996705624999992</v>
      </c>
      <c r="G294" s="36">
        <f t="shared" si="58"/>
        <v>20.95039182317187</v>
      </c>
      <c r="H294" s="36">
        <f t="shared" si="59"/>
        <v>57.754992658529055</v>
      </c>
      <c r="I294" s="36">
        <f t="shared" si="60"/>
        <v>5.1217933915941101E-2</v>
      </c>
      <c r="J294" s="36">
        <f t="shared" si="61"/>
        <v>0.14119503932277061</v>
      </c>
      <c r="K294" s="36">
        <f t="shared" ca="1" si="62"/>
        <v>1.3646724066589854E-2</v>
      </c>
      <c r="L294" s="36">
        <f t="shared" ca="1" si="63"/>
        <v>2.4328332316067257E-5</v>
      </c>
      <c r="M294" s="36">
        <f t="shared" ca="1" si="64"/>
        <v>221581980.21874815</v>
      </c>
      <c r="N294" s="36">
        <f t="shared" ca="1" si="65"/>
        <v>125940336.63958006</v>
      </c>
      <c r="O294" s="36">
        <f t="shared" ca="1" si="66"/>
        <v>3759608.8053951352</v>
      </c>
      <c r="P294" s="45">
        <f t="shared" ca="1" si="67"/>
        <v>4.9323759301240673E-3</v>
      </c>
    </row>
    <row r="295" spans="1:20" x14ac:dyDescent="0.2">
      <c r="A295" s="107">
        <v>27888</v>
      </c>
      <c r="B295" s="107">
        <v>1.2716160003037658E-2</v>
      </c>
      <c r="C295" s="45"/>
      <c r="D295" s="92">
        <f t="shared" si="55"/>
        <v>2.7888000000000002</v>
      </c>
      <c r="E295" s="92">
        <f t="shared" si="56"/>
        <v>1.2716160003037658E-2</v>
      </c>
      <c r="F295" s="36">
        <f t="shared" si="57"/>
        <v>7.7774054400000008</v>
      </c>
      <c r="G295" s="36">
        <f t="shared" si="58"/>
        <v>21.689628291072005</v>
      </c>
      <c r="H295" s="36">
        <f t="shared" si="59"/>
        <v>60.488035378141603</v>
      </c>
      <c r="I295" s="36">
        <f t="shared" si="60"/>
        <v>3.5462827016471424E-2</v>
      </c>
      <c r="J295" s="36">
        <f t="shared" si="61"/>
        <v>9.8898731983535507E-2</v>
      </c>
      <c r="K295" s="36">
        <f t="shared" ca="1" si="62"/>
        <v>1.4104933457360705E-2</v>
      </c>
      <c r="L295" s="36">
        <f t="shared" ca="1" si="63"/>
        <v>1.9286917074323692E-6</v>
      </c>
      <c r="M295" s="36">
        <f t="shared" ca="1" si="64"/>
        <v>247042899.72472897</v>
      </c>
      <c r="N295" s="36">
        <f t="shared" ca="1" si="65"/>
        <v>137903527.35540763</v>
      </c>
      <c r="O295" s="36">
        <f t="shared" ca="1" si="66"/>
        <v>4066181.1832715948</v>
      </c>
      <c r="P295" s="45">
        <f t="shared" ca="1" si="67"/>
        <v>-1.3887734543230473E-3</v>
      </c>
      <c r="Q295" s="45"/>
      <c r="R295" s="45"/>
      <c r="S295" s="45"/>
      <c r="T295" s="45"/>
    </row>
    <row r="296" spans="1:20" x14ac:dyDescent="0.2">
      <c r="A296" s="106">
        <v>27977.5</v>
      </c>
      <c r="B296" s="106">
        <v>1.1400299998058472E-2</v>
      </c>
      <c r="D296" s="92">
        <f t="shared" si="55"/>
        <v>2.7977500000000002</v>
      </c>
      <c r="E296" s="92">
        <f t="shared" si="56"/>
        <v>1.1400299998058472E-2</v>
      </c>
      <c r="F296" s="36">
        <f t="shared" si="57"/>
        <v>7.8274050625000013</v>
      </c>
      <c r="G296" s="36">
        <f t="shared" si="58"/>
        <v>21.899122513609381</v>
      </c>
      <c r="H296" s="36">
        <f t="shared" si="59"/>
        <v>61.26827001245065</v>
      </c>
      <c r="I296" s="36">
        <f t="shared" si="60"/>
        <v>3.1895189319568092E-2</v>
      </c>
      <c r="J296" s="36">
        <f t="shared" si="61"/>
        <v>8.9234765918821637E-2</v>
      </c>
      <c r="K296" s="36">
        <f t="shared" ca="1" si="62"/>
        <v>1.4233361555110369E-2</v>
      </c>
      <c r="L296" s="36">
        <f t="shared" ca="1" si="63"/>
        <v>8.0262377860453205E-6</v>
      </c>
      <c r="M296" s="36">
        <f t="shared" ca="1" si="64"/>
        <v>253784960.41005638</v>
      </c>
      <c r="N296" s="36">
        <f t="shared" ca="1" si="65"/>
        <v>141019072.3894484</v>
      </c>
      <c r="O296" s="36">
        <f t="shared" ca="1" si="66"/>
        <v>4144631.5230947086</v>
      </c>
      <c r="P296" s="45">
        <f t="shared" ca="1" si="67"/>
        <v>-2.8330615570518972E-3</v>
      </c>
    </row>
    <row r="297" spans="1:20" x14ac:dyDescent="0.2">
      <c r="A297" s="107">
        <v>28024.5</v>
      </c>
      <c r="B297" s="107">
        <v>1.1938339994230773E-2</v>
      </c>
      <c r="C297" s="45"/>
      <c r="D297" s="92">
        <f t="shared" si="55"/>
        <v>2.8024499999999999</v>
      </c>
      <c r="E297" s="92">
        <f t="shared" si="56"/>
        <v>1.1938339994230773E-2</v>
      </c>
      <c r="F297" s="36">
        <f t="shared" si="57"/>
        <v>7.8537260024999993</v>
      </c>
      <c r="G297" s="36">
        <f t="shared" si="58"/>
        <v>22.00967443570612</v>
      </c>
      <c r="H297" s="36">
        <f t="shared" si="59"/>
        <v>61.681012122344619</v>
      </c>
      <c r="I297" s="36">
        <f t="shared" si="60"/>
        <v>3.345660091683203E-2</v>
      </c>
      <c r="J297" s="36">
        <f t="shared" si="61"/>
        <v>9.3760451239375917E-2</v>
      </c>
      <c r="K297" s="36">
        <f t="shared" ca="1" si="62"/>
        <v>1.4300886867549999E-2</v>
      </c>
      <c r="L297" s="36">
        <f t="shared" ca="1" si="63"/>
        <v>5.5816277286304515E-6</v>
      </c>
      <c r="M297" s="36">
        <f t="shared" ca="1" si="64"/>
        <v>257253595.95703706</v>
      </c>
      <c r="N297" s="36">
        <f t="shared" ca="1" si="65"/>
        <v>142612496.00478774</v>
      </c>
      <c r="O297" s="36">
        <f t="shared" ca="1" si="66"/>
        <v>4184494.9749067184</v>
      </c>
      <c r="P297" s="45">
        <f t="shared" ca="1" si="67"/>
        <v>-2.3625468733192261E-3</v>
      </c>
      <c r="Q297" s="45"/>
      <c r="R297" s="45"/>
      <c r="S297" s="45"/>
      <c r="T297" s="45"/>
    </row>
    <row r="298" spans="1:20" x14ac:dyDescent="0.2">
      <c r="A298" s="106">
        <v>28080</v>
      </c>
      <c r="B298" s="106">
        <v>1.0105599998496473E-2</v>
      </c>
      <c r="D298" s="92">
        <f t="shared" si="55"/>
        <v>2.8079999999999998</v>
      </c>
      <c r="E298" s="92">
        <f t="shared" si="56"/>
        <v>1.0105599998496473E-2</v>
      </c>
      <c r="F298" s="36">
        <f t="shared" si="57"/>
        <v>7.8848639999999994</v>
      </c>
      <c r="G298" s="36">
        <f t="shared" si="58"/>
        <v>22.140698111999995</v>
      </c>
      <c r="H298" s="36">
        <f t="shared" si="59"/>
        <v>62.171080298495994</v>
      </c>
      <c r="I298" s="36">
        <f t="shared" si="60"/>
        <v>2.8376524795778093E-2</v>
      </c>
      <c r="J298" s="36">
        <f t="shared" si="61"/>
        <v>7.9681281626544878E-2</v>
      </c>
      <c r="K298" s="36">
        <f t="shared" ca="1" si="62"/>
        <v>1.4380697469114419E-2</v>
      </c>
      <c r="L298" s="36">
        <f t="shared" ca="1" si="63"/>
        <v>1.8276458383283959E-5</v>
      </c>
      <c r="M298" s="36">
        <f t="shared" ca="1" si="64"/>
        <v>261283131.34967136</v>
      </c>
      <c r="N298" s="36">
        <f t="shared" ca="1" si="65"/>
        <v>144455099.55322495</v>
      </c>
      <c r="O298" s="36">
        <f t="shared" ca="1" si="66"/>
        <v>4230356.5458896942</v>
      </c>
      <c r="P298" s="45">
        <f t="shared" ca="1" si="67"/>
        <v>-4.2750974706179459E-3</v>
      </c>
    </row>
    <row r="299" spans="1:20" x14ac:dyDescent="0.2">
      <c r="A299" s="107">
        <v>28170</v>
      </c>
      <c r="B299" s="107">
        <v>1.8944400006148499E-2</v>
      </c>
      <c r="C299" s="45"/>
      <c r="D299" s="92">
        <f t="shared" si="55"/>
        <v>2.8170000000000002</v>
      </c>
      <c r="E299" s="92">
        <f t="shared" si="56"/>
        <v>1.8944400006148499E-2</v>
      </c>
      <c r="F299" s="36">
        <f t="shared" si="57"/>
        <v>7.9354890000000013</v>
      </c>
      <c r="G299" s="36">
        <f t="shared" si="58"/>
        <v>22.354272513000005</v>
      </c>
      <c r="H299" s="36">
        <f t="shared" si="59"/>
        <v>62.971985669121018</v>
      </c>
      <c r="I299" s="36">
        <f t="shared" si="60"/>
        <v>5.3366374817320324E-2</v>
      </c>
      <c r="J299" s="36">
        <f t="shared" si="61"/>
        <v>0.15033307786039135</v>
      </c>
      <c r="K299" s="36">
        <f t="shared" ca="1" si="62"/>
        <v>1.4510288714733038E-2</v>
      </c>
      <c r="L299" s="36">
        <f t="shared" ca="1" si="63"/>
        <v>1.9661342944658081E-5</v>
      </c>
      <c r="M299" s="36">
        <f t="shared" ca="1" si="64"/>
        <v>267658703.61243135</v>
      </c>
      <c r="N299" s="36">
        <f t="shared" ca="1" si="65"/>
        <v>147350782.48328936</v>
      </c>
      <c r="O299" s="36">
        <f t="shared" ca="1" si="66"/>
        <v>4301875.7220490593</v>
      </c>
      <c r="P299" s="45">
        <f t="shared" ca="1" si="67"/>
        <v>4.4341112914154605E-3</v>
      </c>
      <c r="Q299" s="45"/>
      <c r="R299" s="45"/>
      <c r="S299" s="45"/>
      <c r="T299" s="45"/>
    </row>
    <row r="300" spans="1:20" x14ac:dyDescent="0.2">
      <c r="A300" s="106">
        <v>28174</v>
      </c>
      <c r="B300" s="106">
        <v>1.7181679999339394E-2</v>
      </c>
      <c r="D300" s="92">
        <f t="shared" si="55"/>
        <v>2.8174000000000001</v>
      </c>
      <c r="E300" s="92">
        <f t="shared" si="56"/>
        <v>1.7181679999339394E-2</v>
      </c>
      <c r="F300" s="36">
        <f t="shared" si="57"/>
        <v>7.9377427600000008</v>
      </c>
      <c r="G300" s="36">
        <f t="shared" si="58"/>
        <v>22.363796452024005</v>
      </c>
      <c r="H300" s="36">
        <f t="shared" si="59"/>
        <v>63.007760123932428</v>
      </c>
      <c r="I300" s="36">
        <f t="shared" si="60"/>
        <v>4.8407665230138813E-2</v>
      </c>
      <c r="J300" s="36">
        <f t="shared" si="61"/>
        <v>0.13638375601939309</v>
      </c>
      <c r="K300" s="36">
        <f t="shared" ca="1" si="62"/>
        <v>1.4516053168095483E-2</v>
      </c>
      <c r="L300" s="36">
        <f t="shared" ca="1" si="63"/>
        <v>7.1055664034474557E-6</v>
      </c>
      <c r="M300" s="36">
        <f t="shared" ca="1" si="64"/>
        <v>267937372.87619162</v>
      </c>
      <c r="N300" s="36">
        <f t="shared" ca="1" si="65"/>
        <v>147476772.90766934</v>
      </c>
      <c r="O300" s="36">
        <f t="shared" ca="1" si="66"/>
        <v>4304971.1348303892</v>
      </c>
      <c r="P300" s="45">
        <f t="shared" ca="1" si="67"/>
        <v>2.6656268312439113E-3</v>
      </c>
    </row>
    <row r="301" spans="1:20" x14ac:dyDescent="0.2">
      <c r="A301" s="107">
        <v>28268.5</v>
      </c>
      <c r="B301" s="107">
        <v>1.5412420005304739E-2</v>
      </c>
      <c r="C301" s="45"/>
      <c r="D301" s="92">
        <f t="shared" si="55"/>
        <v>2.8268499999999999</v>
      </c>
      <c r="E301" s="92">
        <f t="shared" si="56"/>
        <v>1.5412420005304739E-2</v>
      </c>
      <c r="F301" s="36">
        <f t="shared" si="57"/>
        <v>7.9910809224999992</v>
      </c>
      <c r="G301" s="36">
        <f t="shared" si="58"/>
        <v>22.589587105769123</v>
      </c>
      <c r="H301" s="36">
        <f t="shared" si="59"/>
        <v>63.857374309943438</v>
      </c>
      <c r="I301" s="36">
        <f t="shared" si="60"/>
        <v>4.3568599491995701E-2</v>
      </c>
      <c r="J301" s="36">
        <f t="shared" si="61"/>
        <v>0.12316189547394804</v>
      </c>
      <c r="K301" s="36">
        <f t="shared" ca="1" si="62"/>
        <v>1.4652358258300585E-2</v>
      </c>
      <c r="L301" s="36">
        <f t="shared" ca="1" si="63"/>
        <v>5.7769385925900674E-7</v>
      </c>
      <c r="M301" s="36">
        <f t="shared" ca="1" si="64"/>
        <v>274400915.01002598</v>
      </c>
      <c r="N301" s="36">
        <f t="shared" ca="1" si="65"/>
        <v>150384611.86422071</v>
      </c>
      <c r="O301" s="36">
        <f t="shared" ca="1" si="66"/>
        <v>4375999.4208638417</v>
      </c>
      <c r="P301" s="45">
        <f t="shared" ca="1" si="67"/>
        <v>7.6006174700415409E-4</v>
      </c>
      <c r="Q301" s="45"/>
      <c r="R301" s="45"/>
      <c r="S301" s="45"/>
      <c r="T301" s="45"/>
    </row>
    <row r="302" spans="1:20" x14ac:dyDescent="0.2">
      <c r="A302" s="106">
        <v>28409.5</v>
      </c>
      <c r="B302" s="106">
        <v>9.0265399994677864E-3</v>
      </c>
      <c r="D302" s="92">
        <f t="shared" si="55"/>
        <v>2.8409499999999999</v>
      </c>
      <c r="E302" s="92">
        <f t="shared" si="56"/>
        <v>9.0265399994677864E-3</v>
      </c>
      <c r="F302" s="36">
        <f t="shared" si="57"/>
        <v>8.0709969024999992</v>
      </c>
      <c r="G302" s="36">
        <f t="shared" si="58"/>
        <v>22.929298650157371</v>
      </c>
      <c r="H302" s="36">
        <f t="shared" si="59"/>
        <v>65.140991000164576</v>
      </c>
      <c r="I302" s="36">
        <f t="shared" si="60"/>
        <v>2.5643948811488005E-2</v>
      </c>
      <c r="J302" s="36">
        <f t="shared" si="61"/>
        <v>7.285317637599685E-2</v>
      </c>
      <c r="K302" s="36">
        <f t="shared" ca="1" si="62"/>
        <v>1.4856161755695733E-2</v>
      </c>
      <c r="L302" s="36">
        <f t="shared" ca="1" si="63"/>
        <v>3.3984489820686207E-5</v>
      </c>
      <c r="M302" s="36">
        <f t="shared" ca="1" si="64"/>
        <v>283599713.72844303</v>
      </c>
      <c r="N302" s="36">
        <f t="shared" ca="1" si="65"/>
        <v>154471012.71540159</v>
      </c>
      <c r="O302" s="36">
        <f t="shared" ca="1" si="66"/>
        <v>4474309.3756435188</v>
      </c>
      <c r="P302" s="45">
        <f t="shared" ca="1" si="67"/>
        <v>-5.8296217562279467E-3</v>
      </c>
    </row>
    <row r="303" spans="1:20" x14ac:dyDescent="0.2">
      <c r="A303" s="107">
        <v>28563.5</v>
      </c>
      <c r="B303" s="107">
        <v>1.8661819995031692E-2</v>
      </c>
      <c r="C303" s="45"/>
      <c r="D303" s="92">
        <f t="shared" si="55"/>
        <v>2.8563499999999999</v>
      </c>
      <c r="E303" s="92">
        <f t="shared" si="56"/>
        <v>1.8661819995031692E-2</v>
      </c>
      <c r="F303" s="36">
        <f t="shared" si="57"/>
        <v>8.1587353225000001</v>
      </c>
      <c r="G303" s="36">
        <f t="shared" si="58"/>
        <v>23.304203638422877</v>
      </c>
      <c r="H303" s="36">
        <f t="shared" si="59"/>
        <v>66.564962062609183</v>
      </c>
      <c r="I303" s="36">
        <f t="shared" si="60"/>
        <v>5.3304689542808772E-2</v>
      </c>
      <c r="J303" s="36">
        <f t="shared" si="61"/>
        <v>0.15225684997560182</v>
      </c>
      <c r="K303" s="36">
        <f t="shared" ca="1" si="62"/>
        <v>1.5079340732437189E-2</v>
      </c>
      <c r="L303" s="36">
        <f t="shared" ca="1" si="63"/>
        <v>1.2834157666919654E-5</v>
      </c>
      <c r="M303" s="36">
        <f t="shared" ca="1" si="64"/>
        <v>293001452.26378012</v>
      </c>
      <c r="N303" s="36">
        <f t="shared" ca="1" si="65"/>
        <v>158573817.67150289</v>
      </c>
      <c r="O303" s="36">
        <f t="shared" ca="1" si="66"/>
        <v>4570830.3501754673</v>
      </c>
      <c r="P303" s="45">
        <f t="shared" ca="1" si="67"/>
        <v>3.582479262594503E-3</v>
      </c>
      <c r="Q303" s="45"/>
      <c r="R303" s="45"/>
      <c r="S303" s="45"/>
      <c r="T303" s="45"/>
    </row>
    <row r="304" spans="1:20" x14ac:dyDescent="0.2">
      <c r="A304" s="106">
        <v>28709</v>
      </c>
      <c r="B304" s="106">
        <v>8.6678799998480827E-3</v>
      </c>
      <c r="D304" s="92">
        <f t="shared" si="55"/>
        <v>2.8708999999999998</v>
      </c>
      <c r="E304" s="92">
        <f t="shared" si="56"/>
        <v>8.6678799998480827E-3</v>
      </c>
      <c r="F304" s="36">
        <f t="shared" si="57"/>
        <v>8.242066809999999</v>
      </c>
      <c r="G304" s="36">
        <f t="shared" si="58"/>
        <v>23.662149604828997</v>
      </c>
      <c r="H304" s="36">
        <f t="shared" si="59"/>
        <v>67.931665300503553</v>
      </c>
      <c r="I304" s="36">
        <f t="shared" si="60"/>
        <v>2.488461669156386E-2</v>
      </c>
      <c r="J304" s="36">
        <f t="shared" si="61"/>
        <v>7.1441246059810684E-2</v>
      </c>
      <c r="K304" s="36">
        <f t="shared" ca="1" si="62"/>
        <v>1.5290762613721519E-2</v>
      </c>
      <c r="L304" s="36">
        <f t="shared" ca="1" si="63"/>
        <v>4.386257411714704E-5</v>
      </c>
      <c r="M304" s="36">
        <f t="shared" ca="1" si="64"/>
        <v>301229126.47904414</v>
      </c>
      <c r="N304" s="36">
        <f t="shared" ca="1" si="65"/>
        <v>162089420.38896248</v>
      </c>
      <c r="O304" s="36">
        <f t="shared" ca="1" si="66"/>
        <v>4651261.6091941698</v>
      </c>
      <c r="P304" s="45">
        <f t="shared" ca="1" si="67"/>
        <v>-6.6228826138734365E-3</v>
      </c>
    </row>
    <row r="305" spans="1:20" x14ac:dyDescent="0.2">
      <c r="A305" s="107">
        <v>29402.5</v>
      </c>
      <c r="B305" s="107">
        <v>1.5181299997493625E-2</v>
      </c>
      <c r="C305" s="45"/>
      <c r="D305" s="92">
        <f t="shared" si="55"/>
        <v>2.9402499999999998</v>
      </c>
      <c r="E305" s="92">
        <f t="shared" si="56"/>
        <v>1.5181299997493625E-2</v>
      </c>
      <c r="F305" s="36">
        <f t="shared" si="57"/>
        <v>8.6450700624999985</v>
      </c>
      <c r="G305" s="36">
        <f t="shared" si="58"/>
        <v>25.418667251265617</v>
      </c>
      <c r="H305" s="36">
        <f t="shared" si="59"/>
        <v>74.737236385533734</v>
      </c>
      <c r="I305" s="36">
        <f t="shared" si="60"/>
        <v>4.4636817317630625E-2</v>
      </c>
      <c r="J305" s="36">
        <f t="shared" si="61"/>
        <v>0.13124340211816343</v>
      </c>
      <c r="K305" s="36">
        <f t="shared" ca="1" si="62"/>
        <v>1.6305961105689701E-2</v>
      </c>
      <c r="L305" s="36">
        <f t="shared" ca="1" si="63"/>
        <v>1.264862608288826E-6</v>
      </c>
      <c r="M305" s="36">
        <f t="shared" ca="1" si="64"/>
        <v>330786858.66819775</v>
      </c>
      <c r="N305" s="36">
        <f t="shared" ca="1" si="65"/>
        <v>173664430.24011067</v>
      </c>
      <c r="O305" s="36">
        <f t="shared" ca="1" si="66"/>
        <v>4882873.1899252962</v>
      </c>
      <c r="P305" s="45">
        <f t="shared" ca="1" si="67"/>
        <v>-1.1246611081960761E-3</v>
      </c>
      <c r="Q305" s="45"/>
      <c r="R305" s="45"/>
      <c r="S305" s="45"/>
      <c r="T305" s="45"/>
    </row>
    <row r="306" spans="1:20" x14ac:dyDescent="0.2">
      <c r="A306" s="106">
        <v>29411.5</v>
      </c>
      <c r="B306" s="106">
        <v>1.2965180001629051E-2</v>
      </c>
      <c r="D306" s="92">
        <f t="shared" si="55"/>
        <v>2.9411499999999999</v>
      </c>
      <c r="E306" s="92">
        <f t="shared" si="56"/>
        <v>1.2965180001629051E-2</v>
      </c>
      <c r="F306" s="36">
        <f t="shared" si="57"/>
        <v>8.6503633224999987</v>
      </c>
      <c r="G306" s="36">
        <f t="shared" si="58"/>
        <v>25.44201608597087</v>
      </c>
      <c r="H306" s="36">
        <f t="shared" si="59"/>
        <v>74.828785611253224</v>
      </c>
      <c r="I306" s="36">
        <f t="shared" si="60"/>
        <v>3.8132539161791282E-2</v>
      </c>
      <c r="J306" s="36">
        <f t="shared" si="61"/>
        <v>0.11215351755570242</v>
      </c>
      <c r="K306" s="36">
        <f t="shared" ca="1" si="62"/>
        <v>1.6319217422499657E-2</v>
      </c>
      <c r="L306" s="36">
        <f t="shared" ca="1" si="63"/>
        <v>1.1249567020600349E-5</v>
      </c>
      <c r="M306" s="36">
        <f t="shared" ca="1" si="64"/>
        <v>331058537.75897807</v>
      </c>
      <c r="N306" s="36">
        <f t="shared" ca="1" si="65"/>
        <v>173755691.63593227</v>
      </c>
      <c r="O306" s="36">
        <f t="shared" ca="1" si="66"/>
        <v>4884176.1163708456</v>
      </c>
      <c r="P306" s="45">
        <f t="shared" ca="1" si="67"/>
        <v>-3.3540374208706064E-3</v>
      </c>
    </row>
    <row r="307" spans="1:20" x14ac:dyDescent="0.2">
      <c r="A307" s="107">
        <v>29467</v>
      </c>
      <c r="B307" s="107">
        <v>1.5132440006709658E-2</v>
      </c>
      <c r="C307" s="45"/>
      <c r="D307" s="92">
        <f t="shared" si="55"/>
        <v>2.9466999999999999</v>
      </c>
      <c r="E307" s="92">
        <f t="shared" si="56"/>
        <v>1.5132440006709658E-2</v>
      </c>
      <c r="F307" s="36">
        <f t="shared" si="57"/>
        <v>8.6830408899999991</v>
      </c>
      <c r="G307" s="36">
        <f t="shared" si="58"/>
        <v>25.586316590562998</v>
      </c>
      <c r="H307" s="36">
        <f t="shared" si="59"/>
        <v>75.395199097411975</v>
      </c>
      <c r="I307" s="36">
        <f t="shared" si="60"/>
        <v>4.4590760967771349E-2</v>
      </c>
      <c r="J307" s="36">
        <f t="shared" si="61"/>
        <v>0.13139559534373182</v>
      </c>
      <c r="K307" s="36">
        <f t="shared" ca="1" si="62"/>
        <v>1.640101081254302E-2</v>
      </c>
      <c r="L307" s="36">
        <f t="shared" ca="1" si="63"/>
        <v>1.6092718894127053E-6</v>
      </c>
      <c r="M307" s="36">
        <f t="shared" ca="1" si="64"/>
        <v>332667682.53929412</v>
      </c>
      <c r="N307" s="36">
        <f t="shared" ca="1" si="65"/>
        <v>174284082.9468236</v>
      </c>
      <c r="O307" s="36">
        <f t="shared" ca="1" si="66"/>
        <v>4891228.9156798003</v>
      </c>
      <c r="P307" s="45">
        <f t="shared" ca="1" si="67"/>
        <v>-1.268570805833362E-3</v>
      </c>
      <c r="Q307" s="45"/>
      <c r="R307" s="45"/>
      <c r="S307" s="45"/>
      <c r="T307" s="45"/>
    </row>
    <row r="308" spans="1:20" x14ac:dyDescent="0.2">
      <c r="A308" s="106">
        <v>29492.5</v>
      </c>
      <c r="B308" s="106">
        <v>2.4020099997869693E-2</v>
      </c>
      <c r="D308" s="92">
        <f t="shared" si="55"/>
        <v>2.9492500000000001</v>
      </c>
      <c r="E308" s="92">
        <f t="shared" si="56"/>
        <v>2.4020099997869693E-2</v>
      </c>
      <c r="F308" s="36">
        <f t="shared" si="57"/>
        <v>8.6980755625000015</v>
      </c>
      <c r="G308" s="36">
        <f t="shared" si="58"/>
        <v>25.652799352703131</v>
      </c>
      <c r="H308" s="36">
        <f t="shared" si="59"/>
        <v>75.656518490959712</v>
      </c>
      <c r="I308" s="36">
        <f t="shared" si="60"/>
        <v>7.0841279918717193E-2</v>
      </c>
      <c r="J308" s="36">
        <f t="shared" si="61"/>
        <v>0.2089286448002767</v>
      </c>
      <c r="K308" s="36">
        <f t="shared" ca="1" si="62"/>
        <v>1.6438618160575919E-2</v>
      </c>
      <c r="L308" s="36">
        <f t="shared" ca="1" si="63"/>
        <v>5.7478866849215375E-5</v>
      </c>
      <c r="M308" s="36">
        <f t="shared" ca="1" si="64"/>
        <v>333368661.93663245</v>
      </c>
      <c r="N308" s="36">
        <f t="shared" ca="1" si="65"/>
        <v>174506966.8721593</v>
      </c>
      <c r="O308" s="36">
        <f t="shared" ca="1" si="66"/>
        <v>4893902.1778186876</v>
      </c>
      <c r="P308" s="45">
        <f t="shared" ca="1" si="67"/>
        <v>7.5814818372937735E-3</v>
      </c>
    </row>
    <row r="309" spans="1:20" x14ac:dyDescent="0.2">
      <c r="A309" s="107">
        <v>29761.5</v>
      </c>
      <c r="B309" s="107">
        <v>2.222718000120949E-2</v>
      </c>
      <c r="C309" s="45"/>
      <c r="D309" s="92">
        <f t="shared" si="55"/>
        <v>2.9761500000000001</v>
      </c>
      <c r="E309" s="92">
        <f t="shared" si="56"/>
        <v>2.222718000120949E-2</v>
      </c>
      <c r="F309" s="36">
        <f t="shared" si="57"/>
        <v>8.8574688224999996</v>
      </c>
      <c r="G309" s="36">
        <f t="shared" si="58"/>
        <v>26.361155836083373</v>
      </c>
      <c r="H309" s="36">
        <f t="shared" si="59"/>
        <v>78.454753941559531</v>
      </c>
      <c r="I309" s="36">
        <f t="shared" si="60"/>
        <v>6.6151421760599627E-2</v>
      </c>
      <c r="J309" s="36">
        <f t="shared" si="61"/>
        <v>0.19687655387280859</v>
      </c>
      <c r="K309" s="36">
        <f t="shared" ca="1" si="62"/>
        <v>1.6836359080985897E-2</v>
      </c>
      <c r="L309" s="36">
        <f t="shared" ca="1" si="63"/>
        <v>2.9060950193920345E-5</v>
      </c>
      <c r="M309" s="36">
        <f t="shared" ca="1" si="64"/>
        <v>339271814.78223419</v>
      </c>
      <c r="N309" s="36">
        <f t="shared" ca="1" si="65"/>
        <v>176089320.60665786</v>
      </c>
      <c r="O309" s="36">
        <f t="shared" ca="1" si="66"/>
        <v>4900288.6242157333</v>
      </c>
      <c r="P309" s="45">
        <f t="shared" ca="1" si="67"/>
        <v>5.3908209202235928E-3</v>
      </c>
      <c r="Q309" s="45"/>
      <c r="R309" s="45"/>
      <c r="S309" s="45"/>
      <c r="T309" s="45"/>
    </row>
    <row r="310" spans="1:20" x14ac:dyDescent="0.2">
      <c r="A310" s="106">
        <v>29766</v>
      </c>
      <c r="B310" s="106">
        <v>2.1619120001560077E-2</v>
      </c>
      <c r="D310" s="92">
        <f t="shared" si="55"/>
        <v>2.9765999999999999</v>
      </c>
      <c r="E310" s="92">
        <f t="shared" si="56"/>
        <v>2.1619120001560077E-2</v>
      </c>
      <c r="F310" s="36">
        <f t="shared" si="57"/>
        <v>8.8601475599999997</v>
      </c>
      <c r="G310" s="36">
        <f t="shared" si="58"/>
        <v>26.373115227095997</v>
      </c>
      <c r="H310" s="36">
        <f t="shared" si="59"/>
        <v>78.502214784973944</v>
      </c>
      <c r="I310" s="36">
        <f t="shared" si="60"/>
        <v>6.4351472596643727E-2</v>
      </c>
      <c r="J310" s="36">
        <f t="shared" si="61"/>
        <v>0.19154859333116972</v>
      </c>
      <c r="K310" s="36">
        <f t="shared" ca="1" si="62"/>
        <v>1.6843028590145363E-2</v>
      </c>
      <c r="L310" s="36">
        <f t="shared" ca="1" si="63"/>
        <v>2.28110491701894E-5</v>
      </c>
      <c r="M310" s="36">
        <f t="shared" ca="1" si="64"/>
        <v>339347161.24513936</v>
      </c>
      <c r="N310" s="36">
        <f t="shared" ca="1" si="65"/>
        <v>176103785.04584917</v>
      </c>
      <c r="O310" s="36">
        <f t="shared" ca="1" si="66"/>
        <v>4900056.2904321719</v>
      </c>
      <c r="P310" s="45">
        <f t="shared" ca="1" si="67"/>
        <v>4.7760914114147145E-3</v>
      </c>
    </row>
    <row r="311" spans="1:20" x14ac:dyDescent="0.2">
      <c r="A311" s="107">
        <v>30117</v>
      </c>
      <c r="B311" s="107">
        <v>1.7190440004924312E-2</v>
      </c>
      <c r="C311" s="45"/>
      <c r="D311" s="92">
        <f t="shared" si="55"/>
        <v>3.0116999999999998</v>
      </c>
      <c r="E311" s="92">
        <f t="shared" si="56"/>
        <v>1.7190440004924312E-2</v>
      </c>
      <c r="F311" s="36">
        <f t="shared" si="57"/>
        <v>9.0703368899999983</v>
      </c>
      <c r="G311" s="36">
        <f t="shared" si="58"/>
        <v>27.317133611612995</v>
      </c>
      <c r="H311" s="36">
        <f t="shared" si="59"/>
        <v>82.271011298094848</v>
      </c>
      <c r="I311" s="36">
        <f t="shared" si="60"/>
        <v>5.1772448162830546E-2</v>
      </c>
      <c r="J311" s="36">
        <f t="shared" si="61"/>
        <v>0.15592308213199674</v>
      </c>
      <c r="K311" s="36">
        <f t="shared" ca="1" si="62"/>
        <v>1.7364857333415168E-2</v>
      </c>
      <c r="L311" s="36">
        <f t="shared" ca="1" si="63"/>
        <v>3.0421404477887057E-8</v>
      </c>
      <c r="M311" s="36">
        <f t="shared" ca="1" si="64"/>
        <v>342815753.6333884</v>
      </c>
      <c r="N311" s="36">
        <f t="shared" ca="1" si="65"/>
        <v>176008656.98292443</v>
      </c>
      <c r="O311" s="36">
        <f t="shared" ca="1" si="66"/>
        <v>4847685.1348880315</v>
      </c>
      <c r="P311" s="45">
        <f t="shared" ca="1" si="67"/>
        <v>-1.7441732849085567E-4</v>
      </c>
      <c r="Q311" s="45"/>
      <c r="R311" s="45"/>
      <c r="S311" s="45"/>
      <c r="T311" s="45"/>
    </row>
    <row r="312" spans="1:20" x14ac:dyDescent="0.2">
      <c r="A312" s="106">
        <v>30742.5</v>
      </c>
      <c r="B312" s="106">
        <v>1.8670099998416845E-2</v>
      </c>
      <c r="D312" s="92">
        <f t="shared" si="55"/>
        <v>3.0742500000000001</v>
      </c>
      <c r="E312" s="92">
        <f t="shared" si="56"/>
        <v>1.8670099998416845E-2</v>
      </c>
      <c r="F312" s="36">
        <f t="shared" si="57"/>
        <v>9.4510130625000013</v>
      </c>
      <c r="G312" s="36">
        <f t="shared" si="58"/>
        <v>29.054776907390629</v>
      </c>
      <c r="H312" s="36">
        <f t="shared" si="59"/>
        <v>89.321647907545653</v>
      </c>
      <c r="I312" s="36">
        <f t="shared" si="60"/>
        <v>5.7396554920132986E-2</v>
      </c>
      <c r="J312" s="36">
        <f t="shared" si="61"/>
        <v>0.17645135896321884</v>
      </c>
      <c r="K312" s="36">
        <f t="shared" ca="1" si="62"/>
        <v>1.8302649323108031E-2</v>
      </c>
      <c r="L312" s="36">
        <f t="shared" ca="1" si="63"/>
        <v>1.3501999878490355E-7</v>
      </c>
      <c r="M312" s="36">
        <f t="shared" ca="1" si="64"/>
        <v>337141983.54170078</v>
      </c>
      <c r="N312" s="36">
        <f t="shared" ca="1" si="65"/>
        <v>169906110.78860059</v>
      </c>
      <c r="O312" s="36">
        <f t="shared" ca="1" si="66"/>
        <v>4590670.5706579043</v>
      </c>
      <c r="P312" s="45">
        <f t="shared" ca="1" si="67"/>
        <v>3.6745067530881415E-4</v>
      </c>
    </row>
    <row r="313" spans="1:20" x14ac:dyDescent="0.2">
      <c r="A313" s="107">
        <v>30934.5</v>
      </c>
      <c r="B313" s="107">
        <v>1.7059540004993323E-2</v>
      </c>
      <c r="C313" s="45"/>
      <c r="D313" s="92">
        <f t="shared" si="55"/>
        <v>3.0934499999999998</v>
      </c>
      <c r="E313" s="92">
        <f t="shared" si="56"/>
        <v>1.7059540004993323E-2</v>
      </c>
      <c r="F313" s="36">
        <f t="shared" si="57"/>
        <v>9.5694329024999991</v>
      </c>
      <c r="G313" s="36">
        <f t="shared" si="58"/>
        <v>29.60256221223862</v>
      </c>
      <c r="H313" s="36">
        <f t="shared" si="59"/>
        <v>91.574046075449559</v>
      </c>
      <c r="I313" s="36">
        <f t="shared" si="60"/>
        <v>5.277283402844659E-2</v>
      </c>
      <c r="J313" s="36">
        <f t="shared" si="61"/>
        <v>0.1632501234252981</v>
      </c>
      <c r="K313" s="36">
        <f t="shared" ca="1" si="62"/>
        <v>1.85925301984655E-2</v>
      </c>
      <c r="L313" s="36">
        <f t="shared" ca="1" si="63"/>
        <v>2.3500589332818635E-6</v>
      </c>
      <c r="M313" s="36">
        <f t="shared" ca="1" si="64"/>
        <v>332393355.27287346</v>
      </c>
      <c r="N313" s="36">
        <f t="shared" ca="1" si="65"/>
        <v>166554557.68539268</v>
      </c>
      <c r="O313" s="36">
        <f t="shared" ca="1" si="66"/>
        <v>4471762.3893281827</v>
      </c>
      <c r="P313" s="45">
        <f t="shared" ca="1" si="67"/>
        <v>-1.5329901934721772E-3</v>
      </c>
      <c r="Q313" s="45"/>
      <c r="R313" s="45"/>
      <c r="S313" s="45"/>
      <c r="T313" s="45"/>
    </row>
    <row r="314" spans="1:20" x14ac:dyDescent="0.2">
      <c r="A314" s="106">
        <v>30951.5</v>
      </c>
      <c r="B314" s="106">
        <v>1.3317980003193952E-2</v>
      </c>
      <c r="D314" s="92">
        <f t="shared" si="55"/>
        <v>3.0951499999999998</v>
      </c>
      <c r="E314" s="92">
        <f t="shared" si="56"/>
        <v>1.3317980003193952E-2</v>
      </c>
      <c r="F314" s="36">
        <f t="shared" si="57"/>
        <v>9.5799535224999985</v>
      </c>
      <c r="G314" s="36">
        <f t="shared" si="58"/>
        <v>29.651393145165869</v>
      </c>
      <c r="H314" s="36">
        <f t="shared" si="59"/>
        <v>91.775509493260131</v>
      </c>
      <c r="I314" s="36">
        <f t="shared" si="60"/>
        <v>4.122114580688576E-2</v>
      </c>
      <c r="J314" s="36">
        <f t="shared" si="61"/>
        <v>0.12758562944418245</v>
      </c>
      <c r="K314" s="36">
        <f t="shared" ca="1" si="62"/>
        <v>1.8618242492843939E-2</v>
      </c>
      <c r="L314" s="36">
        <f t="shared" ca="1" si="63"/>
        <v>2.809278245919068E-5</v>
      </c>
      <c r="M314" s="36">
        <f t="shared" ca="1" si="64"/>
        <v>331906444.17002004</v>
      </c>
      <c r="N314" s="36">
        <f t="shared" ca="1" si="65"/>
        <v>166225569.05328324</v>
      </c>
      <c r="O314" s="36">
        <f t="shared" ca="1" si="66"/>
        <v>4460374.945439009</v>
      </c>
      <c r="P314" s="45">
        <f t="shared" ca="1" si="67"/>
        <v>-5.3002624896499873E-3</v>
      </c>
    </row>
    <row r="315" spans="1:20" x14ac:dyDescent="0.2">
      <c r="A315" s="107">
        <v>31046</v>
      </c>
      <c r="B315" s="107">
        <v>1.9548719996237196E-2</v>
      </c>
      <c r="C315" s="45"/>
      <c r="D315" s="92">
        <f t="shared" si="55"/>
        <v>3.1046</v>
      </c>
      <c r="E315" s="92">
        <f t="shared" si="56"/>
        <v>1.9548719996237196E-2</v>
      </c>
      <c r="F315" s="36">
        <f t="shared" si="57"/>
        <v>9.6385411600000008</v>
      </c>
      <c r="G315" s="36">
        <f t="shared" si="58"/>
        <v>29.923814885336004</v>
      </c>
      <c r="H315" s="36">
        <f t="shared" si="59"/>
        <v>92.901475693014163</v>
      </c>
      <c r="I315" s="36">
        <f t="shared" si="60"/>
        <v>6.0690956100318001E-2</v>
      </c>
      <c r="J315" s="36">
        <f t="shared" si="61"/>
        <v>0.18842114230904727</v>
      </c>
      <c r="K315" s="36">
        <f t="shared" ca="1" si="62"/>
        <v>1.8761308301009579E-2</v>
      </c>
      <c r="L315" s="36">
        <f t="shared" ca="1" si="63"/>
        <v>6.2001717778122933E-7</v>
      </c>
      <c r="M315" s="36">
        <f t="shared" ca="1" si="64"/>
        <v>329005255.73662281</v>
      </c>
      <c r="N315" s="36">
        <f t="shared" ca="1" si="65"/>
        <v>164302908.63477376</v>
      </c>
      <c r="O315" s="36">
        <f t="shared" ca="1" si="66"/>
        <v>4394588.2609999878</v>
      </c>
      <c r="P315" s="45">
        <f t="shared" ca="1" si="67"/>
        <v>7.8741169522761681E-4</v>
      </c>
      <c r="Q315" s="45"/>
      <c r="R315" s="45"/>
      <c r="S315" s="45"/>
      <c r="T315" s="45"/>
    </row>
    <row r="316" spans="1:20" x14ac:dyDescent="0.2">
      <c r="A316" s="106">
        <v>31093</v>
      </c>
      <c r="B316" s="106">
        <v>1.4086759998463094E-2</v>
      </c>
      <c r="D316" s="92">
        <f t="shared" si="55"/>
        <v>3.1093000000000002</v>
      </c>
      <c r="E316" s="92">
        <f t="shared" si="56"/>
        <v>1.4086759998463094E-2</v>
      </c>
      <c r="F316" s="36">
        <f t="shared" si="57"/>
        <v>9.6677464900000007</v>
      </c>
      <c r="G316" s="36">
        <f t="shared" si="58"/>
        <v>30.059924161357003</v>
      </c>
      <c r="H316" s="36">
        <f t="shared" si="59"/>
        <v>93.46532219490733</v>
      </c>
      <c r="I316" s="36">
        <f t="shared" si="60"/>
        <v>4.3799962863221305E-2</v>
      </c>
      <c r="J316" s="36">
        <f t="shared" si="61"/>
        <v>0.13618722453061402</v>
      </c>
      <c r="K316" s="36">
        <f t="shared" ca="1" si="62"/>
        <v>1.8832548374883101E-2</v>
      </c>
      <c r="L316" s="36">
        <f t="shared" ca="1" si="63"/>
        <v>2.2522507313763246E-5</v>
      </c>
      <c r="M316" s="36">
        <f t="shared" ca="1" si="64"/>
        <v>327440496.17823756</v>
      </c>
      <c r="N316" s="36">
        <f t="shared" ca="1" si="65"/>
        <v>163288036.88946685</v>
      </c>
      <c r="O316" s="36">
        <f t="shared" ca="1" si="66"/>
        <v>4360321.7647228232</v>
      </c>
      <c r="P316" s="45">
        <f t="shared" ca="1" si="67"/>
        <v>-4.7457883764200071E-3</v>
      </c>
    </row>
    <row r="317" spans="1:20" x14ac:dyDescent="0.2">
      <c r="A317" s="107">
        <v>31165.5</v>
      </c>
      <c r="B317" s="107">
        <v>1.8112460005795583E-2</v>
      </c>
      <c r="C317" s="45"/>
      <c r="D317" s="92">
        <f t="shared" si="55"/>
        <v>3.1165500000000002</v>
      </c>
      <c r="E317" s="92">
        <f t="shared" si="56"/>
        <v>1.8112460005795583E-2</v>
      </c>
      <c r="F317" s="36">
        <f t="shared" si="57"/>
        <v>9.7128839025000016</v>
      </c>
      <c r="G317" s="36">
        <f t="shared" si="58"/>
        <v>30.27068832633638</v>
      </c>
      <c r="H317" s="36">
        <f t="shared" si="59"/>
        <v>94.340113703443663</v>
      </c>
      <c r="I317" s="36">
        <f t="shared" si="60"/>
        <v>5.6448387231062228E-2</v>
      </c>
      <c r="J317" s="36">
        <f t="shared" si="61"/>
        <v>0.17592422122496698</v>
      </c>
      <c r="K317" s="36">
        <f t="shared" ca="1" si="62"/>
        <v>1.8942551557299847E-2</v>
      </c>
      <c r="L317" s="36">
        <f t="shared" ca="1" si="63"/>
        <v>6.8905198387875612E-7</v>
      </c>
      <c r="M317" s="36">
        <f t="shared" ca="1" si="64"/>
        <v>324869827.57615173</v>
      </c>
      <c r="N317" s="36">
        <f t="shared" ca="1" si="65"/>
        <v>161647317.33500311</v>
      </c>
      <c r="O317" s="36">
        <f t="shared" ca="1" si="66"/>
        <v>4305488.3713454073</v>
      </c>
      <c r="P317" s="45">
        <f t="shared" ca="1" si="67"/>
        <v>-8.3009155150426395E-4</v>
      </c>
      <c r="Q317" s="45"/>
      <c r="R317" s="45"/>
      <c r="S317" s="45"/>
      <c r="T317" s="45"/>
    </row>
    <row r="318" spans="1:20" x14ac:dyDescent="0.2">
      <c r="A318" s="106">
        <v>31166</v>
      </c>
      <c r="B318" s="106">
        <v>1.7167120000522118E-2</v>
      </c>
      <c r="D318" s="92">
        <f t="shared" si="55"/>
        <v>3.1166</v>
      </c>
      <c r="E318" s="92">
        <f t="shared" si="56"/>
        <v>1.7167120000522118E-2</v>
      </c>
      <c r="F318" s="36">
        <f t="shared" si="57"/>
        <v>9.7131955600000008</v>
      </c>
      <c r="G318" s="36">
        <f t="shared" si="58"/>
        <v>30.272145282296002</v>
      </c>
      <c r="H318" s="36">
        <f t="shared" si="59"/>
        <v>94.346167986803735</v>
      </c>
      <c r="I318" s="36">
        <f t="shared" si="60"/>
        <v>5.3503046193627231E-2</v>
      </c>
      <c r="J318" s="36">
        <f t="shared" si="61"/>
        <v>0.16674759376705864</v>
      </c>
      <c r="K318" s="36">
        <f t="shared" ca="1" si="62"/>
        <v>1.8943310670015076E-2</v>
      </c>
      <c r="L318" s="36">
        <f t="shared" ca="1" si="63"/>
        <v>3.1548532943938422E-6</v>
      </c>
      <c r="M318" s="36">
        <f t="shared" ca="1" si="64"/>
        <v>324851442.0959118</v>
      </c>
      <c r="N318" s="36">
        <f t="shared" ca="1" si="65"/>
        <v>161635687.94920087</v>
      </c>
      <c r="O318" s="36">
        <f t="shared" ca="1" si="66"/>
        <v>4305101.9855981776</v>
      </c>
      <c r="P318" s="45">
        <f t="shared" ca="1" si="67"/>
        <v>-1.776190669492958E-3</v>
      </c>
    </row>
    <row r="319" spans="1:20" x14ac:dyDescent="0.2">
      <c r="A319" s="107">
        <v>31229.5</v>
      </c>
      <c r="B319" s="107">
        <v>2.3308940006245393E-2</v>
      </c>
      <c r="C319" s="45"/>
      <c r="D319" s="92">
        <f t="shared" si="55"/>
        <v>3.1229499999999999</v>
      </c>
      <c r="E319" s="92">
        <f t="shared" si="56"/>
        <v>2.3308940006245393E-2</v>
      </c>
      <c r="F319" s="36">
        <f t="shared" si="57"/>
        <v>9.7528167024999988</v>
      </c>
      <c r="G319" s="36">
        <f t="shared" si="58"/>
        <v>30.457558921072369</v>
      </c>
      <c r="H319" s="36">
        <f t="shared" si="59"/>
        <v>95.11743363256295</v>
      </c>
      <c r="I319" s="36">
        <f t="shared" si="60"/>
        <v>7.2792654192504053E-2</v>
      </c>
      <c r="J319" s="36">
        <f t="shared" si="61"/>
        <v>0.22732781941048052</v>
      </c>
      <c r="K319" s="36">
        <f t="shared" ca="1" si="62"/>
        <v>1.9039770324479344E-2</v>
      </c>
      <c r="L319" s="36">
        <f t="shared" ca="1" si="63"/>
        <v>1.8225809771710433E-5</v>
      </c>
      <c r="M319" s="36">
        <f t="shared" ca="1" si="64"/>
        <v>322443957.79366183</v>
      </c>
      <c r="N319" s="36">
        <f t="shared" ca="1" si="65"/>
        <v>160124159.88089103</v>
      </c>
      <c r="O319" s="36">
        <f t="shared" ca="1" si="66"/>
        <v>4255128.1113387132</v>
      </c>
      <c r="P319" s="45">
        <f t="shared" ca="1" si="67"/>
        <v>4.2691696817660496E-3</v>
      </c>
      <c r="Q319" s="45"/>
      <c r="R319" s="45"/>
      <c r="S319" s="45"/>
      <c r="T319" s="45"/>
    </row>
    <row r="320" spans="1:20" x14ac:dyDescent="0.2">
      <c r="A320" s="106">
        <v>31327.5</v>
      </c>
      <c r="B320" s="106">
        <v>2.0622299998649396E-2</v>
      </c>
      <c r="D320" s="92">
        <f t="shared" si="55"/>
        <v>3.1327500000000001</v>
      </c>
      <c r="E320" s="92">
        <f t="shared" si="56"/>
        <v>2.0622299998649396E-2</v>
      </c>
      <c r="F320" s="36">
        <f t="shared" si="57"/>
        <v>9.8141225625000015</v>
      </c>
      <c r="G320" s="36">
        <f t="shared" si="58"/>
        <v>30.74519245767188</v>
      </c>
      <c r="H320" s="36">
        <f t="shared" si="59"/>
        <v>96.317001671771592</v>
      </c>
      <c r="I320" s="36">
        <f t="shared" si="60"/>
        <v>6.4604510320768901E-2</v>
      </c>
      <c r="J320" s="36">
        <f t="shared" si="61"/>
        <v>0.20238977970738878</v>
      </c>
      <c r="K320" s="36">
        <f t="shared" ca="1" si="62"/>
        <v>1.9188841026280542E-2</v>
      </c>
      <c r="L320" s="36">
        <f t="shared" ca="1" si="63"/>
        <v>2.0548046254647712E-6</v>
      </c>
      <c r="M320" s="36">
        <f t="shared" ca="1" si="64"/>
        <v>318448923.76765531</v>
      </c>
      <c r="N320" s="36">
        <f t="shared" ca="1" si="65"/>
        <v>157658487.22778961</v>
      </c>
      <c r="O320" s="36">
        <f t="shared" ca="1" si="66"/>
        <v>4174548.5350826387</v>
      </c>
      <c r="P320" s="45">
        <f t="shared" ca="1" si="67"/>
        <v>1.4334589723688541E-3</v>
      </c>
    </row>
    <row r="321" spans="1:20" x14ac:dyDescent="0.2">
      <c r="A321" s="107">
        <v>31465</v>
      </c>
      <c r="B321" s="107">
        <v>2.0153799996478483E-2</v>
      </c>
      <c r="C321" s="45"/>
      <c r="D321" s="92">
        <f t="shared" si="55"/>
        <v>3.1465000000000001</v>
      </c>
      <c r="E321" s="92">
        <f t="shared" si="56"/>
        <v>2.0153799996478483E-2</v>
      </c>
      <c r="F321" s="36">
        <f t="shared" si="57"/>
        <v>9.9004622500000004</v>
      </c>
      <c r="G321" s="36">
        <f t="shared" si="58"/>
        <v>31.151804469625002</v>
      </c>
      <c r="H321" s="36">
        <f t="shared" si="59"/>
        <v>98.019152763675066</v>
      </c>
      <c r="I321" s="36">
        <f t="shared" si="60"/>
        <v>6.3413931688919553E-2</v>
      </c>
      <c r="J321" s="36">
        <f t="shared" si="61"/>
        <v>0.19953193605918537</v>
      </c>
      <c r="K321" s="36">
        <f t="shared" ca="1" si="62"/>
        <v>1.9398413380814224E-2</v>
      </c>
      <c r="L321" s="36">
        <f t="shared" ca="1" si="63"/>
        <v>5.7060893912470359E-7</v>
      </c>
      <c r="M321" s="36">
        <f t="shared" ca="1" si="64"/>
        <v>312283501.38461339</v>
      </c>
      <c r="N321" s="36">
        <f t="shared" ca="1" si="65"/>
        <v>153934285.15891823</v>
      </c>
      <c r="O321" s="36">
        <f t="shared" ca="1" si="66"/>
        <v>4054666.8105721008</v>
      </c>
      <c r="P321" s="45">
        <f t="shared" ca="1" si="67"/>
        <v>7.5538661566425941E-4</v>
      </c>
      <c r="Q321" s="45"/>
      <c r="R321" s="45"/>
      <c r="S321" s="45"/>
      <c r="T321" s="45"/>
    </row>
    <row r="322" spans="1:20" x14ac:dyDescent="0.2">
      <c r="A322" s="106">
        <v>31662</v>
      </c>
      <c r="B322" s="106">
        <v>2.2089840000262484E-2</v>
      </c>
      <c r="D322" s="92">
        <f t="shared" si="55"/>
        <v>3.1661999999999999</v>
      </c>
      <c r="E322" s="92">
        <f t="shared" si="56"/>
        <v>2.2089840000262484E-2</v>
      </c>
      <c r="F322" s="36">
        <f t="shared" si="57"/>
        <v>10.024822439999999</v>
      </c>
      <c r="G322" s="36">
        <f t="shared" si="58"/>
        <v>31.740592809527996</v>
      </c>
      <c r="H322" s="36">
        <f t="shared" si="59"/>
        <v>100.49706495352754</v>
      </c>
      <c r="I322" s="36">
        <f t="shared" si="60"/>
        <v>6.9940851408831078E-2</v>
      </c>
      <c r="J322" s="36">
        <f t="shared" si="61"/>
        <v>0.22144672373064095</v>
      </c>
      <c r="K322" s="36">
        <f t="shared" ca="1" si="62"/>
        <v>1.9699522079633457E-2</v>
      </c>
      <c r="L322" s="36">
        <f t="shared" ca="1" si="63"/>
        <v>5.7136197616802765E-6</v>
      </c>
      <c r="M322" s="36">
        <f t="shared" ca="1" si="64"/>
        <v>302348849.50770432</v>
      </c>
      <c r="N322" s="36">
        <f t="shared" ca="1" si="65"/>
        <v>148083055.35977024</v>
      </c>
      <c r="O322" s="36">
        <f t="shared" ca="1" si="66"/>
        <v>3869796.2795123551</v>
      </c>
      <c r="P322" s="45">
        <f t="shared" ca="1" si="67"/>
        <v>2.3903179206290273E-3</v>
      </c>
    </row>
    <row r="323" spans="1:20" x14ac:dyDescent="0.2">
      <c r="A323" s="107">
        <v>31807</v>
      </c>
      <c r="B323" s="107">
        <v>2.1941239996522199E-2</v>
      </c>
      <c r="C323" s="45"/>
      <c r="D323" s="92">
        <f t="shared" si="55"/>
        <v>3.1806999999999999</v>
      </c>
      <c r="E323" s="92">
        <f t="shared" si="56"/>
        <v>2.1941239996522199E-2</v>
      </c>
      <c r="F323" s="36">
        <f t="shared" si="57"/>
        <v>10.116852489999999</v>
      </c>
      <c r="G323" s="36">
        <f t="shared" si="58"/>
        <v>32.178672714942998</v>
      </c>
      <c r="H323" s="36">
        <f t="shared" si="59"/>
        <v>102.35070430441918</v>
      </c>
      <c r="I323" s="36">
        <f t="shared" si="60"/>
        <v>6.9788502056938151E-2</v>
      </c>
      <c r="J323" s="36">
        <f t="shared" si="61"/>
        <v>0.22197628849250317</v>
      </c>
      <c r="K323" s="36">
        <f t="shared" ca="1" si="62"/>
        <v>1.9921788971697239E-2</v>
      </c>
      <c r="L323" s="36">
        <f t="shared" ca="1" si="63"/>
        <v>4.0781824416665814E-6</v>
      </c>
      <c r="M323" s="36">
        <f t="shared" ca="1" si="64"/>
        <v>294243800.50879383</v>
      </c>
      <c r="N323" s="36">
        <f t="shared" ca="1" si="65"/>
        <v>143409659.60093305</v>
      </c>
      <c r="O323" s="36">
        <f t="shared" ca="1" si="66"/>
        <v>3724554.7699197694</v>
      </c>
      <c r="P323" s="45">
        <f t="shared" ca="1" si="67"/>
        <v>2.01945102482496E-3</v>
      </c>
      <c r="Q323" s="45"/>
      <c r="R323" s="45"/>
      <c r="S323" s="45"/>
      <c r="T323" s="45"/>
    </row>
    <row r="324" spans="1:20" x14ac:dyDescent="0.2">
      <c r="A324" s="106">
        <v>31845.5</v>
      </c>
      <c r="B324" s="106">
        <v>1.7850060001364909E-2</v>
      </c>
      <c r="D324" s="92">
        <f t="shared" si="55"/>
        <v>3.1845500000000002</v>
      </c>
      <c r="E324" s="92">
        <f t="shared" si="56"/>
        <v>1.7850060001364909E-2</v>
      </c>
      <c r="F324" s="36">
        <f t="shared" si="57"/>
        <v>10.141358702500002</v>
      </c>
      <c r="G324" s="36">
        <f t="shared" si="58"/>
        <v>32.295663856046382</v>
      </c>
      <c r="H324" s="36">
        <f t="shared" si="59"/>
        <v>102.84715633277251</v>
      </c>
      <c r="I324" s="36">
        <f t="shared" si="60"/>
        <v>5.6844408577346628E-2</v>
      </c>
      <c r="J324" s="36">
        <f t="shared" si="61"/>
        <v>0.18102386133498921</v>
      </c>
      <c r="K324" s="36">
        <f t="shared" ca="1" si="62"/>
        <v>1.9980895649554582E-2</v>
      </c>
      <c r="L324" s="36">
        <f t="shared" ca="1" si="63"/>
        <v>4.5404605595959044E-6</v>
      </c>
      <c r="M324" s="36">
        <f t="shared" ca="1" si="64"/>
        <v>291983291.06419438</v>
      </c>
      <c r="N324" s="36">
        <f t="shared" ca="1" si="65"/>
        <v>142119150.90332446</v>
      </c>
      <c r="O324" s="36">
        <f t="shared" ca="1" si="66"/>
        <v>3684768.7310895389</v>
      </c>
      <c r="P324" s="45">
        <f t="shared" ca="1" si="67"/>
        <v>-2.1308356481896731E-3</v>
      </c>
    </row>
    <row r="325" spans="1:20" x14ac:dyDescent="0.2">
      <c r="A325" s="107">
        <v>32449.5</v>
      </c>
      <c r="B325" s="107">
        <v>1.6679339998518117E-2</v>
      </c>
      <c r="C325" s="45"/>
      <c r="D325" s="92">
        <f t="shared" si="55"/>
        <v>3.2449499999999998</v>
      </c>
      <c r="E325" s="92">
        <f t="shared" si="56"/>
        <v>1.6679339998518117E-2</v>
      </c>
      <c r="F325" s="36">
        <f t="shared" si="57"/>
        <v>10.529700502499999</v>
      </c>
      <c r="G325" s="36">
        <f t="shared" si="58"/>
        <v>34.168351645587371</v>
      </c>
      <c r="H325" s="36">
        <f t="shared" si="59"/>
        <v>110.87459267234873</v>
      </c>
      <c r="I325" s="36">
        <f t="shared" si="60"/>
        <v>5.4123624328191358E-2</v>
      </c>
      <c r="J325" s="36">
        <f t="shared" si="61"/>
        <v>0.17562845476376454</v>
      </c>
      <c r="K325" s="36">
        <f t="shared" ca="1" si="62"/>
        <v>2.0913177528371272E-2</v>
      </c>
      <c r="L325" s="36">
        <f t="shared" ca="1" si="63"/>
        <v>1.7925380229193066E-5</v>
      </c>
      <c r="M325" s="36">
        <f t="shared" ca="1" si="64"/>
        <v>251150844.13546005</v>
      </c>
      <c r="N325" s="36">
        <f t="shared" ca="1" si="65"/>
        <v>119482262.42477778</v>
      </c>
      <c r="O325" s="36">
        <f t="shared" ca="1" si="66"/>
        <v>3004230.6672981814</v>
      </c>
      <c r="P325" s="45">
        <f t="shared" ca="1" si="67"/>
        <v>-4.2338375298531551E-3</v>
      </c>
      <c r="Q325" s="45"/>
      <c r="R325" s="45"/>
      <c r="S325" s="45"/>
      <c r="T325" s="45"/>
    </row>
    <row r="326" spans="1:20" x14ac:dyDescent="0.2">
      <c r="A326" s="106">
        <v>32450</v>
      </c>
      <c r="B326" s="106">
        <v>1.4834000001428649E-2</v>
      </c>
      <c r="D326" s="92">
        <f t="shared" si="55"/>
        <v>3.2450000000000001</v>
      </c>
      <c r="E326" s="92">
        <f t="shared" si="56"/>
        <v>1.4834000001428649E-2</v>
      </c>
      <c r="F326" s="36">
        <f t="shared" si="57"/>
        <v>10.530025</v>
      </c>
      <c r="G326" s="36">
        <f t="shared" si="58"/>
        <v>34.169931125000005</v>
      </c>
      <c r="H326" s="36">
        <f t="shared" si="59"/>
        <v>110.88142650062501</v>
      </c>
      <c r="I326" s="36">
        <f t="shared" si="60"/>
        <v>4.813633000463597E-2</v>
      </c>
      <c r="J326" s="36">
        <f t="shared" si="61"/>
        <v>0.15620239086504373</v>
      </c>
      <c r="K326" s="36">
        <f t="shared" ca="1" si="62"/>
        <v>2.0913953177524654E-2</v>
      </c>
      <c r="L326" s="36">
        <f t="shared" ca="1" si="63"/>
        <v>3.6965830623519899E-5</v>
      </c>
      <c r="M326" s="36">
        <f t="shared" ca="1" si="64"/>
        <v>251113278.39278296</v>
      </c>
      <c r="N326" s="36">
        <f t="shared" ca="1" si="65"/>
        <v>119461895.52647832</v>
      </c>
      <c r="O326" s="36">
        <f t="shared" ca="1" si="66"/>
        <v>3003630.8449115865</v>
      </c>
      <c r="P326" s="45">
        <f t="shared" ca="1" si="67"/>
        <v>-6.0799531760960049E-3</v>
      </c>
    </row>
    <row r="327" spans="1:20" x14ac:dyDescent="0.2">
      <c r="A327" s="107">
        <v>32522</v>
      </c>
      <c r="B327" s="107">
        <v>2.1105040003021713E-2</v>
      </c>
      <c r="C327" s="45"/>
      <c r="D327" s="92">
        <f t="shared" si="55"/>
        <v>3.2522000000000002</v>
      </c>
      <c r="E327" s="92">
        <f t="shared" si="56"/>
        <v>2.1105040003021713E-2</v>
      </c>
      <c r="F327" s="36">
        <f t="shared" si="57"/>
        <v>10.576804840000001</v>
      </c>
      <c r="G327" s="36">
        <f t="shared" si="58"/>
        <v>34.397884700648007</v>
      </c>
      <c r="H327" s="36">
        <f t="shared" si="59"/>
        <v>111.86880062344746</v>
      </c>
      <c r="I327" s="36">
        <f t="shared" si="60"/>
        <v>6.8637811097827225E-2</v>
      </c>
      <c r="J327" s="36">
        <f t="shared" si="61"/>
        <v>0.22322388925235373</v>
      </c>
      <c r="K327" s="36">
        <f t="shared" ca="1" si="62"/>
        <v>2.1025713883186123E-2</v>
      </c>
      <c r="L327" s="36">
        <f t="shared" ca="1" si="63"/>
        <v>6.292633288170458E-9</v>
      </c>
      <c r="M327" s="36">
        <f t="shared" ca="1" si="64"/>
        <v>245647089.24146646</v>
      </c>
      <c r="N327" s="36">
        <f t="shared" ca="1" si="65"/>
        <v>116505555.1876377</v>
      </c>
      <c r="O327" s="36">
        <f t="shared" ca="1" si="66"/>
        <v>2916771.5667267535</v>
      </c>
      <c r="P327" s="45">
        <f t="shared" ca="1" si="67"/>
        <v>7.9326119835590458E-5</v>
      </c>
      <c r="Q327" s="45"/>
      <c r="R327" s="45"/>
      <c r="S327" s="45"/>
      <c r="T327" s="45"/>
    </row>
    <row r="328" spans="1:20" x14ac:dyDescent="0.2">
      <c r="A328" s="106">
        <v>32595</v>
      </c>
      <c r="B328" s="106">
        <v>1.7685399994661566E-2</v>
      </c>
      <c r="D328" s="92">
        <f t="shared" si="55"/>
        <v>3.2595000000000001</v>
      </c>
      <c r="E328" s="92">
        <f t="shared" si="56"/>
        <v>1.7685399994661566E-2</v>
      </c>
      <c r="F328" s="36">
        <f t="shared" si="57"/>
        <v>10.624340250000001</v>
      </c>
      <c r="G328" s="36">
        <f t="shared" si="58"/>
        <v>34.630037044875003</v>
      </c>
      <c r="H328" s="36">
        <f t="shared" si="59"/>
        <v>112.87660574777009</v>
      </c>
      <c r="I328" s="36">
        <f t="shared" si="60"/>
        <v>5.7645561282599372E-2</v>
      </c>
      <c r="J328" s="36">
        <f t="shared" si="61"/>
        <v>0.18789570700063266</v>
      </c>
      <c r="K328" s="36">
        <f t="shared" ca="1" si="62"/>
        <v>2.1139163143454567E-2</v>
      </c>
      <c r="L328" s="36">
        <f t="shared" ca="1" si="63"/>
        <v>1.1928479887960544E-5</v>
      </c>
      <c r="M328" s="36">
        <f t="shared" ca="1" si="64"/>
        <v>239993893.18144408</v>
      </c>
      <c r="N328" s="36">
        <f t="shared" ca="1" si="65"/>
        <v>113462653.55196401</v>
      </c>
      <c r="O328" s="36">
        <f t="shared" ca="1" si="66"/>
        <v>2827790.3922073916</v>
      </c>
      <c r="P328" s="45">
        <f t="shared" ca="1" si="67"/>
        <v>-3.4537631487930008E-3</v>
      </c>
    </row>
    <row r="329" spans="1:20" x14ac:dyDescent="0.2">
      <c r="A329" s="107">
        <v>32787</v>
      </c>
      <c r="B329" s="107">
        <v>2.10748399986187E-2</v>
      </c>
      <c r="C329" s="45"/>
      <c r="D329" s="92">
        <f t="shared" si="55"/>
        <v>3.2787000000000002</v>
      </c>
      <c r="E329" s="92">
        <f t="shared" si="56"/>
        <v>2.10748399986187E-2</v>
      </c>
      <c r="F329" s="36">
        <f t="shared" si="57"/>
        <v>10.749873690000001</v>
      </c>
      <c r="G329" s="36">
        <f t="shared" si="58"/>
        <v>35.245610867403009</v>
      </c>
      <c r="H329" s="36">
        <f t="shared" si="59"/>
        <v>115.55978435095425</v>
      </c>
      <c r="I329" s="36">
        <f t="shared" si="60"/>
        <v>6.9098077903471139E-2</v>
      </c>
      <c r="J329" s="36">
        <f t="shared" si="61"/>
        <v>0.22655186802211083</v>
      </c>
      <c r="K329" s="36">
        <f t="shared" ca="1" si="62"/>
        <v>2.1438205514634764E-2</v>
      </c>
      <c r="L329" s="36">
        <f t="shared" ca="1" si="63"/>
        <v>1.3203449822962056E-7</v>
      </c>
      <c r="M329" s="36">
        <f t="shared" ca="1" si="64"/>
        <v>224636617.95951405</v>
      </c>
      <c r="N329" s="36">
        <f t="shared" ca="1" si="65"/>
        <v>105265594.57893792</v>
      </c>
      <c r="O329" s="36">
        <f t="shared" ca="1" si="66"/>
        <v>2590132.704006142</v>
      </c>
      <c r="P329" s="45">
        <f t="shared" ca="1" si="67"/>
        <v>-3.6336551601606412E-4</v>
      </c>
      <c r="Q329" s="45"/>
      <c r="R329" s="45"/>
      <c r="S329" s="45"/>
      <c r="T329" s="45"/>
    </row>
    <row r="330" spans="1:20" x14ac:dyDescent="0.2">
      <c r="A330" s="106">
        <v>32787</v>
      </c>
      <c r="B330" s="106">
        <v>2.8074839996406808E-2</v>
      </c>
      <c r="D330" s="92">
        <f t="shared" si="55"/>
        <v>3.2787000000000002</v>
      </c>
      <c r="E330" s="92">
        <f t="shared" si="56"/>
        <v>2.8074839996406808E-2</v>
      </c>
      <c r="F330" s="36">
        <f t="shared" si="57"/>
        <v>10.749873690000001</v>
      </c>
      <c r="G330" s="36">
        <f t="shared" si="58"/>
        <v>35.245610867403009</v>
      </c>
      <c r="H330" s="36">
        <f t="shared" si="59"/>
        <v>115.55978435095425</v>
      </c>
      <c r="I330" s="36">
        <f t="shared" si="60"/>
        <v>9.2048977896219006E-2</v>
      </c>
      <c r="J330" s="36">
        <f t="shared" si="61"/>
        <v>0.30180098382833326</v>
      </c>
      <c r="K330" s="36">
        <f t="shared" ca="1" si="62"/>
        <v>2.1438205514634764E-2</v>
      </c>
      <c r="L330" s="36">
        <f t="shared" ca="1" si="63"/>
        <v>4.4044917244645696E-5</v>
      </c>
      <c r="M330" s="36">
        <f t="shared" ca="1" si="64"/>
        <v>224636617.95951405</v>
      </c>
      <c r="N330" s="36">
        <f t="shared" ca="1" si="65"/>
        <v>105265594.57893792</v>
      </c>
      <c r="O330" s="36">
        <f t="shared" ca="1" si="66"/>
        <v>2590132.704006142</v>
      </c>
      <c r="P330" s="45">
        <f t="shared" ca="1" si="67"/>
        <v>6.6366344817720448E-3</v>
      </c>
    </row>
    <row r="331" spans="1:20" x14ac:dyDescent="0.2">
      <c r="A331" s="107">
        <v>33163.5</v>
      </c>
      <c r="B331" s="107">
        <v>1.9533819999196567E-2</v>
      </c>
      <c r="C331" s="45"/>
      <c r="D331" s="92">
        <f t="shared" si="55"/>
        <v>3.3163499999999999</v>
      </c>
      <c r="E331" s="92">
        <f t="shared" si="56"/>
        <v>1.9533819999196567E-2</v>
      </c>
      <c r="F331" s="36">
        <f t="shared" si="57"/>
        <v>10.9981773225</v>
      </c>
      <c r="G331" s="36">
        <f t="shared" si="58"/>
        <v>36.473805363472877</v>
      </c>
      <c r="H331" s="36">
        <f t="shared" si="59"/>
        <v>120.95990441715327</v>
      </c>
      <c r="I331" s="36">
        <f t="shared" si="60"/>
        <v>6.4780983954335528E-2</v>
      </c>
      <c r="J331" s="36">
        <f t="shared" si="61"/>
        <v>0.21483641613696061</v>
      </c>
      <c r="K331" s="36">
        <f t="shared" ca="1" si="62"/>
        <v>2.2027365505768066E-2</v>
      </c>
      <c r="L331" s="36">
        <f t="shared" ca="1" si="63"/>
        <v>6.2177691933429174E-6</v>
      </c>
      <c r="M331" s="36">
        <f t="shared" ca="1" si="64"/>
        <v>192857051.63008687</v>
      </c>
      <c r="N331" s="36">
        <f t="shared" ca="1" si="65"/>
        <v>88589149.676705092</v>
      </c>
      <c r="O331" s="36">
        <f t="shared" ca="1" si="66"/>
        <v>2115442.6115442994</v>
      </c>
      <c r="P331" s="45">
        <f t="shared" ca="1" si="67"/>
        <v>-2.4935455065714998E-3</v>
      </c>
      <c r="Q331" s="45"/>
      <c r="R331" s="45"/>
      <c r="S331" s="45"/>
      <c r="T331" s="45"/>
    </row>
    <row r="332" spans="1:20" x14ac:dyDescent="0.2">
      <c r="A332" s="106">
        <v>33304.5</v>
      </c>
      <c r="B332" s="106">
        <v>2.1147940002265386E-2</v>
      </c>
      <c r="D332" s="92">
        <f t="shared" si="55"/>
        <v>3.3304499999999999</v>
      </c>
      <c r="E332" s="92">
        <f t="shared" si="56"/>
        <v>2.1147940002265386E-2</v>
      </c>
      <c r="F332" s="36">
        <f t="shared" si="57"/>
        <v>11.0918972025</v>
      </c>
      <c r="G332" s="36">
        <f t="shared" si="58"/>
        <v>36.941009038066127</v>
      </c>
      <c r="H332" s="36">
        <f t="shared" si="59"/>
        <v>123.03018355082733</v>
      </c>
      <c r="I332" s="36">
        <f t="shared" si="60"/>
        <v>7.043215678054475E-2</v>
      </c>
      <c r="J332" s="36">
        <f t="shared" si="61"/>
        <v>0.23457077654976524</v>
      </c>
      <c r="K332" s="36">
        <f t="shared" ca="1" si="62"/>
        <v>2.2248946833261514E-2</v>
      </c>
      <c r="L332" s="36">
        <f t="shared" ca="1" si="63"/>
        <v>1.2122160419001356E-6</v>
      </c>
      <c r="M332" s="36">
        <f t="shared" ca="1" si="64"/>
        <v>180546400.2256178</v>
      </c>
      <c r="N332" s="36">
        <f t="shared" ca="1" si="65"/>
        <v>82224143.592423439</v>
      </c>
      <c r="O332" s="36">
        <f t="shared" ca="1" si="66"/>
        <v>1937360.7988678631</v>
      </c>
      <c r="P332" s="45">
        <f t="shared" ca="1" si="67"/>
        <v>-1.1010068309961277E-3</v>
      </c>
    </row>
    <row r="333" spans="1:20" x14ac:dyDescent="0.2">
      <c r="A333" s="107">
        <v>33394.5</v>
      </c>
      <c r="B333" s="107">
        <v>2.5986740001826547E-2</v>
      </c>
      <c r="C333" s="45"/>
      <c r="D333" s="92">
        <f t="shared" si="55"/>
        <v>3.3394499999999998</v>
      </c>
      <c r="E333" s="92">
        <f t="shared" si="56"/>
        <v>2.5986740001826547E-2</v>
      </c>
      <c r="F333" s="36">
        <f t="shared" si="57"/>
        <v>11.151926302499998</v>
      </c>
      <c r="G333" s="36">
        <f t="shared" si="58"/>
        <v>37.241300290883615</v>
      </c>
      <c r="H333" s="36">
        <f t="shared" si="59"/>
        <v>124.36546025639127</v>
      </c>
      <c r="I333" s="36">
        <f t="shared" si="60"/>
        <v>8.6781418899099655E-2</v>
      </c>
      <c r="J333" s="36">
        <f t="shared" si="61"/>
        <v>0.28980220934259832</v>
      </c>
      <c r="K333" s="36">
        <f t="shared" ca="1" si="62"/>
        <v>2.2390649474357302E-2</v>
      </c>
      <c r="L333" s="36">
        <f t="shared" ca="1" si="63"/>
        <v>1.2931867081754033E-5</v>
      </c>
      <c r="M333" s="36">
        <f t="shared" ca="1" si="64"/>
        <v>172613409.32414404</v>
      </c>
      <c r="N333" s="36">
        <f t="shared" ca="1" si="65"/>
        <v>78149584.427582443</v>
      </c>
      <c r="O333" s="36">
        <f t="shared" ca="1" si="66"/>
        <v>1824287.1193238946</v>
      </c>
      <c r="P333" s="45">
        <f t="shared" ca="1" si="67"/>
        <v>3.5960905274692451E-3</v>
      </c>
      <c r="Q333" s="45"/>
      <c r="R333" s="45"/>
      <c r="S333" s="45"/>
      <c r="T333" s="45"/>
    </row>
    <row r="334" spans="1:20" x14ac:dyDescent="0.2">
      <c r="A334" s="106">
        <v>33403</v>
      </c>
      <c r="B334" s="106">
        <v>2.361595999536803E-2</v>
      </c>
      <c r="D334" s="92">
        <f t="shared" si="55"/>
        <v>3.3403</v>
      </c>
      <c r="E334" s="92">
        <f t="shared" si="56"/>
        <v>2.361595999536803E-2</v>
      </c>
      <c r="F334" s="36">
        <f t="shared" si="57"/>
        <v>11.15760409</v>
      </c>
      <c r="G334" s="36">
        <f t="shared" si="58"/>
        <v>37.269744941827</v>
      </c>
      <c r="H334" s="36">
        <f t="shared" si="59"/>
        <v>124.49212902918472</v>
      </c>
      <c r="I334" s="36">
        <f t="shared" si="60"/>
        <v>7.8884391172527837E-2</v>
      </c>
      <c r="J334" s="36">
        <f t="shared" si="61"/>
        <v>0.26349753183359476</v>
      </c>
      <c r="K334" s="36">
        <f t="shared" ca="1" si="62"/>
        <v>2.2404043284385645E-2</v>
      </c>
      <c r="L334" s="36">
        <f t="shared" ca="1" si="63"/>
        <v>1.4687421143583605E-6</v>
      </c>
      <c r="M334" s="36">
        <f t="shared" ca="1" si="64"/>
        <v>171861849.01772523</v>
      </c>
      <c r="N334" s="36">
        <f t="shared" ca="1" si="65"/>
        <v>77764661.078039899</v>
      </c>
      <c r="O334" s="36">
        <f t="shared" ca="1" si="66"/>
        <v>1813643.2568117161</v>
      </c>
      <c r="P334" s="45">
        <f t="shared" ca="1" si="67"/>
        <v>1.2119167109823845E-3</v>
      </c>
    </row>
    <row r="335" spans="1:20" x14ac:dyDescent="0.2">
      <c r="A335" s="107">
        <v>33913</v>
      </c>
      <c r="B335" s="107">
        <v>2.3369160000584088E-2</v>
      </c>
      <c r="C335" s="45"/>
      <c r="D335" s="92">
        <f t="shared" si="55"/>
        <v>3.3913000000000002</v>
      </c>
      <c r="E335" s="92">
        <f t="shared" si="56"/>
        <v>2.3369160000584088E-2</v>
      </c>
      <c r="F335" s="36">
        <f t="shared" si="57"/>
        <v>11.500915690000001</v>
      </c>
      <c r="G335" s="36">
        <f t="shared" si="58"/>
        <v>39.003055379497006</v>
      </c>
      <c r="H335" s="36">
        <f t="shared" si="59"/>
        <v>132.27106170848819</v>
      </c>
      <c r="I335" s="36">
        <f t="shared" si="60"/>
        <v>7.9251832309980827E-2</v>
      </c>
      <c r="J335" s="36">
        <f t="shared" si="61"/>
        <v>0.26876673891283798</v>
      </c>
      <c r="K335" s="36">
        <f t="shared" ca="1" si="62"/>
        <v>2.3211077503702618E-2</v>
      </c>
      <c r="L335" s="36">
        <f t="shared" ca="1" si="63"/>
        <v>2.4990075820280085E-8</v>
      </c>
      <c r="M335" s="36">
        <f t="shared" ca="1" si="64"/>
        <v>126620036.50173634</v>
      </c>
      <c r="N335" s="36">
        <f t="shared" ca="1" si="65"/>
        <v>54950542.995338611</v>
      </c>
      <c r="O335" s="36">
        <f t="shared" ca="1" si="66"/>
        <v>1195728.7010785453</v>
      </c>
      <c r="P335" s="45">
        <f t="shared" ca="1" si="67"/>
        <v>1.5808249688147036E-4</v>
      </c>
      <c r="Q335" s="45"/>
      <c r="R335" s="45"/>
      <c r="S335" s="45"/>
      <c r="T335" s="45"/>
    </row>
    <row r="336" spans="1:20" x14ac:dyDescent="0.2">
      <c r="A336" s="106">
        <v>34229.5</v>
      </c>
      <c r="B336" s="106">
        <v>1.6268939994915854E-2</v>
      </c>
      <c r="D336" s="92">
        <f t="shared" si="55"/>
        <v>3.4229500000000002</v>
      </c>
      <c r="E336" s="92">
        <f t="shared" si="56"/>
        <v>1.6268939994915854E-2</v>
      </c>
      <c r="F336" s="36">
        <f t="shared" si="57"/>
        <v>11.716586702500001</v>
      </c>
      <c r="G336" s="36">
        <f t="shared" si="58"/>
        <v>40.105290453322382</v>
      </c>
      <c r="H336" s="36">
        <f t="shared" si="59"/>
        <v>137.27840395719983</v>
      </c>
      <c r="I336" s="36">
        <f t="shared" si="60"/>
        <v>5.5687768155597228E-2</v>
      </c>
      <c r="J336" s="36">
        <f t="shared" si="61"/>
        <v>0.19061644600820155</v>
      </c>
      <c r="K336" s="36">
        <f t="shared" ca="1" si="62"/>
        <v>2.371528238757387E-2</v>
      </c>
      <c r="L336" s="36">
        <f t="shared" ca="1" si="63"/>
        <v>5.54480150286959E-5</v>
      </c>
      <c r="M336" s="36">
        <f t="shared" ca="1" si="64"/>
        <v>99252010.77490668</v>
      </c>
      <c r="N336" s="36">
        <f t="shared" ca="1" si="65"/>
        <v>41524555.379002459</v>
      </c>
      <c r="O336" s="36">
        <f t="shared" ca="1" si="66"/>
        <v>846515.66027641145</v>
      </c>
      <c r="P336" s="45">
        <f t="shared" ca="1" si="67"/>
        <v>-7.4463423926580154E-3</v>
      </c>
    </row>
    <row r="337" spans="1:20" x14ac:dyDescent="0.2">
      <c r="A337" s="107">
        <v>34644</v>
      </c>
      <c r="B337" s="107">
        <v>2.2482079999463167E-2</v>
      </c>
      <c r="C337" s="45"/>
      <c r="D337" s="92">
        <f t="shared" si="55"/>
        <v>3.4643999999999999</v>
      </c>
      <c r="E337" s="92">
        <f t="shared" si="56"/>
        <v>2.2482079999463167E-2</v>
      </c>
      <c r="F337" s="36">
        <f t="shared" si="57"/>
        <v>12.00206736</v>
      </c>
      <c r="G337" s="36">
        <f t="shared" si="58"/>
        <v>41.579962161984</v>
      </c>
      <c r="H337" s="36">
        <f t="shared" si="59"/>
        <v>144.04962091397738</v>
      </c>
      <c r="I337" s="36">
        <f t="shared" si="60"/>
        <v>7.7886917950140189E-2</v>
      </c>
      <c r="J337" s="36">
        <f t="shared" si="61"/>
        <v>0.26983143854646569</v>
      </c>
      <c r="K337" s="36">
        <f t="shared" ca="1" si="62"/>
        <v>2.4379509866908428E-2</v>
      </c>
      <c r="L337" s="36">
        <f t="shared" ca="1" si="63"/>
        <v>3.6002401018733392E-6</v>
      </c>
      <c r="M337" s="36">
        <f t="shared" ca="1" si="64"/>
        <v>65832530.949377589</v>
      </c>
      <c r="N337" s="36">
        <f t="shared" ca="1" si="65"/>
        <v>25635054.071972951</v>
      </c>
      <c r="O337" s="36">
        <f t="shared" ca="1" si="66"/>
        <v>454368.91372448258</v>
      </c>
      <c r="P337" s="45">
        <f t="shared" ca="1" si="67"/>
        <v>-1.8974298674452605E-3</v>
      </c>
      <c r="Q337" s="45"/>
      <c r="R337" s="45"/>
      <c r="S337" s="45"/>
      <c r="T337" s="45"/>
    </row>
    <row r="338" spans="1:20" x14ac:dyDescent="0.2">
      <c r="A338" s="106">
        <v>34935</v>
      </c>
      <c r="B338" s="106">
        <v>2.4494199999026023E-2</v>
      </c>
      <c r="D338" s="92">
        <f t="shared" si="55"/>
        <v>3.4935</v>
      </c>
      <c r="E338" s="92">
        <f t="shared" si="56"/>
        <v>2.4494199999026023E-2</v>
      </c>
      <c r="F338" s="36">
        <f t="shared" si="57"/>
        <v>12.204542250000001</v>
      </c>
      <c r="G338" s="36">
        <f t="shared" si="58"/>
        <v>42.636568350375008</v>
      </c>
      <c r="H338" s="36">
        <f t="shared" si="59"/>
        <v>148.9508515320351</v>
      </c>
      <c r="I338" s="36">
        <f t="shared" si="60"/>
        <v>8.5570487696597405E-2</v>
      </c>
      <c r="J338" s="36">
        <f t="shared" si="61"/>
        <v>0.29894049876806306</v>
      </c>
      <c r="K338" s="36">
        <f t="shared" ca="1" si="62"/>
        <v>2.4848475242960587E-2</v>
      </c>
      <c r="L338" s="36">
        <f t="shared" ca="1" si="63"/>
        <v>1.2551094846489527E-7</v>
      </c>
      <c r="M338" s="36">
        <f t="shared" ca="1" si="64"/>
        <v>44994682.984038122</v>
      </c>
      <c r="N338" s="36">
        <f t="shared" ca="1" si="65"/>
        <v>16143060.794968009</v>
      </c>
      <c r="O338" s="36">
        <f t="shared" ca="1" si="66"/>
        <v>238718.52411474823</v>
      </c>
      <c r="P338" s="45">
        <f t="shared" ca="1" si="67"/>
        <v>-3.5427524393456464E-4</v>
      </c>
    </row>
    <row r="339" spans="1:20" x14ac:dyDescent="0.2">
      <c r="A339" s="107">
        <v>34973.5</v>
      </c>
      <c r="B339" s="107">
        <v>2.6403020005091093E-2</v>
      </c>
      <c r="C339" s="45"/>
      <c r="D339" s="92">
        <f t="shared" si="55"/>
        <v>3.49735</v>
      </c>
      <c r="E339" s="92">
        <f t="shared" si="56"/>
        <v>2.6403020005091093E-2</v>
      </c>
      <c r="F339" s="36">
        <f t="shared" si="57"/>
        <v>12.231457022499999</v>
      </c>
      <c r="G339" s="36">
        <f t="shared" si="58"/>
        <v>42.777686217640372</v>
      </c>
      <c r="H339" s="36">
        <f t="shared" si="59"/>
        <v>149.60854089326455</v>
      </c>
      <c r="I339" s="36">
        <f t="shared" si="60"/>
        <v>9.2340602014805331E-2</v>
      </c>
      <c r="J339" s="36">
        <f t="shared" si="61"/>
        <v>0.3229474044564794</v>
      </c>
      <c r="K339" s="36">
        <f t="shared" ca="1" si="62"/>
        <v>2.4910683868127122E-2</v>
      </c>
      <c r="L339" s="36">
        <f t="shared" ca="1" si="63"/>
        <v>2.2270671456885505E-6</v>
      </c>
      <c r="M339" s="36">
        <f t="shared" ca="1" si="64"/>
        <v>42446922.568797112</v>
      </c>
      <c r="N339" s="36">
        <f t="shared" ca="1" si="65"/>
        <v>15014583.595563477</v>
      </c>
      <c r="O339" s="36">
        <f t="shared" ca="1" si="66"/>
        <v>214608.94495296638</v>
      </c>
      <c r="P339" s="45">
        <f t="shared" ca="1" si="67"/>
        <v>1.4923361369639718E-3</v>
      </c>
      <c r="Q339" s="45"/>
      <c r="R339" s="45"/>
      <c r="S339" s="45"/>
      <c r="T339" s="45"/>
    </row>
    <row r="340" spans="1:20" x14ac:dyDescent="0.2">
      <c r="A340" s="106">
        <v>35646.5</v>
      </c>
      <c r="B340" s="106">
        <v>1.9575379999878351E-2</v>
      </c>
      <c r="D340" s="92">
        <f t="shared" si="55"/>
        <v>3.5646499999999999</v>
      </c>
      <c r="E340" s="92">
        <f t="shared" si="56"/>
        <v>1.9575379999878351E-2</v>
      </c>
      <c r="F340" s="36">
        <f t="shared" si="57"/>
        <v>12.706729622499999</v>
      </c>
      <c r="G340" s="36">
        <f t="shared" si="58"/>
        <v>45.29504374884462</v>
      </c>
      <c r="H340" s="36">
        <f t="shared" si="59"/>
        <v>161.46097769931896</v>
      </c>
      <c r="I340" s="36">
        <f t="shared" si="60"/>
        <v>6.9779378316566359E-2</v>
      </c>
      <c r="J340" s="36">
        <f t="shared" si="61"/>
        <v>0.24873906091614825</v>
      </c>
      <c r="K340" s="36">
        <f t="shared" ca="1" si="62"/>
        <v>2.6004289852340736E-2</v>
      </c>
      <c r="L340" s="36">
        <f t="shared" ca="1" si="63"/>
        <v>4.1330881891087933E-5</v>
      </c>
      <c r="M340" s="36">
        <f t="shared" ca="1" si="64"/>
        <v>8382306.598772469</v>
      </c>
      <c r="N340" s="36">
        <f t="shared" ca="1" si="65"/>
        <v>1436795.4550207264</v>
      </c>
      <c r="O340" s="36">
        <f t="shared" ca="1" si="66"/>
        <v>86.829667151892266</v>
      </c>
      <c r="P340" s="45">
        <f t="shared" ca="1" si="67"/>
        <v>-6.4289098524623854E-3</v>
      </c>
    </row>
    <row r="341" spans="1:20" x14ac:dyDescent="0.2">
      <c r="A341" s="107">
        <v>35680</v>
      </c>
      <c r="B341" s="107">
        <v>2.9937600003904663E-2</v>
      </c>
      <c r="C341" s="45"/>
      <c r="D341" s="92">
        <f t="shared" ref="D341:D404" si="68">A341/A$18</f>
        <v>3.5680000000000001</v>
      </c>
      <c r="E341" s="92">
        <f t="shared" ref="E341:E404" si="69">B341/B$18</f>
        <v>2.9937600003904663E-2</v>
      </c>
      <c r="F341" s="36">
        <f t="shared" ref="F341:F404" si="70">D341*D341</f>
        <v>12.730624000000001</v>
      </c>
      <c r="G341" s="36">
        <f t="shared" ref="G341:G404" si="71">D341*F341</f>
        <v>45.422866432000006</v>
      </c>
      <c r="H341" s="36">
        <f t="shared" ref="H341:H404" si="72">F341*F341</f>
        <v>162.06878742937602</v>
      </c>
      <c r="I341" s="36">
        <f t="shared" ref="I341:I404" si="73">E341*D341</f>
        <v>0.10681735681393184</v>
      </c>
      <c r="J341" s="36">
        <f t="shared" ref="J341:J404" si="74">I341*D341</f>
        <v>0.38112432911210881</v>
      </c>
      <c r="K341" s="36">
        <f t="shared" ref="K341:K404" ca="1" si="75">+E$4+E$5*D341+E$6*D341^2</f>
        <v>2.6059031219094864E-2</v>
      </c>
      <c r="L341" s="36">
        <f t="shared" ref="L341:L404" ca="1" si="76">+(K341-E341)^2</f>
        <v>1.5043295818500964E-5</v>
      </c>
      <c r="M341" s="36">
        <f t="shared" ref="M341:M404" ca="1" si="77">(M$1-M$2*D341+M$3*F341)^2</f>
        <v>7303973.5786313256</v>
      </c>
      <c r="N341" s="36">
        <f t="shared" ref="N341:N404" ca="1" si="78">(-M$2+M$4*D341-M$5*F341)^2</f>
        <v>1116630.5688283332</v>
      </c>
      <c r="O341" s="36">
        <f t="shared" ref="O341:O404" ca="1" si="79">+(M$3-D341*M$5+F341*M$6)^2</f>
        <v>1177.5295382538106</v>
      </c>
      <c r="P341" s="45">
        <f t="shared" ref="P341:P404" ca="1" si="80">+E341-K341</f>
        <v>3.8785687848097994E-3</v>
      </c>
      <c r="Q341" s="45"/>
      <c r="R341" s="45"/>
      <c r="S341" s="45"/>
      <c r="T341" s="45"/>
    </row>
    <row r="342" spans="1:20" x14ac:dyDescent="0.2">
      <c r="A342" s="106">
        <v>35718.5</v>
      </c>
      <c r="B342" s="106">
        <v>2.9846419995010365E-2</v>
      </c>
      <c r="D342" s="92">
        <f t="shared" si="68"/>
        <v>3.57185</v>
      </c>
      <c r="E342" s="92">
        <f t="shared" si="69"/>
        <v>2.9846419995010365E-2</v>
      </c>
      <c r="F342" s="36">
        <f t="shared" si="70"/>
        <v>12.7581124225</v>
      </c>
      <c r="G342" s="36">
        <f t="shared" si="71"/>
        <v>45.570063856306625</v>
      </c>
      <c r="H342" s="36">
        <f t="shared" si="72"/>
        <v>162.76943258514882</v>
      </c>
      <c r="I342" s="36">
        <f t="shared" si="73"/>
        <v>0.10660693525917778</v>
      </c>
      <c r="J342" s="36">
        <f t="shared" si="74"/>
        <v>0.38078398170549416</v>
      </c>
      <c r="K342" s="36">
        <f t="shared" ca="1" si="75"/>
        <v>2.6121978639256721E-2</v>
      </c>
      <c r="L342" s="36">
        <f t="shared" ca="1" si="76"/>
        <v>1.387146341244804E-5</v>
      </c>
      <c r="M342" s="36">
        <f t="shared" ca="1" si="77"/>
        <v>6149122.3078319216</v>
      </c>
      <c r="N342" s="36">
        <f t="shared" ca="1" si="78"/>
        <v>796626.33225934301</v>
      </c>
      <c r="O342" s="36">
        <f t="shared" ca="1" si="79"/>
        <v>3996.1996460816649</v>
      </c>
      <c r="P342" s="45">
        <f t="shared" ca="1" si="80"/>
        <v>3.7244413557536438E-3</v>
      </c>
    </row>
    <row r="343" spans="1:20" x14ac:dyDescent="0.2">
      <c r="A343" s="107">
        <v>35992</v>
      </c>
      <c r="B343" s="107">
        <v>2.9445439999108203E-2</v>
      </c>
      <c r="C343" s="45"/>
      <c r="D343" s="92">
        <f t="shared" si="68"/>
        <v>3.5992000000000002</v>
      </c>
      <c r="E343" s="92">
        <f t="shared" si="69"/>
        <v>2.9445439999108203E-2</v>
      </c>
      <c r="F343" s="36">
        <f t="shared" si="70"/>
        <v>12.954240640000002</v>
      </c>
      <c r="G343" s="36">
        <f t="shared" si="71"/>
        <v>46.624902911488007</v>
      </c>
      <c r="H343" s="36">
        <f t="shared" si="72"/>
        <v>167.81235055902766</v>
      </c>
      <c r="I343" s="36">
        <f t="shared" si="73"/>
        <v>0.10598002764479025</v>
      </c>
      <c r="J343" s="36">
        <f t="shared" si="74"/>
        <v>0.38144331549912908</v>
      </c>
      <c r="K343" s="36">
        <f t="shared" ca="1" si="75"/>
        <v>2.6570249549773616E-2</v>
      </c>
      <c r="L343" s="36">
        <f t="shared" ca="1" si="76"/>
        <v>8.2667201199448219E-6</v>
      </c>
      <c r="M343" s="36">
        <f t="shared" ca="1" si="77"/>
        <v>725575.83730624767</v>
      </c>
      <c r="N343" s="36">
        <f t="shared" ca="1" si="78"/>
        <v>93157.07007964894</v>
      </c>
      <c r="O343" s="36">
        <f t="shared" ca="1" si="79"/>
        <v>74984.350793531048</v>
      </c>
      <c r="P343" s="45">
        <f t="shared" ca="1" si="80"/>
        <v>2.8751904493345866E-3</v>
      </c>
      <c r="Q343" s="45"/>
      <c r="R343" s="45"/>
      <c r="S343" s="45"/>
      <c r="T343" s="45"/>
    </row>
    <row r="344" spans="1:20" x14ac:dyDescent="0.2">
      <c r="A344" s="106">
        <v>36104</v>
      </c>
      <c r="B344" s="106">
        <v>3.2089280000946019E-2</v>
      </c>
      <c r="D344" s="92">
        <f t="shared" si="68"/>
        <v>3.6103999999999998</v>
      </c>
      <c r="E344" s="92">
        <f t="shared" si="69"/>
        <v>3.2089280000946019E-2</v>
      </c>
      <c r="F344" s="36">
        <f t="shared" si="70"/>
        <v>13.034988159999999</v>
      </c>
      <c r="G344" s="36">
        <f t="shared" si="71"/>
        <v>47.061521252863997</v>
      </c>
      <c r="H344" s="36">
        <f t="shared" si="72"/>
        <v>169.91091633134016</v>
      </c>
      <c r="I344" s="36">
        <f t="shared" si="73"/>
        <v>0.1158551365154155</v>
      </c>
      <c r="J344" s="36">
        <f t="shared" si="74"/>
        <v>0.41828338487525613</v>
      </c>
      <c r="K344" s="36">
        <f t="shared" ca="1" si="75"/>
        <v>2.6754375412959275E-2</v>
      </c>
      <c r="L344" s="36">
        <f t="shared" ca="1" si="76"/>
        <v>2.8461206962922011E-5</v>
      </c>
      <c r="M344" s="36">
        <f t="shared" ca="1" si="77"/>
        <v>26390.8080221977</v>
      </c>
      <c r="N344" s="36">
        <f t="shared" ca="1" si="78"/>
        <v>658783.07014666509</v>
      </c>
      <c r="O344" s="36">
        <f t="shared" ca="1" si="79"/>
        <v>131601.7846398892</v>
      </c>
      <c r="P344" s="45">
        <f t="shared" ca="1" si="80"/>
        <v>5.3349045879867441E-3</v>
      </c>
    </row>
    <row r="345" spans="1:20" x14ac:dyDescent="0.2">
      <c r="A345" s="107">
        <v>36240</v>
      </c>
      <c r="B345" s="107">
        <v>2.7156800002558157E-2</v>
      </c>
      <c r="C345" s="45"/>
      <c r="D345" s="92">
        <f t="shared" si="68"/>
        <v>3.6240000000000001</v>
      </c>
      <c r="E345" s="92">
        <f t="shared" si="69"/>
        <v>2.7156800002558157E-2</v>
      </c>
      <c r="F345" s="36">
        <f t="shared" si="70"/>
        <v>13.133376</v>
      </c>
      <c r="G345" s="36">
        <f t="shared" si="71"/>
        <v>47.595354624000002</v>
      </c>
      <c r="H345" s="36">
        <f t="shared" si="72"/>
        <v>172.48556515737602</v>
      </c>
      <c r="I345" s="36">
        <f t="shared" si="73"/>
        <v>9.8416243209270768E-2</v>
      </c>
      <c r="J345" s="36">
        <f t="shared" si="74"/>
        <v>0.35666046539039725</v>
      </c>
      <c r="K345" s="36">
        <f t="shared" ca="1" si="75"/>
        <v>2.6978391195970824E-2</v>
      </c>
      <c r="L345" s="36">
        <f t="shared" ca="1" si="76"/>
        <v>3.1829702267916421E-8</v>
      </c>
      <c r="M345" s="36">
        <f t="shared" ca="1" si="77"/>
        <v>479359.61628906237</v>
      </c>
      <c r="N345" s="36">
        <f t="shared" ca="1" si="78"/>
        <v>2070935.1193304949</v>
      </c>
      <c r="O345" s="36">
        <f t="shared" ca="1" si="79"/>
        <v>223600.41036846745</v>
      </c>
      <c r="P345" s="45">
        <f t="shared" ca="1" si="80"/>
        <v>1.7840880658733307E-4</v>
      </c>
      <c r="Q345" s="45"/>
      <c r="R345" s="45"/>
      <c r="S345" s="45"/>
      <c r="T345" s="45"/>
    </row>
    <row r="346" spans="1:20" x14ac:dyDescent="0.2">
      <c r="A346" s="106">
        <v>37165.5</v>
      </c>
      <c r="B346" s="106">
        <v>2.5432459995499812E-2</v>
      </c>
      <c r="D346" s="92">
        <f t="shared" si="68"/>
        <v>3.7165499999999998</v>
      </c>
      <c r="E346" s="92">
        <f t="shared" si="69"/>
        <v>2.5432459995499812E-2</v>
      </c>
      <c r="F346" s="36">
        <f t="shared" si="70"/>
        <v>13.812743902499998</v>
      </c>
      <c r="G346" s="36">
        <f t="shared" si="71"/>
        <v>51.335753350836363</v>
      </c>
      <c r="H346" s="36">
        <f t="shared" si="72"/>
        <v>190.79189411605086</v>
      </c>
      <c r="I346" s="36">
        <f t="shared" si="73"/>
        <v>9.4521009196274819E-2</v>
      </c>
      <c r="J346" s="36">
        <f t="shared" si="74"/>
        <v>0.35129205672841518</v>
      </c>
      <c r="K346" s="36">
        <f t="shared" ca="1" si="75"/>
        <v>2.8515503956117568E-2</v>
      </c>
      <c r="L346" s="36">
        <f t="shared" ca="1" si="76"/>
        <v>9.5051600631016191E-6</v>
      </c>
      <c r="M346" s="36">
        <f t="shared" ca="1" si="77"/>
        <v>49366038.304880351</v>
      </c>
      <c r="N346" s="36">
        <f t="shared" ca="1" si="78"/>
        <v>36865177.932653315</v>
      </c>
      <c r="O346" s="36">
        <f t="shared" ca="1" si="79"/>
        <v>1646681.0979792022</v>
      </c>
      <c r="P346" s="45">
        <f t="shared" ca="1" si="80"/>
        <v>-3.0830439606177561E-3</v>
      </c>
    </row>
    <row r="347" spans="1:20" x14ac:dyDescent="0.2">
      <c r="A347" s="107">
        <v>37220.5</v>
      </c>
      <c r="B347" s="107">
        <v>3.0445060001511592E-2</v>
      </c>
      <c r="C347" s="45"/>
      <c r="D347" s="92">
        <f t="shared" si="68"/>
        <v>3.7220499999999999</v>
      </c>
      <c r="E347" s="92">
        <f t="shared" si="69"/>
        <v>3.0445060001511592E-2</v>
      </c>
      <c r="F347" s="36">
        <f t="shared" si="70"/>
        <v>13.853656202499998</v>
      </c>
      <c r="G347" s="36">
        <f t="shared" si="71"/>
        <v>51.564001068515118</v>
      </c>
      <c r="H347" s="36">
        <f t="shared" si="72"/>
        <v>191.92379017706668</v>
      </c>
      <c r="I347" s="36">
        <f t="shared" si="73"/>
        <v>0.11331803557862621</v>
      </c>
      <c r="J347" s="36">
        <f t="shared" si="74"/>
        <v>0.42177539432542566</v>
      </c>
      <c r="K347" s="36">
        <f t="shared" ca="1" si="75"/>
        <v>2.8607544997430789E-2</v>
      </c>
      <c r="L347" s="36">
        <f t="shared" ca="1" si="76"/>
        <v>3.3764613902220735E-6</v>
      </c>
      <c r="M347" s="36">
        <f t="shared" ca="1" si="77"/>
        <v>55217579.749566622</v>
      </c>
      <c r="N347" s="36">
        <f t="shared" ca="1" si="78"/>
        <v>40537340.215775631</v>
      </c>
      <c r="O347" s="36">
        <f t="shared" ca="1" si="79"/>
        <v>1781546.2686433196</v>
      </c>
      <c r="P347" s="45">
        <f t="shared" ca="1" si="80"/>
        <v>1.837515004080803E-3</v>
      </c>
      <c r="Q347" s="45"/>
      <c r="R347" s="45"/>
      <c r="S347" s="45"/>
      <c r="T347" s="45"/>
    </row>
    <row r="348" spans="1:20" x14ac:dyDescent="0.2">
      <c r="A348" s="106">
        <v>37430</v>
      </c>
      <c r="B348" s="106">
        <v>2.8247600006579887E-2</v>
      </c>
      <c r="D348" s="92">
        <f t="shared" si="68"/>
        <v>3.7429999999999999</v>
      </c>
      <c r="E348" s="92">
        <f t="shared" si="69"/>
        <v>2.8247600006579887E-2</v>
      </c>
      <c r="F348" s="36">
        <f t="shared" si="70"/>
        <v>14.010048999999999</v>
      </c>
      <c r="G348" s="36">
        <f t="shared" si="71"/>
        <v>52.439613406999996</v>
      </c>
      <c r="H348" s="36">
        <f t="shared" si="72"/>
        <v>196.28147298240097</v>
      </c>
      <c r="I348" s="36">
        <f t="shared" si="73"/>
        <v>0.10573076682462851</v>
      </c>
      <c r="J348" s="36">
        <f t="shared" si="74"/>
        <v>0.39575026022458448</v>
      </c>
      <c r="K348" s="36">
        <f t="shared" ca="1" si="75"/>
        <v>2.895885134342864E-2</v>
      </c>
      <c r="L348" s="36">
        <f t="shared" ca="1" si="76"/>
        <v>5.0587846416913873E-7</v>
      </c>
      <c r="M348" s="36">
        <f t="shared" ca="1" si="77"/>
        <v>81031445.808934227</v>
      </c>
      <c r="N348" s="36">
        <f t="shared" ca="1" si="78"/>
        <v>56428623.853037931</v>
      </c>
      <c r="O348" s="36">
        <f t="shared" ca="1" si="79"/>
        <v>2354447.2504562293</v>
      </c>
      <c r="P348" s="45">
        <f t="shared" ca="1" si="80"/>
        <v>-7.112513368487533E-4</v>
      </c>
    </row>
    <row r="349" spans="1:20" x14ac:dyDescent="0.2">
      <c r="A349" s="107">
        <v>37575.5</v>
      </c>
      <c r="B349" s="107">
        <v>2.5253660001908429E-2</v>
      </c>
      <c r="C349" s="45"/>
      <c r="D349" s="92">
        <f t="shared" si="68"/>
        <v>3.7575500000000002</v>
      </c>
      <c r="E349" s="92">
        <f t="shared" si="69"/>
        <v>2.5253660001908429E-2</v>
      </c>
      <c r="F349" s="36">
        <f t="shared" si="70"/>
        <v>14.119182002500001</v>
      </c>
      <c r="G349" s="36">
        <f t="shared" si="71"/>
        <v>53.053532333493877</v>
      </c>
      <c r="H349" s="36">
        <f t="shared" si="72"/>
        <v>199.35130041971993</v>
      </c>
      <c r="I349" s="36">
        <f t="shared" si="73"/>
        <v>9.489189014017102E-2</v>
      </c>
      <c r="J349" s="36">
        <f t="shared" si="74"/>
        <v>0.35656102179619964</v>
      </c>
      <c r="K349" s="36">
        <f t="shared" ca="1" si="75"/>
        <v>2.9203502598292096E-2</v>
      </c>
      <c r="L349" s="36">
        <f t="shared" ca="1" si="76"/>
        <v>1.5601256536206864E-5</v>
      </c>
      <c r="M349" s="36">
        <f t="shared" ca="1" si="77"/>
        <v>102412618.38186258</v>
      </c>
      <c r="N349" s="36">
        <f t="shared" ca="1" si="78"/>
        <v>69325567.332294822</v>
      </c>
      <c r="O349" s="36">
        <f t="shared" ca="1" si="79"/>
        <v>2810024.5073219854</v>
      </c>
      <c r="P349" s="45">
        <f t="shared" ca="1" si="80"/>
        <v>-3.9498425963836667E-3</v>
      </c>
      <c r="Q349" s="45"/>
      <c r="R349" s="45"/>
      <c r="S349" s="45"/>
      <c r="T349" s="45"/>
    </row>
    <row r="350" spans="1:20" x14ac:dyDescent="0.2">
      <c r="A350" s="106">
        <v>37596.5</v>
      </c>
      <c r="B350" s="106">
        <v>2.8749379998771474E-2</v>
      </c>
      <c r="D350" s="92">
        <f t="shared" si="68"/>
        <v>3.7596500000000002</v>
      </c>
      <c r="E350" s="92">
        <f t="shared" si="69"/>
        <v>2.8749379998771474E-2</v>
      </c>
      <c r="F350" s="36">
        <f t="shared" si="70"/>
        <v>14.134968122500002</v>
      </c>
      <c r="G350" s="36">
        <f t="shared" si="71"/>
        <v>53.142532901757136</v>
      </c>
      <c r="H350" s="36">
        <f t="shared" si="72"/>
        <v>199.79732382409122</v>
      </c>
      <c r="I350" s="36">
        <f t="shared" si="73"/>
        <v>0.10808760651238118</v>
      </c>
      <c r="J350" s="36">
        <f t="shared" si="74"/>
        <v>0.40637156982427391</v>
      </c>
      <c r="K350" s="36">
        <f t="shared" ca="1" si="75"/>
        <v>2.9238858119569461E-2</v>
      </c>
      <c r="L350" s="36">
        <f t="shared" ca="1" si="76"/>
        <v>2.3958883073992948E-7</v>
      </c>
      <c r="M350" s="36">
        <f t="shared" ca="1" si="77"/>
        <v>105742872.70187369</v>
      </c>
      <c r="N350" s="36">
        <f t="shared" ca="1" si="78"/>
        <v>71318311.225057766</v>
      </c>
      <c r="O350" s="36">
        <f t="shared" ca="1" si="79"/>
        <v>2879841.8785066972</v>
      </c>
      <c r="P350" s="45">
        <f t="shared" ca="1" si="80"/>
        <v>-4.8947812079798772E-4</v>
      </c>
    </row>
    <row r="351" spans="1:20" x14ac:dyDescent="0.2">
      <c r="A351" s="107">
        <v>37742</v>
      </c>
      <c r="B351" s="107">
        <v>3.375543999572983E-2</v>
      </c>
      <c r="C351" s="45"/>
      <c r="D351" s="92">
        <f t="shared" si="68"/>
        <v>3.7742</v>
      </c>
      <c r="E351" s="92">
        <f t="shared" si="69"/>
        <v>3.375543999572983E-2</v>
      </c>
      <c r="F351" s="36">
        <f t="shared" si="70"/>
        <v>14.24458564</v>
      </c>
      <c r="G351" s="36">
        <f t="shared" si="71"/>
        <v>53.761915122487999</v>
      </c>
      <c r="H351" s="36">
        <f t="shared" si="72"/>
        <v>202.90822005529421</v>
      </c>
      <c r="I351" s="36">
        <f t="shared" si="73"/>
        <v>0.12739978163188354</v>
      </c>
      <c r="J351" s="36">
        <f t="shared" si="74"/>
        <v>0.48083225583505484</v>
      </c>
      <c r="K351" s="36">
        <f t="shared" ca="1" si="75"/>
        <v>2.9484133373835257E-2</v>
      </c>
      <c r="L351" s="36">
        <f t="shared" ca="1" si="76"/>
        <v>1.8244060258240428E-5</v>
      </c>
      <c r="M351" s="36">
        <f t="shared" ca="1" si="77"/>
        <v>130571298.29540427</v>
      </c>
      <c r="N351" s="36">
        <f t="shared" ca="1" si="78"/>
        <v>86066700.645583004</v>
      </c>
      <c r="O351" s="36">
        <f t="shared" ca="1" si="79"/>
        <v>3392661.3855163464</v>
      </c>
      <c r="P351" s="45">
        <f t="shared" ca="1" si="80"/>
        <v>4.2713066218945731E-3</v>
      </c>
      <c r="Q351" s="45"/>
      <c r="R351" s="45"/>
      <c r="S351" s="45"/>
      <c r="T351" s="45"/>
    </row>
    <row r="352" spans="1:20" x14ac:dyDescent="0.2">
      <c r="A352" s="106">
        <v>37802</v>
      </c>
      <c r="B352" s="106">
        <v>3.331464000075357E-2</v>
      </c>
      <c r="D352" s="92">
        <f t="shared" si="68"/>
        <v>3.7801999999999998</v>
      </c>
      <c r="E352" s="92">
        <f t="shared" si="69"/>
        <v>3.331464000075357E-2</v>
      </c>
      <c r="F352" s="36">
        <f t="shared" si="70"/>
        <v>14.289912039999999</v>
      </c>
      <c r="G352" s="36">
        <f t="shared" si="71"/>
        <v>54.018725493607995</v>
      </c>
      <c r="H352" s="36">
        <f t="shared" si="72"/>
        <v>204.20158611093694</v>
      </c>
      <c r="I352" s="36">
        <f t="shared" si="73"/>
        <v>0.12593600213084863</v>
      </c>
      <c r="J352" s="36">
        <f t="shared" si="74"/>
        <v>0.47606327525503395</v>
      </c>
      <c r="K352" s="36">
        <f t="shared" ca="1" si="75"/>
        <v>2.9585436604754035E-2</v>
      </c>
      <c r="L352" s="36">
        <f t="shared" ca="1" si="76"/>
        <v>1.390695796873447E-5</v>
      </c>
      <c r="M352" s="36">
        <f t="shared" ca="1" si="77"/>
        <v>141725926.95135954</v>
      </c>
      <c r="N352" s="36">
        <f t="shared" ca="1" si="78"/>
        <v>92639525.800513029</v>
      </c>
      <c r="O352" s="36">
        <f t="shared" ca="1" si="79"/>
        <v>3619283.1714194585</v>
      </c>
      <c r="P352" s="45">
        <f t="shared" ca="1" si="80"/>
        <v>3.7292033959995356E-3</v>
      </c>
    </row>
    <row r="353" spans="1:20" x14ac:dyDescent="0.2">
      <c r="A353" s="106">
        <v>37995</v>
      </c>
      <c r="B353" s="106">
        <v>2.9013400002440903E-2</v>
      </c>
      <c r="C353" s="45"/>
      <c r="D353" s="92">
        <f t="shared" si="68"/>
        <v>3.7995000000000001</v>
      </c>
      <c r="E353" s="92">
        <f t="shared" si="69"/>
        <v>2.9013400002440903E-2</v>
      </c>
      <c r="F353" s="36">
        <f t="shared" si="70"/>
        <v>14.436200250000001</v>
      </c>
      <c r="G353" s="36">
        <f t="shared" si="71"/>
        <v>54.850342849875005</v>
      </c>
      <c r="H353" s="36">
        <f t="shared" si="72"/>
        <v>208.40387765810007</v>
      </c>
      <c r="I353" s="36">
        <f t="shared" si="73"/>
        <v>0.11023641330927421</v>
      </c>
      <c r="J353" s="36">
        <f t="shared" si="74"/>
        <v>0.41884325236858738</v>
      </c>
      <c r="K353" s="36">
        <f t="shared" ca="1" si="75"/>
        <v>2.9911924192042812E-2</v>
      </c>
      <c r="L353" s="36">
        <f t="shared" ca="1" si="76"/>
        <v>8.0734571929976615E-7</v>
      </c>
      <c r="M353" s="36">
        <f t="shared" ca="1" si="77"/>
        <v>181397905.33850217</v>
      </c>
      <c r="N353" s="36">
        <f t="shared" ca="1" si="78"/>
        <v>115810063.08229399</v>
      </c>
      <c r="O353" s="36">
        <f t="shared" ca="1" si="79"/>
        <v>4410693.2971943812</v>
      </c>
      <c r="P353" s="45">
        <f t="shared" ca="1" si="80"/>
        <v>-8.9852418960190833E-4</v>
      </c>
      <c r="Q353" s="45"/>
      <c r="R353" s="45"/>
      <c r="S353" s="45"/>
      <c r="T353" s="45"/>
    </row>
    <row r="354" spans="1:20" x14ac:dyDescent="0.2">
      <c r="A354" s="106">
        <v>38042</v>
      </c>
      <c r="B354" s="106">
        <v>2.2551440000825096E-2</v>
      </c>
      <c r="D354" s="92">
        <f t="shared" si="68"/>
        <v>3.8041999999999998</v>
      </c>
      <c r="E354" s="92">
        <f t="shared" si="69"/>
        <v>2.2551440000825096E-2</v>
      </c>
      <c r="F354" s="36">
        <f t="shared" si="70"/>
        <v>14.471937639999998</v>
      </c>
      <c r="G354" s="36">
        <f t="shared" si="71"/>
        <v>55.054145170087992</v>
      </c>
      <c r="H354" s="36">
        <f t="shared" si="72"/>
        <v>209.43697905604873</v>
      </c>
      <c r="I354" s="36">
        <f t="shared" si="73"/>
        <v>8.5790188051138819E-2</v>
      </c>
      <c r="J354" s="36">
        <f t="shared" si="74"/>
        <v>0.3263630333841423</v>
      </c>
      <c r="K354" s="36">
        <f t="shared" ca="1" si="75"/>
        <v>2.9991576805334312E-2</v>
      </c>
      <c r="L354" s="36">
        <f t="shared" ca="1" si="76"/>
        <v>5.5355635669812612E-5</v>
      </c>
      <c r="M354" s="36">
        <f t="shared" ca="1" si="77"/>
        <v>191963597.11740169</v>
      </c>
      <c r="N354" s="36">
        <f t="shared" ca="1" si="78"/>
        <v>121935823.51670566</v>
      </c>
      <c r="O354" s="36">
        <f t="shared" ca="1" si="79"/>
        <v>4618276.6419323953</v>
      </c>
      <c r="P354" s="45">
        <f t="shared" ca="1" si="80"/>
        <v>-7.4401368045092162E-3</v>
      </c>
    </row>
    <row r="355" spans="1:20" x14ac:dyDescent="0.2">
      <c r="A355" s="106">
        <v>38616</v>
      </c>
      <c r="B355" s="106">
        <v>3.410111999255605E-2</v>
      </c>
      <c r="C355" s="45"/>
      <c r="D355" s="92">
        <f t="shared" si="68"/>
        <v>3.8616000000000001</v>
      </c>
      <c r="E355" s="92">
        <f t="shared" si="69"/>
        <v>3.410111999255605E-2</v>
      </c>
      <c r="F355" s="36">
        <f t="shared" si="70"/>
        <v>14.911954560000002</v>
      </c>
      <c r="G355" s="36">
        <f t="shared" si="71"/>
        <v>57.584003728896008</v>
      </c>
      <c r="H355" s="36">
        <f t="shared" si="72"/>
        <v>222.36638879950485</v>
      </c>
      <c r="I355" s="36">
        <f t="shared" si="73"/>
        <v>0.13168488496325445</v>
      </c>
      <c r="J355" s="36">
        <f t="shared" si="74"/>
        <v>0.50851435177410342</v>
      </c>
      <c r="K355" s="36">
        <f t="shared" ca="1" si="75"/>
        <v>3.0968946245500579E-2</v>
      </c>
      <c r="L355" s="36">
        <f t="shared" ca="1" si="76"/>
        <v>9.8105123817435139E-6</v>
      </c>
      <c r="M355" s="36">
        <f t="shared" ca="1" si="77"/>
        <v>352128343.81283098</v>
      </c>
      <c r="N355" s="36">
        <f t="shared" ca="1" si="78"/>
        <v>213313997.73590171</v>
      </c>
      <c r="O355" s="36">
        <f t="shared" ca="1" si="79"/>
        <v>7660895.3457001233</v>
      </c>
      <c r="P355" s="45">
        <f t="shared" ca="1" si="80"/>
        <v>3.1321737470554716E-3</v>
      </c>
      <c r="Q355" s="45"/>
      <c r="R355" s="45"/>
      <c r="S355" s="45"/>
      <c r="T355" s="45"/>
    </row>
    <row r="356" spans="1:20" x14ac:dyDescent="0.2">
      <c r="A356" s="106">
        <v>38641.5</v>
      </c>
      <c r="B356" s="106">
        <v>2.4988780001876876E-2</v>
      </c>
      <c r="D356" s="92">
        <f t="shared" si="68"/>
        <v>3.86415</v>
      </c>
      <c r="E356" s="92">
        <f t="shared" si="69"/>
        <v>2.4988780001876876E-2</v>
      </c>
      <c r="F356" s="36">
        <f t="shared" si="70"/>
        <v>14.9316552225</v>
      </c>
      <c r="G356" s="36">
        <f t="shared" si="71"/>
        <v>57.698155528023371</v>
      </c>
      <c r="H356" s="36">
        <f t="shared" si="72"/>
        <v>222.95432768361152</v>
      </c>
      <c r="I356" s="36">
        <f t="shared" si="73"/>
        <v>9.6560394244252529E-2</v>
      </c>
      <c r="J356" s="36">
        <f t="shared" si="74"/>
        <v>0.3731238474189284</v>
      </c>
      <c r="K356" s="36">
        <f t="shared" ca="1" si="75"/>
        <v>3.1012562850153729E-2</v>
      </c>
      <c r="L356" s="36">
        <f t="shared" ca="1" si="76"/>
        <v>3.6285959803194397E-5</v>
      </c>
      <c r="M356" s="36">
        <f t="shared" ca="1" si="77"/>
        <v>360667538.92031878</v>
      </c>
      <c r="N356" s="36">
        <f t="shared" ca="1" si="78"/>
        <v>218129227.88901907</v>
      </c>
      <c r="O356" s="36">
        <f t="shared" ca="1" si="79"/>
        <v>7819152.7980577424</v>
      </c>
      <c r="P356" s="45">
        <f t="shared" ca="1" si="80"/>
        <v>-6.0237828482768534E-3</v>
      </c>
    </row>
    <row r="357" spans="1:20" x14ac:dyDescent="0.2">
      <c r="A357" s="106">
        <v>38645.5</v>
      </c>
      <c r="B357" s="106">
        <v>3.0226060007407796E-2</v>
      </c>
      <c r="C357" s="45"/>
      <c r="D357" s="92">
        <f t="shared" si="68"/>
        <v>3.8645499999999999</v>
      </c>
      <c r="E357" s="92">
        <f t="shared" si="69"/>
        <v>3.0226060007407796E-2</v>
      </c>
      <c r="F357" s="36">
        <f t="shared" si="70"/>
        <v>14.9347467025</v>
      </c>
      <c r="G357" s="36">
        <f t="shared" si="71"/>
        <v>57.716075369146374</v>
      </c>
      <c r="H357" s="36">
        <f t="shared" si="72"/>
        <v>223.04665906783461</v>
      </c>
      <c r="I357" s="36">
        <f t="shared" si="73"/>
        <v>0.1168101202016278</v>
      </c>
      <c r="J357" s="36">
        <f t="shared" si="74"/>
        <v>0.4514185500252007</v>
      </c>
      <c r="K357" s="36">
        <f t="shared" ca="1" si="75"/>
        <v>3.1019406190195293E-2</v>
      </c>
      <c r="L357" s="36">
        <f t="shared" ca="1" si="76"/>
        <v>6.2939816574349299E-7</v>
      </c>
      <c r="M357" s="36">
        <f t="shared" ca="1" si="77"/>
        <v>362018664.15073276</v>
      </c>
      <c r="N357" s="36">
        <f t="shared" ca="1" si="78"/>
        <v>218890724.28731582</v>
      </c>
      <c r="O357" s="36">
        <f t="shared" ca="1" si="79"/>
        <v>7844165.4480268471</v>
      </c>
      <c r="P357" s="45">
        <f t="shared" ca="1" si="80"/>
        <v>-7.9334618278749727E-4</v>
      </c>
      <c r="Q357" s="45"/>
      <c r="R357" s="45"/>
      <c r="S357" s="45"/>
      <c r="T357" s="45"/>
    </row>
    <row r="358" spans="1:20" x14ac:dyDescent="0.2">
      <c r="A358" s="106">
        <v>38791</v>
      </c>
      <c r="B358" s="106">
        <v>3.2232119992841035E-2</v>
      </c>
      <c r="D358" s="92">
        <f t="shared" si="68"/>
        <v>3.8791000000000002</v>
      </c>
      <c r="E358" s="92">
        <f t="shared" si="69"/>
        <v>3.2232119992841035E-2</v>
      </c>
      <c r="F358" s="36">
        <f t="shared" si="70"/>
        <v>15.047416810000001</v>
      </c>
      <c r="G358" s="36">
        <f t="shared" si="71"/>
        <v>58.37043454767101</v>
      </c>
      <c r="H358" s="36">
        <f t="shared" si="72"/>
        <v>226.42475265387063</v>
      </c>
      <c r="I358" s="36">
        <f t="shared" si="73"/>
        <v>0.12503161666422966</v>
      </c>
      <c r="J358" s="36">
        <f t="shared" si="74"/>
        <v>0.48501014420221328</v>
      </c>
      <c r="K358" s="36">
        <f t="shared" ca="1" si="75"/>
        <v>3.1268612828083096E-2</v>
      </c>
      <c r="L358" s="36">
        <f t="shared" ca="1" si="76"/>
        <v>9.2834605653988182E-7</v>
      </c>
      <c r="M358" s="36">
        <f t="shared" ca="1" si="77"/>
        <v>413347944.34921449</v>
      </c>
      <c r="N358" s="36">
        <f t="shared" ca="1" si="78"/>
        <v>247745008.19943815</v>
      </c>
      <c r="O358" s="36">
        <f t="shared" ca="1" si="79"/>
        <v>8789179.0639428198</v>
      </c>
      <c r="P358" s="45">
        <f t="shared" ca="1" si="80"/>
        <v>9.6350716475793879E-4</v>
      </c>
    </row>
    <row r="359" spans="1:20" x14ac:dyDescent="0.2">
      <c r="A359" s="106">
        <v>38910.5</v>
      </c>
      <c r="B359" s="106">
        <v>3.6195859996951185E-2</v>
      </c>
      <c r="D359" s="92">
        <f t="shared" si="68"/>
        <v>3.8910499999999999</v>
      </c>
      <c r="E359" s="92">
        <f t="shared" si="69"/>
        <v>3.6195859996951185E-2</v>
      </c>
      <c r="F359" s="36">
        <f t="shared" si="70"/>
        <v>15.140270102499999</v>
      </c>
      <c r="G359" s="36">
        <f t="shared" si="71"/>
        <v>58.911547982332621</v>
      </c>
      <c r="H359" s="36">
        <f t="shared" si="72"/>
        <v>229.22777877665533</v>
      </c>
      <c r="I359" s="36">
        <f t="shared" si="73"/>
        <v>0.14083990104113692</v>
      </c>
      <c r="J359" s="36">
        <f t="shared" si="74"/>
        <v>0.54801509694611583</v>
      </c>
      <c r="K359" s="36">
        <f t="shared" ca="1" si="75"/>
        <v>3.1473695536479357E-2</v>
      </c>
      <c r="L359" s="36">
        <f t="shared" ca="1" si="76"/>
        <v>2.2298837191743192E-5</v>
      </c>
      <c r="M359" s="36">
        <f t="shared" ca="1" si="77"/>
        <v>458762319.10385972</v>
      </c>
      <c r="N359" s="36">
        <f t="shared" ca="1" si="78"/>
        <v>273165473.44487673</v>
      </c>
      <c r="O359" s="36">
        <f t="shared" ca="1" si="79"/>
        <v>9617736.6356295589</v>
      </c>
      <c r="P359" s="45">
        <f t="shared" ca="1" si="80"/>
        <v>4.7221644604718283E-3</v>
      </c>
    </row>
    <row r="360" spans="1:20" x14ac:dyDescent="0.2">
      <c r="A360" s="106">
        <v>39006</v>
      </c>
      <c r="B360" s="106">
        <v>3.3735919998434838E-2</v>
      </c>
      <c r="D360" s="92">
        <f t="shared" si="68"/>
        <v>3.9005999999999998</v>
      </c>
      <c r="E360" s="92">
        <f t="shared" si="69"/>
        <v>3.3735919998434838E-2</v>
      </c>
      <c r="F360" s="36">
        <f t="shared" si="70"/>
        <v>15.214680359999999</v>
      </c>
      <c r="G360" s="36">
        <f t="shared" si="71"/>
        <v>59.346382212215993</v>
      </c>
      <c r="H360" s="36">
        <f t="shared" si="72"/>
        <v>231.48649845696971</v>
      </c>
      <c r="I360" s="36">
        <f t="shared" si="73"/>
        <v>0.13159032954589492</v>
      </c>
      <c r="J360" s="36">
        <f t="shared" si="74"/>
        <v>0.51328123942671766</v>
      </c>
      <c r="K360" s="36">
        <f t="shared" ca="1" si="75"/>
        <v>3.1637854520770711E-2</v>
      </c>
      <c r="L360" s="36">
        <f t="shared" ca="1" si="76"/>
        <v>4.4018787485659998E-6</v>
      </c>
      <c r="M360" s="36">
        <f t="shared" ca="1" si="77"/>
        <v>497238562.33124334</v>
      </c>
      <c r="N360" s="36">
        <f t="shared" ca="1" si="78"/>
        <v>294633258.35377014</v>
      </c>
      <c r="O360" s="36">
        <f t="shared" ca="1" si="79"/>
        <v>10314924.310499351</v>
      </c>
      <c r="P360" s="45">
        <f t="shared" ca="1" si="80"/>
        <v>2.0980654776641267E-3</v>
      </c>
    </row>
    <row r="361" spans="1:20" x14ac:dyDescent="0.2">
      <c r="A361" s="106">
        <v>39039</v>
      </c>
      <c r="B361" s="106">
        <v>3.3943479997105896E-2</v>
      </c>
      <c r="D361" s="92">
        <f t="shared" si="68"/>
        <v>3.9039000000000001</v>
      </c>
      <c r="E361" s="92">
        <f t="shared" si="69"/>
        <v>3.3943479997105896E-2</v>
      </c>
      <c r="F361" s="36">
        <f t="shared" si="70"/>
        <v>15.240435210000001</v>
      </c>
      <c r="G361" s="36">
        <f t="shared" si="71"/>
        <v>59.497135016319007</v>
      </c>
      <c r="H361" s="36">
        <f t="shared" si="72"/>
        <v>232.27086539020777</v>
      </c>
      <c r="I361" s="36">
        <f t="shared" si="73"/>
        <v>0.13251195156070172</v>
      </c>
      <c r="J361" s="36">
        <f t="shared" si="74"/>
        <v>0.51731340769782352</v>
      </c>
      <c r="K361" s="36">
        <f t="shared" ca="1" si="75"/>
        <v>3.1694634227565098E-2</v>
      </c>
      <c r="L361" s="36">
        <f t="shared" ca="1" si="76"/>
        <v>5.057307295181546E-6</v>
      </c>
      <c r="M361" s="36">
        <f t="shared" ca="1" si="77"/>
        <v>510994980.75933301</v>
      </c>
      <c r="N361" s="36">
        <f t="shared" ca="1" si="78"/>
        <v>302294676.95280838</v>
      </c>
      <c r="O361" s="36">
        <f t="shared" ca="1" si="79"/>
        <v>10563224.032393482</v>
      </c>
      <c r="P361" s="45">
        <f t="shared" ca="1" si="80"/>
        <v>2.2488457695407985E-3</v>
      </c>
    </row>
    <row r="362" spans="1:20" x14ac:dyDescent="0.2">
      <c r="A362" s="106">
        <v>39154.5</v>
      </c>
      <c r="B362" s="106">
        <v>3.5669939999934286E-2</v>
      </c>
      <c r="D362" s="92">
        <f t="shared" si="68"/>
        <v>3.9154499999999999</v>
      </c>
      <c r="E362" s="92">
        <f t="shared" si="69"/>
        <v>3.5669939999934286E-2</v>
      </c>
      <c r="F362" s="36">
        <f t="shared" si="70"/>
        <v>15.330748702499999</v>
      </c>
      <c r="G362" s="36">
        <f t="shared" si="71"/>
        <v>60.02678000720362</v>
      </c>
      <c r="H362" s="36">
        <f t="shared" si="72"/>
        <v>235.03185577920542</v>
      </c>
      <c r="I362" s="36">
        <f t="shared" si="73"/>
        <v>0.13966386657274268</v>
      </c>
      <c r="J362" s="36">
        <f t="shared" si="74"/>
        <v>0.54684688637224532</v>
      </c>
      <c r="K362" s="36">
        <f t="shared" ca="1" si="75"/>
        <v>3.1893584096090666E-2</v>
      </c>
      <c r="L362" s="36">
        <f t="shared" ca="1" si="76"/>
        <v>1.4260863912494565E-5</v>
      </c>
      <c r="M362" s="36">
        <f t="shared" ca="1" si="77"/>
        <v>561047807.37408721</v>
      </c>
      <c r="N362" s="36">
        <f t="shared" ca="1" si="78"/>
        <v>330114237.86030561</v>
      </c>
      <c r="O362" s="36">
        <f t="shared" ca="1" si="79"/>
        <v>11462757.455998933</v>
      </c>
      <c r="P362" s="45">
        <f t="shared" ca="1" si="80"/>
        <v>3.7763559038436201E-3</v>
      </c>
    </row>
    <row r="363" spans="1:20" x14ac:dyDescent="0.2">
      <c r="A363" s="106">
        <v>39381</v>
      </c>
      <c r="B363" s="106">
        <v>3.1730919996334706E-2</v>
      </c>
      <c r="D363" s="92">
        <f t="shared" si="68"/>
        <v>3.9380999999999999</v>
      </c>
      <c r="E363" s="92">
        <f t="shared" si="69"/>
        <v>3.1730919996334706E-2</v>
      </c>
      <c r="F363" s="36">
        <f t="shared" si="70"/>
        <v>15.50863161</v>
      </c>
      <c r="G363" s="36">
        <f t="shared" si="71"/>
        <v>61.074542143340999</v>
      </c>
      <c r="H363" s="36">
        <f t="shared" si="72"/>
        <v>240.51765441469121</v>
      </c>
      <c r="I363" s="36">
        <f t="shared" si="73"/>
        <v>0.1249595360375657</v>
      </c>
      <c r="J363" s="36">
        <f t="shared" si="74"/>
        <v>0.49210314886953749</v>
      </c>
      <c r="K363" s="36">
        <f t="shared" ca="1" si="75"/>
        <v>3.2284730173603206E-2</v>
      </c>
      <c r="L363" s="36">
        <f t="shared" ca="1" si="76"/>
        <v>3.067057124461677E-7</v>
      </c>
      <c r="M363" s="36">
        <f t="shared" ca="1" si="77"/>
        <v>668096162.91779435</v>
      </c>
      <c r="N363" s="36">
        <f t="shared" ca="1" si="78"/>
        <v>389352720.86728007</v>
      </c>
      <c r="O363" s="36">
        <f t="shared" ca="1" si="79"/>
        <v>13368721.760686068</v>
      </c>
      <c r="P363" s="45">
        <f t="shared" ca="1" si="80"/>
        <v>-5.5381017726850029E-4</v>
      </c>
    </row>
    <row r="364" spans="1:20" x14ac:dyDescent="0.2">
      <c r="A364" s="106">
        <v>39437</v>
      </c>
      <c r="B364" s="106">
        <v>3.2052839997049887E-2</v>
      </c>
      <c r="D364" s="92">
        <f t="shared" si="68"/>
        <v>3.9437000000000002</v>
      </c>
      <c r="E364" s="92">
        <f t="shared" si="69"/>
        <v>3.2052839997049887E-2</v>
      </c>
      <c r="F364" s="36">
        <f t="shared" si="70"/>
        <v>15.552769690000002</v>
      </c>
      <c r="G364" s="36">
        <f t="shared" si="71"/>
        <v>61.335457826453009</v>
      </c>
      <c r="H364" s="36">
        <f t="shared" si="72"/>
        <v>241.88864503018274</v>
      </c>
      <c r="I364" s="36">
        <f t="shared" si="73"/>
        <v>0.12640678509636563</v>
      </c>
      <c r="J364" s="36">
        <f t="shared" si="74"/>
        <v>0.49851043838453718</v>
      </c>
      <c r="K364" s="36">
        <f t="shared" ca="1" si="75"/>
        <v>3.2381641114917613E-2</v>
      </c>
      <c r="L364" s="36">
        <f t="shared" ca="1" si="76"/>
        <v>1.081101751110663E-7</v>
      </c>
      <c r="M364" s="36">
        <f t="shared" ca="1" si="77"/>
        <v>696442093.48494804</v>
      </c>
      <c r="N364" s="36">
        <f t="shared" ca="1" si="78"/>
        <v>404987371.01407927</v>
      </c>
      <c r="O364" s="36">
        <f t="shared" ca="1" si="79"/>
        <v>13869877.630500926</v>
      </c>
      <c r="P364" s="45">
        <f t="shared" ca="1" si="80"/>
        <v>-3.2880111786772609E-4</v>
      </c>
    </row>
    <row r="365" spans="1:20" x14ac:dyDescent="0.2">
      <c r="A365" s="106">
        <v>39650.5</v>
      </c>
      <c r="B365" s="106">
        <v>3.309265999996569E-2</v>
      </c>
      <c r="D365" s="92">
        <f t="shared" si="68"/>
        <v>3.9650500000000002</v>
      </c>
      <c r="E365" s="92">
        <f t="shared" si="69"/>
        <v>3.309265999996569E-2</v>
      </c>
      <c r="F365" s="36">
        <f t="shared" si="70"/>
        <v>15.721621502500001</v>
      </c>
      <c r="G365" s="36">
        <f t="shared" si="71"/>
        <v>62.337015338487632</v>
      </c>
      <c r="H365" s="36">
        <f t="shared" si="72"/>
        <v>247.16938266787039</v>
      </c>
      <c r="I365" s="36">
        <f t="shared" si="73"/>
        <v>0.13121405153286397</v>
      </c>
      <c r="J365" s="36">
        <f t="shared" si="74"/>
        <v>0.52027027503038237</v>
      </c>
      <c r="K365" s="36">
        <f t="shared" ca="1" si="75"/>
        <v>3.2751855104934155E-2</v>
      </c>
      <c r="L365" s="36">
        <f t="shared" ca="1" si="76"/>
        <v>1.1614797647745566E-7</v>
      </c>
      <c r="M365" s="36">
        <f t="shared" ca="1" si="77"/>
        <v>811636564.31883395</v>
      </c>
      <c r="N365" s="36">
        <f t="shared" ca="1" si="78"/>
        <v>468337320.88442415</v>
      </c>
      <c r="O365" s="36">
        <f t="shared" ca="1" si="79"/>
        <v>15893676.968599059</v>
      </c>
      <c r="P365" s="45">
        <f t="shared" ca="1" si="80"/>
        <v>3.408048950315351E-4</v>
      </c>
    </row>
    <row r="366" spans="1:20" x14ac:dyDescent="0.2">
      <c r="A366" s="106">
        <v>40079.5</v>
      </c>
      <c r="B366" s="106">
        <v>2.9790939996019006E-2</v>
      </c>
      <c r="D366" s="92">
        <f t="shared" si="68"/>
        <v>4.0079500000000001</v>
      </c>
      <c r="E366" s="92">
        <f t="shared" si="69"/>
        <v>2.9790939996019006E-2</v>
      </c>
      <c r="F366" s="36">
        <f t="shared" si="70"/>
        <v>16.063663202500003</v>
      </c>
      <c r="G366" s="36">
        <f t="shared" si="71"/>
        <v>64.382358932459894</v>
      </c>
      <c r="H366" s="36">
        <f t="shared" si="72"/>
        <v>258.04127548335265</v>
      </c>
      <c r="I366" s="36">
        <f t="shared" si="73"/>
        <v>0.11940059795704437</v>
      </c>
      <c r="J366" s="36">
        <f t="shared" si="74"/>
        <v>0.47855162658193601</v>
      </c>
      <c r="K366" s="36">
        <f t="shared" ca="1" si="75"/>
        <v>3.3499300960205945E-2</v>
      </c>
      <c r="L366" s="36">
        <f t="shared" ca="1" si="76"/>
        <v>1.3751941040705488E-5</v>
      </c>
      <c r="M366" s="36">
        <f t="shared" ca="1" si="77"/>
        <v>1079249974.2104614</v>
      </c>
      <c r="N366" s="36">
        <f t="shared" ca="1" si="78"/>
        <v>614580836.35479474</v>
      </c>
      <c r="O366" s="36">
        <f t="shared" ca="1" si="79"/>
        <v>20531980.641471826</v>
      </c>
      <c r="P366" s="45">
        <f t="shared" ca="1" si="80"/>
        <v>-3.7083609641869394E-3</v>
      </c>
    </row>
    <row r="367" spans="1:20" x14ac:dyDescent="0.2">
      <c r="A367" s="106">
        <v>40306</v>
      </c>
      <c r="B367" s="106">
        <v>3.7851920002140105E-2</v>
      </c>
      <c r="D367" s="92">
        <f t="shared" si="68"/>
        <v>4.0305999999999997</v>
      </c>
      <c r="E367" s="92">
        <f t="shared" si="69"/>
        <v>3.7851920002140105E-2</v>
      </c>
      <c r="F367" s="36">
        <f t="shared" si="70"/>
        <v>16.245736359999999</v>
      </c>
      <c r="G367" s="36">
        <f t="shared" si="71"/>
        <v>65.480064972615992</v>
      </c>
      <c r="H367" s="36">
        <f t="shared" si="72"/>
        <v>263.92394987862599</v>
      </c>
      <c r="I367" s="36">
        <f t="shared" si="73"/>
        <v>0.1525659487606259</v>
      </c>
      <c r="J367" s="36">
        <f t="shared" si="74"/>
        <v>0.61493231307457874</v>
      </c>
      <c r="K367" s="36">
        <f t="shared" ca="1" si="75"/>
        <v>3.3895843596123673E-2</v>
      </c>
      <c r="L367" s="36">
        <f t="shared" ca="1" si="76"/>
        <v>1.5650540530239885E-5</v>
      </c>
      <c r="M367" s="36">
        <f t="shared" ca="1" si="77"/>
        <v>1241392676.4403439</v>
      </c>
      <c r="N367" s="36">
        <f t="shared" ca="1" si="78"/>
        <v>702700990.18328679</v>
      </c>
      <c r="O367" s="36">
        <f t="shared" ca="1" si="79"/>
        <v>23309245.678115956</v>
      </c>
      <c r="P367" s="45">
        <f t="shared" ca="1" si="80"/>
        <v>3.9560764060164316E-3</v>
      </c>
    </row>
    <row r="368" spans="1:20" x14ac:dyDescent="0.2">
      <c r="A368" s="106">
        <v>40387</v>
      </c>
      <c r="B368" s="106">
        <v>3.5906839999370277E-2</v>
      </c>
      <c r="D368" s="92">
        <f t="shared" si="68"/>
        <v>4.0387000000000004</v>
      </c>
      <c r="E368" s="92">
        <f t="shared" si="69"/>
        <v>3.5906839999370277E-2</v>
      </c>
      <c r="F368" s="36">
        <f t="shared" si="70"/>
        <v>16.311097690000004</v>
      </c>
      <c r="G368" s="36">
        <f t="shared" si="71"/>
        <v>65.875630240603016</v>
      </c>
      <c r="H368" s="36">
        <f t="shared" si="72"/>
        <v>266.05190785272345</v>
      </c>
      <c r="I368" s="36">
        <f t="shared" si="73"/>
        <v>0.14501695470545675</v>
      </c>
      <c r="J368" s="36">
        <f t="shared" si="74"/>
        <v>0.58567997496892821</v>
      </c>
      <c r="K368" s="36">
        <f t="shared" ca="1" si="75"/>
        <v>3.4037974325246641E-2</v>
      </c>
      <c r="L368" s="36">
        <f t="shared" ca="1" si="76"/>
        <v>3.4926589079175931E-6</v>
      </c>
      <c r="M368" s="36">
        <f t="shared" ca="1" si="77"/>
        <v>1303076429.5612309</v>
      </c>
      <c r="N368" s="36">
        <f t="shared" ca="1" si="78"/>
        <v>736145946.2822963</v>
      </c>
      <c r="O368" s="36">
        <f t="shared" ca="1" si="79"/>
        <v>24360494.844592765</v>
      </c>
      <c r="P368" s="45">
        <f t="shared" ca="1" si="80"/>
        <v>1.8688656741236362E-3</v>
      </c>
    </row>
    <row r="369" spans="1:16" x14ac:dyDescent="0.2">
      <c r="A369" s="106">
        <v>40472.5</v>
      </c>
      <c r="B369" s="106">
        <v>3.7353700005041901E-2</v>
      </c>
      <c r="D369" s="92">
        <f t="shared" si="68"/>
        <v>4.04725</v>
      </c>
      <c r="E369" s="92">
        <f t="shared" si="69"/>
        <v>3.7353700005041901E-2</v>
      </c>
      <c r="F369" s="36">
        <f t="shared" si="70"/>
        <v>16.380232562500002</v>
      </c>
      <c r="G369" s="36">
        <f t="shared" si="71"/>
        <v>66.294896238578133</v>
      </c>
      <c r="H369" s="36">
        <f t="shared" si="72"/>
        <v>268.3120188015854</v>
      </c>
      <c r="I369" s="36">
        <f t="shared" si="73"/>
        <v>0.15117976234540584</v>
      </c>
      <c r="J369" s="36">
        <f t="shared" si="74"/>
        <v>0.61186229315244378</v>
      </c>
      <c r="K369" s="36">
        <f t="shared" ca="1" si="75"/>
        <v>3.418818454601813E-2</v>
      </c>
      <c r="L369" s="36">
        <f t="shared" ca="1" si="76"/>
        <v>1.0020488121318476E-5</v>
      </c>
      <c r="M369" s="36">
        <f t="shared" ca="1" si="77"/>
        <v>1370363771.1911635</v>
      </c>
      <c r="N369" s="36">
        <f t="shared" ca="1" si="78"/>
        <v>772584768.3850776</v>
      </c>
      <c r="O369" s="36">
        <f t="shared" ca="1" si="79"/>
        <v>25504250.651015136</v>
      </c>
      <c r="P369" s="45">
        <f t="shared" ca="1" si="80"/>
        <v>3.1655154590237711E-3</v>
      </c>
    </row>
    <row r="370" spans="1:16" x14ac:dyDescent="0.2">
      <c r="A370" s="106">
        <v>40567</v>
      </c>
      <c r="B370" s="106">
        <v>3.1584439995640423E-2</v>
      </c>
      <c r="D370" s="92">
        <f t="shared" si="68"/>
        <v>4.0567000000000002</v>
      </c>
      <c r="E370" s="92">
        <f t="shared" si="69"/>
        <v>3.1584439995640423E-2</v>
      </c>
      <c r="F370" s="36">
        <f t="shared" si="70"/>
        <v>16.45681489</v>
      </c>
      <c r="G370" s="36">
        <f t="shared" si="71"/>
        <v>66.760360964263</v>
      </c>
      <c r="H370" s="36">
        <f t="shared" si="72"/>
        <v>270.8267563237257</v>
      </c>
      <c r="I370" s="36">
        <f t="shared" si="73"/>
        <v>0.12812859773031451</v>
      </c>
      <c r="J370" s="36">
        <f t="shared" si="74"/>
        <v>0.51977928241256688</v>
      </c>
      <c r="K370" s="36">
        <f t="shared" ca="1" si="75"/>
        <v>3.4354425438144924E-2</v>
      </c>
      <c r="L370" s="36">
        <f t="shared" ca="1" si="76"/>
        <v>7.6728193516868557E-6</v>
      </c>
      <c r="M370" s="36">
        <f t="shared" ca="1" si="77"/>
        <v>1447385174.9902115</v>
      </c>
      <c r="N370" s="36">
        <f t="shared" ca="1" si="78"/>
        <v>814241873.22196066</v>
      </c>
      <c r="O370" s="36">
        <f t="shared" ca="1" si="79"/>
        <v>26809892.565966979</v>
      </c>
      <c r="P370" s="45">
        <f t="shared" ca="1" si="80"/>
        <v>-2.7699854425045009E-3</v>
      </c>
    </row>
    <row r="371" spans="1:16" x14ac:dyDescent="0.2">
      <c r="A371" s="106">
        <v>40682</v>
      </c>
      <c r="B371" s="106">
        <v>4.0156240000214893E-2</v>
      </c>
      <c r="D371" s="92">
        <f t="shared" si="68"/>
        <v>4.0682</v>
      </c>
      <c r="E371" s="92">
        <f t="shared" si="69"/>
        <v>4.0156240000214893E-2</v>
      </c>
      <c r="F371" s="36">
        <f t="shared" si="70"/>
        <v>16.550251240000001</v>
      </c>
      <c r="G371" s="36">
        <f t="shared" si="71"/>
        <v>67.329732094568001</v>
      </c>
      <c r="H371" s="36">
        <f t="shared" si="72"/>
        <v>273.9108161071216</v>
      </c>
      <c r="I371" s="36">
        <f t="shared" si="73"/>
        <v>0.16336361556887424</v>
      </c>
      <c r="J371" s="36">
        <f t="shared" si="74"/>
        <v>0.66459586085729416</v>
      </c>
      <c r="K371" s="36">
        <f t="shared" ca="1" si="75"/>
        <v>3.455703945289948E-2</v>
      </c>
      <c r="L371" s="36">
        <f t="shared" ca="1" si="76"/>
        <v>3.1351046769057233E-5</v>
      </c>
      <c r="M371" s="36">
        <f t="shared" ca="1" si="77"/>
        <v>1544951213.5670354</v>
      </c>
      <c r="N371" s="36">
        <f t="shared" ca="1" si="78"/>
        <v>866935126.05125964</v>
      </c>
      <c r="O371" s="36">
        <f t="shared" ca="1" si="79"/>
        <v>28458731.502011321</v>
      </c>
      <c r="P371" s="45">
        <f t="shared" ca="1" si="80"/>
        <v>5.5992005473154138E-3</v>
      </c>
    </row>
    <row r="372" spans="1:16" x14ac:dyDescent="0.2">
      <c r="A372" s="106">
        <v>40793</v>
      </c>
      <c r="B372" s="106">
        <v>3.749076000531204E-2</v>
      </c>
      <c r="D372" s="92">
        <f t="shared" si="68"/>
        <v>4.0792999999999999</v>
      </c>
      <c r="E372" s="92">
        <f t="shared" si="69"/>
        <v>3.749076000531204E-2</v>
      </c>
      <c r="F372" s="36">
        <f t="shared" si="70"/>
        <v>16.640688489999999</v>
      </c>
      <c r="G372" s="36">
        <f t="shared" si="71"/>
        <v>67.882360557256987</v>
      </c>
      <c r="H372" s="36">
        <f t="shared" si="72"/>
        <v>276.91251342121842</v>
      </c>
      <c r="I372" s="36">
        <f t="shared" si="73"/>
        <v>0.15293605728966941</v>
      </c>
      <c r="J372" s="36">
        <f t="shared" si="74"/>
        <v>0.62387205850174843</v>
      </c>
      <c r="K372" s="36">
        <f t="shared" ca="1" si="75"/>
        <v>3.4752929102390931E-2</v>
      </c>
      <c r="L372" s="36">
        <f t="shared" ca="1" si="76"/>
        <v>7.4957180529898181E-6</v>
      </c>
      <c r="M372" s="36">
        <f t="shared" ca="1" si="77"/>
        <v>1643210921.020221</v>
      </c>
      <c r="N372" s="36">
        <f t="shared" ca="1" si="78"/>
        <v>919924403.91247523</v>
      </c>
      <c r="O372" s="36">
        <f t="shared" ca="1" si="79"/>
        <v>30114020.504727848</v>
      </c>
      <c r="P372" s="45">
        <f t="shared" ca="1" si="80"/>
        <v>2.7378309029211095E-3</v>
      </c>
    </row>
    <row r="373" spans="1:16" x14ac:dyDescent="0.2">
      <c r="A373" s="106">
        <v>40820.5</v>
      </c>
      <c r="B373" s="106">
        <v>2.8997060006076936E-2</v>
      </c>
      <c r="D373" s="92">
        <f t="shared" si="68"/>
        <v>4.0820499999999997</v>
      </c>
      <c r="E373" s="92">
        <f t="shared" si="69"/>
        <v>2.8997060006076936E-2</v>
      </c>
      <c r="F373" s="36">
        <f t="shared" si="70"/>
        <v>16.663132202499998</v>
      </c>
      <c r="G373" s="36">
        <f t="shared" si="71"/>
        <v>68.01973880721512</v>
      </c>
      <c r="H373" s="36">
        <f t="shared" si="72"/>
        <v>277.65997479799245</v>
      </c>
      <c r="I373" s="36">
        <f t="shared" si="73"/>
        <v>0.11836744879780635</v>
      </c>
      <c r="J373" s="36">
        <f t="shared" si="74"/>
        <v>0.48318184436508538</v>
      </c>
      <c r="K373" s="36">
        <f t="shared" ca="1" si="75"/>
        <v>3.4801509374163875E-2</v>
      </c>
      <c r="L373" s="36">
        <f t="shared" ca="1" si="76"/>
        <v>3.3691632466684866E-5</v>
      </c>
      <c r="M373" s="36">
        <f t="shared" ca="1" si="77"/>
        <v>1668186338.5244131</v>
      </c>
      <c r="N373" s="36">
        <f t="shared" ca="1" si="78"/>
        <v>933381279.60927248</v>
      </c>
      <c r="O373" s="36">
        <f t="shared" ca="1" si="79"/>
        <v>30533966.701927595</v>
      </c>
      <c r="P373" s="45">
        <f t="shared" ca="1" si="80"/>
        <v>-5.8044493680869391E-3</v>
      </c>
    </row>
    <row r="374" spans="1:16" x14ac:dyDescent="0.2">
      <c r="A374" s="106">
        <v>41097</v>
      </c>
      <c r="B374" s="106">
        <v>4.0524039999581873E-2</v>
      </c>
      <c r="D374" s="92">
        <f t="shared" si="68"/>
        <v>4.1097000000000001</v>
      </c>
      <c r="E374" s="92">
        <f t="shared" si="69"/>
        <v>4.0524039999581873E-2</v>
      </c>
      <c r="F374" s="36">
        <f t="shared" si="70"/>
        <v>16.889634090000001</v>
      </c>
      <c r="G374" s="36">
        <f t="shared" si="71"/>
        <v>69.411329219673007</v>
      </c>
      <c r="H374" s="36">
        <f t="shared" si="72"/>
        <v>285.25973969409017</v>
      </c>
      <c r="I374" s="36">
        <f t="shared" si="73"/>
        <v>0.16654164718628164</v>
      </c>
      <c r="J374" s="36">
        <f t="shared" si="74"/>
        <v>0.68443620744146172</v>
      </c>
      <c r="K374" s="36">
        <f t="shared" ca="1" si="75"/>
        <v>3.5291044469170474E-2</v>
      </c>
      <c r="L374" s="36">
        <f t="shared" ca="1" si="76"/>
        <v>2.7384242221305683E-5</v>
      </c>
      <c r="M374" s="36">
        <f t="shared" ca="1" si="77"/>
        <v>1933657073.7893307</v>
      </c>
      <c r="N374" s="36">
        <f t="shared" ca="1" si="78"/>
        <v>1076150568.117409</v>
      </c>
      <c r="O374" s="36">
        <f t="shared" ca="1" si="79"/>
        <v>34979806.467868969</v>
      </c>
      <c r="P374" s="45">
        <f t="shared" ca="1" si="80"/>
        <v>5.2329955304113995E-3</v>
      </c>
    </row>
    <row r="375" spans="1:16" x14ac:dyDescent="0.2">
      <c r="A375" s="106">
        <v>41101</v>
      </c>
      <c r="B375" s="106">
        <v>3.2761319998826366E-2</v>
      </c>
      <c r="D375" s="92">
        <f t="shared" si="68"/>
        <v>4.1101000000000001</v>
      </c>
      <c r="E375" s="92">
        <f t="shared" si="69"/>
        <v>3.2761319998826366E-2</v>
      </c>
      <c r="F375" s="36">
        <f t="shared" si="70"/>
        <v>16.892922009999999</v>
      </c>
      <c r="G375" s="36">
        <f t="shared" si="71"/>
        <v>69.431598753301003</v>
      </c>
      <c r="H375" s="36">
        <f t="shared" si="72"/>
        <v>285.37081403594243</v>
      </c>
      <c r="I375" s="36">
        <f t="shared" si="73"/>
        <v>0.13465230132717626</v>
      </c>
      <c r="J375" s="36">
        <f t="shared" si="74"/>
        <v>0.5534344236848272</v>
      </c>
      <c r="K375" s="36">
        <f t="shared" ca="1" si="75"/>
        <v>3.5298140801260994E-2</v>
      </c>
      <c r="L375" s="36">
        <f t="shared" ca="1" si="76"/>
        <v>6.4354597836650691E-6</v>
      </c>
      <c r="M375" s="36">
        <f t="shared" ca="1" si="77"/>
        <v>1937693234.6917648</v>
      </c>
      <c r="N375" s="36">
        <f t="shared" ca="1" si="78"/>
        <v>1078317691.2326763</v>
      </c>
      <c r="O375" s="36">
        <f t="shared" ca="1" si="79"/>
        <v>35047165.808643386</v>
      </c>
      <c r="P375" s="45">
        <f t="shared" ca="1" si="80"/>
        <v>-2.5368208024346278E-3</v>
      </c>
    </row>
    <row r="376" spans="1:16" x14ac:dyDescent="0.2">
      <c r="A376" s="106">
        <v>41641.5</v>
      </c>
      <c r="B376" s="106">
        <v>3.2948780004517175E-2</v>
      </c>
      <c r="D376" s="92">
        <f t="shared" si="68"/>
        <v>4.1641500000000002</v>
      </c>
      <c r="E376" s="92">
        <f t="shared" si="69"/>
        <v>3.2948780004517175E-2</v>
      </c>
      <c r="F376" s="36">
        <f t="shared" si="70"/>
        <v>17.340145222500002</v>
      </c>
      <c r="G376" s="36">
        <f t="shared" si="71"/>
        <v>72.206965728273389</v>
      </c>
      <c r="H376" s="36">
        <f t="shared" si="72"/>
        <v>300.68063633738967</v>
      </c>
      <c r="I376" s="36">
        <f t="shared" si="73"/>
        <v>0.13720366225581021</v>
      </c>
      <c r="J376" s="36">
        <f t="shared" si="74"/>
        <v>0.57133663018253211</v>
      </c>
      <c r="K376" s="36">
        <f t="shared" ca="1" si="75"/>
        <v>3.6260822948319213E-2</v>
      </c>
      <c r="L376" s="36">
        <f t="shared" ca="1" si="76"/>
        <v>1.0969628461588867E-5</v>
      </c>
      <c r="M376" s="36">
        <f t="shared" ca="1" si="77"/>
        <v>2537347922.1619473</v>
      </c>
      <c r="N376" s="36">
        <f t="shared" ca="1" si="78"/>
        <v>1399320031.653234</v>
      </c>
      <c r="O376" s="36">
        <f t="shared" ca="1" si="79"/>
        <v>44990437.601929449</v>
      </c>
      <c r="P376" s="45">
        <f t="shared" ca="1" si="80"/>
        <v>-3.3120429438020377E-3</v>
      </c>
    </row>
    <row r="377" spans="1:16" x14ac:dyDescent="0.2">
      <c r="A377" s="106">
        <v>42432</v>
      </c>
      <c r="B377" s="106">
        <v>2.9466240004694555E-2</v>
      </c>
      <c r="D377" s="92">
        <f t="shared" si="68"/>
        <v>4.2431999999999999</v>
      </c>
      <c r="E377" s="92">
        <f t="shared" si="69"/>
        <v>2.9466240004694555E-2</v>
      </c>
      <c r="F377" s="36">
        <f t="shared" si="70"/>
        <v>18.004746239999999</v>
      </c>
      <c r="G377" s="36">
        <f t="shared" si="71"/>
        <v>76.39773924556799</v>
      </c>
      <c r="H377" s="36">
        <f t="shared" si="72"/>
        <v>324.1708871667941</v>
      </c>
      <c r="I377" s="36">
        <f t="shared" si="73"/>
        <v>0.12503114958791994</v>
      </c>
      <c r="J377" s="36">
        <f t="shared" si="74"/>
        <v>0.5305321739314619</v>
      </c>
      <c r="K377" s="36">
        <f t="shared" ca="1" si="75"/>
        <v>3.7682329532485723E-2</v>
      </c>
      <c r="L377" s="36">
        <f t="shared" ca="1" si="76"/>
        <v>6.750412712867969E-5</v>
      </c>
      <c r="M377" s="36">
        <f t="shared" ca="1" si="77"/>
        <v>3626047356.0778394</v>
      </c>
      <c r="N377" s="36">
        <f t="shared" ca="1" si="78"/>
        <v>1978431235.1080697</v>
      </c>
      <c r="O377" s="36">
        <f t="shared" ca="1" si="79"/>
        <v>62799741.025575854</v>
      </c>
      <c r="P377" s="45">
        <f t="shared" ca="1" si="80"/>
        <v>-8.2160895277911677E-3</v>
      </c>
    </row>
    <row r="378" spans="1:16" x14ac:dyDescent="0.2">
      <c r="A378" s="106">
        <v>42457.5</v>
      </c>
      <c r="B378" s="106">
        <v>3.6353900002723094E-2</v>
      </c>
      <c r="D378" s="92">
        <f t="shared" si="68"/>
        <v>4.2457500000000001</v>
      </c>
      <c r="E378" s="92">
        <f t="shared" si="69"/>
        <v>3.6353900002723094E-2</v>
      </c>
      <c r="F378" s="36">
        <f t="shared" si="70"/>
        <v>18.026393062500002</v>
      </c>
      <c r="G378" s="36">
        <f t="shared" si="71"/>
        <v>76.535558345109393</v>
      </c>
      <c r="H378" s="36">
        <f t="shared" si="72"/>
        <v>324.9508468437482</v>
      </c>
      <c r="I378" s="36">
        <f t="shared" si="73"/>
        <v>0.15434957093656157</v>
      </c>
      <c r="J378" s="36">
        <f t="shared" si="74"/>
        <v>0.65532969080390635</v>
      </c>
      <c r="K378" s="36">
        <f t="shared" ca="1" si="75"/>
        <v>3.7728452566613453E-2</v>
      </c>
      <c r="L378" s="36">
        <f t="shared" ca="1" si="76"/>
        <v>1.8893947508975598E-6</v>
      </c>
      <c r="M378" s="36">
        <f t="shared" ca="1" si="77"/>
        <v>3665718749.9609818</v>
      </c>
      <c r="N378" s="36">
        <f t="shared" ca="1" si="78"/>
        <v>1999465007.0581176</v>
      </c>
      <c r="O378" s="36">
        <f t="shared" ca="1" si="79"/>
        <v>63444197.753687017</v>
      </c>
      <c r="P378" s="45">
        <f t="shared" ca="1" si="80"/>
        <v>-1.3745525638903591E-3</v>
      </c>
    </row>
    <row r="379" spans="1:16" x14ac:dyDescent="0.2">
      <c r="A379" s="106">
        <v>42457.5</v>
      </c>
      <c r="B379" s="106">
        <v>3.7553900001512375E-2</v>
      </c>
      <c r="D379" s="92">
        <f t="shared" si="68"/>
        <v>4.2457500000000001</v>
      </c>
      <c r="E379" s="92">
        <f t="shared" si="69"/>
        <v>3.7553900001512375E-2</v>
      </c>
      <c r="F379" s="36">
        <f t="shared" si="70"/>
        <v>18.026393062500002</v>
      </c>
      <c r="G379" s="36">
        <f t="shared" si="71"/>
        <v>76.535558345109393</v>
      </c>
      <c r="H379" s="36">
        <f t="shared" si="72"/>
        <v>324.9508468437482</v>
      </c>
      <c r="I379" s="36">
        <f t="shared" si="73"/>
        <v>0.15944447093142117</v>
      </c>
      <c r="J379" s="36">
        <f t="shared" si="74"/>
        <v>0.67696136245708149</v>
      </c>
      <c r="K379" s="36">
        <f t="shared" ca="1" si="75"/>
        <v>3.7728452566613453E-2</v>
      </c>
      <c r="L379" s="36">
        <f t="shared" ca="1" si="76"/>
        <v>3.0468597983366236E-8</v>
      </c>
      <c r="M379" s="36">
        <f t="shared" ca="1" si="77"/>
        <v>3665718749.9609818</v>
      </c>
      <c r="N379" s="36">
        <f t="shared" ca="1" si="78"/>
        <v>1999465007.0581176</v>
      </c>
      <c r="O379" s="36">
        <f t="shared" ca="1" si="79"/>
        <v>63444197.753687017</v>
      </c>
      <c r="P379" s="45">
        <f t="shared" ca="1" si="80"/>
        <v>-1.7455256510107847E-4</v>
      </c>
    </row>
    <row r="380" spans="1:16" x14ac:dyDescent="0.2">
      <c r="A380" s="106">
        <v>42458</v>
      </c>
      <c r="B380" s="106">
        <v>3.7008560000685975E-2</v>
      </c>
      <c r="D380" s="92">
        <f t="shared" si="68"/>
        <v>4.2458</v>
      </c>
      <c r="E380" s="92">
        <f t="shared" si="69"/>
        <v>3.7008560000685975E-2</v>
      </c>
      <c r="F380" s="36">
        <f t="shared" si="70"/>
        <v>18.026817640000001</v>
      </c>
      <c r="G380" s="36">
        <f t="shared" si="71"/>
        <v>76.538262335912009</v>
      </c>
      <c r="H380" s="36">
        <f t="shared" si="72"/>
        <v>324.96615422581522</v>
      </c>
      <c r="I380" s="36">
        <f t="shared" si="73"/>
        <v>0.15713094405091252</v>
      </c>
      <c r="J380" s="36">
        <f t="shared" si="74"/>
        <v>0.66714656225136437</v>
      </c>
      <c r="K380" s="36">
        <f t="shared" ca="1" si="75"/>
        <v>3.7729357107256639E-2</v>
      </c>
      <c r="L380" s="36">
        <f t="shared" ca="1" si="76"/>
        <v>5.1954846884064147E-7</v>
      </c>
      <c r="M380" s="36">
        <f t="shared" ca="1" si="77"/>
        <v>3666499605.8720241</v>
      </c>
      <c r="N380" s="36">
        <f t="shared" ca="1" si="78"/>
        <v>1999878975.2499118</v>
      </c>
      <c r="O380" s="36">
        <f t="shared" ca="1" si="79"/>
        <v>63456879.939666882</v>
      </c>
      <c r="P380" s="45">
        <f t="shared" ca="1" si="80"/>
        <v>-7.207971065706642E-4</v>
      </c>
    </row>
    <row r="381" spans="1:16" x14ac:dyDescent="0.2">
      <c r="A381" s="106">
        <v>42475.5</v>
      </c>
      <c r="B381" s="106">
        <v>3.7321659998269752E-2</v>
      </c>
      <c r="D381" s="92">
        <f t="shared" si="68"/>
        <v>4.2475500000000004</v>
      </c>
      <c r="E381" s="92">
        <f t="shared" si="69"/>
        <v>3.7321659998269752E-2</v>
      </c>
      <c r="F381" s="36">
        <f t="shared" si="70"/>
        <v>18.041681002500003</v>
      </c>
      <c r="G381" s="36">
        <f t="shared" si="71"/>
        <v>76.632942142168886</v>
      </c>
      <c r="H381" s="36">
        <f t="shared" si="72"/>
        <v>325.50225339596949</v>
      </c>
      <c r="I381" s="36">
        <f t="shared" si="73"/>
        <v>0.1585256169256507</v>
      </c>
      <c r="J381" s="36">
        <f t="shared" si="74"/>
        <v>0.67334548417254769</v>
      </c>
      <c r="K381" s="36">
        <f t="shared" ca="1" si="75"/>
        <v>3.776102008660466E-2</v>
      </c>
      <c r="L381" s="36">
        <f t="shared" ca="1" si="76"/>
        <v>1.9303728722165867E-7</v>
      </c>
      <c r="M381" s="36">
        <f t="shared" ca="1" si="77"/>
        <v>3693902088.1613069</v>
      </c>
      <c r="N381" s="36">
        <f t="shared" ca="1" si="78"/>
        <v>2014405302.3276584</v>
      </c>
      <c r="O381" s="36">
        <f t="shared" ca="1" si="79"/>
        <v>63901868.438345104</v>
      </c>
      <c r="P381" s="45">
        <f t="shared" ca="1" si="80"/>
        <v>-4.3936008833490858E-4</v>
      </c>
    </row>
    <row r="382" spans="1:16" x14ac:dyDescent="0.2">
      <c r="A382" s="106">
        <v>42476</v>
      </c>
      <c r="B382" s="106">
        <v>3.6576320002495777E-2</v>
      </c>
      <c r="D382" s="92">
        <f t="shared" si="68"/>
        <v>4.2476000000000003</v>
      </c>
      <c r="E382" s="92">
        <f t="shared" si="69"/>
        <v>3.6576320002495777E-2</v>
      </c>
      <c r="F382" s="36">
        <f t="shared" si="70"/>
        <v>18.042105760000002</v>
      </c>
      <c r="G382" s="36">
        <f t="shared" si="71"/>
        <v>76.635648426176019</v>
      </c>
      <c r="H382" s="36">
        <f t="shared" si="72"/>
        <v>325.51758025502522</v>
      </c>
      <c r="I382" s="36">
        <f t="shared" si="73"/>
        <v>0.15536157684260107</v>
      </c>
      <c r="J382" s="36">
        <f t="shared" si="74"/>
        <v>0.65991383379663238</v>
      </c>
      <c r="K382" s="36">
        <f t="shared" ca="1" si="75"/>
        <v>3.7761924859067084E-2</v>
      </c>
      <c r="L382" s="36">
        <f t="shared" ca="1" si="76"/>
        <v>1.405658875925469E-6</v>
      </c>
      <c r="M382" s="36">
        <f t="shared" ca="1" si="77"/>
        <v>3694687090.6410675</v>
      </c>
      <c r="N382" s="36">
        <f t="shared" ca="1" si="78"/>
        <v>2014821411.1084685</v>
      </c>
      <c r="O382" s="36">
        <f t="shared" ca="1" si="79"/>
        <v>63914614.199603699</v>
      </c>
      <c r="P382" s="45">
        <f t="shared" ca="1" si="80"/>
        <v>-1.1856048565713068E-3</v>
      </c>
    </row>
    <row r="383" spans="1:16" x14ac:dyDescent="0.2">
      <c r="A383" s="106">
        <v>42543</v>
      </c>
      <c r="B383" s="106">
        <v>3.69007600020268E-2</v>
      </c>
      <c r="D383" s="92">
        <f t="shared" si="68"/>
        <v>4.2542999999999997</v>
      </c>
      <c r="E383" s="92">
        <f t="shared" si="69"/>
        <v>3.69007600020268E-2</v>
      </c>
      <c r="F383" s="36">
        <f t="shared" si="70"/>
        <v>18.099068489999997</v>
      </c>
      <c r="G383" s="36">
        <f t="shared" si="71"/>
        <v>76.998867077006977</v>
      </c>
      <c r="H383" s="36">
        <f t="shared" si="72"/>
        <v>327.57628020571076</v>
      </c>
      <c r="I383" s="36">
        <f t="shared" si="73"/>
        <v>0.1569869032766226</v>
      </c>
      <c r="J383" s="36">
        <f t="shared" si="74"/>
        <v>0.6678693826097355</v>
      </c>
      <c r="K383" s="36">
        <f t="shared" ca="1" si="75"/>
        <v>3.7883222613611121E-2</v>
      </c>
      <c r="L383" s="36">
        <f t="shared" ca="1" si="76"/>
        <v>9.6523278316108503E-7</v>
      </c>
      <c r="M383" s="36">
        <f t="shared" ca="1" si="77"/>
        <v>3800925043.1333628</v>
      </c>
      <c r="N383" s="36">
        <f t="shared" ca="1" si="78"/>
        <v>2071120732.5906785</v>
      </c>
      <c r="O383" s="36">
        <f t="shared" ca="1" si="79"/>
        <v>65638604.177050695</v>
      </c>
      <c r="P383" s="45">
        <f t="shared" ca="1" si="80"/>
        <v>-9.824626115843213E-4</v>
      </c>
    </row>
    <row r="384" spans="1:16" x14ac:dyDescent="0.2">
      <c r="A384" s="106">
        <v>42543.5</v>
      </c>
      <c r="B384" s="106">
        <v>3.7855419999687001E-2</v>
      </c>
      <c r="D384" s="92">
        <f t="shared" si="68"/>
        <v>4.2543499999999996</v>
      </c>
      <c r="E384" s="92">
        <f t="shared" si="69"/>
        <v>3.7855419999687001E-2</v>
      </c>
      <c r="F384" s="36">
        <f t="shared" si="70"/>
        <v>18.099493922499995</v>
      </c>
      <c r="G384" s="36">
        <f t="shared" si="71"/>
        <v>77.001581969187853</v>
      </c>
      <c r="H384" s="36">
        <f t="shared" si="72"/>
        <v>327.59168025061427</v>
      </c>
      <c r="I384" s="36">
        <f t="shared" si="73"/>
        <v>0.16105020607566839</v>
      </c>
      <c r="J384" s="36">
        <f t="shared" si="74"/>
        <v>0.68516394421801974</v>
      </c>
      <c r="K384" s="36">
        <f t="shared" ca="1" si="75"/>
        <v>3.7884128255395631E-2</v>
      </c>
      <c r="L384" s="36">
        <f t="shared" ca="1" si="76"/>
        <v>8.2416394583209672E-10</v>
      </c>
      <c r="M384" s="36">
        <f t="shared" ca="1" si="77"/>
        <v>3801725712.9957175</v>
      </c>
      <c r="N384" s="36">
        <f t="shared" ca="1" si="78"/>
        <v>2071544927.9515936</v>
      </c>
      <c r="O384" s="36">
        <f t="shared" ca="1" si="79"/>
        <v>65651590.066256441</v>
      </c>
      <c r="P384" s="45">
        <f t="shared" ca="1" si="80"/>
        <v>-2.870825570863017E-5</v>
      </c>
    </row>
    <row r="385" spans="1:16" x14ac:dyDescent="0.2">
      <c r="A385" s="106">
        <v>42544</v>
      </c>
      <c r="B385" s="106">
        <v>3.6910079994413536E-2</v>
      </c>
      <c r="D385" s="92">
        <f t="shared" si="68"/>
        <v>4.2544000000000004</v>
      </c>
      <c r="E385" s="92">
        <f t="shared" si="69"/>
        <v>3.6910079994413536E-2</v>
      </c>
      <c r="F385" s="36">
        <f t="shared" si="70"/>
        <v>18.099919360000005</v>
      </c>
      <c r="G385" s="36">
        <f t="shared" si="71"/>
        <v>77.004296925184022</v>
      </c>
      <c r="H385" s="36">
        <f t="shared" si="72"/>
        <v>327.60708083850301</v>
      </c>
      <c r="I385" s="36">
        <f t="shared" si="73"/>
        <v>0.15703024432823295</v>
      </c>
      <c r="J385" s="36">
        <f t="shared" si="74"/>
        <v>0.66806947147003437</v>
      </c>
      <c r="K385" s="36">
        <f t="shared" ca="1" si="75"/>
        <v>3.788503390361958E-2</v>
      </c>
      <c r="L385" s="36">
        <f t="shared" ca="1" si="76"/>
        <v>9.5053512507614793E-7</v>
      </c>
      <c r="M385" s="36">
        <f t="shared" ca="1" si="77"/>
        <v>3802526499.6081448</v>
      </c>
      <c r="N385" s="36">
        <f t="shared" ca="1" si="78"/>
        <v>2071969183.5636749</v>
      </c>
      <c r="O385" s="36">
        <f t="shared" ca="1" si="79"/>
        <v>65664577.744347744</v>
      </c>
      <c r="P385" s="45">
        <f t="shared" ca="1" si="80"/>
        <v>-9.7495390920604441E-4</v>
      </c>
    </row>
    <row r="386" spans="1:16" x14ac:dyDescent="0.2">
      <c r="A386" s="106">
        <v>42582</v>
      </c>
      <c r="B386" s="106">
        <v>3.7664240000594873E-2</v>
      </c>
      <c r="D386" s="92">
        <f t="shared" si="68"/>
        <v>4.2582000000000004</v>
      </c>
      <c r="E386" s="92">
        <f t="shared" si="69"/>
        <v>3.7664240000594873E-2</v>
      </c>
      <c r="F386" s="36">
        <f t="shared" si="70"/>
        <v>18.132267240000004</v>
      </c>
      <c r="G386" s="36">
        <f t="shared" si="71"/>
        <v>77.210820361368022</v>
      </c>
      <c r="H386" s="36">
        <f t="shared" si="72"/>
        <v>328.7791152627774</v>
      </c>
      <c r="I386" s="36">
        <f t="shared" si="73"/>
        <v>0.16038186677053309</v>
      </c>
      <c r="J386" s="36">
        <f t="shared" si="74"/>
        <v>0.68293806508228405</v>
      </c>
      <c r="K386" s="36">
        <f t="shared" ca="1" si="75"/>
        <v>3.7953882010390225E-2</v>
      </c>
      <c r="L386" s="36">
        <f t="shared" ca="1" si="76"/>
        <v>8.389249383829061E-8</v>
      </c>
      <c r="M386" s="36">
        <f t="shared" ca="1" si="77"/>
        <v>3863728672.5764537</v>
      </c>
      <c r="N386" s="36">
        <f t="shared" ca="1" si="78"/>
        <v>2104389298.1965034</v>
      </c>
      <c r="O386" s="36">
        <f t="shared" ca="1" si="79"/>
        <v>66656886.951370455</v>
      </c>
      <c r="P386" s="45">
        <f t="shared" ca="1" si="80"/>
        <v>-2.8964200979535171E-4</v>
      </c>
    </row>
    <row r="387" spans="1:16" x14ac:dyDescent="0.2">
      <c r="A387" s="106">
        <v>42808.5</v>
      </c>
      <c r="B387" s="106">
        <v>4.192522000084864E-2</v>
      </c>
      <c r="D387" s="92">
        <f t="shared" si="68"/>
        <v>4.28085</v>
      </c>
      <c r="E387" s="92">
        <f t="shared" si="69"/>
        <v>4.192522000084864E-2</v>
      </c>
      <c r="F387" s="36">
        <f t="shared" si="70"/>
        <v>18.325676722499999</v>
      </c>
      <c r="G387" s="36">
        <f t="shared" si="71"/>
        <v>78.449473197514124</v>
      </c>
      <c r="H387" s="36">
        <f t="shared" si="72"/>
        <v>335.83042733757833</v>
      </c>
      <c r="I387" s="36">
        <f t="shared" si="73"/>
        <v>0.17947557804063291</v>
      </c>
      <c r="J387" s="36">
        <f t="shared" si="74"/>
        <v>0.76830802825524336</v>
      </c>
      <c r="K387" s="36">
        <f t="shared" ca="1" si="75"/>
        <v>3.8365024524587933E-2</v>
      </c>
      <c r="L387" s="36">
        <f t="shared" ca="1" si="76"/>
        <v>1.26749918291872E-5</v>
      </c>
      <c r="M387" s="36">
        <f t="shared" ca="1" si="77"/>
        <v>4242764760.6427035</v>
      </c>
      <c r="N387" s="36">
        <f t="shared" ca="1" si="78"/>
        <v>2304975535.0484557</v>
      </c>
      <c r="O387" s="36">
        <f t="shared" ca="1" si="79"/>
        <v>72789567.056343585</v>
      </c>
      <c r="P387" s="45">
        <f t="shared" ca="1" si="80"/>
        <v>3.5601954762607066E-3</v>
      </c>
    </row>
    <row r="388" spans="1:16" x14ac:dyDescent="0.2">
      <c r="A388" s="106">
        <v>43853</v>
      </c>
      <c r="B388" s="106">
        <v>4.1409960002056323E-2</v>
      </c>
      <c r="D388" s="92">
        <f t="shared" si="68"/>
        <v>4.3853</v>
      </c>
      <c r="E388" s="92">
        <f t="shared" si="69"/>
        <v>4.1409960002056323E-2</v>
      </c>
      <c r="F388" s="36">
        <f t="shared" si="70"/>
        <v>19.23085609</v>
      </c>
      <c r="G388" s="36">
        <f t="shared" si="71"/>
        <v>84.333073211477</v>
      </c>
      <c r="H388" s="36">
        <f t="shared" si="72"/>
        <v>369.82582595429005</v>
      </c>
      <c r="I388" s="36">
        <f t="shared" si="73"/>
        <v>0.18159509759701759</v>
      </c>
      <c r="J388" s="36">
        <f t="shared" si="74"/>
        <v>0.79634898149220124</v>
      </c>
      <c r="K388" s="36">
        <f t="shared" ca="1" si="75"/>
        <v>4.0278097040846422E-2</v>
      </c>
      <c r="L388" s="36">
        <f t="shared" ca="1" si="76"/>
        <v>1.2811137629588452E-6</v>
      </c>
      <c r="M388" s="36">
        <f t="shared" ca="1" si="77"/>
        <v>6330720289.460948</v>
      </c>
      <c r="N388" s="36">
        <f t="shared" ca="1" si="78"/>
        <v>3405092180.5984402</v>
      </c>
      <c r="O388" s="36">
        <f t="shared" ca="1" si="79"/>
        <v>106258602.96174668</v>
      </c>
      <c r="P388" s="45">
        <f t="shared" ca="1" si="80"/>
        <v>1.1318629612099007E-3</v>
      </c>
    </row>
    <row r="389" spans="1:16" x14ac:dyDescent="0.2">
      <c r="A389" s="106">
        <v>45049</v>
      </c>
      <c r="B389" s="106">
        <v>4.4296680003753863E-2</v>
      </c>
      <c r="D389" s="92">
        <f t="shared" si="68"/>
        <v>4.5049000000000001</v>
      </c>
      <c r="E389" s="92">
        <f t="shared" si="69"/>
        <v>4.4296680003753863E-2</v>
      </c>
      <c r="F389" s="36">
        <f t="shared" si="70"/>
        <v>20.294124010000001</v>
      </c>
      <c r="G389" s="36">
        <f t="shared" si="71"/>
        <v>91.422999252649007</v>
      </c>
      <c r="H389" s="36">
        <f t="shared" si="72"/>
        <v>411.85146933325854</v>
      </c>
      <c r="I389" s="36">
        <f t="shared" si="73"/>
        <v>0.1995521137489108</v>
      </c>
      <c r="J389" s="36">
        <f t="shared" si="74"/>
        <v>0.89896231722746833</v>
      </c>
      <c r="K389" s="36">
        <f t="shared" ca="1" si="75"/>
        <v>4.2503162716312791E-2</v>
      </c>
      <c r="L389" s="36">
        <f t="shared" ca="1" si="76"/>
        <v>3.216704260349982E-6</v>
      </c>
      <c r="M389" s="36">
        <f t="shared" ca="1" si="77"/>
        <v>9505703301.4505444</v>
      </c>
      <c r="N389" s="36">
        <f t="shared" ca="1" si="78"/>
        <v>5067482967.0452957</v>
      </c>
      <c r="O389" s="36">
        <f t="shared" ca="1" si="79"/>
        <v>156479322.30243453</v>
      </c>
      <c r="P389" s="45">
        <f t="shared" ca="1" si="80"/>
        <v>1.7935172874410724E-3</v>
      </c>
    </row>
    <row r="390" spans="1:16" x14ac:dyDescent="0.2">
      <c r="A390" s="106">
        <v>45090</v>
      </c>
      <c r="B390" s="106">
        <v>4.1638800001237541E-2</v>
      </c>
      <c r="D390" s="92">
        <f t="shared" si="68"/>
        <v>4.5090000000000003</v>
      </c>
      <c r="E390" s="92">
        <f t="shared" si="69"/>
        <v>4.1638800001237541E-2</v>
      </c>
      <c r="F390" s="36">
        <f t="shared" si="70"/>
        <v>20.331081000000005</v>
      </c>
      <c r="G390" s="36">
        <f t="shared" si="71"/>
        <v>91.672844229000034</v>
      </c>
      <c r="H390" s="36">
        <f t="shared" si="72"/>
        <v>413.3528546285612</v>
      </c>
      <c r="I390" s="36">
        <f t="shared" si="73"/>
        <v>0.18774934920558009</v>
      </c>
      <c r="J390" s="36">
        <f t="shared" si="74"/>
        <v>0.84656181556796073</v>
      </c>
      <c r="K390" s="36">
        <f t="shared" ca="1" si="75"/>
        <v>4.2580093227769074E-2</v>
      </c>
      <c r="L390" s="36">
        <f t="shared" ca="1" si="76"/>
        <v>8.8603293831414283E-7</v>
      </c>
      <c r="M390" s="36">
        <f t="shared" ca="1" si="77"/>
        <v>9631179188.4519234</v>
      </c>
      <c r="N390" s="36">
        <f t="shared" ca="1" si="78"/>
        <v>5132994690.2465086</v>
      </c>
      <c r="O390" s="36">
        <f t="shared" ca="1" si="79"/>
        <v>158452172.92435604</v>
      </c>
      <c r="P390" s="45">
        <f t="shared" ca="1" si="80"/>
        <v>-9.4129322653153241E-4</v>
      </c>
    </row>
    <row r="391" spans="1:16" x14ac:dyDescent="0.2">
      <c r="A391" s="106">
        <v>45368</v>
      </c>
      <c r="B391" s="106">
        <v>4.4029759999830276E-2</v>
      </c>
      <c r="D391" s="92">
        <f t="shared" si="68"/>
        <v>4.5368000000000004</v>
      </c>
      <c r="E391" s="92">
        <f t="shared" si="69"/>
        <v>4.4029759999830276E-2</v>
      </c>
      <c r="F391" s="36">
        <f t="shared" si="70"/>
        <v>20.582554240000004</v>
      </c>
      <c r="G391" s="36">
        <f t="shared" si="71"/>
        <v>93.378932076032029</v>
      </c>
      <c r="H391" s="36">
        <f t="shared" si="72"/>
        <v>423.64153904254215</v>
      </c>
      <c r="I391" s="36">
        <f t="shared" si="73"/>
        <v>0.19975421516723002</v>
      </c>
      <c r="J391" s="36">
        <f t="shared" si="74"/>
        <v>0.90624492337068918</v>
      </c>
      <c r="K391" s="36">
        <f t="shared" ca="1" si="75"/>
        <v>4.3102861744333885E-2</v>
      </c>
      <c r="L391" s="36">
        <f t="shared" ca="1" si="76"/>
        <v>8.5914037604225169E-7</v>
      </c>
      <c r="M391" s="36">
        <f t="shared" ca="1" si="77"/>
        <v>10513229794.856468</v>
      </c>
      <c r="N391" s="36">
        <f t="shared" ca="1" si="78"/>
        <v>5593193479.5067291</v>
      </c>
      <c r="O391" s="36">
        <f t="shared" ca="1" si="79"/>
        <v>172299961.24385893</v>
      </c>
      <c r="P391" s="45">
        <f t="shared" ca="1" si="80"/>
        <v>9.2689825549639032E-4</v>
      </c>
    </row>
    <row r="392" spans="1:16" x14ac:dyDescent="0.2">
      <c r="A392" s="106">
        <v>46600.5</v>
      </c>
      <c r="B392" s="106">
        <v>4.9166659999173135E-2</v>
      </c>
      <c r="D392" s="92">
        <f t="shared" si="68"/>
        <v>4.66005</v>
      </c>
      <c r="E392" s="92">
        <f t="shared" si="69"/>
        <v>4.9166659999173135E-2</v>
      </c>
      <c r="F392" s="36">
        <f t="shared" si="70"/>
        <v>21.7160660025</v>
      </c>
      <c r="G392" s="36">
        <f t="shared" si="71"/>
        <v>101.19795337495013</v>
      </c>
      <c r="H392" s="36">
        <f t="shared" si="72"/>
        <v>471.5875226249363</v>
      </c>
      <c r="I392" s="36">
        <f t="shared" si="73"/>
        <v>0.22911909392914676</v>
      </c>
      <c r="J392" s="36">
        <f t="shared" si="74"/>
        <v>1.0677064336645203</v>
      </c>
      <c r="K392" s="36">
        <f t="shared" ca="1" si="75"/>
        <v>4.5444507951244981E-2</v>
      </c>
      <c r="L392" s="36">
        <f t="shared" ca="1" si="76"/>
        <v>1.385441586789575E-5</v>
      </c>
      <c r="M392" s="36">
        <f t="shared" ca="1" si="77"/>
        <v>15129041952.630432</v>
      </c>
      <c r="N392" s="36">
        <f t="shared" ca="1" si="78"/>
        <v>7993887868.6588211</v>
      </c>
      <c r="O392" s="36">
        <f t="shared" ca="1" si="79"/>
        <v>244288985.77902019</v>
      </c>
      <c r="P392" s="45">
        <f t="shared" ca="1" si="80"/>
        <v>3.7221520479281539E-3</v>
      </c>
    </row>
    <row r="393" spans="1:16" x14ac:dyDescent="0.2">
      <c r="A393" s="106">
        <v>46600.5</v>
      </c>
      <c r="B393" s="106">
        <v>4.9926659994525835E-2</v>
      </c>
      <c r="D393" s="92">
        <f t="shared" si="68"/>
        <v>4.66005</v>
      </c>
      <c r="E393" s="92">
        <f t="shared" si="69"/>
        <v>4.9926659994525835E-2</v>
      </c>
      <c r="F393" s="36">
        <f t="shared" si="70"/>
        <v>21.7160660025</v>
      </c>
      <c r="G393" s="36">
        <f t="shared" si="71"/>
        <v>101.19795337495013</v>
      </c>
      <c r="H393" s="36">
        <f t="shared" si="72"/>
        <v>471.5875226249363</v>
      </c>
      <c r="I393" s="36">
        <f t="shared" si="73"/>
        <v>0.23266073190749012</v>
      </c>
      <c r="J393" s="36">
        <f t="shared" si="74"/>
        <v>1.0842106437254992</v>
      </c>
      <c r="K393" s="36">
        <f t="shared" ca="1" si="75"/>
        <v>4.5444507951244981E-2</v>
      </c>
      <c r="L393" s="36">
        <f t="shared" ca="1" si="76"/>
        <v>2.0089686939086736E-5</v>
      </c>
      <c r="M393" s="36">
        <f t="shared" ca="1" si="77"/>
        <v>15129041952.630432</v>
      </c>
      <c r="N393" s="36">
        <f t="shared" ca="1" si="78"/>
        <v>7993887868.6588211</v>
      </c>
      <c r="O393" s="36">
        <f t="shared" ca="1" si="79"/>
        <v>244288985.77902019</v>
      </c>
      <c r="P393" s="45">
        <f t="shared" ca="1" si="80"/>
        <v>4.4821520432808543E-3</v>
      </c>
    </row>
    <row r="394" spans="1:16" x14ac:dyDescent="0.2">
      <c r="A394" s="106">
        <v>46613.5</v>
      </c>
      <c r="B394" s="106">
        <v>4.8867820005398244E-2</v>
      </c>
      <c r="D394" s="92">
        <f t="shared" si="68"/>
        <v>4.6613499999999997</v>
      </c>
      <c r="E394" s="92">
        <f t="shared" si="69"/>
        <v>4.8867820005398244E-2</v>
      </c>
      <c r="F394" s="36">
        <f t="shared" si="70"/>
        <v>21.728183822499997</v>
      </c>
      <c r="G394" s="36">
        <f t="shared" si="71"/>
        <v>101.28266966101035</v>
      </c>
      <c r="H394" s="36">
        <f t="shared" si="72"/>
        <v>472.11397222435056</v>
      </c>
      <c r="I394" s="36">
        <f t="shared" si="73"/>
        <v>0.2277900127821631</v>
      </c>
      <c r="J394" s="36">
        <f t="shared" si="74"/>
        <v>1.0618089760821359</v>
      </c>
      <c r="K394" s="36">
        <f t="shared" ca="1" si="75"/>
        <v>4.5469415384303463E-2</v>
      </c>
      <c r="L394" s="36">
        <f t="shared" ca="1" si="76"/>
        <v>1.1549153968678358E-5</v>
      </c>
      <c r="M394" s="36">
        <f t="shared" ca="1" si="77"/>
        <v>15184290988.455473</v>
      </c>
      <c r="N394" s="36">
        <f t="shared" ca="1" si="78"/>
        <v>8022559584.1909752</v>
      </c>
      <c r="O394" s="36">
        <f t="shared" ca="1" si="79"/>
        <v>245146666.20681652</v>
      </c>
      <c r="P394" s="45">
        <f t="shared" ca="1" si="80"/>
        <v>3.3984046210947805E-3</v>
      </c>
    </row>
    <row r="395" spans="1:16" x14ac:dyDescent="0.2">
      <c r="A395" s="106">
        <v>46613.5</v>
      </c>
      <c r="B395" s="106">
        <v>4.9547820002771914E-2</v>
      </c>
      <c r="D395" s="92">
        <f t="shared" si="68"/>
        <v>4.6613499999999997</v>
      </c>
      <c r="E395" s="92">
        <f t="shared" si="69"/>
        <v>4.9547820002771914E-2</v>
      </c>
      <c r="F395" s="36">
        <f t="shared" si="70"/>
        <v>21.728183822499997</v>
      </c>
      <c r="G395" s="36">
        <f t="shared" si="71"/>
        <v>101.28266966101035</v>
      </c>
      <c r="H395" s="36">
        <f t="shared" si="72"/>
        <v>472.11397222435056</v>
      </c>
      <c r="I395" s="36">
        <f t="shared" si="73"/>
        <v>0.23095973076992085</v>
      </c>
      <c r="J395" s="36">
        <f t="shared" si="74"/>
        <v>1.0765841410243704</v>
      </c>
      <c r="K395" s="36">
        <f t="shared" ca="1" si="75"/>
        <v>4.5469415384303463E-2</v>
      </c>
      <c r="L395" s="36">
        <f t="shared" ca="1" si="76"/>
        <v>1.6633384231944789E-5</v>
      </c>
      <c r="M395" s="36">
        <f t="shared" ca="1" si="77"/>
        <v>15184290988.455473</v>
      </c>
      <c r="N395" s="36">
        <f t="shared" ca="1" si="78"/>
        <v>8022559584.1909752</v>
      </c>
      <c r="O395" s="36">
        <f t="shared" ca="1" si="79"/>
        <v>245146666.20681652</v>
      </c>
      <c r="P395" s="45">
        <f t="shared" ca="1" si="80"/>
        <v>4.0784046184684508E-3</v>
      </c>
    </row>
    <row r="396" spans="1:16" x14ac:dyDescent="0.2">
      <c r="A396" s="106">
        <v>46682</v>
      </c>
      <c r="B396" s="106">
        <v>4.8976239995681681E-2</v>
      </c>
      <c r="D396" s="92">
        <f t="shared" si="68"/>
        <v>4.6681999999999997</v>
      </c>
      <c r="E396" s="92">
        <f t="shared" si="69"/>
        <v>4.8976239995681681E-2</v>
      </c>
      <c r="F396" s="36">
        <f t="shared" si="70"/>
        <v>21.792091239999998</v>
      </c>
      <c r="G396" s="36">
        <f t="shared" si="71"/>
        <v>101.72984032656798</v>
      </c>
      <c r="H396" s="36">
        <f t="shared" si="72"/>
        <v>474.89524061248466</v>
      </c>
      <c r="I396" s="36">
        <f t="shared" si="73"/>
        <v>0.2286308835478412</v>
      </c>
      <c r="J396" s="36">
        <f t="shared" si="74"/>
        <v>1.0672946905780323</v>
      </c>
      <c r="K396" s="36">
        <f t="shared" ca="1" si="75"/>
        <v>4.5600730296334796E-2</v>
      </c>
      <c r="L396" s="36">
        <f t="shared" ca="1" si="76"/>
        <v>1.1394065730384897E-5</v>
      </c>
      <c r="M396" s="36">
        <f t="shared" ca="1" si="77"/>
        <v>15477804601.113699</v>
      </c>
      <c r="N396" s="36">
        <f t="shared" ca="1" si="78"/>
        <v>8174858151.4310331</v>
      </c>
      <c r="O396" s="36">
        <f t="shared" ca="1" si="79"/>
        <v>249701790.65670836</v>
      </c>
      <c r="P396" s="45">
        <f t="shared" ca="1" si="80"/>
        <v>3.3755096993468847E-3</v>
      </c>
    </row>
    <row r="397" spans="1:16" x14ac:dyDescent="0.2">
      <c r="A397" s="106">
        <v>46797.5</v>
      </c>
      <c r="B397" s="106">
        <v>4.9502699999720789E-2</v>
      </c>
      <c r="D397" s="92">
        <f t="shared" si="68"/>
        <v>4.6797500000000003</v>
      </c>
      <c r="E397" s="92">
        <f t="shared" si="69"/>
        <v>4.9502699999720789E-2</v>
      </c>
      <c r="F397" s="36">
        <f t="shared" si="70"/>
        <v>21.900060062500003</v>
      </c>
      <c r="G397" s="36">
        <f t="shared" si="71"/>
        <v>102.4868060774844</v>
      </c>
      <c r="H397" s="36">
        <f t="shared" si="72"/>
        <v>479.61263074110764</v>
      </c>
      <c r="I397" s="36">
        <f t="shared" si="73"/>
        <v>0.23166026032369338</v>
      </c>
      <c r="J397" s="36">
        <f t="shared" si="74"/>
        <v>1.0841121032498042</v>
      </c>
      <c r="K397" s="36">
        <f t="shared" ca="1" si="75"/>
        <v>4.5822418192306938E-2</v>
      </c>
      <c r="L397" s="36">
        <f t="shared" ca="1" si="76"/>
        <v>1.3544474181981366E-5</v>
      </c>
      <c r="M397" s="36">
        <f t="shared" ca="1" si="77"/>
        <v>15981895559.655745</v>
      </c>
      <c r="N397" s="36">
        <f t="shared" ca="1" si="78"/>
        <v>8436338614.2515583</v>
      </c>
      <c r="O397" s="36">
        <f t="shared" ca="1" si="79"/>
        <v>257519745.03335276</v>
      </c>
      <c r="P397" s="45">
        <f t="shared" ca="1" si="80"/>
        <v>3.6802818074138516E-3</v>
      </c>
    </row>
    <row r="398" spans="1:16" x14ac:dyDescent="0.2">
      <c r="A398" s="106">
        <v>46810</v>
      </c>
      <c r="B398" s="106">
        <v>4.9019199999747798E-2</v>
      </c>
      <c r="D398" s="92">
        <f t="shared" si="68"/>
        <v>4.681</v>
      </c>
      <c r="E398" s="92">
        <f t="shared" si="69"/>
        <v>4.9019199999747798E-2</v>
      </c>
      <c r="F398" s="36">
        <f t="shared" si="70"/>
        <v>21.911761000000002</v>
      </c>
      <c r="G398" s="36">
        <f t="shared" si="71"/>
        <v>102.56895324100002</v>
      </c>
      <c r="H398" s="36">
        <f t="shared" si="72"/>
        <v>480.1252701211211</v>
      </c>
      <c r="I398" s="36">
        <f t="shared" si="73"/>
        <v>0.22945887519881944</v>
      </c>
      <c r="J398" s="36">
        <f t="shared" si="74"/>
        <v>1.0740969948056738</v>
      </c>
      <c r="K398" s="36">
        <f t="shared" ca="1" si="75"/>
        <v>4.584643099499415E-2</v>
      </c>
      <c r="L398" s="36">
        <f t="shared" ca="1" si="76"/>
        <v>1.0066463157525453E-5</v>
      </c>
      <c r="M398" s="36">
        <f t="shared" ca="1" si="77"/>
        <v>16037148377.625988</v>
      </c>
      <c r="N398" s="36">
        <f t="shared" ca="1" si="78"/>
        <v>8464992973.3043079</v>
      </c>
      <c r="O398" s="36">
        <f t="shared" ca="1" si="79"/>
        <v>258376272.76301897</v>
      </c>
      <c r="P398" s="45">
        <f t="shared" ca="1" si="80"/>
        <v>3.1727690047536478E-3</v>
      </c>
    </row>
    <row r="399" spans="1:16" x14ac:dyDescent="0.2">
      <c r="A399" s="106">
        <v>46831</v>
      </c>
      <c r="B399" s="106">
        <v>4.8674919999029953E-2</v>
      </c>
      <c r="D399" s="92">
        <f t="shared" si="68"/>
        <v>4.6830999999999996</v>
      </c>
      <c r="E399" s="92">
        <f t="shared" si="69"/>
        <v>4.8674919999029953E-2</v>
      </c>
      <c r="F399" s="36">
        <f t="shared" si="70"/>
        <v>21.931425609999994</v>
      </c>
      <c r="G399" s="36">
        <f t="shared" si="71"/>
        <v>102.70705927419097</v>
      </c>
      <c r="H399" s="36">
        <f t="shared" si="72"/>
        <v>480.98742928696362</v>
      </c>
      <c r="I399" s="36">
        <f t="shared" si="73"/>
        <v>0.22794951784745715</v>
      </c>
      <c r="J399" s="36">
        <f t="shared" si="74"/>
        <v>1.0675103870314264</v>
      </c>
      <c r="K399" s="36">
        <f t="shared" ca="1" si="75"/>
        <v>4.5886781563776777E-2</v>
      </c>
      <c r="L399" s="36">
        <f t="shared" ca="1" si="76"/>
        <v>7.7737159341360295E-6</v>
      </c>
      <c r="M399" s="36">
        <f t="shared" ca="1" si="77"/>
        <v>16130281725.342947</v>
      </c>
      <c r="N399" s="36">
        <f t="shared" ca="1" si="78"/>
        <v>8513289616.9896822</v>
      </c>
      <c r="O399" s="36">
        <f t="shared" ca="1" si="79"/>
        <v>259819852.55090314</v>
      </c>
      <c r="P399" s="45">
        <f t="shared" ca="1" si="80"/>
        <v>2.7881384352531763E-3</v>
      </c>
    </row>
    <row r="400" spans="1:16" x14ac:dyDescent="0.2">
      <c r="A400" s="106">
        <v>46831</v>
      </c>
      <c r="B400" s="106">
        <v>4.9874919997819234E-2</v>
      </c>
      <c r="D400" s="92">
        <f t="shared" si="68"/>
        <v>4.6830999999999996</v>
      </c>
      <c r="E400" s="92">
        <f t="shared" si="69"/>
        <v>4.9874919997819234E-2</v>
      </c>
      <c r="F400" s="36">
        <f t="shared" si="70"/>
        <v>21.931425609999994</v>
      </c>
      <c r="G400" s="36">
        <f t="shared" si="71"/>
        <v>102.70705927419097</v>
      </c>
      <c r="H400" s="36">
        <f t="shared" si="72"/>
        <v>480.98742928696362</v>
      </c>
      <c r="I400" s="36">
        <f t="shared" si="73"/>
        <v>0.23356923784178724</v>
      </c>
      <c r="J400" s="36">
        <f t="shared" si="74"/>
        <v>1.0938280977368737</v>
      </c>
      <c r="K400" s="36">
        <f t="shared" ca="1" si="75"/>
        <v>4.5886781563776777E-2</v>
      </c>
      <c r="L400" s="36">
        <f t="shared" ca="1" si="76"/>
        <v>1.590524816908662E-5</v>
      </c>
      <c r="M400" s="36">
        <f t="shared" ca="1" si="77"/>
        <v>16130281725.342947</v>
      </c>
      <c r="N400" s="36">
        <f t="shared" ca="1" si="78"/>
        <v>8513289616.9896822</v>
      </c>
      <c r="O400" s="36">
        <f t="shared" ca="1" si="79"/>
        <v>259819852.55090314</v>
      </c>
      <c r="P400" s="45">
        <f t="shared" ca="1" si="80"/>
        <v>3.9881384340424569E-3</v>
      </c>
    </row>
    <row r="401" spans="1:16" x14ac:dyDescent="0.2">
      <c r="A401" s="106">
        <v>46831.5</v>
      </c>
      <c r="B401" s="106">
        <v>4.9369579995982349E-2</v>
      </c>
      <c r="D401" s="92">
        <f t="shared" si="68"/>
        <v>4.6831500000000004</v>
      </c>
      <c r="E401" s="92">
        <f t="shared" si="69"/>
        <v>4.9369579995982349E-2</v>
      </c>
      <c r="F401" s="36">
        <f t="shared" si="70"/>
        <v>21.931893922500002</v>
      </c>
      <c r="G401" s="36">
        <f t="shared" si="71"/>
        <v>102.7103490231559</v>
      </c>
      <c r="H401" s="36">
        <f t="shared" si="72"/>
        <v>481.00797102779251</v>
      </c>
      <c r="I401" s="36">
        <f t="shared" si="73"/>
        <v>0.23120514855818475</v>
      </c>
      <c r="J401" s="36">
        <f t="shared" si="74"/>
        <v>1.082768391470263</v>
      </c>
      <c r="K401" s="36">
        <f t="shared" ca="1" si="75"/>
        <v>4.5887742430052544E-2</v>
      </c>
      <c r="L401" s="36">
        <f t="shared" ca="1" si="76"/>
        <v>1.2123192835519987E-5</v>
      </c>
      <c r="M401" s="36">
        <f t="shared" ca="1" si="77"/>
        <v>16132503908.565945</v>
      </c>
      <c r="N401" s="36">
        <f t="shared" ca="1" si="78"/>
        <v>8514441944.4202261</v>
      </c>
      <c r="O401" s="36">
        <f t="shared" ca="1" si="79"/>
        <v>259854294.08852425</v>
      </c>
      <c r="P401" s="45">
        <f t="shared" ca="1" si="80"/>
        <v>3.4818375659298045E-3</v>
      </c>
    </row>
    <row r="402" spans="1:16" x14ac:dyDescent="0.2">
      <c r="A402" s="106">
        <v>46832</v>
      </c>
      <c r="B402" s="106">
        <v>5.0634239996725228E-2</v>
      </c>
      <c r="D402" s="92">
        <f t="shared" si="68"/>
        <v>4.6832000000000003</v>
      </c>
      <c r="E402" s="92">
        <f t="shared" si="69"/>
        <v>5.0634239996725228E-2</v>
      </c>
      <c r="F402" s="36">
        <f t="shared" si="70"/>
        <v>21.932362240000003</v>
      </c>
      <c r="G402" s="36">
        <f t="shared" si="71"/>
        <v>102.71363884236803</v>
      </c>
      <c r="H402" s="36">
        <f t="shared" si="72"/>
        <v>481.02851342657794</v>
      </c>
      <c r="I402" s="36">
        <f t="shared" si="73"/>
        <v>0.2371302727526636</v>
      </c>
      <c r="J402" s="36">
        <f t="shared" si="74"/>
        <v>1.1105284933552741</v>
      </c>
      <c r="K402" s="36">
        <f t="shared" ca="1" si="75"/>
        <v>4.5888703302767717E-2</v>
      </c>
      <c r="L402" s="36">
        <f t="shared" ca="1" si="76"/>
        <v>2.2520118513697186E-5</v>
      </c>
      <c r="M402" s="36">
        <f t="shared" ca="1" si="77"/>
        <v>16134726311.645391</v>
      </c>
      <c r="N402" s="36">
        <f t="shared" ca="1" si="78"/>
        <v>8515594383.9216909</v>
      </c>
      <c r="O402" s="36">
        <f t="shared" ca="1" si="79"/>
        <v>259888738.91234016</v>
      </c>
      <c r="P402" s="45">
        <f t="shared" ca="1" si="80"/>
        <v>4.7455366939575111E-3</v>
      </c>
    </row>
    <row r="403" spans="1:16" x14ac:dyDescent="0.2">
      <c r="A403" s="106">
        <v>46832</v>
      </c>
      <c r="B403" s="106">
        <v>5.1154239998140838E-2</v>
      </c>
      <c r="D403" s="92">
        <f t="shared" si="68"/>
        <v>4.6832000000000003</v>
      </c>
      <c r="E403" s="92">
        <f t="shared" si="69"/>
        <v>5.1154239998140838E-2</v>
      </c>
      <c r="F403" s="36">
        <f t="shared" si="70"/>
        <v>21.932362240000003</v>
      </c>
      <c r="G403" s="36">
        <f t="shared" si="71"/>
        <v>102.71363884236803</v>
      </c>
      <c r="H403" s="36">
        <f t="shared" si="72"/>
        <v>481.02851342657794</v>
      </c>
      <c r="I403" s="36">
        <f t="shared" si="73"/>
        <v>0.23956553675929318</v>
      </c>
      <c r="J403" s="36">
        <f t="shared" si="74"/>
        <v>1.1219333217511218</v>
      </c>
      <c r="K403" s="36">
        <f t="shared" ca="1" si="75"/>
        <v>4.5888703302767717E-2</v>
      </c>
      <c r="L403" s="36">
        <f t="shared" ca="1" si="76"/>
        <v>2.7725876690320891E-5</v>
      </c>
      <c r="M403" s="36">
        <f t="shared" ca="1" si="77"/>
        <v>16134726311.645391</v>
      </c>
      <c r="N403" s="36">
        <f t="shared" ca="1" si="78"/>
        <v>8515594383.9216909</v>
      </c>
      <c r="O403" s="36">
        <f t="shared" ca="1" si="79"/>
        <v>259888738.91234016</v>
      </c>
      <c r="P403" s="45">
        <f t="shared" ca="1" si="80"/>
        <v>5.2655366953731214E-3</v>
      </c>
    </row>
    <row r="404" spans="1:16" x14ac:dyDescent="0.2">
      <c r="A404" s="106">
        <v>48060</v>
      </c>
      <c r="B404" s="106">
        <v>5.6319199997233227E-2</v>
      </c>
      <c r="D404" s="92">
        <f t="shared" si="68"/>
        <v>4.806</v>
      </c>
      <c r="E404" s="92">
        <f t="shared" si="69"/>
        <v>5.6319199997233227E-2</v>
      </c>
      <c r="F404" s="36">
        <f t="shared" si="70"/>
        <v>23.097636000000001</v>
      </c>
      <c r="G404" s="36">
        <f t="shared" si="71"/>
        <v>111.00723861600001</v>
      </c>
      <c r="H404" s="36">
        <f t="shared" si="72"/>
        <v>533.50078878849604</v>
      </c>
      <c r="I404" s="36">
        <f t="shared" si="73"/>
        <v>0.27067007518670289</v>
      </c>
      <c r="J404" s="36">
        <f t="shared" si="74"/>
        <v>1.3008403813472942</v>
      </c>
      <c r="K404" s="36">
        <f t="shared" ca="1" si="75"/>
        <v>4.8268035692410095E-2</v>
      </c>
      <c r="L404" s="36">
        <f t="shared" ca="1" si="76"/>
        <v>6.4821246663258146E-5</v>
      </c>
      <c r="M404" s="36">
        <f t="shared" ca="1" si="77"/>
        <v>22291046451.881832</v>
      </c>
      <c r="N404" s="36">
        <f t="shared" ca="1" si="78"/>
        <v>11701543650.648939</v>
      </c>
      <c r="O404" s="36">
        <f t="shared" ca="1" si="79"/>
        <v>354902375.94431597</v>
      </c>
      <c r="P404" s="45">
        <f t="shared" ca="1" si="80"/>
        <v>8.0511643048231316E-3</v>
      </c>
    </row>
    <row r="405" spans="1:16" x14ac:dyDescent="0.2">
      <c r="A405" s="106">
        <v>48286.5</v>
      </c>
      <c r="B405" s="106">
        <v>5.2380180000909604E-2</v>
      </c>
      <c r="D405" s="92">
        <f t="shared" ref="D405:D468" si="81">A405/A$18</f>
        <v>4.8286499999999997</v>
      </c>
      <c r="E405" s="92">
        <f t="shared" ref="E405:E468" si="82">B405/B$18</f>
        <v>5.2380180000909604E-2</v>
      </c>
      <c r="F405" s="36">
        <f t="shared" ref="F405:F468" si="83">D405*D405</f>
        <v>23.315860822499996</v>
      </c>
      <c r="G405" s="36">
        <f t="shared" ref="G405:G468" si="84">D405*F405</f>
        <v>112.5841313605646</v>
      </c>
      <c r="H405" s="36">
        <f t="shared" ref="H405:H468" si="85">F405*F405</f>
        <v>543.62936589419019</v>
      </c>
      <c r="I405" s="36">
        <f t="shared" ref="I405:I468" si="86">E405*D405</f>
        <v>0.25292555616139212</v>
      </c>
      <c r="J405" s="36">
        <f t="shared" ref="J405:J468" si="87">I405*D405</f>
        <v>1.221288986758706</v>
      </c>
      <c r="K405" s="36">
        <f t="shared" ref="K405:K468" ca="1" si="88">+E$4+E$5*D405+E$6*D405^2</f>
        <v>4.871113750060091E-2</v>
      </c>
      <c r="L405" s="36">
        <f t="shared" ref="L405:L468" ca="1" si="89">+(K405-E405)^2</f>
        <v>1.3461872869071478E-5</v>
      </c>
      <c r="M405" s="36">
        <f t="shared" ref="M405:M468" ca="1" si="90">(M$1-M$2*D405+M$3*F405)^2</f>
        <v>23588182318.325539</v>
      </c>
      <c r="N405" s="36">
        <f t="shared" ref="N405:N468" ca="1" si="91">(-M$2+M$4*D405-M$5*F405)^2</f>
        <v>12371424354.537865</v>
      </c>
      <c r="O405" s="36">
        <f t="shared" ref="O405:O468" ca="1" si="92">+(M$3-D405*M$5+F405*M$6)^2</f>
        <v>374834662.12646329</v>
      </c>
      <c r="P405" s="45">
        <f t="shared" ref="P405:P468" ca="1" si="93">+E405-K405</f>
        <v>3.6690425003086946E-3</v>
      </c>
    </row>
    <row r="406" spans="1:16" x14ac:dyDescent="0.2">
      <c r="A406" s="106">
        <v>48287</v>
      </c>
      <c r="B406" s="106">
        <v>5.313484000362223E-2</v>
      </c>
      <c r="D406" s="92">
        <f t="shared" si="81"/>
        <v>4.8287000000000004</v>
      </c>
      <c r="E406" s="92">
        <f t="shared" si="82"/>
        <v>5.313484000362223E-2</v>
      </c>
      <c r="F406" s="36">
        <f t="shared" si="83"/>
        <v>23.316343690000004</v>
      </c>
      <c r="G406" s="36">
        <f t="shared" si="84"/>
        <v>112.58762877590303</v>
      </c>
      <c r="H406" s="36">
        <f t="shared" si="85"/>
        <v>543.65188307020298</v>
      </c>
      <c r="I406" s="36">
        <f t="shared" si="86"/>
        <v>0.25657220192549068</v>
      </c>
      <c r="J406" s="36">
        <f t="shared" si="87"/>
        <v>1.238910191437617</v>
      </c>
      <c r="K406" s="36">
        <f t="shared" ca="1" si="88"/>
        <v>4.8712117112036893E-2</v>
      </c>
      <c r="L406" s="36">
        <f t="shared" ca="1" si="89"/>
        <v>1.9560477775752967E-5</v>
      </c>
      <c r="M406" s="36">
        <f t="shared" ca="1" si="90"/>
        <v>23591104664.099419</v>
      </c>
      <c r="N406" s="36">
        <f t="shared" ca="1" si="91"/>
        <v>12372933071.689022</v>
      </c>
      <c r="O406" s="36">
        <f t="shared" ca="1" si="92"/>
        <v>374879538.72803205</v>
      </c>
      <c r="P406" s="45">
        <f t="shared" ca="1" si="93"/>
        <v>4.4227228915853373E-3</v>
      </c>
    </row>
    <row r="407" spans="1:16" x14ac:dyDescent="0.2">
      <c r="A407" s="106">
        <v>48423</v>
      </c>
      <c r="B407" s="106">
        <v>5.660236000403529E-2</v>
      </c>
      <c r="D407" s="92">
        <f t="shared" si="81"/>
        <v>4.8422999999999998</v>
      </c>
      <c r="E407" s="92">
        <f t="shared" si="82"/>
        <v>5.660236000403529E-2</v>
      </c>
      <c r="F407" s="36">
        <f t="shared" si="83"/>
        <v>23.44786929</v>
      </c>
      <c r="G407" s="36">
        <f t="shared" si="84"/>
        <v>113.541617462967</v>
      </c>
      <c r="H407" s="36">
        <f t="shared" si="85"/>
        <v>549.80257424092508</v>
      </c>
      <c r="I407" s="36">
        <f t="shared" si="86"/>
        <v>0.2740856078475401</v>
      </c>
      <c r="J407" s="36">
        <f t="shared" si="87"/>
        <v>1.3272047388801433</v>
      </c>
      <c r="K407" s="36">
        <f t="shared" ca="1" si="88"/>
        <v>4.8978810505514905E-2</v>
      </c>
      <c r="L407" s="36">
        <f t="shared" ca="1" si="89"/>
        <v>5.8118506956390416E-5</v>
      </c>
      <c r="M407" s="36">
        <f t="shared" ca="1" si="90"/>
        <v>24395752881.988529</v>
      </c>
      <c r="N407" s="36">
        <f t="shared" ca="1" si="91"/>
        <v>12788270484.237991</v>
      </c>
      <c r="O407" s="36">
        <f t="shared" ca="1" si="92"/>
        <v>387231189.84185272</v>
      </c>
      <c r="P407" s="45">
        <f t="shared" ca="1" si="93"/>
        <v>7.623549498520385E-3</v>
      </c>
    </row>
    <row r="408" spans="1:16" x14ac:dyDescent="0.2">
      <c r="A408" s="106">
        <v>48598.5</v>
      </c>
      <c r="B408" s="106">
        <v>5.2808020001975819E-2</v>
      </c>
      <c r="D408" s="92">
        <f t="shared" si="81"/>
        <v>4.8598499999999998</v>
      </c>
      <c r="E408" s="92">
        <f t="shared" si="82"/>
        <v>5.2808020001975819E-2</v>
      </c>
      <c r="F408" s="36">
        <f t="shared" si="83"/>
        <v>23.618142022499999</v>
      </c>
      <c r="G408" s="36">
        <f t="shared" si="84"/>
        <v>114.78062750804662</v>
      </c>
      <c r="H408" s="36">
        <f t="shared" si="85"/>
        <v>557.81663259498032</v>
      </c>
      <c r="I408" s="36">
        <f t="shared" si="86"/>
        <v>0.2566390560066022</v>
      </c>
      <c r="J408" s="36">
        <f t="shared" si="87"/>
        <v>1.2472273163336856</v>
      </c>
      <c r="K408" s="36">
        <f t="shared" ca="1" si="88"/>
        <v>4.9323666705919263E-2</v>
      </c>
      <c r="L408" s="36">
        <f t="shared" ca="1" si="89"/>
        <v>1.2140717891740192E-5</v>
      </c>
      <c r="M408" s="36">
        <f t="shared" ca="1" si="90"/>
        <v>25463219222.418797</v>
      </c>
      <c r="N408" s="36">
        <f t="shared" ca="1" si="91"/>
        <v>13339036115.262537</v>
      </c>
      <c r="O408" s="36">
        <f t="shared" ca="1" si="92"/>
        <v>403602859.13641316</v>
      </c>
      <c r="P408" s="45">
        <f t="shared" ca="1" si="93"/>
        <v>3.4843532960565568E-3</v>
      </c>
    </row>
    <row r="409" spans="1:16" x14ac:dyDescent="0.2">
      <c r="A409" s="106">
        <v>48599</v>
      </c>
      <c r="B409" s="106">
        <v>5.3722680000646506E-2</v>
      </c>
      <c r="D409" s="92">
        <f t="shared" si="81"/>
        <v>4.8598999999999997</v>
      </c>
      <c r="E409" s="92">
        <f t="shared" si="82"/>
        <v>5.3722680000646506E-2</v>
      </c>
      <c r="F409" s="36">
        <f t="shared" si="83"/>
        <v>23.618628009999998</v>
      </c>
      <c r="G409" s="36">
        <f t="shared" si="84"/>
        <v>114.78417026579898</v>
      </c>
      <c r="H409" s="36">
        <f t="shared" si="85"/>
        <v>557.83958907475653</v>
      </c>
      <c r="I409" s="36">
        <f t="shared" si="86"/>
        <v>0.26108685253514191</v>
      </c>
      <c r="J409" s="36">
        <f t="shared" si="87"/>
        <v>1.268855994635536</v>
      </c>
      <c r="K409" s="36">
        <f t="shared" ca="1" si="88"/>
        <v>4.9324650335555144E-2</v>
      </c>
      <c r="L409" s="36">
        <f t="shared" ca="1" si="89"/>
        <v>1.9342664935023636E-5</v>
      </c>
      <c r="M409" s="36">
        <f t="shared" ca="1" si="90"/>
        <v>25466307859.206001</v>
      </c>
      <c r="N409" s="36">
        <f t="shared" ca="1" si="91"/>
        <v>13340629345.188362</v>
      </c>
      <c r="O409" s="36">
        <f t="shared" ca="1" si="92"/>
        <v>403650206.41754115</v>
      </c>
      <c r="P409" s="45">
        <f t="shared" ca="1" si="93"/>
        <v>4.3980296650913617E-3</v>
      </c>
    </row>
    <row r="410" spans="1:16" x14ac:dyDescent="0.2">
      <c r="A410" s="106">
        <v>49056</v>
      </c>
      <c r="B410" s="106">
        <v>5.5301920001511462E-2</v>
      </c>
      <c r="D410" s="92">
        <f t="shared" si="81"/>
        <v>4.9055999999999997</v>
      </c>
      <c r="E410" s="92">
        <f t="shared" si="82"/>
        <v>5.5301920001511462E-2</v>
      </c>
      <c r="F410" s="36">
        <f t="shared" si="83"/>
        <v>24.064911359999996</v>
      </c>
      <c r="G410" s="36">
        <f t="shared" si="84"/>
        <v>118.05282916761598</v>
      </c>
      <c r="H410" s="36">
        <f t="shared" si="85"/>
        <v>579.11995876465687</v>
      </c>
      <c r="I410" s="36">
        <f t="shared" si="86"/>
        <v>0.27128909875941459</v>
      </c>
      <c r="J410" s="36">
        <f t="shared" si="87"/>
        <v>1.3308358028741842</v>
      </c>
      <c r="K410" s="36">
        <f t="shared" ca="1" si="88"/>
        <v>5.0226380499661306E-2</v>
      </c>
      <c r="L410" s="36">
        <f t="shared" ca="1" si="89"/>
        <v>2.5761101234841327E-5</v>
      </c>
      <c r="M410" s="36">
        <f t="shared" ca="1" si="90"/>
        <v>28404695672.271526</v>
      </c>
      <c r="N410" s="36">
        <f t="shared" ca="1" si="91"/>
        <v>14855447155.92387</v>
      </c>
      <c r="O410" s="36">
        <f t="shared" ca="1" si="92"/>
        <v>448638047.16978639</v>
      </c>
      <c r="P410" s="45">
        <f t="shared" ca="1" si="93"/>
        <v>5.0755395018501556E-3</v>
      </c>
    </row>
    <row r="411" spans="1:16" x14ac:dyDescent="0.2">
      <c r="A411" s="106">
        <v>49094.5</v>
      </c>
      <c r="B411" s="106">
        <v>5.4810739995446056E-2</v>
      </c>
      <c r="D411" s="92">
        <f t="shared" si="81"/>
        <v>4.9094499999999996</v>
      </c>
      <c r="E411" s="92">
        <f t="shared" si="82"/>
        <v>5.4810739995446056E-2</v>
      </c>
      <c r="F411" s="36">
        <f t="shared" si="83"/>
        <v>24.102699302499996</v>
      </c>
      <c r="G411" s="36">
        <f t="shared" si="84"/>
        <v>118.3309970906586</v>
      </c>
      <c r="H411" s="36">
        <f t="shared" si="85"/>
        <v>580.94011366673385</v>
      </c>
      <c r="I411" s="36">
        <f t="shared" si="86"/>
        <v>0.26909058747064263</v>
      </c>
      <c r="J411" s="36">
        <f t="shared" si="87"/>
        <v>1.3210867846577463</v>
      </c>
      <c r="K411" s="36">
        <f t="shared" ca="1" si="88"/>
        <v>5.0302592512920338E-2</v>
      </c>
      <c r="L411" s="36">
        <f t="shared" ca="1" si="89"/>
        <v>2.0323393724202968E-5</v>
      </c>
      <c r="M411" s="36">
        <f t="shared" ca="1" si="90"/>
        <v>28662962480.135155</v>
      </c>
      <c r="N411" s="36">
        <f t="shared" ca="1" si="91"/>
        <v>14988508087.125309</v>
      </c>
      <c r="O411" s="36">
        <f t="shared" ca="1" si="92"/>
        <v>452587108.54926813</v>
      </c>
      <c r="P411" s="45">
        <f t="shared" ca="1" si="93"/>
        <v>4.5081474825257178E-3</v>
      </c>
    </row>
    <row r="412" spans="1:16" x14ac:dyDescent="0.2">
      <c r="A412" s="106">
        <v>49094.5</v>
      </c>
      <c r="B412" s="106">
        <v>5.4810739995446056E-2</v>
      </c>
      <c r="D412" s="92">
        <f t="shared" si="81"/>
        <v>4.9094499999999996</v>
      </c>
      <c r="E412" s="92">
        <f t="shared" si="82"/>
        <v>5.4810739995446056E-2</v>
      </c>
      <c r="F412" s="36">
        <f t="shared" si="83"/>
        <v>24.102699302499996</v>
      </c>
      <c r="G412" s="36">
        <f t="shared" si="84"/>
        <v>118.3309970906586</v>
      </c>
      <c r="H412" s="36">
        <f t="shared" si="85"/>
        <v>580.94011366673385</v>
      </c>
      <c r="I412" s="36">
        <f t="shared" si="86"/>
        <v>0.26909058747064263</v>
      </c>
      <c r="J412" s="36">
        <f t="shared" si="87"/>
        <v>1.3210867846577463</v>
      </c>
      <c r="K412" s="36">
        <f t="shared" ca="1" si="88"/>
        <v>5.0302592512920338E-2</v>
      </c>
      <c r="L412" s="36">
        <f t="shared" ca="1" si="89"/>
        <v>2.0323393724202968E-5</v>
      </c>
      <c r="M412" s="36">
        <f t="shared" ca="1" si="90"/>
        <v>28662962480.135155</v>
      </c>
      <c r="N412" s="36">
        <f t="shared" ca="1" si="91"/>
        <v>14988508087.125309</v>
      </c>
      <c r="O412" s="36">
        <f t="shared" ca="1" si="92"/>
        <v>452587108.54926813</v>
      </c>
      <c r="P412" s="45">
        <f t="shared" ca="1" si="93"/>
        <v>4.5081474825257178E-3</v>
      </c>
    </row>
    <row r="413" spans="1:16" x14ac:dyDescent="0.2">
      <c r="A413" s="106">
        <v>49741.5</v>
      </c>
      <c r="B413" s="106">
        <v>5.3440780000528321E-2</v>
      </c>
      <c r="D413" s="92">
        <f t="shared" si="81"/>
        <v>4.9741499999999998</v>
      </c>
      <c r="E413" s="92">
        <f t="shared" si="82"/>
        <v>5.3440780000528321E-2</v>
      </c>
      <c r="F413" s="36">
        <f t="shared" si="83"/>
        <v>24.742168222499998</v>
      </c>
      <c r="G413" s="36">
        <f t="shared" si="84"/>
        <v>123.07125606394837</v>
      </c>
      <c r="H413" s="36">
        <f t="shared" si="85"/>
        <v>612.17488835048869</v>
      </c>
      <c r="I413" s="36">
        <f t="shared" si="86"/>
        <v>0.26582245583962794</v>
      </c>
      <c r="J413" s="36">
        <f t="shared" si="87"/>
        <v>1.3222407687146853</v>
      </c>
      <c r="K413" s="36">
        <f t="shared" ca="1" si="88"/>
        <v>5.1589062248651826E-2</v>
      </c>
      <c r="L413" s="36">
        <f t="shared" ca="1" si="89"/>
        <v>3.4288586326145383E-6</v>
      </c>
      <c r="M413" s="36">
        <f t="shared" ca="1" si="90"/>
        <v>33263075281.51984</v>
      </c>
      <c r="N413" s="36">
        <f t="shared" ca="1" si="91"/>
        <v>17356523554.127586</v>
      </c>
      <c r="O413" s="36">
        <f t="shared" ca="1" si="92"/>
        <v>522802601.36174065</v>
      </c>
      <c r="P413" s="45">
        <f t="shared" ca="1" si="93"/>
        <v>1.8517177518764943E-3</v>
      </c>
    </row>
    <row r="414" spans="1:16" x14ac:dyDescent="0.2">
      <c r="A414" s="106">
        <v>49754</v>
      </c>
      <c r="B414" s="106">
        <v>5.4497279998031445E-2</v>
      </c>
      <c r="D414" s="92">
        <f t="shared" si="81"/>
        <v>4.9753999999999996</v>
      </c>
      <c r="E414" s="92">
        <f t="shared" si="82"/>
        <v>5.4497279998031445E-2</v>
      </c>
      <c r="F414" s="36">
        <f t="shared" si="83"/>
        <v>24.754605159999997</v>
      </c>
      <c r="G414" s="36">
        <f t="shared" si="84"/>
        <v>123.16406251306398</v>
      </c>
      <c r="H414" s="36">
        <f t="shared" si="85"/>
        <v>612.79047662749849</v>
      </c>
      <c r="I414" s="36">
        <f t="shared" si="86"/>
        <v>0.27114576690220565</v>
      </c>
      <c r="J414" s="36">
        <f t="shared" si="87"/>
        <v>1.3490586486452338</v>
      </c>
      <c r="K414" s="36">
        <f t="shared" ca="1" si="88"/>
        <v>5.1614022934397624E-2</v>
      </c>
      <c r="L414" s="36">
        <f t="shared" ca="1" si="89"/>
        <v>8.3131712949943207E-6</v>
      </c>
      <c r="M414" s="36">
        <f t="shared" ca="1" si="90"/>
        <v>33356902079.978012</v>
      </c>
      <c r="N414" s="36">
        <f t="shared" ca="1" si="91"/>
        <v>17404786320.163284</v>
      </c>
      <c r="O414" s="36">
        <f t="shared" ca="1" si="92"/>
        <v>524232495.67557091</v>
      </c>
      <c r="P414" s="45">
        <f t="shared" ca="1" si="93"/>
        <v>2.8832570636338206E-3</v>
      </c>
    </row>
    <row r="415" spans="1:16" x14ac:dyDescent="0.2">
      <c r="A415" s="106">
        <v>49784.5</v>
      </c>
      <c r="B415" s="106">
        <v>5.774154000391718E-2</v>
      </c>
      <c r="D415" s="92">
        <f t="shared" si="81"/>
        <v>4.9784499999999996</v>
      </c>
      <c r="E415" s="92">
        <f t="shared" si="82"/>
        <v>5.774154000391718E-2</v>
      </c>
      <c r="F415" s="36">
        <f t="shared" si="83"/>
        <v>24.784964402499995</v>
      </c>
      <c r="G415" s="36">
        <f t="shared" si="84"/>
        <v>123.39070602962609</v>
      </c>
      <c r="H415" s="36">
        <f t="shared" si="85"/>
        <v>614.29446043319194</v>
      </c>
      <c r="I415" s="36">
        <f t="shared" si="86"/>
        <v>0.28746336983250148</v>
      </c>
      <c r="J415" s="36">
        <f t="shared" si="87"/>
        <v>1.4311220135426168</v>
      </c>
      <c r="K415" s="36">
        <f t="shared" ca="1" si="88"/>
        <v>5.1674943898223802E-2</v>
      </c>
      <c r="L415" s="36">
        <f t="shared" ca="1" si="89"/>
        <v>3.6803588309614064E-5</v>
      </c>
      <c r="M415" s="36">
        <f t="shared" ca="1" si="90"/>
        <v>33586646844.145168</v>
      </c>
      <c r="N415" s="36">
        <f t="shared" ca="1" si="91"/>
        <v>17522956953.771873</v>
      </c>
      <c r="O415" s="36">
        <f t="shared" ca="1" si="92"/>
        <v>527733384.2179656</v>
      </c>
      <c r="P415" s="45">
        <f t="shared" ca="1" si="93"/>
        <v>6.0665961056933781E-3</v>
      </c>
    </row>
    <row r="416" spans="1:16" x14ac:dyDescent="0.2">
      <c r="A416" s="106">
        <v>49810</v>
      </c>
      <c r="B416" s="106">
        <v>5.689919999713311E-2</v>
      </c>
      <c r="D416" s="92">
        <f t="shared" si="81"/>
        <v>4.9809999999999999</v>
      </c>
      <c r="E416" s="92">
        <f t="shared" si="82"/>
        <v>5.689919999713311E-2</v>
      </c>
      <c r="F416" s="36">
        <f t="shared" si="83"/>
        <v>24.810361</v>
      </c>
      <c r="G416" s="36">
        <f t="shared" si="84"/>
        <v>123.58040814099999</v>
      </c>
      <c r="H416" s="36">
        <f t="shared" si="85"/>
        <v>615.55401295032107</v>
      </c>
      <c r="I416" s="36">
        <f t="shared" si="86"/>
        <v>0.28341491518572004</v>
      </c>
      <c r="J416" s="36">
        <f t="shared" si="87"/>
        <v>1.4116896925400715</v>
      </c>
      <c r="K416" s="36">
        <f t="shared" ca="1" si="88"/>
        <v>5.1725896209791747E-2</v>
      </c>
      <c r="L416" s="36">
        <f t="shared" ca="1" si="89"/>
        <v>2.6763072076120487E-5</v>
      </c>
      <c r="M416" s="36">
        <f t="shared" ca="1" si="90"/>
        <v>33779609745.277096</v>
      </c>
      <c r="N416" s="36">
        <f t="shared" ca="1" si="91"/>
        <v>17622202270.761162</v>
      </c>
      <c r="O416" s="36">
        <f t="shared" ca="1" si="92"/>
        <v>530673394.69932497</v>
      </c>
      <c r="P416" s="45">
        <f t="shared" ca="1" si="93"/>
        <v>5.1733037873413629E-3</v>
      </c>
    </row>
    <row r="417" spans="1:16" x14ac:dyDescent="0.2">
      <c r="A417" s="106">
        <v>49826.5</v>
      </c>
      <c r="B417" s="106">
        <v>5.7832980004604906E-2</v>
      </c>
      <c r="D417" s="92">
        <f t="shared" si="81"/>
        <v>4.9826499999999996</v>
      </c>
      <c r="E417" s="92">
        <f t="shared" si="82"/>
        <v>5.7832980004604906E-2</v>
      </c>
      <c r="F417" s="36">
        <f t="shared" si="83"/>
        <v>24.826801022499996</v>
      </c>
      <c r="G417" s="36">
        <f t="shared" si="84"/>
        <v>123.7032601147596</v>
      </c>
      <c r="H417" s="36">
        <f t="shared" si="85"/>
        <v>616.37004901080684</v>
      </c>
      <c r="I417" s="36">
        <f t="shared" si="86"/>
        <v>0.2881614978199446</v>
      </c>
      <c r="J417" s="36">
        <f t="shared" si="87"/>
        <v>1.4358078871125468</v>
      </c>
      <c r="K417" s="36">
        <f t="shared" ca="1" si="88"/>
        <v>5.1758874277611194E-2</v>
      </c>
      <c r="L417" s="36">
        <f t="shared" ca="1" si="89"/>
        <v>3.6894760382697802E-5</v>
      </c>
      <c r="M417" s="36">
        <f t="shared" ca="1" si="90"/>
        <v>33904896829.769741</v>
      </c>
      <c r="N417" s="36">
        <f t="shared" ca="1" si="91"/>
        <v>17686637260.500603</v>
      </c>
      <c r="O417" s="36">
        <f t="shared" ca="1" si="92"/>
        <v>532582097.40549123</v>
      </c>
      <c r="P417" s="45">
        <f t="shared" ca="1" si="93"/>
        <v>6.0741057269937115E-3</v>
      </c>
    </row>
    <row r="418" spans="1:16" x14ac:dyDescent="0.2">
      <c r="A418" s="106">
        <v>49827</v>
      </c>
      <c r="B418" s="106">
        <v>5.7287639996502548E-2</v>
      </c>
      <c r="D418" s="92">
        <f t="shared" si="81"/>
        <v>4.9827000000000004</v>
      </c>
      <c r="E418" s="92">
        <f t="shared" si="82"/>
        <v>5.7287639996502548E-2</v>
      </c>
      <c r="F418" s="36">
        <f t="shared" si="83"/>
        <v>24.827299290000003</v>
      </c>
      <c r="G418" s="36">
        <f t="shared" si="84"/>
        <v>123.70698417228303</v>
      </c>
      <c r="H418" s="36">
        <f t="shared" si="85"/>
        <v>616.39479003523468</v>
      </c>
      <c r="I418" s="36">
        <f t="shared" si="86"/>
        <v>0.28544712381057324</v>
      </c>
      <c r="J418" s="36">
        <f t="shared" si="87"/>
        <v>1.4222973838109434</v>
      </c>
      <c r="K418" s="36">
        <f t="shared" ca="1" si="88"/>
        <v>5.1759873722469874E-2</v>
      </c>
      <c r="L418" s="36">
        <f t="shared" ca="1" si="89"/>
        <v>3.0556199980333085E-5</v>
      </c>
      <c r="M418" s="36">
        <f t="shared" ca="1" si="90"/>
        <v>33908698674.601639</v>
      </c>
      <c r="N418" s="36">
        <f t="shared" ca="1" si="91"/>
        <v>17688592506.779224</v>
      </c>
      <c r="O418" s="36">
        <f t="shared" ca="1" si="92"/>
        <v>532640014.79416335</v>
      </c>
      <c r="P418" s="45">
        <f t="shared" ca="1" si="93"/>
        <v>5.527766274032675E-3</v>
      </c>
    </row>
    <row r="419" spans="1:16" x14ac:dyDescent="0.2">
      <c r="A419" s="106">
        <v>50075</v>
      </c>
      <c r="B419" s="106">
        <v>5.7398999997531064E-2</v>
      </c>
      <c r="D419" s="92">
        <f t="shared" si="81"/>
        <v>5.0075000000000003</v>
      </c>
      <c r="E419" s="92">
        <f t="shared" si="82"/>
        <v>5.7398999997531064E-2</v>
      </c>
      <c r="F419" s="36">
        <f t="shared" si="83"/>
        <v>25.075056250000003</v>
      </c>
      <c r="G419" s="36">
        <f t="shared" si="84"/>
        <v>125.56334417187502</v>
      </c>
      <c r="H419" s="36">
        <f t="shared" si="85"/>
        <v>628.75844594066416</v>
      </c>
      <c r="I419" s="36">
        <f t="shared" si="86"/>
        <v>0.28742549248763682</v>
      </c>
      <c r="J419" s="36">
        <f t="shared" si="87"/>
        <v>1.4392831536318416</v>
      </c>
      <c r="K419" s="36">
        <f t="shared" ca="1" si="88"/>
        <v>5.2256392069880031E-2</v>
      </c>
      <c r="L419" s="36">
        <f t="shared" ca="1" si="89"/>
        <v>2.6446416297539251E-5</v>
      </c>
      <c r="M419" s="36">
        <f t="shared" ca="1" si="90"/>
        <v>35832953480.658768</v>
      </c>
      <c r="N419" s="36">
        <f t="shared" ca="1" si="91"/>
        <v>18677937039.295223</v>
      </c>
      <c r="O419" s="36">
        <f t="shared" ca="1" si="92"/>
        <v>561937051.85027492</v>
      </c>
      <c r="P419" s="45">
        <f t="shared" ca="1" si="93"/>
        <v>5.1426079276510328E-3</v>
      </c>
    </row>
    <row r="420" spans="1:16" x14ac:dyDescent="0.2">
      <c r="A420" s="106">
        <v>50104.5</v>
      </c>
      <c r="B420" s="106">
        <v>5.9223939999355935E-2</v>
      </c>
      <c r="D420" s="92">
        <f t="shared" si="81"/>
        <v>5.0104499999999996</v>
      </c>
      <c r="E420" s="92">
        <f t="shared" si="82"/>
        <v>5.9223939999355935E-2</v>
      </c>
      <c r="F420" s="36">
        <f t="shared" si="83"/>
        <v>25.104609202499997</v>
      </c>
      <c r="G420" s="36">
        <f t="shared" si="84"/>
        <v>125.78538917866611</v>
      </c>
      <c r="H420" s="36">
        <f t="shared" si="85"/>
        <v>630.24140321024754</v>
      </c>
      <c r="I420" s="36">
        <f t="shared" si="86"/>
        <v>0.29673859016977294</v>
      </c>
      <c r="J420" s="36">
        <f t="shared" si="87"/>
        <v>1.4867938691161386</v>
      </c>
      <c r="K420" s="36">
        <f t="shared" ca="1" si="88"/>
        <v>5.2315559157592798E-2</v>
      </c>
      <c r="L420" s="36">
        <f t="shared" ca="1" si="89"/>
        <v>4.7725725854839953E-5</v>
      </c>
      <c r="M420" s="36">
        <f t="shared" ca="1" si="90"/>
        <v>36067015807.682716</v>
      </c>
      <c r="N420" s="36">
        <f t="shared" ca="1" si="91"/>
        <v>18798241927.900223</v>
      </c>
      <c r="O420" s="36">
        <f t="shared" ca="1" si="92"/>
        <v>565498413.98694718</v>
      </c>
      <c r="P420" s="45">
        <f t="shared" ca="1" si="93"/>
        <v>6.908380841763137E-3</v>
      </c>
    </row>
    <row r="421" spans="1:16" x14ac:dyDescent="0.2">
      <c r="A421" s="106">
        <v>50327</v>
      </c>
      <c r="B421" s="106">
        <v>5.8447639996302314E-2</v>
      </c>
      <c r="D421" s="92">
        <f t="shared" si="81"/>
        <v>5.0327000000000002</v>
      </c>
      <c r="E421" s="92">
        <f t="shared" si="82"/>
        <v>5.8447639996302314E-2</v>
      </c>
      <c r="F421" s="36">
        <f t="shared" si="83"/>
        <v>25.328069290000002</v>
      </c>
      <c r="G421" s="36">
        <f t="shared" si="84"/>
        <v>127.46857431578302</v>
      </c>
      <c r="H421" s="36">
        <f t="shared" si="85"/>
        <v>641.5110939590412</v>
      </c>
      <c r="I421" s="36">
        <f t="shared" si="86"/>
        <v>0.29414943780939068</v>
      </c>
      <c r="J421" s="36">
        <f t="shared" si="87"/>
        <v>1.4803658756633205</v>
      </c>
      <c r="K421" s="36">
        <f t="shared" ca="1" si="88"/>
        <v>5.2762541512316283E-2</v>
      </c>
      <c r="L421" s="36">
        <f t="shared" ca="1" si="89"/>
        <v>3.2320344772620273E-5</v>
      </c>
      <c r="M421" s="36">
        <f t="shared" ca="1" si="90"/>
        <v>37868422659.581017</v>
      </c>
      <c r="N421" s="36">
        <f t="shared" ca="1" si="91"/>
        <v>19723885044.418049</v>
      </c>
      <c r="O421" s="36">
        <f t="shared" ca="1" si="92"/>
        <v>592891913.58064651</v>
      </c>
      <c r="P421" s="45">
        <f t="shared" ca="1" si="93"/>
        <v>5.6850984839860313E-3</v>
      </c>
    </row>
    <row r="422" spans="1:16" x14ac:dyDescent="0.2">
      <c r="A422" s="106">
        <v>50327</v>
      </c>
      <c r="B422" s="106">
        <v>5.9347640002670232E-2</v>
      </c>
      <c r="D422" s="92">
        <f t="shared" si="81"/>
        <v>5.0327000000000002</v>
      </c>
      <c r="E422" s="92">
        <f t="shared" si="82"/>
        <v>5.9347640002670232E-2</v>
      </c>
      <c r="F422" s="36">
        <f t="shared" si="83"/>
        <v>25.328069290000002</v>
      </c>
      <c r="G422" s="36">
        <f t="shared" si="84"/>
        <v>127.46857431578302</v>
      </c>
      <c r="H422" s="36">
        <f t="shared" si="85"/>
        <v>641.5110939590412</v>
      </c>
      <c r="I422" s="36">
        <f t="shared" si="86"/>
        <v>0.29867886784143849</v>
      </c>
      <c r="J422" s="36">
        <f t="shared" si="87"/>
        <v>1.5031611381856076</v>
      </c>
      <c r="K422" s="36">
        <f t="shared" ca="1" si="88"/>
        <v>5.2762541512316283E-2</v>
      </c>
      <c r="L422" s="36">
        <f t="shared" ca="1" si="89"/>
        <v>4.3363522127661864E-5</v>
      </c>
      <c r="M422" s="36">
        <f t="shared" ca="1" si="90"/>
        <v>37868422659.581017</v>
      </c>
      <c r="N422" s="36">
        <f t="shared" ca="1" si="91"/>
        <v>19723885044.418049</v>
      </c>
      <c r="O422" s="36">
        <f t="shared" ca="1" si="92"/>
        <v>592891913.58064651</v>
      </c>
      <c r="P422" s="45">
        <f t="shared" ca="1" si="93"/>
        <v>6.5850984903539495E-3</v>
      </c>
    </row>
    <row r="423" spans="1:16" x14ac:dyDescent="0.2">
      <c r="A423" s="106">
        <v>50327.5</v>
      </c>
      <c r="B423" s="106">
        <v>5.9802300005685538E-2</v>
      </c>
      <c r="D423" s="92">
        <f t="shared" si="81"/>
        <v>5.0327500000000001</v>
      </c>
      <c r="E423" s="92">
        <f t="shared" si="82"/>
        <v>5.9802300005685538E-2</v>
      </c>
      <c r="F423" s="36">
        <f t="shared" si="83"/>
        <v>25.3285725625</v>
      </c>
      <c r="G423" s="36">
        <f t="shared" si="84"/>
        <v>127.47237356392188</v>
      </c>
      <c r="H423" s="36">
        <f t="shared" si="85"/>
        <v>641.53658805382781</v>
      </c>
      <c r="I423" s="36">
        <f t="shared" si="86"/>
        <v>0.30097002535361389</v>
      </c>
      <c r="J423" s="36">
        <f t="shared" si="87"/>
        <v>1.5147068950984004</v>
      </c>
      <c r="K423" s="36">
        <f t="shared" ca="1" si="88"/>
        <v>5.276354740303732E-2</v>
      </c>
      <c r="L423" s="36">
        <f t="shared" ca="1" si="89"/>
        <v>4.9544038201287069E-5</v>
      </c>
      <c r="M423" s="36">
        <f t="shared" ca="1" si="90"/>
        <v>37872543019.96476</v>
      </c>
      <c r="N423" s="36">
        <f t="shared" ca="1" si="91"/>
        <v>19726001762.138439</v>
      </c>
      <c r="O423" s="36">
        <f t="shared" ca="1" si="92"/>
        <v>592954539.65017438</v>
      </c>
      <c r="P423" s="45">
        <f t="shared" ca="1" si="93"/>
        <v>7.0387526026482183E-3</v>
      </c>
    </row>
    <row r="424" spans="1:16" x14ac:dyDescent="0.2">
      <c r="A424" s="106">
        <v>50331.5</v>
      </c>
      <c r="B424" s="106">
        <v>6.053958000120474E-2</v>
      </c>
      <c r="D424" s="92">
        <f t="shared" si="81"/>
        <v>5.03315</v>
      </c>
      <c r="E424" s="92">
        <f t="shared" si="82"/>
        <v>6.053958000120474E-2</v>
      </c>
      <c r="F424" s="36">
        <f t="shared" si="83"/>
        <v>25.332598922500001</v>
      </c>
      <c r="G424" s="36">
        <f t="shared" si="84"/>
        <v>127.50277026678089</v>
      </c>
      <c r="H424" s="36">
        <f t="shared" si="85"/>
        <v>641.74056816824816</v>
      </c>
      <c r="I424" s="36">
        <f t="shared" si="86"/>
        <v>0.30470478708306364</v>
      </c>
      <c r="J424" s="36">
        <f t="shared" si="87"/>
        <v>1.5336248991071217</v>
      </c>
      <c r="K424" s="36">
        <f t="shared" ca="1" si="88"/>
        <v>5.2771594760624818E-2</v>
      </c>
      <c r="L424" s="36">
        <f t="shared" ca="1" si="89"/>
        <v>6.0341594697867513E-5</v>
      </c>
      <c r="M424" s="36">
        <f t="shared" ca="1" si="90"/>
        <v>37905517658.279228</v>
      </c>
      <c r="N424" s="36">
        <f t="shared" ca="1" si="91"/>
        <v>19742941461.159966</v>
      </c>
      <c r="O424" s="36">
        <f t="shared" ca="1" si="92"/>
        <v>593455721.86633563</v>
      </c>
      <c r="P424" s="45">
        <f t="shared" ca="1" si="93"/>
        <v>7.7679852405799221E-3</v>
      </c>
    </row>
    <row r="425" spans="1:16" x14ac:dyDescent="0.2">
      <c r="A425" s="106">
        <v>50340</v>
      </c>
      <c r="B425" s="106">
        <v>5.9568800003034994E-2</v>
      </c>
      <c r="D425" s="92">
        <f t="shared" si="81"/>
        <v>5.0339999999999998</v>
      </c>
      <c r="E425" s="92">
        <f t="shared" si="82"/>
        <v>5.9568800003034994E-2</v>
      </c>
      <c r="F425" s="36">
        <f t="shared" si="83"/>
        <v>25.341155999999998</v>
      </c>
      <c r="G425" s="36">
        <f t="shared" si="84"/>
        <v>127.56737930399999</v>
      </c>
      <c r="H425" s="36">
        <f t="shared" si="85"/>
        <v>642.17418741633594</v>
      </c>
      <c r="I425" s="36">
        <f t="shared" si="86"/>
        <v>0.29986933921527814</v>
      </c>
      <c r="J425" s="36">
        <f t="shared" si="87"/>
        <v>1.5095422536097101</v>
      </c>
      <c r="K425" s="36">
        <f t="shared" ca="1" si="88"/>
        <v>5.2788696763875625E-2</v>
      </c>
      <c r="L425" s="36">
        <f t="shared" ca="1" si="89"/>
        <v>4.5969799933659358E-5</v>
      </c>
      <c r="M425" s="36">
        <f t="shared" ca="1" si="90"/>
        <v>37975658184.052635</v>
      </c>
      <c r="N425" s="36">
        <f t="shared" ca="1" si="91"/>
        <v>19778973501.336731</v>
      </c>
      <c r="O425" s="36">
        <f t="shared" ca="1" si="92"/>
        <v>594521759.59408462</v>
      </c>
      <c r="P425" s="45">
        <f t="shared" ca="1" si="93"/>
        <v>6.7801032391593685E-3</v>
      </c>
    </row>
    <row r="426" spans="1:16" x14ac:dyDescent="0.2">
      <c r="A426" s="106">
        <v>50340.5</v>
      </c>
      <c r="B426" s="106">
        <v>5.9123459999682382E-2</v>
      </c>
      <c r="D426" s="92">
        <f t="shared" si="81"/>
        <v>5.0340499999999997</v>
      </c>
      <c r="E426" s="92">
        <f t="shared" si="82"/>
        <v>5.9123459999682382E-2</v>
      </c>
      <c r="F426" s="36">
        <f t="shared" si="83"/>
        <v>25.341659402499996</v>
      </c>
      <c r="G426" s="36">
        <f t="shared" si="84"/>
        <v>127.57118051515509</v>
      </c>
      <c r="H426" s="36">
        <f t="shared" si="85"/>
        <v>642.19970127231647</v>
      </c>
      <c r="I426" s="36">
        <f t="shared" si="86"/>
        <v>0.29763045381140107</v>
      </c>
      <c r="J426" s="36">
        <f t="shared" si="87"/>
        <v>1.4982865860092835</v>
      </c>
      <c r="K426" s="36">
        <f t="shared" ca="1" si="88"/>
        <v>5.2789702822021653E-2</v>
      </c>
      <c r="L426" s="36">
        <f t="shared" ca="1" si="89"/>
        <v>4.0116479985568801E-5</v>
      </c>
      <c r="M426" s="36">
        <f t="shared" ca="1" si="90"/>
        <v>37979787038.750519</v>
      </c>
      <c r="N426" s="36">
        <f t="shared" ca="1" si="91"/>
        <v>19781094523.729561</v>
      </c>
      <c r="O426" s="36">
        <f t="shared" ca="1" si="92"/>
        <v>594584511.14817584</v>
      </c>
      <c r="P426" s="45">
        <f t="shared" ca="1" si="93"/>
        <v>6.3337571776607288E-3</v>
      </c>
    </row>
    <row r="427" spans="1:16" x14ac:dyDescent="0.2">
      <c r="A427" s="106">
        <v>50648</v>
      </c>
      <c r="B427" s="106">
        <v>5.941935999726411E-2</v>
      </c>
      <c r="D427" s="92">
        <f t="shared" si="81"/>
        <v>5.0648</v>
      </c>
      <c r="E427" s="92">
        <f t="shared" si="82"/>
        <v>5.941935999726411E-2</v>
      </c>
      <c r="F427" s="36">
        <f t="shared" si="83"/>
        <v>25.652199039999999</v>
      </c>
      <c r="G427" s="36">
        <f t="shared" si="84"/>
        <v>129.923257697792</v>
      </c>
      <c r="H427" s="36">
        <f t="shared" si="85"/>
        <v>658.03531558777684</v>
      </c>
      <c r="I427" s="36">
        <f t="shared" si="86"/>
        <v>0.30094717451414327</v>
      </c>
      <c r="J427" s="36">
        <f t="shared" si="87"/>
        <v>1.5242372494792329</v>
      </c>
      <c r="K427" s="36">
        <f t="shared" ca="1" si="88"/>
        <v>5.340964833732624E-2</v>
      </c>
      <c r="L427" s="36">
        <f t="shared" ca="1" si="89"/>
        <v>3.611663423559318E-5</v>
      </c>
      <c r="M427" s="36">
        <f t="shared" ca="1" si="90"/>
        <v>40581610134.9039</v>
      </c>
      <c r="N427" s="36">
        <f t="shared" ca="1" si="91"/>
        <v>21117231045.243172</v>
      </c>
      <c r="O427" s="36">
        <f t="shared" ca="1" si="92"/>
        <v>634100885.79689205</v>
      </c>
      <c r="P427" s="45">
        <f t="shared" ca="1" si="93"/>
        <v>6.0097116599378692E-3</v>
      </c>
    </row>
    <row r="428" spans="1:16" x14ac:dyDescent="0.2">
      <c r="A428" s="106">
        <v>51416</v>
      </c>
      <c r="B428" s="106">
        <v>6.0590401968511287E-2</v>
      </c>
      <c r="D428" s="92">
        <f t="shared" si="81"/>
        <v>5.1416000000000004</v>
      </c>
      <c r="E428" s="92">
        <f t="shared" si="82"/>
        <v>6.0590401968511287E-2</v>
      </c>
      <c r="F428" s="36">
        <f t="shared" si="83"/>
        <v>26.436050560000005</v>
      </c>
      <c r="G428" s="36">
        <f t="shared" si="84"/>
        <v>135.92359755929604</v>
      </c>
      <c r="H428" s="36">
        <f t="shared" si="85"/>
        <v>698.8647692108766</v>
      </c>
      <c r="I428" s="36">
        <f t="shared" si="86"/>
        <v>0.31153161076129765</v>
      </c>
      <c r="J428" s="36">
        <f t="shared" si="87"/>
        <v>1.601770929890288</v>
      </c>
      <c r="K428" s="36">
        <f t="shared" ca="1" si="88"/>
        <v>5.4968637784010954E-2</v>
      </c>
      <c r="L428" s="36">
        <f t="shared" ca="1" si="89"/>
        <v>3.1604232546130692E-5</v>
      </c>
      <c r="M428" s="36">
        <f t="shared" ca="1" si="90"/>
        <v>47645716298.944611</v>
      </c>
      <c r="N428" s="36">
        <f t="shared" ca="1" si="91"/>
        <v>24740913223.302216</v>
      </c>
      <c r="O428" s="36">
        <f t="shared" ca="1" si="92"/>
        <v>741144832.10651195</v>
      </c>
      <c r="P428" s="45">
        <f t="shared" ca="1" si="93"/>
        <v>5.621764184500333E-3</v>
      </c>
    </row>
    <row r="429" spans="1:16" x14ac:dyDescent="0.2">
      <c r="A429" s="106">
        <v>51416.5</v>
      </c>
      <c r="B429" s="106">
        <v>6.093504476302769E-2</v>
      </c>
      <c r="D429" s="92">
        <f t="shared" si="81"/>
        <v>5.1416500000000003</v>
      </c>
      <c r="E429" s="92">
        <f t="shared" si="82"/>
        <v>6.093504476302769E-2</v>
      </c>
      <c r="F429" s="36">
        <f t="shared" si="83"/>
        <v>26.436564722500002</v>
      </c>
      <c r="G429" s="36">
        <f t="shared" si="84"/>
        <v>135.92756300544215</v>
      </c>
      <c r="H429" s="36">
        <f t="shared" si="85"/>
        <v>698.89195432693157</v>
      </c>
      <c r="I429" s="36">
        <f t="shared" si="86"/>
        <v>0.31330667290582132</v>
      </c>
      <c r="J429" s="36">
        <f t="shared" si="87"/>
        <v>1.6109132547462162</v>
      </c>
      <c r="K429" s="36">
        <f t="shared" ca="1" si="88"/>
        <v>5.4969657699795171E-2</v>
      </c>
      <c r="L429" s="36">
        <f t="shared" ca="1" si="89"/>
        <v>3.5585842814181895E-5</v>
      </c>
      <c r="M429" s="36">
        <f t="shared" ca="1" si="90"/>
        <v>47650588076.28019</v>
      </c>
      <c r="N429" s="36">
        <f t="shared" ca="1" si="91"/>
        <v>24743410463.880032</v>
      </c>
      <c r="O429" s="36">
        <f t="shared" ca="1" si="92"/>
        <v>741218542.75372791</v>
      </c>
      <c r="P429" s="45">
        <f t="shared" ca="1" si="93"/>
        <v>5.965387063232519E-3</v>
      </c>
    </row>
    <row r="430" spans="1:16" x14ac:dyDescent="0.2">
      <c r="A430" s="106">
        <v>51446</v>
      </c>
      <c r="B430" s="106">
        <v>6.0577758828003425E-2</v>
      </c>
      <c r="D430" s="92">
        <f t="shared" si="81"/>
        <v>5.1445999999999996</v>
      </c>
      <c r="E430" s="92">
        <f t="shared" si="82"/>
        <v>6.0577758828003425E-2</v>
      </c>
      <c r="F430" s="36">
        <f t="shared" si="83"/>
        <v>26.466909159999997</v>
      </c>
      <c r="G430" s="36">
        <f t="shared" si="84"/>
        <v>136.16166086453597</v>
      </c>
      <c r="H430" s="36">
        <f t="shared" si="85"/>
        <v>700.49728048369172</v>
      </c>
      <c r="I430" s="36">
        <f t="shared" si="86"/>
        <v>0.3116483380665464</v>
      </c>
      <c r="J430" s="36">
        <f t="shared" si="87"/>
        <v>1.6033060400171546</v>
      </c>
      <c r="K430" s="36">
        <f t="shared" ca="1" si="88"/>
        <v>5.5029844128843014E-2</v>
      </c>
      <c r="L430" s="36">
        <f t="shared" ca="1" si="89"/>
        <v>3.0779357509160152E-5</v>
      </c>
      <c r="M430" s="36">
        <f t="shared" ca="1" si="90"/>
        <v>47938667566.731438</v>
      </c>
      <c r="N430" s="36">
        <f t="shared" ca="1" si="91"/>
        <v>24891073877.366802</v>
      </c>
      <c r="O430" s="36">
        <f t="shared" ca="1" si="92"/>
        <v>745576967.13250041</v>
      </c>
      <c r="P430" s="45">
        <f t="shared" ca="1" si="93"/>
        <v>5.5479146991604111E-3</v>
      </c>
    </row>
    <row r="431" spans="1:16" x14ac:dyDescent="0.2">
      <c r="A431" s="106">
        <v>51446.5</v>
      </c>
      <c r="B431" s="106">
        <v>6.0827315704955254E-2</v>
      </c>
      <c r="D431" s="92">
        <f t="shared" si="81"/>
        <v>5.1446500000000004</v>
      </c>
      <c r="E431" s="92">
        <f t="shared" si="82"/>
        <v>6.0827315704955254E-2</v>
      </c>
      <c r="F431" s="36">
        <f t="shared" si="83"/>
        <v>26.467423622500004</v>
      </c>
      <c r="G431" s="36">
        <f t="shared" si="84"/>
        <v>136.16563093949466</v>
      </c>
      <c r="H431" s="36">
        <f t="shared" si="85"/>
        <v>700.52451321287117</v>
      </c>
      <c r="I431" s="36">
        <f t="shared" si="86"/>
        <v>0.31293524974149806</v>
      </c>
      <c r="J431" s="36">
        <f t="shared" si="87"/>
        <v>1.6099423325825981</v>
      </c>
      <c r="K431" s="36">
        <f t="shared" ca="1" si="88"/>
        <v>5.5030864430992615E-2</v>
      </c>
      <c r="L431" s="36">
        <f t="shared" ca="1" si="89"/>
        <v>3.3598847371423096E-5</v>
      </c>
      <c r="M431" s="36">
        <f t="shared" ca="1" si="90"/>
        <v>47943561206.598473</v>
      </c>
      <c r="N431" s="36">
        <f t="shared" ca="1" si="91"/>
        <v>24893582181.599133</v>
      </c>
      <c r="O431" s="36">
        <f t="shared" ca="1" si="92"/>
        <v>745650999.8388921</v>
      </c>
      <c r="P431" s="45">
        <f t="shared" ca="1" si="93"/>
        <v>5.7964512739626384E-3</v>
      </c>
    </row>
    <row r="432" spans="1:16" x14ac:dyDescent="0.2">
      <c r="A432" s="106">
        <v>51450</v>
      </c>
      <c r="B432" s="106">
        <v>6.0741002504073549E-2</v>
      </c>
      <c r="D432" s="92">
        <f t="shared" si="81"/>
        <v>5.1449999999999996</v>
      </c>
      <c r="E432" s="92">
        <f t="shared" si="82"/>
        <v>6.0741002504073549E-2</v>
      </c>
      <c r="F432" s="36">
        <f t="shared" si="83"/>
        <v>26.471024999999997</v>
      </c>
      <c r="G432" s="36">
        <f t="shared" si="84"/>
        <v>136.19342362499998</v>
      </c>
      <c r="H432" s="36">
        <f t="shared" si="85"/>
        <v>700.71516455062488</v>
      </c>
      <c r="I432" s="36">
        <f t="shared" si="86"/>
        <v>0.31251245788345838</v>
      </c>
      <c r="J432" s="36">
        <f t="shared" si="87"/>
        <v>1.6078765958103933</v>
      </c>
      <c r="K432" s="36">
        <f t="shared" ca="1" si="88"/>
        <v>5.5038006726343666E-2</v>
      </c>
      <c r="L432" s="36">
        <f t="shared" ca="1" si="89"/>
        <v>3.252416084080487E-5</v>
      </c>
      <c r="M432" s="36">
        <f t="shared" ca="1" si="90"/>
        <v>47977826904.218605</v>
      </c>
      <c r="N432" s="36">
        <f t="shared" ca="1" si="91"/>
        <v>24911145482.276875</v>
      </c>
      <c r="O432" s="36">
        <f t="shared" ca="1" si="92"/>
        <v>746169379.30819738</v>
      </c>
      <c r="P432" s="45">
        <f t="shared" ca="1" si="93"/>
        <v>5.7029957777298829E-3</v>
      </c>
    </row>
    <row r="433" spans="1:16" x14ac:dyDescent="0.2">
      <c r="A433" s="106">
        <v>51450.5</v>
      </c>
      <c r="B433" s="106">
        <v>6.0882607656822074E-2</v>
      </c>
      <c r="D433" s="92">
        <f t="shared" si="81"/>
        <v>5.1450500000000003</v>
      </c>
      <c r="E433" s="92">
        <f t="shared" si="82"/>
        <v>6.0882607656822074E-2</v>
      </c>
      <c r="F433" s="36">
        <f t="shared" si="83"/>
        <v>26.471539502500004</v>
      </c>
      <c r="G433" s="36">
        <f t="shared" si="84"/>
        <v>136.19739431733765</v>
      </c>
      <c r="H433" s="36">
        <f t="shared" si="85"/>
        <v>700.74240363241813</v>
      </c>
      <c r="I433" s="36">
        <f t="shared" si="86"/>
        <v>0.31324406052473242</v>
      </c>
      <c r="J433" s="36">
        <f t="shared" si="87"/>
        <v>1.6116563536027746</v>
      </c>
      <c r="K433" s="36">
        <f t="shared" ca="1" si="88"/>
        <v>5.5039027080008671E-2</v>
      </c>
      <c r="L433" s="36">
        <f t="shared" ca="1" si="89"/>
        <v>3.4147433957710868E-5</v>
      </c>
      <c r="M433" s="36">
        <f t="shared" ca="1" si="90"/>
        <v>47982723463.883217</v>
      </c>
      <c r="N433" s="36">
        <f t="shared" ca="1" si="91"/>
        <v>24913655264.058311</v>
      </c>
      <c r="O433" s="36">
        <f t="shared" ca="1" si="92"/>
        <v>746243455.02464712</v>
      </c>
      <c r="P433" s="45">
        <f t="shared" ca="1" si="93"/>
        <v>5.8435805768134036E-3</v>
      </c>
    </row>
    <row r="434" spans="1:16" x14ac:dyDescent="0.2">
      <c r="A434" s="106">
        <v>51454.5</v>
      </c>
      <c r="B434" s="106">
        <v>6.0785935274907388E-2</v>
      </c>
      <c r="D434" s="92">
        <f t="shared" si="81"/>
        <v>5.1454500000000003</v>
      </c>
      <c r="E434" s="92">
        <f t="shared" si="82"/>
        <v>6.0785935274907388E-2</v>
      </c>
      <c r="F434" s="36">
        <f t="shared" si="83"/>
        <v>26.475655702500003</v>
      </c>
      <c r="G434" s="36">
        <f t="shared" si="84"/>
        <v>136.22916263442866</v>
      </c>
      <c r="H434" s="36">
        <f t="shared" si="85"/>
        <v>700.96034487732095</v>
      </c>
      <c r="I434" s="36">
        <f t="shared" si="86"/>
        <v>0.31277099066027225</v>
      </c>
      <c r="J434" s="36">
        <f t="shared" si="87"/>
        <v>1.609347493892898</v>
      </c>
      <c r="K434" s="36">
        <f t="shared" ca="1" si="88"/>
        <v>5.504719014114777E-2</v>
      </c>
      <c r="L434" s="36">
        <f t="shared" ca="1" si="89"/>
        <v>3.2933195710249694E-5</v>
      </c>
      <c r="M434" s="36">
        <f t="shared" ca="1" si="90"/>
        <v>48021909084.626732</v>
      </c>
      <c r="N434" s="36">
        <f t="shared" ca="1" si="91"/>
        <v>24933740169.447666</v>
      </c>
      <c r="O434" s="36">
        <f t="shared" ca="1" si="92"/>
        <v>746836254.3637929</v>
      </c>
      <c r="P434" s="45">
        <f t="shared" ca="1" si="93"/>
        <v>5.7387451337596179E-3</v>
      </c>
    </row>
    <row r="435" spans="1:16" x14ac:dyDescent="0.2">
      <c r="A435" s="106">
        <v>51455</v>
      </c>
      <c r="B435" s="106">
        <v>6.0614661801082548E-2</v>
      </c>
      <c r="D435" s="92">
        <f t="shared" si="81"/>
        <v>5.1455000000000002</v>
      </c>
      <c r="E435" s="92">
        <f t="shared" si="82"/>
        <v>6.0614661801082548E-2</v>
      </c>
      <c r="F435" s="36">
        <f t="shared" si="83"/>
        <v>26.476170250000003</v>
      </c>
      <c r="G435" s="36">
        <f t="shared" si="84"/>
        <v>136.23313402137501</v>
      </c>
      <c r="H435" s="36">
        <f t="shared" si="85"/>
        <v>700.98759110698518</v>
      </c>
      <c r="I435" s="36">
        <f t="shared" si="86"/>
        <v>0.31189274229747027</v>
      </c>
      <c r="J435" s="36">
        <f t="shared" si="87"/>
        <v>1.6048441054916334</v>
      </c>
      <c r="K435" s="36">
        <f t="shared" ca="1" si="88"/>
        <v>5.5048210552767554E-2</v>
      </c>
      <c r="L435" s="36">
        <f t="shared" ca="1" si="89"/>
        <v>3.0985379499867548E-5</v>
      </c>
      <c r="M435" s="36">
        <f t="shared" ca="1" si="90"/>
        <v>48026808930.412476</v>
      </c>
      <c r="N435" s="36">
        <f t="shared" ca="1" si="91"/>
        <v>24936251614.145821</v>
      </c>
      <c r="O435" s="36">
        <f t="shared" ca="1" si="92"/>
        <v>746910378.48592949</v>
      </c>
      <c r="P435" s="45">
        <f t="shared" ca="1" si="93"/>
        <v>5.5664512483149936E-3</v>
      </c>
    </row>
    <row r="436" spans="1:16" x14ac:dyDescent="0.2">
      <c r="A436" s="106">
        <v>51458.5</v>
      </c>
      <c r="B436" s="106">
        <v>6.0834791802335531E-2</v>
      </c>
      <c r="D436" s="92">
        <f t="shared" si="81"/>
        <v>5.1458500000000003</v>
      </c>
      <c r="E436" s="92">
        <f t="shared" si="82"/>
        <v>6.0834791802335531E-2</v>
      </c>
      <c r="F436" s="36">
        <f t="shared" si="83"/>
        <v>26.479772222500003</v>
      </c>
      <c r="G436" s="36">
        <f t="shared" si="84"/>
        <v>136.26093589115166</v>
      </c>
      <c r="H436" s="36">
        <f t="shared" si="85"/>
        <v>701.17833695548279</v>
      </c>
      <c r="I436" s="36">
        <f t="shared" si="86"/>
        <v>0.31304671339604828</v>
      </c>
      <c r="J436" s="36">
        <f t="shared" si="87"/>
        <v>1.6108914301290551</v>
      </c>
      <c r="K436" s="36">
        <f t="shared" ca="1" si="88"/>
        <v>5.5055353614409941E-2</v>
      </c>
      <c r="L436" s="36">
        <f t="shared" ca="1" si="89"/>
        <v>3.3401905768052624E-5</v>
      </c>
      <c r="M436" s="36">
        <f t="shared" ca="1" si="90"/>
        <v>48061118077.858208</v>
      </c>
      <c r="N436" s="36">
        <f t="shared" ca="1" si="91"/>
        <v>24953836902.278999</v>
      </c>
      <c r="O436" s="36">
        <f t="shared" ca="1" si="92"/>
        <v>747429397.98598838</v>
      </c>
      <c r="P436" s="45">
        <f t="shared" ca="1" si="93"/>
        <v>5.7794381879255896E-3</v>
      </c>
    </row>
    <row r="437" spans="1:16" x14ac:dyDescent="0.2">
      <c r="A437" s="106">
        <v>51459</v>
      </c>
      <c r="B437" s="106">
        <v>6.0754751168133225E-2</v>
      </c>
      <c r="D437" s="92">
        <f t="shared" si="81"/>
        <v>5.1459000000000001</v>
      </c>
      <c r="E437" s="92">
        <f t="shared" si="82"/>
        <v>6.0754751168133225E-2</v>
      </c>
      <c r="F437" s="36">
        <f t="shared" si="83"/>
        <v>26.480286810000003</v>
      </c>
      <c r="G437" s="36">
        <f t="shared" si="84"/>
        <v>136.26490789557903</v>
      </c>
      <c r="H437" s="36">
        <f t="shared" si="85"/>
        <v>701.20558953986017</v>
      </c>
      <c r="I437" s="36">
        <f t="shared" si="86"/>
        <v>0.31263787403609677</v>
      </c>
      <c r="J437" s="36">
        <f t="shared" si="87"/>
        <v>1.6088032360023505</v>
      </c>
      <c r="K437" s="36">
        <f t="shared" ca="1" si="88"/>
        <v>5.5056374077545114E-2</v>
      </c>
      <c r="L437" s="36">
        <f t="shared" ca="1" si="89"/>
        <v>3.2471501466539424E-5</v>
      </c>
      <c r="M437" s="36">
        <f t="shared" ca="1" si="90"/>
        <v>48066020845.840004</v>
      </c>
      <c r="N437" s="36">
        <f t="shared" ca="1" si="91"/>
        <v>24956349825.72464</v>
      </c>
      <c r="O437" s="36">
        <f t="shared" ca="1" si="92"/>
        <v>747503565.15262246</v>
      </c>
      <c r="P437" s="45">
        <f t="shared" ca="1" si="93"/>
        <v>5.6983770905881109E-3</v>
      </c>
    </row>
    <row r="438" spans="1:16" x14ac:dyDescent="0.2">
      <c r="A438" s="106">
        <v>51459.5</v>
      </c>
      <c r="B438" s="106">
        <v>6.0766054906707723E-2</v>
      </c>
      <c r="D438" s="92">
        <f t="shared" si="81"/>
        <v>5.14595</v>
      </c>
      <c r="E438" s="92">
        <f t="shared" si="82"/>
        <v>6.0766054906707723E-2</v>
      </c>
      <c r="F438" s="36">
        <f t="shared" si="83"/>
        <v>26.480801402499999</v>
      </c>
      <c r="G438" s="36">
        <f t="shared" si="84"/>
        <v>136.26887997719487</v>
      </c>
      <c r="H438" s="36">
        <f t="shared" si="85"/>
        <v>701.23284291864593</v>
      </c>
      <c r="I438" s="36">
        <f t="shared" si="86"/>
        <v>0.31269908024717263</v>
      </c>
      <c r="J438" s="36">
        <f t="shared" si="87"/>
        <v>1.609133831997938</v>
      </c>
      <c r="K438" s="36">
        <f t="shared" ca="1" si="88"/>
        <v>5.5057394547119706E-2</v>
      </c>
      <c r="L438" s="36">
        <f t="shared" ca="1" si="89"/>
        <v>3.2588803101131584E-5</v>
      </c>
      <c r="M438" s="36">
        <f t="shared" ca="1" si="90"/>
        <v>48070923979.175476</v>
      </c>
      <c r="N438" s="36">
        <f t="shared" ca="1" si="91"/>
        <v>24958862934.053387</v>
      </c>
      <c r="O438" s="36">
        <f t="shared" ca="1" si="92"/>
        <v>747577737.70095897</v>
      </c>
      <c r="P438" s="45">
        <f t="shared" ca="1" si="93"/>
        <v>5.7086603595880164E-3</v>
      </c>
    </row>
    <row r="439" spans="1:16" x14ac:dyDescent="0.2">
      <c r="A439" s="106">
        <v>51471.5</v>
      </c>
      <c r="B439" s="106">
        <v>6.0864292470796499E-2</v>
      </c>
      <c r="D439" s="92">
        <f t="shared" si="81"/>
        <v>5.1471499999999999</v>
      </c>
      <c r="E439" s="92">
        <f t="shared" si="82"/>
        <v>6.0864292470796499E-2</v>
      </c>
      <c r="F439" s="36">
        <f t="shared" si="83"/>
        <v>26.493153122499997</v>
      </c>
      <c r="G439" s="36">
        <f t="shared" si="84"/>
        <v>136.36423309447585</v>
      </c>
      <c r="H439" s="36">
        <f t="shared" si="85"/>
        <v>701.88716237223139</v>
      </c>
      <c r="I439" s="36">
        <f t="shared" si="86"/>
        <v>0.3132776429910602</v>
      </c>
      <c r="J439" s="36">
        <f t="shared" si="87"/>
        <v>1.6124870201214354</v>
      </c>
      <c r="K439" s="36">
        <f t="shared" ca="1" si="88"/>
        <v>5.5081887748736943E-2</v>
      </c>
      <c r="L439" s="36">
        <f t="shared" ca="1" si="89"/>
        <v>3.3436204369696652E-5</v>
      </c>
      <c r="M439" s="36">
        <f t="shared" ca="1" si="90"/>
        <v>48188708831.263847</v>
      </c>
      <c r="N439" s="36">
        <f t="shared" ca="1" si="91"/>
        <v>25019233021.795109</v>
      </c>
      <c r="O439" s="36">
        <f t="shared" ca="1" si="92"/>
        <v>749359494.03045511</v>
      </c>
      <c r="P439" s="45">
        <f t="shared" ca="1" si="93"/>
        <v>5.7824047220595559E-3</v>
      </c>
    </row>
    <row r="440" spans="1:16" x14ac:dyDescent="0.2">
      <c r="A440" s="106">
        <v>51472</v>
      </c>
      <c r="B440" s="106">
        <v>6.0708329794579186E-2</v>
      </c>
      <c r="D440" s="92">
        <f t="shared" si="81"/>
        <v>5.1471999999999998</v>
      </c>
      <c r="E440" s="92">
        <f t="shared" si="82"/>
        <v>6.0708329794579186E-2</v>
      </c>
      <c r="F440" s="36">
        <f t="shared" si="83"/>
        <v>26.493667839999997</v>
      </c>
      <c r="G440" s="36">
        <f t="shared" si="84"/>
        <v>136.36820710604798</v>
      </c>
      <c r="H440" s="36">
        <f t="shared" si="85"/>
        <v>701.9144356162501</v>
      </c>
      <c r="I440" s="36">
        <f t="shared" si="86"/>
        <v>0.31247791511865797</v>
      </c>
      <c r="J440" s="36">
        <f t="shared" si="87"/>
        <v>1.6083863246987562</v>
      </c>
      <c r="K440" s="36">
        <f t="shared" ca="1" si="88"/>
        <v>5.5082908379297107E-2</v>
      </c>
      <c r="L440" s="36">
        <f t="shared" ca="1" si="89"/>
        <v>3.1645366099514215E-5</v>
      </c>
      <c r="M440" s="36">
        <f t="shared" ca="1" si="90"/>
        <v>48193621104.180618</v>
      </c>
      <c r="N440" s="36">
        <f t="shared" ca="1" si="91"/>
        <v>25021750755.06673</v>
      </c>
      <c r="O440" s="36">
        <f t="shared" ca="1" si="92"/>
        <v>749433801.20369279</v>
      </c>
      <c r="P440" s="45">
        <f t="shared" ca="1" si="93"/>
        <v>5.6254214152820781E-3</v>
      </c>
    </row>
    <row r="441" spans="1:16" x14ac:dyDescent="0.2">
      <c r="A441" s="106">
        <v>51476</v>
      </c>
      <c r="B441" s="106">
        <v>6.0782212465710472E-2</v>
      </c>
      <c r="D441" s="92">
        <f t="shared" si="81"/>
        <v>5.1475999999999997</v>
      </c>
      <c r="E441" s="92">
        <f t="shared" si="82"/>
        <v>6.0782212465710472E-2</v>
      </c>
      <c r="F441" s="36">
        <f t="shared" si="83"/>
        <v>26.497785759999996</v>
      </c>
      <c r="G441" s="36">
        <f t="shared" si="84"/>
        <v>136.40000197817596</v>
      </c>
      <c r="H441" s="36">
        <f t="shared" si="85"/>
        <v>702.13265018285858</v>
      </c>
      <c r="I441" s="36">
        <f t="shared" si="86"/>
        <v>0.31288251688849122</v>
      </c>
      <c r="J441" s="36">
        <f t="shared" si="87"/>
        <v>1.6105940439351973</v>
      </c>
      <c r="K441" s="36">
        <f t="shared" ca="1" si="88"/>
        <v>5.5091073655597719E-2</v>
      </c>
      <c r="L441" s="36">
        <f t="shared" ca="1" si="89"/>
        <v>3.2389060955971605E-5</v>
      </c>
      <c r="M441" s="36">
        <f t="shared" ca="1" si="90"/>
        <v>48232932458.252861</v>
      </c>
      <c r="N441" s="36">
        <f t="shared" ca="1" si="91"/>
        <v>25041899286.024849</v>
      </c>
      <c r="O441" s="36">
        <f t="shared" ca="1" si="92"/>
        <v>750028452.5893507</v>
      </c>
      <c r="P441" s="45">
        <f t="shared" ca="1" si="93"/>
        <v>5.691138810112753E-3</v>
      </c>
    </row>
    <row r="442" spans="1:16" x14ac:dyDescent="0.2">
      <c r="A442" s="106">
        <v>51476.5</v>
      </c>
      <c r="B442" s="106">
        <v>6.0909695501322858E-2</v>
      </c>
      <c r="D442" s="92">
        <f t="shared" si="81"/>
        <v>5.1476499999999996</v>
      </c>
      <c r="E442" s="92">
        <f t="shared" si="82"/>
        <v>6.0909695501322858E-2</v>
      </c>
      <c r="F442" s="36">
        <f t="shared" si="83"/>
        <v>26.498300522499996</v>
      </c>
      <c r="G442" s="36">
        <f t="shared" si="84"/>
        <v>136.40397668464709</v>
      </c>
      <c r="H442" s="36">
        <f t="shared" si="85"/>
        <v>702.15993058072354</v>
      </c>
      <c r="I442" s="36">
        <f t="shared" si="86"/>
        <v>0.31354179404738458</v>
      </c>
      <c r="J442" s="36">
        <f t="shared" si="87"/>
        <v>1.614003416128019</v>
      </c>
      <c r="K442" s="36">
        <f t="shared" ca="1" si="88"/>
        <v>5.5092094344112691E-2</v>
      </c>
      <c r="L442" s="36">
        <f t="shared" ca="1" si="89"/>
        <v>3.3844483224373076E-5</v>
      </c>
      <c r="M442" s="36">
        <f t="shared" ca="1" si="90"/>
        <v>48237848024.119003</v>
      </c>
      <c r="N442" s="36">
        <f t="shared" ca="1" si="91"/>
        <v>25044418685.625126</v>
      </c>
      <c r="O442" s="36">
        <f t="shared" ca="1" si="92"/>
        <v>750102808.26633036</v>
      </c>
      <c r="P442" s="45">
        <f t="shared" ca="1" si="93"/>
        <v>5.8176011572101671E-3</v>
      </c>
    </row>
    <row r="443" spans="1:16" x14ac:dyDescent="0.2">
      <c r="A443" s="106">
        <v>51480</v>
      </c>
      <c r="B443" s="106">
        <v>6.0779991996241733E-2</v>
      </c>
      <c r="D443" s="92">
        <f t="shared" si="81"/>
        <v>5.1479999999999997</v>
      </c>
      <c r="E443" s="92">
        <f t="shared" si="82"/>
        <v>6.0779991996241733E-2</v>
      </c>
      <c r="F443" s="36">
        <f t="shared" si="83"/>
        <v>26.501903999999996</v>
      </c>
      <c r="G443" s="36">
        <f t="shared" si="84"/>
        <v>136.43180179199996</v>
      </c>
      <c r="H443" s="36">
        <f t="shared" si="85"/>
        <v>702.35091562521575</v>
      </c>
      <c r="I443" s="36">
        <f t="shared" si="86"/>
        <v>0.3128953987966524</v>
      </c>
      <c r="J443" s="36">
        <f t="shared" si="87"/>
        <v>1.6107855130051665</v>
      </c>
      <c r="K443" s="36">
        <f t="shared" ca="1" si="88"/>
        <v>5.5099239344021389E-2</v>
      </c>
      <c r="L443" s="36">
        <f t="shared" ca="1" si="89"/>
        <v>3.2270950695708478E-5</v>
      </c>
      <c r="M443" s="36">
        <f t="shared" ca="1" si="90"/>
        <v>48272267233.374107</v>
      </c>
      <c r="N443" s="36">
        <f t="shared" ca="1" si="91"/>
        <v>25062059668.689545</v>
      </c>
      <c r="O443" s="36">
        <f t="shared" ca="1" si="92"/>
        <v>750623448.95539296</v>
      </c>
      <c r="P443" s="45">
        <f t="shared" ca="1" si="93"/>
        <v>5.6807526522203444E-3</v>
      </c>
    </row>
    <row r="444" spans="1:16" x14ac:dyDescent="0.2">
      <c r="A444" s="106">
        <v>51480.5</v>
      </c>
      <c r="B444" s="106">
        <v>6.0841805796371773E-2</v>
      </c>
      <c r="D444" s="92">
        <f t="shared" si="81"/>
        <v>5.1480499999999996</v>
      </c>
      <c r="E444" s="92">
        <f t="shared" si="82"/>
        <v>6.0841805796371773E-2</v>
      </c>
      <c r="F444" s="36">
        <f t="shared" si="83"/>
        <v>26.502418802499996</v>
      </c>
      <c r="G444" s="36">
        <f t="shared" si="84"/>
        <v>136.43577711621009</v>
      </c>
      <c r="H444" s="36">
        <f t="shared" si="85"/>
        <v>702.3782023831053</v>
      </c>
      <c r="I444" s="36">
        <f t="shared" si="86"/>
        <v>0.31321665833001167</v>
      </c>
      <c r="J444" s="36">
        <f t="shared" si="87"/>
        <v>1.6124550179158164</v>
      </c>
      <c r="K444" s="36">
        <f t="shared" ca="1" si="88"/>
        <v>5.510026008405175E-2</v>
      </c>
      <c r="L444" s="36">
        <f t="shared" ca="1" si="89"/>
        <v>3.2965347166660444E-5</v>
      </c>
      <c r="M444" s="36">
        <f t="shared" ca="1" si="90"/>
        <v>48277185727.506966</v>
      </c>
      <c r="N444" s="36">
        <f t="shared" ca="1" si="91"/>
        <v>25064580550.070744</v>
      </c>
      <c r="O444" s="36">
        <f t="shared" ca="1" si="92"/>
        <v>750697847.76404727</v>
      </c>
      <c r="P444" s="45">
        <f t="shared" ca="1" si="93"/>
        <v>5.7415457123200231E-3</v>
      </c>
    </row>
    <row r="445" spans="1:16" x14ac:dyDescent="0.2">
      <c r="A445" s="106">
        <v>51484.5</v>
      </c>
      <c r="B445" s="106">
        <v>6.0901149896380957E-2</v>
      </c>
      <c r="D445" s="92">
        <f t="shared" si="81"/>
        <v>5.1484500000000004</v>
      </c>
      <c r="E445" s="92">
        <f t="shared" si="82"/>
        <v>6.0901149896380957E-2</v>
      </c>
      <c r="F445" s="36">
        <f t="shared" si="83"/>
        <v>26.506537402500005</v>
      </c>
      <c r="G445" s="36">
        <f t="shared" si="84"/>
        <v>136.46758248990116</v>
      </c>
      <c r="H445" s="36">
        <f t="shared" si="85"/>
        <v>702.59652507013175</v>
      </c>
      <c r="I445" s="36">
        <f t="shared" si="86"/>
        <v>0.31354652518402254</v>
      </c>
      <c r="J445" s="36">
        <f t="shared" si="87"/>
        <v>1.614278607583681</v>
      </c>
      <c r="K445" s="36">
        <f t="shared" ca="1" si="88"/>
        <v>5.5108426236113894E-2</v>
      </c>
      <c r="L445" s="36">
        <f t="shared" ca="1" si="89"/>
        <v>3.3555647404217841E-5</v>
      </c>
      <c r="M445" s="36">
        <f t="shared" ca="1" si="90"/>
        <v>48316546862.114059</v>
      </c>
      <c r="N445" s="36">
        <f t="shared" ca="1" si="91"/>
        <v>25084754271.304688</v>
      </c>
      <c r="O445" s="36">
        <f t="shared" ca="1" si="92"/>
        <v>751293232.38818753</v>
      </c>
      <c r="P445" s="45">
        <f t="shared" ca="1" si="93"/>
        <v>5.7927236602670629E-3</v>
      </c>
    </row>
    <row r="446" spans="1:16" x14ac:dyDescent="0.2">
      <c r="A446" s="106">
        <v>51485</v>
      </c>
      <c r="B446" s="106">
        <v>6.077611703221919E-2</v>
      </c>
      <c r="D446" s="92">
        <f t="shared" si="81"/>
        <v>5.1485000000000003</v>
      </c>
      <c r="E446" s="92">
        <f t="shared" si="82"/>
        <v>6.077611703221919E-2</v>
      </c>
      <c r="F446" s="36">
        <f t="shared" si="83"/>
        <v>26.507052250000005</v>
      </c>
      <c r="G446" s="36">
        <f t="shared" si="84"/>
        <v>136.47155850912503</v>
      </c>
      <c r="H446" s="36">
        <f t="shared" si="85"/>
        <v>702.6238189842303</v>
      </c>
      <c r="I446" s="36">
        <f t="shared" si="86"/>
        <v>0.31290583854038051</v>
      </c>
      <c r="J446" s="36">
        <f t="shared" si="87"/>
        <v>1.610995709725149</v>
      </c>
      <c r="K446" s="36">
        <f t="shared" ca="1" si="88"/>
        <v>5.5109447034099063E-2</v>
      </c>
      <c r="L446" s="36">
        <f t="shared" ca="1" si="89"/>
        <v>3.2111148867594763E-5</v>
      </c>
      <c r="M446" s="36">
        <f t="shared" ca="1" si="90"/>
        <v>48321468651.897926</v>
      </c>
      <c r="N446" s="36">
        <f t="shared" ca="1" si="91"/>
        <v>25087276820.36441</v>
      </c>
      <c r="O446" s="36">
        <f t="shared" ca="1" si="92"/>
        <v>751367679.73937416</v>
      </c>
      <c r="P446" s="45">
        <f t="shared" ca="1" si="93"/>
        <v>5.6666699981201274E-3</v>
      </c>
    </row>
    <row r="447" spans="1:16" x14ac:dyDescent="0.2">
      <c r="A447" s="106">
        <v>51488.5</v>
      </c>
      <c r="B447" s="106">
        <v>6.0967936762608588E-2</v>
      </c>
      <c r="D447" s="92">
        <f t="shared" si="81"/>
        <v>5.1488500000000004</v>
      </c>
      <c r="E447" s="92">
        <f t="shared" si="82"/>
        <v>6.0967936762608588E-2</v>
      </c>
      <c r="F447" s="36">
        <f t="shared" si="83"/>
        <v>26.510656322500004</v>
      </c>
      <c r="G447" s="36">
        <f t="shared" si="84"/>
        <v>136.49939280610417</v>
      </c>
      <c r="H447" s="36">
        <f t="shared" si="85"/>
        <v>702.81489864970945</v>
      </c>
      <c r="I447" s="36">
        <f t="shared" si="86"/>
        <v>0.31391476120015727</v>
      </c>
      <c r="J447" s="36">
        <f t="shared" si="87"/>
        <v>1.6163000182054299</v>
      </c>
      <c r="K447" s="36">
        <f t="shared" ca="1" si="88"/>
        <v>5.5116592800299083E-2</v>
      </c>
      <c r="L447" s="36">
        <f t="shared" ca="1" si="89"/>
        <v>3.4238226165255896E-5</v>
      </c>
      <c r="M447" s="36">
        <f t="shared" ca="1" si="90"/>
        <v>48355931436.982101</v>
      </c>
      <c r="N447" s="36">
        <f t="shared" ca="1" si="91"/>
        <v>25104939853.844936</v>
      </c>
      <c r="O447" s="36">
        <f t="shared" ca="1" si="92"/>
        <v>751888962.26859164</v>
      </c>
      <c r="P447" s="45">
        <f t="shared" ca="1" si="93"/>
        <v>5.8513439623095048E-3</v>
      </c>
    </row>
    <row r="448" spans="1:16" x14ac:dyDescent="0.2">
      <c r="A448" s="106">
        <v>51489</v>
      </c>
      <c r="B448" s="106">
        <v>6.0726436939148698E-2</v>
      </c>
      <c r="D448" s="92">
        <f t="shared" si="81"/>
        <v>5.1489000000000003</v>
      </c>
      <c r="E448" s="92">
        <f t="shared" si="82"/>
        <v>6.0726436939148698E-2</v>
      </c>
      <c r="F448" s="36">
        <f t="shared" si="83"/>
        <v>26.511171210000004</v>
      </c>
      <c r="G448" s="36">
        <f t="shared" si="84"/>
        <v>136.50336944316902</v>
      </c>
      <c r="H448" s="36">
        <f t="shared" si="85"/>
        <v>702.84219892593308</v>
      </c>
      <c r="I448" s="36">
        <f t="shared" si="86"/>
        <v>0.31267435115598274</v>
      </c>
      <c r="J448" s="36">
        <f t="shared" si="87"/>
        <v>1.6099289666670396</v>
      </c>
      <c r="K448" s="36">
        <f t="shared" ca="1" si="88"/>
        <v>5.5117613649799627E-2</v>
      </c>
      <c r="L448" s="36">
        <f t="shared" ca="1" si="89"/>
        <v>3.1458898691144535E-5</v>
      </c>
      <c r="M448" s="36">
        <f t="shared" ca="1" si="90"/>
        <v>48360856157.434242</v>
      </c>
      <c r="N448" s="36">
        <f t="shared" ca="1" si="91"/>
        <v>25107463885.885559</v>
      </c>
      <c r="O448" s="36">
        <f t="shared" ca="1" si="92"/>
        <v>751963452.78594148</v>
      </c>
      <c r="P448" s="45">
        <f t="shared" ca="1" si="93"/>
        <v>5.6088232893490714E-3</v>
      </c>
    </row>
    <row r="449" spans="1:16" x14ac:dyDescent="0.2">
      <c r="A449" s="106">
        <v>51493</v>
      </c>
      <c r="B449" s="106">
        <v>6.0766317154048011E-2</v>
      </c>
      <c r="D449" s="92">
        <f t="shared" si="81"/>
        <v>5.1493000000000002</v>
      </c>
      <c r="E449" s="92">
        <f t="shared" si="82"/>
        <v>6.0766317154048011E-2</v>
      </c>
      <c r="F449" s="36">
        <f t="shared" si="83"/>
        <v>26.515290490000002</v>
      </c>
      <c r="G449" s="36">
        <f t="shared" si="84"/>
        <v>136.53518532015701</v>
      </c>
      <c r="H449" s="36">
        <f t="shared" si="85"/>
        <v>703.06062976908458</v>
      </c>
      <c r="I449" s="36">
        <f t="shared" si="86"/>
        <v>0.31290399692133941</v>
      </c>
      <c r="J449" s="36">
        <f t="shared" si="87"/>
        <v>1.611236551347053</v>
      </c>
      <c r="K449" s="36">
        <f t="shared" ca="1" si="88"/>
        <v>5.5125780677623276E-2</v>
      </c>
      <c r="L449" s="36">
        <f t="shared" ca="1" si="89"/>
        <v>3.1815651741877961E-5</v>
      </c>
      <c r="M449" s="36">
        <f t="shared" ca="1" si="90"/>
        <v>48400267113.405907</v>
      </c>
      <c r="N449" s="36">
        <f t="shared" ca="1" si="91"/>
        <v>25127662817.796764</v>
      </c>
      <c r="O449" s="36">
        <f t="shared" ca="1" si="92"/>
        <v>752559571.23486698</v>
      </c>
      <c r="P449" s="45">
        <f t="shared" ca="1" si="93"/>
        <v>5.6405364764247345E-3</v>
      </c>
    </row>
    <row r="450" spans="1:16" x14ac:dyDescent="0.2">
      <c r="A450" s="106">
        <v>51493</v>
      </c>
      <c r="B450" s="106">
        <v>6.0851783535326831E-2</v>
      </c>
      <c r="D450" s="92">
        <f t="shared" si="81"/>
        <v>5.1493000000000002</v>
      </c>
      <c r="E450" s="92">
        <f t="shared" si="82"/>
        <v>6.0851783535326831E-2</v>
      </c>
      <c r="F450" s="36">
        <f t="shared" si="83"/>
        <v>26.515290490000002</v>
      </c>
      <c r="G450" s="36">
        <f t="shared" si="84"/>
        <v>136.53518532015701</v>
      </c>
      <c r="H450" s="36">
        <f t="shared" si="85"/>
        <v>703.06062976908458</v>
      </c>
      <c r="I450" s="36">
        <f t="shared" si="86"/>
        <v>0.31334408895845844</v>
      </c>
      <c r="J450" s="36">
        <f t="shared" si="87"/>
        <v>1.6135027172737901</v>
      </c>
      <c r="K450" s="36">
        <f t="shared" ca="1" si="88"/>
        <v>5.5125780677623276E-2</v>
      </c>
      <c r="L450" s="36">
        <f t="shared" ca="1" si="89"/>
        <v>3.2787108726429278E-5</v>
      </c>
      <c r="M450" s="36">
        <f t="shared" ca="1" si="90"/>
        <v>48400267113.405907</v>
      </c>
      <c r="N450" s="36">
        <f t="shared" ca="1" si="91"/>
        <v>25127662817.796764</v>
      </c>
      <c r="O450" s="36">
        <f t="shared" ca="1" si="92"/>
        <v>752559571.23486698</v>
      </c>
      <c r="P450" s="45">
        <f t="shared" ca="1" si="93"/>
        <v>5.7260028577035549E-3</v>
      </c>
    </row>
    <row r="451" spans="1:16" x14ac:dyDescent="0.2">
      <c r="A451" s="106">
        <v>51493.5</v>
      </c>
      <c r="B451" s="106">
        <v>6.0859313562104944E-2</v>
      </c>
      <c r="D451" s="92">
        <f t="shared" si="81"/>
        <v>5.1493500000000001</v>
      </c>
      <c r="E451" s="92">
        <f t="shared" si="82"/>
        <v>6.0859313562104944E-2</v>
      </c>
      <c r="F451" s="36">
        <f t="shared" si="83"/>
        <v>26.515805422500001</v>
      </c>
      <c r="G451" s="36">
        <f t="shared" si="84"/>
        <v>136.5391626523504</v>
      </c>
      <c r="H451" s="36">
        <f t="shared" si="85"/>
        <v>703.08793720388053</v>
      </c>
      <c r="I451" s="36">
        <f t="shared" si="86"/>
        <v>0.31338590629102508</v>
      </c>
      <c r="J451" s="36">
        <f t="shared" si="87"/>
        <v>1.6137337165596901</v>
      </c>
      <c r="K451" s="36">
        <f t="shared" ca="1" si="88"/>
        <v>5.5126801585078627E-2</v>
      </c>
      <c r="L451" s="36">
        <f t="shared" ca="1" si="89"/>
        <v>3.286169356675017E-5</v>
      </c>
      <c r="M451" s="36">
        <f t="shared" ca="1" si="90"/>
        <v>48405195132.211586</v>
      </c>
      <c r="N451" s="36">
        <f t="shared" ca="1" si="91"/>
        <v>25130188518.866348</v>
      </c>
      <c r="O451" s="36">
        <f t="shared" ca="1" si="92"/>
        <v>752634110.33355618</v>
      </c>
      <c r="P451" s="45">
        <f t="shared" ca="1" si="93"/>
        <v>5.7325119770263167E-3</v>
      </c>
    </row>
    <row r="452" spans="1:16" x14ac:dyDescent="0.2">
      <c r="A452" s="106">
        <v>51493.5</v>
      </c>
      <c r="B452" s="106">
        <v>6.1013043428829405E-2</v>
      </c>
      <c r="D452" s="92">
        <f t="shared" si="81"/>
        <v>5.1493500000000001</v>
      </c>
      <c r="E452" s="92">
        <f t="shared" si="82"/>
        <v>6.1013043428829405E-2</v>
      </c>
      <c r="F452" s="36">
        <f t="shared" si="83"/>
        <v>26.515805422500001</v>
      </c>
      <c r="G452" s="36">
        <f t="shared" si="84"/>
        <v>136.5391626523504</v>
      </c>
      <c r="H452" s="36">
        <f t="shared" si="85"/>
        <v>703.08793720388053</v>
      </c>
      <c r="I452" s="36">
        <f t="shared" si="86"/>
        <v>0.31417751518024273</v>
      </c>
      <c r="J452" s="36">
        <f t="shared" si="87"/>
        <v>1.6178099877933829</v>
      </c>
      <c r="K452" s="36">
        <f t="shared" ca="1" si="88"/>
        <v>5.5126801585078627E-2</v>
      </c>
      <c r="L452" s="36">
        <f t="shared" ca="1" si="89"/>
        <v>3.4647843043122557E-5</v>
      </c>
      <c r="M452" s="36">
        <f t="shared" ca="1" si="90"/>
        <v>48405195132.211586</v>
      </c>
      <c r="N452" s="36">
        <f t="shared" ca="1" si="91"/>
        <v>25130188518.866348</v>
      </c>
      <c r="O452" s="36">
        <f t="shared" ca="1" si="92"/>
        <v>752634110.33355618</v>
      </c>
      <c r="P452" s="45">
        <f t="shared" ca="1" si="93"/>
        <v>5.886241843750778E-3</v>
      </c>
    </row>
    <row r="453" spans="1:16" x14ac:dyDescent="0.2">
      <c r="A453" s="106">
        <v>51497</v>
      </c>
      <c r="B453" s="106">
        <v>6.0902498706127517E-2</v>
      </c>
      <c r="D453" s="92">
        <f t="shared" si="81"/>
        <v>5.1497000000000002</v>
      </c>
      <c r="E453" s="92">
        <f t="shared" si="82"/>
        <v>6.0902498706127517E-2</v>
      </c>
      <c r="F453" s="36">
        <f t="shared" si="83"/>
        <v>26.519410090000001</v>
      </c>
      <c r="G453" s="36">
        <f t="shared" si="84"/>
        <v>136.56700614047301</v>
      </c>
      <c r="H453" s="36">
        <f t="shared" si="85"/>
        <v>703.2791115215939</v>
      </c>
      <c r="I453" s="36">
        <f t="shared" si="86"/>
        <v>0.31362959758694486</v>
      </c>
      <c r="J453" s="36">
        <f t="shared" si="87"/>
        <v>1.6150983386934901</v>
      </c>
      <c r="K453" s="36">
        <f t="shared" ca="1" si="88"/>
        <v>5.5133948117569984E-2</v>
      </c>
      <c r="L453" s="36">
        <f t="shared" ca="1" si="89"/>
        <v>3.3276175892747461E-5</v>
      </c>
      <c r="M453" s="36">
        <f t="shared" ca="1" si="90"/>
        <v>48439701528.858253</v>
      </c>
      <c r="N453" s="36">
        <f t="shared" ca="1" si="91"/>
        <v>25147873620.617676</v>
      </c>
      <c r="O453" s="36">
        <f t="shared" ca="1" si="92"/>
        <v>753156035.2160449</v>
      </c>
      <c r="P453" s="45">
        <f t="shared" ca="1" si="93"/>
        <v>5.7685505885575333E-3</v>
      </c>
    </row>
    <row r="454" spans="1:16" x14ac:dyDescent="0.2">
      <c r="A454" s="106">
        <v>51497.5</v>
      </c>
      <c r="B454" s="106">
        <v>6.0863516191602685E-2</v>
      </c>
      <c r="D454" s="92">
        <f t="shared" si="81"/>
        <v>5.14975</v>
      </c>
      <c r="E454" s="92">
        <f t="shared" si="82"/>
        <v>6.0863516191602685E-2</v>
      </c>
      <c r="F454" s="36">
        <f t="shared" si="83"/>
        <v>26.5199250625</v>
      </c>
      <c r="G454" s="36">
        <f t="shared" si="84"/>
        <v>136.57098409060939</v>
      </c>
      <c r="H454" s="36">
        <f t="shared" si="85"/>
        <v>703.30642532061563</v>
      </c>
      <c r="I454" s="36">
        <f t="shared" si="86"/>
        <v>0.31343189250770592</v>
      </c>
      <c r="J454" s="36">
        <f t="shared" si="87"/>
        <v>1.6140958884415586</v>
      </c>
      <c r="K454" s="36">
        <f t="shared" ca="1" si="88"/>
        <v>5.5134969076540724E-2</v>
      </c>
      <c r="L454" s="36">
        <f t="shared" ca="1" si="89"/>
        <v>3.281625204948471E-5</v>
      </c>
      <c r="M454" s="36">
        <f t="shared" ca="1" si="90"/>
        <v>48444632480.73513</v>
      </c>
      <c r="N454" s="36">
        <f t="shared" ca="1" si="91"/>
        <v>25150400805.868793</v>
      </c>
      <c r="O454" s="36">
        <f t="shared" ca="1" si="92"/>
        <v>753230617.51539624</v>
      </c>
      <c r="P454" s="45">
        <f t="shared" ca="1" si="93"/>
        <v>5.7285471150619605E-3</v>
      </c>
    </row>
    <row r="455" spans="1:16" x14ac:dyDescent="0.2">
      <c r="A455" s="106">
        <v>51497.5</v>
      </c>
      <c r="B455" s="106">
        <v>6.0905185768206138E-2</v>
      </c>
      <c r="D455" s="92">
        <f t="shared" si="81"/>
        <v>5.14975</v>
      </c>
      <c r="E455" s="92">
        <f t="shared" si="82"/>
        <v>6.0905185768206138E-2</v>
      </c>
      <c r="F455" s="36">
        <f t="shared" si="83"/>
        <v>26.5199250625</v>
      </c>
      <c r="G455" s="36">
        <f t="shared" si="84"/>
        <v>136.57098409060939</v>
      </c>
      <c r="H455" s="36">
        <f t="shared" si="85"/>
        <v>703.30642532061563</v>
      </c>
      <c r="I455" s="36">
        <f t="shared" si="86"/>
        <v>0.31364648040981957</v>
      </c>
      <c r="J455" s="36">
        <f t="shared" si="87"/>
        <v>1.6152009624904684</v>
      </c>
      <c r="K455" s="36">
        <f t="shared" ca="1" si="88"/>
        <v>5.5134969076540724E-2</v>
      </c>
      <c r="L455" s="36">
        <f t="shared" ca="1" si="89"/>
        <v>3.3295400668774159E-5</v>
      </c>
      <c r="M455" s="36">
        <f t="shared" ca="1" si="90"/>
        <v>48444632480.73513</v>
      </c>
      <c r="N455" s="36">
        <f t="shared" ca="1" si="91"/>
        <v>25150400805.868793</v>
      </c>
      <c r="O455" s="36">
        <f t="shared" ca="1" si="92"/>
        <v>753230617.51539624</v>
      </c>
      <c r="P455" s="45">
        <f t="shared" ca="1" si="93"/>
        <v>5.7702166916654141E-3</v>
      </c>
    </row>
    <row r="456" spans="1:16" x14ac:dyDescent="0.2">
      <c r="A456" s="106">
        <v>51498</v>
      </c>
      <c r="B456" s="106">
        <v>6.0752716723072808E-2</v>
      </c>
      <c r="D456" s="92">
        <f t="shared" si="81"/>
        <v>5.1497999999999999</v>
      </c>
      <c r="E456" s="92">
        <f t="shared" si="82"/>
        <v>6.0752716723072808E-2</v>
      </c>
      <c r="F456" s="36">
        <f t="shared" si="83"/>
        <v>26.52044004</v>
      </c>
      <c r="G456" s="36">
        <f t="shared" si="84"/>
        <v>136.57496211799199</v>
      </c>
      <c r="H456" s="36">
        <f t="shared" si="85"/>
        <v>703.33373991523524</v>
      </c>
      <c r="I456" s="36">
        <f t="shared" si="86"/>
        <v>0.31286434058048035</v>
      </c>
      <c r="J456" s="36">
        <f t="shared" si="87"/>
        <v>1.6111887811213577</v>
      </c>
      <c r="K456" s="36">
        <f t="shared" ca="1" si="88"/>
        <v>5.5135990041950883E-2</v>
      </c>
      <c r="L456" s="36">
        <f t="shared" ca="1" si="89"/>
        <v>3.1547618610426916E-5</v>
      </c>
      <c r="M456" s="36">
        <f t="shared" ca="1" si="90"/>
        <v>48449563799.325424</v>
      </c>
      <c r="N456" s="36">
        <f t="shared" ca="1" si="91"/>
        <v>25152928176.682346</v>
      </c>
      <c r="O456" s="36">
        <f t="shared" ca="1" si="92"/>
        <v>753305205.21597588</v>
      </c>
      <c r="P456" s="45">
        <f t="shared" ca="1" si="93"/>
        <v>5.6167266811219252E-3</v>
      </c>
    </row>
    <row r="457" spans="1:16" x14ac:dyDescent="0.2">
      <c r="A457" s="106">
        <v>51498</v>
      </c>
      <c r="B457" s="106">
        <v>6.075593253626721E-2</v>
      </c>
      <c r="D457" s="92">
        <f t="shared" si="81"/>
        <v>5.1497999999999999</v>
      </c>
      <c r="E457" s="92">
        <f t="shared" si="82"/>
        <v>6.075593253626721E-2</v>
      </c>
      <c r="F457" s="36">
        <f t="shared" si="83"/>
        <v>26.52044004</v>
      </c>
      <c r="G457" s="36">
        <f t="shared" si="84"/>
        <v>136.57496211799199</v>
      </c>
      <c r="H457" s="36">
        <f t="shared" si="85"/>
        <v>703.33373991523524</v>
      </c>
      <c r="I457" s="36">
        <f t="shared" si="86"/>
        <v>0.31288090137526886</v>
      </c>
      <c r="J457" s="36">
        <f t="shared" si="87"/>
        <v>1.6112740659023597</v>
      </c>
      <c r="K457" s="36">
        <f t="shared" ca="1" si="88"/>
        <v>5.5135990041950883E-2</v>
      </c>
      <c r="L457" s="36">
        <f t="shared" ca="1" si="89"/>
        <v>3.158375363942242E-5</v>
      </c>
      <c r="M457" s="36">
        <f t="shared" ca="1" si="90"/>
        <v>48449563799.325424</v>
      </c>
      <c r="N457" s="36">
        <f t="shared" ca="1" si="91"/>
        <v>25152928176.682346</v>
      </c>
      <c r="O457" s="36">
        <f t="shared" ca="1" si="92"/>
        <v>753305205.21597588</v>
      </c>
      <c r="P457" s="45">
        <f t="shared" ca="1" si="93"/>
        <v>5.6199424943163268E-3</v>
      </c>
    </row>
    <row r="458" spans="1:16" x14ac:dyDescent="0.2">
      <c r="A458" s="106">
        <v>51501.5</v>
      </c>
      <c r="B458" s="106">
        <v>6.0890325068612583E-2</v>
      </c>
      <c r="D458" s="92">
        <f t="shared" si="81"/>
        <v>5.15015</v>
      </c>
      <c r="E458" s="92">
        <f t="shared" si="82"/>
        <v>6.0890325068612583E-2</v>
      </c>
      <c r="F458" s="36">
        <f t="shared" si="83"/>
        <v>26.524045022500001</v>
      </c>
      <c r="G458" s="36">
        <f t="shared" si="84"/>
        <v>136.60281047262839</v>
      </c>
      <c r="H458" s="36">
        <f t="shared" si="85"/>
        <v>703.52496435560704</v>
      </c>
      <c r="I458" s="36">
        <f t="shared" si="86"/>
        <v>0.3135943076521151</v>
      </c>
      <c r="J458" s="36">
        <f t="shared" si="87"/>
        <v>1.6150577235545407</v>
      </c>
      <c r="K458" s="36">
        <f t="shared" ca="1" si="88"/>
        <v>5.5143136980125892E-2</v>
      </c>
      <c r="L458" s="36">
        <f t="shared" ca="1" si="89"/>
        <v>3.3030170924443301E-5</v>
      </c>
      <c r="M458" s="36">
        <f t="shared" ca="1" si="90"/>
        <v>48484093298.917702</v>
      </c>
      <c r="N458" s="36">
        <f t="shared" ca="1" si="91"/>
        <v>25170624968.866741</v>
      </c>
      <c r="O458" s="36">
        <f t="shared" ca="1" si="92"/>
        <v>753827470.37564313</v>
      </c>
      <c r="P458" s="45">
        <f t="shared" ca="1" si="93"/>
        <v>5.7471880884866905E-3</v>
      </c>
    </row>
    <row r="459" spans="1:16" x14ac:dyDescent="0.2">
      <c r="A459" s="106">
        <v>51502</v>
      </c>
      <c r="B459" s="106">
        <v>6.0757653729524463E-2</v>
      </c>
      <c r="D459" s="92">
        <f t="shared" si="81"/>
        <v>5.1501999999999999</v>
      </c>
      <c r="E459" s="92">
        <f t="shared" si="82"/>
        <v>6.0757653729524463E-2</v>
      </c>
      <c r="F459" s="36">
        <f t="shared" si="83"/>
        <v>26.524560039999997</v>
      </c>
      <c r="G459" s="36">
        <f t="shared" si="84"/>
        <v>136.60678911800798</v>
      </c>
      <c r="H459" s="36">
        <f t="shared" si="85"/>
        <v>703.55228531556463</v>
      </c>
      <c r="I459" s="36">
        <f t="shared" si="86"/>
        <v>0.31291406823779688</v>
      </c>
      <c r="J459" s="36">
        <f t="shared" si="87"/>
        <v>1.6115700342383015</v>
      </c>
      <c r="K459" s="36">
        <f t="shared" ca="1" si="88"/>
        <v>5.5144157997051427E-2</v>
      </c>
      <c r="L459" s="36">
        <f t="shared" ca="1" si="89"/>
        <v>3.1511334338492998E-5</v>
      </c>
      <c r="M459" s="36">
        <f t="shared" ca="1" si="90"/>
        <v>48489027551.851509</v>
      </c>
      <c r="N459" s="36">
        <f t="shared" ca="1" si="91"/>
        <v>25173153824.497608</v>
      </c>
      <c r="O459" s="36">
        <f t="shared" ca="1" si="92"/>
        <v>753902101.29515755</v>
      </c>
      <c r="P459" s="45">
        <f t="shared" ca="1" si="93"/>
        <v>5.6134957324730367E-3</v>
      </c>
    </row>
    <row r="460" spans="1:16" x14ac:dyDescent="0.2">
      <c r="A460" s="106">
        <v>51502</v>
      </c>
      <c r="B460" s="106">
        <v>6.0793307799031027E-2</v>
      </c>
      <c r="D460" s="92">
        <f t="shared" si="81"/>
        <v>5.1501999999999999</v>
      </c>
      <c r="E460" s="92">
        <f t="shared" si="82"/>
        <v>6.0793307799031027E-2</v>
      </c>
      <c r="F460" s="36">
        <f t="shared" si="83"/>
        <v>26.524560039999997</v>
      </c>
      <c r="G460" s="36">
        <f t="shared" si="84"/>
        <v>136.60678911800798</v>
      </c>
      <c r="H460" s="36">
        <f t="shared" si="85"/>
        <v>703.55228531556463</v>
      </c>
      <c r="I460" s="36">
        <f t="shared" si="86"/>
        <v>0.3130976938265696</v>
      </c>
      <c r="J460" s="36">
        <f t="shared" si="87"/>
        <v>1.6125157427455987</v>
      </c>
      <c r="K460" s="36">
        <f t="shared" ca="1" si="88"/>
        <v>5.5144157997051427E-2</v>
      </c>
      <c r="L460" s="36">
        <f t="shared" ca="1" si="89"/>
        <v>3.1912893485206152E-5</v>
      </c>
      <c r="M460" s="36">
        <f t="shared" ca="1" si="90"/>
        <v>48489027551.851509</v>
      </c>
      <c r="N460" s="36">
        <f t="shared" ca="1" si="91"/>
        <v>25173153824.497608</v>
      </c>
      <c r="O460" s="36">
        <f t="shared" ca="1" si="92"/>
        <v>753902101.29515755</v>
      </c>
      <c r="P460" s="45">
        <f t="shared" ca="1" si="93"/>
        <v>5.6491498019795999E-3</v>
      </c>
    </row>
    <row r="461" spans="1:16" x14ac:dyDescent="0.2">
      <c r="A461" s="106">
        <v>51502.5</v>
      </c>
      <c r="B461" s="106">
        <v>6.0883508464030456E-2</v>
      </c>
      <c r="D461" s="92">
        <f t="shared" si="81"/>
        <v>5.1502499999999998</v>
      </c>
      <c r="E461" s="92">
        <f t="shared" si="82"/>
        <v>6.0883508464030456E-2</v>
      </c>
      <c r="F461" s="36">
        <f t="shared" si="83"/>
        <v>26.525075062499997</v>
      </c>
      <c r="G461" s="36">
        <f t="shared" si="84"/>
        <v>136.61076784064062</v>
      </c>
      <c r="H461" s="36">
        <f t="shared" si="85"/>
        <v>703.57960707125926</v>
      </c>
      <c r="I461" s="36">
        <f t="shared" si="86"/>
        <v>0.31356528946687284</v>
      </c>
      <c r="J461" s="36">
        <f t="shared" si="87"/>
        <v>1.6149396320767617</v>
      </c>
      <c r="K461" s="36">
        <f t="shared" ca="1" si="88"/>
        <v>5.5145179020416407E-2</v>
      </c>
      <c r="L461" s="36">
        <f t="shared" ca="1" si="89"/>
        <v>3.2928424803447919E-5</v>
      </c>
      <c r="M461" s="36">
        <f t="shared" ca="1" si="90"/>
        <v>48493962171.657799</v>
      </c>
      <c r="N461" s="36">
        <f t="shared" ca="1" si="91"/>
        <v>25175682865.77039</v>
      </c>
      <c r="O461" s="36">
        <f t="shared" ca="1" si="92"/>
        <v>753976737.61818302</v>
      </c>
      <c r="P461" s="45">
        <f t="shared" ca="1" si="93"/>
        <v>5.7383294436140486E-3</v>
      </c>
    </row>
    <row r="462" spans="1:16" x14ac:dyDescent="0.2">
      <c r="A462" s="106">
        <v>51506</v>
      </c>
      <c r="B462" s="106">
        <v>6.078689682908589E-2</v>
      </c>
      <c r="D462" s="92">
        <f t="shared" si="81"/>
        <v>5.1505999999999998</v>
      </c>
      <c r="E462" s="92">
        <f t="shared" si="82"/>
        <v>6.078689682908589E-2</v>
      </c>
      <c r="F462" s="36">
        <f t="shared" si="83"/>
        <v>26.528680359999999</v>
      </c>
      <c r="G462" s="36">
        <f t="shared" si="84"/>
        <v>136.638621062216</v>
      </c>
      <c r="H462" s="36">
        <f t="shared" si="85"/>
        <v>703.77088164304973</v>
      </c>
      <c r="I462" s="36">
        <f t="shared" si="86"/>
        <v>0.31308899080788977</v>
      </c>
      <c r="J462" s="36">
        <f t="shared" si="87"/>
        <v>1.612596156055117</v>
      </c>
      <c r="K462" s="36">
        <f t="shared" ca="1" si="88"/>
        <v>5.5152326364275056E-2</v>
      </c>
      <c r="L462" s="36">
        <f t="shared" ca="1" si="89"/>
        <v>3.1748384322918577E-5</v>
      </c>
      <c r="M462" s="36">
        <f t="shared" ca="1" si="90"/>
        <v>48528514784.217033</v>
      </c>
      <c r="N462" s="36">
        <f t="shared" ca="1" si="91"/>
        <v>25193391353.395164</v>
      </c>
      <c r="O462" s="36">
        <f t="shared" ca="1" si="92"/>
        <v>754499343.19893062</v>
      </c>
      <c r="P462" s="45">
        <f t="shared" ca="1" si="93"/>
        <v>5.6345704648108341E-3</v>
      </c>
    </row>
    <row r="463" spans="1:16" x14ac:dyDescent="0.2">
      <c r="A463" s="106">
        <v>51506</v>
      </c>
      <c r="B463" s="106">
        <v>6.0818472040409688E-2</v>
      </c>
      <c r="D463" s="92">
        <f t="shared" si="81"/>
        <v>5.1505999999999998</v>
      </c>
      <c r="E463" s="92">
        <f t="shared" si="82"/>
        <v>6.0818472040409688E-2</v>
      </c>
      <c r="F463" s="36">
        <f t="shared" si="83"/>
        <v>26.528680359999999</v>
      </c>
      <c r="G463" s="36">
        <f t="shared" si="84"/>
        <v>136.638621062216</v>
      </c>
      <c r="H463" s="36">
        <f t="shared" si="85"/>
        <v>703.77088164304973</v>
      </c>
      <c r="I463" s="36">
        <f t="shared" si="86"/>
        <v>0.31325162209133411</v>
      </c>
      <c r="J463" s="36">
        <f t="shared" si="87"/>
        <v>1.6134338047436254</v>
      </c>
      <c r="K463" s="36">
        <f t="shared" ca="1" si="88"/>
        <v>5.5152326364275056E-2</v>
      </c>
      <c r="L463" s="36">
        <f t="shared" ca="1" si="89"/>
        <v>3.2105206823179187E-5</v>
      </c>
      <c r="M463" s="36">
        <f t="shared" ca="1" si="90"/>
        <v>48528514784.217033</v>
      </c>
      <c r="N463" s="36">
        <f t="shared" ca="1" si="91"/>
        <v>25193391353.395164</v>
      </c>
      <c r="O463" s="36">
        <f t="shared" ca="1" si="92"/>
        <v>754499343.19893062</v>
      </c>
      <c r="P463" s="45">
        <f t="shared" ca="1" si="93"/>
        <v>5.6661456761346318E-3</v>
      </c>
    </row>
    <row r="464" spans="1:16" x14ac:dyDescent="0.2">
      <c r="A464" s="106">
        <v>51506.5</v>
      </c>
      <c r="B464" s="106">
        <v>6.0831557631900068E-2</v>
      </c>
      <c r="D464" s="92">
        <f t="shared" si="81"/>
        <v>5.1506499999999997</v>
      </c>
      <c r="E464" s="92">
        <f t="shared" si="82"/>
        <v>6.0831557631900068E-2</v>
      </c>
      <c r="F464" s="36">
        <f t="shared" si="83"/>
        <v>26.529195422499996</v>
      </c>
      <c r="G464" s="36">
        <f t="shared" si="84"/>
        <v>136.6426004028996</v>
      </c>
      <c r="H464" s="36">
        <f t="shared" si="85"/>
        <v>703.79820976519477</v>
      </c>
      <c r="I464" s="36">
        <f t="shared" si="86"/>
        <v>0.31332206231674609</v>
      </c>
      <c r="J464" s="36">
        <f t="shared" si="87"/>
        <v>1.6138122802717481</v>
      </c>
      <c r="K464" s="36">
        <f t="shared" ca="1" si="88"/>
        <v>5.5153347439155398E-2</v>
      </c>
      <c r="L464" s="36">
        <f t="shared" ca="1" si="89"/>
        <v>3.2242070992989469E-5</v>
      </c>
      <c r="M464" s="36">
        <f t="shared" ca="1" si="90"/>
        <v>48533452339.639626</v>
      </c>
      <c r="N464" s="36">
        <f t="shared" ca="1" si="91"/>
        <v>25195921880.121174</v>
      </c>
      <c r="O464" s="36">
        <f t="shared" ca="1" si="92"/>
        <v>754574022.75916421</v>
      </c>
      <c r="P464" s="45">
        <f t="shared" ca="1" si="93"/>
        <v>5.6782101927446704E-3</v>
      </c>
    </row>
    <row r="465" spans="1:16" x14ac:dyDescent="0.2">
      <c r="A465" s="106">
        <v>51506.5</v>
      </c>
      <c r="B465" s="106">
        <v>6.0880496574100107E-2</v>
      </c>
      <c r="D465" s="92">
        <f t="shared" si="81"/>
        <v>5.1506499999999997</v>
      </c>
      <c r="E465" s="92">
        <f t="shared" si="82"/>
        <v>6.0880496574100107E-2</v>
      </c>
      <c r="F465" s="36">
        <f t="shared" si="83"/>
        <v>26.529195422499996</v>
      </c>
      <c r="G465" s="36">
        <f t="shared" si="84"/>
        <v>136.6426004028996</v>
      </c>
      <c r="H465" s="36">
        <f t="shared" si="85"/>
        <v>703.79820976519477</v>
      </c>
      <c r="I465" s="36">
        <f t="shared" si="86"/>
        <v>0.31357412967938869</v>
      </c>
      <c r="J465" s="36">
        <f t="shared" si="87"/>
        <v>1.6151105910331434</v>
      </c>
      <c r="K465" s="36">
        <f t="shared" ca="1" si="88"/>
        <v>5.5153347439155398E-2</v>
      </c>
      <c r="L465" s="36">
        <f t="shared" ca="1" si="89"/>
        <v>3.2800237213897929E-5</v>
      </c>
      <c r="M465" s="36">
        <f t="shared" ca="1" si="90"/>
        <v>48533452339.639626</v>
      </c>
      <c r="N465" s="36">
        <f t="shared" ca="1" si="91"/>
        <v>25195921880.121174</v>
      </c>
      <c r="O465" s="36">
        <f t="shared" ca="1" si="92"/>
        <v>754574022.75916421</v>
      </c>
      <c r="P465" s="45">
        <f t="shared" ca="1" si="93"/>
        <v>5.727149134944709E-3</v>
      </c>
    </row>
    <row r="466" spans="1:16" x14ac:dyDescent="0.2">
      <c r="A466" s="106">
        <v>51514.5</v>
      </c>
      <c r="B466" s="106">
        <v>6.0884668499056716E-2</v>
      </c>
      <c r="D466" s="92">
        <f t="shared" si="81"/>
        <v>5.1514499999999996</v>
      </c>
      <c r="E466" s="92">
        <f t="shared" si="82"/>
        <v>6.0884668499056716E-2</v>
      </c>
      <c r="F466" s="36">
        <f t="shared" si="83"/>
        <v>26.537437102499997</v>
      </c>
      <c r="G466" s="36">
        <f t="shared" si="84"/>
        <v>136.70628036167361</v>
      </c>
      <c r="H466" s="36">
        <f t="shared" si="85"/>
        <v>704.2355679691434</v>
      </c>
      <c r="I466" s="36">
        <f t="shared" si="86"/>
        <v>0.3136443255394657</v>
      </c>
      <c r="J466" s="36">
        <f t="shared" si="87"/>
        <v>1.6157230608002804</v>
      </c>
      <c r="K466" s="36">
        <f t="shared" ca="1" si="88"/>
        <v>5.5169685513002623E-2</v>
      </c>
      <c r="L466" s="36">
        <f t="shared" ca="1" si="89"/>
        <v>3.2661030530887759E-5</v>
      </c>
      <c r="M466" s="36">
        <f t="shared" ca="1" si="90"/>
        <v>48612503154.721916</v>
      </c>
      <c r="N466" s="36">
        <f t="shared" ca="1" si="91"/>
        <v>25236435571.85659</v>
      </c>
      <c r="O466" s="36">
        <f t="shared" ca="1" si="92"/>
        <v>755769631.08353496</v>
      </c>
      <c r="P466" s="45">
        <f t="shared" ca="1" si="93"/>
        <v>5.7149829860540929E-3</v>
      </c>
    </row>
    <row r="467" spans="1:16" x14ac:dyDescent="0.2">
      <c r="A467" s="106">
        <v>51515</v>
      </c>
      <c r="B467" s="106">
        <v>6.0833935982373077E-2</v>
      </c>
      <c r="D467" s="92">
        <f t="shared" si="81"/>
        <v>5.1515000000000004</v>
      </c>
      <c r="E467" s="92">
        <f t="shared" si="82"/>
        <v>6.0833935982373077E-2</v>
      </c>
      <c r="F467" s="36">
        <f t="shared" si="83"/>
        <v>26.537952250000004</v>
      </c>
      <c r="G467" s="36">
        <f t="shared" si="84"/>
        <v>136.71026101587503</v>
      </c>
      <c r="H467" s="36">
        <f t="shared" si="85"/>
        <v>704.26290962328028</v>
      </c>
      <c r="I467" s="36">
        <f t="shared" si="86"/>
        <v>0.31338602121319492</v>
      </c>
      <c r="J467" s="36">
        <f t="shared" si="87"/>
        <v>1.6144080882797738</v>
      </c>
      <c r="K467" s="36">
        <f t="shared" ca="1" si="88"/>
        <v>5.5170706697353175E-2</v>
      </c>
      <c r="L467" s="36">
        <f t="shared" ca="1" si="89"/>
        <v>3.2072165934707036E-5</v>
      </c>
      <c r="M467" s="36">
        <f t="shared" ca="1" si="90"/>
        <v>48617446952.086441</v>
      </c>
      <c r="N467" s="36">
        <f t="shared" ca="1" si="91"/>
        <v>25238969257.04805</v>
      </c>
      <c r="O467" s="36">
        <f t="shared" ca="1" si="92"/>
        <v>755844402.57679665</v>
      </c>
      <c r="P467" s="45">
        <f t="shared" ca="1" si="93"/>
        <v>5.6632292850199023E-3</v>
      </c>
    </row>
    <row r="468" spans="1:16" x14ac:dyDescent="0.2">
      <c r="A468" s="106">
        <v>51519</v>
      </c>
      <c r="B468" s="106">
        <v>6.085933403664967E-2</v>
      </c>
      <c r="D468" s="92">
        <f t="shared" si="81"/>
        <v>5.1519000000000004</v>
      </c>
      <c r="E468" s="92">
        <f t="shared" si="82"/>
        <v>6.085933403664967E-2</v>
      </c>
      <c r="F468" s="36">
        <f t="shared" si="83"/>
        <v>26.542073610000003</v>
      </c>
      <c r="G468" s="36">
        <f t="shared" si="84"/>
        <v>136.74210903135904</v>
      </c>
      <c r="H468" s="36">
        <f t="shared" si="85"/>
        <v>704.48167151865857</v>
      </c>
      <c r="I468" s="36">
        <f t="shared" si="86"/>
        <v>0.31354120302341548</v>
      </c>
      <c r="J468" s="36">
        <f t="shared" si="87"/>
        <v>1.6153329238563343</v>
      </c>
      <c r="K468" s="36">
        <f t="shared" ca="1" si="88"/>
        <v>5.517887640397677E-2</v>
      </c>
      <c r="L468" s="36">
        <f t="shared" ca="1" si="89"/>
        <v>3.2267598916591805E-5</v>
      </c>
      <c r="M468" s="36">
        <f t="shared" ca="1" si="90"/>
        <v>48657010556.447594</v>
      </c>
      <c r="N468" s="36">
        <f t="shared" ca="1" si="91"/>
        <v>25259245430.700722</v>
      </c>
      <c r="O468" s="36">
        <f t="shared" ca="1" si="92"/>
        <v>756442769.30818939</v>
      </c>
      <c r="P468" s="45">
        <f t="shared" ca="1" si="93"/>
        <v>5.6804576326729E-3</v>
      </c>
    </row>
    <row r="469" spans="1:16" x14ac:dyDescent="0.2">
      <c r="A469" s="106">
        <v>51522.5</v>
      </c>
      <c r="B469" s="106">
        <v>6.1021253364742734E-2</v>
      </c>
      <c r="D469" s="92">
        <f t="shared" ref="D469:D536" si="94">A469/A$18</f>
        <v>5.1522500000000004</v>
      </c>
      <c r="E469" s="92">
        <f t="shared" ref="E469:E536" si="95">B469/B$18</f>
        <v>6.1021253364742734E-2</v>
      </c>
      <c r="F469" s="36">
        <f t="shared" ref="F469:F536" si="96">D469*D469</f>
        <v>26.545680062500004</v>
      </c>
      <c r="G469" s="36">
        <f t="shared" ref="G469:G532" si="97">D469*F469</f>
        <v>136.76998010201567</v>
      </c>
      <c r="H469" s="36">
        <f t="shared" ref="H469:H536" si="98">F469*F469</f>
        <v>704.67312998061027</v>
      </c>
      <c r="I469" s="36">
        <f t="shared" ref="I469:I536" si="99">E469*D469</f>
        <v>0.31439675264849576</v>
      </c>
      <c r="J469" s="36">
        <f t="shared" ref="J469:J532" si="100">I469*D469</f>
        <v>1.6198506688332124</v>
      </c>
      <c r="K469" s="36">
        <f t="shared" ref="K469:K536" ca="1" si="101">+E$4+E$5*D469+E$6*D469^2</f>
        <v>5.518602523534212E-2</v>
      </c>
      <c r="L469" s="36">
        <f t="shared" ref="L469:L532" ca="1" si="102">+(K469-E469)^2</f>
        <v>3.4049887322148177E-5</v>
      </c>
      <c r="M469" s="36">
        <f t="shared" ref="M469:M536" ca="1" si="103">(M$1-M$2*D469+M$3*F469)^2</f>
        <v>48691648002.324318</v>
      </c>
      <c r="N469" s="36">
        <f t="shared" ref="N469:N532" ca="1" si="104">(-M$2+M$4*D469-M$5*F469)^2</f>
        <v>25276996844.463924</v>
      </c>
      <c r="O469" s="36">
        <f t="shared" ref="O469:O536" ca="1" si="105">+(M$3-D469*M$5+F469*M$6)^2</f>
        <v>756966624.33118796</v>
      </c>
      <c r="P469" s="45">
        <f t="shared" ref="P469:P536" ca="1" si="106">+E469-K469</f>
        <v>5.8352281294006131E-3</v>
      </c>
    </row>
    <row r="470" spans="1:16" x14ac:dyDescent="0.2">
      <c r="A470" s="106">
        <v>51523</v>
      </c>
      <c r="B470" s="106">
        <v>6.0891117529536132E-2</v>
      </c>
      <c r="D470" s="92">
        <f t="shared" si="94"/>
        <v>5.1523000000000003</v>
      </c>
      <c r="E470" s="92">
        <f t="shared" si="95"/>
        <v>6.0891117529536132E-2</v>
      </c>
      <c r="F470" s="36">
        <f t="shared" si="96"/>
        <v>26.546195290000004</v>
      </c>
      <c r="G470" s="36">
        <f t="shared" si="97"/>
        <v>136.77396199266704</v>
      </c>
      <c r="H470" s="36">
        <f t="shared" si="98"/>
        <v>704.70048437481842</v>
      </c>
      <c r="I470" s="36">
        <f t="shared" si="99"/>
        <v>0.31372930484742906</v>
      </c>
      <c r="J470" s="36">
        <f t="shared" si="100"/>
        <v>1.6164274973654089</v>
      </c>
      <c r="K470" s="36">
        <f t="shared" ca="1" si="101"/>
        <v>5.5187046522723437E-2</v>
      </c>
      <c r="L470" s="36">
        <f t="shared" ca="1" si="102"/>
        <v>3.2536426050761187E-5</v>
      </c>
      <c r="M470" s="36">
        <f t="shared" ca="1" si="103"/>
        <v>48696597679.126793</v>
      </c>
      <c r="N470" s="36">
        <f t="shared" ca="1" si="104"/>
        <v>25279533504.661938</v>
      </c>
      <c r="O470" s="36">
        <f t="shared" ca="1" si="105"/>
        <v>757041482.41669464</v>
      </c>
      <c r="P470" s="45">
        <f t="shared" ca="1" si="106"/>
        <v>5.7040710068126943E-3</v>
      </c>
    </row>
    <row r="471" spans="1:16" x14ac:dyDescent="0.2">
      <c r="A471" s="106">
        <v>51523.5</v>
      </c>
      <c r="B471" s="106">
        <v>6.096078893460799E-2</v>
      </c>
      <c r="D471" s="92">
        <f t="shared" si="94"/>
        <v>5.1523500000000002</v>
      </c>
      <c r="E471" s="92">
        <f t="shared" si="95"/>
        <v>6.096078893460799E-2</v>
      </c>
      <c r="F471" s="36">
        <f t="shared" si="96"/>
        <v>26.546710522500003</v>
      </c>
      <c r="G471" s="36">
        <f t="shared" si="97"/>
        <v>136.7779439606029</v>
      </c>
      <c r="H471" s="36">
        <f t="shared" si="98"/>
        <v>704.72783956541241</v>
      </c>
      <c r="I471" s="36">
        <f t="shared" si="99"/>
        <v>0.31409132086722746</v>
      </c>
      <c r="J471" s="36">
        <f t="shared" si="100"/>
        <v>1.6183084170702595</v>
      </c>
      <c r="K471" s="36">
        <f t="shared" ca="1" si="101"/>
        <v>5.5188067816544173E-2</v>
      </c>
      <c r="L471" s="36">
        <f t="shared" ca="1" si="102"/>
        <v>3.332430910693997E-5</v>
      </c>
      <c r="M471" s="36">
        <f t="shared" ca="1" si="103"/>
        <v>48701547723.544525</v>
      </c>
      <c r="N471" s="36">
        <f t="shared" ca="1" si="104"/>
        <v>25282070350.872963</v>
      </c>
      <c r="O471" s="36">
        <f t="shared" ca="1" si="105"/>
        <v>757116345.91637611</v>
      </c>
      <c r="P471" s="45">
        <f t="shared" ca="1" si="106"/>
        <v>5.7727211180638172E-3</v>
      </c>
    </row>
    <row r="472" spans="1:16" x14ac:dyDescent="0.2">
      <c r="A472" s="106">
        <v>51527</v>
      </c>
      <c r="B472" s="106">
        <v>6.0918211034731939E-2</v>
      </c>
      <c r="D472" s="92">
        <f t="shared" si="94"/>
        <v>5.1527000000000003</v>
      </c>
      <c r="E472" s="92">
        <f t="shared" si="95"/>
        <v>6.0918211034731939E-2</v>
      </c>
      <c r="F472" s="36">
        <f t="shared" si="96"/>
        <v>26.550317290000002</v>
      </c>
      <c r="G472" s="36">
        <f t="shared" si="97"/>
        <v>136.80581990018302</v>
      </c>
      <c r="H472" s="36">
        <f t="shared" si="98"/>
        <v>704.9193481996731</v>
      </c>
      <c r="I472" s="36">
        <f t="shared" si="99"/>
        <v>0.3138932659986633</v>
      </c>
      <c r="J472" s="36">
        <f t="shared" si="100"/>
        <v>1.6173978317113125</v>
      </c>
      <c r="K472" s="36">
        <f t="shared" ca="1" si="101"/>
        <v>5.5195217053593162E-2</v>
      </c>
      <c r="L472" s="36">
        <f t="shared" ca="1" si="102"/>
        <v>3.2752660108150671E-5</v>
      </c>
      <c r="M472" s="36">
        <f t="shared" ca="1" si="103"/>
        <v>48736208329.182327</v>
      </c>
      <c r="N472" s="36">
        <f t="shared" ca="1" si="104"/>
        <v>25299833483.457748</v>
      </c>
      <c r="O472" s="36">
        <f t="shared" ca="1" si="105"/>
        <v>757640542.03238213</v>
      </c>
      <c r="P472" s="45">
        <f t="shared" ca="1" si="106"/>
        <v>5.722993981138777E-3</v>
      </c>
    </row>
    <row r="473" spans="1:16" x14ac:dyDescent="0.2">
      <c r="A473" s="106">
        <v>51527.5</v>
      </c>
      <c r="B473" s="106">
        <v>6.0903655561560299E-2</v>
      </c>
      <c r="D473" s="92">
        <f t="shared" si="94"/>
        <v>5.1527500000000002</v>
      </c>
      <c r="E473" s="92">
        <f t="shared" si="95"/>
        <v>6.0903655561560299E-2</v>
      </c>
      <c r="F473" s="36">
        <f t="shared" si="96"/>
        <v>26.550832562500002</v>
      </c>
      <c r="G473" s="36">
        <f t="shared" si="97"/>
        <v>136.80980248642189</v>
      </c>
      <c r="H473" s="36">
        <f t="shared" si="98"/>
        <v>704.94670976191037</v>
      </c>
      <c r="I473" s="36">
        <f t="shared" si="99"/>
        <v>0.31382131119482987</v>
      </c>
      <c r="J473" s="36">
        <f t="shared" si="100"/>
        <v>1.6170427612591596</v>
      </c>
      <c r="K473" s="36">
        <f t="shared" ca="1" si="101"/>
        <v>5.5196238398929273E-2</v>
      </c>
      <c r="L473" s="36">
        <f t="shared" ca="1" si="102"/>
        <v>3.2574610668295191E-5</v>
      </c>
      <c r="M473" s="36">
        <f t="shared" ca="1" si="103"/>
        <v>48741161315.15921</v>
      </c>
      <c r="N473" s="36">
        <f t="shared" ca="1" si="104"/>
        <v>25302371818.091393</v>
      </c>
      <c r="O473" s="36">
        <f t="shared" ca="1" si="105"/>
        <v>757715448.85460782</v>
      </c>
      <c r="P473" s="45">
        <f t="shared" ca="1" si="106"/>
        <v>5.7074171626310261E-3</v>
      </c>
    </row>
    <row r="474" spans="1:16" x14ac:dyDescent="0.2">
      <c r="A474" s="106">
        <v>51528</v>
      </c>
      <c r="B474" s="106">
        <v>6.091899373132037E-2</v>
      </c>
      <c r="D474" s="92">
        <f t="shared" si="94"/>
        <v>5.1528</v>
      </c>
      <c r="E474" s="92">
        <f t="shared" si="95"/>
        <v>6.091899373132037E-2</v>
      </c>
      <c r="F474" s="36">
        <f t="shared" si="96"/>
        <v>26.551347840000002</v>
      </c>
      <c r="G474" s="36">
        <f t="shared" si="97"/>
        <v>136.813785149952</v>
      </c>
      <c r="H474" s="36">
        <f t="shared" si="98"/>
        <v>704.97407212067276</v>
      </c>
      <c r="I474" s="36">
        <f t="shared" si="99"/>
        <v>0.31390339089874758</v>
      </c>
      <c r="J474" s="36">
        <f t="shared" si="100"/>
        <v>1.6174813926230664</v>
      </c>
      <c r="K474" s="36">
        <f t="shared" ca="1" si="101"/>
        <v>5.5197259750704816E-2</v>
      </c>
      <c r="L474" s="36">
        <f t="shared" ca="1" si="102"/>
        <v>3.2738239744930713E-5</v>
      </c>
      <c r="M474" s="36">
        <f t="shared" ca="1" si="103"/>
        <v>48746114668.910507</v>
      </c>
      <c r="N474" s="36">
        <f t="shared" ca="1" si="104"/>
        <v>25304910338.817661</v>
      </c>
      <c r="O474" s="36">
        <f t="shared" ca="1" si="105"/>
        <v>757790361.09329689</v>
      </c>
      <c r="P474" s="45">
        <f t="shared" ca="1" si="106"/>
        <v>5.7217339806155537E-3</v>
      </c>
    </row>
    <row r="475" spans="1:16" x14ac:dyDescent="0.2">
      <c r="A475" s="106">
        <v>51531.5</v>
      </c>
      <c r="B475" s="106">
        <v>6.0906636470463127E-2</v>
      </c>
      <c r="D475" s="92">
        <f t="shared" si="94"/>
        <v>5.1531500000000001</v>
      </c>
      <c r="E475" s="92">
        <f t="shared" si="95"/>
        <v>6.0906636470463127E-2</v>
      </c>
      <c r="F475" s="36">
        <f t="shared" si="96"/>
        <v>26.554954922500002</v>
      </c>
      <c r="G475" s="36">
        <f t="shared" si="97"/>
        <v>136.8416659588809</v>
      </c>
      <c r="H475" s="36">
        <f t="shared" si="98"/>
        <v>705.16563093600712</v>
      </c>
      <c r="I475" s="36">
        <f t="shared" si="99"/>
        <v>0.31386103372776708</v>
      </c>
      <c r="J475" s="36">
        <f t="shared" si="100"/>
        <v>1.6173729859542429</v>
      </c>
      <c r="K475" s="36">
        <f t="shared" ca="1" si="101"/>
        <v>5.5204409393437459E-2</v>
      </c>
      <c r="L475" s="36">
        <f t="shared" ca="1" si="102"/>
        <v>3.2515393637964688E-5</v>
      </c>
      <c r="M475" s="36">
        <f t="shared" ca="1" si="103"/>
        <v>48780798444.342812</v>
      </c>
      <c r="N475" s="36">
        <f t="shared" ca="1" si="104"/>
        <v>25322685195.237251</v>
      </c>
      <c r="O475" s="36">
        <f t="shared" ca="1" si="105"/>
        <v>758314898.44637716</v>
      </c>
      <c r="P475" s="45">
        <f t="shared" ca="1" si="106"/>
        <v>5.7022270770256678E-3</v>
      </c>
    </row>
    <row r="476" spans="1:16" x14ac:dyDescent="0.2">
      <c r="A476" s="106">
        <v>51531.5</v>
      </c>
      <c r="B476" s="106">
        <v>6.0916848691704217E-2</v>
      </c>
      <c r="D476" s="92">
        <f t="shared" si="94"/>
        <v>5.1531500000000001</v>
      </c>
      <c r="E476" s="92">
        <f t="shared" si="95"/>
        <v>6.0916848691704217E-2</v>
      </c>
      <c r="F476" s="36">
        <f t="shared" si="96"/>
        <v>26.554954922500002</v>
      </c>
      <c r="G476" s="36">
        <f t="shared" si="97"/>
        <v>136.8416659588809</v>
      </c>
      <c r="H476" s="36">
        <f t="shared" si="98"/>
        <v>705.16563093600712</v>
      </c>
      <c r="I476" s="36">
        <f t="shared" si="99"/>
        <v>0.31391365883565558</v>
      </c>
      <c r="J476" s="36">
        <f t="shared" si="100"/>
        <v>1.6176441710289586</v>
      </c>
      <c r="K476" s="36">
        <f t="shared" ca="1" si="101"/>
        <v>5.5204409393437459E-2</v>
      </c>
      <c r="L476" s="36">
        <f t="shared" ca="1" si="102"/>
        <v>3.2631962736382416E-5</v>
      </c>
      <c r="M476" s="36">
        <f t="shared" ca="1" si="103"/>
        <v>48780798444.342812</v>
      </c>
      <c r="N476" s="36">
        <f t="shared" ca="1" si="104"/>
        <v>25322685195.237251</v>
      </c>
      <c r="O476" s="36">
        <f t="shared" ca="1" si="105"/>
        <v>758314898.44637716</v>
      </c>
      <c r="P476" s="45">
        <f t="shared" ca="1" si="106"/>
        <v>5.7124392982667582E-3</v>
      </c>
    </row>
    <row r="477" spans="1:16" x14ac:dyDescent="0.2">
      <c r="A477" s="106">
        <v>51532</v>
      </c>
      <c r="B477" s="106">
        <v>6.0886209328600671E-2</v>
      </c>
      <c r="D477" s="92">
        <f t="shared" si="94"/>
        <v>5.1532</v>
      </c>
      <c r="E477" s="92">
        <f t="shared" si="95"/>
        <v>6.0886209328600671E-2</v>
      </c>
      <c r="F477" s="36">
        <f t="shared" si="96"/>
        <v>26.555470240000002</v>
      </c>
      <c r="G477" s="36">
        <f t="shared" si="97"/>
        <v>136.84564924076801</v>
      </c>
      <c r="H477" s="36">
        <f t="shared" si="98"/>
        <v>705.19299966752578</v>
      </c>
      <c r="I477" s="36">
        <f t="shared" si="99"/>
        <v>0.313758813912145</v>
      </c>
      <c r="J477" s="36">
        <f t="shared" si="100"/>
        <v>1.6168619198520655</v>
      </c>
      <c r="K477" s="36">
        <f t="shared" ca="1" si="101"/>
        <v>5.5205430796728391E-2</v>
      </c>
      <c r="L477" s="36">
        <f t="shared" ca="1" si="102"/>
        <v>3.2271244728180974E-5</v>
      </c>
      <c r="M477" s="36">
        <f t="shared" ca="1" si="103"/>
        <v>48785754740.927261</v>
      </c>
      <c r="N477" s="36">
        <f t="shared" ca="1" si="104"/>
        <v>25325225205.022808</v>
      </c>
      <c r="O477" s="36">
        <f t="shared" ca="1" si="105"/>
        <v>758389854.02590346</v>
      </c>
      <c r="P477" s="45">
        <f t="shared" ca="1" si="106"/>
        <v>5.6807785318722798E-3</v>
      </c>
    </row>
    <row r="478" spans="1:16" x14ac:dyDescent="0.2">
      <c r="A478" s="106">
        <v>51532</v>
      </c>
      <c r="B478" s="106">
        <v>6.0898036732396577E-2</v>
      </c>
      <c r="D478" s="92">
        <f t="shared" si="94"/>
        <v>5.1532</v>
      </c>
      <c r="E478" s="92">
        <f t="shared" si="95"/>
        <v>6.0898036732396577E-2</v>
      </c>
      <c r="F478" s="36">
        <f t="shared" si="96"/>
        <v>26.555470240000002</v>
      </c>
      <c r="G478" s="36">
        <f t="shared" si="97"/>
        <v>136.84564924076801</v>
      </c>
      <c r="H478" s="36">
        <f t="shared" si="98"/>
        <v>705.19299966752578</v>
      </c>
      <c r="I478" s="36">
        <f t="shared" si="99"/>
        <v>0.31381976288938601</v>
      </c>
      <c r="J478" s="36">
        <f t="shared" si="100"/>
        <v>1.617176002121584</v>
      </c>
      <c r="K478" s="36">
        <f t="shared" ca="1" si="101"/>
        <v>5.5205430796728391E-2</v>
      </c>
      <c r="L478" s="36">
        <f t="shared" ca="1" si="102"/>
        <v>3.2405762338804651E-5</v>
      </c>
      <c r="M478" s="36">
        <f t="shared" ca="1" si="103"/>
        <v>48785754740.927261</v>
      </c>
      <c r="N478" s="36">
        <f t="shared" ca="1" si="104"/>
        <v>25325225205.022808</v>
      </c>
      <c r="O478" s="36">
        <f t="shared" ca="1" si="105"/>
        <v>758389854.02590346</v>
      </c>
      <c r="P478" s="45">
        <f t="shared" ca="1" si="106"/>
        <v>5.6926059356681852E-3</v>
      </c>
    </row>
    <row r="479" spans="1:16" x14ac:dyDescent="0.2">
      <c r="A479" s="106">
        <v>51535.5</v>
      </c>
      <c r="B479" s="106">
        <v>6.0963067029661033E-2</v>
      </c>
      <c r="D479" s="92">
        <f t="shared" si="94"/>
        <v>5.1535500000000001</v>
      </c>
      <c r="E479" s="92">
        <f t="shared" si="95"/>
        <v>6.0963067029661033E-2</v>
      </c>
      <c r="F479" s="36">
        <f t="shared" si="96"/>
        <v>26.5590776025</v>
      </c>
      <c r="G479" s="36">
        <f t="shared" si="97"/>
        <v>136.87353437836387</v>
      </c>
      <c r="H479" s="36">
        <f t="shared" si="98"/>
        <v>705.38460309561719</v>
      </c>
      <c r="I479" s="36">
        <f t="shared" si="99"/>
        <v>0.31417621409070962</v>
      </c>
      <c r="J479" s="36">
        <f t="shared" si="100"/>
        <v>1.6191228281271766</v>
      </c>
      <c r="K479" s="36">
        <f t="shared" ca="1" si="101"/>
        <v>5.5212580800068703E-2</v>
      </c>
      <c r="L479" s="36">
        <f t="shared" ca="1" si="102"/>
        <v>3.3068091876731018E-5</v>
      </c>
      <c r="M479" s="36">
        <f t="shared" ca="1" si="103"/>
        <v>48820459120.15712</v>
      </c>
      <c r="N479" s="36">
        <f t="shared" ca="1" si="104"/>
        <v>25343010486.838436</v>
      </c>
      <c r="O479" s="36">
        <f t="shared" ca="1" si="105"/>
        <v>758914694.82179976</v>
      </c>
      <c r="P479" s="45">
        <f t="shared" ca="1" si="106"/>
        <v>5.7504862295923304E-3</v>
      </c>
    </row>
    <row r="480" spans="1:16" x14ac:dyDescent="0.2">
      <c r="A480" s="106">
        <v>51536</v>
      </c>
      <c r="B480" s="106">
        <v>6.0840389036457054E-2</v>
      </c>
      <c r="D480" s="92">
        <f t="shared" si="94"/>
        <v>5.1536</v>
      </c>
      <c r="E480" s="92">
        <f t="shared" si="95"/>
        <v>6.0840389036457054E-2</v>
      </c>
      <c r="F480" s="36">
        <f t="shared" si="96"/>
        <v>26.55959296</v>
      </c>
      <c r="G480" s="36">
        <f t="shared" si="97"/>
        <v>136.877518278656</v>
      </c>
      <c r="H480" s="36">
        <f t="shared" si="98"/>
        <v>705.41197820088155</v>
      </c>
      <c r="I480" s="36">
        <f t="shared" si="99"/>
        <v>0.31354702893828507</v>
      </c>
      <c r="J480" s="36">
        <f t="shared" si="100"/>
        <v>1.6158959683363459</v>
      </c>
      <c r="K480" s="36">
        <f t="shared" ca="1" si="101"/>
        <v>5.5213602254875024E-2</v>
      </c>
      <c r="L480" s="36">
        <f t="shared" ca="1" si="102"/>
        <v>3.166072948538626E-5</v>
      </c>
      <c r="M480" s="36">
        <f t="shared" ca="1" si="103"/>
        <v>48825418360.707787</v>
      </c>
      <c r="N480" s="36">
        <f t="shared" ca="1" si="104"/>
        <v>25345551986.249207</v>
      </c>
      <c r="O480" s="36">
        <f t="shared" ca="1" si="105"/>
        <v>758989693.75843465</v>
      </c>
      <c r="P480" s="45">
        <f t="shared" ca="1" si="106"/>
        <v>5.6267867815820299E-3</v>
      </c>
    </row>
    <row r="481" spans="1:16" x14ac:dyDescent="0.2">
      <c r="A481" s="106">
        <v>51536</v>
      </c>
      <c r="B481" s="106">
        <v>6.0861212710733525E-2</v>
      </c>
      <c r="D481" s="92">
        <f t="shared" si="94"/>
        <v>5.1536</v>
      </c>
      <c r="E481" s="92">
        <f t="shared" si="95"/>
        <v>6.0861212710733525E-2</v>
      </c>
      <c r="F481" s="36">
        <f t="shared" si="96"/>
        <v>26.55959296</v>
      </c>
      <c r="G481" s="36">
        <f t="shared" si="97"/>
        <v>136.877518278656</v>
      </c>
      <c r="H481" s="36">
        <f t="shared" si="98"/>
        <v>705.41197820088155</v>
      </c>
      <c r="I481" s="36">
        <f t="shared" si="99"/>
        <v>0.3136543458260363</v>
      </c>
      <c r="J481" s="36">
        <f t="shared" si="100"/>
        <v>1.6164490366490607</v>
      </c>
      <c r="K481" s="36">
        <f t="shared" ca="1" si="101"/>
        <v>5.5213602254875024E-2</v>
      </c>
      <c r="L481" s="36">
        <f t="shared" ca="1" si="102"/>
        <v>3.1895503861122264E-5</v>
      </c>
      <c r="M481" s="36">
        <f t="shared" ca="1" si="103"/>
        <v>48825418360.707787</v>
      </c>
      <c r="N481" s="36">
        <f t="shared" ca="1" si="104"/>
        <v>25345551986.249207</v>
      </c>
      <c r="O481" s="36">
        <f t="shared" ca="1" si="105"/>
        <v>758989693.75843465</v>
      </c>
      <c r="P481" s="45">
        <f t="shared" ca="1" si="106"/>
        <v>5.6476104558585011E-3</v>
      </c>
    </row>
    <row r="482" spans="1:16" x14ac:dyDescent="0.2">
      <c r="A482" s="106">
        <v>51536.5</v>
      </c>
      <c r="B482" s="106">
        <v>6.0916433707461692E-2</v>
      </c>
      <c r="D482" s="92">
        <f t="shared" si="94"/>
        <v>5.1536499999999998</v>
      </c>
      <c r="E482" s="92">
        <f t="shared" si="95"/>
        <v>6.0916433707461692E-2</v>
      </c>
      <c r="F482" s="36">
        <f t="shared" si="96"/>
        <v>26.5601083225</v>
      </c>
      <c r="G482" s="36">
        <f t="shared" si="97"/>
        <v>136.88150225625211</v>
      </c>
      <c r="H482" s="36">
        <f t="shared" si="98"/>
        <v>705.43935410293375</v>
      </c>
      <c r="I482" s="36">
        <f t="shared" si="99"/>
        <v>0.31394197857645995</v>
      </c>
      <c r="J482" s="36">
        <f t="shared" si="100"/>
        <v>1.6179470778905727</v>
      </c>
      <c r="K482" s="36">
        <f t="shared" ca="1" si="101"/>
        <v>5.521462371612075E-2</v>
      </c>
      <c r="L482" s="36">
        <f t="shared" ca="1" si="102"/>
        <v>3.2510637177355392E-5</v>
      </c>
      <c r="M482" s="36">
        <f t="shared" ca="1" si="103"/>
        <v>48830377969.333878</v>
      </c>
      <c r="N482" s="36">
        <f t="shared" ca="1" si="104"/>
        <v>25348093671.903023</v>
      </c>
      <c r="O482" s="36">
        <f t="shared" ca="1" si="105"/>
        <v>759064698.115852</v>
      </c>
      <c r="P482" s="45">
        <f t="shared" ca="1" si="106"/>
        <v>5.701809991340942E-3</v>
      </c>
    </row>
    <row r="483" spans="1:16" x14ac:dyDescent="0.2">
      <c r="A483" s="106">
        <v>51536.5</v>
      </c>
      <c r="B483" s="106">
        <v>6.0934058667044155E-2</v>
      </c>
      <c r="D483" s="92">
        <f t="shared" si="94"/>
        <v>5.1536499999999998</v>
      </c>
      <c r="E483" s="92">
        <f t="shared" si="95"/>
        <v>6.0934058667044155E-2</v>
      </c>
      <c r="F483" s="36">
        <f t="shared" si="96"/>
        <v>26.5601083225</v>
      </c>
      <c r="G483" s="36">
        <f t="shared" si="97"/>
        <v>136.88150225625211</v>
      </c>
      <c r="H483" s="36">
        <f t="shared" si="98"/>
        <v>705.43935410293375</v>
      </c>
      <c r="I483" s="36">
        <f t="shared" si="99"/>
        <v>0.31403281144941209</v>
      </c>
      <c r="J483" s="36">
        <f t="shared" si="100"/>
        <v>1.6184151987262625</v>
      </c>
      <c r="K483" s="36">
        <f t="shared" ca="1" si="101"/>
        <v>5.521462371612075E-2</v>
      </c>
      <c r="L483" s="36">
        <f t="shared" ca="1" si="102"/>
        <v>3.271193615784421E-5</v>
      </c>
      <c r="M483" s="36">
        <f t="shared" ca="1" si="103"/>
        <v>48830377969.333878</v>
      </c>
      <c r="N483" s="36">
        <f t="shared" ca="1" si="104"/>
        <v>25348093671.903023</v>
      </c>
      <c r="O483" s="36">
        <f t="shared" ca="1" si="105"/>
        <v>759064698.115852</v>
      </c>
      <c r="P483" s="45">
        <f t="shared" ca="1" si="106"/>
        <v>5.7194349509234049E-3</v>
      </c>
    </row>
    <row r="484" spans="1:16" x14ac:dyDescent="0.2">
      <c r="A484" s="106">
        <v>51540</v>
      </c>
      <c r="B484" s="106">
        <v>6.0943318108911626E-2</v>
      </c>
      <c r="D484" s="92">
        <f t="shared" si="94"/>
        <v>5.1539999999999999</v>
      </c>
      <c r="E484" s="92">
        <f t="shared" si="95"/>
        <v>6.0943318108911626E-2</v>
      </c>
      <c r="F484" s="36">
        <f t="shared" si="96"/>
        <v>26.563715999999999</v>
      </c>
      <c r="G484" s="36">
        <f t="shared" si="97"/>
        <v>136.90939226399999</v>
      </c>
      <c r="H484" s="36">
        <f t="shared" si="98"/>
        <v>705.63100772865596</v>
      </c>
      <c r="I484" s="36">
        <f t="shared" si="99"/>
        <v>0.31410186153333053</v>
      </c>
      <c r="J484" s="36">
        <f t="shared" si="100"/>
        <v>1.6188809943427855</v>
      </c>
      <c r="K484" s="36">
        <f t="shared" ca="1" si="101"/>
        <v>5.5221774125144729E-2</v>
      </c>
      <c r="L484" s="36">
        <f t="shared" ca="1" si="102"/>
        <v>3.2736065558179172E-5</v>
      </c>
      <c r="M484" s="36">
        <f t="shared" ca="1" si="103"/>
        <v>48865105537.315765</v>
      </c>
      <c r="N484" s="36">
        <f t="shared" ca="1" si="104"/>
        <v>25365890687.025776</v>
      </c>
      <c r="O484" s="36">
        <f t="shared" ca="1" si="105"/>
        <v>759589880.42103279</v>
      </c>
      <c r="P484" s="45">
        <f t="shared" ca="1" si="106"/>
        <v>5.7215439837668969E-3</v>
      </c>
    </row>
    <row r="485" spans="1:16" x14ac:dyDescent="0.2">
      <c r="A485" s="106">
        <v>51540.5</v>
      </c>
      <c r="B485" s="106">
        <v>6.086516360664973E-2</v>
      </c>
      <c r="D485" s="92">
        <f t="shared" si="94"/>
        <v>5.1540499999999998</v>
      </c>
      <c r="E485" s="92">
        <f t="shared" si="95"/>
        <v>6.086516360664973E-2</v>
      </c>
      <c r="F485" s="36">
        <f t="shared" si="96"/>
        <v>26.564231402499999</v>
      </c>
      <c r="G485" s="36">
        <f t="shared" si="97"/>
        <v>136.91337686005511</v>
      </c>
      <c r="H485" s="36">
        <f t="shared" si="98"/>
        <v>705.65839000556707</v>
      </c>
      <c r="I485" s="36">
        <f t="shared" si="99"/>
        <v>0.31370209648685304</v>
      </c>
      <c r="J485" s="36">
        <f t="shared" si="100"/>
        <v>1.6168362903980649</v>
      </c>
      <c r="K485" s="36">
        <f t="shared" ca="1" si="101"/>
        <v>5.522279563790583E-2</v>
      </c>
      <c r="L485" s="36">
        <f t="shared" ca="1" si="102"/>
        <v>3.1836316294707166E-5</v>
      </c>
      <c r="M485" s="36">
        <f t="shared" ca="1" si="103"/>
        <v>48870068091.182686</v>
      </c>
      <c r="N485" s="36">
        <f t="shared" ca="1" si="104"/>
        <v>25368433862.941723</v>
      </c>
      <c r="O485" s="36">
        <f t="shared" ca="1" si="105"/>
        <v>759664928.15386057</v>
      </c>
      <c r="P485" s="45">
        <f t="shared" ca="1" si="106"/>
        <v>5.6423679687438999E-3</v>
      </c>
    </row>
    <row r="486" spans="1:16" x14ac:dyDescent="0.2">
      <c r="A486" s="106">
        <v>51540.5</v>
      </c>
      <c r="B486" s="106">
        <v>6.0880173397890758E-2</v>
      </c>
      <c r="D486" s="92">
        <f t="shared" si="94"/>
        <v>5.1540499999999998</v>
      </c>
      <c r="E486" s="92">
        <f t="shared" si="95"/>
        <v>6.0880173397890758E-2</v>
      </c>
      <c r="F486" s="36">
        <f t="shared" si="96"/>
        <v>26.564231402499999</v>
      </c>
      <c r="G486" s="36">
        <f t="shared" si="97"/>
        <v>136.91337686005511</v>
      </c>
      <c r="H486" s="36">
        <f t="shared" si="98"/>
        <v>705.65839000556707</v>
      </c>
      <c r="I486" s="36">
        <f t="shared" si="99"/>
        <v>0.31377945770139887</v>
      </c>
      <c r="J486" s="36">
        <f t="shared" si="100"/>
        <v>1.6172350139658949</v>
      </c>
      <c r="K486" s="36">
        <f t="shared" ca="1" si="101"/>
        <v>5.522279563790583E-2</v>
      </c>
      <c r="L486" s="36">
        <f t="shared" ca="1" si="102"/>
        <v>3.2005923119172075E-5</v>
      </c>
      <c r="M486" s="36">
        <f t="shared" ca="1" si="103"/>
        <v>48870068091.182686</v>
      </c>
      <c r="N486" s="36">
        <f t="shared" ca="1" si="104"/>
        <v>25368433862.941723</v>
      </c>
      <c r="O486" s="36">
        <f t="shared" ca="1" si="105"/>
        <v>759664928.15386057</v>
      </c>
      <c r="P486" s="45">
        <f t="shared" ca="1" si="106"/>
        <v>5.6573777599849273E-3</v>
      </c>
    </row>
    <row r="487" spans="1:16" x14ac:dyDescent="0.2">
      <c r="A487" s="106">
        <v>51541</v>
      </c>
      <c r="B487" s="106">
        <v>6.0931436564715113E-2</v>
      </c>
      <c r="D487" s="92">
        <f t="shared" si="94"/>
        <v>5.1540999999999997</v>
      </c>
      <c r="E487" s="92">
        <f t="shared" si="95"/>
        <v>6.0931436564715113E-2</v>
      </c>
      <c r="F487" s="36">
        <f t="shared" si="96"/>
        <v>26.564746809999995</v>
      </c>
      <c r="G487" s="36">
        <f t="shared" si="97"/>
        <v>136.91736153342097</v>
      </c>
      <c r="H487" s="36">
        <f t="shared" si="98"/>
        <v>705.68577307940495</v>
      </c>
      <c r="I487" s="36">
        <f t="shared" si="99"/>
        <v>0.31404671719819816</v>
      </c>
      <c r="J487" s="36">
        <f t="shared" si="100"/>
        <v>1.618628185111233</v>
      </c>
      <c r="K487" s="36">
        <f t="shared" ca="1" si="101"/>
        <v>5.5223817157106378E-2</v>
      </c>
      <c r="L487" s="36">
        <f t="shared" ca="1" si="102"/>
        <v>3.2576919302111894E-5</v>
      </c>
      <c r="M487" s="36">
        <f t="shared" ca="1" si="103"/>
        <v>48875031013.284393</v>
      </c>
      <c r="N487" s="36">
        <f t="shared" ca="1" si="104"/>
        <v>25370977225.180344</v>
      </c>
      <c r="O487" s="36">
        <f t="shared" ca="1" si="105"/>
        <v>759739981.30975902</v>
      </c>
      <c r="P487" s="45">
        <f t="shared" ca="1" si="106"/>
        <v>5.7076194076087355E-3</v>
      </c>
    </row>
    <row r="488" spans="1:16" x14ac:dyDescent="0.2">
      <c r="A488" s="106">
        <v>51544</v>
      </c>
      <c r="B488" s="106">
        <v>6.1040905100526288E-2</v>
      </c>
      <c r="D488" s="92">
        <f t="shared" si="94"/>
        <v>5.1543999999999999</v>
      </c>
      <c r="E488" s="92">
        <f t="shared" si="95"/>
        <v>6.1040905100526288E-2</v>
      </c>
      <c r="F488" s="36">
        <f t="shared" si="96"/>
        <v>26.567839359999997</v>
      </c>
      <c r="G488" s="36">
        <f t="shared" si="97"/>
        <v>136.94127119718399</v>
      </c>
      <c r="H488" s="36">
        <f t="shared" si="98"/>
        <v>705.85008825876503</v>
      </c>
      <c r="I488" s="36">
        <f t="shared" si="99"/>
        <v>0.31462924125015268</v>
      </c>
      <c r="J488" s="36">
        <f t="shared" si="100"/>
        <v>1.621724961099787</v>
      </c>
      <c r="K488" s="36">
        <f t="shared" ca="1" si="101"/>
        <v>5.5229946407537492E-2</v>
      </c>
      <c r="L488" s="36">
        <f t="shared" ca="1" si="102"/>
        <v>3.3767240931622062E-5</v>
      </c>
      <c r="M488" s="36">
        <f t="shared" ca="1" si="103"/>
        <v>48904816279.816704</v>
      </c>
      <c r="N488" s="36">
        <f t="shared" ca="1" si="104"/>
        <v>25386241311.881897</v>
      </c>
      <c r="O488" s="36">
        <f t="shared" ca="1" si="105"/>
        <v>760190414.14386737</v>
      </c>
      <c r="P488" s="45">
        <f t="shared" ca="1" si="106"/>
        <v>5.8109586929887963E-3</v>
      </c>
    </row>
    <row r="489" spans="1:16" x14ac:dyDescent="0.2">
      <c r="A489" s="106">
        <v>51544.5</v>
      </c>
      <c r="B489" s="106">
        <v>6.0838189361675177E-2</v>
      </c>
      <c r="D489" s="92">
        <f t="shared" si="94"/>
        <v>5.1544499999999998</v>
      </c>
      <c r="E489" s="92">
        <f t="shared" si="95"/>
        <v>6.0838189361675177E-2</v>
      </c>
      <c r="F489" s="36">
        <f t="shared" si="96"/>
        <v>26.568354802499996</v>
      </c>
      <c r="G489" s="36">
        <f t="shared" si="97"/>
        <v>136.9452564117461</v>
      </c>
      <c r="H489" s="36">
        <f t="shared" si="98"/>
        <v>705.87747691152458</v>
      </c>
      <c r="I489" s="36">
        <f t="shared" si="99"/>
        <v>0.3135874051552866</v>
      </c>
      <c r="J489" s="36">
        <f t="shared" si="100"/>
        <v>1.616370600502667</v>
      </c>
      <c r="K489" s="36">
        <f t="shared" ca="1" si="101"/>
        <v>5.5230967971813996E-2</v>
      </c>
      <c r="L489" s="36">
        <f t="shared" ca="1" si="102"/>
        <v>3.144093171491675E-5</v>
      </c>
      <c r="M489" s="36">
        <f t="shared" ca="1" si="103"/>
        <v>48909781780.057861</v>
      </c>
      <c r="N489" s="36">
        <f t="shared" ca="1" si="104"/>
        <v>25388785978.626419</v>
      </c>
      <c r="O489" s="36">
        <f t="shared" ca="1" si="105"/>
        <v>760265505.26837838</v>
      </c>
      <c r="P489" s="45">
        <f t="shared" ca="1" si="106"/>
        <v>5.6072213898611806E-3</v>
      </c>
    </row>
    <row r="490" spans="1:16" x14ac:dyDescent="0.2">
      <c r="A490" s="106">
        <v>51544.5</v>
      </c>
      <c r="B490" s="106">
        <v>6.0895055095897987E-2</v>
      </c>
      <c r="D490" s="92">
        <f t="shared" si="94"/>
        <v>5.1544499999999998</v>
      </c>
      <c r="E490" s="92">
        <f t="shared" si="95"/>
        <v>6.0895055095897987E-2</v>
      </c>
      <c r="F490" s="36">
        <f t="shared" si="96"/>
        <v>26.568354802499996</v>
      </c>
      <c r="G490" s="36">
        <f t="shared" si="97"/>
        <v>136.9452564117461</v>
      </c>
      <c r="H490" s="36">
        <f t="shared" si="98"/>
        <v>705.87747691152458</v>
      </c>
      <c r="I490" s="36">
        <f t="shared" si="99"/>
        <v>0.31388051673905137</v>
      </c>
      <c r="J490" s="36">
        <f t="shared" si="100"/>
        <v>1.6178814295056032</v>
      </c>
      <c r="K490" s="36">
        <f t="shared" ca="1" si="101"/>
        <v>5.5230967971813996E-2</v>
      </c>
      <c r="L490" s="36">
        <f t="shared" ca="1" si="102"/>
        <v>3.2081882949214061E-5</v>
      </c>
      <c r="M490" s="36">
        <f t="shared" ca="1" si="103"/>
        <v>48909781780.057861</v>
      </c>
      <c r="N490" s="36">
        <f t="shared" ca="1" si="104"/>
        <v>25388785978.626419</v>
      </c>
      <c r="O490" s="36">
        <f t="shared" ca="1" si="105"/>
        <v>760265505.26837838</v>
      </c>
      <c r="P490" s="45">
        <f t="shared" ca="1" si="106"/>
        <v>5.6640871240839913E-3</v>
      </c>
    </row>
    <row r="491" spans="1:16" x14ac:dyDescent="0.2">
      <c r="A491" s="106">
        <v>51545</v>
      </c>
      <c r="B491" s="106">
        <v>6.0884806560352445E-2</v>
      </c>
      <c r="D491" s="92">
        <f t="shared" si="94"/>
        <v>5.1544999999999996</v>
      </c>
      <c r="E491" s="92">
        <f t="shared" si="95"/>
        <v>6.0884806560352445E-2</v>
      </c>
      <c r="F491" s="36">
        <f t="shared" si="96"/>
        <v>26.568870249999996</v>
      </c>
      <c r="G491" s="36">
        <f t="shared" si="97"/>
        <v>136.94924170362498</v>
      </c>
      <c r="H491" s="36">
        <f t="shared" si="98"/>
        <v>705.90486636133483</v>
      </c>
      <c r="I491" s="36">
        <f t="shared" si="99"/>
        <v>0.31383073541533668</v>
      </c>
      <c r="J491" s="36">
        <f t="shared" si="100"/>
        <v>1.6176405256983528</v>
      </c>
      <c r="K491" s="36">
        <f t="shared" ca="1" si="101"/>
        <v>5.5231989542529905E-2</v>
      </c>
      <c r="L491" s="36">
        <f t="shared" ca="1" si="102"/>
        <v>3.1954340236984107E-5</v>
      </c>
      <c r="M491" s="36">
        <f t="shared" ca="1" si="103"/>
        <v>48914747648.675278</v>
      </c>
      <c r="N491" s="36">
        <f t="shared" ca="1" si="104"/>
        <v>25391330831.764294</v>
      </c>
      <c r="O491" s="36">
        <f t="shared" ca="1" si="105"/>
        <v>760340601.81799436</v>
      </c>
      <c r="P491" s="45">
        <f t="shared" ca="1" si="106"/>
        <v>5.6528170178225395E-3</v>
      </c>
    </row>
    <row r="492" spans="1:16" x14ac:dyDescent="0.2">
      <c r="A492" s="106">
        <v>51545</v>
      </c>
      <c r="B492" s="106">
        <v>6.0913402958249208E-2</v>
      </c>
      <c r="D492" s="92">
        <f t="shared" si="94"/>
        <v>5.1544999999999996</v>
      </c>
      <c r="E492" s="92">
        <f t="shared" si="95"/>
        <v>6.0913402958249208E-2</v>
      </c>
      <c r="F492" s="36">
        <f t="shared" si="96"/>
        <v>26.568870249999996</v>
      </c>
      <c r="G492" s="36">
        <f t="shared" si="97"/>
        <v>136.94924170362498</v>
      </c>
      <c r="H492" s="36">
        <f t="shared" si="98"/>
        <v>705.90486636133483</v>
      </c>
      <c r="I492" s="36">
        <f t="shared" si="99"/>
        <v>0.31397813554829551</v>
      </c>
      <c r="J492" s="36">
        <f t="shared" si="100"/>
        <v>1.618400299683689</v>
      </c>
      <c r="K492" s="36">
        <f t="shared" ca="1" si="101"/>
        <v>5.5231989542529905E-2</v>
      </c>
      <c r="L492" s="36">
        <f t="shared" ca="1" si="102"/>
        <v>3.227845840031527E-5</v>
      </c>
      <c r="M492" s="36">
        <f t="shared" ca="1" si="103"/>
        <v>48914747648.675278</v>
      </c>
      <c r="N492" s="36">
        <f t="shared" ca="1" si="104"/>
        <v>25391330831.764294</v>
      </c>
      <c r="O492" s="36">
        <f t="shared" ca="1" si="105"/>
        <v>760340601.81799436</v>
      </c>
      <c r="P492" s="45">
        <f t="shared" ca="1" si="106"/>
        <v>5.6814134157193025E-3</v>
      </c>
    </row>
    <row r="493" spans="1:16" x14ac:dyDescent="0.2">
      <c r="A493" s="106">
        <v>51549</v>
      </c>
      <c r="B493" s="106">
        <v>6.099730463756714E-2</v>
      </c>
      <c r="D493" s="92">
        <f t="shared" si="94"/>
        <v>5.1548999999999996</v>
      </c>
      <c r="E493" s="92">
        <f t="shared" si="95"/>
        <v>6.099730463756714E-2</v>
      </c>
      <c r="F493" s="36">
        <f t="shared" si="96"/>
        <v>26.572994009999995</v>
      </c>
      <c r="G493" s="36">
        <f t="shared" si="97"/>
        <v>136.98112682214895</v>
      </c>
      <c r="H493" s="36">
        <f t="shared" si="98"/>
        <v>706.12401065549557</v>
      </c>
      <c r="I493" s="36">
        <f t="shared" si="99"/>
        <v>0.31443500567619481</v>
      </c>
      <c r="J493" s="36">
        <f t="shared" si="100"/>
        <v>1.6208810107602165</v>
      </c>
      <c r="K493" s="36">
        <f t="shared" ca="1" si="101"/>
        <v>5.5240162340076532E-2</v>
      </c>
      <c r="L493" s="36">
        <f t="shared" ca="1" si="102"/>
        <v>3.3144687433555439E-5</v>
      </c>
      <c r="M493" s="36">
        <f t="shared" ca="1" si="103"/>
        <v>48954487861.29348</v>
      </c>
      <c r="N493" s="36">
        <f t="shared" ca="1" si="104"/>
        <v>25411696368.091133</v>
      </c>
      <c r="O493" s="36">
        <f t="shared" ca="1" si="105"/>
        <v>760941569.54921305</v>
      </c>
      <c r="P493" s="45">
        <f t="shared" ca="1" si="106"/>
        <v>5.7571422974906084E-3</v>
      </c>
    </row>
    <row r="494" spans="1:16" x14ac:dyDescent="0.2">
      <c r="A494" s="106">
        <v>51549.5</v>
      </c>
      <c r="B494" s="106">
        <v>6.0917598602827638E-2</v>
      </c>
      <c r="D494" s="92">
        <f t="shared" si="94"/>
        <v>5.1549500000000004</v>
      </c>
      <c r="E494" s="92">
        <f t="shared" si="95"/>
        <v>6.0917598602827638E-2</v>
      </c>
      <c r="F494" s="36">
        <f t="shared" si="96"/>
        <v>26.573509502500002</v>
      </c>
      <c r="G494" s="36">
        <f t="shared" si="97"/>
        <v>136.98511280991241</v>
      </c>
      <c r="H494" s="36">
        <f t="shared" si="98"/>
        <v>706.15140727945789</v>
      </c>
      <c r="I494" s="36">
        <f t="shared" si="99"/>
        <v>0.31402717491764637</v>
      </c>
      <c r="J494" s="36">
        <f t="shared" si="100"/>
        <v>1.6187943853417213</v>
      </c>
      <c r="K494" s="36">
        <f t="shared" ca="1" si="101"/>
        <v>5.5241183968747262E-2</v>
      </c>
      <c r="L494" s="36">
        <f t="shared" ca="1" si="102"/>
        <v>3.2221683098001851E-5</v>
      </c>
      <c r="M494" s="36">
        <f t="shared" ca="1" si="103"/>
        <v>48959457046.096245</v>
      </c>
      <c r="N494" s="36">
        <f t="shared" ca="1" si="104"/>
        <v>25414242899.167755</v>
      </c>
      <c r="O494" s="36">
        <f t="shared" ca="1" si="105"/>
        <v>761016714.93621683</v>
      </c>
      <c r="P494" s="45">
        <f t="shared" ca="1" si="106"/>
        <v>5.6764146340803762E-3</v>
      </c>
    </row>
    <row r="495" spans="1:16" x14ac:dyDescent="0.2">
      <c r="A495" s="106">
        <v>51595.5</v>
      </c>
      <c r="B495" s="106">
        <v>6.1036070270347409E-2</v>
      </c>
      <c r="D495" s="92">
        <f t="shared" si="94"/>
        <v>5.1595500000000003</v>
      </c>
      <c r="E495" s="92">
        <f t="shared" si="95"/>
        <v>6.1036070270347409E-2</v>
      </c>
      <c r="F495" s="36">
        <f t="shared" si="96"/>
        <v>26.620956202500004</v>
      </c>
      <c r="G495" s="36">
        <f t="shared" si="97"/>
        <v>137.3521545746089</v>
      </c>
      <c r="H495" s="36">
        <f t="shared" si="98"/>
        <v>708.67530913542339</v>
      </c>
      <c r="I495" s="36">
        <f t="shared" si="99"/>
        <v>0.31491865636337102</v>
      </c>
      <c r="J495" s="36">
        <f t="shared" si="100"/>
        <v>1.624838553439631</v>
      </c>
      <c r="K495" s="36">
        <f t="shared" ca="1" si="101"/>
        <v>5.533520135430578E-2</v>
      </c>
      <c r="L495" s="36">
        <f t="shared" ca="1" si="102"/>
        <v>3.2499906397889661E-5</v>
      </c>
      <c r="M495" s="36">
        <f t="shared" ca="1" si="103"/>
        <v>49418201020.356285</v>
      </c>
      <c r="N495" s="36">
        <f t="shared" ca="1" si="104"/>
        <v>25649322676.972797</v>
      </c>
      <c r="O495" s="36">
        <f t="shared" ca="1" si="105"/>
        <v>767953343.04546511</v>
      </c>
      <c r="P495" s="45">
        <f t="shared" ca="1" si="106"/>
        <v>5.7008689160416293E-3</v>
      </c>
    </row>
    <row r="496" spans="1:16" x14ac:dyDescent="0.2">
      <c r="A496" s="106">
        <v>51596</v>
      </c>
      <c r="B496" s="106">
        <v>6.1253622901858762E-2</v>
      </c>
      <c r="D496" s="92">
        <f t="shared" si="94"/>
        <v>5.1596000000000002</v>
      </c>
      <c r="E496" s="92">
        <f t="shared" si="95"/>
        <v>6.1253622901858762E-2</v>
      </c>
      <c r="F496" s="36">
        <f t="shared" si="96"/>
        <v>26.621472160000003</v>
      </c>
      <c r="G496" s="36">
        <f t="shared" si="97"/>
        <v>137.35614775673602</v>
      </c>
      <c r="H496" s="36">
        <f t="shared" si="98"/>
        <v>708.70277996565528</v>
      </c>
      <c r="I496" s="36">
        <f t="shared" si="99"/>
        <v>0.31604419272443046</v>
      </c>
      <c r="J496" s="36">
        <f t="shared" si="100"/>
        <v>1.6306616167809715</v>
      </c>
      <c r="K496" s="36">
        <f t="shared" ca="1" si="101"/>
        <v>5.5336223581842842E-2</v>
      </c>
      <c r="L496" s="36">
        <f t="shared" ca="1" si="102"/>
        <v>3.5015614712524876E-5</v>
      </c>
      <c r="M496" s="36">
        <f t="shared" ca="1" si="103"/>
        <v>49423204556.48558</v>
      </c>
      <c r="N496" s="36">
        <f t="shared" ca="1" si="104"/>
        <v>25651886588.759037</v>
      </c>
      <c r="O496" s="36">
        <f t="shared" ca="1" si="105"/>
        <v>768028994.29271257</v>
      </c>
      <c r="P496" s="45">
        <f t="shared" ca="1" si="106"/>
        <v>5.9173993200159203E-3</v>
      </c>
    </row>
    <row r="497" spans="1:16" x14ac:dyDescent="0.2">
      <c r="A497" s="106">
        <v>51761</v>
      </c>
      <c r="B497" s="106">
        <v>6.2112519997754134E-2</v>
      </c>
      <c r="D497" s="92">
        <f t="shared" si="94"/>
        <v>5.1760999999999999</v>
      </c>
      <c r="E497" s="92">
        <f t="shared" si="95"/>
        <v>6.2112519997754134E-2</v>
      </c>
      <c r="F497" s="36">
        <f t="shared" si="96"/>
        <v>26.792011209999998</v>
      </c>
      <c r="G497" s="36">
        <f t="shared" si="97"/>
        <v>138.67812922408098</v>
      </c>
      <c r="H497" s="36">
        <f t="shared" si="98"/>
        <v>717.81186467676559</v>
      </c>
      <c r="I497" s="36">
        <f t="shared" si="99"/>
        <v>0.32150061476037517</v>
      </c>
      <c r="J497" s="36">
        <f t="shared" si="100"/>
        <v>1.6641193320611778</v>
      </c>
      <c r="K497" s="36">
        <f t="shared" ca="1" si="101"/>
        <v>5.5673910358158524E-2</v>
      </c>
      <c r="L497" s="36">
        <f t="shared" ca="1" si="102"/>
        <v>4.1455694091093515E-5</v>
      </c>
      <c r="M497" s="36">
        <f t="shared" ca="1" si="103"/>
        <v>51094696655.338364</v>
      </c>
      <c r="N497" s="36">
        <f t="shared" ca="1" si="104"/>
        <v>26508260425.093475</v>
      </c>
      <c r="O497" s="36">
        <f t="shared" ca="1" si="105"/>
        <v>793293159.91240788</v>
      </c>
      <c r="P497" s="45">
        <f t="shared" ca="1" si="106"/>
        <v>6.4386096395956105E-3</v>
      </c>
    </row>
    <row r="498" spans="1:16" x14ac:dyDescent="0.2">
      <c r="A498" s="106">
        <v>51761.5</v>
      </c>
      <c r="B498" s="106">
        <v>6.1367180001980159E-2</v>
      </c>
      <c r="D498" s="92">
        <f t="shared" si="94"/>
        <v>5.1761499999999998</v>
      </c>
      <c r="E498" s="92">
        <f t="shared" si="95"/>
        <v>6.1367180001980159E-2</v>
      </c>
      <c r="F498" s="36">
        <f t="shared" si="96"/>
        <v>26.7925288225</v>
      </c>
      <c r="G498" s="36">
        <f t="shared" si="97"/>
        <v>138.68214806458337</v>
      </c>
      <c r="H498" s="36">
        <f t="shared" si="98"/>
        <v>717.83960070449325</v>
      </c>
      <c r="I498" s="36">
        <f t="shared" si="99"/>
        <v>0.31764572876724961</v>
      </c>
      <c r="J498" s="36">
        <f t="shared" si="100"/>
        <v>1.644181938958599</v>
      </c>
      <c r="K498" s="36">
        <f t="shared" ca="1" si="101"/>
        <v>5.5674934717144575E-2</v>
      </c>
      <c r="L498" s="36">
        <f t="shared" ca="1" si="102"/>
        <v>3.240165638273294E-5</v>
      </c>
      <c r="M498" s="36">
        <f t="shared" ca="1" si="103"/>
        <v>51099823700.780754</v>
      </c>
      <c r="N498" s="36">
        <f t="shared" ca="1" si="104"/>
        <v>26510886820.857105</v>
      </c>
      <c r="O498" s="36">
        <f t="shared" ca="1" si="105"/>
        <v>793370629.50678706</v>
      </c>
      <c r="P498" s="45">
        <f t="shared" ca="1" si="106"/>
        <v>5.6922452848355842E-3</v>
      </c>
    </row>
    <row r="499" spans="1:16" x14ac:dyDescent="0.2">
      <c r="A499" s="106">
        <v>51762</v>
      </c>
      <c r="B499" s="106">
        <v>6.2221840002166573E-2</v>
      </c>
      <c r="D499" s="92">
        <f t="shared" si="94"/>
        <v>5.1761999999999997</v>
      </c>
      <c r="E499" s="92">
        <f t="shared" si="95"/>
        <v>6.2221840002166573E-2</v>
      </c>
      <c r="F499" s="36">
        <f t="shared" si="96"/>
        <v>26.793046439999998</v>
      </c>
      <c r="G499" s="36">
        <f t="shared" si="97"/>
        <v>138.68616698272797</v>
      </c>
      <c r="H499" s="36">
        <f t="shared" si="98"/>
        <v>717.86733753599651</v>
      </c>
      <c r="I499" s="36">
        <f t="shared" si="99"/>
        <v>0.32207268821921459</v>
      </c>
      <c r="J499" s="36">
        <f t="shared" si="100"/>
        <v>1.6671126487602985</v>
      </c>
      <c r="K499" s="36">
        <f t="shared" ca="1" si="101"/>
        <v>5.5675959082570059E-2</v>
      </c>
      <c r="L499" s="36">
        <f t="shared" ca="1" si="102"/>
        <v>4.2848557013537705E-5</v>
      </c>
      <c r="M499" s="36">
        <f t="shared" ca="1" si="103"/>
        <v>51104951122.32534</v>
      </c>
      <c r="N499" s="36">
        <f t="shared" ca="1" si="104"/>
        <v>26513513406.873997</v>
      </c>
      <c r="O499" s="36">
        <f t="shared" ca="1" si="105"/>
        <v>793448104.63718712</v>
      </c>
      <c r="P499" s="45">
        <f t="shared" ca="1" si="106"/>
        <v>6.545880919596514E-3</v>
      </c>
    </row>
    <row r="500" spans="1:16" x14ac:dyDescent="0.2">
      <c r="A500" s="106">
        <v>51929</v>
      </c>
      <c r="B500" s="106">
        <v>6.285746036155615E-2</v>
      </c>
      <c r="D500" s="92">
        <f t="shared" si="94"/>
        <v>5.1928999999999998</v>
      </c>
      <c r="E500" s="92">
        <f t="shared" si="95"/>
        <v>6.285746036155615E-2</v>
      </c>
      <c r="F500" s="36">
        <f t="shared" si="96"/>
        <v>26.966210409999999</v>
      </c>
      <c r="G500" s="36">
        <f t="shared" si="97"/>
        <v>140.03283403808899</v>
      </c>
      <c r="H500" s="36">
        <f t="shared" si="98"/>
        <v>727.1765038763923</v>
      </c>
      <c r="I500" s="36">
        <f t="shared" si="99"/>
        <v>0.32641250591152493</v>
      </c>
      <c r="J500" s="36">
        <f t="shared" si="100"/>
        <v>1.6950275019479577</v>
      </c>
      <c r="K500" s="36">
        <f t="shared" ca="1" si="101"/>
        <v>5.601845738819887E-2</v>
      </c>
      <c r="L500" s="36">
        <f t="shared" ca="1" si="102"/>
        <v>4.6771961669589721E-5</v>
      </c>
      <c r="M500" s="36">
        <f t="shared" ca="1" si="103"/>
        <v>52838663283.830742</v>
      </c>
      <c r="N500" s="36">
        <f t="shared" ca="1" si="104"/>
        <v>27401492974.809208</v>
      </c>
      <c r="O500" s="36">
        <f t="shared" ca="1" si="105"/>
        <v>819636123.3917979</v>
      </c>
      <c r="P500" s="45">
        <f t="shared" ca="1" si="106"/>
        <v>6.8390029733572805E-3</v>
      </c>
    </row>
    <row r="501" spans="1:16" x14ac:dyDescent="0.2">
      <c r="A501" s="106">
        <v>51929.5</v>
      </c>
      <c r="B501" s="106">
        <v>6.279045080736978E-2</v>
      </c>
      <c r="D501" s="92">
        <f t="shared" si="94"/>
        <v>5.1929499999999997</v>
      </c>
      <c r="E501" s="92">
        <f t="shared" si="95"/>
        <v>6.279045080736978E-2</v>
      </c>
      <c r="F501" s="36">
        <f t="shared" si="96"/>
        <v>26.966729702499997</v>
      </c>
      <c r="G501" s="36">
        <f t="shared" si="97"/>
        <v>140.03687900859734</v>
      </c>
      <c r="H501" s="36">
        <f t="shared" si="98"/>
        <v>727.20451084769559</v>
      </c>
      <c r="I501" s="36">
        <f t="shared" si="99"/>
        <v>0.32606767152013089</v>
      </c>
      <c r="J501" s="36">
        <f t="shared" si="100"/>
        <v>1.6932531148204637</v>
      </c>
      <c r="K501" s="36">
        <f t="shared" ca="1" si="101"/>
        <v>5.6019483910831044E-2</v>
      </c>
      <c r="L501" s="36">
        <f t="shared" ca="1" si="102"/>
        <v>4.5845992714023397E-5</v>
      </c>
      <c r="M501" s="36">
        <f t="shared" ca="1" si="103"/>
        <v>52843917709.186569</v>
      </c>
      <c r="N501" s="36">
        <f t="shared" ca="1" si="104"/>
        <v>27404183800.043251</v>
      </c>
      <c r="O501" s="36">
        <f t="shared" ca="1" si="105"/>
        <v>819715467.58151281</v>
      </c>
      <c r="P501" s="45">
        <f t="shared" ca="1" si="106"/>
        <v>6.7709668965387354E-3</v>
      </c>
    </row>
    <row r="502" spans="1:16" x14ac:dyDescent="0.2">
      <c r="A502" s="106">
        <v>51933</v>
      </c>
      <c r="B502" s="106">
        <v>6.2848848567227833E-2</v>
      </c>
      <c r="D502" s="92">
        <f t="shared" si="94"/>
        <v>5.1932999999999998</v>
      </c>
      <c r="E502" s="92">
        <f t="shared" si="95"/>
        <v>6.2848848567227833E-2</v>
      </c>
      <c r="F502" s="36">
        <f t="shared" si="96"/>
        <v>26.970364889999999</v>
      </c>
      <c r="G502" s="36">
        <f t="shared" si="97"/>
        <v>140.065195983237</v>
      </c>
      <c r="H502" s="36">
        <f t="shared" si="98"/>
        <v>727.40058229974466</v>
      </c>
      <c r="I502" s="36">
        <f t="shared" si="99"/>
        <v>0.32639292526418429</v>
      </c>
      <c r="J502" s="36">
        <f t="shared" si="100"/>
        <v>1.6950563787744881</v>
      </c>
      <c r="K502" s="36">
        <f t="shared" ca="1" si="101"/>
        <v>5.6026669749560096E-2</v>
      </c>
      <c r="L502" s="36">
        <f t="shared" ca="1" si="102"/>
        <v>4.6542123820234369E-5</v>
      </c>
      <c r="M502" s="36">
        <f t="shared" ca="1" si="103"/>
        <v>52880709387.530045</v>
      </c>
      <c r="N502" s="36">
        <f t="shared" ca="1" si="104"/>
        <v>27423024988.695934</v>
      </c>
      <c r="O502" s="36">
        <f t="shared" ca="1" si="105"/>
        <v>820271034.35817909</v>
      </c>
      <c r="P502" s="45">
        <f t="shared" ca="1" si="106"/>
        <v>6.8221788176677373E-3</v>
      </c>
    </row>
    <row r="503" spans="1:16" x14ac:dyDescent="0.2">
      <c r="A503" s="106">
        <v>51933.5</v>
      </c>
      <c r="B503" s="106">
        <v>6.249204276537057E-2</v>
      </c>
      <c r="D503" s="92">
        <f t="shared" si="94"/>
        <v>5.1933499999999997</v>
      </c>
      <c r="E503" s="92">
        <f t="shared" si="95"/>
        <v>6.249204276537057E-2</v>
      </c>
      <c r="F503" s="36">
        <f t="shared" si="96"/>
        <v>26.970884222499997</v>
      </c>
      <c r="G503" s="36">
        <f t="shared" si="97"/>
        <v>140.06924157692035</v>
      </c>
      <c r="H503" s="36">
        <f t="shared" si="98"/>
        <v>727.42859574349927</v>
      </c>
      <c r="I503" s="36">
        <f t="shared" si="99"/>
        <v>0.32454305029553721</v>
      </c>
      <c r="J503" s="36">
        <f t="shared" si="100"/>
        <v>1.685465650252328</v>
      </c>
      <c r="K503" s="36">
        <f t="shared" ca="1" si="101"/>
        <v>5.602769632370766E-2</v>
      </c>
      <c r="L503" s="36">
        <f t="shared" ca="1" si="102"/>
        <v>4.178777491783993E-5</v>
      </c>
      <c r="M503" s="36">
        <f t="shared" ca="1" si="103"/>
        <v>52885966870.488708</v>
      </c>
      <c r="N503" s="36">
        <f t="shared" ca="1" si="104"/>
        <v>27425717360.327801</v>
      </c>
      <c r="O503" s="36">
        <f t="shared" ca="1" si="105"/>
        <v>820350423.53632939</v>
      </c>
      <c r="P503" s="45">
        <f t="shared" ca="1" si="106"/>
        <v>6.4643464416629104E-3</v>
      </c>
    </row>
    <row r="504" spans="1:16" x14ac:dyDescent="0.2">
      <c r="A504" s="106">
        <v>51946</v>
      </c>
      <c r="B504" s="106">
        <v>6.2898484495235607E-2</v>
      </c>
      <c r="D504" s="92">
        <f t="shared" si="94"/>
        <v>5.1946000000000003</v>
      </c>
      <c r="E504" s="92">
        <f t="shared" si="95"/>
        <v>6.2898484495235607E-2</v>
      </c>
      <c r="F504" s="36">
        <f t="shared" si="96"/>
        <v>26.983869160000005</v>
      </c>
      <c r="G504" s="36">
        <f t="shared" si="97"/>
        <v>140.17040673853603</v>
      </c>
      <c r="H504" s="36">
        <f t="shared" si="98"/>
        <v>728.12919484399936</v>
      </c>
      <c r="I504" s="36">
        <f t="shared" si="99"/>
        <v>0.32673246755895091</v>
      </c>
      <c r="J504" s="36">
        <f t="shared" si="100"/>
        <v>1.6972444759817265</v>
      </c>
      <c r="K504" s="36">
        <f t="shared" ca="1" si="101"/>
        <v>5.6053362770209059E-2</v>
      </c>
      <c r="L504" s="36">
        <f t="shared" ca="1" si="102"/>
        <v>4.6855691430430432E-5</v>
      </c>
      <c r="M504" s="36">
        <f t="shared" ca="1" si="103"/>
        <v>53017528232.839973</v>
      </c>
      <c r="N504" s="36">
        <f t="shared" ca="1" si="104"/>
        <v>27493089510.14328</v>
      </c>
      <c r="O504" s="36">
        <f t="shared" ca="1" si="105"/>
        <v>822336981.69698429</v>
      </c>
      <c r="P504" s="45">
        <f t="shared" ca="1" si="106"/>
        <v>6.8451217250265484E-3</v>
      </c>
    </row>
    <row r="505" spans="1:16" x14ac:dyDescent="0.2">
      <c r="A505" s="106">
        <v>51946.5</v>
      </c>
      <c r="B505" s="106">
        <v>6.253120036853943E-2</v>
      </c>
      <c r="D505" s="92">
        <f t="shared" si="94"/>
        <v>5.1946500000000002</v>
      </c>
      <c r="E505" s="92">
        <f t="shared" si="95"/>
        <v>6.253120036853943E-2</v>
      </c>
      <c r="F505" s="36">
        <f t="shared" si="96"/>
        <v>26.984388622500003</v>
      </c>
      <c r="G505" s="36">
        <f t="shared" si="97"/>
        <v>140.17445435786965</v>
      </c>
      <c r="H505" s="36">
        <f t="shared" si="98"/>
        <v>728.15722933010761</v>
      </c>
      <c r="I505" s="36">
        <f t="shared" si="99"/>
        <v>0.32482769999443334</v>
      </c>
      <c r="J505" s="36">
        <f t="shared" si="100"/>
        <v>1.6873662117760833</v>
      </c>
      <c r="K505" s="36">
        <f t="shared" ca="1" si="101"/>
        <v>5.6054389511781599E-2</v>
      </c>
      <c r="L505" s="36">
        <f t="shared" ca="1" si="102"/>
        <v>4.1949078874216106E-5</v>
      </c>
      <c r="M505" s="36">
        <f t="shared" ca="1" si="103"/>
        <v>53022795660.980011</v>
      </c>
      <c r="N505" s="36">
        <f t="shared" ca="1" si="104"/>
        <v>27495786911.550892</v>
      </c>
      <c r="O505" s="36">
        <f t="shared" ca="1" si="105"/>
        <v>822416517.20197475</v>
      </c>
      <c r="P505" s="45">
        <f t="shared" ca="1" si="106"/>
        <v>6.4768108567578309E-3</v>
      </c>
    </row>
    <row r="506" spans="1:16" x14ac:dyDescent="0.2">
      <c r="A506" s="106">
        <v>51986</v>
      </c>
      <c r="B506" s="106">
        <v>6.2619520002044737E-2</v>
      </c>
      <c r="D506" s="92">
        <f t="shared" si="94"/>
        <v>5.1985999999999999</v>
      </c>
      <c r="E506" s="92">
        <f t="shared" si="95"/>
        <v>6.2619520002044737E-2</v>
      </c>
      <c r="F506" s="36">
        <f t="shared" si="96"/>
        <v>27.025441959999998</v>
      </c>
      <c r="G506" s="36">
        <f t="shared" si="97"/>
        <v>140.49446257325599</v>
      </c>
      <c r="H506" s="36">
        <f t="shared" si="98"/>
        <v>730.37451313332861</v>
      </c>
      <c r="I506" s="36">
        <f t="shared" si="99"/>
        <v>0.32553383668262975</v>
      </c>
      <c r="J506" s="36">
        <f t="shared" si="100"/>
        <v>1.6923202033783189</v>
      </c>
      <c r="K506" s="36">
        <f t="shared" ca="1" si="101"/>
        <v>5.6135522444589858E-2</v>
      </c>
      <c r="L506" s="36">
        <f t="shared" ca="1" si="102"/>
        <v>4.2042224325080838E-5</v>
      </c>
      <c r="M506" s="36">
        <f t="shared" ca="1" si="103"/>
        <v>53440133458.96846</v>
      </c>
      <c r="N506" s="36">
        <f t="shared" ca="1" si="104"/>
        <v>27709494059.343987</v>
      </c>
      <c r="O506" s="36">
        <f t="shared" ca="1" si="105"/>
        <v>828717638.76929104</v>
      </c>
      <c r="P506" s="45">
        <f t="shared" ca="1" si="106"/>
        <v>6.4839975574548792E-3</v>
      </c>
    </row>
    <row r="507" spans="1:16" x14ac:dyDescent="0.2">
      <c r="A507" s="106">
        <v>51986</v>
      </c>
      <c r="B507" s="106">
        <v>6.2619520002044737E-2</v>
      </c>
      <c r="D507" s="92">
        <f t="shared" si="94"/>
        <v>5.1985999999999999</v>
      </c>
      <c r="E507" s="92">
        <f t="shared" si="95"/>
        <v>6.2619520002044737E-2</v>
      </c>
      <c r="F507" s="36">
        <f t="shared" si="96"/>
        <v>27.025441959999998</v>
      </c>
      <c r="G507" s="36">
        <f t="shared" si="97"/>
        <v>140.49446257325599</v>
      </c>
      <c r="H507" s="36">
        <f t="shared" si="98"/>
        <v>730.37451313332861</v>
      </c>
      <c r="I507" s="36">
        <f t="shared" si="99"/>
        <v>0.32553383668262975</v>
      </c>
      <c r="J507" s="36">
        <f t="shared" si="100"/>
        <v>1.6923202033783189</v>
      </c>
      <c r="K507" s="36">
        <f t="shared" ca="1" si="101"/>
        <v>5.6135522444589858E-2</v>
      </c>
      <c r="L507" s="36">
        <f t="shared" ca="1" si="102"/>
        <v>4.2042224325080838E-5</v>
      </c>
      <c r="M507" s="36">
        <f t="shared" ca="1" si="103"/>
        <v>53440133458.96846</v>
      </c>
      <c r="N507" s="36">
        <f t="shared" ca="1" si="104"/>
        <v>27709494059.343987</v>
      </c>
      <c r="O507" s="36">
        <f t="shared" ca="1" si="105"/>
        <v>828717638.76929104</v>
      </c>
      <c r="P507" s="45">
        <f t="shared" ca="1" si="106"/>
        <v>6.4839975574548792E-3</v>
      </c>
    </row>
    <row r="508" spans="1:16" x14ac:dyDescent="0.2">
      <c r="A508" s="106">
        <v>51986.5</v>
      </c>
      <c r="B508" s="106">
        <v>6.2274179996165913E-2</v>
      </c>
      <c r="D508" s="92">
        <f t="shared" si="94"/>
        <v>5.1986499999999998</v>
      </c>
      <c r="E508" s="92">
        <f t="shared" si="95"/>
        <v>6.2274179996165913E-2</v>
      </c>
      <c r="F508" s="36">
        <f t="shared" si="96"/>
        <v>27.025961822499998</v>
      </c>
      <c r="G508" s="36">
        <f t="shared" si="97"/>
        <v>140.4985164285396</v>
      </c>
      <c r="H508" s="36">
        <f t="shared" si="98"/>
        <v>730.40261243122734</v>
      </c>
      <c r="I508" s="36">
        <f t="shared" si="99"/>
        <v>0.32374166583706793</v>
      </c>
      <c r="J508" s="36">
        <f t="shared" si="100"/>
        <v>1.6830196111038731</v>
      </c>
      <c r="K508" s="36">
        <f t="shared" ca="1" si="101"/>
        <v>5.6136549701316249E-2</v>
      </c>
      <c r="L508" s="36">
        <f t="shared" ca="1" si="102"/>
        <v>3.7670505636256366E-5</v>
      </c>
      <c r="M508" s="36">
        <f t="shared" ca="1" si="103"/>
        <v>53445431564.207916</v>
      </c>
      <c r="N508" s="36">
        <f t="shared" ca="1" si="104"/>
        <v>27712206975.219376</v>
      </c>
      <c r="O508" s="36">
        <f t="shared" ca="1" si="105"/>
        <v>828797625.60924673</v>
      </c>
      <c r="P508" s="45">
        <f t="shared" ca="1" si="106"/>
        <v>6.1376302948496636E-3</v>
      </c>
    </row>
    <row r="509" spans="1:16" x14ac:dyDescent="0.2">
      <c r="A509" s="106">
        <v>51986.5</v>
      </c>
      <c r="B509" s="106">
        <v>6.2274179996165913E-2</v>
      </c>
      <c r="D509" s="92">
        <f t="shared" si="94"/>
        <v>5.1986499999999998</v>
      </c>
      <c r="E509" s="92">
        <f t="shared" si="95"/>
        <v>6.2274179996165913E-2</v>
      </c>
      <c r="F509" s="36">
        <f t="shared" si="96"/>
        <v>27.025961822499998</v>
      </c>
      <c r="G509" s="36">
        <f t="shared" si="97"/>
        <v>140.4985164285396</v>
      </c>
      <c r="H509" s="36">
        <f t="shared" si="98"/>
        <v>730.40261243122734</v>
      </c>
      <c r="I509" s="36">
        <f t="shared" si="99"/>
        <v>0.32374166583706793</v>
      </c>
      <c r="J509" s="36">
        <f t="shared" si="100"/>
        <v>1.6830196111038731</v>
      </c>
      <c r="K509" s="36">
        <f t="shared" ca="1" si="101"/>
        <v>5.6136549701316249E-2</v>
      </c>
      <c r="L509" s="36">
        <f t="shared" ca="1" si="102"/>
        <v>3.7670505636256366E-5</v>
      </c>
      <c r="M509" s="36">
        <f t="shared" ca="1" si="103"/>
        <v>53445431564.207916</v>
      </c>
      <c r="N509" s="36">
        <f t="shared" ca="1" si="104"/>
        <v>27712206975.219376</v>
      </c>
      <c r="O509" s="36">
        <f t="shared" ca="1" si="105"/>
        <v>828797625.60924673</v>
      </c>
      <c r="P509" s="45">
        <f t="shared" ca="1" si="106"/>
        <v>6.1376302948496636E-3</v>
      </c>
    </row>
    <row r="510" spans="1:16" x14ac:dyDescent="0.2">
      <c r="A510" s="106">
        <v>53182</v>
      </c>
      <c r="B510" s="106">
        <v>6.6656240000156686E-2</v>
      </c>
      <c r="D510" s="92">
        <f t="shared" si="94"/>
        <v>5.3182</v>
      </c>
      <c r="E510" s="92">
        <f t="shared" si="95"/>
        <v>6.6656240000156686E-2</v>
      </c>
      <c r="F510" s="36">
        <f t="shared" si="96"/>
        <v>28.283251240000002</v>
      </c>
      <c r="G510" s="36">
        <f t="shared" si="97"/>
        <v>150.41598674456802</v>
      </c>
      <c r="H510" s="36">
        <f t="shared" si="98"/>
        <v>799.94230070496167</v>
      </c>
      <c r="I510" s="36">
        <f t="shared" si="99"/>
        <v>0.35449121556883328</v>
      </c>
      <c r="J510" s="36">
        <f t="shared" si="100"/>
        <v>1.8852551826381692</v>
      </c>
      <c r="K510" s="36">
        <f t="shared" ca="1" si="101"/>
        <v>5.861113493980806E-2</v>
      </c>
      <c r="L510" s="36">
        <f t="shared" ca="1" si="102"/>
        <v>6.4723715432047071E-5</v>
      </c>
      <c r="M510" s="36">
        <f t="shared" ca="1" si="103"/>
        <v>67253610423.300133</v>
      </c>
      <c r="N510" s="36">
        <f t="shared" ca="1" si="104"/>
        <v>34775257508.524597</v>
      </c>
      <c r="O510" s="36">
        <f t="shared" ca="1" si="105"/>
        <v>1036808354.0052592</v>
      </c>
      <c r="P510" s="45">
        <f t="shared" ca="1" si="106"/>
        <v>8.0451050603486257E-3</v>
      </c>
    </row>
    <row r="511" spans="1:16" x14ac:dyDescent="0.2">
      <c r="A511" s="106">
        <v>53182.5</v>
      </c>
      <c r="B511" s="106">
        <v>6.5510899992659688E-2</v>
      </c>
      <c r="D511" s="92">
        <f t="shared" si="94"/>
        <v>5.3182499999999999</v>
      </c>
      <c r="E511" s="92">
        <f t="shared" si="95"/>
        <v>6.5510899992659688E-2</v>
      </c>
      <c r="F511" s="36">
        <f t="shared" si="96"/>
        <v>28.2837830625</v>
      </c>
      <c r="G511" s="36">
        <f t="shared" si="97"/>
        <v>150.42022927214063</v>
      </c>
      <c r="H511" s="36">
        <f t="shared" si="98"/>
        <v>799.97238432656184</v>
      </c>
      <c r="I511" s="36">
        <f t="shared" si="99"/>
        <v>0.34840334388596239</v>
      </c>
      <c r="J511" s="36">
        <f t="shared" si="100"/>
        <v>1.8528960836215194</v>
      </c>
      <c r="K511" s="36">
        <f t="shared" ca="1" si="101"/>
        <v>5.8612177599634149E-2</v>
      </c>
      <c r="L511" s="36">
        <f t="shared" ca="1" si="102"/>
        <v>4.7592370656032018E-5</v>
      </c>
      <c r="M511" s="36">
        <f t="shared" ca="1" si="103"/>
        <v>67259880166.574173</v>
      </c>
      <c r="N511" s="36">
        <f t="shared" ca="1" si="104"/>
        <v>34778461471.838898</v>
      </c>
      <c r="O511" s="36">
        <f t="shared" ca="1" si="105"/>
        <v>1036902616.0682482</v>
      </c>
      <c r="P511" s="45">
        <f t="shared" ca="1" si="106"/>
        <v>6.8987223930255387E-3</v>
      </c>
    </row>
    <row r="512" spans="1:16" x14ac:dyDescent="0.2">
      <c r="A512" s="106">
        <v>53190</v>
      </c>
      <c r="B512" s="106">
        <v>6.6230799995537382E-2</v>
      </c>
      <c r="D512" s="92">
        <f t="shared" si="94"/>
        <v>5.319</v>
      </c>
      <c r="E512" s="92">
        <f t="shared" si="95"/>
        <v>6.6230799995537382E-2</v>
      </c>
      <c r="F512" s="36">
        <f t="shared" si="96"/>
        <v>28.291761000000001</v>
      </c>
      <c r="G512" s="36">
        <f t="shared" si="97"/>
        <v>150.483876759</v>
      </c>
      <c r="H512" s="36">
        <f t="shared" si="98"/>
        <v>800.42374048112106</v>
      </c>
      <c r="I512" s="36">
        <f t="shared" si="99"/>
        <v>0.35228162517626332</v>
      </c>
      <c r="J512" s="36">
        <f t="shared" si="100"/>
        <v>1.8737859643125445</v>
      </c>
      <c r="K512" s="36">
        <f t="shared" ca="1" si="101"/>
        <v>5.8627818269756285E-2</v>
      </c>
      <c r="L512" s="36">
        <f t="shared" ca="1" si="102"/>
        <v>5.7805331122561302E-5</v>
      </c>
      <c r="M512" s="36">
        <f t="shared" ca="1" si="103"/>
        <v>67353977761.37603</v>
      </c>
      <c r="N512" s="36">
        <f t="shared" ca="1" si="104"/>
        <v>34826546904.832176</v>
      </c>
      <c r="O512" s="36">
        <f t="shared" ca="1" si="105"/>
        <v>1038317301.8973372</v>
      </c>
      <c r="P512" s="45">
        <f t="shared" ca="1" si="106"/>
        <v>7.6029817257810967E-3</v>
      </c>
    </row>
    <row r="513" spans="1:16" x14ac:dyDescent="0.2">
      <c r="A513" s="106">
        <v>53194</v>
      </c>
      <c r="B513" s="106">
        <v>6.6078080002625939E-2</v>
      </c>
      <c r="D513" s="92">
        <f t="shared" si="94"/>
        <v>5.3193999999999999</v>
      </c>
      <c r="E513" s="92">
        <f t="shared" si="95"/>
        <v>6.6078080002625939E-2</v>
      </c>
      <c r="F513" s="36">
        <f t="shared" si="96"/>
        <v>28.296016359999999</v>
      </c>
      <c r="G513" s="36">
        <f t="shared" si="97"/>
        <v>150.51782942538401</v>
      </c>
      <c r="H513" s="36">
        <f t="shared" si="98"/>
        <v>800.66454184538759</v>
      </c>
      <c r="I513" s="36">
        <f t="shared" si="99"/>
        <v>0.3514957387659684</v>
      </c>
      <c r="J513" s="36">
        <f t="shared" si="100"/>
        <v>1.8697464327916924</v>
      </c>
      <c r="K513" s="36">
        <f t="shared" ca="1" si="101"/>
        <v>5.8636160552914998E-2</v>
      </c>
      <c r="L513" s="36">
        <f t="shared" ca="1" si="102"/>
        <v>5.5382165095985988E-5</v>
      </c>
      <c r="M513" s="36">
        <f t="shared" ca="1" si="103"/>
        <v>67404202601.003799</v>
      </c>
      <c r="N513" s="36">
        <f t="shared" ca="1" si="104"/>
        <v>34852212396.617157</v>
      </c>
      <c r="O513" s="36">
        <f t="shared" ca="1" si="105"/>
        <v>1039072379.9520174</v>
      </c>
      <c r="P513" s="45">
        <f t="shared" ca="1" si="106"/>
        <v>7.4419194497109403E-3</v>
      </c>
    </row>
    <row r="514" spans="1:16" x14ac:dyDescent="0.2">
      <c r="A514" s="106">
        <v>53237.5</v>
      </c>
      <c r="B514" s="106">
        <v>6.5523500001290813E-2</v>
      </c>
      <c r="D514" s="92">
        <f t="shared" si="94"/>
        <v>5.3237500000000004</v>
      </c>
      <c r="E514" s="92">
        <f t="shared" si="95"/>
        <v>6.5523500001290813E-2</v>
      </c>
      <c r="F514" s="36">
        <f t="shared" si="96"/>
        <v>28.342314062500005</v>
      </c>
      <c r="G514" s="36">
        <f t="shared" si="97"/>
        <v>150.88739449023441</v>
      </c>
      <c r="H514" s="36">
        <f t="shared" si="98"/>
        <v>803.28676641738559</v>
      </c>
      <c r="I514" s="36">
        <f t="shared" si="99"/>
        <v>0.34883073313187202</v>
      </c>
      <c r="J514" s="36">
        <f t="shared" si="100"/>
        <v>1.8570876155108038</v>
      </c>
      <c r="K514" s="36">
        <f t="shared" ca="1" si="101"/>
        <v>5.8726909493181378E-2</v>
      </c>
      <c r="L514" s="36">
        <f t="shared" ca="1" si="102"/>
        <v>4.6193642534923261E-5</v>
      </c>
      <c r="M514" s="36">
        <f t="shared" ca="1" si="103"/>
        <v>67952172915.435173</v>
      </c>
      <c r="N514" s="36">
        <f t="shared" ca="1" si="104"/>
        <v>35132221177.42202</v>
      </c>
      <c r="O514" s="36">
        <f t="shared" ca="1" si="105"/>
        <v>1047309900.6153815</v>
      </c>
      <c r="P514" s="45">
        <f t="shared" ca="1" si="106"/>
        <v>6.7965905081094347E-3</v>
      </c>
    </row>
    <row r="515" spans="1:16" x14ac:dyDescent="0.2">
      <c r="A515" s="106">
        <v>53238</v>
      </c>
      <c r="B515" s="106">
        <v>6.6778159998648334E-2</v>
      </c>
      <c r="D515" s="92">
        <f t="shared" si="94"/>
        <v>5.3238000000000003</v>
      </c>
      <c r="E515" s="92">
        <f t="shared" si="95"/>
        <v>6.6778159998648334E-2</v>
      </c>
      <c r="F515" s="36">
        <f t="shared" si="96"/>
        <v>28.342846440000002</v>
      </c>
      <c r="G515" s="36">
        <f t="shared" si="97"/>
        <v>150.89164587727203</v>
      </c>
      <c r="H515" s="36">
        <f t="shared" si="98"/>
        <v>803.31694432142081</v>
      </c>
      <c r="I515" s="36">
        <f t="shared" si="99"/>
        <v>0.35551356820080404</v>
      </c>
      <c r="J515" s="36">
        <f t="shared" si="100"/>
        <v>1.8926831343874406</v>
      </c>
      <c r="K515" s="36">
        <f t="shared" ca="1" si="101"/>
        <v>5.8727952867783415E-2</v>
      </c>
      <c r="L515" s="36">
        <f t="shared" ca="1" si="102"/>
        <v>6.4805834849828402E-5</v>
      </c>
      <c r="M515" s="36">
        <f t="shared" ca="1" si="103"/>
        <v>67958490352.610352</v>
      </c>
      <c r="N515" s="36">
        <f t="shared" ca="1" si="104"/>
        <v>35135449228.503723</v>
      </c>
      <c r="O515" s="36">
        <f t="shared" ca="1" si="105"/>
        <v>1047404862.4748515</v>
      </c>
      <c r="P515" s="45">
        <f t="shared" ca="1" si="106"/>
        <v>8.0502071308649198E-3</v>
      </c>
    </row>
    <row r="516" spans="1:16" x14ac:dyDescent="0.2">
      <c r="A516" s="106">
        <v>53241</v>
      </c>
      <c r="B516" s="106">
        <v>6.7406119997031055E-2</v>
      </c>
      <c r="D516" s="92">
        <f t="shared" si="94"/>
        <v>5.3240999999999996</v>
      </c>
      <c r="E516" s="92">
        <f t="shared" si="95"/>
        <v>6.7406119997031055E-2</v>
      </c>
      <c r="F516" s="36">
        <f t="shared" si="96"/>
        <v>28.346040809999995</v>
      </c>
      <c r="G516" s="36">
        <f t="shared" si="97"/>
        <v>150.91715587652095</v>
      </c>
      <c r="H516" s="36">
        <f t="shared" si="98"/>
        <v>803.49802960218517</v>
      </c>
      <c r="I516" s="36">
        <f t="shared" si="99"/>
        <v>0.35887692347619299</v>
      </c>
      <c r="J516" s="36">
        <f t="shared" si="100"/>
        <v>1.910696628279599</v>
      </c>
      <c r="K516" s="36">
        <f t="shared" ca="1" si="101"/>
        <v>5.8734213250623515E-2</v>
      </c>
      <c r="L516" s="36">
        <f t="shared" ca="1" si="102"/>
        <v>7.5201966618388603E-5</v>
      </c>
      <c r="M516" s="36">
        <f t="shared" ca="1" si="103"/>
        <v>67996404021.964394</v>
      </c>
      <c r="N516" s="36">
        <f t="shared" ca="1" si="104"/>
        <v>35154822103.686226</v>
      </c>
      <c r="O516" s="36">
        <f t="shared" ca="1" si="105"/>
        <v>1047974766.3571637</v>
      </c>
      <c r="P516" s="45">
        <f t="shared" ca="1" si="106"/>
        <v>8.67190674640754E-3</v>
      </c>
    </row>
    <row r="517" spans="1:16" x14ac:dyDescent="0.2">
      <c r="A517" s="106">
        <v>53241.5</v>
      </c>
      <c r="B517" s="106">
        <v>6.3760779994481709E-2</v>
      </c>
      <c r="D517" s="92">
        <f t="shared" si="94"/>
        <v>5.3241500000000004</v>
      </c>
      <c r="E517" s="92">
        <f t="shared" si="95"/>
        <v>6.3760779994481709E-2</v>
      </c>
      <c r="F517" s="36">
        <f t="shared" si="96"/>
        <v>28.346573222500005</v>
      </c>
      <c r="G517" s="36">
        <f t="shared" si="97"/>
        <v>150.92140782257343</v>
      </c>
      <c r="H517" s="36">
        <f t="shared" si="98"/>
        <v>803.52821345855432</v>
      </c>
      <c r="I517" s="36">
        <f t="shared" si="99"/>
        <v>0.33947195680761982</v>
      </c>
      <c r="J517" s="36">
        <f t="shared" si="100"/>
        <v>1.8073996188372892</v>
      </c>
      <c r="K517" s="36">
        <f t="shared" ca="1" si="101"/>
        <v>5.8735256670301536E-2</v>
      </c>
      <c r="L517" s="36">
        <f t="shared" ca="1" si="102"/>
        <v>2.5255884681878934E-5</v>
      </c>
      <c r="M517" s="36">
        <f t="shared" ca="1" si="103"/>
        <v>68002724474.752365</v>
      </c>
      <c r="N517" s="36">
        <f t="shared" ca="1" si="104"/>
        <v>35158051677.754601</v>
      </c>
      <c r="O517" s="36">
        <f t="shared" ca="1" si="105"/>
        <v>1048069772.461025</v>
      </c>
      <c r="P517" s="45">
        <f t="shared" ca="1" si="106"/>
        <v>5.0255233241801728E-3</v>
      </c>
    </row>
    <row r="518" spans="1:16" x14ac:dyDescent="0.2">
      <c r="A518" s="106">
        <v>53242</v>
      </c>
      <c r="B518" s="106">
        <v>6.6715439992549364E-2</v>
      </c>
      <c r="D518" s="92">
        <f t="shared" si="94"/>
        <v>5.3242000000000003</v>
      </c>
      <c r="E518" s="92">
        <f t="shared" si="95"/>
        <v>6.6715439992549364E-2</v>
      </c>
      <c r="F518" s="36">
        <f t="shared" si="96"/>
        <v>28.347105640000002</v>
      </c>
      <c r="G518" s="36">
        <f t="shared" si="97"/>
        <v>150.92565984848801</v>
      </c>
      <c r="H518" s="36">
        <f t="shared" si="98"/>
        <v>803.55839816531989</v>
      </c>
      <c r="I518" s="36">
        <f t="shared" si="99"/>
        <v>0.35520634560833136</v>
      </c>
      <c r="J518" s="36">
        <f t="shared" si="100"/>
        <v>1.8911896252878779</v>
      </c>
      <c r="K518" s="36">
        <f t="shared" ca="1" si="101"/>
        <v>5.8736300096418961E-2</v>
      </c>
      <c r="L518" s="36">
        <f t="shared" ca="1" si="102"/>
        <v>6.3666673482019892E-5</v>
      </c>
      <c r="M518" s="36">
        <f t="shared" ca="1" si="103"/>
        <v>68009045358.418365</v>
      </c>
      <c r="N518" s="36">
        <f t="shared" ca="1" si="104"/>
        <v>35161281469.43058</v>
      </c>
      <c r="O518" s="36">
        <f t="shared" ca="1" si="105"/>
        <v>1048164784.8866038</v>
      </c>
      <c r="P518" s="45">
        <f t="shared" ca="1" si="106"/>
        <v>7.9791398961304022E-3</v>
      </c>
    </row>
    <row r="519" spans="1:16" x14ac:dyDescent="0.2">
      <c r="A519" s="106">
        <v>53270.5</v>
      </c>
      <c r="B519" s="106">
        <v>6.6031059999659192E-2</v>
      </c>
      <c r="D519" s="92">
        <f t="shared" si="94"/>
        <v>5.3270499999999998</v>
      </c>
      <c r="E519" s="92">
        <f t="shared" si="95"/>
        <v>6.6031059999659192E-2</v>
      </c>
      <c r="F519" s="36">
        <f t="shared" si="96"/>
        <v>28.3774617025</v>
      </c>
      <c r="G519" s="36">
        <f t="shared" si="97"/>
        <v>151.16815736230262</v>
      </c>
      <c r="H519" s="36">
        <f t="shared" si="98"/>
        <v>805.28033267685419</v>
      </c>
      <c r="I519" s="36">
        <f t="shared" si="99"/>
        <v>0.35175075817118451</v>
      </c>
      <c r="J519" s="36">
        <f t="shared" si="100"/>
        <v>1.8737938763158084</v>
      </c>
      <c r="K519" s="36">
        <f t="shared" ca="1" si="101"/>
        <v>5.8795786029478214E-2</v>
      </c>
      <c r="L519" s="36">
        <f t="shared" ca="1" si="102"/>
        <v>5.2349189423578409E-5</v>
      </c>
      <c r="M519" s="36">
        <f t="shared" ca="1" si="103"/>
        <v>68370048590.905846</v>
      </c>
      <c r="N519" s="36">
        <f t="shared" ca="1" si="104"/>
        <v>35345739610.845383</v>
      </c>
      <c r="O519" s="36">
        <f t="shared" ca="1" si="105"/>
        <v>1053590951.8643578</v>
      </c>
      <c r="P519" s="45">
        <f t="shared" ca="1" si="106"/>
        <v>7.2352739701809776E-3</v>
      </c>
    </row>
    <row r="520" spans="1:16" x14ac:dyDescent="0.2">
      <c r="A520" s="106">
        <v>53270.5</v>
      </c>
      <c r="B520" s="106">
        <v>6.6031059999659192E-2</v>
      </c>
      <c r="D520" s="92">
        <f t="shared" si="94"/>
        <v>5.3270499999999998</v>
      </c>
      <c r="E520" s="92">
        <f t="shared" si="95"/>
        <v>6.6031059999659192E-2</v>
      </c>
      <c r="F520" s="36">
        <f t="shared" si="96"/>
        <v>28.3774617025</v>
      </c>
      <c r="G520" s="36">
        <f t="shared" si="97"/>
        <v>151.16815736230262</v>
      </c>
      <c r="H520" s="36">
        <f t="shared" si="98"/>
        <v>805.28033267685419</v>
      </c>
      <c r="I520" s="36">
        <f t="shared" si="99"/>
        <v>0.35175075817118451</v>
      </c>
      <c r="J520" s="36">
        <f t="shared" si="100"/>
        <v>1.8737938763158084</v>
      </c>
      <c r="K520" s="36">
        <f t="shared" ca="1" si="101"/>
        <v>5.8795786029478214E-2</v>
      </c>
      <c r="L520" s="36">
        <f t="shared" ca="1" si="102"/>
        <v>5.2349189423578409E-5</v>
      </c>
      <c r="M520" s="36">
        <f t="shared" ca="1" si="103"/>
        <v>68370048590.905846</v>
      </c>
      <c r="N520" s="36">
        <f t="shared" ca="1" si="104"/>
        <v>35345739610.845383</v>
      </c>
      <c r="O520" s="36">
        <f t="shared" ca="1" si="105"/>
        <v>1053590951.8643578</v>
      </c>
      <c r="P520" s="45">
        <f t="shared" ca="1" si="106"/>
        <v>7.2352739701809776E-3</v>
      </c>
    </row>
    <row r="521" spans="1:16" x14ac:dyDescent="0.2">
      <c r="A521" s="106">
        <v>53271</v>
      </c>
      <c r="B521" s="106">
        <v>6.7185719999542926E-2</v>
      </c>
      <c r="D521" s="92">
        <f t="shared" si="94"/>
        <v>5.3270999999999997</v>
      </c>
      <c r="E521" s="92">
        <f t="shared" si="95"/>
        <v>6.7185719999542926E-2</v>
      </c>
      <c r="F521" s="36">
        <f t="shared" si="96"/>
        <v>28.377994409999996</v>
      </c>
      <c r="G521" s="36">
        <f t="shared" si="97"/>
        <v>151.17241402151097</v>
      </c>
      <c r="H521" s="36">
        <f t="shared" si="98"/>
        <v>805.31056673399098</v>
      </c>
      <c r="I521" s="36">
        <f t="shared" si="99"/>
        <v>0.3579050490095651</v>
      </c>
      <c r="J521" s="36">
        <f t="shared" si="100"/>
        <v>1.9065959865788542</v>
      </c>
      <c r="K521" s="36">
        <f t="shared" ca="1" si="101"/>
        <v>5.8796829829082159E-2</v>
      </c>
      <c r="L521" s="36">
        <f t="shared" ca="1" si="102"/>
        <v>7.0373478292053273E-5</v>
      </c>
      <c r="M521" s="36">
        <f t="shared" ca="1" si="103"/>
        <v>68376394498.238228</v>
      </c>
      <c r="N521" s="36">
        <f t="shared" ca="1" si="104"/>
        <v>35348982040.104469</v>
      </c>
      <c r="O521" s="36">
        <f t="shared" ca="1" si="105"/>
        <v>1053686331.4189495</v>
      </c>
      <c r="P521" s="45">
        <f t="shared" ca="1" si="106"/>
        <v>8.3888901704607666E-3</v>
      </c>
    </row>
    <row r="522" spans="1:16" x14ac:dyDescent="0.2">
      <c r="A522" s="106">
        <v>53271</v>
      </c>
      <c r="B522" s="106">
        <v>6.7185719999542926E-2</v>
      </c>
      <c r="D522" s="92">
        <f t="shared" si="94"/>
        <v>5.3270999999999997</v>
      </c>
      <c r="E522" s="92">
        <f t="shared" si="95"/>
        <v>6.7185719999542926E-2</v>
      </c>
      <c r="F522" s="36">
        <f t="shared" si="96"/>
        <v>28.377994409999996</v>
      </c>
      <c r="G522" s="36">
        <f t="shared" si="97"/>
        <v>151.17241402151097</v>
      </c>
      <c r="H522" s="36">
        <f t="shared" si="98"/>
        <v>805.31056673399098</v>
      </c>
      <c r="I522" s="36">
        <f t="shared" si="99"/>
        <v>0.3579050490095651</v>
      </c>
      <c r="J522" s="36">
        <f t="shared" si="100"/>
        <v>1.9065959865788542</v>
      </c>
      <c r="K522" s="36">
        <f t="shared" ca="1" si="101"/>
        <v>5.8796829829082159E-2</v>
      </c>
      <c r="L522" s="36">
        <f t="shared" ca="1" si="102"/>
        <v>7.0373478292053273E-5</v>
      </c>
      <c r="M522" s="36">
        <f t="shared" ca="1" si="103"/>
        <v>68376394498.238228</v>
      </c>
      <c r="N522" s="36">
        <f t="shared" ca="1" si="104"/>
        <v>35348982040.104469</v>
      </c>
      <c r="O522" s="36">
        <f t="shared" ca="1" si="105"/>
        <v>1053686331.4189495</v>
      </c>
      <c r="P522" s="45">
        <f t="shared" ca="1" si="106"/>
        <v>8.3888901704607666E-3</v>
      </c>
    </row>
    <row r="523" spans="1:16" x14ac:dyDescent="0.2">
      <c r="A523" s="106">
        <v>53596</v>
      </c>
      <c r="B523" s="106">
        <v>6.77147199967294E-2</v>
      </c>
      <c r="D523" s="92">
        <f t="shared" si="94"/>
        <v>5.3596000000000004</v>
      </c>
      <c r="E523" s="92">
        <f t="shared" si="95"/>
        <v>6.77147199967294E-2</v>
      </c>
      <c r="F523" s="36">
        <f t="shared" si="96"/>
        <v>28.725312160000005</v>
      </c>
      <c r="G523" s="36">
        <f t="shared" si="97"/>
        <v>153.95618305273604</v>
      </c>
      <c r="H523" s="36">
        <f t="shared" si="98"/>
        <v>825.14355868944415</v>
      </c>
      <c r="I523" s="36">
        <f t="shared" si="99"/>
        <v>0.36292381329447093</v>
      </c>
      <c r="J523" s="36">
        <f t="shared" si="100"/>
        <v>1.9451264697330466</v>
      </c>
      <c r="K523" s="36">
        <f t="shared" ca="1" si="101"/>
        <v>5.9476661992563643E-2</v>
      </c>
      <c r="L523" s="36">
        <f t="shared" ca="1" si="102"/>
        <v>6.7865599679999507E-5</v>
      </c>
      <c r="M523" s="36">
        <f t="shared" ca="1" si="103"/>
        <v>72593515462.019394</v>
      </c>
      <c r="N523" s="36">
        <f t="shared" ca="1" si="104"/>
        <v>37503159544.90358</v>
      </c>
      <c r="O523" s="36">
        <f t="shared" ca="1" si="105"/>
        <v>1117036585.4649727</v>
      </c>
      <c r="P523" s="45">
        <f t="shared" ca="1" si="106"/>
        <v>8.2380580041657575E-3</v>
      </c>
    </row>
    <row r="524" spans="1:16" x14ac:dyDescent="0.2">
      <c r="A524" s="106">
        <v>53596</v>
      </c>
      <c r="B524" s="106">
        <v>6.8064719998801593E-2</v>
      </c>
      <c r="D524" s="92">
        <f t="shared" si="94"/>
        <v>5.3596000000000004</v>
      </c>
      <c r="E524" s="92">
        <f t="shared" si="95"/>
        <v>6.8064719998801593E-2</v>
      </c>
      <c r="F524" s="36">
        <f t="shared" si="96"/>
        <v>28.725312160000005</v>
      </c>
      <c r="G524" s="36">
        <f t="shared" si="97"/>
        <v>153.95618305273604</v>
      </c>
      <c r="H524" s="36">
        <f t="shared" si="98"/>
        <v>825.14355868944415</v>
      </c>
      <c r="I524" s="36">
        <f t="shared" si="99"/>
        <v>0.36479967330557705</v>
      </c>
      <c r="J524" s="36">
        <f t="shared" si="100"/>
        <v>1.955180329048571</v>
      </c>
      <c r="K524" s="36">
        <f t="shared" ca="1" si="101"/>
        <v>5.9476661992563643E-2</v>
      </c>
      <c r="L524" s="36">
        <f t="shared" ca="1" si="102"/>
        <v>7.3754740318507763E-5</v>
      </c>
      <c r="M524" s="36">
        <f t="shared" ca="1" si="103"/>
        <v>72593515462.019394</v>
      </c>
      <c r="N524" s="36">
        <f t="shared" ca="1" si="104"/>
        <v>37503159544.90358</v>
      </c>
      <c r="O524" s="36">
        <f t="shared" ca="1" si="105"/>
        <v>1117036585.4649727</v>
      </c>
      <c r="P524" s="45">
        <f t="shared" ca="1" si="106"/>
        <v>8.5880580062379502E-3</v>
      </c>
    </row>
    <row r="525" spans="1:16" x14ac:dyDescent="0.2">
      <c r="A525" s="106">
        <v>53596.5</v>
      </c>
      <c r="B525" s="106">
        <v>6.6869380003481638E-2</v>
      </c>
      <c r="D525" s="92">
        <f t="shared" si="94"/>
        <v>5.3596500000000002</v>
      </c>
      <c r="E525" s="92">
        <f t="shared" si="95"/>
        <v>6.6869380003481638E-2</v>
      </c>
      <c r="F525" s="36">
        <f t="shared" si="96"/>
        <v>28.725848122500004</v>
      </c>
      <c r="G525" s="36">
        <f t="shared" si="97"/>
        <v>153.96049188975715</v>
      </c>
      <c r="H525" s="36">
        <f t="shared" si="98"/>
        <v>825.174350356937</v>
      </c>
      <c r="I525" s="36">
        <f t="shared" si="99"/>
        <v>0.35839647253566037</v>
      </c>
      <c r="J525" s="36">
        <f t="shared" si="100"/>
        <v>1.9208796540257522</v>
      </c>
      <c r="K525" s="36">
        <f t="shared" ca="1" si="101"/>
        <v>5.9477709984231936E-2</v>
      </c>
      <c r="L525" s="36">
        <f t="shared" ca="1" si="102"/>
        <v>5.4636785673474891E-5</v>
      </c>
      <c r="M525" s="36">
        <f t="shared" ca="1" si="103"/>
        <v>72600146675.305847</v>
      </c>
      <c r="N525" s="36">
        <f t="shared" ca="1" si="104"/>
        <v>37506546034.861931</v>
      </c>
      <c r="O525" s="36">
        <f t="shared" ca="1" si="105"/>
        <v>1117136149.3131821</v>
      </c>
      <c r="P525" s="45">
        <f t="shared" ca="1" si="106"/>
        <v>7.391670019249702E-3</v>
      </c>
    </row>
    <row r="526" spans="1:16" x14ac:dyDescent="0.2">
      <c r="A526" s="106">
        <v>53597</v>
      </c>
      <c r="B526" s="106">
        <v>6.8624040002760012E-2</v>
      </c>
      <c r="D526" s="92">
        <f t="shared" si="94"/>
        <v>5.3597000000000001</v>
      </c>
      <c r="E526" s="92">
        <f t="shared" si="95"/>
        <v>6.8624040002760012E-2</v>
      </c>
      <c r="F526" s="36">
        <f t="shared" si="96"/>
        <v>28.72638409</v>
      </c>
      <c r="G526" s="36">
        <f t="shared" si="97"/>
        <v>153.96480080717299</v>
      </c>
      <c r="H526" s="36">
        <f t="shared" si="98"/>
        <v>825.20514288620507</v>
      </c>
      <c r="I526" s="36">
        <f t="shared" si="99"/>
        <v>0.36780426720279286</v>
      </c>
      <c r="J526" s="36">
        <f t="shared" si="100"/>
        <v>1.9713205309268089</v>
      </c>
      <c r="K526" s="36">
        <f t="shared" ca="1" si="101"/>
        <v>5.9478757982339647E-2</v>
      </c>
      <c r="L526" s="36">
        <f t="shared" ca="1" si="102"/>
        <v>8.3636183233023979E-5</v>
      </c>
      <c r="M526" s="36">
        <f t="shared" ca="1" si="103"/>
        <v>72606778333.149841</v>
      </c>
      <c r="N526" s="36">
        <f t="shared" ca="1" si="104"/>
        <v>37509932749.255951</v>
      </c>
      <c r="O526" s="36">
        <f t="shared" ca="1" si="105"/>
        <v>1117235719.6791477</v>
      </c>
      <c r="P526" s="45">
        <f t="shared" ca="1" si="106"/>
        <v>9.1452820204203644E-3</v>
      </c>
    </row>
    <row r="527" spans="1:16" x14ac:dyDescent="0.2">
      <c r="A527" s="106">
        <v>54388.5</v>
      </c>
      <c r="B527" s="106">
        <v>7.0050819995230995E-2</v>
      </c>
      <c r="D527" s="92">
        <f t="shared" si="94"/>
        <v>5.4388500000000004</v>
      </c>
      <c r="E527" s="92">
        <f t="shared" si="95"/>
        <v>7.0050819995230995E-2</v>
      </c>
      <c r="F527" s="36">
        <f t="shared" si="96"/>
        <v>29.581089322500006</v>
      </c>
      <c r="G527" s="36">
        <f t="shared" si="97"/>
        <v>160.88710766167918</v>
      </c>
      <c r="H527" s="36">
        <f t="shared" si="98"/>
        <v>875.04084550572384</v>
      </c>
      <c r="I527" s="36">
        <f t="shared" si="99"/>
        <v>0.38099590233106212</v>
      </c>
      <c r="J527" s="36">
        <f t="shared" si="100"/>
        <v>2.0721795633932976</v>
      </c>
      <c r="K527" s="36">
        <f t="shared" ca="1" si="101"/>
        <v>6.1145812323233795E-2</v>
      </c>
      <c r="L527" s="36">
        <f t="shared" ca="1" si="102"/>
        <v>7.9299161638328997E-5</v>
      </c>
      <c r="M527" s="36">
        <f t="shared" ca="1" si="103"/>
        <v>83675018842.449768</v>
      </c>
      <c r="N527" s="36">
        <f t="shared" ca="1" si="104"/>
        <v>43158956762.537712</v>
      </c>
      <c r="O527" s="36">
        <f t="shared" ca="1" si="105"/>
        <v>1283212938.4237211</v>
      </c>
      <c r="P527" s="45">
        <f t="shared" ca="1" si="106"/>
        <v>8.9050076719972004E-3</v>
      </c>
    </row>
    <row r="528" spans="1:16" x14ac:dyDescent="0.2">
      <c r="A528" s="106">
        <v>54444</v>
      </c>
      <c r="B528" s="106">
        <v>7.0418080002127681E-2</v>
      </c>
      <c r="D528" s="92">
        <f t="shared" si="94"/>
        <v>5.4443999999999999</v>
      </c>
      <c r="E528" s="92">
        <f t="shared" si="95"/>
        <v>7.0418080002127681E-2</v>
      </c>
      <c r="F528" s="36">
        <f t="shared" si="96"/>
        <v>29.64149136</v>
      </c>
      <c r="G528" s="36">
        <f t="shared" si="97"/>
        <v>161.38013556038399</v>
      </c>
      <c r="H528" s="36">
        <f t="shared" si="98"/>
        <v>878.61801004495464</v>
      </c>
      <c r="I528" s="36">
        <f t="shared" si="99"/>
        <v>0.38338419476358393</v>
      </c>
      <c r="J528" s="36">
        <f t="shared" si="100"/>
        <v>2.0872969099708563</v>
      </c>
      <c r="K528" s="36">
        <f t="shared" ca="1" si="101"/>
        <v>6.1263311630968917E-2</v>
      </c>
      <c r="L528" s="36">
        <f t="shared" ca="1" si="102"/>
        <v>8.3809783929568893E-5</v>
      </c>
      <c r="M528" s="36">
        <f t="shared" ca="1" si="103"/>
        <v>84494941926.636047</v>
      </c>
      <c r="N528" s="36">
        <f t="shared" ca="1" si="104"/>
        <v>43577176196.687416</v>
      </c>
      <c r="O528" s="36">
        <f t="shared" ca="1" si="105"/>
        <v>1295493006.3627503</v>
      </c>
      <c r="P528" s="45">
        <f t="shared" ca="1" si="106"/>
        <v>9.1547683711587641E-3</v>
      </c>
    </row>
    <row r="529" spans="1:16" x14ac:dyDescent="0.2">
      <c r="A529" s="106">
        <v>54444.5</v>
      </c>
      <c r="B529" s="106">
        <v>7.0172740000998601E-2</v>
      </c>
      <c r="D529" s="92">
        <f t="shared" si="94"/>
        <v>5.4444499999999998</v>
      </c>
      <c r="E529" s="92">
        <f t="shared" si="95"/>
        <v>7.0172740000998601E-2</v>
      </c>
      <c r="F529" s="36">
        <f t="shared" si="96"/>
        <v>29.642035802499997</v>
      </c>
      <c r="G529" s="36">
        <f t="shared" si="97"/>
        <v>161.3845818249211</v>
      </c>
      <c r="H529" s="36">
        <f t="shared" si="98"/>
        <v>878.65028651669161</v>
      </c>
      <c r="I529" s="36">
        <f t="shared" si="99"/>
        <v>0.38205197429843685</v>
      </c>
      <c r="J529" s="36">
        <f t="shared" si="100"/>
        <v>2.0800628714691243</v>
      </c>
      <c r="K529" s="36">
        <f t="shared" ca="1" si="101"/>
        <v>6.1264370543898536E-2</v>
      </c>
      <c r="L529" s="36">
        <f t="shared" ca="1" si="102"/>
        <v>7.9359046384193317E-5</v>
      </c>
      <c r="M529" s="36">
        <f t="shared" ca="1" si="103"/>
        <v>84502355351.158508</v>
      </c>
      <c r="N529" s="36">
        <f t="shared" ca="1" si="104"/>
        <v>43580957423.343964</v>
      </c>
      <c r="O529" s="36">
        <f t="shared" ca="1" si="105"/>
        <v>1295604028.8802774</v>
      </c>
      <c r="P529" s="45">
        <f t="shared" ca="1" si="106"/>
        <v>8.9083694571000654E-3</v>
      </c>
    </row>
    <row r="530" spans="1:16" x14ac:dyDescent="0.2">
      <c r="A530" s="106">
        <v>54461.5</v>
      </c>
      <c r="B530" s="106">
        <v>7.0231179997790605E-2</v>
      </c>
      <c r="D530" s="92">
        <f t="shared" si="94"/>
        <v>5.4461500000000003</v>
      </c>
      <c r="E530" s="92">
        <f t="shared" si="95"/>
        <v>7.0231179997790605E-2</v>
      </c>
      <c r="F530" s="36">
        <f t="shared" si="96"/>
        <v>29.660549822500002</v>
      </c>
      <c r="G530" s="36">
        <f t="shared" si="97"/>
        <v>161.5358034158084</v>
      </c>
      <c r="H530" s="36">
        <f t="shared" si="98"/>
        <v>879.74821577300486</v>
      </c>
      <c r="I530" s="36">
        <f t="shared" si="99"/>
        <v>0.38248954094496734</v>
      </c>
      <c r="J530" s="36">
        <f t="shared" si="100"/>
        <v>2.0830954134174342</v>
      </c>
      <c r="K530" s="36">
        <f t="shared" ca="1" si="101"/>
        <v>6.1300377414962401E-2</v>
      </c>
      <c r="L530" s="36">
        <f t="shared" ca="1" si="102"/>
        <v>7.9759234773450917E-5</v>
      </c>
      <c r="M530" s="36">
        <f t="shared" ca="1" si="103"/>
        <v>84754696374.212753</v>
      </c>
      <c r="N530" s="36">
        <f t="shared" ca="1" si="104"/>
        <v>43709662687.751038</v>
      </c>
      <c r="O530" s="36">
        <f t="shared" ca="1" si="105"/>
        <v>1299382960.1084945</v>
      </c>
      <c r="P530" s="45">
        <f t="shared" ca="1" si="106"/>
        <v>8.9308025828282039E-3</v>
      </c>
    </row>
    <row r="531" spans="1:16" x14ac:dyDescent="0.2">
      <c r="A531" s="106">
        <v>54623.5</v>
      </c>
      <c r="B531" s="106">
        <v>7.0941019999736454E-2</v>
      </c>
      <c r="D531" s="92">
        <f t="shared" si="94"/>
        <v>5.4623499999999998</v>
      </c>
      <c r="E531" s="92">
        <f t="shared" si="95"/>
        <v>7.0941019999736454E-2</v>
      </c>
      <c r="F531" s="36">
        <f t="shared" si="96"/>
        <v>29.837267522499999</v>
      </c>
      <c r="G531" s="36">
        <f t="shared" si="97"/>
        <v>162.98159825152786</v>
      </c>
      <c r="H531" s="36">
        <f t="shared" si="98"/>
        <v>890.26253320923331</v>
      </c>
      <c r="I531" s="36">
        <f t="shared" si="99"/>
        <v>0.38750468059556042</v>
      </c>
      <c r="J531" s="36">
        <f t="shared" si="100"/>
        <v>2.1166861920511595</v>
      </c>
      <c r="K531" s="36">
        <f t="shared" ca="1" si="101"/>
        <v>6.1643875176462068E-2</v>
      </c>
      <c r="L531" s="36">
        <f t="shared" ca="1" si="102"/>
        <v>8.6436901864937721E-5</v>
      </c>
      <c r="M531" s="36">
        <f t="shared" ca="1" si="103"/>
        <v>87187237351.694656</v>
      </c>
      <c r="N531" s="36">
        <f t="shared" ca="1" si="104"/>
        <v>44950210876.559441</v>
      </c>
      <c r="O531" s="36">
        <f t="shared" ca="1" si="105"/>
        <v>1335801988.3442819</v>
      </c>
      <c r="P531" s="45">
        <f t="shared" ca="1" si="106"/>
        <v>9.2971448232743864E-3</v>
      </c>
    </row>
    <row r="532" spans="1:16" x14ac:dyDescent="0.2">
      <c r="A532" s="106">
        <v>54632</v>
      </c>
      <c r="B532" s="106">
        <v>7.0370239998737816E-2</v>
      </c>
      <c r="D532" s="92">
        <f t="shared" si="94"/>
        <v>5.4631999999999996</v>
      </c>
      <c r="E532" s="92">
        <f t="shared" si="95"/>
        <v>7.0370239998737816E-2</v>
      </c>
      <c r="F532" s="36">
        <f t="shared" si="96"/>
        <v>29.846554239999996</v>
      </c>
      <c r="G532" s="36">
        <f t="shared" si="97"/>
        <v>163.05769512396796</v>
      </c>
      <c r="H532" s="36">
        <f t="shared" si="98"/>
        <v>890.81680000126175</v>
      </c>
      <c r="I532" s="36">
        <f t="shared" si="99"/>
        <v>0.38444669516110441</v>
      </c>
      <c r="J532" s="36">
        <f t="shared" si="100"/>
        <v>2.1003091850041455</v>
      </c>
      <c r="K532" s="36">
        <f t="shared" ca="1" si="101"/>
        <v>6.166191687182547E-2</v>
      </c>
      <c r="L532" s="36">
        <f t="shared" ca="1" si="102"/>
        <v>7.5834891682716413E-5</v>
      </c>
      <c r="M532" s="36">
        <f t="shared" ca="1" si="103"/>
        <v>87316271340.434708</v>
      </c>
      <c r="N532" s="36">
        <f t="shared" ca="1" si="104"/>
        <v>45016007839.789391</v>
      </c>
      <c r="O532" s="36">
        <f t="shared" ca="1" si="105"/>
        <v>1337733360.7229667</v>
      </c>
      <c r="P532" s="45">
        <f t="shared" ca="1" si="106"/>
        <v>8.7083231269123457E-3</v>
      </c>
    </row>
    <row r="533" spans="1:16" x14ac:dyDescent="0.2">
      <c r="A533" s="106">
        <v>54769</v>
      </c>
      <c r="B533" s="106">
        <v>7.1147080001537688E-2</v>
      </c>
      <c r="D533" s="92">
        <f t="shared" si="94"/>
        <v>5.4768999999999997</v>
      </c>
      <c r="E533" s="92">
        <f t="shared" si="95"/>
        <v>7.1147080001537688E-2</v>
      </c>
      <c r="F533" s="36">
        <f t="shared" si="96"/>
        <v>29.996433609999997</v>
      </c>
      <c r="G533" s="36">
        <f>D533*F533</f>
        <v>164.28746723860897</v>
      </c>
      <c r="H533" s="36">
        <f t="shared" si="98"/>
        <v>899.78602931913747</v>
      </c>
      <c r="I533" s="36">
        <f t="shared" si="99"/>
        <v>0.38966544246042173</v>
      </c>
      <c r="J533" s="36">
        <f>I533*D533</f>
        <v>2.1341586618114836</v>
      </c>
      <c r="K533" s="36">
        <f t="shared" ca="1" si="101"/>
        <v>6.1952963270510378E-2</v>
      </c>
      <c r="L533" s="36">
        <f ca="1">+(K533-E533)^2</f>
        <v>8.4531782463756312E-5</v>
      </c>
      <c r="M533" s="36">
        <f t="shared" ca="1" si="103"/>
        <v>89415426499.840118</v>
      </c>
      <c r="N533" s="36">
        <f ca="1">(-M$2+M$4*D533-M$5*F533)^2</f>
        <v>46086299755.636131</v>
      </c>
      <c r="O533" s="36">
        <f t="shared" ca="1" si="105"/>
        <v>1369146838.9442163</v>
      </c>
      <c r="P533" s="45">
        <f t="shared" ca="1" si="106"/>
        <v>9.1941167310273103E-3</v>
      </c>
    </row>
    <row r="534" spans="1:16" x14ac:dyDescent="0.2">
      <c r="A534" s="106">
        <v>54923.5</v>
      </c>
      <c r="B534" s="106">
        <v>7.213702000444755E-2</v>
      </c>
      <c r="D534" s="92">
        <f t="shared" si="94"/>
        <v>5.4923500000000001</v>
      </c>
      <c r="E534" s="92">
        <f t="shared" si="95"/>
        <v>7.213702000444755E-2</v>
      </c>
      <c r="F534" s="36">
        <f t="shared" si="96"/>
        <v>30.165908522500001</v>
      </c>
      <c r="G534" s="36">
        <f>D534*F534</f>
        <v>165.68172767355287</v>
      </c>
      <c r="H534" s="36">
        <f t="shared" si="98"/>
        <v>909.98203698783811</v>
      </c>
      <c r="I534" s="36">
        <f t="shared" si="99"/>
        <v>0.39620176182142752</v>
      </c>
      <c r="J534" s="36">
        <f>I534*D534</f>
        <v>2.1760787465399174</v>
      </c>
      <c r="K534" s="36">
        <f t="shared" ca="1" si="101"/>
        <v>6.228176715024461E-2</v>
      </c>
      <c r="L534" s="36">
        <f ca="1">+(K534-E534)^2</f>
        <v>9.712600882027519E-5</v>
      </c>
      <c r="M534" s="36">
        <f t="shared" ca="1" si="103"/>
        <v>91826989830.375977</v>
      </c>
      <c r="N534" s="36">
        <f ca="1">(-M$2+M$4*D534-M$5*F534)^2</f>
        <v>47315631675.088654</v>
      </c>
      <c r="O534" s="36">
        <f t="shared" ca="1" si="105"/>
        <v>1405220570.6380658</v>
      </c>
      <c r="P534" s="45">
        <f t="shared" ca="1" si="106"/>
        <v>9.8552528542029394E-3</v>
      </c>
    </row>
    <row r="535" spans="1:16" x14ac:dyDescent="0.2">
      <c r="A535" s="106">
        <v>55056</v>
      </c>
      <c r="B535" s="106">
        <v>7.2221920003357809E-2</v>
      </c>
      <c r="D535" s="92">
        <f t="shared" si="94"/>
        <v>5.5056000000000003</v>
      </c>
      <c r="E535" s="92">
        <f t="shared" si="95"/>
        <v>7.2221920003357809E-2</v>
      </c>
      <c r="F535" s="36">
        <f t="shared" si="96"/>
        <v>30.311631360000003</v>
      </c>
      <c r="G535" s="36">
        <f>D535*F535</f>
        <v>166.88371761561604</v>
      </c>
      <c r="H535" s="36">
        <f t="shared" si="98"/>
        <v>918.79499570453561</v>
      </c>
      <c r="I535" s="36">
        <f t="shared" si="99"/>
        <v>0.39762500277048679</v>
      </c>
      <c r="J535" s="36">
        <f>I535*D535</f>
        <v>2.189164215253192</v>
      </c>
      <c r="K535" s="36">
        <f t="shared" ca="1" si="101"/>
        <v>6.2564240810361688E-2</v>
      </c>
      <c r="L535" s="36">
        <f ca="1">+(K535-E535)^2</f>
        <v>9.327076739483021E-5</v>
      </c>
      <c r="M535" s="36">
        <f t="shared" ca="1" si="103"/>
        <v>93932976983.126358</v>
      </c>
      <c r="N535" s="36">
        <f ca="1">(-M$2+M$4*D535-M$5*F535)^2</f>
        <v>48388981920.472099</v>
      </c>
      <c r="O535" s="36">
        <f t="shared" ca="1" si="105"/>
        <v>1436710678.9265192</v>
      </c>
      <c r="P535" s="45">
        <f t="shared" ca="1" si="106"/>
        <v>9.6576791929961214E-3</v>
      </c>
    </row>
    <row r="536" spans="1:16" x14ac:dyDescent="0.2">
      <c r="A536" s="106">
        <v>56576</v>
      </c>
      <c r="B536" s="106">
        <v>7.5688320001063403E-2</v>
      </c>
      <c r="D536" s="92">
        <f t="shared" si="94"/>
        <v>5.6576000000000004</v>
      </c>
      <c r="E536" s="92">
        <f t="shared" si="95"/>
        <v>7.5688320001063403E-2</v>
      </c>
      <c r="F536" s="36">
        <f t="shared" si="96"/>
        <v>32.008437760000007</v>
      </c>
      <c r="G536" s="36">
        <f>D536*F536</f>
        <v>181.09093747097606</v>
      </c>
      <c r="H536" s="36">
        <f t="shared" si="98"/>
        <v>1024.5400878357943</v>
      </c>
      <c r="I536" s="36">
        <f t="shared" si="99"/>
        <v>0.42821423923801633</v>
      </c>
      <c r="J536" s="36">
        <f>I536*D536</f>
        <v>2.4226648799130013</v>
      </c>
      <c r="K536" s="36">
        <f t="shared" ca="1" si="101"/>
        <v>6.5837042449300789E-2</v>
      </c>
      <c r="L536" s="36">
        <f ca="1">+(K536-E536)^2</f>
        <v>9.7047669401861993E-5</v>
      </c>
      <c r="M536" s="36">
        <f t="shared" ca="1" si="103"/>
        <v>120716381850.75931</v>
      </c>
      <c r="N536" s="36">
        <f ca="1">(-M$2+M$4*D536-M$5*F536)^2</f>
        <v>62024606463.68544</v>
      </c>
      <c r="O536" s="36">
        <f t="shared" ca="1" si="105"/>
        <v>1836293912.5640647</v>
      </c>
      <c r="P536" s="45">
        <f t="shared" ca="1" si="106"/>
        <v>9.8512775517626133E-3</v>
      </c>
    </row>
    <row r="537" spans="1:16" x14ac:dyDescent="0.2">
      <c r="A537" s="106"/>
      <c r="B537" s="106"/>
      <c r="D537" s="92"/>
      <c r="E537" s="9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45"/>
    </row>
    <row r="538" spans="1:16" x14ac:dyDescent="0.2">
      <c r="A538" s="106"/>
      <c r="B538" s="106"/>
      <c r="D538" s="92"/>
      <c r="E538" s="9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45"/>
    </row>
    <row r="539" spans="1:16" x14ac:dyDescent="0.2">
      <c r="A539" s="106"/>
      <c r="B539" s="106"/>
      <c r="D539" s="92"/>
      <c r="E539" s="9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45"/>
    </row>
    <row r="540" spans="1:16" x14ac:dyDescent="0.2">
      <c r="A540" s="106"/>
      <c r="B540" s="106"/>
      <c r="D540" s="92"/>
      <c r="E540" s="9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45"/>
    </row>
    <row r="541" spans="1:16" x14ac:dyDescent="0.2">
      <c r="A541" s="106"/>
      <c r="B541" s="106"/>
      <c r="D541" s="92"/>
      <c r="E541" s="9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45"/>
    </row>
    <row r="542" spans="1:16" x14ac:dyDescent="0.2">
      <c r="A542" s="106"/>
      <c r="B542" s="106"/>
      <c r="D542" s="92"/>
      <c r="E542" s="9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45"/>
    </row>
    <row r="543" spans="1:16" x14ac:dyDescent="0.2">
      <c r="A543" s="106"/>
      <c r="B543" s="106"/>
      <c r="D543" s="92"/>
      <c r="E543" s="9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45"/>
    </row>
    <row r="544" spans="1:16" x14ac:dyDescent="0.2">
      <c r="A544" s="106"/>
      <c r="B544" s="106"/>
      <c r="D544" s="92"/>
      <c r="E544" s="9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45"/>
    </row>
    <row r="545" spans="1:16" x14ac:dyDescent="0.2">
      <c r="A545" s="106"/>
      <c r="B545" s="106"/>
      <c r="D545" s="92"/>
      <c r="E545" s="9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45"/>
    </row>
    <row r="546" spans="1:16" x14ac:dyDescent="0.2">
      <c r="A546" s="106"/>
      <c r="B546" s="106"/>
      <c r="D546" s="92"/>
      <c r="E546" s="9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45"/>
    </row>
    <row r="547" spans="1:16" x14ac:dyDescent="0.2">
      <c r="A547" s="106"/>
      <c r="B547" s="106"/>
      <c r="D547" s="92"/>
      <c r="E547" s="9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45"/>
    </row>
    <row r="548" spans="1:16" x14ac:dyDescent="0.2">
      <c r="A548" s="106"/>
      <c r="B548" s="106"/>
      <c r="D548" s="92"/>
      <c r="E548" s="9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45"/>
    </row>
    <row r="549" spans="1:16" x14ac:dyDescent="0.2">
      <c r="A549" s="106"/>
      <c r="B549" s="106"/>
      <c r="D549" s="92"/>
      <c r="E549" s="9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45"/>
    </row>
    <row r="550" spans="1:16" x14ac:dyDescent="0.2">
      <c r="A550" s="106"/>
      <c r="B550" s="106"/>
      <c r="D550" s="92"/>
      <c r="E550" s="9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45"/>
    </row>
    <row r="551" spans="1:16" x14ac:dyDescent="0.2">
      <c r="A551" s="106"/>
      <c r="B551" s="106"/>
      <c r="D551" s="92"/>
      <c r="E551" s="9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45"/>
    </row>
    <row r="552" spans="1:16" x14ac:dyDescent="0.2">
      <c r="A552" s="106"/>
      <c r="B552" s="106"/>
      <c r="D552" s="92"/>
      <c r="E552" s="9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45"/>
    </row>
    <row r="553" spans="1:16" x14ac:dyDescent="0.2">
      <c r="A553" s="106"/>
      <c r="B553" s="106"/>
      <c r="D553" s="92"/>
      <c r="E553" s="9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45"/>
    </row>
    <row r="554" spans="1:16" x14ac:dyDescent="0.2">
      <c r="A554" s="106"/>
      <c r="B554" s="106"/>
      <c r="D554" s="92"/>
      <c r="E554" s="9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45"/>
    </row>
    <row r="555" spans="1:16" x14ac:dyDescent="0.2">
      <c r="A555" s="106"/>
      <c r="B555" s="106"/>
      <c r="D555" s="92"/>
      <c r="E555" s="9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45"/>
    </row>
    <row r="556" spans="1:16" x14ac:dyDescent="0.2">
      <c r="A556" s="106"/>
      <c r="B556" s="106"/>
      <c r="D556" s="92"/>
      <c r="E556" s="92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45"/>
    </row>
    <row r="557" spans="1:16" x14ac:dyDescent="0.2">
      <c r="A557" s="106"/>
      <c r="B557" s="106"/>
      <c r="D557" s="92"/>
      <c r="E557" s="92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45"/>
    </row>
    <row r="558" spans="1:16" x14ac:dyDescent="0.2">
      <c r="A558" s="106"/>
      <c r="B558" s="106"/>
      <c r="D558" s="92"/>
      <c r="E558" s="92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45"/>
    </row>
    <row r="559" spans="1:16" x14ac:dyDescent="0.2">
      <c r="A559" s="106"/>
      <c r="B559" s="106"/>
      <c r="D559" s="92"/>
      <c r="E559" s="92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45"/>
    </row>
    <row r="560" spans="1:16" x14ac:dyDescent="0.2">
      <c r="A560" s="106"/>
      <c r="B560" s="106"/>
      <c r="D560" s="92"/>
      <c r="E560" s="92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45"/>
    </row>
    <row r="561" spans="1:16" x14ac:dyDescent="0.2">
      <c r="A561" s="106"/>
      <c r="B561" s="106"/>
      <c r="D561" s="92"/>
      <c r="E561" s="9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45"/>
    </row>
    <row r="562" spans="1:16" x14ac:dyDescent="0.2">
      <c r="A562" s="106"/>
      <c r="B562" s="106"/>
      <c r="D562" s="92"/>
      <c r="E562" s="9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45"/>
    </row>
    <row r="563" spans="1:16" x14ac:dyDescent="0.2">
      <c r="A563" s="106"/>
      <c r="B563" s="106"/>
      <c r="D563" s="92"/>
      <c r="E563" s="9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45"/>
    </row>
    <row r="564" spans="1:16" x14ac:dyDescent="0.2">
      <c r="A564" s="106"/>
      <c r="B564" s="106"/>
      <c r="D564" s="92"/>
      <c r="E564" s="9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45"/>
    </row>
    <row r="565" spans="1:16" x14ac:dyDescent="0.2">
      <c r="A565" s="106"/>
      <c r="B565" s="106"/>
      <c r="D565" s="92"/>
      <c r="E565" s="9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45"/>
    </row>
    <row r="566" spans="1:16" x14ac:dyDescent="0.2">
      <c r="A566" s="106"/>
      <c r="B566" s="106"/>
      <c r="D566" s="92"/>
      <c r="E566" s="9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45"/>
    </row>
    <row r="567" spans="1:16" x14ac:dyDescent="0.2">
      <c r="A567" s="106"/>
      <c r="B567" s="106"/>
      <c r="D567" s="92"/>
      <c r="E567" s="9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45"/>
    </row>
    <row r="568" spans="1:16" x14ac:dyDescent="0.2">
      <c r="A568" s="106"/>
      <c r="B568" s="106"/>
      <c r="D568" s="92"/>
      <c r="E568" s="9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45"/>
    </row>
    <row r="569" spans="1:16" x14ac:dyDescent="0.2">
      <c r="A569" s="106"/>
      <c r="B569" s="106"/>
      <c r="D569" s="92"/>
      <c r="E569" s="9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45"/>
    </row>
    <row r="570" spans="1:16" x14ac:dyDescent="0.2">
      <c r="A570" s="106"/>
      <c r="B570" s="106"/>
      <c r="D570" s="92"/>
      <c r="E570" s="92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45"/>
    </row>
    <row r="571" spans="1:16" x14ac:dyDescent="0.2">
      <c r="A571" s="106"/>
      <c r="B571" s="106"/>
      <c r="D571" s="92"/>
      <c r="E571" s="9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45"/>
    </row>
    <row r="572" spans="1:16" x14ac:dyDescent="0.2">
      <c r="A572" s="106"/>
      <c r="B572" s="106"/>
      <c r="D572" s="92"/>
      <c r="E572" s="9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45"/>
    </row>
    <row r="573" spans="1:16" x14ac:dyDescent="0.2">
      <c r="A573" s="106"/>
      <c r="B573" s="106"/>
      <c r="D573" s="92"/>
      <c r="E573" s="92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45"/>
    </row>
    <row r="574" spans="1:16" x14ac:dyDescent="0.2">
      <c r="A574" s="106"/>
      <c r="B574" s="106"/>
      <c r="D574" s="92"/>
      <c r="E574" s="92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45"/>
    </row>
    <row r="575" spans="1:16" x14ac:dyDescent="0.2">
      <c r="A575" s="106"/>
      <c r="B575" s="106"/>
      <c r="D575" s="92"/>
      <c r="E575" s="92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45"/>
    </row>
    <row r="576" spans="1:16" x14ac:dyDescent="0.2">
      <c r="A576" s="106"/>
      <c r="B576" s="106"/>
      <c r="D576" s="92"/>
      <c r="E576" s="92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45"/>
    </row>
    <row r="577" spans="1:16" x14ac:dyDescent="0.2">
      <c r="A577" s="106"/>
      <c r="B577" s="106"/>
      <c r="D577" s="92"/>
      <c r="E577" s="92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45"/>
    </row>
    <row r="578" spans="1:16" x14ac:dyDescent="0.2">
      <c r="A578" s="106"/>
      <c r="B578" s="106"/>
      <c r="D578" s="92"/>
      <c r="E578" s="92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45"/>
    </row>
    <row r="579" spans="1:16" x14ac:dyDescent="0.2">
      <c r="A579" s="106"/>
      <c r="B579" s="106"/>
      <c r="D579" s="92"/>
      <c r="E579" s="92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45"/>
    </row>
    <row r="580" spans="1:16" x14ac:dyDescent="0.2">
      <c r="A580" s="106"/>
      <c r="B580" s="106"/>
      <c r="D580" s="92"/>
      <c r="E580" s="92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45"/>
    </row>
    <row r="581" spans="1:16" x14ac:dyDescent="0.2">
      <c r="A581" s="106"/>
      <c r="B581" s="106"/>
      <c r="D581" s="92"/>
      <c r="E581" s="92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45"/>
    </row>
    <row r="582" spans="1:16" x14ac:dyDescent="0.2">
      <c r="A582" s="106"/>
      <c r="B582" s="106"/>
      <c r="D582" s="92"/>
      <c r="E582" s="92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45"/>
    </row>
    <row r="583" spans="1:16" x14ac:dyDescent="0.2">
      <c r="A583" s="106"/>
      <c r="B583" s="106"/>
      <c r="D583" s="92"/>
      <c r="E583" s="92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45"/>
    </row>
    <row r="584" spans="1:16" x14ac:dyDescent="0.2">
      <c r="A584" s="106"/>
      <c r="B584" s="106"/>
      <c r="D584" s="92"/>
      <c r="E584" s="92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45"/>
    </row>
    <row r="585" spans="1:16" x14ac:dyDescent="0.2">
      <c r="A585" s="106"/>
      <c r="B585" s="106"/>
      <c r="D585" s="92"/>
      <c r="E585" s="92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45"/>
    </row>
    <row r="586" spans="1:16" x14ac:dyDescent="0.2">
      <c r="A586" s="106"/>
      <c r="B586" s="106"/>
      <c r="D586" s="92"/>
      <c r="E586" s="92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45"/>
    </row>
    <row r="587" spans="1:16" x14ac:dyDescent="0.2">
      <c r="A587" s="106"/>
      <c r="B587" s="106"/>
      <c r="D587" s="92"/>
      <c r="E587" s="92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45"/>
    </row>
    <row r="588" spans="1:16" x14ac:dyDescent="0.2">
      <c r="A588" s="106"/>
      <c r="B588" s="106"/>
      <c r="D588" s="92"/>
      <c r="E588" s="92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45"/>
    </row>
    <row r="589" spans="1:16" x14ac:dyDescent="0.2">
      <c r="A589" s="106"/>
      <c r="B589" s="106"/>
      <c r="D589" s="92"/>
      <c r="E589" s="92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45"/>
    </row>
    <row r="590" spans="1:16" x14ac:dyDescent="0.2">
      <c r="A590" s="106"/>
      <c r="B590" s="106"/>
      <c r="D590" s="92"/>
      <c r="E590" s="92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45"/>
    </row>
    <row r="591" spans="1:16" x14ac:dyDescent="0.2">
      <c r="D591" s="92"/>
      <c r="E591" s="92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45"/>
    </row>
    <row r="592" spans="1:16" x14ac:dyDescent="0.2">
      <c r="D592" s="92"/>
      <c r="E592" s="92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45"/>
    </row>
    <row r="593" spans="4:16" x14ac:dyDescent="0.2">
      <c r="D593" s="92"/>
      <c r="E593" s="9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45"/>
    </row>
    <row r="594" spans="4:16" x14ac:dyDescent="0.2">
      <c r="D594" s="92"/>
      <c r="E594" s="9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45"/>
    </row>
    <row r="595" spans="4:16" x14ac:dyDescent="0.2">
      <c r="D595" s="92"/>
      <c r="E595" s="9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45"/>
    </row>
    <row r="596" spans="4:16" x14ac:dyDescent="0.2">
      <c r="D596" s="92"/>
      <c r="E596" s="92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45"/>
    </row>
    <row r="597" spans="4:16" x14ac:dyDescent="0.2">
      <c r="D597" s="92"/>
      <c r="E597" s="92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45"/>
    </row>
    <row r="598" spans="4:16" x14ac:dyDescent="0.2">
      <c r="D598" s="92"/>
      <c r="E598" s="92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45"/>
    </row>
    <row r="599" spans="4:16" x14ac:dyDescent="0.2">
      <c r="D599" s="92"/>
      <c r="E599" s="9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45"/>
    </row>
    <row r="600" spans="4:16" x14ac:dyDescent="0.2">
      <c r="D600" s="92"/>
      <c r="E600" s="9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45"/>
    </row>
    <row r="601" spans="4:16" x14ac:dyDescent="0.2">
      <c r="D601" s="92"/>
      <c r="E601" s="9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45"/>
    </row>
    <row r="602" spans="4:16" x14ac:dyDescent="0.2">
      <c r="D602" s="92"/>
      <c r="E602" s="92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45"/>
    </row>
    <row r="603" spans="4:16" x14ac:dyDescent="0.2">
      <c r="D603" s="92"/>
      <c r="E603" s="92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45"/>
    </row>
    <row r="604" spans="4:16" x14ac:dyDescent="0.2">
      <c r="D604" s="92"/>
      <c r="E604" s="92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45"/>
    </row>
    <row r="605" spans="4:16" x14ac:dyDescent="0.2">
      <c r="D605" s="92"/>
      <c r="E605" s="92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45"/>
    </row>
    <row r="606" spans="4:16" x14ac:dyDescent="0.2">
      <c r="D606" s="92"/>
      <c r="E606" s="92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45"/>
    </row>
    <row r="607" spans="4:16" x14ac:dyDescent="0.2">
      <c r="D607" s="92"/>
      <c r="E607" s="92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45"/>
    </row>
    <row r="608" spans="4:16" x14ac:dyDescent="0.2">
      <c r="D608" s="92"/>
      <c r="E608" s="92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45"/>
    </row>
    <row r="609" spans="4:16" x14ac:dyDescent="0.2">
      <c r="D609" s="92"/>
      <c r="E609" s="92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45"/>
    </row>
    <row r="610" spans="4:16" x14ac:dyDescent="0.2">
      <c r="D610" s="92"/>
      <c r="E610" s="92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45"/>
    </row>
    <row r="611" spans="4:16" x14ac:dyDescent="0.2">
      <c r="D611" s="92"/>
      <c r="E611" s="92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45"/>
    </row>
    <row r="612" spans="4:16" x14ac:dyDescent="0.2">
      <c r="D612" s="92"/>
      <c r="E612" s="92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45"/>
    </row>
    <row r="613" spans="4:16" x14ac:dyDescent="0.2">
      <c r="D613" s="92"/>
      <c r="E613" s="92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45"/>
    </row>
    <row r="614" spans="4:16" x14ac:dyDescent="0.2">
      <c r="D614" s="92"/>
      <c r="E614" s="92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45"/>
    </row>
    <row r="615" spans="4:16" x14ac:dyDescent="0.2">
      <c r="D615" s="92"/>
      <c r="E615" s="92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45"/>
    </row>
    <row r="616" spans="4:16" x14ac:dyDescent="0.2">
      <c r="D616" s="92"/>
      <c r="E616" s="92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45"/>
    </row>
    <row r="617" spans="4:16" x14ac:dyDescent="0.2">
      <c r="D617" s="92"/>
      <c r="E617" s="92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45"/>
    </row>
    <row r="618" spans="4:16" x14ac:dyDescent="0.2">
      <c r="D618" s="92"/>
      <c r="E618" s="92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45"/>
    </row>
    <row r="619" spans="4:16" x14ac:dyDescent="0.2">
      <c r="D619" s="92"/>
      <c r="E619" s="92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45"/>
    </row>
    <row r="620" spans="4:16" x14ac:dyDescent="0.2">
      <c r="D620" s="92"/>
      <c r="E620" s="92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45"/>
    </row>
    <row r="621" spans="4:16" x14ac:dyDescent="0.2">
      <c r="D621" s="92"/>
      <c r="E621" s="92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45"/>
    </row>
    <row r="622" spans="4:16" x14ac:dyDescent="0.2">
      <c r="D622" s="92"/>
      <c r="E622" s="92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45"/>
    </row>
    <row r="623" spans="4:16" x14ac:dyDescent="0.2">
      <c r="D623" s="92"/>
      <c r="E623" s="92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45"/>
    </row>
    <row r="624" spans="4:16" x14ac:dyDescent="0.2">
      <c r="D624" s="92"/>
      <c r="E624" s="92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45"/>
    </row>
    <row r="625" spans="4:16" x14ac:dyDescent="0.2">
      <c r="D625" s="92"/>
      <c r="E625" s="92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45"/>
    </row>
    <row r="626" spans="4:16" x14ac:dyDescent="0.2">
      <c r="D626" s="92"/>
      <c r="E626" s="92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45"/>
    </row>
    <row r="627" spans="4:16" x14ac:dyDescent="0.2">
      <c r="D627" s="92"/>
      <c r="E627" s="92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45"/>
    </row>
    <row r="628" spans="4:16" x14ac:dyDescent="0.2">
      <c r="D628" s="92"/>
      <c r="E628" s="92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45"/>
    </row>
    <row r="629" spans="4:16" x14ac:dyDescent="0.2">
      <c r="D629" s="92"/>
      <c r="E629" s="92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45"/>
    </row>
    <row r="630" spans="4:16" x14ac:dyDescent="0.2">
      <c r="D630" s="92"/>
      <c r="E630" s="92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45"/>
    </row>
    <row r="631" spans="4:16" x14ac:dyDescent="0.2">
      <c r="D631" s="92"/>
      <c r="E631" s="92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45"/>
    </row>
    <row r="632" spans="4:16" x14ac:dyDescent="0.2">
      <c r="D632" s="92"/>
      <c r="E632" s="92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45"/>
    </row>
    <row r="633" spans="4:16" x14ac:dyDescent="0.2">
      <c r="D633" s="92"/>
      <c r="E633" s="92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45"/>
    </row>
    <row r="634" spans="4:16" x14ac:dyDescent="0.2">
      <c r="D634" s="92"/>
      <c r="E634" s="92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45"/>
    </row>
    <row r="635" spans="4:16" x14ac:dyDescent="0.2">
      <c r="D635" s="92"/>
      <c r="E635" s="92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45"/>
    </row>
    <row r="636" spans="4:16" x14ac:dyDescent="0.2">
      <c r="D636" s="92"/>
      <c r="E636" s="92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45"/>
    </row>
    <row r="637" spans="4:16" x14ac:dyDescent="0.2">
      <c r="D637" s="92"/>
      <c r="E637" s="92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45"/>
    </row>
    <row r="638" spans="4:16" x14ac:dyDescent="0.2">
      <c r="D638" s="92"/>
      <c r="E638" s="92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45"/>
    </row>
    <row r="639" spans="4:16" x14ac:dyDescent="0.2">
      <c r="D639" s="92"/>
      <c r="E639" s="92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45"/>
    </row>
    <row r="640" spans="4:16" x14ac:dyDescent="0.2">
      <c r="D640" s="92"/>
      <c r="E640" s="92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45"/>
    </row>
    <row r="641" spans="4:16" x14ac:dyDescent="0.2">
      <c r="D641" s="92"/>
      <c r="E641" s="92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45"/>
    </row>
    <row r="642" spans="4:16" x14ac:dyDescent="0.2">
      <c r="D642" s="92"/>
      <c r="E642" s="92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45"/>
    </row>
    <row r="643" spans="4:16" x14ac:dyDescent="0.2">
      <c r="D643" s="92"/>
      <c r="E643" s="92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45"/>
    </row>
    <row r="644" spans="4:16" x14ac:dyDescent="0.2">
      <c r="D644" s="92"/>
      <c r="E644" s="92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45"/>
    </row>
    <row r="645" spans="4:16" x14ac:dyDescent="0.2">
      <c r="D645" s="92"/>
      <c r="E645" s="92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45"/>
    </row>
    <row r="646" spans="4:16" x14ac:dyDescent="0.2">
      <c r="D646" s="92"/>
      <c r="E646" s="92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45"/>
    </row>
    <row r="647" spans="4:16" x14ac:dyDescent="0.2">
      <c r="D647" s="92"/>
      <c r="E647" s="92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45"/>
    </row>
    <row r="648" spans="4:16" x14ac:dyDescent="0.2">
      <c r="D648" s="92"/>
      <c r="E648" s="92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45"/>
    </row>
    <row r="649" spans="4:16" x14ac:dyDescent="0.2">
      <c r="D649" s="92"/>
      <c r="E649" s="92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45"/>
    </row>
    <row r="650" spans="4:16" x14ac:dyDescent="0.2">
      <c r="D650" s="92"/>
      <c r="E650" s="92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45"/>
    </row>
    <row r="651" spans="4:16" x14ac:dyDescent="0.2">
      <c r="D651" s="92"/>
      <c r="E651" s="92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45"/>
    </row>
    <row r="652" spans="4:16" x14ac:dyDescent="0.2">
      <c r="D652" s="92"/>
      <c r="E652" s="92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45"/>
    </row>
    <row r="653" spans="4:16" x14ac:dyDescent="0.2">
      <c r="D653" s="92"/>
      <c r="E653" s="92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45"/>
    </row>
    <row r="654" spans="4:16" x14ac:dyDescent="0.2">
      <c r="D654" s="92"/>
      <c r="E654" s="92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45"/>
    </row>
    <row r="655" spans="4:16" x14ac:dyDescent="0.2">
      <c r="D655" s="92"/>
      <c r="E655" s="92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45"/>
    </row>
    <row r="656" spans="4:16" x14ac:dyDescent="0.2">
      <c r="D656" s="92"/>
      <c r="E656" s="92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45"/>
    </row>
    <row r="657" spans="4:16" x14ac:dyDescent="0.2">
      <c r="D657" s="92"/>
      <c r="E657" s="92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45"/>
    </row>
    <row r="658" spans="4:16" x14ac:dyDescent="0.2">
      <c r="D658" s="92"/>
      <c r="E658" s="92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45"/>
    </row>
    <row r="659" spans="4:16" x14ac:dyDescent="0.2">
      <c r="D659" s="92"/>
      <c r="E659" s="92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45"/>
    </row>
    <row r="660" spans="4:16" x14ac:dyDescent="0.2">
      <c r="D660" s="92"/>
      <c r="E660" s="92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45"/>
    </row>
    <row r="661" spans="4:16" x14ac:dyDescent="0.2">
      <c r="D661" s="92"/>
      <c r="E661" s="92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45"/>
    </row>
    <row r="662" spans="4:16" x14ac:dyDescent="0.2">
      <c r="D662" s="92"/>
      <c r="E662" s="92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45"/>
    </row>
    <row r="663" spans="4:16" x14ac:dyDescent="0.2">
      <c r="D663" s="92"/>
      <c r="E663" s="92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45"/>
    </row>
    <row r="664" spans="4:16" x14ac:dyDescent="0.2">
      <c r="D664" s="92"/>
      <c r="E664" s="92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45"/>
    </row>
    <row r="665" spans="4:16" x14ac:dyDescent="0.2">
      <c r="D665" s="92"/>
      <c r="E665" s="92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45"/>
    </row>
    <row r="666" spans="4:16" x14ac:dyDescent="0.2">
      <c r="D666" s="92"/>
      <c r="E666" s="92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45"/>
    </row>
    <row r="667" spans="4:16" x14ac:dyDescent="0.2">
      <c r="D667" s="92"/>
      <c r="E667" s="92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45"/>
    </row>
    <row r="668" spans="4:16" x14ac:dyDescent="0.2">
      <c r="D668" s="92"/>
      <c r="E668" s="92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45"/>
    </row>
    <row r="669" spans="4:16" x14ac:dyDescent="0.2">
      <c r="D669" s="92"/>
      <c r="E669" s="92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45"/>
    </row>
    <row r="670" spans="4:16" x14ac:dyDescent="0.2">
      <c r="D670" s="92"/>
      <c r="E670" s="92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45"/>
    </row>
    <row r="671" spans="4:16" x14ac:dyDescent="0.2">
      <c r="D671" s="92"/>
      <c r="E671" s="92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45"/>
    </row>
    <row r="672" spans="4:16" x14ac:dyDescent="0.2">
      <c r="D672" s="92"/>
      <c r="E672" s="92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45"/>
    </row>
    <row r="673" spans="4:16" x14ac:dyDescent="0.2">
      <c r="D673" s="92"/>
      <c r="E673" s="92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45"/>
    </row>
    <row r="674" spans="4:16" x14ac:dyDescent="0.2">
      <c r="D674" s="92"/>
      <c r="E674" s="92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45"/>
    </row>
    <row r="675" spans="4:16" x14ac:dyDescent="0.2">
      <c r="D675" s="92"/>
      <c r="E675" s="92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45"/>
    </row>
    <row r="676" spans="4:16" x14ac:dyDescent="0.2">
      <c r="D676" s="92"/>
      <c r="E676" s="92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45"/>
    </row>
    <row r="677" spans="4:16" x14ac:dyDescent="0.2">
      <c r="D677" s="92"/>
      <c r="E677" s="92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45"/>
    </row>
    <row r="678" spans="4:16" x14ac:dyDescent="0.2">
      <c r="D678" s="92"/>
      <c r="E678" s="92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45"/>
    </row>
    <row r="679" spans="4:16" x14ac:dyDescent="0.2">
      <c r="D679" s="92"/>
      <c r="E679" s="92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45"/>
    </row>
    <row r="680" spans="4:16" x14ac:dyDescent="0.2">
      <c r="D680" s="92"/>
      <c r="E680" s="92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45"/>
    </row>
    <row r="681" spans="4:16" x14ac:dyDescent="0.2">
      <c r="D681" s="92"/>
      <c r="E681" s="92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45"/>
    </row>
    <row r="682" spans="4:16" x14ac:dyDescent="0.2">
      <c r="D682" s="92"/>
      <c r="E682" s="92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45"/>
    </row>
    <row r="683" spans="4:16" x14ac:dyDescent="0.2">
      <c r="D683" s="92"/>
      <c r="E683" s="92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45"/>
    </row>
    <row r="684" spans="4:16" x14ac:dyDescent="0.2">
      <c r="D684" s="92"/>
      <c r="E684" s="92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45"/>
    </row>
    <row r="685" spans="4:16" x14ac:dyDescent="0.2">
      <c r="D685" s="92"/>
      <c r="E685" s="92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45"/>
    </row>
    <row r="686" spans="4:16" x14ac:dyDescent="0.2">
      <c r="D686" s="92"/>
      <c r="E686" s="92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45"/>
    </row>
    <row r="687" spans="4:16" x14ac:dyDescent="0.2">
      <c r="D687" s="92"/>
      <c r="E687" s="92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45"/>
    </row>
    <row r="688" spans="4:16" x14ac:dyDescent="0.2">
      <c r="D688" s="92"/>
      <c r="E688" s="92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45"/>
    </row>
    <row r="689" spans="4:16" x14ac:dyDescent="0.2">
      <c r="D689" s="92"/>
      <c r="E689" s="92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45"/>
    </row>
    <row r="690" spans="4:16" x14ac:dyDescent="0.2">
      <c r="D690" s="92"/>
      <c r="E690" s="92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45"/>
    </row>
    <row r="691" spans="4:16" x14ac:dyDescent="0.2">
      <c r="D691" s="92"/>
      <c r="E691" s="92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45"/>
    </row>
    <row r="692" spans="4:16" x14ac:dyDescent="0.2">
      <c r="D692" s="92"/>
      <c r="E692" s="92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45"/>
    </row>
    <row r="693" spans="4:16" x14ac:dyDescent="0.2">
      <c r="D693" s="92"/>
      <c r="E693" s="92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45"/>
    </row>
    <row r="694" spans="4:16" x14ac:dyDescent="0.2">
      <c r="D694" s="92"/>
      <c r="E694" s="92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45"/>
    </row>
    <row r="695" spans="4:16" x14ac:dyDescent="0.2">
      <c r="D695" s="92"/>
      <c r="E695" s="92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45"/>
    </row>
    <row r="696" spans="4:16" x14ac:dyDescent="0.2">
      <c r="D696" s="92"/>
      <c r="E696" s="92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45"/>
    </row>
    <row r="697" spans="4:16" x14ac:dyDescent="0.2">
      <c r="D697" s="92"/>
      <c r="E697" s="92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45"/>
    </row>
    <row r="698" spans="4:16" x14ac:dyDescent="0.2">
      <c r="D698" s="92"/>
      <c r="E698" s="92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45"/>
    </row>
    <row r="699" spans="4:16" x14ac:dyDescent="0.2">
      <c r="D699" s="92"/>
      <c r="E699" s="92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45"/>
    </row>
    <row r="700" spans="4:16" x14ac:dyDescent="0.2">
      <c r="D700" s="92"/>
      <c r="E700" s="92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45"/>
    </row>
    <row r="701" spans="4:16" x14ac:dyDescent="0.2">
      <c r="D701" s="92"/>
      <c r="E701" s="92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45"/>
    </row>
    <row r="702" spans="4:16" x14ac:dyDescent="0.2">
      <c r="D702" s="92"/>
      <c r="E702" s="92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45"/>
    </row>
    <row r="703" spans="4:16" x14ac:dyDescent="0.2">
      <c r="D703" s="92"/>
      <c r="E703" s="92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45"/>
    </row>
    <row r="704" spans="4:16" x14ac:dyDescent="0.2">
      <c r="D704" s="92"/>
      <c r="E704" s="92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45"/>
    </row>
    <row r="705" spans="4:16" x14ac:dyDescent="0.2">
      <c r="D705" s="92"/>
      <c r="E705" s="92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45"/>
    </row>
    <row r="706" spans="4:16" x14ac:dyDescent="0.2">
      <c r="D706" s="92"/>
      <c r="E706" s="92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45"/>
    </row>
    <row r="707" spans="4:16" x14ac:dyDescent="0.2">
      <c r="D707" s="92"/>
      <c r="E707" s="92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45"/>
    </row>
    <row r="708" spans="4:16" x14ac:dyDescent="0.2">
      <c r="D708" s="92"/>
      <c r="E708" s="92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45"/>
    </row>
    <row r="709" spans="4:16" x14ac:dyDescent="0.2">
      <c r="D709" s="92"/>
      <c r="E709" s="92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45"/>
    </row>
    <row r="710" spans="4:16" x14ac:dyDescent="0.2">
      <c r="D710" s="92"/>
      <c r="E710" s="92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45"/>
    </row>
    <row r="711" spans="4:16" x14ac:dyDescent="0.2">
      <c r="D711" s="92"/>
      <c r="E711" s="92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45"/>
    </row>
    <row r="712" spans="4:16" x14ac:dyDescent="0.2">
      <c r="D712" s="92"/>
      <c r="E712" s="92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45"/>
    </row>
    <row r="713" spans="4:16" x14ac:dyDescent="0.2">
      <c r="D713" s="92"/>
      <c r="E713" s="92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45"/>
    </row>
    <row r="714" spans="4:16" x14ac:dyDescent="0.2">
      <c r="D714" s="92"/>
      <c r="E714" s="92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45"/>
    </row>
    <row r="715" spans="4:16" x14ac:dyDescent="0.2">
      <c r="D715" s="92"/>
      <c r="E715" s="92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45"/>
    </row>
    <row r="716" spans="4:16" x14ac:dyDescent="0.2">
      <c r="D716" s="92"/>
      <c r="E716" s="92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45"/>
    </row>
    <row r="717" spans="4:16" x14ac:dyDescent="0.2">
      <c r="D717" s="92"/>
      <c r="E717" s="92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45"/>
    </row>
    <row r="718" spans="4:16" x14ac:dyDescent="0.2">
      <c r="D718" s="92"/>
      <c r="E718" s="92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45"/>
    </row>
    <row r="719" spans="4:16" x14ac:dyDescent="0.2">
      <c r="D719" s="92"/>
      <c r="E719" s="92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45"/>
    </row>
    <row r="720" spans="4:16" x14ac:dyDescent="0.2">
      <c r="D720" s="92"/>
      <c r="E720" s="92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45"/>
    </row>
    <row r="721" spans="4:16" x14ac:dyDescent="0.2">
      <c r="D721" s="92"/>
      <c r="E721" s="92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45"/>
    </row>
    <row r="722" spans="4:16" x14ac:dyDescent="0.2">
      <c r="D722" s="92"/>
      <c r="E722" s="92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45"/>
    </row>
    <row r="723" spans="4:16" x14ac:dyDescent="0.2">
      <c r="D723" s="92"/>
      <c r="E723" s="92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45"/>
    </row>
    <row r="724" spans="4:16" x14ac:dyDescent="0.2">
      <c r="D724" s="92"/>
      <c r="E724" s="92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45"/>
    </row>
    <row r="725" spans="4:16" x14ac:dyDescent="0.2">
      <c r="D725" s="92"/>
      <c r="E725" s="92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45"/>
    </row>
    <row r="726" spans="4:16" x14ac:dyDescent="0.2">
      <c r="D726" s="92"/>
      <c r="E726" s="92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45"/>
    </row>
    <row r="727" spans="4:16" x14ac:dyDescent="0.2">
      <c r="D727" s="92"/>
      <c r="E727" s="92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45"/>
    </row>
    <row r="728" spans="4:16" x14ac:dyDescent="0.2">
      <c r="D728" s="92"/>
      <c r="E728" s="92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45"/>
    </row>
    <row r="729" spans="4:16" x14ac:dyDescent="0.2">
      <c r="D729" s="92"/>
      <c r="E729" s="92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45"/>
    </row>
    <row r="730" spans="4:16" x14ac:dyDescent="0.2">
      <c r="D730" s="92"/>
      <c r="E730" s="92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45"/>
    </row>
    <row r="731" spans="4:16" x14ac:dyDescent="0.2">
      <c r="D731" s="92"/>
      <c r="E731" s="92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45"/>
    </row>
    <row r="732" spans="4:16" x14ac:dyDescent="0.2">
      <c r="D732" s="92"/>
      <c r="E732" s="92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45"/>
    </row>
    <row r="733" spans="4:16" x14ac:dyDescent="0.2">
      <c r="D733" s="92"/>
      <c r="E733" s="92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45"/>
    </row>
    <row r="734" spans="4:16" x14ac:dyDescent="0.2">
      <c r="D734" s="92"/>
      <c r="E734" s="92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45"/>
    </row>
    <row r="735" spans="4:16" x14ac:dyDescent="0.2">
      <c r="D735" s="92"/>
      <c r="E735" s="92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45"/>
    </row>
    <row r="736" spans="4:16" x14ac:dyDescent="0.2">
      <c r="D736" s="92"/>
      <c r="E736" s="92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45"/>
    </row>
    <row r="737" spans="4:16" x14ac:dyDescent="0.2">
      <c r="D737" s="92"/>
      <c r="E737" s="92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45"/>
    </row>
    <row r="738" spans="4:16" x14ac:dyDescent="0.2">
      <c r="D738" s="92"/>
      <c r="E738" s="92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45"/>
    </row>
    <row r="739" spans="4:16" x14ac:dyDescent="0.2">
      <c r="D739" s="92"/>
      <c r="E739" s="92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45"/>
    </row>
    <row r="740" spans="4:16" x14ac:dyDescent="0.2">
      <c r="D740" s="92"/>
      <c r="E740" s="92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45"/>
    </row>
    <row r="741" spans="4:16" x14ac:dyDescent="0.2">
      <c r="D741" s="92"/>
      <c r="E741" s="92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45"/>
    </row>
    <row r="742" spans="4:16" x14ac:dyDescent="0.2">
      <c r="D742" s="92"/>
      <c r="E742" s="92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45"/>
    </row>
    <row r="743" spans="4:16" x14ac:dyDescent="0.2">
      <c r="D743" s="92"/>
      <c r="E743" s="92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45"/>
    </row>
    <row r="744" spans="4:16" x14ac:dyDescent="0.2">
      <c r="D744" s="92"/>
      <c r="E744" s="92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45"/>
    </row>
    <row r="745" spans="4:16" x14ac:dyDescent="0.2">
      <c r="D745" s="92"/>
      <c r="E745" s="92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45"/>
    </row>
    <row r="746" spans="4:16" x14ac:dyDescent="0.2">
      <c r="D746" s="92"/>
      <c r="E746" s="92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45"/>
    </row>
    <row r="747" spans="4:16" x14ac:dyDescent="0.2">
      <c r="D747" s="92"/>
      <c r="E747" s="92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45"/>
    </row>
    <row r="748" spans="4:16" x14ac:dyDescent="0.2">
      <c r="D748" s="92"/>
      <c r="E748" s="92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45"/>
    </row>
    <row r="749" spans="4:16" x14ac:dyDescent="0.2">
      <c r="D749" s="92"/>
      <c r="E749" s="92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45"/>
    </row>
    <row r="750" spans="4:16" x14ac:dyDescent="0.2">
      <c r="D750" s="92"/>
      <c r="E750" s="92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45"/>
    </row>
    <row r="751" spans="4:16" x14ac:dyDescent="0.2">
      <c r="D751" s="92"/>
      <c r="E751" s="92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45"/>
    </row>
    <row r="752" spans="4:16" x14ac:dyDescent="0.2">
      <c r="D752" s="92"/>
      <c r="E752" s="92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45"/>
    </row>
    <row r="753" spans="4:16" x14ac:dyDescent="0.2">
      <c r="D753" s="92"/>
      <c r="E753" s="92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45"/>
    </row>
    <row r="754" spans="4:16" x14ac:dyDescent="0.2">
      <c r="D754" s="92"/>
      <c r="E754" s="92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45"/>
    </row>
    <row r="755" spans="4:16" x14ac:dyDescent="0.2">
      <c r="D755" s="92"/>
      <c r="E755" s="92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45"/>
    </row>
    <row r="756" spans="4:16" x14ac:dyDescent="0.2">
      <c r="D756" s="92"/>
      <c r="E756" s="92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45"/>
    </row>
    <row r="757" spans="4:16" x14ac:dyDescent="0.2">
      <c r="D757" s="92"/>
      <c r="E757" s="92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45"/>
    </row>
    <row r="758" spans="4:16" x14ac:dyDescent="0.2">
      <c r="D758" s="92"/>
      <c r="E758" s="92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45"/>
    </row>
    <row r="759" spans="4:16" x14ac:dyDescent="0.2">
      <c r="D759" s="92"/>
      <c r="E759" s="92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45"/>
    </row>
    <row r="760" spans="4:16" x14ac:dyDescent="0.2">
      <c r="D760" s="92"/>
      <c r="E760" s="92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45"/>
    </row>
    <row r="761" spans="4:16" x14ac:dyDescent="0.2">
      <c r="D761" s="92"/>
      <c r="E761" s="92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45"/>
    </row>
    <row r="762" spans="4:16" x14ac:dyDescent="0.2">
      <c r="D762" s="92"/>
      <c r="E762" s="92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45"/>
    </row>
    <row r="763" spans="4:16" x14ac:dyDescent="0.2">
      <c r="D763" s="92"/>
      <c r="E763" s="92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45"/>
    </row>
    <row r="764" spans="4:16" x14ac:dyDescent="0.2">
      <c r="D764" s="92"/>
      <c r="E764" s="92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45"/>
    </row>
    <row r="765" spans="4:16" x14ac:dyDescent="0.2">
      <c r="D765" s="92"/>
      <c r="E765" s="92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45"/>
    </row>
    <row r="766" spans="4:16" x14ac:dyDescent="0.2">
      <c r="D766" s="92"/>
      <c r="E766" s="92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45"/>
    </row>
    <row r="767" spans="4:16" x14ac:dyDescent="0.2">
      <c r="D767" s="92"/>
      <c r="E767" s="92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45"/>
    </row>
    <row r="768" spans="4:16" x14ac:dyDescent="0.2">
      <c r="D768" s="92"/>
      <c r="E768" s="92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45"/>
    </row>
    <row r="769" spans="4:16" x14ac:dyDescent="0.2">
      <c r="D769" s="92"/>
      <c r="E769" s="92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45"/>
    </row>
    <row r="770" spans="4:16" x14ac:dyDescent="0.2">
      <c r="D770" s="92"/>
      <c r="E770" s="92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45"/>
    </row>
    <row r="771" spans="4:16" x14ac:dyDescent="0.2">
      <c r="D771" s="92"/>
      <c r="E771" s="92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45"/>
    </row>
    <row r="772" spans="4:16" x14ac:dyDescent="0.2">
      <c r="D772" s="92"/>
      <c r="E772" s="92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45"/>
    </row>
    <row r="773" spans="4:16" x14ac:dyDescent="0.2">
      <c r="D773" s="92"/>
      <c r="E773" s="92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45"/>
    </row>
    <row r="774" spans="4:16" x14ac:dyDescent="0.2">
      <c r="D774" s="92"/>
      <c r="E774" s="92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45"/>
    </row>
    <row r="775" spans="4:16" x14ac:dyDescent="0.2">
      <c r="D775" s="92"/>
      <c r="E775" s="92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45"/>
    </row>
    <row r="776" spans="4:16" x14ac:dyDescent="0.2">
      <c r="D776" s="92"/>
      <c r="E776" s="92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45"/>
    </row>
    <row r="777" spans="4:16" x14ac:dyDescent="0.2">
      <c r="D777" s="92"/>
      <c r="E777" s="92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45"/>
    </row>
    <row r="778" spans="4:16" x14ac:dyDescent="0.2">
      <c r="D778" s="92"/>
      <c r="E778" s="92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45"/>
    </row>
    <row r="779" spans="4:16" x14ac:dyDescent="0.2">
      <c r="D779" s="92"/>
      <c r="E779" s="92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45"/>
    </row>
    <row r="780" spans="4:16" x14ac:dyDescent="0.2">
      <c r="D780" s="92"/>
      <c r="E780" s="92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45"/>
    </row>
    <row r="781" spans="4:16" x14ac:dyDescent="0.2">
      <c r="D781" s="92"/>
      <c r="E781" s="92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45"/>
    </row>
    <row r="782" spans="4:16" x14ac:dyDescent="0.2">
      <c r="D782" s="92"/>
      <c r="E782" s="92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45"/>
    </row>
    <row r="783" spans="4:16" x14ac:dyDescent="0.2">
      <c r="D783" s="92"/>
      <c r="E783" s="92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45"/>
    </row>
    <row r="784" spans="4:16" x14ac:dyDescent="0.2">
      <c r="D784" s="92"/>
      <c r="E784" s="92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45"/>
    </row>
    <row r="785" spans="4:16" x14ac:dyDescent="0.2">
      <c r="D785" s="92"/>
      <c r="E785" s="92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45"/>
    </row>
    <row r="786" spans="4:16" x14ac:dyDescent="0.2">
      <c r="D786" s="92"/>
      <c r="E786" s="92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45"/>
    </row>
    <row r="787" spans="4:16" x14ac:dyDescent="0.2">
      <c r="D787" s="92"/>
      <c r="E787" s="92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45"/>
    </row>
    <row r="788" spans="4:16" x14ac:dyDescent="0.2">
      <c r="D788" s="92"/>
      <c r="E788" s="92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45"/>
    </row>
    <row r="789" spans="4:16" x14ac:dyDescent="0.2">
      <c r="D789" s="92"/>
      <c r="E789" s="92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45"/>
    </row>
    <row r="790" spans="4:16" x14ac:dyDescent="0.2">
      <c r="D790" s="92"/>
      <c r="E790" s="92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45"/>
    </row>
    <row r="791" spans="4:16" x14ac:dyDescent="0.2">
      <c r="D791" s="92"/>
      <c r="E791" s="92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45"/>
    </row>
    <row r="792" spans="4:16" x14ac:dyDescent="0.2">
      <c r="D792" s="92"/>
      <c r="E792" s="92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45"/>
    </row>
    <row r="793" spans="4:16" x14ac:dyDescent="0.2">
      <c r="D793" s="92"/>
      <c r="E793" s="92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45"/>
    </row>
    <row r="794" spans="4:16" x14ac:dyDescent="0.2">
      <c r="D794" s="92"/>
      <c r="E794" s="92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45"/>
    </row>
    <row r="795" spans="4:16" x14ac:dyDescent="0.2">
      <c r="D795" s="92"/>
      <c r="E795" s="92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45"/>
    </row>
    <row r="796" spans="4:16" x14ac:dyDescent="0.2">
      <c r="D796" s="92"/>
      <c r="E796" s="92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45"/>
    </row>
    <row r="797" spans="4:16" x14ac:dyDescent="0.2">
      <c r="D797" s="92"/>
      <c r="E797" s="92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45"/>
    </row>
    <row r="798" spans="4:16" x14ac:dyDescent="0.2">
      <c r="D798" s="92"/>
      <c r="E798" s="92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45"/>
    </row>
    <row r="799" spans="4:16" x14ac:dyDescent="0.2">
      <c r="D799" s="92"/>
      <c r="E799" s="92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45"/>
    </row>
    <row r="800" spans="4:16" x14ac:dyDescent="0.2">
      <c r="D800" s="92"/>
      <c r="E800" s="92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45"/>
    </row>
    <row r="801" spans="4:16" x14ac:dyDescent="0.2">
      <c r="D801" s="92"/>
      <c r="E801" s="92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45"/>
    </row>
    <row r="802" spans="4:16" x14ac:dyDescent="0.2">
      <c r="D802" s="92"/>
      <c r="E802" s="92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45"/>
    </row>
    <row r="803" spans="4:16" x14ac:dyDescent="0.2">
      <c r="D803" s="92"/>
      <c r="E803" s="92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45"/>
    </row>
    <row r="804" spans="4:16" x14ac:dyDescent="0.2">
      <c r="D804" s="92"/>
      <c r="E804" s="92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45"/>
    </row>
    <row r="805" spans="4:16" x14ac:dyDescent="0.2">
      <c r="D805" s="92"/>
      <c r="E805" s="92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45"/>
    </row>
    <row r="806" spans="4:16" x14ac:dyDescent="0.2">
      <c r="D806" s="92"/>
      <c r="E806" s="92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45"/>
    </row>
    <row r="807" spans="4:16" x14ac:dyDescent="0.2">
      <c r="D807" s="92"/>
      <c r="E807" s="92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45"/>
    </row>
    <row r="808" spans="4:16" x14ac:dyDescent="0.2">
      <c r="D808" s="92"/>
      <c r="E808" s="92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45"/>
    </row>
    <row r="809" spans="4:16" x14ac:dyDescent="0.2">
      <c r="D809" s="92"/>
      <c r="E809" s="92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45"/>
    </row>
    <row r="810" spans="4:16" x14ac:dyDescent="0.2">
      <c r="D810" s="92"/>
      <c r="E810" s="92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45"/>
    </row>
    <row r="811" spans="4:16" x14ac:dyDescent="0.2">
      <c r="D811" s="92"/>
      <c r="E811" s="92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45"/>
    </row>
    <row r="812" spans="4:16" x14ac:dyDescent="0.2">
      <c r="D812" s="92"/>
      <c r="E812" s="92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45"/>
    </row>
    <row r="813" spans="4:16" x14ac:dyDescent="0.2">
      <c r="D813" s="92"/>
      <c r="E813" s="92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45"/>
    </row>
    <row r="814" spans="4:16" x14ac:dyDescent="0.2">
      <c r="D814" s="92"/>
      <c r="E814" s="92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45"/>
    </row>
    <row r="815" spans="4:16" x14ac:dyDescent="0.2">
      <c r="D815" s="92"/>
      <c r="E815" s="92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45"/>
    </row>
    <row r="816" spans="4:16" x14ac:dyDescent="0.2">
      <c r="D816" s="92"/>
      <c r="E816" s="92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45"/>
    </row>
    <row r="817" spans="4:16" x14ac:dyDescent="0.2">
      <c r="D817" s="92"/>
      <c r="E817" s="92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45"/>
    </row>
    <row r="818" spans="4:16" x14ac:dyDescent="0.2">
      <c r="D818" s="92"/>
      <c r="E818" s="92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45"/>
    </row>
    <row r="819" spans="4:16" x14ac:dyDescent="0.2">
      <c r="D819" s="92"/>
      <c r="E819" s="92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45"/>
    </row>
    <row r="820" spans="4:16" x14ac:dyDescent="0.2">
      <c r="D820" s="92"/>
      <c r="E820" s="92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45"/>
    </row>
    <row r="821" spans="4:16" x14ac:dyDescent="0.2">
      <c r="D821" s="92"/>
      <c r="E821" s="92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45"/>
    </row>
    <row r="822" spans="4:16" x14ac:dyDescent="0.2">
      <c r="D822" s="92"/>
      <c r="E822" s="92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45"/>
    </row>
    <row r="823" spans="4:16" x14ac:dyDescent="0.2">
      <c r="D823" s="92"/>
      <c r="E823" s="92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45"/>
    </row>
    <row r="824" spans="4:16" x14ac:dyDescent="0.2">
      <c r="D824" s="92"/>
      <c r="E824" s="92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45"/>
    </row>
    <row r="825" spans="4:16" x14ac:dyDescent="0.2">
      <c r="D825" s="92"/>
      <c r="E825" s="92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45"/>
    </row>
    <row r="826" spans="4:16" x14ac:dyDescent="0.2">
      <c r="D826" s="92"/>
      <c r="E826" s="92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45"/>
    </row>
    <row r="827" spans="4:16" x14ac:dyDescent="0.2">
      <c r="D827" s="92"/>
      <c r="E827" s="92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45"/>
    </row>
    <row r="828" spans="4:16" x14ac:dyDescent="0.2">
      <c r="D828" s="92"/>
      <c r="E828" s="92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45"/>
    </row>
    <row r="829" spans="4:16" x14ac:dyDescent="0.2">
      <c r="D829" s="92"/>
      <c r="E829" s="92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45"/>
    </row>
    <row r="830" spans="4:16" x14ac:dyDescent="0.2">
      <c r="D830" s="92"/>
      <c r="E830" s="92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45"/>
    </row>
    <row r="831" spans="4:16" x14ac:dyDescent="0.2">
      <c r="D831" s="92"/>
      <c r="E831" s="92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45"/>
    </row>
    <row r="832" spans="4:16" x14ac:dyDescent="0.2">
      <c r="D832" s="92"/>
      <c r="E832" s="92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45"/>
    </row>
    <row r="833" spans="4:16" x14ac:dyDescent="0.2">
      <c r="D833" s="92"/>
      <c r="E833" s="92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45"/>
    </row>
    <row r="834" spans="4:16" x14ac:dyDescent="0.2">
      <c r="D834" s="92"/>
      <c r="E834" s="92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45"/>
    </row>
    <row r="835" spans="4:16" x14ac:dyDescent="0.2">
      <c r="D835" s="92"/>
      <c r="E835" s="92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45"/>
    </row>
    <row r="836" spans="4:16" x14ac:dyDescent="0.2">
      <c r="D836" s="92"/>
      <c r="E836" s="92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45"/>
    </row>
    <row r="837" spans="4:16" x14ac:dyDescent="0.2">
      <c r="D837" s="92"/>
      <c r="E837" s="92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45"/>
    </row>
    <row r="838" spans="4:16" x14ac:dyDescent="0.2">
      <c r="D838" s="92"/>
      <c r="E838" s="92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45"/>
    </row>
    <row r="839" spans="4:16" x14ac:dyDescent="0.2">
      <c r="D839" s="92"/>
      <c r="E839" s="92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45"/>
    </row>
    <row r="840" spans="4:16" x14ac:dyDescent="0.2">
      <c r="D840" s="92"/>
      <c r="E840" s="92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45"/>
    </row>
    <row r="841" spans="4:16" x14ac:dyDescent="0.2">
      <c r="D841" s="92"/>
      <c r="E841" s="92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45"/>
    </row>
    <row r="842" spans="4:16" x14ac:dyDescent="0.2">
      <c r="D842" s="92"/>
      <c r="E842" s="92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45"/>
    </row>
    <row r="843" spans="4:16" x14ac:dyDescent="0.2">
      <c r="D843" s="92"/>
      <c r="E843" s="92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45"/>
    </row>
    <row r="844" spans="4:16" x14ac:dyDescent="0.2">
      <c r="D844" s="92"/>
      <c r="E844" s="92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45"/>
    </row>
    <row r="845" spans="4:16" x14ac:dyDescent="0.2">
      <c r="D845" s="92"/>
      <c r="E845" s="92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45"/>
    </row>
    <row r="846" spans="4:16" x14ac:dyDescent="0.2">
      <c r="D846" s="92"/>
      <c r="E846" s="92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45"/>
    </row>
    <row r="847" spans="4:16" x14ac:dyDescent="0.2">
      <c r="D847" s="92"/>
      <c r="E847" s="92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45"/>
    </row>
    <row r="848" spans="4:16" x14ac:dyDescent="0.2">
      <c r="D848" s="92"/>
      <c r="E848" s="92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45"/>
    </row>
    <row r="849" spans="4:16" x14ac:dyDescent="0.2">
      <c r="D849" s="92"/>
      <c r="E849" s="92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45"/>
    </row>
    <row r="850" spans="4:16" x14ac:dyDescent="0.2">
      <c r="D850" s="92"/>
      <c r="E850" s="92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45"/>
    </row>
    <row r="851" spans="4:16" x14ac:dyDescent="0.2">
      <c r="D851" s="92"/>
      <c r="E851" s="92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45"/>
    </row>
    <row r="852" spans="4:16" x14ac:dyDescent="0.2">
      <c r="D852" s="92"/>
      <c r="E852" s="92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45"/>
    </row>
    <row r="853" spans="4:16" x14ac:dyDescent="0.2">
      <c r="D853" s="92"/>
      <c r="E853" s="92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45"/>
    </row>
    <row r="854" spans="4:16" x14ac:dyDescent="0.2">
      <c r="D854" s="92"/>
      <c r="E854" s="92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45"/>
    </row>
    <row r="855" spans="4:16" x14ac:dyDescent="0.2">
      <c r="D855" s="92"/>
      <c r="E855" s="92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45"/>
    </row>
    <row r="856" spans="4:16" x14ac:dyDescent="0.2">
      <c r="D856" s="92"/>
      <c r="E856" s="92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45"/>
    </row>
    <row r="857" spans="4:16" x14ac:dyDescent="0.2">
      <c r="D857" s="92"/>
      <c r="E857" s="92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45"/>
    </row>
    <row r="858" spans="4:16" x14ac:dyDescent="0.2">
      <c r="D858" s="92"/>
      <c r="E858" s="92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45"/>
    </row>
    <row r="859" spans="4:16" x14ac:dyDescent="0.2">
      <c r="D859" s="92"/>
      <c r="E859" s="92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45"/>
    </row>
    <row r="860" spans="4:16" x14ac:dyDescent="0.2">
      <c r="D860" s="92"/>
      <c r="E860" s="92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45"/>
    </row>
    <row r="861" spans="4:16" x14ac:dyDescent="0.2">
      <c r="D861" s="92"/>
      <c r="E861" s="92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45"/>
    </row>
    <row r="862" spans="4:16" x14ac:dyDescent="0.2">
      <c r="D862" s="92"/>
      <c r="E862" s="92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45"/>
    </row>
    <row r="863" spans="4:16" x14ac:dyDescent="0.2">
      <c r="D863" s="92"/>
      <c r="E863" s="92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45"/>
    </row>
    <row r="864" spans="4:16" x14ac:dyDescent="0.2">
      <c r="D864" s="92"/>
      <c r="E864" s="92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45"/>
    </row>
    <row r="865" spans="4:16" x14ac:dyDescent="0.2">
      <c r="D865" s="92"/>
      <c r="E865" s="92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45"/>
    </row>
    <row r="866" spans="4:16" x14ac:dyDescent="0.2">
      <c r="D866" s="92"/>
      <c r="E866" s="92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45"/>
    </row>
    <row r="867" spans="4:16" x14ac:dyDescent="0.2">
      <c r="D867" s="92"/>
      <c r="E867" s="92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45"/>
    </row>
    <row r="868" spans="4:16" x14ac:dyDescent="0.2">
      <c r="D868" s="92"/>
      <c r="E868" s="92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45"/>
    </row>
    <row r="869" spans="4:16" x14ac:dyDescent="0.2">
      <c r="D869" s="92"/>
      <c r="E869" s="92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45"/>
    </row>
    <row r="870" spans="4:16" x14ac:dyDescent="0.2">
      <c r="D870" s="92"/>
      <c r="E870" s="92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45"/>
    </row>
    <row r="871" spans="4:16" x14ac:dyDescent="0.2">
      <c r="D871" s="92"/>
      <c r="E871" s="92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45"/>
    </row>
    <row r="872" spans="4:16" x14ac:dyDescent="0.2">
      <c r="D872" s="92"/>
      <c r="E872" s="92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45"/>
    </row>
    <row r="873" spans="4:16" x14ac:dyDescent="0.2">
      <c r="D873" s="92"/>
      <c r="E873" s="92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45"/>
    </row>
    <row r="874" spans="4:16" x14ac:dyDescent="0.2">
      <c r="D874" s="92"/>
      <c r="E874" s="92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45"/>
    </row>
    <row r="875" spans="4:16" x14ac:dyDescent="0.2">
      <c r="D875" s="92"/>
      <c r="E875" s="92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45"/>
    </row>
    <row r="876" spans="4:16" x14ac:dyDescent="0.2">
      <c r="D876" s="92"/>
      <c r="E876" s="92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45"/>
    </row>
    <row r="877" spans="4:16" x14ac:dyDescent="0.2">
      <c r="D877" s="92"/>
      <c r="E877" s="92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45"/>
    </row>
    <row r="878" spans="4:16" x14ac:dyDescent="0.2">
      <c r="D878" s="92"/>
      <c r="E878" s="92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45"/>
    </row>
    <row r="879" spans="4:16" x14ac:dyDescent="0.2">
      <c r="D879" s="92"/>
      <c r="E879" s="92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45"/>
    </row>
    <row r="880" spans="4:16" x14ac:dyDescent="0.2">
      <c r="D880" s="92"/>
      <c r="E880" s="92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45"/>
    </row>
    <row r="881" spans="4:16" x14ac:dyDescent="0.2">
      <c r="D881" s="92"/>
      <c r="E881" s="92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45"/>
    </row>
    <row r="882" spans="4:16" x14ac:dyDescent="0.2">
      <c r="D882" s="92"/>
      <c r="E882" s="92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45"/>
    </row>
    <row r="883" spans="4:16" x14ac:dyDescent="0.2">
      <c r="D883" s="92"/>
      <c r="E883" s="92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45"/>
    </row>
    <row r="884" spans="4:16" x14ac:dyDescent="0.2">
      <c r="D884" s="92"/>
      <c r="E884" s="92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45"/>
    </row>
    <row r="885" spans="4:16" x14ac:dyDescent="0.2">
      <c r="D885" s="92"/>
      <c r="E885" s="92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45"/>
    </row>
    <row r="886" spans="4:16" x14ac:dyDescent="0.2">
      <c r="D886" s="92"/>
      <c r="E886" s="92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45"/>
    </row>
    <row r="887" spans="4:16" x14ac:dyDescent="0.2">
      <c r="D887" s="92"/>
      <c r="E887" s="92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45"/>
    </row>
    <row r="888" spans="4:16" x14ac:dyDescent="0.2">
      <c r="D888" s="92"/>
      <c r="E888" s="92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45"/>
    </row>
    <row r="889" spans="4:16" x14ac:dyDescent="0.2">
      <c r="D889" s="92"/>
      <c r="E889" s="92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45"/>
    </row>
    <row r="890" spans="4:16" x14ac:dyDescent="0.2">
      <c r="D890" s="92"/>
      <c r="E890" s="92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45"/>
    </row>
    <row r="891" spans="4:16" x14ac:dyDescent="0.2">
      <c r="D891" s="92"/>
      <c r="E891" s="92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45"/>
    </row>
    <row r="892" spans="4:16" x14ac:dyDescent="0.2">
      <c r="D892" s="92"/>
      <c r="E892" s="92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45"/>
    </row>
    <row r="893" spans="4:16" x14ac:dyDescent="0.2">
      <c r="D893" s="92"/>
      <c r="E893" s="92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45"/>
    </row>
    <row r="894" spans="4:16" x14ac:dyDescent="0.2">
      <c r="D894" s="92"/>
      <c r="E894" s="92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45"/>
    </row>
    <row r="895" spans="4:16" x14ac:dyDescent="0.2">
      <c r="D895" s="92"/>
      <c r="E895" s="92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45"/>
    </row>
    <row r="896" spans="4:16" x14ac:dyDescent="0.2">
      <c r="D896" s="92"/>
      <c r="E896" s="92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45"/>
    </row>
    <row r="897" spans="4:16" x14ac:dyDescent="0.2">
      <c r="D897" s="92"/>
      <c r="E897" s="92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45"/>
    </row>
    <row r="898" spans="4:16" x14ac:dyDescent="0.2">
      <c r="D898" s="92"/>
      <c r="E898" s="92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45"/>
    </row>
    <row r="899" spans="4:16" x14ac:dyDescent="0.2">
      <c r="D899" s="92"/>
      <c r="E899" s="92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45"/>
    </row>
    <row r="900" spans="4:16" x14ac:dyDescent="0.2">
      <c r="D900" s="92"/>
      <c r="E900" s="92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45"/>
    </row>
    <row r="901" spans="4:16" x14ac:dyDescent="0.2">
      <c r="D901" s="92"/>
      <c r="E901" s="92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45"/>
    </row>
    <row r="902" spans="4:16" x14ac:dyDescent="0.2">
      <c r="D902" s="92"/>
      <c r="E902" s="92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45"/>
    </row>
    <row r="903" spans="4:16" x14ac:dyDescent="0.2">
      <c r="D903" s="92"/>
      <c r="E903" s="92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45"/>
    </row>
    <row r="904" spans="4:16" x14ac:dyDescent="0.2">
      <c r="D904" s="92"/>
      <c r="E904" s="92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45"/>
    </row>
    <row r="905" spans="4:16" x14ac:dyDescent="0.2">
      <c r="D905" s="92"/>
      <c r="E905" s="92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45"/>
    </row>
    <row r="906" spans="4:16" x14ac:dyDescent="0.2">
      <c r="D906" s="92"/>
      <c r="E906" s="92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45"/>
    </row>
    <row r="907" spans="4:16" x14ac:dyDescent="0.2">
      <c r="D907" s="92"/>
      <c r="E907" s="92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45"/>
    </row>
    <row r="908" spans="4:16" x14ac:dyDescent="0.2">
      <c r="D908" s="92"/>
      <c r="E908" s="92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45"/>
    </row>
    <row r="909" spans="4:16" x14ac:dyDescent="0.2">
      <c r="D909" s="92"/>
      <c r="E909" s="92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45"/>
    </row>
    <row r="910" spans="4:16" x14ac:dyDescent="0.2">
      <c r="D910" s="92"/>
      <c r="E910" s="92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45"/>
    </row>
    <row r="911" spans="4:16" x14ac:dyDescent="0.2">
      <c r="D911" s="92"/>
      <c r="E911" s="92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45"/>
    </row>
    <row r="912" spans="4:16" x14ac:dyDescent="0.2">
      <c r="D912" s="92"/>
      <c r="E912" s="92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45"/>
    </row>
    <row r="913" spans="4:16" x14ac:dyDescent="0.2">
      <c r="D913" s="92"/>
      <c r="E913" s="92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45"/>
    </row>
    <row r="914" spans="4:16" x14ac:dyDescent="0.2">
      <c r="D914" s="92"/>
      <c r="E914" s="92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45"/>
    </row>
    <row r="915" spans="4:16" x14ac:dyDescent="0.2">
      <c r="D915" s="92"/>
      <c r="E915" s="92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45"/>
    </row>
    <row r="916" spans="4:16" x14ac:dyDescent="0.2">
      <c r="D916" s="92"/>
      <c r="E916" s="92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45"/>
    </row>
    <row r="917" spans="4:16" x14ac:dyDescent="0.2">
      <c r="D917" s="92"/>
      <c r="E917" s="92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45"/>
    </row>
    <row r="918" spans="4:16" x14ac:dyDescent="0.2">
      <c r="D918" s="92"/>
      <c r="E918" s="92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45"/>
    </row>
    <row r="919" spans="4:16" x14ac:dyDescent="0.2">
      <c r="D919" s="92"/>
      <c r="E919" s="92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45"/>
    </row>
    <row r="920" spans="4:16" x14ac:dyDescent="0.2">
      <c r="D920" s="92"/>
      <c r="E920" s="92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45"/>
    </row>
    <row r="921" spans="4:16" x14ac:dyDescent="0.2">
      <c r="D921" s="92"/>
      <c r="E921" s="92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45"/>
    </row>
    <row r="922" spans="4:16" x14ac:dyDescent="0.2">
      <c r="D922" s="92"/>
      <c r="E922" s="92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45"/>
    </row>
    <row r="923" spans="4:16" x14ac:dyDescent="0.2">
      <c r="D923" s="92"/>
      <c r="E923" s="92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45"/>
    </row>
    <row r="924" spans="4:16" x14ac:dyDescent="0.2">
      <c r="D924" s="92"/>
      <c r="E924" s="92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45"/>
    </row>
    <row r="925" spans="4:16" x14ac:dyDescent="0.2">
      <c r="D925" s="92"/>
      <c r="E925" s="92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45"/>
    </row>
    <row r="926" spans="4:16" x14ac:dyDescent="0.2">
      <c r="D926" s="92"/>
      <c r="E926" s="92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45"/>
    </row>
    <row r="927" spans="4:16" x14ac:dyDescent="0.2">
      <c r="D927" s="92"/>
      <c r="E927" s="92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45"/>
    </row>
    <row r="928" spans="4:16" x14ac:dyDescent="0.2">
      <c r="D928" s="92"/>
      <c r="E928" s="92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45"/>
    </row>
    <row r="929" spans="4:16" x14ac:dyDescent="0.2">
      <c r="D929" s="92"/>
      <c r="E929" s="92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45"/>
    </row>
    <row r="930" spans="4:16" x14ac:dyDescent="0.2">
      <c r="D930" s="92"/>
      <c r="E930" s="92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45"/>
    </row>
    <row r="931" spans="4:16" x14ac:dyDescent="0.2">
      <c r="D931" s="92"/>
      <c r="E931" s="92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45"/>
    </row>
    <row r="932" spans="4:16" x14ac:dyDescent="0.2">
      <c r="D932" s="92"/>
      <c r="E932" s="92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45"/>
    </row>
    <row r="933" spans="4:16" x14ac:dyDescent="0.2">
      <c r="D933" s="92"/>
      <c r="E933" s="92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45"/>
    </row>
    <row r="934" spans="4:16" x14ac:dyDescent="0.2">
      <c r="D934" s="92"/>
      <c r="E934" s="92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45"/>
    </row>
    <row r="935" spans="4:16" x14ac:dyDescent="0.2">
      <c r="D935" s="92"/>
      <c r="E935" s="92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45"/>
    </row>
    <row r="936" spans="4:16" x14ac:dyDescent="0.2">
      <c r="D936" s="92"/>
      <c r="E936" s="92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45"/>
    </row>
    <row r="937" spans="4:16" x14ac:dyDescent="0.2">
      <c r="D937" s="92"/>
      <c r="E937" s="92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45"/>
    </row>
    <row r="938" spans="4:16" x14ac:dyDescent="0.2">
      <c r="D938" s="92"/>
      <c r="E938" s="92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45"/>
    </row>
    <row r="939" spans="4:16" x14ac:dyDescent="0.2">
      <c r="D939" s="92"/>
      <c r="E939" s="92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45"/>
    </row>
    <row r="940" spans="4:16" x14ac:dyDescent="0.2">
      <c r="D940" s="92"/>
      <c r="E940" s="92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45"/>
    </row>
    <row r="941" spans="4:16" x14ac:dyDescent="0.2">
      <c r="D941" s="92"/>
      <c r="E941" s="92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45"/>
    </row>
    <row r="942" spans="4:16" x14ac:dyDescent="0.2">
      <c r="D942" s="92"/>
      <c r="E942" s="92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45"/>
    </row>
    <row r="943" spans="4:16" x14ac:dyDescent="0.2">
      <c r="D943" s="92"/>
      <c r="E943" s="92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45"/>
    </row>
    <row r="944" spans="4:16" x14ac:dyDescent="0.2">
      <c r="D944" s="92"/>
      <c r="E944" s="92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45"/>
    </row>
    <row r="945" spans="4:16" x14ac:dyDescent="0.2">
      <c r="D945" s="92"/>
      <c r="E945" s="92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45"/>
    </row>
    <row r="946" spans="4:16" x14ac:dyDescent="0.2">
      <c r="D946" s="92"/>
      <c r="E946" s="92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45"/>
    </row>
    <row r="947" spans="4:16" x14ac:dyDescent="0.2">
      <c r="D947" s="92"/>
      <c r="E947" s="92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45"/>
    </row>
    <row r="948" spans="4:16" x14ac:dyDescent="0.2">
      <c r="D948" s="92"/>
      <c r="E948" s="92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45"/>
    </row>
    <row r="949" spans="4:16" x14ac:dyDescent="0.2">
      <c r="D949" s="92"/>
      <c r="E949" s="92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45"/>
    </row>
    <row r="950" spans="4:16" x14ac:dyDescent="0.2">
      <c r="D950" s="92"/>
      <c r="E950" s="92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45"/>
    </row>
    <row r="951" spans="4:16" x14ac:dyDescent="0.2">
      <c r="D951" s="92"/>
      <c r="E951" s="92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45"/>
    </row>
    <row r="952" spans="4:16" x14ac:dyDescent="0.2">
      <c r="D952" s="92"/>
      <c r="E952" s="92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45"/>
    </row>
    <row r="953" spans="4:16" x14ac:dyDescent="0.2">
      <c r="D953" s="92"/>
      <c r="E953" s="92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45"/>
    </row>
    <row r="954" spans="4:16" x14ac:dyDescent="0.2">
      <c r="D954" s="92"/>
      <c r="E954" s="92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45"/>
    </row>
    <row r="955" spans="4:16" x14ac:dyDescent="0.2">
      <c r="D955" s="92"/>
      <c r="E955" s="92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45"/>
    </row>
    <row r="956" spans="4:16" x14ac:dyDescent="0.2">
      <c r="D956" s="92"/>
      <c r="E956" s="92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45"/>
    </row>
    <row r="957" spans="4:16" x14ac:dyDescent="0.2">
      <c r="D957" s="92"/>
      <c r="E957" s="92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45"/>
    </row>
    <row r="958" spans="4:16" x14ac:dyDescent="0.2">
      <c r="D958" s="92"/>
      <c r="E958" s="92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45"/>
    </row>
    <row r="959" spans="4:16" x14ac:dyDescent="0.2">
      <c r="D959" s="92"/>
      <c r="E959" s="92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45"/>
    </row>
    <row r="960" spans="4:16" x14ac:dyDescent="0.2">
      <c r="D960" s="92"/>
      <c r="E960" s="92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45"/>
    </row>
    <row r="961" spans="4:16" x14ac:dyDescent="0.2">
      <c r="D961" s="92"/>
      <c r="E961" s="92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45"/>
    </row>
    <row r="962" spans="4:16" x14ac:dyDescent="0.2">
      <c r="D962" s="92"/>
      <c r="E962" s="92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45"/>
    </row>
    <row r="963" spans="4:16" x14ac:dyDescent="0.2">
      <c r="D963" s="92"/>
      <c r="E963" s="92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45"/>
    </row>
    <row r="964" spans="4:16" x14ac:dyDescent="0.2">
      <c r="D964" s="92"/>
      <c r="E964" s="92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45"/>
    </row>
    <row r="965" spans="4:16" x14ac:dyDescent="0.2">
      <c r="D965" s="92"/>
      <c r="E965" s="92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45"/>
    </row>
    <row r="966" spans="4:16" x14ac:dyDescent="0.2">
      <c r="D966" s="92"/>
      <c r="E966" s="92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45"/>
    </row>
    <row r="967" spans="4:16" x14ac:dyDescent="0.2">
      <c r="D967" s="92"/>
      <c r="E967" s="92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45"/>
    </row>
    <row r="968" spans="4:16" x14ac:dyDescent="0.2">
      <c r="D968" s="92"/>
      <c r="E968" s="92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45"/>
    </row>
    <row r="969" spans="4:16" x14ac:dyDescent="0.2">
      <c r="D969" s="92"/>
      <c r="E969" s="92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45"/>
    </row>
    <row r="970" spans="4:16" x14ac:dyDescent="0.2">
      <c r="D970" s="92"/>
      <c r="E970" s="92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45"/>
    </row>
    <row r="971" spans="4:16" x14ac:dyDescent="0.2">
      <c r="D971" s="92"/>
      <c r="E971" s="92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45"/>
    </row>
    <row r="972" spans="4:16" x14ac:dyDescent="0.2">
      <c r="D972" s="92"/>
      <c r="E972" s="92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45"/>
    </row>
    <row r="973" spans="4:16" x14ac:dyDescent="0.2">
      <c r="D973" s="92"/>
      <c r="E973" s="92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45"/>
    </row>
    <row r="974" spans="4:16" x14ac:dyDescent="0.2">
      <c r="D974" s="92"/>
      <c r="E974" s="92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45"/>
    </row>
    <row r="975" spans="4:16" x14ac:dyDescent="0.2">
      <c r="D975" s="92"/>
      <c r="E975" s="92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45"/>
    </row>
    <row r="976" spans="4:16" x14ac:dyDescent="0.2">
      <c r="D976" s="92"/>
      <c r="E976" s="92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45"/>
    </row>
    <row r="977" spans="4:16" x14ac:dyDescent="0.2">
      <c r="D977" s="92"/>
      <c r="E977" s="92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45"/>
    </row>
    <row r="978" spans="4:16" x14ac:dyDescent="0.2">
      <c r="D978" s="92"/>
      <c r="E978" s="92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45"/>
    </row>
    <row r="979" spans="4:16" x14ac:dyDescent="0.2">
      <c r="D979" s="92"/>
      <c r="E979" s="92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45"/>
    </row>
    <row r="980" spans="4:16" x14ac:dyDescent="0.2">
      <c r="D980" s="92"/>
      <c r="E980" s="92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45"/>
    </row>
    <row r="981" spans="4:16" x14ac:dyDescent="0.2">
      <c r="D981" s="92"/>
      <c r="E981" s="92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45"/>
    </row>
    <row r="982" spans="4:16" x14ac:dyDescent="0.2">
      <c r="D982" s="92"/>
      <c r="E982" s="92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45"/>
    </row>
    <row r="983" spans="4:16" x14ac:dyDescent="0.2">
      <c r="D983" s="92"/>
      <c r="E983" s="92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45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T983"/>
  <sheetViews>
    <sheetView workbookViewId="0">
      <selection activeCell="C13" sqref="C13"/>
    </sheetView>
  </sheetViews>
  <sheetFormatPr defaultRowHeight="12.75" x14ac:dyDescent="0.2"/>
  <cols>
    <col min="3" max="3" width="12.42578125" bestFit="1" customWidth="1"/>
  </cols>
  <sheetData>
    <row r="1" spans="1:20" ht="18" x14ac:dyDescent="0.2">
      <c r="A1" s="62" t="s">
        <v>20</v>
      </c>
      <c r="B1" s="45"/>
      <c r="C1" s="45"/>
      <c r="D1" s="63" t="s">
        <v>21</v>
      </c>
      <c r="E1" s="45"/>
      <c r="F1" s="45"/>
      <c r="G1" s="45"/>
      <c r="H1" s="45"/>
      <c r="K1" s="64" t="s">
        <v>22</v>
      </c>
      <c r="L1" s="45" t="s">
        <v>23</v>
      </c>
      <c r="M1" s="45">
        <f ca="1">F18*H18-G18*G18</f>
        <v>1107061.5277073309</v>
      </c>
      <c r="N1" s="45"/>
      <c r="O1" s="45"/>
      <c r="P1" s="45"/>
      <c r="Q1" s="45"/>
      <c r="R1" s="45">
        <v>1</v>
      </c>
      <c r="S1" s="45" t="s">
        <v>24</v>
      </c>
      <c r="T1" s="45"/>
    </row>
    <row r="2" spans="1:20" x14ac:dyDescent="0.2">
      <c r="A2" s="100" t="s">
        <v>115</v>
      </c>
      <c r="B2" s="45"/>
      <c r="C2" s="45"/>
      <c r="D2" s="99" t="s">
        <v>116</v>
      </c>
      <c r="E2" s="99">
        <v>-13467</v>
      </c>
      <c r="F2" s="45"/>
      <c r="G2" s="45"/>
      <c r="H2" s="45"/>
      <c r="K2" s="64" t="s">
        <v>25</v>
      </c>
      <c r="L2" s="45" t="s">
        <v>26</v>
      </c>
      <c r="M2" s="45">
        <f ca="1">+D18*H18-F18*G18</f>
        <v>557396.34097627923</v>
      </c>
      <c r="N2" s="45"/>
      <c r="O2" s="45"/>
      <c r="P2" s="45"/>
      <c r="Q2" s="45"/>
      <c r="R2" s="45">
        <v>2</v>
      </c>
      <c r="S2" s="45" t="s">
        <v>2099</v>
      </c>
      <c r="T2" s="45"/>
    </row>
    <row r="3" spans="1:20" ht="13.5" thickBot="1" x14ac:dyDescent="0.25">
      <c r="A3" s="45" t="s">
        <v>27</v>
      </c>
      <c r="B3" s="45" t="s">
        <v>28</v>
      </c>
      <c r="C3" s="45"/>
      <c r="D3" s="45"/>
      <c r="E3" s="65" t="s">
        <v>29</v>
      </c>
      <c r="F3" s="65" t="s">
        <v>30</v>
      </c>
      <c r="G3" s="65" t="s">
        <v>31</v>
      </c>
      <c r="H3" s="65" t="s">
        <v>32</v>
      </c>
      <c r="K3" s="64" t="s">
        <v>33</v>
      </c>
      <c r="L3" s="45" t="s">
        <v>34</v>
      </c>
      <c r="M3" s="45">
        <f ca="1">+D18*G18-F18*F18</f>
        <v>68623.391328604892</v>
      </c>
      <c r="N3" s="45"/>
      <c r="O3" s="45"/>
      <c r="P3" s="45"/>
      <c r="Q3" s="45"/>
      <c r="R3" s="45">
        <v>3</v>
      </c>
      <c r="S3" s="45" t="s">
        <v>35</v>
      </c>
      <c r="T3" s="45"/>
    </row>
    <row r="4" spans="1:20" x14ac:dyDescent="0.2">
      <c r="A4" s="45" t="s">
        <v>36</v>
      </c>
      <c r="B4" s="45" t="s">
        <v>37</v>
      </c>
      <c r="C4" s="45"/>
      <c r="D4" s="66" t="s">
        <v>38</v>
      </c>
      <c r="E4" s="67">
        <f ca="1">(E18*M1-I18*M2+J18*M3)/M7</f>
        <v>1.4138089914253481E-2</v>
      </c>
      <c r="F4" s="68">
        <f ca="1">+E7/M7*M18</f>
        <v>1.4160515773531409E-2</v>
      </c>
      <c r="G4" s="69">
        <f>+B18</f>
        <v>1</v>
      </c>
      <c r="H4" s="70">
        <f ca="1">ABS(F4/E4)</f>
        <v>1.0015862014893058</v>
      </c>
      <c r="K4" s="64" t="s">
        <v>39</v>
      </c>
      <c r="L4" s="45" t="s">
        <v>40</v>
      </c>
      <c r="M4" s="45">
        <f ca="1">+D17*H18-F18*F18</f>
        <v>282087.52100207144</v>
      </c>
      <c r="N4" s="45"/>
      <c r="O4" s="45"/>
      <c r="P4" s="45"/>
      <c r="Q4" s="45"/>
      <c r="R4" s="45">
        <v>4</v>
      </c>
      <c r="S4" s="45" t="s">
        <v>41</v>
      </c>
      <c r="T4" s="45"/>
    </row>
    <row r="5" spans="1:20" x14ac:dyDescent="0.2">
      <c r="A5" s="45" t="s">
        <v>42</v>
      </c>
      <c r="B5" s="71">
        <v>40323</v>
      </c>
      <c r="C5" s="45"/>
      <c r="D5" s="72" t="s">
        <v>43</v>
      </c>
      <c r="E5" s="73">
        <f ca="1">+(-E18*M2+I18*M4-J18*M5)/M7</f>
        <v>-1.0475218766532434E-2</v>
      </c>
      <c r="F5" s="74">
        <f ca="1">N18*E7/M7</f>
        <v>7.1480096468772084E-3</v>
      </c>
      <c r="G5" s="75">
        <f>+B18/A18</f>
        <v>1E-4</v>
      </c>
      <c r="H5" s="70">
        <f ca="1">ABS(F5/E5)</f>
        <v>0.68237330467164869</v>
      </c>
      <c r="K5" s="64" t="s">
        <v>44</v>
      </c>
      <c r="L5" s="45" t="s">
        <v>45</v>
      </c>
      <c r="M5" s="45">
        <f ca="1">+D17*G18-D18*F18</f>
        <v>34889.631215770845</v>
      </c>
      <c r="N5" s="45"/>
      <c r="O5" s="45"/>
      <c r="P5" s="45"/>
      <c r="Q5" s="45"/>
      <c r="R5" s="45">
        <v>5</v>
      </c>
      <c r="S5" s="45" t="s">
        <v>46</v>
      </c>
      <c r="T5" s="45"/>
    </row>
    <row r="6" spans="1:20" ht="13.5" thickBot="1" x14ac:dyDescent="0.25">
      <c r="A6" s="101">
        <v>0</v>
      </c>
      <c r="B6" s="101">
        <v>53</v>
      </c>
      <c r="C6" s="45">
        <f ca="1">E6*G6</f>
        <v>3.8275845726193351E-11</v>
      </c>
      <c r="D6" s="76" t="s">
        <v>47</v>
      </c>
      <c r="E6" s="77">
        <f ca="1">+(E18*M3-I18*M5+J18*M6)/M7</f>
        <v>3.827584572619335E-3</v>
      </c>
      <c r="F6" s="78">
        <f ca="1">O18*E7/M7</f>
        <v>8.8607407680709371E-4</v>
      </c>
      <c r="G6" s="79">
        <f>+B18/A18^2</f>
        <v>1E-8</v>
      </c>
      <c r="H6" s="70">
        <f ca="1">ABS(F6/E6)</f>
        <v>0.23149692972054323</v>
      </c>
      <c r="K6" s="80" t="s">
        <v>48</v>
      </c>
      <c r="L6" s="81" t="s">
        <v>49</v>
      </c>
      <c r="M6" s="81">
        <f ca="1">+D17*F18-D18*D18</f>
        <v>4334.6464061649749</v>
      </c>
      <c r="N6" s="45"/>
      <c r="O6" s="45"/>
      <c r="P6" s="45"/>
      <c r="Q6" s="45"/>
      <c r="R6" s="45">
        <v>6</v>
      </c>
      <c r="S6" s="45" t="s">
        <v>50</v>
      </c>
      <c r="T6" s="45"/>
    </row>
    <row r="7" spans="1:20" x14ac:dyDescent="0.2">
      <c r="A7" s="44">
        <v>10000</v>
      </c>
      <c r="B7" s="102">
        <v>128</v>
      </c>
      <c r="C7" s="45"/>
      <c r="D7" s="63" t="s">
        <v>51</v>
      </c>
      <c r="E7" s="82">
        <f ca="1">SQRT(L18/(D17-3))</f>
        <v>3.0130558425962494E-3</v>
      </c>
      <c r="F7" s="45"/>
      <c r="G7" s="83">
        <f>+B22</f>
        <v>2.2179500003403518E-2</v>
      </c>
      <c r="H7" s="45"/>
      <c r="K7" s="64" t="s">
        <v>52</v>
      </c>
      <c r="L7" s="45" t="s">
        <v>53</v>
      </c>
      <c r="M7" s="45">
        <f ca="1">+D17*M1-D18*M2+F18*M3</f>
        <v>50121.951955080032</v>
      </c>
      <c r="N7" s="45"/>
      <c r="O7" s="45"/>
      <c r="P7" s="45"/>
      <c r="Q7" s="45"/>
      <c r="R7" s="45">
        <v>7</v>
      </c>
      <c r="S7" s="45" t="s">
        <v>54</v>
      </c>
      <c r="T7" s="45"/>
    </row>
    <row r="8" spans="1:20" x14ac:dyDescent="0.2">
      <c r="A8" s="44">
        <v>20000</v>
      </c>
      <c r="B8" s="102">
        <v>234</v>
      </c>
      <c r="C8" s="45"/>
      <c r="D8" s="63" t="s">
        <v>55</v>
      </c>
      <c r="E8" s="45"/>
      <c r="F8" s="84">
        <f ca="1">CORREL(INDIRECT(E12):INDIRECT(E13),INDIRECT(K12):INDIRECT(K13))</f>
        <v>0.97223367508794567</v>
      </c>
      <c r="G8" s="82"/>
      <c r="H8" s="45"/>
      <c r="I8" s="83"/>
      <c r="J8" s="45"/>
      <c r="K8" s="45"/>
      <c r="L8" s="45"/>
      <c r="M8" s="45"/>
      <c r="N8" s="45"/>
      <c r="O8" s="45"/>
      <c r="P8" s="45"/>
      <c r="Q8" s="45"/>
      <c r="R8" s="45">
        <v>8</v>
      </c>
      <c r="S8" s="45" t="s">
        <v>56</v>
      </c>
      <c r="T8" s="45"/>
    </row>
    <row r="9" spans="1:20" x14ac:dyDescent="0.2">
      <c r="A9" s="44">
        <v>30000</v>
      </c>
      <c r="B9" s="102">
        <v>311</v>
      </c>
      <c r="C9" s="45"/>
      <c r="D9" s="45"/>
      <c r="E9" s="103">
        <f ca="1">E6*G6</f>
        <v>3.8275845726193351E-11</v>
      </c>
      <c r="F9" s="95">
        <f ca="1">H6</f>
        <v>0.23149692972054323</v>
      </c>
      <c r="G9" s="96">
        <f ca="1">F8</f>
        <v>0.97223367508794567</v>
      </c>
      <c r="H9" s="45"/>
      <c r="I9" s="83"/>
      <c r="J9" s="45"/>
      <c r="K9" s="45"/>
      <c r="L9" s="45"/>
      <c r="M9" s="45"/>
      <c r="N9" s="45"/>
      <c r="O9" s="45"/>
      <c r="P9" s="45"/>
      <c r="Q9" s="45"/>
      <c r="R9" s="45">
        <v>9</v>
      </c>
      <c r="S9" s="45" t="s">
        <v>2215</v>
      </c>
      <c r="T9" s="45"/>
    </row>
    <row r="10" spans="1:20" x14ac:dyDescent="0.2">
      <c r="A10" s="102">
        <v>40000</v>
      </c>
      <c r="B10" s="102">
        <v>366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10</v>
      </c>
      <c r="S10" s="45" t="s">
        <v>57</v>
      </c>
      <c r="T10" s="45"/>
    </row>
    <row r="11" spans="1:20" x14ac:dyDescent="0.2">
      <c r="A11" s="102">
        <v>50000</v>
      </c>
      <c r="B11" s="102">
        <v>419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11</v>
      </c>
      <c r="S11" s="45" t="s">
        <v>2105</v>
      </c>
      <c r="T11" s="45"/>
    </row>
    <row r="12" spans="1:20" x14ac:dyDescent="0.2">
      <c r="A12" s="36">
        <v>21</v>
      </c>
      <c r="B12" s="45" t="s">
        <v>58</v>
      </c>
      <c r="C12" s="85">
        <v>311</v>
      </c>
      <c r="D12" s="22" t="str">
        <f>D$15&amp;$C12</f>
        <v>D311</v>
      </c>
      <c r="E12" s="22" t="str">
        <f t="shared" ref="E12:O12" si="0">E15&amp;$C12</f>
        <v>E311</v>
      </c>
      <c r="F12" s="22" t="str">
        <f t="shared" si="0"/>
        <v>F311</v>
      </c>
      <c r="G12" s="22" t="str">
        <f t="shared" si="0"/>
        <v>G311</v>
      </c>
      <c r="H12" s="22" t="str">
        <f t="shared" si="0"/>
        <v>H311</v>
      </c>
      <c r="I12" s="22" t="str">
        <f t="shared" si="0"/>
        <v>I311</v>
      </c>
      <c r="J12" s="22" t="str">
        <f t="shared" si="0"/>
        <v>J311</v>
      </c>
      <c r="K12" s="22" t="str">
        <f t="shared" si="0"/>
        <v>K311</v>
      </c>
      <c r="L12" s="22" t="str">
        <f t="shared" si="0"/>
        <v>L311</v>
      </c>
      <c r="M12" s="22" t="str">
        <f t="shared" si="0"/>
        <v>M311</v>
      </c>
      <c r="N12" s="22" t="str">
        <f t="shared" si="0"/>
        <v>N311</v>
      </c>
      <c r="O12" s="22" t="str">
        <f t="shared" si="0"/>
        <v>O311</v>
      </c>
      <c r="P12" s="45"/>
      <c r="Q12" s="45"/>
      <c r="R12" s="45">
        <v>12</v>
      </c>
      <c r="S12" s="45" t="s">
        <v>59</v>
      </c>
      <c r="T12" s="45"/>
    </row>
    <row r="13" spans="1:20" x14ac:dyDescent="0.2">
      <c r="A13" s="36">
        <f>20+COUNT(A21:A1440)</f>
        <v>536</v>
      </c>
      <c r="B13" s="45" t="s">
        <v>60</v>
      </c>
      <c r="C13" s="85">
        <v>419</v>
      </c>
      <c r="D13" s="22" t="str">
        <f>D$15&amp;$C13</f>
        <v>D419</v>
      </c>
      <c r="E13" s="22" t="str">
        <f t="shared" ref="E13:O13" si="1">E$15&amp;$C13</f>
        <v>E419</v>
      </c>
      <c r="F13" s="22" t="str">
        <f t="shared" si="1"/>
        <v>F419</v>
      </c>
      <c r="G13" s="22" t="str">
        <f t="shared" si="1"/>
        <v>G419</v>
      </c>
      <c r="H13" s="22" t="str">
        <f t="shared" si="1"/>
        <v>H419</v>
      </c>
      <c r="I13" s="22" t="str">
        <f t="shared" si="1"/>
        <v>I419</v>
      </c>
      <c r="J13" s="22" t="str">
        <f t="shared" si="1"/>
        <v>J419</v>
      </c>
      <c r="K13" s="22" t="str">
        <f t="shared" si="1"/>
        <v>K419</v>
      </c>
      <c r="L13" s="22" t="str">
        <f t="shared" si="1"/>
        <v>L419</v>
      </c>
      <c r="M13" s="22" t="str">
        <f t="shared" si="1"/>
        <v>M419</v>
      </c>
      <c r="N13" s="22" t="str">
        <f t="shared" si="1"/>
        <v>N419</v>
      </c>
      <c r="O13" s="22" t="str">
        <f t="shared" si="1"/>
        <v>O419</v>
      </c>
      <c r="P13" s="45"/>
      <c r="Q13" s="45"/>
      <c r="R13" s="45">
        <v>13</v>
      </c>
      <c r="S13" s="45" t="s">
        <v>61</v>
      </c>
      <c r="T13" s="45"/>
    </row>
    <row r="14" spans="1:20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>
        <v>14</v>
      </c>
      <c r="S14" s="45" t="s">
        <v>62</v>
      </c>
      <c r="T14" s="45"/>
    </row>
    <row r="15" spans="1:20" x14ac:dyDescent="0.2">
      <c r="A15" s="22"/>
      <c r="B15" s="45"/>
      <c r="C15" s="45"/>
      <c r="D15" s="22" t="str">
        <f t="shared" ref="D15:O15" si="2">VLOOKUP(D16,$R1:$S20,2,FALSE)</f>
        <v>D</v>
      </c>
      <c r="E15" s="22" t="str">
        <f t="shared" si="2"/>
        <v>E</v>
      </c>
      <c r="F15" s="22" t="str">
        <f t="shared" si="2"/>
        <v>F</v>
      </c>
      <c r="G15" s="22" t="str">
        <f t="shared" si="2"/>
        <v>G</v>
      </c>
      <c r="H15" s="22" t="str">
        <f t="shared" si="2"/>
        <v>H</v>
      </c>
      <c r="I15" s="22" t="str">
        <f t="shared" si="2"/>
        <v>I</v>
      </c>
      <c r="J15" s="22" t="str">
        <f t="shared" si="2"/>
        <v>J</v>
      </c>
      <c r="K15" s="22" t="str">
        <f t="shared" si="2"/>
        <v>K</v>
      </c>
      <c r="L15" s="22" t="str">
        <f t="shared" si="2"/>
        <v>L</v>
      </c>
      <c r="M15" s="22" t="str">
        <f t="shared" si="2"/>
        <v>M</v>
      </c>
      <c r="N15" s="22" t="str">
        <f t="shared" si="2"/>
        <v>N</v>
      </c>
      <c r="O15" s="22" t="str">
        <f t="shared" si="2"/>
        <v>O</v>
      </c>
      <c r="P15" s="45"/>
      <c r="Q15" s="45"/>
      <c r="R15" s="45">
        <v>15</v>
      </c>
      <c r="S15" s="45" t="s">
        <v>63</v>
      </c>
      <c r="T15" s="45"/>
    </row>
    <row r="16" spans="1:20" x14ac:dyDescent="0.2">
      <c r="A16" s="22"/>
      <c r="B16" s="45"/>
      <c r="C16" s="45"/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45"/>
      <c r="Q16" s="45"/>
      <c r="R16" s="45">
        <v>16</v>
      </c>
      <c r="S16" s="45" t="s">
        <v>64</v>
      </c>
      <c r="T16" s="45"/>
    </row>
    <row r="17" spans="1:20" x14ac:dyDescent="0.2">
      <c r="A17" s="63" t="s">
        <v>65</v>
      </c>
      <c r="B17" s="45"/>
      <c r="C17" s="45" t="s">
        <v>66</v>
      </c>
      <c r="D17" s="45">
        <f>C13-C12+1</f>
        <v>109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>
        <v>17</v>
      </c>
      <c r="S17" s="45" t="s">
        <v>67</v>
      </c>
      <c r="T17" s="45"/>
    </row>
    <row r="18" spans="1:20" x14ac:dyDescent="0.2">
      <c r="A18" s="86">
        <v>10000</v>
      </c>
      <c r="B18" s="86">
        <v>1</v>
      </c>
      <c r="C18" s="45" t="s">
        <v>68</v>
      </c>
      <c r="D18" s="45">
        <f ca="1">SUM(INDIRECT(D12):INDIRECT(D13))</f>
        <v>436.3603</v>
      </c>
      <c r="E18" s="45">
        <f ca="1">SUM(INDIRECT(E12):INDIRECT(E13))</f>
        <v>3.8086399599997094</v>
      </c>
      <c r="F18" s="45">
        <f ca="1">SUM(INDIRECT(F12):INDIRECT(F13))</f>
        <v>1786.6509891949997</v>
      </c>
      <c r="G18" s="45">
        <f ca="1">SUM(INDIRECT(G12):INDIRECT(G13))</f>
        <v>7472.5980995981445</v>
      </c>
      <c r="H18" s="45">
        <f ca="1">SUM(INDIRECT(H12):INDIRECT(H13))</f>
        <v>31873.479616454522</v>
      </c>
      <c r="I18" s="45">
        <f ca="1">SUM(INDIRECT(I12):INDIRECT(I13))</f>
        <v>16.055742388463624</v>
      </c>
      <c r="J18" s="45">
        <f ca="1">SUM(INDIRECT(J12):INDIRECT(J13))</f>
        <v>68.981171338192439</v>
      </c>
      <c r="K18" s="45"/>
      <c r="L18" s="45">
        <f ca="1">SUM(INDIRECT(L12):INDIRECT(L13))</f>
        <v>9.6232158412395974E-4</v>
      </c>
      <c r="M18" s="45">
        <f ca="1">SQRT(SUM(INDIRECT(M12):INDIRECT(M13)))</f>
        <v>235559.08962129429</v>
      </c>
      <c r="N18" s="45">
        <f ca="1">SQRT(SUM(INDIRECT(N12):INDIRECT(N13)))</f>
        <v>118906.59012363902</v>
      </c>
      <c r="O18" s="45">
        <f ca="1">SQRT(SUM(INDIRECT(O12):INDIRECT(O13)))</f>
        <v>14739.774045508202</v>
      </c>
      <c r="P18" s="45"/>
      <c r="Q18" s="45"/>
      <c r="R18" s="45">
        <v>18</v>
      </c>
      <c r="S18" s="45" t="s">
        <v>69</v>
      </c>
      <c r="T18" s="45"/>
    </row>
    <row r="19" spans="1:20" x14ac:dyDescent="0.2">
      <c r="A19" s="87" t="s">
        <v>70</v>
      </c>
      <c r="B19" s="45"/>
      <c r="C19" s="45"/>
      <c r="D19" s="88" t="s">
        <v>71</v>
      </c>
      <c r="E19" s="88" t="s">
        <v>72</v>
      </c>
      <c r="F19" s="88" t="s">
        <v>73</v>
      </c>
      <c r="G19" s="88" t="s">
        <v>74</v>
      </c>
      <c r="H19" s="88" t="s">
        <v>75</v>
      </c>
      <c r="I19" s="88" t="s">
        <v>76</v>
      </c>
      <c r="J19" s="88" t="s">
        <v>77</v>
      </c>
      <c r="K19" s="89"/>
      <c r="L19" s="89"/>
      <c r="M19" s="89"/>
      <c r="N19" s="89"/>
      <c r="O19" s="89"/>
      <c r="P19" s="45"/>
      <c r="Q19" s="45"/>
      <c r="R19" s="45">
        <v>19</v>
      </c>
      <c r="S19" s="45" t="s">
        <v>78</v>
      </c>
      <c r="T19" s="45"/>
    </row>
    <row r="20" spans="1:20" ht="15" thickBot="1" x14ac:dyDescent="0.25">
      <c r="A20" s="90" t="s">
        <v>79</v>
      </c>
      <c r="B20" s="90" t="s">
        <v>80</v>
      </c>
      <c r="C20" s="45"/>
      <c r="D20" s="90" t="s">
        <v>79</v>
      </c>
      <c r="E20" s="90" t="s">
        <v>80</v>
      </c>
      <c r="F20" s="90" t="s">
        <v>81</v>
      </c>
      <c r="G20" s="90" t="s">
        <v>82</v>
      </c>
      <c r="H20" s="90" t="s">
        <v>83</v>
      </c>
      <c r="I20" s="90" t="s">
        <v>84</v>
      </c>
      <c r="J20" s="90" t="s">
        <v>85</v>
      </c>
      <c r="K20" s="91" t="s">
        <v>86</v>
      </c>
      <c r="L20" s="90" t="s">
        <v>87</v>
      </c>
      <c r="M20" s="90" t="s">
        <v>88</v>
      </c>
      <c r="N20" s="90" t="s">
        <v>89</v>
      </c>
      <c r="O20" s="90" t="s">
        <v>90</v>
      </c>
      <c r="P20" s="65" t="s">
        <v>91</v>
      </c>
      <c r="Q20" s="45"/>
      <c r="R20" s="45">
        <v>20</v>
      </c>
      <c r="S20" s="45" t="s">
        <v>92</v>
      </c>
      <c r="T20" s="45"/>
    </row>
    <row r="21" spans="1:20" x14ac:dyDescent="0.2">
      <c r="A21" s="104">
        <v>-13467</v>
      </c>
      <c r="B21" s="104">
        <v>2.1787560006487183E-2</v>
      </c>
      <c r="D21" s="92">
        <f t="shared" ref="D21:D84" si="3">A21/A$18</f>
        <v>-1.3467</v>
      </c>
      <c r="E21" s="92">
        <f t="shared" ref="E21:E84" si="4">B21/B$18</f>
        <v>2.1787560006487183E-2</v>
      </c>
      <c r="F21" s="36">
        <f t="shared" ref="F21:F84" si="5">D21*D21</f>
        <v>1.81360089</v>
      </c>
      <c r="G21" s="36">
        <f t="shared" ref="G21:G84" si="6">D21*F21</f>
        <v>-2.4423763185629999</v>
      </c>
      <c r="H21" s="36">
        <f t="shared" ref="H21:H84" si="7">F21*F21</f>
        <v>3.2891481882087921</v>
      </c>
      <c r="I21" s="36">
        <f t="shared" ref="I21:I84" si="8">E21*D21</f>
        <v>-2.9341307060736291E-2</v>
      </c>
      <c r="J21" s="36">
        <f t="shared" ref="J21:J84" si="9">I21*D21</f>
        <v>3.9513938218693562E-2</v>
      </c>
      <c r="K21" s="36">
        <f t="shared" ref="K21:K84" ca="1" si="10">+E$4+E$5*D21+E$6*D21^2</f>
        <v>3.5186777814595407E-2</v>
      </c>
      <c r="L21" s="36">
        <f t="shared" ref="L21:L84" ca="1" si="11">+(K21-E21)^2</f>
        <v>1.7953903786912457E-4</v>
      </c>
      <c r="M21" s="36">
        <f t="shared" ref="M21:M84" ca="1" si="12">(M$1-M$2*D21+M$3*F21)^2</f>
        <v>3928968666747.5283</v>
      </c>
      <c r="N21" s="36">
        <f t="shared" ref="N21:N84" ca="1" si="13">(-M$2+M$4*D21-M$5*F21)^2</f>
        <v>1001119256477.547</v>
      </c>
      <c r="O21" s="36">
        <f t="shared" ref="O21:O84" ca="1" si="14">+(M$3-D21*M$5+F21*M$6)^2</f>
        <v>15244983203.690145</v>
      </c>
      <c r="P21" s="45">
        <f t="shared" ref="P21:P84" ca="1" si="15">+E21-K21</f>
        <v>-1.3399217808108224E-2</v>
      </c>
      <c r="R21" s="45">
        <v>21</v>
      </c>
      <c r="S21" s="45" t="s">
        <v>93</v>
      </c>
    </row>
    <row r="22" spans="1:20" x14ac:dyDescent="0.2">
      <c r="A22" s="104">
        <v>-13462.5</v>
      </c>
      <c r="B22" s="104">
        <v>2.2179500003403518E-2</v>
      </c>
      <c r="D22" s="92">
        <f t="shared" si="3"/>
        <v>-1.3462499999999999</v>
      </c>
      <c r="E22" s="92">
        <f t="shared" si="4"/>
        <v>2.2179500003403518E-2</v>
      </c>
      <c r="F22" s="36">
        <f t="shared" si="5"/>
        <v>1.8123890624999999</v>
      </c>
      <c r="G22" s="36">
        <f t="shared" si="6"/>
        <v>-2.4399287753906247</v>
      </c>
      <c r="H22" s="36">
        <f t="shared" si="7"/>
        <v>3.2847541138696283</v>
      </c>
      <c r="I22" s="36">
        <f t="shared" si="8"/>
        <v>-2.9859151879581984E-2</v>
      </c>
      <c r="J22" s="36">
        <f t="shared" si="9"/>
        <v>4.0197883217887247E-2</v>
      </c>
      <c r="K22" s="36">
        <f t="shared" ca="1" si="10"/>
        <v>3.517742559390679E-2</v>
      </c>
      <c r="L22" s="36">
        <f t="shared" ca="1" si="11"/>
        <v>1.6894606965625982E-4</v>
      </c>
      <c r="M22" s="36">
        <f t="shared" ca="1" si="12"/>
        <v>3927644740972.4189</v>
      </c>
      <c r="N22" s="36">
        <f t="shared" ca="1" si="13"/>
        <v>1000780656567.6083</v>
      </c>
      <c r="O22" s="36">
        <f t="shared" ca="1" si="14"/>
        <v>15239809440.859301</v>
      </c>
      <c r="P22" s="45">
        <f t="shared" ca="1" si="15"/>
        <v>-1.2997925590503272E-2</v>
      </c>
      <c r="R22" s="45">
        <v>22</v>
      </c>
      <c r="S22" s="45" t="s">
        <v>2184</v>
      </c>
    </row>
    <row r="23" spans="1:20" x14ac:dyDescent="0.2">
      <c r="A23" s="104">
        <v>-12508</v>
      </c>
      <c r="B23" s="104">
        <v>1.542543999676127E-2</v>
      </c>
      <c r="D23" s="92">
        <f t="shared" si="3"/>
        <v>-1.2507999999999999</v>
      </c>
      <c r="E23" s="92">
        <f t="shared" si="4"/>
        <v>1.542543999676127E-2</v>
      </c>
      <c r="F23" s="36">
        <f t="shared" si="5"/>
        <v>1.5645006399999999</v>
      </c>
      <c r="G23" s="36">
        <f t="shared" si="6"/>
        <v>-1.9568774005119998</v>
      </c>
      <c r="H23" s="36">
        <f t="shared" si="7"/>
        <v>2.4476622525604093</v>
      </c>
      <c r="I23" s="36">
        <f t="shared" si="8"/>
        <v>-1.9294140347948994E-2</v>
      </c>
      <c r="J23" s="36">
        <f t="shared" si="9"/>
        <v>2.4133110747214599E-2</v>
      </c>
      <c r="K23" s="36">
        <f t="shared" ca="1" si="10"/>
        <v>3.3228752060949329E-2</v>
      </c>
      <c r="L23" s="36">
        <f t="shared" ca="1" si="11"/>
        <v>3.1695792045486411E-4</v>
      </c>
      <c r="M23" s="36">
        <f t="shared" ca="1" si="12"/>
        <v>3654268890370.6206</v>
      </c>
      <c r="N23" s="36">
        <f t="shared" ca="1" si="13"/>
        <v>930870420600.79529</v>
      </c>
      <c r="O23" s="36">
        <f t="shared" ca="1" si="14"/>
        <v>14171688008.850416</v>
      </c>
      <c r="P23" s="45">
        <f t="shared" ca="1" si="15"/>
        <v>-1.7803312064188059E-2</v>
      </c>
      <c r="R23" s="45">
        <v>23</v>
      </c>
      <c r="S23" s="45" t="s">
        <v>94</v>
      </c>
    </row>
    <row r="24" spans="1:20" x14ac:dyDescent="0.2">
      <c r="A24" s="104">
        <v>-12453</v>
      </c>
      <c r="B24" s="104">
        <v>2.4438040003587957E-2</v>
      </c>
      <c r="D24" s="92">
        <f t="shared" si="3"/>
        <v>-1.2453000000000001</v>
      </c>
      <c r="E24" s="92">
        <f t="shared" si="4"/>
        <v>2.4438040003587957E-2</v>
      </c>
      <c r="F24" s="36">
        <f t="shared" si="5"/>
        <v>1.5507720900000002</v>
      </c>
      <c r="G24" s="36">
        <f t="shared" si="6"/>
        <v>-1.9311764836770002</v>
      </c>
      <c r="H24" s="36">
        <f t="shared" si="7"/>
        <v>2.4048940751229684</v>
      </c>
      <c r="I24" s="36">
        <f t="shared" si="8"/>
        <v>-3.0432691216468084E-2</v>
      </c>
      <c r="J24" s="36">
        <f t="shared" si="9"/>
        <v>3.7897830371867711E-2</v>
      </c>
      <c r="K24" s="36">
        <f t="shared" ca="1" si="10"/>
        <v>3.3118591171548965E-2</v>
      </c>
      <c r="L24" s="36">
        <f t="shared" ca="1" si="11"/>
        <v>7.5351968579589218E-5</v>
      </c>
      <c r="M24" s="36">
        <f t="shared" ca="1" si="12"/>
        <v>3638962296045.1943</v>
      </c>
      <c r="N24" s="36">
        <f t="shared" ca="1" si="13"/>
        <v>926956491289.97974</v>
      </c>
      <c r="O24" s="36">
        <f t="shared" ca="1" si="14"/>
        <v>14111895107.276255</v>
      </c>
      <c r="P24" s="45">
        <f t="shared" ca="1" si="15"/>
        <v>-8.6805511679610078E-3</v>
      </c>
      <c r="R24" s="45">
        <v>24</v>
      </c>
      <c r="S24" s="45" t="s">
        <v>79</v>
      </c>
    </row>
    <row r="25" spans="1:20" x14ac:dyDescent="0.2">
      <c r="A25" s="104">
        <v>-12370.5</v>
      </c>
      <c r="B25" s="104">
        <v>1.4956939994590357E-2</v>
      </c>
      <c r="D25" s="92">
        <f t="shared" si="3"/>
        <v>-1.23705</v>
      </c>
      <c r="E25" s="92">
        <f t="shared" si="4"/>
        <v>1.4956939994590357E-2</v>
      </c>
      <c r="F25" s="36">
        <f t="shared" si="5"/>
        <v>1.5302927024999999</v>
      </c>
      <c r="G25" s="36">
        <f t="shared" si="6"/>
        <v>-1.8930485876276248</v>
      </c>
      <c r="H25" s="36">
        <f t="shared" si="7"/>
        <v>2.3417957553247533</v>
      </c>
      <c r="I25" s="36">
        <f t="shared" si="8"/>
        <v>-1.8502482620308E-2</v>
      </c>
      <c r="J25" s="36">
        <f t="shared" si="9"/>
        <v>2.2888496125452011E-2</v>
      </c>
      <c r="K25" s="36">
        <f t="shared" ca="1" si="10"/>
        <v>3.2953784029073382E-2</v>
      </c>
      <c r="L25" s="36">
        <f t="shared" ca="1" si="11"/>
        <v>3.2388639520150727E-4</v>
      </c>
      <c r="M25" s="36">
        <f t="shared" ca="1" si="12"/>
        <v>3616092244029.9995</v>
      </c>
      <c r="N25" s="36">
        <f t="shared" ca="1" si="13"/>
        <v>921108654705.54346</v>
      </c>
      <c r="O25" s="36">
        <f t="shared" ca="1" si="14"/>
        <v>14022559218.507463</v>
      </c>
      <c r="P25" s="45">
        <f t="shared" ca="1" si="15"/>
        <v>-1.7996844034483025E-2</v>
      </c>
      <c r="R25" s="45">
        <v>25</v>
      </c>
      <c r="S25" s="45" t="s">
        <v>80</v>
      </c>
    </row>
    <row r="26" spans="1:20" x14ac:dyDescent="0.2">
      <c r="A26" s="104">
        <v>-12007</v>
      </c>
      <c r="B26" s="104">
        <v>1.7394759997841902E-2</v>
      </c>
      <c r="D26" s="92">
        <f t="shared" si="3"/>
        <v>-1.2007000000000001</v>
      </c>
      <c r="E26" s="92">
        <f t="shared" si="4"/>
        <v>1.7394759997841902E-2</v>
      </c>
      <c r="F26" s="36">
        <f t="shared" si="5"/>
        <v>1.4416804900000002</v>
      </c>
      <c r="G26" s="36">
        <f t="shared" si="6"/>
        <v>-1.7310257643430005</v>
      </c>
      <c r="H26" s="36">
        <f t="shared" si="7"/>
        <v>2.0784426352466405</v>
      </c>
      <c r="I26" s="36">
        <f t="shared" si="8"/>
        <v>-2.0885888329408773E-2</v>
      </c>
      <c r="J26" s="36">
        <f t="shared" si="9"/>
        <v>2.5077686117121117E-2</v>
      </c>
      <c r="K26" s="36">
        <f t="shared" ca="1" si="10"/>
        <v>3.2233839089399259E-2</v>
      </c>
      <c r="L26" s="36">
        <f t="shared" ca="1" si="11"/>
        <v>2.2019826828549471E-4</v>
      </c>
      <c r="M26" s="36">
        <f t="shared" ca="1" si="12"/>
        <v>3516601263091.9824</v>
      </c>
      <c r="N26" s="36">
        <f t="shared" ca="1" si="13"/>
        <v>895670173934.08142</v>
      </c>
      <c r="O26" s="36">
        <f t="shared" ca="1" si="14"/>
        <v>13633959362.366165</v>
      </c>
      <c r="P26" s="45">
        <f t="shared" ca="1" si="15"/>
        <v>-1.4839079091557357E-2</v>
      </c>
      <c r="R26" s="45">
        <v>26</v>
      </c>
      <c r="S26" s="45" t="s">
        <v>95</v>
      </c>
    </row>
    <row r="27" spans="1:20" x14ac:dyDescent="0.2">
      <c r="A27" s="104">
        <v>-11806.5</v>
      </c>
      <c r="B27" s="104">
        <v>2.6413419996970333E-2</v>
      </c>
      <c r="D27" s="92">
        <f t="shared" si="3"/>
        <v>-1.18065</v>
      </c>
      <c r="E27" s="92">
        <f t="shared" si="4"/>
        <v>2.6413419996970333E-2</v>
      </c>
      <c r="F27" s="36">
        <f t="shared" si="5"/>
        <v>1.3939344224999999</v>
      </c>
      <c r="G27" s="36">
        <f t="shared" si="6"/>
        <v>-1.6457486759246249</v>
      </c>
      <c r="H27" s="36">
        <f t="shared" si="7"/>
        <v>1.9430531742304082</v>
      </c>
      <c r="I27" s="36">
        <f t="shared" si="8"/>
        <v>-3.1185004319423022E-2</v>
      </c>
      <c r="J27" s="36">
        <f t="shared" si="9"/>
        <v>3.6818575349726788E-2</v>
      </c>
      <c r="K27" s="36">
        <f t="shared" ca="1" si="10"/>
        <v>3.1841058841764039E-2</v>
      </c>
      <c r="L27" s="36">
        <f t="shared" ca="1" si="11"/>
        <v>2.9459263429513551E-5</v>
      </c>
      <c r="M27" s="36">
        <f t="shared" ca="1" si="12"/>
        <v>3462606506062.9614</v>
      </c>
      <c r="N27" s="36">
        <f t="shared" ca="1" si="13"/>
        <v>881865293746.01685</v>
      </c>
      <c r="O27" s="36">
        <f t="shared" ca="1" si="14"/>
        <v>13423087114.535213</v>
      </c>
      <c r="P27" s="45">
        <f t="shared" ca="1" si="15"/>
        <v>-5.4276388447937057E-3</v>
      </c>
    </row>
    <row r="28" spans="1:20" x14ac:dyDescent="0.2">
      <c r="A28" s="104">
        <v>-10731.5</v>
      </c>
      <c r="B28" s="104">
        <v>2.3932420001074206E-2</v>
      </c>
      <c r="D28" s="92">
        <f t="shared" si="3"/>
        <v>-1.07315</v>
      </c>
      <c r="E28" s="92">
        <f t="shared" si="4"/>
        <v>2.3932420001074206E-2</v>
      </c>
      <c r="F28" s="36">
        <f t="shared" si="5"/>
        <v>1.1516509225</v>
      </c>
      <c r="G28" s="36">
        <f t="shared" si="6"/>
        <v>-1.2358941874808751</v>
      </c>
      <c r="H28" s="36">
        <f t="shared" si="7"/>
        <v>1.3262998472951011</v>
      </c>
      <c r="I28" s="36">
        <f t="shared" si="8"/>
        <v>-2.5683076524152786E-2</v>
      </c>
      <c r="J28" s="36">
        <f t="shared" si="9"/>
        <v>2.7561793571894564E-2</v>
      </c>
      <c r="K28" s="36">
        <f t="shared" ca="1" si="10"/>
        <v>2.9787612237561586E-2</v>
      </c>
      <c r="L28" s="36">
        <f t="shared" ca="1" si="11"/>
        <v>3.428327612622209E-5</v>
      </c>
      <c r="M28" s="36">
        <f t="shared" ca="1" si="12"/>
        <v>3183589467778.4443</v>
      </c>
      <c r="N28" s="36">
        <f t="shared" ca="1" si="13"/>
        <v>810538721751.60962</v>
      </c>
      <c r="O28" s="36">
        <f t="shared" ca="1" si="14"/>
        <v>12333701360.919954</v>
      </c>
      <c r="P28" s="45">
        <f t="shared" ca="1" si="15"/>
        <v>-5.8551922364873804E-3</v>
      </c>
    </row>
    <row r="29" spans="1:20" x14ac:dyDescent="0.2">
      <c r="A29" s="104">
        <v>-10617</v>
      </c>
      <c r="B29" s="104">
        <v>2.234956000756938E-2</v>
      </c>
      <c r="D29" s="92">
        <f t="shared" si="3"/>
        <v>-1.0617000000000001</v>
      </c>
      <c r="E29" s="92">
        <f t="shared" si="4"/>
        <v>2.234956000756938E-2</v>
      </c>
      <c r="F29" s="36">
        <f t="shared" si="5"/>
        <v>1.1272068900000003</v>
      </c>
      <c r="G29" s="36">
        <f t="shared" si="6"/>
        <v>-1.1967555551130005</v>
      </c>
      <c r="H29" s="36">
        <f t="shared" si="7"/>
        <v>1.2705953728634727</v>
      </c>
      <c r="I29" s="36">
        <f t="shared" si="8"/>
        <v>-2.3728527860036413E-2</v>
      </c>
      <c r="J29" s="36">
        <f t="shared" si="9"/>
        <v>2.5192578029000663E-2</v>
      </c>
      <c r="K29" s="36">
        <f t="shared" ca="1" si="10"/>
        <v>2.9574109380995188E-2</v>
      </c>
      <c r="L29" s="36">
        <f t="shared" ca="1" si="11"/>
        <v>5.219411364906723E-5</v>
      </c>
      <c r="M29" s="36">
        <f t="shared" ca="1" si="12"/>
        <v>3154893482433.0791</v>
      </c>
      <c r="N29" s="36">
        <f t="shared" ca="1" si="13"/>
        <v>803204005408.48083</v>
      </c>
      <c r="O29" s="36">
        <f t="shared" ca="1" si="14"/>
        <v>12221690773.506453</v>
      </c>
      <c r="P29" s="45">
        <f t="shared" ca="1" si="15"/>
        <v>-7.2245493734258079E-3</v>
      </c>
    </row>
    <row r="30" spans="1:20" x14ac:dyDescent="0.2">
      <c r="A30" s="104">
        <v>-9375</v>
      </c>
      <c r="B30" s="104">
        <v>1.1524999994435348E-2</v>
      </c>
      <c r="D30" s="92">
        <f t="shared" si="3"/>
        <v>-0.9375</v>
      </c>
      <c r="E30" s="92">
        <f t="shared" si="4"/>
        <v>1.1524999994435348E-2</v>
      </c>
      <c r="F30" s="36">
        <f t="shared" si="5"/>
        <v>0.87890625</v>
      </c>
      <c r="G30" s="36">
        <f t="shared" si="6"/>
        <v>-0.823974609375</v>
      </c>
      <c r="H30" s="36">
        <f t="shared" si="7"/>
        <v>0.7724761962890625</v>
      </c>
      <c r="I30" s="36">
        <f t="shared" si="8"/>
        <v>-1.0804687494783138E-2</v>
      </c>
      <c r="J30" s="36">
        <f t="shared" si="9"/>
        <v>1.0129394526359192E-2</v>
      </c>
      <c r="K30" s="36">
        <f t="shared" ca="1" si="10"/>
        <v>2.7322695511156351E-2</v>
      </c>
      <c r="L30" s="36">
        <f t="shared" ca="1" si="11"/>
        <v>2.4956718363902691E-4</v>
      </c>
      <c r="M30" s="36">
        <f t="shared" ca="1" si="12"/>
        <v>2855877346526.876</v>
      </c>
      <c r="N30" s="36">
        <f t="shared" ca="1" si="13"/>
        <v>726787122509.5929</v>
      </c>
      <c r="O30" s="36">
        <f t="shared" ca="1" si="14"/>
        <v>11054875578.23196</v>
      </c>
      <c r="P30" s="45">
        <f t="shared" ca="1" si="15"/>
        <v>-1.5797695516721003E-2</v>
      </c>
    </row>
    <row r="31" spans="1:20" x14ac:dyDescent="0.2">
      <c r="A31" s="104">
        <v>-9277</v>
      </c>
      <c r="B31" s="104">
        <v>8.8383600013912655E-3</v>
      </c>
      <c r="D31" s="92">
        <f t="shared" si="3"/>
        <v>-0.92769999999999997</v>
      </c>
      <c r="E31" s="92">
        <f t="shared" si="4"/>
        <v>8.8383600013912655E-3</v>
      </c>
      <c r="F31" s="36">
        <f t="shared" si="5"/>
        <v>0.86062728999999993</v>
      </c>
      <c r="G31" s="36">
        <f t="shared" si="6"/>
        <v>-0.79840393693299994</v>
      </c>
      <c r="H31" s="36">
        <f t="shared" si="7"/>
        <v>0.74067933229274396</v>
      </c>
      <c r="I31" s="36">
        <f t="shared" si="8"/>
        <v>-8.1993465732906768E-3</v>
      </c>
      <c r="J31" s="36">
        <f t="shared" si="9"/>
        <v>7.6065338160417606E-3</v>
      </c>
      <c r="K31" s="36">
        <f t="shared" ca="1" si="10"/>
        <v>2.715007410194481E-2</v>
      </c>
      <c r="L31" s="36">
        <f t="shared" ca="1" si="11"/>
        <v>3.3531887330041151E-4</v>
      </c>
      <c r="M31" s="36">
        <f t="shared" ca="1" si="12"/>
        <v>2833220400045.333</v>
      </c>
      <c r="N31" s="36">
        <f t="shared" ca="1" si="13"/>
        <v>720997816680.34412</v>
      </c>
      <c r="O31" s="36">
        <f t="shared" ca="1" si="14"/>
        <v>10966491442.79982</v>
      </c>
      <c r="P31" s="45">
        <f t="shared" ca="1" si="15"/>
        <v>-1.8311714100553544E-2</v>
      </c>
    </row>
    <row r="32" spans="1:20" x14ac:dyDescent="0.2">
      <c r="A32" s="104">
        <v>-9260</v>
      </c>
      <c r="B32" s="104">
        <v>1.8096799998602364E-2</v>
      </c>
      <c r="D32" s="92">
        <f t="shared" si="3"/>
        <v>-0.92600000000000005</v>
      </c>
      <c r="E32" s="92">
        <f t="shared" si="4"/>
        <v>1.8096799998602364E-2</v>
      </c>
      <c r="F32" s="36">
        <f t="shared" si="5"/>
        <v>0.85747600000000013</v>
      </c>
      <c r="G32" s="36">
        <f t="shared" si="6"/>
        <v>-0.79402277600000015</v>
      </c>
      <c r="H32" s="36">
        <f t="shared" si="7"/>
        <v>0.7352650905760002</v>
      </c>
      <c r="I32" s="36">
        <f t="shared" si="8"/>
        <v>-1.6757636798705788E-2</v>
      </c>
      <c r="J32" s="36">
        <f t="shared" si="9"/>
        <v>1.5517571675601562E-2</v>
      </c>
      <c r="K32" s="36">
        <f t="shared" ca="1" si="10"/>
        <v>2.7120204401053852E-2</v>
      </c>
      <c r="L32" s="36">
        <f t="shared" ca="1" si="11"/>
        <v>8.1421827010180883E-5</v>
      </c>
      <c r="M32" s="36">
        <f t="shared" ca="1" si="12"/>
        <v>2829303810521.4658</v>
      </c>
      <c r="N32" s="36">
        <f t="shared" ca="1" si="13"/>
        <v>719997063105.77161</v>
      </c>
      <c r="O32" s="36">
        <f t="shared" ca="1" si="14"/>
        <v>10951213342.452419</v>
      </c>
      <c r="P32" s="45">
        <f t="shared" ca="1" si="15"/>
        <v>-9.0234044024514876E-3</v>
      </c>
    </row>
    <row r="33" spans="1:16" x14ac:dyDescent="0.2">
      <c r="A33" s="104">
        <v>-9259.5</v>
      </c>
      <c r="B33" s="104">
        <v>1.0251460000290535E-2</v>
      </c>
      <c r="D33" s="92">
        <f t="shared" si="3"/>
        <v>-0.92595000000000005</v>
      </c>
      <c r="E33" s="92">
        <f t="shared" si="4"/>
        <v>1.0251460000290535E-2</v>
      </c>
      <c r="F33" s="36">
        <f t="shared" si="5"/>
        <v>0.85738340250000011</v>
      </c>
      <c r="G33" s="36">
        <f t="shared" si="6"/>
        <v>-0.79389416154487513</v>
      </c>
      <c r="H33" s="36">
        <f t="shared" si="7"/>
        <v>0.73510629888247725</v>
      </c>
      <c r="I33" s="36">
        <f t="shared" si="8"/>
        <v>-9.4923393872690214E-3</v>
      </c>
      <c r="J33" s="36">
        <f t="shared" si="9"/>
        <v>8.7894316556417513E-3</v>
      </c>
      <c r="K33" s="36">
        <f t="shared" ca="1" si="10"/>
        <v>2.7119326215353064E-2</v>
      </c>
      <c r="L33" s="36">
        <f t="shared" ca="1" si="11"/>
        <v>2.8452491064924788E-4</v>
      </c>
      <c r="M33" s="36">
        <f t="shared" ca="1" si="12"/>
        <v>2829188677921.1406</v>
      </c>
      <c r="N33" s="36">
        <f t="shared" ca="1" si="13"/>
        <v>719967644879.20288</v>
      </c>
      <c r="O33" s="36">
        <f t="shared" ca="1" si="14"/>
        <v>10950764227.162224</v>
      </c>
      <c r="P33" s="45">
        <f t="shared" ca="1" si="15"/>
        <v>-1.6867866215062529E-2</v>
      </c>
    </row>
    <row r="34" spans="1:16" x14ac:dyDescent="0.2">
      <c r="A34" s="104">
        <v>-9255.5</v>
      </c>
      <c r="B34" s="104">
        <v>6.4887400003499351E-3</v>
      </c>
      <c r="D34" s="92">
        <f t="shared" si="3"/>
        <v>-0.92554999999999998</v>
      </c>
      <c r="E34" s="92">
        <f t="shared" si="4"/>
        <v>6.4887400003499351E-3</v>
      </c>
      <c r="F34" s="36">
        <f t="shared" si="5"/>
        <v>0.85664280250000002</v>
      </c>
      <c r="G34" s="36">
        <f t="shared" si="6"/>
        <v>-0.79286574585387504</v>
      </c>
      <c r="H34" s="36">
        <f t="shared" si="7"/>
        <v>0.73383689107505401</v>
      </c>
      <c r="I34" s="36">
        <f t="shared" si="8"/>
        <v>-6.0056533073238822E-3</v>
      </c>
      <c r="J34" s="36">
        <f t="shared" si="9"/>
        <v>5.5585324185936187E-3</v>
      </c>
      <c r="K34" s="36">
        <f t="shared" ca="1" si="10"/>
        <v>2.7112301418711966E-2</v>
      </c>
      <c r="L34" s="36">
        <f t="shared" ca="1" si="11"/>
        <v>4.2533128557695091E-4</v>
      </c>
      <c r="M34" s="36">
        <f t="shared" ca="1" si="12"/>
        <v>2828267742998.2417</v>
      </c>
      <c r="N34" s="36">
        <f t="shared" ca="1" si="13"/>
        <v>719732331358.74658</v>
      </c>
      <c r="O34" s="36">
        <f t="shared" ca="1" si="14"/>
        <v>10947171799.650103</v>
      </c>
      <c r="P34" s="45">
        <f t="shared" ca="1" si="15"/>
        <v>-2.0623561418362031E-2</v>
      </c>
    </row>
    <row r="35" spans="1:16" x14ac:dyDescent="0.2">
      <c r="A35" s="104">
        <v>-9238.5</v>
      </c>
      <c r="B35" s="104">
        <v>1.6747180001402739E-2</v>
      </c>
      <c r="D35" s="92">
        <f t="shared" si="3"/>
        <v>-0.92384999999999995</v>
      </c>
      <c r="E35" s="92">
        <f t="shared" si="4"/>
        <v>1.6747180001402739E-2</v>
      </c>
      <c r="F35" s="36">
        <f t="shared" si="5"/>
        <v>0.85349882249999987</v>
      </c>
      <c r="G35" s="36">
        <f t="shared" si="6"/>
        <v>-0.78850488716662481</v>
      </c>
      <c r="H35" s="36">
        <f t="shared" si="7"/>
        <v>0.72846024000888632</v>
      </c>
      <c r="I35" s="36">
        <f t="shared" si="8"/>
        <v>-1.547188224429592E-2</v>
      </c>
      <c r="J35" s="36">
        <f t="shared" si="9"/>
        <v>1.4293698411392785E-2</v>
      </c>
      <c r="K35" s="36">
        <f t="shared" ca="1" si="10"/>
        <v>2.7082459697464239E-2</v>
      </c>
      <c r="L35" s="36">
        <f t="shared" ca="1" si="11"/>
        <v>1.0681800639582108E-4</v>
      </c>
      <c r="M35" s="36">
        <f t="shared" ca="1" si="12"/>
        <v>2824356265469.1841</v>
      </c>
      <c r="N35" s="36">
        <f t="shared" ca="1" si="13"/>
        <v>718732889170.93481</v>
      </c>
      <c r="O35" s="36">
        <f t="shared" ca="1" si="14"/>
        <v>10931913793.589106</v>
      </c>
      <c r="P35" s="45">
        <f t="shared" ca="1" si="15"/>
        <v>-1.0335279696061499E-2</v>
      </c>
    </row>
    <row r="36" spans="1:16" x14ac:dyDescent="0.2">
      <c r="A36" s="104">
        <v>-9123</v>
      </c>
      <c r="B36" s="104">
        <v>1.9473640000796877E-2</v>
      </c>
      <c r="D36" s="92">
        <f t="shared" si="3"/>
        <v>-0.9123</v>
      </c>
      <c r="E36" s="92">
        <f t="shared" si="4"/>
        <v>1.9473640000796877E-2</v>
      </c>
      <c r="F36" s="36">
        <f t="shared" si="5"/>
        <v>0.83229129000000002</v>
      </c>
      <c r="G36" s="36">
        <f t="shared" si="6"/>
        <v>-0.75929934386700004</v>
      </c>
      <c r="H36" s="36">
        <f t="shared" si="7"/>
        <v>0.69270879140986408</v>
      </c>
      <c r="I36" s="36">
        <f t="shared" si="8"/>
        <v>-1.7765801772726991E-2</v>
      </c>
      <c r="J36" s="36">
        <f t="shared" si="9"/>
        <v>1.6207740957258833E-2</v>
      </c>
      <c r="K36" s="36">
        <f t="shared" ca="1" si="10"/>
        <v>2.6880297296490465E-2</v>
      </c>
      <c r="L36" s="36">
        <f t="shared" ca="1" si="11"/>
        <v>5.4858572295851058E-5</v>
      </c>
      <c r="M36" s="36">
        <f t="shared" ca="1" si="12"/>
        <v>2797888023950.6299</v>
      </c>
      <c r="N36" s="36">
        <f t="shared" ca="1" si="13"/>
        <v>711969957914.85486</v>
      </c>
      <c r="O36" s="36">
        <f t="shared" ca="1" si="14"/>
        <v>10828668897.486376</v>
      </c>
      <c r="P36" s="45">
        <f t="shared" ca="1" si="15"/>
        <v>-7.4066572956935882E-3</v>
      </c>
    </row>
    <row r="37" spans="1:16" x14ac:dyDescent="0.2">
      <c r="A37" s="104">
        <v>-9115</v>
      </c>
      <c r="B37" s="104">
        <v>2.5948200003767852E-2</v>
      </c>
      <c r="D37" s="92">
        <f t="shared" si="3"/>
        <v>-0.91149999999999998</v>
      </c>
      <c r="E37" s="92">
        <f t="shared" si="4"/>
        <v>2.5948200003767852E-2</v>
      </c>
      <c r="F37" s="36">
        <f t="shared" si="5"/>
        <v>0.83083224999999994</v>
      </c>
      <c r="G37" s="36">
        <f t="shared" si="6"/>
        <v>-0.75730359587499996</v>
      </c>
      <c r="H37" s="36">
        <f t="shared" si="7"/>
        <v>0.69028222764006242</v>
      </c>
      <c r="I37" s="36">
        <f t="shared" si="8"/>
        <v>-2.3651784303434398E-2</v>
      </c>
      <c r="J37" s="36">
        <f t="shared" si="9"/>
        <v>2.1558601392580454E-2</v>
      </c>
      <c r="K37" s="36">
        <f t="shared" ca="1" si="10"/>
        <v>2.6866332522482404E-2</v>
      </c>
      <c r="L37" s="36">
        <f t="shared" ca="1" si="11"/>
        <v>8.4296732192112817E-7</v>
      </c>
      <c r="M37" s="36">
        <f t="shared" ca="1" si="12"/>
        <v>2796061607559.2773</v>
      </c>
      <c r="N37" s="36">
        <f t="shared" ca="1" si="13"/>
        <v>711503295125.97119</v>
      </c>
      <c r="O37" s="36">
        <f t="shared" ca="1" si="14"/>
        <v>10821544785.787466</v>
      </c>
      <c r="P37" s="45">
        <f t="shared" ca="1" si="15"/>
        <v>-9.1813251871455254E-4</v>
      </c>
    </row>
    <row r="38" spans="1:16" x14ac:dyDescent="0.2">
      <c r="A38" s="104">
        <v>-7842.5</v>
      </c>
      <c r="B38" s="104">
        <v>1.455790000181878E-2</v>
      </c>
      <c r="D38" s="92">
        <f t="shared" si="3"/>
        <v>-0.78425</v>
      </c>
      <c r="E38" s="92">
        <f t="shared" si="4"/>
        <v>1.455790000181878E-2</v>
      </c>
      <c r="F38" s="36">
        <f t="shared" si="5"/>
        <v>0.61504806249999999</v>
      </c>
      <c r="G38" s="36">
        <f t="shared" si="6"/>
        <v>-0.48235144301562499</v>
      </c>
      <c r="H38" s="36">
        <f t="shared" si="7"/>
        <v>0.37828411918500388</v>
      </c>
      <c r="I38" s="36">
        <f t="shared" si="8"/>
        <v>-1.1417033076426377E-2</v>
      </c>
      <c r="J38" s="36">
        <f t="shared" si="9"/>
        <v>8.9538081901873873E-3</v>
      </c>
      <c r="K38" s="36">
        <f t="shared" ca="1" si="10"/>
        <v>2.4707428707350959E-2</v>
      </c>
      <c r="L38" s="36">
        <f t="shared" ca="1" si="11"/>
        <v>1.0301293294442172E-4</v>
      </c>
      <c r="M38" s="36">
        <f t="shared" ca="1" si="12"/>
        <v>2516684923287.0859</v>
      </c>
      <c r="N38" s="36">
        <f t="shared" ca="1" si="13"/>
        <v>640131653814.30505</v>
      </c>
      <c r="O38" s="36">
        <f t="shared" ca="1" si="14"/>
        <v>9732138277.9181252</v>
      </c>
      <c r="P38" s="45">
        <f t="shared" ca="1" si="15"/>
        <v>-1.0149528705532179E-2</v>
      </c>
    </row>
    <row r="39" spans="1:16" x14ac:dyDescent="0.2">
      <c r="A39" s="104">
        <v>-7839</v>
      </c>
      <c r="B39" s="104">
        <v>1.3640519995533396E-2</v>
      </c>
      <c r="D39" s="92">
        <f t="shared" si="3"/>
        <v>-0.78390000000000004</v>
      </c>
      <c r="E39" s="92">
        <f t="shared" si="4"/>
        <v>1.3640519995533396E-2</v>
      </c>
      <c r="F39" s="36">
        <f t="shared" si="5"/>
        <v>0.61449921000000007</v>
      </c>
      <c r="G39" s="36">
        <f t="shared" si="6"/>
        <v>-0.48170593071900009</v>
      </c>
      <c r="H39" s="36">
        <f t="shared" si="7"/>
        <v>0.37760927909062419</v>
      </c>
      <c r="I39" s="36">
        <f t="shared" si="8"/>
        <v>-1.0692803624498629E-2</v>
      </c>
      <c r="J39" s="36">
        <f t="shared" si="9"/>
        <v>8.3820887612444748E-3</v>
      </c>
      <c r="K39" s="36">
        <f t="shared" ca="1" si="10"/>
        <v>2.4701661601421027E-2</v>
      </c>
      <c r="L39" s="36">
        <f t="shared" ca="1" si="11"/>
        <v>1.2234885362549843E-4</v>
      </c>
      <c r="M39" s="36">
        <f t="shared" ca="1" si="12"/>
        <v>2515946496323.6982</v>
      </c>
      <c r="N39" s="36">
        <f t="shared" ca="1" si="13"/>
        <v>639943040481.93188</v>
      </c>
      <c r="O39" s="36">
        <f t="shared" ca="1" si="14"/>
        <v>9729259747.8290367</v>
      </c>
      <c r="P39" s="45">
        <f t="shared" ca="1" si="15"/>
        <v>-1.1061141605887632E-2</v>
      </c>
    </row>
    <row r="40" spans="1:16" x14ac:dyDescent="0.2">
      <c r="A40" s="104">
        <v>-7634</v>
      </c>
      <c r="B40" s="104">
        <v>7.0511200028704479E-3</v>
      </c>
      <c r="D40" s="92">
        <f t="shared" si="3"/>
        <v>-0.76339999999999997</v>
      </c>
      <c r="E40" s="92">
        <f t="shared" si="4"/>
        <v>7.0511200028704479E-3</v>
      </c>
      <c r="F40" s="36">
        <f t="shared" si="5"/>
        <v>0.58277955999999997</v>
      </c>
      <c r="G40" s="36">
        <f t="shared" si="6"/>
        <v>-0.44489391610399998</v>
      </c>
      <c r="H40" s="36">
        <f t="shared" si="7"/>
        <v>0.33963201555379358</v>
      </c>
      <c r="I40" s="36">
        <f t="shared" si="8"/>
        <v>-5.3828250101913E-3</v>
      </c>
      <c r="J40" s="36">
        <f t="shared" si="9"/>
        <v>4.1092486127800379E-3</v>
      </c>
      <c r="K40" s="36">
        <f t="shared" ca="1" si="10"/>
        <v>2.4365509973718225E-2</v>
      </c>
      <c r="L40" s="36">
        <f t="shared" ca="1" si="11"/>
        <v>2.9978810006259406E-4</v>
      </c>
      <c r="M40" s="36">
        <f t="shared" ca="1" si="12"/>
        <v>2472977047177.9331</v>
      </c>
      <c r="N40" s="36">
        <f t="shared" ca="1" si="13"/>
        <v>628967826255.04358</v>
      </c>
      <c r="O40" s="36">
        <f t="shared" ca="1" si="14"/>
        <v>9561765243.8130074</v>
      </c>
      <c r="P40" s="45">
        <f t="shared" ca="1" si="15"/>
        <v>-1.7314389970847777E-2</v>
      </c>
    </row>
    <row r="41" spans="1:16" x14ac:dyDescent="0.2">
      <c r="A41" s="104">
        <v>-3153</v>
      </c>
      <c r="B41" s="104">
        <v>1.1403999815229326E-4</v>
      </c>
      <c r="D41" s="92">
        <f t="shared" si="3"/>
        <v>-0.31530000000000002</v>
      </c>
      <c r="E41" s="92">
        <f t="shared" si="4"/>
        <v>1.1403999815229326E-4</v>
      </c>
      <c r="F41" s="36">
        <f t="shared" si="5"/>
        <v>9.9414090000000011E-2</v>
      </c>
      <c r="G41" s="36">
        <f t="shared" si="6"/>
        <v>-3.1345262577000009E-2</v>
      </c>
      <c r="H41" s="36">
        <f t="shared" si="7"/>
        <v>9.8831612905281013E-3</v>
      </c>
      <c r="I41" s="36">
        <f t="shared" si="8"/>
        <v>-3.5956811417418071E-5</v>
      </c>
      <c r="J41" s="36">
        <f t="shared" si="9"/>
        <v>1.1337182639911919E-5</v>
      </c>
      <c r="K41" s="36">
        <f t="shared" ca="1" si="10"/>
        <v>1.7821442228526146E-2</v>
      </c>
      <c r="L41" s="36">
        <f t="shared" ca="1" si="11"/>
        <v>3.1355209374824889E-4</v>
      </c>
      <c r="M41" s="36">
        <f t="shared" ca="1" si="12"/>
        <v>1663147409491.7747</v>
      </c>
      <c r="N41" s="36">
        <f t="shared" ca="1" si="13"/>
        <v>422249211698.66968</v>
      </c>
      <c r="O41" s="36">
        <f t="shared" ca="1" si="14"/>
        <v>6408805743.4884615</v>
      </c>
      <c r="P41" s="45">
        <f t="shared" ca="1" si="15"/>
        <v>-1.7707402230373852E-2</v>
      </c>
    </row>
    <row r="42" spans="1:16" x14ac:dyDescent="0.2">
      <c r="A42" s="104">
        <v>-1698.5</v>
      </c>
      <c r="B42" s="104">
        <v>5.019980002543889E-3</v>
      </c>
      <c r="D42" s="92">
        <f t="shared" si="3"/>
        <v>-0.16985</v>
      </c>
      <c r="E42" s="92">
        <f t="shared" si="4"/>
        <v>5.019980002543889E-3</v>
      </c>
      <c r="F42" s="36">
        <f t="shared" si="5"/>
        <v>2.8849022500000002E-2</v>
      </c>
      <c r="G42" s="36">
        <f t="shared" si="6"/>
        <v>-4.9000064716250005E-3</v>
      </c>
      <c r="H42" s="36">
        <f t="shared" si="7"/>
        <v>8.3226609920550635E-4</v>
      </c>
      <c r="I42" s="36">
        <f t="shared" si="8"/>
        <v>-8.5264360343207952E-4</v>
      </c>
      <c r="J42" s="36">
        <f t="shared" si="9"/>
        <v>1.4482151604293872E-4</v>
      </c>
      <c r="K42" s="36">
        <f t="shared" ca="1" si="10"/>
        <v>1.6027727895205165E-2</v>
      </c>
      <c r="L42" s="36">
        <f t="shared" ca="1" si="11"/>
        <v>1.2117051366838877E-4</v>
      </c>
      <c r="M42" s="36">
        <f t="shared" ca="1" si="12"/>
        <v>1448929834887.1726</v>
      </c>
      <c r="N42" s="36">
        <f t="shared" ca="1" si="13"/>
        <v>367618410568.66492</v>
      </c>
      <c r="O42" s="36">
        <f t="shared" ca="1" si="14"/>
        <v>5576272811.0766535</v>
      </c>
      <c r="P42" s="45">
        <f t="shared" ca="1" si="15"/>
        <v>-1.1007747892661277E-2</v>
      </c>
    </row>
    <row r="43" spans="1:16" x14ac:dyDescent="0.2">
      <c r="A43" s="104">
        <v>-1562</v>
      </c>
      <c r="B43" s="104">
        <v>2.2421600006055087E-3</v>
      </c>
      <c r="D43" s="92">
        <f t="shared" si="3"/>
        <v>-0.15620000000000001</v>
      </c>
      <c r="E43" s="92">
        <f t="shared" si="4"/>
        <v>2.2421600006055087E-3</v>
      </c>
      <c r="F43" s="36">
        <f t="shared" si="5"/>
        <v>2.439844E-2</v>
      </c>
      <c r="G43" s="36">
        <f t="shared" si="6"/>
        <v>-3.8110363280000003E-3</v>
      </c>
      <c r="H43" s="36">
        <f t="shared" si="7"/>
        <v>5.9528387443360002E-4</v>
      </c>
      <c r="I43" s="36">
        <f t="shared" si="8"/>
        <v>-3.5022539209458045E-4</v>
      </c>
      <c r="J43" s="36">
        <f t="shared" si="9"/>
        <v>5.4705206245173465E-5</v>
      </c>
      <c r="K43" s="36">
        <f t="shared" ca="1" si="10"/>
        <v>1.5867706178125829E-2</v>
      </c>
      <c r="L43" s="36">
        <f t="shared" ca="1" si="11"/>
        <v>1.856555086357386E-4</v>
      </c>
      <c r="M43" s="36">
        <f t="shared" ca="1" si="12"/>
        <v>1429940366099.4509</v>
      </c>
      <c r="N43" s="36">
        <f t="shared" ca="1" si="13"/>
        <v>362776931746.09174</v>
      </c>
      <c r="O43" s="36">
        <f t="shared" ca="1" si="14"/>
        <v>5502510738.4538946</v>
      </c>
      <c r="P43" s="45">
        <f t="shared" ca="1" si="15"/>
        <v>-1.362554617752032E-2</v>
      </c>
    </row>
    <row r="44" spans="1:16" x14ac:dyDescent="0.2">
      <c r="A44" s="104">
        <v>-1561.5</v>
      </c>
      <c r="B44" s="104">
        <v>6.3968200047384016E-3</v>
      </c>
      <c r="D44" s="92">
        <f t="shared" si="3"/>
        <v>-0.15615000000000001</v>
      </c>
      <c r="E44" s="92">
        <f t="shared" si="4"/>
        <v>6.3968200047384016E-3</v>
      </c>
      <c r="F44" s="36">
        <f t="shared" si="5"/>
        <v>2.4382822500000005E-2</v>
      </c>
      <c r="G44" s="36">
        <f t="shared" si="6"/>
        <v>-3.8073777333750012E-3</v>
      </c>
      <c r="H44" s="36">
        <f t="shared" si="7"/>
        <v>5.9452203306650645E-4</v>
      </c>
      <c r="I44" s="36">
        <f t="shared" si="8"/>
        <v>-9.9886344373990139E-4</v>
      </c>
      <c r="J44" s="36">
        <f t="shared" si="9"/>
        <v>1.559725267399856E-4</v>
      </c>
      <c r="K44" s="36">
        <f t="shared" ca="1" si="10"/>
        <v>1.5867122639885437E-2</v>
      </c>
      <c r="L44" s="36">
        <f t="shared" ca="1" si="11"/>
        <v>8.9686632001272884E-5</v>
      </c>
      <c r="M44" s="36">
        <f t="shared" ca="1" si="12"/>
        <v>1429871150277.1746</v>
      </c>
      <c r="N44" s="36">
        <f t="shared" ca="1" si="13"/>
        <v>362759285173.08484</v>
      </c>
      <c r="O44" s="36">
        <f t="shared" ca="1" si="14"/>
        <v>5502241890.9738226</v>
      </c>
      <c r="P44" s="45">
        <f t="shared" ca="1" si="15"/>
        <v>-9.4703026351470355E-3</v>
      </c>
    </row>
    <row r="45" spans="1:16" x14ac:dyDescent="0.2">
      <c r="A45" s="104">
        <v>-1510</v>
      </c>
      <c r="B45" s="104">
        <v>2.3268000004463829E-3</v>
      </c>
      <c r="D45" s="92">
        <f t="shared" si="3"/>
        <v>-0.151</v>
      </c>
      <c r="E45" s="92">
        <f t="shared" si="4"/>
        <v>2.3268000004463829E-3</v>
      </c>
      <c r="F45" s="36">
        <f t="shared" si="5"/>
        <v>2.2800999999999998E-2</v>
      </c>
      <c r="G45" s="36">
        <f t="shared" si="6"/>
        <v>-3.4429509999999997E-3</v>
      </c>
      <c r="H45" s="36">
        <f t="shared" si="7"/>
        <v>5.1988560099999997E-4</v>
      </c>
      <c r="I45" s="36">
        <f t="shared" si="8"/>
        <v>-3.5134680006740381E-4</v>
      </c>
      <c r="J45" s="36">
        <f t="shared" si="9"/>
        <v>5.3053366810177978E-5</v>
      </c>
      <c r="K45" s="36">
        <f t="shared" ca="1" si="10"/>
        <v>1.5807120703840171E-2</v>
      </c>
      <c r="L45" s="36">
        <f t="shared" ca="1" si="11"/>
        <v>1.817190462663472E-4</v>
      </c>
      <c r="M45" s="36">
        <f t="shared" ca="1" si="12"/>
        <v>1422755277162.4192</v>
      </c>
      <c r="N45" s="36">
        <f t="shared" ca="1" si="13"/>
        <v>360945109641.98987</v>
      </c>
      <c r="O45" s="36">
        <f t="shared" ca="1" si="14"/>
        <v>5474602956.5194082</v>
      </c>
      <c r="P45" s="45">
        <f t="shared" ca="1" si="15"/>
        <v>-1.3480320703393788E-2</v>
      </c>
    </row>
    <row r="46" spans="1:16" x14ac:dyDescent="0.2">
      <c r="A46" s="104">
        <v>-1438</v>
      </c>
      <c r="B46" s="104">
        <v>4.5978400012245402E-3</v>
      </c>
      <c r="D46" s="92">
        <f t="shared" si="3"/>
        <v>-0.14380000000000001</v>
      </c>
      <c r="E46" s="92">
        <f t="shared" si="4"/>
        <v>4.5978400012245402E-3</v>
      </c>
      <c r="F46" s="36">
        <f t="shared" si="5"/>
        <v>2.0678440000000003E-2</v>
      </c>
      <c r="G46" s="36">
        <f t="shared" si="6"/>
        <v>-2.9735596720000005E-3</v>
      </c>
      <c r="H46" s="36">
        <f t="shared" si="7"/>
        <v>4.2759788083360012E-4</v>
      </c>
      <c r="I46" s="36">
        <f t="shared" si="8"/>
        <v>-6.6116939217608888E-4</v>
      </c>
      <c r="J46" s="36">
        <f t="shared" si="9"/>
        <v>9.5076158594921588E-5</v>
      </c>
      <c r="K46" s="36">
        <f t="shared" ca="1" si="10"/>
        <v>1.5723574850810683E-2</v>
      </c>
      <c r="L46" s="36">
        <f t="shared" ca="1" si="11"/>
        <v>1.2378197594329558E-4</v>
      </c>
      <c r="M46" s="36">
        <f t="shared" ca="1" si="12"/>
        <v>1412851133559.9226</v>
      </c>
      <c r="N46" s="36">
        <f t="shared" ca="1" si="13"/>
        <v>358420124721.81689</v>
      </c>
      <c r="O46" s="36">
        <f t="shared" ca="1" si="14"/>
        <v>5436135612.2647161</v>
      </c>
      <c r="P46" s="45">
        <f t="shared" ca="1" si="15"/>
        <v>-1.1125734849586143E-2</v>
      </c>
    </row>
    <row r="47" spans="1:16" x14ac:dyDescent="0.2">
      <c r="A47" s="104">
        <v>-1437.5</v>
      </c>
      <c r="B47" s="104">
        <v>6.7524999976740219E-3</v>
      </c>
      <c r="D47" s="92">
        <f t="shared" si="3"/>
        <v>-0.14374999999999999</v>
      </c>
      <c r="E47" s="92">
        <f t="shared" si="4"/>
        <v>6.7524999976740219E-3</v>
      </c>
      <c r="F47" s="36">
        <f t="shared" si="5"/>
        <v>2.0664062499999997E-2</v>
      </c>
      <c r="G47" s="36">
        <f t="shared" si="6"/>
        <v>-2.9704589843749991E-3</v>
      </c>
      <c r="H47" s="36">
        <f t="shared" si="7"/>
        <v>4.2700347900390611E-4</v>
      </c>
      <c r="I47" s="36">
        <f t="shared" si="8"/>
        <v>-9.7067187466564058E-4</v>
      </c>
      <c r="J47" s="36">
        <f t="shared" si="9"/>
        <v>1.3953408198318583E-4</v>
      </c>
      <c r="K47" s="36">
        <f t="shared" ca="1" si="10"/>
        <v>1.5722996058775161E-2</v>
      </c>
      <c r="L47" s="36">
        <f t="shared" ca="1" si="11"/>
        <v>8.0469799582231051E-5</v>
      </c>
      <c r="M47" s="36">
        <f t="shared" ca="1" si="12"/>
        <v>1412782534869.3384</v>
      </c>
      <c r="N47" s="36">
        <f t="shared" ca="1" si="13"/>
        <v>358402636234.80786</v>
      </c>
      <c r="O47" s="36">
        <f t="shared" ca="1" si="14"/>
        <v>5435869183.8112164</v>
      </c>
      <c r="P47" s="45">
        <f t="shared" ca="1" si="15"/>
        <v>-8.9704960611011395E-3</v>
      </c>
    </row>
    <row r="48" spans="1:16" x14ac:dyDescent="0.2">
      <c r="A48" s="104">
        <v>-1434</v>
      </c>
      <c r="B48" s="104">
        <v>2.8351200016913936E-3</v>
      </c>
      <c r="D48" s="92">
        <f t="shared" si="3"/>
        <v>-0.1434</v>
      </c>
      <c r="E48" s="92">
        <f t="shared" si="4"/>
        <v>2.8351200016913936E-3</v>
      </c>
      <c r="F48" s="36">
        <f t="shared" si="5"/>
        <v>2.0563560000000002E-2</v>
      </c>
      <c r="G48" s="36">
        <f t="shared" si="6"/>
        <v>-2.9488145040000003E-3</v>
      </c>
      <c r="H48" s="36">
        <f t="shared" si="7"/>
        <v>4.2285999987360008E-4</v>
      </c>
      <c r="I48" s="36">
        <f t="shared" si="8"/>
        <v>-4.0655620824254585E-4</v>
      </c>
      <c r="J48" s="36">
        <f t="shared" si="9"/>
        <v>5.8300160261981075E-5</v>
      </c>
      <c r="K48" s="36">
        <f t="shared" ca="1" si="10"/>
        <v>1.5718945050388365E-2</v>
      </c>
      <c r="L48" s="36">
        <f t="shared" ca="1" si="11"/>
        <v>1.6599294788543153E-4</v>
      </c>
      <c r="M48" s="36">
        <f t="shared" ca="1" si="12"/>
        <v>1412302413500.7856</v>
      </c>
      <c r="N48" s="36">
        <f t="shared" ca="1" si="13"/>
        <v>358280234619.96112</v>
      </c>
      <c r="O48" s="36">
        <f t="shared" ca="1" si="14"/>
        <v>5434004456.9196024</v>
      </c>
      <c r="P48" s="45">
        <f t="shared" ca="1" si="15"/>
        <v>-1.2883825048696972E-2</v>
      </c>
    </row>
    <row r="49" spans="1:16" x14ac:dyDescent="0.2">
      <c r="A49" s="104">
        <v>-1429</v>
      </c>
      <c r="B49" s="104">
        <v>5.3817200023331679E-3</v>
      </c>
      <c r="D49" s="92">
        <f t="shared" si="3"/>
        <v>-0.1429</v>
      </c>
      <c r="E49" s="92">
        <f t="shared" si="4"/>
        <v>5.3817200023331679E-3</v>
      </c>
      <c r="F49" s="36">
        <f t="shared" si="5"/>
        <v>2.042041E-2</v>
      </c>
      <c r="G49" s="36">
        <f t="shared" si="6"/>
        <v>-2.9180765890000002E-3</v>
      </c>
      <c r="H49" s="36">
        <f t="shared" si="7"/>
        <v>4.169931445681E-4</v>
      </c>
      <c r="I49" s="36">
        <f t="shared" si="8"/>
        <v>-7.6904778833340964E-4</v>
      </c>
      <c r="J49" s="36">
        <f t="shared" si="9"/>
        <v>1.0989692895284423E-4</v>
      </c>
      <c r="K49" s="36">
        <f t="shared" ca="1" si="10"/>
        <v>1.5713159522273527E-2</v>
      </c>
      <c r="L49" s="36">
        <f t="shared" ca="1" si="11"/>
        <v>1.0673864255418548E-4</v>
      </c>
      <c r="M49" s="36">
        <f t="shared" ca="1" si="12"/>
        <v>1411616736678.6533</v>
      </c>
      <c r="N49" s="36">
        <f t="shared" ca="1" si="13"/>
        <v>358105429180.54211</v>
      </c>
      <c r="O49" s="36">
        <f t="shared" ca="1" si="14"/>
        <v>5431341387.8133736</v>
      </c>
      <c r="P49" s="45">
        <f t="shared" ca="1" si="15"/>
        <v>-1.0331439519940359E-2</v>
      </c>
    </row>
    <row r="50" spans="1:16" x14ac:dyDescent="0.2">
      <c r="A50" s="104">
        <v>-1425</v>
      </c>
      <c r="B50" s="104">
        <v>5.6190000032074749E-3</v>
      </c>
      <c r="D50" s="92">
        <f t="shared" si="3"/>
        <v>-0.14249999999999999</v>
      </c>
      <c r="E50" s="92">
        <f t="shared" si="4"/>
        <v>5.6190000032074749E-3</v>
      </c>
      <c r="F50" s="36">
        <f t="shared" si="5"/>
        <v>2.0306249999999998E-2</v>
      </c>
      <c r="G50" s="36">
        <f t="shared" si="6"/>
        <v>-2.8936406249999995E-3</v>
      </c>
      <c r="H50" s="36">
        <f t="shared" si="7"/>
        <v>4.1234378906249993E-4</v>
      </c>
      <c r="I50" s="36">
        <f t="shared" si="8"/>
        <v>-8.0070750045706511E-4</v>
      </c>
      <c r="J50" s="36">
        <f t="shared" si="9"/>
        <v>1.1410081881513177E-4</v>
      </c>
      <c r="K50" s="36">
        <f t="shared" ca="1" si="10"/>
        <v>1.5708532477712107E-2</v>
      </c>
      <c r="L50" s="36">
        <f t="shared" ca="1" si="11"/>
        <v>1.0179866555408356E-4</v>
      </c>
      <c r="M50" s="36">
        <f t="shared" ca="1" si="12"/>
        <v>1411068373785.3142</v>
      </c>
      <c r="N50" s="36">
        <f t="shared" ca="1" si="13"/>
        <v>357965630569.789</v>
      </c>
      <c r="O50" s="36">
        <f t="shared" ca="1" si="14"/>
        <v>5429211632.441926</v>
      </c>
      <c r="P50" s="45">
        <f t="shared" ca="1" si="15"/>
        <v>-1.0089532474504632E-2</v>
      </c>
    </row>
    <row r="51" spans="1:16" x14ac:dyDescent="0.2">
      <c r="A51" s="104">
        <v>-260.5</v>
      </c>
      <c r="B51" s="104">
        <v>1.8221399950562045E-3</v>
      </c>
      <c r="D51" s="92">
        <f t="shared" si="3"/>
        <v>-2.605E-2</v>
      </c>
      <c r="E51" s="92">
        <f t="shared" si="4"/>
        <v>1.8221399950562045E-3</v>
      </c>
      <c r="F51" s="36">
        <f t="shared" si="5"/>
        <v>6.786025E-4</v>
      </c>
      <c r="G51" s="36">
        <f t="shared" si="6"/>
        <v>-1.7677595125000001E-5</v>
      </c>
      <c r="H51" s="36">
        <f t="shared" si="7"/>
        <v>4.6050135300625E-7</v>
      </c>
      <c r="I51" s="36">
        <f t="shared" si="8"/>
        <v>-4.7466746871214128E-5</v>
      </c>
      <c r="J51" s="36">
        <f t="shared" si="9"/>
        <v>1.236508755995128E-6</v>
      </c>
      <c r="K51" s="36">
        <f t="shared" ca="1" si="10"/>
        <v>1.4413566771581593E-2</v>
      </c>
      <c r="L51" s="36">
        <f t="shared" ca="1" si="11"/>
        <v>1.5854402826860053E-4</v>
      </c>
      <c r="M51" s="36">
        <f t="shared" ca="1" si="12"/>
        <v>1258049976948.5547</v>
      </c>
      <c r="N51" s="36">
        <f t="shared" ca="1" si="13"/>
        <v>318963342350.87402</v>
      </c>
      <c r="O51" s="36">
        <f t="shared" ca="1" si="14"/>
        <v>4835145113.1730394</v>
      </c>
      <c r="P51" s="45">
        <f t="shared" ca="1" si="15"/>
        <v>-1.2591426776525388E-2</v>
      </c>
    </row>
    <row r="52" spans="1:16" x14ac:dyDescent="0.2">
      <c r="A52" s="104">
        <v>-29</v>
      </c>
      <c r="B52" s="104">
        <v>5.2971999684814364E-4</v>
      </c>
      <c r="D52" s="92">
        <f t="shared" si="3"/>
        <v>-2.8999999999999998E-3</v>
      </c>
      <c r="E52" s="92">
        <f t="shared" si="4"/>
        <v>5.2971999684814364E-4</v>
      </c>
      <c r="F52" s="36">
        <f t="shared" si="5"/>
        <v>8.4099999999999991E-6</v>
      </c>
      <c r="G52" s="36">
        <f t="shared" si="6"/>
        <v>-2.4388999999999994E-8</v>
      </c>
      <c r="H52" s="36">
        <f t="shared" si="7"/>
        <v>7.0728099999999987E-11</v>
      </c>
      <c r="I52" s="36">
        <f t="shared" si="8"/>
        <v>-1.5361879908596165E-6</v>
      </c>
      <c r="J52" s="36">
        <f t="shared" si="9"/>
        <v>4.454945173492888E-9</v>
      </c>
      <c r="K52" s="36">
        <f t="shared" ca="1" si="10"/>
        <v>1.4168500238662682E-2</v>
      </c>
      <c r="L52" s="36">
        <f t="shared" ca="1" si="11"/>
        <v>1.8601632648451065E-4</v>
      </c>
      <c r="M52" s="36">
        <f t="shared" ca="1" si="12"/>
        <v>1229168136584.873</v>
      </c>
      <c r="N52" s="36">
        <f t="shared" ca="1" si="13"/>
        <v>311603638132.25293</v>
      </c>
      <c r="O52" s="36">
        <f t="shared" ca="1" si="14"/>
        <v>4723071705.375411</v>
      </c>
      <c r="P52" s="45">
        <f t="shared" ca="1" si="15"/>
        <v>-1.3638780241814539E-2</v>
      </c>
    </row>
    <row r="53" spans="1:16" x14ac:dyDescent="0.2">
      <c r="A53" s="104">
        <v>0</v>
      </c>
      <c r="B53" s="104">
        <v>-8.0000000161817297E-4</v>
      </c>
      <c r="D53" s="92">
        <f t="shared" si="3"/>
        <v>0</v>
      </c>
      <c r="E53" s="92">
        <f t="shared" si="4"/>
        <v>-8.0000000161817297E-4</v>
      </c>
      <c r="F53" s="36">
        <f t="shared" si="5"/>
        <v>0</v>
      </c>
      <c r="G53" s="36">
        <f t="shared" si="6"/>
        <v>0</v>
      </c>
      <c r="H53" s="36">
        <f t="shared" si="7"/>
        <v>0</v>
      </c>
      <c r="I53" s="36">
        <f t="shared" si="8"/>
        <v>0</v>
      </c>
      <c r="J53" s="36">
        <f t="shared" si="9"/>
        <v>0</v>
      </c>
      <c r="K53" s="36">
        <f t="shared" ca="1" si="10"/>
        <v>1.4138089914253481E-2</v>
      </c>
      <c r="L53" s="36">
        <f t="shared" ca="1" si="11"/>
        <v>2.2314653033466642E-4</v>
      </c>
      <c r="M53" s="36">
        <f t="shared" ca="1" si="12"/>
        <v>1225585226129.6895</v>
      </c>
      <c r="N53" s="36">
        <f t="shared" ca="1" si="13"/>
        <v>310690680933.74457</v>
      </c>
      <c r="O53" s="36">
        <f t="shared" ca="1" si="14"/>
        <v>4709169837.4388447</v>
      </c>
      <c r="P53" s="45">
        <f t="shared" ca="1" si="15"/>
        <v>-1.4938089915871654E-2</v>
      </c>
    </row>
    <row r="54" spans="1:16" x14ac:dyDescent="0.2">
      <c r="A54" s="104">
        <v>0</v>
      </c>
      <c r="B54" s="104">
        <v>0</v>
      </c>
      <c r="D54" s="92">
        <f t="shared" si="3"/>
        <v>0</v>
      </c>
      <c r="E54" s="92">
        <f t="shared" si="4"/>
        <v>0</v>
      </c>
      <c r="F54" s="36">
        <f t="shared" si="5"/>
        <v>0</v>
      </c>
      <c r="G54" s="36">
        <f t="shared" si="6"/>
        <v>0</v>
      </c>
      <c r="H54" s="36">
        <f t="shared" si="7"/>
        <v>0</v>
      </c>
      <c r="I54" s="36">
        <f t="shared" si="8"/>
        <v>0</v>
      </c>
      <c r="J54" s="36">
        <f t="shared" si="9"/>
        <v>0</v>
      </c>
      <c r="K54" s="36">
        <f t="shared" ca="1" si="10"/>
        <v>1.4138089914253481E-2</v>
      </c>
      <c r="L54" s="36">
        <f t="shared" ca="1" si="11"/>
        <v>1.9988558642351602E-4</v>
      </c>
      <c r="M54" s="36">
        <f t="shared" ca="1" si="12"/>
        <v>1225585226129.6895</v>
      </c>
      <c r="N54" s="36">
        <f t="shared" ca="1" si="13"/>
        <v>310690680933.74457</v>
      </c>
      <c r="O54" s="36">
        <f t="shared" ca="1" si="14"/>
        <v>4709169837.4388447</v>
      </c>
      <c r="P54" s="45">
        <f t="shared" ca="1" si="15"/>
        <v>-1.4138089914253481E-2</v>
      </c>
    </row>
    <row r="55" spans="1:16" x14ac:dyDescent="0.2">
      <c r="A55" s="104">
        <v>13.5</v>
      </c>
      <c r="B55" s="104">
        <v>-1.4241799945011735E-3</v>
      </c>
      <c r="D55" s="92">
        <f t="shared" si="3"/>
        <v>1.3500000000000001E-3</v>
      </c>
      <c r="E55" s="92">
        <f t="shared" si="4"/>
        <v>-1.4241799945011735E-3</v>
      </c>
      <c r="F55" s="36">
        <f t="shared" si="5"/>
        <v>1.8225000000000001E-6</v>
      </c>
      <c r="G55" s="36">
        <f t="shared" si="6"/>
        <v>2.4603750000000002E-9</v>
      </c>
      <c r="H55" s="36">
        <f t="shared" si="7"/>
        <v>3.3215062500000003E-12</v>
      </c>
      <c r="I55" s="36">
        <f t="shared" si="8"/>
        <v>-1.9226429925765843E-6</v>
      </c>
      <c r="J55" s="36">
        <f t="shared" si="9"/>
        <v>-2.595568039978389E-9</v>
      </c>
      <c r="K55" s="36">
        <f t="shared" ca="1" si="10"/>
        <v>1.4123955344691545E-2</v>
      </c>
      <c r="L55" s="36">
        <f t="shared" ca="1" si="11"/>
        <v>2.4174451252585347E-4</v>
      </c>
      <c r="M55" s="36">
        <f t="shared" ca="1" si="12"/>
        <v>1223919974566.1487</v>
      </c>
      <c r="N55" s="36">
        <f t="shared" ca="1" si="13"/>
        <v>310266363502.87323</v>
      </c>
      <c r="O55" s="36">
        <f t="shared" ca="1" si="14"/>
        <v>4702708678.4302082</v>
      </c>
      <c r="P55" s="45">
        <f t="shared" ca="1" si="15"/>
        <v>-1.5548135339192718E-2</v>
      </c>
    </row>
    <row r="56" spans="1:16" x14ac:dyDescent="0.2">
      <c r="A56" s="104">
        <v>22</v>
      </c>
      <c r="B56" s="104">
        <v>-1.794960000552237E-3</v>
      </c>
      <c r="D56" s="92">
        <f t="shared" si="3"/>
        <v>2.2000000000000001E-3</v>
      </c>
      <c r="E56" s="92">
        <f t="shared" si="4"/>
        <v>-1.794960000552237E-3</v>
      </c>
      <c r="F56" s="36">
        <f t="shared" si="5"/>
        <v>4.8400000000000002E-6</v>
      </c>
      <c r="G56" s="36">
        <f t="shared" si="6"/>
        <v>1.0648E-8</v>
      </c>
      <c r="H56" s="36">
        <f t="shared" si="7"/>
        <v>2.3425600000000003E-11</v>
      </c>
      <c r="I56" s="36">
        <f t="shared" si="8"/>
        <v>-3.9489120012149213E-6</v>
      </c>
      <c r="J56" s="36">
        <f t="shared" si="9"/>
        <v>-8.6876064026728274E-9</v>
      </c>
      <c r="K56" s="36">
        <f t="shared" ca="1" si="10"/>
        <v>1.4115062958476442E-2</v>
      </c>
      <c r="L56" s="36">
        <f t="shared" ca="1" si="11"/>
        <v>2.531288305568197E-4</v>
      </c>
      <c r="M56" s="36">
        <f t="shared" ca="1" si="12"/>
        <v>1222872347453.7468</v>
      </c>
      <c r="N56" s="36">
        <f t="shared" ca="1" si="13"/>
        <v>309999422080.67938</v>
      </c>
      <c r="O56" s="36">
        <f t="shared" ca="1" si="14"/>
        <v>4698643928.0879612</v>
      </c>
      <c r="P56" s="45">
        <f t="shared" ca="1" si="15"/>
        <v>-1.5910022959028679E-2</v>
      </c>
    </row>
    <row r="57" spans="1:16" x14ac:dyDescent="0.2">
      <c r="A57" s="104">
        <v>26.5</v>
      </c>
      <c r="B57" s="104">
        <v>-2.0030199957545847E-3</v>
      </c>
      <c r="D57" s="92">
        <f t="shared" si="3"/>
        <v>2.65E-3</v>
      </c>
      <c r="E57" s="92">
        <f t="shared" si="4"/>
        <v>-2.0030199957545847E-3</v>
      </c>
      <c r="F57" s="36">
        <f t="shared" si="5"/>
        <v>7.0225000000000001E-6</v>
      </c>
      <c r="G57" s="36">
        <f t="shared" si="6"/>
        <v>1.8609624999999999E-8</v>
      </c>
      <c r="H57" s="36">
        <f t="shared" si="7"/>
        <v>4.931550625E-11</v>
      </c>
      <c r="I57" s="36">
        <f t="shared" si="8"/>
        <v>-5.3080029887496497E-6</v>
      </c>
      <c r="J57" s="36">
        <f t="shared" si="9"/>
        <v>-1.4066207920186572E-8</v>
      </c>
      <c r="K57" s="36">
        <f t="shared" ca="1" si="10"/>
        <v>1.4110357463734832E-2</v>
      </c>
      <c r="L57" s="36">
        <f t="shared" ca="1" si="11"/>
        <v>2.5964093315198163E-4</v>
      </c>
      <c r="M57" s="36">
        <f t="shared" ca="1" si="12"/>
        <v>1222317991697.3386</v>
      </c>
      <c r="N57" s="36">
        <f t="shared" ca="1" si="13"/>
        <v>309858169383.73187</v>
      </c>
      <c r="O57" s="36">
        <f t="shared" ca="1" si="14"/>
        <v>4696493060.4779625</v>
      </c>
      <c r="P57" s="45">
        <f t="shared" ca="1" si="15"/>
        <v>-1.6113377459489417E-2</v>
      </c>
    </row>
    <row r="58" spans="1:16" x14ac:dyDescent="0.2">
      <c r="A58" s="104">
        <v>124</v>
      </c>
      <c r="B58" s="104">
        <v>3.7556800016318448E-3</v>
      </c>
      <c r="D58" s="92">
        <f t="shared" si="3"/>
        <v>1.24E-2</v>
      </c>
      <c r="E58" s="92">
        <f t="shared" si="4"/>
        <v>3.7556800016318448E-3</v>
      </c>
      <c r="F58" s="36">
        <f t="shared" si="5"/>
        <v>1.5375999999999999E-4</v>
      </c>
      <c r="G58" s="36">
        <f t="shared" si="6"/>
        <v>1.9066239999999999E-6</v>
      </c>
      <c r="H58" s="36">
        <f t="shared" si="7"/>
        <v>2.3642137599999998E-8</v>
      </c>
      <c r="I58" s="36">
        <f t="shared" si="8"/>
        <v>4.6570432020234877E-5</v>
      </c>
      <c r="J58" s="36">
        <f t="shared" si="9"/>
        <v>5.774733570509125E-7</v>
      </c>
      <c r="K58" s="36">
        <f t="shared" ca="1" si="10"/>
        <v>1.4008785730952366E-2</v>
      </c>
      <c r="L58" s="36">
        <f t="shared" ca="1" si="11"/>
        <v>1.0512617709662528E-4</v>
      </c>
      <c r="M58" s="36">
        <f t="shared" ca="1" si="12"/>
        <v>1210352827862.9353</v>
      </c>
      <c r="N58" s="36">
        <f t="shared" ca="1" si="13"/>
        <v>306809442193.39453</v>
      </c>
      <c r="O58" s="36">
        <f t="shared" ca="1" si="14"/>
        <v>4650070634.0248394</v>
      </c>
      <c r="P58" s="45">
        <f t="shared" ca="1" si="15"/>
        <v>-1.0253105729320521E-2</v>
      </c>
    </row>
    <row r="59" spans="1:16" x14ac:dyDescent="0.2">
      <c r="A59" s="104">
        <v>124.5</v>
      </c>
      <c r="B59" s="104">
        <v>-8.965999586507678E-5</v>
      </c>
      <c r="D59" s="92">
        <f t="shared" si="3"/>
        <v>1.2449999999999999E-2</v>
      </c>
      <c r="E59" s="92">
        <f t="shared" si="4"/>
        <v>-8.965999586507678E-5</v>
      </c>
      <c r="F59" s="36">
        <f t="shared" si="5"/>
        <v>1.5500249999999999E-4</v>
      </c>
      <c r="G59" s="36">
        <f t="shared" si="6"/>
        <v>1.9297811249999998E-6</v>
      </c>
      <c r="H59" s="36">
        <f t="shared" si="7"/>
        <v>2.4025775006249995E-8</v>
      </c>
      <c r="I59" s="36">
        <f t="shared" si="8"/>
        <v>-1.1162669485202059E-6</v>
      </c>
      <c r="J59" s="36">
        <f t="shared" si="9"/>
        <v>-1.3897523509076562E-8</v>
      </c>
      <c r="K59" s="36">
        <f t="shared" ca="1" si="10"/>
        <v>1.4008266725787869E-2</v>
      </c>
      <c r="L59" s="36">
        <f t="shared" ca="1" si="11"/>
        <v>1.9875153784909617E-4</v>
      </c>
      <c r="M59" s="36">
        <f t="shared" ca="1" si="12"/>
        <v>1210291693708.1313</v>
      </c>
      <c r="N59" s="36">
        <f t="shared" ca="1" si="13"/>
        <v>306793865479.41907</v>
      </c>
      <c r="O59" s="36">
        <f t="shared" ca="1" si="14"/>
        <v>4649833454.2079048</v>
      </c>
      <c r="P59" s="45">
        <f t="shared" ca="1" si="15"/>
        <v>-1.4097926721652946E-2</v>
      </c>
    </row>
    <row r="60" spans="1:16" x14ac:dyDescent="0.2">
      <c r="A60" s="104">
        <v>132.5</v>
      </c>
      <c r="B60" s="104">
        <v>-3.61509999493137E-3</v>
      </c>
      <c r="D60" s="92">
        <f t="shared" si="3"/>
        <v>1.325E-2</v>
      </c>
      <c r="E60" s="92">
        <f t="shared" si="4"/>
        <v>-3.61509999493137E-3</v>
      </c>
      <c r="F60" s="36">
        <f t="shared" si="5"/>
        <v>1.7556249999999999E-4</v>
      </c>
      <c r="G60" s="36">
        <f t="shared" si="6"/>
        <v>2.3262031249999996E-6</v>
      </c>
      <c r="H60" s="36">
        <f t="shared" si="7"/>
        <v>3.0822191406249999E-8</v>
      </c>
      <c r="I60" s="36">
        <f t="shared" si="8"/>
        <v>-4.7900074932840652E-5</v>
      </c>
      <c r="J60" s="36">
        <f t="shared" si="9"/>
        <v>-6.3467599286013865E-7</v>
      </c>
      <c r="K60" s="36">
        <f t="shared" ca="1" si="10"/>
        <v>1.3999965245913456E-2</v>
      </c>
      <c r="L60" s="36">
        <f t="shared" ca="1" si="11"/>
        <v>3.1029052343921961E-4</v>
      </c>
      <c r="M60" s="36">
        <f t="shared" ca="1" si="12"/>
        <v>1209313859841.6799</v>
      </c>
      <c r="N60" s="36">
        <f t="shared" ca="1" si="13"/>
        <v>306544718104.93408</v>
      </c>
      <c r="O60" s="36">
        <f t="shared" ca="1" si="14"/>
        <v>4646039801.6107645</v>
      </c>
      <c r="P60" s="45">
        <f t="shared" ca="1" si="15"/>
        <v>-1.7615065240844826E-2</v>
      </c>
    </row>
    <row r="61" spans="1:16" x14ac:dyDescent="0.2">
      <c r="A61" s="104">
        <v>133</v>
      </c>
      <c r="B61" s="104">
        <v>-2.4604400023235939E-3</v>
      </c>
      <c r="D61" s="92">
        <f t="shared" si="3"/>
        <v>1.3299999999999999E-2</v>
      </c>
      <c r="E61" s="92">
        <f t="shared" si="4"/>
        <v>-2.4604400023235939E-3</v>
      </c>
      <c r="F61" s="36">
        <f t="shared" si="5"/>
        <v>1.7689E-4</v>
      </c>
      <c r="G61" s="36">
        <f t="shared" si="6"/>
        <v>2.3526369999999997E-6</v>
      </c>
      <c r="H61" s="36">
        <f t="shared" si="7"/>
        <v>3.1290072099999996E-8</v>
      </c>
      <c r="I61" s="36">
        <f t="shared" si="8"/>
        <v>-3.2723852030903796E-5</v>
      </c>
      <c r="J61" s="36">
        <f t="shared" si="9"/>
        <v>-4.3522723201102046E-7</v>
      </c>
      <c r="K61" s="36">
        <f t="shared" ca="1" si="10"/>
        <v>1.3999446566093652E-2</v>
      </c>
      <c r="L61" s="36">
        <f t="shared" ca="1" si="11"/>
        <v>2.709278658451624E-4</v>
      </c>
      <c r="M61" s="36">
        <f t="shared" ca="1" si="12"/>
        <v>1209252764760.2607</v>
      </c>
      <c r="N61" s="36">
        <f t="shared" ca="1" si="13"/>
        <v>306529151396.34839</v>
      </c>
      <c r="O61" s="36">
        <f t="shared" ca="1" si="14"/>
        <v>4645802774.8415241</v>
      </c>
      <c r="P61" s="45">
        <f t="shared" ca="1" si="15"/>
        <v>-1.6459886568417244E-2</v>
      </c>
    </row>
    <row r="62" spans="1:16" x14ac:dyDescent="0.2">
      <c r="A62" s="104">
        <v>1326.5</v>
      </c>
      <c r="B62" s="104">
        <v>7.1297999966191128E-4</v>
      </c>
      <c r="D62" s="92">
        <f t="shared" si="3"/>
        <v>0.13264999999999999</v>
      </c>
      <c r="E62" s="92">
        <f t="shared" si="4"/>
        <v>7.1297999966191128E-4</v>
      </c>
      <c r="F62" s="36">
        <f t="shared" si="5"/>
        <v>1.7596022499999999E-2</v>
      </c>
      <c r="G62" s="36">
        <f t="shared" si="6"/>
        <v>2.3341123846249996E-3</v>
      </c>
      <c r="H62" s="36">
        <f t="shared" si="7"/>
        <v>3.0962000782050621E-4</v>
      </c>
      <c r="I62" s="36">
        <f t="shared" si="8"/>
        <v>9.457679695515253E-5</v>
      </c>
      <c r="J62" s="36">
        <f t="shared" si="9"/>
        <v>1.2545612116100982E-5</v>
      </c>
      <c r="K62" s="36">
        <f t="shared" ca="1" si="10"/>
        <v>1.2815902409133417E-2</v>
      </c>
      <c r="L62" s="36">
        <f t="shared" ca="1" si="11"/>
        <v>1.4648073084968757E-4</v>
      </c>
      <c r="M62" s="36">
        <f t="shared" ca="1" si="12"/>
        <v>1069839380118.1005</v>
      </c>
      <c r="N62" s="36">
        <f t="shared" ca="1" si="13"/>
        <v>271015353748.17676</v>
      </c>
      <c r="O62" s="36">
        <f t="shared" ca="1" si="14"/>
        <v>4105164068.3067303</v>
      </c>
      <c r="P62" s="45">
        <f t="shared" ca="1" si="15"/>
        <v>-1.2102922409471506E-2</v>
      </c>
    </row>
    <row r="63" spans="1:16" x14ac:dyDescent="0.2">
      <c r="A63" s="104">
        <v>1330.5</v>
      </c>
      <c r="B63" s="104">
        <v>9.5026000053621829E-4</v>
      </c>
      <c r="D63" s="92">
        <f t="shared" si="3"/>
        <v>0.13305</v>
      </c>
      <c r="E63" s="92">
        <f t="shared" si="4"/>
        <v>9.5026000053621829E-4</v>
      </c>
      <c r="F63" s="36">
        <f t="shared" si="5"/>
        <v>1.7702302499999999E-2</v>
      </c>
      <c r="G63" s="36">
        <f t="shared" si="6"/>
        <v>2.3552913476249998E-3</v>
      </c>
      <c r="H63" s="36">
        <f t="shared" si="7"/>
        <v>3.1337151380150623E-4</v>
      </c>
      <c r="I63" s="36">
        <f t="shared" si="8"/>
        <v>1.2643209307134384E-4</v>
      </c>
      <c r="J63" s="36">
        <f t="shared" si="9"/>
        <v>1.6821789983142298E-5</v>
      </c>
      <c r="K63" s="36">
        <f t="shared" ca="1" si="10"/>
        <v>1.2812119117315182E-2</v>
      </c>
      <c r="L63" s="36">
        <f t="shared" ca="1" si="11"/>
        <v>1.4070370170631222E-4</v>
      </c>
      <c r="M63" s="36">
        <f t="shared" ca="1" si="12"/>
        <v>1069393288396.022</v>
      </c>
      <c r="N63" s="36">
        <f t="shared" ca="1" si="13"/>
        <v>270901744576.49316</v>
      </c>
      <c r="O63" s="36">
        <f t="shared" ca="1" si="14"/>
        <v>4103434937.8702564</v>
      </c>
      <c r="P63" s="45">
        <f t="shared" ca="1" si="15"/>
        <v>-1.1861859116778964E-2</v>
      </c>
    </row>
    <row r="64" spans="1:16" x14ac:dyDescent="0.2">
      <c r="A64" s="104">
        <v>1442</v>
      </c>
      <c r="B64" s="104">
        <v>4.4394400028977543E-3</v>
      </c>
      <c r="D64" s="92">
        <f t="shared" si="3"/>
        <v>0.14419999999999999</v>
      </c>
      <c r="E64" s="92">
        <f t="shared" si="4"/>
        <v>4.4394400028977543E-3</v>
      </c>
      <c r="F64" s="36">
        <f t="shared" si="5"/>
        <v>2.0793639999999999E-2</v>
      </c>
      <c r="G64" s="36">
        <f t="shared" si="6"/>
        <v>2.9984428879999995E-3</v>
      </c>
      <c r="H64" s="36">
        <f t="shared" si="7"/>
        <v>4.3237546444959996E-4</v>
      </c>
      <c r="I64" s="36">
        <f t="shared" si="8"/>
        <v>6.4016724841785614E-4</v>
      </c>
      <c r="J64" s="36">
        <f t="shared" si="9"/>
        <v>9.2312117221854856E-5</v>
      </c>
      <c r="K64" s="36">
        <f t="shared" ca="1" si="10"/>
        <v>1.2707152783792105E-2</v>
      </c>
      <c r="L64" s="36">
        <f t="shared" ca="1" si="11"/>
        <v>6.8355074627363796E-5</v>
      </c>
      <c r="M64" s="36">
        <f t="shared" ca="1" si="12"/>
        <v>1057014090093.9325</v>
      </c>
      <c r="N64" s="36">
        <f t="shared" ca="1" si="13"/>
        <v>267749124026.50171</v>
      </c>
      <c r="O64" s="36">
        <f t="shared" ca="1" si="14"/>
        <v>4055453111.3937321</v>
      </c>
      <c r="P64" s="45">
        <f t="shared" ca="1" si="15"/>
        <v>-8.2677127808943509E-3</v>
      </c>
    </row>
    <row r="65" spans="1:20" x14ac:dyDescent="0.2">
      <c r="A65" s="104">
        <v>1562.5</v>
      </c>
      <c r="B65" s="104">
        <v>-5.8749999880092219E-4</v>
      </c>
      <c r="D65" s="92">
        <f t="shared" si="3"/>
        <v>0.15625</v>
      </c>
      <c r="E65" s="92">
        <f t="shared" si="4"/>
        <v>-5.8749999880092219E-4</v>
      </c>
      <c r="F65" s="36">
        <f t="shared" si="5"/>
        <v>2.44140625E-2</v>
      </c>
      <c r="G65" s="36">
        <f t="shared" si="6"/>
        <v>3.814697265625E-3</v>
      </c>
      <c r="H65" s="36">
        <f t="shared" si="7"/>
        <v>5.9604644775390625E-4</v>
      </c>
      <c r="I65" s="36">
        <f t="shared" si="8"/>
        <v>-9.1796874812644091E-5</v>
      </c>
      <c r="J65" s="36">
        <f t="shared" si="9"/>
        <v>-1.4343261689475639E-5</v>
      </c>
      <c r="K65" s="36">
        <f t="shared" ca="1" si="10"/>
        <v>1.2594783870962753E-2</v>
      </c>
      <c r="L65" s="36">
        <f t="shared" ca="1" si="11"/>
        <v>1.737726080230316E-4</v>
      </c>
      <c r="M65" s="36">
        <f t="shared" ca="1" si="12"/>
        <v>1043755901229.593</v>
      </c>
      <c r="N65" s="36">
        <f t="shared" ca="1" si="13"/>
        <v>264372808005.03049</v>
      </c>
      <c r="O65" s="36">
        <f t="shared" ca="1" si="14"/>
        <v>4004068934.5942941</v>
      </c>
      <c r="P65" s="45">
        <f t="shared" ca="1" si="15"/>
        <v>-1.3182283869763676E-2</v>
      </c>
    </row>
    <row r="66" spans="1:20" x14ac:dyDescent="0.2">
      <c r="A66" s="104">
        <v>1574.5</v>
      </c>
      <c r="B66" s="104">
        <v>-2.5756599934538826E-3</v>
      </c>
      <c r="D66" s="92">
        <f t="shared" si="3"/>
        <v>0.15745000000000001</v>
      </c>
      <c r="E66" s="92">
        <f t="shared" si="4"/>
        <v>-2.5756599934538826E-3</v>
      </c>
      <c r="F66" s="36">
        <f t="shared" si="5"/>
        <v>2.4790502500000002E-2</v>
      </c>
      <c r="G66" s="36">
        <f t="shared" si="6"/>
        <v>3.9032646186250007E-3</v>
      </c>
      <c r="H66" s="36">
        <f t="shared" si="7"/>
        <v>6.1456901420250639E-4</v>
      </c>
      <c r="I66" s="36">
        <f t="shared" si="8"/>
        <v>-4.0553766596931385E-4</v>
      </c>
      <c r="J66" s="36">
        <f t="shared" si="9"/>
        <v>-6.3851905506868471E-5</v>
      </c>
      <c r="K66" s="36">
        <f t="shared" ca="1" si="10"/>
        <v>1.258365446437943E-2</v>
      </c>
      <c r="L66" s="36">
        <f t="shared" ca="1" si="11"/>
        <v>2.2980481483147411E-4</v>
      </c>
      <c r="M66" s="36">
        <f t="shared" ca="1" si="12"/>
        <v>1042442393001.6232</v>
      </c>
      <c r="N66" s="36">
        <f t="shared" ca="1" si="13"/>
        <v>264038320402.27158</v>
      </c>
      <c r="O66" s="36">
        <f t="shared" ca="1" si="14"/>
        <v>3998978491.7923031</v>
      </c>
      <c r="P66" s="45">
        <f t="shared" ca="1" si="15"/>
        <v>-1.5159314457833313E-2</v>
      </c>
    </row>
    <row r="67" spans="1:20" x14ac:dyDescent="0.2">
      <c r="A67" s="104">
        <v>1596.5</v>
      </c>
      <c r="B67" s="104">
        <v>-6.7062000016449019E-4</v>
      </c>
      <c r="D67" s="92">
        <f t="shared" si="3"/>
        <v>0.15964999999999999</v>
      </c>
      <c r="E67" s="92">
        <f t="shared" si="4"/>
        <v>-6.7062000016449019E-4</v>
      </c>
      <c r="F67" s="36">
        <f t="shared" si="5"/>
        <v>2.5488122499999995E-2</v>
      </c>
      <c r="G67" s="36">
        <f t="shared" si="6"/>
        <v>4.0691787571249987E-3</v>
      </c>
      <c r="H67" s="36">
        <f t="shared" si="7"/>
        <v>6.4964438857500594E-4</v>
      </c>
      <c r="I67" s="36">
        <f t="shared" si="8"/>
        <v>-1.0706448302626085E-4</v>
      </c>
      <c r="J67" s="36">
        <f t="shared" si="9"/>
        <v>-1.7092844715142545E-5</v>
      </c>
      <c r="K67" s="36">
        <f t="shared" ca="1" si="10"/>
        <v>1.2563279182642609E-2</v>
      </c>
      <c r="L67" s="36">
        <f t="shared" ca="1" si="11"/>
        <v>1.7513608758070243E-4</v>
      </c>
      <c r="M67" s="36">
        <f t="shared" ca="1" si="12"/>
        <v>1040037489464.2687</v>
      </c>
      <c r="N67" s="36">
        <f t="shared" ca="1" si="13"/>
        <v>263425910938.05283</v>
      </c>
      <c r="O67" s="36">
        <f t="shared" ca="1" si="14"/>
        <v>3989658518.6542697</v>
      </c>
      <c r="P67" s="45">
        <f t="shared" ca="1" si="15"/>
        <v>-1.32338991828071E-2</v>
      </c>
    </row>
    <row r="68" spans="1:20" x14ac:dyDescent="0.2">
      <c r="A68" s="104">
        <v>1605</v>
      </c>
      <c r="B68" s="104">
        <v>-8.1414000014774501E-3</v>
      </c>
      <c r="D68" s="92">
        <f t="shared" si="3"/>
        <v>0.1605</v>
      </c>
      <c r="E68" s="92">
        <f t="shared" si="4"/>
        <v>-8.1414000014774501E-3</v>
      </c>
      <c r="F68" s="36">
        <f t="shared" si="5"/>
        <v>2.5760250000000002E-2</v>
      </c>
      <c r="G68" s="36">
        <f t="shared" si="6"/>
        <v>4.134520125E-3</v>
      </c>
      <c r="H68" s="36">
        <f t="shared" si="7"/>
        <v>6.635904800625001E-4</v>
      </c>
      <c r="I68" s="36">
        <f t="shared" si="8"/>
        <v>-1.3066947002371308E-3</v>
      </c>
      <c r="J68" s="36">
        <f t="shared" si="9"/>
        <v>-2.097244993880595E-4</v>
      </c>
      <c r="K68" s="36">
        <f t="shared" ca="1" si="10"/>
        <v>1.2555416837711842E-2</v>
      </c>
      <c r="L68" s="36">
        <f t="shared" ca="1" si="11"/>
        <v>4.2835822727494951E-4</v>
      </c>
      <c r="M68" s="36">
        <f t="shared" ca="1" si="12"/>
        <v>1039109428695.0327</v>
      </c>
      <c r="N68" s="36">
        <f t="shared" ca="1" si="13"/>
        <v>263189581426.78275</v>
      </c>
      <c r="O68" s="36">
        <f t="shared" ca="1" si="14"/>
        <v>3986061950.9749179</v>
      </c>
      <c r="P68" s="45">
        <f t="shared" ca="1" si="15"/>
        <v>-2.0696816839189294E-2</v>
      </c>
    </row>
    <row r="69" spans="1:20" x14ac:dyDescent="0.2">
      <c r="A69" s="104">
        <v>1609</v>
      </c>
      <c r="B69" s="104">
        <v>-8.9041199971688911E-3</v>
      </c>
      <c r="D69" s="92">
        <f t="shared" si="3"/>
        <v>0.16089999999999999</v>
      </c>
      <c r="E69" s="92">
        <f t="shared" si="4"/>
        <v>-8.9041199971688911E-3</v>
      </c>
      <c r="F69" s="36">
        <f t="shared" si="5"/>
        <v>2.5888809999999995E-2</v>
      </c>
      <c r="G69" s="36">
        <f t="shared" si="6"/>
        <v>4.1655095289999987E-3</v>
      </c>
      <c r="H69" s="36">
        <f t="shared" si="7"/>
        <v>6.7023048321609969E-4</v>
      </c>
      <c r="I69" s="36">
        <f t="shared" si="8"/>
        <v>-1.4326729075444745E-3</v>
      </c>
      <c r="J69" s="36">
        <f t="shared" si="9"/>
        <v>-2.3051707082390595E-4</v>
      </c>
      <c r="K69" s="36">
        <f t="shared" ca="1" si="10"/>
        <v>1.2551718824477885E-2</v>
      </c>
      <c r="L69" s="36">
        <f t="shared" ca="1" si="11"/>
        <v>4.6035301954048494E-4</v>
      </c>
      <c r="M69" s="36">
        <f t="shared" ca="1" si="12"/>
        <v>1038672907493.9303</v>
      </c>
      <c r="N69" s="36">
        <f t="shared" ca="1" si="13"/>
        <v>263078422132.60089</v>
      </c>
      <c r="O69" s="36">
        <f t="shared" ca="1" si="14"/>
        <v>3984370283.337008</v>
      </c>
      <c r="P69" s="45">
        <f t="shared" ca="1" si="15"/>
        <v>-2.1455838821646776E-2</v>
      </c>
    </row>
    <row r="70" spans="1:20" x14ac:dyDescent="0.2">
      <c r="A70" s="104">
        <v>1617.5</v>
      </c>
      <c r="B70" s="104">
        <v>-9.2749000032199547E-3</v>
      </c>
      <c r="D70" s="92">
        <f t="shared" si="3"/>
        <v>0.16175</v>
      </c>
      <c r="E70" s="92">
        <f t="shared" si="4"/>
        <v>-9.2749000032199547E-3</v>
      </c>
      <c r="F70" s="36">
        <f t="shared" si="5"/>
        <v>2.6163062500000001E-2</v>
      </c>
      <c r="G70" s="36">
        <f t="shared" si="6"/>
        <v>4.2318753593750006E-3</v>
      </c>
      <c r="H70" s="36">
        <f t="shared" si="7"/>
        <v>6.845058393789063E-4</v>
      </c>
      <c r="I70" s="36">
        <f t="shared" si="8"/>
        <v>-1.5002150755208277E-3</v>
      </c>
      <c r="J70" s="36">
        <f t="shared" si="9"/>
        <v>-2.426597884654939E-4</v>
      </c>
      <c r="K70" s="36">
        <f t="shared" ca="1" si="10"/>
        <v>1.2543864613164335E-2</v>
      </c>
      <c r="L70" s="36">
        <f t="shared" ca="1" si="11"/>
        <v>4.76058489385183E-4</v>
      </c>
      <c r="M70" s="36">
        <f t="shared" ca="1" si="12"/>
        <v>1037745752994.5425</v>
      </c>
      <c r="N70" s="36">
        <f t="shared" ca="1" si="13"/>
        <v>262842324601.42413</v>
      </c>
      <c r="O70" s="36">
        <f t="shared" ca="1" si="14"/>
        <v>3980777262.9073086</v>
      </c>
      <c r="P70" s="45">
        <f t="shared" ca="1" si="15"/>
        <v>-2.1818764616384288E-2</v>
      </c>
    </row>
    <row r="71" spans="1:20" x14ac:dyDescent="0.2">
      <c r="A71" s="104">
        <v>1618</v>
      </c>
      <c r="B71" s="104">
        <v>1.8797599987010472E-3</v>
      </c>
      <c r="D71" s="92">
        <f t="shared" si="3"/>
        <v>0.1618</v>
      </c>
      <c r="E71" s="92">
        <f t="shared" si="4"/>
        <v>1.8797599987010472E-3</v>
      </c>
      <c r="F71" s="36">
        <f t="shared" si="5"/>
        <v>2.6179239999999999E-2</v>
      </c>
      <c r="G71" s="36">
        <f t="shared" si="6"/>
        <v>4.2358010319999998E-3</v>
      </c>
      <c r="H71" s="36">
        <f t="shared" si="7"/>
        <v>6.8535260697759998E-4</v>
      </c>
      <c r="I71" s="36">
        <f t="shared" si="8"/>
        <v>3.0414516778982942E-4</v>
      </c>
      <c r="J71" s="36">
        <f t="shared" si="9"/>
        <v>4.9210688148394399E-5</v>
      </c>
      <c r="K71" s="36">
        <f t="shared" ca="1" si="10"/>
        <v>1.2543402772975432E-2</v>
      </c>
      <c r="L71" s="36">
        <f t="shared" ca="1" si="11"/>
        <v>1.1371327721733431E-4</v>
      </c>
      <c r="M71" s="36">
        <f t="shared" ca="1" si="12"/>
        <v>1037691233678.4063</v>
      </c>
      <c r="N71" s="36">
        <f t="shared" ca="1" si="13"/>
        <v>262828441421.87589</v>
      </c>
      <c r="O71" s="36">
        <f t="shared" ca="1" si="14"/>
        <v>3980565983.8519073</v>
      </c>
      <c r="P71" s="45">
        <f t="shared" ca="1" si="15"/>
        <v>-1.0663642774274385E-2</v>
      </c>
    </row>
    <row r="72" spans="1:20" x14ac:dyDescent="0.2">
      <c r="A72" s="104">
        <v>1618.5</v>
      </c>
      <c r="B72" s="104">
        <v>-1.0965579996991437E-2</v>
      </c>
      <c r="D72" s="92">
        <f t="shared" si="3"/>
        <v>0.16184999999999999</v>
      </c>
      <c r="E72" s="92">
        <f t="shared" si="4"/>
        <v>-1.0965579996991437E-2</v>
      </c>
      <c r="F72" s="36">
        <f t="shared" si="5"/>
        <v>2.6195422499999999E-2</v>
      </c>
      <c r="G72" s="36">
        <f t="shared" si="6"/>
        <v>4.2397291316249993E-3</v>
      </c>
      <c r="H72" s="36">
        <f t="shared" si="7"/>
        <v>6.8620015995350626E-4</v>
      </c>
      <c r="I72" s="36">
        <f t="shared" si="8"/>
        <v>-1.7747791225130639E-3</v>
      </c>
      <c r="J72" s="36">
        <f t="shared" si="9"/>
        <v>-2.8724800097873937E-4</v>
      </c>
      <c r="K72" s="36">
        <f t="shared" ca="1" si="10"/>
        <v>1.2542940951924453E-2</v>
      </c>
      <c r="L72" s="36">
        <f t="shared" ca="1" si="11"/>
        <v>5.5265055720561717E-4</v>
      </c>
      <c r="M72" s="36">
        <f t="shared" ca="1" si="12"/>
        <v>1037636716493.4569</v>
      </c>
      <c r="N72" s="36">
        <f t="shared" ca="1" si="13"/>
        <v>262814558787.85129</v>
      </c>
      <c r="O72" s="36">
        <f t="shared" ca="1" si="14"/>
        <v>3980354713.1381831</v>
      </c>
      <c r="P72" s="45">
        <f t="shared" ca="1" si="15"/>
        <v>-2.3508520948915888E-2</v>
      </c>
    </row>
    <row r="73" spans="1:20" x14ac:dyDescent="0.2">
      <c r="A73" s="104">
        <v>1622</v>
      </c>
      <c r="B73" s="104">
        <v>-1.8829600012395531E-3</v>
      </c>
      <c r="D73" s="92">
        <f t="shared" si="3"/>
        <v>0.16220000000000001</v>
      </c>
      <c r="E73" s="92">
        <f t="shared" si="4"/>
        <v>-1.8829600012395531E-3</v>
      </c>
      <c r="F73" s="36">
        <f t="shared" si="5"/>
        <v>2.6308840000000003E-2</v>
      </c>
      <c r="G73" s="36">
        <f t="shared" si="6"/>
        <v>4.2672938480000011E-3</v>
      </c>
      <c r="H73" s="36">
        <f t="shared" si="7"/>
        <v>6.9215506214560015E-4</v>
      </c>
      <c r="I73" s="36">
        <f t="shared" si="8"/>
        <v>-3.0541611220105555E-4</v>
      </c>
      <c r="J73" s="36">
        <f t="shared" si="9"/>
        <v>-4.9538493399011215E-5</v>
      </c>
      <c r="K73" s="36">
        <f t="shared" ca="1" si="10"/>
        <v>1.2539708740429431E-2</v>
      </c>
      <c r="L73" s="36">
        <f t="shared" ca="1" si="11"/>
        <v>2.0801337363191561E-4</v>
      </c>
      <c r="M73" s="36">
        <f t="shared" ca="1" si="12"/>
        <v>1037255155867.436</v>
      </c>
      <c r="N73" s="36">
        <f t="shared" ca="1" si="13"/>
        <v>262717395623.15179</v>
      </c>
      <c r="O73" s="36">
        <f t="shared" ca="1" si="14"/>
        <v>3978876051.6908422</v>
      </c>
      <c r="P73" s="45">
        <f t="shared" ca="1" si="15"/>
        <v>-1.4422668741668985E-2</v>
      </c>
    </row>
    <row r="74" spans="1:20" x14ac:dyDescent="0.2">
      <c r="A74" s="104">
        <v>1634.5</v>
      </c>
      <c r="B74" s="104">
        <v>-5.0164599961135536E-3</v>
      </c>
      <c r="D74" s="92">
        <f t="shared" si="3"/>
        <v>0.16345000000000001</v>
      </c>
      <c r="E74" s="92">
        <f t="shared" si="4"/>
        <v>-5.0164599961135536E-3</v>
      </c>
      <c r="F74" s="36">
        <f t="shared" si="5"/>
        <v>2.6715902500000003E-2</v>
      </c>
      <c r="G74" s="36">
        <f t="shared" si="6"/>
        <v>4.366714263625001E-3</v>
      </c>
      <c r="H74" s="36">
        <f t="shared" si="7"/>
        <v>7.1373944638950643E-4</v>
      </c>
      <c r="I74" s="36">
        <f t="shared" si="8"/>
        <v>-8.199403863647604E-4</v>
      </c>
      <c r="J74" s="36">
        <f t="shared" si="9"/>
        <v>-1.340192561513201E-4</v>
      </c>
      <c r="K74" s="36">
        <f t="shared" ca="1" si="10"/>
        <v>1.2528172783116357E-2</v>
      </c>
      <c r="L74" s="36">
        <f t="shared" ca="1" si="11"/>
        <v>3.0781413935802865E-4</v>
      </c>
      <c r="M74" s="36">
        <f t="shared" ca="1" si="12"/>
        <v>1035893291512.4515</v>
      </c>
      <c r="N74" s="36">
        <f t="shared" ca="1" si="13"/>
        <v>262370602450.77023</v>
      </c>
      <c r="O74" s="36">
        <f t="shared" ca="1" si="14"/>
        <v>3973598453.4027376</v>
      </c>
      <c r="P74" s="45">
        <f t="shared" ca="1" si="15"/>
        <v>-1.7544632779229911E-2</v>
      </c>
    </row>
    <row r="75" spans="1:20" x14ac:dyDescent="0.2">
      <c r="A75" s="105">
        <v>3162.5</v>
      </c>
      <c r="B75" s="105">
        <v>-8.3755000014207326E-3</v>
      </c>
      <c r="C75" s="45"/>
      <c r="D75" s="92">
        <f t="shared" si="3"/>
        <v>0.31624999999999998</v>
      </c>
      <c r="E75" s="92">
        <f t="shared" si="4"/>
        <v>-8.3755000014207326E-3</v>
      </c>
      <c r="F75" s="36">
        <f t="shared" si="5"/>
        <v>0.10001406249999999</v>
      </c>
      <c r="G75" s="36">
        <f t="shared" si="6"/>
        <v>3.1629447265624992E-2</v>
      </c>
      <c r="H75" s="36">
        <f t="shared" si="7"/>
        <v>1.0002812697753903E-2</v>
      </c>
      <c r="I75" s="36">
        <f t="shared" si="8"/>
        <v>-2.6487518754493063E-3</v>
      </c>
      <c r="J75" s="36">
        <f t="shared" si="9"/>
        <v>-8.3766778061084306E-4</v>
      </c>
      <c r="K75" s="36">
        <f t="shared" ca="1" si="10"/>
        <v>1.1208114262007586E-2</v>
      </c>
      <c r="L75" s="36">
        <f t="shared" ca="1" si="11"/>
        <v>3.8351794761875315E-4</v>
      </c>
      <c r="M75" s="36">
        <f t="shared" ca="1" si="12"/>
        <v>879184220142.7146</v>
      </c>
      <c r="N75" s="36">
        <f t="shared" ca="1" si="13"/>
        <v>222477886933.11145</v>
      </c>
      <c r="O75" s="36">
        <f t="shared" ca="1" si="14"/>
        <v>3366676774.4445734</v>
      </c>
      <c r="P75" s="45">
        <f t="shared" ca="1" si="15"/>
        <v>-1.958361426342832E-2</v>
      </c>
      <c r="Q75" s="45"/>
      <c r="T75" s="45"/>
    </row>
    <row r="76" spans="1:20" x14ac:dyDescent="0.2">
      <c r="A76" s="104">
        <v>3166.5</v>
      </c>
      <c r="B76" s="104">
        <v>-6.138220000138972E-3</v>
      </c>
      <c r="D76" s="92">
        <f t="shared" si="3"/>
        <v>0.31664999999999999</v>
      </c>
      <c r="E76" s="92">
        <f t="shared" si="4"/>
        <v>-6.138220000138972E-3</v>
      </c>
      <c r="F76" s="36">
        <f t="shared" si="5"/>
        <v>0.10026722249999999</v>
      </c>
      <c r="G76" s="36">
        <f t="shared" si="6"/>
        <v>3.1749616004624996E-2</v>
      </c>
      <c r="H76" s="36">
        <f t="shared" si="7"/>
        <v>1.0053515907864505E-2</v>
      </c>
      <c r="I76" s="36">
        <f t="shared" si="8"/>
        <v>-1.9436673630440053E-3</v>
      </c>
      <c r="J76" s="36">
        <f t="shared" si="9"/>
        <v>-6.1546227050788421E-4</v>
      </c>
      <c r="K76" s="36">
        <f t="shared" ca="1" si="10"/>
        <v>1.1204893165811376E-2</v>
      </c>
      <c r="L76" s="36">
        <f t="shared" ca="1" si="11"/>
        <v>3.0078357428696027E-4</v>
      </c>
      <c r="M76" s="36">
        <f t="shared" ca="1" si="12"/>
        <v>878798728009.11096</v>
      </c>
      <c r="N76" s="36">
        <f t="shared" ca="1" si="13"/>
        <v>222379787005.15332</v>
      </c>
      <c r="O76" s="36">
        <f t="shared" ca="1" si="14"/>
        <v>3365184761.2328095</v>
      </c>
      <c r="P76" s="45">
        <f t="shared" ca="1" si="15"/>
        <v>-1.7343113165950347E-2</v>
      </c>
    </row>
    <row r="77" spans="1:20" x14ac:dyDescent="0.2">
      <c r="A77" s="105">
        <v>3222.5</v>
      </c>
      <c r="B77" s="105">
        <v>-4.8163000028580427E-3</v>
      </c>
      <c r="C77" s="45"/>
      <c r="D77" s="92">
        <f t="shared" si="3"/>
        <v>0.32224999999999998</v>
      </c>
      <c r="E77" s="92">
        <f t="shared" si="4"/>
        <v>-4.8163000028580427E-3</v>
      </c>
      <c r="F77" s="36">
        <f t="shared" si="5"/>
        <v>0.10384506249999999</v>
      </c>
      <c r="G77" s="36">
        <f t="shared" si="6"/>
        <v>3.3464071390624996E-2</v>
      </c>
      <c r="H77" s="36">
        <f t="shared" si="7"/>
        <v>1.0783797005628903E-2</v>
      </c>
      <c r="I77" s="36">
        <f t="shared" si="8"/>
        <v>-1.5520526759210042E-3</v>
      </c>
      <c r="J77" s="36">
        <f t="shared" si="9"/>
        <v>-5.0014897481554356E-4</v>
      </c>
      <c r="K77" s="36">
        <f t="shared" ca="1" si="10"/>
        <v>1.1159926425906094E-2</v>
      </c>
      <c r="L77" s="36">
        <f t="shared" ca="1" si="11"/>
        <v>2.5523981090314171E-4</v>
      </c>
      <c r="M77" s="36">
        <f t="shared" ca="1" si="12"/>
        <v>873415023643.14807</v>
      </c>
      <c r="N77" s="36">
        <f t="shared" ca="1" si="13"/>
        <v>221009761702.83694</v>
      </c>
      <c r="O77" s="36">
        <f t="shared" ca="1" si="14"/>
        <v>3344348143.1235995</v>
      </c>
      <c r="P77" s="45">
        <f t="shared" ca="1" si="15"/>
        <v>-1.5976226428764138E-2</v>
      </c>
      <c r="Q77" s="45"/>
      <c r="T77" s="45"/>
    </row>
    <row r="78" spans="1:20" x14ac:dyDescent="0.2">
      <c r="A78" s="104">
        <v>3492</v>
      </c>
      <c r="B78" s="104">
        <v>-5.4545599996345118E-3</v>
      </c>
      <c r="D78" s="92">
        <f t="shared" si="3"/>
        <v>0.34920000000000001</v>
      </c>
      <c r="E78" s="92">
        <f t="shared" si="4"/>
        <v>-5.4545599996345118E-3</v>
      </c>
      <c r="F78" s="36">
        <f t="shared" si="5"/>
        <v>0.12194064</v>
      </c>
      <c r="G78" s="36">
        <f t="shared" si="6"/>
        <v>4.2581671488000003E-2</v>
      </c>
      <c r="H78" s="36">
        <f t="shared" si="7"/>
        <v>1.4869519683609601E-2</v>
      </c>
      <c r="I78" s="36">
        <f t="shared" si="8"/>
        <v>-1.9047323518723716E-3</v>
      </c>
      <c r="J78" s="36">
        <f t="shared" si="9"/>
        <v>-6.6513253727383222E-4</v>
      </c>
      <c r="K78" s="36">
        <f t="shared" ca="1" si="10"/>
        <v>1.0946881633419683E-2</v>
      </c>
      <c r="L78" s="36">
        <f t="shared" ca="1" si="11"/>
        <v>2.6900728764248349E-4</v>
      </c>
      <c r="M78" s="36">
        <f t="shared" ca="1" si="12"/>
        <v>847848157386.4823</v>
      </c>
      <c r="N78" s="36">
        <f t="shared" ca="1" si="13"/>
        <v>214504071519.67496</v>
      </c>
      <c r="O78" s="36">
        <f t="shared" ca="1" si="14"/>
        <v>3245410181.9550138</v>
      </c>
      <c r="P78" s="45">
        <f t="shared" ca="1" si="15"/>
        <v>-1.6401441633054195E-2</v>
      </c>
    </row>
    <row r="79" spans="1:20" x14ac:dyDescent="0.2">
      <c r="A79" s="105">
        <v>4280</v>
      </c>
      <c r="B79" s="105">
        <v>7.2895999983302318E-3</v>
      </c>
      <c r="C79" s="45"/>
      <c r="D79" s="92">
        <f t="shared" si="3"/>
        <v>0.42799999999999999</v>
      </c>
      <c r="E79" s="92">
        <f t="shared" si="4"/>
        <v>7.2895999983302318E-3</v>
      </c>
      <c r="F79" s="36">
        <f t="shared" si="5"/>
        <v>0.18318399999999999</v>
      </c>
      <c r="G79" s="36">
        <f t="shared" si="6"/>
        <v>7.8402751999999992E-2</v>
      </c>
      <c r="H79" s="36">
        <f t="shared" si="7"/>
        <v>3.3556377855999991E-2</v>
      </c>
      <c r="I79" s="36">
        <f t="shared" si="8"/>
        <v>3.1199487992853393E-3</v>
      </c>
      <c r="J79" s="36">
        <f t="shared" si="9"/>
        <v>1.3353380860941253E-3</v>
      </c>
      <c r="K79" s="36">
        <f t="shared" ca="1" si="10"/>
        <v>1.0355848534528299E-2</v>
      </c>
      <c r="L79" s="36">
        <f t="shared" ca="1" si="11"/>
        <v>9.401880085736791E-6</v>
      </c>
      <c r="M79" s="36">
        <f t="shared" ca="1" si="12"/>
        <v>776278355550.3335</v>
      </c>
      <c r="N79" s="36">
        <f t="shared" ca="1" si="13"/>
        <v>196296939241.39545</v>
      </c>
      <c r="O79" s="36">
        <f t="shared" ca="1" si="14"/>
        <v>2968578941.9716864</v>
      </c>
      <c r="P79" s="45">
        <f t="shared" ca="1" si="15"/>
        <v>-3.0662485361980674E-3</v>
      </c>
      <c r="Q79" s="45"/>
      <c r="T79" s="45"/>
    </row>
    <row r="80" spans="1:20" x14ac:dyDescent="0.2">
      <c r="A80" s="104">
        <v>4284.5</v>
      </c>
      <c r="B80" s="104">
        <v>-1.3184599956730381E-3</v>
      </c>
      <c r="D80" s="92">
        <f t="shared" si="3"/>
        <v>0.42845</v>
      </c>
      <c r="E80" s="92">
        <f t="shared" si="4"/>
        <v>-1.3184599956730381E-3</v>
      </c>
      <c r="F80" s="36">
        <f t="shared" si="5"/>
        <v>0.18356940250000001</v>
      </c>
      <c r="G80" s="36">
        <f t="shared" si="6"/>
        <v>7.8650310501125004E-2</v>
      </c>
      <c r="H80" s="36">
        <f t="shared" si="7"/>
        <v>3.369772553420701E-2</v>
      </c>
      <c r="I80" s="36">
        <f t="shared" si="8"/>
        <v>-5.6489418514611321E-4</v>
      </c>
      <c r="J80" s="36">
        <f t="shared" si="9"/>
        <v>-2.420289136258522E-4</v>
      </c>
      <c r="K80" s="36">
        <f t="shared" ca="1" si="10"/>
        <v>1.0352609846746607E-2</v>
      </c>
      <c r="L80" s="36">
        <f t="shared" ca="1" si="11"/>
        <v>1.3621387126663733E-4</v>
      </c>
      <c r="M80" s="36">
        <f t="shared" ca="1" si="12"/>
        <v>775883017168.31152</v>
      </c>
      <c r="N80" s="36">
        <f t="shared" ca="1" si="13"/>
        <v>196196385190.78888</v>
      </c>
      <c r="O80" s="36">
        <f t="shared" ca="1" si="14"/>
        <v>2967050326.2379918</v>
      </c>
      <c r="P80" s="45">
        <f t="shared" ca="1" si="15"/>
        <v>-1.1671069842419645E-2</v>
      </c>
    </row>
    <row r="81" spans="1:20" x14ac:dyDescent="0.2">
      <c r="A81" s="105">
        <v>4442</v>
      </c>
      <c r="B81" s="105">
        <v>1.7399440002918709E-2</v>
      </c>
      <c r="C81" s="45"/>
      <c r="D81" s="92">
        <f t="shared" si="3"/>
        <v>0.44419999999999998</v>
      </c>
      <c r="E81" s="92">
        <f t="shared" si="4"/>
        <v>1.7399440002918709E-2</v>
      </c>
      <c r="F81" s="36">
        <f t="shared" si="5"/>
        <v>0.19731363999999998</v>
      </c>
      <c r="G81" s="36">
        <f t="shared" si="6"/>
        <v>8.7646718887999991E-2</v>
      </c>
      <c r="H81" s="36">
        <f t="shared" si="7"/>
        <v>3.8932672530049596E-2</v>
      </c>
      <c r="I81" s="36">
        <f t="shared" si="8"/>
        <v>7.7288312492964899E-3</v>
      </c>
      <c r="J81" s="36">
        <f t="shared" si="9"/>
        <v>3.4331468409375008E-3</v>
      </c>
      <c r="K81" s="36">
        <f t="shared" ca="1" si="10"/>
        <v>1.0240232382591139E-2</v>
      </c>
      <c r="L81" s="36">
        <f t="shared" ca="1" si="11"/>
        <v>5.1254253750956344E-5</v>
      </c>
      <c r="M81" s="36">
        <f t="shared" ca="1" si="12"/>
        <v>762140181735.55566</v>
      </c>
      <c r="N81" s="36">
        <f t="shared" ca="1" si="13"/>
        <v>192701038555.28015</v>
      </c>
      <c r="O81" s="36">
        <f t="shared" ca="1" si="14"/>
        <v>2913916188.7445498</v>
      </c>
      <c r="P81" s="45">
        <f t="shared" ca="1" si="15"/>
        <v>7.1592076203275696E-3</v>
      </c>
      <c r="Q81" s="45"/>
      <c r="T81" s="45"/>
    </row>
    <row r="82" spans="1:20" x14ac:dyDescent="0.2">
      <c r="A82" s="104">
        <v>4442.5</v>
      </c>
      <c r="B82" s="104">
        <v>3.5541000033845194E-3</v>
      </c>
      <c r="D82" s="92">
        <f t="shared" si="3"/>
        <v>0.44424999999999998</v>
      </c>
      <c r="E82" s="92">
        <f t="shared" si="4"/>
        <v>3.5541000033845194E-3</v>
      </c>
      <c r="F82" s="36">
        <f t="shared" si="5"/>
        <v>0.19735806249999999</v>
      </c>
      <c r="G82" s="36">
        <f t="shared" si="6"/>
        <v>8.7676319265624983E-2</v>
      </c>
      <c r="H82" s="36">
        <f t="shared" si="7"/>
        <v>3.8950204833753901E-2</v>
      </c>
      <c r="I82" s="36">
        <f t="shared" si="8"/>
        <v>1.5789089265035726E-3</v>
      </c>
      <c r="J82" s="36">
        <f t="shared" si="9"/>
        <v>7.0143029059921208E-4</v>
      </c>
      <c r="K82" s="36">
        <f t="shared" ca="1" si="10"/>
        <v>1.023987865252849E-2</v>
      </c>
      <c r="L82" s="36">
        <f t="shared" ca="1" si="11"/>
        <v>4.4699636145349383E-5</v>
      </c>
      <c r="M82" s="36">
        <f t="shared" ca="1" si="12"/>
        <v>762096843879.03052</v>
      </c>
      <c r="N82" s="36">
        <f t="shared" ca="1" si="13"/>
        <v>192690016440.31049</v>
      </c>
      <c r="O82" s="36">
        <f t="shared" ca="1" si="14"/>
        <v>2913748643.0722113</v>
      </c>
      <c r="P82" s="45">
        <f t="shared" ca="1" si="15"/>
        <v>-6.6857786491439711E-3</v>
      </c>
    </row>
    <row r="83" spans="1:20" x14ac:dyDescent="0.2">
      <c r="A83" s="105">
        <v>4451.5</v>
      </c>
      <c r="B83" s="105">
        <v>1.3379800002439879E-3</v>
      </c>
      <c r="C83" s="45"/>
      <c r="D83" s="92">
        <f t="shared" si="3"/>
        <v>0.44514999999999999</v>
      </c>
      <c r="E83" s="92">
        <f t="shared" si="4"/>
        <v>1.3379800002439879E-3</v>
      </c>
      <c r="F83" s="36">
        <f t="shared" si="5"/>
        <v>0.19815852249999999</v>
      </c>
      <c r="G83" s="36">
        <f t="shared" si="6"/>
        <v>8.8210266290875E-2</v>
      </c>
      <c r="H83" s="36">
        <f t="shared" si="7"/>
        <v>3.9266800039383001E-2</v>
      </c>
      <c r="I83" s="36">
        <f t="shared" si="8"/>
        <v>5.9560179710861118E-4</v>
      </c>
      <c r="J83" s="36">
        <f t="shared" si="9"/>
        <v>2.6513213998289827E-4</v>
      </c>
      <c r="K83" s="36">
        <f t="shared" ca="1" si="10"/>
        <v>1.023351478398561E-2</v>
      </c>
      <c r="L83" s="36">
        <f t="shared" ca="1" si="11"/>
        <v>7.913053908875711E-5</v>
      </c>
      <c r="M83" s="36">
        <f t="shared" ca="1" si="12"/>
        <v>761317075556.80652</v>
      </c>
      <c r="N83" s="36">
        <f t="shared" ca="1" si="13"/>
        <v>192491698450.9838</v>
      </c>
      <c r="O83" s="36">
        <f t="shared" ca="1" si="14"/>
        <v>2910734044.5677123</v>
      </c>
      <c r="P83" s="45">
        <f t="shared" ca="1" si="15"/>
        <v>-8.895534783741622E-3</v>
      </c>
      <c r="Q83" s="45"/>
      <c r="T83" s="45"/>
    </row>
    <row r="84" spans="1:20" x14ac:dyDescent="0.2">
      <c r="A84" s="104">
        <v>4477</v>
      </c>
      <c r="B84" s="104">
        <v>-7.743599999230355E-4</v>
      </c>
      <c r="D84" s="92">
        <f t="shared" si="3"/>
        <v>0.44769999999999999</v>
      </c>
      <c r="E84" s="92">
        <f t="shared" si="4"/>
        <v>-7.743599999230355E-4</v>
      </c>
      <c r="F84" s="36">
        <f t="shared" si="5"/>
        <v>0.20043528999999999</v>
      </c>
      <c r="G84" s="36">
        <f t="shared" si="6"/>
        <v>8.9734879332999992E-2</v>
      </c>
      <c r="H84" s="36">
        <f t="shared" si="7"/>
        <v>4.0174305477384098E-2</v>
      </c>
      <c r="I84" s="36">
        <f t="shared" si="8"/>
        <v>-3.4668097196554297E-4</v>
      </c>
      <c r="J84" s="36">
        <f t="shared" si="9"/>
        <v>-1.5520907114897358E-4</v>
      </c>
      <c r="K84" s="36">
        <f t="shared" ca="1" si="10"/>
        <v>1.0215517496289394E-2</v>
      </c>
      <c r="L84" s="36">
        <f t="shared" ca="1" si="11"/>
        <v>1.2077740738175637E-4</v>
      </c>
      <c r="M84" s="36">
        <f t="shared" ca="1" si="12"/>
        <v>759110951464.99341</v>
      </c>
      <c r="N84" s="36">
        <f t="shared" ca="1" si="13"/>
        <v>191930620924.26416</v>
      </c>
      <c r="O84" s="36">
        <f t="shared" ca="1" si="14"/>
        <v>2902205264.0306549</v>
      </c>
      <c r="P84" s="45">
        <f t="shared" ca="1" si="15"/>
        <v>-1.0989877496212429E-2</v>
      </c>
    </row>
    <row r="85" spans="1:20" x14ac:dyDescent="0.2">
      <c r="A85" s="105">
        <v>4481</v>
      </c>
      <c r="B85" s="105">
        <v>-8.5370799934025854E-3</v>
      </c>
      <c r="C85" s="45"/>
      <c r="D85" s="92">
        <f t="shared" ref="D85:D148" si="16">A85/A$18</f>
        <v>0.4481</v>
      </c>
      <c r="E85" s="92">
        <f t="shared" ref="E85:E148" si="17">B85/B$18</f>
        <v>-8.5370799934025854E-3</v>
      </c>
      <c r="F85" s="36">
        <f t="shared" ref="F85:F148" si="18">D85*D85</f>
        <v>0.20079361000000001</v>
      </c>
      <c r="G85" s="36">
        <f t="shared" ref="G85:G148" si="19">D85*F85</f>
        <v>8.9975616641000011E-2</v>
      </c>
      <c r="H85" s="36">
        <f t="shared" ref="H85:H148" si="20">F85*F85</f>
        <v>4.0318073816832105E-2</v>
      </c>
      <c r="I85" s="36">
        <f t="shared" ref="I85:I148" si="21">E85*D85</f>
        <v>-3.8254655450436987E-3</v>
      </c>
      <c r="J85" s="36">
        <f t="shared" ref="J85:J148" si="22">I85*D85</f>
        <v>-1.7141911107340813E-3</v>
      </c>
      <c r="K85" s="36">
        <f t="shared" ref="K85:K148" ca="1" si="23">+E$4+E$5*D85+E$6*D85^2</f>
        <v>1.021269890888684E-2</v>
      </c>
      <c r="L85" s="36">
        <f t="shared" ref="L85:L148" ca="1" si="24">+(K85-E85)^2</f>
        <v>3.5155420888473765E-4</v>
      </c>
      <c r="M85" s="36">
        <f t="shared" ref="M85:M148" ca="1" si="25">(M$1-M$2*D85+M$3*F85)^2</f>
        <v>758765324301.30029</v>
      </c>
      <c r="N85" s="36">
        <f t="shared" ref="N85:N148" ca="1" si="26">(-M$2+M$4*D85-M$5*F85)^2</f>
        <v>191842719131.26166</v>
      </c>
      <c r="O85" s="36">
        <f t="shared" ref="O85:O148" ca="1" si="27">+(M$3-D85*M$5+F85*M$6)^2</f>
        <v>2900869102.4783568</v>
      </c>
      <c r="P85" s="45">
        <f t="shared" ref="P85:P148" ca="1" si="28">+E85-K85</f>
        <v>-1.8749778902289425E-2</v>
      </c>
      <c r="Q85" s="45"/>
      <c r="T85" s="45"/>
    </row>
    <row r="86" spans="1:20" x14ac:dyDescent="0.2">
      <c r="A86" s="104">
        <v>4502.5</v>
      </c>
      <c r="B86" s="104">
        <v>7.1132999946712516E-3</v>
      </c>
      <c r="D86" s="92">
        <f t="shared" si="16"/>
        <v>0.45024999999999998</v>
      </c>
      <c r="E86" s="92">
        <f t="shared" si="17"/>
        <v>7.1132999946712516E-3</v>
      </c>
      <c r="F86" s="36">
        <f t="shared" si="18"/>
        <v>0.2027250625</v>
      </c>
      <c r="G86" s="36">
        <f t="shared" si="19"/>
        <v>9.1276959390624995E-2</v>
      </c>
      <c r="H86" s="36">
        <f t="shared" si="20"/>
        <v>4.1097450965628904E-2</v>
      </c>
      <c r="I86" s="36">
        <f t="shared" si="21"/>
        <v>3.2027633226007308E-3</v>
      </c>
      <c r="J86" s="36">
        <f t="shared" si="22"/>
        <v>1.4420441860009789E-3</v>
      </c>
      <c r="K86" s="36">
        <f t="shared" ca="1" si="23"/>
        <v>1.0197569986330545E-2</v>
      </c>
      <c r="L86" s="36">
        <f t="shared" ca="1" si="24"/>
        <v>9.5127213814500175E-6</v>
      </c>
      <c r="M86" s="36">
        <f t="shared" ca="1" si="25"/>
        <v>756909581303.45862</v>
      </c>
      <c r="N86" s="36">
        <f t="shared" ca="1" si="26"/>
        <v>191370759295.00769</v>
      </c>
      <c r="O86" s="36">
        <f t="shared" ca="1" si="27"/>
        <v>2893695061.8315816</v>
      </c>
      <c r="P86" s="45">
        <f t="shared" ca="1" si="28"/>
        <v>-3.0842699916592935E-3</v>
      </c>
    </row>
    <row r="87" spans="1:20" x14ac:dyDescent="0.2">
      <c r="A87" s="105">
        <v>4506.5</v>
      </c>
      <c r="B87" s="105">
        <v>3.5057999775744975E-4</v>
      </c>
      <c r="C87" s="45"/>
      <c r="D87" s="92">
        <f t="shared" si="16"/>
        <v>0.45065</v>
      </c>
      <c r="E87" s="92">
        <f t="shared" si="17"/>
        <v>3.5057999775744975E-4</v>
      </c>
      <c r="F87" s="36">
        <f t="shared" si="18"/>
        <v>0.2030854225</v>
      </c>
      <c r="G87" s="36">
        <f t="shared" si="19"/>
        <v>9.1520445649624999E-2</v>
      </c>
      <c r="H87" s="36">
        <f t="shared" si="20"/>
        <v>4.1243688832003508E-2</v>
      </c>
      <c r="I87" s="36">
        <f t="shared" si="21"/>
        <v>1.5798887598939473E-4</v>
      </c>
      <c r="J87" s="36">
        <f t="shared" si="22"/>
        <v>7.119768696462073E-5</v>
      </c>
      <c r="K87" s="36">
        <f t="shared" ca="1" si="23"/>
        <v>1.019475920720052E-2</v>
      </c>
      <c r="L87" s="36">
        <f t="shared" ca="1" si="24"/>
        <v>9.6907864307631188E-5</v>
      </c>
      <c r="M87" s="36">
        <f t="shared" ca="1" si="25"/>
        <v>756564699239.96704</v>
      </c>
      <c r="N87" s="36">
        <f t="shared" ca="1" si="26"/>
        <v>191283048073.03543</v>
      </c>
      <c r="O87" s="36">
        <f t="shared" ca="1" si="27"/>
        <v>2892361812.1021137</v>
      </c>
      <c r="P87" s="45">
        <f t="shared" ca="1" si="28"/>
        <v>-9.8441792094430703E-3</v>
      </c>
      <c r="Q87" s="45"/>
      <c r="R87" s="45"/>
      <c r="S87" s="45"/>
      <c r="T87" s="45"/>
    </row>
    <row r="88" spans="1:20" x14ac:dyDescent="0.2">
      <c r="A88" s="104">
        <v>4506.5</v>
      </c>
      <c r="B88" s="104">
        <v>4.350579998572357E-3</v>
      </c>
      <c r="D88" s="92">
        <f t="shared" si="16"/>
        <v>0.45065</v>
      </c>
      <c r="E88" s="92">
        <f t="shared" si="17"/>
        <v>4.350579998572357E-3</v>
      </c>
      <c r="F88" s="36">
        <f t="shared" si="18"/>
        <v>0.2030854225</v>
      </c>
      <c r="G88" s="36">
        <f t="shared" si="19"/>
        <v>9.1520445649624999E-2</v>
      </c>
      <c r="H88" s="36">
        <f t="shared" si="20"/>
        <v>4.1243688832003508E-2</v>
      </c>
      <c r="I88" s="36">
        <f t="shared" si="21"/>
        <v>1.9605888763566327E-3</v>
      </c>
      <c r="J88" s="36">
        <f t="shared" si="22"/>
        <v>8.8353937713011655E-4</v>
      </c>
      <c r="K88" s="36">
        <f t="shared" ca="1" si="23"/>
        <v>1.019475920720052E-2</v>
      </c>
      <c r="L88" s="36">
        <f t="shared" ca="1" si="24"/>
        <v>3.4154430622561703E-5</v>
      </c>
      <c r="M88" s="36">
        <f t="shared" ca="1" si="25"/>
        <v>756564699239.96704</v>
      </c>
      <c r="N88" s="36">
        <f t="shared" ca="1" si="26"/>
        <v>191283048073.03543</v>
      </c>
      <c r="O88" s="36">
        <f t="shared" ca="1" si="27"/>
        <v>2892361812.1021137</v>
      </c>
      <c r="P88" s="45">
        <f t="shared" ca="1" si="28"/>
        <v>-5.844179208628163E-3</v>
      </c>
    </row>
    <row r="89" spans="1:20" x14ac:dyDescent="0.2">
      <c r="A89" s="105">
        <v>4515</v>
      </c>
      <c r="B89" s="105">
        <v>-1.1020199999620672E-2</v>
      </c>
      <c r="C89" s="45"/>
      <c r="D89" s="92">
        <f t="shared" si="16"/>
        <v>0.45150000000000001</v>
      </c>
      <c r="E89" s="92">
        <f t="shared" si="17"/>
        <v>-1.1020199999620672E-2</v>
      </c>
      <c r="F89" s="36">
        <f t="shared" si="18"/>
        <v>0.20385225000000001</v>
      </c>
      <c r="G89" s="36">
        <f t="shared" si="19"/>
        <v>9.2039290875000013E-2</v>
      </c>
      <c r="H89" s="36">
        <f t="shared" si="20"/>
        <v>4.1555739830062506E-2</v>
      </c>
      <c r="I89" s="36">
        <f t="shared" si="21"/>
        <v>-4.9756202998287339E-3</v>
      </c>
      <c r="J89" s="36">
        <f t="shared" si="22"/>
        <v>-2.2464925653726733E-3</v>
      </c>
      <c r="K89" s="36">
        <f t="shared" ca="1" si="23"/>
        <v>1.0188790368357827E-2</v>
      </c>
      <c r="L89" s="36">
        <f t="shared" ca="1" si="24"/>
        <v>4.4982127242900474E-4</v>
      </c>
      <c r="M89" s="36">
        <f t="shared" ca="1" si="25"/>
        <v>755832212575.70837</v>
      </c>
      <c r="N89" s="36">
        <f t="shared" ca="1" si="26"/>
        <v>191096760891.47827</v>
      </c>
      <c r="O89" s="36">
        <f t="shared" ca="1" si="27"/>
        <v>2889530171.609807</v>
      </c>
      <c r="P89" s="45">
        <f t="shared" ca="1" si="28"/>
        <v>-2.1208990367978499E-2</v>
      </c>
      <c r="Q89" s="45"/>
      <c r="R89" s="45"/>
      <c r="S89" s="45"/>
      <c r="T89" s="45"/>
    </row>
    <row r="90" spans="1:20" x14ac:dyDescent="0.2">
      <c r="A90" s="104">
        <v>4656</v>
      </c>
      <c r="B90" s="104">
        <v>-2.4060799987637438E-3</v>
      </c>
      <c r="D90" s="92">
        <f t="shared" si="16"/>
        <v>0.46560000000000001</v>
      </c>
      <c r="E90" s="92">
        <f t="shared" si="17"/>
        <v>-2.4060799987637438E-3</v>
      </c>
      <c r="F90" s="36">
        <f t="shared" si="18"/>
        <v>0.21678336000000001</v>
      </c>
      <c r="G90" s="36">
        <f t="shared" si="19"/>
        <v>0.100934332416</v>
      </c>
      <c r="H90" s="36">
        <f t="shared" si="20"/>
        <v>4.6995025172889601E-2</v>
      </c>
      <c r="I90" s="36">
        <f t="shared" si="21"/>
        <v>-1.1202708474243991E-3</v>
      </c>
      <c r="J90" s="36">
        <f t="shared" si="22"/>
        <v>-5.2159810656080029E-4</v>
      </c>
      <c r="K90" s="36">
        <f t="shared" ca="1" si="23"/>
        <v>1.0090584700892564E-2</v>
      </c>
      <c r="L90" s="36">
        <f t="shared" ca="1" si="24"/>
        <v>1.5616662861563609E-4</v>
      </c>
      <c r="M90" s="36">
        <f t="shared" ca="1" si="25"/>
        <v>743758253561.40491</v>
      </c>
      <c r="N90" s="36">
        <f t="shared" ca="1" si="26"/>
        <v>188026202657.00439</v>
      </c>
      <c r="O90" s="36">
        <f t="shared" ca="1" si="27"/>
        <v>2842857989.8245363</v>
      </c>
      <c r="P90" s="45">
        <f t="shared" ca="1" si="28"/>
        <v>-1.2496664699656308E-2</v>
      </c>
    </row>
    <row r="91" spans="1:20" x14ac:dyDescent="0.2">
      <c r="A91" s="105">
        <v>4673</v>
      </c>
      <c r="B91" s="105">
        <v>-1.147639995906502E-3</v>
      </c>
      <c r="C91" s="45"/>
      <c r="D91" s="92">
        <f t="shared" si="16"/>
        <v>0.46729999999999999</v>
      </c>
      <c r="E91" s="92">
        <f t="shared" si="17"/>
        <v>-1.147639995906502E-3</v>
      </c>
      <c r="F91" s="36">
        <f t="shared" si="18"/>
        <v>0.21836928999999999</v>
      </c>
      <c r="G91" s="36">
        <f t="shared" si="19"/>
        <v>0.102043969217</v>
      </c>
      <c r="H91" s="36">
        <f t="shared" si="20"/>
        <v>4.76851468151041E-2</v>
      </c>
      <c r="I91" s="36">
        <f t="shared" si="21"/>
        <v>-5.3629217008710841E-4</v>
      </c>
      <c r="J91" s="36">
        <f t="shared" si="22"/>
        <v>-2.5060933108170578E-4</v>
      </c>
      <c r="K91" s="36">
        <f t="shared" ca="1" si="23"/>
        <v>1.0078847110190711E-2</v>
      </c>
      <c r="L91" s="36">
        <f t="shared" ca="1" si="24"/>
        <v>1.2603401274336698E-4</v>
      </c>
      <c r="M91" s="36">
        <f t="shared" ca="1" si="25"/>
        <v>742312271225.27344</v>
      </c>
      <c r="N91" s="36">
        <f t="shared" ca="1" si="26"/>
        <v>187658485395.50378</v>
      </c>
      <c r="O91" s="36">
        <f t="shared" ca="1" si="27"/>
        <v>2837268920.6870255</v>
      </c>
      <c r="P91" s="45">
        <f t="shared" ca="1" si="28"/>
        <v>-1.1226487106097213E-2</v>
      </c>
      <c r="Q91" s="45"/>
      <c r="R91" s="45"/>
      <c r="S91" s="45"/>
      <c r="T91" s="45"/>
    </row>
    <row r="92" spans="1:20" x14ac:dyDescent="0.2">
      <c r="A92" s="104">
        <v>4754.5</v>
      </c>
      <c r="B92" s="104">
        <v>-1.8938059998617973E-2</v>
      </c>
      <c r="D92" s="92">
        <f t="shared" si="16"/>
        <v>0.47544999999999998</v>
      </c>
      <c r="E92" s="92">
        <f t="shared" si="17"/>
        <v>-1.8938059998617973E-2</v>
      </c>
      <c r="F92" s="36">
        <f t="shared" si="18"/>
        <v>0.22605270249999998</v>
      </c>
      <c r="G92" s="36">
        <f t="shared" si="19"/>
        <v>0.10747675740362499</v>
      </c>
      <c r="H92" s="36">
        <f t="shared" si="20"/>
        <v>5.1099824307553499E-2</v>
      </c>
      <c r="I92" s="36">
        <f t="shared" si="21"/>
        <v>-9.0041006263429143E-3</v>
      </c>
      <c r="J92" s="36">
        <f t="shared" si="22"/>
        <v>-4.2809996427947382E-3</v>
      </c>
      <c r="K92" s="36">
        <f t="shared" ca="1" si="23"/>
        <v>1.0022882988393544E-2</v>
      </c>
      <c r="L92" s="36">
        <f t="shared" ca="1" si="24"/>
        <v>8.3873621869693163E-4</v>
      </c>
      <c r="M92" s="36">
        <f t="shared" ca="1" si="25"/>
        <v>735409051472.67725</v>
      </c>
      <c r="N92" s="36">
        <f t="shared" ca="1" si="26"/>
        <v>185903019688.85938</v>
      </c>
      <c r="O92" s="36">
        <f t="shared" ca="1" si="27"/>
        <v>2810587542.607275</v>
      </c>
      <c r="P92" s="45">
        <f t="shared" ca="1" si="28"/>
        <v>-2.8960942987011518E-2</v>
      </c>
    </row>
    <row r="93" spans="1:20" x14ac:dyDescent="0.2">
      <c r="A93" s="105">
        <v>4754.5</v>
      </c>
      <c r="B93" s="105">
        <v>-9.9380600004224107E-3</v>
      </c>
      <c r="C93" s="45"/>
      <c r="D93" s="92">
        <f t="shared" si="16"/>
        <v>0.47544999999999998</v>
      </c>
      <c r="E93" s="92">
        <f t="shared" si="17"/>
        <v>-9.9380600004224107E-3</v>
      </c>
      <c r="F93" s="36">
        <f t="shared" si="18"/>
        <v>0.22605270249999998</v>
      </c>
      <c r="G93" s="36">
        <f t="shared" si="19"/>
        <v>0.10747675740362499</v>
      </c>
      <c r="H93" s="36">
        <f t="shared" si="20"/>
        <v>5.1099824307553499E-2</v>
      </c>
      <c r="I93" s="36">
        <f t="shared" si="21"/>
        <v>-4.7250506272008353E-3</v>
      </c>
      <c r="J93" s="36">
        <f t="shared" si="22"/>
        <v>-2.2465253207026368E-3</v>
      </c>
      <c r="K93" s="36">
        <f t="shared" ca="1" si="23"/>
        <v>1.0022882988393544E-2</v>
      </c>
      <c r="L93" s="36">
        <f t="shared" ca="1" si="24"/>
        <v>3.9843924500276081E-4</v>
      </c>
      <c r="M93" s="36">
        <f t="shared" ca="1" si="25"/>
        <v>735409051472.67725</v>
      </c>
      <c r="N93" s="36">
        <f t="shared" ca="1" si="26"/>
        <v>185903019688.85938</v>
      </c>
      <c r="O93" s="36">
        <f t="shared" ca="1" si="27"/>
        <v>2810587542.607275</v>
      </c>
      <c r="P93" s="45">
        <f t="shared" ca="1" si="28"/>
        <v>-1.9960942988815955E-2</v>
      </c>
      <c r="Q93" s="45"/>
      <c r="R93" s="45"/>
      <c r="S93" s="45"/>
      <c r="T93" s="45"/>
    </row>
    <row r="94" spans="1:20" x14ac:dyDescent="0.2">
      <c r="A94" s="104">
        <v>4767</v>
      </c>
      <c r="B94" s="104">
        <v>-7.0715599940740503E-3</v>
      </c>
      <c r="D94" s="92">
        <f t="shared" si="16"/>
        <v>0.47670000000000001</v>
      </c>
      <c r="E94" s="92">
        <f t="shared" si="17"/>
        <v>-7.0715599940740503E-3</v>
      </c>
      <c r="F94" s="36">
        <f t="shared" si="18"/>
        <v>0.22724289</v>
      </c>
      <c r="G94" s="36">
        <f t="shared" si="19"/>
        <v>0.10832668566300001</v>
      </c>
      <c r="H94" s="36">
        <f t="shared" si="20"/>
        <v>5.1639331055552101E-2</v>
      </c>
      <c r="I94" s="36">
        <f t="shared" si="21"/>
        <v>-3.3710126491751E-3</v>
      </c>
      <c r="J94" s="36">
        <f t="shared" si="22"/>
        <v>-1.6069617298617703E-3</v>
      </c>
      <c r="K94" s="36">
        <f t="shared" ca="1" si="23"/>
        <v>1.0014344508248903E-2</v>
      </c>
      <c r="L94" s="36">
        <f t="shared" ca="1" si="24"/>
        <v>2.9192813266249975E-4</v>
      </c>
      <c r="M94" s="36">
        <f t="shared" ca="1" si="25"/>
        <v>734354509758.36902</v>
      </c>
      <c r="N94" s="36">
        <f t="shared" ca="1" si="26"/>
        <v>185634859396.89941</v>
      </c>
      <c r="O94" s="36">
        <f t="shared" ca="1" si="27"/>
        <v>2806511851.908628</v>
      </c>
      <c r="P94" s="45">
        <f t="shared" ca="1" si="28"/>
        <v>-1.7085904502322953E-2</v>
      </c>
    </row>
    <row r="95" spans="1:20" x14ac:dyDescent="0.2">
      <c r="A95" s="105">
        <v>4767</v>
      </c>
      <c r="B95" s="105">
        <v>9.2844000027980655E-4</v>
      </c>
      <c r="C95" s="45"/>
      <c r="D95" s="92">
        <f t="shared" si="16"/>
        <v>0.47670000000000001</v>
      </c>
      <c r="E95" s="92">
        <f t="shared" si="17"/>
        <v>9.2844000027980655E-4</v>
      </c>
      <c r="F95" s="36">
        <f t="shared" si="18"/>
        <v>0.22724289</v>
      </c>
      <c r="G95" s="36">
        <f t="shared" si="19"/>
        <v>0.10832668566300001</v>
      </c>
      <c r="H95" s="36">
        <f t="shared" si="20"/>
        <v>5.1639331055552101E-2</v>
      </c>
      <c r="I95" s="36">
        <f t="shared" si="21"/>
        <v>4.4258734813338381E-4</v>
      </c>
      <c r="J95" s="36">
        <f t="shared" si="22"/>
        <v>2.1098138885518406E-4</v>
      </c>
      <c r="K95" s="36">
        <f t="shared" ca="1" si="23"/>
        <v>1.0014344508248903E-2</v>
      </c>
      <c r="L95" s="36">
        <f t="shared" ca="1" si="24"/>
        <v>8.2553660727933148E-5</v>
      </c>
      <c r="M95" s="36">
        <f t="shared" ca="1" si="25"/>
        <v>734354509758.36902</v>
      </c>
      <c r="N95" s="36">
        <f t="shared" ca="1" si="26"/>
        <v>185634859396.89941</v>
      </c>
      <c r="O95" s="36">
        <f t="shared" ca="1" si="27"/>
        <v>2806511851.908628</v>
      </c>
      <c r="P95" s="45">
        <f t="shared" ca="1" si="28"/>
        <v>-9.0859045079690962E-3</v>
      </c>
      <c r="Q95" s="45"/>
      <c r="R95" s="45"/>
      <c r="S95" s="45"/>
      <c r="T95" s="45"/>
    </row>
    <row r="96" spans="1:20" x14ac:dyDescent="0.2">
      <c r="A96" s="104">
        <v>4852.5</v>
      </c>
      <c r="B96" s="104">
        <v>-6.2470000557368621E-4</v>
      </c>
      <c r="D96" s="92">
        <f t="shared" si="16"/>
        <v>0.48525000000000001</v>
      </c>
      <c r="E96" s="92">
        <f t="shared" si="17"/>
        <v>-6.2470000557368621E-4</v>
      </c>
      <c r="F96" s="36">
        <f t="shared" si="18"/>
        <v>0.2354675625</v>
      </c>
      <c r="G96" s="36">
        <f t="shared" si="19"/>
        <v>0.114260634703125</v>
      </c>
      <c r="H96" s="36">
        <f t="shared" si="20"/>
        <v>5.5444972989691407E-2</v>
      </c>
      <c r="I96" s="36">
        <f t="shared" si="21"/>
        <v>-3.0313567770463124E-4</v>
      </c>
      <c r="J96" s="36">
        <f t="shared" si="22"/>
        <v>-1.4709658760617231E-4</v>
      </c>
      <c r="K96" s="36">
        <f t="shared" ca="1" si="23"/>
        <v>9.9562620173708986E-3</v>
      </c>
      <c r="L96" s="36">
        <f t="shared" ca="1" si="24"/>
        <v>1.1195675733099556E-4</v>
      </c>
      <c r="M96" s="36">
        <f t="shared" ca="1" si="25"/>
        <v>727171538079.30457</v>
      </c>
      <c r="N96" s="36">
        <f t="shared" ca="1" si="26"/>
        <v>183808339214.95844</v>
      </c>
      <c r="O96" s="36">
        <f t="shared" ca="1" si="27"/>
        <v>2778751711.3337345</v>
      </c>
      <c r="P96" s="45">
        <f t="shared" ca="1" si="28"/>
        <v>-1.0580962022944585E-2</v>
      </c>
    </row>
    <row r="97" spans="1:20" x14ac:dyDescent="0.2">
      <c r="A97" s="105">
        <v>4854</v>
      </c>
      <c r="B97" s="105">
        <v>-2.1607200033031404E-3</v>
      </c>
      <c r="C97" s="45"/>
      <c r="D97" s="92">
        <f t="shared" si="16"/>
        <v>0.4854</v>
      </c>
      <c r="E97" s="92">
        <f t="shared" si="17"/>
        <v>-2.1607200033031404E-3</v>
      </c>
      <c r="F97" s="36">
        <f t="shared" si="18"/>
        <v>0.23561315999999999</v>
      </c>
      <c r="G97" s="36">
        <f t="shared" si="19"/>
        <v>0.114366627864</v>
      </c>
      <c r="H97" s="36">
        <f t="shared" si="20"/>
        <v>5.5513561165185597E-2</v>
      </c>
      <c r="I97" s="36">
        <f t="shared" si="21"/>
        <v>-1.0488134896033444E-3</v>
      </c>
      <c r="J97" s="36">
        <f t="shared" si="22"/>
        <v>-5.0909406785346338E-4</v>
      </c>
      <c r="K97" s="36">
        <f t="shared" ca="1" si="23"/>
        <v>9.9552480213007284E-3</v>
      </c>
      <c r="L97" s="36">
        <f t="shared" ca="1" si="24"/>
        <v>1.4679668117322339E-4</v>
      </c>
      <c r="M97" s="36">
        <f t="shared" ca="1" si="25"/>
        <v>727045988854.5769</v>
      </c>
      <c r="N97" s="36">
        <f t="shared" ca="1" si="26"/>
        <v>183776414641.90521</v>
      </c>
      <c r="O97" s="36">
        <f t="shared" ca="1" si="27"/>
        <v>2778266519.1919799</v>
      </c>
      <c r="P97" s="45">
        <f t="shared" ca="1" si="28"/>
        <v>-1.2115968024603869E-2</v>
      </c>
      <c r="Q97" s="45"/>
      <c r="R97" s="45"/>
      <c r="S97" s="45"/>
      <c r="T97" s="45"/>
    </row>
    <row r="98" spans="1:20" x14ac:dyDescent="0.2">
      <c r="A98" s="104">
        <v>4925</v>
      </c>
      <c r="B98" s="104">
        <v>1.8010000057984143E-3</v>
      </c>
      <c r="D98" s="92">
        <f t="shared" si="16"/>
        <v>0.49249999999999999</v>
      </c>
      <c r="E98" s="92">
        <f t="shared" si="17"/>
        <v>1.8010000057984143E-3</v>
      </c>
      <c r="F98" s="36">
        <f t="shared" si="18"/>
        <v>0.24255625</v>
      </c>
      <c r="G98" s="36">
        <f t="shared" si="19"/>
        <v>0.119458953125</v>
      </c>
      <c r="H98" s="36">
        <f t="shared" si="20"/>
        <v>5.8833534414062499E-2</v>
      </c>
      <c r="I98" s="36">
        <f t="shared" si="21"/>
        <v>8.8699250285571905E-4</v>
      </c>
      <c r="J98" s="36">
        <f t="shared" si="22"/>
        <v>4.3684380765644164E-4</v>
      </c>
      <c r="K98" s="36">
        <f t="shared" ca="1" si="23"/>
        <v>9.9074492322286552E-3</v>
      </c>
      <c r="L98" s="36">
        <f t="shared" ca="1" si="24"/>
        <v>6.5714519060691443E-5</v>
      </c>
      <c r="M98" s="36">
        <f t="shared" ca="1" si="25"/>
        <v>721121723751.55249</v>
      </c>
      <c r="N98" s="36">
        <f t="shared" ca="1" si="26"/>
        <v>182270023255.14081</v>
      </c>
      <c r="O98" s="36">
        <f t="shared" ca="1" si="27"/>
        <v>2755372640.7108302</v>
      </c>
      <c r="P98" s="45">
        <f t="shared" ca="1" si="28"/>
        <v>-8.1064492264302408E-3</v>
      </c>
    </row>
    <row r="99" spans="1:20" x14ac:dyDescent="0.2">
      <c r="A99" s="105">
        <v>5008</v>
      </c>
      <c r="B99" s="105">
        <v>-5.2544000209309161E-4</v>
      </c>
      <c r="C99" s="45"/>
      <c r="D99" s="92">
        <f t="shared" si="16"/>
        <v>0.50080000000000002</v>
      </c>
      <c r="E99" s="92">
        <f t="shared" si="17"/>
        <v>-5.2544000209309161E-4</v>
      </c>
      <c r="F99" s="36">
        <f t="shared" si="18"/>
        <v>0.25080064000000002</v>
      </c>
      <c r="G99" s="36">
        <f t="shared" si="19"/>
        <v>0.12560096051200001</v>
      </c>
      <c r="H99" s="36">
        <f t="shared" si="20"/>
        <v>6.2900961024409605E-2</v>
      </c>
      <c r="I99" s="36">
        <f t="shared" si="21"/>
        <v>-2.631403530482203E-4</v>
      </c>
      <c r="J99" s="36">
        <f t="shared" si="22"/>
        <v>-1.3178068880654873E-4</v>
      </c>
      <c r="K99" s="36">
        <f t="shared" ca="1" si="23"/>
        <v>9.8520610164410938E-3</v>
      </c>
      <c r="L99" s="36">
        <f t="shared" ca="1" si="24"/>
        <v>1.0769252738967806E-4</v>
      </c>
      <c r="M99" s="36">
        <f t="shared" ca="1" si="25"/>
        <v>714241726174.99475</v>
      </c>
      <c r="N99" s="36">
        <f t="shared" ca="1" si="26"/>
        <v>180520679519.21164</v>
      </c>
      <c r="O99" s="36">
        <f t="shared" ca="1" si="27"/>
        <v>2728787342.2822785</v>
      </c>
      <c r="P99" s="45">
        <f t="shared" ca="1" si="28"/>
        <v>-1.0377501018534185E-2</v>
      </c>
      <c r="Q99" s="45"/>
      <c r="R99" s="45"/>
      <c r="S99" s="45"/>
      <c r="T99" s="45"/>
    </row>
    <row r="100" spans="1:20" x14ac:dyDescent="0.2">
      <c r="A100" s="104">
        <v>5032</v>
      </c>
      <c r="B100" s="104">
        <v>-3.1017599976621568E-3</v>
      </c>
      <c r="D100" s="92">
        <f t="shared" si="16"/>
        <v>0.50319999999999998</v>
      </c>
      <c r="E100" s="92">
        <f t="shared" si="17"/>
        <v>-3.1017599976621568E-3</v>
      </c>
      <c r="F100" s="36">
        <f t="shared" si="18"/>
        <v>0.25321023999999998</v>
      </c>
      <c r="G100" s="36">
        <f t="shared" si="19"/>
        <v>0.12741539276799999</v>
      </c>
      <c r="H100" s="36">
        <f t="shared" si="20"/>
        <v>6.4115425640857593E-2</v>
      </c>
      <c r="I100" s="36">
        <f t="shared" si="21"/>
        <v>-1.5608056308235973E-3</v>
      </c>
      <c r="J100" s="36">
        <f t="shared" si="22"/>
        <v>-7.8539739343043413E-4</v>
      </c>
      <c r="K100" s="36">
        <f t="shared" ca="1" si="23"/>
        <v>9.8361434391875998E-3</v>
      </c>
      <c r="L100" s="36">
        <f t="shared" ca="1" si="24"/>
        <v>1.6738934534124875E-4</v>
      </c>
      <c r="M100" s="36">
        <f t="shared" ca="1" si="25"/>
        <v>712261450276.01086</v>
      </c>
      <c r="N100" s="36">
        <f t="shared" ca="1" si="26"/>
        <v>180017177665.32117</v>
      </c>
      <c r="O100" s="36">
        <f t="shared" ca="1" si="27"/>
        <v>2721135660.9398141</v>
      </c>
      <c r="P100" s="45">
        <f t="shared" ca="1" si="28"/>
        <v>-1.2937903436849757E-2</v>
      </c>
    </row>
    <row r="101" spans="1:20" x14ac:dyDescent="0.2">
      <c r="A101" s="105">
        <v>5123</v>
      </c>
      <c r="B101" s="105">
        <v>-4.9536400038050488E-3</v>
      </c>
      <c r="C101" s="45"/>
      <c r="D101" s="92">
        <f t="shared" si="16"/>
        <v>0.51229999999999998</v>
      </c>
      <c r="E101" s="92">
        <f t="shared" si="17"/>
        <v>-4.9536400038050488E-3</v>
      </c>
      <c r="F101" s="36">
        <f t="shared" si="18"/>
        <v>0.26245129</v>
      </c>
      <c r="G101" s="36">
        <f t="shared" si="19"/>
        <v>0.13445379586699999</v>
      </c>
      <c r="H101" s="36">
        <f t="shared" si="20"/>
        <v>6.8880679622664101E-2</v>
      </c>
      <c r="I101" s="36">
        <f t="shared" si="21"/>
        <v>-2.5377497739493262E-3</v>
      </c>
      <c r="J101" s="36">
        <f t="shared" si="22"/>
        <v>-1.3000892091942398E-3</v>
      </c>
      <c r="K101" s="36">
        <f t="shared" ca="1" si="23"/>
        <v>9.7761898488269577E-3</v>
      </c>
      <c r="L101" s="36">
        <f t="shared" ca="1" si="24"/>
        <v>2.1696788748748903E-4</v>
      </c>
      <c r="M101" s="36">
        <f t="shared" ca="1" si="25"/>
        <v>704789934702.73633</v>
      </c>
      <c r="N101" s="36">
        <f t="shared" ca="1" si="26"/>
        <v>178117535966.61682</v>
      </c>
      <c r="O101" s="36">
        <f t="shared" ca="1" si="27"/>
        <v>2692267700.8749337</v>
      </c>
      <c r="P101" s="45">
        <f t="shared" ca="1" si="28"/>
        <v>-1.4729829852632007E-2</v>
      </c>
      <c r="Q101" s="45"/>
      <c r="R101" s="45"/>
      <c r="S101" s="45"/>
      <c r="T101" s="45"/>
    </row>
    <row r="102" spans="1:20" x14ac:dyDescent="0.2">
      <c r="A102" s="104">
        <v>5153</v>
      </c>
      <c r="B102" s="104">
        <v>3.2596000528428704E-4</v>
      </c>
      <c r="D102" s="92">
        <f t="shared" si="16"/>
        <v>0.51529999999999998</v>
      </c>
      <c r="E102" s="92">
        <f t="shared" si="17"/>
        <v>3.2596000528428704E-4</v>
      </c>
      <c r="F102" s="36">
        <f t="shared" si="18"/>
        <v>0.26553409</v>
      </c>
      <c r="G102" s="36">
        <f t="shared" si="19"/>
        <v>0.13682971657699999</v>
      </c>
      <c r="H102" s="36">
        <f t="shared" si="20"/>
        <v>7.0508352952128095E-2</v>
      </c>
      <c r="I102" s="36">
        <f t="shared" si="21"/>
        <v>1.679671907229931E-4</v>
      </c>
      <c r="J102" s="36">
        <f t="shared" si="22"/>
        <v>8.6553493379558342E-5</v>
      </c>
      <c r="K102" s="36">
        <f t="shared" ca="1" si="23"/>
        <v>9.7565638702478332E-3</v>
      </c>
      <c r="L102" s="36">
        <f t="shared" ca="1" si="24"/>
        <v>8.8936289257865372E-5</v>
      </c>
      <c r="M102" s="36">
        <f t="shared" ca="1" si="25"/>
        <v>702339607273.9823</v>
      </c>
      <c r="N102" s="36">
        <f t="shared" ca="1" si="26"/>
        <v>177494556092.09332</v>
      </c>
      <c r="O102" s="36">
        <f t="shared" ca="1" si="27"/>
        <v>2682800831.8837023</v>
      </c>
      <c r="P102" s="45">
        <f t="shared" ca="1" si="28"/>
        <v>-9.4306038649635462E-3</v>
      </c>
    </row>
    <row r="103" spans="1:20" x14ac:dyDescent="0.2">
      <c r="A103" s="105">
        <v>5156</v>
      </c>
      <c r="B103" s="105">
        <v>-7.4607999704312533E-4</v>
      </c>
      <c r="C103" s="45"/>
      <c r="D103" s="92">
        <f t="shared" si="16"/>
        <v>0.51559999999999995</v>
      </c>
      <c r="E103" s="92">
        <f t="shared" si="17"/>
        <v>-7.4607999704312533E-4</v>
      </c>
      <c r="F103" s="36">
        <f t="shared" si="18"/>
        <v>0.26584335999999997</v>
      </c>
      <c r="G103" s="36">
        <f t="shared" si="19"/>
        <v>0.13706883641599998</v>
      </c>
      <c r="H103" s="36">
        <f t="shared" si="20"/>
        <v>7.0672692056089587E-2</v>
      </c>
      <c r="I103" s="36">
        <f t="shared" si="21"/>
        <v>-3.8467884647543538E-4</v>
      </c>
      <c r="J103" s="36">
        <f t="shared" si="22"/>
        <v>-1.9834041324273447E-4</v>
      </c>
      <c r="K103" s="36">
        <f t="shared" ca="1" si="23"/>
        <v>9.7546050616986457E-3</v>
      </c>
      <c r="L103" s="36">
        <f t="shared" ca="1" si="24"/>
        <v>1.1026438670288267E-4</v>
      </c>
      <c r="M103" s="36">
        <f t="shared" ca="1" si="25"/>
        <v>702094923062.28687</v>
      </c>
      <c r="N103" s="36">
        <f t="shared" ca="1" si="26"/>
        <v>177432347228.96057</v>
      </c>
      <c r="O103" s="36">
        <f t="shared" ca="1" si="27"/>
        <v>2681855506.4958625</v>
      </c>
      <c r="P103" s="45">
        <f t="shared" ca="1" si="28"/>
        <v>-1.0500685058741771E-2</v>
      </c>
      <c r="Q103" s="45"/>
      <c r="R103" s="45"/>
      <c r="S103" s="45"/>
      <c r="T103" s="45"/>
    </row>
    <row r="104" spans="1:20" x14ac:dyDescent="0.2">
      <c r="A104" s="104">
        <v>5349.5</v>
      </c>
      <c r="B104" s="104">
        <v>-2.8926600061822683E-3</v>
      </c>
      <c r="D104" s="92">
        <f t="shared" si="16"/>
        <v>0.53495000000000004</v>
      </c>
      <c r="E104" s="92">
        <f t="shared" si="17"/>
        <v>-2.8926600061822683E-3</v>
      </c>
      <c r="F104" s="36">
        <f t="shared" si="18"/>
        <v>0.28617150250000006</v>
      </c>
      <c r="G104" s="36">
        <f t="shared" si="19"/>
        <v>0.15308744526237505</v>
      </c>
      <c r="H104" s="36">
        <f t="shared" si="20"/>
        <v>8.1894128843107539E-2</v>
      </c>
      <c r="I104" s="36">
        <f t="shared" si="21"/>
        <v>-1.5474284703072044E-3</v>
      </c>
      <c r="J104" s="36">
        <f t="shared" si="22"/>
        <v>-8.2779686019083902E-4</v>
      </c>
      <c r="K104" s="36">
        <f t="shared" ca="1" si="23"/>
        <v>9.6297172631892511E-3</v>
      </c>
      <c r="L104" s="36">
        <f t="shared" ca="1" si="24"/>
        <v>1.568099324764725E-4</v>
      </c>
      <c r="M104" s="36">
        <f t="shared" ca="1" si="25"/>
        <v>686446076589.08972</v>
      </c>
      <c r="N104" s="36">
        <f t="shared" ca="1" si="26"/>
        <v>173453957638.07355</v>
      </c>
      <c r="O104" s="36">
        <f t="shared" ca="1" si="27"/>
        <v>2621402663.514626</v>
      </c>
      <c r="P104" s="45">
        <f t="shared" ca="1" si="28"/>
        <v>-1.2522377269371519E-2</v>
      </c>
    </row>
    <row r="105" spans="1:20" x14ac:dyDescent="0.2">
      <c r="A105" s="105">
        <v>6240.5</v>
      </c>
      <c r="B105" s="105">
        <v>-1.0288539997418411E-2</v>
      </c>
      <c r="C105" s="45"/>
      <c r="D105" s="92">
        <f t="shared" si="16"/>
        <v>0.62404999999999999</v>
      </c>
      <c r="E105" s="92">
        <f t="shared" si="17"/>
        <v>-1.0288539997418411E-2</v>
      </c>
      <c r="F105" s="36">
        <f t="shared" si="18"/>
        <v>0.3894384025</v>
      </c>
      <c r="G105" s="36">
        <f t="shared" si="19"/>
        <v>0.24302903508012499</v>
      </c>
      <c r="H105" s="36">
        <f t="shared" si="20"/>
        <v>0.151662269341752</v>
      </c>
      <c r="I105" s="36">
        <f t="shared" si="21"/>
        <v>-6.4205633853889593E-3</v>
      </c>
      <c r="J105" s="36">
        <f t="shared" si="22"/>
        <v>-4.0067525806519802E-3</v>
      </c>
      <c r="K105" s="36">
        <f t="shared" ca="1" si="23"/>
        <v>9.0916380643934341E-3</v>
      </c>
      <c r="L105" s="36">
        <f t="shared" ca="1" si="24"/>
        <v>3.7559130170753313E-4</v>
      </c>
      <c r="M105" s="36">
        <f t="shared" ca="1" si="25"/>
        <v>617706281379.92053</v>
      </c>
      <c r="N105" s="36">
        <f t="shared" ca="1" si="26"/>
        <v>155983121544.65399</v>
      </c>
      <c r="O105" s="36">
        <f t="shared" ca="1" si="27"/>
        <v>2355995179.3555412</v>
      </c>
      <c r="P105" s="45">
        <f t="shared" ca="1" si="28"/>
        <v>-1.9380178061811845E-2</v>
      </c>
      <c r="Q105" s="45"/>
      <c r="R105" s="45"/>
      <c r="S105" s="45"/>
      <c r="T105" s="45"/>
    </row>
    <row r="106" spans="1:20" x14ac:dyDescent="0.2">
      <c r="A106" s="104">
        <v>6243.5</v>
      </c>
      <c r="B106" s="104">
        <v>-4.3605799946817569E-3</v>
      </c>
      <c r="D106" s="92">
        <f t="shared" si="16"/>
        <v>0.62434999999999996</v>
      </c>
      <c r="E106" s="92">
        <f t="shared" si="17"/>
        <v>-4.3605799946817569E-3</v>
      </c>
      <c r="F106" s="36">
        <f t="shared" si="18"/>
        <v>0.38981292249999994</v>
      </c>
      <c r="G106" s="36">
        <f t="shared" si="19"/>
        <v>0.24337969816287494</v>
      </c>
      <c r="H106" s="36">
        <f t="shared" si="20"/>
        <v>0.15195411454799096</v>
      </c>
      <c r="I106" s="36">
        <f t="shared" si="21"/>
        <v>-2.7225281196795546E-3</v>
      </c>
      <c r="J106" s="36">
        <f t="shared" si="22"/>
        <v>-1.6998104315219297E-3</v>
      </c>
      <c r="K106" s="36">
        <f t="shared" ca="1" si="23"/>
        <v>9.0899290057376118E-3</v>
      </c>
      <c r="L106" s="36">
        <f t="shared" ca="1" si="24"/>
        <v>1.8091619237036244E-4</v>
      </c>
      <c r="M106" s="36">
        <f t="shared" ca="1" si="25"/>
        <v>617483851155.88586</v>
      </c>
      <c r="N106" s="36">
        <f t="shared" ca="1" si="26"/>
        <v>155926602333.35898</v>
      </c>
      <c r="O106" s="36">
        <f t="shared" ca="1" si="27"/>
        <v>2355136757.6127052</v>
      </c>
      <c r="P106" s="45">
        <f t="shared" ca="1" si="28"/>
        <v>-1.3450509000419369E-2</v>
      </c>
    </row>
    <row r="107" spans="1:20" x14ac:dyDescent="0.2">
      <c r="A107" s="105">
        <v>6367.5</v>
      </c>
      <c r="B107" s="105">
        <v>-1.6004899996914901E-2</v>
      </c>
      <c r="C107" s="45"/>
      <c r="D107" s="92">
        <f t="shared" si="16"/>
        <v>0.63675000000000004</v>
      </c>
      <c r="E107" s="92">
        <f t="shared" si="17"/>
        <v>-1.6004899996914901E-2</v>
      </c>
      <c r="F107" s="36">
        <f t="shared" si="18"/>
        <v>0.40545056250000006</v>
      </c>
      <c r="G107" s="36">
        <f t="shared" si="19"/>
        <v>0.25817064567187503</v>
      </c>
      <c r="H107" s="36">
        <f t="shared" si="20"/>
        <v>0.16439015863156645</v>
      </c>
      <c r="I107" s="36">
        <f t="shared" si="21"/>
        <v>-1.0191120073035563E-2</v>
      </c>
      <c r="J107" s="36">
        <f t="shared" si="22"/>
        <v>-6.4891957065053955E-3</v>
      </c>
      <c r="K107" s="36">
        <f t="shared" ca="1" si="23"/>
        <v>9.0198906826487839E-3</v>
      </c>
      <c r="L107" s="36">
        <f t="shared" ca="1" si="24"/>
        <v>6.2624014855597744E-4</v>
      </c>
      <c r="M107" s="36">
        <f t="shared" ca="1" si="25"/>
        <v>608341969704.44458</v>
      </c>
      <c r="N107" s="36">
        <f t="shared" ca="1" si="26"/>
        <v>153603741851.36893</v>
      </c>
      <c r="O107" s="36">
        <f t="shared" ca="1" si="27"/>
        <v>2319857926.8120346</v>
      </c>
      <c r="P107" s="45">
        <f t="shared" ca="1" si="28"/>
        <v>-2.5024790679563685E-2</v>
      </c>
      <c r="Q107" s="45"/>
      <c r="R107" s="45"/>
      <c r="S107" s="45"/>
      <c r="T107" s="45"/>
    </row>
    <row r="108" spans="1:20" x14ac:dyDescent="0.2">
      <c r="A108" s="104">
        <v>6440</v>
      </c>
      <c r="B108" s="104">
        <v>4.2079999548150226E-4</v>
      </c>
      <c r="D108" s="92">
        <f t="shared" si="16"/>
        <v>0.64400000000000002</v>
      </c>
      <c r="E108" s="92">
        <f t="shared" si="17"/>
        <v>4.2079999548150226E-4</v>
      </c>
      <c r="F108" s="36">
        <f t="shared" si="18"/>
        <v>0.41473600000000005</v>
      </c>
      <c r="G108" s="36">
        <f t="shared" si="19"/>
        <v>0.26708998400000006</v>
      </c>
      <c r="H108" s="36">
        <f t="shared" si="20"/>
        <v>0.17200594969600005</v>
      </c>
      <c r="I108" s="36">
        <f t="shared" si="21"/>
        <v>2.7099519709008747E-4</v>
      </c>
      <c r="J108" s="36">
        <f t="shared" si="22"/>
        <v>1.7452090692601633E-4</v>
      </c>
      <c r="K108" s="36">
        <f t="shared" ca="1" si="23"/>
        <v>8.9794861439164465E-3</v>
      </c>
      <c r="L108" s="36">
        <f t="shared" ca="1" si="24"/>
        <v>7.3251108587412181E-5</v>
      </c>
      <c r="M108" s="36">
        <f t="shared" ca="1" si="25"/>
        <v>603043686255.32751</v>
      </c>
      <c r="N108" s="36">
        <f t="shared" ca="1" si="26"/>
        <v>152257572352.69495</v>
      </c>
      <c r="O108" s="36">
        <f t="shared" ca="1" si="27"/>
        <v>2299413747.3836446</v>
      </c>
      <c r="P108" s="45">
        <f t="shared" ca="1" si="28"/>
        <v>-8.5586861484349443E-3</v>
      </c>
    </row>
    <row r="109" spans="1:20" x14ac:dyDescent="0.2">
      <c r="A109" s="105">
        <v>6560.5</v>
      </c>
      <c r="B109" s="105">
        <v>-1.8306140002096072E-2</v>
      </c>
      <c r="C109" s="45"/>
      <c r="D109" s="92">
        <f t="shared" si="16"/>
        <v>0.65605000000000002</v>
      </c>
      <c r="E109" s="92">
        <f t="shared" si="17"/>
        <v>-1.8306140002096072E-2</v>
      </c>
      <c r="F109" s="36">
        <f t="shared" si="18"/>
        <v>0.43040160250000004</v>
      </c>
      <c r="G109" s="36">
        <f t="shared" si="19"/>
        <v>0.28236497132012506</v>
      </c>
      <c r="H109" s="36">
        <f t="shared" si="20"/>
        <v>0.18524553943456804</v>
      </c>
      <c r="I109" s="36">
        <f t="shared" si="21"/>
        <v>-1.2009743148375128E-2</v>
      </c>
      <c r="J109" s="36">
        <f t="shared" si="22"/>
        <v>-7.8789919924915023E-3</v>
      </c>
      <c r="K109" s="36">
        <f t="shared" ca="1" si="23"/>
        <v>8.9132211762295178E-3</v>
      </c>
      <c r="L109" s="36">
        <f t="shared" ca="1" si="24"/>
        <v>7.4089362295613813E-4</v>
      </c>
      <c r="M109" s="36">
        <f t="shared" ca="1" si="25"/>
        <v>594313446137.1604</v>
      </c>
      <c r="N109" s="36">
        <f t="shared" ca="1" si="26"/>
        <v>150039539094.38504</v>
      </c>
      <c r="O109" s="36">
        <f t="shared" ca="1" si="27"/>
        <v>2265730252.856792</v>
      </c>
      <c r="P109" s="45">
        <f t="shared" ca="1" si="28"/>
        <v>-2.7219361178325588E-2</v>
      </c>
      <c r="Q109" s="45"/>
      <c r="R109" s="45"/>
      <c r="S109" s="45"/>
      <c r="T109" s="45"/>
    </row>
    <row r="110" spans="1:20" x14ac:dyDescent="0.2">
      <c r="A110" s="104">
        <v>6624</v>
      </c>
      <c r="B110" s="104">
        <v>-5.6643200005055405E-3</v>
      </c>
      <c r="D110" s="92">
        <f t="shared" si="16"/>
        <v>0.66239999999999999</v>
      </c>
      <c r="E110" s="92">
        <f t="shared" si="17"/>
        <v>-5.6643200005055405E-3</v>
      </c>
      <c r="F110" s="36">
        <f t="shared" si="18"/>
        <v>0.43877376000000001</v>
      </c>
      <c r="G110" s="36">
        <f t="shared" si="19"/>
        <v>0.290643738624</v>
      </c>
      <c r="H110" s="36">
        <f t="shared" si="20"/>
        <v>0.19252241246453761</v>
      </c>
      <c r="I110" s="36">
        <f t="shared" si="21"/>
        <v>-3.7520455683348699E-3</v>
      </c>
      <c r="J110" s="36">
        <f t="shared" si="22"/>
        <v>-2.4853549844650177E-3</v>
      </c>
      <c r="K110" s="36">
        <f t="shared" ca="1" si="23"/>
        <v>8.8787486779485763E-3</v>
      </c>
      <c r="L110" s="36">
        <f t="shared" ca="1" si="24"/>
        <v>2.1150084658623318E-4</v>
      </c>
      <c r="M110" s="36">
        <f t="shared" ca="1" si="25"/>
        <v>589750788650.48035</v>
      </c>
      <c r="N110" s="36">
        <f t="shared" ca="1" si="26"/>
        <v>148880393615.31335</v>
      </c>
      <c r="O110" s="36">
        <f t="shared" ca="1" si="27"/>
        <v>2248128050.1973963</v>
      </c>
      <c r="P110" s="45">
        <f t="shared" ca="1" si="28"/>
        <v>-1.4543068678454117E-2</v>
      </c>
    </row>
    <row r="111" spans="1:20" x14ac:dyDescent="0.2">
      <c r="A111" s="105">
        <v>6632.5</v>
      </c>
      <c r="B111" s="105">
        <v>1.9649000023491681E-3</v>
      </c>
      <c r="C111" s="45"/>
      <c r="D111" s="92">
        <f t="shared" si="16"/>
        <v>0.66325000000000001</v>
      </c>
      <c r="E111" s="92">
        <f t="shared" si="17"/>
        <v>1.9649000023491681E-3</v>
      </c>
      <c r="F111" s="36">
        <f t="shared" si="18"/>
        <v>0.43990056249999998</v>
      </c>
      <c r="G111" s="36">
        <f t="shared" si="19"/>
        <v>0.291764048078125</v>
      </c>
      <c r="H111" s="36">
        <f t="shared" si="20"/>
        <v>0.19351250488781638</v>
      </c>
      <c r="I111" s="36">
        <f t="shared" si="21"/>
        <v>1.3032199265580857E-3</v>
      </c>
      <c r="J111" s="36">
        <f t="shared" si="22"/>
        <v>8.6436061628965028E-4</v>
      </c>
      <c r="K111" s="36">
        <f t="shared" ca="1" si="23"/>
        <v>8.8741576738624126E-3</v>
      </c>
      <c r="L111" s="36">
        <f t="shared" ca="1" si="24"/>
        <v>4.7737841571364619E-5</v>
      </c>
      <c r="M111" s="36">
        <f t="shared" ca="1" si="25"/>
        <v>589142018178.21143</v>
      </c>
      <c r="N111" s="36">
        <f t="shared" ca="1" si="26"/>
        <v>148725738212.49231</v>
      </c>
      <c r="O111" s="36">
        <f t="shared" ca="1" si="27"/>
        <v>2245779573.2382903</v>
      </c>
      <c r="P111" s="45">
        <f t="shared" ca="1" si="28"/>
        <v>-6.9092576715132446E-3</v>
      </c>
      <c r="Q111" s="45"/>
      <c r="R111" s="45"/>
      <c r="S111" s="45"/>
      <c r="T111" s="45"/>
    </row>
    <row r="112" spans="1:20" x14ac:dyDescent="0.2">
      <c r="A112" s="104">
        <v>6654</v>
      </c>
      <c r="B112" s="104">
        <v>3.6152800021227449E-3</v>
      </c>
      <c r="D112" s="92">
        <f t="shared" si="16"/>
        <v>0.66539999999999999</v>
      </c>
      <c r="E112" s="92">
        <f t="shared" si="17"/>
        <v>3.6152800021227449E-3</v>
      </c>
      <c r="F112" s="36">
        <f t="shared" si="18"/>
        <v>0.44275715999999998</v>
      </c>
      <c r="G112" s="36">
        <f t="shared" si="19"/>
        <v>0.29461061426399998</v>
      </c>
      <c r="H112" s="36">
        <f t="shared" si="20"/>
        <v>0.19603390273126559</v>
      </c>
      <c r="I112" s="36">
        <f t="shared" si="21"/>
        <v>2.4056073134124745E-3</v>
      </c>
      <c r="J112" s="36">
        <f t="shared" si="22"/>
        <v>1.6006911063446605E-3</v>
      </c>
      <c r="K112" s="36">
        <f t="shared" ca="1" si="23"/>
        <v>8.8625698220355514E-3</v>
      </c>
      <c r="L112" s="36">
        <f t="shared" ca="1" si="24"/>
        <v>2.7534050454160575E-5</v>
      </c>
      <c r="M112" s="36">
        <f t="shared" ca="1" si="25"/>
        <v>587604268785.29004</v>
      </c>
      <c r="N112" s="36">
        <f t="shared" ca="1" si="26"/>
        <v>148335083101.09702</v>
      </c>
      <c r="O112" s="36">
        <f t="shared" ca="1" si="27"/>
        <v>2239847432.6017246</v>
      </c>
      <c r="P112" s="45">
        <f t="shared" ca="1" si="28"/>
        <v>-5.2472898199128065E-3</v>
      </c>
    </row>
    <row r="113" spans="1:20" x14ac:dyDescent="0.2">
      <c r="A113" s="105">
        <v>6786.5</v>
      </c>
      <c r="B113" s="105">
        <v>6.6001800005324185E-3</v>
      </c>
      <c r="C113" s="45"/>
      <c r="D113" s="92">
        <f t="shared" si="16"/>
        <v>0.67864999999999998</v>
      </c>
      <c r="E113" s="92">
        <f t="shared" si="17"/>
        <v>6.6001800005324185E-3</v>
      </c>
      <c r="F113" s="36">
        <f t="shared" si="18"/>
        <v>0.46056582249999994</v>
      </c>
      <c r="G113" s="36">
        <f t="shared" si="19"/>
        <v>0.31256299543962496</v>
      </c>
      <c r="H113" s="36">
        <f t="shared" si="20"/>
        <v>0.21212087685510145</v>
      </c>
      <c r="I113" s="36">
        <f t="shared" si="21"/>
        <v>4.479212157361326E-3</v>
      </c>
      <c r="J113" s="36">
        <f t="shared" si="22"/>
        <v>3.0398173305932639E-3</v>
      </c>
      <c r="K113" s="36">
        <f t="shared" ca="1" si="23"/>
        <v>8.791937335222981E-3</v>
      </c>
      <c r="L113" s="36">
        <f t="shared" ca="1" si="24"/>
        <v>4.8038002141698782E-6</v>
      </c>
      <c r="M113" s="36">
        <f t="shared" ca="1" si="25"/>
        <v>578193088322.01685</v>
      </c>
      <c r="N113" s="36">
        <f t="shared" ca="1" si="26"/>
        <v>145944335749.45969</v>
      </c>
      <c r="O113" s="36">
        <f t="shared" ca="1" si="27"/>
        <v>2203545082.3503442</v>
      </c>
      <c r="P113" s="45">
        <f t="shared" ca="1" si="28"/>
        <v>-2.1917573346905625E-3</v>
      </c>
      <c r="Q113" s="45"/>
      <c r="R113" s="45"/>
      <c r="S113" s="45"/>
      <c r="T113" s="45"/>
    </row>
    <row r="114" spans="1:20" x14ac:dyDescent="0.2">
      <c r="A114" s="104">
        <v>6799.5</v>
      </c>
      <c r="B114" s="104">
        <v>6.2133999745128676E-4</v>
      </c>
      <c r="D114" s="92">
        <f t="shared" si="16"/>
        <v>0.67995000000000005</v>
      </c>
      <c r="E114" s="92">
        <f t="shared" si="17"/>
        <v>6.2133999745128676E-4</v>
      </c>
      <c r="F114" s="36">
        <f t="shared" si="18"/>
        <v>0.46233200250000006</v>
      </c>
      <c r="G114" s="36">
        <f t="shared" si="19"/>
        <v>0.31436264509987505</v>
      </c>
      <c r="H114" s="36">
        <f t="shared" si="20"/>
        <v>0.21375088053566008</v>
      </c>
      <c r="I114" s="36">
        <f t="shared" si="21"/>
        <v>4.2248013126700246E-4</v>
      </c>
      <c r="J114" s="36">
        <f t="shared" si="22"/>
        <v>2.8726536525499832E-4</v>
      </c>
      <c r="K114" s="36">
        <f t="shared" ca="1" si="23"/>
        <v>8.7850797541469561E-3</v>
      </c>
      <c r="L114" s="36">
        <f t="shared" ca="1" si="24"/>
        <v>6.6646646815053461E-5</v>
      </c>
      <c r="M114" s="36">
        <f t="shared" ca="1" si="25"/>
        <v>577275792406.84656</v>
      </c>
      <c r="N114" s="36">
        <f t="shared" ca="1" si="26"/>
        <v>145711321989.77554</v>
      </c>
      <c r="O114" s="36">
        <f t="shared" ca="1" si="27"/>
        <v>2200007011.0794859</v>
      </c>
      <c r="P114" s="45">
        <f t="shared" ca="1" si="28"/>
        <v>-8.1637397566956694E-3</v>
      </c>
    </row>
    <row r="115" spans="1:20" x14ac:dyDescent="0.2">
      <c r="A115" s="105">
        <v>7013.5</v>
      </c>
      <c r="B115" s="105">
        <v>8.8158200014731847E-3</v>
      </c>
      <c r="C115" s="45"/>
      <c r="D115" s="92">
        <f t="shared" si="16"/>
        <v>0.70135000000000003</v>
      </c>
      <c r="E115" s="92">
        <f t="shared" si="17"/>
        <v>8.8158200014731847E-3</v>
      </c>
      <c r="F115" s="36">
        <f t="shared" si="18"/>
        <v>0.49189182250000002</v>
      </c>
      <c r="G115" s="36">
        <f t="shared" si="19"/>
        <v>0.34498832971037502</v>
      </c>
      <c r="H115" s="36">
        <f t="shared" si="20"/>
        <v>0.24195756504237154</v>
      </c>
      <c r="I115" s="36">
        <f t="shared" si="21"/>
        <v>6.1829753580332179E-3</v>
      </c>
      <c r="J115" s="36">
        <f t="shared" si="22"/>
        <v>4.3364297673565977E-3</v>
      </c>
      <c r="K115" s="36">
        <f t="shared" ca="1" si="23"/>
        <v>8.6740527835445676E-3</v>
      </c>
      <c r="L115" s="36">
        <f t="shared" ca="1" si="24"/>
        <v>2.0097944079220015E-8</v>
      </c>
      <c r="M115" s="36">
        <f t="shared" ca="1" si="25"/>
        <v>562330346279.66406</v>
      </c>
      <c r="N115" s="36">
        <f t="shared" ca="1" si="26"/>
        <v>141915082086.96869</v>
      </c>
      <c r="O115" s="36">
        <f t="shared" ca="1" si="27"/>
        <v>2142368393.9524283</v>
      </c>
      <c r="P115" s="45">
        <f t="shared" ca="1" si="28"/>
        <v>1.417672179286171E-4</v>
      </c>
      <c r="Q115" s="45"/>
      <c r="R115" s="45"/>
      <c r="S115" s="45"/>
      <c r="T115" s="45"/>
    </row>
    <row r="116" spans="1:20" x14ac:dyDescent="0.2">
      <c r="A116" s="104">
        <v>7574.5</v>
      </c>
      <c r="B116" s="104">
        <v>-6.5566000557737425E-4</v>
      </c>
      <c r="D116" s="92">
        <f t="shared" si="16"/>
        <v>0.75744999999999996</v>
      </c>
      <c r="E116" s="92">
        <f t="shared" si="17"/>
        <v>-6.5566000557737425E-4</v>
      </c>
      <c r="F116" s="36">
        <f t="shared" si="18"/>
        <v>0.57373050249999991</v>
      </c>
      <c r="G116" s="36">
        <f t="shared" si="19"/>
        <v>0.4345721691186249</v>
      </c>
      <c r="H116" s="36">
        <f t="shared" si="20"/>
        <v>0.32916668949890238</v>
      </c>
      <c r="I116" s="36">
        <f t="shared" si="21"/>
        <v>-4.9662967122458205E-4</v>
      </c>
      <c r="J116" s="36">
        <f t="shared" si="22"/>
        <v>-3.7617214446905963E-4</v>
      </c>
      <c r="K116" s="36">
        <f t="shared" ca="1" si="23"/>
        <v>8.3996374797536272E-3</v>
      </c>
      <c r="L116" s="36">
        <f t="shared" ca="1" si="24"/>
        <v>8.1998412547841954E-5</v>
      </c>
      <c r="M116" s="36">
        <f t="shared" ca="1" si="25"/>
        <v>524513441222.23462</v>
      </c>
      <c r="N116" s="36">
        <f t="shared" ca="1" si="26"/>
        <v>132311439033.58615</v>
      </c>
      <c r="O116" s="36">
        <f t="shared" ca="1" si="27"/>
        <v>1996584700.4523773</v>
      </c>
      <c r="P116" s="45">
        <f t="shared" ca="1" si="28"/>
        <v>-9.0552974853310014E-3</v>
      </c>
    </row>
    <row r="117" spans="1:20" x14ac:dyDescent="0.2">
      <c r="A117" s="105">
        <v>7583</v>
      </c>
      <c r="B117" s="105">
        <v>8.9735600049607456E-3</v>
      </c>
      <c r="C117" s="45"/>
      <c r="D117" s="92">
        <f t="shared" si="16"/>
        <v>0.75829999999999997</v>
      </c>
      <c r="E117" s="92">
        <f t="shared" si="17"/>
        <v>8.9735600049607456E-3</v>
      </c>
      <c r="F117" s="36">
        <f t="shared" si="18"/>
        <v>0.57501888999999995</v>
      </c>
      <c r="G117" s="36">
        <f t="shared" si="19"/>
        <v>0.43603682428699997</v>
      </c>
      <c r="H117" s="36">
        <f t="shared" si="20"/>
        <v>0.33064672385683203</v>
      </c>
      <c r="I117" s="36">
        <f t="shared" si="21"/>
        <v>6.8046505517617333E-3</v>
      </c>
      <c r="J117" s="36">
        <f t="shared" si="22"/>
        <v>5.1599665134009218E-3</v>
      </c>
      <c r="K117" s="36">
        <f t="shared" ca="1" si="23"/>
        <v>8.3956649559206314E-3</v>
      </c>
      <c r="L117" s="36">
        <f t="shared" ca="1" si="24"/>
        <v>3.339626877050759E-7</v>
      </c>
      <c r="M117" s="36">
        <f t="shared" ca="1" si="25"/>
        <v>523955389509.21838</v>
      </c>
      <c r="N117" s="36">
        <f t="shared" ca="1" si="26"/>
        <v>132169744641.77065</v>
      </c>
      <c r="O117" s="36">
        <f t="shared" ca="1" si="27"/>
        <v>1994434100.1466618</v>
      </c>
      <c r="P117" s="45">
        <f t="shared" ca="1" si="28"/>
        <v>5.7789504904011413E-4</v>
      </c>
      <c r="Q117" s="45"/>
      <c r="R117" s="45"/>
      <c r="S117" s="45"/>
      <c r="T117" s="45"/>
    </row>
    <row r="118" spans="1:20" x14ac:dyDescent="0.2">
      <c r="A118" s="104">
        <v>7587.5</v>
      </c>
      <c r="B118" s="104">
        <v>1.236550000612624E-2</v>
      </c>
      <c r="D118" s="92">
        <f t="shared" si="16"/>
        <v>0.75875000000000004</v>
      </c>
      <c r="E118" s="92">
        <f t="shared" si="17"/>
        <v>1.236550000612624E-2</v>
      </c>
      <c r="F118" s="36">
        <f t="shared" si="18"/>
        <v>0.57570156250000004</v>
      </c>
      <c r="G118" s="36">
        <f t="shared" si="19"/>
        <v>0.43681356054687503</v>
      </c>
      <c r="H118" s="36">
        <f t="shared" si="20"/>
        <v>0.33143228906494143</v>
      </c>
      <c r="I118" s="36">
        <f t="shared" si="21"/>
        <v>9.3823231296482849E-3</v>
      </c>
      <c r="J118" s="36">
        <f t="shared" si="22"/>
        <v>7.1188376746206365E-3</v>
      </c>
      <c r="K118" s="36">
        <f t="shared" ca="1" si="23"/>
        <v>8.3935640942048428E-3</v>
      </c>
      <c r="L118" s="36">
        <f t="shared" ca="1" si="24"/>
        <v>1.5776274888410861E-5</v>
      </c>
      <c r="M118" s="36">
        <f t="shared" ca="1" si="25"/>
        <v>523660128716.9068</v>
      </c>
      <c r="N118" s="36">
        <f t="shared" ca="1" si="26"/>
        <v>132094775532.58139</v>
      </c>
      <c r="O118" s="36">
        <f t="shared" ca="1" si="27"/>
        <v>1993296242.6321182</v>
      </c>
      <c r="P118" s="45">
        <f t="shared" ca="1" si="28"/>
        <v>3.9719359119213971E-3</v>
      </c>
    </row>
    <row r="119" spans="1:20" x14ac:dyDescent="0.2">
      <c r="A119" s="105">
        <v>7655.5</v>
      </c>
      <c r="B119" s="105">
        <v>3.3992600001511164E-3</v>
      </c>
      <c r="C119" s="45"/>
      <c r="D119" s="92">
        <f t="shared" si="16"/>
        <v>0.76554999999999995</v>
      </c>
      <c r="E119" s="92">
        <f t="shared" si="17"/>
        <v>3.3992600001511164E-3</v>
      </c>
      <c r="F119" s="36">
        <f t="shared" si="18"/>
        <v>0.58606680249999987</v>
      </c>
      <c r="G119" s="36">
        <f t="shared" si="19"/>
        <v>0.44866344065387487</v>
      </c>
      <c r="H119" s="36">
        <f t="shared" si="20"/>
        <v>0.34347429699257387</v>
      </c>
      <c r="I119" s="36">
        <f t="shared" si="21"/>
        <v>2.602303493115687E-3</v>
      </c>
      <c r="J119" s="36">
        <f t="shared" si="22"/>
        <v>1.9921934391547141E-3</v>
      </c>
      <c r="K119" s="36">
        <f t="shared" ca="1" si="23"/>
        <v>8.3620064393079199E-3</v>
      </c>
      <c r="L119" s="36">
        <f t="shared" ca="1" si="24"/>
        <v>2.4628852219363532E-5</v>
      </c>
      <c r="M119" s="36">
        <f t="shared" ca="1" si="25"/>
        <v>519213415414.14752</v>
      </c>
      <c r="N119" s="36">
        <f t="shared" ca="1" si="26"/>
        <v>130965742856.17947</v>
      </c>
      <c r="O119" s="36">
        <f t="shared" ca="1" si="27"/>
        <v>1976160473.0051937</v>
      </c>
      <c r="P119" s="45">
        <f t="shared" ca="1" si="28"/>
        <v>-4.9627464391568035E-3</v>
      </c>
      <c r="Q119" s="45"/>
      <c r="R119" s="45"/>
      <c r="S119" s="45"/>
      <c r="T119" s="45"/>
    </row>
    <row r="120" spans="1:20" x14ac:dyDescent="0.2">
      <c r="A120" s="104">
        <v>7759.5</v>
      </c>
      <c r="B120" s="104">
        <v>7.5685400006477721E-3</v>
      </c>
      <c r="D120" s="92">
        <f t="shared" si="16"/>
        <v>0.77595000000000003</v>
      </c>
      <c r="E120" s="92">
        <f t="shared" si="17"/>
        <v>7.5685400006477721E-3</v>
      </c>
      <c r="F120" s="36">
        <f t="shared" si="18"/>
        <v>0.60209840250000002</v>
      </c>
      <c r="G120" s="36">
        <f t="shared" si="19"/>
        <v>0.46719825541987503</v>
      </c>
      <c r="H120" s="36">
        <f t="shared" si="20"/>
        <v>0.362522486293052</v>
      </c>
      <c r="I120" s="36">
        <f t="shared" si="21"/>
        <v>5.8728086135026386E-3</v>
      </c>
      <c r="J120" s="36">
        <f t="shared" si="22"/>
        <v>4.5570058436473727E-3</v>
      </c>
      <c r="K120" s="36">
        <f t="shared" ca="1" si="23"/>
        <v>8.3144264689703866E-3</v>
      </c>
      <c r="L120" s="36">
        <f t="shared" ca="1" si="24"/>
        <v>5.5634662362678258E-7</v>
      </c>
      <c r="M120" s="36">
        <f t="shared" ca="1" si="25"/>
        <v>512466809044.87164</v>
      </c>
      <c r="N120" s="36">
        <f t="shared" ca="1" si="26"/>
        <v>129252847383.64362</v>
      </c>
      <c r="O120" s="36">
        <f t="shared" ca="1" si="27"/>
        <v>1950164391.824156</v>
      </c>
      <c r="P120" s="45">
        <f t="shared" ca="1" si="28"/>
        <v>-7.4588646832261449E-4</v>
      </c>
    </row>
    <row r="121" spans="1:20" x14ac:dyDescent="0.2">
      <c r="A121" s="105">
        <v>8442.5</v>
      </c>
      <c r="B121" s="105">
        <v>1.5834099998755846E-2</v>
      </c>
      <c r="C121" s="45"/>
      <c r="D121" s="92">
        <f t="shared" si="16"/>
        <v>0.84424999999999994</v>
      </c>
      <c r="E121" s="92">
        <f t="shared" si="17"/>
        <v>1.5834099998755846E-2</v>
      </c>
      <c r="F121" s="36">
        <f t="shared" si="18"/>
        <v>0.71275806249999996</v>
      </c>
      <c r="G121" s="36">
        <f t="shared" si="19"/>
        <v>0.60174599426562492</v>
      </c>
      <c r="H121" s="36">
        <f t="shared" si="20"/>
        <v>0.50802405565875386</v>
      </c>
      <c r="I121" s="36">
        <f t="shared" si="21"/>
        <v>1.3367938923949623E-2</v>
      </c>
      <c r="J121" s="36">
        <f t="shared" si="22"/>
        <v>1.1285882436544468E-2</v>
      </c>
      <c r="K121" s="36">
        <f t="shared" ca="1" si="23"/>
        <v>8.0225282346435209E-3</v>
      </c>
      <c r="L121" s="36">
        <f t="shared" ca="1" si="24"/>
        <v>6.1020653425876946E-5</v>
      </c>
      <c r="M121" s="36">
        <f t="shared" ca="1" si="25"/>
        <v>469761566233.97797</v>
      </c>
      <c r="N121" s="36">
        <f t="shared" ca="1" si="26"/>
        <v>118412942817.18968</v>
      </c>
      <c r="O121" s="36">
        <f t="shared" ca="1" si="27"/>
        <v>1785685686.8521774</v>
      </c>
      <c r="P121" s="45">
        <f t="shared" ca="1" si="28"/>
        <v>7.8115717641123253E-3</v>
      </c>
      <c r="Q121" s="45"/>
      <c r="R121" s="45"/>
      <c r="S121" s="45"/>
      <c r="T121" s="45"/>
    </row>
    <row r="122" spans="1:20" x14ac:dyDescent="0.2">
      <c r="A122" s="104">
        <v>8756.5</v>
      </c>
      <c r="B122" s="104">
        <v>-8.0394199976581149E-3</v>
      </c>
      <c r="D122" s="92">
        <f t="shared" si="16"/>
        <v>0.87565000000000004</v>
      </c>
      <c r="E122" s="92">
        <f t="shared" si="17"/>
        <v>-8.0394199976581149E-3</v>
      </c>
      <c r="F122" s="36">
        <f t="shared" si="18"/>
        <v>0.76676292250000011</v>
      </c>
      <c r="G122" s="36">
        <f t="shared" si="19"/>
        <v>0.67141595308712509</v>
      </c>
      <c r="H122" s="36">
        <f t="shared" si="20"/>
        <v>0.58792537932074118</v>
      </c>
      <c r="I122" s="36">
        <f t="shared" si="21"/>
        <v>-7.039718120949329E-3</v>
      </c>
      <c r="J122" s="36">
        <f t="shared" si="22"/>
        <v>-6.1643291726092807E-3</v>
      </c>
      <c r="K122" s="36">
        <f t="shared" ca="1" si="23"/>
        <v>7.9003145343568698E-3</v>
      </c>
      <c r="L122" s="36">
        <f t="shared" ca="1" si="24"/>
        <v>2.5407513695111097E-4</v>
      </c>
      <c r="M122" s="36">
        <f t="shared" ca="1" si="25"/>
        <v>451040238679.06903</v>
      </c>
      <c r="N122" s="36">
        <f t="shared" ca="1" si="26"/>
        <v>113662353892.14095</v>
      </c>
      <c r="O122" s="36">
        <f t="shared" ca="1" si="27"/>
        <v>1713623177.9448054</v>
      </c>
      <c r="P122" s="45">
        <f t="shared" ca="1" si="28"/>
        <v>-1.5939734532014985E-2</v>
      </c>
    </row>
    <row r="123" spans="1:20" x14ac:dyDescent="0.2">
      <c r="A123" s="105">
        <v>9367.5</v>
      </c>
      <c r="B123" s="105">
        <v>-4.4899999920744449E-5</v>
      </c>
      <c r="C123" s="45"/>
      <c r="D123" s="92">
        <f t="shared" si="16"/>
        <v>0.93674999999999997</v>
      </c>
      <c r="E123" s="92">
        <f t="shared" si="17"/>
        <v>-4.4899999920744449E-5</v>
      </c>
      <c r="F123" s="36">
        <f t="shared" si="18"/>
        <v>0.87750056249999997</v>
      </c>
      <c r="G123" s="36">
        <f t="shared" si="19"/>
        <v>0.82199865192187493</v>
      </c>
      <c r="H123" s="36">
        <f t="shared" si="20"/>
        <v>0.77000723718781638</v>
      </c>
      <c r="I123" s="36">
        <f t="shared" si="21"/>
        <v>-4.2060074925757358E-5</v>
      </c>
      <c r="J123" s="36">
        <f t="shared" si="22"/>
        <v>-3.9399775186703206E-5</v>
      </c>
      <c r="K123" s="36">
        <f t="shared" ca="1" si="23"/>
        <v>7.6841363501940121E-3</v>
      </c>
      <c r="L123" s="36">
        <f t="shared" ca="1" si="24"/>
        <v>5.9738002901395239E-5</v>
      </c>
      <c r="M123" s="36">
        <f t="shared" ca="1" si="25"/>
        <v>416202483953.65649</v>
      </c>
      <c r="N123" s="36">
        <f t="shared" ca="1" si="26"/>
        <v>104824763808.04393</v>
      </c>
      <c r="O123" s="36">
        <f t="shared" ca="1" si="27"/>
        <v>1579600157.6034276</v>
      </c>
      <c r="P123" s="45">
        <f t="shared" ca="1" si="28"/>
        <v>-7.7290363501147565E-3</v>
      </c>
      <c r="Q123" s="45"/>
      <c r="R123" s="45"/>
      <c r="S123" s="45"/>
      <c r="T123" s="45"/>
    </row>
    <row r="124" spans="1:20" x14ac:dyDescent="0.2">
      <c r="A124" s="104">
        <v>9516.5</v>
      </c>
      <c r="B124" s="104">
        <v>3.0437800014624372E-3</v>
      </c>
      <c r="D124" s="92">
        <f t="shared" si="16"/>
        <v>0.95165</v>
      </c>
      <c r="E124" s="92">
        <f t="shared" si="17"/>
        <v>3.0437800014624372E-3</v>
      </c>
      <c r="F124" s="36">
        <f t="shared" si="18"/>
        <v>0.90563772249999996</v>
      </c>
      <c r="G124" s="36">
        <f t="shared" si="19"/>
        <v>0.86185013861712501</v>
      </c>
      <c r="H124" s="36">
        <f t="shared" si="20"/>
        <v>0.8201796844149869</v>
      </c>
      <c r="I124" s="36">
        <f t="shared" si="21"/>
        <v>2.8966132383917284E-3</v>
      </c>
      <c r="J124" s="36">
        <f t="shared" si="22"/>
        <v>2.7565619883154883E-3</v>
      </c>
      <c r="K124" s="36">
        <f t="shared" ca="1" si="23"/>
        <v>7.6357529501059999E-3</v>
      </c>
      <c r="L124" s="36">
        <f t="shared" ca="1" si="24"/>
        <v>2.1086215561074258E-5</v>
      </c>
      <c r="M124" s="36">
        <f t="shared" ca="1" si="25"/>
        <v>408018466108.3587</v>
      </c>
      <c r="N124" s="36">
        <f t="shared" ca="1" si="26"/>
        <v>102749172524.75583</v>
      </c>
      <c r="O124" s="36">
        <f t="shared" ca="1" si="27"/>
        <v>1548130779.2347267</v>
      </c>
      <c r="P124" s="45">
        <f t="shared" ca="1" si="28"/>
        <v>-4.5919729486435627E-3</v>
      </c>
    </row>
    <row r="125" spans="1:20" x14ac:dyDescent="0.2">
      <c r="A125" s="105">
        <v>9782</v>
      </c>
      <c r="B125" s="105">
        <v>1.1682399999699555E-3</v>
      </c>
      <c r="C125" s="45"/>
      <c r="D125" s="92">
        <f t="shared" si="16"/>
        <v>0.97819999999999996</v>
      </c>
      <c r="E125" s="92">
        <f t="shared" si="17"/>
        <v>1.1682399999699555E-3</v>
      </c>
      <c r="F125" s="36">
        <f t="shared" si="18"/>
        <v>0.9568752399999999</v>
      </c>
      <c r="G125" s="36">
        <f t="shared" si="19"/>
        <v>0.93601535976799988</v>
      </c>
      <c r="H125" s="36">
        <f t="shared" si="20"/>
        <v>0.91561022492505739</v>
      </c>
      <c r="I125" s="36">
        <f t="shared" si="21"/>
        <v>1.1427723679706104E-3</v>
      </c>
      <c r="J125" s="36">
        <f t="shared" si="22"/>
        <v>1.117859930348851E-3</v>
      </c>
      <c r="K125" s="36">
        <f t="shared" ca="1" si="23"/>
        <v>7.553751823376878E-3</v>
      </c>
      <c r="L125" s="36">
        <f t="shared" ca="1" si="24"/>
        <v>4.0774761246869597E-5</v>
      </c>
      <c r="M125" s="36">
        <f t="shared" ca="1" si="25"/>
        <v>393731716401.60461</v>
      </c>
      <c r="N125" s="36">
        <f t="shared" ca="1" si="26"/>
        <v>99126336408.888794</v>
      </c>
      <c r="O125" s="36">
        <f t="shared" ca="1" si="27"/>
        <v>1493209565.6581655</v>
      </c>
      <c r="P125" s="45">
        <f t="shared" ca="1" si="28"/>
        <v>-6.3855118234069225E-3</v>
      </c>
      <c r="Q125" s="45"/>
      <c r="R125" s="45"/>
      <c r="S125" s="45"/>
      <c r="T125" s="45"/>
    </row>
    <row r="126" spans="1:20" x14ac:dyDescent="0.2">
      <c r="A126" s="104">
        <v>9893.5</v>
      </c>
      <c r="B126" s="104">
        <v>-1.7342580002150498E-2</v>
      </c>
      <c r="D126" s="92">
        <f t="shared" si="16"/>
        <v>0.98934999999999995</v>
      </c>
      <c r="E126" s="92">
        <f t="shared" si="17"/>
        <v>-1.7342580002150498E-2</v>
      </c>
      <c r="F126" s="36">
        <f t="shared" si="18"/>
        <v>0.97881342249999992</v>
      </c>
      <c r="G126" s="36">
        <f t="shared" si="19"/>
        <v>0.96838905955037491</v>
      </c>
      <c r="H126" s="36">
        <f t="shared" si="20"/>
        <v>0.95807571606616337</v>
      </c>
      <c r="I126" s="36">
        <f t="shared" si="21"/>
        <v>-1.7157881525127594E-2</v>
      </c>
      <c r="J126" s="36">
        <f t="shared" si="22"/>
        <v>-1.6975150086884983E-2</v>
      </c>
      <c r="K126" s="36">
        <f t="shared" ca="1" si="23"/>
        <v>7.5209233830183485E-3</v>
      </c>
      <c r="L126" s="36">
        <f t="shared" ca="1" si="24"/>
        <v>6.1819380058430269E-4</v>
      </c>
      <c r="M126" s="36">
        <f t="shared" ca="1" si="25"/>
        <v>387843661510.21387</v>
      </c>
      <c r="N126" s="36">
        <f t="shared" ca="1" si="26"/>
        <v>97633433465.971542</v>
      </c>
      <c r="O126" s="36">
        <f t="shared" ca="1" si="27"/>
        <v>1470580207.256983</v>
      </c>
      <c r="P126" s="45">
        <f t="shared" ca="1" si="28"/>
        <v>-2.4863503385168847E-2</v>
      </c>
    </row>
    <row r="127" spans="1:20" x14ac:dyDescent="0.2">
      <c r="A127" s="105">
        <v>9944.5</v>
      </c>
      <c r="B127" s="105">
        <v>1.4327399985631928E-3</v>
      </c>
      <c r="C127" s="45"/>
      <c r="D127" s="92">
        <f t="shared" si="16"/>
        <v>0.99444999999999995</v>
      </c>
      <c r="E127" s="92">
        <f t="shared" si="17"/>
        <v>1.4327399985631928E-3</v>
      </c>
      <c r="F127" s="36">
        <f t="shared" si="18"/>
        <v>0.98893080249999987</v>
      </c>
      <c r="G127" s="36">
        <f t="shared" si="19"/>
        <v>0.98344223654612484</v>
      </c>
      <c r="H127" s="36">
        <f t="shared" si="20"/>
        <v>0.97798413213329372</v>
      </c>
      <c r="I127" s="36">
        <f t="shared" si="21"/>
        <v>1.4247882915711669E-3</v>
      </c>
      <c r="J127" s="36">
        <f t="shared" si="22"/>
        <v>1.4168807165529469E-3</v>
      </c>
      <c r="K127" s="36">
        <f t="shared" ca="1" si="23"/>
        <v>7.5062248949123601E-3</v>
      </c>
      <c r="L127" s="36">
        <f t="shared" ca="1" si="24"/>
        <v>3.6887218786181454E-5</v>
      </c>
      <c r="M127" s="36">
        <f t="shared" ca="1" si="25"/>
        <v>385172314665.11176</v>
      </c>
      <c r="N127" s="36">
        <f t="shared" ca="1" si="26"/>
        <v>96956157196.011993</v>
      </c>
      <c r="O127" s="36">
        <f t="shared" ca="1" si="27"/>
        <v>1460314604.4780018</v>
      </c>
      <c r="P127" s="45">
        <f t="shared" ca="1" si="28"/>
        <v>-6.0734848963491673E-3</v>
      </c>
      <c r="Q127" s="45"/>
      <c r="R127" s="45"/>
      <c r="S127" s="45"/>
      <c r="T127" s="45"/>
    </row>
    <row r="128" spans="1:20" x14ac:dyDescent="0.2">
      <c r="A128" s="104">
        <v>10677</v>
      </c>
      <c r="B128" s="104">
        <v>1.009640000120271E-3</v>
      </c>
      <c r="D128" s="92">
        <f t="shared" si="16"/>
        <v>1.0677000000000001</v>
      </c>
      <c r="E128" s="92">
        <f t="shared" si="17"/>
        <v>1.009640000120271E-3</v>
      </c>
      <c r="F128" s="36">
        <f t="shared" si="18"/>
        <v>1.1399832900000002</v>
      </c>
      <c r="G128" s="36">
        <f t="shared" si="19"/>
        <v>1.2171601587330003</v>
      </c>
      <c r="H128" s="36">
        <f t="shared" si="20"/>
        <v>1.2995619014792246</v>
      </c>
      <c r="I128" s="36">
        <f t="shared" si="21"/>
        <v>1.0779926281284135E-3</v>
      </c>
      <c r="J128" s="36">
        <f t="shared" si="22"/>
        <v>1.1509727290527072E-3</v>
      </c>
      <c r="K128" s="36">
        <f t="shared" ca="1" si="23"/>
        <v>7.3170812910746336E-3</v>
      </c>
      <c r="L128" s="36">
        <f t="shared" ca="1" si="24"/>
        <v>3.9783815638836035E-5</v>
      </c>
      <c r="M128" s="36">
        <f t="shared" ca="1" si="25"/>
        <v>348287614433.03326</v>
      </c>
      <c r="N128" s="36">
        <f t="shared" ca="1" si="26"/>
        <v>87607174320.771225</v>
      </c>
      <c r="O128" s="36">
        <f t="shared" ca="1" si="27"/>
        <v>1318645338.6693268</v>
      </c>
      <c r="P128" s="45">
        <f t="shared" ca="1" si="28"/>
        <v>-6.3074412909543626E-3</v>
      </c>
    </row>
    <row r="129" spans="1:20" x14ac:dyDescent="0.2">
      <c r="A129" s="105">
        <v>10685.5</v>
      </c>
      <c r="B129" s="105">
        <v>1.6388599979109131E-3</v>
      </c>
      <c r="C129" s="45"/>
      <c r="D129" s="92">
        <f t="shared" si="16"/>
        <v>1.0685500000000001</v>
      </c>
      <c r="E129" s="92">
        <f t="shared" si="17"/>
        <v>1.6388599979109131E-3</v>
      </c>
      <c r="F129" s="36">
        <f t="shared" si="18"/>
        <v>1.1417991025000003</v>
      </c>
      <c r="G129" s="36">
        <f t="shared" si="19"/>
        <v>1.2200694309763753</v>
      </c>
      <c r="H129" s="36">
        <f t="shared" si="20"/>
        <v>1.303705190469806</v>
      </c>
      <c r="I129" s="36">
        <f t="shared" si="21"/>
        <v>1.7512038507677063E-3</v>
      </c>
      <c r="J129" s="36">
        <f t="shared" si="22"/>
        <v>1.8712488747378328E-3</v>
      </c>
      <c r="K129" s="36">
        <f t="shared" ca="1" si="23"/>
        <v>7.3151275310348518E-3</v>
      </c>
      <c r="L129" s="36">
        <f t="shared" ca="1" si="24"/>
        <v>3.2220013107596924E-5</v>
      </c>
      <c r="M129" s="36">
        <f t="shared" ca="1" si="25"/>
        <v>347875593318.48083</v>
      </c>
      <c r="N129" s="36">
        <f t="shared" ca="1" si="26"/>
        <v>87502769257.959381</v>
      </c>
      <c r="O129" s="36">
        <f t="shared" ca="1" si="27"/>
        <v>1317063628.599421</v>
      </c>
      <c r="P129" s="45">
        <f t="shared" ca="1" si="28"/>
        <v>-5.6762675331239387E-3</v>
      </c>
      <c r="Q129" s="45"/>
      <c r="R129" s="45"/>
      <c r="S129" s="45"/>
      <c r="T129" s="45"/>
    </row>
    <row r="130" spans="1:20" x14ac:dyDescent="0.2">
      <c r="A130" s="104">
        <v>10694</v>
      </c>
      <c r="B130" s="104">
        <v>-7.3191999399568886E-4</v>
      </c>
      <c r="D130" s="92">
        <f t="shared" si="16"/>
        <v>1.0693999999999999</v>
      </c>
      <c r="E130" s="92">
        <f t="shared" si="17"/>
        <v>-7.3191999399568886E-4</v>
      </c>
      <c r="F130" s="36">
        <f t="shared" si="18"/>
        <v>1.1436163599999998</v>
      </c>
      <c r="G130" s="36">
        <f t="shared" si="19"/>
        <v>1.2229833353839996</v>
      </c>
      <c r="H130" s="36">
        <f t="shared" si="20"/>
        <v>1.3078583788596492</v>
      </c>
      <c r="I130" s="36">
        <f t="shared" si="21"/>
        <v>-7.8271524157898958E-4</v>
      </c>
      <c r="J130" s="36">
        <f t="shared" si="22"/>
        <v>-8.3703567934457134E-4</v>
      </c>
      <c r="K130" s="36">
        <f t="shared" ca="1" si="23"/>
        <v>7.3131793018547768E-3</v>
      </c>
      <c r="L130" s="36">
        <f t="shared" ca="1" si="24"/>
        <v>6.4723622680093655E-5</v>
      </c>
      <c r="M130" s="36">
        <f t="shared" ca="1" si="25"/>
        <v>347463932959.6062</v>
      </c>
      <c r="N130" s="36">
        <f t="shared" ca="1" si="26"/>
        <v>87398456253.051041</v>
      </c>
      <c r="O130" s="36">
        <f t="shared" ca="1" si="27"/>
        <v>1315483322.0802777</v>
      </c>
      <c r="P130" s="45">
        <f t="shared" ca="1" si="28"/>
        <v>-8.0450992958504657E-3</v>
      </c>
    </row>
    <row r="131" spans="1:20" x14ac:dyDescent="0.2">
      <c r="A131" s="105">
        <v>11138.5</v>
      </c>
      <c r="B131" s="105">
        <v>-8.2391800024197437E-3</v>
      </c>
      <c r="C131" s="45"/>
      <c r="D131" s="92">
        <f t="shared" si="16"/>
        <v>1.11385</v>
      </c>
      <c r="E131" s="92">
        <f t="shared" si="17"/>
        <v>-8.2391800024197437E-3</v>
      </c>
      <c r="F131" s="36">
        <f t="shared" si="18"/>
        <v>1.2406618225000001</v>
      </c>
      <c r="G131" s="36">
        <f t="shared" si="19"/>
        <v>1.3819111709916252</v>
      </c>
      <c r="H131" s="36">
        <f t="shared" si="20"/>
        <v>1.5392417578090218</v>
      </c>
      <c r="I131" s="36">
        <f t="shared" si="21"/>
        <v>-9.1772106456952315E-3</v>
      </c>
      <c r="J131" s="36">
        <f t="shared" si="22"/>
        <v>-1.0222036077707634E-2</v>
      </c>
      <c r="K131" s="36">
        <f t="shared" ca="1" si="23"/>
        <v>7.2190055427901181E-3</v>
      </c>
      <c r="L131" s="36">
        <f t="shared" ca="1" si="24"/>
        <v>2.3895550035013514E-4</v>
      </c>
      <c r="M131" s="36">
        <f t="shared" ca="1" si="25"/>
        <v>326434006401.81909</v>
      </c>
      <c r="N131" s="36">
        <f t="shared" ca="1" si="26"/>
        <v>82070440412.703537</v>
      </c>
      <c r="O131" s="36">
        <f t="shared" ca="1" si="27"/>
        <v>1234777847.6433852</v>
      </c>
      <c r="P131" s="45">
        <f t="shared" ca="1" si="28"/>
        <v>-1.5458185545209863E-2</v>
      </c>
      <c r="Q131" s="45"/>
      <c r="R131" s="45"/>
      <c r="S131" s="45"/>
      <c r="T131" s="45"/>
    </row>
    <row r="132" spans="1:20" x14ac:dyDescent="0.2">
      <c r="A132" s="104">
        <v>11173.5</v>
      </c>
      <c r="B132" s="104">
        <v>3.5870200008503161E-3</v>
      </c>
      <c r="D132" s="92">
        <f t="shared" si="16"/>
        <v>1.1173500000000001</v>
      </c>
      <c r="E132" s="92">
        <f t="shared" si="17"/>
        <v>3.5870200008503161E-3</v>
      </c>
      <c r="F132" s="36">
        <f t="shared" si="18"/>
        <v>1.2484710225000002</v>
      </c>
      <c r="G132" s="36">
        <f t="shared" si="19"/>
        <v>1.3949790969903753</v>
      </c>
      <c r="H132" s="36">
        <f t="shared" si="20"/>
        <v>1.558679894022196</v>
      </c>
      <c r="I132" s="36">
        <f t="shared" si="21"/>
        <v>4.007956797950101E-3</v>
      </c>
      <c r="J132" s="36">
        <f t="shared" si="22"/>
        <v>4.4782905281895453E-3</v>
      </c>
      <c r="K132" s="36">
        <f t="shared" ca="1" si="23"/>
        <v>7.2122326505517529E-3</v>
      </c>
      <c r="L132" s="36">
        <f t="shared" ca="1" si="24"/>
        <v>1.3142166755555313E-5</v>
      </c>
      <c r="M132" s="36">
        <f t="shared" ca="1" si="25"/>
        <v>324819112523.9823</v>
      </c>
      <c r="N132" s="36">
        <f t="shared" ca="1" si="26"/>
        <v>81661374003.545166</v>
      </c>
      <c r="O132" s="36">
        <f t="shared" ca="1" si="27"/>
        <v>1228582577.9750357</v>
      </c>
      <c r="P132" s="45">
        <f t="shared" ca="1" si="28"/>
        <v>-3.6252126497014368E-3</v>
      </c>
    </row>
    <row r="133" spans="1:20" x14ac:dyDescent="0.2">
      <c r="A133" s="105">
        <v>11194</v>
      </c>
      <c r="B133" s="105">
        <v>1.9280800042906776E-3</v>
      </c>
      <c r="C133" s="45"/>
      <c r="D133" s="92">
        <f t="shared" si="16"/>
        <v>1.1194</v>
      </c>
      <c r="E133" s="92">
        <f t="shared" si="17"/>
        <v>1.9280800042906776E-3</v>
      </c>
      <c r="F133" s="36">
        <f t="shared" si="18"/>
        <v>1.25305636</v>
      </c>
      <c r="G133" s="36">
        <f t="shared" si="19"/>
        <v>1.4026712893839999</v>
      </c>
      <c r="H133" s="36">
        <f t="shared" si="20"/>
        <v>1.5701502413364496</v>
      </c>
      <c r="I133" s="36">
        <f t="shared" si="21"/>
        <v>2.1582927568029845E-3</v>
      </c>
      <c r="J133" s="36">
        <f t="shared" si="22"/>
        <v>2.4159929119652607E-3</v>
      </c>
      <c r="K133" s="36">
        <f t="shared" ca="1" si="23"/>
        <v>7.2083092191556142E-3</v>
      </c>
      <c r="L133" s="36">
        <f t="shared" ca="1" si="24"/>
        <v>2.7880820561513185E-5</v>
      </c>
      <c r="M133" s="36">
        <f t="shared" ca="1" si="25"/>
        <v>323875994375.08093</v>
      </c>
      <c r="N133" s="36">
        <f t="shared" ca="1" si="26"/>
        <v>81422479113.023163</v>
      </c>
      <c r="O133" s="36">
        <f t="shared" ca="1" si="27"/>
        <v>1224964607.7843404</v>
      </c>
      <c r="P133" s="45">
        <f t="shared" ca="1" si="28"/>
        <v>-5.2802292148649366E-3</v>
      </c>
      <c r="Q133" s="45"/>
      <c r="R133" s="45"/>
      <c r="S133" s="45"/>
      <c r="T133" s="45"/>
    </row>
    <row r="134" spans="1:20" x14ac:dyDescent="0.2">
      <c r="A134" s="104">
        <v>11271</v>
      </c>
      <c r="B134" s="104">
        <v>-2.5427999935345724E-4</v>
      </c>
      <c r="D134" s="92">
        <f t="shared" si="16"/>
        <v>1.1271</v>
      </c>
      <c r="E134" s="92">
        <f t="shared" si="17"/>
        <v>-2.5427999935345724E-4</v>
      </c>
      <c r="F134" s="36">
        <f t="shared" si="18"/>
        <v>1.2703544099999999</v>
      </c>
      <c r="G134" s="36">
        <f t="shared" si="19"/>
        <v>1.431816455511</v>
      </c>
      <c r="H134" s="36">
        <f t="shared" si="20"/>
        <v>1.613800327006448</v>
      </c>
      <c r="I134" s="36">
        <f t="shared" si="21"/>
        <v>-2.8659898727128165E-4</v>
      </c>
      <c r="J134" s="36">
        <f t="shared" si="22"/>
        <v>-3.2302571855346153E-4</v>
      </c>
      <c r="K134" s="36">
        <f t="shared" ca="1" si="23"/>
        <v>7.1938597839697116E-3</v>
      </c>
      <c r="L134" s="36">
        <f t="shared" ca="1" si="24"/>
        <v>5.5474786231921302E-5</v>
      </c>
      <c r="M134" s="36">
        <f t="shared" ca="1" si="25"/>
        <v>320351630038.04517</v>
      </c>
      <c r="N134" s="36">
        <f t="shared" ca="1" si="26"/>
        <v>80529779006.417297</v>
      </c>
      <c r="O134" s="36">
        <f t="shared" ca="1" si="27"/>
        <v>1211445465.2892904</v>
      </c>
      <c r="P134" s="45">
        <f t="shared" ca="1" si="28"/>
        <v>-7.4481397833231688E-3</v>
      </c>
    </row>
    <row r="135" spans="1:20" x14ac:dyDescent="0.2">
      <c r="A135" s="105">
        <v>12038.5</v>
      </c>
      <c r="B135" s="105">
        <v>-5.8511800016276538E-3</v>
      </c>
      <c r="C135" s="45"/>
      <c r="D135" s="92">
        <f t="shared" si="16"/>
        <v>1.2038500000000001</v>
      </c>
      <c r="E135" s="92">
        <f t="shared" si="17"/>
        <v>-5.8511800016276538E-3</v>
      </c>
      <c r="F135" s="36">
        <f t="shared" si="18"/>
        <v>1.4492548225000002</v>
      </c>
      <c r="G135" s="36">
        <f t="shared" si="19"/>
        <v>1.7446854180666254</v>
      </c>
      <c r="H135" s="36">
        <f t="shared" si="20"/>
        <v>2.1003395405395069</v>
      </c>
      <c r="I135" s="36">
        <f t="shared" si="21"/>
        <v>-7.0439430449594515E-3</v>
      </c>
      <c r="J135" s="36">
        <f t="shared" si="22"/>
        <v>-8.4798508346744361E-3</v>
      </c>
      <c r="K135" s="36">
        <f t="shared" ca="1" si="23"/>
        <v>7.074643202558583E-3</v>
      </c>
      <c r="L135" s="36">
        <f t="shared" ca="1" si="24"/>
        <v>1.6707690550587934E-4</v>
      </c>
      <c r="M135" s="36">
        <f t="shared" ca="1" si="25"/>
        <v>286752456859.67554</v>
      </c>
      <c r="N135" s="36">
        <f t="shared" ca="1" si="26"/>
        <v>72022051722.327133</v>
      </c>
      <c r="O135" s="36">
        <f t="shared" ca="1" si="27"/>
        <v>1082641364.9955037</v>
      </c>
      <c r="P135" s="45">
        <f t="shared" ca="1" si="28"/>
        <v>-1.2925823204186237E-2</v>
      </c>
      <c r="Q135" s="45"/>
      <c r="R135" s="45"/>
      <c r="S135" s="45"/>
      <c r="T135" s="45"/>
    </row>
    <row r="136" spans="1:20" x14ac:dyDescent="0.2">
      <c r="A136" s="104">
        <v>12155</v>
      </c>
      <c r="B136" s="104">
        <v>-4.1539999801898375E-4</v>
      </c>
      <c r="D136" s="92">
        <f t="shared" si="16"/>
        <v>1.2155</v>
      </c>
      <c r="E136" s="92">
        <f t="shared" si="17"/>
        <v>-4.1539999801898375E-4</v>
      </c>
      <c r="F136" s="36">
        <f t="shared" si="18"/>
        <v>1.4774402500000001</v>
      </c>
      <c r="G136" s="36">
        <f t="shared" si="19"/>
        <v>1.7958286238750001</v>
      </c>
      <c r="H136" s="36">
        <f t="shared" si="20"/>
        <v>2.182829692320063</v>
      </c>
      <c r="I136" s="36">
        <f t="shared" si="21"/>
        <v>-5.0491869759207474E-4</v>
      </c>
      <c r="J136" s="36">
        <f t="shared" si="22"/>
        <v>-6.1372867692316684E-4</v>
      </c>
      <c r="K136" s="36">
        <f t="shared" ca="1" si="23"/>
        <v>7.0604890114001609E-3</v>
      </c>
      <c r="L136" s="36">
        <f t="shared" ca="1" si="24"/>
        <v>5.5888916481153959E-5</v>
      </c>
      <c r="M136" s="36">
        <f t="shared" ca="1" si="25"/>
        <v>281890100761.36316</v>
      </c>
      <c r="N136" s="36">
        <f t="shared" ca="1" si="26"/>
        <v>70791278477.608444</v>
      </c>
      <c r="O136" s="36">
        <f t="shared" ca="1" si="27"/>
        <v>1064013882.3853977</v>
      </c>
      <c r="P136" s="45">
        <f t="shared" ca="1" si="28"/>
        <v>-7.4758890094191446E-3</v>
      </c>
    </row>
    <row r="137" spans="1:20" x14ac:dyDescent="0.2">
      <c r="A137" s="105">
        <v>12163.5</v>
      </c>
      <c r="B137" s="105">
        <v>2.1381999977165833E-4</v>
      </c>
      <c r="C137" s="45"/>
      <c r="D137" s="92">
        <f t="shared" si="16"/>
        <v>1.21635</v>
      </c>
      <c r="E137" s="92">
        <f t="shared" si="17"/>
        <v>2.1381999977165833E-4</v>
      </c>
      <c r="F137" s="36">
        <f t="shared" si="18"/>
        <v>1.4795073225000002</v>
      </c>
      <c r="G137" s="36">
        <f t="shared" si="19"/>
        <v>1.7995987317228752</v>
      </c>
      <c r="H137" s="36">
        <f t="shared" si="20"/>
        <v>2.1889419173311193</v>
      </c>
      <c r="I137" s="36">
        <f t="shared" si="21"/>
        <v>2.6007995672225662E-4</v>
      </c>
      <c r="J137" s="36">
        <f t="shared" si="22"/>
        <v>3.1634825535911687E-4</v>
      </c>
      <c r="K137" s="36">
        <f t="shared" ca="1" si="23"/>
        <v>7.0594969702600938E-3</v>
      </c>
      <c r="L137" s="36">
        <f t="shared" ca="1" si="24"/>
        <v>4.6863293184275721E-5</v>
      </c>
      <c r="M137" s="36">
        <f t="shared" ca="1" si="25"/>
        <v>281537737785.54199</v>
      </c>
      <c r="N137" s="36">
        <f t="shared" ca="1" si="26"/>
        <v>70702091895.514236</v>
      </c>
      <c r="O137" s="36">
        <f t="shared" ca="1" si="27"/>
        <v>1062664125.4105531</v>
      </c>
      <c r="P137" s="45">
        <f t="shared" ca="1" si="28"/>
        <v>-6.8456769704884355E-3</v>
      </c>
      <c r="Q137" s="45"/>
      <c r="R137" s="45"/>
      <c r="S137" s="45"/>
      <c r="T137" s="45"/>
    </row>
    <row r="138" spans="1:20" x14ac:dyDescent="0.2">
      <c r="A138" s="104">
        <v>12226</v>
      </c>
      <c r="B138" s="104">
        <v>4.1463200032012537E-3</v>
      </c>
      <c r="D138" s="92">
        <f t="shared" si="16"/>
        <v>1.2225999999999999</v>
      </c>
      <c r="E138" s="92">
        <f t="shared" si="17"/>
        <v>4.1463200032012537E-3</v>
      </c>
      <c r="F138" s="36">
        <f t="shared" si="18"/>
        <v>1.4947507599999998</v>
      </c>
      <c r="G138" s="36">
        <f t="shared" si="19"/>
        <v>1.8274822791759997</v>
      </c>
      <c r="H138" s="36">
        <f t="shared" si="20"/>
        <v>2.234279834520577</v>
      </c>
      <c r="I138" s="36">
        <f t="shared" si="21"/>
        <v>5.0692908359138526E-3</v>
      </c>
      <c r="J138" s="36">
        <f t="shared" si="22"/>
        <v>6.1977149759882754E-3</v>
      </c>
      <c r="K138" s="36">
        <f t="shared" ca="1" si="23"/>
        <v>7.0523723991779532E-3</v>
      </c>
      <c r="L138" s="36">
        <f t="shared" ca="1" si="24"/>
        <v>8.4451405281619149E-6</v>
      </c>
      <c r="M138" s="36">
        <f t="shared" ca="1" si="25"/>
        <v>278956817489.95251</v>
      </c>
      <c r="N138" s="36">
        <f t="shared" ca="1" si="26"/>
        <v>70048854100.542267</v>
      </c>
      <c r="O138" s="36">
        <f t="shared" ca="1" si="27"/>
        <v>1052778231.4407797</v>
      </c>
      <c r="P138" s="45">
        <f t="shared" ca="1" si="28"/>
        <v>-2.9060523959766995E-3</v>
      </c>
    </row>
    <row r="139" spans="1:20" x14ac:dyDescent="0.2">
      <c r="A139" s="105">
        <v>12290.5</v>
      </c>
      <c r="B139" s="105">
        <v>9.7459997050464153E-5</v>
      </c>
      <c r="C139" s="45"/>
      <c r="D139" s="92">
        <f t="shared" si="16"/>
        <v>1.22905</v>
      </c>
      <c r="E139" s="92">
        <f t="shared" si="17"/>
        <v>9.7459997050464153E-5</v>
      </c>
      <c r="F139" s="36">
        <f t="shared" si="18"/>
        <v>1.5105639024999999</v>
      </c>
      <c r="G139" s="36">
        <f t="shared" si="19"/>
        <v>1.8565585643676248</v>
      </c>
      <c r="H139" s="36">
        <f t="shared" si="20"/>
        <v>2.2818033035360292</v>
      </c>
      <c r="I139" s="36">
        <f t="shared" si="21"/>
        <v>1.1978320937487296E-4</v>
      </c>
      <c r="J139" s="36">
        <f t="shared" si="22"/>
        <v>1.472195534821876E-4</v>
      </c>
      <c r="K139" s="36">
        <f t="shared" ca="1" si="23"/>
        <v>7.0453333784114497E-3</v>
      </c>
      <c r="L139" s="36">
        <f t="shared" ca="1" si="24"/>
        <v>4.8272944523424535E-5</v>
      </c>
      <c r="M139" s="36">
        <f t="shared" ca="1" si="25"/>
        <v>276311678427.67877</v>
      </c>
      <c r="N139" s="36">
        <f t="shared" ca="1" si="26"/>
        <v>69379397100.241287</v>
      </c>
      <c r="O139" s="36">
        <f t="shared" ca="1" si="27"/>
        <v>1042647359.6209524</v>
      </c>
      <c r="P139" s="45">
        <f t="shared" ca="1" si="28"/>
        <v>-6.9478733813609856E-3</v>
      </c>
      <c r="Q139" s="45"/>
      <c r="R139" s="45"/>
      <c r="S139" s="45"/>
      <c r="T139" s="45"/>
    </row>
    <row r="140" spans="1:20" x14ac:dyDescent="0.2">
      <c r="A140" s="105">
        <v>12334.5</v>
      </c>
      <c r="B140" s="105">
        <v>-3.9245999505510554E-4</v>
      </c>
      <c r="C140" s="45"/>
      <c r="D140" s="92">
        <f t="shared" si="16"/>
        <v>1.2334499999999999</v>
      </c>
      <c r="E140" s="92">
        <f t="shared" si="17"/>
        <v>-3.9245999505510554E-4</v>
      </c>
      <c r="F140" s="36">
        <f t="shared" si="18"/>
        <v>1.5213989024999999</v>
      </c>
      <c r="G140" s="36">
        <f t="shared" si="19"/>
        <v>1.8765694762886247</v>
      </c>
      <c r="H140" s="36">
        <f t="shared" si="20"/>
        <v>2.3146546205282039</v>
      </c>
      <c r="I140" s="36">
        <f t="shared" si="21"/>
        <v>-4.840797809007199E-4</v>
      </c>
      <c r="J140" s="36">
        <f t="shared" si="22"/>
        <v>-5.9708820575199288E-4</v>
      </c>
      <c r="K140" s="36">
        <f t="shared" ca="1" si="23"/>
        <v>7.0407142946830375E-3</v>
      </c>
      <c r="L140" s="36">
        <f t="shared" ca="1" si="24"/>
        <v>5.5252080021624146E-5</v>
      </c>
      <c r="M140" s="36">
        <f t="shared" ca="1" si="25"/>
        <v>274517905289.34619</v>
      </c>
      <c r="N140" s="36">
        <f t="shared" ca="1" si="26"/>
        <v>68925432123.997589</v>
      </c>
      <c r="O140" s="36">
        <f t="shared" ca="1" si="27"/>
        <v>1035777800.3774933</v>
      </c>
      <c r="P140" s="45">
        <f t="shared" ca="1" si="28"/>
        <v>-7.4331742897381431E-3</v>
      </c>
      <c r="Q140" s="45"/>
      <c r="R140" s="45"/>
      <c r="S140" s="45"/>
      <c r="T140" s="45"/>
    </row>
    <row r="141" spans="1:20" x14ac:dyDescent="0.2">
      <c r="A141" s="104">
        <v>12346.5</v>
      </c>
      <c r="B141" s="104">
        <v>2.419379998173099E-3</v>
      </c>
      <c r="D141" s="92">
        <f t="shared" si="16"/>
        <v>1.23465</v>
      </c>
      <c r="E141" s="92">
        <f t="shared" si="17"/>
        <v>2.419379998173099E-3</v>
      </c>
      <c r="F141" s="36">
        <f t="shared" si="18"/>
        <v>1.5243606225000002</v>
      </c>
      <c r="G141" s="36">
        <f t="shared" si="19"/>
        <v>1.8820518425696253</v>
      </c>
      <c r="H141" s="36">
        <f t="shared" si="20"/>
        <v>2.3236753074285881</v>
      </c>
      <c r="I141" s="36">
        <f t="shared" si="21"/>
        <v>2.9870875147444166E-3</v>
      </c>
      <c r="J141" s="36">
        <f t="shared" si="22"/>
        <v>3.6880076000791939E-3</v>
      </c>
      <c r="K141" s="36">
        <f t="shared" ca="1" si="23"/>
        <v>7.0394802659436177E-3</v>
      </c>
      <c r="L141" s="36">
        <f t="shared" ca="1" si="24"/>
        <v>2.134532648425322E-5</v>
      </c>
      <c r="M141" s="36">
        <f t="shared" ca="1" si="25"/>
        <v>274030191038.31128</v>
      </c>
      <c r="N141" s="36">
        <f t="shared" ca="1" si="26"/>
        <v>68802005099.824463</v>
      </c>
      <c r="O141" s="36">
        <f t="shared" ca="1" si="27"/>
        <v>1033910098.0279963</v>
      </c>
      <c r="P141" s="45">
        <f t="shared" ca="1" si="28"/>
        <v>-4.6201002677705187E-3</v>
      </c>
    </row>
    <row r="142" spans="1:20" x14ac:dyDescent="0.2">
      <c r="A142" s="104">
        <v>12398.5</v>
      </c>
      <c r="B142" s="104">
        <v>5.0401999760651961E-4</v>
      </c>
      <c r="D142" s="92">
        <f t="shared" si="16"/>
        <v>1.2398499999999999</v>
      </c>
      <c r="E142" s="92">
        <f t="shared" si="17"/>
        <v>5.0401999760651961E-4</v>
      </c>
      <c r="F142" s="36">
        <f t="shared" si="18"/>
        <v>1.5372280224999997</v>
      </c>
      <c r="G142" s="36">
        <f t="shared" si="19"/>
        <v>1.9059321636966244</v>
      </c>
      <c r="H142" s="36">
        <f t="shared" si="20"/>
        <v>2.3630699931592596</v>
      </c>
      <c r="I142" s="36">
        <f t="shared" si="21"/>
        <v>6.2490919403244331E-4</v>
      </c>
      <c r="J142" s="36">
        <f t="shared" si="22"/>
        <v>7.7479366422112479E-4</v>
      </c>
      <c r="K142" s="36">
        <f t="shared" ca="1" si="23"/>
        <v>7.0342601900873708E-3</v>
      </c>
      <c r="L142" s="36">
        <f t="shared" ca="1" si="24"/>
        <v>4.2644036971492342E-5</v>
      </c>
      <c r="M142" s="36">
        <f t="shared" ca="1" si="25"/>
        <v>271924155234.69827</v>
      </c>
      <c r="N142" s="36">
        <f t="shared" ca="1" si="26"/>
        <v>68269039603.792137</v>
      </c>
      <c r="O142" s="36">
        <f t="shared" ca="1" si="27"/>
        <v>1025845437.9977412</v>
      </c>
      <c r="P142" s="45">
        <f t="shared" ca="1" si="28"/>
        <v>-6.5302401924808512E-3</v>
      </c>
    </row>
    <row r="143" spans="1:20" x14ac:dyDescent="0.2">
      <c r="A143" s="105">
        <v>12414</v>
      </c>
      <c r="B143" s="105">
        <v>2.29847999435151E-3</v>
      </c>
      <c r="C143" s="45"/>
      <c r="D143" s="92">
        <f t="shared" si="16"/>
        <v>1.2414000000000001</v>
      </c>
      <c r="E143" s="92">
        <f t="shared" si="17"/>
        <v>2.29847999435151E-3</v>
      </c>
      <c r="F143" s="36">
        <f t="shared" si="18"/>
        <v>1.5410739600000001</v>
      </c>
      <c r="G143" s="36">
        <f t="shared" si="19"/>
        <v>1.9130892139440001</v>
      </c>
      <c r="H143" s="36">
        <f t="shared" si="20"/>
        <v>2.3749089501900817</v>
      </c>
      <c r="I143" s="36">
        <f t="shared" si="21"/>
        <v>2.8533330649879647E-3</v>
      </c>
      <c r="J143" s="36">
        <f t="shared" si="22"/>
        <v>3.5421276668760595E-3</v>
      </c>
      <c r="K143" s="36">
        <f t="shared" ca="1" si="23"/>
        <v>7.0327442520415036E-3</v>
      </c>
      <c r="L143" s="36">
        <f t="shared" ca="1" si="24"/>
        <v>2.2413258061640986E-5</v>
      </c>
      <c r="M143" s="36">
        <f t="shared" ca="1" si="25"/>
        <v>271298714214.34814</v>
      </c>
      <c r="N143" s="36">
        <f t="shared" ca="1" si="26"/>
        <v>68110766336.830109</v>
      </c>
      <c r="O143" s="36">
        <f t="shared" ca="1" si="27"/>
        <v>1023450559.4626538</v>
      </c>
      <c r="P143" s="45">
        <f t="shared" ca="1" si="28"/>
        <v>-4.7342642576899937E-3</v>
      </c>
      <c r="Q143" s="45"/>
      <c r="R143" s="45"/>
      <c r="S143" s="45"/>
      <c r="T143" s="45"/>
    </row>
    <row r="144" spans="1:20" x14ac:dyDescent="0.2">
      <c r="A144" s="104">
        <v>12462.5</v>
      </c>
      <c r="B144" s="104">
        <v>5.005000057280995E-4</v>
      </c>
      <c r="D144" s="92">
        <f t="shared" si="16"/>
        <v>1.2462500000000001</v>
      </c>
      <c r="E144" s="92">
        <f t="shared" si="17"/>
        <v>5.005000057280995E-4</v>
      </c>
      <c r="F144" s="36">
        <f t="shared" si="18"/>
        <v>1.5531390625000001</v>
      </c>
      <c r="G144" s="36">
        <f t="shared" si="19"/>
        <v>1.9355995566406252</v>
      </c>
      <c r="H144" s="36">
        <f t="shared" si="20"/>
        <v>2.4122409474633795</v>
      </c>
      <c r="I144" s="36">
        <f t="shared" si="21"/>
        <v>6.2374813213864403E-4</v>
      </c>
      <c r="J144" s="36">
        <f t="shared" si="22"/>
        <v>7.7734610967778513E-4</v>
      </c>
      <c r="K144" s="36">
        <f t="shared" ca="1" si="23"/>
        <v>7.0281196412198916E-3</v>
      </c>
      <c r="L144" s="36">
        <f t="shared" ca="1" si="24"/>
        <v>4.2609818105657998E-5</v>
      </c>
      <c r="M144" s="36">
        <f t="shared" ca="1" si="25"/>
        <v>269348551865.83859</v>
      </c>
      <c r="N144" s="36">
        <f t="shared" ca="1" si="26"/>
        <v>67617273966.710068</v>
      </c>
      <c r="O144" s="36">
        <f t="shared" ca="1" si="27"/>
        <v>1015983564.1979489</v>
      </c>
      <c r="P144" s="45">
        <f t="shared" ca="1" si="28"/>
        <v>-6.5276196354917921E-3</v>
      </c>
    </row>
    <row r="145" spans="1:20" x14ac:dyDescent="0.2">
      <c r="A145" s="105">
        <v>12467.5</v>
      </c>
      <c r="B145" s="105">
        <v>2.4710000434424728E-4</v>
      </c>
      <c r="C145" s="45"/>
      <c r="D145" s="92">
        <f t="shared" si="16"/>
        <v>1.24675</v>
      </c>
      <c r="E145" s="92">
        <f t="shared" si="17"/>
        <v>2.4710000434424728E-4</v>
      </c>
      <c r="F145" s="36">
        <f t="shared" si="18"/>
        <v>1.5543855625</v>
      </c>
      <c r="G145" s="36">
        <f t="shared" si="19"/>
        <v>1.937930200046875</v>
      </c>
      <c r="H145" s="36">
        <f t="shared" si="20"/>
        <v>2.4161144769084415</v>
      </c>
      <c r="I145" s="36">
        <f t="shared" si="21"/>
        <v>3.0807193041619031E-4</v>
      </c>
      <c r="J145" s="36">
        <f t="shared" si="22"/>
        <v>3.8408867924638531E-4</v>
      </c>
      <c r="K145" s="36">
        <f t="shared" ca="1" si="23"/>
        <v>7.0276531160063955E-3</v>
      </c>
      <c r="L145" s="36">
        <f t="shared" ca="1" si="24"/>
        <v>4.5975900500071238E-5</v>
      </c>
      <c r="M145" s="36">
        <f t="shared" ca="1" si="25"/>
        <v>269148094649.72803</v>
      </c>
      <c r="N145" s="36">
        <f t="shared" ca="1" si="26"/>
        <v>67566549008.261482</v>
      </c>
      <c r="O145" s="36">
        <f t="shared" ca="1" si="27"/>
        <v>1015216064.2844542</v>
      </c>
      <c r="P145" s="45">
        <f t="shared" ca="1" si="28"/>
        <v>-6.7805531116621482E-3</v>
      </c>
      <c r="Q145" s="45"/>
      <c r="R145" s="45"/>
      <c r="S145" s="45"/>
      <c r="T145" s="45"/>
    </row>
    <row r="146" spans="1:20" x14ac:dyDescent="0.2">
      <c r="A146" s="104">
        <v>12479.5</v>
      </c>
      <c r="B146" s="104">
        <v>4.5893999777035788E-4</v>
      </c>
      <c r="D146" s="92">
        <f t="shared" si="16"/>
        <v>1.2479499999999999</v>
      </c>
      <c r="E146" s="92">
        <f t="shared" si="17"/>
        <v>4.5893999777035788E-4</v>
      </c>
      <c r="F146" s="36">
        <f t="shared" si="18"/>
        <v>1.5573792024999997</v>
      </c>
      <c r="G146" s="36">
        <f t="shared" si="19"/>
        <v>1.9435313757598744</v>
      </c>
      <c r="H146" s="36">
        <f t="shared" si="20"/>
        <v>2.4254299803795352</v>
      </c>
      <c r="I146" s="36">
        <f t="shared" si="21"/>
        <v>5.7273417021751801E-4</v>
      </c>
      <c r="J146" s="36">
        <f t="shared" si="22"/>
        <v>7.147436077229515E-4</v>
      </c>
      <c r="K146" s="36">
        <f t="shared" ca="1" si="23"/>
        <v>7.0265412637665328E-3</v>
      </c>
      <c r="L146" s="36">
        <f t="shared" ca="1" si="24"/>
        <v>4.313338638911456E-5</v>
      </c>
      <c r="M146" s="36">
        <f t="shared" ca="1" si="25"/>
        <v>268667446908.46613</v>
      </c>
      <c r="N146" s="36">
        <f t="shared" ca="1" si="26"/>
        <v>67444923733.110405</v>
      </c>
      <c r="O146" s="36">
        <f t="shared" ca="1" si="27"/>
        <v>1013375810.6965114</v>
      </c>
      <c r="P146" s="45">
        <f t="shared" ca="1" si="28"/>
        <v>-6.5676012659961749E-3</v>
      </c>
    </row>
    <row r="147" spans="1:20" x14ac:dyDescent="0.2">
      <c r="A147" s="105">
        <v>12480</v>
      </c>
      <c r="B147" s="105">
        <v>1.3600001693703234E-5</v>
      </c>
      <c r="C147" s="45"/>
      <c r="D147" s="92">
        <f t="shared" si="16"/>
        <v>1.248</v>
      </c>
      <c r="E147" s="92">
        <f t="shared" si="17"/>
        <v>1.3600001693703234E-5</v>
      </c>
      <c r="F147" s="36">
        <f t="shared" si="18"/>
        <v>1.557504</v>
      </c>
      <c r="G147" s="36">
        <f t="shared" si="19"/>
        <v>1.943764992</v>
      </c>
      <c r="H147" s="36">
        <f t="shared" si="20"/>
        <v>2.4258187100159998</v>
      </c>
      <c r="I147" s="36">
        <f t="shared" si="21"/>
        <v>1.6972802113741637E-5</v>
      </c>
      <c r="J147" s="36">
        <f t="shared" si="22"/>
        <v>2.1182057037949564E-5</v>
      </c>
      <c r="K147" s="36">
        <f t="shared" ca="1" si="23"/>
        <v>7.0264951758139084E-3</v>
      </c>
      <c r="L147" s="36">
        <f t="shared" ca="1" si="24"/>
        <v>4.9180698723198461E-5</v>
      </c>
      <c r="M147" s="36">
        <f t="shared" ca="1" si="25"/>
        <v>268647433687.26666</v>
      </c>
      <c r="N147" s="36">
        <f t="shared" ca="1" si="26"/>
        <v>67439859523.62294</v>
      </c>
      <c r="O147" s="36">
        <f t="shared" ca="1" si="27"/>
        <v>1013299186.9397607</v>
      </c>
      <c r="P147" s="45">
        <f t="shared" ca="1" si="28"/>
        <v>-7.0128951741202051E-3</v>
      </c>
      <c r="Q147" s="45"/>
      <c r="R147" s="45"/>
      <c r="S147" s="45"/>
      <c r="T147" s="45"/>
    </row>
    <row r="148" spans="1:20" x14ac:dyDescent="0.2">
      <c r="A148" s="104">
        <v>12480.5</v>
      </c>
      <c r="B148" s="104">
        <v>-3.1739997211843729E-5</v>
      </c>
      <c r="D148" s="92">
        <f t="shared" si="16"/>
        <v>1.2480500000000001</v>
      </c>
      <c r="E148" s="92">
        <f t="shared" si="17"/>
        <v>-3.1739997211843729E-5</v>
      </c>
      <c r="F148" s="36">
        <f t="shared" si="18"/>
        <v>1.5576288025000002</v>
      </c>
      <c r="G148" s="36">
        <f t="shared" si="19"/>
        <v>1.9439986269601255</v>
      </c>
      <c r="H148" s="36">
        <f t="shared" si="20"/>
        <v>2.4262074863775847</v>
      </c>
      <c r="I148" s="36">
        <f t="shared" si="21"/>
        <v>-3.9613103520241568E-5</v>
      </c>
      <c r="J148" s="36">
        <f t="shared" si="22"/>
        <v>-4.9439133848437493E-5</v>
      </c>
      <c r="K148" s="36">
        <f t="shared" ca="1" si="23"/>
        <v>7.0264491069992052E-3</v>
      </c>
      <c r="L148" s="36">
        <f t="shared" ca="1" si="24"/>
        <v>4.9818033430803573E-5</v>
      </c>
      <c r="M148" s="36">
        <f t="shared" ca="1" si="25"/>
        <v>268627421567.16437</v>
      </c>
      <c r="N148" s="36">
        <f t="shared" ca="1" si="26"/>
        <v>67434795594.871857</v>
      </c>
      <c r="O148" s="36">
        <f t="shared" ca="1" si="27"/>
        <v>1013222567.4597405</v>
      </c>
      <c r="P148" s="45">
        <f t="shared" ca="1" si="28"/>
        <v>-7.0581891042110489E-3</v>
      </c>
    </row>
    <row r="149" spans="1:20" x14ac:dyDescent="0.2">
      <c r="A149" s="105">
        <v>12497</v>
      </c>
      <c r="B149" s="105">
        <v>-8.2795999333029613E-4</v>
      </c>
      <c r="C149" s="45"/>
      <c r="D149" s="92">
        <f t="shared" ref="D149:D212" si="29">A149/A$18</f>
        <v>1.2497</v>
      </c>
      <c r="E149" s="92">
        <f t="shared" ref="E149:E212" si="30">B149/B$18</f>
        <v>-8.2795999333029613E-4</v>
      </c>
      <c r="F149" s="36">
        <f t="shared" ref="F149:F212" si="31">D149*D149</f>
        <v>1.5617500900000001</v>
      </c>
      <c r="G149" s="36">
        <f t="shared" ref="G149:G212" si="32">D149*F149</f>
        <v>1.9517190874730002</v>
      </c>
      <c r="H149" s="36">
        <f t="shared" ref="H149:H212" si="33">F149*F149</f>
        <v>2.4390633436150084</v>
      </c>
      <c r="I149" s="36">
        <f t="shared" ref="I149:I212" si="34">E149*D149</f>
        <v>-1.0347016036648712E-3</v>
      </c>
      <c r="J149" s="36">
        <f t="shared" ref="J149:J212" si="35">I149*D149</f>
        <v>-1.2930665940999895E-3</v>
      </c>
      <c r="K149" s="36">
        <f t="shared" ref="K149:K212" ca="1" si="36">+E$4+E$5*D149+E$6*D149^2</f>
        <v>7.0249395724887569E-3</v>
      </c>
      <c r="L149" s="36">
        <f t="shared" ref="L149:L212" ca="1" si="37">+(K149-E149)^2</f>
        <v>6.1668031590841074E-5</v>
      </c>
      <c r="M149" s="36">
        <f t="shared" ref="M149:M212" ca="1" si="38">(M$1-M$2*D149+M$3*F149)^2</f>
        <v>267967639059.17365</v>
      </c>
      <c r="N149" s="36">
        <f t="shared" ref="N149:N212" ca="1" si="39">(-M$2+M$4*D149-M$5*F149)^2</f>
        <v>67267843372.413338</v>
      </c>
      <c r="O149" s="36">
        <f t="shared" ref="O149:O212" ca="1" si="40">+(M$3-D149*M$5+F149*M$6)^2</f>
        <v>1010696522.8403995</v>
      </c>
      <c r="P149" s="45">
        <f t="shared" ref="P149:P212" ca="1" si="41">+E149-K149</f>
        <v>-7.8528995658190531E-3</v>
      </c>
      <c r="Q149" s="45"/>
      <c r="R149" s="45"/>
      <c r="S149" s="45"/>
      <c r="T149" s="45"/>
    </row>
    <row r="150" spans="1:20" x14ac:dyDescent="0.2">
      <c r="A150" s="104">
        <v>12556.5</v>
      </c>
      <c r="B150" s="104">
        <v>2.7658000180963427E-4</v>
      </c>
      <c r="D150" s="92">
        <f t="shared" si="29"/>
        <v>1.2556499999999999</v>
      </c>
      <c r="E150" s="92">
        <f t="shared" si="30"/>
        <v>2.7658000180963427E-4</v>
      </c>
      <c r="F150" s="36">
        <f t="shared" si="31"/>
        <v>1.5766569224999998</v>
      </c>
      <c r="G150" s="36">
        <f t="shared" si="32"/>
        <v>1.9797292647371245</v>
      </c>
      <c r="H150" s="36">
        <f t="shared" si="33"/>
        <v>2.4858470512671702</v>
      </c>
      <c r="I150" s="36">
        <f t="shared" si="34"/>
        <v>3.4728767927226723E-4</v>
      </c>
      <c r="J150" s="36">
        <f t="shared" si="35"/>
        <v>4.3607177447822234E-4</v>
      </c>
      <c r="K150" s="36">
        <f t="shared" ca="1" si="36"/>
        <v>7.0196691829315094E-3</v>
      </c>
      <c r="L150" s="36">
        <f t="shared" ca="1" si="37"/>
        <v>4.5469251704562881E-5</v>
      </c>
      <c r="M150" s="36">
        <f t="shared" ca="1" si="38"/>
        <v>265598359161.16129</v>
      </c>
      <c r="N150" s="36">
        <f t="shared" ca="1" si="39"/>
        <v>66668336739.914757</v>
      </c>
      <c r="O150" s="36">
        <f t="shared" ca="1" si="40"/>
        <v>1001626042.9584153</v>
      </c>
      <c r="P150" s="45">
        <f t="shared" ca="1" si="41"/>
        <v>-6.7430891811218752E-3</v>
      </c>
    </row>
    <row r="151" spans="1:20" x14ac:dyDescent="0.2">
      <c r="A151" s="105">
        <v>12557</v>
      </c>
      <c r="B151" s="105">
        <v>-1.6876000154297799E-4</v>
      </c>
      <c r="C151" s="45"/>
      <c r="D151" s="92">
        <f t="shared" si="29"/>
        <v>1.2557</v>
      </c>
      <c r="E151" s="92">
        <f t="shared" si="30"/>
        <v>-1.6876000154297799E-4</v>
      </c>
      <c r="F151" s="36">
        <f t="shared" si="31"/>
        <v>1.57678249</v>
      </c>
      <c r="G151" s="36">
        <f t="shared" si="32"/>
        <v>1.979965772693</v>
      </c>
      <c r="H151" s="36">
        <f t="shared" si="33"/>
        <v>2.4862430207706003</v>
      </c>
      <c r="I151" s="36">
        <f t="shared" si="34"/>
        <v>-2.1191193393751748E-4</v>
      </c>
      <c r="J151" s="36">
        <f t="shared" si="35"/>
        <v>-2.6609781544534072E-4</v>
      </c>
      <c r="K151" s="36">
        <f t="shared" ca="1" si="36"/>
        <v>7.0196260422190036E-3</v>
      </c>
      <c r="L151" s="36">
        <f t="shared" ca="1" si="37"/>
        <v>5.1672893914152033E-5</v>
      </c>
      <c r="M151" s="36">
        <f t="shared" ca="1" si="38"/>
        <v>265578515041.11096</v>
      </c>
      <c r="N151" s="36">
        <f t="shared" ca="1" si="39"/>
        <v>66663315643.710892</v>
      </c>
      <c r="O151" s="36">
        <f t="shared" ca="1" si="40"/>
        <v>1001550075.9759916</v>
      </c>
      <c r="P151" s="45">
        <f t="shared" ca="1" si="41"/>
        <v>-7.1883860437619816E-3</v>
      </c>
      <c r="Q151" s="45"/>
      <c r="R151" s="45"/>
      <c r="S151" s="45"/>
      <c r="T151" s="45"/>
    </row>
    <row r="152" spans="1:20" x14ac:dyDescent="0.2">
      <c r="A152" s="104">
        <v>12590.5</v>
      </c>
      <c r="B152" s="104">
        <v>-3.0654000147478655E-4</v>
      </c>
      <c r="D152" s="92">
        <f t="shared" si="29"/>
        <v>1.25905</v>
      </c>
      <c r="E152" s="92">
        <f t="shared" si="30"/>
        <v>-3.0654000147478655E-4</v>
      </c>
      <c r="F152" s="36">
        <f t="shared" si="31"/>
        <v>1.5852069025</v>
      </c>
      <c r="G152" s="36">
        <f t="shared" si="32"/>
        <v>1.995854750592625</v>
      </c>
      <c r="H152" s="36">
        <f t="shared" si="33"/>
        <v>2.5128809237336442</v>
      </c>
      <c r="I152" s="36">
        <f t="shared" si="34"/>
        <v>-3.8594918885682998E-4</v>
      </c>
      <c r="J152" s="36">
        <f t="shared" si="35"/>
        <v>-4.859293262301918E-4</v>
      </c>
      <c r="K152" s="36">
        <f t="shared" ca="1" si="36"/>
        <v>7.0167792106695017E-3</v>
      </c>
      <c r="L152" s="36">
        <f t="shared" ca="1" si="37"/>
        <v>5.3631004282961642E-5</v>
      </c>
      <c r="M152" s="36">
        <f t="shared" ca="1" si="38"/>
        <v>264251451387.36975</v>
      </c>
      <c r="N152" s="36">
        <f t="shared" ca="1" si="39"/>
        <v>66327537630.408325</v>
      </c>
      <c r="O152" s="36">
        <f t="shared" ca="1" si="40"/>
        <v>996469967.89756215</v>
      </c>
      <c r="P152" s="45">
        <f t="shared" ca="1" si="41"/>
        <v>-7.3233192121442883E-3</v>
      </c>
    </row>
    <row r="153" spans="1:20" x14ac:dyDescent="0.2">
      <c r="A153" s="105">
        <v>12591</v>
      </c>
      <c r="B153" s="105">
        <v>6.8120003561489284E-5</v>
      </c>
      <c r="C153" s="45"/>
      <c r="D153" s="92">
        <f t="shared" si="29"/>
        <v>1.2591000000000001</v>
      </c>
      <c r="E153" s="92">
        <f t="shared" si="30"/>
        <v>6.8120003561489284E-5</v>
      </c>
      <c r="F153" s="36">
        <f t="shared" si="31"/>
        <v>1.5853328100000004</v>
      </c>
      <c r="G153" s="36">
        <f t="shared" si="32"/>
        <v>1.9960925410710006</v>
      </c>
      <c r="H153" s="36">
        <f t="shared" si="33"/>
        <v>2.5132801184624971</v>
      </c>
      <c r="I153" s="36">
        <f t="shared" si="34"/>
        <v>8.5769896484271161E-5</v>
      </c>
      <c r="J153" s="36">
        <f t="shared" si="35"/>
        <v>1.0799287666334583E-4</v>
      </c>
      <c r="K153" s="36">
        <f t="shared" ca="1" si="36"/>
        <v>7.0167373713357533E-3</v>
      </c>
      <c r="L153" s="36">
        <f t="shared" ca="1" si="37"/>
        <v>4.8283283323734142E-5</v>
      </c>
      <c r="M153" s="36">
        <f t="shared" ca="1" si="38"/>
        <v>264231681636.03336</v>
      </c>
      <c r="N153" s="36">
        <f t="shared" ca="1" si="39"/>
        <v>66322535494.380661</v>
      </c>
      <c r="O153" s="36">
        <f t="shared" ca="1" si="40"/>
        <v>996394289.74074495</v>
      </c>
      <c r="P153" s="45">
        <f t="shared" ca="1" si="41"/>
        <v>-6.948617367774264E-3</v>
      </c>
      <c r="Q153" s="45"/>
      <c r="R153" s="45"/>
      <c r="S153" s="45"/>
      <c r="T153" s="45"/>
    </row>
    <row r="154" spans="1:20" x14ac:dyDescent="0.2">
      <c r="A154" s="104">
        <v>12610.5</v>
      </c>
      <c r="B154" s="104">
        <v>-1.9201399991288781E-3</v>
      </c>
      <c r="D154" s="92">
        <f t="shared" si="29"/>
        <v>1.26105</v>
      </c>
      <c r="E154" s="92">
        <f t="shared" si="30"/>
        <v>-1.9201399991288781E-3</v>
      </c>
      <c r="F154" s="36">
        <f t="shared" si="31"/>
        <v>1.5902471025</v>
      </c>
      <c r="G154" s="36">
        <f t="shared" si="32"/>
        <v>2.005381108607625</v>
      </c>
      <c r="H154" s="36">
        <f t="shared" si="33"/>
        <v>2.5288858470096454</v>
      </c>
      <c r="I154" s="36">
        <f t="shared" si="34"/>
        <v>-2.4213925459014717E-3</v>
      </c>
      <c r="J154" s="36">
        <f t="shared" si="35"/>
        <v>-3.0534970700090507E-3</v>
      </c>
      <c r="K154" s="36">
        <f t="shared" ca="1" si="36"/>
        <v>7.0151205648993535E-3</v>
      </c>
      <c r="L154" s="36">
        <f t="shared" ca="1" si="37"/>
        <v>7.98388813470781E-5</v>
      </c>
      <c r="M154" s="36">
        <f t="shared" ca="1" si="38"/>
        <v>263461512930.00766</v>
      </c>
      <c r="N154" s="36">
        <f t="shared" ca="1" si="39"/>
        <v>66127669299.617012</v>
      </c>
      <c r="O154" s="36">
        <f t="shared" ca="1" si="40"/>
        <v>993446148.88824165</v>
      </c>
      <c r="P154" s="45">
        <f t="shared" ca="1" si="41"/>
        <v>-8.9352605640282308E-3</v>
      </c>
    </row>
    <row r="155" spans="1:20" x14ac:dyDescent="0.2">
      <c r="A155" s="105">
        <v>12713.5</v>
      </c>
      <c r="B155" s="105">
        <v>-9.6017999749165028E-4</v>
      </c>
      <c r="C155" s="45"/>
      <c r="D155" s="92">
        <f t="shared" si="29"/>
        <v>1.27135</v>
      </c>
      <c r="E155" s="92">
        <f t="shared" si="30"/>
        <v>-9.6017999749165028E-4</v>
      </c>
      <c r="F155" s="36">
        <f t="shared" si="31"/>
        <v>1.6163308224999999</v>
      </c>
      <c r="G155" s="36">
        <f t="shared" si="32"/>
        <v>2.054922191185375</v>
      </c>
      <c r="H155" s="36">
        <f t="shared" si="33"/>
        <v>2.6125253277635263</v>
      </c>
      <c r="I155" s="36">
        <f t="shared" si="34"/>
        <v>-1.2207248398110097E-3</v>
      </c>
      <c r="J155" s="36">
        <f t="shared" si="35"/>
        <v>-1.5519685250937271E-3</v>
      </c>
      <c r="K155" s="36">
        <f t="shared" ca="1" si="36"/>
        <v>7.0070634558725914E-3</v>
      </c>
      <c r="L155" s="36">
        <f t="shared" ca="1" si="37"/>
        <v>6.3476968245175348E-5</v>
      </c>
      <c r="M155" s="36">
        <f t="shared" ca="1" si="38"/>
        <v>259420911832.05377</v>
      </c>
      <c r="N155" s="36">
        <f t="shared" ca="1" si="39"/>
        <v>65105379134.058533</v>
      </c>
      <c r="O155" s="36">
        <f t="shared" ca="1" si="40"/>
        <v>977980594.02503169</v>
      </c>
      <c r="P155" s="45">
        <f t="shared" ca="1" si="41"/>
        <v>-7.9672434533642408E-3</v>
      </c>
      <c r="Q155" s="45"/>
      <c r="R155" s="45"/>
      <c r="S155" s="45"/>
      <c r="T155" s="45"/>
    </row>
    <row r="156" spans="1:20" x14ac:dyDescent="0.2">
      <c r="A156" s="104">
        <v>12727</v>
      </c>
      <c r="B156" s="104">
        <v>-2.0843599995714612E-3</v>
      </c>
      <c r="D156" s="92">
        <f t="shared" si="29"/>
        <v>1.2726999999999999</v>
      </c>
      <c r="E156" s="92">
        <f t="shared" si="30"/>
        <v>-2.0843599995714612E-3</v>
      </c>
      <c r="F156" s="36">
        <f t="shared" si="31"/>
        <v>1.6197652899999999</v>
      </c>
      <c r="G156" s="36">
        <f t="shared" si="32"/>
        <v>2.061475284583</v>
      </c>
      <c r="H156" s="36">
        <f t="shared" si="33"/>
        <v>2.6236395946887838</v>
      </c>
      <c r="I156" s="36">
        <f t="shared" si="34"/>
        <v>-2.6527649714545988E-3</v>
      </c>
      <c r="J156" s="36">
        <f t="shared" si="35"/>
        <v>-3.3761739791702675E-3</v>
      </c>
      <c r="K156" s="36">
        <f t="shared" ca="1" si="36"/>
        <v>7.0060676253559358E-3</v>
      </c>
      <c r="L156" s="36">
        <f t="shared" ca="1" si="37"/>
        <v>8.2635874404043147E-5</v>
      </c>
      <c r="M156" s="36">
        <f t="shared" ca="1" si="38"/>
        <v>258894731249.19879</v>
      </c>
      <c r="N156" s="36">
        <f t="shared" ca="1" si="39"/>
        <v>64972259675.249863</v>
      </c>
      <c r="O156" s="36">
        <f t="shared" ca="1" si="40"/>
        <v>975966807.95797586</v>
      </c>
      <c r="P156" s="45">
        <f t="shared" ca="1" si="41"/>
        <v>-9.0904276249273962E-3</v>
      </c>
    </row>
    <row r="157" spans="1:20" x14ac:dyDescent="0.2">
      <c r="A157" s="105">
        <v>12731.5</v>
      </c>
      <c r="B157" s="105">
        <v>-1.9241999689256772E-4</v>
      </c>
      <c r="C157" s="45"/>
      <c r="D157" s="92">
        <f t="shared" si="29"/>
        <v>1.27315</v>
      </c>
      <c r="E157" s="92">
        <f t="shared" si="30"/>
        <v>-1.9241999689256772E-4</v>
      </c>
      <c r="F157" s="36">
        <f t="shared" si="31"/>
        <v>1.6209109225</v>
      </c>
      <c r="G157" s="36">
        <f t="shared" si="32"/>
        <v>2.0636627409808752</v>
      </c>
      <c r="H157" s="36">
        <f t="shared" si="33"/>
        <v>2.6273522186798011</v>
      </c>
      <c r="I157" s="36">
        <f t="shared" si="34"/>
        <v>-2.4497951904377258E-4</v>
      </c>
      <c r="J157" s="36">
        <f t="shared" si="35"/>
        <v>-3.1189567467057908E-4</v>
      </c>
      <c r="K157" s="36">
        <f t="shared" ca="1" si="36"/>
        <v>7.005738782193887E-3</v>
      </c>
      <c r="L157" s="36">
        <f t="shared" ca="1" si="37"/>
        <v>5.18134898089394E-5</v>
      </c>
      <c r="M157" s="36">
        <f t="shared" ca="1" si="38"/>
        <v>258719512970.89771</v>
      </c>
      <c r="N157" s="36">
        <f t="shared" ca="1" si="39"/>
        <v>64927931198.334717</v>
      </c>
      <c r="O157" s="36">
        <f t="shared" ca="1" si="40"/>
        <v>975296226.44761586</v>
      </c>
      <c r="P157" s="45">
        <f t="shared" ca="1" si="41"/>
        <v>-7.1981587790864547E-3</v>
      </c>
      <c r="Q157" s="45"/>
      <c r="R157" s="45"/>
      <c r="S157" s="45"/>
      <c r="T157" s="45"/>
    </row>
    <row r="158" spans="1:20" x14ac:dyDescent="0.2">
      <c r="A158" s="104">
        <v>12752</v>
      </c>
      <c r="B158" s="104">
        <v>-9.5135999436024576E-4</v>
      </c>
      <c r="D158" s="92">
        <f t="shared" si="29"/>
        <v>1.2751999999999999</v>
      </c>
      <c r="E158" s="92">
        <f t="shared" si="30"/>
        <v>-9.5135999436024576E-4</v>
      </c>
      <c r="F158" s="36">
        <f t="shared" si="31"/>
        <v>1.6261350399999996</v>
      </c>
      <c r="G158" s="36">
        <f t="shared" si="32"/>
        <v>2.0736474030079992</v>
      </c>
      <c r="H158" s="36">
        <f t="shared" si="33"/>
        <v>2.6443151683158006</v>
      </c>
      <c r="I158" s="36">
        <f t="shared" si="34"/>
        <v>-1.2131742648081854E-3</v>
      </c>
      <c r="J158" s="36">
        <f t="shared" si="35"/>
        <v>-1.5470398224833978E-3</v>
      </c>
      <c r="K158" s="36">
        <f t="shared" ca="1" si="36"/>
        <v>7.004260335271047E-3</v>
      </c>
      <c r="L158" s="36">
        <f t="shared" ca="1" si="37"/>
        <v>6.3291894829242714E-5</v>
      </c>
      <c r="M158" s="36">
        <f t="shared" ca="1" si="38"/>
        <v>257922404164.02231</v>
      </c>
      <c r="N158" s="36">
        <f t="shared" ca="1" si="39"/>
        <v>64726272765.335243</v>
      </c>
      <c r="O158" s="36">
        <f t="shared" ca="1" si="40"/>
        <v>972245656.75107884</v>
      </c>
      <c r="P158" s="45">
        <f t="shared" ca="1" si="41"/>
        <v>-7.9556203296312928E-3</v>
      </c>
    </row>
    <row r="159" spans="1:20" x14ac:dyDescent="0.2">
      <c r="A159" s="105">
        <v>12760.5</v>
      </c>
      <c r="B159" s="105">
        <v>-5.2213999879313633E-4</v>
      </c>
      <c r="C159" s="45"/>
      <c r="D159" s="92">
        <f t="shared" si="29"/>
        <v>1.2760499999999999</v>
      </c>
      <c r="E159" s="92">
        <f t="shared" si="30"/>
        <v>-5.2213999879313633E-4</v>
      </c>
      <c r="F159" s="36">
        <f t="shared" si="31"/>
        <v>1.6283036024999997</v>
      </c>
      <c r="G159" s="36">
        <f t="shared" si="32"/>
        <v>2.0777968119701247</v>
      </c>
      <c r="H159" s="36">
        <f t="shared" si="33"/>
        <v>2.6513726219144771</v>
      </c>
      <c r="I159" s="36">
        <f t="shared" si="34"/>
        <v>-6.6627674545998155E-4</v>
      </c>
      <c r="J159" s="36">
        <f t="shared" si="35"/>
        <v>-8.5020244104420939E-4</v>
      </c>
      <c r="K159" s="36">
        <f t="shared" ca="1" si="36"/>
        <v>7.0036567556892547E-3</v>
      </c>
      <c r="L159" s="36">
        <f t="shared" ca="1" si="37"/>
        <v>5.6637616789777693E-5</v>
      </c>
      <c r="M159" s="36">
        <f t="shared" ca="1" si="38"/>
        <v>257592428022.85553</v>
      </c>
      <c r="N159" s="36">
        <f t="shared" ca="1" si="39"/>
        <v>64642794012.340858</v>
      </c>
      <c r="O159" s="36">
        <f t="shared" ca="1" si="40"/>
        <v>970982853.66059816</v>
      </c>
      <c r="P159" s="45">
        <f t="shared" ca="1" si="41"/>
        <v>-7.525796754482391E-3</v>
      </c>
      <c r="Q159" s="45"/>
      <c r="R159" s="45"/>
      <c r="S159" s="45"/>
      <c r="T159" s="45"/>
    </row>
    <row r="160" spans="1:20" x14ac:dyDescent="0.2">
      <c r="A160" s="106">
        <v>13026</v>
      </c>
      <c r="B160" s="106">
        <v>-5.3976799972588196E-3</v>
      </c>
      <c r="D160" s="92">
        <f t="shared" si="29"/>
        <v>1.3026</v>
      </c>
      <c r="E160" s="92">
        <f t="shared" si="30"/>
        <v>-5.3976799972588196E-3</v>
      </c>
      <c r="F160" s="36">
        <f t="shared" si="31"/>
        <v>1.69676676</v>
      </c>
      <c r="G160" s="36">
        <f t="shared" si="32"/>
        <v>2.2102083815759999</v>
      </c>
      <c r="H160" s="36">
        <f t="shared" si="33"/>
        <v>2.8790174378408979</v>
      </c>
      <c r="I160" s="36">
        <f t="shared" si="34"/>
        <v>-7.0310179644293381E-3</v>
      </c>
      <c r="J160" s="36">
        <f t="shared" si="35"/>
        <v>-9.158604000465656E-3</v>
      </c>
      <c r="K160" s="36">
        <f t="shared" ca="1" si="36"/>
        <v>6.9875882228776273E-3</v>
      </c>
      <c r="L160" s="36">
        <f t="shared" ca="1" si="37"/>
        <v>1.5339486888472182E-4</v>
      </c>
      <c r="M160" s="36">
        <f t="shared" ca="1" si="38"/>
        <v>247441522832.26825</v>
      </c>
      <c r="N160" s="36">
        <f t="shared" ca="1" si="39"/>
        <v>62075076024.484085</v>
      </c>
      <c r="O160" s="36">
        <f t="shared" ca="1" si="40"/>
        <v>932144503.94557607</v>
      </c>
      <c r="P160" s="45">
        <f t="shared" ca="1" si="41"/>
        <v>-1.2385268220136447E-2</v>
      </c>
    </row>
    <row r="161" spans="1:20" x14ac:dyDescent="0.2">
      <c r="A161" s="107">
        <v>13167</v>
      </c>
      <c r="B161" s="107">
        <v>-6.7835599984391592E-3</v>
      </c>
      <c r="C161" s="45"/>
      <c r="D161" s="92">
        <f t="shared" si="29"/>
        <v>1.3167</v>
      </c>
      <c r="E161" s="92">
        <f t="shared" si="30"/>
        <v>-6.7835599984391592E-3</v>
      </c>
      <c r="F161" s="36">
        <f t="shared" si="31"/>
        <v>1.7336988899999999</v>
      </c>
      <c r="G161" s="36">
        <f t="shared" si="32"/>
        <v>2.2827613284629997</v>
      </c>
      <c r="H161" s="36">
        <f t="shared" si="33"/>
        <v>3.0057118411872317</v>
      </c>
      <c r="I161" s="36">
        <f t="shared" si="34"/>
        <v>-8.9319134499448415E-3</v>
      </c>
      <c r="J161" s="36">
        <f t="shared" si="35"/>
        <v>-1.1760650439542372E-2</v>
      </c>
      <c r="K161" s="36">
        <f t="shared" ca="1" si="36"/>
        <v>6.9812484892914908E-3</v>
      </c>
      <c r="L161" s="36">
        <f t="shared" ca="1" si="37"/>
        <v>1.8946995270390177E-4</v>
      </c>
      <c r="M161" s="36">
        <f t="shared" ca="1" si="38"/>
        <v>242172314025.45505</v>
      </c>
      <c r="N161" s="36">
        <f t="shared" ca="1" si="39"/>
        <v>60742441387.857269</v>
      </c>
      <c r="O161" s="36">
        <f t="shared" ca="1" si="40"/>
        <v>911990809.0737884</v>
      </c>
      <c r="P161" s="45">
        <f t="shared" ca="1" si="41"/>
        <v>-1.3764808487730651E-2</v>
      </c>
      <c r="Q161" s="45"/>
      <c r="R161" s="45"/>
      <c r="S161" s="45"/>
      <c r="T161" s="45"/>
    </row>
    <row r="162" spans="1:20" x14ac:dyDescent="0.2">
      <c r="A162" s="106">
        <v>13175.5</v>
      </c>
      <c r="B162" s="106">
        <v>-1.5433999942615628E-4</v>
      </c>
      <c r="D162" s="92">
        <f t="shared" si="29"/>
        <v>1.31755</v>
      </c>
      <c r="E162" s="92">
        <f t="shared" si="30"/>
        <v>-1.5433999942615628E-4</v>
      </c>
      <c r="F162" s="36">
        <f t="shared" si="31"/>
        <v>1.7359380025</v>
      </c>
      <c r="G162" s="36">
        <f t="shared" si="32"/>
        <v>2.2871851151938749</v>
      </c>
      <c r="H162" s="36">
        <f t="shared" si="33"/>
        <v>3.0134807485236901</v>
      </c>
      <c r="I162" s="36">
        <f t="shared" si="34"/>
        <v>-2.0335066624393221E-4</v>
      </c>
      <c r="J162" s="36">
        <f t="shared" si="35"/>
        <v>-2.679246703096929E-4</v>
      </c>
      <c r="K162" s="36">
        <f t="shared" ca="1" si="36"/>
        <v>6.980914945801297E-3</v>
      </c>
      <c r="L162" s="36">
        <f t="shared" ca="1" si="37"/>
        <v>5.0911863133392831E-5</v>
      </c>
      <c r="M162" s="36">
        <f t="shared" ca="1" si="38"/>
        <v>241857336746.20535</v>
      </c>
      <c r="N162" s="36">
        <f t="shared" ca="1" si="39"/>
        <v>60662785787.137939</v>
      </c>
      <c r="O162" s="36">
        <f t="shared" ca="1" si="40"/>
        <v>910786233.88456118</v>
      </c>
      <c r="P162" s="45">
        <f t="shared" ca="1" si="41"/>
        <v>-7.1352549452274533E-3</v>
      </c>
    </row>
    <row r="163" spans="1:20" x14ac:dyDescent="0.2">
      <c r="A163" s="107">
        <v>13197</v>
      </c>
      <c r="B163" s="107">
        <v>-1.5039599966257811E-3</v>
      </c>
      <c r="C163" s="45"/>
      <c r="D163" s="92">
        <f t="shared" si="29"/>
        <v>1.3197000000000001</v>
      </c>
      <c r="E163" s="92">
        <f t="shared" si="30"/>
        <v>-1.5039599966257811E-3</v>
      </c>
      <c r="F163" s="36">
        <f t="shared" si="31"/>
        <v>1.7416080900000002</v>
      </c>
      <c r="G163" s="36">
        <f t="shared" si="32"/>
        <v>2.2984001963730005</v>
      </c>
      <c r="H163" s="36">
        <f t="shared" si="33"/>
        <v>3.0331987391534487</v>
      </c>
      <c r="I163" s="36">
        <f t="shared" si="34"/>
        <v>-1.9847760075470434E-3</v>
      </c>
      <c r="J163" s="36">
        <f t="shared" si="35"/>
        <v>-2.6193088971598333E-3</v>
      </c>
      <c r="K163" s="36">
        <f t="shared" ca="1" si="36"/>
        <v>6.9800959648936532E-3</v>
      </c>
      <c r="L163" s="36">
        <f t="shared" ca="1" si="37"/>
        <v>7.1979205558193456E-5</v>
      </c>
      <c r="M163" s="36">
        <f t="shared" ca="1" si="38"/>
        <v>241061979056.86813</v>
      </c>
      <c r="N163" s="36">
        <f t="shared" ca="1" si="39"/>
        <v>60461647927.713699</v>
      </c>
      <c r="O163" s="36">
        <f t="shared" ca="1" si="40"/>
        <v>907744605.1924485</v>
      </c>
      <c r="P163" s="45">
        <f t="shared" ca="1" si="41"/>
        <v>-8.4840559615194343E-3</v>
      </c>
      <c r="Q163" s="45"/>
      <c r="R163" s="45"/>
      <c r="S163" s="45"/>
      <c r="T163" s="45"/>
    </row>
    <row r="164" spans="1:20" x14ac:dyDescent="0.2">
      <c r="A164" s="106">
        <v>13502</v>
      </c>
      <c r="B164" s="106">
        <v>-1.161359999969136E-3</v>
      </c>
      <c r="D164" s="92">
        <f t="shared" si="29"/>
        <v>1.3502000000000001</v>
      </c>
      <c r="E164" s="92">
        <f t="shared" si="30"/>
        <v>-1.161359999969136E-3</v>
      </c>
      <c r="F164" s="36">
        <f t="shared" si="31"/>
        <v>1.8230400400000002</v>
      </c>
      <c r="G164" s="36">
        <f t="shared" si="32"/>
        <v>2.4614686620080004</v>
      </c>
      <c r="H164" s="36">
        <f t="shared" si="33"/>
        <v>3.3234749874432024</v>
      </c>
      <c r="I164" s="36">
        <f t="shared" si="34"/>
        <v>-1.5680682719583275E-3</v>
      </c>
      <c r="J164" s="36">
        <f t="shared" si="35"/>
        <v>-2.1172057807981341E-3</v>
      </c>
      <c r="K164" s="36">
        <f t="shared" ca="1" si="36"/>
        <v>6.9722894680527246E-3</v>
      </c>
      <c r="L164" s="36">
        <f t="shared" ca="1" si="37"/>
        <v>6.6156253668652295E-5</v>
      </c>
      <c r="M164" s="36">
        <f t="shared" ca="1" si="38"/>
        <v>229985637536.11475</v>
      </c>
      <c r="N164" s="36">
        <f t="shared" ca="1" si="39"/>
        <v>57660959227.165993</v>
      </c>
      <c r="O164" s="36">
        <f t="shared" ca="1" si="40"/>
        <v>865397850.21635926</v>
      </c>
      <c r="P164" s="45">
        <f t="shared" ca="1" si="41"/>
        <v>-8.1336494680218606E-3</v>
      </c>
    </row>
    <row r="165" spans="1:20" x14ac:dyDescent="0.2">
      <c r="A165" s="107">
        <v>13557.5</v>
      </c>
      <c r="B165" s="107">
        <v>-2.994100002979394E-3</v>
      </c>
      <c r="C165" s="45"/>
      <c r="D165" s="92">
        <f t="shared" si="29"/>
        <v>1.35575</v>
      </c>
      <c r="E165" s="92">
        <f t="shared" si="30"/>
        <v>-2.994100002979394E-3</v>
      </c>
      <c r="F165" s="36">
        <f t="shared" si="31"/>
        <v>1.8380580625</v>
      </c>
      <c r="G165" s="36">
        <f t="shared" si="32"/>
        <v>2.4919472182343751</v>
      </c>
      <c r="H165" s="36">
        <f t="shared" si="33"/>
        <v>3.3784574411212542</v>
      </c>
      <c r="I165" s="36">
        <f t="shared" si="34"/>
        <v>-4.0592510790393131E-3</v>
      </c>
      <c r="J165" s="36">
        <f t="shared" si="35"/>
        <v>-5.5033296504075485E-3</v>
      </c>
      <c r="K165" s="36">
        <f t="shared" ca="1" si="36"/>
        <v>6.9716347551307192E-3</v>
      </c>
      <c r="L165" s="36">
        <f t="shared" ca="1" si="37"/>
        <v>9.9315869269004034E-5</v>
      </c>
      <c r="M165" s="36">
        <f t="shared" ca="1" si="38"/>
        <v>228011231437.44641</v>
      </c>
      <c r="N165" s="36">
        <f t="shared" ca="1" si="39"/>
        <v>57161805699.487129</v>
      </c>
      <c r="O165" s="36">
        <f t="shared" ca="1" si="40"/>
        <v>857851705.83816564</v>
      </c>
      <c r="P165" s="45">
        <f t="shared" ca="1" si="41"/>
        <v>-9.9657347581101133E-3</v>
      </c>
      <c r="Q165" s="45"/>
      <c r="R165" s="45"/>
      <c r="S165" s="45"/>
      <c r="T165" s="45"/>
    </row>
    <row r="166" spans="1:20" x14ac:dyDescent="0.2">
      <c r="A166" s="106">
        <v>13634.5</v>
      </c>
      <c r="B166" s="106">
        <v>-4.1764599955058657E-3</v>
      </c>
      <c r="D166" s="92">
        <f t="shared" si="29"/>
        <v>1.3634500000000001</v>
      </c>
      <c r="E166" s="92">
        <f t="shared" si="30"/>
        <v>-4.1764599955058657E-3</v>
      </c>
      <c r="F166" s="36">
        <f t="shared" si="31"/>
        <v>1.8589959025000002</v>
      </c>
      <c r="G166" s="36">
        <f t="shared" si="32"/>
        <v>2.5346479632636254</v>
      </c>
      <c r="H166" s="36">
        <f t="shared" si="33"/>
        <v>3.4558657655117906</v>
      </c>
      <c r="I166" s="36">
        <f t="shared" si="34"/>
        <v>-5.6943943808724726E-3</v>
      </c>
      <c r="J166" s="36">
        <f t="shared" si="35"/>
        <v>-7.7640220186005731E-3</v>
      </c>
      <c r="K166" s="36">
        <f t="shared" ca="1" si="36"/>
        <v>6.971116923996391E-3</v>
      </c>
      <c r="L166" s="36">
        <f t="shared" ca="1" si="37"/>
        <v>1.2426847117621943E-4</v>
      </c>
      <c r="M166" s="36">
        <f t="shared" ca="1" si="38"/>
        <v>225292707840.89471</v>
      </c>
      <c r="N166" s="36">
        <f t="shared" ca="1" si="39"/>
        <v>56474571845.653862</v>
      </c>
      <c r="O166" s="36">
        <f t="shared" ca="1" si="40"/>
        <v>847462754.66281652</v>
      </c>
      <c r="P166" s="45">
        <f t="shared" ca="1" si="41"/>
        <v>-1.1147576919502257E-2</v>
      </c>
    </row>
    <row r="167" spans="1:20" x14ac:dyDescent="0.2">
      <c r="A167" s="107">
        <v>13698.5</v>
      </c>
      <c r="B167" s="107">
        <v>-5.3799800007254817E-3</v>
      </c>
      <c r="C167" s="45"/>
      <c r="D167" s="92">
        <f t="shared" si="29"/>
        <v>1.36985</v>
      </c>
      <c r="E167" s="92">
        <f t="shared" si="30"/>
        <v>-5.3799800007254817E-3</v>
      </c>
      <c r="F167" s="36">
        <f t="shared" si="31"/>
        <v>1.8764890224999999</v>
      </c>
      <c r="G167" s="36">
        <f t="shared" si="32"/>
        <v>2.5705084874716251</v>
      </c>
      <c r="H167" s="36">
        <f t="shared" si="33"/>
        <v>3.5212110515630051</v>
      </c>
      <c r="I167" s="36">
        <f t="shared" si="34"/>
        <v>-7.3697656039938015E-3</v>
      </c>
      <c r="J167" s="36">
        <f t="shared" si="35"/>
        <v>-1.0095473412630909E-2</v>
      </c>
      <c r="K167" s="36">
        <f t="shared" ca="1" si="36"/>
        <v>6.9710319201295627E-3</v>
      </c>
      <c r="L167" s="36">
        <f t="shared" ca="1" si="37"/>
        <v>1.5254749546910338E-4</v>
      </c>
      <c r="M167" s="36">
        <f t="shared" ca="1" si="38"/>
        <v>223051412062.69705</v>
      </c>
      <c r="N167" s="36">
        <f t="shared" ca="1" si="39"/>
        <v>55908016250.745018</v>
      </c>
      <c r="O167" s="36">
        <f t="shared" ca="1" si="40"/>
        <v>838898605.82872438</v>
      </c>
      <c r="P167" s="45">
        <f t="shared" ca="1" si="41"/>
        <v>-1.2351011920855044E-2</v>
      </c>
      <c r="Q167" s="45"/>
      <c r="R167" s="45"/>
      <c r="S167" s="45"/>
      <c r="T167" s="45"/>
    </row>
    <row r="168" spans="1:20" x14ac:dyDescent="0.2">
      <c r="A168" s="106">
        <v>13767</v>
      </c>
      <c r="B168" s="106">
        <v>-2.1915600009378977E-3</v>
      </c>
      <c r="D168" s="92">
        <f t="shared" si="29"/>
        <v>1.3767</v>
      </c>
      <c r="E168" s="92">
        <f t="shared" si="30"/>
        <v>-2.1915600009378977E-3</v>
      </c>
      <c r="F168" s="36">
        <f t="shared" si="31"/>
        <v>1.8953028900000002</v>
      </c>
      <c r="G168" s="36">
        <f t="shared" si="32"/>
        <v>2.6092634886630002</v>
      </c>
      <c r="H168" s="36">
        <f t="shared" si="33"/>
        <v>3.5921730448423528</v>
      </c>
      <c r="I168" s="36">
        <f t="shared" si="34"/>
        <v>-3.017120653291204E-3</v>
      </c>
      <c r="J168" s="36">
        <f t="shared" si="35"/>
        <v>-4.1536700033860006E-3</v>
      </c>
      <c r="K168" s="36">
        <f t="shared" ca="1" si="36"/>
        <v>6.97128834057312E-3</v>
      </c>
      <c r="L168" s="36">
        <f t="shared" ca="1" si="37"/>
        <v>8.3957789729531223E-5</v>
      </c>
      <c r="M168" s="36">
        <f t="shared" ca="1" si="38"/>
        <v>220670790661.15076</v>
      </c>
      <c r="N168" s="36">
        <f t="shared" ca="1" si="39"/>
        <v>55306278636.824402</v>
      </c>
      <c r="O168" s="36">
        <f t="shared" ca="1" si="40"/>
        <v>829803144.06722689</v>
      </c>
      <c r="P168" s="45">
        <f t="shared" ca="1" si="41"/>
        <v>-9.1628483415110186E-3</v>
      </c>
    </row>
    <row r="169" spans="1:20" x14ac:dyDescent="0.2">
      <c r="A169" s="107">
        <v>13784</v>
      </c>
      <c r="B169" s="107">
        <v>-9.3311999808065593E-4</v>
      </c>
      <c r="C169" s="45"/>
      <c r="D169" s="92">
        <f t="shared" si="29"/>
        <v>1.3784000000000001</v>
      </c>
      <c r="E169" s="92">
        <f t="shared" si="30"/>
        <v>-9.3311999808065593E-4</v>
      </c>
      <c r="F169" s="36">
        <f t="shared" si="31"/>
        <v>1.8999865600000001</v>
      </c>
      <c r="G169" s="36">
        <f t="shared" si="32"/>
        <v>2.6189414743040005</v>
      </c>
      <c r="H169" s="36">
        <f t="shared" si="33"/>
        <v>3.6099489281806338</v>
      </c>
      <c r="I169" s="36">
        <f t="shared" si="34"/>
        <v>-1.2862126053543761E-3</v>
      </c>
      <c r="J169" s="36">
        <f t="shared" si="35"/>
        <v>-1.7729154552204721E-3</v>
      </c>
      <c r="K169" s="36">
        <f t="shared" ca="1" si="36"/>
        <v>6.9714076117052531E-3</v>
      </c>
      <c r="L169" s="36">
        <f t="shared" ca="1" si="37"/>
        <v>6.2481556733867734E-5</v>
      </c>
      <c r="M169" s="36">
        <f t="shared" ca="1" si="38"/>
        <v>220082893597.1011</v>
      </c>
      <c r="N169" s="36">
        <f t="shared" ca="1" si="39"/>
        <v>55157684763.161537</v>
      </c>
      <c r="O169" s="36">
        <f t="shared" ca="1" si="40"/>
        <v>827557179.62172747</v>
      </c>
      <c r="P169" s="45">
        <f t="shared" ca="1" si="41"/>
        <v>-7.904527609785909E-3</v>
      </c>
      <c r="Q169" s="45"/>
      <c r="R169" s="45"/>
      <c r="S169" s="45"/>
      <c r="T169" s="45"/>
    </row>
    <row r="170" spans="1:20" x14ac:dyDescent="0.2">
      <c r="A170" s="106">
        <v>13801.5</v>
      </c>
      <c r="B170" s="106">
        <v>-9.5200200012186542E-3</v>
      </c>
      <c r="D170" s="92">
        <f t="shared" si="29"/>
        <v>1.38015</v>
      </c>
      <c r="E170" s="92">
        <f t="shared" si="30"/>
        <v>-9.5200200012186542E-3</v>
      </c>
      <c r="F170" s="36">
        <f t="shared" si="31"/>
        <v>1.9048140224999999</v>
      </c>
      <c r="G170" s="36">
        <f t="shared" si="32"/>
        <v>2.6289290731533748</v>
      </c>
      <c r="H170" s="36">
        <f t="shared" si="33"/>
        <v>3.6283164603126301</v>
      </c>
      <c r="I170" s="36">
        <f t="shared" si="34"/>
        <v>-1.3139055604681926E-2</v>
      </c>
      <c r="J170" s="36">
        <f t="shared" si="35"/>
        <v>-1.813386759280176E-2</v>
      </c>
      <c r="K170" s="36">
        <f t="shared" ca="1" si="36"/>
        <v>6.9715534998537202E-3</v>
      </c>
      <c r="L170" s="36">
        <f t="shared" ca="1" si="37"/>
        <v>2.7197199654127249E-4</v>
      </c>
      <c r="M170" s="36">
        <f t="shared" ca="1" si="38"/>
        <v>219478912741.42502</v>
      </c>
      <c r="N170" s="36">
        <f t="shared" ca="1" si="39"/>
        <v>55005028078.201233</v>
      </c>
      <c r="O170" s="36">
        <f t="shared" ca="1" si="40"/>
        <v>825249840.20541656</v>
      </c>
      <c r="P170" s="45">
        <f t="shared" ca="1" si="41"/>
        <v>-1.6491573501072374E-2</v>
      </c>
    </row>
    <row r="171" spans="1:20" x14ac:dyDescent="0.2">
      <c r="A171" s="107">
        <v>13831</v>
      </c>
      <c r="B171" s="107">
        <v>-5.3950799992890097E-3</v>
      </c>
      <c r="C171" s="45"/>
      <c r="D171" s="92">
        <f t="shared" si="29"/>
        <v>1.3831</v>
      </c>
      <c r="E171" s="92">
        <f t="shared" si="30"/>
        <v>-5.3950799992890097E-3</v>
      </c>
      <c r="F171" s="36">
        <f t="shared" si="31"/>
        <v>1.9129656100000001</v>
      </c>
      <c r="G171" s="36">
        <f t="shared" si="32"/>
        <v>2.645822735191</v>
      </c>
      <c r="H171" s="36">
        <f t="shared" si="33"/>
        <v>3.6594374250426727</v>
      </c>
      <c r="I171" s="36">
        <f t="shared" si="34"/>
        <v>-7.4619351470166292E-3</v>
      </c>
      <c r="J171" s="36">
        <f t="shared" si="35"/>
        <v>-1.0320602501838699E-2</v>
      </c>
      <c r="K171" s="36">
        <f t="shared" ca="1" si="36"/>
        <v>6.9718524950498064E-3</v>
      </c>
      <c r="L171" s="36">
        <f t="shared" ca="1" si="37"/>
        <v>1.529410193195333E-4</v>
      </c>
      <c r="M171" s="36">
        <f t="shared" ca="1" si="38"/>
        <v>218463541639.5452</v>
      </c>
      <c r="N171" s="36">
        <f t="shared" ca="1" si="39"/>
        <v>54748397762.852829</v>
      </c>
      <c r="O171" s="36">
        <f t="shared" ca="1" si="40"/>
        <v>821371061.5242815</v>
      </c>
      <c r="P171" s="45">
        <f t="shared" ca="1" si="41"/>
        <v>-1.2366932494338817E-2</v>
      </c>
      <c r="Q171" s="45"/>
      <c r="R171" s="45"/>
      <c r="S171" s="45"/>
      <c r="T171" s="45"/>
    </row>
    <row r="172" spans="1:20" x14ac:dyDescent="0.2">
      <c r="A172" s="106">
        <v>13907.5</v>
      </c>
      <c r="B172" s="106">
        <v>2.2678999957861379E-3</v>
      </c>
      <c r="D172" s="92">
        <f t="shared" si="29"/>
        <v>1.3907499999999999</v>
      </c>
      <c r="E172" s="92">
        <f t="shared" si="30"/>
        <v>2.2678999957861379E-3</v>
      </c>
      <c r="F172" s="36">
        <f t="shared" si="31"/>
        <v>1.9341855624999997</v>
      </c>
      <c r="G172" s="36">
        <f t="shared" si="32"/>
        <v>2.6899685710468746</v>
      </c>
      <c r="H172" s="36">
        <f t="shared" si="33"/>
        <v>3.7410737901834406</v>
      </c>
      <c r="I172" s="36">
        <f t="shared" si="34"/>
        <v>3.1540819191395713E-3</v>
      </c>
      <c r="J172" s="36">
        <f t="shared" si="35"/>
        <v>4.3865394290433582E-3</v>
      </c>
      <c r="K172" s="36">
        <f t="shared" ca="1" si="36"/>
        <v>6.9729382343065478E-3</v>
      </c>
      <c r="L172" s="36">
        <f t="shared" ca="1" si="37"/>
        <v>2.213738482593924E-5</v>
      </c>
      <c r="M172" s="36">
        <f t="shared" ca="1" si="38"/>
        <v>215846599202.94806</v>
      </c>
      <c r="N172" s="36">
        <f t="shared" ca="1" si="39"/>
        <v>54087010461.111061</v>
      </c>
      <c r="O172" s="36">
        <f t="shared" ca="1" si="40"/>
        <v>811375126.82732892</v>
      </c>
      <c r="P172" s="45">
        <f t="shared" ca="1" si="41"/>
        <v>-4.7050382385204099E-3</v>
      </c>
    </row>
    <row r="173" spans="1:20" x14ac:dyDescent="0.2">
      <c r="A173" s="107">
        <v>13924.5</v>
      </c>
      <c r="B173" s="107">
        <v>-1.4736599987372756E-3</v>
      </c>
      <c r="C173" s="45"/>
      <c r="D173" s="92">
        <f t="shared" si="29"/>
        <v>1.39245</v>
      </c>
      <c r="E173" s="92">
        <f t="shared" si="30"/>
        <v>-1.4736599987372756E-3</v>
      </c>
      <c r="F173" s="36">
        <f t="shared" si="31"/>
        <v>1.9389170025</v>
      </c>
      <c r="G173" s="36">
        <f t="shared" si="32"/>
        <v>2.6998449801311248</v>
      </c>
      <c r="H173" s="36">
        <f t="shared" si="33"/>
        <v>3.7593991425835851</v>
      </c>
      <c r="I173" s="36">
        <f t="shared" si="34"/>
        <v>-2.0519978652417193E-3</v>
      </c>
      <c r="J173" s="36">
        <f t="shared" si="35"/>
        <v>-2.8573044274558318E-3</v>
      </c>
      <c r="K173" s="36">
        <f t="shared" ca="1" si="36"/>
        <v>6.9732403491537176E-3</v>
      </c>
      <c r="L173" s="36">
        <f t="shared" ca="1" si="37"/>
        <v>7.1350125487200993E-5</v>
      </c>
      <c r="M173" s="36">
        <f t="shared" ca="1" si="38"/>
        <v>215268210016.93781</v>
      </c>
      <c r="N173" s="36">
        <f t="shared" ca="1" si="39"/>
        <v>53940838929.48127</v>
      </c>
      <c r="O173" s="36">
        <f t="shared" ca="1" si="40"/>
        <v>809166038.53656662</v>
      </c>
      <c r="P173" s="45">
        <f t="shared" ca="1" si="41"/>
        <v>-8.446900347890994E-3</v>
      </c>
      <c r="Q173" s="45"/>
      <c r="R173" s="45"/>
      <c r="S173" s="45"/>
      <c r="T173" s="45"/>
    </row>
    <row r="174" spans="1:20" x14ac:dyDescent="0.2">
      <c r="A174" s="106">
        <v>14048.5</v>
      </c>
      <c r="B174" s="106">
        <v>-1.1179800058016554E-3</v>
      </c>
      <c r="D174" s="92">
        <f t="shared" si="29"/>
        <v>1.4048499999999999</v>
      </c>
      <c r="E174" s="92">
        <f t="shared" si="30"/>
        <v>-1.1179800058016554E-3</v>
      </c>
      <c r="F174" s="36">
        <f t="shared" si="31"/>
        <v>1.9736035224999997</v>
      </c>
      <c r="G174" s="36">
        <f t="shared" si="32"/>
        <v>2.7726169085841246</v>
      </c>
      <c r="H174" s="36">
        <f t="shared" si="33"/>
        <v>3.895110864024407</v>
      </c>
      <c r="I174" s="36">
        <f t="shared" si="34"/>
        <v>-1.5705942111504554E-3</v>
      </c>
      <c r="J174" s="36">
        <f t="shared" si="35"/>
        <v>-2.2064492775347171E-3</v>
      </c>
      <c r="K174" s="36">
        <f t="shared" ca="1" si="36"/>
        <v>6.9761132252785666E-3</v>
      </c>
      <c r="L174" s="36">
        <f t="shared" ca="1" si="37"/>
        <v>6.5514345233418659E-5</v>
      </c>
      <c r="M174" s="36">
        <f t="shared" ca="1" si="38"/>
        <v>211083868463.23337</v>
      </c>
      <c r="N174" s="36">
        <f t="shared" ca="1" si="39"/>
        <v>52883434931.834084</v>
      </c>
      <c r="O174" s="36">
        <f t="shared" ca="1" si="40"/>
        <v>793186468.48786807</v>
      </c>
      <c r="P174" s="45">
        <f t="shared" ca="1" si="41"/>
        <v>-8.0940932310802211E-3</v>
      </c>
    </row>
    <row r="175" spans="1:20" x14ac:dyDescent="0.2">
      <c r="A175" s="107">
        <v>14087</v>
      </c>
      <c r="B175" s="107">
        <v>7.9084000026341528E-4</v>
      </c>
      <c r="C175" s="45"/>
      <c r="D175" s="92">
        <f t="shared" si="29"/>
        <v>1.4087000000000001</v>
      </c>
      <c r="E175" s="92">
        <f t="shared" si="30"/>
        <v>7.9084000026341528E-4</v>
      </c>
      <c r="F175" s="36">
        <f t="shared" si="31"/>
        <v>1.9844356900000002</v>
      </c>
      <c r="G175" s="36">
        <f t="shared" si="32"/>
        <v>2.7954745565030006</v>
      </c>
      <c r="H175" s="36">
        <f t="shared" si="33"/>
        <v>3.9379850077457768</v>
      </c>
      <c r="I175" s="36">
        <f t="shared" si="34"/>
        <v>1.1140563083710732E-3</v>
      </c>
      <c r="J175" s="36">
        <f t="shared" si="35"/>
        <v>1.569371121602331E-3</v>
      </c>
      <c r="K175" s="36">
        <f t="shared" ca="1" si="36"/>
        <v>6.977244670238446E-3</v>
      </c>
      <c r="L175" s="36">
        <f t="shared" ca="1" si="37"/>
        <v>3.8271602740688869E-5</v>
      </c>
      <c r="M175" s="36">
        <f t="shared" ca="1" si="38"/>
        <v>209796985628.01053</v>
      </c>
      <c r="N175" s="36">
        <f t="shared" ca="1" si="39"/>
        <v>52558258301.905151</v>
      </c>
      <c r="O175" s="36">
        <f t="shared" ca="1" si="40"/>
        <v>788272718.20259821</v>
      </c>
      <c r="P175" s="45">
        <f t="shared" ca="1" si="41"/>
        <v>-6.1864046699750307E-3</v>
      </c>
      <c r="Q175" s="45"/>
      <c r="R175" s="45"/>
      <c r="S175" s="45"/>
      <c r="T175" s="45"/>
    </row>
    <row r="176" spans="1:20" x14ac:dyDescent="0.2">
      <c r="A176" s="106">
        <v>14177</v>
      </c>
      <c r="B176" s="106">
        <v>-3.7035999412182719E-4</v>
      </c>
      <c r="D176" s="92">
        <f t="shared" si="29"/>
        <v>1.4177</v>
      </c>
      <c r="E176" s="92">
        <f t="shared" si="30"/>
        <v>-3.7035999412182719E-4</v>
      </c>
      <c r="F176" s="36">
        <f t="shared" si="31"/>
        <v>2.0098732899999998</v>
      </c>
      <c r="G176" s="36">
        <f t="shared" si="32"/>
        <v>2.8493973632329999</v>
      </c>
      <c r="H176" s="36">
        <f t="shared" si="33"/>
        <v>4.0395906418554235</v>
      </c>
      <c r="I176" s="36">
        <f t="shared" si="34"/>
        <v>-5.2505936366651436E-4</v>
      </c>
      <c r="J176" s="36">
        <f t="shared" si="35"/>
        <v>-7.443766598700174E-4</v>
      </c>
      <c r="K176" s="36">
        <f t="shared" ca="1" si="36"/>
        <v>6.9803322666641158E-3</v>
      </c>
      <c r="L176" s="36">
        <f t="shared" ca="1" si="37"/>
        <v>5.4032676712778357E-5</v>
      </c>
      <c r="M176" s="36">
        <f t="shared" ca="1" si="38"/>
        <v>206811256527.80719</v>
      </c>
      <c r="N176" s="36">
        <f t="shared" ca="1" si="39"/>
        <v>51803854091.456703</v>
      </c>
      <c r="O176" s="36">
        <f t="shared" ca="1" si="40"/>
        <v>776873535.19132233</v>
      </c>
      <c r="P176" s="45">
        <f t="shared" ca="1" si="41"/>
        <v>-7.350692260785943E-3</v>
      </c>
    </row>
    <row r="177" spans="1:20" x14ac:dyDescent="0.2">
      <c r="A177" s="107">
        <v>14313.5</v>
      </c>
      <c r="B177" s="107">
        <v>-1.4817999908700585E-4</v>
      </c>
      <c r="C177" s="45"/>
      <c r="D177" s="92">
        <f t="shared" si="29"/>
        <v>1.4313499999999999</v>
      </c>
      <c r="E177" s="92">
        <f t="shared" si="30"/>
        <v>-1.4817999908700585E-4</v>
      </c>
      <c r="F177" s="36">
        <f t="shared" si="31"/>
        <v>2.0487628224999996</v>
      </c>
      <c r="G177" s="36">
        <f t="shared" si="32"/>
        <v>2.9324966659853744</v>
      </c>
      <c r="H177" s="36">
        <f t="shared" si="33"/>
        <v>4.1974291028581652</v>
      </c>
      <c r="I177" s="36">
        <f t="shared" si="34"/>
        <v>-2.1209744169318581E-4</v>
      </c>
      <c r="J177" s="36">
        <f t="shared" si="35"/>
        <v>-3.035856731675415E-4</v>
      </c>
      <c r="K177" s="36">
        <f t="shared" ca="1" si="36"/>
        <v>6.9861985051343257E-3</v>
      </c>
      <c r="L177" s="36">
        <f t="shared" ca="1" si="37"/>
        <v>5.0899356641495404E-5</v>
      </c>
      <c r="M177" s="36">
        <f t="shared" ca="1" si="38"/>
        <v>202342825673.2854</v>
      </c>
      <c r="N177" s="36">
        <f t="shared" ca="1" si="39"/>
        <v>50674938511.269432</v>
      </c>
      <c r="O177" s="36">
        <f t="shared" ca="1" si="40"/>
        <v>759817101.60551298</v>
      </c>
      <c r="P177" s="45">
        <f t="shared" ca="1" si="41"/>
        <v>-7.1343785042213316E-3</v>
      </c>
      <c r="Q177" s="45"/>
      <c r="R177" s="45"/>
      <c r="S177" s="45"/>
      <c r="T177" s="45"/>
    </row>
    <row r="178" spans="1:20" x14ac:dyDescent="0.2">
      <c r="A178" s="106">
        <v>14575</v>
      </c>
      <c r="B178" s="106">
        <v>2.7389999959268607E-3</v>
      </c>
      <c r="D178" s="92">
        <f t="shared" si="29"/>
        <v>1.4575</v>
      </c>
      <c r="E178" s="92">
        <f t="shared" si="30"/>
        <v>2.7389999959268607E-3</v>
      </c>
      <c r="F178" s="36">
        <f t="shared" si="31"/>
        <v>2.1243062500000001</v>
      </c>
      <c r="G178" s="36">
        <f t="shared" si="32"/>
        <v>3.0961763593750002</v>
      </c>
      <c r="H178" s="36">
        <f t="shared" si="33"/>
        <v>4.5126770437890631</v>
      </c>
      <c r="I178" s="36">
        <f t="shared" si="34"/>
        <v>3.9920924940633996E-3</v>
      </c>
      <c r="J178" s="36">
        <f t="shared" si="35"/>
        <v>5.8184748100974047E-3</v>
      </c>
      <c r="K178" s="36">
        <f t="shared" ca="1" si="36"/>
        <v>7.0014203920512903E-3</v>
      </c>
      <c r="L178" s="36">
        <f t="shared" ca="1" si="37"/>
        <v>1.816822763329754E-5</v>
      </c>
      <c r="M178" s="36">
        <f t="shared" ca="1" si="38"/>
        <v>193981632537.7847</v>
      </c>
      <c r="N178" s="36">
        <f t="shared" ca="1" si="39"/>
        <v>48562954867.92128</v>
      </c>
      <c r="O178" s="36">
        <f t="shared" ca="1" si="40"/>
        <v>727913400.52933526</v>
      </c>
      <c r="P178" s="45">
        <f t="shared" ca="1" si="41"/>
        <v>-4.2624203961244295E-3</v>
      </c>
    </row>
    <row r="179" spans="1:20" x14ac:dyDescent="0.2">
      <c r="A179" s="107">
        <v>14622</v>
      </c>
      <c r="B179" s="107">
        <v>2.2770399955334142E-3</v>
      </c>
      <c r="C179" s="45"/>
      <c r="D179" s="92">
        <f t="shared" si="29"/>
        <v>1.4621999999999999</v>
      </c>
      <c r="E179" s="92">
        <f t="shared" si="30"/>
        <v>2.2770399955334142E-3</v>
      </c>
      <c r="F179" s="36">
        <f t="shared" si="31"/>
        <v>2.13802884</v>
      </c>
      <c r="G179" s="36">
        <f t="shared" si="32"/>
        <v>3.1262257698479998</v>
      </c>
      <c r="H179" s="36">
        <f t="shared" si="33"/>
        <v>4.571167320671746</v>
      </c>
      <c r="I179" s="36">
        <f t="shared" si="34"/>
        <v>3.3294878814689581E-3</v>
      </c>
      <c r="J179" s="36">
        <f t="shared" si="35"/>
        <v>4.8683771802839103E-3</v>
      </c>
      <c r="K179" s="36">
        <f t="shared" ca="1" si="36"/>
        <v>7.0047112376289689E-3</v>
      </c>
      <c r="L179" s="36">
        <f t="shared" ca="1" si="37"/>
        <v>2.2350875373337325E-5</v>
      </c>
      <c r="M179" s="36">
        <f t="shared" ca="1" si="38"/>
        <v>192506290227.86093</v>
      </c>
      <c r="N179" s="36">
        <f t="shared" ca="1" si="39"/>
        <v>48190349953.997154</v>
      </c>
      <c r="O179" s="36">
        <f t="shared" ca="1" si="40"/>
        <v>722285598.23430204</v>
      </c>
      <c r="P179" s="45">
        <f t="shared" ca="1" si="41"/>
        <v>-4.7276712420955547E-3</v>
      </c>
      <c r="Q179" s="45"/>
      <c r="R179" s="45"/>
      <c r="S179" s="45"/>
      <c r="T179" s="45"/>
    </row>
    <row r="180" spans="1:20" x14ac:dyDescent="0.2">
      <c r="A180" s="106">
        <v>14831.5</v>
      </c>
      <c r="B180" s="106">
        <v>7.9580000601708889E-5</v>
      </c>
      <c r="D180" s="92">
        <f t="shared" si="29"/>
        <v>1.48315</v>
      </c>
      <c r="E180" s="92">
        <f t="shared" si="30"/>
        <v>7.9580000601708889E-5</v>
      </c>
      <c r="F180" s="36">
        <f t="shared" si="31"/>
        <v>2.1997339225000001</v>
      </c>
      <c r="G180" s="36">
        <f t="shared" si="32"/>
        <v>3.2625353671558752</v>
      </c>
      <c r="H180" s="36">
        <f t="shared" si="33"/>
        <v>4.8388293297972362</v>
      </c>
      <c r="I180" s="36">
        <f t="shared" si="34"/>
        <v>1.1802907789242453E-4</v>
      </c>
      <c r="J180" s="36">
        <f t="shared" si="35"/>
        <v>1.7505482687614943E-4</v>
      </c>
      <c r="K180" s="36">
        <f t="shared" ca="1" si="36"/>
        <v>7.0214368262993179E-3</v>
      </c>
      <c r="L180" s="36">
        <f t="shared" ca="1" si="37"/>
        <v>4.8189376188484486E-5</v>
      </c>
      <c r="M180" s="36">
        <f t="shared" ca="1" si="38"/>
        <v>186030340131.95987</v>
      </c>
      <c r="N180" s="36">
        <f t="shared" ca="1" si="39"/>
        <v>46555026968.069099</v>
      </c>
      <c r="O180" s="36">
        <f t="shared" ca="1" si="40"/>
        <v>697588648.21632826</v>
      </c>
      <c r="P180" s="45">
        <f t="shared" ca="1" si="41"/>
        <v>-6.941856825697609E-3</v>
      </c>
    </row>
    <row r="181" spans="1:20" x14ac:dyDescent="0.2">
      <c r="A181" s="107">
        <v>15230.5</v>
      </c>
      <c r="B181" s="107">
        <v>-5.5017400009091944E-3</v>
      </c>
      <c r="C181" s="45"/>
      <c r="D181" s="92">
        <f t="shared" si="29"/>
        <v>1.52305</v>
      </c>
      <c r="E181" s="92">
        <f t="shared" si="30"/>
        <v>-5.5017400009091944E-3</v>
      </c>
      <c r="F181" s="36">
        <f t="shared" si="31"/>
        <v>2.3196813025000003</v>
      </c>
      <c r="G181" s="36">
        <f t="shared" si="32"/>
        <v>3.5329906077726254</v>
      </c>
      <c r="H181" s="36">
        <f t="shared" si="33"/>
        <v>5.3809213451680975</v>
      </c>
      <c r="I181" s="36">
        <f t="shared" si="34"/>
        <v>-8.3794251083847485E-3</v>
      </c>
      <c r="J181" s="36">
        <f t="shared" si="35"/>
        <v>-1.2762283411325391E-2</v>
      </c>
      <c r="K181" s="36">
        <f t="shared" ca="1" si="36"/>
        <v>7.0625843387287848E-3</v>
      </c>
      <c r="L181" s="36">
        <f t="shared" ca="1" si="37"/>
        <v>1.5786224611161935E-4</v>
      </c>
      <c r="M181" s="36">
        <f t="shared" ca="1" si="38"/>
        <v>174142151323.108</v>
      </c>
      <c r="N181" s="36">
        <f t="shared" ca="1" si="39"/>
        <v>43553923287.440773</v>
      </c>
      <c r="O181" s="36">
        <f t="shared" ca="1" si="40"/>
        <v>652278152.07194889</v>
      </c>
      <c r="P181" s="45">
        <f t="shared" ca="1" si="41"/>
        <v>-1.2564324339637979E-2</v>
      </c>
      <c r="Q181" s="45"/>
      <c r="R181" s="45"/>
      <c r="S181" s="45"/>
      <c r="T181" s="45"/>
    </row>
    <row r="182" spans="1:20" x14ac:dyDescent="0.2">
      <c r="A182" s="106">
        <v>15290</v>
      </c>
      <c r="B182" s="106">
        <v>-9.7199997981078923E-5</v>
      </c>
      <c r="D182" s="92">
        <f t="shared" si="29"/>
        <v>1.5289999999999999</v>
      </c>
      <c r="E182" s="92">
        <f t="shared" si="30"/>
        <v>-9.7199997981078923E-5</v>
      </c>
      <c r="F182" s="36">
        <f t="shared" si="31"/>
        <v>2.3378409999999996</v>
      </c>
      <c r="G182" s="36">
        <f t="shared" si="32"/>
        <v>3.5745588889999991</v>
      </c>
      <c r="H182" s="36">
        <f t="shared" si="33"/>
        <v>5.4655005412809983</v>
      </c>
      <c r="I182" s="36">
        <f t="shared" si="34"/>
        <v>-1.4861879691306965E-4</v>
      </c>
      <c r="J182" s="36">
        <f t="shared" si="35"/>
        <v>-2.2723814048008348E-4</v>
      </c>
      <c r="K182" s="36">
        <f t="shared" ca="1" si="36"/>
        <v>7.0697645650623486E-3</v>
      </c>
      <c r="L182" s="36">
        <f t="shared" ca="1" si="37"/>
        <v>5.1365381047920268E-5</v>
      </c>
      <c r="M182" s="36">
        <f t="shared" ca="1" si="38"/>
        <v>172418527469.86066</v>
      </c>
      <c r="N182" s="36">
        <f t="shared" ca="1" si="39"/>
        <v>43118909433.893311</v>
      </c>
      <c r="O182" s="36">
        <f t="shared" ca="1" si="40"/>
        <v>645711769.7812885</v>
      </c>
      <c r="P182" s="45">
        <f t="shared" ca="1" si="41"/>
        <v>-7.1669645630434275E-3</v>
      </c>
    </row>
    <row r="183" spans="1:20" x14ac:dyDescent="0.2">
      <c r="A183" s="107">
        <v>15388.5</v>
      </c>
      <c r="B183" s="107">
        <v>7.3708199997781776E-3</v>
      </c>
      <c r="C183" s="45"/>
      <c r="D183" s="92">
        <f t="shared" si="29"/>
        <v>1.5388500000000001</v>
      </c>
      <c r="E183" s="92">
        <f t="shared" si="30"/>
        <v>7.3708199997781776E-3</v>
      </c>
      <c r="F183" s="36">
        <f t="shared" si="31"/>
        <v>2.3680593225000002</v>
      </c>
      <c r="G183" s="36">
        <f t="shared" si="32"/>
        <v>3.6440880884291253</v>
      </c>
      <c r="H183" s="36">
        <f t="shared" si="33"/>
        <v>5.6077049548791598</v>
      </c>
      <c r="I183" s="36">
        <f t="shared" si="34"/>
        <v>1.1342586356658649E-2</v>
      </c>
      <c r="J183" s="36">
        <f t="shared" si="35"/>
        <v>1.7454539014944162E-2</v>
      </c>
      <c r="K183" s="36">
        <f t="shared" ca="1" si="36"/>
        <v>7.0822468452234402E-3</v>
      </c>
      <c r="L183" s="36">
        <f t="shared" ca="1" si="37"/>
        <v>8.3274465529672335E-8</v>
      </c>
      <c r="M183" s="36">
        <f t="shared" ca="1" si="38"/>
        <v>169592771995.91437</v>
      </c>
      <c r="N183" s="36">
        <f t="shared" ca="1" si="39"/>
        <v>42405795781.876823</v>
      </c>
      <c r="O183" s="36">
        <f t="shared" ca="1" si="40"/>
        <v>634948384.37395871</v>
      </c>
      <c r="P183" s="45">
        <f t="shared" ca="1" si="41"/>
        <v>2.8857315455473737E-4</v>
      </c>
      <c r="Q183" s="45"/>
      <c r="R183" s="45"/>
      <c r="S183" s="45"/>
      <c r="T183" s="45"/>
    </row>
    <row r="184" spans="1:20" x14ac:dyDescent="0.2">
      <c r="A184" s="106">
        <v>15508</v>
      </c>
      <c r="B184" s="106">
        <v>2.3345599984168075E-3</v>
      </c>
      <c r="D184" s="92">
        <f t="shared" si="29"/>
        <v>1.5508</v>
      </c>
      <c r="E184" s="92">
        <f t="shared" si="30"/>
        <v>2.3345599984168075E-3</v>
      </c>
      <c r="F184" s="36">
        <f t="shared" si="31"/>
        <v>2.4049806399999998</v>
      </c>
      <c r="G184" s="36">
        <f t="shared" si="32"/>
        <v>3.7296439765119995</v>
      </c>
      <c r="H184" s="36">
        <f t="shared" si="33"/>
        <v>5.7839318787748084</v>
      </c>
      <c r="I184" s="36">
        <f t="shared" si="34"/>
        <v>3.6204356455447851E-3</v>
      </c>
      <c r="J184" s="36">
        <f t="shared" si="35"/>
        <v>5.6145715991108526E-3</v>
      </c>
      <c r="K184" s="36">
        <f t="shared" ca="1" si="36"/>
        <v>7.0983874462271571E-3</v>
      </c>
      <c r="L184" s="36">
        <f t="shared" ca="1" si="37"/>
        <v>2.2694051952511269E-5</v>
      </c>
      <c r="M184" s="36">
        <f t="shared" ca="1" si="38"/>
        <v>166210491720.28821</v>
      </c>
      <c r="N184" s="36">
        <f t="shared" ca="1" si="39"/>
        <v>41552335981.802162</v>
      </c>
      <c r="O184" s="36">
        <f t="shared" ca="1" si="40"/>
        <v>622068043.00079525</v>
      </c>
      <c r="P184" s="45">
        <f t="shared" ca="1" si="41"/>
        <v>-4.7638274478103496E-3</v>
      </c>
    </row>
    <row r="185" spans="1:20" x14ac:dyDescent="0.2">
      <c r="A185" s="107">
        <v>15598</v>
      </c>
      <c r="B185" s="107">
        <v>-1.8266400002175942E-3</v>
      </c>
      <c r="C185" s="45"/>
      <c r="D185" s="92">
        <f t="shared" si="29"/>
        <v>1.5598000000000001</v>
      </c>
      <c r="E185" s="92">
        <f t="shared" si="30"/>
        <v>-1.8266400002175942E-3</v>
      </c>
      <c r="F185" s="36">
        <f t="shared" si="31"/>
        <v>2.4329760400000002</v>
      </c>
      <c r="G185" s="36">
        <f t="shared" si="32"/>
        <v>3.7949560271920006</v>
      </c>
      <c r="H185" s="36">
        <f t="shared" si="33"/>
        <v>5.9193724112140824</v>
      </c>
      <c r="I185" s="36">
        <f t="shared" si="34"/>
        <v>-2.8491930723394034E-3</v>
      </c>
      <c r="J185" s="36">
        <f t="shared" si="35"/>
        <v>-4.4441713542350018E-3</v>
      </c>
      <c r="K185" s="36">
        <f t="shared" ca="1" si="36"/>
        <v>7.1112652384726742E-3</v>
      </c>
      <c r="L185" s="36">
        <f t="shared" ca="1" si="37"/>
        <v>7.9886150055806946E-5</v>
      </c>
      <c r="M185" s="36">
        <f t="shared" ca="1" si="38"/>
        <v>163696128383.3551</v>
      </c>
      <c r="N185" s="36">
        <f t="shared" ca="1" si="39"/>
        <v>40917951900.374855</v>
      </c>
      <c r="O185" s="36">
        <f t="shared" ca="1" si="40"/>
        <v>612494954.4748081</v>
      </c>
      <c r="P185" s="45">
        <f t="shared" ca="1" si="41"/>
        <v>-8.9379052386902684E-3</v>
      </c>
      <c r="Q185" s="45"/>
      <c r="R185" s="45"/>
      <c r="S185" s="45"/>
      <c r="T185" s="45"/>
    </row>
    <row r="186" spans="1:20" x14ac:dyDescent="0.2">
      <c r="A186" s="106">
        <v>15615</v>
      </c>
      <c r="B186" s="106">
        <v>3.4318000034545548E-3</v>
      </c>
      <c r="D186" s="92">
        <f t="shared" si="29"/>
        <v>1.5615000000000001</v>
      </c>
      <c r="E186" s="92">
        <f t="shared" si="30"/>
        <v>3.4318000034545548E-3</v>
      </c>
      <c r="F186" s="36">
        <f t="shared" si="31"/>
        <v>2.4382822500000003</v>
      </c>
      <c r="G186" s="36">
        <f t="shared" si="32"/>
        <v>3.807377733375001</v>
      </c>
      <c r="H186" s="36">
        <f t="shared" si="33"/>
        <v>5.9452203306650642</v>
      </c>
      <c r="I186" s="36">
        <f t="shared" si="34"/>
        <v>5.3587557053942879E-3</v>
      </c>
      <c r="J186" s="36">
        <f t="shared" si="35"/>
        <v>8.3676970339731805E-3</v>
      </c>
      <c r="K186" s="36">
        <f t="shared" ca="1" si="36"/>
        <v>7.113767334104645E-3</v>
      </c>
      <c r="L186" s="36">
        <f t="shared" ca="1" si="37"/>
        <v>1.355688342397455E-5</v>
      </c>
      <c r="M186" s="36">
        <f t="shared" ca="1" si="38"/>
        <v>163224353440.52347</v>
      </c>
      <c r="N186" s="36">
        <f t="shared" ca="1" si="39"/>
        <v>40798928112.954979</v>
      </c>
      <c r="O186" s="36">
        <f t="shared" ca="1" si="40"/>
        <v>610698936.59199774</v>
      </c>
      <c r="P186" s="45">
        <f t="shared" ca="1" si="41"/>
        <v>-3.6819673306500902E-3</v>
      </c>
    </row>
    <row r="187" spans="1:20" x14ac:dyDescent="0.2">
      <c r="A187" s="107">
        <v>15726</v>
      </c>
      <c r="B187" s="107">
        <v>-1.2336799991317093E-3</v>
      </c>
      <c r="C187" s="45"/>
      <c r="D187" s="92">
        <f t="shared" si="29"/>
        <v>1.5726</v>
      </c>
      <c r="E187" s="92">
        <f t="shared" si="30"/>
        <v>-1.2336799991317093E-3</v>
      </c>
      <c r="F187" s="36">
        <f t="shared" si="31"/>
        <v>2.4730707600000001</v>
      </c>
      <c r="G187" s="36">
        <f t="shared" si="32"/>
        <v>3.8891510771760003</v>
      </c>
      <c r="H187" s="36">
        <f t="shared" si="33"/>
        <v>6.116078983966978</v>
      </c>
      <c r="I187" s="36">
        <f t="shared" si="34"/>
        <v>-1.9400851666345261E-3</v>
      </c>
      <c r="J187" s="36">
        <f t="shared" si="35"/>
        <v>-3.0509779330494557E-3</v>
      </c>
      <c r="K187" s="36">
        <f t="shared" ca="1" si="36"/>
        <v>7.1306483699765492E-3</v>
      </c>
      <c r="L187" s="36">
        <f t="shared" ca="1" si="37"/>
        <v>6.9961989066269224E-5</v>
      </c>
      <c r="M187" s="36">
        <f t="shared" ca="1" si="38"/>
        <v>160168479876.83466</v>
      </c>
      <c r="N187" s="36">
        <f t="shared" ca="1" si="39"/>
        <v>40028017798.645111</v>
      </c>
      <c r="O187" s="36">
        <f t="shared" ca="1" si="40"/>
        <v>599066966.96000504</v>
      </c>
      <c r="P187" s="45">
        <f t="shared" ca="1" si="41"/>
        <v>-8.3643283691082586E-3</v>
      </c>
      <c r="Q187" s="45"/>
      <c r="R187" s="45"/>
      <c r="S187" s="45"/>
      <c r="T187" s="45"/>
    </row>
    <row r="188" spans="1:20" x14ac:dyDescent="0.2">
      <c r="A188" s="106">
        <v>15773</v>
      </c>
      <c r="B188" s="106">
        <v>-1.6956399995251559E-3</v>
      </c>
      <c r="D188" s="92">
        <f t="shared" si="29"/>
        <v>1.5772999999999999</v>
      </c>
      <c r="E188" s="92">
        <f t="shared" si="30"/>
        <v>-1.6956399995251559E-3</v>
      </c>
      <c r="F188" s="36">
        <f t="shared" si="31"/>
        <v>2.4878752899999999</v>
      </c>
      <c r="G188" s="36">
        <f t="shared" si="32"/>
        <v>3.9241256949169996</v>
      </c>
      <c r="H188" s="36">
        <f t="shared" si="33"/>
        <v>6.1895234585925838</v>
      </c>
      <c r="I188" s="36">
        <f t="shared" si="34"/>
        <v>-2.6745329712510283E-3</v>
      </c>
      <c r="J188" s="36">
        <f t="shared" si="35"/>
        <v>-4.218540855554247E-3</v>
      </c>
      <c r="K188" s="36">
        <f t="shared" ca="1" si="36"/>
        <v>7.1380804324067283E-3</v>
      </c>
      <c r="L188" s="36">
        <f t="shared" ca="1" si="37"/>
        <v>7.8034616669530834E-5</v>
      </c>
      <c r="M188" s="36">
        <f t="shared" ca="1" si="38"/>
        <v>158887316183.12036</v>
      </c>
      <c r="N188" s="36">
        <f t="shared" ca="1" si="39"/>
        <v>39704844688.703705</v>
      </c>
      <c r="O188" s="36">
        <f t="shared" ca="1" si="40"/>
        <v>594191116.28945875</v>
      </c>
      <c r="P188" s="45">
        <f t="shared" ca="1" si="41"/>
        <v>-8.8337204319318841E-3</v>
      </c>
    </row>
    <row r="189" spans="1:20" x14ac:dyDescent="0.2">
      <c r="A189" s="107">
        <v>16188</v>
      </c>
      <c r="B189" s="107">
        <v>2.6721600006567314E-3</v>
      </c>
      <c r="C189" s="45"/>
      <c r="D189" s="92">
        <f t="shared" si="29"/>
        <v>1.6188</v>
      </c>
      <c r="E189" s="92">
        <f t="shared" si="30"/>
        <v>2.6721600006567314E-3</v>
      </c>
      <c r="F189" s="36">
        <f t="shared" si="31"/>
        <v>2.6205134399999999</v>
      </c>
      <c r="G189" s="36">
        <f t="shared" si="32"/>
        <v>4.2420871566719995</v>
      </c>
      <c r="H189" s="36">
        <f t="shared" si="33"/>
        <v>6.8670906892206327</v>
      </c>
      <c r="I189" s="36">
        <f t="shared" si="34"/>
        <v>4.3256926090631167E-3</v>
      </c>
      <c r="J189" s="36">
        <f t="shared" si="35"/>
        <v>7.0024311955513736E-3</v>
      </c>
      <c r="K189" s="36">
        <f t="shared" ca="1" si="36"/>
        <v>7.2110425902763998E-3</v>
      </c>
      <c r="L189" s="36">
        <f t="shared" ca="1" si="37"/>
        <v>2.0601455162352546E-5</v>
      </c>
      <c r="M189" s="36">
        <f t="shared" ca="1" si="38"/>
        <v>147899353717.38214</v>
      </c>
      <c r="N189" s="36">
        <f t="shared" ca="1" si="39"/>
        <v>36933847901.040359</v>
      </c>
      <c r="O189" s="36">
        <f t="shared" ca="1" si="40"/>
        <v>552393616.96731603</v>
      </c>
      <c r="P189" s="45">
        <f t="shared" ca="1" si="41"/>
        <v>-4.5388825896196684E-3</v>
      </c>
      <c r="Q189" s="45"/>
      <c r="R189" s="45"/>
      <c r="S189" s="45"/>
      <c r="T189" s="45"/>
    </row>
    <row r="190" spans="1:20" x14ac:dyDescent="0.2">
      <c r="A190" s="106">
        <v>16325</v>
      </c>
      <c r="B190" s="106">
        <v>-2.9510000022128224E-3</v>
      </c>
      <c r="D190" s="92">
        <f t="shared" si="29"/>
        <v>1.6325000000000001</v>
      </c>
      <c r="E190" s="92">
        <f t="shared" si="30"/>
        <v>-2.9510000022128224E-3</v>
      </c>
      <c r="F190" s="36">
        <f t="shared" si="31"/>
        <v>2.6650562500000001</v>
      </c>
      <c r="G190" s="36">
        <f t="shared" si="32"/>
        <v>4.3507043281250004</v>
      </c>
      <c r="H190" s="36">
        <f t="shared" si="33"/>
        <v>7.1025248156640632</v>
      </c>
      <c r="I190" s="36">
        <f t="shared" si="34"/>
        <v>-4.8175075036124325E-3</v>
      </c>
      <c r="J190" s="36">
        <f t="shared" si="35"/>
        <v>-7.8645809996472967E-3</v>
      </c>
      <c r="K190" s="36">
        <f t="shared" ca="1" si="36"/>
        <v>7.2380234655520202E-3</v>
      </c>
      <c r="L190" s="36">
        <f t="shared" ca="1" si="37"/>
        <v>1.038161992266627E-4</v>
      </c>
      <c r="M190" s="36">
        <f t="shared" ca="1" si="38"/>
        <v>144397871263.08295</v>
      </c>
      <c r="N190" s="36">
        <f t="shared" ca="1" si="39"/>
        <v>36051107781.005684</v>
      </c>
      <c r="O190" s="36">
        <f t="shared" ca="1" si="40"/>
        <v>539082250.97904444</v>
      </c>
      <c r="P190" s="45">
        <f t="shared" ca="1" si="41"/>
        <v>-1.0189023467764843E-2</v>
      </c>
    </row>
    <row r="191" spans="1:20" x14ac:dyDescent="0.2">
      <c r="A191" s="107">
        <v>16685.5</v>
      </c>
      <c r="B191" s="107">
        <v>-7.4411399982636794E-3</v>
      </c>
      <c r="C191" s="45"/>
      <c r="D191" s="92">
        <f t="shared" si="29"/>
        <v>1.66855</v>
      </c>
      <c r="E191" s="92">
        <f t="shared" si="30"/>
        <v>-7.4411399982636794E-3</v>
      </c>
      <c r="F191" s="36">
        <f t="shared" si="31"/>
        <v>2.7840591025000001</v>
      </c>
      <c r="G191" s="36">
        <f t="shared" si="32"/>
        <v>4.6453418154763755</v>
      </c>
      <c r="H191" s="36">
        <f t="shared" si="33"/>
        <v>7.750985086213106</v>
      </c>
      <c r="I191" s="36">
        <f t="shared" si="34"/>
        <v>-1.2415914144102862E-2</v>
      </c>
      <c r="J191" s="36">
        <f t="shared" si="35"/>
        <v>-2.0716573545142829E-2</v>
      </c>
      <c r="K191" s="36">
        <f t="shared" ca="1" si="36"/>
        <v>7.3158853113452216E-3</v>
      </c>
      <c r="L191" s="36">
        <f t="shared" ca="1" si="37"/>
        <v>2.1776979598843769E-4</v>
      </c>
      <c r="M191" s="36">
        <f t="shared" ca="1" si="38"/>
        <v>135475112841.66565</v>
      </c>
      <c r="N191" s="36">
        <f t="shared" ca="1" si="39"/>
        <v>33802294484.358315</v>
      </c>
      <c r="O191" s="36">
        <f t="shared" ca="1" si="40"/>
        <v>505179968.61719877</v>
      </c>
      <c r="P191" s="45">
        <f t="shared" ca="1" si="41"/>
        <v>-1.4757025309608901E-2</v>
      </c>
      <c r="Q191" s="45"/>
      <c r="R191" s="45"/>
      <c r="S191" s="45"/>
      <c r="T191" s="45"/>
    </row>
    <row r="192" spans="1:20" x14ac:dyDescent="0.2">
      <c r="A192" s="106">
        <v>16878</v>
      </c>
      <c r="B192" s="106">
        <v>-6.8970400025136769E-3</v>
      </c>
      <c r="D192" s="92">
        <f t="shared" si="29"/>
        <v>1.6878</v>
      </c>
      <c r="E192" s="92">
        <f t="shared" si="30"/>
        <v>-6.8970400025136769E-3</v>
      </c>
      <c r="F192" s="36">
        <f t="shared" si="31"/>
        <v>2.8486688399999998</v>
      </c>
      <c r="G192" s="36">
        <f t="shared" si="32"/>
        <v>4.8079832681519994</v>
      </c>
      <c r="H192" s="36">
        <f t="shared" si="33"/>
        <v>8.1149141599869434</v>
      </c>
      <c r="I192" s="36">
        <f t="shared" si="34"/>
        <v>-1.1640824116242584E-2</v>
      </c>
      <c r="J192" s="36">
        <f t="shared" si="35"/>
        <v>-1.9647382943394232E-2</v>
      </c>
      <c r="K192" s="36">
        <f t="shared" ca="1" si="36"/>
        <v>7.3615365845854531E-3</v>
      </c>
      <c r="L192" s="36">
        <f t="shared" ca="1" si="37"/>
        <v>2.0330700629017146E-4</v>
      </c>
      <c r="M192" s="36">
        <f t="shared" ca="1" si="38"/>
        <v>130879920578.77344</v>
      </c>
      <c r="N192" s="36">
        <f t="shared" ca="1" si="39"/>
        <v>32644549914.871143</v>
      </c>
      <c r="O192" s="36">
        <f t="shared" ca="1" si="40"/>
        <v>487731496.73251557</v>
      </c>
      <c r="P192" s="45">
        <f t="shared" ca="1" si="41"/>
        <v>-1.425857658709913E-2</v>
      </c>
    </row>
    <row r="193" spans="1:20" x14ac:dyDescent="0.2">
      <c r="A193" s="107">
        <v>16997</v>
      </c>
      <c r="B193" s="107">
        <v>-2.0879600051557645E-3</v>
      </c>
      <c r="C193" s="45"/>
      <c r="D193" s="92">
        <f t="shared" si="29"/>
        <v>1.6997</v>
      </c>
      <c r="E193" s="92">
        <f t="shared" si="30"/>
        <v>-2.0879600051557645E-3</v>
      </c>
      <c r="F193" s="36">
        <f t="shared" si="31"/>
        <v>2.88898009</v>
      </c>
      <c r="G193" s="36">
        <f t="shared" si="32"/>
        <v>4.910399458973</v>
      </c>
      <c r="H193" s="36">
        <f t="shared" si="33"/>
        <v>8.3462059604164089</v>
      </c>
      <c r="I193" s="36">
        <f t="shared" si="34"/>
        <v>-3.5489056207632531E-3</v>
      </c>
      <c r="J193" s="36">
        <f t="shared" si="35"/>
        <v>-6.0320748836113014E-3</v>
      </c>
      <c r="K193" s="36">
        <f t="shared" ca="1" si="36"/>
        <v>7.3911761998667214E-3</v>
      </c>
      <c r="L193" s="36">
        <f t="shared" ca="1" si="37"/>
        <v>8.9854023193368095E-5</v>
      </c>
      <c r="M193" s="36">
        <f t="shared" ca="1" si="38"/>
        <v>128097118723.53362</v>
      </c>
      <c r="N193" s="36">
        <f t="shared" ca="1" si="39"/>
        <v>31943566246.895103</v>
      </c>
      <c r="O193" s="36">
        <f t="shared" ca="1" si="40"/>
        <v>477168737.92790169</v>
      </c>
      <c r="P193" s="45">
        <f t="shared" ca="1" si="41"/>
        <v>-9.479136205022486E-3</v>
      </c>
      <c r="Q193" s="45"/>
      <c r="R193" s="45"/>
      <c r="S193" s="45"/>
      <c r="T193" s="45"/>
    </row>
    <row r="194" spans="1:20" x14ac:dyDescent="0.2">
      <c r="A194" s="106">
        <v>16997.5</v>
      </c>
      <c r="B194" s="106">
        <v>-7.9332999957841821E-3</v>
      </c>
      <c r="D194" s="92">
        <f t="shared" si="29"/>
        <v>1.6997500000000001</v>
      </c>
      <c r="E194" s="92">
        <f t="shared" si="30"/>
        <v>-7.9332999957841821E-3</v>
      </c>
      <c r="F194" s="36">
        <f t="shared" si="31"/>
        <v>2.8891500625000002</v>
      </c>
      <c r="G194" s="36">
        <f t="shared" si="32"/>
        <v>4.9108328187343755</v>
      </c>
      <c r="H194" s="36">
        <f t="shared" si="33"/>
        <v>8.3471880836437542</v>
      </c>
      <c r="I194" s="36">
        <f t="shared" si="34"/>
        <v>-1.3484626667834164E-2</v>
      </c>
      <c r="J194" s="36">
        <f t="shared" si="35"/>
        <v>-2.2920494178651121E-2</v>
      </c>
      <c r="K194" s="36">
        <f t="shared" ca="1" si="36"/>
        <v>7.3913030230471632E-3</v>
      </c>
      <c r="L194" s="36">
        <f t="shared" ca="1" si="37"/>
        <v>2.3484345768477478E-4</v>
      </c>
      <c r="M194" s="36">
        <f t="shared" ca="1" si="38"/>
        <v>128085518713.08655</v>
      </c>
      <c r="N194" s="36">
        <f t="shared" ca="1" si="39"/>
        <v>31940644439.286819</v>
      </c>
      <c r="O194" s="36">
        <f t="shared" ca="1" si="40"/>
        <v>477124713.68309963</v>
      </c>
      <c r="P194" s="45">
        <f t="shared" ca="1" si="41"/>
        <v>-1.5324603018831345E-2</v>
      </c>
    </row>
    <row r="195" spans="1:20" x14ac:dyDescent="0.2">
      <c r="A195" s="107">
        <v>17091.5</v>
      </c>
      <c r="B195" s="107">
        <v>-8.5721999494126067E-4</v>
      </c>
      <c r="C195" s="45"/>
      <c r="D195" s="92">
        <f t="shared" si="29"/>
        <v>1.7091499999999999</v>
      </c>
      <c r="E195" s="92">
        <f t="shared" si="30"/>
        <v>-8.5721999494126067E-4</v>
      </c>
      <c r="F195" s="36">
        <f t="shared" si="31"/>
        <v>2.9211937225</v>
      </c>
      <c r="G195" s="36">
        <f t="shared" si="32"/>
        <v>4.9927582508108745</v>
      </c>
      <c r="H195" s="36">
        <f t="shared" si="33"/>
        <v>8.5333727643734072</v>
      </c>
      <c r="I195" s="36">
        <f t="shared" si="34"/>
        <v>-1.4651175543538557E-3</v>
      </c>
      <c r="J195" s="36">
        <f t="shared" si="35"/>
        <v>-2.5041056680238922E-3</v>
      </c>
      <c r="K195" s="36">
        <f t="shared" ca="1" si="36"/>
        <v>7.4154857853080194E-3</v>
      </c>
      <c r="L195" s="36">
        <f t="shared" ca="1" si="37"/>
        <v>6.8437660926569857E-5</v>
      </c>
      <c r="M195" s="36">
        <f t="shared" ca="1" si="38"/>
        <v>125918374522.98381</v>
      </c>
      <c r="N195" s="36">
        <f t="shared" ca="1" si="39"/>
        <v>31394816986.132874</v>
      </c>
      <c r="O195" s="36">
        <f t="shared" ca="1" si="40"/>
        <v>468900913.28260154</v>
      </c>
      <c r="P195" s="45">
        <f t="shared" ca="1" si="41"/>
        <v>-8.2727057802492801E-3</v>
      </c>
      <c r="Q195" s="45"/>
      <c r="R195" s="45"/>
      <c r="S195" s="45"/>
      <c r="T195" s="45"/>
    </row>
    <row r="196" spans="1:20" x14ac:dyDescent="0.2">
      <c r="A196" s="106">
        <v>17219.5</v>
      </c>
      <c r="B196" s="106">
        <v>7.3574000271037221E-4</v>
      </c>
      <c r="D196" s="92">
        <f t="shared" si="29"/>
        <v>1.7219500000000001</v>
      </c>
      <c r="E196" s="92">
        <f t="shared" si="30"/>
        <v>7.3574000271037221E-4</v>
      </c>
      <c r="F196" s="36">
        <f t="shared" si="31"/>
        <v>2.9651118025000005</v>
      </c>
      <c r="G196" s="36">
        <f t="shared" si="32"/>
        <v>5.1057742683148764</v>
      </c>
      <c r="H196" s="36">
        <f t="shared" si="33"/>
        <v>8.7918880013248017</v>
      </c>
      <c r="I196" s="36">
        <f t="shared" si="34"/>
        <v>1.2669074976671255E-3</v>
      </c>
      <c r="J196" s="36">
        <f t="shared" si="35"/>
        <v>2.1815513656079067E-3</v>
      </c>
      <c r="K196" s="36">
        <f t="shared" ca="1" si="36"/>
        <v>7.4495031505634659E-3</v>
      </c>
      <c r="L196" s="36">
        <f t="shared" ca="1" si="37"/>
        <v>4.5074615605470282E-5</v>
      </c>
      <c r="M196" s="36">
        <f t="shared" ca="1" si="38"/>
        <v>123010779476.47026</v>
      </c>
      <c r="N196" s="36">
        <f t="shared" ca="1" si="39"/>
        <v>30662598554.262932</v>
      </c>
      <c r="O196" s="36">
        <f t="shared" ca="1" si="40"/>
        <v>457870213.21951717</v>
      </c>
      <c r="P196" s="45">
        <f t="shared" ca="1" si="41"/>
        <v>-6.7137631478530937E-3</v>
      </c>
    </row>
    <row r="197" spans="1:20" x14ac:dyDescent="0.2">
      <c r="A197" s="107">
        <v>17267.5</v>
      </c>
      <c r="B197" s="107">
        <v>5.8309999440098181E-4</v>
      </c>
      <c r="C197" s="45"/>
      <c r="D197" s="92">
        <f t="shared" si="29"/>
        <v>1.72675</v>
      </c>
      <c r="E197" s="92">
        <f t="shared" si="30"/>
        <v>5.8309999440098181E-4</v>
      </c>
      <c r="F197" s="36">
        <f t="shared" si="31"/>
        <v>2.9816655624999999</v>
      </c>
      <c r="G197" s="36">
        <f t="shared" si="32"/>
        <v>5.148591010046875</v>
      </c>
      <c r="H197" s="36">
        <f t="shared" si="33"/>
        <v>8.8903295265984408</v>
      </c>
      <c r="I197" s="36">
        <f t="shared" si="34"/>
        <v>1.0068679153318954E-3</v>
      </c>
      <c r="J197" s="36">
        <f t="shared" si="35"/>
        <v>1.7386091727993505E-3</v>
      </c>
      <c r="K197" s="36">
        <f t="shared" ca="1" si="36"/>
        <v>7.4625830168789514E-3</v>
      </c>
      <c r="L197" s="36">
        <f t="shared" ca="1" si="37"/>
        <v>4.7327286656562619E-5</v>
      </c>
      <c r="M197" s="36">
        <f t="shared" ca="1" si="38"/>
        <v>121933236117.67828</v>
      </c>
      <c r="N197" s="36">
        <f t="shared" ca="1" si="39"/>
        <v>30391271749.676624</v>
      </c>
      <c r="O197" s="36">
        <f t="shared" ca="1" si="40"/>
        <v>453783151.45521504</v>
      </c>
      <c r="P197" s="45">
        <f t="shared" ca="1" si="41"/>
        <v>-6.8794830224779696E-3</v>
      </c>
      <c r="Q197" s="45"/>
      <c r="R197" s="45"/>
      <c r="S197" s="45"/>
      <c r="T197" s="45"/>
    </row>
    <row r="198" spans="1:20" x14ac:dyDescent="0.2">
      <c r="A198" s="106">
        <v>17322</v>
      </c>
      <c r="B198" s="106">
        <v>3.4410399966873229E-3</v>
      </c>
      <c r="D198" s="92">
        <f t="shared" si="29"/>
        <v>1.7322</v>
      </c>
      <c r="E198" s="92">
        <f t="shared" si="30"/>
        <v>3.4410399966873229E-3</v>
      </c>
      <c r="F198" s="36">
        <f t="shared" si="31"/>
        <v>3.00051684</v>
      </c>
      <c r="G198" s="36">
        <f t="shared" si="32"/>
        <v>5.197495270248</v>
      </c>
      <c r="H198" s="36">
        <f t="shared" si="33"/>
        <v>9.0031013071235861</v>
      </c>
      <c r="I198" s="36">
        <f t="shared" si="34"/>
        <v>5.9605694822617806E-3</v>
      </c>
      <c r="J198" s="36">
        <f t="shared" si="35"/>
        <v>1.0324898457173857E-2</v>
      </c>
      <c r="K198" s="36">
        <f t="shared" ca="1" si="36"/>
        <v>7.4776479335345175E-3</v>
      </c>
      <c r="L198" s="36">
        <f t="shared" ca="1" si="37"/>
        <v>1.6294203635817766E-5</v>
      </c>
      <c r="M198" s="36">
        <f t="shared" ca="1" si="38"/>
        <v>120718185881.55144</v>
      </c>
      <c r="N198" s="36">
        <f t="shared" ca="1" si="39"/>
        <v>30085340671.263344</v>
      </c>
      <c r="O198" s="36">
        <f t="shared" ca="1" si="40"/>
        <v>449175110.01028138</v>
      </c>
      <c r="P198" s="45">
        <f t="shared" ca="1" si="41"/>
        <v>-4.0366079368471947E-3</v>
      </c>
    </row>
    <row r="199" spans="1:20" x14ac:dyDescent="0.2">
      <c r="A199" s="107">
        <v>17356.5</v>
      </c>
      <c r="B199" s="107">
        <v>4.1125799980363809E-3</v>
      </c>
      <c r="C199" s="45"/>
      <c r="D199" s="92">
        <f t="shared" si="29"/>
        <v>1.7356499999999999</v>
      </c>
      <c r="E199" s="92">
        <f t="shared" si="30"/>
        <v>4.1125799980363809E-3</v>
      </c>
      <c r="F199" s="36">
        <f t="shared" si="31"/>
        <v>3.0124809224999995</v>
      </c>
      <c r="G199" s="36">
        <f t="shared" si="32"/>
        <v>5.2286125131371239</v>
      </c>
      <c r="H199" s="36">
        <f t="shared" si="33"/>
        <v>9.0750413084264476</v>
      </c>
      <c r="I199" s="36">
        <f t="shared" si="34"/>
        <v>7.1379994735918445E-3</v>
      </c>
      <c r="J199" s="36">
        <f t="shared" si="35"/>
        <v>1.2389068786339684E-2</v>
      </c>
      <c r="K199" s="36">
        <f t="shared" ca="1" si="36"/>
        <v>7.4873019663925216E-3</v>
      </c>
      <c r="L199" s="36">
        <f t="shared" ca="1" si="37"/>
        <v>1.1388748363705546E-5</v>
      </c>
      <c r="M199" s="36">
        <f t="shared" ca="1" si="38"/>
        <v>119953629992.80167</v>
      </c>
      <c r="N199" s="36">
        <f t="shared" ca="1" si="39"/>
        <v>29892848242.225163</v>
      </c>
      <c r="O199" s="36">
        <f t="shared" ca="1" si="40"/>
        <v>446275871.2460503</v>
      </c>
      <c r="P199" s="45">
        <f t="shared" ca="1" si="41"/>
        <v>-3.3747219683561407E-3</v>
      </c>
      <c r="Q199" s="45"/>
      <c r="R199" s="45"/>
      <c r="S199" s="45"/>
      <c r="T199" s="45"/>
    </row>
    <row r="200" spans="1:20" x14ac:dyDescent="0.2">
      <c r="A200" s="106">
        <v>17587.5</v>
      </c>
      <c r="B200" s="106">
        <v>-4.3449999793665484E-4</v>
      </c>
      <c r="D200" s="92">
        <f t="shared" si="29"/>
        <v>1.75875</v>
      </c>
      <c r="E200" s="92">
        <f t="shared" si="30"/>
        <v>-4.3449999793665484E-4</v>
      </c>
      <c r="F200" s="36">
        <f t="shared" si="31"/>
        <v>3.0932015625</v>
      </c>
      <c r="G200" s="36">
        <f t="shared" si="32"/>
        <v>5.4401682480468754</v>
      </c>
      <c r="H200" s="36">
        <f t="shared" si="33"/>
        <v>9.567895906252442</v>
      </c>
      <c r="I200" s="36">
        <f t="shared" si="34"/>
        <v>-7.6417687137109169E-4</v>
      </c>
      <c r="J200" s="36">
        <f t="shared" si="35"/>
        <v>-1.3439960725239075E-3</v>
      </c>
      <c r="K200" s="36">
        <f t="shared" ca="1" si="36"/>
        <v>7.5542894892415852E-3</v>
      </c>
      <c r="L200" s="36">
        <f t="shared" ca="1" si="37"/>
        <v>6.3820757470449573E-5</v>
      </c>
      <c r="M200" s="36">
        <f t="shared" ca="1" si="38"/>
        <v>114925538778.17239</v>
      </c>
      <c r="N200" s="36">
        <f t="shared" ca="1" si="39"/>
        <v>28627142669.139359</v>
      </c>
      <c r="O200" s="36">
        <f t="shared" ca="1" si="40"/>
        <v>427215310.43447661</v>
      </c>
      <c r="P200" s="45">
        <f t="shared" ca="1" si="41"/>
        <v>-7.9887894871782401E-3</v>
      </c>
    </row>
    <row r="201" spans="1:20" x14ac:dyDescent="0.2">
      <c r="A201" s="107">
        <v>17814</v>
      </c>
      <c r="B201" s="107">
        <v>-3.7352000072132796E-4</v>
      </c>
      <c r="C201" s="45"/>
      <c r="D201" s="92">
        <f t="shared" si="29"/>
        <v>1.7814000000000001</v>
      </c>
      <c r="E201" s="92">
        <f t="shared" si="30"/>
        <v>-3.7352000072132796E-4</v>
      </c>
      <c r="F201" s="36">
        <f t="shared" si="31"/>
        <v>3.1733859600000005</v>
      </c>
      <c r="G201" s="36">
        <f t="shared" si="32"/>
        <v>5.6530697491440014</v>
      </c>
      <c r="H201" s="36">
        <f t="shared" si="33"/>
        <v>10.070378451125125</v>
      </c>
      <c r="I201" s="36">
        <f t="shared" si="34"/>
        <v>-6.6538852928497364E-4</v>
      </c>
      <c r="J201" s="36">
        <f t="shared" si="35"/>
        <v>-1.185323126068252E-3</v>
      </c>
      <c r="K201" s="36">
        <f t="shared" ca="1" si="36"/>
        <v>7.6239383470154028E-3</v>
      </c>
      <c r="L201" s="36">
        <f t="shared" ca="1" si="37"/>
        <v>6.3959340023783925E-5</v>
      </c>
      <c r="M201" s="36">
        <f t="shared" ca="1" si="38"/>
        <v>110147117206.13234</v>
      </c>
      <c r="N201" s="36">
        <f t="shared" ca="1" si="39"/>
        <v>27424650672.736446</v>
      </c>
      <c r="O201" s="36">
        <f t="shared" ca="1" si="40"/>
        <v>409111639.13128984</v>
      </c>
      <c r="P201" s="45">
        <f t="shared" ca="1" si="41"/>
        <v>-7.9974583477367307E-3</v>
      </c>
      <c r="Q201" s="45"/>
      <c r="R201" s="45"/>
      <c r="S201" s="45"/>
      <c r="T201" s="45"/>
    </row>
    <row r="202" spans="1:20" x14ac:dyDescent="0.2">
      <c r="A202" s="106">
        <v>18256</v>
      </c>
      <c r="B202" s="106">
        <v>-2.6540800026850775E-3</v>
      </c>
      <c r="D202" s="92">
        <f t="shared" si="29"/>
        <v>1.8255999999999999</v>
      </c>
      <c r="E202" s="92">
        <f t="shared" si="30"/>
        <v>-2.6540800026850775E-3</v>
      </c>
      <c r="F202" s="36">
        <f t="shared" si="31"/>
        <v>3.3328153599999997</v>
      </c>
      <c r="G202" s="36">
        <f t="shared" si="32"/>
        <v>6.0843877212159994</v>
      </c>
      <c r="H202" s="36">
        <f t="shared" si="33"/>
        <v>11.107658223851928</v>
      </c>
      <c r="I202" s="36">
        <f t="shared" si="34"/>
        <v>-4.8452884529018771E-3</v>
      </c>
      <c r="J202" s="36">
        <f t="shared" si="35"/>
        <v>-8.8455585996176662E-3</v>
      </c>
      <c r="K202" s="36">
        <f t="shared" ca="1" si="36"/>
        <v>7.7711631893966245E-3</v>
      </c>
      <c r="L202" s="36">
        <f t="shared" ca="1" si="37"/>
        <v>1.0868569561404588E-4</v>
      </c>
      <c r="M202" s="36">
        <f t="shared" ca="1" si="38"/>
        <v>101243514439.93819</v>
      </c>
      <c r="N202" s="36">
        <f t="shared" ca="1" si="39"/>
        <v>25185074709.750843</v>
      </c>
      <c r="O202" s="36">
        <f t="shared" ca="1" si="40"/>
        <v>375408322.47807956</v>
      </c>
      <c r="P202" s="45">
        <f t="shared" ca="1" si="41"/>
        <v>-1.0425243192081702E-2</v>
      </c>
    </row>
    <row r="203" spans="1:20" x14ac:dyDescent="0.2">
      <c r="A203" s="107">
        <v>18333</v>
      </c>
      <c r="B203" s="107">
        <v>-1.8364400020800531E-3</v>
      </c>
      <c r="C203" s="45"/>
      <c r="D203" s="92">
        <f t="shared" si="29"/>
        <v>1.8332999999999999</v>
      </c>
      <c r="E203" s="92">
        <f t="shared" si="30"/>
        <v>-1.8364400020800531E-3</v>
      </c>
      <c r="F203" s="36">
        <f t="shared" si="31"/>
        <v>3.3609888899999998</v>
      </c>
      <c r="G203" s="36">
        <f t="shared" si="32"/>
        <v>6.1617009320369993</v>
      </c>
      <c r="H203" s="36">
        <f t="shared" si="33"/>
        <v>11.29624631870343</v>
      </c>
      <c r="I203" s="36">
        <f t="shared" si="34"/>
        <v>-3.366745455813361E-3</v>
      </c>
      <c r="J203" s="36">
        <f t="shared" si="35"/>
        <v>-6.1722544441426344E-3</v>
      </c>
      <c r="K203" s="36">
        <f t="shared" ca="1" si="36"/>
        <v>7.7983405736785517E-3</v>
      </c>
      <c r="L203" s="36">
        <f t="shared" ca="1" si="37"/>
        <v>9.2828996743015313E-5</v>
      </c>
      <c r="M203" s="36">
        <f t="shared" ca="1" si="38"/>
        <v>99748128827.862732</v>
      </c>
      <c r="N203" s="36">
        <f t="shared" ca="1" si="39"/>
        <v>24809069839.040581</v>
      </c>
      <c r="O203" s="36">
        <f t="shared" ca="1" si="40"/>
        <v>369751704.10038722</v>
      </c>
      <c r="P203" s="45">
        <f t="shared" ca="1" si="41"/>
        <v>-9.6347805757586048E-3</v>
      </c>
      <c r="Q203" s="45"/>
      <c r="R203" s="45"/>
      <c r="S203" s="45"/>
      <c r="T203" s="45"/>
    </row>
    <row r="204" spans="1:20" x14ac:dyDescent="0.2">
      <c r="A204" s="106">
        <v>18350</v>
      </c>
      <c r="B204" s="106">
        <v>-5.7799999922281131E-4</v>
      </c>
      <c r="D204" s="92">
        <f t="shared" si="29"/>
        <v>1.835</v>
      </c>
      <c r="E204" s="92">
        <f t="shared" si="30"/>
        <v>-5.7799999922281131E-4</v>
      </c>
      <c r="F204" s="36">
        <f t="shared" si="31"/>
        <v>3.3672249999999999</v>
      </c>
      <c r="G204" s="36">
        <f t="shared" si="32"/>
        <v>6.1788578749999994</v>
      </c>
      <c r="H204" s="36">
        <f t="shared" si="33"/>
        <v>11.338204200624999</v>
      </c>
      <c r="I204" s="36">
        <f t="shared" si="34"/>
        <v>-1.0606299985738588E-3</v>
      </c>
      <c r="J204" s="36">
        <f t="shared" si="35"/>
        <v>-1.9462560473830308E-3</v>
      </c>
      <c r="K204" s="36">
        <f t="shared" ca="1" si="36"/>
        <v>7.8044019402046059E-3</v>
      </c>
      <c r="L204" s="36">
        <f t="shared" ca="1" si="37"/>
        <v>7.0264662274116519E-5</v>
      </c>
      <c r="M204" s="36">
        <f t="shared" ca="1" si="38"/>
        <v>99420169633.337677</v>
      </c>
      <c r="N204" s="36">
        <f t="shared" ca="1" si="39"/>
        <v>24726612218.446686</v>
      </c>
      <c r="O204" s="36">
        <f t="shared" ca="1" si="40"/>
        <v>368511286.47560114</v>
      </c>
      <c r="P204" s="45">
        <f t="shared" ca="1" si="41"/>
        <v>-8.3824019394274172E-3</v>
      </c>
    </row>
    <row r="205" spans="1:20" x14ac:dyDescent="0.2">
      <c r="A205" s="107">
        <v>18418.5</v>
      </c>
      <c r="B205" s="107">
        <v>2.6104200005647726E-3</v>
      </c>
      <c r="C205" s="45"/>
      <c r="D205" s="92">
        <f t="shared" si="29"/>
        <v>1.84185</v>
      </c>
      <c r="E205" s="92">
        <f t="shared" si="30"/>
        <v>2.6104200005647726E-3</v>
      </c>
      <c r="F205" s="36">
        <f t="shared" si="31"/>
        <v>3.3924114224999999</v>
      </c>
      <c r="G205" s="36">
        <f t="shared" si="32"/>
        <v>6.2483129785316249</v>
      </c>
      <c r="H205" s="36">
        <f t="shared" si="33"/>
        <v>11.508455259508473</v>
      </c>
      <c r="I205" s="36">
        <f t="shared" si="34"/>
        <v>4.8080020780402266E-3</v>
      </c>
      <c r="J205" s="36">
        <f t="shared" si="35"/>
        <v>8.855618627438392E-3</v>
      </c>
      <c r="K205" s="36">
        <f t="shared" ca="1" si="36"/>
        <v>7.8290498538543286E-3</v>
      </c>
      <c r="L205" s="36">
        <f t="shared" ca="1" si="37"/>
        <v>2.7234097545644973E-5</v>
      </c>
      <c r="M205" s="36">
        <f t="shared" ca="1" si="38"/>
        <v>98106676735.573029</v>
      </c>
      <c r="N205" s="36">
        <f t="shared" ca="1" si="39"/>
        <v>24396385663.922005</v>
      </c>
      <c r="O205" s="36">
        <f t="shared" ca="1" si="40"/>
        <v>363543932.06406295</v>
      </c>
      <c r="P205" s="45">
        <f t="shared" ca="1" si="41"/>
        <v>-5.218629853289556E-3</v>
      </c>
      <c r="Q205" s="45"/>
      <c r="R205" s="45"/>
      <c r="S205" s="45"/>
      <c r="T205" s="45"/>
    </row>
    <row r="206" spans="1:20" x14ac:dyDescent="0.2">
      <c r="A206" s="106">
        <v>18610.5</v>
      </c>
      <c r="B206" s="106">
        <v>3.9998600041144527E-3</v>
      </c>
      <c r="D206" s="92">
        <f t="shared" si="29"/>
        <v>1.8610500000000001</v>
      </c>
      <c r="E206" s="92">
        <f t="shared" si="30"/>
        <v>3.9998600041144527E-3</v>
      </c>
      <c r="F206" s="36">
        <f t="shared" si="31"/>
        <v>3.4635071025000004</v>
      </c>
      <c r="G206" s="36">
        <f t="shared" si="32"/>
        <v>6.4457598931076259</v>
      </c>
      <c r="H206" s="36">
        <f t="shared" si="33"/>
        <v>11.995881449067948</v>
      </c>
      <c r="I206" s="36">
        <f t="shared" si="34"/>
        <v>7.4439394606572026E-3</v>
      </c>
      <c r="J206" s="36">
        <f t="shared" si="35"/>
        <v>1.3853543533256088E-2</v>
      </c>
      <c r="K206" s="36">
        <f t="shared" ca="1" si="36"/>
        <v>7.9000503814847887E-3</v>
      </c>
      <c r="L206" s="36">
        <f t="shared" ca="1" si="37"/>
        <v>1.5211484979732164E-5</v>
      </c>
      <c r="M206" s="36">
        <f t="shared" ca="1" si="38"/>
        <v>94492713094.542465</v>
      </c>
      <c r="N206" s="36">
        <f t="shared" ca="1" si="39"/>
        <v>23487967217.969284</v>
      </c>
      <c r="O206" s="36">
        <f t="shared" ca="1" si="40"/>
        <v>349881580.3958506</v>
      </c>
      <c r="P206" s="45">
        <f t="shared" ca="1" si="41"/>
        <v>-3.9001903773703359E-3</v>
      </c>
    </row>
    <row r="207" spans="1:20" x14ac:dyDescent="0.2">
      <c r="A207" s="107">
        <v>18670.5</v>
      </c>
      <c r="B207" s="107">
        <v>2.5590599980205297E-3</v>
      </c>
      <c r="C207" s="45"/>
      <c r="D207" s="92">
        <f t="shared" si="29"/>
        <v>1.8670500000000001</v>
      </c>
      <c r="E207" s="92">
        <f t="shared" si="30"/>
        <v>2.5590599980205297E-3</v>
      </c>
      <c r="F207" s="36">
        <f t="shared" si="31"/>
        <v>3.4858757025000005</v>
      </c>
      <c r="G207" s="36">
        <f t="shared" si="32"/>
        <v>6.5083042303526266</v>
      </c>
      <c r="H207" s="36">
        <f t="shared" si="33"/>
        <v>12.151329413279871</v>
      </c>
      <c r="I207" s="36">
        <f t="shared" si="34"/>
        <v>4.7778929693042304E-3</v>
      </c>
      <c r="J207" s="36">
        <f t="shared" si="35"/>
        <v>8.9205650683394644E-3</v>
      </c>
      <c r="K207" s="36">
        <f t="shared" ca="1" si="36"/>
        <v>7.9228167771566854E-3</v>
      </c>
      <c r="L207" s="36">
        <f t="shared" ca="1" si="37"/>
        <v>2.8769886785729065E-5</v>
      </c>
      <c r="M207" s="36">
        <f t="shared" ca="1" si="38"/>
        <v>93383598986.629471</v>
      </c>
      <c r="N207" s="36">
        <f t="shared" ca="1" si="39"/>
        <v>23209228339.405098</v>
      </c>
      <c r="O207" s="36">
        <f t="shared" ca="1" si="40"/>
        <v>345690127.71592498</v>
      </c>
      <c r="P207" s="45">
        <f t="shared" ca="1" si="41"/>
        <v>-5.3637567791361557E-3</v>
      </c>
      <c r="Q207" s="45"/>
      <c r="R207" s="45"/>
      <c r="S207" s="45"/>
      <c r="T207" s="45"/>
    </row>
    <row r="208" spans="1:20" x14ac:dyDescent="0.2">
      <c r="A208" s="107">
        <v>18684</v>
      </c>
      <c r="B208" s="107">
        <v>-3.2651200017426163E-3</v>
      </c>
      <c r="C208" s="45"/>
      <c r="D208" s="92">
        <f t="shared" si="29"/>
        <v>1.8684000000000001</v>
      </c>
      <c r="E208" s="92">
        <f t="shared" si="30"/>
        <v>-3.2651200017426163E-3</v>
      </c>
      <c r="F208" s="36">
        <f t="shared" si="31"/>
        <v>3.4909185600000003</v>
      </c>
      <c r="G208" s="36">
        <f t="shared" si="32"/>
        <v>6.5224322375040007</v>
      </c>
      <c r="H208" s="36">
        <f t="shared" si="33"/>
        <v>12.186512392552476</v>
      </c>
      <c r="I208" s="36">
        <f t="shared" si="34"/>
        <v>-6.1005502112559049E-3</v>
      </c>
      <c r="J208" s="36">
        <f t="shared" si="35"/>
        <v>-1.1398268014710533E-2</v>
      </c>
      <c r="K208" s="36">
        <f t="shared" ca="1" si="36"/>
        <v>7.9279771953907861E-3</v>
      </c>
      <c r="L208" s="36">
        <f t="shared" ca="1" si="37"/>
        <v>1.2528542486447562E-4</v>
      </c>
      <c r="M208" s="36">
        <f t="shared" ca="1" si="38"/>
        <v>93135366262.16153</v>
      </c>
      <c r="N208" s="36">
        <f t="shared" ca="1" si="39"/>
        <v>23146846727.786755</v>
      </c>
      <c r="O208" s="36">
        <f t="shared" ca="1" si="40"/>
        <v>344752128.86293817</v>
      </c>
      <c r="P208" s="45">
        <f t="shared" ca="1" si="41"/>
        <v>-1.1193097197133402E-2</v>
      </c>
      <c r="Q208" s="45"/>
      <c r="R208" s="45"/>
      <c r="S208" s="45"/>
      <c r="T208" s="45"/>
    </row>
    <row r="209" spans="1:20" x14ac:dyDescent="0.2">
      <c r="A209" s="106">
        <v>18722</v>
      </c>
      <c r="B209" s="106">
        <v>5.4890399987925775E-3</v>
      </c>
      <c r="D209" s="92">
        <f t="shared" si="29"/>
        <v>1.8722000000000001</v>
      </c>
      <c r="E209" s="92">
        <f t="shared" si="30"/>
        <v>5.4890399987925775E-3</v>
      </c>
      <c r="F209" s="36">
        <f t="shared" si="31"/>
        <v>3.5051328400000004</v>
      </c>
      <c r="G209" s="36">
        <f t="shared" si="32"/>
        <v>6.5623097030480011</v>
      </c>
      <c r="H209" s="36">
        <f t="shared" si="33"/>
        <v>12.285956226046467</v>
      </c>
      <c r="I209" s="36">
        <f t="shared" si="34"/>
        <v>1.0276580685739464E-2</v>
      </c>
      <c r="J209" s="36">
        <f t="shared" si="35"/>
        <v>1.9239814359841425E-2</v>
      </c>
      <c r="K209" s="36">
        <f t="shared" ca="1" si="36"/>
        <v>7.9425777229168524E-3</v>
      </c>
      <c r="L209" s="36">
        <f t="shared" ca="1" si="37"/>
        <v>6.019847363700926E-6</v>
      </c>
      <c r="M209" s="36">
        <f t="shared" ca="1" si="38"/>
        <v>92439227466.411026</v>
      </c>
      <c r="N209" s="36">
        <f t="shared" ca="1" si="39"/>
        <v>22971911729.679951</v>
      </c>
      <c r="O209" s="36">
        <f t="shared" ca="1" si="40"/>
        <v>342121815.68019527</v>
      </c>
      <c r="P209" s="45">
        <f t="shared" ca="1" si="41"/>
        <v>-2.4535377241242749E-3</v>
      </c>
    </row>
    <row r="210" spans="1:20" x14ac:dyDescent="0.2">
      <c r="A210" s="106">
        <v>18734.5</v>
      </c>
      <c r="B210" s="106">
        <v>-3.6444600045797415E-3</v>
      </c>
      <c r="D210" s="92">
        <f t="shared" si="29"/>
        <v>1.8734500000000001</v>
      </c>
      <c r="E210" s="92">
        <f t="shared" si="30"/>
        <v>-3.6444600045797415E-3</v>
      </c>
      <c r="F210" s="36">
        <f t="shared" si="31"/>
        <v>3.5098149025000001</v>
      </c>
      <c r="G210" s="36">
        <f t="shared" si="32"/>
        <v>6.5754627290886249</v>
      </c>
      <c r="H210" s="36">
        <f t="shared" si="33"/>
        <v>12.318800649811084</v>
      </c>
      <c r="I210" s="36">
        <f t="shared" si="34"/>
        <v>-6.827713595579917E-3</v>
      </c>
      <c r="J210" s="36">
        <f t="shared" si="35"/>
        <v>-1.2791380035639196E-2</v>
      </c>
      <c r="K210" s="36">
        <f t="shared" ca="1" si="36"/>
        <v>7.9474046896517263E-3</v>
      </c>
      <c r="L210" s="36">
        <f t="shared" ca="1" si="37"/>
        <v>1.3437132708937001E-4</v>
      </c>
      <c r="M210" s="36">
        <f t="shared" ca="1" si="38"/>
        <v>92211068319.028259</v>
      </c>
      <c r="N210" s="36">
        <f t="shared" ca="1" si="39"/>
        <v>22914579038.456043</v>
      </c>
      <c r="O210" s="36">
        <f t="shared" ca="1" si="40"/>
        <v>341259793.65174204</v>
      </c>
      <c r="P210" s="45">
        <f t="shared" ca="1" si="41"/>
        <v>-1.1591864694231468E-2</v>
      </c>
    </row>
    <row r="211" spans="1:20" x14ac:dyDescent="0.2">
      <c r="A211" s="107">
        <v>18743</v>
      </c>
      <c r="B211" s="107">
        <v>7.9847599990898743E-3</v>
      </c>
      <c r="C211" s="45"/>
      <c r="D211" s="92">
        <f t="shared" si="29"/>
        <v>1.8743000000000001</v>
      </c>
      <c r="E211" s="92">
        <f t="shared" si="30"/>
        <v>7.9847599990898743E-3</v>
      </c>
      <c r="F211" s="36">
        <f t="shared" si="31"/>
        <v>3.5130004900000005</v>
      </c>
      <c r="G211" s="36">
        <f t="shared" si="32"/>
        <v>6.5844168184070009</v>
      </c>
      <c r="H211" s="36">
        <f t="shared" si="33"/>
        <v>12.341172442740243</v>
      </c>
      <c r="I211" s="36">
        <f t="shared" si="34"/>
        <v>1.4965835666294152E-2</v>
      </c>
      <c r="J211" s="36">
        <f t="shared" si="35"/>
        <v>2.8050465789335129E-2</v>
      </c>
      <c r="K211" s="36">
        <f t="shared" ca="1" si="36"/>
        <v>7.9506938592699035E-3</v>
      </c>
      <c r="L211" s="36">
        <f t="shared" ca="1" si="37"/>
        <v>1.1605018822338027E-9</v>
      </c>
      <c r="M211" s="36">
        <f t="shared" ca="1" si="38"/>
        <v>92056155461.970612</v>
      </c>
      <c r="N211" s="36">
        <f t="shared" ca="1" si="39"/>
        <v>22875652564.551788</v>
      </c>
      <c r="O211" s="36">
        <f t="shared" ca="1" si="40"/>
        <v>340674525.39478272</v>
      </c>
      <c r="P211" s="45">
        <f t="shared" ca="1" si="41"/>
        <v>3.4066139819970837E-5</v>
      </c>
      <c r="Q211" s="45"/>
      <c r="R211" s="45"/>
      <c r="S211" s="45"/>
      <c r="T211" s="45"/>
    </row>
    <row r="212" spans="1:20" x14ac:dyDescent="0.2">
      <c r="A212" s="106">
        <v>18756</v>
      </c>
      <c r="B212" s="106">
        <v>6.0059199968236499E-3</v>
      </c>
      <c r="D212" s="92">
        <f t="shared" si="29"/>
        <v>1.8755999999999999</v>
      </c>
      <c r="E212" s="92">
        <f t="shared" si="30"/>
        <v>6.0059199968236499E-3</v>
      </c>
      <c r="F212" s="36">
        <f t="shared" si="31"/>
        <v>3.5178753599999997</v>
      </c>
      <c r="G212" s="36">
        <f t="shared" si="32"/>
        <v>6.5981270252159989</v>
      </c>
      <c r="H212" s="36">
        <f t="shared" si="33"/>
        <v>12.375447048495127</v>
      </c>
      <c r="I212" s="36">
        <f t="shared" si="34"/>
        <v>1.1264703546042438E-2</v>
      </c>
      <c r="J212" s="36">
        <f t="shared" si="35"/>
        <v>2.1128077970957195E-2</v>
      </c>
      <c r="K212" s="36">
        <f t="shared" ca="1" si="36"/>
        <v>7.9557350520789369E-3</v>
      </c>
      <c r="L212" s="36">
        <f t="shared" ca="1" si="37"/>
        <v>3.8017787497001778E-6</v>
      </c>
      <c r="M212" s="36">
        <f t="shared" ca="1" si="38"/>
        <v>91819598062.167328</v>
      </c>
      <c r="N212" s="36">
        <f t="shared" ca="1" si="39"/>
        <v>22816211424.774632</v>
      </c>
      <c r="O212" s="36">
        <f t="shared" ca="1" si="40"/>
        <v>339780827.47086936</v>
      </c>
      <c r="P212" s="45">
        <f t="shared" ca="1" si="41"/>
        <v>-1.949815055255287E-3</v>
      </c>
    </row>
    <row r="213" spans="1:20" x14ac:dyDescent="0.2">
      <c r="A213" s="107">
        <v>18760</v>
      </c>
      <c r="B213" s="107">
        <v>3.2432000007247552E-3</v>
      </c>
      <c r="C213" s="45"/>
      <c r="D213" s="92">
        <f t="shared" ref="D213:D276" si="42">A213/A$18</f>
        <v>1.8759999999999999</v>
      </c>
      <c r="E213" s="92">
        <f t="shared" ref="E213:E276" si="43">B213/B$18</f>
        <v>3.2432000007247552E-3</v>
      </c>
      <c r="F213" s="36">
        <f t="shared" ref="F213:F276" si="44">D213*D213</f>
        <v>3.5193759999999994</v>
      </c>
      <c r="G213" s="36">
        <f t="shared" ref="G213:G276" si="45">D213*F213</f>
        <v>6.6023493759999985</v>
      </c>
      <c r="H213" s="36">
        <f t="shared" ref="H213:H276" si="46">F213*F213</f>
        <v>12.386007429375995</v>
      </c>
      <c r="I213" s="36">
        <f t="shared" ref="I213:I276" si="47">E213*D213</f>
        <v>6.0842432013596404E-3</v>
      </c>
      <c r="J213" s="36">
        <f t="shared" ref="J213:J276" si="48">I213*D213</f>
        <v>1.1414040245750684E-2</v>
      </c>
      <c r="K213" s="36">
        <f t="shared" ref="K213:K276" ca="1" si="49">+E$4+E$5*D213+E$6*D213^2</f>
        <v>7.9572887910853759E-3</v>
      </c>
      <c r="L213" s="36">
        <f t="shared" ref="L213:L276" ca="1" si="50">+(K213-E213)^2</f>
        <v>2.2222633123403661E-5</v>
      </c>
      <c r="M213" s="36">
        <f t="shared" ref="M213:M276" ca="1" si="51">(M$1-M$2*D213+M$3*F213)^2</f>
        <v>91746900665.40094</v>
      </c>
      <c r="N213" s="36">
        <f t="shared" ref="N213:N276" ca="1" si="52">(-M$2+M$4*D213-M$5*F213)^2</f>
        <v>22797944564.827789</v>
      </c>
      <c r="O213" s="36">
        <f t="shared" ref="O213:O276" ca="1" si="53">+(M$3-D213*M$5+F213*M$6)^2</f>
        <v>339506188.25848877</v>
      </c>
      <c r="P213" s="45">
        <f t="shared" ref="P213:P276" ca="1" si="54">+E213-K213</f>
        <v>-4.7140887903606207E-3</v>
      </c>
      <c r="Q213" s="45"/>
      <c r="R213" s="45"/>
      <c r="S213" s="45"/>
      <c r="T213" s="45"/>
    </row>
    <row r="214" spans="1:20" x14ac:dyDescent="0.2">
      <c r="A214" s="106">
        <v>18781.5</v>
      </c>
      <c r="B214" s="106">
        <v>4.8935800004983321E-3</v>
      </c>
      <c r="D214" s="92">
        <f t="shared" si="42"/>
        <v>1.87815</v>
      </c>
      <c r="E214" s="92">
        <f t="shared" si="43"/>
        <v>4.8935800004983321E-3</v>
      </c>
      <c r="F214" s="36">
        <f t="shared" si="44"/>
        <v>3.5274474224999999</v>
      </c>
      <c r="G214" s="36">
        <f t="shared" si="45"/>
        <v>6.6250753765683745</v>
      </c>
      <c r="H214" s="36">
        <f t="shared" si="46"/>
        <v>12.442885318501892</v>
      </c>
      <c r="I214" s="36">
        <f t="shared" si="47"/>
        <v>9.1908772779359417E-3</v>
      </c>
      <c r="J214" s="36">
        <f t="shared" si="48"/>
        <v>1.7261846159555387E-2</v>
      </c>
      <c r="K214" s="36">
        <f t="shared" ca="1" si="49"/>
        <v>7.9656611229774275E-3</v>
      </c>
      <c r="L214" s="36">
        <f t="shared" ca="1" si="50"/>
        <v>9.4376824230924187E-6</v>
      </c>
      <c r="M214" s="36">
        <f t="shared" ca="1" si="51"/>
        <v>91356872846.241714</v>
      </c>
      <c r="N214" s="36">
        <f t="shared" ca="1" si="52"/>
        <v>22699943162.222244</v>
      </c>
      <c r="O214" s="36">
        <f t="shared" ca="1" si="53"/>
        <v>338032778.74504632</v>
      </c>
      <c r="P214" s="45">
        <f t="shared" ca="1" si="54"/>
        <v>-3.0720811224790954E-3</v>
      </c>
    </row>
    <row r="215" spans="1:20" x14ac:dyDescent="0.2">
      <c r="A215" s="107">
        <v>18782</v>
      </c>
      <c r="B215" s="107">
        <v>7.0482400042237714E-3</v>
      </c>
      <c r="C215" s="45"/>
      <c r="D215" s="92">
        <f t="shared" si="42"/>
        <v>1.8782000000000001</v>
      </c>
      <c r="E215" s="92">
        <f t="shared" si="43"/>
        <v>7.0482400042237714E-3</v>
      </c>
      <c r="F215" s="36">
        <f t="shared" si="44"/>
        <v>3.5276352400000004</v>
      </c>
      <c r="G215" s="36">
        <f t="shared" si="45"/>
        <v>6.625604507768001</v>
      </c>
      <c r="H215" s="36">
        <f t="shared" si="46"/>
        <v>12.444210386489861</v>
      </c>
      <c r="I215" s="36">
        <f t="shared" si="47"/>
        <v>1.3238004375933088E-2</v>
      </c>
      <c r="J215" s="36">
        <f t="shared" si="48"/>
        <v>2.4863619818877528E-2</v>
      </c>
      <c r="K215" s="36">
        <f t="shared" ca="1" si="49"/>
        <v>7.9658562494045702E-3</v>
      </c>
      <c r="L215" s="36">
        <f t="shared" ca="1" si="50"/>
        <v>8.420195734197079E-7</v>
      </c>
      <c r="M215" s="36">
        <f t="shared" ca="1" si="51"/>
        <v>91347816879.852844</v>
      </c>
      <c r="N215" s="36">
        <f t="shared" ca="1" si="52"/>
        <v>22697667727.893181</v>
      </c>
      <c r="O215" s="36">
        <f t="shared" ca="1" si="53"/>
        <v>337998569.0636605</v>
      </c>
      <c r="P215" s="45">
        <f t="shared" ca="1" si="54"/>
        <v>-9.1761624518079885E-4</v>
      </c>
      <c r="Q215" s="45"/>
      <c r="R215" s="45"/>
      <c r="S215" s="45"/>
      <c r="T215" s="45"/>
    </row>
    <row r="216" spans="1:20" x14ac:dyDescent="0.2">
      <c r="A216" s="106">
        <v>18790</v>
      </c>
      <c r="B216" s="106">
        <v>1.5228000047500245E-3</v>
      </c>
      <c r="D216" s="92">
        <f t="shared" si="42"/>
        <v>1.879</v>
      </c>
      <c r="E216" s="92">
        <f t="shared" si="43"/>
        <v>1.5228000047500245E-3</v>
      </c>
      <c r="F216" s="36">
        <f t="shared" si="44"/>
        <v>3.5306410000000001</v>
      </c>
      <c r="G216" s="36">
        <f t="shared" si="45"/>
        <v>6.6340744389999999</v>
      </c>
      <c r="H216" s="36">
        <f t="shared" si="46"/>
        <v>12.465425870881001</v>
      </c>
      <c r="I216" s="36">
        <f t="shared" si="47"/>
        <v>2.8613412089252962E-3</v>
      </c>
      <c r="J216" s="36">
        <f t="shared" si="48"/>
        <v>5.3764601315706316E-3</v>
      </c>
      <c r="K216" s="36">
        <f t="shared" ca="1" si="49"/>
        <v>7.9689808749963398E-3</v>
      </c>
      <c r="L216" s="36">
        <f t="shared" ca="1" si="50"/>
        <v>4.1553247811929539E-5</v>
      </c>
      <c r="M216" s="36">
        <f t="shared" ca="1" si="51"/>
        <v>91203010648.701416</v>
      </c>
      <c r="N216" s="36">
        <f t="shared" ca="1" si="52"/>
        <v>22661283432.388313</v>
      </c>
      <c r="O216" s="36">
        <f t="shared" ca="1" si="53"/>
        <v>337451557.88847631</v>
      </c>
      <c r="P216" s="45">
        <f t="shared" ca="1" si="54"/>
        <v>-6.4461808702463153E-3</v>
      </c>
    </row>
    <row r="217" spans="1:20" x14ac:dyDescent="0.2">
      <c r="A217" s="107">
        <v>18790.5</v>
      </c>
      <c r="B217" s="107">
        <v>1.6774600007920526E-3</v>
      </c>
      <c r="C217" s="45"/>
      <c r="D217" s="92">
        <f t="shared" si="42"/>
        <v>1.8790500000000001</v>
      </c>
      <c r="E217" s="92">
        <f t="shared" si="43"/>
        <v>1.6774600007920526E-3</v>
      </c>
      <c r="F217" s="36">
        <f t="shared" si="44"/>
        <v>3.5308289025000006</v>
      </c>
      <c r="G217" s="36">
        <f t="shared" si="45"/>
        <v>6.6346040492426264</v>
      </c>
      <c r="H217" s="36">
        <f t="shared" si="46"/>
        <v>12.466752738729358</v>
      </c>
      <c r="I217" s="36">
        <f t="shared" si="47"/>
        <v>3.1520312144883065E-3</v>
      </c>
      <c r="J217" s="36">
        <f t="shared" si="48"/>
        <v>5.9228242535842527E-3</v>
      </c>
      <c r="K217" s="36">
        <f t="shared" ca="1" si="49"/>
        <v>7.9691763267681695E-3</v>
      </c>
      <c r="L217" s="36">
        <f t="shared" ca="1" si="50"/>
        <v>3.958569432655441E-5</v>
      </c>
      <c r="M217" s="36">
        <f t="shared" ca="1" si="51"/>
        <v>91193965834.623672</v>
      </c>
      <c r="N217" s="36">
        <f t="shared" ca="1" si="52"/>
        <v>22659010829.376213</v>
      </c>
      <c r="O217" s="36">
        <f t="shared" ca="1" si="53"/>
        <v>337417391.16679519</v>
      </c>
      <c r="P217" s="45">
        <f t="shared" ca="1" si="54"/>
        <v>-6.2917163259761169E-3</v>
      </c>
      <c r="Q217" s="45"/>
      <c r="R217" s="45"/>
      <c r="S217" s="45"/>
      <c r="T217" s="45"/>
    </row>
    <row r="218" spans="1:20" x14ac:dyDescent="0.2">
      <c r="A218" s="107">
        <v>18798.5</v>
      </c>
      <c r="B218" s="107">
        <v>5.1520199995138682E-3</v>
      </c>
      <c r="C218" s="45"/>
      <c r="D218" s="92">
        <f t="shared" si="42"/>
        <v>1.87985</v>
      </c>
      <c r="E218" s="92">
        <f t="shared" si="43"/>
        <v>5.1520199995138682E-3</v>
      </c>
      <c r="F218" s="36">
        <f t="shared" si="44"/>
        <v>3.5338360225000001</v>
      </c>
      <c r="G218" s="36">
        <f t="shared" si="45"/>
        <v>6.6430816468966256</v>
      </c>
      <c r="H218" s="36">
        <f t="shared" si="46"/>
        <v>12.487997033918621</v>
      </c>
      <c r="I218" s="36">
        <f t="shared" si="47"/>
        <v>9.6850247960861453E-3</v>
      </c>
      <c r="J218" s="36">
        <f t="shared" si="48"/>
        <v>1.820639386292254E-2</v>
      </c>
      <c r="K218" s="36">
        <f t="shared" ca="1" si="49"/>
        <v>7.9723061578749581E-3</v>
      </c>
      <c r="L218" s="36">
        <f t="shared" ca="1" si="50"/>
        <v>7.9540140150431548E-6</v>
      </c>
      <c r="M218" s="36">
        <f t="shared" ca="1" si="51"/>
        <v>91049337969.16684</v>
      </c>
      <c r="N218" s="36">
        <f t="shared" ca="1" si="52"/>
        <v>22622671816.674267</v>
      </c>
      <c r="O218" s="36">
        <f t="shared" ca="1" si="53"/>
        <v>336871067.06726152</v>
      </c>
      <c r="P218" s="45">
        <f t="shared" ca="1" si="54"/>
        <v>-2.8202861583610898E-3</v>
      </c>
      <c r="Q218" s="45"/>
      <c r="R218" s="45"/>
      <c r="S218" s="45"/>
      <c r="T218" s="45"/>
    </row>
    <row r="219" spans="1:20" x14ac:dyDescent="0.2">
      <c r="A219" s="106">
        <v>18799</v>
      </c>
      <c r="B219" s="106">
        <v>2.3066799985826947E-3</v>
      </c>
      <c r="D219" s="92">
        <f t="shared" si="42"/>
        <v>1.8798999999999999</v>
      </c>
      <c r="E219" s="92">
        <f t="shared" si="43"/>
        <v>2.3066799985826947E-3</v>
      </c>
      <c r="F219" s="36">
        <f t="shared" si="44"/>
        <v>3.5340240099999995</v>
      </c>
      <c r="G219" s="36">
        <f t="shared" si="45"/>
        <v>6.6436117363989986</v>
      </c>
      <c r="H219" s="36">
        <f t="shared" si="46"/>
        <v>12.489325703256476</v>
      </c>
      <c r="I219" s="36">
        <f t="shared" si="47"/>
        <v>4.3363277293356076E-3</v>
      </c>
      <c r="J219" s="36">
        <f t="shared" si="48"/>
        <v>8.1518624983780083E-3</v>
      </c>
      <c r="K219" s="36">
        <f t="shared" ca="1" si="49"/>
        <v>7.9725019349914765E-3</v>
      </c>
      <c r="L219" s="36">
        <f t="shared" ca="1" si="50"/>
        <v>3.2101538215090961E-5</v>
      </c>
      <c r="M219" s="36">
        <f t="shared" ca="1" si="51"/>
        <v>91040304298.490448</v>
      </c>
      <c r="N219" s="36">
        <f t="shared" ca="1" si="52"/>
        <v>22620402042.695759</v>
      </c>
      <c r="O219" s="36">
        <f t="shared" ca="1" si="53"/>
        <v>336836943.27033436</v>
      </c>
      <c r="P219" s="45">
        <f t="shared" ca="1" si="54"/>
        <v>-5.6658219364087818E-3</v>
      </c>
    </row>
    <row r="220" spans="1:20" x14ac:dyDescent="0.2">
      <c r="A220" s="106">
        <v>18851</v>
      </c>
      <c r="B220" s="106">
        <v>4.3913199988310225E-3</v>
      </c>
      <c r="D220" s="92">
        <f t="shared" si="42"/>
        <v>1.8851</v>
      </c>
      <c r="E220" s="92">
        <f t="shared" si="43"/>
        <v>4.3913199988310225E-3</v>
      </c>
      <c r="F220" s="36">
        <f t="shared" si="44"/>
        <v>3.5536020100000001</v>
      </c>
      <c r="G220" s="36">
        <f t="shared" si="45"/>
        <v>6.6988951490510003</v>
      </c>
      <c r="H220" s="36">
        <f t="shared" si="46"/>
        <v>12.62808724547604</v>
      </c>
      <c r="I220" s="36">
        <f t="shared" si="47"/>
        <v>8.2780773297963604E-3</v>
      </c>
      <c r="J220" s="36">
        <f t="shared" si="48"/>
        <v>1.560500357439912E-2</v>
      </c>
      <c r="K220" s="36">
        <f t="shared" ca="1" si="49"/>
        <v>7.9929672481682482E-3</v>
      </c>
      <c r="L220" s="36">
        <f t="shared" ca="1" si="50"/>
        <v>1.2971862908658404E-5</v>
      </c>
      <c r="M220" s="36">
        <f t="shared" ca="1" si="51"/>
        <v>90104374258.313599</v>
      </c>
      <c r="N220" s="36">
        <f t="shared" ca="1" si="52"/>
        <v>22385252300.175404</v>
      </c>
      <c r="O220" s="36">
        <f t="shared" ca="1" si="53"/>
        <v>333301826.22227007</v>
      </c>
      <c r="P220" s="45">
        <f t="shared" ca="1" si="54"/>
        <v>-3.6016472493372257E-3</v>
      </c>
    </row>
    <row r="221" spans="1:20" x14ac:dyDescent="0.2">
      <c r="A221" s="107">
        <v>18888</v>
      </c>
      <c r="B221" s="107">
        <v>5.8361600022180937E-3</v>
      </c>
      <c r="C221" s="45"/>
      <c r="D221" s="92">
        <f t="shared" si="42"/>
        <v>1.8888</v>
      </c>
      <c r="E221" s="92">
        <f t="shared" si="43"/>
        <v>5.8361600022180937E-3</v>
      </c>
      <c r="F221" s="36">
        <f t="shared" si="44"/>
        <v>3.5675654400000001</v>
      </c>
      <c r="G221" s="36">
        <f t="shared" si="45"/>
        <v>6.7384176030720004</v>
      </c>
      <c r="H221" s="36">
        <f t="shared" si="46"/>
        <v>12.727523168682394</v>
      </c>
      <c r="I221" s="36">
        <f t="shared" si="47"/>
        <v>1.1023339012189536E-2</v>
      </c>
      <c r="J221" s="36">
        <f t="shared" si="48"/>
        <v>2.0820882726223598E-2</v>
      </c>
      <c r="K221" s="36">
        <f t="shared" ca="1" si="49"/>
        <v>8.0076551479809285E-3</v>
      </c>
      <c r="L221" s="36">
        <f t="shared" ca="1" si="50"/>
        <v>4.7153911680715556E-6</v>
      </c>
      <c r="M221" s="36">
        <f t="shared" ca="1" si="51"/>
        <v>89442720240.414566</v>
      </c>
      <c r="N221" s="36">
        <f t="shared" ca="1" si="52"/>
        <v>22219024863.580406</v>
      </c>
      <c r="O221" s="36">
        <f t="shared" ca="1" si="53"/>
        <v>330803002.12066287</v>
      </c>
      <c r="P221" s="45">
        <f t="shared" ca="1" si="54"/>
        <v>-2.1714951457628348E-3</v>
      </c>
      <c r="Q221" s="45"/>
      <c r="R221" s="45"/>
      <c r="S221" s="45"/>
      <c r="T221" s="45"/>
    </row>
    <row r="222" spans="1:20" x14ac:dyDescent="0.2">
      <c r="A222" s="107">
        <v>18892.5</v>
      </c>
      <c r="B222" s="107">
        <v>2.2280999983195215E-3</v>
      </c>
      <c r="C222" s="45"/>
      <c r="D222" s="92">
        <f t="shared" si="42"/>
        <v>1.8892500000000001</v>
      </c>
      <c r="E222" s="92">
        <f t="shared" si="43"/>
        <v>2.2280999983195215E-3</v>
      </c>
      <c r="F222" s="36">
        <f t="shared" si="44"/>
        <v>3.5692655625000005</v>
      </c>
      <c r="G222" s="36">
        <f t="shared" si="45"/>
        <v>6.7432349639531264</v>
      </c>
      <c r="H222" s="36">
        <f t="shared" si="46"/>
        <v>12.739656655648444</v>
      </c>
      <c r="I222" s="36">
        <f t="shared" si="47"/>
        <v>4.209437921825156E-3</v>
      </c>
      <c r="J222" s="36">
        <f t="shared" si="48"/>
        <v>7.9526805938081764E-3</v>
      </c>
      <c r="K222" s="36">
        <f t="shared" ca="1" si="49"/>
        <v>8.0094486621885529E-3</v>
      </c>
      <c r="L222" s="36">
        <f t="shared" ca="1" si="50"/>
        <v>3.3423992373220235E-5</v>
      </c>
      <c r="M222" s="36">
        <f t="shared" ca="1" si="51"/>
        <v>89362491733.110977</v>
      </c>
      <c r="N222" s="36">
        <f t="shared" ca="1" si="52"/>
        <v>22198869681.854321</v>
      </c>
      <c r="O222" s="36">
        <f t="shared" ca="1" si="53"/>
        <v>330500026.71141028</v>
      </c>
      <c r="P222" s="45">
        <f t="shared" ca="1" si="54"/>
        <v>-5.7813486638690313E-3</v>
      </c>
      <c r="Q222" s="45"/>
      <c r="R222" s="45"/>
      <c r="S222" s="45"/>
      <c r="T222" s="45"/>
    </row>
    <row r="223" spans="1:20" x14ac:dyDescent="0.2">
      <c r="A223" s="106">
        <v>18952.5</v>
      </c>
      <c r="B223" s="106">
        <v>1.7873000033432618E-3</v>
      </c>
      <c r="D223" s="92">
        <f t="shared" si="42"/>
        <v>1.8952500000000001</v>
      </c>
      <c r="E223" s="92">
        <f t="shared" si="43"/>
        <v>1.7873000033432618E-3</v>
      </c>
      <c r="F223" s="36">
        <f t="shared" si="44"/>
        <v>3.5919725625000005</v>
      </c>
      <c r="G223" s="36">
        <f t="shared" si="45"/>
        <v>6.8076859990781262</v>
      </c>
      <c r="H223" s="36">
        <f t="shared" si="46"/>
        <v>12.90226688975282</v>
      </c>
      <c r="I223" s="36">
        <f t="shared" si="47"/>
        <v>3.3873803313363171E-3</v>
      </c>
      <c r="J223" s="36">
        <f t="shared" si="48"/>
        <v>6.4199325729651551E-3</v>
      </c>
      <c r="K223" s="36">
        <f t="shared" ca="1" si="49"/>
        <v>8.0335103124798257E-3</v>
      </c>
      <c r="L223" s="36">
        <f t="shared" ca="1" si="50"/>
        <v>3.901514322596389E-5</v>
      </c>
      <c r="M223" s="36">
        <f t="shared" ca="1" si="51"/>
        <v>88297796390.113693</v>
      </c>
      <c r="N223" s="36">
        <f t="shared" ca="1" si="52"/>
        <v>21931407760.858711</v>
      </c>
      <c r="O223" s="36">
        <f t="shared" ca="1" si="53"/>
        <v>326479680.52329105</v>
      </c>
      <c r="P223" s="45">
        <f t="shared" ca="1" si="54"/>
        <v>-6.2462103091365639E-3</v>
      </c>
    </row>
    <row r="224" spans="1:20" x14ac:dyDescent="0.2">
      <c r="A224" s="106">
        <v>19085</v>
      </c>
      <c r="B224" s="106">
        <v>4.7722000017529353E-3</v>
      </c>
      <c r="D224" s="92">
        <f t="shared" si="42"/>
        <v>1.9085000000000001</v>
      </c>
      <c r="E224" s="92">
        <f t="shared" si="43"/>
        <v>4.7722000017529353E-3</v>
      </c>
      <c r="F224" s="36">
        <f t="shared" si="44"/>
        <v>3.6423722500000002</v>
      </c>
      <c r="G224" s="36">
        <f t="shared" si="45"/>
        <v>6.9514674391250004</v>
      </c>
      <c r="H224" s="36">
        <f t="shared" si="46"/>
        <v>13.266875607570064</v>
      </c>
      <c r="I224" s="36">
        <f t="shared" si="47"/>
        <v>9.1077437033454771E-3</v>
      </c>
      <c r="J224" s="36">
        <f t="shared" si="48"/>
        <v>1.7382128857834845E-2</v>
      </c>
      <c r="K224" s="36">
        <f t="shared" ca="1" si="49"/>
        <v>8.0876227301631062E-3</v>
      </c>
      <c r="L224" s="36">
        <f t="shared" ca="1" si="50"/>
        <v>1.0992027868058742E-5</v>
      </c>
      <c r="M224" s="36">
        <f t="shared" ca="1" si="51"/>
        <v>85979462204.227264</v>
      </c>
      <c r="N224" s="36">
        <f t="shared" ca="1" si="52"/>
        <v>21349105699.563446</v>
      </c>
      <c r="O224" s="36">
        <f t="shared" ca="1" si="53"/>
        <v>317727984.64826161</v>
      </c>
      <c r="P224" s="45">
        <f t="shared" ca="1" si="54"/>
        <v>-3.3154227284101709E-3</v>
      </c>
    </row>
    <row r="225" spans="1:20" x14ac:dyDescent="0.2">
      <c r="A225" s="107">
        <v>19145</v>
      </c>
      <c r="B225" s="107">
        <v>4.331399999500718E-3</v>
      </c>
      <c r="C225" s="45"/>
      <c r="D225" s="92">
        <f t="shared" si="42"/>
        <v>1.9145000000000001</v>
      </c>
      <c r="E225" s="92">
        <f t="shared" si="43"/>
        <v>4.331399999500718E-3</v>
      </c>
      <c r="F225" s="36">
        <f t="shared" si="44"/>
        <v>3.6653102500000005</v>
      </c>
      <c r="G225" s="36">
        <f t="shared" si="45"/>
        <v>7.017236473625001</v>
      </c>
      <c r="H225" s="36">
        <f t="shared" si="46"/>
        <v>13.434499228755067</v>
      </c>
      <c r="I225" s="36">
        <f t="shared" si="47"/>
        <v>8.2924652990441251E-3</v>
      </c>
      <c r="J225" s="36">
        <f t="shared" si="48"/>
        <v>1.5875924815019978E-2</v>
      </c>
      <c r="K225" s="36">
        <f t="shared" ca="1" si="49"/>
        <v>8.1125685524906545E-3</v>
      </c>
      <c r="L225" s="36">
        <f t="shared" ca="1" si="50"/>
        <v>1.4297235626120011E-5</v>
      </c>
      <c r="M225" s="36">
        <f t="shared" ca="1" si="51"/>
        <v>84944415507.574417</v>
      </c>
      <c r="N225" s="36">
        <f t="shared" ca="1" si="52"/>
        <v>21089169317.583321</v>
      </c>
      <c r="O225" s="36">
        <f t="shared" ca="1" si="53"/>
        <v>313821801.3986671</v>
      </c>
      <c r="P225" s="45">
        <f t="shared" ca="1" si="54"/>
        <v>-3.7811685529899365E-3</v>
      </c>
      <c r="Q225" s="45"/>
      <c r="R225" s="45"/>
      <c r="S225" s="45"/>
      <c r="T225" s="45"/>
    </row>
    <row r="226" spans="1:20" x14ac:dyDescent="0.2">
      <c r="A226" s="106">
        <v>19175</v>
      </c>
      <c r="B226" s="106">
        <v>-3.8900000072317198E-4</v>
      </c>
      <c r="D226" s="92">
        <f t="shared" si="42"/>
        <v>1.9175</v>
      </c>
      <c r="E226" s="92">
        <f t="shared" si="43"/>
        <v>-3.8900000072317198E-4</v>
      </c>
      <c r="F226" s="36">
        <f t="shared" si="44"/>
        <v>3.6768062499999998</v>
      </c>
      <c r="G226" s="36">
        <f t="shared" si="45"/>
        <v>7.0502759843749994</v>
      </c>
      <c r="H226" s="36">
        <f t="shared" si="46"/>
        <v>13.518904200039062</v>
      </c>
      <c r="I226" s="36">
        <f t="shared" si="47"/>
        <v>-7.4590750138668225E-4</v>
      </c>
      <c r="J226" s="36">
        <f t="shared" si="48"/>
        <v>-1.4302776339089633E-3</v>
      </c>
      <c r="K226" s="36">
        <f t="shared" ca="1" si="49"/>
        <v>8.1251448084378886E-3</v>
      </c>
      <c r="L226" s="36">
        <f t="shared" ca="1" si="50"/>
        <v>7.2490661831364227E-5</v>
      </c>
      <c r="M226" s="36">
        <f t="shared" ca="1" si="51"/>
        <v>84430319363.971802</v>
      </c>
      <c r="N226" s="36">
        <f t="shared" ca="1" si="52"/>
        <v>20960070940.818535</v>
      </c>
      <c r="O226" s="36">
        <f t="shared" ca="1" si="53"/>
        <v>311881903.59549087</v>
      </c>
      <c r="P226" s="45">
        <f t="shared" ca="1" si="54"/>
        <v>-8.5141448091610606E-3</v>
      </c>
    </row>
    <row r="227" spans="1:20" x14ac:dyDescent="0.2">
      <c r="A227" s="107">
        <v>19303.5</v>
      </c>
      <c r="B227" s="107">
        <v>2.3586199968121946E-3</v>
      </c>
      <c r="C227" s="45"/>
      <c r="D227" s="92">
        <f t="shared" si="42"/>
        <v>1.93035</v>
      </c>
      <c r="E227" s="92">
        <f t="shared" si="43"/>
        <v>2.3586199968121946E-3</v>
      </c>
      <c r="F227" s="36">
        <f t="shared" si="44"/>
        <v>3.7262511224999999</v>
      </c>
      <c r="G227" s="36">
        <f t="shared" si="45"/>
        <v>7.1929688543178747</v>
      </c>
      <c r="H227" s="36">
        <f t="shared" si="46"/>
        <v>13.884947427932509</v>
      </c>
      <c r="I227" s="36">
        <f t="shared" si="47"/>
        <v>4.5529621108464195E-3</v>
      </c>
      <c r="J227" s="36">
        <f t="shared" si="48"/>
        <v>8.7888104106723861E-3</v>
      </c>
      <c r="K227" s="36">
        <f t="shared" ca="1" si="49"/>
        <v>8.1797926784640766E-3</v>
      </c>
      <c r="L227" s="36">
        <f t="shared" ca="1" si="50"/>
        <v>3.3886051389610165E-5</v>
      </c>
      <c r="M227" s="36">
        <f t="shared" ca="1" si="51"/>
        <v>82253947390.690887</v>
      </c>
      <c r="N227" s="36">
        <f t="shared" ca="1" si="52"/>
        <v>20413614896.235195</v>
      </c>
      <c r="O227" s="36">
        <f t="shared" ca="1" si="53"/>
        <v>303671496.63806581</v>
      </c>
      <c r="P227" s="45">
        <f t="shared" ca="1" si="54"/>
        <v>-5.821172681651882E-3</v>
      </c>
      <c r="Q227" s="45"/>
      <c r="R227" s="45"/>
      <c r="S227" s="45"/>
      <c r="T227" s="45"/>
    </row>
    <row r="228" spans="1:20" x14ac:dyDescent="0.2">
      <c r="A228" s="106">
        <v>19337.5</v>
      </c>
      <c r="B228" s="106">
        <v>8.7550000171177089E-4</v>
      </c>
      <c r="D228" s="92">
        <f t="shared" si="42"/>
        <v>1.9337500000000001</v>
      </c>
      <c r="E228" s="92">
        <f t="shared" si="43"/>
        <v>8.7550000171177089E-4</v>
      </c>
      <c r="F228" s="36">
        <f t="shared" si="44"/>
        <v>3.7393890625000004</v>
      </c>
      <c r="G228" s="36">
        <f t="shared" si="45"/>
        <v>7.231043599609376</v>
      </c>
      <c r="H228" s="36">
        <f t="shared" si="46"/>
        <v>13.983030560744632</v>
      </c>
      <c r="I228" s="36">
        <f t="shared" si="47"/>
        <v>1.6929981283101371E-3</v>
      </c>
      <c r="J228" s="36">
        <f t="shared" si="48"/>
        <v>3.2738351306197278E-3</v>
      </c>
      <c r="K228" s="36">
        <f t="shared" ca="1" si="49"/>
        <v>8.1944635111178658E-3</v>
      </c>
      <c r="L228" s="36">
        <f t="shared" ca="1" si="50"/>
        <v>5.3567226852017982E-5</v>
      </c>
      <c r="M228" s="36">
        <f t="shared" ca="1" si="51"/>
        <v>81685019511.519119</v>
      </c>
      <c r="N228" s="36">
        <f t="shared" ca="1" si="52"/>
        <v>20270783741.011406</v>
      </c>
      <c r="O228" s="36">
        <f t="shared" ca="1" si="53"/>
        <v>301525732.66005212</v>
      </c>
      <c r="P228" s="45">
        <f t="shared" ca="1" si="54"/>
        <v>-7.3189635094060949E-3</v>
      </c>
    </row>
    <row r="229" spans="1:20" x14ac:dyDescent="0.2">
      <c r="A229" s="107">
        <v>19354.5</v>
      </c>
      <c r="B229" s="107">
        <v>6.1339399981079623E-3</v>
      </c>
      <c r="C229" s="45"/>
      <c r="D229" s="92">
        <f t="shared" si="42"/>
        <v>1.9354499999999999</v>
      </c>
      <c r="E229" s="92">
        <f t="shared" si="43"/>
        <v>6.1339399981079623E-3</v>
      </c>
      <c r="F229" s="36">
        <f t="shared" si="44"/>
        <v>3.7459667024999996</v>
      </c>
      <c r="G229" s="36">
        <f t="shared" si="45"/>
        <v>7.250131254353624</v>
      </c>
      <c r="H229" s="36">
        <f t="shared" si="46"/>
        <v>14.032266536238721</v>
      </c>
      <c r="I229" s="36">
        <f t="shared" si="47"/>
        <v>1.1871934169338055E-2</v>
      </c>
      <c r="J229" s="36">
        <f t="shared" si="48"/>
        <v>2.2977534988045337E-2</v>
      </c>
      <c r="K229" s="36">
        <f t="shared" ca="1" si="49"/>
        <v>8.2018321126030042E-3</v>
      </c>
      <c r="L229" s="36">
        <f t="shared" ca="1" si="50"/>
        <v>4.2761777971907752E-6</v>
      </c>
      <c r="M229" s="36">
        <f t="shared" ca="1" si="51"/>
        <v>81401635467.338089</v>
      </c>
      <c r="N229" s="36">
        <f t="shared" ca="1" si="52"/>
        <v>20199642187.397671</v>
      </c>
      <c r="O229" s="36">
        <f t="shared" ca="1" si="53"/>
        <v>300457006.50394118</v>
      </c>
      <c r="P229" s="45">
        <f t="shared" ca="1" si="54"/>
        <v>-2.0678921144950419E-3</v>
      </c>
      <c r="Q229" s="45"/>
      <c r="R229" s="45"/>
      <c r="S229" s="45"/>
      <c r="T229" s="45"/>
    </row>
    <row r="230" spans="1:20" x14ac:dyDescent="0.2">
      <c r="A230" s="106">
        <v>19950.5</v>
      </c>
      <c r="B230" s="106">
        <v>7.4886600050376728E-3</v>
      </c>
      <c r="D230" s="92">
        <f t="shared" si="42"/>
        <v>1.99505</v>
      </c>
      <c r="E230" s="92">
        <f t="shared" si="43"/>
        <v>7.4886600050376728E-3</v>
      </c>
      <c r="F230" s="36">
        <f t="shared" si="44"/>
        <v>3.9802245025</v>
      </c>
      <c r="G230" s="36">
        <f t="shared" si="45"/>
        <v>7.9407468937126247</v>
      </c>
      <c r="H230" s="36">
        <f t="shared" si="46"/>
        <v>15.842187090301373</v>
      </c>
      <c r="I230" s="36">
        <f t="shared" si="47"/>
        <v>1.494025114305041E-2</v>
      </c>
      <c r="J230" s="36">
        <f t="shared" si="48"/>
        <v>2.9806548042942721E-2</v>
      </c>
      <c r="K230" s="36">
        <f t="shared" ca="1" si="49"/>
        <v>8.4741506154134161E-3</v>
      </c>
      <c r="L230" s="36">
        <f t="shared" ca="1" si="50"/>
        <v>9.7119174313875514E-7</v>
      </c>
      <c r="M230" s="36">
        <f t="shared" ca="1" si="51"/>
        <v>71912178279.307114</v>
      </c>
      <c r="N230" s="36">
        <f t="shared" ca="1" si="52"/>
        <v>17818564856.078125</v>
      </c>
      <c r="O230" s="36">
        <f t="shared" ca="1" si="53"/>
        <v>264703086.25710294</v>
      </c>
      <c r="P230" s="45">
        <f t="shared" ca="1" si="54"/>
        <v>-9.8549061037574333E-4</v>
      </c>
    </row>
    <row r="231" spans="1:20" x14ac:dyDescent="0.2">
      <c r="A231" s="107">
        <v>19971.5</v>
      </c>
      <c r="B231" s="107">
        <v>9.984379998059012E-3</v>
      </c>
      <c r="C231" s="45"/>
      <c r="D231" s="92">
        <f t="shared" si="42"/>
        <v>1.99715</v>
      </c>
      <c r="E231" s="92">
        <f t="shared" si="43"/>
        <v>9.984379998059012E-3</v>
      </c>
      <c r="F231" s="36">
        <f t="shared" si="44"/>
        <v>3.9886081225000001</v>
      </c>
      <c r="G231" s="36">
        <f t="shared" si="45"/>
        <v>7.9658487118508754</v>
      </c>
      <c r="H231" s="36">
        <f t="shared" si="46"/>
        <v>15.908994754872976</v>
      </c>
      <c r="I231" s="36">
        <f t="shared" si="47"/>
        <v>1.9940304513123557E-2</v>
      </c>
      <c r="J231" s="36">
        <f t="shared" si="48"/>
        <v>3.9823779158384712E-2</v>
      </c>
      <c r="K231" s="36">
        <f t="shared" ca="1" si="49"/>
        <v>8.4842416705784001E-3</v>
      </c>
      <c r="L231" s="36">
        <f t="shared" ca="1" si="50"/>
        <v>2.2504150015763278E-6</v>
      </c>
      <c r="M231" s="36">
        <f t="shared" ca="1" si="51"/>
        <v>71593298929.096313</v>
      </c>
      <c r="N231" s="36">
        <f t="shared" ca="1" si="52"/>
        <v>17738594467.384304</v>
      </c>
      <c r="O231" s="36">
        <f t="shared" ca="1" si="53"/>
        <v>263502828.68492344</v>
      </c>
      <c r="P231" s="45">
        <f t="shared" ca="1" si="54"/>
        <v>1.5001383274806119E-3</v>
      </c>
      <c r="Q231" s="45"/>
      <c r="R231" s="45"/>
      <c r="S231" s="45"/>
      <c r="T231" s="45"/>
    </row>
    <row r="232" spans="1:20" x14ac:dyDescent="0.2">
      <c r="A232" s="106">
        <v>19980</v>
      </c>
      <c r="B232" s="106">
        <v>1.6135999976540916E-3</v>
      </c>
      <c r="D232" s="92">
        <f t="shared" si="42"/>
        <v>1.998</v>
      </c>
      <c r="E232" s="92">
        <f t="shared" si="43"/>
        <v>1.6135999976540916E-3</v>
      </c>
      <c r="F232" s="36">
        <f t="shared" si="44"/>
        <v>3.9920040000000001</v>
      </c>
      <c r="G232" s="36">
        <f t="shared" si="45"/>
        <v>7.976023992</v>
      </c>
      <c r="H232" s="36">
        <f t="shared" si="46"/>
        <v>15.936095936016001</v>
      </c>
      <c r="I232" s="36">
        <f t="shared" si="47"/>
        <v>3.2239727953128749E-3</v>
      </c>
      <c r="J232" s="36">
        <f t="shared" si="48"/>
        <v>6.4414976450351243E-3</v>
      </c>
      <c r="K232" s="36">
        <f t="shared" ca="1" si="49"/>
        <v>8.4883357429563523E-3</v>
      </c>
      <c r="L232" s="36">
        <f t="shared" ca="1" si="50"/>
        <v>4.7261991567736631E-5</v>
      </c>
      <c r="M232" s="36">
        <f t="shared" ca="1" si="51"/>
        <v>71464522161.331253</v>
      </c>
      <c r="N232" s="36">
        <f t="shared" ca="1" si="52"/>
        <v>17706299916.462627</v>
      </c>
      <c r="O232" s="36">
        <f t="shared" ca="1" si="53"/>
        <v>263018138.07813266</v>
      </c>
      <c r="P232" s="45">
        <f t="shared" ca="1" si="54"/>
        <v>-6.8747357453022608E-3</v>
      </c>
    </row>
    <row r="233" spans="1:20" x14ac:dyDescent="0.2">
      <c r="A233" s="107">
        <v>19989</v>
      </c>
      <c r="B233" s="107">
        <v>3.9747999835526571E-4</v>
      </c>
      <c r="C233" s="45"/>
      <c r="D233" s="92">
        <f t="shared" si="42"/>
        <v>1.9988999999999999</v>
      </c>
      <c r="E233" s="92">
        <f t="shared" si="43"/>
        <v>3.9747999835526571E-4</v>
      </c>
      <c r="F233" s="36">
        <f t="shared" si="44"/>
        <v>3.9956012099999998</v>
      </c>
      <c r="G233" s="36">
        <f t="shared" si="45"/>
        <v>7.9868072586689989</v>
      </c>
      <c r="H233" s="36">
        <f t="shared" si="46"/>
        <v>15.964829029353462</v>
      </c>
      <c r="I233" s="36">
        <f t="shared" si="47"/>
        <v>7.9452276871234062E-4</v>
      </c>
      <c r="J233" s="36">
        <f t="shared" si="48"/>
        <v>1.5881715623790975E-3</v>
      </c>
      <c r="K233" s="36">
        <f t="shared" ca="1" si="49"/>
        <v>8.4926766715669455E-3</v>
      </c>
      <c r="L233" s="36">
        <f t="shared" ca="1" si="50"/>
        <v>6.5532209177977452E-5</v>
      </c>
      <c r="M233" s="36">
        <f t="shared" ca="1" si="51"/>
        <v>71328354371.487488</v>
      </c>
      <c r="N233" s="36">
        <f t="shared" ca="1" si="52"/>
        <v>17672152367.497986</v>
      </c>
      <c r="O233" s="36">
        <f t="shared" ca="1" si="53"/>
        <v>262505643.80851227</v>
      </c>
      <c r="P233" s="45">
        <f t="shared" ca="1" si="54"/>
        <v>-8.0951966732116798E-3</v>
      </c>
      <c r="Q233" s="45"/>
      <c r="R233" s="45"/>
      <c r="S233" s="45"/>
      <c r="T233" s="45"/>
    </row>
    <row r="234" spans="1:20" x14ac:dyDescent="0.2">
      <c r="A234" s="106">
        <v>20040</v>
      </c>
      <c r="B234" s="106">
        <v>1.7279999883612618E-4</v>
      </c>
      <c r="D234" s="92">
        <f t="shared" si="42"/>
        <v>2.004</v>
      </c>
      <c r="E234" s="92">
        <f t="shared" si="43"/>
        <v>1.7279999883612618E-4</v>
      </c>
      <c r="F234" s="36">
        <f t="shared" si="44"/>
        <v>4.0160159999999996</v>
      </c>
      <c r="G234" s="36">
        <f t="shared" si="45"/>
        <v>8.0480960639999992</v>
      </c>
      <c r="H234" s="36">
        <f t="shared" si="46"/>
        <v>16.128384512255998</v>
      </c>
      <c r="I234" s="36">
        <f t="shared" si="47"/>
        <v>3.4629119766759684E-4</v>
      </c>
      <c r="J234" s="36">
        <f t="shared" si="48"/>
        <v>6.9396756012586407E-4</v>
      </c>
      <c r="K234" s="36">
        <f t="shared" ca="1" si="49"/>
        <v>8.5173923911148943E-3</v>
      </c>
      <c r="L234" s="36">
        <f t="shared" ca="1" si="50"/>
        <v>6.963222219327669E-5</v>
      </c>
      <c r="M234" s="36">
        <f t="shared" ca="1" si="51"/>
        <v>70560305203.634613</v>
      </c>
      <c r="N234" s="36">
        <f t="shared" ca="1" si="52"/>
        <v>17479554458.203884</v>
      </c>
      <c r="O234" s="36">
        <f t="shared" ca="1" si="53"/>
        <v>259615224.38587078</v>
      </c>
      <c r="P234" s="45">
        <f t="shared" ca="1" si="54"/>
        <v>-8.3445923922787681E-3</v>
      </c>
    </row>
    <row r="235" spans="1:20" x14ac:dyDescent="0.2">
      <c r="A235" s="107">
        <v>20134</v>
      </c>
      <c r="B235" s="107">
        <v>1.0248880003928207E-2</v>
      </c>
      <c r="C235" s="45"/>
      <c r="D235" s="92">
        <f t="shared" si="42"/>
        <v>2.0133999999999999</v>
      </c>
      <c r="E235" s="92">
        <f t="shared" si="43"/>
        <v>1.0248880003928207E-2</v>
      </c>
      <c r="F235" s="36">
        <f t="shared" si="44"/>
        <v>4.0537795599999997</v>
      </c>
      <c r="G235" s="36">
        <f t="shared" si="45"/>
        <v>8.1618797661039988</v>
      </c>
      <c r="H235" s="36">
        <f t="shared" si="46"/>
        <v>16.433128721073793</v>
      </c>
      <c r="I235" s="36">
        <f t="shared" si="47"/>
        <v>2.0635094999909051E-2</v>
      </c>
      <c r="J235" s="36">
        <f t="shared" si="48"/>
        <v>4.1546700272816879E-2</v>
      </c>
      <c r="K235" s="36">
        <f t="shared" ca="1" si="49"/>
        <v>8.5634685543726722E-3</v>
      </c>
      <c r="L235" s="36">
        <f t="shared" ca="1" si="50"/>
        <v>2.8406117542928888E-6</v>
      </c>
      <c r="M235" s="36">
        <f t="shared" ca="1" si="51"/>
        <v>69160497940.191727</v>
      </c>
      <c r="N235" s="36">
        <f t="shared" ca="1" si="52"/>
        <v>17128579744.537157</v>
      </c>
      <c r="O235" s="36">
        <f t="shared" ca="1" si="53"/>
        <v>254348554.85318029</v>
      </c>
      <c r="P235" s="45">
        <f t="shared" ca="1" si="54"/>
        <v>1.6854114495555347E-3</v>
      </c>
      <c r="Q235" s="45"/>
      <c r="R235" s="45"/>
      <c r="S235" s="45"/>
      <c r="T235" s="45"/>
    </row>
    <row r="236" spans="1:20" x14ac:dyDescent="0.2">
      <c r="A236" s="106">
        <v>20160</v>
      </c>
      <c r="B236" s="106">
        <v>5.2912000028300099E-3</v>
      </c>
      <c r="D236" s="92">
        <f t="shared" si="42"/>
        <v>2.016</v>
      </c>
      <c r="E236" s="92">
        <f t="shared" si="43"/>
        <v>5.2912000028300099E-3</v>
      </c>
      <c r="F236" s="36">
        <f t="shared" si="44"/>
        <v>4.0642560000000003</v>
      </c>
      <c r="G236" s="36">
        <f t="shared" si="45"/>
        <v>8.1935400960000013</v>
      </c>
      <c r="H236" s="36">
        <f t="shared" si="46"/>
        <v>16.518176833536003</v>
      </c>
      <c r="I236" s="36">
        <f t="shared" si="47"/>
        <v>1.06670592057053E-2</v>
      </c>
      <c r="J236" s="36">
        <f t="shared" si="48"/>
        <v>2.1504791358701883E-2</v>
      </c>
      <c r="K236" s="36">
        <f t="shared" ca="1" si="49"/>
        <v>8.576332445699662E-3</v>
      </c>
      <c r="L236" s="36">
        <f t="shared" ca="1" si="50"/>
        <v>1.0792095167194728E-5</v>
      </c>
      <c r="M236" s="36">
        <f t="shared" ca="1" si="51"/>
        <v>68776916224.928253</v>
      </c>
      <c r="N236" s="36">
        <f t="shared" ca="1" si="52"/>
        <v>17032414187.466572</v>
      </c>
      <c r="O236" s="36">
        <f t="shared" ca="1" si="53"/>
        <v>252905646.32832667</v>
      </c>
      <c r="P236" s="45">
        <f t="shared" ca="1" si="54"/>
        <v>-3.285132442869652E-3</v>
      </c>
    </row>
    <row r="237" spans="1:20" x14ac:dyDescent="0.2">
      <c r="A237" s="107">
        <v>20164</v>
      </c>
      <c r="B237" s="107">
        <v>9.5284799972432666E-3</v>
      </c>
      <c r="C237" s="45"/>
      <c r="D237" s="92">
        <f t="shared" si="42"/>
        <v>2.0164</v>
      </c>
      <c r="E237" s="92">
        <f t="shared" si="43"/>
        <v>9.5284799972432666E-3</v>
      </c>
      <c r="F237" s="36">
        <f t="shared" si="44"/>
        <v>4.0658689599999995</v>
      </c>
      <c r="G237" s="36">
        <f t="shared" si="45"/>
        <v>8.1984181709439987</v>
      </c>
      <c r="H237" s="36">
        <f t="shared" si="46"/>
        <v>16.531290399891478</v>
      </c>
      <c r="I237" s="36">
        <f t="shared" si="47"/>
        <v>1.9213227066441324E-2</v>
      </c>
      <c r="J237" s="36">
        <f t="shared" si="48"/>
        <v>3.8741551056772287E-2</v>
      </c>
      <c r="K237" s="36">
        <f t="shared" ca="1" si="49"/>
        <v>8.5783160990053012E-3</v>
      </c>
      <c r="L237" s="36">
        <f t="shared" ca="1" si="50"/>
        <v>9.0281143351476652E-7</v>
      </c>
      <c r="M237" s="36">
        <f t="shared" ca="1" si="51"/>
        <v>68718041502.823364</v>
      </c>
      <c r="N237" s="36">
        <f t="shared" ca="1" si="52"/>
        <v>17017654437.568499</v>
      </c>
      <c r="O237" s="36">
        <f t="shared" ca="1" si="53"/>
        <v>252684190.06883976</v>
      </c>
      <c r="P237" s="45">
        <f t="shared" ca="1" si="54"/>
        <v>9.5016389823796531E-4</v>
      </c>
      <c r="Q237" s="45"/>
      <c r="R237" s="45"/>
      <c r="S237" s="45"/>
      <c r="T237" s="45"/>
    </row>
    <row r="238" spans="1:20" x14ac:dyDescent="0.2">
      <c r="A238" s="106">
        <v>20172.5</v>
      </c>
      <c r="B238" s="106">
        <v>-7.8422999940812588E-3</v>
      </c>
      <c r="D238" s="92">
        <f t="shared" si="42"/>
        <v>2.0172500000000002</v>
      </c>
      <c r="E238" s="92">
        <f t="shared" si="43"/>
        <v>-7.8422999940812588E-3</v>
      </c>
      <c r="F238" s="36">
        <f t="shared" si="44"/>
        <v>4.069297562500001</v>
      </c>
      <c r="G238" s="36">
        <f t="shared" si="45"/>
        <v>8.2087905079531271</v>
      </c>
      <c r="H238" s="36">
        <f t="shared" si="46"/>
        <v>16.559182652168449</v>
      </c>
      <c r="I238" s="36">
        <f t="shared" si="47"/>
        <v>-1.5819879663060421E-2</v>
      </c>
      <c r="J238" s="36">
        <f t="shared" si="48"/>
        <v>-3.1912652250308635E-2</v>
      </c>
      <c r="K238" s="36">
        <f t="shared" ca="1" si="49"/>
        <v>8.5825354290883938E-3</v>
      </c>
      <c r="L238" s="36">
        <f t="shared" ca="1" si="50"/>
        <v>2.6977521867820856E-4</v>
      </c>
      <c r="M238" s="36">
        <f t="shared" ca="1" si="51"/>
        <v>68593054614.958191</v>
      </c>
      <c r="N238" s="36">
        <f t="shared" ca="1" si="52"/>
        <v>16986320875.031267</v>
      </c>
      <c r="O238" s="36">
        <f t="shared" ca="1" si="53"/>
        <v>252214063.87622103</v>
      </c>
      <c r="P238" s="45">
        <f t="shared" ca="1" si="54"/>
        <v>-1.6424835423169651E-2</v>
      </c>
    </row>
    <row r="239" spans="1:20" x14ac:dyDescent="0.2">
      <c r="A239" s="107">
        <v>20215.5</v>
      </c>
      <c r="B239" s="107">
        <v>2.4584600032540038E-3</v>
      </c>
      <c r="C239" s="45"/>
      <c r="D239" s="92">
        <f t="shared" si="42"/>
        <v>2.02155</v>
      </c>
      <c r="E239" s="92">
        <f t="shared" si="43"/>
        <v>2.4584600032540038E-3</v>
      </c>
      <c r="F239" s="36">
        <f t="shared" si="44"/>
        <v>4.0866644024999994</v>
      </c>
      <c r="G239" s="36">
        <f t="shared" si="45"/>
        <v>8.2613964228738741</v>
      </c>
      <c r="H239" s="36">
        <f t="shared" si="46"/>
        <v>16.700825938660678</v>
      </c>
      <c r="I239" s="36">
        <f t="shared" si="47"/>
        <v>4.9698998195781309E-3</v>
      </c>
      <c r="J239" s="36">
        <f t="shared" si="48"/>
        <v>1.004690098026817E-2</v>
      </c>
      <c r="K239" s="36">
        <f t="shared" ca="1" si="49"/>
        <v>8.6039650372514501E-3</v>
      </c>
      <c r="L239" s="36">
        <f t="shared" ca="1" si="50"/>
        <v>3.7767232122887954E-5</v>
      </c>
      <c r="M239" s="36">
        <f t="shared" ca="1" si="51"/>
        <v>67963303887.003021</v>
      </c>
      <c r="N239" s="36">
        <f t="shared" ca="1" si="52"/>
        <v>16828452853.583876</v>
      </c>
      <c r="O239" s="36">
        <f t="shared" ca="1" si="53"/>
        <v>249845521.59428322</v>
      </c>
      <c r="P239" s="45">
        <f t="shared" ca="1" si="54"/>
        <v>-6.1455050339974462E-3</v>
      </c>
      <c r="Q239" s="45"/>
      <c r="R239" s="45"/>
      <c r="S239" s="45"/>
      <c r="T239" s="45"/>
    </row>
    <row r="240" spans="1:20" x14ac:dyDescent="0.2">
      <c r="A240" s="106">
        <v>20224</v>
      </c>
      <c r="B240" s="106">
        <v>1.0876799933612347E-3</v>
      </c>
      <c r="D240" s="92">
        <f t="shared" si="42"/>
        <v>2.0224000000000002</v>
      </c>
      <c r="E240" s="92">
        <f t="shared" si="43"/>
        <v>1.0876799933612347E-3</v>
      </c>
      <c r="F240" s="36">
        <f t="shared" si="44"/>
        <v>4.0901017600000005</v>
      </c>
      <c r="G240" s="36">
        <f t="shared" si="45"/>
        <v>8.2718217994240018</v>
      </c>
      <c r="H240" s="36">
        <f t="shared" si="46"/>
        <v>16.728932407155103</v>
      </c>
      <c r="I240" s="36">
        <f t="shared" si="47"/>
        <v>2.1997240185737611E-3</v>
      </c>
      <c r="J240" s="36">
        <f t="shared" si="48"/>
        <v>4.4487218551635746E-3</v>
      </c>
      <c r="K240" s="36">
        <f t="shared" ca="1" si="49"/>
        <v>8.6082178778374742E-3</v>
      </c>
      <c r="L240" s="36">
        <f t="shared" ca="1" si="50"/>
        <v>5.655849007184235E-5</v>
      </c>
      <c r="M240" s="36">
        <f t="shared" ca="1" si="51"/>
        <v>67839318546.633339</v>
      </c>
      <c r="N240" s="36">
        <f t="shared" ca="1" si="52"/>
        <v>16797373218.669979</v>
      </c>
      <c r="O240" s="36">
        <f t="shared" ca="1" si="53"/>
        <v>249379243.39179623</v>
      </c>
      <c r="P240" s="45">
        <f t="shared" ca="1" si="54"/>
        <v>-7.5205378844762395E-3</v>
      </c>
    </row>
    <row r="241" spans="1:20" x14ac:dyDescent="0.2">
      <c r="A241" s="107">
        <v>20335.5</v>
      </c>
      <c r="B241" s="107">
        <v>3.5768599991570227E-3</v>
      </c>
      <c r="C241" s="45"/>
      <c r="D241" s="92">
        <f t="shared" si="42"/>
        <v>2.03355</v>
      </c>
      <c r="E241" s="92">
        <f t="shared" si="43"/>
        <v>3.5768599991570227E-3</v>
      </c>
      <c r="F241" s="36">
        <f t="shared" si="44"/>
        <v>4.1353256025</v>
      </c>
      <c r="G241" s="36">
        <f t="shared" si="45"/>
        <v>8.4093913789638748</v>
      </c>
      <c r="H241" s="36">
        <f t="shared" si="46"/>
        <v>17.100917838691988</v>
      </c>
      <c r="I241" s="36">
        <f t="shared" si="47"/>
        <v>7.2737236512857633E-3</v>
      </c>
      <c r="J241" s="36">
        <f t="shared" si="48"/>
        <v>1.4791480731072164E-2</v>
      </c>
      <c r="K241" s="36">
        <f t="shared" ca="1" si="49"/>
        <v>8.6645172704582045E-3</v>
      </c>
      <c r="L241" s="36">
        <f t="shared" ca="1" si="50"/>
        <v>2.5884256510223786E-5</v>
      </c>
      <c r="M241" s="36">
        <f t="shared" ca="1" si="51"/>
        <v>66228129810.712036</v>
      </c>
      <c r="N241" s="36">
        <f t="shared" ca="1" si="52"/>
        <v>16393536842.348457</v>
      </c>
      <c r="O241" s="36">
        <f t="shared" ca="1" si="53"/>
        <v>243321189.71380779</v>
      </c>
      <c r="P241" s="45">
        <f t="shared" ca="1" si="54"/>
        <v>-5.0876572713011818E-3</v>
      </c>
      <c r="Q241" s="45"/>
      <c r="R241" s="45"/>
      <c r="S241" s="45"/>
      <c r="T241" s="45"/>
    </row>
    <row r="242" spans="1:20" x14ac:dyDescent="0.2">
      <c r="A242" s="106">
        <v>20343.5</v>
      </c>
      <c r="B242" s="106">
        <v>4.0514200009056367E-3</v>
      </c>
      <c r="D242" s="92">
        <f t="shared" si="42"/>
        <v>2.0343499999999999</v>
      </c>
      <c r="E242" s="92">
        <f t="shared" si="43"/>
        <v>4.0514200009056367E-3</v>
      </c>
      <c r="F242" s="36">
        <f t="shared" si="44"/>
        <v>4.1385799225</v>
      </c>
      <c r="G242" s="36">
        <f t="shared" si="45"/>
        <v>8.4193200653378746</v>
      </c>
      <c r="H242" s="36">
        <f t="shared" si="46"/>
        <v>17.127843774920105</v>
      </c>
      <c r="I242" s="36">
        <f t="shared" si="47"/>
        <v>8.2420062788423811E-3</v>
      </c>
      <c r="J242" s="36">
        <f t="shared" si="48"/>
        <v>1.6767125473362995E-2</v>
      </c>
      <c r="K242" s="36">
        <f t="shared" ca="1" si="49"/>
        <v>8.6685932804713463E-3</v>
      </c>
      <c r="L242" s="36">
        <f t="shared" ca="1" si="50"/>
        <v>2.131828909353557E-5</v>
      </c>
      <c r="M242" s="36">
        <f t="shared" ca="1" si="51"/>
        <v>66113610691.654762</v>
      </c>
      <c r="N242" s="36">
        <f t="shared" ca="1" si="52"/>
        <v>16364836295.988382</v>
      </c>
      <c r="O242" s="36">
        <f t="shared" ca="1" si="53"/>
        <v>242890686.84063032</v>
      </c>
      <c r="P242" s="45">
        <f t="shared" ca="1" si="54"/>
        <v>-4.6171732795657096E-3</v>
      </c>
    </row>
    <row r="243" spans="1:20" x14ac:dyDescent="0.2">
      <c r="A243" s="107">
        <v>20446.5</v>
      </c>
      <c r="B243" s="107">
        <v>6.911379998200573E-3</v>
      </c>
      <c r="C243" s="45"/>
      <c r="D243" s="92">
        <f t="shared" si="42"/>
        <v>2.0446499999999999</v>
      </c>
      <c r="E243" s="92">
        <f t="shared" si="43"/>
        <v>6.911379998200573E-3</v>
      </c>
      <c r="F243" s="36">
        <f t="shared" si="44"/>
        <v>4.1805936224999991</v>
      </c>
      <c r="G243" s="36">
        <f t="shared" si="45"/>
        <v>8.5478507502446224</v>
      </c>
      <c r="H243" s="36">
        <f t="shared" si="46"/>
        <v>17.477363036487667</v>
      </c>
      <c r="I243" s="36">
        <f t="shared" si="47"/>
        <v>1.41313531133208E-2</v>
      </c>
      <c r="J243" s="36">
        <f t="shared" si="48"/>
        <v>2.8893671143151372E-2</v>
      </c>
      <c r="K243" s="36">
        <f t="shared" ca="1" si="49"/>
        <v>8.7215095171347193E-3</v>
      </c>
      <c r="L243" s="36">
        <f t="shared" ca="1" si="50"/>
        <v>3.2765688753167636E-6</v>
      </c>
      <c r="M243" s="36">
        <f t="shared" ca="1" si="51"/>
        <v>64652018142.410782</v>
      </c>
      <c r="N243" s="36">
        <f t="shared" ca="1" si="52"/>
        <v>15998571821.97496</v>
      </c>
      <c r="O243" s="36">
        <f t="shared" ca="1" si="53"/>
        <v>237397280.44886222</v>
      </c>
      <c r="P243" s="45">
        <f t="shared" ca="1" si="54"/>
        <v>-1.8101295189341463E-3</v>
      </c>
      <c r="Q243" s="45"/>
      <c r="R243" s="45"/>
      <c r="S243" s="45"/>
      <c r="T243" s="45"/>
    </row>
    <row r="244" spans="1:20" x14ac:dyDescent="0.2">
      <c r="A244" s="106">
        <v>20450.5</v>
      </c>
      <c r="B244" s="106">
        <v>2.1486600016942248E-3</v>
      </c>
      <c r="D244" s="92">
        <f t="shared" si="42"/>
        <v>2.0450499999999998</v>
      </c>
      <c r="E244" s="92">
        <f t="shared" si="43"/>
        <v>2.1486600016942248E-3</v>
      </c>
      <c r="F244" s="36">
        <f t="shared" si="44"/>
        <v>4.1822295024999994</v>
      </c>
      <c r="G244" s="36">
        <f t="shared" si="45"/>
        <v>8.5528684440876237</v>
      </c>
      <c r="H244" s="36">
        <f t="shared" si="46"/>
        <v>17.491043611581393</v>
      </c>
      <c r="I244" s="36">
        <f t="shared" si="47"/>
        <v>4.3941171364647738E-3</v>
      </c>
      <c r="J244" s="36">
        <f t="shared" si="48"/>
        <v>8.9861892499272858E-3</v>
      </c>
      <c r="K244" s="36">
        <f t="shared" ca="1" si="49"/>
        <v>8.7235808986787615E-3</v>
      </c>
      <c r="L244" s="36">
        <f t="shared" ca="1" si="50"/>
        <v>4.3229584801603948E-5</v>
      </c>
      <c r="M244" s="36">
        <f t="shared" ca="1" si="51"/>
        <v>64595736105.393471</v>
      </c>
      <c r="N244" s="36">
        <f t="shared" ca="1" si="52"/>
        <v>15984469333.620405</v>
      </c>
      <c r="O244" s="36">
        <f t="shared" ca="1" si="53"/>
        <v>237185783.18241921</v>
      </c>
      <c r="P244" s="45">
        <f t="shared" ca="1" si="54"/>
        <v>-6.5749208969845367E-3</v>
      </c>
    </row>
    <row r="245" spans="1:20" x14ac:dyDescent="0.2">
      <c r="A245" s="107">
        <v>20651</v>
      </c>
      <c r="B245" s="107">
        <v>1.1673199987853877E-3</v>
      </c>
      <c r="C245" s="45"/>
      <c r="D245" s="92">
        <f t="shared" si="42"/>
        <v>2.0651000000000002</v>
      </c>
      <c r="E245" s="92">
        <f t="shared" si="43"/>
        <v>1.1673199987853877E-3</v>
      </c>
      <c r="F245" s="36">
        <f t="shared" si="44"/>
        <v>4.2646380100000005</v>
      </c>
      <c r="G245" s="36">
        <f t="shared" si="45"/>
        <v>8.8069039544510019</v>
      </c>
      <c r="H245" s="36">
        <f t="shared" si="46"/>
        <v>18.187137356336766</v>
      </c>
      <c r="I245" s="36">
        <f t="shared" si="47"/>
        <v>2.4106325294917042E-3</v>
      </c>
      <c r="J245" s="36">
        <f t="shared" si="48"/>
        <v>4.9781972366533186E-3</v>
      </c>
      <c r="K245" s="36">
        <f t="shared" ca="1" si="49"/>
        <v>8.8289782943693704E-3</v>
      </c>
      <c r="L245" s="36">
        <f t="shared" ca="1" si="50"/>
        <v>5.8701007838290861E-5</v>
      </c>
      <c r="M245" s="36">
        <f t="shared" ca="1" si="51"/>
        <v>61819993263.860992</v>
      </c>
      <c r="N245" s="36">
        <f t="shared" ca="1" si="52"/>
        <v>15289087267.304977</v>
      </c>
      <c r="O245" s="36">
        <f t="shared" ca="1" si="53"/>
        <v>226758775.47910598</v>
      </c>
      <c r="P245" s="45">
        <f t="shared" ca="1" si="54"/>
        <v>-7.6616582955839826E-3</v>
      </c>
      <c r="Q245" s="45"/>
      <c r="R245" s="45"/>
      <c r="S245" s="45"/>
      <c r="T245" s="45"/>
    </row>
    <row r="246" spans="1:20" x14ac:dyDescent="0.2">
      <c r="A246" s="106">
        <v>20921</v>
      </c>
      <c r="B246" s="106">
        <v>5.683719995431602E-3</v>
      </c>
      <c r="D246" s="92">
        <f t="shared" si="42"/>
        <v>2.0920999999999998</v>
      </c>
      <c r="E246" s="92">
        <f t="shared" si="43"/>
        <v>5.683719995431602E-3</v>
      </c>
      <c r="F246" s="36">
        <f t="shared" si="44"/>
        <v>4.3768824099999994</v>
      </c>
      <c r="G246" s="36">
        <f t="shared" si="45"/>
        <v>9.156875689960998</v>
      </c>
      <c r="H246" s="36">
        <f t="shared" si="46"/>
        <v>19.157099630967402</v>
      </c>
      <c r="I246" s="36">
        <f t="shared" si="47"/>
        <v>1.1890910602442453E-2</v>
      </c>
      <c r="J246" s="36">
        <f t="shared" si="48"/>
        <v>2.4876974071369854E-2</v>
      </c>
      <c r="K246" s="36">
        <f t="shared" ca="1" si="49"/>
        <v>8.9757723214759083E-3</v>
      </c>
      <c r="L246" s="36">
        <f t="shared" ca="1" si="50"/>
        <v>1.0837608517413728E-5</v>
      </c>
      <c r="M246" s="36">
        <f t="shared" ca="1" si="51"/>
        <v>58220457368.568741</v>
      </c>
      <c r="N246" s="36">
        <f t="shared" ca="1" si="52"/>
        <v>14387726963.583988</v>
      </c>
      <c r="O246" s="36">
        <f t="shared" ca="1" si="53"/>
        <v>213248528.13728914</v>
      </c>
      <c r="P246" s="45">
        <f t="shared" ca="1" si="54"/>
        <v>-3.2920523260443063E-3</v>
      </c>
    </row>
    <row r="247" spans="1:20" x14ac:dyDescent="0.2">
      <c r="A247" s="107">
        <v>20938</v>
      </c>
      <c r="B247" s="107">
        <v>9.9421599952620454E-3</v>
      </c>
      <c r="C247" s="45"/>
      <c r="D247" s="92">
        <f t="shared" si="42"/>
        <v>2.0937999999999999</v>
      </c>
      <c r="E247" s="92">
        <f t="shared" si="43"/>
        <v>9.9421599952620454E-3</v>
      </c>
      <c r="F247" s="36">
        <f t="shared" si="44"/>
        <v>4.3839984399999992</v>
      </c>
      <c r="G247" s="36">
        <f t="shared" si="45"/>
        <v>9.1792159336719976</v>
      </c>
      <c r="H247" s="36">
        <f t="shared" si="46"/>
        <v>19.219442321922426</v>
      </c>
      <c r="I247" s="36">
        <f t="shared" si="47"/>
        <v>2.0816894598079668E-2</v>
      </c>
      <c r="J247" s="36">
        <f t="shared" si="48"/>
        <v>4.3586413909459207E-2</v>
      </c>
      <c r="K247" s="36">
        <f t="shared" ca="1" si="49"/>
        <v>8.9852016562191016E-3</v>
      </c>
      <c r="L247" s="36">
        <f t="shared" ca="1" si="50"/>
        <v>9.1576926266382986E-7</v>
      </c>
      <c r="M247" s="36">
        <f t="shared" ca="1" si="51"/>
        <v>57999045311.372925</v>
      </c>
      <c r="N247" s="36">
        <f t="shared" ca="1" si="52"/>
        <v>14332298559.824545</v>
      </c>
      <c r="O247" s="36">
        <f t="shared" ca="1" si="53"/>
        <v>212417932.45181838</v>
      </c>
      <c r="P247" s="45">
        <f t="shared" ca="1" si="54"/>
        <v>9.5695833904294383E-4</v>
      </c>
      <c r="Q247" s="45"/>
      <c r="R247" s="45"/>
      <c r="S247" s="45"/>
      <c r="T247" s="45"/>
    </row>
    <row r="248" spans="1:20" x14ac:dyDescent="0.2">
      <c r="A248" s="106">
        <v>20942.5</v>
      </c>
      <c r="B248" s="106">
        <v>1.3341000012587756E-3</v>
      </c>
      <c r="D248" s="92">
        <f t="shared" si="42"/>
        <v>2.0942500000000002</v>
      </c>
      <c r="E248" s="92">
        <f t="shared" si="43"/>
        <v>1.3341000012587756E-3</v>
      </c>
      <c r="F248" s="36">
        <f t="shared" si="44"/>
        <v>4.3858830625000005</v>
      </c>
      <c r="G248" s="36">
        <f t="shared" si="45"/>
        <v>9.1851356036406262</v>
      </c>
      <c r="H248" s="36">
        <f t="shared" si="46"/>
        <v>19.235970237924384</v>
      </c>
      <c r="I248" s="36">
        <f t="shared" si="47"/>
        <v>2.7939389276361911E-3</v>
      </c>
      <c r="J248" s="36">
        <f t="shared" si="48"/>
        <v>5.8512065992020936E-3</v>
      </c>
      <c r="K248" s="36">
        <f t="shared" ca="1" si="49"/>
        <v>8.9877013597803763E-3</v>
      </c>
      <c r="L248" s="36">
        <f t="shared" ca="1" si="50"/>
        <v>5.8577613755163695E-5</v>
      </c>
      <c r="M248" s="36">
        <f t="shared" ca="1" si="51"/>
        <v>57940538807.059799</v>
      </c>
      <c r="N248" s="36">
        <f t="shared" ca="1" si="52"/>
        <v>14317652319.675058</v>
      </c>
      <c r="O248" s="36">
        <f t="shared" ca="1" si="53"/>
        <v>212198462.35938165</v>
      </c>
      <c r="P248" s="45">
        <f t="shared" ca="1" si="54"/>
        <v>-7.6536013585216008E-3</v>
      </c>
    </row>
    <row r="249" spans="1:20" x14ac:dyDescent="0.2">
      <c r="A249" s="107">
        <v>20972.5</v>
      </c>
      <c r="B249" s="107">
        <v>-5.386299999372568E-3</v>
      </c>
      <c r="C249" s="45"/>
      <c r="D249" s="92">
        <f t="shared" si="42"/>
        <v>2.0972499999999998</v>
      </c>
      <c r="E249" s="92">
        <f t="shared" si="43"/>
        <v>-5.386299999372568E-3</v>
      </c>
      <c r="F249" s="36">
        <f t="shared" si="44"/>
        <v>4.3984575624999991</v>
      </c>
      <c r="G249" s="36">
        <f t="shared" si="45"/>
        <v>9.2246651229531231</v>
      </c>
      <c r="H249" s="36">
        <f t="shared" si="46"/>
        <v>19.346428929113433</v>
      </c>
      <c r="I249" s="36">
        <f t="shared" si="47"/>
        <v>-1.1296417673684117E-2</v>
      </c>
      <c r="J249" s="36">
        <f t="shared" si="48"/>
        <v>-2.3691411966134012E-2</v>
      </c>
      <c r="K249" s="36">
        <f t="shared" ca="1" si="49"/>
        <v>9.004405665689174E-3</v>
      </c>
      <c r="L249" s="36">
        <f t="shared" ca="1" si="50"/>
        <v>2.0709240953844011E-4</v>
      </c>
      <c r="M249" s="36">
        <f t="shared" ca="1" si="51"/>
        <v>57551590726.827583</v>
      </c>
      <c r="N249" s="36">
        <f t="shared" ca="1" si="52"/>
        <v>14220288185.426872</v>
      </c>
      <c r="O249" s="36">
        <f t="shared" ca="1" si="53"/>
        <v>210739529.90607962</v>
      </c>
      <c r="P249" s="45">
        <f t="shared" ca="1" si="54"/>
        <v>-1.4390705665061742E-2</v>
      </c>
      <c r="Q249" s="45"/>
      <c r="R249" s="45"/>
      <c r="S249" s="45"/>
      <c r="T249" s="45"/>
    </row>
    <row r="250" spans="1:20" x14ac:dyDescent="0.2">
      <c r="A250" s="106">
        <v>21508</v>
      </c>
      <c r="B250" s="106">
        <v>6.2545600012526847E-3</v>
      </c>
      <c r="D250" s="92">
        <f t="shared" si="42"/>
        <v>2.1507999999999998</v>
      </c>
      <c r="E250" s="92">
        <f t="shared" si="43"/>
        <v>6.2545600012526847E-3</v>
      </c>
      <c r="F250" s="36">
        <f t="shared" si="44"/>
        <v>4.6259406399999996</v>
      </c>
      <c r="G250" s="36">
        <f t="shared" si="45"/>
        <v>9.9494731285119986</v>
      </c>
      <c r="H250" s="36">
        <f t="shared" si="46"/>
        <v>21.399326804803607</v>
      </c>
      <c r="I250" s="36">
        <f t="shared" si="47"/>
        <v>1.3452307650694273E-2</v>
      </c>
      <c r="J250" s="36">
        <f t="shared" si="48"/>
        <v>2.893322329511324E-2</v>
      </c>
      <c r="K250" s="36">
        <f t="shared" ca="1" si="49"/>
        <v>9.3141684187123333E-3</v>
      </c>
      <c r="L250" s="36">
        <f t="shared" ca="1" si="50"/>
        <v>9.3612036681899357E-6</v>
      </c>
      <c r="M250" s="36">
        <f t="shared" ca="1" si="51"/>
        <v>50922982753.479736</v>
      </c>
      <c r="N250" s="36">
        <f t="shared" ca="1" si="52"/>
        <v>12561895860.610571</v>
      </c>
      <c r="O250" s="36">
        <f t="shared" ca="1" si="53"/>
        <v>185902030.28903922</v>
      </c>
      <c r="P250" s="45">
        <f t="shared" ca="1" si="54"/>
        <v>-3.0596084174596486E-3</v>
      </c>
    </row>
    <row r="251" spans="1:20" x14ac:dyDescent="0.2">
      <c r="A251" s="107">
        <v>21606</v>
      </c>
      <c r="B251" s="107">
        <v>8.5679199983133003E-3</v>
      </c>
      <c r="C251" s="45"/>
      <c r="D251" s="92">
        <f t="shared" si="42"/>
        <v>2.1606000000000001</v>
      </c>
      <c r="E251" s="92">
        <f t="shared" si="43"/>
        <v>8.5679199983133003E-3</v>
      </c>
      <c r="F251" s="36">
        <f t="shared" si="44"/>
        <v>4.6681923599999999</v>
      </c>
      <c r="G251" s="36">
        <f t="shared" si="45"/>
        <v>10.086096413016</v>
      </c>
      <c r="H251" s="36">
        <f t="shared" si="46"/>
        <v>21.79201990996237</v>
      </c>
      <c r="I251" s="36">
        <f t="shared" si="47"/>
        <v>1.8511847948355718E-2</v>
      </c>
      <c r="J251" s="36">
        <f t="shared" si="48"/>
        <v>3.999669867721737E-2</v>
      </c>
      <c r="K251" s="36">
        <f t="shared" ca="1" si="49"/>
        <v>9.3732333064389453E-3</v>
      </c>
      <c r="L251" s="36">
        <f t="shared" ca="1" si="50"/>
        <v>6.4852952424427008E-7</v>
      </c>
      <c r="M251" s="36">
        <f t="shared" ca="1" si="51"/>
        <v>49772799932.311874</v>
      </c>
      <c r="N251" s="36">
        <f t="shared" ca="1" si="52"/>
        <v>12274325050.368525</v>
      </c>
      <c r="O251" s="36">
        <f t="shared" ca="1" si="53"/>
        <v>181597653.53008187</v>
      </c>
      <c r="P251" s="45">
        <f t="shared" ca="1" si="54"/>
        <v>-8.05313308125645E-4</v>
      </c>
      <c r="Q251" s="45"/>
      <c r="R251" s="45"/>
      <c r="S251" s="45"/>
      <c r="T251" s="45"/>
    </row>
    <row r="252" spans="1:20" x14ac:dyDescent="0.2">
      <c r="A252" s="106">
        <v>21785.5</v>
      </c>
      <c r="B252" s="106">
        <v>6.0908599989488721E-3</v>
      </c>
      <c r="D252" s="92">
        <f t="shared" si="42"/>
        <v>2.17855</v>
      </c>
      <c r="E252" s="92">
        <f t="shared" si="43"/>
        <v>6.0908599989488721E-3</v>
      </c>
      <c r="F252" s="36">
        <f t="shared" si="44"/>
        <v>4.7460801024999997</v>
      </c>
      <c r="G252" s="36">
        <f t="shared" si="45"/>
        <v>10.339572807301375</v>
      </c>
      <c r="H252" s="36">
        <f t="shared" si="46"/>
        <v>22.525276339346409</v>
      </c>
      <c r="I252" s="36">
        <f t="shared" si="47"/>
        <v>1.3269243050710065E-2</v>
      </c>
      <c r="J252" s="36">
        <f t="shared" si="48"/>
        <v>2.8907709448124413E-2</v>
      </c>
      <c r="K252" s="36">
        <f t="shared" ca="1" si="49"/>
        <v>9.4833250511688373E-3</v>
      </c>
      <c r="L252" s="36">
        <f t="shared" ca="1" si="50"/>
        <v>1.1508819130533811E-5</v>
      </c>
      <c r="M252" s="36">
        <f t="shared" ca="1" si="51"/>
        <v>47715090478.6978</v>
      </c>
      <c r="N252" s="36">
        <f t="shared" ca="1" si="52"/>
        <v>11760004966.745102</v>
      </c>
      <c r="O252" s="36">
        <f t="shared" ca="1" si="53"/>
        <v>173901302.35853851</v>
      </c>
      <c r="P252" s="45">
        <f t="shared" ca="1" si="54"/>
        <v>-3.3924650522199652E-3</v>
      </c>
    </row>
    <row r="253" spans="1:20" x14ac:dyDescent="0.2">
      <c r="A253" s="107">
        <v>22174.5</v>
      </c>
      <c r="B253" s="107">
        <v>9.4163399990065955E-3</v>
      </c>
      <c r="C253" s="45"/>
      <c r="D253" s="92">
        <f t="shared" si="42"/>
        <v>2.2174499999999999</v>
      </c>
      <c r="E253" s="92">
        <f t="shared" si="43"/>
        <v>9.4163399990065955E-3</v>
      </c>
      <c r="F253" s="36">
        <f t="shared" si="44"/>
        <v>4.9170845024999998</v>
      </c>
      <c r="G253" s="36">
        <f t="shared" si="45"/>
        <v>10.903389030068624</v>
      </c>
      <c r="H253" s="36">
        <f t="shared" si="46"/>
        <v>24.177720004725671</v>
      </c>
      <c r="I253" s="36">
        <f t="shared" si="47"/>
        <v>2.0880263130797175E-2</v>
      </c>
      <c r="J253" s="36">
        <f t="shared" si="48"/>
        <v>4.6300939479386197E-2</v>
      </c>
      <c r="K253" s="36">
        <f t="shared" ca="1" si="49"/>
        <v>9.7303728444407545E-3</v>
      </c>
      <c r="L253" s="36">
        <f t="shared" ca="1" si="50"/>
        <v>9.8616628011474388E-8</v>
      </c>
      <c r="M253" s="36">
        <f t="shared" ca="1" si="51"/>
        <v>43468090699.780945</v>
      </c>
      <c r="N253" s="36">
        <f t="shared" ca="1" si="52"/>
        <v>10699136938.645977</v>
      </c>
      <c r="O253" s="36">
        <f t="shared" ca="1" si="53"/>
        <v>158035101.03808868</v>
      </c>
      <c r="P253" s="45">
        <f t="shared" ca="1" si="54"/>
        <v>-3.1403284543415899E-4</v>
      </c>
      <c r="Q253" s="45"/>
      <c r="R253" s="45"/>
      <c r="S253" s="45"/>
      <c r="T253" s="45"/>
    </row>
    <row r="254" spans="1:20" x14ac:dyDescent="0.2">
      <c r="A254" s="106">
        <v>22179</v>
      </c>
      <c r="B254" s="106">
        <v>2.8082800054107793E-3</v>
      </c>
      <c r="D254" s="92">
        <f t="shared" si="42"/>
        <v>2.2179000000000002</v>
      </c>
      <c r="E254" s="92">
        <f t="shared" si="43"/>
        <v>2.8082800054107793E-3</v>
      </c>
      <c r="F254" s="36">
        <f t="shared" si="44"/>
        <v>4.9190804100000012</v>
      </c>
      <c r="G254" s="36">
        <f t="shared" si="45"/>
        <v>10.910028441339003</v>
      </c>
      <c r="H254" s="36">
        <f t="shared" si="46"/>
        <v>24.197352080045778</v>
      </c>
      <c r="I254" s="36">
        <f t="shared" si="47"/>
        <v>6.2284842240005675E-3</v>
      </c>
      <c r="J254" s="36">
        <f t="shared" si="48"/>
        <v>1.381415516041086E-2</v>
      </c>
      <c r="K254" s="36">
        <f t="shared" ca="1" si="49"/>
        <v>9.7332985007511919E-3</v>
      </c>
      <c r="L254" s="36">
        <f t="shared" ca="1" si="50"/>
        <v>4.7955881160806793E-5</v>
      </c>
      <c r="M254" s="36">
        <f t="shared" ca="1" si="51"/>
        <v>43420625310.080536</v>
      </c>
      <c r="N254" s="36">
        <f t="shared" ca="1" si="52"/>
        <v>10687285782.633747</v>
      </c>
      <c r="O254" s="36">
        <f t="shared" ca="1" si="53"/>
        <v>157857927.43991986</v>
      </c>
      <c r="P254" s="45">
        <f t="shared" ca="1" si="54"/>
        <v>-6.9250184953404126E-3</v>
      </c>
    </row>
    <row r="255" spans="1:20" x14ac:dyDescent="0.2">
      <c r="A255" s="107">
        <v>22341.5</v>
      </c>
      <c r="B255" s="107">
        <v>8.0727800013846718E-3</v>
      </c>
      <c r="C255" s="45"/>
      <c r="D255" s="92">
        <f t="shared" si="42"/>
        <v>2.2341500000000001</v>
      </c>
      <c r="E255" s="92">
        <f t="shared" si="43"/>
        <v>8.0727800013846718E-3</v>
      </c>
      <c r="F255" s="36">
        <f t="shared" si="44"/>
        <v>4.9914262225000003</v>
      </c>
      <c r="G255" s="36">
        <f t="shared" si="45"/>
        <v>11.151594894998377</v>
      </c>
      <c r="H255" s="36">
        <f t="shared" si="46"/>
        <v>24.914335734660622</v>
      </c>
      <c r="I255" s="36">
        <f t="shared" si="47"/>
        <v>1.8035801440093566E-2</v>
      </c>
      <c r="J255" s="36">
        <f t="shared" si="48"/>
        <v>4.0294685787385043E-2</v>
      </c>
      <c r="K255" s="36">
        <f t="shared" ca="1" si="49"/>
        <v>9.8399859116136482E-3</v>
      </c>
      <c r="L255" s="36">
        <f t="shared" ca="1" si="50"/>
        <v>3.1230167291482249E-6</v>
      </c>
      <c r="M255" s="36">
        <f t="shared" ca="1" si="51"/>
        <v>41731579826.134369</v>
      </c>
      <c r="N255" s="36">
        <f t="shared" ca="1" si="52"/>
        <v>10265646363.708881</v>
      </c>
      <c r="O255" s="36">
        <f t="shared" ca="1" si="53"/>
        <v>151555537.7412214</v>
      </c>
      <c r="P255" s="45">
        <f t="shared" ca="1" si="54"/>
        <v>-1.7672059102289764E-3</v>
      </c>
      <c r="Q255" s="45"/>
      <c r="R255" s="45"/>
      <c r="S255" s="45"/>
      <c r="T255" s="45"/>
    </row>
    <row r="256" spans="1:20" x14ac:dyDescent="0.2">
      <c r="A256" s="106">
        <v>22342</v>
      </c>
      <c r="B256" s="106">
        <v>9.2274400012684055E-3</v>
      </c>
      <c r="D256" s="92">
        <f t="shared" si="42"/>
        <v>2.2342</v>
      </c>
      <c r="E256" s="92">
        <f t="shared" si="43"/>
        <v>9.2274400012684055E-3</v>
      </c>
      <c r="F256" s="36">
        <f t="shared" si="44"/>
        <v>4.9916496399999994</v>
      </c>
      <c r="G256" s="36">
        <f t="shared" si="45"/>
        <v>11.152343625687999</v>
      </c>
      <c r="H256" s="36">
        <f t="shared" si="46"/>
        <v>24.916566128512123</v>
      </c>
      <c r="I256" s="36">
        <f t="shared" si="47"/>
        <v>2.061594645083387E-2</v>
      </c>
      <c r="J256" s="36">
        <f t="shared" si="48"/>
        <v>4.6060147560453034E-2</v>
      </c>
      <c r="K256" s="36">
        <f t="shared" ca="1" si="49"/>
        <v>9.8403173000515716E-3</v>
      </c>
      <c r="L256" s="36">
        <f t="shared" ca="1" si="50"/>
        <v>3.7561858336375027E-7</v>
      </c>
      <c r="M256" s="36">
        <f t="shared" ca="1" si="51"/>
        <v>41726457319.142174</v>
      </c>
      <c r="N256" s="36">
        <f t="shared" ca="1" si="52"/>
        <v>10264367868.250778</v>
      </c>
      <c r="O256" s="36">
        <f t="shared" ca="1" si="53"/>
        <v>151536430.87304735</v>
      </c>
      <c r="P256" s="45">
        <f t="shared" ca="1" si="54"/>
        <v>-6.1287729878316613E-4</v>
      </c>
    </row>
    <row r="257" spans="1:20" x14ac:dyDescent="0.2">
      <c r="A257" s="107">
        <v>22342</v>
      </c>
      <c r="B257" s="107">
        <v>1.722744000289822E-2</v>
      </c>
      <c r="C257" s="45"/>
      <c r="D257" s="92">
        <f t="shared" si="42"/>
        <v>2.2342</v>
      </c>
      <c r="E257" s="92">
        <f t="shared" si="43"/>
        <v>1.722744000289822E-2</v>
      </c>
      <c r="F257" s="36">
        <f t="shared" si="44"/>
        <v>4.9916496399999994</v>
      </c>
      <c r="G257" s="36">
        <f t="shared" si="45"/>
        <v>11.152343625687999</v>
      </c>
      <c r="H257" s="36">
        <f t="shared" si="46"/>
        <v>24.916566128512123</v>
      </c>
      <c r="I257" s="36">
        <f t="shared" si="47"/>
        <v>3.84895464544752E-2</v>
      </c>
      <c r="J257" s="36">
        <f t="shared" si="48"/>
        <v>8.5993344688588491E-2</v>
      </c>
      <c r="K257" s="36">
        <f t="shared" ca="1" si="49"/>
        <v>9.8403173000515716E-3</v>
      </c>
      <c r="L257" s="36">
        <f t="shared" ca="1" si="50"/>
        <v>5.4569581826912372E-5</v>
      </c>
      <c r="M257" s="36">
        <f t="shared" ca="1" si="51"/>
        <v>41726457319.142174</v>
      </c>
      <c r="N257" s="36">
        <f t="shared" ca="1" si="52"/>
        <v>10264367868.250778</v>
      </c>
      <c r="O257" s="36">
        <f t="shared" ca="1" si="53"/>
        <v>151536430.87304735</v>
      </c>
      <c r="P257" s="45">
        <f t="shared" ca="1" si="54"/>
        <v>7.3871227028466484E-3</v>
      </c>
      <c r="Q257" s="45"/>
      <c r="R257" s="45"/>
      <c r="S257" s="45"/>
      <c r="T257" s="45"/>
    </row>
    <row r="258" spans="1:20" x14ac:dyDescent="0.2">
      <c r="A258" s="106">
        <v>23223.5</v>
      </c>
      <c r="B258" s="106">
        <v>4.8930199991445988E-3</v>
      </c>
      <c r="D258" s="92">
        <f t="shared" si="42"/>
        <v>2.3223500000000001</v>
      </c>
      <c r="E258" s="92">
        <f t="shared" si="43"/>
        <v>4.8930199991445988E-3</v>
      </c>
      <c r="F258" s="36">
        <f t="shared" si="44"/>
        <v>5.393309522500001</v>
      </c>
      <c r="G258" s="36">
        <f t="shared" si="45"/>
        <v>12.525152369577878</v>
      </c>
      <c r="H258" s="36">
        <f t="shared" si="46"/>
        <v>29.08778760548919</v>
      </c>
      <c r="I258" s="36">
        <f t="shared" si="47"/>
        <v>1.136330499501346E-2</v>
      </c>
      <c r="J258" s="36">
        <f t="shared" si="48"/>
        <v>2.6389571355169509E-2</v>
      </c>
      <c r="K258" s="36">
        <f t="shared" ca="1" si="49"/>
        <v>1.0454313935478837E-2</v>
      </c>
      <c r="L258" s="36">
        <f t="shared" ca="1" si="50"/>
        <v>3.0927990246307957E-5</v>
      </c>
      <c r="M258" s="36">
        <f t="shared" ca="1" si="51"/>
        <v>33379043413.874619</v>
      </c>
      <c r="N258" s="36">
        <f t="shared" ca="1" si="52"/>
        <v>8183186523.3732433</v>
      </c>
      <c r="O258" s="36">
        <f t="shared" ca="1" si="53"/>
        <v>120462610.29883337</v>
      </c>
      <c r="P258" s="45">
        <f t="shared" ca="1" si="54"/>
        <v>-5.5612939363342377E-3</v>
      </c>
    </row>
    <row r="259" spans="1:20" x14ac:dyDescent="0.2">
      <c r="A259" s="107">
        <v>23266.5</v>
      </c>
      <c r="B259" s="107">
        <v>3.1937800013110973E-3</v>
      </c>
      <c r="C259" s="45"/>
      <c r="D259" s="92">
        <f t="shared" si="42"/>
        <v>2.3266499999999999</v>
      </c>
      <c r="E259" s="92">
        <f t="shared" si="43"/>
        <v>3.1937800013110973E-3</v>
      </c>
      <c r="F259" s="36">
        <f t="shared" si="44"/>
        <v>5.4133002224999993</v>
      </c>
      <c r="G259" s="36">
        <f t="shared" si="45"/>
        <v>12.594854962679623</v>
      </c>
      <c r="H259" s="36">
        <f t="shared" si="46"/>
        <v>29.30381929891854</v>
      </c>
      <c r="I259" s="36">
        <f t="shared" si="47"/>
        <v>7.4308082400504644E-3</v>
      </c>
      <c r="J259" s="36">
        <f t="shared" si="48"/>
        <v>1.7288889991713411E-2</v>
      </c>
      <c r="K259" s="36">
        <f t="shared" ca="1" si="49"/>
        <v>1.0485786589698603E-2</v>
      </c>
      <c r="L259" s="36">
        <f t="shared" ca="1" si="50"/>
        <v>5.3173360085086789E-5</v>
      </c>
      <c r="M259" s="36">
        <f t="shared" ca="1" si="51"/>
        <v>33005569637.849308</v>
      </c>
      <c r="N259" s="36">
        <f t="shared" ca="1" si="52"/>
        <v>8090185533.5730572</v>
      </c>
      <c r="O259" s="36">
        <f t="shared" ca="1" si="53"/>
        <v>119075524.28252967</v>
      </c>
      <c r="P259" s="45">
        <f t="shared" ca="1" si="54"/>
        <v>-7.2920065883875056E-3</v>
      </c>
      <c r="Q259" s="45"/>
      <c r="R259" s="45"/>
      <c r="S259" s="45"/>
      <c r="T259" s="45"/>
    </row>
    <row r="260" spans="1:20" x14ac:dyDescent="0.2">
      <c r="A260" s="106">
        <v>23477</v>
      </c>
      <c r="B260" s="106">
        <v>8.4656399994855747E-3</v>
      </c>
      <c r="D260" s="92">
        <f t="shared" si="42"/>
        <v>2.3477000000000001</v>
      </c>
      <c r="E260" s="92">
        <f t="shared" si="43"/>
        <v>8.4656399994855747E-3</v>
      </c>
      <c r="F260" s="36">
        <f t="shared" si="44"/>
        <v>5.5116952900000005</v>
      </c>
      <c r="G260" s="36">
        <f t="shared" si="45"/>
        <v>12.939807032333002</v>
      </c>
      <c r="H260" s="36">
        <f t="shared" si="46"/>
        <v>30.378784969808191</v>
      </c>
      <c r="I260" s="36">
        <f t="shared" si="47"/>
        <v>1.9874783026792284E-2</v>
      </c>
      <c r="J260" s="36">
        <f t="shared" si="48"/>
        <v>4.6660028112000249E-2</v>
      </c>
      <c r="K260" s="36">
        <f t="shared" ca="1" si="49"/>
        <v>1.0641898677047939E-2</v>
      </c>
      <c r="L260" s="36">
        <f t="shared" ca="1" si="50"/>
        <v>4.7361018316654907E-6</v>
      </c>
      <c r="M260" s="36">
        <f t="shared" ca="1" si="51"/>
        <v>31220543739.143799</v>
      </c>
      <c r="N260" s="36">
        <f t="shared" ca="1" si="52"/>
        <v>7645838235.424346</v>
      </c>
      <c r="O260" s="36">
        <f t="shared" ca="1" si="53"/>
        <v>112450209.34421211</v>
      </c>
      <c r="P260" s="45">
        <f t="shared" ca="1" si="54"/>
        <v>-2.1762586775623642E-3</v>
      </c>
    </row>
    <row r="261" spans="1:20" x14ac:dyDescent="0.2">
      <c r="A261" s="107">
        <v>23481.5</v>
      </c>
      <c r="B261" s="107">
        <v>7.7675799984717742E-3</v>
      </c>
      <c r="C261" s="45"/>
      <c r="D261" s="92">
        <f t="shared" si="42"/>
        <v>2.34815</v>
      </c>
      <c r="E261" s="92">
        <f t="shared" si="43"/>
        <v>7.7675799984717742E-3</v>
      </c>
      <c r="F261" s="36">
        <f t="shared" si="44"/>
        <v>5.5138084224999995</v>
      </c>
      <c r="G261" s="36">
        <f t="shared" si="45"/>
        <v>12.947249247293373</v>
      </c>
      <c r="H261" s="36">
        <f t="shared" si="46"/>
        <v>30.402083320031931</v>
      </c>
      <c r="I261" s="36">
        <f t="shared" si="47"/>
        <v>1.8239442973411495E-2</v>
      </c>
      <c r="J261" s="36">
        <f t="shared" si="48"/>
        <v>4.2828948018016205E-2</v>
      </c>
      <c r="K261" s="36">
        <f t="shared" ca="1" si="49"/>
        <v>1.0645273021959896E-2</v>
      </c>
      <c r="L261" s="36">
        <f t="shared" ca="1" si="50"/>
        <v>8.2811171374322079E-6</v>
      </c>
      <c r="M261" s="36">
        <f t="shared" ca="1" si="51"/>
        <v>31183160248.145702</v>
      </c>
      <c r="N261" s="36">
        <f t="shared" ca="1" si="52"/>
        <v>7636535131.2022657</v>
      </c>
      <c r="O261" s="36">
        <f t="shared" ca="1" si="53"/>
        <v>112311534.65327106</v>
      </c>
      <c r="P261" s="45">
        <f t="shared" ca="1" si="54"/>
        <v>-2.8776930234881218E-3</v>
      </c>
      <c r="Q261" s="45"/>
      <c r="R261" s="45"/>
      <c r="S261" s="45"/>
      <c r="T261" s="45"/>
    </row>
    <row r="262" spans="1:20" x14ac:dyDescent="0.2">
      <c r="A262" s="106">
        <v>23482</v>
      </c>
      <c r="B262" s="106">
        <v>8.5322400045697577E-3</v>
      </c>
      <c r="D262" s="92">
        <f t="shared" si="42"/>
        <v>2.3481999999999998</v>
      </c>
      <c r="E262" s="92">
        <f t="shared" si="43"/>
        <v>8.5322400045697577E-3</v>
      </c>
      <c r="F262" s="36">
        <f t="shared" si="44"/>
        <v>5.5140432399999995</v>
      </c>
      <c r="G262" s="36">
        <f t="shared" si="45"/>
        <v>12.948076336167999</v>
      </c>
      <c r="H262" s="36">
        <f t="shared" si="46"/>
        <v>30.404672852589691</v>
      </c>
      <c r="I262" s="36">
        <f t="shared" si="47"/>
        <v>2.0035405978730703E-2</v>
      </c>
      <c r="J262" s="36">
        <f t="shared" si="48"/>
        <v>4.7047140319255436E-2</v>
      </c>
      <c r="K262" s="36">
        <f t="shared" ca="1" si="49"/>
        <v>1.0645648044861952E-2</v>
      </c>
      <c r="L262" s="36">
        <f t="shared" ca="1" si="50"/>
        <v>4.4664935447716909E-6</v>
      </c>
      <c r="M262" s="36">
        <f t="shared" ca="1" si="51"/>
        <v>31179008515.187222</v>
      </c>
      <c r="N262" s="36">
        <f t="shared" ca="1" si="52"/>
        <v>7635501954.9732933</v>
      </c>
      <c r="O262" s="36">
        <f t="shared" ca="1" si="53"/>
        <v>112296133.93248469</v>
      </c>
      <c r="P262" s="45">
        <f t="shared" ca="1" si="54"/>
        <v>-2.1134080402921938E-3</v>
      </c>
    </row>
    <row r="263" spans="1:20" x14ac:dyDescent="0.2">
      <c r="A263" s="107">
        <v>23482.5</v>
      </c>
      <c r="B263" s="107">
        <v>8.096900004602503E-3</v>
      </c>
      <c r="C263" s="45"/>
      <c r="D263" s="92">
        <f t="shared" si="42"/>
        <v>2.3482500000000002</v>
      </c>
      <c r="E263" s="92">
        <f t="shared" si="43"/>
        <v>8.096900004602503E-3</v>
      </c>
      <c r="F263" s="36">
        <f t="shared" si="44"/>
        <v>5.5142780625000007</v>
      </c>
      <c r="G263" s="36">
        <f t="shared" si="45"/>
        <v>12.948903460265628</v>
      </c>
      <c r="H263" s="36">
        <f t="shared" si="46"/>
        <v>30.407262550568763</v>
      </c>
      <c r="I263" s="36">
        <f t="shared" si="47"/>
        <v>1.9013545435807831E-2</v>
      </c>
      <c r="J263" s="36">
        <f t="shared" si="48"/>
        <v>4.464855806963574E-2</v>
      </c>
      <c r="K263" s="36">
        <f t="shared" ca="1" si="49"/>
        <v>1.0646023086901931E-2</v>
      </c>
      <c r="L263" s="36">
        <f t="shared" ca="1" si="50"/>
        <v>6.4980284887117367E-6</v>
      </c>
      <c r="M263" s="36">
        <f t="shared" ca="1" si="51"/>
        <v>31174857179.792622</v>
      </c>
      <c r="N263" s="36">
        <f t="shared" ca="1" si="52"/>
        <v>7634468879.125206</v>
      </c>
      <c r="O263" s="36">
        <f t="shared" ca="1" si="53"/>
        <v>112280734.72699256</v>
      </c>
      <c r="P263" s="45">
        <f t="shared" ca="1" si="54"/>
        <v>-2.5491230822994281E-3</v>
      </c>
      <c r="Q263" s="45"/>
      <c r="R263" s="45"/>
      <c r="S263" s="45"/>
      <c r="T263" s="45"/>
    </row>
    <row r="264" spans="1:20" x14ac:dyDescent="0.2">
      <c r="A264" s="106">
        <v>23485.5</v>
      </c>
      <c r="B264" s="106">
        <v>8.3648600048036315E-3</v>
      </c>
      <c r="D264" s="92">
        <f t="shared" si="42"/>
        <v>2.3485499999999999</v>
      </c>
      <c r="E264" s="92">
        <f t="shared" si="43"/>
        <v>8.3648600048036315E-3</v>
      </c>
      <c r="F264" s="36">
        <f t="shared" si="44"/>
        <v>5.5156871024999994</v>
      </c>
      <c r="G264" s="36">
        <f t="shared" si="45"/>
        <v>12.953866944576372</v>
      </c>
      <c r="H264" s="36">
        <f t="shared" si="46"/>
        <v>30.422804212684838</v>
      </c>
      <c r="I264" s="36">
        <f t="shared" si="47"/>
        <v>1.9645291964281567E-2</v>
      </c>
      <c r="J264" s="36">
        <f t="shared" si="48"/>
        <v>4.6137950442713474E-2</v>
      </c>
      <c r="K264" s="36">
        <f t="shared" ca="1" si="49"/>
        <v>1.0648273741038172E-2</v>
      </c>
      <c r="L264" s="36">
        <f t="shared" ca="1" si="50"/>
        <v>5.2139782908245817E-6</v>
      </c>
      <c r="M264" s="36">
        <f t="shared" ca="1" si="51"/>
        <v>31149957514.913136</v>
      </c>
      <c r="N264" s="36">
        <f t="shared" ca="1" si="52"/>
        <v>7628272531.6889935</v>
      </c>
      <c r="O264" s="36">
        <f t="shared" ca="1" si="53"/>
        <v>112188371.30994177</v>
      </c>
      <c r="P264" s="45">
        <f t="shared" ca="1" si="54"/>
        <v>-2.2834137362345401E-3</v>
      </c>
    </row>
    <row r="265" spans="1:20" x14ac:dyDescent="0.2">
      <c r="A265" s="107">
        <v>23486</v>
      </c>
      <c r="B265" s="107">
        <v>8.499520001350902E-3</v>
      </c>
      <c r="C265" s="45"/>
      <c r="D265" s="92">
        <f t="shared" si="42"/>
        <v>2.3485999999999998</v>
      </c>
      <c r="E265" s="92">
        <f t="shared" si="43"/>
        <v>8.499520001350902E-3</v>
      </c>
      <c r="F265" s="36">
        <f t="shared" si="44"/>
        <v>5.5159219599999991</v>
      </c>
      <c r="G265" s="36">
        <f t="shared" si="45"/>
        <v>12.954694315255997</v>
      </c>
      <c r="H265" s="36">
        <f t="shared" si="46"/>
        <v>30.425395068810232</v>
      </c>
      <c r="I265" s="36">
        <f t="shared" si="47"/>
        <v>1.9961972675172728E-2</v>
      </c>
      <c r="J265" s="36">
        <f t="shared" si="48"/>
        <v>4.6882689024910662E-2</v>
      </c>
      <c r="K265" s="36">
        <f t="shared" ca="1" si="49"/>
        <v>1.0648648917043611E-2</v>
      </c>
      <c r="L265" s="36">
        <f t="shared" ca="1" si="50"/>
        <v>4.6187550962665201E-6</v>
      </c>
      <c r="M265" s="36">
        <f t="shared" ca="1" si="51"/>
        <v>31145808961.788761</v>
      </c>
      <c r="N265" s="36">
        <f t="shared" ca="1" si="52"/>
        <v>7627240158.3339291</v>
      </c>
      <c r="O265" s="36">
        <f t="shared" ca="1" si="53"/>
        <v>112172982.70886859</v>
      </c>
      <c r="P265" s="45">
        <f t="shared" ca="1" si="54"/>
        <v>-2.1491289156927093E-3</v>
      </c>
      <c r="Q265" s="45"/>
      <c r="R265" s="45"/>
      <c r="S265" s="45"/>
      <c r="T265" s="45"/>
    </row>
    <row r="266" spans="1:20" x14ac:dyDescent="0.2">
      <c r="A266" s="106">
        <v>23659.5</v>
      </c>
      <c r="B266" s="106">
        <v>7.7565399988088757E-3</v>
      </c>
      <c r="D266" s="92">
        <f t="shared" si="42"/>
        <v>2.3659500000000002</v>
      </c>
      <c r="E266" s="92">
        <f t="shared" si="43"/>
        <v>7.7565399988088757E-3</v>
      </c>
      <c r="F266" s="36">
        <f t="shared" si="44"/>
        <v>5.597719402500001</v>
      </c>
      <c r="G266" s="36">
        <f t="shared" si="45"/>
        <v>13.243924220344878</v>
      </c>
      <c r="H266" s="36">
        <f t="shared" si="46"/>
        <v>31.334462509124968</v>
      </c>
      <c r="I266" s="36">
        <f t="shared" si="47"/>
        <v>1.8351585810181863E-2</v>
      </c>
      <c r="J266" s="36">
        <f t="shared" si="48"/>
        <v>4.3418934447599783E-2</v>
      </c>
      <c r="K266" s="36">
        <f t="shared" ca="1" si="49"/>
        <v>1.077999050043699E-2</v>
      </c>
      <c r="L266" s="36">
        <f t="shared" ca="1" si="50"/>
        <v>9.1412529357952971E-6</v>
      </c>
      <c r="M266" s="36">
        <f t="shared" ca="1" si="51"/>
        <v>29730085392.745697</v>
      </c>
      <c r="N266" s="36">
        <f t="shared" ca="1" si="52"/>
        <v>7275021445.8759222</v>
      </c>
      <c r="O266" s="36">
        <f t="shared" ca="1" si="53"/>
        <v>106923926.84869583</v>
      </c>
      <c r="P266" s="45">
        <f t="shared" ca="1" si="54"/>
        <v>-3.0234505016281145E-3</v>
      </c>
    </row>
    <row r="267" spans="1:20" x14ac:dyDescent="0.2">
      <c r="A267" s="107">
        <v>23723.5</v>
      </c>
      <c r="B267" s="107">
        <v>7.5530199974309653E-3</v>
      </c>
      <c r="C267" s="45"/>
      <c r="D267" s="92">
        <f t="shared" si="42"/>
        <v>2.37235</v>
      </c>
      <c r="E267" s="92">
        <f t="shared" si="43"/>
        <v>7.5530199974309653E-3</v>
      </c>
      <c r="F267" s="36">
        <f t="shared" si="44"/>
        <v>5.6280445224999998</v>
      </c>
      <c r="G267" s="36">
        <f t="shared" si="45"/>
        <v>13.351691422952873</v>
      </c>
      <c r="H267" s="36">
        <f t="shared" si="46"/>
        <v>31.67488514724225</v>
      </c>
      <c r="I267" s="36">
        <f t="shared" si="47"/>
        <v>1.7918406990905349E-2</v>
      </c>
      <c r="J267" s="36">
        <f t="shared" si="48"/>
        <v>4.2508732824874301E-2</v>
      </c>
      <c r="K267" s="36">
        <f t="shared" ca="1" si="49"/>
        <v>1.0829021061806013E-2</v>
      </c>
      <c r="L267" s="36">
        <f t="shared" ca="1" si="50"/>
        <v>1.0732182973786445E-5</v>
      </c>
      <c r="M267" s="36">
        <f t="shared" ca="1" si="51"/>
        <v>29219738263.475636</v>
      </c>
      <c r="N267" s="36">
        <f t="shared" ca="1" si="52"/>
        <v>7148095170.4614944</v>
      </c>
      <c r="O267" s="36">
        <f t="shared" ca="1" si="53"/>
        <v>105032934.46006711</v>
      </c>
      <c r="P267" s="45">
        <f t="shared" ca="1" si="54"/>
        <v>-3.2760010643750476E-3</v>
      </c>
      <c r="Q267" s="45"/>
      <c r="R267" s="45"/>
      <c r="S267" s="45"/>
      <c r="T267" s="45"/>
    </row>
    <row r="268" spans="1:20" x14ac:dyDescent="0.2">
      <c r="A268" s="106">
        <v>23959</v>
      </c>
      <c r="B268" s="106">
        <v>1.2397880003845785E-2</v>
      </c>
      <c r="D268" s="92">
        <f t="shared" si="42"/>
        <v>2.3959000000000001</v>
      </c>
      <c r="E268" s="92">
        <f t="shared" si="43"/>
        <v>1.2397880003845785E-2</v>
      </c>
      <c r="F268" s="36">
        <f t="shared" si="44"/>
        <v>5.7403368100000005</v>
      </c>
      <c r="G268" s="36">
        <f t="shared" si="45"/>
        <v>13.753272963079002</v>
      </c>
      <c r="H268" s="36">
        <f t="shared" si="46"/>
        <v>32.951466692240984</v>
      </c>
      <c r="I268" s="36">
        <f t="shared" si="47"/>
        <v>2.9704080701214119E-2</v>
      </c>
      <c r="J268" s="36">
        <f t="shared" si="48"/>
        <v>7.1168006952038912E-2</v>
      </c>
      <c r="K268" s="36">
        <f t="shared" ca="1" si="49"/>
        <v>1.1012137887113312E-2</v>
      </c>
      <c r="L268" s="36">
        <f t="shared" ca="1" si="50"/>
        <v>1.9202812140861952E-6</v>
      </c>
      <c r="M268" s="36">
        <f t="shared" ca="1" si="51"/>
        <v>27395881801.949913</v>
      </c>
      <c r="N268" s="36">
        <f t="shared" ca="1" si="52"/>
        <v>6694689748.0914202</v>
      </c>
      <c r="O268" s="36">
        <f t="shared" ca="1" si="53"/>
        <v>98280540.040963054</v>
      </c>
      <c r="P268" s="45">
        <f t="shared" ca="1" si="54"/>
        <v>1.3857421167324732E-3</v>
      </c>
    </row>
    <row r="269" spans="1:20" x14ac:dyDescent="0.2">
      <c r="A269" s="107">
        <v>24657.5</v>
      </c>
      <c r="B269" s="107">
        <v>1.4457900004344992E-2</v>
      </c>
      <c r="C269" s="45"/>
      <c r="D269" s="92">
        <f t="shared" si="42"/>
        <v>2.4657499999999999</v>
      </c>
      <c r="E269" s="92">
        <f t="shared" si="43"/>
        <v>1.4457900004344992E-2</v>
      </c>
      <c r="F269" s="36">
        <f t="shared" si="44"/>
        <v>6.0799230624999998</v>
      </c>
      <c r="G269" s="36">
        <f t="shared" si="45"/>
        <v>14.991570291359373</v>
      </c>
      <c r="H269" s="36">
        <f t="shared" si="46"/>
        <v>36.965464445919373</v>
      </c>
      <c r="I269" s="36">
        <f t="shared" si="47"/>
        <v>3.564956693571366E-2</v>
      </c>
      <c r="J269" s="36">
        <f t="shared" si="48"/>
        <v>8.7902919671735955E-2</v>
      </c>
      <c r="K269" s="36">
        <f t="shared" ca="1" si="49"/>
        <v>1.1580238957413634E-2</v>
      </c>
      <c r="L269" s="36">
        <f t="shared" ca="1" si="50"/>
        <v>8.2809331010260813E-6</v>
      </c>
      <c r="M269" s="36">
        <f t="shared" ca="1" si="51"/>
        <v>22465944749.23003</v>
      </c>
      <c r="N269" s="36">
        <f t="shared" ca="1" si="52"/>
        <v>5470867014.8016644</v>
      </c>
      <c r="O269" s="36">
        <f t="shared" ca="1" si="53"/>
        <v>80077438.576411054</v>
      </c>
      <c r="P269" s="45">
        <f t="shared" ca="1" si="54"/>
        <v>2.8776610469313582E-3</v>
      </c>
      <c r="Q269" s="45"/>
      <c r="R269" s="45"/>
      <c r="S269" s="45"/>
      <c r="T269" s="45"/>
    </row>
    <row r="270" spans="1:20" x14ac:dyDescent="0.2">
      <c r="A270" s="106">
        <v>24901</v>
      </c>
      <c r="B270" s="106">
        <v>1.4777320000575855E-2</v>
      </c>
      <c r="D270" s="92">
        <f t="shared" si="42"/>
        <v>2.4901</v>
      </c>
      <c r="E270" s="92">
        <f t="shared" si="43"/>
        <v>1.4777320000575855E-2</v>
      </c>
      <c r="F270" s="36">
        <f t="shared" si="44"/>
        <v>6.2005980100000002</v>
      </c>
      <c r="G270" s="36">
        <f t="shared" si="45"/>
        <v>15.440109104701001</v>
      </c>
      <c r="H270" s="36">
        <f t="shared" si="46"/>
        <v>38.447415681615965</v>
      </c>
      <c r="I270" s="36">
        <f t="shared" si="47"/>
        <v>3.6797004533433937E-2</v>
      </c>
      <c r="J270" s="36">
        <f t="shared" si="48"/>
        <v>9.1628220988703851E-2</v>
      </c>
      <c r="K270" s="36">
        <f t="shared" ca="1" si="49"/>
        <v>1.1787060947801218E-2</v>
      </c>
      <c r="L270" s="36">
        <f t="shared" ca="1" si="50"/>
        <v>8.9416492027006712E-6</v>
      </c>
      <c r="M270" s="36">
        <f t="shared" ca="1" si="51"/>
        <v>20907703253.800812</v>
      </c>
      <c r="N270" s="36">
        <f t="shared" ca="1" si="52"/>
        <v>5084657275.4489365</v>
      </c>
      <c r="O270" s="36">
        <f t="shared" ca="1" si="53"/>
        <v>74340962.232678026</v>
      </c>
      <c r="P270" s="45">
        <f t="shared" ca="1" si="54"/>
        <v>2.9902590527746374E-3</v>
      </c>
    </row>
    <row r="271" spans="1:20" x14ac:dyDescent="0.2">
      <c r="A271" s="107">
        <v>24969.5</v>
      </c>
      <c r="B271" s="107">
        <v>5.9657399979187176E-3</v>
      </c>
      <c r="C271" s="45"/>
      <c r="D271" s="92">
        <f t="shared" si="42"/>
        <v>2.49695</v>
      </c>
      <c r="E271" s="92">
        <f t="shared" si="43"/>
        <v>5.9657399979187176E-3</v>
      </c>
      <c r="F271" s="36">
        <f t="shared" si="44"/>
        <v>6.2347593024999997</v>
      </c>
      <c r="G271" s="36">
        <f t="shared" si="45"/>
        <v>15.567882240377374</v>
      </c>
      <c r="H271" s="36">
        <f t="shared" si="46"/>
        <v>38.872223560110285</v>
      </c>
      <c r="I271" s="36">
        <f t="shared" si="47"/>
        <v>1.4896154487803142E-2</v>
      </c>
      <c r="J271" s="36">
        <f t="shared" si="48"/>
        <v>3.7194952948320058E-2</v>
      </c>
      <c r="K271" s="36">
        <f t="shared" ca="1" si="49"/>
        <v>1.1846060935404204E-2</v>
      </c>
      <c r="L271" s="36">
        <f t="shared" ca="1" si="50"/>
        <v>3.4578174327830193E-5</v>
      </c>
      <c r="M271" s="36">
        <f t="shared" ca="1" si="51"/>
        <v>20483638262.55584</v>
      </c>
      <c r="N271" s="36">
        <f t="shared" ca="1" si="52"/>
        <v>4979610908.690321</v>
      </c>
      <c r="O271" s="36">
        <f t="shared" ca="1" si="53"/>
        <v>72781436.02952303</v>
      </c>
      <c r="P271" s="45">
        <f t="shared" ca="1" si="54"/>
        <v>-5.8803209374854865E-3</v>
      </c>
      <c r="Q271" s="45"/>
      <c r="R271" s="45"/>
      <c r="S271" s="45"/>
      <c r="T271" s="45"/>
    </row>
    <row r="272" spans="1:20" x14ac:dyDescent="0.2">
      <c r="A272" s="106">
        <v>25029</v>
      </c>
      <c r="B272" s="106">
        <v>9.370280007715337E-3</v>
      </c>
      <c r="D272" s="92">
        <f t="shared" si="42"/>
        <v>2.5028999999999999</v>
      </c>
      <c r="E272" s="92">
        <f t="shared" si="43"/>
        <v>9.370280007715337E-3</v>
      </c>
      <c r="F272" s="36">
        <f t="shared" si="44"/>
        <v>6.2645084099999995</v>
      </c>
      <c r="G272" s="36">
        <f t="shared" si="45"/>
        <v>15.679438099388998</v>
      </c>
      <c r="H272" s="36">
        <f t="shared" si="46"/>
        <v>39.244065618960718</v>
      </c>
      <c r="I272" s="36">
        <f t="shared" si="47"/>
        <v>2.3452873831310717E-2</v>
      </c>
      <c r="J272" s="36">
        <f t="shared" si="48"/>
        <v>5.8700197912387592E-2</v>
      </c>
      <c r="K272" s="36">
        <f t="shared" ca="1" si="49"/>
        <v>1.189760060865953E-2</v>
      </c>
      <c r="L272" s="36">
        <f t="shared" ca="1" si="50"/>
        <v>6.3873494199569181E-6</v>
      </c>
      <c r="M272" s="36">
        <f t="shared" ca="1" si="51"/>
        <v>20120298490.217373</v>
      </c>
      <c r="N272" s="36">
        <f t="shared" ca="1" si="52"/>
        <v>4889627691.4834013</v>
      </c>
      <c r="O272" s="36">
        <f t="shared" ca="1" si="53"/>
        <v>71445808.15817897</v>
      </c>
      <c r="P272" s="45">
        <f t="shared" ca="1" si="54"/>
        <v>-2.5273206009441933E-3</v>
      </c>
    </row>
    <row r="273" spans="1:20" x14ac:dyDescent="0.2">
      <c r="A273" s="107">
        <v>25170</v>
      </c>
      <c r="B273" s="107">
        <v>9.9843999996664934E-3</v>
      </c>
      <c r="C273" s="45"/>
      <c r="D273" s="92">
        <f t="shared" si="42"/>
        <v>2.5169999999999999</v>
      </c>
      <c r="E273" s="92">
        <f t="shared" si="43"/>
        <v>9.9843999996664934E-3</v>
      </c>
      <c r="F273" s="36">
        <f t="shared" si="44"/>
        <v>6.3352889999999995</v>
      </c>
      <c r="G273" s="36">
        <f t="shared" si="45"/>
        <v>15.945922412999998</v>
      </c>
      <c r="H273" s="36">
        <f t="shared" si="46"/>
        <v>40.135886713520996</v>
      </c>
      <c r="I273" s="36">
        <f t="shared" si="47"/>
        <v>2.5130734799160562E-2</v>
      </c>
      <c r="J273" s="36">
        <f t="shared" si="48"/>
        <v>6.3254059489487133E-2</v>
      </c>
      <c r="K273" s="36">
        <f t="shared" ca="1" si="49"/>
        <v>1.2020818718376319E-2</v>
      </c>
      <c r="L273" s="36">
        <f t="shared" ca="1" si="50"/>
        <v>4.1470011979117694E-6</v>
      </c>
      <c r="M273" s="36">
        <f t="shared" ca="1" si="51"/>
        <v>19277643478.170811</v>
      </c>
      <c r="N273" s="36">
        <f t="shared" ca="1" si="52"/>
        <v>4681015535.9248981</v>
      </c>
      <c r="O273" s="36">
        <f t="shared" ca="1" si="53"/>
        <v>68350353.406402007</v>
      </c>
      <c r="P273" s="45">
        <f t="shared" ca="1" si="54"/>
        <v>-2.0364187187098259E-3</v>
      </c>
      <c r="Q273" s="45"/>
      <c r="R273" s="45"/>
      <c r="S273" s="45"/>
      <c r="T273" s="45"/>
    </row>
    <row r="274" spans="1:20" x14ac:dyDescent="0.2">
      <c r="A274" s="106">
        <v>25230</v>
      </c>
      <c r="B274" s="106">
        <v>1.5543599998636637E-2</v>
      </c>
      <c r="D274" s="92">
        <f t="shared" si="42"/>
        <v>2.5230000000000001</v>
      </c>
      <c r="E274" s="92">
        <f t="shared" si="43"/>
        <v>1.5543599998636637E-2</v>
      </c>
      <c r="F274" s="36">
        <f t="shared" si="44"/>
        <v>6.3655290000000004</v>
      </c>
      <c r="G274" s="36">
        <f t="shared" si="45"/>
        <v>16.060229667000002</v>
      </c>
      <c r="H274" s="36">
        <f t="shared" si="46"/>
        <v>40.519959449841004</v>
      </c>
      <c r="I274" s="36">
        <f t="shared" si="47"/>
        <v>3.9216502796560235E-2</v>
      </c>
      <c r="J274" s="36">
        <f t="shared" si="48"/>
        <v>9.8943236555721473E-2</v>
      </c>
      <c r="K274" s="36">
        <f t="shared" ca="1" si="49"/>
        <v>1.2073713563253131E-2</v>
      </c>
      <c r="L274" s="36">
        <f t="shared" ca="1" si="50"/>
        <v>1.204011187445845E-5</v>
      </c>
      <c r="M274" s="36">
        <f t="shared" ca="1" si="51"/>
        <v>18926811013.424046</v>
      </c>
      <c r="N274" s="36">
        <f t="shared" ca="1" si="52"/>
        <v>4594194118.5501013</v>
      </c>
      <c r="O274" s="36">
        <f t="shared" ca="1" si="53"/>
        <v>67062491.767008334</v>
      </c>
      <c r="P274" s="45">
        <f t="shared" ca="1" si="54"/>
        <v>3.4698864353835054E-3</v>
      </c>
    </row>
    <row r="275" spans="1:20" x14ac:dyDescent="0.2">
      <c r="A275" s="107">
        <v>25371</v>
      </c>
      <c r="B275" s="107">
        <v>1.3157720000890549E-2</v>
      </c>
      <c r="C275" s="45"/>
      <c r="D275" s="92">
        <f t="shared" si="42"/>
        <v>2.5371000000000001</v>
      </c>
      <c r="E275" s="92">
        <f t="shared" si="43"/>
        <v>1.3157720000890549E-2</v>
      </c>
      <c r="F275" s="36">
        <f t="shared" si="44"/>
        <v>6.4368764100000009</v>
      </c>
      <c r="G275" s="36">
        <f t="shared" si="45"/>
        <v>16.330999139811002</v>
      </c>
      <c r="H275" s="36">
        <f t="shared" si="46"/>
        <v>41.4333779176145</v>
      </c>
      <c r="I275" s="36">
        <f t="shared" si="47"/>
        <v>3.3382451414259412E-2</v>
      </c>
      <c r="J275" s="36">
        <f t="shared" si="48"/>
        <v>8.469461748311756E-2</v>
      </c>
      <c r="K275" s="36">
        <f t="shared" ca="1" si="49"/>
        <v>1.2199101224457373E-2</v>
      </c>
      <c r="L275" s="36">
        <f t="shared" ca="1" si="50"/>
        <v>9.1894995853023962E-7</v>
      </c>
      <c r="M275" s="36">
        <f t="shared" ca="1" si="51"/>
        <v>18120272040.86404</v>
      </c>
      <c r="N275" s="36">
        <f t="shared" ca="1" si="52"/>
        <v>4394673755.1025801</v>
      </c>
      <c r="O275" s="36">
        <f t="shared" ca="1" si="53"/>
        <v>64103900.832986504</v>
      </c>
      <c r="P275" s="45">
        <f t="shared" ca="1" si="54"/>
        <v>9.5861877643317606E-4</v>
      </c>
      <c r="Q275" s="45"/>
      <c r="R275" s="45"/>
      <c r="S275" s="45"/>
      <c r="T275" s="45"/>
    </row>
    <row r="276" spans="1:20" x14ac:dyDescent="0.2">
      <c r="A276" s="106">
        <v>25486.5</v>
      </c>
      <c r="B276" s="106">
        <v>1.3884179999877233E-2</v>
      </c>
      <c r="D276" s="92">
        <f t="shared" si="42"/>
        <v>2.5486499999999999</v>
      </c>
      <c r="E276" s="92">
        <f t="shared" si="43"/>
        <v>1.3884179999877233E-2</v>
      </c>
      <c r="F276" s="36">
        <f t="shared" si="44"/>
        <v>6.4956168224999997</v>
      </c>
      <c r="G276" s="36">
        <f t="shared" si="45"/>
        <v>16.555053814664625</v>
      </c>
      <c r="H276" s="36">
        <f t="shared" si="46"/>
        <v>42.19303790474499</v>
      </c>
      <c r="I276" s="36">
        <f t="shared" si="47"/>
        <v>3.5385915356687107E-2</v>
      </c>
      <c r="J276" s="36">
        <f t="shared" si="48"/>
        <v>9.0186313173820587E-2</v>
      </c>
      <c r="K276" s="36">
        <f t="shared" ca="1" si="49"/>
        <v>1.2302946344378216E-2</v>
      </c>
      <c r="L276" s="36">
        <f t="shared" ca="1" si="50"/>
        <v>2.5002998732827856E-6</v>
      </c>
      <c r="M276" s="36">
        <f t="shared" ca="1" si="51"/>
        <v>17478055840.544025</v>
      </c>
      <c r="N276" s="36">
        <f t="shared" ca="1" si="52"/>
        <v>4235882282.2745824</v>
      </c>
      <c r="O276" s="36">
        <f t="shared" ca="1" si="53"/>
        <v>61750283.257996641</v>
      </c>
      <c r="P276" s="45">
        <f t="shared" ca="1" si="54"/>
        <v>1.5812336554990175E-3</v>
      </c>
    </row>
    <row r="277" spans="1:20" x14ac:dyDescent="0.2">
      <c r="A277" s="107">
        <v>25568</v>
      </c>
      <c r="B277" s="107">
        <v>1.0093760000017937E-2</v>
      </c>
      <c r="C277" s="45"/>
      <c r="D277" s="92">
        <f t="shared" ref="D277:D340" si="55">A277/A$18</f>
        <v>2.5568</v>
      </c>
      <c r="E277" s="92">
        <f t="shared" ref="E277:E340" si="56">B277/B$18</f>
        <v>1.0093760000017937E-2</v>
      </c>
      <c r="F277" s="36">
        <f t="shared" ref="F277:F340" si="57">D277*D277</f>
        <v>6.5372262399999999</v>
      </c>
      <c r="G277" s="36">
        <f t="shared" ref="G277:G340" si="58">D277*F277</f>
        <v>16.714380050431998</v>
      </c>
      <c r="H277" s="36">
        <f t="shared" ref="H277:H340" si="59">F277*F277</f>
        <v>42.735326912944537</v>
      </c>
      <c r="I277" s="36">
        <f t="shared" ref="I277:I340" si="60">E277*D277</f>
        <v>2.580772556804586E-2</v>
      </c>
      <c r="J277" s="36">
        <f t="shared" ref="J277:J340" si="61">I277*D277</f>
        <v>6.5985192732379655E-2</v>
      </c>
      <c r="K277" s="36">
        <f t="shared" ref="K277:K340" ca="1" si="62">+E$4+E$5*D277+E$6*D277^2</f>
        <v>1.2376836875929657E-2</v>
      </c>
      <c r="L277" s="36">
        <f t="shared" ref="L277:L340" ca="1" si="63">+(K277-E277)^2</f>
        <v>5.21244002132282E-6</v>
      </c>
      <c r="M277" s="36">
        <f t="shared" ref="M277:M340" ca="1" si="64">(M$1-M$2*D277+M$3*F277)^2</f>
        <v>17034738861.611111</v>
      </c>
      <c r="N277" s="36">
        <f t="shared" ref="N277:N340" ca="1" si="65">(-M$2+M$4*D277-M$5*F277)^2</f>
        <v>4126312511.1161847</v>
      </c>
      <c r="O277" s="36">
        <f t="shared" ref="O277:O340" ca="1" si="66">+(M$3-D277*M$5+F277*M$6)^2</f>
        <v>60126787.37935371</v>
      </c>
      <c r="P277" s="45">
        <f t="shared" ref="P277:P340" ca="1" si="67">+E277-K277</f>
        <v>-2.2830768759117201E-3</v>
      </c>
      <c r="Q277" s="45"/>
      <c r="R277" s="45"/>
      <c r="S277" s="45"/>
      <c r="T277" s="45"/>
    </row>
    <row r="278" spans="1:20" x14ac:dyDescent="0.2">
      <c r="A278" s="106">
        <v>26245</v>
      </c>
      <c r="B278" s="106">
        <v>1.2503400001151022E-2</v>
      </c>
      <c r="D278" s="92">
        <f t="shared" si="55"/>
        <v>2.6244999999999998</v>
      </c>
      <c r="E278" s="92">
        <f t="shared" si="56"/>
        <v>1.2503400001151022E-2</v>
      </c>
      <c r="F278" s="36">
        <f t="shared" si="57"/>
        <v>6.8880002499999993</v>
      </c>
      <c r="G278" s="36">
        <f t="shared" si="58"/>
        <v>18.077556656124997</v>
      </c>
      <c r="H278" s="36">
        <f t="shared" si="59"/>
        <v>47.444547444000051</v>
      </c>
      <c r="I278" s="36">
        <f t="shared" si="60"/>
        <v>3.2815173303020855E-2</v>
      </c>
      <c r="J278" s="36">
        <f t="shared" si="61"/>
        <v>8.6123422333778232E-2</v>
      </c>
      <c r="K278" s="36">
        <f t="shared" ca="1" si="62"/>
        <v>1.3010281754587228E-2</v>
      </c>
      <c r="L278" s="36">
        <f t="shared" ca="1" si="63"/>
        <v>2.5692911196656324E-7</v>
      </c>
      <c r="M278" s="36">
        <f t="shared" ca="1" si="64"/>
        <v>13654569258.939302</v>
      </c>
      <c r="N278" s="36">
        <f t="shared" ca="1" si="65"/>
        <v>3292169547.190001</v>
      </c>
      <c r="O278" s="36">
        <f t="shared" ca="1" si="66"/>
        <v>47784035.056785509</v>
      </c>
      <c r="P278" s="45">
        <f t="shared" ca="1" si="67"/>
        <v>-5.0688175343620648E-4</v>
      </c>
    </row>
    <row r="279" spans="1:20" x14ac:dyDescent="0.2">
      <c r="A279" s="107">
        <v>26364.5</v>
      </c>
      <c r="B279" s="107">
        <v>1.0467139996762853E-2</v>
      </c>
      <c r="C279" s="45"/>
      <c r="D279" s="92">
        <f t="shared" si="55"/>
        <v>2.63645</v>
      </c>
      <c r="E279" s="92">
        <f t="shared" si="56"/>
        <v>1.0467139996762853E-2</v>
      </c>
      <c r="F279" s="36">
        <f t="shared" si="57"/>
        <v>6.9508686024999999</v>
      </c>
      <c r="G279" s="36">
        <f t="shared" si="58"/>
        <v>18.325617527061123</v>
      </c>
      <c r="H279" s="36">
        <f t="shared" si="59"/>
        <v>48.314574329220299</v>
      </c>
      <c r="I279" s="36">
        <f t="shared" si="60"/>
        <v>2.7596091244465423E-2</v>
      </c>
      <c r="J279" s="36">
        <f t="shared" si="61"/>
        <v>7.2755714761470858E-2</v>
      </c>
      <c r="K279" s="36">
        <f t="shared" ca="1" si="62"/>
        <v>1.3125736826462162E-2</v>
      </c>
      <c r="L279" s="36">
        <f t="shared" ca="1" si="63"/>
        <v>7.0681371028872139E-6</v>
      </c>
      <c r="M279" s="36">
        <f t="shared" ca="1" si="64"/>
        <v>13111651683.142498</v>
      </c>
      <c r="N279" s="36">
        <f t="shared" ca="1" si="65"/>
        <v>3158433076.26197</v>
      </c>
      <c r="O279" s="36">
        <f t="shared" ca="1" si="66"/>
        <v>45808270.222538345</v>
      </c>
      <c r="P279" s="45">
        <f t="shared" ca="1" si="67"/>
        <v>-2.6585968296993084E-3</v>
      </c>
      <c r="Q279" s="45"/>
      <c r="R279" s="45"/>
      <c r="S279" s="45"/>
      <c r="T279" s="45"/>
    </row>
    <row r="280" spans="1:20" x14ac:dyDescent="0.2">
      <c r="A280" s="106">
        <v>26429</v>
      </c>
      <c r="B280" s="106">
        <v>7.4182799944537692E-3</v>
      </c>
      <c r="D280" s="92">
        <f t="shared" si="55"/>
        <v>2.6429</v>
      </c>
      <c r="E280" s="92">
        <f t="shared" si="56"/>
        <v>7.4182799944537692E-3</v>
      </c>
      <c r="F280" s="36">
        <f t="shared" si="57"/>
        <v>6.98492041</v>
      </c>
      <c r="G280" s="36">
        <f t="shared" si="58"/>
        <v>18.460446151589</v>
      </c>
      <c r="H280" s="36">
        <f t="shared" si="59"/>
        <v>48.789113134034565</v>
      </c>
      <c r="I280" s="36">
        <f t="shared" si="60"/>
        <v>1.9605772197341866E-2</v>
      </c>
      <c r="J280" s="36">
        <f t="shared" si="61"/>
        <v>5.181609534035482E-2</v>
      </c>
      <c r="K280" s="36">
        <f t="shared" ca="1" si="62"/>
        <v>1.318850783847483E-2</v>
      </c>
      <c r="L280" s="36">
        <f t="shared" ca="1" si="63"/>
        <v>3.3295529371915937E-5</v>
      </c>
      <c r="M280" s="36">
        <f t="shared" ca="1" si="64"/>
        <v>12825033590.74172</v>
      </c>
      <c r="N280" s="36">
        <f t="shared" ca="1" si="65"/>
        <v>3087861403.7006464</v>
      </c>
      <c r="O280" s="36">
        <f t="shared" ca="1" si="66"/>
        <v>44766070.541801862</v>
      </c>
      <c r="P280" s="45">
        <f t="shared" ca="1" si="67"/>
        <v>-5.7702278440210607E-3</v>
      </c>
    </row>
    <row r="281" spans="1:20" x14ac:dyDescent="0.2">
      <c r="A281" s="107">
        <v>26497</v>
      </c>
      <c r="B281" s="107">
        <v>1.845203999982914E-2</v>
      </c>
      <c r="C281" s="45"/>
      <c r="D281" s="92">
        <f t="shared" si="55"/>
        <v>2.6497000000000002</v>
      </c>
      <c r="E281" s="92">
        <f t="shared" si="56"/>
        <v>1.845203999982914E-2</v>
      </c>
      <c r="F281" s="36">
        <f t="shared" si="57"/>
        <v>7.020910090000001</v>
      </c>
      <c r="G281" s="36">
        <f t="shared" si="58"/>
        <v>18.603305465473003</v>
      </c>
      <c r="H281" s="36">
        <f t="shared" si="59"/>
        <v>49.29317849186382</v>
      </c>
      <c r="I281" s="36">
        <f t="shared" si="60"/>
        <v>4.8892370387547276E-2</v>
      </c>
      <c r="J281" s="36">
        <f t="shared" si="61"/>
        <v>0.12955011381588402</v>
      </c>
      <c r="K281" s="36">
        <f t="shared" ca="1" si="62"/>
        <v>1.3255029894803916E-2</v>
      </c>
      <c r="L281" s="36">
        <f t="shared" ca="1" si="63"/>
        <v>2.7008914031734279E-5</v>
      </c>
      <c r="M281" s="36">
        <f t="shared" ca="1" si="64"/>
        <v>12527676522.860434</v>
      </c>
      <c r="N281" s="36">
        <f t="shared" ca="1" si="65"/>
        <v>3014668881.7119932</v>
      </c>
      <c r="O281" s="36">
        <f t="shared" ca="1" si="66"/>
        <v>43685466.268130414</v>
      </c>
      <c r="P281" s="45">
        <f t="shared" ca="1" si="67"/>
        <v>5.1970101050252231E-3</v>
      </c>
      <c r="Q281" s="45"/>
      <c r="R281" s="45"/>
      <c r="S281" s="45"/>
      <c r="T281" s="45"/>
    </row>
    <row r="282" spans="1:20" x14ac:dyDescent="0.2">
      <c r="A282" s="106">
        <v>26556.5</v>
      </c>
      <c r="B282" s="106">
        <v>9.8565799999050796E-3</v>
      </c>
      <c r="D282" s="92">
        <f t="shared" si="55"/>
        <v>2.6556500000000001</v>
      </c>
      <c r="E282" s="92">
        <f t="shared" si="56"/>
        <v>9.8565799999050796E-3</v>
      </c>
      <c r="F282" s="36">
        <f t="shared" si="57"/>
        <v>7.0524769225000004</v>
      </c>
      <c r="G282" s="36">
        <f t="shared" si="58"/>
        <v>18.728910339237128</v>
      </c>
      <c r="H282" s="36">
        <f t="shared" si="59"/>
        <v>49.737430742395077</v>
      </c>
      <c r="I282" s="36">
        <f t="shared" si="60"/>
        <v>2.6175626676747926E-2</v>
      </c>
      <c r="J282" s="36">
        <f t="shared" si="61"/>
        <v>6.9513302984105629E-2</v>
      </c>
      <c r="K282" s="36">
        <f t="shared" ca="1" si="62"/>
        <v>1.3313527064226508E-2</v>
      </c>
      <c r="L282" s="36">
        <f t="shared" ca="1" si="63"/>
        <v>1.1950483005520543E-5</v>
      </c>
      <c r="M282" s="36">
        <f t="shared" ca="1" si="64"/>
        <v>12271503513.070961</v>
      </c>
      <c r="N282" s="36">
        <f t="shared" ca="1" si="65"/>
        <v>2951633157.6856856</v>
      </c>
      <c r="O282" s="36">
        <f t="shared" ca="1" si="66"/>
        <v>42755067.65537262</v>
      </c>
      <c r="P282" s="45">
        <f t="shared" ca="1" si="67"/>
        <v>-3.4569470643214285E-3</v>
      </c>
    </row>
    <row r="283" spans="1:20" x14ac:dyDescent="0.2">
      <c r="A283" s="107">
        <v>26659</v>
      </c>
      <c r="B283" s="107">
        <v>1.0561880000750534E-2</v>
      </c>
      <c r="C283" s="45"/>
      <c r="D283" s="92">
        <f t="shared" si="55"/>
        <v>2.6659000000000002</v>
      </c>
      <c r="E283" s="92">
        <f t="shared" si="56"/>
        <v>1.0561880000750534E-2</v>
      </c>
      <c r="F283" s="36">
        <f t="shared" si="57"/>
        <v>7.107022810000001</v>
      </c>
      <c r="G283" s="36">
        <f t="shared" si="58"/>
        <v>18.946612109179004</v>
      </c>
      <c r="H283" s="36">
        <f t="shared" si="59"/>
        <v>50.509773221860314</v>
      </c>
      <c r="I283" s="36">
        <f t="shared" si="60"/>
        <v>2.815691589400085E-2</v>
      </c>
      <c r="J283" s="36">
        <f t="shared" si="61"/>
        <v>7.5063522081816866E-2</v>
      </c>
      <c r="K283" s="36">
        <f t="shared" ca="1" si="62"/>
        <v>1.3414935069364382E-2</v>
      </c>
      <c r="L283" s="36">
        <f t="shared" ca="1" si="63"/>
        <v>8.1399232245431651E-6</v>
      </c>
      <c r="M283" s="36">
        <f t="shared" ca="1" si="64"/>
        <v>11838882682.040586</v>
      </c>
      <c r="N283" s="36">
        <f t="shared" ca="1" si="65"/>
        <v>2845222128.1521955</v>
      </c>
      <c r="O283" s="36">
        <f t="shared" ca="1" si="66"/>
        <v>41185003.865756489</v>
      </c>
      <c r="P283" s="45">
        <f t="shared" ca="1" si="67"/>
        <v>-2.8530550686138474E-3</v>
      </c>
      <c r="Q283" s="45"/>
      <c r="R283" s="45"/>
      <c r="S283" s="45"/>
      <c r="T283" s="45"/>
    </row>
    <row r="284" spans="1:20" x14ac:dyDescent="0.2">
      <c r="A284" s="106">
        <v>26685</v>
      </c>
      <c r="B284" s="106">
        <v>1.0604199997032993E-2</v>
      </c>
      <c r="D284" s="92">
        <f t="shared" si="55"/>
        <v>2.6684999999999999</v>
      </c>
      <c r="E284" s="92">
        <f t="shared" si="56"/>
        <v>1.0604199997032993E-2</v>
      </c>
      <c r="F284" s="36">
        <f t="shared" si="57"/>
        <v>7.1208922499999989</v>
      </c>
      <c r="G284" s="36">
        <f t="shared" si="58"/>
        <v>19.002100969124996</v>
      </c>
      <c r="H284" s="36">
        <f t="shared" si="59"/>
        <v>50.707106436110045</v>
      </c>
      <c r="I284" s="36">
        <f t="shared" si="60"/>
        <v>2.8297307692082538E-2</v>
      </c>
      <c r="J284" s="36">
        <f t="shared" si="61"/>
        <v>7.5511365576322251E-2</v>
      </c>
      <c r="K284" s="36">
        <f t="shared" ca="1" si="62"/>
        <v>1.3440785955146261E-2</v>
      </c>
      <c r="L284" s="36">
        <f t="shared" ca="1" si="63"/>
        <v>8.0462198977653686E-6</v>
      </c>
      <c r="M284" s="36">
        <f t="shared" ca="1" si="64"/>
        <v>11730875719.64015</v>
      </c>
      <c r="N284" s="36">
        <f t="shared" ca="1" si="65"/>
        <v>2818664443.8999267</v>
      </c>
      <c r="O284" s="36">
        <f t="shared" ca="1" si="66"/>
        <v>40793263.527627319</v>
      </c>
      <c r="P284" s="45">
        <f t="shared" ca="1" si="67"/>
        <v>-2.8365859581132684E-3</v>
      </c>
    </row>
    <row r="285" spans="1:20" x14ac:dyDescent="0.2">
      <c r="A285" s="107">
        <v>26728</v>
      </c>
      <c r="B285" s="107">
        <v>1.4904960000421852E-2</v>
      </c>
      <c r="C285" s="45"/>
      <c r="D285" s="92">
        <f t="shared" si="55"/>
        <v>2.6728000000000001</v>
      </c>
      <c r="E285" s="92">
        <f t="shared" si="56"/>
        <v>1.4904960000421852E-2</v>
      </c>
      <c r="F285" s="36">
        <f t="shared" si="57"/>
        <v>7.1438598400000002</v>
      </c>
      <c r="G285" s="36">
        <f t="shared" si="58"/>
        <v>19.094108580352</v>
      </c>
      <c r="H285" s="36">
        <f t="shared" si="59"/>
        <v>51.03473341356483</v>
      </c>
      <c r="I285" s="36">
        <f t="shared" si="60"/>
        <v>3.9837977089127528E-2</v>
      </c>
      <c r="J285" s="36">
        <f t="shared" si="61"/>
        <v>0.10647894516382006</v>
      </c>
      <c r="K285" s="36">
        <f t="shared" ca="1" si="62"/>
        <v>1.3483652907604421E-2</v>
      </c>
      <c r="L285" s="36">
        <f t="shared" ca="1" si="63"/>
        <v>2.0201138520931374E-6</v>
      </c>
      <c r="M285" s="36">
        <f t="shared" ca="1" si="64"/>
        <v>11553772675.516504</v>
      </c>
      <c r="N285" s="36">
        <f t="shared" ca="1" si="65"/>
        <v>2775124464.5977087</v>
      </c>
      <c r="O285" s="36">
        <f t="shared" ca="1" si="66"/>
        <v>40151123.220388055</v>
      </c>
      <c r="P285" s="45">
        <f t="shared" ca="1" si="67"/>
        <v>1.421307092817431E-3</v>
      </c>
      <c r="Q285" s="45"/>
      <c r="R285" s="45"/>
      <c r="S285" s="45"/>
      <c r="T285" s="45"/>
    </row>
    <row r="286" spans="1:20" x14ac:dyDescent="0.2">
      <c r="A286" s="106">
        <v>26749</v>
      </c>
      <c r="B286" s="106">
        <v>1.4400679996469989E-2</v>
      </c>
      <c r="D286" s="92">
        <f t="shared" si="55"/>
        <v>2.6749000000000001</v>
      </c>
      <c r="E286" s="92">
        <f t="shared" si="56"/>
        <v>1.4400679996469989E-2</v>
      </c>
      <c r="F286" s="36">
        <f t="shared" si="57"/>
        <v>7.1550900100000003</v>
      </c>
      <c r="G286" s="36">
        <f t="shared" si="58"/>
        <v>19.139150267749002</v>
      </c>
      <c r="H286" s="36">
        <f t="shared" si="59"/>
        <v>51.195313051201808</v>
      </c>
      <c r="I286" s="36">
        <f t="shared" si="60"/>
        <v>3.8520378922557573E-2</v>
      </c>
      <c r="J286" s="36">
        <f t="shared" si="61"/>
        <v>0.10303816157994926</v>
      </c>
      <c r="K286" s="36">
        <f t="shared" ca="1" si="62"/>
        <v>1.3504639373634594E-2</v>
      </c>
      <c r="L286" s="36">
        <f t="shared" ca="1" si="63"/>
        <v>8.0288879777124276E-7</v>
      </c>
      <c r="M286" s="36">
        <f t="shared" ca="1" si="64"/>
        <v>11467967602.610073</v>
      </c>
      <c r="N286" s="36">
        <f t="shared" ca="1" si="65"/>
        <v>2754033141.2359776</v>
      </c>
      <c r="O286" s="36">
        <f t="shared" ca="1" si="66"/>
        <v>39840106.695676923</v>
      </c>
      <c r="P286" s="45">
        <f t="shared" ca="1" si="67"/>
        <v>8.960406228353951E-4</v>
      </c>
    </row>
    <row r="287" spans="1:20" x14ac:dyDescent="0.2">
      <c r="A287" s="107">
        <v>26792.5</v>
      </c>
      <c r="B287" s="107">
        <v>7.8560999972978607E-3</v>
      </c>
      <c r="C287" s="45"/>
      <c r="D287" s="92">
        <f t="shared" si="55"/>
        <v>2.6792500000000001</v>
      </c>
      <c r="E287" s="92">
        <f t="shared" si="56"/>
        <v>7.8560999972978607E-3</v>
      </c>
      <c r="F287" s="36">
        <f t="shared" si="57"/>
        <v>7.178380562500001</v>
      </c>
      <c r="G287" s="36">
        <f t="shared" si="58"/>
        <v>19.232676122078129</v>
      </c>
      <c r="H287" s="36">
        <f t="shared" si="59"/>
        <v>51.529147500077833</v>
      </c>
      <c r="I287" s="36">
        <f t="shared" si="60"/>
        <v>2.1048455917760295E-2</v>
      </c>
      <c r="J287" s="36">
        <f t="shared" si="61"/>
        <v>5.6394075517659271E-2</v>
      </c>
      <c r="K287" s="36">
        <f t="shared" ca="1" si="62"/>
        <v>1.354821873143696E-2</v>
      </c>
      <c r="L287" s="36">
        <f t="shared" ca="1" si="63"/>
        <v>3.2400215683537309E-5</v>
      </c>
      <c r="M287" s="36">
        <f t="shared" ca="1" si="64"/>
        <v>11291655062.283735</v>
      </c>
      <c r="N287" s="36">
        <f t="shared" ca="1" si="65"/>
        <v>2710701839.3642445</v>
      </c>
      <c r="O287" s="36">
        <f t="shared" ca="1" si="66"/>
        <v>39201227.96608822</v>
      </c>
      <c r="P287" s="45">
        <f t="shared" ca="1" si="67"/>
        <v>-5.6921187341390997E-3</v>
      </c>
      <c r="Q287" s="45"/>
      <c r="R287" s="45"/>
      <c r="S287" s="45"/>
      <c r="T287" s="45"/>
    </row>
    <row r="288" spans="1:20" x14ac:dyDescent="0.2">
      <c r="A288" s="106">
        <v>26800.5</v>
      </c>
      <c r="B288" s="106">
        <v>1.333065999642713E-2</v>
      </c>
      <c r="D288" s="92">
        <f t="shared" si="55"/>
        <v>2.68005</v>
      </c>
      <c r="E288" s="92">
        <f t="shared" si="56"/>
        <v>1.333065999642713E-2</v>
      </c>
      <c r="F288" s="36">
        <f t="shared" si="57"/>
        <v>7.1826680024999998</v>
      </c>
      <c r="G288" s="36">
        <f t="shared" si="58"/>
        <v>19.249909380100124</v>
      </c>
      <c r="H288" s="36">
        <f t="shared" si="59"/>
        <v>51.590719634137336</v>
      </c>
      <c r="I288" s="36">
        <f t="shared" si="60"/>
        <v>3.5726835323424529E-2</v>
      </c>
      <c r="J288" s="36">
        <f t="shared" si="61"/>
        <v>9.5749705008543906E-2</v>
      </c>
      <c r="K288" s="36">
        <f t="shared" ca="1" si="62"/>
        <v>1.3556249095623762E-2</v>
      </c>
      <c r="L288" s="36">
        <f t="shared" ca="1" si="63"/>
        <v>5.0890441676347787E-8</v>
      </c>
      <c r="M288" s="36">
        <f t="shared" ca="1" si="64"/>
        <v>11259438463.399971</v>
      </c>
      <c r="N288" s="36">
        <f t="shared" ca="1" si="65"/>
        <v>2702785215.4584408</v>
      </c>
      <c r="O288" s="36">
        <f t="shared" ca="1" si="66"/>
        <v>39084518.508077666</v>
      </c>
      <c r="P288" s="45">
        <f t="shared" ca="1" si="67"/>
        <v>-2.2558909919663181E-4</v>
      </c>
    </row>
    <row r="289" spans="1:20" x14ac:dyDescent="0.2">
      <c r="A289" s="107">
        <v>26967</v>
      </c>
      <c r="B289" s="107">
        <v>1.2832439999328926E-2</v>
      </c>
      <c r="C289" s="45"/>
      <c r="D289" s="92">
        <f t="shared" si="55"/>
        <v>2.6966999999999999</v>
      </c>
      <c r="E289" s="92">
        <f t="shared" si="56"/>
        <v>1.2832439999328926E-2</v>
      </c>
      <c r="F289" s="36">
        <f t="shared" si="57"/>
        <v>7.2721908899999992</v>
      </c>
      <c r="G289" s="36">
        <f t="shared" si="58"/>
        <v>19.610917173062997</v>
      </c>
      <c r="H289" s="36">
        <f t="shared" si="59"/>
        <v>52.88476034059898</v>
      </c>
      <c r="I289" s="36">
        <f t="shared" si="60"/>
        <v>3.4605240946190316E-2</v>
      </c>
      <c r="J289" s="36">
        <f t="shared" si="61"/>
        <v>9.3319953259591415E-2</v>
      </c>
      <c r="K289" s="36">
        <f t="shared" ca="1" si="62"/>
        <v>1.3724493126252336E-2</v>
      </c>
      <c r="L289" s="36">
        <f t="shared" ca="1" si="63"/>
        <v>7.9575878125383264E-7</v>
      </c>
      <c r="M289" s="36">
        <f t="shared" ca="1" si="64"/>
        <v>10603483266.390007</v>
      </c>
      <c r="N289" s="36">
        <f t="shared" ca="1" si="65"/>
        <v>2541670346.8179092</v>
      </c>
      <c r="O289" s="36">
        <f t="shared" ca="1" si="66"/>
        <v>36710256.308419727</v>
      </c>
      <c r="P289" s="45">
        <f t="shared" ca="1" si="67"/>
        <v>-8.9205312692340957E-4</v>
      </c>
      <c r="Q289" s="45"/>
      <c r="R289" s="45"/>
      <c r="S289" s="45"/>
      <c r="T289" s="45"/>
    </row>
    <row r="290" spans="1:20" x14ac:dyDescent="0.2">
      <c r="A290" s="106">
        <v>26984.5</v>
      </c>
      <c r="B290" s="106">
        <v>1.4245539998228196E-2</v>
      </c>
      <c r="D290" s="92">
        <f t="shared" si="55"/>
        <v>2.6984499999999998</v>
      </c>
      <c r="E290" s="92">
        <f t="shared" si="56"/>
        <v>1.4245539998228196E-2</v>
      </c>
      <c r="F290" s="36">
        <f t="shared" si="57"/>
        <v>7.2816324024999988</v>
      </c>
      <c r="G290" s="36">
        <f t="shared" si="58"/>
        <v>19.649120956526119</v>
      </c>
      <c r="H290" s="36">
        <f t="shared" si="59"/>
        <v>53.022170445137903</v>
      </c>
      <c r="I290" s="36">
        <f t="shared" si="60"/>
        <v>3.8440877408218874E-2</v>
      </c>
      <c r="J290" s="36">
        <f t="shared" si="61"/>
        <v>0.10373078564220821</v>
      </c>
      <c r="K290" s="36">
        <f t="shared" ca="1" si="62"/>
        <v>1.3742299680998094E-2</v>
      </c>
      <c r="L290" s="36">
        <f t="shared" ca="1" si="63"/>
        <v>2.5325081688585354E-7</v>
      </c>
      <c r="M290" s="36">
        <f t="shared" ca="1" si="64"/>
        <v>10536135882.909693</v>
      </c>
      <c r="N290" s="36">
        <f t="shared" ca="1" si="65"/>
        <v>2525136780.1236091</v>
      </c>
      <c r="O290" s="36">
        <f t="shared" ca="1" si="66"/>
        <v>36466715.321508795</v>
      </c>
      <c r="P290" s="45">
        <f t="shared" ca="1" si="67"/>
        <v>5.0324031723010185E-4</v>
      </c>
    </row>
    <row r="291" spans="1:20" x14ac:dyDescent="0.2">
      <c r="A291" s="107">
        <v>26997.5</v>
      </c>
      <c r="B291" s="107">
        <v>5.2666999981738627E-3</v>
      </c>
      <c r="C291" s="45"/>
      <c r="D291" s="92">
        <f t="shared" si="55"/>
        <v>2.6997499999999999</v>
      </c>
      <c r="E291" s="92">
        <f t="shared" si="56"/>
        <v>5.2666999981738627E-3</v>
      </c>
      <c r="F291" s="36">
        <f t="shared" si="57"/>
        <v>7.2886500624999995</v>
      </c>
      <c r="G291" s="36">
        <f t="shared" si="58"/>
        <v>19.677533006234373</v>
      </c>
      <c r="H291" s="36">
        <f t="shared" si="59"/>
        <v>53.124419733581249</v>
      </c>
      <c r="I291" s="36">
        <f t="shared" si="60"/>
        <v>1.4218773320069884E-2</v>
      </c>
      <c r="J291" s="36">
        <f t="shared" si="61"/>
        <v>3.8387133270858666E-2</v>
      </c>
      <c r="K291" s="36">
        <f t="shared" ca="1" si="62"/>
        <v>1.3755542583753493E-2</v>
      </c>
      <c r="L291" s="36">
        <f t="shared" ca="1" si="63"/>
        <v>7.2060448442750258E-5</v>
      </c>
      <c r="M291" s="36">
        <f t="shared" ca="1" si="64"/>
        <v>10486301017.47566</v>
      </c>
      <c r="N291" s="36">
        <f t="shared" ca="1" si="65"/>
        <v>2512903496.4281168</v>
      </c>
      <c r="O291" s="36">
        <f t="shared" ca="1" si="66"/>
        <v>36286530.917407334</v>
      </c>
      <c r="P291" s="45">
        <f t="shared" ca="1" si="67"/>
        <v>-8.4888425855796298E-3</v>
      </c>
      <c r="Q291" s="45"/>
      <c r="R291" s="45"/>
      <c r="S291" s="45"/>
      <c r="T291" s="45"/>
    </row>
    <row r="292" spans="1:20" x14ac:dyDescent="0.2">
      <c r="A292" s="106">
        <v>27065.5</v>
      </c>
      <c r="B292" s="106">
        <v>1.0300460002326872E-2</v>
      </c>
      <c r="D292" s="92">
        <f t="shared" si="55"/>
        <v>2.70655</v>
      </c>
      <c r="E292" s="92">
        <f t="shared" si="56"/>
        <v>1.0300460002326872E-2</v>
      </c>
      <c r="F292" s="36">
        <f t="shared" si="57"/>
        <v>7.3254129025000001</v>
      </c>
      <c r="G292" s="36">
        <f t="shared" si="58"/>
        <v>19.826596291261374</v>
      </c>
      <c r="H292" s="36">
        <f t="shared" si="59"/>
        <v>53.661674192113473</v>
      </c>
      <c r="I292" s="36">
        <f t="shared" si="60"/>
        <v>2.7878710019297797E-2</v>
      </c>
      <c r="J292" s="36">
        <f t="shared" si="61"/>
        <v>7.5455122602730448E-2</v>
      </c>
      <c r="K292" s="36">
        <f t="shared" ca="1" si="62"/>
        <v>1.3825023975370745E-2</v>
      </c>
      <c r="L292" s="36">
        <f t="shared" ca="1" si="63"/>
        <v>1.2422551200078807E-5</v>
      </c>
      <c r="M292" s="36">
        <f t="shared" ca="1" si="64"/>
        <v>10228315994.637039</v>
      </c>
      <c r="N292" s="36">
        <f t="shared" ca="1" si="65"/>
        <v>2449588296.9602737</v>
      </c>
      <c r="O292" s="36">
        <f t="shared" ca="1" si="66"/>
        <v>35354139.136255264</v>
      </c>
      <c r="P292" s="45">
        <f t="shared" ca="1" si="67"/>
        <v>-3.5245639730438726E-3</v>
      </c>
    </row>
    <row r="293" spans="1:20" x14ac:dyDescent="0.2">
      <c r="A293" s="107">
        <v>27095.5</v>
      </c>
      <c r="B293" s="107">
        <v>1.7580059997271746E-2</v>
      </c>
      <c r="C293" s="45"/>
      <c r="D293" s="92">
        <f t="shared" si="55"/>
        <v>2.7095500000000001</v>
      </c>
      <c r="E293" s="92">
        <f t="shared" si="56"/>
        <v>1.7580059997271746E-2</v>
      </c>
      <c r="F293" s="36">
        <f t="shared" si="57"/>
        <v>7.341661202500001</v>
      </c>
      <c r="G293" s="36">
        <f t="shared" si="58"/>
        <v>19.89259811123388</v>
      </c>
      <c r="H293" s="36">
        <f t="shared" si="59"/>
        <v>53.899989212293761</v>
      </c>
      <c r="I293" s="36">
        <f t="shared" si="60"/>
        <v>4.7634051565607662E-2</v>
      </c>
      <c r="J293" s="36">
        <f t="shared" si="61"/>
        <v>0.12906684441959224</v>
      </c>
      <c r="K293" s="36">
        <f t="shared" ca="1" si="62"/>
        <v>1.385579006148244E-2</v>
      </c>
      <c r="L293" s="36">
        <f t="shared" ca="1" si="63"/>
        <v>1.3870186554624082E-5</v>
      </c>
      <c r="M293" s="36">
        <f t="shared" ca="1" si="64"/>
        <v>10115926382.994818</v>
      </c>
      <c r="N293" s="36">
        <f t="shared" ca="1" si="65"/>
        <v>2422012905.2602611</v>
      </c>
      <c r="O293" s="36">
        <f t="shared" ca="1" si="66"/>
        <v>34948154.498518065</v>
      </c>
      <c r="P293" s="45">
        <f t="shared" ca="1" si="67"/>
        <v>3.724269935789306E-3</v>
      </c>
      <c r="Q293" s="45"/>
      <c r="R293" s="45"/>
      <c r="S293" s="45"/>
      <c r="T293" s="45"/>
    </row>
    <row r="294" spans="1:20" x14ac:dyDescent="0.2">
      <c r="A294" s="106">
        <v>27567.5</v>
      </c>
      <c r="B294" s="106">
        <v>1.8579099996713921E-2</v>
      </c>
      <c r="D294" s="92">
        <f t="shared" si="55"/>
        <v>2.7567499999999998</v>
      </c>
      <c r="E294" s="92">
        <f t="shared" si="56"/>
        <v>1.8579099996713921E-2</v>
      </c>
      <c r="F294" s="36">
        <f t="shared" si="57"/>
        <v>7.5996705624999992</v>
      </c>
      <c r="G294" s="36">
        <f t="shared" si="58"/>
        <v>20.95039182317187</v>
      </c>
      <c r="H294" s="36">
        <f t="shared" si="59"/>
        <v>57.754992658529055</v>
      </c>
      <c r="I294" s="36">
        <f t="shared" si="60"/>
        <v>5.1217933915941101E-2</v>
      </c>
      <c r="J294" s="36">
        <f t="shared" si="61"/>
        <v>0.14119503932277061</v>
      </c>
      <c r="K294" s="36">
        <f t="shared" ca="1" si="62"/>
        <v>1.4348912381629494E-2</v>
      </c>
      <c r="L294" s="36">
        <f t="shared" ca="1" si="63"/>
        <v>1.7894487258813679E-5</v>
      </c>
      <c r="M294" s="36">
        <f t="shared" ca="1" si="64"/>
        <v>8459277691.6413097</v>
      </c>
      <c r="N294" s="36">
        <f t="shared" ca="1" si="65"/>
        <v>2016124114.1380484</v>
      </c>
      <c r="O294" s="36">
        <f t="shared" ca="1" si="66"/>
        <v>28979759.181780942</v>
      </c>
      <c r="P294" s="45">
        <f t="shared" ca="1" si="67"/>
        <v>4.2301876150844277E-3</v>
      </c>
    </row>
    <row r="295" spans="1:20" x14ac:dyDescent="0.2">
      <c r="A295" s="107">
        <v>27888</v>
      </c>
      <c r="B295" s="107">
        <v>1.2716160003037658E-2</v>
      </c>
      <c r="C295" s="45"/>
      <c r="D295" s="92">
        <f t="shared" si="55"/>
        <v>2.7888000000000002</v>
      </c>
      <c r="E295" s="92">
        <f t="shared" si="56"/>
        <v>1.2716160003037658E-2</v>
      </c>
      <c r="F295" s="36">
        <f t="shared" si="57"/>
        <v>7.7774054400000008</v>
      </c>
      <c r="G295" s="36">
        <f t="shared" si="58"/>
        <v>21.689628291072005</v>
      </c>
      <c r="H295" s="36">
        <f t="shared" si="59"/>
        <v>60.488035378141603</v>
      </c>
      <c r="I295" s="36">
        <f t="shared" si="60"/>
        <v>3.5462827016471424E-2</v>
      </c>
      <c r="J295" s="36">
        <f t="shared" si="61"/>
        <v>9.8898731983535507E-2</v>
      </c>
      <c r="K295" s="36">
        <f t="shared" ca="1" si="62"/>
        <v>1.4693476895297521E-2</v>
      </c>
      <c r="L295" s="36">
        <f t="shared" ca="1" si="63"/>
        <v>3.9097820924162024E-6</v>
      </c>
      <c r="M295" s="36">
        <f t="shared" ca="1" si="64"/>
        <v>7448820404.2636118</v>
      </c>
      <c r="N295" s="36">
        <f t="shared" ca="1" si="65"/>
        <v>1769167260.4816182</v>
      </c>
      <c r="O295" s="36">
        <f t="shared" ca="1" si="66"/>
        <v>25356162.902267408</v>
      </c>
      <c r="P295" s="45">
        <f t="shared" ca="1" si="67"/>
        <v>-1.977316892259863E-3</v>
      </c>
      <c r="Q295" s="45"/>
      <c r="R295" s="45"/>
      <c r="S295" s="45"/>
      <c r="T295" s="45"/>
    </row>
    <row r="296" spans="1:20" x14ac:dyDescent="0.2">
      <c r="A296" s="106">
        <v>27977.5</v>
      </c>
      <c r="B296" s="106">
        <v>1.1400299998058472E-2</v>
      </c>
      <c r="D296" s="92">
        <f t="shared" si="55"/>
        <v>2.7977500000000002</v>
      </c>
      <c r="E296" s="92">
        <f t="shared" si="56"/>
        <v>1.1400299998058472E-2</v>
      </c>
      <c r="F296" s="36">
        <f t="shared" si="57"/>
        <v>7.8274050625000013</v>
      </c>
      <c r="G296" s="36">
        <f t="shared" si="58"/>
        <v>21.899122513609381</v>
      </c>
      <c r="H296" s="36">
        <f t="shared" si="59"/>
        <v>61.26827001245065</v>
      </c>
      <c r="I296" s="36">
        <f t="shared" si="60"/>
        <v>3.1895189319568092E-2</v>
      </c>
      <c r="J296" s="36">
        <f t="shared" si="61"/>
        <v>8.9234765918821637E-2</v>
      </c>
      <c r="K296" s="36">
        <f t="shared" ca="1" si="62"/>
        <v>1.4791101471054845E-2</v>
      </c>
      <c r="L296" s="36">
        <f t="shared" ca="1" si="63"/>
        <v>1.1497534629274376E-5</v>
      </c>
      <c r="M296" s="36">
        <f t="shared" ca="1" si="64"/>
        <v>7182392226.7986326</v>
      </c>
      <c r="N296" s="36">
        <f t="shared" ca="1" si="65"/>
        <v>1704142022.6161337</v>
      </c>
      <c r="O296" s="36">
        <f t="shared" ca="1" si="66"/>
        <v>24403193.127934143</v>
      </c>
      <c r="P296" s="45">
        <f t="shared" ca="1" si="67"/>
        <v>-3.3908014729963736E-3</v>
      </c>
    </row>
    <row r="297" spans="1:20" x14ac:dyDescent="0.2">
      <c r="A297" s="107">
        <v>28024.5</v>
      </c>
      <c r="B297" s="107">
        <v>1.1938339994230773E-2</v>
      </c>
      <c r="C297" s="45"/>
      <c r="D297" s="92">
        <f t="shared" si="55"/>
        <v>2.8024499999999999</v>
      </c>
      <c r="E297" s="92">
        <f t="shared" si="56"/>
        <v>1.1938339994230773E-2</v>
      </c>
      <c r="F297" s="36">
        <f t="shared" si="57"/>
        <v>7.8537260024999993</v>
      </c>
      <c r="G297" s="36">
        <f t="shared" si="58"/>
        <v>22.00967443570612</v>
      </c>
      <c r="H297" s="36">
        <f t="shared" si="59"/>
        <v>61.681012122344619</v>
      </c>
      <c r="I297" s="36">
        <f t="shared" si="60"/>
        <v>3.345660091683203E-2</v>
      </c>
      <c r="J297" s="36">
        <f t="shared" si="61"/>
        <v>9.3760451239375917E-2</v>
      </c>
      <c r="K297" s="36">
        <f t="shared" ca="1" si="62"/>
        <v>1.4842613566732978E-2</v>
      </c>
      <c r="L297" s="36">
        <f t="shared" ca="1" si="63"/>
        <v>8.434804983934717E-6</v>
      </c>
      <c r="M297" s="36">
        <f t="shared" ca="1" si="64"/>
        <v>7045162250.4457531</v>
      </c>
      <c r="N297" s="36">
        <f t="shared" ca="1" si="65"/>
        <v>1670665208.1572945</v>
      </c>
      <c r="O297" s="36">
        <f t="shared" ca="1" si="66"/>
        <v>23912779.907586325</v>
      </c>
      <c r="P297" s="45">
        <f t="shared" ca="1" si="67"/>
        <v>-2.9042735725022042E-3</v>
      </c>
      <c r="Q297" s="45"/>
      <c r="R297" s="45"/>
      <c r="S297" s="45"/>
      <c r="T297" s="45"/>
    </row>
    <row r="298" spans="1:20" x14ac:dyDescent="0.2">
      <c r="A298" s="106">
        <v>28080</v>
      </c>
      <c r="B298" s="106">
        <v>1.0105599998496473E-2</v>
      </c>
      <c r="D298" s="92">
        <f t="shared" si="55"/>
        <v>2.8079999999999998</v>
      </c>
      <c r="E298" s="92">
        <f t="shared" si="56"/>
        <v>1.0105599998496473E-2</v>
      </c>
      <c r="F298" s="36">
        <f t="shared" si="57"/>
        <v>7.8848639999999994</v>
      </c>
      <c r="G298" s="36">
        <f t="shared" si="58"/>
        <v>22.140698111999995</v>
      </c>
      <c r="H298" s="36">
        <f t="shared" si="59"/>
        <v>62.171080298495994</v>
      </c>
      <c r="I298" s="36">
        <f t="shared" si="60"/>
        <v>2.8376524795778093E-2</v>
      </c>
      <c r="J298" s="36">
        <f t="shared" si="61"/>
        <v>7.9681281626544878E-2</v>
      </c>
      <c r="K298" s="36">
        <f t="shared" ca="1" si="62"/>
        <v>1.4903659421431986E-2</v>
      </c>
      <c r="L298" s="36">
        <f t="shared" ca="1" si="63"/>
        <v>2.3021374226020271E-5</v>
      </c>
      <c r="M298" s="36">
        <f t="shared" ca="1" si="64"/>
        <v>6885466328.3276939</v>
      </c>
      <c r="N298" s="36">
        <f t="shared" ca="1" si="65"/>
        <v>1631722024.6224365</v>
      </c>
      <c r="O298" s="36">
        <f t="shared" ca="1" si="66"/>
        <v>23342467.272546217</v>
      </c>
      <c r="P298" s="45">
        <f t="shared" ca="1" si="67"/>
        <v>-4.7980594229355134E-3</v>
      </c>
    </row>
    <row r="299" spans="1:20" x14ac:dyDescent="0.2">
      <c r="A299" s="107">
        <v>28170</v>
      </c>
      <c r="B299" s="107">
        <v>1.8944400006148499E-2</v>
      </c>
      <c r="C299" s="45"/>
      <c r="D299" s="92">
        <f t="shared" si="55"/>
        <v>2.8170000000000002</v>
      </c>
      <c r="E299" s="92">
        <f t="shared" si="56"/>
        <v>1.8944400006148499E-2</v>
      </c>
      <c r="F299" s="36">
        <f t="shared" si="57"/>
        <v>7.9354890000000013</v>
      </c>
      <c r="G299" s="36">
        <f t="shared" si="58"/>
        <v>22.354272513000005</v>
      </c>
      <c r="H299" s="36">
        <f t="shared" si="59"/>
        <v>62.971985669121018</v>
      </c>
      <c r="I299" s="36">
        <f t="shared" si="60"/>
        <v>5.3366374817320324E-2</v>
      </c>
      <c r="J299" s="36">
        <f t="shared" si="61"/>
        <v>0.15033307786039135</v>
      </c>
      <c r="K299" s="36">
        <f t="shared" ca="1" si="62"/>
        <v>1.5003153921522051E-2</v>
      </c>
      <c r="L299" s="36">
        <f t="shared" ca="1" si="63"/>
        <v>1.5533420699583299E-5</v>
      </c>
      <c r="M299" s="36">
        <f t="shared" ca="1" si="64"/>
        <v>6631855030.0609179</v>
      </c>
      <c r="N299" s="36">
        <f t="shared" ca="1" si="65"/>
        <v>1569909147.4718308</v>
      </c>
      <c r="O299" s="36">
        <f t="shared" ca="1" si="66"/>
        <v>22437644.363616373</v>
      </c>
      <c r="P299" s="45">
        <f t="shared" ca="1" si="67"/>
        <v>3.9412460846264472E-3</v>
      </c>
      <c r="Q299" s="45"/>
      <c r="R299" s="45"/>
      <c r="S299" s="45"/>
      <c r="T299" s="45"/>
    </row>
    <row r="300" spans="1:20" x14ac:dyDescent="0.2">
      <c r="A300" s="106">
        <v>28174</v>
      </c>
      <c r="B300" s="106">
        <v>1.7181679999339394E-2</v>
      </c>
      <c r="D300" s="92">
        <f t="shared" si="55"/>
        <v>2.8174000000000001</v>
      </c>
      <c r="E300" s="92">
        <f t="shared" si="56"/>
        <v>1.7181679999339394E-2</v>
      </c>
      <c r="F300" s="36">
        <f t="shared" si="57"/>
        <v>7.9377427600000008</v>
      </c>
      <c r="G300" s="36">
        <f t="shared" si="58"/>
        <v>22.363796452024005</v>
      </c>
      <c r="H300" s="36">
        <f t="shared" si="59"/>
        <v>63.007760123932428</v>
      </c>
      <c r="I300" s="36">
        <f t="shared" si="60"/>
        <v>4.8407665230138813E-2</v>
      </c>
      <c r="J300" s="36">
        <f t="shared" si="61"/>
        <v>0.13638375601939309</v>
      </c>
      <c r="K300" s="36">
        <f t="shared" ca="1" si="62"/>
        <v>1.5007590291021822E-2</v>
      </c>
      <c r="L300" s="36">
        <f t="shared" ca="1" si="63"/>
        <v>4.7266660598123849E-6</v>
      </c>
      <c r="M300" s="36">
        <f t="shared" ca="1" si="64"/>
        <v>6620735854.411932</v>
      </c>
      <c r="N300" s="36">
        <f t="shared" ca="1" si="65"/>
        <v>1567199996.4280384</v>
      </c>
      <c r="O300" s="36">
        <f t="shared" ca="1" si="66"/>
        <v>22397999.392219681</v>
      </c>
      <c r="P300" s="45">
        <f t="shared" ca="1" si="67"/>
        <v>2.1740897083175718E-3</v>
      </c>
    </row>
    <row r="301" spans="1:20" x14ac:dyDescent="0.2">
      <c r="A301" s="107">
        <v>28268.5</v>
      </c>
      <c r="B301" s="107">
        <v>1.5412420005304739E-2</v>
      </c>
      <c r="C301" s="45"/>
      <c r="D301" s="92">
        <f t="shared" si="55"/>
        <v>2.8268499999999999</v>
      </c>
      <c r="E301" s="92">
        <f t="shared" si="56"/>
        <v>1.5412420005304739E-2</v>
      </c>
      <c r="F301" s="36">
        <f t="shared" si="57"/>
        <v>7.9910809224999992</v>
      </c>
      <c r="G301" s="36">
        <f t="shared" si="58"/>
        <v>22.589587105769123</v>
      </c>
      <c r="H301" s="36">
        <f t="shared" si="59"/>
        <v>63.857374309943438</v>
      </c>
      <c r="I301" s="36">
        <f t="shared" si="60"/>
        <v>4.3568599491995701E-2</v>
      </c>
      <c r="J301" s="36">
        <f t="shared" si="61"/>
        <v>0.12316189547394804</v>
      </c>
      <c r="K301" s="36">
        <f t="shared" ca="1" si="62"/>
        <v>1.5112755801594952E-2</v>
      </c>
      <c r="L301" s="36">
        <f t="shared" ca="1" si="63"/>
        <v>8.9798634985020548E-8</v>
      </c>
      <c r="M301" s="36">
        <f t="shared" ca="1" si="64"/>
        <v>6361777958.6968069</v>
      </c>
      <c r="N301" s="36">
        <f t="shared" ca="1" si="65"/>
        <v>1504128739.5754883</v>
      </c>
      <c r="O301" s="36">
        <f t="shared" ca="1" si="66"/>
        <v>21475323.314894274</v>
      </c>
      <c r="P301" s="45">
        <f t="shared" ca="1" si="67"/>
        <v>2.9966420370978672E-4</v>
      </c>
      <c r="Q301" s="45"/>
      <c r="R301" s="45"/>
      <c r="S301" s="45"/>
      <c r="T301" s="45"/>
    </row>
    <row r="302" spans="1:20" x14ac:dyDescent="0.2">
      <c r="A302" s="106">
        <v>28409.5</v>
      </c>
      <c r="B302" s="106">
        <v>9.0265399994677864E-3</v>
      </c>
      <c r="D302" s="92">
        <f t="shared" si="55"/>
        <v>2.8409499999999999</v>
      </c>
      <c r="E302" s="92">
        <f t="shared" si="56"/>
        <v>9.0265399994677864E-3</v>
      </c>
      <c r="F302" s="36">
        <f t="shared" si="57"/>
        <v>8.0709969024999992</v>
      </c>
      <c r="G302" s="36">
        <f t="shared" si="58"/>
        <v>22.929298650157371</v>
      </c>
      <c r="H302" s="36">
        <f t="shared" si="59"/>
        <v>65.140991000164576</v>
      </c>
      <c r="I302" s="36">
        <f t="shared" si="60"/>
        <v>2.5643948811488005E-2</v>
      </c>
      <c r="J302" s="36">
        <f t="shared" si="61"/>
        <v>7.285317637599685E-2</v>
      </c>
      <c r="K302" s="36">
        <f t="shared" ca="1" si="62"/>
        <v>1.5270940389140598E-2</v>
      </c>
      <c r="L302" s="36">
        <f t="shared" ca="1" si="63"/>
        <v>3.899253622654597E-5</v>
      </c>
      <c r="M302" s="36">
        <f t="shared" ca="1" si="64"/>
        <v>5988526701.6071348</v>
      </c>
      <c r="N302" s="36">
        <f t="shared" ca="1" si="65"/>
        <v>1413301592.1942179</v>
      </c>
      <c r="O302" s="36">
        <f t="shared" ca="1" si="66"/>
        <v>20147630.897527721</v>
      </c>
      <c r="P302" s="45">
        <f t="shared" ca="1" si="67"/>
        <v>-6.244400389672812E-3</v>
      </c>
    </row>
    <row r="303" spans="1:20" x14ac:dyDescent="0.2">
      <c r="A303" s="107">
        <v>28563.5</v>
      </c>
      <c r="B303" s="107">
        <v>1.8661819995031692E-2</v>
      </c>
      <c r="C303" s="45"/>
      <c r="D303" s="92">
        <f t="shared" si="55"/>
        <v>2.8563499999999999</v>
      </c>
      <c r="E303" s="92">
        <f t="shared" si="56"/>
        <v>1.8661819995031692E-2</v>
      </c>
      <c r="F303" s="36">
        <f t="shared" si="57"/>
        <v>8.1587353225000001</v>
      </c>
      <c r="G303" s="36">
        <f t="shared" si="58"/>
        <v>23.304203638422877</v>
      </c>
      <c r="H303" s="36">
        <f t="shared" si="59"/>
        <v>66.564962062609183</v>
      </c>
      <c r="I303" s="36">
        <f t="shared" si="60"/>
        <v>5.3304689542808772E-2</v>
      </c>
      <c r="J303" s="36">
        <f t="shared" si="61"/>
        <v>0.15225684997560182</v>
      </c>
      <c r="K303" s="36">
        <f t="shared" ca="1" si="62"/>
        <v>1.5445448242953998E-2</v>
      </c>
      <c r="L303" s="36">
        <f t="shared" ca="1" si="63"/>
        <v>1.0345047247563338E-5</v>
      </c>
      <c r="M303" s="36">
        <f t="shared" ca="1" si="64"/>
        <v>5598417870.6210117</v>
      </c>
      <c r="N303" s="36">
        <f t="shared" ca="1" si="65"/>
        <v>1318482689.8311815</v>
      </c>
      <c r="O303" s="36">
        <f t="shared" ca="1" si="66"/>
        <v>18762983.370398942</v>
      </c>
      <c r="P303" s="45">
        <f t="shared" ca="1" si="67"/>
        <v>3.2163717520776944E-3</v>
      </c>
      <c r="Q303" s="45"/>
      <c r="R303" s="45"/>
      <c r="S303" s="45"/>
      <c r="T303" s="45"/>
    </row>
    <row r="304" spans="1:20" x14ac:dyDescent="0.2">
      <c r="A304" s="106">
        <v>28709</v>
      </c>
      <c r="B304" s="106">
        <v>8.6678799998480827E-3</v>
      </c>
      <c r="D304" s="92">
        <f t="shared" si="55"/>
        <v>2.8708999999999998</v>
      </c>
      <c r="E304" s="92">
        <f t="shared" si="56"/>
        <v>8.6678799998480827E-3</v>
      </c>
      <c r="F304" s="36">
        <f t="shared" si="57"/>
        <v>8.242066809999999</v>
      </c>
      <c r="G304" s="36">
        <f t="shared" si="58"/>
        <v>23.662149604828997</v>
      </c>
      <c r="H304" s="36">
        <f t="shared" si="59"/>
        <v>67.931665300503553</v>
      </c>
      <c r="I304" s="36">
        <f t="shared" si="60"/>
        <v>2.488461669156386E-2</v>
      </c>
      <c r="J304" s="36">
        <f t="shared" si="61"/>
        <v>7.1441246059810684E-2</v>
      </c>
      <c r="K304" s="36">
        <f t="shared" ca="1" si="62"/>
        <v>1.5611992125869369E-2</v>
      </c>
      <c r="L304" s="36">
        <f t="shared" ca="1" si="63"/>
        <v>4.8220693218755865E-5</v>
      </c>
      <c r="M304" s="36">
        <f t="shared" ca="1" si="64"/>
        <v>5246242294.4772339</v>
      </c>
      <c r="N304" s="36">
        <f t="shared" ca="1" si="65"/>
        <v>1232989371.4005497</v>
      </c>
      <c r="O304" s="36">
        <f t="shared" ca="1" si="66"/>
        <v>17515851.735440359</v>
      </c>
      <c r="P304" s="45">
        <f t="shared" ca="1" si="67"/>
        <v>-6.944112126021286E-3</v>
      </c>
    </row>
    <row r="305" spans="1:20" x14ac:dyDescent="0.2">
      <c r="A305" s="107">
        <v>29402.5</v>
      </c>
      <c r="B305" s="107">
        <v>1.5181299997493625E-2</v>
      </c>
      <c r="C305" s="45"/>
      <c r="D305" s="92">
        <f t="shared" si="55"/>
        <v>2.9402499999999998</v>
      </c>
      <c r="E305" s="92">
        <f t="shared" si="56"/>
        <v>1.5181299997493625E-2</v>
      </c>
      <c r="F305" s="36">
        <f t="shared" si="57"/>
        <v>8.6450700624999985</v>
      </c>
      <c r="G305" s="36">
        <f t="shared" si="58"/>
        <v>25.418667251265617</v>
      </c>
      <c r="H305" s="36">
        <f t="shared" si="59"/>
        <v>74.737236385533734</v>
      </c>
      <c r="I305" s="36">
        <f t="shared" si="60"/>
        <v>4.4636817317630625E-2</v>
      </c>
      <c r="J305" s="36">
        <f t="shared" si="61"/>
        <v>0.13124340211816343</v>
      </c>
      <c r="K305" s="36">
        <f t="shared" ca="1" si="62"/>
        <v>1.642806473639476E-2</v>
      </c>
      <c r="L305" s="36">
        <f t="shared" ca="1" si="63"/>
        <v>1.554422314167217E-6</v>
      </c>
      <c r="M305" s="36">
        <f t="shared" ca="1" si="64"/>
        <v>3773763106.2480412</v>
      </c>
      <c r="N305" s="36">
        <f t="shared" ca="1" si="65"/>
        <v>876859508.53451204</v>
      </c>
      <c r="O305" s="36">
        <f t="shared" ca="1" si="66"/>
        <v>12337480.793484136</v>
      </c>
      <c r="P305" s="45">
        <f t="shared" ca="1" si="67"/>
        <v>-1.2467647389011356E-3</v>
      </c>
      <c r="Q305" s="45"/>
      <c r="R305" s="45"/>
      <c r="S305" s="45"/>
      <c r="T305" s="45"/>
    </row>
    <row r="306" spans="1:20" x14ac:dyDescent="0.2">
      <c r="A306" s="106">
        <v>29411.5</v>
      </c>
      <c r="B306" s="106">
        <v>1.2965180001629051E-2</v>
      </c>
      <c r="D306" s="92">
        <f t="shared" si="55"/>
        <v>2.9411499999999999</v>
      </c>
      <c r="E306" s="92">
        <f t="shared" si="56"/>
        <v>1.2965180001629051E-2</v>
      </c>
      <c r="F306" s="36">
        <f t="shared" si="57"/>
        <v>8.6503633224999987</v>
      </c>
      <c r="G306" s="36">
        <f t="shared" si="58"/>
        <v>25.44201608597087</v>
      </c>
      <c r="H306" s="36">
        <f t="shared" si="59"/>
        <v>74.828785611253224</v>
      </c>
      <c r="I306" s="36">
        <f t="shared" si="60"/>
        <v>3.8132539161791282E-2</v>
      </c>
      <c r="J306" s="36">
        <f t="shared" si="61"/>
        <v>0.11215351755570242</v>
      </c>
      <c r="K306" s="36">
        <f t="shared" ca="1" si="62"/>
        <v>1.6438897439819737E-2</v>
      </c>
      <c r="L306" s="36">
        <f t="shared" ca="1" si="63"/>
        <v>1.2066712840390065E-5</v>
      </c>
      <c r="M306" s="36">
        <f t="shared" ca="1" si="64"/>
        <v>3756776300.5210061</v>
      </c>
      <c r="N306" s="36">
        <f t="shared" ca="1" si="65"/>
        <v>872766088.3639679</v>
      </c>
      <c r="O306" s="36">
        <f t="shared" ca="1" si="66"/>
        <v>12278147.514136842</v>
      </c>
      <c r="P306" s="45">
        <f t="shared" ca="1" si="67"/>
        <v>-3.4737174381906863E-3</v>
      </c>
    </row>
    <row r="307" spans="1:20" x14ac:dyDescent="0.2">
      <c r="A307" s="107">
        <v>29467</v>
      </c>
      <c r="B307" s="107">
        <v>1.5132440006709658E-2</v>
      </c>
      <c r="C307" s="45"/>
      <c r="D307" s="92">
        <f t="shared" si="55"/>
        <v>2.9466999999999999</v>
      </c>
      <c r="E307" s="92">
        <f t="shared" si="56"/>
        <v>1.5132440006709658E-2</v>
      </c>
      <c r="F307" s="36">
        <f t="shared" si="57"/>
        <v>8.6830408899999991</v>
      </c>
      <c r="G307" s="36">
        <f t="shared" si="58"/>
        <v>25.586316590562998</v>
      </c>
      <c r="H307" s="36">
        <f t="shared" si="59"/>
        <v>75.395199097411975</v>
      </c>
      <c r="I307" s="36">
        <f t="shared" si="60"/>
        <v>4.4590760967771349E-2</v>
      </c>
      <c r="J307" s="36">
        <f t="shared" si="61"/>
        <v>0.13139559534373182</v>
      </c>
      <c r="K307" s="36">
        <f t="shared" ca="1" si="62"/>
        <v>1.6505836128899217E-2</v>
      </c>
      <c r="L307" s="36">
        <f t="shared" ca="1" si="63"/>
        <v>1.8862169084453195E-6</v>
      </c>
      <c r="M307" s="36">
        <f t="shared" ca="1" si="64"/>
        <v>3653167991.9434519</v>
      </c>
      <c r="N307" s="36">
        <f t="shared" ca="1" si="65"/>
        <v>847807685.88841593</v>
      </c>
      <c r="O307" s="36">
        <f t="shared" ca="1" si="66"/>
        <v>11916490.502037078</v>
      </c>
      <c r="P307" s="45">
        <f t="shared" ca="1" si="67"/>
        <v>-1.3733961221895595E-3</v>
      </c>
      <c r="Q307" s="45"/>
      <c r="R307" s="45"/>
      <c r="S307" s="45"/>
      <c r="T307" s="45"/>
    </row>
    <row r="308" spans="1:20" x14ac:dyDescent="0.2">
      <c r="A308" s="106">
        <v>29492.5</v>
      </c>
      <c r="B308" s="106">
        <v>2.4020099997869693E-2</v>
      </c>
      <c r="D308" s="92">
        <f t="shared" si="55"/>
        <v>2.9492500000000001</v>
      </c>
      <c r="E308" s="92">
        <f t="shared" si="56"/>
        <v>2.4020099997869693E-2</v>
      </c>
      <c r="F308" s="36">
        <f t="shared" si="57"/>
        <v>8.6980755625000015</v>
      </c>
      <c r="G308" s="36">
        <f t="shared" si="58"/>
        <v>25.652799352703131</v>
      </c>
      <c r="H308" s="36">
        <f t="shared" si="59"/>
        <v>75.656518490959712</v>
      </c>
      <c r="I308" s="36">
        <f t="shared" si="60"/>
        <v>7.0841279918717193E-2</v>
      </c>
      <c r="J308" s="36">
        <f t="shared" si="61"/>
        <v>0.2089286448002767</v>
      </c>
      <c r="K308" s="36">
        <f t="shared" ca="1" si="62"/>
        <v>1.6536670801559947E-2</v>
      </c>
      <c r="L308" s="36">
        <f t="shared" ca="1" si="63"/>
        <v>5.6001712536181128E-5</v>
      </c>
      <c r="M308" s="36">
        <f t="shared" ca="1" si="64"/>
        <v>3606220150.2157807</v>
      </c>
      <c r="N308" s="36">
        <f t="shared" ca="1" si="65"/>
        <v>836503389.43751132</v>
      </c>
      <c r="O308" s="36">
        <f t="shared" ca="1" si="66"/>
        <v>11752750.257632466</v>
      </c>
      <c r="P308" s="45">
        <f t="shared" ca="1" si="67"/>
        <v>7.483429196309746E-3</v>
      </c>
    </row>
    <row r="309" spans="1:20" x14ac:dyDescent="0.2">
      <c r="A309" s="107">
        <v>29761.5</v>
      </c>
      <c r="B309" s="107">
        <v>2.222718000120949E-2</v>
      </c>
      <c r="C309" s="45"/>
      <c r="D309" s="92">
        <f t="shared" si="55"/>
        <v>2.9761500000000001</v>
      </c>
      <c r="E309" s="92">
        <f t="shared" si="56"/>
        <v>2.222718000120949E-2</v>
      </c>
      <c r="F309" s="36">
        <f t="shared" si="57"/>
        <v>8.8574688224999996</v>
      </c>
      <c r="G309" s="36">
        <f t="shared" si="58"/>
        <v>26.361155836083373</v>
      </c>
      <c r="H309" s="36">
        <f t="shared" si="59"/>
        <v>78.454753941559531</v>
      </c>
      <c r="I309" s="36">
        <f t="shared" si="60"/>
        <v>6.6151421760599627E-2</v>
      </c>
      <c r="J309" s="36">
        <f t="shared" si="61"/>
        <v>0.19687655387280859</v>
      </c>
      <c r="K309" s="36">
        <f t="shared" ca="1" si="62"/>
        <v>1.6864978599695723E-2</v>
      </c>
      <c r="L309" s="36">
        <f t="shared" ca="1" si="63"/>
        <v>2.8753203870396209E-5</v>
      </c>
      <c r="M309" s="36">
        <f t="shared" ca="1" si="64"/>
        <v>3135547166.5368423</v>
      </c>
      <c r="N309" s="36">
        <f t="shared" ca="1" si="65"/>
        <v>723361791.75630522</v>
      </c>
      <c r="O309" s="36">
        <f t="shared" ca="1" si="66"/>
        <v>10116284.965381149</v>
      </c>
      <c r="P309" s="45">
        <f t="shared" ca="1" si="67"/>
        <v>5.3622014015137671E-3</v>
      </c>
      <c r="Q309" s="45"/>
      <c r="R309" s="45"/>
      <c r="S309" s="45"/>
      <c r="T309" s="45"/>
    </row>
    <row r="310" spans="1:20" x14ac:dyDescent="0.2">
      <c r="A310" s="106">
        <v>29766</v>
      </c>
      <c r="B310" s="106">
        <v>2.1619120001560077E-2</v>
      </c>
      <c r="D310" s="92">
        <f t="shared" si="55"/>
        <v>2.9765999999999999</v>
      </c>
      <c r="E310" s="92">
        <f t="shared" si="56"/>
        <v>2.1619120001560077E-2</v>
      </c>
      <c r="F310" s="36">
        <f t="shared" si="57"/>
        <v>8.8601475599999997</v>
      </c>
      <c r="G310" s="36">
        <f t="shared" si="58"/>
        <v>26.373115227095997</v>
      </c>
      <c r="H310" s="36">
        <f t="shared" si="59"/>
        <v>78.502214784973944</v>
      </c>
      <c r="I310" s="36">
        <f t="shared" si="60"/>
        <v>6.4351472596643727E-2</v>
      </c>
      <c r="J310" s="36">
        <f t="shared" si="61"/>
        <v>0.19154859333116972</v>
      </c>
      <c r="K310" s="36">
        <f t="shared" ca="1" si="62"/>
        <v>1.6870517845579878E-2</v>
      </c>
      <c r="L310" s="36">
        <f t="shared" ca="1" si="63"/>
        <v>2.2549222435779791E-5</v>
      </c>
      <c r="M310" s="36">
        <f t="shared" ca="1" si="64"/>
        <v>3128047716.1590033</v>
      </c>
      <c r="N310" s="36">
        <f t="shared" ca="1" si="65"/>
        <v>721562039.46900785</v>
      </c>
      <c r="O310" s="36">
        <f t="shared" ca="1" si="66"/>
        <v>10090290.94146488</v>
      </c>
      <c r="P310" s="45">
        <f t="shared" ca="1" si="67"/>
        <v>4.7486021559801986E-3</v>
      </c>
    </row>
    <row r="311" spans="1:20" x14ac:dyDescent="0.2">
      <c r="A311" s="107">
        <v>30117</v>
      </c>
      <c r="B311" s="107">
        <v>1.7190440004924312E-2</v>
      </c>
      <c r="C311" s="45"/>
      <c r="D311" s="92">
        <f t="shared" si="55"/>
        <v>3.0116999999999998</v>
      </c>
      <c r="E311" s="92">
        <f t="shared" si="56"/>
        <v>1.7190440004924312E-2</v>
      </c>
      <c r="F311" s="36">
        <f t="shared" si="57"/>
        <v>9.0703368899999983</v>
      </c>
      <c r="G311" s="36">
        <f t="shared" si="58"/>
        <v>27.317133611612995</v>
      </c>
      <c r="H311" s="36">
        <f t="shared" si="59"/>
        <v>82.271011298094848</v>
      </c>
      <c r="I311" s="36">
        <f t="shared" si="60"/>
        <v>5.1772448162830546E-2</v>
      </c>
      <c r="J311" s="36">
        <f t="shared" si="61"/>
        <v>0.15592308213199674</v>
      </c>
      <c r="K311" s="36">
        <f t="shared" ca="1" si="62"/>
        <v>1.7307355103711782E-2</v>
      </c>
      <c r="L311" s="36">
        <f t="shared" ca="1" si="63"/>
        <v>1.3669140324483856E-8</v>
      </c>
      <c r="M311" s="36">
        <f t="shared" ca="1" si="64"/>
        <v>2579445878.3091769</v>
      </c>
      <c r="N311" s="36">
        <f t="shared" ca="1" si="65"/>
        <v>590201500.41233325</v>
      </c>
      <c r="O311" s="36">
        <f t="shared" ca="1" si="66"/>
        <v>8196724.3316031825</v>
      </c>
      <c r="P311" s="45">
        <f t="shared" ca="1" si="67"/>
        <v>-1.1691509878746995E-4</v>
      </c>
      <c r="Q311" s="45"/>
      <c r="R311" s="45"/>
      <c r="S311" s="45"/>
      <c r="T311" s="45"/>
    </row>
    <row r="312" spans="1:20" x14ac:dyDescent="0.2">
      <c r="A312" s="106">
        <v>30742.5</v>
      </c>
      <c r="B312" s="106">
        <v>1.8670099998416845E-2</v>
      </c>
      <c r="D312" s="92">
        <f t="shared" si="55"/>
        <v>3.0742500000000001</v>
      </c>
      <c r="E312" s="92">
        <f t="shared" si="56"/>
        <v>1.8670099998416845E-2</v>
      </c>
      <c r="F312" s="36">
        <f t="shared" si="57"/>
        <v>9.4510130625000013</v>
      </c>
      <c r="G312" s="36">
        <f t="shared" si="58"/>
        <v>29.054776907390629</v>
      </c>
      <c r="H312" s="36">
        <f t="shared" si="59"/>
        <v>89.321647907545653</v>
      </c>
      <c r="I312" s="36">
        <f t="shared" si="60"/>
        <v>5.7396554920132986E-2</v>
      </c>
      <c r="J312" s="36">
        <f t="shared" si="61"/>
        <v>0.17645135896321884</v>
      </c>
      <c r="K312" s="36">
        <f t="shared" ca="1" si="62"/>
        <v>1.8109200414889965E-2</v>
      </c>
      <c r="L312" s="36">
        <f t="shared" ca="1" si="63"/>
        <v>3.1460834280062709E-7</v>
      </c>
      <c r="M312" s="36">
        <f t="shared" ca="1" si="64"/>
        <v>1767899273.6898143</v>
      </c>
      <c r="N312" s="36">
        <f t="shared" ca="1" si="65"/>
        <v>397250337.78190213</v>
      </c>
      <c r="O312" s="36">
        <f t="shared" ca="1" si="66"/>
        <v>5432359.9930068767</v>
      </c>
      <c r="P312" s="45">
        <f t="shared" ca="1" si="67"/>
        <v>5.6089958352687971E-4</v>
      </c>
    </row>
    <row r="313" spans="1:20" x14ac:dyDescent="0.2">
      <c r="A313" s="107">
        <v>30934.5</v>
      </c>
      <c r="B313" s="107">
        <v>1.7059540004993323E-2</v>
      </c>
      <c r="C313" s="45"/>
      <c r="D313" s="92">
        <f t="shared" si="55"/>
        <v>3.0934499999999998</v>
      </c>
      <c r="E313" s="92">
        <f t="shared" si="56"/>
        <v>1.7059540004993323E-2</v>
      </c>
      <c r="F313" s="36">
        <f t="shared" si="57"/>
        <v>9.5694329024999991</v>
      </c>
      <c r="G313" s="36">
        <f t="shared" si="58"/>
        <v>29.60256221223862</v>
      </c>
      <c r="H313" s="36">
        <f t="shared" si="59"/>
        <v>91.574046075449559</v>
      </c>
      <c r="I313" s="36">
        <f t="shared" si="60"/>
        <v>5.277283402844659E-2</v>
      </c>
      <c r="J313" s="36">
        <f t="shared" si="61"/>
        <v>0.1632501234252981</v>
      </c>
      <c r="K313" s="36">
        <f t="shared" ca="1" si="62"/>
        <v>1.8361338167248584E-2</v>
      </c>
      <c r="L313" s="36">
        <f t="shared" ca="1" si="63"/>
        <v>1.6946784552511753E-6</v>
      </c>
      <c r="M313" s="36">
        <f t="shared" ca="1" si="64"/>
        <v>1557940545.688611</v>
      </c>
      <c r="N313" s="36">
        <f t="shared" ca="1" si="65"/>
        <v>347698825.86324072</v>
      </c>
      <c r="O313" s="36">
        <f t="shared" ca="1" si="66"/>
        <v>4727013.3801519116</v>
      </c>
      <c r="P313" s="45">
        <f t="shared" ca="1" si="67"/>
        <v>-1.3017981622552612E-3</v>
      </c>
      <c r="Q313" s="45"/>
      <c r="R313" s="45"/>
      <c r="S313" s="45"/>
      <c r="T313" s="45"/>
    </row>
    <row r="314" spans="1:20" x14ac:dyDescent="0.2">
      <c r="A314" s="106">
        <v>30951.5</v>
      </c>
      <c r="B314" s="106">
        <v>1.3317980003193952E-2</v>
      </c>
      <c r="D314" s="92">
        <f t="shared" si="55"/>
        <v>3.0951499999999998</v>
      </c>
      <c r="E314" s="92">
        <f t="shared" si="56"/>
        <v>1.3317980003193952E-2</v>
      </c>
      <c r="F314" s="36">
        <f t="shared" si="57"/>
        <v>9.5799535224999985</v>
      </c>
      <c r="G314" s="36">
        <f t="shared" si="58"/>
        <v>29.651393145165869</v>
      </c>
      <c r="H314" s="36">
        <f t="shared" si="59"/>
        <v>91.775509493260131</v>
      </c>
      <c r="I314" s="36">
        <f t="shared" si="60"/>
        <v>4.122114580688576E-2</v>
      </c>
      <c r="J314" s="36">
        <f t="shared" si="61"/>
        <v>0.12758562944418245</v>
      </c>
      <c r="K314" s="36">
        <f t="shared" ca="1" si="62"/>
        <v>1.8383798858151865E-2</v>
      </c>
      <c r="L314" s="36">
        <f t="shared" ca="1" si="63"/>
        <v>2.5662520671247104E-5</v>
      </c>
      <c r="M314" s="36">
        <f t="shared" ca="1" si="64"/>
        <v>1540181203.4848094</v>
      </c>
      <c r="N314" s="36">
        <f t="shared" ca="1" si="65"/>
        <v>343516414.35928857</v>
      </c>
      <c r="O314" s="36">
        <f t="shared" ca="1" si="66"/>
        <v>4667589.0476900348</v>
      </c>
      <c r="P314" s="45">
        <f t="shared" ca="1" si="67"/>
        <v>-5.0658188549579132E-3</v>
      </c>
    </row>
    <row r="315" spans="1:20" x14ac:dyDescent="0.2">
      <c r="A315" s="107">
        <v>31046</v>
      </c>
      <c r="B315" s="107">
        <v>1.9548719996237196E-2</v>
      </c>
      <c r="C315" s="45"/>
      <c r="D315" s="92">
        <f t="shared" si="55"/>
        <v>3.1046</v>
      </c>
      <c r="E315" s="92">
        <f t="shared" si="56"/>
        <v>1.9548719996237196E-2</v>
      </c>
      <c r="F315" s="36">
        <f t="shared" si="57"/>
        <v>9.6385411600000008</v>
      </c>
      <c r="G315" s="36">
        <f t="shared" si="58"/>
        <v>29.923814885336004</v>
      </c>
      <c r="H315" s="36">
        <f t="shared" si="59"/>
        <v>92.901475693014163</v>
      </c>
      <c r="I315" s="36">
        <f t="shared" si="60"/>
        <v>6.0690956100318001E-2</v>
      </c>
      <c r="J315" s="36">
        <f t="shared" si="61"/>
        <v>0.18842114230904727</v>
      </c>
      <c r="K315" s="36">
        <f t="shared" ca="1" si="62"/>
        <v>1.8509057178249359E-2</v>
      </c>
      <c r="L315" s="36">
        <f t="shared" ca="1" si="63"/>
        <v>1.0808987751064111E-6</v>
      </c>
      <c r="M315" s="36">
        <f t="shared" ca="1" si="64"/>
        <v>1443865435.4010258</v>
      </c>
      <c r="N315" s="36">
        <f t="shared" ca="1" si="65"/>
        <v>320860156.97157937</v>
      </c>
      <c r="O315" s="36">
        <f t="shared" ca="1" si="66"/>
        <v>4346016.0175455222</v>
      </c>
      <c r="P315" s="45">
        <f t="shared" ca="1" si="67"/>
        <v>1.0396628179878374E-3</v>
      </c>
      <c r="Q315" s="45"/>
      <c r="R315" s="45"/>
      <c r="S315" s="45"/>
      <c r="T315" s="45"/>
    </row>
    <row r="316" spans="1:20" x14ac:dyDescent="0.2">
      <c r="A316" s="106">
        <v>31093</v>
      </c>
      <c r="B316" s="106">
        <v>1.4086759998463094E-2</v>
      </c>
      <c r="D316" s="92">
        <f t="shared" si="55"/>
        <v>3.1093000000000002</v>
      </c>
      <c r="E316" s="92">
        <f t="shared" si="56"/>
        <v>1.4086759998463094E-2</v>
      </c>
      <c r="F316" s="36">
        <f t="shared" si="57"/>
        <v>9.6677464900000007</v>
      </c>
      <c r="G316" s="36">
        <f t="shared" si="58"/>
        <v>30.059924161357003</v>
      </c>
      <c r="H316" s="36">
        <f t="shared" si="59"/>
        <v>93.46532219490733</v>
      </c>
      <c r="I316" s="36">
        <f t="shared" si="60"/>
        <v>4.3799962863221305E-2</v>
      </c>
      <c r="J316" s="36">
        <f t="shared" si="61"/>
        <v>0.13618722453061402</v>
      </c>
      <c r="K316" s="36">
        <f t="shared" ca="1" si="62"/>
        <v>1.8571609520592908E-2</v>
      </c>
      <c r="L316" s="36">
        <f t="shared" ca="1" si="63"/>
        <v>2.0113875236148021E-5</v>
      </c>
      <c r="M316" s="36">
        <f t="shared" ca="1" si="64"/>
        <v>1397461426.3691742</v>
      </c>
      <c r="N316" s="36">
        <f t="shared" ca="1" si="65"/>
        <v>309961434.75394964</v>
      </c>
      <c r="O316" s="36">
        <f t="shared" ca="1" si="66"/>
        <v>4191533.7920929571</v>
      </c>
      <c r="P316" s="45">
        <f t="shared" ca="1" si="67"/>
        <v>-4.4848495221298142E-3</v>
      </c>
    </row>
    <row r="317" spans="1:20" x14ac:dyDescent="0.2">
      <c r="A317" s="107">
        <v>31165.5</v>
      </c>
      <c r="B317" s="107">
        <v>1.8112460005795583E-2</v>
      </c>
      <c r="C317" s="45"/>
      <c r="D317" s="92">
        <f t="shared" si="55"/>
        <v>3.1165500000000002</v>
      </c>
      <c r="E317" s="92">
        <f t="shared" si="56"/>
        <v>1.8112460005795583E-2</v>
      </c>
      <c r="F317" s="36">
        <f t="shared" si="57"/>
        <v>9.7128839025000016</v>
      </c>
      <c r="G317" s="36">
        <f t="shared" si="58"/>
        <v>30.27068832633638</v>
      </c>
      <c r="H317" s="36">
        <f t="shared" si="59"/>
        <v>94.340113703443663</v>
      </c>
      <c r="I317" s="36">
        <f t="shared" si="60"/>
        <v>5.6448387231062228E-2</v>
      </c>
      <c r="J317" s="36">
        <f t="shared" si="61"/>
        <v>0.17592422122496698</v>
      </c>
      <c r="K317" s="36">
        <f t="shared" ca="1" si="62"/>
        <v>1.8668431448268508E-2</v>
      </c>
      <c r="L317" s="36">
        <f t="shared" ca="1" si="63"/>
        <v>3.091042448454252E-7</v>
      </c>
      <c r="M317" s="36">
        <f t="shared" ca="1" si="64"/>
        <v>1327800298.9105201</v>
      </c>
      <c r="N317" s="36">
        <f t="shared" ca="1" si="65"/>
        <v>293622440.26852423</v>
      </c>
      <c r="O317" s="36">
        <f t="shared" ca="1" si="66"/>
        <v>3960213.2897730921</v>
      </c>
      <c r="P317" s="45">
        <f t="shared" ca="1" si="67"/>
        <v>-5.5597144247292521E-4</v>
      </c>
      <c r="Q317" s="45"/>
      <c r="R317" s="45"/>
      <c r="S317" s="45"/>
      <c r="T317" s="45"/>
    </row>
    <row r="318" spans="1:20" x14ac:dyDescent="0.2">
      <c r="A318" s="106">
        <v>31166</v>
      </c>
      <c r="B318" s="106">
        <v>1.7167120000522118E-2</v>
      </c>
      <c r="D318" s="92">
        <f t="shared" si="55"/>
        <v>3.1166</v>
      </c>
      <c r="E318" s="92">
        <f t="shared" si="56"/>
        <v>1.7167120000522118E-2</v>
      </c>
      <c r="F318" s="36">
        <f t="shared" si="57"/>
        <v>9.7131955600000008</v>
      </c>
      <c r="G318" s="36">
        <f t="shared" si="58"/>
        <v>30.272145282296002</v>
      </c>
      <c r="H318" s="36">
        <f t="shared" si="59"/>
        <v>94.346167986803735</v>
      </c>
      <c r="I318" s="36">
        <f t="shared" si="60"/>
        <v>5.3503046193627231E-2</v>
      </c>
      <c r="J318" s="36">
        <f t="shared" si="61"/>
        <v>0.16674759376705864</v>
      </c>
      <c r="K318" s="36">
        <f t="shared" ca="1" si="62"/>
        <v>1.8669100582769115E-2</v>
      </c>
      <c r="L318" s="36">
        <f t="shared" ca="1" si="63"/>
        <v>2.2559456694470287E-6</v>
      </c>
      <c r="M318" s="36">
        <f t="shared" ca="1" si="64"/>
        <v>1327327885.8769362</v>
      </c>
      <c r="N318" s="36">
        <f t="shared" ca="1" si="65"/>
        <v>293511729.85317767</v>
      </c>
      <c r="O318" s="36">
        <f t="shared" ca="1" si="66"/>
        <v>3958647.0673910952</v>
      </c>
      <c r="P318" s="45">
        <f t="shared" ca="1" si="67"/>
        <v>-1.5019805822469971E-3</v>
      </c>
    </row>
    <row r="319" spans="1:20" x14ac:dyDescent="0.2">
      <c r="A319" s="107">
        <v>31229.5</v>
      </c>
      <c r="B319" s="107">
        <v>2.3308940006245393E-2</v>
      </c>
      <c r="C319" s="45"/>
      <c r="D319" s="92">
        <f t="shared" si="55"/>
        <v>3.1229499999999999</v>
      </c>
      <c r="E319" s="92">
        <f t="shared" si="56"/>
        <v>2.3308940006245393E-2</v>
      </c>
      <c r="F319" s="36">
        <f t="shared" si="57"/>
        <v>9.7528167024999988</v>
      </c>
      <c r="G319" s="36">
        <f t="shared" si="58"/>
        <v>30.457558921072369</v>
      </c>
      <c r="H319" s="36">
        <f t="shared" si="59"/>
        <v>95.11743363256295</v>
      </c>
      <c r="I319" s="36">
        <f t="shared" si="60"/>
        <v>7.2792654192504053E-2</v>
      </c>
      <c r="J319" s="36">
        <f t="shared" si="61"/>
        <v>0.22732781941048052</v>
      </c>
      <c r="K319" s="36">
        <f t="shared" ca="1" si="62"/>
        <v>1.8754236217384184E-2</v>
      </c>
      <c r="L319" s="36">
        <f t="shared" ca="1" si="63"/>
        <v>2.0745326604266654E-5</v>
      </c>
      <c r="M319" s="36">
        <f t="shared" ca="1" si="64"/>
        <v>1268213246.8169284</v>
      </c>
      <c r="N319" s="36">
        <f t="shared" ca="1" si="65"/>
        <v>279668606.63070261</v>
      </c>
      <c r="O319" s="36">
        <f t="shared" ca="1" si="66"/>
        <v>3762938.0731347352</v>
      </c>
      <c r="P319" s="45">
        <f t="shared" ca="1" si="67"/>
        <v>4.5547037888612092E-3</v>
      </c>
      <c r="Q319" s="45"/>
      <c r="R319" s="45"/>
      <c r="S319" s="45"/>
      <c r="T319" s="45"/>
    </row>
    <row r="320" spans="1:20" x14ac:dyDescent="0.2">
      <c r="A320" s="106">
        <v>31327.5</v>
      </c>
      <c r="B320" s="106">
        <v>2.0622299998649396E-2</v>
      </c>
      <c r="D320" s="92">
        <f t="shared" si="55"/>
        <v>3.1327500000000001</v>
      </c>
      <c r="E320" s="92">
        <f t="shared" si="56"/>
        <v>2.0622299998649396E-2</v>
      </c>
      <c r="F320" s="36">
        <f t="shared" si="57"/>
        <v>9.8141225625000015</v>
      </c>
      <c r="G320" s="36">
        <f t="shared" si="58"/>
        <v>30.74519245767188</v>
      </c>
      <c r="H320" s="36">
        <f t="shared" si="59"/>
        <v>96.317001671771592</v>
      </c>
      <c r="I320" s="36">
        <f t="shared" si="60"/>
        <v>6.4604510320768901E-2</v>
      </c>
      <c r="J320" s="36">
        <f t="shared" si="61"/>
        <v>0.20238977970738878</v>
      </c>
      <c r="K320" s="36">
        <f t="shared" ca="1" si="62"/>
        <v>1.8886232437419336E-2</v>
      </c>
      <c r="L320" s="36">
        <f t="shared" ca="1" si="63"/>
        <v>3.0139305771552873E-6</v>
      </c>
      <c r="M320" s="36">
        <f t="shared" ca="1" si="64"/>
        <v>1180370031.3658919</v>
      </c>
      <c r="N320" s="36">
        <f t="shared" ca="1" si="65"/>
        <v>259138407.24720487</v>
      </c>
      <c r="O320" s="36">
        <f t="shared" ca="1" si="66"/>
        <v>3473192.1894774549</v>
      </c>
      <c r="P320" s="45">
        <f t="shared" ca="1" si="67"/>
        <v>1.7360675612300598E-3</v>
      </c>
    </row>
    <row r="321" spans="1:20" x14ac:dyDescent="0.2">
      <c r="A321" s="107">
        <v>31465</v>
      </c>
      <c r="B321" s="107">
        <v>2.0153799996478483E-2</v>
      </c>
      <c r="C321" s="45"/>
      <c r="D321" s="92">
        <f t="shared" si="55"/>
        <v>3.1465000000000001</v>
      </c>
      <c r="E321" s="92">
        <f t="shared" si="56"/>
        <v>2.0153799996478483E-2</v>
      </c>
      <c r="F321" s="36">
        <f t="shared" si="57"/>
        <v>9.9004622500000004</v>
      </c>
      <c r="G321" s="36">
        <f t="shared" si="58"/>
        <v>31.151804469625002</v>
      </c>
      <c r="H321" s="36">
        <f t="shared" si="59"/>
        <v>98.019152763675066</v>
      </c>
      <c r="I321" s="36">
        <f t="shared" si="60"/>
        <v>6.3413931688919553E-2</v>
      </c>
      <c r="J321" s="36">
        <f t="shared" si="61"/>
        <v>0.19953193605918537</v>
      </c>
      <c r="K321" s="36">
        <f t="shared" ca="1" si="62"/>
        <v>1.9072670635259286E-2</v>
      </c>
      <c r="L321" s="36">
        <f t="shared" ca="1" si="63"/>
        <v>1.168840695690229E-6</v>
      </c>
      <c r="M321" s="36">
        <f t="shared" ca="1" si="64"/>
        <v>1063884093.4972171</v>
      </c>
      <c r="N321" s="36">
        <f t="shared" ca="1" si="65"/>
        <v>231996548.53515774</v>
      </c>
      <c r="O321" s="36">
        <f t="shared" ca="1" si="66"/>
        <v>3091161.1142584039</v>
      </c>
      <c r="P321" s="45">
        <f t="shared" ca="1" si="67"/>
        <v>1.081129361219197E-3</v>
      </c>
      <c r="Q321" s="45"/>
      <c r="R321" s="45"/>
      <c r="S321" s="45"/>
      <c r="T321" s="45"/>
    </row>
    <row r="322" spans="1:20" x14ac:dyDescent="0.2">
      <c r="A322" s="106">
        <v>31662</v>
      </c>
      <c r="B322" s="106">
        <v>2.2089840000262484E-2</v>
      </c>
      <c r="D322" s="92">
        <f t="shared" si="55"/>
        <v>3.1661999999999999</v>
      </c>
      <c r="E322" s="92">
        <f t="shared" si="56"/>
        <v>2.2089840000262484E-2</v>
      </c>
      <c r="F322" s="36">
        <f t="shared" si="57"/>
        <v>10.024822439999999</v>
      </c>
      <c r="G322" s="36">
        <f t="shared" si="58"/>
        <v>31.740592809527996</v>
      </c>
      <c r="H322" s="36">
        <f t="shared" si="59"/>
        <v>100.49706495352754</v>
      </c>
      <c r="I322" s="36">
        <f t="shared" si="60"/>
        <v>6.9940851408831078E-2</v>
      </c>
      <c r="J322" s="36">
        <f t="shared" si="61"/>
        <v>0.22144672373064095</v>
      </c>
      <c r="K322" s="36">
        <f t="shared" ca="1" si="62"/>
        <v>1.9342307970250609E-2</v>
      </c>
      <c r="L322" s="36">
        <f t="shared" ca="1" si="63"/>
        <v>7.5489322559411769E-6</v>
      </c>
      <c r="M322" s="36">
        <f t="shared" ca="1" si="64"/>
        <v>910261858.49722838</v>
      </c>
      <c r="N322" s="36">
        <f t="shared" ca="1" si="65"/>
        <v>196369491.58558011</v>
      </c>
      <c r="O322" s="36">
        <f t="shared" ca="1" si="66"/>
        <v>2591782.9531012541</v>
      </c>
      <c r="P322" s="45">
        <f t="shared" ca="1" si="67"/>
        <v>2.7475320300118754E-3</v>
      </c>
    </row>
    <row r="323" spans="1:20" x14ac:dyDescent="0.2">
      <c r="A323" s="107">
        <v>31807</v>
      </c>
      <c r="B323" s="107">
        <v>2.1941239996522199E-2</v>
      </c>
      <c r="C323" s="45"/>
      <c r="D323" s="92">
        <f t="shared" si="55"/>
        <v>3.1806999999999999</v>
      </c>
      <c r="E323" s="92">
        <f t="shared" si="56"/>
        <v>2.1941239996522199E-2</v>
      </c>
      <c r="F323" s="36">
        <f t="shared" si="57"/>
        <v>10.116852489999999</v>
      </c>
      <c r="G323" s="36">
        <f t="shared" si="58"/>
        <v>32.178672714942998</v>
      </c>
      <c r="H323" s="36">
        <f t="shared" si="59"/>
        <v>102.35070430441918</v>
      </c>
      <c r="I323" s="36">
        <f t="shared" si="60"/>
        <v>6.9788502056938151E-2</v>
      </c>
      <c r="J323" s="36">
        <f t="shared" si="61"/>
        <v>0.22197628849250317</v>
      </c>
      <c r="K323" s="36">
        <f t="shared" ca="1" si="62"/>
        <v>1.9542670097733274E-2</v>
      </c>
      <c r="L323" s="36">
        <f t="shared" ca="1" si="63"/>
        <v>5.7531375593763134E-6</v>
      </c>
      <c r="M323" s="36">
        <f t="shared" ca="1" si="64"/>
        <v>806770934.85937023</v>
      </c>
      <c r="N323" s="36">
        <f t="shared" ca="1" si="65"/>
        <v>172497106.05356362</v>
      </c>
      <c r="O323" s="36">
        <f t="shared" ca="1" si="66"/>
        <v>2258767.348358064</v>
      </c>
      <c r="P323" s="45">
        <f t="shared" ca="1" si="67"/>
        <v>2.3985698987889249E-3</v>
      </c>
      <c r="Q323" s="45"/>
      <c r="R323" s="45"/>
      <c r="S323" s="45"/>
      <c r="T323" s="45"/>
    </row>
    <row r="324" spans="1:20" x14ac:dyDescent="0.2">
      <c r="A324" s="106">
        <v>31845.5</v>
      </c>
      <c r="B324" s="106">
        <v>1.7850060001364909E-2</v>
      </c>
      <c r="D324" s="92">
        <f t="shared" si="55"/>
        <v>3.1845500000000002</v>
      </c>
      <c r="E324" s="92">
        <f t="shared" si="56"/>
        <v>1.7850060001364909E-2</v>
      </c>
      <c r="F324" s="36">
        <f t="shared" si="57"/>
        <v>10.141358702500002</v>
      </c>
      <c r="G324" s="36">
        <f t="shared" si="58"/>
        <v>32.295663856046382</v>
      </c>
      <c r="H324" s="36">
        <f t="shared" si="59"/>
        <v>102.84715633277251</v>
      </c>
      <c r="I324" s="36">
        <f t="shared" si="60"/>
        <v>5.6844408577346628E-2</v>
      </c>
      <c r="J324" s="36">
        <f t="shared" si="61"/>
        <v>0.18102386133498921</v>
      </c>
      <c r="K324" s="36">
        <f t="shared" ca="1" si="62"/>
        <v>1.9596140106380455E-2</v>
      </c>
      <c r="L324" s="36">
        <f t="shared" ca="1" si="63"/>
        <v>3.0487957331310983E-6</v>
      </c>
      <c r="M324" s="36">
        <f t="shared" ca="1" si="64"/>
        <v>780612134.10642171</v>
      </c>
      <c r="N324" s="36">
        <f t="shared" ca="1" si="65"/>
        <v>166482018.84649864</v>
      </c>
      <c r="O324" s="36">
        <f t="shared" ca="1" si="66"/>
        <v>2175094.8991322163</v>
      </c>
      <c r="P324" s="45">
        <f t="shared" ca="1" si="67"/>
        <v>-1.7460801050155454E-3</v>
      </c>
    </row>
    <row r="325" spans="1:20" x14ac:dyDescent="0.2">
      <c r="A325" s="107">
        <v>32449.5</v>
      </c>
      <c r="B325" s="107">
        <v>1.6679339998518117E-2</v>
      </c>
      <c r="C325" s="45"/>
      <c r="D325" s="92">
        <f t="shared" si="55"/>
        <v>3.2449499999999998</v>
      </c>
      <c r="E325" s="92">
        <f t="shared" si="56"/>
        <v>1.6679339998518117E-2</v>
      </c>
      <c r="F325" s="36">
        <f t="shared" si="57"/>
        <v>10.529700502499999</v>
      </c>
      <c r="G325" s="36">
        <f t="shared" si="58"/>
        <v>34.168351645587371</v>
      </c>
      <c r="H325" s="36">
        <f t="shared" si="59"/>
        <v>110.87459267234873</v>
      </c>
      <c r="I325" s="36">
        <f t="shared" si="60"/>
        <v>5.4123624328191358E-2</v>
      </c>
      <c r="J325" s="36">
        <f t="shared" si="61"/>
        <v>0.17562845476376454</v>
      </c>
      <c r="K325" s="36">
        <f t="shared" ca="1" si="62"/>
        <v>2.0449847975465115E-2</v>
      </c>
      <c r="L325" s="36">
        <f t="shared" ca="1" si="63"/>
        <v>1.4216730404220946E-5</v>
      </c>
      <c r="M325" s="36">
        <f t="shared" ca="1" si="64"/>
        <v>437731306.36530679</v>
      </c>
      <c r="N325" s="36">
        <f t="shared" ca="1" si="65"/>
        <v>88619763.087071925</v>
      </c>
      <c r="O325" s="36">
        <f t="shared" ca="1" si="66"/>
        <v>1104203.6655531842</v>
      </c>
      <c r="P325" s="45">
        <f t="shared" ca="1" si="67"/>
        <v>-3.7705079769469983E-3</v>
      </c>
      <c r="Q325" s="45"/>
      <c r="R325" s="45"/>
      <c r="S325" s="45"/>
      <c r="T325" s="45"/>
    </row>
    <row r="326" spans="1:20" x14ac:dyDescent="0.2">
      <c r="A326" s="106">
        <v>32450</v>
      </c>
      <c r="B326" s="106">
        <v>1.4834000001428649E-2</v>
      </c>
      <c r="D326" s="92">
        <f t="shared" si="55"/>
        <v>3.2450000000000001</v>
      </c>
      <c r="E326" s="92">
        <f t="shared" si="56"/>
        <v>1.4834000001428649E-2</v>
      </c>
      <c r="F326" s="36">
        <f t="shared" si="57"/>
        <v>10.530025</v>
      </c>
      <c r="G326" s="36">
        <f t="shared" si="58"/>
        <v>34.169931125000005</v>
      </c>
      <c r="H326" s="36">
        <f t="shared" si="59"/>
        <v>110.88142650062501</v>
      </c>
      <c r="I326" s="36">
        <f t="shared" si="60"/>
        <v>4.813633000463597E-2</v>
      </c>
      <c r="J326" s="36">
        <f t="shared" si="61"/>
        <v>0.15620239086504373</v>
      </c>
      <c r="K326" s="36">
        <f t="shared" ca="1" si="62"/>
        <v>2.0450566256151641E-2</v>
      </c>
      <c r="L326" s="36">
        <f t="shared" ca="1" si="63"/>
        <v>3.1545816493693068E-5</v>
      </c>
      <c r="M326" s="36">
        <f t="shared" ca="1" si="64"/>
        <v>437496939.96086311</v>
      </c>
      <c r="N326" s="36">
        <f t="shared" ca="1" si="65"/>
        <v>88567377.761682168</v>
      </c>
      <c r="O326" s="36">
        <f t="shared" ca="1" si="66"/>
        <v>1103493.6424447251</v>
      </c>
      <c r="P326" s="45">
        <f t="shared" ca="1" si="67"/>
        <v>-5.6165662547229926E-3</v>
      </c>
    </row>
    <row r="327" spans="1:20" x14ac:dyDescent="0.2">
      <c r="A327" s="107">
        <v>32522</v>
      </c>
      <c r="B327" s="107">
        <v>2.1105040003021713E-2</v>
      </c>
      <c r="C327" s="45"/>
      <c r="D327" s="92">
        <f t="shared" si="55"/>
        <v>3.2522000000000002</v>
      </c>
      <c r="E327" s="92">
        <f t="shared" si="56"/>
        <v>2.1105040003021713E-2</v>
      </c>
      <c r="F327" s="36">
        <f t="shared" si="57"/>
        <v>10.576804840000001</v>
      </c>
      <c r="G327" s="36">
        <f t="shared" si="58"/>
        <v>34.397884700648007</v>
      </c>
      <c r="H327" s="36">
        <f t="shared" si="59"/>
        <v>111.86880062344746</v>
      </c>
      <c r="I327" s="36">
        <f t="shared" si="60"/>
        <v>6.8637811097827225E-2</v>
      </c>
      <c r="J327" s="36">
        <f t="shared" si="61"/>
        <v>0.22322388925235373</v>
      </c>
      <c r="K327" s="36">
        <f t="shared" ca="1" si="62"/>
        <v>2.0554198474926216E-2</v>
      </c>
      <c r="L327" s="36">
        <f t="shared" ca="1" si="63"/>
        <v>3.0342638907458299E-7</v>
      </c>
      <c r="M327" s="36">
        <f t="shared" ca="1" si="64"/>
        <v>404547456.6868813</v>
      </c>
      <c r="N327" s="36">
        <f t="shared" ca="1" si="65"/>
        <v>81218405.70552434</v>
      </c>
      <c r="O327" s="36">
        <f t="shared" ca="1" si="66"/>
        <v>1004087.7230322022</v>
      </c>
      <c r="P327" s="45">
        <f t="shared" ca="1" si="67"/>
        <v>5.5084152809549772E-4</v>
      </c>
      <c r="Q327" s="45"/>
      <c r="R327" s="45"/>
      <c r="S327" s="45"/>
      <c r="T327" s="45"/>
    </row>
    <row r="328" spans="1:20" x14ac:dyDescent="0.2">
      <c r="A328" s="106">
        <v>32595</v>
      </c>
      <c r="B328" s="106">
        <v>1.7685399994661566E-2</v>
      </c>
      <c r="D328" s="92">
        <f t="shared" si="55"/>
        <v>3.2595000000000001</v>
      </c>
      <c r="E328" s="92">
        <f t="shared" si="56"/>
        <v>1.7685399994661566E-2</v>
      </c>
      <c r="F328" s="36">
        <f t="shared" si="57"/>
        <v>10.624340250000001</v>
      </c>
      <c r="G328" s="36">
        <f t="shared" si="58"/>
        <v>34.630037044875003</v>
      </c>
      <c r="H328" s="36">
        <f t="shared" si="59"/>
        <v>112.87660574777009</v>
      </c>
      <c r="I328" s="36">
        <f t="shared" si="60"/>
        <v>5.7645561282599372E-2</v>
      </c>
      <c r="J328" s="36">
        <f t="shared" si="61"/>
        <v>0.18789570700063266</v>
      </c>
      <c r="K328" s="36">
        <f t="shared" ca="1" si="62"/>
        <v>2.0659675179899663E-2</v>
      </c>
      <c r="L328" s="36">
        <f t="shared" ca="1" si="63"/>
        <v>8.8463128775231194E-6</v>
      </c>
      <c r="M328" s="36">
        <f t="shared" ca="1" si="64"/>
        <v>372737578.26008356</v>
      </c>
      <c r="N328" s="36">
        <f t="shared" ca="1" si="65"/>
        <v>74155856.951542661</v>
      </c>
      <c r="O328" s="36">
        <f t="shared" ca="1" si="66"/>
        <v>908965.19766062673</v>
      </c>
      <c r="P328" s="45">
        <f t="shared" ca="1" si="67"/>
        <v>-2.9742751852380976E-3</v>
      </c>
    </row>
    <row r="329" spans="1:20" x14ac:dyDescent="0.2">
      <c r="A329" s="107">
        <v>32787</v>
      </c>
      <c r="B329" s="107">
        <v>2.10748399986187E-2</v>
      </c>
      <c r="C329" s="45"/>
      <c r="D329" s="92">
        <f t="shared" si="55"/>
        <v>3.2787000000000002</v>
      </c>
      <c r="E329" s="92">
        <f t="shared" si="56"/>
        <v>2.10748399986187E-2</v>
      </c>
      <c r="F329" s="36">
        <f t="shared" si="57"/>
        <v>10.749873690000001</v>
      </c>
      <c r="G329" s="36">
        <f t="shared" si="58"/>
        <v>35.245610867403009</v>
      </c>
      <c r="H329" s="36">
        <f t="shared" si="59"/>
        <v>115.55978435095425</v>
      </c>
      <c r="I329" s="36">
        <f t="shared" si="60"/>
        <v>6.9098077903471139E-2</v>
      </c>
      <c r="J329" s="36">
        <f t="shared" si="61"/>
        <v>0.22655186802211083</v>
      </c>
      <c r="K329" s="36">
        <f t="shared" ca="1" si="62"/>
        <v>2.0939040837874078E-2</v>
      </c>
      <c r="L329" s="36">
        <f t="shared" ca="1" si="63"/>
        <v>1.8441412058943529E-8</v>
      </c>
      <c r="M329" s="36">
        <f t="shared" ca="1" si="64"/>
        <v>296491671.2337842</v>
      </c>
      <c r="N329" s="36">
        <f t="shared" ca="1" si="65"/>
        <v>57382360.097245768</v>
      </c>
      <c r="O329" s="36">
        <f t="shared" ca="1" si="66"/>
        <v>685019.11991189979</v>
      </c>
      <c r="P329" s="45">
        <f t="shared" ca="1" si="67"/>
        <v>1.3579916074462142E-4</v>
      </c>
      <c r="Q329" s="45"/>
      <c r="R329" s="45"/>
      <c r="S329" s="45"/>
      <c r="T329" s="45"/>
    </row>
    <row r="330" spans="1:20" x14ac:dyDescent="0.2">
      <c r="A330" s="106">
        <v>32787</v>
      </c>
      <c r="B330" s="106">
        <v>2.8074839996406808E-2</v>
      </c>
      <c r="D330" s="92">
        <f t="shared" si="55"/>
        <v>3.2787000000000002</v>
      </c>
      <c r="E330" s="92">
        <f t="shared" si="56"/>
        <v>2.8074839996406808E-2</v>
      </c>
      <c r="F330" s="36">
        <f t="shared" si="57"/>
        <v>10.749873690000001</v>
      </c>
      <c r="G330" s="36">
        <f t="shared" si="58"/>
        <v>35.245610867403009</v>
      </c>
      <c r="H330" s="36">
        <f t="shared" si="59"/>
        <v>115.55978435095425</v>
      </c>
      <c r="I330" s="36">
        <f t="shared" si="60"/>
        <v>9.2048977896219006E-2</v>
      </c>
      <c r="J330" s="36">
        <f t="shared" si="61"/>
        <v>0.30180098382833326</v>
      </c>
      <c r="K330" s="36">
        <f t="shared" ca="1" si="62"/>
        <v>2.0939040837874078E-2</v>
      </c>
      <c r="L330" s="36">
        <f t="shared" ca="1" si="63"/>
        <v>5.091962963091642E-5</v>
      </c>
      <c r="M330" s="36">
        <f t="shared" ca="1" si="64"/>
        <v>296491671.2337842</v>
      </c>
      <c r="N330" s="36">
        <f t="shared" ca="1" si="65"/>
        <v>57382360.097245768</v>
      </c>
      <c r="O330" s="36">
        <f t="shared" ca="1" si="66"/>
        <v>685019.11991189979</v>
      </c>
      <c r="P330" s="45">
        <f t="shared" ca="1" si="67"/>
        <v>7.1357991585327303E-3</v>
      </c>
    </row>
    <row r="331" spans="1:20" x14ac:dyDescent="0.2">
      <c r="A331" s="107">
        <v>33163.5</v>
      </c>
      <c r="B331" s="107">
        <v>1.9533819999196567E-2</v>
      </c>
      <c r="C331" s="45"/>
      <c r="D331" s="92">
        <f t="shared" si="55"/>
        <v>3.3163499999999999</v>
      </c>
      <c r="E331" s="92">
        <f t="shared" si="56"/>
        <v>1.9533819999196567E-2</v>
      </c>
      <c r="F331" s="36">
        <f t="shared" si="57"/>
        <v>10.9981773225</v>
      </c>
      <c r="G331" s="36">
        <f t="shared" si="58"/>
        <v>36.473805363472877</v>
      </c>
      <c r="H331" s="36">
        <f t="shared" si="59"/>
        <v>120.95990441715327</v>
      </c>
      <c r="I331" s="36">
        <f t="shared" si="60"/>
        <v>6.4780983954335528E-2</v>
      </c>
      <c r="J331" s="36">
        <f t="shared" si="61"/>
        <v>0.21483641613696061</v>
      </c>
      <c r="K331" s="36">
        <f t="shared" ca="1" si="62"/>
        <v>2.1495052004396466E-2</v>
      </c>
      <c r="L331" s="36">
        <f t="shared" ca="1" si="63"/>
        <v>3.8464309782204196E-6</v>
      </c>
      <c r="M331" s="36">
        <f t="shared" ca="1" si="64"/>
        <v>176156564.96765617</v>
      </c>
      <c r="N331" s="36">
        <f t="shared" ca="1" si="65"/>
        <v>31559019.883714743</v>
      </c>
      <c r="O331" s="36">
        <f t="shared" ca="1" si="66"/>
        <v>348539.86766630731</v>
      </c>
      <c r="P331" s="45">
        <f t="shared" ca="1" si="67"/>
        <v>-1.9612320051998998E-3</v>
      </c>
      <c r="Q331" s="45"/>
      <c r="R331" s="45"/>
      <c r="S331" s="45"/>
      <c r="T331" s="45"/>
    </row>
    <row r="332" spans="1:20" x14ac:dyDescent="0.2">
      <c r="A332" s="106">
        <v>33304.5</v>
      </c>
      <c r="B332" s="106">
        <v>2.1147940002265386E-2</v>
      </c>
      <c r="D332" s="92">
        <f t="shared" si="55"/>
        <v>3.3304499999999999</v>
      </c>
      <c r="E332" s="92">
        <f t="shared" si="56"/>
        <v>2.1147940002265386E-2</v>
      </c>
      <c r="F332" s="36">
        <f t="shared" si="57"/>
        <v>11.0918972025</v>
      </c>
      <c r="G332" s="36">
        <f t="shared" si="58"/>
        <v>36.941009038066127</v>
      </c>
      <c r="H332" s="36">
        <f t="shared" si="59"/>
        <v>123.03018355082733</v>
      </c>
      <c r="I332" s="36">
        <f t="shared" si="60"/>
        <v>7.043215678054475E-2</v>
      </c>
      <c r="J332" s="36">
        <f t="shared" si="61"/>
        <v>0.23457077654976524</v>
      </c>
      <c r="K332" s="36">
        <f t="shared" ca="1" si="62"/>
        <v>2.1706072186624101E-2</v>
      </c>
      <c r="L332" s="36">
        <f t="shared" ca="1" si="63"/>
        <v>3.1151153521703083E-7</v>
      </c>
      <c r="M332" s="36">
        <f t="shared" ca="1" si="64"/>
        <v>140291853.50063983</v>
      </c>
      <c r="N332" s="36">
        <f t="shared" ca="1" si="65"/>
        <v>24109666.643396333</v>
      </c>
      <c r="O332" s="36">
        <f t="shared" ca="1" si="66"/>
        <v>254693.21431589194</v>
      </c>
      <c r="P332" s="45">
        <f t="shared" ca="1" si="67"/>
        <v>-5.5813218435871517E-4</v>
      </c>
    </row>
    <row r="333" spans="1:20" x14ac:dyDescent="0.2">
      <c r="A333" s="107">
        <v>33394.5</v>
      </c>
      <c r="B333" s="107">
        <v>2.5986740001826547E-2</v>
      </c>
      <c r="C333" s="45"/>
      <c r="D333" s="92">
        <f t="shared" si="55"/>
        <v>3.3394499999999998</v>
      </c>
      <c r="E333" s="92">
        <f t="shared" si="56"/>
        <v>2.5986740001826547E-2</v>
      </c>
      <c r="F333" s="36">
        <f t="shared" si="57"/>
        <v>11.151926302499998</v>
      </c>
      <c r="G333" s="36">
        <f t="shared" si="58"/>
        <v>37.241300290883615</v>
      </c>
      <c r="H333" s="36">
        <f t="shared" si="59"/>
        <v>124.36546025639127</v>
      </c>
      <c r="I333" s="36">
        <f t="shared" si="60"/>
        <v>8.6781418899099655E-2</v>
      </c>
      <c r="J333" s="36">
        <f t="shared" si="61"/>
        <v>0.28980220934259832</v>
      </c>
      <c r="K333" s="36">
        <f t="shared" ca="1" si="62"/>
        <v>2.1841561674793519E-2</v>
      </c>
      <c r="L333" s="36">
        <f t="shared" ca="1" si="63"/>
        <v>1.7182503362904336E-5</v>
      </c>
      <c r="M333" s="36">
        <f t="shared" ca="1" si="64"/>
        <v>119843805.51185802</v>
      </c>
      <c r="N333" s="36">
        <f t="shared" ca="1" si="65"/>
        <v>19943057.085167732</v>
      </c>
      <c r="O333" s="36">
        <f t="shared" ca="1" si="66"/>
        <v>203283.42690587713</v>
      </c>
      <c r="P333" s="45">
        <f t="shared" ca="1" si="67"/>
        <v>4.1451783270330285E-3</v>
      </c>
      <c r="Q333" s="45"/>
      <c r="R333" s="45"/>
      <c r="S333" s="45"/>
      <c r="T333" s="45"/>
    </row>
    <row r="334" spans="1:20" x14ac:dyDescent="0.2">
      <c r="A334" s="106">
        <v>33403</v>
      </c>
      <c r="B334" s="106">
        <v>2.361595999536803E-2</v>
      </c>
      <c r="D334" s="92">
        <f t="shared" si="55"/>
        <v>3.3403</v>
      </c>
      <c r="E334" s="92">
        <f t="shared" si="56"/>
        <v>2.361595999536803E-2</v>
      </c>
      <c r="F334" s="36">
        <f t="shared" si="57"/>
        <v>11.15760409</v>
      </c>
      <c r="G334" s="36">
        <f t="shared" si="58"/>
        <v>37.269744941827</v>
      </c>
      <c r="H334" s="36">
        <f t="shared" si="59"/>
        <v>124.49212902918472</v>
      </c>
      <c r="I334" s="36">
        <f t="shared" si="60"/>
        <v>7.8884391172527837E-2</v>
      </c>
      <c r="J334" s="36">
        <f t="shared" si="61"/>
        <v>0.26349753183359476</v>
      </c>
      <c r="K334" s="36">
        <f t="shared" ca="1" si="62"/>
        <v>2.1854389950683579E-2</v>
      </c>
      <c r="L334" s="36">
        <f t="shared" ca="1" si="63"/>
        <v>3.1031290223295788E-6</v>
      </c>
      <c r="M334" s="36">
        <f t="shared" ca="1" si="64"/>
        <v>118008282.16331545</v>
      </c>
      <c r="N334" s="36">
        <f t="shared" ca="1" si="65"/>
        <v>19572541.578354437</v>
      </c>
      <c r="O334" s="36">
        <f t="shared" ca="1" si="66"/>
        <v>198759.61738460502</v>
      </c>
      <c r="P334" s="45">
        <f t="shared" ca="1" si="67"/>
        <v>1.7615700446844511E-3</v>
      </c>
    </row>
    <row r="335" spans="1:20" x14ac:dyDescent="0.2">
      <c r="A335" s="107">
        <v>33913</v>
      </c>
      <c r="B335" s="107">
        <v>2.3369160000584088E-2</v>
      </c>
      <c r="C335" s="45"/>
      <c r="D335" s="92">
        <f t="shared" si="55"/>
        <v>3.3913000000000002</v>
      </c>
      <c r="E335" s="92">
        <f t="shared" si="56"/>
        <v>2.3369160000584088E-2</v>
      </c>
      <c r="F335" s="36">
        <f t="shared" si="57"/>
        <v>11.500915690000001</v>
      </c>
      <c r="G335" s="36">
        <f t="shared" si="58"/>
        <v>39.003055379497006</v>
      </c>
      <c r="H335" s="36">
        <f t="shared" si="59"/>
        <v>132.27106170848819</v>
      </c>
      <c r="I335" s="36">
        <f t="shared" si="60"/>
        <v>7.9251832309980827E-2</v>
      </c>
      <c r="J335" s="36">
        <f t="shared" si="61"/>
        <v>0.26876673891283798</v>
      </c>
      <c r="K335" s="36">
        <f t="shared" ca="1" si="62"/>
        <v>2.2634207977351693E-2</v>
      </c>
      <c r="L335" s="36">
        <f t="shared" ca="1" si="63"/>
        <v>5.4015447645339192E-7</v>
      </c>
      <c r="M335" s="36">
        <f t="shared" ca="1" si="64"/>
        <v>35941878.517676577</v>
      </c>
      <c r="N335" s="36">
        <f t="shared" ca="1" si="65"/>
        <v>4062796.8281327561</v>
      </c>
      <c r="O335" s="36">
        <f t="shared" ca="1" si="66"/>
        <v>23897.403313854862</v>
      </c>
      <c r="P335" s="45">
        <f t="shared" ca="1" si="67"/>
        <v>7.349520232323957E-4</v>
      </c>
      <c r="Q335" s="45"/>
      <c r="R335" s="45"/>
      <c r="S335" s="45"/>
      <c r="T335" s="45"/>
    </row>
    <row r="336" spans="1:20" x14ac:dyDescent="0.2">
      <c r="A336" s="106">
        <v>34229.5</v>
      </c>
      <c r="B336" s="106">
        <v>1.6268939994915854E-2</v>
      </c>
      <c r="D336" s="92">
        <f t="shared" si="55"/>
        <v>3.4229500000000002</v>
      </c>
      <c r="E336" s="92">
        <f t="shared" si="56"/>
        <v>1.6268939994915854E-2</v>
      </c>
      <c r="F336" s="36">
        <f t="shared" si="57"/>
        <v>11.716586702500001</v>
      </c>
      <c r="G336" s="36">
        <f t="shared" si="58"/>
        <v>40.105290453322382</v>
      </c>
      <c r="H336" s="36">
        <f t="shared" si="59"/>
        <v>137.27840395719983</v>
      </c>
      <c r="I336" s="36">
        <f t="shared" si="60"/>
        <v>5.5687768155597228E-2</v>
      </c>
      <c r="J336" s="36">
        <f t="shared" si="61"/>
        <v>0.19061644600820155</v>
      </c>
      <c r="K336" s="36">
        <f t="shared" ca="1" si="62"/>
        <v>2.3128166343597132E-2</v>
      </c>
      <c r="L336" s="36">
        <f t="shared" ca="1" si="63"/>
        <v>4.7048986102443497E-5</v>
      </c>
      <c r="M336" s="36">
        <f t="shared" ca="1" si="64"/>
        <v>9945424.3331676461</v>
      </c>
      <c r="N336" s="36">
        <f t="shared" ca="1" si="65"/>
        <v>374850.20952374133</v>
      </c>
      <c r="O336" s="36">
        <f t="shared" ca="1" si="66"/>
        <v>219.37753755158772</v>
      </c>
      <c r="P336" s="45">
        <f t="shared" ca="1" si="67"/>
        <v>-6.8592263486812778E-3</v>
      </c>
    </row>
    <row r="337" spans="1:20" x14ac:dyDescent="0.2">
      <c r="A337" s="107">
        <v>34644</v>
      </c>
      <c r="B337" s="107">
        <v>2.2482079999463167E-2</v>
      </c>
      <c r="C337" s="45"/>
      <c r="D337" s="92">
        <f t="shared" si="55"/>
        <v>3.4643999999999999</v>
      </c>
      <c r="E337" s="92">
        <f t="shared" si="56"/>
        <v>2.2482079999463167E-2</v>
      </c>
      <c r="F337" s="36">
        <f t="shared" si="57"/>
        <v>12.00206736</v>
      </c>
      <c r="G337" s="36">
        <f t="shared" si="58"/>
        <v>41.579962161984</v>
      </c>
      <c r="H337" s="36">
        <f t="shared" si="59"/>
        <v>144.04962091397738</v>
      </c>
      <c r="I337" s="36">
        <f t="shared" si="60"/>
        <v>7.7886917950140189E-2</v>
      </c>
      <c r="J337" s="36">
        <f t="shared" si="61"/>
        <v>0.26983143854646569</v>
      </c>
      <c r="K337" s="36">
        <f t="shared" ca="1" si="62"/>
        <v>2.3786669886152589E-2</v>
      </c>
      <c r="L337" s="36">
        <f t="shared" ca="1" si="63"/>
        <v>1.7019547724523179E-6</v>
      </c>
      <c r="M337" s="36">
        <f t="shared" ca="1" si="64"/>
        <v>129449.40057693471</v>
      </c>
      <c r="N337" s="36">
        <f t="shared" ca="1" si="65"/>
        <v>1254316.5973533874</v>
      </c>
      <c r="O337" s="36">
        <f t="shared" ca="1" si="66"/>
        <v>49965.172147342353</v>
      </c>
      <c r="P337" s="45">
        <f t="shared" ca="1" si="67"/>
        <v>-1.3045898866894216E-3</v>
      </c>
      <c r="Q337" s="45"/>
      <c r="R337" s="45"/>
      <c r="S337" s="45"/>
      <c r="T337" s="45"/>
    </row>
    <row r="338" spans="1:20" x14ac:dyDescent="0.2">
      <c r="A338" s="106">
        <v>34935</v>
      </c>
      <c r="B338" s="106">
        <v>2.4494199999026023E-2</v>
      </c>
      <c r="D338" s="92">
        <f t="shared" si="55"/>
        <v>3.4935</v>
      </c>
      <c r="E338" s="92">
        <f t="shared" si="56"/>
        <v>2.4494199999026023E-2</v>
      </c>
      <c r="F338" s="36">
        <f t="shared" si="57"/>
        <v>12.204542250000001</v>
      </c>
      <c r="G338" s="36">
        <f t="shared" si="58"/>
        <v>42.636568350375008</v>
      </c>
      <c r="H338" s="36">
        <f t="shared" si="59"/>
        <v>148.9508515320351</v>
      </c>
      <c r="I338" s="36">
        <f t="shared" si="60"/>
        <v>8.5570487696597405E-2</v>
      </c>
      <c r="J338" s="36">
        <f t="shared" si="61"/>
        <v>0.29894049876806306</v>
      </c>
      <c r="K338" s="36">
        <f t="shared" ca="1" si="62"/>
        <v>2.4256830785353293E-2</v>
      </c>
      <c r="L338" s="36">
        <f t="shared" ca="1" si="63"/>
        <v>5.6344143599610137E-8</v>
      </c>
      <c r="M338" s="36">
        <f t="shared" ca="1" si="64"/>
        <v>7211967.6395629821</v>
      </c>
      <c r="N338" s="36">
        <f t="shared" ca="1" si="65"/>
        <v>5127667.6113146441</v>
      </c>
      <c r="O338" s="36">
        <f t="shared" ca="1" si="66"/>
        <v>130436.63288477629</v>
      </c>
      <c r="P338" s="45">
        <f t="shared" ca="1" si="67"/>
        <v>2.3736921367272998E-4</v>
      </c>
    </row>
    <row r="339" spans="1:20" x14ac:dyDescent="0.2">
      <c r="A339" s="107">
        <v>34973.5</v>
      </c>
      <c r="B339" s="107">
        <v>2.6403020005091093E-2</v>
      </c>
      <c r="C339" s="45"/>
      <c r="D339" s="92">
        <f t="shared" si="55"/>
        <v>3.49735</v>
      </c>
      <c r="E339" s="92">
        <f t="shared" si="56"/>
        <v>2.6403020005091093E-2</v>
      </c>
      <c r="F339" s="36">
        <f t="shared" si="57"/>
        <v>12.231457022499999</v>
      </c>
      <c r="G339" s="36">
        <f t="shared" si="58"/>
        <v>42.777686217640372</v>
      </c>
      <c r="H339" s="36">
        <f t="shared" si="59"/>
        <v>149.60854089326455</v>
      </c>
      <c r="I339" s="36">
        <f t="shared" si="60"/>
        <v>9.2340602014805331E-2</v>
      </c>
      <c r="J339" s="36">
        <f t="shared" si="61"/>
        <v>0.3229474044564794</v>
      </c>
      <c r="K339" s="36">
        <f t="shared" ca="1" si="62"/>
        <v>2.4319519761098692E-2</v>
      </c>
      <c r="L339" s="36">
        <f t="shared" ca="1" si="63"/>
        <v>4.3409732667163957E-6</v>
      </c>
      <c r="M339" s="36">
        <f t="shared" ca="1" si="64"/>
        <v>8907261.9295959976</v>
      </c>
      <c r="N339" s="36">
        <f t="shared" ca="1" si="65"/>
        <v>5814974.6480849255</v>
      </c>
      <c r="O339" s="36">
        <f t="shared" ca="1" si="66"/>
        <v>143503.97047695689</v>
      </c>
      <c r="P339" s="45">
        <f t="shared" ca="1" si="67"/>
        <v>2.0835002439924012E-3</v>
      </c>
      <c r="Q339" s="45"/>
      <c r="R339" s="45"/>
      <c r="S339" s="45"/>
      <c r="T339" s="45"/>
    </row>
    <row r="340" spans="1:20" x14ac:dyDescent="0.2">
      <c r="A340" s="106">
        <v>35646.5</v>
      </c>
      <c r="B340" s="106">
        <v>1.9575379999878351E-2</v>
      </c>
      <c r="D340" s="92">
        <f t="shared" si="55"/>
        <v>3.5646499999999999</v>
      </c>
      <c r="E340" s="92">
        <f t="shared" si="56"/>
        <v>1.9575379999878351E-2</v>
      </c>
      <c r="F340" s="36">
        <f t="shared" si="57"/>
        <v>12.706729622499999</v>
      </c>
      <c r="G340" s="36">
        <f t="shared" si="58"/>
        <v>45.29504374884462</v>
      </c>
      <c r="H340" s="36">
        <f t="shared" si="59"/>
        <v>161.46097769931896</v>
      </c>
      <c r="I340" s="36">
        <f t="shared" si="60"/>
        <v>6.9779378316566359E-2</v>
      </c>
      <c r="J340" s="36">
        <f t="shared" si="61"/>
        <v>0.24873906091614825</v>
      </c>
      <c r="K340" s="36">
        <f t="shared" ca="1" si="62"/>
        <v>2.5433683609659741E-2</v>
      </c>
      <c r="L340" s="36">
        <f t="shared" ca="1" si="63"/>
        <v>3.4319721184377673E-5</v>
      </c>
      <c r="M340" s="36">
        <f t="shared" ca="1" si="64"/>
        <v>62133171.902221471</v>
      </c>
      <c r="N340" s="36">
        <f t="shared" ca="1" si="65"/>
        <v>23172961.928238768</v>
      </c>
      <c r="O340" s="36">
        <f t="shared" ca="1" si="66"/>
        <v>444559.15283998428</v>
      </c>
      <c r="P340" s="45">
        <f t="shared" ca="1" si="67"/>
        <v>-5.8583036097813908E-3</v>
      </c>
    </row>
    <row r="341" spans="1:20" x14ac:dyDescent="0.2">
      <c r="A341" s="107">
        <v>35680</v>
      </c>
      <c r="B341" s="107">
        <v>2.9937600003904663E-2</v>
      </c>
      <c r="C341" s="45"/>
      <c r="D341" s="92">
        <f t="shared" ref="D341:D404" si="68">A341/A$18</f>
        <v>3.5680000000000001</v>
      </c>
      <c r="E341" s="92">
        <f t="shared" ref="E341:E404" si="69">B341/B$18</f>
        <v>2.9937600003904663E-2</v>
      </c>
      <c r="F341" s="36">
        <f t="shared" ref="F341:F404" si="70">D341*D341</f>
        <v>12.730624000000001</v>
      </c>
      <c r="G341" s="36">
        <f t="shared" ref="G341:G404" si="71">D341*F341</f>
        <v>45.422866432000006</v>
      </c>
      <c r="H341" s="36">
        <f t="shared" ref="H341:H404" si="72">F341*F341</f>
        <v>162.06878742937602</v>
      </c>
      <c r="I341" s="36">
        <f t="shared" ref="I341:I404" si="73">E341*D341</f>
        <v>0.10681735681393184</v>
      </c>
      <c r="J341" s="36">
        <f t="shared" ref="J341:J404" si="74">I341*D341</f>
        <v>0.38112432911210881</v>
      </c>
      <c r="K341" s="36">
        <f t="shared" ref="K341:K404" ca="1" si="75">+E$4+E$5*D341+E$6*D341^2</f>
        <v>2.5490049377483202E-2</v>
      </c>
      <c r="L341" s="36">
        <f t="shared" ref="L341:L404" ca="1" si="76">+(K341-E341)^2</f>
        <v>1.9780706574581932E-5</v>
      </c>
      <c r="M341" s="36">
        <f t="shared" ref="M341:M404" ca="1" si="77">(M$1-M$2*D341+M$3*F341)^2</f>
        <v>65772493.930930965</v>
      </c>
      <c r="N341" s="36">
        <f t="shared" ref="N341:N404" ca="1" si="78">(-M$2+M$4*D341-M$5*F341)^2</f>
        <v>24257175.93162233</v>
      </c>
      <c r="O341" s="36">
        <f t="shared" ref="O341:O404" ca="1" si="79">+(M$3-D341*M$5+F341*M$6)^2</f>
        <v>462480.62353599461</v>
      </c>
      <c r="P341" s="45">
        <f t="shared" ref="P341:P404" ca="1" si="80">+E341-K341</f>
        <v>4.4475506264214613E-3</v>
      </c>
      <c r="Q341" s="45"/>
      <c r="R341" s="45"/>
      <c r="S341" s="45"/>
      <c r="T341" s="45"/>
    </row>
    <row r="342" spans="1:20" x14ac:dyDescent="0.2">
      <c r="A342" s="106">
        <v>35718.5</v>
      </c>
      <c r="B342" s="106">
        <v>2.9846419995010365E-2</v>
      </c>
      <c r="D342" s="92">
        <f t="shared" si="68"/>
        <v>3.57185</v>
      </c>
      <c r="E342" s="92">
        <f t="shared" si="69"/>
        <v>2.9846419995010365E-2</v>
      </c>
      <c r="F342" s="36">
        <f t="shared" si="70"/>
        <v>12.7581124225</v>
      </c>
      <c r="G342" s="36">
        <f t="shared" si="71"/>
        <v>45.570063856306625</v>
      </c>
      <c r="H342" s="36">
        <f t="shared" si="72"/>
        <v>162.76943258514882</v>
      </c>
      <c r="I342" s="36">
        <f t="shared" si="73"/>
        <v>0.10660693525917778</v>
      </c>
      <c r="J342" s="36">
        <f t="shared" si="74"/>
        <v>0.38078398170549416</v>
      </c>
      <c r="K342" s="36">
        <f t="shared" ca="1" si="75"/>
        <v>2.5554934047118703E-2</v>
      </c>
      <c r="L342" s="36">
        <f t="shared" ca="1" si="76"/>
        <v>1.8416851640951599E-5</v>
      </c>
      <c r="M342" s="36">
        <f t="shared" ca="1" si="77"/>
        <v>70051064.980009928</v>
      </c>
      <c r="N342" s="36">
        <f t="shared" ca="1" si="78"/>
        <v>25524052.746215317</v>
      </c>
      <c r="O342" s="36">
        <f t="shared" ca="1" si="79"/>
        <v>483347.21096922416</v>
      </c>
      <c r="P342" s="45">
        <f t="shared" ca="1" si="80"/>
        <v>4.2914859478916621E-3</v>
      </c>
    </row>
    <row r="343" spans="1:20" x14ac:dyDescent="0.2">
      <c r="A343" s="107">
        <v>35992</v>
      </c>
      <c r="B343" s="107">
        <v>2.9445439999108203E-2</v>
      </c>
      <c r="C343" s="45"/>
      <c r="D343" s="92">
        <f t="shared" si="68"/>
        <v>3.5992000000000002</v>
      </c>
      <c r="E343" s="92">
        <f t="shared" si="69"/>
        <v>2.9445439999108203E-2</v>
      </c>
      <c r="F343" s="36">
        <f t="shared" si="70"/>
        <v>12.954240640000002</v>
      </c>
      <c r="G343" s="36">
        <f t="shared" si="71"/>
        <v>46.624902911488007</v>
      </c>
      <c r="H343" s="36">
        <f t="shared" si="72"/>
        <v>167.81235055902766</v>
      </c>
      <c r="I343" s="36">
        <f t="shared" si="73"/>
        <v>0.10598002764479025</v>
      </c>
      <c r="J343" s="36">
        <f t="shared" si="74"/>
        <v>0.38144331549912908</v>
      </c>
      <c r="K343" s="36">
        <f t="shared" ca="1" si="75"/>
        <v>2.6019134153412369E-2</v>
      </c>
      <c r="L343" s="36">
        <f t="shared" ca="1" si="76"/>
        <v>1.1739571748249443E-5</v>
      </c>
      <c r="M343" s="36">
        <f t="shared" ca="1" si="77"/>
        <v>103133325.78538911</v>
      </c>
      <c r="N343" s="36">
        <f t="shared" ca="1" si="78"/>
        <v>35098349.529427543</v>
      </c>
      <c r="O343" s="36">
        <f t="shared" ca="1" si="79"/>
        <v>638907.20036780951</v>
      </c>
      <c r="P343" s="45">
        <f t="shared" ca="1" si="80"/>
        <v>3.4263058456958338E-3</v>
      </c>
      <c r="Q343" s="45"/>
      <c r="R343" s="45"/>
      <c r="S343" s="45"/>
      <c r="T343" s="45"/>
    </row>
    <row r="344" spans="1:20" x14ac:dyDescent="0.2">
      <c r="A344" s="106">
        <v>36104</v>
      </c>
      <c r="B344" s="106">
        <v>3.2089280000946019E-2</v>
      </c>
      <c r="D344" s="92">
        <f t="shared" si="68"/>
        <v>3.6103999999999998</v>
      </c>
      <c r="E344" s="92">
        <f t="shared" si="69"/>
        <v>3.2089280000946019E-2</v>
      </c>
      <c r="F344" s="36">
        <f t="shared" si="70"/>
        <v>13.034988159999999</v>
      </c>
      <c r="G344" s="36">
        <f t="shared" si="71"/>
        <v>47.061521252863997</v>
      </c>
      <c r="H344" s="36">
        <f t="shared" si="72"/>
        <v>169.91091633134016</v>
      </c>
      <c r="I344" s="36">
        <f t="shared" si="73"/>
        <v>0.1158551365154155</v>
      </c>
      <c r="J344" s="36">
        <f t="shared" si="74"/>
        <v>0.41828338487525613</v>
      </c>
      <c r="K344" s="36">
        <f t="shared" ca="1" si="75"/>
        <v>2.6210879665056471E-2</v>
      </c>
      <c r="L344" s="36">
        <f t="shared" ca="1" si="76"/>
        <v>3.4555590508986344E-5</v>
      </c>
      <c r="M344" s="36">
        <f t="shared" ca="1" si="77"/>
        <v>117877234.61901249</v>
      </c>
      <c r="N344" s="36">
        <f t="shared" ca="1" si="78"/>
        <v>39269210.812471665</v>
      </c>
      <c r="O344" s="36">
        <f t="shared" ca="1" si="79"/>
        <v>705715.30423101492</v>
      </c>
      <c r="P344" s="45">
        <f t="shared" ca="1" si="80"/>
        <v>5.8784003358895477E-3</v>
      </c>
    </row>
    <row r="345" spans="1:20" x14ac:dyDescent="0.2">
      <c r="A345" s="107">
        <v>36240</v>
      </c>
      <c r="B345" s="107">
        <v>2.7156800002558157E-2</v>
      </c>
      <c r="C345" s="45"/>
      <c r="D345" s="92">
        <f t="shared" si="68"/>
        <v>3.6240000000000001</v>
      </c>
      <c r="E345" s="92">
        <f t="shared" si="69"/>
        <v>2.7156800002558157E-2</v>
      </c>
      <c r="F345" s="36">
        <f t="shared" si="70"/>
        <v>13.133376</v>
      </c>
      <c r="G345" s="36">
        <f t="shared" si="71"/>
        <v>47.595354624000002</v>
      </c>
      <c r="H345" s="36">
        <f t="shared" si="72"/>
        <v>172.48556515737602</v>
      </c>
      <c r="I345" s="36">
        <f t="shared" si="73"/>
        <v>9.8416243209270768E-2</v>
      </c>
      <c r="J345" s="36">
        <f t="shared" si="74"/>
        <v>0.35666046539039725</v>
      </c>
      <c r="K345" s="36">
        <f t="shared" ca="1" si="75"/>
        <v>2.6445004468348968E-2</v>
      </c>
      <c r="L345" s="36">
        <f t="shared" ca="1" si="76"/>
        <v>5.0665288252014401E-7</v>
      </c>
      <c r="M345" s="36">
        <f t="shared" ca="1" si="77"/>
        <v>136562859.56611297</v>
      </c>
      <c r="N345" s="36">
        <f t="shared" ca="1" si="78"/>
        <v>44491432.99752938</v>
      </c>
      <c r="O345" s="36">
        <f t="shared" ca="1" si="79"/>
        <v>788705.83411083382</v>
      </c>
      <c r="P345" s="45">
        <f t="shared" ca="1" si="80"/>
        <v>7.1179553420918848E-4</v>
      </c>
      <c r="Q345" s="45"/>
      <c r="R345" s="45"/>
      <c r="S345" s="45"/>
      <c r="T345" s="45"/>
    </row>
    <row r="346" spans="1:20" x14ac:dyDescent="0.2">
      <c r="A346" s="106">
        <v>37165.5</v>
      </c>
      <c r="B346" s="106">
        <v>2.5432459995499812E-2</v>
      </c>
      <c r="D346" s="92">
        <f t="shared" si="68"/>
        <v>3.7165499999999998</v>
      </c>
      <c r="E346" s="92">
        <f t="shared" si="69"/>
        <v>2.5432459995499812E-2</v>
      </c>
      <c r="F346" s="36">
        <f t="shared" si="70"/>
        <v>13.812743902499998</v>
      </c>
      <c r="G346" s="36">
        <f t="shared" si="71"/>
        <v>51.335753350836363</v>
      </c>
      <c r="H346" s="36">
        <f t="shared" si="72"/>
        <v>190.79189411605086</v>
      </c>
      <c r="I346" s="36">
        <f t="shared" si="73"/>
        <v>9.4521009196274819E-2</v>
      </c>
      <c r="J346" s="36">
        <f t="shared" si="74"/>
        <v>0.35129205672841518</v>
      </c>
      <c r="K346" s="36">
        <f t="shared" ca="1" si="75"/>
        <v>2.8075861074248139E-2</v>
      </c>
      <c r="L346" s="36">
        <f t="shared" ca="1" si="76"/>
        <v>6.9875692631278213E-6</v>
      </c>
      <c r="M346" s="36">
        <f t="shared" ca="1" si="77"/>
        <v>277306196.04273701</v>
      </c>
      <c r="N346" s="36">
        <f t="shared" ca="1" si="78"/>
        <v>82346448.032268375</v>
      </c>
      <c r="O346" s="36">
        <f t="shared" ca="1" si="79"/>
        <v>1374303.3508370041</v>
      </c>
      <c r="P346" s="45">
        <f t="shared" ca="1" si="80"/>
        <v>-2.6434010787483274E-3</v>
      </c>
    </row>
    <row r="347" spans="1:20" x14ac:dyDescent="0.2">
      <c r="A347" s="107">
        <v>37220.5</v>
      </c>
      <c r="B347" s="107">
        <v>3.0445060001511592E-2</v>
      </c>
      <c r="C347" s="45"/>
      <c r="D347" s="92">
        <f t="shared" si="68"/>
        <v>3.7220499999999999</v>
      </c>
      <c r="E347" s="92">
        <f t="shared" si="69"/>
        <v>3.0445060001511592E-2</v>
      </c>
      <c r="F347" s="36">
        <f t="shared" si="70"/>
        <v>13.853656202499998</v>
      </c>
      <c r="G347" s="36">
        <f t="shared" si="71"/>
        <v>51.564001068515118</v>
      </c>
      <c r="H347" s="36">
        <f t="shared" si="72"/>
        <v>191.92379017706668</v>
      </c>
      <c r="I347" s="36">
        <f t="shared" si="73"/>
        <v>0.11331803557862621</v>
      </c>
      <c r="J347" s="36">
        <f t="shared" si="74"/>
        <v>0.42177539432542566</v>
      </c>
      <c r="K347" s="36">
        <f t="shared" ca="1" si="75"/>
        <v>2.8174842659342589E-2</v>
      </c>
      <c r="L347" s="36">
        <f t="shared" ca="1" si="76"/>
        <v>5.153886780684892E-6</v>
      </c>
      <c r="M347" s="36">
        <f t="shared" ca="1" si="77"/>
        <v>285970161.45898187</v>
      </c>
      <c r="N347" s="36">
        <f t="shared" ca="1" si="78"/>
        <v>84613518.47656092</v>
      </c>
      <c r="O347" s="36">
        <f t="shared" ca="1" si="79"/>
        <v>1408635.3959344304</v>
      </c>
      <c r="P347" s="45">
        <f t="shared" ca="1" si="80"/>
        <v>2.2702173421690029E-3</v>
      </c>
      <c r="Q347" s="45"/>
      <c r="R347" s="45"/>
      <c r="S347" s="45"/>
      <c r="T347" s="45"/>
    </row>
    <row r="348" spans="1:20" x14ac:dyDescent="0.2">
      <c r="A348" s="106">
        <v>37430</v>
      </c>
      <c r="B348" s="106">
        <v>2.8247600006579887E-2</v>
      </c>
      <c r="D348" s="92">
        <f t="shared" si="68"/>
        <v>3.7429999999999999</v>
      </c>
      <c r="E348" s="92">
        <f t="shared" si="69"/>
        <v>2.8247600006579887E-2</v>
      </c>
      <c r="F348" s="36">
        <f t="shared" si="70"/>
        <v>14.010048999999999</v>
      </c>
      <c r="G348" s="36">
        <f t="shared" si="71"/>
        <v>52.439613406999996</v>
      </c>
      <c r="H348" s="36">
        <f t="shared" si="72"/>
        <v>196.28147298240097</v>
      </c>
      <c r="I348" s="36">
        <f t="shared" si="73"/>
        <v>0.10573076682462851</v>
      </c>
      <c r="J348" s="36">
        <f t="shared" si="74"/>
        <v>0.39575026022458448</v>
      </c>
      <c r="K348" s="36">
        <f t="shared" ca="1" si="75"/>
        <v>2.8553993485163517E-2</v>
      </c>
      <c r="L348" s="36">
        <f t="shared" ca="1" si="76"/>
        <v>9.3876963718577104E-8</v>
      </c>
      <c r="M348" s="36">
        <f t="shared" ca="1" si="77"/>
        <v>318833218.62599188</v>
      </c>
      <c r="N348" s="36">
        <f t="shared" ca="1" si="78"/>
        <v>93157382.411190957</v>
      </c>
      <c r="O348" s="36">
        <f t="shared" ca="1" si="79"/>
        <v>1537326.626822826</v>
      </c>
      <c r="P348" s="45">
        <f t="shared" ca="1" si="80"/>
        <v>-3.0639347858362961E-4</v>
      </c>
    </row>
    <row r="349" spans="1:20" x14ac:dyDescent="0.2">
      <c r="A349" s="107">
        <v>37575.5</v>
      </c>
      <c r="B349" s="107">
        <v>2.5253660001908429E-2</v>
      </c>
      <c r="C349" s="45"/>
      <c r="D349" s="92">
        <f t="shared" si="68"/>
        <v>3.7575500000000002</v>
      </c>
      <c r="E349" s="92">
        <f t="shared" si="69"/>
        <v>2.5253660001908429E-2</v>
      </c>
      <c r="F349" s="36">
        <f t="shared" si="70"/>
        <v>14.119182002500001</v>
      </c>
      <c r="G349" s="36">
        <f t="shared" si="71"/>
        <v>53.053532333493877</v>
      </c>
      <c r="H349" s="36">
        <f t="shared" si="72"/>
        <v>199.35130041971993</v>
      </c>
      <c r="I349" s="36">
        <f t="shared" si="73"/>
        <v>9.489189014017102E-2</v>
      </c>
      <c r="J349" s="36">
        <f t="shared" si="74"/>
        <v>0.35656102179619964</v>
      </c>
      <c r="K349" s="36">
        <f t="shared" ca="1" si="75"/>
        <v>2.8819294848843099E-2</v>
      </c>
      <c r="L349" s="36">
        <f t="shared" ca="1" si="76"/>
        <v>1.2713751861674826E-5</v>
      </c>
      <c r="M349" s="36">
        <f t="shared" ca="1" si="77"/>
        <v>341397368.33017403</v>
      </c>
      <c r="N349" s="36">
        <f t="shared" ca="1" si="78"/>
        <v>98974053.590330705</v>
      </c>
      <c r="O349" s="36">
        <f t="shared" ca="1" si="79"/>
        <v>1624301.6182199628</v>
      </c>
      <c r="P349" s="45">
        <f t="shared" ca="1" si="80"/>
        <v>-3.5656348469346698E-3</v>
      </c>
      <c r="Q349" s="45"/>
      <c r="R349" s="45"/>
      <c r="S349" s="45"/>
      <c r="T349" s="45"/>
    </row>
    <row r="350" spans="1:20" x14ac:dyDescent="0.2">
      <c r="A350" s="106">
        <v>37596.5</v>
      </c>
      <c r="B350" s="106">
        <v>2.8749379998771474E-2</v>
      </c>
      <c r="D350" s="92">
        <f t="shared" si="68"/>
        <v>3.7596500000000002</v>
      </c>
      <c r="E350" s="92">
        <f t="shared" si="69"/>
        <v>2.8749379998771474E-2</v>
      </c>
      <c r="F350" s="36">
        <f t="shared" si="70"/>
        <v>14.134968122500002</v>
      </c>
      <c r="G350" s="36">
        <f t="shared" si="71"/>
        <v>53.142532901757136</v>
      </c>
      <c r="H350" s="36">
        <f t="shared" si="72"/>
        <v>199.79732382409122</v>
      </c>
      <c r="I350" s="36">
        <f t="shared" si="73"/>
        <v>0.10808760651238118</v>
      </c>
      <c r="J350" s="36">
        <f t="shared" si="74"/>
        <v>0.40637156982427391</v>
      </c>
      <c r="K350" s="36">
        <f t="shared" ca="1" si="75"/>
        <v>2.88577195988069E-2</v>
      </c>
      <c r="L350" s="36">
        <f t="shared" ca="1" si="76"/>
        <v>1.1737468935836199E-8</v>
      </c>
      <c r="M350" s="36">
        <f t="shared" ca="1" si="77"/>
        <v>344628658.64524484</v>
      </c>
      <c r="N350" s="36">
        <f t="shared" ca="1" si="78"/>
        <v>99803742.756007284</v>
      </c>
      <c r="O350" s="36">
        <f t="shared" ca="1" si="79"/>
        <v>1636664.5195130797</v>
      </c>
      <c r="P350" s="45">
        <f t="shared" ca="1" si="80"/>
        <v>-1.0833960003542656E-4</v>
      </c>
    </row>
    <row r="351" spans="1:20" x14ac:dyDescent="0.2">
      <c r="A351" s="107">
        <v>37742</v>
      </c>
      <c r="B351" s="107">
        <v>3.375543999572983E-2</v>
      </c>
      <c r="C351" s="45"/>
      <c r="D351" s="92">
        <f t="shared" si="68"/>
        <v>3.7742</v>
      </c>
      <c r="E351" s="92">
        <f t="shared" si="69"/>
        <v>3.375543999572983E-2</v>
      </c>
      <c r="F351" s="36">
        <f t="shared" si="70"/>
        <v>14.24458564</v>
      </c>
      <c r="G351" s="36">
        <f t="shared" si="71"/>
        <v>53.761915122487999</v>
      </c>
      <c r="H351" s="36">
        <f t="shared" si="72"/>
        <v>202.90822005529421</v>
      </c>
      <c r="I351" s="36">
        <f t="shared" si="73"/>
        <v>0.12739978163188354</v>
      </c>
      <c r="J351" s="36">
        <f t="shared" si="74"/>
        <v>0.48083225583505484</v>
      </c>
      <c r="K351" s="36">
        <f t="shared" ca="1" si="75"/>
        <v>2.9124875484625685E-2</v>
      </c>
      <c r="L351" s="36">
        <f t="shared" ca="1" si="76"/>
        <v>2.1442127691497173E-5</v>
      </c>
      <c r="M351" s="36">
        <f t="shared" ca="1" si="77"/>
        <v>366797867.46352172</v>
      </c>
      <c r="N351" s="36">
        <f t="shared" ca="1" si="78"/>
        <v>105473741.90903763</v>
      </c>
      <c r="O351" s="36">
        <f t="shared" ca="1" si="79"/>
        <v>1720852.9645026242</v>
      </c>
      <c r="P351" s="45">
        <f t="shared" ca="1" si="80"/>
        <v>4.6305645111041453E-3</v>
      </c>
      <c r="Q351" s="45"/>
      <c r="R351" s="45"/>
      <c r="S351" s="45"/>
      <c r="T351" s="45"/>
    </row>
    <row r="352" spans="1:20" x14ac:dyDescent="0.2">
      <c r="A352" s="106">
        <v>37802</v>
      </c>
      <c r="B352" s="106">
        <v>3.331464000075357E-2</v>
      </c>
      <c r="D352" s="92">
        <f t="shared" si="68"/>
        <v>3.7801999999999998</v>
      </c>
      <c r="E352" s="92">
        <f t="shared" si="69"/>
        <v>3.331464000075357E-2</v>
      </c>
      <c r="F352" s="36">
        <f t="shared" si="70"/>
        <v>14.289912039999999</v>
      </c>
      <c r="G352" s="36">
        <f t="shared" si="71"/>
        <v>54.018725493607995</v>
      </c>
      <c r="H352" s="36">
        <f t="shared" si="72"/>
        <v>204.20158611093694</v>
      </c>
      <c r="I352" s="36">
        <f t="shared" si="73"/>
        <v>0.12593600213084863</v>
      </c>
      <c r="J352" s="36">
        <f t="shared" si="74"/>
        <v>0.47606327525503395</v>
      </c>
      <c r="K352" s="36">
        <f t="shared" ca="1" si="75"/>
        <v>2.9235514801398858E-2</v>
      </c>
      <c r="L352" s="36">
        <f t="shared" ca="1" si="76"/>
        <v>1.6639262392010624E-5</v>
      </c>
      <c r="M352" s="36">
        <f t="shared" ca="1" si="77"/>
        <v>375812904.74849021</v>
      </c>
      <c r="N352" s="36">
        <f t="shared" ca="1" si="78"/>
        <v>107768165.99547145</v>
      </c>
      <c r="O352" s="36">
        <f t="shared" ca="1" si="79"/>
        <v>1754768.4248358959</v>
      </c>
      <c r="P352" s="45">
        <f t="shared" ca="1" si="80"/>
        <v>4.0791251993547127E-3</v>
      </c>
    </row>
    <row r="353" spans="1:20" x14ac:dyDescent="0.2">
      <c r="A353" s="106">
        <v>37995</v>
      </c>
      <c r="B353" s="106">
        <v>2.9013400002440903E-2</v>
      </c>
      <c r="C353" s="45"/>
      <c r="D353" s="92">
        <f t="shared" si="68"/>
        <v>3.7995000000000001</v>
      </c>
      <c r="E353" s="92">
        <f t="shared" si="69"/>
        <v>2.9013400002440903E-2</v>
      </c>
      <c r="F353" s="36">
        <f t="shared" si="70"/>
        <v>14.436200250000001</v>
      </c>
      <c r="G353" s="36">
        <f t="shared" si="71"/>
        <v>54.850342849875005</v>
      </c>
      <c r="H353" s="36">
        <f t="shared" si="72"/>
        <v>208.40387765810007</v>
      </c>
      <c r="I353" s="36">
        <f t="shared" si="73"/>
        <v>0.11023641330927421</v>
      </c>
      <c r="J353" s="36">
        <f t="shared" si="74"/>
        <v>0.41884325236858738</v>
      </c>
      <c r="K353" s="36">
        <f t="shared" ca="1" si="75"/>
        <v>2.9593273574956881E-2</v>
      </c>
      <c r="L353" s="36">
        <f t="shared" ca="1" si="76"/>
        <v>3.3625336010244225E-7</v>
      </c>
      <c r="M353" s="36">
        <f t="shared" ca="1" si="77"/>
        <v>404205024.81321967</v>
      </c>
      <c r="N353" s="36">
        <f t="shared" ca="1" si="78"/>
        <v>114950394.81394507</v>
      </c>
      <c r="O353" s="36">
        <f t="shared" ca="1" si="79"/>
        <v>1860329.4412577206</v>
      </c>
      <c r="P353" s="45">
        <f t="shared" ca="1" si="80"/>
        <v>-5.7987357251597718E-4</v>
      </c>
      <c r="Q353" s="45"/>
      <c r="R353" s="45"/>
      <c r="S353" s="45"/>
      <c r="T353" s="45"/>
    </row>
    <row r="354" spans="1:20" x14ac:dyDescent="0.2">
      <c r="A354" s="106">
        <v>38042</v>
      </c>
      <c r="B354" s="106">
        <v>2.2551440000825096E-2</v>
      </c>
      <c r="D354" s="92">
        <f t="shared" si="68"/>
        <v>3.8041999999999998</v>
      </c>
      <c r="E354" s="92">
        <f t="shared" si="69"/>
        <v>2.2551440000825096E-2</v>
      </c>
      <c r="F354" s="36">
        <f t="shared" si="70"/>
        <v>14.471937639999998</v>
      </c>
      <c r="G354" s="36">
        <f t="shared" si="71"/>
        <v>55.054145170087992</v>
      </c>
      <c r="H354" s="36">
        <f t="shared" si="72"/>
        <v>209.43697905604873</v>
      </c>
      <c r="I354" s="36">
        <f t="shared" si="73"/>
        <v>8.5790188051138819E-2</v>
      </c>
      <c r="J354" s="36">
        <f t="shared" si="74"/>
        <v>0.3263630333841423</v>
      </c>
      <c r="K354" s="36">
        <f t="shared" ca="1" si="75"/>
        <v>2.9680827929383858E-2</v>
      </c>
      <c r="L354" s="36">
        <f t="shared" ca="1" si="76"/>
        <v>5.0828172235879396E-5</v>
      </c>
      <c r="M354" s="36">
        <f t="shared" ca="1" si="77"/>
        <v>410961796.12574542</v>
      </c>
      <c r="N354" s="36">
        <f t="shared" ca="1" si="78"/>
        <v>116649486.5363487</v>
      </c>
      <c r="O354" s="36">
        <f t="shared" ca="1" si="79"/>
        <v>1885159.9227255369</v>
      </c>
      <c r="P354" s="45">
        <f t="shared" ca="1" si="80"/>
        <v>-7.129387928558762E-3</v>
      </c>
    </row>
    <row r="355" spans="1:20" x14ac:dyDescent="0.2">
      <c r="A355" s="106">
        <v>38616</v>
      </c>
      <c r="B355" s="106">
        <v>3.410111999255605E-2</v>
      </c>
      <c r="C355" s="45"/>
      <c r="D355" s="92">
        <f t="shared" si="68"/>
        <v>3.8616000000000001</v>
      </c>
      <c r="E355" s="92">
        <f t="shared" si="69"/>
        <v>3.410111999255605E-2</v>
      </c>
      <c r="F355" s="36">
        <f t="shared" si="70"/>
        <v>14.911954560000002</v>
      </c>
      <c r="G355" s="36">
        <f t="shared" si="71"/>
        <v>57.584003728896008</v>
      </c>
      <c r="H355" s="36">
        <f t="shared" si="72"/>
        <v>222.36638879950485</v>
      </c>
      <c r="I355" s="36">
        <f t="shared" si="73"/>
        <v>0.13168488496325445</v>
      </c>
      <c r="J355" s="36">
        <f t="shared" si="74"/>
        <v>0.50851435177410342</v>
      </c>
      <c r="K355" s="36">
        <f t="shared" ca="1" si="75"/>
        <v>3.0763752346868376E-2</v>
      </c>
      <c r="L355" s="36">
        <f t="shared" ca="1" si="76"/>
        <v>1.113802280248289E-5</v>
      </c>
      <c r="M355" s="36">
        <f t="shared" ca="1" si="77"/>
        <v>487141814.07530427</v>
      </c>
      <c r="N355" s="36">
        <f t="shared" ca="1" si="78"/>
        <v>135495066.67841911</v>
      </c>
      <c r="O355" s="36">
        <f t="shared" ca="1" si="79"/>
        <v>2156076.1906146039</v>
      </c>
      <c r="P355" s="45">
        <f t="shared" ca="1" si="80"/>
        <v>3.3373676456876743E-3</v>
      </c>
      <c r="Q355" s="45"/>
      <c r="R355" s="45"/>
      <c r="S355" s="45"/>
      <c r="T355" s="45"/>
    </row>
    <row r="356" spans="1:20" x14ac:dyDescent="0.2">
      <c r="A356" s="106">
        <v>38641.5</v>
      </c>
      <c r="B356" s="106">
        <v>2.4988780001876876E-2</v>
      </c>
      <c r="D356" s="92">
        <f t="shared" si="68"/>
        <v>3.86415</v>
      </c>
      <c r="E356" s="92">
        <f t="shared" si="69"/>
        <v>2.4988780001876876E-2</v>
      </c>
      <c r="F356" s="36">
        <f t="shared" si="70"/>
        <v>14.9316552225</v>
      </c>
      <c r="G356" s="36">
        <f t="shared" si="71"/>
        <v>57.698155528023371</v>
      </c>
      <c r="H356" s="36">
        <f t="shared" si="72"/>
        <v>222.95432768361152</v>
      </c>
      <c r="I356" s="36">
        <f t="shared" si="73"/>
        <v>9.6560394244252529E-2</v>
      </c>
      <c r="J356" s="36">
        <f t="shared" si="74"/>
        <v>0.3731238474189284</v>
      </c>
      <c r="K356" s="36">
        <f t="shared" ca="1" si="75"/>
        <v>3.0812446490869099E-2</v>
      </c>
      <c r="L356" s="36">
        <f t="shared" ca="1" si="76"/>
        <v>3.3915091375011009E-5</v>
      </c>
      <c r="M356" s="36">
        <f t="shared" ca="1" si="77"/>
        <v>490211648.5605762</v>
      </c>
      <c r="N356" s="36">
        <f t="shared" ca="1" si="78"/>
        <v>136240466.43694001</v>
      </c>
      <c r="O356" s="36">
        <f t="shared" ca="1" si="79"/>
        <v>2166582.2980412929</v>
      </c>
      <c r="P356" s="45">
        <f t="shared" ca="1" si="80"/>
        <v>-5.8236664889922234E-3</v>
      </c>
    </row>
    <row r="357" spans="1:20" x14ac:dyDescent="0.2">
      <c r="A357" s="106">
        <v>38645.5</v>
      </c>
      <c r="B357" s="106">
        <v>3.0226060007407796E-2</v>
      </c>
      <c r="C357" s="45"/>
      <c r="D357" s="92">
        <f t="shared" si="68"/>
        <v>3.8645499999999999</v>
      </c>
      <c r="E357" s="92">
        <f t="shared" si="69"/>
        <v>3.0226060007407796E-2</v>
      </c>
      <c r="F357" s="36">
        <f t="shared" si="70"/>
        <v>14.9347467025</v>
      </c>
      <c r="G357" s="36">
        <f t="shared" si="71"/>
        <v>57.716075369146374</v>
      </c>
      <c r="H357" s="36">
        <f t="shared" si="72"/>
        <v>223.04665906783461</v>
      </c>
      <c r="I357" s="36">
        <f t="shared" si="73"/>
        <v>0.1168101202016278</v>
      </c>
      <c r="J357" s="36">
        <f t="shared" si="74"/>
        <v>0.4514185500252007</v>
      </c>
      <c r="K357" s="36">
        <f t="shared" ca="1" si="75"/>
        <v>3.0820089304517049E-2</v>
      </c>
      <c r="L357" s="36">
        <f t="shared" ca="1" si="76"/>
        <v>3.5287080582411347E-7</v>
      </c>
      <c r="M357" s="36">
        <f t="shared" ca="1" si="77"/>
        <v>490690478.63572931</v>
      </c>
      <c r="N357" s="36">
        <f t="shared" ca="1" si="78"/>
        <v>136356615.91965088</v>
      </c>
      <c r="O357" s="36">
        <f t="shared" ca="1" si="79"/>
        <v>2168217.5685590417</v>
      </c>
      <c r="P357" s="45">
        <f t="shared" ca="1" si="80"/>
        <v>-5.9402929710925326E-4</v>
      </c>
      <c r="Q357" s="45"/>
      <c r="R357" s="45"/>
      <c r="S357" s="45"/>
      <c r="T357" s="45"/>
    </row>
    <row r="358" spans="1:20" x14ac:dyDescent="0.2">
      <c r="A358" s="106">
        <v>38791</v>
      </c>
      <c r="B358" s="106">
        <v>3.2232119992841035E-2</v>
      </c>
      <c r="D358" s="92">
        <f t="shared" si="68"/>
        <v>3.8791000000000002</v>
      </c>
      <c r="E358" s="92">
        <f t="shared" si="69"/>
        <v>3.2232119992841035E-2</v>
      </c>
      <c r="F358" s="36">
        <f t="shared" si="70"/>
        <v>15.047416810000001</v>
      </c>
      <c r="G358" s="36">
        <f t="shared" si="71"/>
        <v>58.37043454767101</v>
      </c>
      <c r="H358" s="36">
        <f t="shared" si="72"/>
        <v>226.42475265387063</v>
      </c>
      <c r="I358" s="36">
        <f t="shared" si="73"/>
        <v>0.12503161666422966</v>
      </c>
      <c r="J358" s="36">
        <f t="shared" si="74"/>
        <v>0.48501014420221328</v>
      </c>
      <c r="K358" s="36">
        <f t="shared" ca="1" si="75"/>
        <v>3.1098929236726369E-2</v>
      </c>
      <c r="L358" s="36">
        <f t="shared" ca="1" si="76"/>
        <v>1.2841212897437298E-6</v>
      </c>
      <c r="M358" s="36">
        <f t="shared" ca="1" si="77"/>
        <v>507593975.94614601</v>
      </c>
      <c r="N358" s="36">
        <f t="shared" ca="1" si="78"/>
        <v>140435262.54954776</v>
      </c>
      <c r="O358" s="36">
        <f t="shared" ca="1" si="79"/>
        <v>2225305.8986643711</v>
      </c>
      <c r="P358" s="45">
        <f t="shared" ca="1" si="80"/>
        <v>1.1331907561146666E-3</v>
      </c>
    </row>
    <row r="359" spans="1:20" x14ac:dyDescent="0.2">
      <c r="A359" s="106">
        <v>38910.5</v>
      </c>
      <c r="B359" s="106">
        <v>3.6195859996951185E-2</v>
      </c>
      <c r="D359" s="92">
        <f t="shared" si="68"/>
        <v>3.8910499999999999</v>
      </c>
      <c r="E359" s="92">
        <f t="shared" si="69"/>
        <v>3.6195859996951185E-2</v>
      </c>
      <c r="F359" s="36">
        <f t="shared" si="70"/>
        <v>15.140270102499999</v>
      </c>
      <c r="G359" s="36">
        <f t="shared" si="71"/>
        <v>58.911547982332621</v>
      </c>
      <c r="H359" s="36">
        <f t="shared" si="72"/>
        <v>229.22777877665533</v>
      </c>
      <c r="I359" s="36">
        <f t="shared" si="73"/>
        <v>0.14083990104113692</v>
      </c>
      <c r="J359" s="36">
        <f t="shared" si="74"/>
        <v>0.54801509694611583</v>
      </c>
      <c r="K359" s="36">
        <f t="shared" ca="1" si="75"/>
        <v>3.1329154202356199E-2</v>
      </c>
      <c r="L359" s="36">
        <f t="shared" ca="1" si="76"/>
        <v>2.3684825291144413E-5</v>
      </c>
      <c r="M359" s="36">
        <f t="shared" ca="1" si="77"/>
        <v>520698764.5131194</v>
      </c>
      <c r="N359" s="36">
        <f t="shared" ca="1" si="78"/>
        <v>143565142.44782647</v>
      </c>
      <c r="O359" s="36">
        <f t="shared" ca="1" si="79"/>
        <v>2268610.8023733818</v>
      </c>
      <c r="P359" s="45">
        <f t="shared" ca="1" si="80"/>
        <v>4.866705794594986E-3</v>
      </c>
    </row>
    <row r="360" spans="1:20" x14ac:dyDescent="0.2">
      <c r="A360" s="106">
        <v>39006</v>
      </c>
      <c r="B360" s="106">
        <v>3.3735919998434838E-2</v>
      </c>
      <c r="D360" s="92">
        <f t="shared" si="68"/>
        <v>3.9005999999999998</v>
      </c>
      <c r="E360" s="92">
        <f t="shared" si="69"/>
        <v>3.3735919998434838E-2</v>
      </c>
      <c r="F360" s="36">
        <f t="shared" si="70"/>
        <v>15.214680359999999</v>
      </c>
      <c r="G360" s="36">
        <f t="shared" si="71"/>
        <v>59.346382212215993</v>
      </c>
      <c r="H360" s="36">
        <f t="shared" si="72"/>
        <v>231.48649845696971</v>
      </c>
      <c r="I360" s="36">
        <f t="shared" si="73"/>
        <v>0.13159032954589492</v>
      </c>
      <c r="J360" s="36">
        <f t="shared" si="74"/>
        <v>0.51328123942671766</v>
      </c>
      <c r="K360" s="36">
        <f t="shared" ca="1" si="75"/>
        <v>3.1513927416787449E-2</v>
      </c>
      <c r="L360" s="36">
        <f t="shared" ca="1" si="76"/>
        <v>4.9372510328960283E-6</v>
      </c>
      <c r="M360" s="36">
        <f t="shared" ca="1" si="77"/>
        <v>530642351.30786729</v>
      </c>
      <c r="N360" s="36">
        <f t="shared" ca="1" si="78"/>
        <v>145918104.01287517</v>
      </c>
      <c r="O360" s="36">
        <f t="shared" ca="1" si="79"/>
        <v>2300817.6867973944</v>
      </c>
      <c r="P360" s="45">
        <f t="shared" ca="1" si="80"/>
        <v>2.221992581647389E-3</v>
      </c>
    </row>
    <row r="361" spans="1:20" x14ac:dyDescent="0.2">
      <c r="A361" s="106">
        <v>39039</v>
      </c>
      <c r="B361" s="106">
        <v>3.3943479997105896E-2</v>
      </c>
      <c r="D361" s="92">
        <f t="shared" si="68"/>
        <v>3.9039000000000001</v>
      </c>
      <c r="E361" s="92">
        <f t="shared" si="69"/>
        <v>3.3943479997105896E-2</v>
      </c>
      <c r="F361" s="36">
        <f t="shared" si="70"/>
        <v>15.240435210000001</v>
      </c>
      <c r="G361" s="36">
        <f t="shared" si="71"/>
        <v>59.497135016319007</v>
      </c>
      <c r="H361" s="36">
        <f t="shared" si="72"/>
        <v>232.27086539020777</v>
      </c>
      <c r="I361" s="36">
        <f t="shared" si="73"/>
        <v>0.13251195156070172</v>
      </c>
      <c r="J361" s="36">
        <f t="shared" si="74"/>
        <v>0.51731340769782352</v>
      </c>
      <c r="K361" s="36">
        <f t="shared" ca="1" si="75"/>
        <v>3.1577938061388033E-2</v>
      </c>
      <c r="L361" s="36">
        <f t="shared" ca="1" si="76"/>
        <v>5.5957886496398145E-6</v>
      </c>
      <c r="M361" s="36">
        <f t="shared" ca="1" si="77"/>
        <v>533965725.15526974</v>
      </c>
      <c r="N361" s="36">
        <f t="shared" ca="1" si="78"/>
        <v>146699774.13705721</v>
      </c>
      <c r="O361" s="36">
        <f t="shared" ca="1" si="79"/>
        <v>2311440.5973520102</v>
      </c>
      <c r="P361" s="45">
        <f t="shared" ca="1" si="80"/>
        <v>2.3655419357178631E-3</v>
      </c>
    </row>
    <row r="362" spans="1:20" x14ac:dyDescent="0.2">
      <c r="A362" s="106">
        <v>39154.5</v>
      </c>
      <c r="B362" s="106">
        <v>3.5669939999934286E-2</v>
      </c>
      <c r="D362" s="92">
        <f t="shared" si="68"/>
        <v>3.9154499999999999</v>
      </c>
      <c r="E362" s="92">
        <f t="shared" si="69"/>
        <v>3.5669939999934286E-2</v>
      </c>
      <c r="F362" s="36">
        <f t="shared" si="70"/>
        <v>15.330748702499999</v>
      </c>
      <c r="G362" s="36">
        <f t="shared" si="71"/>
        <v>60.02678000720362</v>
      </c>
      <c r="H362" s="36">
        <f t="shared" si="72"/>
        <v>235.03185577920542</v>
      </c>
      <c r="I362" s="36">
        <f t="shared" si="73"/>
        <v>0.13966386657274268</v>
      </c>
      <c r="J362" s="36">
        <f t="shared" si="74"/>
        <v>0.54684688637224532</v>
      </c>
      <c r="K362" s="36">
        <f t="shared" ca="1" si="75"/>
        <v>3.1802631815226953E-2</v>
      </c>
      <c r="L362" s="36">
        <f t="shared" ca="1" si="76"/>
        <v>1.4956072595504324E-5</v>
      </c>
      <c r="M362" s="36">
        <f t="shared" ca="1" si="77"/>
        <v>545129477.38512325</v>
      </c>
      <c r="N362" s="36">
        <f t="shared" ca="1" si="78"/>
        <v>149305785.04320267</v>
      </c>
      <c r="O362" s="36">
        <f t="shared" ca="1" si="79"/>
        <v>2346535.1583588496</v>
      </c>
      <c r="P362" s="45">
        <f t="shared" ca="1" si="80"/>
        <v>3.8673081847073326E-3</v>
      </c>
    </row>
    <row r="363" spans="1:20" x14ac:dyDescent="0.2">
      <c r="A363" s="106">
        <v>39381</v>
      </c>
      <c r="B363" s="106">
        <v>3.1730919996334706E-2</v>
      </c>
      <c r="D363" s="92">
        <f t="shared" si="68"/>
        <v>3.9380999999999999</v>
      </c>
      <c r="E363" s="92">
        <f t="shared" si="69"/>
        <v>3.1730919996334706E-2</v>
      </c>
      <c r="F363" s="36">
        <f t="shared" si="70"/>
        <v>15.50863161</v>
      </c>
      <c r="G363" s="36">
        <f t="shared" si="71"/>
        <v>61.074542143340999</v>
      </c>
      <c r="H363" s="36">
        <f t="shared" si="72"/>
        <v>240.51765441469121</v>
      </c>
      <c r="I363" s="36">
        <f t="shared" si="73"/>
        <v>0.1249595360375657</v>
      </c>
      <c r="J363" s="36">
        <f t="shared" si="74"/>
        <v>0.49210314886953749</v>
      </c>
      <c r="K363" s="36">
        <f t="shared" ca="1" si="75"/>
        <v>3.2246229982644661E-2</v>
      </c>
      <c r="L363" s="36">
        <f t="shared" ca="1" si="76"/>
        <v>2.6554438199076686E-7</v>
      </c>
      <c r="M363" s="36">
        <f t="shared" ca="1" si="77"/>
        <v>564827829.91704834</v>
      </c>
      <c r="N363" s="36">
        <f t="shared" ca="1" si="78"/>
        <v>153811785.46575284</v>
      </c>
      <c r="O363" s="36">
        <f t="shared" ca="1" si="79"/>
        <v>2405697.440283047</v>
      </c>
      <c r="P363" s="45">
        <f t="shared" ca="1" si="80"/>
        <v>-5.1530998630995584E-4</v>
      </c>
    </row>
    <row r="364" spans="1:20" x14ac:dyDescent="0.2">
      <c r="A364" s="106">
        <v>39437</v>
      </c>
      <c r="B364" s="106">
        <v>3.2052839997049887E-2</v>
      </c>
      <c r="D364" s="92">
        <f t="shared" si="68"/>
        <v>3.9437000000000002</v>
      </c>
      <c r="E364" s="92">
        <f t="shared" si="69"/>
        <v>3.2052839997049887E-2</v>
      </c>
      <c r="F364" s="36">
        <f t="shared" si="70"/>
        <v>15.552769690000002</v>
      </c>
      <c r="G364" s="36">
        <f t="shared" si="71"/>
        <v>61.335457826453009</v>
      </c>
      <c r="H364" s="36">
        <f t="shared" si="72"/>
        <v>241.88864503018274</v>
      </c>
      <c r="I364" s="36">
        <f t="shared" si="73"/>
        <v>0.12640678509636563</v>
      </c>
      <c r="J364" s="36">
        <f t="shared" si="74"/>
        <v>0.49851043838453718</v>
      </c>
      <c r="K364" s="36">
        <f t="shared" ca="1" si="75"/>
        <v>3.235651099162512E-2</v>
      </c>
      <c r="L364" s="36">
        <f t="shared" ca="1" si="76"/>
        <v>9.2216072946311555E-8</v>
      </c>
      <c r="M364" s="36">
        <f t="shared" ca="1" si="77"/>
        <v>569233820.84828568</v>
      </c>
      <c r="N364" s="36">
        <f t="shared" ca="1" si="78"/>
        <v>154798803.58449394</v>
      </c>
      <c r="O364" s="36">
        <f t="shared" ca="1" si="79"/>
        <v>2418305.0771710174</v>
      </c>
      <c r="P364" s="45">
        <f t="shared" ca="1" si="80"/>
        <v>-3.0367099457523361E-4</v>
      </c>
    </row>
    <row r="365" spans="1:20" x14ac:dyDescent="0.2">
      <c r="A365" s="106">
        <v>39650.5</v>
      </c>
      <c r="B365" s="106">
        <v>3.309265999996569E-2</v>
      </c>
      <c r="D365" s="92">
        <f t="shared" si="68"/>
        <v>3.9650500000000002</v>
      </c>
      <c r="E365" s="92">
        <f t="shared" si="69"/>
        <v>3.309265999996569E-2</v>
      </c>
      <c r="F365" s="36">
        <f t="shared" si="70"/>
        <v>15.721621502500001</v>
      </c>
      <c r="G365" s="36">
        <f t="shared" si="71"/>
        <v>62.337015338487632</v>
      </c>
      <c r="H365" s="36">
        <f t="shared" si="72"/>
        <v>247.16938266787039</v>
      </c>
      <c r="I365" s="36">
        <f t="shared" si="73"/>
        <v>0.13121405153286397</v>
      </c>
      <c r="J365" s="36">
        <f t="shared" si="74"/>
        <v>0.52027027503038237</v>
      </c>
      <c r="K365" s="36">
        <f t="shared" ca="1" si="75"/>
        <v>3.2779159663543458E-2</v>
      </c>
      <c r="L365" s="36">
        <f t="shared" ca="1" si="76"/>
        <v>9.8282460936852408E-8</v>
      </c>
      <c r="M365" s="36">
        <f t="shared" ca="1" si="77"/>
        <v>584278303.14548349</v>
      </c>
      <c r="N365" s="36">
        <f t="shared" ca="1" si="78"/>
        <v>158085555.30802524</v>
      </c>
      <c r="O365" s="36">
        <f t="shared" ca="1" si="79"/>
        <v>2458845.9666668032</v>
      </c>
      <c r="P365" s="45">
        <f t="shared" ca="1" si="80"/>
        <v>3.1350033642223163E-4</v>
      </c>
    </row>
    <row r="366" spans="1:20" x14ac:dyDescent="0.2">
      <c r="A366" s="106">
        <v>40079.5</v>
      </c>
      <c r="B366" s="106">
        <v>2.9790939996019006E-2</v>
      </c>
      <c r="D366" s="92">
        <f t="shared" si="68"/>
        <v>4.0079500000000001</v>
      </c>
      <c r="E366" s="92">
        <f t="shared" si="69"/>
        <v>2.9790939996019006E-2</v>
      </c>
      <c r="F366" s="36">
        <f t="shared" si="70"/>
        <v>16.063663202500003</v>
      </c>
      <c r="G366" s="36">
        <f t="shared" si="71"/>
        <v>64.382358932459894</v>
      </c>
      <c r="H366" s="36">
        <f t="shared" si="72"/>
        <v>258.04127548335265</v>
      </c>
      <c r="I366" s="36">
        <f t="shared" si="73"/>
        <v>0.11940059795704437</v>
      </c>
      <c r="J366" s="36">
        <f t="shared" si="74"/>
        <v>0.47855162658193601</v>
      </c>
      <c r="K366" s="36">
        <f t="shared" ca="1" si="75"/>
        <v>3.3638966312571725E-2</v>
      </c>
      <c r="L366" s="36">
        <f t="shared" ca="1" si="76"/>
        <v>1.4807306532882286E-5</v>
      </c>
      <c r="M366" s="36">
        <f t="shared" ca="1" si="77"/>
        <v>605755023.02208328</v>
      </c>
      <c r="N366" s="36">
        <f t="shared" ca="1" si="78"/>
        <v>162334449.75321224</v>
      </c>
      <c r="O366" s="36">
        <f t="shared" ca="1" si="79"/>
        <v>2503376.2444000687</v>
      </c>
      <c r="P366" s="45">
        <f t="shared" ca="1" si="80"/>
        <v>-3.848026316552719E-3</v>
      </c>
    </row>
    <row r="367" spans="1:20" x14ac:dyDescent="0.2">
      <c r="A367" s="106">
        <v>40306</v>
      </c>
      <c r="B367" s="106">
        <v>3.7851920002140105E-2</v>
      </c>
      <c r="D367" s="92">
        <f t="shared" si="68"/>
        <v>4.0305999999999997</v>
      </c>
      <c r="E367" s="92">
        <f t="shared" si="69"/>
        <v>3.7851920002140105E-2</v>
      </c>
      <c r="F367" s="36">
        <f t="shared" si="70"/>
        <v>16.245736359999999</v>
      </c>
      <c r="G367" s="36">
        <f t="shared" si="71"/>
        <v>65.480064972615992</v>
      </c>
      <c r="H367" s="36">
        <f t="shared" si="72"/>
        <v>263.92394987862599</v>
      </c>
      <c r="I367" s="36">
        <f t="shared" si="73"/>
        <v>0.1525659487606259</v>
      </c>
      <c r="J367" s="36">
        <f t="shared" si="74"/>
        <v>0.61493231307457874</v>
      </c>
      <c r="K367" s="36">
        <f t="shared" ca="1" si="75"/>
        <v>3.4098603016244844E-2</v>
      </c>
      <c r="L367" s="36">
        <f t="shared" ca="1" si="76"/>
        <v>1.4087388396609886E-5</v>
      </c>
      <c r="M367" s="36">
        <f t="shared" ca="1" si="77"/>
        <v>612198262.7738142</v>
      </c>
      <c r="N367" s="36">
        <f t="shared" ca="1" si="78"/>
        <v>163273980.79203895</v>
      </c>
      <c r="O367" s="36">
        <f t="shared" ca="1" si="79"/>
        <v>2506628.3829787471</v>
      </c>
      <c r="P367" s="45">
        <f t="shared" ca="1" si="80"/>
        <v>3.7533169858952609E-3</v>
      </c>
    </row>
    <row r="368" spans="1:20" x14ac:dyDescent="0.2">
      <c r="A368" s="106">
        <v>40387</v>
      </c>
      <c r="B368" s="106">
        <v>3.5906839999370277E-2</v>
      </c>
      <c r="D368" s="92">
        <f t="shared" si="68"/>
        <v>4.0387000000000004</v>
      </c>
      <c r="E368" s="92">
        <f t="shared" si="69"/>
        <v>3.5906839999370277E-2</v>
      </c>
      <c r="F368" s="36">
        <f t="shared" si="70"/>
        <v>16.311097690000004</v>
      </c>
      <c r="G368" s="36">
        <f t="shared" si="71"/>
        <v>65.875630240603016</v>
      </c>
      <c r="H368" s="36">
        <f t="shared" si="72"/>
        <v>266.05190785272345</v>
      </c>
      <c r="I368" s="36">
        <f t="shared" si="73"/>
        <v>0.14501695470545675</v>
      </c>
      <c r="J368" s="36">
        <f t="shared" si="74"/>
        <v>0.58567997496892821</v>
      </c>
      <c r="K368" s="36">
        <f t="shared" ca="1" si="75"/>
        <v>3.4263929762589823E-2</v>
      </c>
      <c r="L368" s="36">
        <f t="shared" ca="1" si="76"/>
        <v>2.6991540461180068E-6</v>
      </c>
      <c r="M368" s="36">
        <f t="shared" ca="1" si="77"/>
        <v>613663617.65987444</v>
      </c>
      <c r="N368" s="36">
        <f t="shared" ca="1" si="78"/>
        <v>163388393.96623707</v>
      </c>
      <c r="O368" s="36">
        <f t="shared" ca="1" si="79"/>
        <v>2504373.6015404151</v>
      </c>
      <c r="P368" s="45">
        <f t="shared" ca="1" si="80"/>
        <v>1.6429102367804538E-3</v>
      </c>
    </row>
    <row r="369" spans="1:16" x14ac:dyDescent="0.2">
      <c r="A369" s="106">
        <v>40472.5</v>
      </c>
      <c r="B369" s="106">
        <v>3.7353700005041901E-2</v>
      </c>
      <c r="D369" s="92">
        <f t="shared" si="68"/>
        <v>4.04725</v>
      </c>
      <c r="E369" s="92">
        <f t="shared" si="69"/>
        <v>3.7353700005041901E-2</v>
      </c>
      <c r="F369" s="36">
        <f t="shared" si="70"/>
        <v>16.380232562500002</v>
      </c>
      <c r="G369" s="36">
        <f t="shared" si="71"/>
        <v>66.294896238578133</v>
      </c>
      <c r="H369" s="36">
        <f t="shared" si="72"/>
        <v>268.3120188015854</v>
      </c>
      <c r="I369" s="36">
        <f t="shared" si="73"/>
        <v>0.15117976234540584</v>
      </c>
      <c r="J369" s="36">
        <f t="shared" si="74"/>
        <v>0.61186229315244378</v>
      </c>
      <c r="K369" s="36">
        <f t="shared" ca="1" si="75"/>
        <v>3.4438986213546977E-2</v>
      </c>
      <c r="L369" s="36">
        <f t="shared" ca="1" si="76"/>
        <v>8.4955564863307176E-6</v>
      </c>
      <c r="M369" s="36">
        <f t="shared" ca="1" si="77"/>
        <v>614727763.93659794</v>
      </c>
      <c r="N369" s="36">
        <f t="shared" ca="1" si="78"/>
        <v>163382209.89699933</v>
      </c>
      <c r="O369" s="36">
        <f t="shared" ca="1" si="79"/>
        <v>2500042.9127737037</v>
      </c>
      <c r="P369" s="45">
        <f t="shared" ca="1" si="80"/>
        <v>2.9147137914949245E-3</v>
      </c>
    </row>
    <row r="370" spans="1:16" x14ac:dyDescent="0.2">
      <c r="A370" s="106">
        <v>40567</v>
      </c>
      <c r="B370" s="106">
        <v>3.1584439995640423E-2</v>
      </c>
      <c r="D370" s="92">
        <f t="shared" si="68"/>
        <v>4.0567000000000002</v>
      </c>
      <c r="E370" s="92">
        <f t="shared" si="69"/>
        <v>3.1584439995640423E-2</v>
      </c>
      <c r="F370" s="36">
        <f t="shared" si="70"/>
        <v>16.45681489</v>
      </c>
      <c r="G370" s="36">
        <f t="shared" si="71"/>
        <v>66.760360964263</v>
      </c>
      <c r="H370" s="36">
        <f t="shared" si="72"/>
        <v>270.8267563237257</v>
      </c>
      <c r="I370" s="36">
        <f t="shared" si="73"/>
        <v>0.12812859773031451</v>
      </c>
      <c r="J370" s="36">
        <f t="shared" si="74"/>
        <v>0.51977928241256688</v>
      </c>
      <c r="K370" s="36">
        <f t="shared" ca="1" si="75"/>
        <v>3.4633120731477507E-2</v>
      </c>
      <c r="L370" s="36">
        <f t="shared" ca="1" si="76"/>
        <v>9.2944542290641428E-6</v>
      </c>
      <c r="M370" s="36">
        <f t="shared" ca="1" si="77"/>
        <v>615325754.59155238</v>
      </c>
      <c r="N370" s="36">
        <f t="shared" ca="1" si="78"/>
        <v>163223696.81428638</v>
      </c>
      <c r="O370" s="36">
        <f t="shared" ca="1" si="79"/>
        <v>2492931.8557585692</v>
      </c>
      <c r="P370" s="45">
        <f t="shared" ca="1" si="80"/>
        <v>-3.0486807358370838E-3</v>
      </c>
    </row>
    <row r="371" spans="1:16" x14ac:dyDescent="0.2">
      <c r="A371" s="106">
        <v>40682</v>
      </c>
      <c r="B371" s="106">
        <v>4.0156240000214893E-2</v>
      </c>
      <c r="D371" s="92">
        <f t="shared" si="68"/>
        <v>4.0682</v>
      </c>
      <c r="E371" s="92">
        <f t="shared" si="69"/>
        <v>4.0156240000214893E-2</v>
      </c>
      <c r="F371" s="36">
        <f t="shared" si="70"/>
        <v>16.550251240000001</v>
      </c>
      <c r="G371" s="36">
        <f t="shared" si="71"/>
        <v>67.329732094568001</v>
      </c>
      <c r="H371" s="36">
        <f t="shared" si="72"/>
        <v>273.9108161071216</v>
      </c>
      <c r="I371" s="36">
        <f t="shared" si="73"/>
        <v>0.16336361556887424</v>
      </c>
      <c r="J371" s="36">
        <f t="shared" si="74"/>
        <v>0.66459586085729416</v>
      </c>
      <c r="K371" s="36">
        <f t="shared" ca="1" si="75"/>
        <v>3.4870291247444257E-2</v>
      </c>
      <c r="L371" s="36">
        <f t="shared" ca="1" si="76"/>
        <v>2.7941254216917444E-5</v>
      </c>
      <c r="M371" s="36">
        <f t="shared" ca="1" si="77"/>
        <v>615233416.67069054</v>
      </c>
      <c r="N371" s="36">
        <f t="shared" ca="1" si="78"/>
        <v>162816315.64201799</v>
      </c>
      <c r="O371" s="36">
        <f t="shared" ca="1" si="79"/>
        <v>2481000.887360442</v>
      </c>
      <c r="P371" s="45">
        <f t="shared" ca="1" si="80"/>
        <v>5.2859487527706361E-3</v>
      </c>
    </row>
    <row r="372" spans="1:16" x14ac:dyDescent="0.2">
      <c r="A372" s="106">
        <v>40793</v>
      </c>
      <c r="B372" s="106">
        <v>3.749076000531204E-2</v>
      </c>
      <c r="D372" s="92">
        <f t="shared" si="68"/>
        <v>4.0792999999999999</v>
      </c>
      <c r="E372" s="92">
        <f t="shared" si="69"/>
        <v>3.749076000531204E-2</v>
      </c>
      <c r="F372" s="36">
        <f t="shared" si="70"/>
        <v>16.640688489999999</v>
      </c>
      <c r="G372" s="36">
        <f t="shared" si="71"/>
        <v>67.882360557256987</v>
      </c>
      <c r="H372" s="36">
        <f t="shared" si="72"/>
        <v>276.91251342121842</v>
      </c>
      <c r="I372" s="36">
        <f t="shared" si="73"/>
        <v>0.15293605728966941</v>
      </c>
      <c r="J372" s="36">
        <f t="shared" si="74"/>
        <v>0.62387205850174843</v>
      </c>
      <c r="K372" s="36">
        <f t="shared" ca="1" si="75"/>
        <v>3.5100172542025854E-2</v>
      </c>
      <c r="L372" s="36">
        <f t="shared" ca="1" si="76"/>
        <v>5.7149084196210855E-6</v>
      </c>
      <c r="M372" s="36">
        <f t="shared" ca="1" si="77"/>
        <v>614290663.78024244</v>
      </c>
      <c r="N372" s="36">
        <f t="shared" ca="1" si="78"/>
        <v>162200572.47115111</v>
      </c>
      <c r="O372" s="36">
        <f t="shared" ca="1" si="79"/>
        <v>2466095.6390389954</v>
      </c>
      <c r="P372" s="45">
        <f t="shared" ca="1" si="80"/>
        <v>2.3905874632861868E-3</v>
      </c>
    </row>
    <row r="373" spans="1:16" x14ac:dyDescent="0.2">
      <c r="A373" s="106">
        <v>40820.5</v>
      </c>
      <c r="B373" s="106">
        <v>2.8997060006076936E-2</v>
      </c>
      <c r="D373" s="92">
        <f t="shared" si="68"/>
        <v>4.0820499999999997</v>
      </c>
      <c r="E373" s="92">
        <f t="shared" si="69"/>
        <v>2.8997060006076936E-2</v>
      </c>
      <c r="F373" s="36">
        <f t="shared" si="70"/>
        <v>16.663132202499998</v>
      </c>
      <c r="G373" s="36">
        <f t="shared" si="71"/>
        <v>68.01973880721512</v>
      </c>
      <c r="H373" s="36">
        <f t="shared" si="72"/>
        <v>277.65997479799245</v>
      </c>
      <c r="I373" s="36">
        <f t="shared" si="73"/>
        <v>0.11836744879780635</v>
      </c>
      <c r="J373" s="36">
        <f t="shared" si="74"/>
        <v>0.48318184436508538</v>
      </c>
      <c r="K373" s="36">
        <f t="shared" ca="1" si="75"/>
        <v>3.5157270898135196E-2</v>
      </c>
      <c r="L373" s="36">
        <f t="shared" ca="1" si="76"/>
        <v>3.794819823463322E-5</v>
      </c>
      <c r="M373" s="36">
        <f t="shared" ca="1" si="77"/>
        <v>613927681.86012399</v>
      </c>
      <c r="N373" s="36">
        <f t="shared" ca="1" si="78"/>
        <v>162014373.29954007</v>
      </c>
      <c r="O373" s="36">
        <f t="shared" ca="1" si="79"/>
        <v>2461891.726779954</v>
      </c>
      <c r="P373" s="45">
        <f t="shared" ca="1" si="80"/>
        <v>-6.1602108920582599E-3</v>
      </c>
    </row>
    <row r="374" spans="1:16" x14ac:dyDescent="0.2">
      <c r="A374" s="106">
        <v>41097</v>
      </c>
      <c r="B374" s="106">
        <v>4.0524039999581873E-2</v>
      </c>
      <c r="D374" s="92">
        <f t="shared" si="68"/>
        <v>4.1097000000000001</v>
      </c>
      <c r="E374" s="92">
        <f t="shared" si="69"/>
        <v>4.0524039999581873E-2</v>
      </c>
      <c r="F374" s="36">
        <f t="shared" si="70"/>
        <v>16.889634090000001</v>
      </c>
      <c r="G374" s="36">
        <f t="shared" si="71"/>
        <v>69.411329219673007</v>
      </c>
      <c r="H374" s="36">
        <f t="shared" si="72"/>
        <v>285.25973969409017</v>
      </c>
      <c r="I374" s="36">
        <f t="shared" si="73"/>
        <v>0.16654164718628164</v>
      </c>
      <c r="J374" s="36">
        <f t="shared" si="74"/>
        <v>0.68443620744146172</v>
      </c>
      <c r="K374" s="36">
        <f t="shared" ca="1" si="75"/>
        <v>3.5734586229504747E-2</v>
      </c>
      <c r="L374" s="36">
        <f t="shared" ca="1" si="76"/>
        <v>2.2938867415705998E-5</v>
      </c>
      <c r="M374" s="36">
        <f t="shared" ca="1" si="77"/>
        <v>607437404.81807351</v>
      </c>
      <c r="N374" s="36">
        <f t="shared" ca="1" si="78"/>
        <v>159406768.15091327</v>
      </c>
      <c r="O374" s="36">
        <f t="shared" ca="1" si="79"/>
        <v>2408500.28626878</v>
      </c>
      <c r="P374" s="45">
        <f t="shared" ca="1" si="80"/>
        <v>4.7894537700771261E-3</v>
      </c>
    </row>
    <row r="375" spans="1:16" x14ac:dyDescent="0.2">
      <c r="A375" s="106">
        <v>41101</v>
      </c>
      <c r="B375" s="106">
        <v>3.2761319998826366E-2</v>
      </c>
      <c r="D375" s="92">
        <f t="shared" si="68"/>
        <v>4.1101000000000001</v>
      </c>
      <c r="E375" s="92">
        <f t="shared" si="69"/>
        <v>3.2761319998826366E-2</v>
      </c>
      <c r="F375" s="36">
        <f t="shared" si="70"/>
        <v>16.892922009999999</v>
      </c>
      <c r="G375" s="36">
        <f t="shared" si="71"/>
        <v>69.431598753301003</v>
      </c>
      <c r="H375" s="36">
        <f t="shared" si="72"/>
        <v>285.37081403594243</v>
      </c>
      <c r="I375" s="36">
        <f t="shared" si="73"/>
        <v>0.13465230132717626</v>
      </c>
      <c r="J375" s="36">
        <f t="shared" si="74"/>
        <v>0.5534344236848272</v>
      </c>
      <c r="K375" s="36">
        <f t="shared" ca="1" si="75"/>
        <v>3.5742980933866131E-2</v>
      </c>
      <c r="L375" s="36">
        <f t="shared" ca="1" si="76"/>
        <v>8.890301931542205E-6</v>
      </c>
      <c r="M375" s="36">
        <f t="shared" ca="1" si="77"/>
        <v>607305816.5510509</v>
      </c>
      <c r="N375" s="36">
        <f t="shared" ca="1" si="78"/>
        <v>159359316.75615314</v>
      </c>
      <c r="O375" s="36">
        <f t="shared" ca="1" si="79"/>
        <v>2407581.2621623171</v>
      </c>
      <c r="P375" s="45">
        <f t="shared" ca="1" si="80"/>
        <v>-2.9816609350397649E-3</v>
      </c>
    </row>
    <row r="376" spans="1:16" x14ac:dyDescent="0.2">
      <c r="A376" s="106">
        <v>41641.5</v>
      </c>
      <c r="B376" s="106">
        <v>3.2948780004517175E-2</v>
      </c>
      <c r="D376" s="92">
        <f t="shared" si="68"/>
        <v>4.1641500000000002</v>
      </c>
      <c r="E376" s="92">
        <f t="shared" si="69"/>
        <v>3.2948780004517175E-2</v>
      </c>
      <c r="F376" s="36">
        <f t="shared" si="70"/>
        <v>17.340145222500002</v>
      </c>
      <c r="G376" s="36">
        <f t="shared" si="71"/>
        <v>72.206965728273389</v>
      </c>
      <c r="H376" s="36">
        <f t="shared" si="72"/>
        <v>300.68063633738967</v>
      </c>
      <c r="I376" s="36">
        <f t="shared" si="73"/>
        <v>0.13720366225581021</v>
      </c>
      <c r="J376" s="36">
        <f t="shared" si="74"/>
        <v>0.57133663018253211</v>
      </c>
      <c r="K376" s="36">
        <f t="shared" ca="1" si="75"/>
        <v>3.6888580028217322E-2</v>
      </c>
      <c r="L376" s="36">
        <f t="shared" ca="1" si="76"/>
        <v>1.5522024226747674E-5</v>
      </c>
      <c r="M376" s="36">
        <f t="shared" ca="1" si="77"/>
        <v>579888505.6357851</v>
      </c>
      <c r="N376" s="36">
        <f t="shared" ca="1" si="78"/>
        <v>150482664.00332293</v>
      </c>
      <c r="O376" s="36">
        <f t="shared" ca="1" si="79"/>
        <v>2246606.2630593921</v>
      </c>
      <c r="P376" s="45">
        <f t="shared" ca="1" si="80"/>
        <v>-3.9398000237001463E-3</v>
      </c>
    </row>
    <row r="377" spans="1:16" x14ac:dyDescent="0.2">
      <c r="A377" s="106">
        <v>42432</v>
      </c>
      <c r="B377" s="106">
        <v>2.9466240004694555E-2</v>
      </c>
      <c r="D377" s="92">
        <f t="shared" si="68"/>
        <v>4.2431999999999999</v>
      </c>
      <c r="E377" s="92">
        <f t="shared" si="69"/>
        <v>2.9466240004694555E-2</v>
      </c>
      <c r="F377" s="36">
        <f t="shared" si="70"/>
        <v>18.004746239999999</v>
      </c>
      <c r="G377" s="36">
        <f t="shared" si="71"/>
        <v>76.39773924556799</v>
      </c>
      <c r="H377" s="36">
        <f t="shared" si="72"/>
        <v>324.1708871667941</v>
      </c>
      <c r="I377" s="36">
        <f t="shared" si="73"/>
        <v>0.12503114958791994</v>
      </c>
      <c r="J377" s="36">
        <f t="shared" si="74"/>
        <v>0.5305321739314619</v>
      </c>
      <c r="K377" s="36">
        <f t="shared" ca="1" si="75"/>
        <v>3.8604330586253024E-2</v>
      </c>
      <c r="L377" s="36">
        <f t="shared" ca="1" si="76"/>
        <v>8.350469947676761E-5</v>
      </c>
      <c r="M377" s="36">
        <f t="shared" ca="1" si="77"/>
        <v>507865856.88197899</v>
      </c>
      <c r="N377" s="36">
        <f t="shared" ca="1" si="78"/>
        <v>129469618.05869937</v>
      </c>
      <c r="O377" s="36">
        <f t="shared" ca="1" si="79"/>
        <v>1893605.1467792352</v>
      </c>
      <c r="P377" s="45">
        <f t="shared" ca="1" si="80"/>
        <v>-9.1380905815584695E-3</v>
      </c>
    </row>
    <row r="378" spans="1:16" x14ac:dyDescent="0.2">
      <c r="A378" s="106">
        <v>42457.5</v>
      </c>
      <c r="B378" s="106">
        <v>3.6353900002723094E-2</v>
      </c>
      <c r="D378" s="92">
        <f t="shared" si="68"/>
        <v>4.2457500000000001</v>
      </c>
      <c r="E378" s="92">
        <f t="shared" si="69"/>
        <v>3.6353900002723094E-2</v>
      </c>
      <c r="F378" s="36">
        <f t="shared" si="70"/>
        <v>18.026393062500002</v>
      </c>
      <c r="G378" s="36">
        <f t="shared" si="71"/>
        <v>76.535558345109393</v>
      </c>
      <c r="H378" s="36">
        <f t="shared" si="72"/>
        <v>324.9508468437482</v>
      </c>
      <c r="I378" s="36">
        <f t="shared" si="73"/>
        <v>0.15434957093656157</v>
      </c>
      <c r="J378" s="36">
        <f t="shared" si="74"/>
        <v>0.65532969080390635</v>
      </c>
      <c r="K378" s="36">
        <f t="shared" ca="1" si="75"/>
        <v>3.8660473822245606E-2</v>
      </c>
      <c r="L378" s="36">
        <f t="shared" ca="1" si="76"/>
        <v>5.3202827849066682E-6</v>
      </c>
      <c r="M378" s="36">
        <f t="shared" ca="1" si="77"/>
        <v>504980070.37444711</v>
      </c>
      <c r="N378" s="36">
        <f t="shared" ca="1" si="78"/>
        <v>128653332.00219989</v>
      </c>
      <c r="O378" s="36">
        <f t="shared" ca="1" si="79"/>
        <v>1880245.6631067409</v>
      </c>
      <c r="P378" s="45">
        <f t="shared" ca="1" si="80"/>
        <v>-2.3065738195225116E-3</v>
      </c>
    </row>
    <row r="379" spans="1:16" x14ac:dyDescent="0.2">
      <c r="A379" s="106">
        <v>42457.5</v>
      </c>
      <c r="B379" s="106">
        <v>3.7553900001512375E-2</v>
      </c>
      <c r="D379" s="92">
        <f t="shared" si="68"/>
        <v>4.2457500000000001</v>
      </c>
      <c r="E379" s="92">
        <f t="shared" si="69"/>
        <v>3.7553900001512375E-2</v>
      </c>
      <c r="F379" s="36">
        <f t="shared" si="70"/>
        <v>18.026393062500002</v>
      </c>
      <c r="G379" s="36">
        <f t="shared" si="71"/>
        <v>76.535558345109393</v>
      </c>
      <c r="H379" s="36">
        <f t="shared" si="72"/>
        <v>324.9508468437482</v>
      </c>
      <c r="I379" s="36">
        <f t="shared" si="73"/>
        <v>0.15944447093142117</v>
      </c>
      <c r="J379" s="36">
        <f t="shared" si="74"/>
        <v>0.67696136245708149</v>
      </c>
      <c r="K379" s="36">
        <f t="shared" ca="1" si="75"/>
        <v>3.8660473822245606E-2</v>
      </c>
      <c r="L379" s="36">
        <f t="shared" ca="1" si="76"/>
        <v>1.2245056207321407E-6</v>
      </c>
      <c r="M379" s="36">
        <f t="shared" ca="1" si="77"/>
        <v>504980070.37444711</v>
      </c>
      <c r="N379" s="36">
        <f t="shared" ca="1" si="78"/>
        <v>128653332.00219989</v>
      </c>
      <c r="O379" s="36">
        <f t="shared" ca="1" si="79"/>
        <v>1880245.6631067409</v>
      </c>
      <c r="P379" s="45">
        <f t="shared" ca="1" si="80"/>
        <v>-1.106573820733231E-3</v>
      </c>
    </row>
    <row r="380" spans="1:16" x14ac:dyDescent="0.2">
      <c r="A380" s="106">
        <v>42458</v>
      </c>
      <c r="B380" s="106">
        <v>3.7008560000685975E-2</v>
      </c>
      <c r="D380" s="92">
        <f t="shared" si="68"/>
        <v>4.2458</v>
      </c>
      <c r="E380" s="92">
        <f t="shared" si="69"/>
        <v>3.7008560000685975E-2</v>
      </c>
      <c r="F380" s="36">
        <f t="shared" si="70"/>
        <v>18.026817640000001</v>
      </c>
      <c r="G380" s="36">
        <f t="shared" si="71"/>
        <v>76.538262335912009</v>
      </c>
      <c r="H380" s="36">
        <f t="shared" si="72"/>
        <v>324.96615422581522</v>
      </c>
      <c r="I380" s="36">
        <f t="shared" si="73"/>
        <v>0.15713094405091252</v>
      </c>
      <c r="J380" s="36">
        <f t="shared" si="74"/>
        <v>0.66714656225136437</v>
      </c>
      <c r="K380" s="36">
        <f t="shared" ca="1" si="75"/>
        <v>3.8661575167596163E-2</v>
      </c>
      <c r="L380" s="36">
        <f t="shared" ca="1" si="76"/>
        <v>2.7324591420351162E-6</v>
      </c>
      <c r="M380" s="36">
        <f t="shared" ca="1" si="77"/>
        <v>504923167.59476507</v>
      </c>
      <c r="N380" s="36">
        <f t="shared" ca="1" si="78"/>
        <v>128637249.31228673</v>
      </c>
      <c r="O380" s="36">
        <f t="shared" ca="1" si="79"/>
        <v>1879982.6399248873</v>
      </c>
      <c r="P380" s="45">
        <f t="shared" ca="1" si="80"/>
        <v>-1.6530151669101878E-3</v>
      </c>
    </row>
    <row r="381" spans="1:16" x14ac:dyDescent="0.2">
      <c r="A381" s="106">
        <v>42475.5</v>
      </c>
      <c r="B381" s="106">
        <v>3.7321659998269752E-2</v>
      </c>
      <c r="D381" s="92">
        <f t="shared" si="68"/>
        <v>4.2475500000000004</v>
      </c>
      <c r="E381" s="92">
        <f t="shared" si="69"/>
        <v>3.7321659998269752E-2</v>
      </c>
      <c r="F381" s="36">
        <f t="shared" si="70"/>
        <v>18.041681002500003</v>
      </c>
      <c r="G381" s="36">
        <f t="shared" si="71"/>
        <v>76.632942142168886</v>
      </c>
      <c r="H381" s="36">
        <f t="shared" si="72"/>
        <v>325.50225339596949</v>
      </c>
      <c r="I381" s="36">
        <f t="shared" si="73"/>
        <v>0.1585256169256507</v>
      </c>
      <c r="J381" s="36">
        <f t="shared" si="74"/>
        <v>0.67334548417254769</v>
      </c>
      <c r="K381" s="36">
        <f t="shared" ca="1" si="75"/>
        <v>3.8700134311756992E-2</v>
      </c>
      <c r="L381" s="36">
        <f t="shared" ca="1" si="76"/>
        <v>1.9001914329441195E-6</v>
      </c>
      <c r="M381" s="36">
        <f t="shared" ca="1" si="77"/>
        <v>502923894.79108065</v>
      </c>
      <c r="N381" s="36">
        <f t="shared" ca="1" si="78"/>
        <v>128072500.97897159</v>
      </c>
      <c r="O381" s="36">
        <f t="shared" ca="1" si="79"/>
        <v>1870751.0682014388</v>
      </c>
      <c r="P381" s="45">
        <f t="shared" ca="1" si="80"/>
        <v>-1.3784743134872407E-3</v>
      </c>
    </row>
    <row r="382" spans="1:16" x14ac:dyDescent="0.2">
      <c r="A382" s="106">
        <v>42476</v>
      </c>
      <c r="B382" s="106">
        <v>3.6576320002495777E-2</v>
      </c>
      <c r="D382" s="92">
        <f t="shared" si="68"/>
        <v>4.2476000000000003</v>
      </c>
      <c r="E382" s="92">
        <f t="shared" si="69"/>
        <v>3.6576320002495777E-2</v>
      </c>
      <c r="F382" s="36">
        <f t="shared" si="70"/>
        <v>18.042105760000002</v>
      </c>
      <c r="G382" s="36">
        <f t="shared" si="71"/>
        <v>76.635648426176019</v>
      </c>
      <c r="H382" s="36">
        <f t="shared" si="72"/>
        <v>325.51758025502522</v>
      </c>
      <c r="I382" s="36">
        <f t="shared" si="73"/>
        <v>0.15536157684260107</v>
      </c>
      <c r="J382" s="36">
        <f t="shared" si="74"/>
        <v>0.65991383379663238</v>
      </c>
      <c r="K382" s="36">
        <f t="shared" ca="1" si="75"/>
        <v>3.8701236346072754E-2</v>
      </c>
      <c r="L382" s="36">
        <f t="shared" ca="1" si="76"/>
        <v>4.5152694672005487E-6</v>
      </c>
      <c r="M382" s="36">
        <f t="shared" ca="1" si="77"/>
        <v>502866553.99201298</v>
      </c>
      <c r="N382" s="36">
        <f t="shared" ca="1" si="78"/>
        <v>128056312.50101526</v>
      </c>
      <c r="O382" s="36">
        <f t="shared" ca="1" si="79"/>
        <v>1870486.575779221</v>
      </c>
      <c r="P382" s="45">
        <f t="shared" ca="1" si="80"/>
        <v>-2.1249163435769769E-3</v>
      </c>
    </row>
    <row r="383" spans="1:16" x14ac:dyDescent="0.2">
      <c r="A383" s="106">
        <v>42543</v>
      </c>
      <c r="B383" s="106">
        <v>3.69007600020268E-2</v>
      </c>
      <c r="D383" s="92">
        <f t="shared" si="68"/>
        <v>4.2542999999999997</v>
      </c>
      <c r="E383" s="92">
        <f t="shared" si="69"/>
        <v>3.69007600020268E-2</v>
      </c>
      <c r="F383" s="36">
        <f t="shared" si="70"/>
        <v>18.099068489999997</v>
      </c>
      <c r="G383" s="36">
        <f t="shared" si="71"/>
        <v>76.998867077006977</v>
      </c>
      <c r="H383" s="36">
        <f t="shared" si="72"/>
        <v>327.57628020571076</v>
      </c>
      <c r="I383" s="36">
        <f t="shared" si="73"/>
        <v>0.1569869032766226</v>
      </c>
      <c r="J383" s="36">
        <f t="shared" si="74"/>
        <v>0.6678693826097355</v>
      </c>
      <c r="K383" s="36">
        <f t="shared" ca="1" si="75"/>
        <v>3.8849082046899269E-2</v>
      </c>
      <c r="L383" s="36">
        <f t="shared" ca="1" si="76"/>
        <v>3.7959587905360397E-6</v>
      </c>
      <c r="M383" s="36">
        <f t="shared" ca="1" si="77"/>
        <v>495074338.65329051</v>
      </c>
      <c r="N383" s="36">
        <f t="shared" ca="1" si="78"/>
        <v>125860904.82148416</v>
      </c>
      <c r="O383" s="36">
        <f t="shared" ca="1" si="79"/>
        <v>1834682.62347798</v>
      </c>
      <c r="P383" s="45">
        <f t="shared" ca="1" si="80"/>
        <v>-1.9483220448724692E-3</v>
      </c>
    </row>
    <row r="384" spans="1:16" x14ac:dyDescent="0.2">
      <c r="A384" s="106">
        <v>42543.5</v>
      </c>
      <c r="B384" s="106">
        <v>3.7855419999687001E-2</v>
      </c>
      <c r="D384" s="92">
        <f t="shared" si="68"/>
        <v>4.2543499999999996</v>
      </c>
      <c r="E384" s="92">
        <f t="shared" si="69"/>
        <v>3.7855419999687001E-2</v>
      </c>
      <c r="F384" s="36">
        <f t="shared" si="70"/>
        <v>18.099493922499995</v>
      </c>
      <c r="G384" s="36">
        <f t="shared" si="71"/>
        <v>77.001581969187853</v>
      </c>
      <c r="H384" s="36">
        <f t="shared" si="72"/>
        <v>327.59168025061427</v>
      </c>
      <c r="I384" s="36">
        <f t="shared" si="73"/>
        <v>0.16105020607566839</v>
      </c>
      <c r="J384" s="36">
        <f t="shared" si="74"/>
        <v>0.68516394421801974</v>
      </c>
      <c r="K384" s="36">
        <f t="shared" ca="1" si="75"/>
        <v>3.8850186664834627E-2</v>
      </c>
      <c r="L384" s="36">
        <f t="shared" ca="1" si="76"/>
        <v>9.8956071808892812E-7</v>
      </c>
      <c r="M384" s="36">
        <f t="shared" ca="1" si="77"/>
        <v>495015385.93071347</v>
      </c>
      <c r="N384" s="36">
        <f t="shared" ca="1" si="78"/>
        <v>125844328.3492227</v>
      </c>
      <c r="O384" s="36">
        <f t="shared" ca="1" si="79"/>
        <v>1834412.767610386</v>
      </c>
      <c r="P384" s="45">
        <f t="shared" ca="1" si="80"/>
        <v>-9.9476666514762557E-4</v>
      </c>
    </row>
    <row r="385" spans="1:16" x14ac:dyDescent="0.2">
      <c r="A385" s="106">
        <v>42544</v>
      </c>
      <c r="B385" s="106">
        <v>3.6910079994413536E-2</v>
      </c>
      <c r="D385" s="92">
        <f t="shared" si="68"/>
        <v>4.2544000000000004</v>
      </c>
      <c r="E385" s="92">
        <f t="shared" si="69"/>
        <v>3.6910079994413536E-2</v>
      </c>
      <c r="F385" s="36">
        <f t="shared" si="70"/>
        <v>18.099919360000005</v>
      </c>
      <c r="G385" s="36">
        <f t="shared" si="71"/>
        <v>77.004296925184022</v>
      </c>
      <c r="H385" s="36">
        <f t="shared" si="72"/>
        <v>327.60708083850301</v>
      </c>
      <c r="I385" s="36">
        <f t="shared" si="73"/>
        <v>0.15703024432823295</v>
      </c>
      <c r="J385" s="36">
        <f t="shared" si="74"/>
        <v>0.66806947147003437</v>
      </c>
      <c r="K385" s="36">
        <f t="shared" ca="1" si="75"/>
        <v>3.8851291301907925E-2</v>
      </c>
      <c r="L385" s="36">
        <f t="shared" ca="1" si="76"/>
        <v>3.7683013403440764E-6</v>
      </c>
      <c r="M385" s="36">
        <f t="shared" ca="1" si="77"/>
        <v>494956421.45127946</v>
      </c>
      <c r="N385" s="36">
        <f t="shared" ca="1" si="78"/>
        <v>125827749.05495989</v>
      </c>
      <c r="O385" s="36">
        <f t="shared" ca="1" si="79"/>
        <v>1834142.8728857841</v>
      </c>
      <c r="P385" s="45">
        <f t="shared" ca="1" si="80"/>
        <v>-1.9412113074943893E-3</v>
      </c>
    </row>
    <row r="386" spans="1:16" x14ac:dyDescent="0.2">
      <c r="A386" s="106">
        <v>42582</v>
      </c>
      <c r="B386" s="106">
        <v>3.7664240000594873E-2</v>
      </c>
      <c r="D386" s="92">
        <f t="shared" si="68"/>
        <v>4.2582000000000004</v>
      </c>
      <c r="E386" s="92">
        <f t="shared" si="69"/>
        <v>3.7664240000594873E-2</v>
      </c>
      <c r="F386" s="36">
        <f t="shared" si="70"/>
        <v>18.132267240000004</v>
      </c>
      <c r="G386" s="36">
        <f t="shared" si="71"/>
        <v>77.210820361368022</v>
      </c>
      <c r="H386" s="36">
        <f t="shared" si="72"/>
        <v>328.7791152627774</v>
      </c>
      <c r="I386" s="36">
        <f t="shared" si="73"/>
        <v>0.16038186677053309</v>
      </c>
      <c r="J386" s="36">
        <f t="shared" si="74"/>
        <v>0.68293806508228405</v>
      </c>
      <c r="K386" s="36">
        <f t="shared" ca="1" si="75"/>
        <v>3.8935299717040059E-2</v>
      </c>
      <c r="L386" s="36">
        <f t="shared" ca="1" si="76"/>
        <v>1.6155928027697164E-6</v>
      </c>
      <c r="M386" s="36">
        <f t="shared" ca="1" si="77"/>
        <v>490440928.99789143</v>
      </c>
      <c r="N386" s="36">
        <f t="shared" ca="1" si="78"/>
        <v>124559524.61713511</v>
      </c>
      <c r="O386" s="36">
        <f t="shared" ca="1" si="79"/>
        <v>1813518.168284134</v>
      </c>
      <c r="P386" s="45">
        <f t="shared" ca="1" si="80"/>
        <v>-1.2710597164451859E-3</v>
      </c>
    </row>
    <row r="387" spans="1:16" x14ac:dyDescent="0.2">
      <c r="A387" s="106">
        <v>42808.5</v>
      </c>
      <c r="B387" s="106">
        <v>4.192522000084864E-2</v>
      </c>
      <c r="D387" s="92">
        <f t="shared" si="68"/>
        <v>4.28085</v>
      </c>
      <c r="E387" s="92">
        <f t="shared" si="69"/>
        <v>4.192522000084864E-2</v>
      </c>
      <c r="F387" s="36">
        <f t="shared" si="70"/>
        <v>18.325676722499999</v>
      </c>
      <c r="G387" s="36">
        <f t="shared" si="71"/>
        <v>78.449473197514124</v>
      </c>
      <c r="H387" s="36">
        <f t="shared" si="72"/>
        <v>335.83042733757833</v>
      </c>
      <c r="I387" s="36">
        <f t="shared" si="73"/>
        <v>0.17947557804063291</v>
      </c>
      <c r="J387" s="36">
        <f t="shared" si="74"/>
        <v>0.76830802825524336</v>
      </c>
      <c r="K387" s="36">
        <f t="shared" ca="1" si="75"/>
        <v>3.9438327163393364E-2</v>
      </c>
      <c r="L387" s="36">
        <f t="shared" ca="1" si="76"/>
        <v>6.1846359849863548E-6</v>
      </c>
      <c r="M387" s="36">
        <f t="shared" ca="1" si="77"/>
        <v>462186081.47786063</v>
      </c>
      <c r="N387" s="36">
        <f t="shared" ca="1" si="78"/>
        <v>116681490.33331029</v>
      </c>
      <c r="O387" s="36">
        <f t="shared" ca="1" si="79"/>
        <v>1686252.1410091247</v>
      </c>
      <c r="P387" s="45">
        <f t="shared" ca="1" si="80"/>
        <v>2.4868928374552762E-3</v>
      </c>
    </row>
    <row r="388" spans="1:16" x14ac:dyDescent="0.2">
      <c r="A388" s="106">
        <v>43853</v>
      </c>
      <c r="B388" s="106">
        <v>4.1409960002056323E-2</v>
      </c>
      <c r="D388" s="92">
        <f t="shared" si="68"/>
        <v>4.3853</v>
      </c>
      <c r="E388" s="92">
        <f t="shared" si="69"/>
        <v>4.1409960002056323E-2</v>
      </c>
      <c r="F388" s="36">
        <f t="shared" si="70"/>
        <v>19.23085609</v>
      </c>
      <c r="G388" s="36">
        <f t="shared" si="71"/>
        <v>84.333073211477</v>
      </c>
      <c r="H388" s="36">
        <f t="shared" si="72"/>
        <v>369.82582595429005</v>
      </c>
      <c r="I388" s="36">
        <f t="shared" si="73"/>
        <v>0.18159509759701759</v>
      </c>
      <c r="J388" s="36">
        <f t="shared" si="74"/>
        <v>0.79634898149220124</v>
      </c>
      <c r="K388" s="36">
        <f t="shared" ca="1" si="75"/>
        <v>4.1808841145725376E-2</v>
      </c>
      <c r="L388" s="36">
        <f t="shared" ca="1" si="76"/>
        <v>1.5910616677473137E-7</v>
      </c>
      <c r="M388" s="36">
        <f t="shared" ca="1" si="77"/>
        <v>309833337.47852087</v>
      </c>
      <c r="N388" s="36">
        <f t="shared" ca="1" si="78"/>
        <v>75422067.521610349</v>
      </c>
      <c r="O388" s="36">
        <f t="shared" ca="1" si="79"/>
        <v>1038661.0232593218</v>
      </c>
      <c r="P388" s="45">
        <f t="shared" ca="1" si="80"/>
        <v>-3.9888114366905258E-4</v>
      </c>
    </row>
    <row r="389" spans="1:16" x14ac:dyDescent="0.2">
      <c r="A389" s="106">
        <v>45049</v>
      </c>
      <c r="B389" s="106">
        <v>4.4296680003753863E-2</v>
      </c>
      <c r="D389" s="92">
        <f t="shared" si="68"/>
        <v>4.5049000000000001</v>
      </c>
      <c r="E389" s="92">
        <f t="shared" si="69"/>
        <v>4.4296680003753863E-2</v>
      </c>
      <c r="F389" s="36">
        <f t="shared" si="70"/>
        <v>20.294124010000001</v>
      </c>
      <c r="G389" s="36">
        <f t="shared" si="71"/>
        <v>91.422999252649007</v>
      </c>
      <c r="H389" s="36">
        <f t="shared" si="72"/>
        <v>411.85146933325854</v>
      </c>
      <c r="I389" s="36">
        <f t="shared" si="73"/>
        <v>0.1995521137489108</v>
      </c>
      <c r="J389" s="36">
        <f t="shared" si="74"/>
        <v>0.89896231722746833</v>
      </c>
      <c r="K389" s="36">
        <f t="shared" ca="1" si="75"/>
        <v>4.4625752868401147E-2</v>
      </c>
      <c r="L389" s="36">
        <f t="shared" ca="1" si="76"/>
        <v>1.0828895024716971E-7</v>
      </c>
      <c r="M389" s="36">
        <f t="shared" ca="1" si="77"/>
        <v>127726957.0013992</v>
      </c>
      <c r="N389" s="36">
        <f t="shared" ca="1" si="78"/>
        <v>28358072.741596155</v>
      </c>
      <c r="O389" s="36">
        <f t="shared" ca="1" si="79"/>
        <v>339955.03274721175</v>
      </c>
      <c r="P389" s="45">
        <f t="shared" ca="1" si="80"/>
        <v>-3.2907286464728402E-4</v>
      </c>
    </row>
    <row r="390" spans="1:16" x14ac:dyDescent="0.2">
      <c r="A390" s="106">
        <v>45090</v>
      </c>
      <c r="B390" s="106">
        <v>4.1638800001237541E-2</v>
      </c>
      <c r="D390" s="92">
        <f t="shared" si="68"/>
        <v>4.5090000000000003</v>
      </c>
      <c r="E390" s="92">
        <f t="shared" si="69"/>
        <v>4.1638800001237541E-2</v>
      </c>
      <c r="F390" s="36">
        <f t="shared" si="70"/>
        <v>20.331081000000005</v>
      </c>
      <c r="G390" s="36">
        <f t="shared" si="71"/>
        <v>91.672844229000034</v>
      </c>
      <c r="H390" s="36">
        <f t="shared" si="72"/>
        <v>413.3528546285612</v>
      </c>
      <c r="I390" s="36">
        <f t="shared" si="73"/>
        <v>0.18774934920558009</v>
      </c>
      <c r="J390" s="36">
        <f t="shared" si="74"/>
        <v>0.84656181556796073</v>
      </c>
      <c r="K390" s="36">
        <f t="shared" ca="1" si="75"/>
        <v>4.4724260476232819E-2</v>
      </c>
      <c r="L390" s="36">
        <f t="shared" ca="1" si="76"/>
        <v>9.5200663427580833E-6</v>
      </c>
      <c r="M390" s="36">
        <f t="shared" ca="1" si="77"/>
        <v>122121200.8110652</v>
      </c>
      <c r="N390" s="36">
        <f t="shared" ca="1" si="78"/>
        <v>26960736.479030441</v>
      </c>
      <c r="O390" s="36">
        <f t="shared" ca="1" si="79"/>
        <v>320252.58113801735</v>
      </c>
      <c r="P390" s="45">
        <f t="shared" ca="1" si="80"/>
        <v>-3.0854604749952774E-3</v>
      </c>
    </row>
    <row r="391" spans="1:16" x14ac:dyDescent="0.2">
      <c r="A391" s="106">
        <v>45368</v>
      </c>
      <c r="B391" s="106">
        <v>4.4029759999830276E-2</v>
      </c>
      <c r="D391" s="92">
        <f t="shared" si="68"/>
        <v>4.5368000000000004</v>
      </c>
      <c r="E391" s="92">
        <f t="shared" si="69"/>
        <v>4.4029759999830276E-2</v>
      </c>
      <c r="F391" s="36">
        <f t="shared" si="70"/>
        <v>20.582554240000004</v>
      </c>
      <c r="G391" s="36">
        <f t="shared" si="71"/>
        <v>93.378932076032029</v>
      </c>
      <c r="H391" s="36">
        <f t="shared" si="72"/>
        <v>423.64153904254215</v>
      </c>
      <c r="I391" s="36">
        <f t="shared" si="73"/>
        <v>0.19975421516723002</v>
      </c>
      <c r="J391" s="36">
        <f t="shared" si="74"/>
        <v>0.90624492337068918</v>
      </c>
      <c r="K391" s="36">
        <f t="shared" ca="1" si="75"/>
        <v>4.539558448837383E-2</v>
      </c>
      <c r="L391" s="36">
        <f t="shared" ca="1" si="76"/>
        <v>1.865476533505262E-6</v>
      </c>
      <c r="M391" s="36">
        <f t="shared" ca="1" si="77"/>
        <v>86295142.444638118</v>
      </c>
      <c r="N391" s="36">
        <f t="shared" ca="1" si="78"/>
        <v>18152690.151355334</v>
      </c>
      <c r="O391" s="36">
        <f t="shared" ca="1" si="79"/>
        <v>198731.22498316821</v>
      </c>
      <c r="P391" s="45">
        <f t="shared" ca="1" si="80"/>
        <v>-1.3658244885435544E-3</v>
      </c>
    </row>
    <row r="392" spans="1:16" x14ac:dyDescent="0.2">
      <c r="A392" s="106">
        <v>46600.5</v>
      </c>
      <c r="B392" s="106">
        <v>4.9166659999173135E-2</v>
      </c>
      <c r="D392" s="92">
        <f t="shared" si="68"/>
        <v>4.66005</v>
      </c>
      <c r="E392" s="92">
        <f t="shared" si="69"/>
        <v>4.9166659999173135E-2</v>
      </c>
      <c r="F392" s="36">
        <f t="shared" si="70"/>
        <v>21.7160660025</v>
      </c>
      <c r="G392" s="36">
        <f t="shared" si="71"/>
        <v>101.19795337495013</v>
      </c>
      <c r="H392" s="36">
        <f t="shared" si="72"/>
        <v>471.5875226249363</v>
      </c>
      <c r="I392" s="36">
        <f t="shared" si="73"/>
        <v>0.22911909392914676</v>
      </c>
      <c r="J392" s="36">
        <f t="shared" si="74"/>
        <v>1.0677064336645203</v>
      </c>
      <c r="K392" s="36">
        <f t="shared" ca="1" si="75"/>
        <v>4.8443125910426252E-2</v>
      </c>
      <c r="L392" s="36">
        <f t="shared" ca="1" si="76"/>
        <v>5.2350157757878201E-7</v>
      </c>
      <c r="M392" s="36">
        <f t="shared" ca="1" si="77"/>
        <v>41288.472914173472</v>
      </c>
      <c r="N392" s="36">
        <f t="shared" ca="1" si="78"/>
        <v>270319.94167250767</v>
      </c>
      <c r="O392" s="36">
        <f t="shared" ca="1" si="79"/>
        <v>28033.754346640686</v>
      </c>
      <c r="P392" s="45">
        <f t="shared" ca="1" si="80"/>
        <v>7.2353408874688274E-4</v>
      </c>
    </row>
    <row r="393" spans="1:16" x14ac:dyDescent="0.2">
      <c r="A393" s="106">
        <v>46600.5</v>
      </c>
      <c r="B393" s="106">
        <v>4.9926659994525835E-2</v>
      </c>
      <c r="D393" s="92">
        <f t="shared" si="68"/>
        <v>4.66005</v>
      </c>
      <c r="E393" s="92">
        <f t="shared" si="69"/>
        <v>4.9926659994525835E-2</v>
      </c>
      <c r="F393" s="36">
        <f t="shared" si="70"/>
        <v>21.7160660025</v>
      </c>
      <c r="G393" s="36">
        <f t="shared" si="71"/>
        <v>101.19795337495013</v>
      </c>
      <c r="H393" s="36">
        <f t="shared" si="72"/>
        <v>471.5875226249363</v>
      </c>
      <c r="I393" s="36">
        <f t="shared" si="73"/>
        <v>0.23266073190749012</v>
      </c>
      <c r="J393" s="36">
        <f t="shared" si="74"/>
        <v>1.0842106437254992</v>
      </c>
      <c r="K393" s="36">
        <f t="shared" ca="1" si="75"/>
        <v>4.8443125910426252E-2</v>
      </c>
      <c r="L393" s="36">
        <f t="shared" ca="1" si="76"/>
        <v>2.2008733786851888E-6</v>
      </c>
      <c r="M393" s="36">
        <f t="shared" ca="1" si="77"/>
        <v>41288.472914173472</v>
      </c>
      <c r="N393" s="36">
        <f t="shared" ca="1" si="78"/>
        <v>270319.94167250767</v>
      </c>
      <c r="O393" s="36">
        <f t="shared" ca="1" si="79"/>
        <v>28033.754346640686</v>
      </c>
      <c r="P393" s="45">
        <f t="shared" ca="1" si="80"/>
        <v>1.4835340840995831E-3</v>
      </c>
    </row>
    <row r="394" spans="1:16" x14ac:dyDescent="0.2">
      <c r="A394" s="106">
        <v>46613.5</v>
      </c>
      <c r="B394" s="106">
        <v>4.8867820005398244E-2</v>
      </c>
      <c r="D394" s="92">
        <f t="shared" si="68"/>
        <v>4.6613499999999997</v>
      </c>
      <c r="E394" s="92">
        <f t="shared" si="69"/>
        <v>4.8867820005398244E-2</v>
      </c>
      <c r="F394" s="36">
        <f t="shared" si="70"/>
        <v>21.728183822499997</v>
      </c>
      <c r="G394" s="36">
        <f t="shared" si="71"/>
        <v>101.28266966101035</v>
      </c>
      <c r="H394" s="36">
        <f t="shared" si="72"/>
        <v>472.11397222435056</v>
      </c>
      <c r="I394" s="36">
        <f t="shared" si="73"/>
        <v>0.2277900127821631</v>
      </c>
      <c r="J394" s="36">
        <f t="shared" si="74"/>
        <v>1.0618089760821359</v>
      </c>
      <c r="K394" s="36">
        <f t="shared" ca="1" si="75"/>
        <v>4.8475890106915512E-2</v>
      </c>
      <c r="L394" s="36">
        <f t="shared" ca="1" si="76"/>
        <v>1.536090453246845E-7</v>
      </c>
      <c r="M394" s="36">
        <f t="shared" ca="1" si="77"/>
        <v>9263.0983250463196</v>
      </c>
      <c r="N394" s="36">
        <f t="shared" ca="1" si="78"/>
        <v>331770.82613071293</v>
      </c>
      <c r="O394" s="36">
        <f t="shared" ca="1" si="79"/>
        <v>30486.130666053941</v>
      </c>
      <c r="P394" s="45">
        <f t="shared" ca="1" si="80"/>
        <v>3.9192989848273185E-4</v>
      </c>
    </row>
    <row r="395" spans="1:16" x14ac:dyDescent="0.2">
      <c r="A395" s="106">
        <v>46613.5</v>
      </c>
      <c r="B395" s="106">
        <v>4.9547820002771914E-2</v>
      </c>
      <c r="D395" s="92">
        <f t="shared" si="68"/>
        <v>4.6613499999999997</v>
      </c>
      <c r="E395" s="92">
        <f t="shared" si="69"/>
        <v>4.9547820002771914E-2</v>
      </c>
      <c r="F395" s="36">
        <f t="shared" si="70"/>
        <v>21.728183822499997</v>
      </c>
      <c r="G395" s="36">
        <f t="shared" si="71"/>
        <v>101.28266966101035</v>
      </c>
      <c r="H395" s="36">
        <f t="shared" si="72"/>
        <v>472.11397222435056</v>
      </c>
      <c r="I395" s="36">
        <f t="shared" si="73"/>
        <v>0.23095973076992085</v>
      </c>
      <c r="J395" s="36">
        <f t="shared" si="74"/>
        <v>1.0765841410243704</v>
      </c>
      <c r="K395" s="36">
        <f t="shared" ca="1" si="75"/>
        <v>4.8475890106915512E-2</v>
      </c>
      <c r="L395" s="36">
        <f t="shared" ca="1" si="76"/>
        <v>1.1490337016307173E-6</v>
      </c>
      <c r="M395" s="36">
        <f t="shared" ca="1" si="77"/>
        <v>9263.0983250463196</v>
      </c>
      <c r="N395" s="36">
        <f t="shared" ca="1" si="78"/>
        <v>331770.82613071293</v>
      </c>
      <c r="O395" s="36">
        <f t="shared" ca="1" si="79"/>
        <v>30486.130666053941</v>
      </c>
      <c r="P395" s="45">
        <f t="shared" ca="1" si="80"/>
        <v>1.0719298958564022E-3</v>
      </c>
    </row>
    <row r="396" spans="1:16" x14ac:dyDescent="0.2">
      <c r="A396" s="106">
        <v>46682</v>
      </c>
      <c r="B396" s="106">
        <v>4.8976239995681681E-2</v>
      </c>
      <c r="D396" s="92">
        <f t="shared" si="68"/>
        <v>4.6681999999999997</v>
      </c>
      <c r="E396" s="92">
        <f t="shared" si="69"/>
        <v>4.8976239995681681E-2</v>
      </c>
      <c r="F396" s="36">
        <f t="shared" si="70"/>
        <v>21.792091239999998</v>
      </c>
      <c r="G396" s="36">
        <f t="shared" si="71"/>
        <v>101.72984032656798</v>
      </c>
      <c r="H396" s="36">
        <f t="shared" si="72"/>
        <v>474.89524061248466</v>
      </c>
      <c r="I396" s="36">
        <f t="shared" si="73"/>
        <v>0.2286308835478412</v>
      </c>
      <c r="J396" s="36">
        <f t="shared" si="74"/>
        <v>1.0672946905780323</v>
      </c>
      <c r="K396" s="36">
        <f t="shared" ca="1" si="75"/>
        <v>4.864874590366372E-2</v>
      </c>
      <c r="L396" s="36">
        <f t="shared" ca="1" si="76"/>
        <v>1.0725238030666825E-7</v>
      </c>
      <c r="M396" s="36">
        <f t="shared" ca="1" si="77"/>
        <v>221967.05095078822</v>
      </c>
      <c r="N396" s="36">
        <f t="shared" ca="1" si="78"/>
        <v>762831.43517524318</v>
      </c>
      <c r="O396" s="36">
        <f t="shared" ca="1" si="79"/>
        <v>45209.332548062637</v>
      </c>
      <c r="P396" s="45">
        <f t="shared" ca="1" si="80"/>
        <v>3.2749409201796031E-4</v>
      </c>
    </row>
    <row r="397" spans="1:16" x14ac:dyDescent="0.2">
      <c r="A397" s="106">
        <v>46797.5</v>
      </c>
      <c r="B397" s="106">
        <v>4.9502699999720789E-2</v>
      </c>
      <c r="D397" s="92">
        <f t="shared" si="68"/>
        <v>4.6797500000000003</v>
      </c>
      <c r="E397" s="92">
        <f t="shared" si="69"/>
        <v>4.9502699999720789E-2</v>
      </c>
      <c r="F397" s="36">
        <f t="shared" si="70"/>
        <v>21.900060062500003</v>
      </c>
      <c r="G397" s="36">
        <f t="shared" si="71"/>
        <v>102.4868060774844</v>
      </c>
      <c r="H397" s="36">
        <f t="shared" si="72"/>
        <v>479.61263074110764</v>
      </c>
      <c r="I397" s="36">
        <f t="shared" si="73"/>
        <v>0.23166026032369338</v>
      </c>
      <c r="J397" s="36">
        <f t="shared" si="74"/>
        <v>1.0841121032498042</v>
      </c>
      <c r="K397" s="36">
        <f t="shared" ca="1" si="75"/>
        <v>4.8941016926235162E-2</v>
      </c>
      <c r="L397" s="36">
        <f t="shared" ca="1" si="76"/>
        <v>3.1548787504026095E-7</v>
      </c>
      <c r="M397" s="36">
        <f t="shared" ca="1" si="77"/>
        <v>2080497.0254845205</v>
      </c>
      <c r="N397" s="36">
        <f t="shared" ca="1" si="78"/>
        <v>1910708.3674265912</v>
      </c>
      <c r="O397" s="36">
        <f t="shared" ca="1" si="79"/>
        <v>77093.016106257259</v>
      </c>
      <c r="P397" s="45">
        <f t="shared" ca="1" si="80"/>
        <v>5.6168307348562763E-4</v>
      </c>
    </row>
    <row r="398" spans="1:16" x14ac:dyDescent="0.2">
      <c r="A398" s="106">
        <v>46810</v>
      </c>
      <c r="B398" s="106">
        <v>4.9019199999747798E-2</v>
      </c>
      <c r="D398" s="92">
        <f t="shared" si="68"/>
        <v>4.681</v>
      </c>
      <c r="E398" s="92">
        <f t="shared" si="69"/>
        <v>4.9019199999747798E-2</v>
      </c>
      <c r="F398" s="36">
        <f t="shared" si="70"/>
        <v>21.911761000000002</v>
      </c>
      <c r="G398" s="36">
        <f t="shared" si="71"/>
        <v>102.56895324100002</v>
      </c>
      <c r="H398" s="36">
        <f t="shared" si="72"/>
        <v>480.1252701211211</v>
      </c>
      <c r="I398" s="36">
        <f t="shared" si="73"/>
        <v>0.22945887519881944</v>
      </c>
      <c r="J398" s="36">
        <f t="shared" si="74"/>
        <v>1.0740969948056738</v>
      </c>
      <c r="K398" s="36">
        <f t="shared" ca="1" si="75"/>
        <v>4.8972709230637179E-2</v>
      </c>
      <c r="L398" s="36">
        <f t="shared" ca="1" si="76"/>
        <v>2.1613916124968551E-9</v>
      </c>
      <c r="M398" s="36">
        <f t="shared" ca="1" si="77"/>
        <v>2398178.6825272832</v>
      </c>
      <c r="N398" s="36">
        <f t="shared" ca="1" si="78"/>
        <v>2067601.6859605594</v>
      </c>
      <c r="O398" s="36">
        <f t="shared" ca="1" si="79"/>
        <v>81090.352864750254</v>
      </c>
      <c r="P398" s="45">
        <f t="shared" ca="1" si="80"/>
        <v>4.6490769110618668E-5</v>
      </c>
    </row>
    <row r="399" spans="1:16" x14ac:dyDescent="0.2">
      <c r="A399" s="106">
        <v>46831</v>
      </c>
      <c r="B399" s="106">
        <v>4.8674919999029953E-2</v>
      </c>
      <c r="D399" s="92">
        <f t="shared" si="68"/>
        <v>4.6830999999999996</v>
      </c>
      <c r="E399" s="92">
        <f t="shared" si="69"/>
        <v>4.8674919999029953E-2</v>
      </c>
      <c r="F399" s="36">
        <f t="shared" si="70"/>
        <v>21.931425609999994</v>
      </c>
      <c r="G399" s="36">
        <f t="shared" si="71"/>
        <v>102.70705927419097</v>
      </c>
      <c r="H399" s="36">
        <f t="shared" si="72"/>
        <v>480.98742928696362</v>
      </c>
      <c r="I399" s="36">
        <f t="shared" si="73"/>
        <v>0.22794951784745715</v>
      </c>
      <c r="J399" s="36">
        <f t="shared" si="74"/>
        <v>1.0675103870314264</v>
      </c>
      <c r="K399" s="36">
        <f t="shared" ca="1" si="75"/>
        <v>4.9025979229090008E-2</v>
      </c>
      <c r="L399" s="36">
        <f t="shared" ca="1" si="76"/>
        <v>1.2324258301035872E-7</v>
      </c>
      <c r="M399" s="36">
        <f t="shared" ca="1" si="77"/>
        <v>2984343.6985381879</v>
      </c>
      <c r="N399" s="36">
        <f t="shared" ca="1" si="78"/>
        <v>2345868.8318363721</v>
      </c>
      <c r="O399" s="36">
        <f t="shared" ca="1" si="79"/>
        <v>88051.413632105934</v>
      </c>
      <c r="P399" s="45">
        <f t="shared" ca="1" si="80"/>
        <v>-3.5105923006005513E-4</v>
      </c>
    </row>
    <row r="400" spans="1:16" x14ac:dyDescent="0.2">
      <c r="A400" s="106">
        <v>46831</v>
      </c>
      <c r="B400" s="106">
        <v>4.9874919997819234E-2</v>
      </c>
      <c r="D400" s="92">
        <f t="shared" si="68"/>
        <v>4.6830999999999996</v>
      </c>
      <c r="E400" s="92">
        <f t="shared" si="69"/>
        <v>4.9874919997819234E-2</v>
      </c>
      <c r="F400" s="36">
        <f t="shared" si="70"/>
        <v>21.931425609999994</v>
      </c>
      <c r="G400" s="36">
        <f t="shared" si="71"/>
        <v>102.70705927419097</v>
      </c>
      <c r="H400" s="36">
        <f t="shared" si="72"/>
        <v>480.98742928696362</v>
      </c>
      <c r="I400" s="36">
        <f t="shared" si="73"/>
        <v>0.23356923784178724</v>
      </c>
      <c r="J400" s="36">
        <f t="shared" si="74"/>
        <v>1.0938280977368737</v>
      </c>
      <c r="K400" s="36">
        <f t="shared" ca="1" si="75"/>
        <v>4.9025979229090008E-2</v>
      </c>
      <c r="L400" s="36">
        <f t="shared" ca="1" si="76"/>
        <v>7.207004288105684E-7</v>
      </c>
      <c r="M400" s="36">
        <f t="shared" ca="1" si="77"/>
        <v>2984343.6985381879</v>
      </c>
      <c r="N400" s="36">
        <f t="shared" ca="1" si="78"/>
        <v>2345868.8318363721</v>
      </c>
      <c r="O400" s="36">
        <f t="shared" ca="1" si="79"/>
        <v>88051.413632105934</v>
      </c>
      <c r="P400" s="45">
        <f t="shared" ca="1" si="80"/>
        <v>8.4894076872922553E-4</v>
      </c>
    </row>
    <row r="401" spans="1:16" x14ac:dyDescent="0.2">
      <c r="A401" s="106">
        <v>46831.5</v>
      </c>
      <c r="B401" s="106">
        <v>4.9369579995982349E-2</v>
      </c>
      <c r="D401" s="92">
        <f t="shared" si="68"/>
        <v>4.6831500000000004</v>
      </c>
      <c r="E401" s="92">
        <f t="shared" si="69"/>
        <v>4.9369579995982349E-2</v>
      </c>
      <c r="F401" s="36">
        <f t="shared" si="70"/>
        <v>21.931893922500002</v>
      </c>
      <c r="G401" s="36">
        <f t="shared" si="71"/>
        <v>102.7103490231559</v>
      </c>
      <c r="H401" s="36">
        <f t="shared" si="72"/>
        <v>481.00797102779251</v>
      </c>
      <c r="I401" s="36">
        <f t="shared" si="73"/>
        <v>0.23120514855818475</v>
      </c>
      <c r="J401" s="36">
        <f t="shared" si="74"/>
        <v>1.082768391470263</v>
      </c>
      <c r="K401" s="36">
        <f t="shared" ca="1" si="75"/>
        <v>4.902724797385187E-2</v>
      </c>
      <c r="L401" s="36">
        <f t="shared" ca="1" si="76"/>
        <v>1.1719121337594259E-7</v>
      </c>
      <c r="M401" s="36">
        <f t="shared" ca="1" si="77"/>
        <v>2999105.9053347651</v>
      </c>
      <c r="N401" s="36">
        <f t="shared" ca="1" si="78"/>
        <v>2352719.7962047923</v>
      </c>
      <c r="O401" s="36">
        <f t="shared" ca="1" si="79"/>
        <v>88220.923184983854</v>
      </c>
      <c r="P401" s="45">
        <f t="shared" ca="1" si="80"/>
        <v>3.4233202213047875E-4</v>
      </c>
    </row>
    <row r="402" spans="1:16" x14ac:dyDescent="0.2">
      <c r="A402" s="106">
        <v>46832</v>
      </c>
      <c r="B402" s="106">
        <v>5.0634239996725228E-2</v>
      </c>
      <c r="D402" s="92">
        <f t="shared" si="68"/>
        <v>4.6832000000000003</v>
      </c>
      <c r="E402" s="92">
        <f t="shared" si="69"/>
        <v>5.0634239996725228E-2</v>
      </c>
      <c r="F402" s="36">
        <f t="shared" si="70"/>
        <v>21.932362240000003</v>
      </c>
      <c r="G402" s="36">
        <f t="shared" si="71"/>
        <v>102.71363884236803</v>
      </c>
      <c r="H402" s="36">
        <f t="shared" si="72"/>
        <v>481.02851342657794</v>
      </c>
      <c r="I402" s="36">
        <f t="shared" si="73"/>
        <v>0.2371302727526636</v>
      </c>
      <c r="J402" s="36">
        <f t="shared" si="74"/>
        <v>1.1105284933552741</v>
      </c>
      <c r="K402" s="36">
        <f t="shared" ca="1" si="75"/>
        <v>4.9028516737751632E-2</v>
      </c>
      <c r="L402" s="36">
        <f t="shared" ca="1" si="76"/>
        <v>2.5783471844087857E-6</v>
      </c>
      <c r="M402" s="36">
        <f t="shared" ca="1" si="77"/>
        <v>3013905.724452591</v>
      </c>
      <c r="N402" s="36">
        <f t="shared" ca="1" si="78"/>
        <v>2359581.2858364014</v>
      </c>
      <c r="O402" s="36">
        <f t="shared" ca="1" si="79"/>
        <v>88390.608631261406</v>
      </c>
      <c r="P402" s="45">
        <f t="shared" ca="1" si="80"/>
        <v>1.6057232589735959E-3</v>
      </c>
    </row>
    <row r="403" spans="1:16" x14ac:dyDescent="0.2">
      <c r="A403" s="106">
        <v>46832</v>
      </c>
      <c r="B403" s="106">
        <v>5.1154239998140838E-2</v>
      </c>
      <c r="D403" s="92">
        <f t="shared" si="68"/>
        <v>4.6832000000000003</v>
      </c>
      <c r="E403" s="92">
        <f t="shared" si="69"/>
        <v>5.1154239998140838E-2</v>
      </c>
      <c r="F403" s="36">
        <f t="shared" si="70"/>
        <v>21.932362240000003</v>
      </c>
      <c r="G403" s="36">
        <f t="shared" si="71"/>
        <v>102.71363884236803</v>
      </c>
      <c r="H403" s="36">
        <f t="shared" si="72"/>
        <v>481.02851342657794</v>
      </c>
      <c r="I403" s="36">
        <f t="shared" si="73"/>
        <v>0.23956553675929318</v>
      </c>
      <c r="J403" s="36">
        <f t="shared" si="74"/>
        <v>1.1219333217511218</v>
      </c>
      <c r="K403" s="36">
        <f t="shared" ca="1" si="75"/>
        <v>4.9028516737751632E-2</v>
      </c>
      <c r="L403" s="36">
        <f t="shared" ca="1" si="76"/>
        <v>4.5186993797597174E-6</v>
      </c>
      <c r="M403" s="36">
        <f t="shared" ca="1" si="77"/>
        <v>3013905.724452591</v>
      </c>
      <c r="N403" s="36">
        <f t="shared" ca="1" si="78"/>
        <v>2359581.2858364014</v>
      </c>
      <c r="O403" s="36">
        <f t="shared" ca="1" si="79"/>
        <v>88390.608631261406</v>
      </c>
      <c r="P403" s="45">
        <f t="shared" ca="1" si="80"/>
        <v>2.1257232603892062E-3</v>
      </c>
    </row>
    <row r="404" spans="1:16" x14ac:dyDescent="0.2">
      <c r="A404" s="106">
        <v>48060</v>
      </c>
      <c r="B404" s="106">
        <v>5.6319199997233227E-2</v>
      </c>
      <c r="D404" s="92">
        <f t="shared" si="68"/>
        <v>4.806</v>
      </c>
      <c r="E404" s="92">
        <f t="shared" si="69"/>
        <v>5.6319199997233227E-2</v>
      </c>
      <c r="F404" s="36">
        <f t="shared" si="70"/>
        <v>23.097636000000001</v>
      </c>
      <c r="G404" s="36">
        <f t="shared" si="71"/>
        <v>111.00723861600001</v>
      </c>
      <c r="H404" s="36">
        <f t="shared" si="72"/>
        <v>533.50078878849604</v>
      </c>
      <c r="I404" s="36">
        <f t="shared" si="73"/>
        <v>0.27067007518670289</v>
      </c>
      <c r="J404" s="36">
        <f t="shared" si="74"/>
        <v>1.3008403813472942</v>
      </c>
      <c r="K404" s="36">
        <f t="shared" ca="1" si="75"/>
        <v>5.2202343739875576E-2</v>
      </c>
      <c r="L404" s="36">
        <f t="shared" ca="1" si="76"/>
        <v>1.6948505443744846E-5</v>
      </c>
      <c r="M404" s="36">
        <f t="shared" ca="1" si="77"/>
        <v>175637422.6703907</v>
      </c>
      <c r="N404" s="36">
        <f t="shared" ca="1" si="78"/>
        <v>57028430.198402435</v>
      </c>
      <c r="O404" s="36">
        <f t="shared" ca="1" si="79"/>
        <v>1131901.4749321837</v>
      </c>
      <c r="P404" s="45">
        <f t="shared" ca="1" si="80"/>
        <v>4.1168562573576511E-3</v>
      </c>
    </row>
    <row r="405" spans="1:16" x14ac:dyDescent="0.2">
      <c r="A405" s="106">
        <v>48286.5</v>
      </c>
      <c r="B405" s="106">
        <v>5.2380180000909604E-2</v>
      </c>
      <c r="D405" s="92">
        <f t="shared" ref="D405:D468" si="81">A405/A$18</f>
        <v>4.8286499999999997</v>
      </c>
      <c r="E405" s="92">
        <f t="shared" ref="E405:E468" si="82">B405/B$18</f>
        <v>5.2380180000909604E-2</v>
      </c>
      <c r="F405" s="36">
        <f t="shared" ref="F405:F468" si="83">D405*D405</f>
        <v>23.315860822499996</v>
      </c>
      <c r="G405" s="36">
        <f t="shared" ref="G405:G468" si="84">D405*F405</f>
        <v>112.5841313605646</v>
      </c>
      <c r="H405" s="36">
        <f t="shared" ref="H405:H468" si="85">F405*F405</f>
        <v>543.62936589419019</v>
      </c>
      <c r="I405" s="36">
        <f t="shared" ref="I405:I468" si="86">E405*D405</f>
        <v>0.25292555616139212</v>
      </c>
      <c r="J405" s="36">
        <f t="shared" ref="J405:J468" si="87">I405*D405</f>
        <v>1.221288986758706</v>
      </c>
      <c r="K405" s="36">
        <f t="shared" ref="K405:K468" ca="1" si="88">+E$4+E$5*D405+E$6*D405^2</f>
        <v>5.2800353998777194E-2</v>
      </c>
      <c r="L405" s="36">
        <f t="shared" ref="L405:L468" ca="1" si="89">+(K405-E405)^2</f>
        <v>1.7654618848403355E-7</v>
      </c>
      <c r="M405" s="36">
        <f t="shared" ref="M405:M468" ca="1" si="90">(M$1-M$2*D405+M$3*F405)^2</f>
        <v>243457579.60287932</v>
      </c>
      <c r="N405" s="36">
        <f t="shared" ref="N405:N468" ca="1" si="91">(-M$2+M$4*D405-M$5*F405)^2</f>
        <v>77022007.03301166</v>
      </c>
      <c r="O405" s="36">
        <f t="shared" ref="O405:O468" ca="1" si="92">+(M$3-D405*M$5+F405*M$6)^2</f>
        <v>1487389.7173912635</v>
      </c>
      <c r="P405" s="45">
        <f t="shared" ref="P405:P468" ca="1" si="93">+E405-K405</f>
        <v>-4.2017399786759002E-4</v>
      </c>
    </row>
    <row r="406" spans="1:16" x14ac:dyDescent="0.2">
      <c r="A406" s="106">
        <v>48287</v>
      </c>
      <c r="B406" s="106">
        <v>5.313484000362223E-2</v>
      </c>
      <c r="D406" s="92">
        <f t="shared" si="81"/>
        <v>4.8287000000000004</v>
      </c>
      <c r="E406" s="92">
        <f t="shared" si="82"/>
        <v>5.313484000362223E-2</v>
      </c>
      <c r="F406" s="36">
        <f t="shared" si="83"/>
        <v>23.316343690000004</v>
      </c>
      <c r="G406" s="36">
        <f t="shared" si="84"/>
        <v>112.58762877590303</v>
      </c>
      <c r="H406" s="36">
        <f t="shared" si="85"/>
        <v>543.65188307020298</v>
      </c>
      <c r="I406" s="36">
        <f t="shared" si="86"/>
        <v>0.25657220192549068</v>
      </c>
      <c r="J406" s="36">
        <f t="shared" si="87"/>
        <v>1.238910191437617</v>
      </c>
      <c r="K406" s="36">
        <f t="shared" ca="1" si="88"/>
        <v>5.2801678454032497E-2</v>
      </c>
      <c r="L406" s="36">
        <f t="shared" ca="1" si="89"/>
        <v>1.1099661812503234E-7</v>
      </c>
      <c r="M406" s="36">
        <f t="shared" ca="1" si="90"/>
        <v>243621945.34980974</v>
      </c>
      <c r="N406" s="36">
        <f t="shared" ca="1" si="91"/>
        <v>77070155.499321386</v>
      </c>
      <c r="O406" s="36">
        <f t="shared" ca="1" si="92"/>
        <v>1488240.0812743497</v>
      </c>
      <c r="P406" s="45">
        <f t="shared" ca="1" si="93"/>
        <v>3.3316154958973332E-4</v>
      </c>
    </row>
    <row r="407" spans="1:16" x14ac:dyDescent="0.2">
      <c r="A407" s="106">
        <v>48423</v>
      </c>
      <c r="B407" s="106">
        <v>5.660236000403529E-2</v>
      </c>
      <c r="D407" s="92">
        <f t="shared" si="81"/>
        <v>4.8422999999999998</v>
      </c>
      <c r="E407" s="92">
        <f t="shared" si="82"/>
        <v>5.660236000403529E-2</v>
      </c>
      <c r="F407" s="36">
        <f t="shared" si="83"/>
        <v>23.44786929</v>
      </c>
      <c r="G407" s="36">
        <f t="shared" si="84"/>
        <v>113.541617462967</v>
      </c>
      <c r="H407" s="36">
        <f t="shared" si="85"/>
        <v>549.80257424092508</v>
      </c>
      <c r="I407" s="36">
        <f t="shared" si="86"/>
        <v>0.2740856078475401</v>
      </c>
      <c r="J407" s="36">
        <f t="shared" si="87"/>
        <v>1.3272047388801433</v>
      </c>
      <c r="K407" s="36">
        <f t="shared" ca="1" si="88"/>
        <v>5.316264083627216E-2</v>
      </c>
      <c r="L407" s="36">
        <f t="shared" ca="1" si="89"/>
        <v>1.1831667953077083E-5</v>
      </c>
      <c r="M407" s="36">
        <f t="shared" ca="1" si="90"/>
        <v>290823086.94978803</v>
      </c>
      <c r="N407" s="36">
        <f t="shared" ca="1" si="91"/>
        <v>90848545.805920303</v>
      </c>
      <c r="O407" s="36">
        <f t="shared" ca="1" si="92"/>
        <v>1730678.2292368882</v>
      </c>
      <c r="P407" s="45">
        <f t="shared" ca="1" si="93"/>
        <v>3.4397191677631306E-3</v>
      </c>
    </row>
    <row r="408" spans="1:16" x14ac:dyDescent="0.2">
      <c r="A408" s="106">
        <v>48598.5</v>
      </c>
      <c r="B408" s="106">
        <v>5.2808020001975819E-2</v>
      </c>
      <c r="D408" s="92">
        <f t="shared" si="81"/>
        <v>4.8598499999999998</v>
      </c>
      <c r="E408" s="92">
        <f t="shared" si="82"/>
        <v>5.2808020001975819E-2</v>
      </c>
      <c r="F408" s="36">
        <f t="shared" si="83"/>
        <v>23.618142022499999</v>
      </c>
      <c r="G408" s="36">
        <f t="shared" si="84"/>
        <v>114.78062750804662</v>
      </c>
      <c r="H408" s="36">
        <f t="shared" si="85"/>
        <v>557.81663259498032</v>
      </c>
      <c r="I408" s="36">
        <f t="shared" si="86"/>
        <v>0.2566390560066022</v>
      </c>
      <c r="J408" s="36">
        <f t="shared" si="87"/>
        <v>1.2472273163336856</v>
      </c>
      <c r="K408" s="36">
        <f t="shared" ca="1" si="88"/>
        <v>5.3630534030974258E-2</v>
      </c>
      <c r="L408" s="36">
        <f t="shared" ca="1" si="89"/>
        <v>6.7652932789924488E-7</v>
      </c>
      <c r="M408" s="36">
        <f t="shared" ca="1" si="90"/>
        <v>359326997.00504249</v>
      </c>
      <c r="N408" s="36">
        <f t="shared" ca="1" si="91"/>
        <v>110703376.36700237</v>
      </c>
      <c r="O408" s="36">
        <f t="shared" ca="1" si="92"/>
        <v>2077378.8480014182</v>
      </c>
      <c r="P408" s="45">
        <f t="shared" ca="1" si="93"/>
        <v>-8.2251402899843895E-4</v>
      </c>
    </row>
    <row r="409" spans="1:16" x14ac:dyDescent="0.2">
      <c r="A409" s="106">
        <v>48599</v>
      </c>
      <c r="B409" s="106">
        <v>5.3722680000646506E-2</v>
      </c>
      <c r="D409" s="92">
        <f t="shared" si="81"/>
        <v>4.8598999999999997</v>
      </c>
      <c r="E409" s="92">
        <f t="shared" si="82"/>
        <v>5.3722680000646506E-2</v>
      </c>
      <c r="F409" s="36">
        <f t="shared" si="83"/>
        <v>23.618628009999998</v>
      </c>
      <c r="G409" s="36">
        <f t="shared" si="84"/>
        <v>114.78417026579898</v>
      </c>
      <c r="H409" s="36">
        <f t="shared" si="85"/>
        <v>557.83958907475653</v>
      </c>
      <c r="I409" s="36">
        <f t="shared" si="86"/>
        <v>0.26108685253514191</v>
      </c>
      <c r="J409" s="36">
        <f t="shared" si="87"/>
        <v>1.268855994635536</v>
      </c>
      <c r="K409" s="36">
        <f t="shared" ca="1" si="88"/>
        <v>5.3631870428293413E-2</v>
      </c>
      <c r="L409" s="36">
        <f t="shared" ca="1" si="89"/>
        <v>8.2463784309515828E-9</v>
      </c>
      <c r="M409" s="36">
        <f t="shared" ca="1" si="90"/>
        <v>359534795.07025051</v>
      </c>
      <c r="N409" s="36">
        <f t="shared" ca="1" si="91"/>
        <v>110763390.01878104</v>
      </c>
      <c r="O409" s="36">
        <f t="shared" ca="1" si="92"/>
        <v>2078422.7838556108</v>
      </c>
      <c r="P409" s="45">
        <f t="shared" ca="1" si="93"/>
        <v>9.0809572353092727E-5</v>
      </c>
    </row>
    <row r="410" spans="1:16" x14ac:dyDescent="0.2">
      <c r="A410" s="106">
        <v>49056</v>
      </c>
      <c r="B410" s="106">
        <v>5.5301920001511462E-2</v>
      </c>
      <c r="D410" s="92">
        <f t="shared" si="81"/>
        <v>4.9055999999999997</v>
      </c>
      <c r="E410" s="92">
        <f t="shared" si="82"/>
        <v>5.5301920001511462E-2</v>
      </c>
      <c r="F410" s="36">
        <f t="shared" si="83"/>
        <v>24.064911359999996</v>
      </c>
      <c r="G410" s="36">
        <f t="shared" si="84"/>
        <v>118.05282916761598</v>
      </c>
      <c r="H410" s="36">
        <f t="shared" si="85"/>
        <v>579.11995876465687</v>
      </c>
      <c r="I410" s="36">
        <f t="shared" si="86"/>
        <v>0.27128909875941459</v>
      </c>
      <c r="J410" s="36">
        <f t="shared" si="87"/>
        <v>1.3308358028741842</v>
      </c>
      <c r="K410" s="36">
        <f t="shared" ca="1" si="88"/>
        <v>5.4861340196139738E-2</v>
      </c>
      <c r="L410" s="36">
        <f t="shared" ca="1" si="89"/>
        <v>1.9411056490138633E-7</v>
      </c>
      <c r="M410" s="36">
        <f t="shared" ca="1" si="90"/>
        <v>581478579.74359345</v>
      </c>
      <c r="N410" s="36">
        <f t="shared" ca="1" si="91"/>
        <v>174337179.77944949</v>
      </c>
      <c r="O410" s="36">
        <f t="shared" ca="1" si="92"/>
        <v>3174447.6841753582</v>
      </c>
      <c r="P410" s="45">
        <f t="shared" ca="1" si="93"/>
        <v>4.4057980537172414E-4</v>
      </c>
    </row>
    <row r="411" spans="1:16" x14ac:dyDescent="0.2">
      <c r="A411" s="106">
        <v>49094.5</v>
      </c>
      <c r="B411" s="106">
        <v>5.4810739995446056E-2</v>
      </c>
      <c r="D411" s="92">
        <f t="shared" si="81"/>
        <v>4.9094499999999996</v>
      </c>
      <c r="E411" s="92">
        <f t="shared" si="82"/>
        <v>5.4810739995446056E-2</v>
      </c>
      <c r="F411" s="36">
        <f t="shared" si="83"/>
        <v>24.102699302499996</v>
      </c>
      <c r="G411" s="36">
        <f t="shared" si="84"/>
        <v>118.3309970906586</v>
      </c>
      <c r="H411" s="36">
        <f t="shared" si="85"/>
        <v>580.94011366673385</v>
      </c>
      <c r="I411" s="36">
        <f t="shared" si="86"/>
        <v>0.26909058747064263</v>
      </c>
      <c r="J411" s="36">
        <f t="shared" si="87"/>
        <v>1.3210867846577463</v>
      </c>
      <c r="K411" s="36">
        <f t="shared" ca="1" si="88"/>
        <v>5.4965647149632618E-2</v>
      </c>
      <c r="L411" s="36">
        <f t="shared" ca="1" si="89"/>
        <v>2.399622641817932E-8</v>
      </c>
      <c r="M411" s="36">
        <f t="shared" ca="1" si="90"/>
        <v>603244087.20573604</v>
      </c>
      <c r="N411" s="36">
        <f t="shared" ca="1" si="91"/>
        <v>180527465.44007289</v>
      </c>
      <c r="O411" s="36">
        <f t="shared" ca="1" si="92"/>
        <v>3280337.7353236466</v>
      </c>
      <c r="P411" s="45">
        <f t="shared" ca="1" si="93"/>
        <v>-1.5490715418656209E-4</v>
      </c>
    </row>
    <row r="412" spans="1:16" x14ac:dyDescent="0.2">
      <c r="A412" s="106">
        <v>49094.5</v>
      </c>
      <c r="B412" s="106">
        <v>5.4810739995446056E-2</v>
      </c>
      <c r="D412" s="92">
        <f t="shared" si="81"/>
        <v>4.9094499999999996</v>
      </c>
      <c r="E412" s="92">
        <f t="shared" si="82"/>
        <v>5.4810739995446056E-2</v>
      </c>
      <c r="F412" s="36">
        <f t="shared" si="83"/>
        <v>24.102699302499996</v>
      </c>
      <c r="G412" s="36">
        <f t="shared" si="84"/>
        <v>118.3309970906586</v>
      </c>
      <c r="H412" s="36">
        <f t="shared" si="85"/>
        <v>580.94011366673385</v>
      </c>
      <c r="I412" s="36">
        <f t="shared" si="86"/>
        <v>0.26909058747064263</v>
      </c>
      <c r="J412" s="36">
        <f t="shared" si="87"/>
        <v>1.3210867846577463</v>
      </c>
      <c r="K412" s="36">
        <f t="shared" ca="1" si="88"/>
        <v>5.4965647149632618E-2</v>
      </c>
      <c r="L412" s="36">
        <f t="shared" ca="1" si="89"/>
        <v>2.399622641817932E-8</v>
      </c>
      <c r="M412" s="36">
        <f t="shared" ca="1" si="90"/>
        <v>603244087.20573604</v>
      </c>
      <c r="N412" s="36">
        <f t="shared" ca="1" si="91"/>
        <v>180527465.44007289</v>
      </c>
      <c r="O412" s="36">
        <f t="shared" ca="1" si="92"/>
        <v>3280337.7353236466</v>
      </c>
      <c r="P412" s="45">
        <f t="shared" ca="1" si="93"/>
        <v>-1.5490715418656209E-4</v>
      </c>
    </row>
    <row r="413" spans="1:16" x14ac:dyDescent="0.2">
      <c r="A413" s="106">
        <v>49741.5</v>
      </c>
      <c r="B413" s="106">
        <v>5.3440780000528321E-2</v>
      </c>
      <c r="D413" s="92">
        <f t="shared" si="81"/>
        <v>4.9741499999999998</v>
      </c>
      <c r="E413" s="92">
        <f t="shared" si="82"/>
        <v>5.3440780000528321E-2</v>
      </c>
      <c r="F413" s="36">
        <f t="shared" si="83"/>
        <v>24.742168222499998</v>
      </c>
      <c r="G413" s="36">
        <f t="shared" si="84"/>
        <v>123.07125606394837</v>
      </c>
      <c r="H413" s="36">
        <f t="shared" si="85"/>
        <v>612.17488835048869</v>
      </c>
      <c r="I413" s="36">
        <f t="shared" si="86"/>
        <v>0.26582245583962794</v>
      </c>
      <c r="J413" s="36">
        <f t="shared" si="87"/>
        <v>1.3222407687146853</v>
      </c>
      <c r="K413" s="36">
        <f t="shared" ca="1" si="88"/>
        <v>5.6735521868299527E-2</v>
      </c>
      <c r="L413" s="36">
        <f t="shared" ca="1" si="89"/>
        <v>1.0855323975244495E-5</v>
      </c>
      <c r="M413" s="36">
        <f t="shared" ca="1" si="90"/>
        <v>1048465079.3947686</v>
      </c>
      <c r="N413" s="36">
        <f t="shared" ca="1" si="91"/>
        <v>306103827.53563696</v>
      </c>
      <c r="O413" s="36">
        <f t="shared" ca="1" si="92"/>
        <v>5408800.4074552516</v>
      </c>
      <c r="P413" s="45">
        <f t="shared" ca="1" si="93"/>
        <v>-3.2947418677712059E-3</v>
      </c>
    </row>
    <row r="414" spans="1:16" x14ac:dyDescent="0.2">
      <c r="A414" s="106">
        <v>49754</v>
      </c>
      <c r="B414" s="106">
        <v>5.4497279998031445E-2</v>
      </c>
      <c r="D414" s="92">
        <f t="shared" si="81"/>
        <v>4.9753999999999996</v>
      </c>
      <c r="E414" s="92">
        <f t="shared" si="82"/>
        <v>5.4497279998031445E-2</v>
      </c>
      <c r="F414" s="36">
        <f t="shared" si="83"/>
        <v>24.754605159999997</v>
      </c>
      <c r="G414" s="36">
        <f t="shared" si="84"/>
        <v>123.16406251306398</v>
      </c>
      <c r="H414" s="36">
        <f t="shared" si="85"/>
        <v>612.79047662749849</v>
      </c>
      <c r="I414" s="36">
        <f t="shared" si="86"/>
        <v>0.27114576690220565</v>
      </c>
      <c r="J414" s="36">
        <f t="shared" si="87"/>
        <v>1.3490586486452338</v>
      </c>
      <c r="K414" s="36">
        <f t="shared" ca="1" si="88"/>
        <v>5.677003127494698E-2</v>
      </c>
      <c r="L414" s="36">
        <f t="shared" ca="1" si="89"/>
        <v>5.1653983667211977E-6</v>
      </c>
      <c r="M414" s="36">
        <f t="shared" ca="1" si="90"/>
        <v>1058638792.1777569</v>
      </c>
      <c r="N414" s="36">
        <f t="shared" ca="1" si="91"/>
        <v>308955636.3842923</v>
      </c>
      <c r="O414" s="36">
        <f t="shared" ca="1" si="92"/>
        <v>5456804.7584900213</v>
      </c>
      <c r="P414" s="45">
        <f t="shared" ca="1" si="93"/>
        <v>-2.2727512769155356E-3</v>
      </c>
    </row>
    <row r="415" spans="1:16" x14ac:dyDescent="0.2">
      <c r="A415" s="106">
        <v>49784.5</v>
      </c>
      <c r="B415" s="106">
        <v>5.774154000391718E-2</v>
      </c>
      <c r="D415" s="92">
        <f t="shared" si="81"/>
        <v>4.9784499999999996</v>
      </c>
      <c r="E415" s="92">
        <f t="shared" si="82"/>
        <v>5.774154000391718E-2</v>
      </c>
      <c r="F415" s="36">
        <f t="shared" si="83"/>
        <v>24.784964402499995</v>
      </c>
      <c r="G415" s="36">
        <f t="shared" si="84"/>
        <v>123.39070602962609</v>
      </c>
      <c r="H415" s="36">
        <f t="shared" si="85"/>
        <v>614.29446043319194</v>
      </c>
      <c r="I415" s="36">
        <f t="shared" si="86"/>
        <v>0.28746336983250148</v>
      </c>
      <c r="J415" s="36">
        <f t="shared" si="87"/>
        <v>1.4311220135426168</v>
      </c>
      <c r="K415" s="36">
        <f t="shared" ca="1" si="88"/>
        <v>5.685428442593847E-2</v>
      </c>
      <c r="L415" s="36">
        <f t="shared" ca="1" si="89"/>
        <v>7.8722246065433476E-7</v>
      </c>
      <c r="M415" s="36">
        <f t="shared" ca="1" si="90"/>
        <v>1083728061.2934859</v>
      </c>
      <c r="N415" s="36">
        <f t="shared" ca="1" si="91"/>
        <v>315985811.33434737</v>
      </c>
      <c r="O415" s="36">
        <f t="shared" ca="1" si="92"/>
        <v>5575093.9080446009</v>
      </c>
      <c r="P415" s="45">
        <f t="shared" ca="1" si="93"/>
        <v>8.8725557797871002E-4</v>
      </c>
    </row>
    <row r="416" spans="1:16" x14ac:dyDescent="0.2">
      <c r="A416" s="106">
        <v>49810</v>
      </c>
      <c r="B416" s="106">
        <v>5.689919999713311E-2</v>
      </c>
      <c r="D416" s="92">
        <f t="shared" si="81"/>
        <v>4.9809999999999999</v>
      </c>
      <c r="E416" s="92">
        <f t="shared" si="82"/>
        <v>5.689919999713311E-2</v>
      </c>
      <c r="F416" s="36">
        <f t="shared" si="83"/>
        <v>24.810361</v>
      </c>
      <c r="G416" s="36">
        <f t="shared" si="84"/>
        <v>123.58040814099999</v>
      </c>
      <c r="H416" s="36">
        <f t="shared" si="85"/>
        <v>615.55401295032107</v>
      </c>
      <c r="I416" s="36">
        <f t="shared" si="86"/>
        <v>0.28341491518572004</v>
      </c>
      <c r="J416" s="36">
        <f t="shared" si="87"/>
        <v>1.4116896925400715</v>
      </c>
      <c r="K416" s="36">
        <f t="shared" ca="1" si="88"/>
        <v>5.6924780242871842E-2</v>
      </c>
      <c r="L416" s="36">
        <f t="shared" ca="1" si="89"/>
        <v>6.5434897205392625E-10</v>
      </c>
      <c r="M416" s="36">
        <f t="shared" ca="1" si="90"/>
        <v>1104995009.403445</v>
      </c>
      <c r="N416" s="36">
        <f t="shared" ca="1" si="91"/>
        <v>321942079.6577673</v>
      </c>
      <c r="O416" s="36">
        <f t="shared" ca="1" si="92"/>
        <v>5675259.8430280155</v>
      </c>
      <c r="P416" s="45">
        <f t="shared" ca="1" si="93"/>
        <v>-2.5580245738732188E-5</v>
      </c>
    </row>
    <row r="417" spans="1:16" x14ac:dyDescent="0.2">
      <c r="A417" s="106">
        <v>49826.5</v>
      </c>
      <c r="B417" s="106">
        <v>5.7832980004604906E-2</v>
      </c>
      <c r="D417" s="92">
        <f t="shared" si="81"/>
        <v>4.9826499999999996</v>
      </c>
      <c r="E417" s="92">
        <f t="shared" si="82"/>
        <v>5.7832980004604906E-2</v>
      </c>
      <c r="F417" s="36">
        <f t="shared" si="83"/>
        <v>24.826801022499996</v>
      </c>
      <c r="G417" s="36">
        <f t="shared" si="84"/>
        <v>123.7032601147596</v>
      </c>
      <c r="H417" s="36">
        <f t="shared" si="85"/>
        <v>616.37004901080684</v>
      </c>
      <c r="I417" s="36">
        <f t="shared" si="86"/>
        <v>0.2881614978199446</v>
      </c>
      <c r="J417" s="36">
        <f t="shared" si="87"/>
        <v>1.4358078871125468</v>
      </c>
      <c r="K417" s="36">
        <f t="shared" ca="1" si="88"/>
        <v>5.6970421708401567E-2</v>
      </c>
      <c r="L417" s="36">
        <f t="shared" ca="1" si="89"/>
        <v>7.4400681434920716E-7</v>
      </c>
      <c r="M417" s="36">
        <f t="shared" ca="1" si="90"/>
        <v>1118897907.0720937</v>
      </c>
      <c r="N417" s="36">
        <f t="shared" ca="1" si="91"/>
        <v>325834499.74106753</v>
      </c>
      <c r="O417" s="36">
        <f t="shared" ca="1" si="92"/>
        <v>5740692.2716906918</v>
      </c>
      <c r="P417" s="45">
        <f t="shared" ca="1" si="93"/>
        <v>8.6255829620333901E-4</v>
      </c>
    </row>
    <row r="418" spans="1:16" x14ac:dyDescent="0.2">
      <c r="A418" s="106">
        <v>49827</v>
      </c>
      <c r="B418" s="106">
        <v>5.7287639996502548E-2</v>
      </c>
      <c r="D418" s="92">
        <f t="shared" si="81"/>
        <v>4.9827000000000004</v>
      </c>
      <c r="E418" s="92">
        <f t="shared" si="82"/>
        <v>5.7287639996502548E-2</v>
      </c>
      <c r="F418" s="36">
        <f t="shared" si="83"/>
        <v>24.827299290000003</v>
      </c>
      <c r="G418" s="36">
        <f t="shared" si="84"/>
        <v>123.70698417228303</v>
      </c>
      <c r="H418" s="36">
        <f t="shared" si="85"/>
        <v>616.39479003523468</v>
      </c>
      <c r="I418" s="36">
        <f t="shared" si="86"/>
        <v>0.28544712381057324</v>
      </c>
      <c r="J418" s="36">
        <f t="shared" si="87"/>
        <v>1.4222973838109434</v>
      </c>
      <c r="K418" s="36">
        <f t="shared" ca="1" si="88"/>
        <v>5.6971805108459297E-2</v>
      </c>
      <c r="L418" s="36">
        <f t="shared" ca="1" si="89"/>
        <v>9.9751676505292894E-8</v>
      </c>
      <c r="M418" s="36">
        <f t="shared" ca="1" si="90"/>
        <v>1119320954.1207559</v>
      </c>
      <c r="N418" s="36">
        <f t="shared" ca="1" si="91"/>
        <v>325952924.07128382</v>
      </c>
      <c r="O418" s="36">
        <f t="shared" ca="1" si="92"/>
        <v>5742682.6930522099</v>
      </c>
      <c r="P418" s="45">
        <f t="shared" ca="1" si="93"/>
        <v>3.1583488804325099E-4</v>
      </c>
    </row>
    <row r="419" spans="1:16" x14ac:dyDescent="0.2">
      <c r="A419" s="106">
        <v>50075</v>
      </c>
      <c r="B419" s="106">
        <v>5.7398999997531064E-2</v>
      </c>
      <c r="D419" s="92">
        <f t="shared" si="81"/>
        <v>5.0075000000000003</v>
      </c>
      <c r="E419" s="92">
        <f t="shared" si="82"/>
        <v>5.7398999997531064E-2</v>
      </c>
      <c r="F419" s="36">
        <f t="shared" si="83"/>
        <v>25.075056250000003</v>
      </c>
      <c r="G419" s="36">
        <f t="shared" si="84"/>
        <v>125.56334417187502</v>
      </c>
      <c r="H419" s="36">
        <f t="shared" si="85"/>
        <v>628.75844594066416</v>
      </c>
      <c r="I419" s="36">
        <f t="shared" si="86"/>
        <v>0.28742549248763682</v>
      </c>
      <c r="J419" s="36">
        <f t="shared" si="87"/>
        <v>1.4392831536318416</v>
      </c>
      <c r="K419" s="36">
        <f t="shared" ca="1" si="88"/>
        <v>5.7660330400904361E-2</v>
      </c>
      <c r="L419" s="36">
        <f t="shared" ca="1" si="89"/>
        <v>6.8293579727250204E-8</v>
      </c>
      <c r="M419" s="36">
        <f t="shared" ca="1" si="90"/>
        <v>1342104753.6337473</v>
      </c>
      <c r="N419" s="36">
        <f t="shared" ca="1" si="91"/>
        <v>388190272.99947327</v>
      </c>
      <c r="O419" s="36">
        <f t="shared" ca="1" si="92"/>
        <v>6786366.1242408976</v>
      </c>
      <c r="P419" s="45">
        <f t="shared" ca="1" si="93"/>
        <v>-2.6133040337329716E-4</v>
      </c>
    </row>
    <row r="420" spans="1:16" x14ac:dyDescent="0.2">
      <c r="A420" s="106">
        <v>50104.5</v>
      </c>
      <c r="B420" s="106">
        <v>5.9223939999355935E-2</v>
      </c>
      <c r="D420" s="92">
        <f t="shared" si="81"/>
        <v>5.0104499999999996</v>
      </c>
      <c r="E420" s="92">
        <f t="shared" si="82"/>
        <v>5.9223939999355935E-2</v>
      </c>
      <c r="F420" s="36">
        <f t="shared" si="83"/>
        <v>25.104609202499997</v>
      </c>
      <c r="G420" s="36">
        <f t="shared" si="84"/>
        <v>125.78538917866611</v>
      </c>
      <c r="H420" s="36">
        <f t="shared" si="85"/>
        <v>630.24140321024754</v>
      </c>
      <c r="I420" s="36">
        <f t="shared" si="86"/>
        <v>0.29673859016977294</v>
      </c>
      <c r="J420" s="36">
        <f t="shared" si="87"/>
        <v>1.4867938691161386</v>
      </c>
      <c r="K420" s="36">
        <f t="shared" ca="1" si="88"/>
        <v>5.7742544930607431E-2</v>
      </c>
      <c r="L420" s="36">
        <f t="shared" ca="1" si="89"/>
        <v>2.1945313497123831E-6</v>
      </c>
      <c r="M420" s="36">
        <f t="shared" ca="1" si="90"/>
        <v>1370365826.7967565</v>
      </c>
      <c r="N420" s="36">
        <f t="shared" ca="1" si="91"/>
        <v>396068837.04161125</v>
      </c>
      <c r="O420" s="36">
        <f t="shared" ca="1" si="92"/>
        <v>6918176.4575257413</v>
      </c>
      <c r="P420" s="45">
        <f t="shared" ca="1" si="93"/>
        <v>1.4813950687485034E-3</v>
      </c>
    </row>
    <row r="421" spans="1:16" x14ac:dyDescent="0.2">
      <c r="A421" s="106">
        <v>50327</v>
      </c>
      <c r="B421" s="106">
        <v>5.8447639996302314E-2</v>
      </c>
      <c r="D421" s="92">
        <f t="shared" si="81"/>
        <v>5.0327000000000002</v>
      </c>
      <c r="E421" s="92">
        <f t="shared" si="82"/>
        <v>5.8447639996302314E-2</v>
      </c>
      <c r="F421" s="36">
        <f t="shared" si="83"/>
        <v>25.328069290000002</v>
      </c>
      <c r="G421" s="36">
        <f t="shared" si="84"/>
        <v>127.46857431578302</v>
      </c>
      <c r="H421" s="36">
        <f t="shared" si="85"/>
        <v>641.5110939590412</v>
      </c>
      <c r="I421" s="36">
        <f t="shared" si="86"/>
        <v>0.29414943780939068</v>
      </c>
      <c r="J421" s="36">
        <f t="shared" si="87"/>
        <v>1.4803658756633205</v>
      </c>
      <c r="K421" s="36">
        <f t="shared" ca="1" si="88"/>
        <v>5.8364783696563255E-2</v>
      </c>
      <c r="L421" s="36">
        <f t="shared" ca="1" si="89"/>
        <v>6.8651664064488166E-9</v>
      </c>
      <c r="M421" s="36">
        <f t="shared" ca="1" si="90"/>
        <v>1596080240.5865262</v>
      </c>
      <c r="N421" s="36">
        <f t="shared" ca="1" si="91"/>
        <v>458879418.29342461</v>
      </c>
      <c r="O421" s="36">
        <f t="shared" ca="1" si="92"/>
        <v>7966894.811326609</v>
      </c>
      <c r="P421" s="45">
        <f t="shared" ca="1" si="93"/>
        <v>8.2856299739059169E-5</v>
      </c>
    </row>
    <row r="422" spans="1:16" x14ac:dyDescent="0.2">
      <c r="A422" s="106">
        <v>50327</v>
      </c>
      <c r="B422" s="106">
        <v>5.9347640002670232E-2</v>
      </c>
      <c r="D422" s="92">
        <f t="shared" si="81"/>
        <v>5.0327000000000002</v>
      </c>
      <c r="E422" s="92">
        <f t="shared" si="82"/>
        <v>5.9347640002670232E-2</v>
      </c>
      <c r="F422" s="36">
        <f t="shared" si="83"/>
        <v>25.328069290000002</v>
      </c>
      <c r="G422" s="36">
        <f t="shared" si="84"/>
        <v>127.46857431578302</v>
      </c>
      <c r="H422" s="36">
        <f t="shared" si="85"/>
        <v>641.5110939590412</v>
      </c>
      <c r="I422" s="36">
        <f t="shared" si="86"/>
        <v>0.29867886784143849</v>
      </c>
      <c r="J422" s="36">
        <f t="shared" si="87"/>
        <v>1.5031611381856076</v>
      </c>
      <c r="K422" s="36">
        <f t="shared" ca="1" si="88"/>
        <v>5.8364783696563255E-2</v>
      </c>
      <c r="L422" s="36">
        <f t="shared" ca="1" si="89"/>
        <v>9.660065184542522E-7</v>
      </c>
      <c r="M422" s="36">
        <f t="shared" ca="1" si="90"/>
        <v>1596080240.5865262</v>
      </c>
      <c r="N422" s="36">
        <f t="shared" ca="1" si="91"/>
        <v>458879418.29342461</v>
      </c>
      <c r="O422" s="36">
        <f t="shared" ca="1" si="92"/>
        <v>7966894.811326609</v>
      </c>
      <c r="P422" s="45">
        <f t="shared" ca="1" si="93"/>
        <v>9.8285630610697727E-4</v>
      </c>
    </row>
    <row r="423" spans="1:16" x14ac:dyDescent="0.2">
      <c r="A423" s="106">
        <v>50327.5</v>
      </c>
      <c r="B423" s="106">
        <v>5.9802300005685538E-2</v>
      </c>
      <c r="D423" s="92">
        <f t="shared" si="81"/>
        <v>5.0327500000000001</v>
      </c>
      <c r="E423" s="92">
        <f t="shared" si="82"/>
        <v>5.9802300005685538E-2</v>
      </c>
      <c r="F423" s="36">
        <f t="shared" si="83"/>
        <v>25.3285725625</v>
      </c>
      <c r="G423" s="36">
        <f t="shared" si="84"/>
        <v>127.47237356392188</v>
      </c>
      <c r="H423" s="36">
        <f t="shared" si="85"/>
        <v>641.53658805382781</v>
      </c>
      <c r="I423" s="36">
        <f t="shared" si="86"/>
        <v>0.30097002535361389</v>
      </c>
      <c r="J423" s="36">
        <f t="shared" si="87"/>
        <v>1.5147068950984004</v>
      </c>
      <c r="K423" s="36">
        <f t="shared" ca="1" si="88"/>
        <v>5.8366186253681743E-2</v>
      </c>
      <c r="L423" s="36">
        <f t="shared" ca="1" si="89"/>
        <v>2.0624227086944185E-6</v>
      </c>
      <c r="M423" s="36">
        <f t="shared" ca="1" si="90"/>
        <v>1596612947.2486725</v>
      </c>
      <c r="N423" s="36">
        <f t="shared" ca="1" si="91"/>
        <v>459027436.13514805</v>
      </c>
      <c r="O423" s="36">
        <f t="shared" ca="1" si="92"/>
        <v>7969362.0786135355</v>
      </c>
      <c r="P423" s="45">
        <f t="shared" ca="1" si="93"/>
        <v>1.4361137520037953E-3</v>
      </c>
    </row>
    <row r="424" spans="1:16" x14ac:dyDescent="0.2">
      <c r="A424" s="106">
        <v>50331.5</v>
      </c>
      <c r="B424" s="106">
        <v>6.053958000120474E-2</v>
      </c>
      <c r="D424" s="92">
        <f t="shared" si="81"/>
        <v>5.03315</v>
      </c>
      <c r="E424" s="92">
        <f t="shared" si="82"/>
        <v>6.053958000120474E-2</v>
      </c>
      <c r="F424" s="36">
        <f t="shared" si="83"/>
        <v>25.332598922500001</v>
      </c>
      <c r="G424" s="36">
        <f t="shared" si="84"/>
        <v>127.50277026678089</v>
      </c>
      <c r="H424" s="36">
        <f t="shared" si="85"/>
        <v>641.74056816824816</v>
      </c>
      <c r="I424" s="36">
        <f t="shared" si="86"/>
        <v>0.30470478708306364</v>
      </c>
      <c r="J424" s="36">
        <f t="shared" si="87"/>
        <v>1.5336248991071217</v>
      </c>
      <c r="K424" s="36">
        <f t="shared" ca="1" si="88"/>
        <v>5.8377407399594947E-2</v>
      </c>
      <c r="L424" s="36">
        <f t="shared" ca="1" si="89"/>
        <v>4.6749903591520632E-6</v>
      </c>
      <c r="M424" s="36">
        <f t="shared" ca="1" si="90"/>
        <v>1600878788.7846782</v>
      </c>
      <c r="N424" s="36">
        <f t="shared" ca="1" si="91"/>
        <v>460212707.59367383</v>
      </c>
      <c r="O424" s="36">
        <f t="shared" ca="1" si="92"/>
        <v>7989118.3790414566</v>
      </c>
      <c r="P424" s="45">
        <f t="shared" ca="1" si="93"/>
        <v>2.1621726016097936E-3</v>
      </c>
    </row>
    <row r="425" spans="1:16" x14ac:dyDescent="0.2">
      <c r="A425" s="106">
        <v>50340</v>
      </c>
      <c r="B425" s="106">
        <v>5.9568800003034994E-2</v>
      </c>
      <c r="D425" s="92">
        <f t="shared" si="81"/>
        <v>5.0339999999999998</v>
      </c>
      <c r="E425" s="92">
        <f t="shared" si="82"/>
        <v>5.9568800003034994E-2</v>
      </c>
      <c r="F425" s="36">
        <f t="shared" si="83"/>
        <v>25.341155999999998</v>
      </c>
      <c r="G425" s="36">
        <f t="shared" si="84"/>
        <v>127.56737930399999</v>
      </c>
      <c r="H425" s="36">
        <f t="shared" si="85"/>
        <v>642.17418741633594</v>
      </c>
      <c r="I425" s="36">
        <f t="shared" si="86"/>
        <v>0.29986933921527814</v>
      </c>
      <c r="J425" s="36">
        <f t="shared" si="87"/>
        <v>1.5095422536097101</v>
      </c>
      <c r="K425" s="36">
        <f t="shared" ca="1" si="88"/>
        <v>5.8401256401469107E-2</v>
      </c>
      <c r="L425" s="36">
        <f t="shared" ca="1" si="89"/>
        <v>1.3631580615574438E-6</v>
      </c>
      <c r="M425" s="36">
        <f t="shared" ca="1" si="90"/>
        <v>1609968449.5777698</v>
      </c>
      <c r="N425" s="36">
        <f t="shared" ca="1" si="91"/>
        <v>462738078.71600294</v>
      </c>
      <c r="O425" s="36">
        <f t="shared" ca="1" si="92"/>
        <v>8031207.8291918337</v>
      </c>
      <c r="P425" s="45">
        <f t="shared" ca="1" si="93"/>
        <v>1.1675436015658874E-3</v>
      </c>
    </row>
    <row r="426" spans="1:16" x14ac:dyDescent="0.2">
      <c r="A426" s="106">
        <v>50340.5</v>
      </c>
      <c r="B426" s="106">
        <v>5.9123459999682382E-2</v>
      </c>
      <c r="D426" s="92">
        <f t="shared" si="81"/>
        <v>5.0340499999999997</v>
      </c>
      <c r="E426" s="92">
        <f t="shared" si="82"/>
        <v>5.9123459999682382E-2</v>
      </c>
      <c r="F426" s="36">
        <f t="shared" si="83"/>
        <v>25.341659402499996</v>
      </c>
      <c r="G426" s="36">
        <f t="shared" si="84"/>
        <v>127.57118051515509</v>
      </c>
      <c r="H426" s="36">
        <f t="shared" si="85"/>
        <v>642.19970127231647</v>
      </c>
      <c r="I426" s="36">
        <f t="shared" si="86"/>
        <v>0.29763045381140107</v>
      </c>
      <c r="J426" s="36">
        <f t="shared" si="87"/>
        <v>1.4982865860092835</v>
      </c>
      <c r="K426" s="36">
        <f t="shared" ca="1" si="88"/>
        <v>5.8402659456173581E-2</v>
      </c>
      <c r="L426" s="36">
        <f t="shared" ca="1" si="89"/>
        <v>5.19553423522583E-7</v>
      </c>
      <c r="M426" s="36">
        <f t="shared" ca="1" si="90"/>
        <v>1610504184.7087405</v>
      </c>
      <c r="N426" s="36">
        <f t="shared" ca="1" si="91"/>
        <v>462886912.70408148</v>
      </c>
      <c r="O426" s="36">
        <f t="shared" ca="1" si="92"/>
        <v>8033688.2286046753</v>
      </c>
      <c r="P426" s="45">
        <f t="shared" ca="1" si="93"/>
        <v>7.2080054350880107E-4</v>
      </c>
    </row>
    <row r="427" spans="1:16" x14ac:dyDescent="0.2">
      <c r="A427" s="106">
        <v>50648</v>
      </c>
      <c r="B427" s="106">
        <v>5.941935999726411E-2</v>
      </c>
      <c r="D427" s="92">
        <f t="shared" si="81"/>
        <v>5.0648</v>
      </c>
      <c r="E427" s="92">
        <f t="shared" si="82"/>
        <v>5.941935999726411E-2</v>
      </c>
      <c r="F427" s="36">
        <f t="shared" si="83"/>
        <v>25.652199039999999</v>
      </c>
      <c r="G427" s="36">
        <f t="shared" si="84"/>
        <v>129.923257697792</v>
      </c>
      <c r="H427" s="36">
        <f t="shared" si="85"/>
        <v>658.03531558777684</v>
      </c>
      <c r="I427" s="36">
        <f t="shared" si="86"/>
        <v>0.30094717451414327</v>
      </c>
      <c r="J427" s="36">
        <f t="shared" si="87"/>
        <v>1.5242372494792329</v>
      </c>
      <c r="K427" s="36">
        <f t="shared" ca="1" si="88"/>
        <v>5.9269163204784522E-2</v>
      </c>
      <c r="L427" s="36">
        <f t="shared" ca="1" si="89"/>
        <v>2.2559076471156172E-8</v>
      </c>
      <c r="M427" s="36">
        <f t="shared" ca="1" si="90"/>
        <v>1962616973.9920766</v>
      </c>
      <c r="N427" s="36">
        <f t="shared" ca="1" si="91"/>
        <v>560516467.451401</v>
      </c>
      <c r="O427" s="36">
        <f t="shared" ca="1" si="92"/>
        <v>9657174.8135810476</v>
      </c>
      <c r="P427" s="45">
        <f t="shared" ca="1" si="93"/>
        <v>1.5019679247958717E-4</v>
      </c>
    </row>
    <row r="428" spans="1:16" x14ac:dyDescent="0.2">
      <c r="A428" s="106">
        <v>51416</v>
      </c>
      <c r="B428" s="106">
        <v>6.0590401968511287E-2</v>
      </c>
      <c r="D428" s="92">
        <f t="shared" si="81"/>
        <v>5.1416000000000004</v>
      </c>
      <c r="E428" s="92">
        <f t="shared" si="82"/>
        <v>6.0590401968511287E-2</v>
      </c>
      <c r="F428" s="36">
        <f t="shared" si="83"/>
        <v>26.436050560000005</v>
      </c>
      <c r="G428" s="36">
        <f t="shared" si="84"/>
        <v>135.92359755929604</v>
      </c>
      <c r="H428" s="36">
        <f t="shared" si="85"/>
        <v>698.8647692108766</v>
      </c>
      <c r="I428" s="36">
        <f t="shared" si="86"/>
        <v>0.31153161076129765</v>
      </c>
      <c r="J428" s="36">
        <f t="shared" si="87"/>
        <v>1.601770929890288</v>
      </c>
      <c r="K428" s="36">
        <f t="shared" ca="1" si="88"/>
        <v>6.146492438869107E-2</v>
      </c>
      <c r="L428" s="36">
        <f t="shared" ca="1" si="89"/>
        <v>7.6478946339710394E-7</v>
      </c>
      <c r="M428" s="36">
        <f t="shared" ca="1" si="90"/>
        <v>3056314431.6172009</v>
      </c>
      <c r="N428" s="36">
        <f t="shared" ca="1" si="91"/>
        <v>861962497.33270168</v>
      </c>
      <c r="O428" s="36">
        <f t="shared" ca="1" si="92"/>
        <v>14636707.55569391</v>
      </c>
      <c r="P428" s="45">
        <f t="shared" ca="1" si="93"/>
        <v>-8.7452242017978243E-4</v>
      </c>
    </row>
    <row r="429" spans="1:16" x14ac:dyDescent="0.2">
      <c r="A429" s="106">
        <v>51416.5</v>
      </c>
      <c r="B429" s="106">
        <v>6.093504476302769E-2</v>
      </c>
      <c r="D429" s="92">
        <f t="shared" si="81"/>
        <v>5.1416500000000003</v>
      </c>
      <c r="E429" s="92">
        <f t="shared" si="82"/>
        <v>6.093504476302769E-2</v>
      </c>
      <c r="F429" s="36">
        <f t="shared" si="83"/>
        <v>26.436564722500002</v>
      </c>
      <c r="G429" s="36">
        <f t="shared" si="84"/>
        <v>135.92756300544215</v>
      </c>
      <c r="H429" s="36">
        <f t="shared" si="85"/>
        <v>698.89195432693157</v>
      </c>
      <c r="I429" s="36">
        <f t="shared" si="86"/>
        <v>0.31330667290582132</v>
      </c>
      <c r="J429" s="36">
        <f t="shared" si="87"/>
        <v>1.6109132547462162</v>
      </c>
      <c r="K429" s="36">
        <f t="shared" ca="1" si="88"/>
        <v>6.1466368628205537E-2</v>
      </c>
      <c r="L429" s="36">
        <f t="shared" ca="1" si="89"/>
        <v>2.8230504970752612E-7</v>
      </c>
      <c r="M429" s="36">
        <f t="shared" ca="1" si="90"/>
        <v>3057134210.0739403</v>
      </c>
      <c r="N429" s="36">
        <f t="shared" ca="1" si="91"/>
        <v>862187671.48037541</v>
      </c>
      <c r="O429" s="36">
        <f t="shared" ca="1" si="92"/>
        <v>14640412.927823808</v>
      </c>
      <c r="P429" s="45">
        <f t="shared" ca="1" si="93"/>
        <v>-5.3132386517784624E-4</v>
      </c>
    </row>
    <row r="430" spans="1:16" x14ac:dyDescent="0.2">
      <c r="A430" s="106">
        <v>51446</v>
      </c>
      <c r="B430" s="106">
        <v>6.0577758828003425E-2</v>
      </c>
      <c r="D430" s="92">
        <f t="shared" si="81"/>
        <v>5.1445999999999996</v>
      </c>
      <c r="E430" s="92">
        <f t="shared" si="82"/>
        <v>6.0577758828003425E-2</v>
      </c>
      <c r="F430" s="36">
        <f t="shared" si="83"/>
        <v>26.466909159999997</v>
      </c>
      <c r="G430" s="36">
        <f t="shared" si="84"/>
        <v>136.16166086453597</v>
      </c>
      <c r="H430" s="36">
        <f t="shared" si="85"/>
        <v>700.49728048369172</v>
      </c>
      <c r="I430" s="36">
        <f t="shared" si="86"/>
        <v>0.3116483380665464</v>
      </c>
      <c r="J430" s="36">
        <f t="shared" si="87"/>
        <v>1.6033060400171546</v>
      </c>
      <c r="K430" s="36">
        <f t="shared" ca="1" si="88"/>
        <v>6.1551612633684069E-2</v>
      </c>
      <c r="L430" s="36">
        <f t="shared" ca="1" si="89"/>
        <v>9.4839123483867343E-7</v>
      </c>
      <c r="M430" s="36">
        <f t="shared" ca="1" si="90"/>
        <v>3105763401.2982879</v>
      </c>
      <c r="N430" s="36">
        <f t="shared" ca="1" si="91"/>
        <v>875543270.77676833</v>
      </c>
      <c r="O430" s="36">
        <f t="shared" ca="1" si="92"/>
        <v>14860155.699719917</v>
      </c>
      <c r="P430" s="45">
        <f t="shared" ca="1" si="93"/>
        <v>-9.7385380568064395E-4</v>
      </c>
    </row>
    <row r="431" spans="1:16" x14ac:dyDescent="0.2">
      <c r="A431" s="106">
        <v>51446.5</v>
      </c>
      <c r="B431" s="106">
        <v>6.0827315704955254E-2</v>
      </c>
      <c r="D431" s="92">
        <f t="shared" si="81"/>
        <v>5.1446500000000004</v>
      </c>
      <c r="E431" s="92">
        <f t="shared" si="82"/>
        <v>6.0827315704955254E-2</v>
      </c>
      <c r="F431" s="36">
        <f t="shared" si="83"/>
        <v>26.467423622500004</v>
      </c>
      <c r="G431" s="36">
        <f t="shared" si="84"/>
        <v>136.16563093949466</v>
      </c>
      <c r="H431" s="36">
        <f t="shared" si="85"/>
        <v>700.52451321287117</v>
      </c>
      <c r="I431" s="36">
        <f t="shared" si="86"/>
        <v>0.31293524974149806</v>
      </c>
      <c r="J431" s="36">
        <f t="shared" si="87"/>
        <v>1.6099423325825981</v>
      </c>
      <c r="K431" s="36">
        <f t="shared" ca="1" si="88"/>
        <v>6.1553058021473955E-2</v>
      </c>
      <c r="L431" s="36">
        <f t="shared" ca="1" si="89"/>
        <v>5.2670190998593122E-7</v>
      </c>
      <c r="M431" s="36">
        <f t="shared" ca="1" si="90"/>
        <v>3106592079.3248792</v>
      </c>
      <c r="N431" s="36">
        <f t="shared" ca="1" si="91"/>
        <v>875770831.26027977</v>
      </c>
      <c r="O431" s="36">
        <f t="shared" ca="1" si="92"/>
        <v>14863899.273574647</v>
      </c>
      <c r="P431" s="45">
        <f t="shared" ca="1" si="93"/>
        <v>-7.2574231651870158E-4</v>
      </c>
    </row>
    <row r="432" spans="1:16" x14ac:dyDescent="0.2">
      <c r="A432" s="106">
        <v>51450</v>
      </c>
      <c r="B432" s="106">
        <v>6.0741002504073549E-2</v>
      </c>
      <c r="D432" s="92">
        <f t="shared" si="81"/>
        <v>5.1449999999999996</v>
      </c>
      <c r="E432" s="92">
        <f t="shared" si="82"/>
        <v>6.0741002504073549E-2</v>
      </c>
      <c r="F432" s="36">
        <f t="shared" si="83"/>
        <v>26.471024999999997</v>
      </c>
      <c r="G432" s="36">
        <f t="shared" si="84"/>
        <v>136.19342362499998</v>
      </c>
      <c r="H432" s="36">
        <f t="shared" si="85"/>
        <v>700.71516455062488</v>
      </c>
      <c r="I432" s="36">
        <f t="shared" si="86"/>
        <v>0.31251245788345838</v>
      </c>
      <c r="J432" s="36">
        <f t="shared" si="87"/>
        <v>1.6078765958103933</v>
      </c>
      <c r="K432" s="36">
        <f t="shared" ca="1" si="88"/>
        <v>6.1563176271864833E-2</v>
      </c>
      <c r="L432" s="36">
        <f t="shared" ca="1" si="89"/>
        <v>6.7596970444411681E-7</v>
      </c>
      <c r="M432" s="36">
        <f t="shared" ca="1" si="90"/>
        <v>3112396992.5593562</v>
      </c>
      <c r="N432" s="36">
        <f t="shared" ca="1" si="91"/>
        <v>877364871.92745245</v>
      </c>
      <c r="O432" s="36">
        <f t="shared" ca="1" si="92"/>
        <v>14890122.175436676</v>
      </c>
      <c r="P432" s="45">
        <f t="shared" ca="1" si="93"/>
        <v>-8.2217376779128437E-4</v>
      </c>
    </row>
    <row r="433" spans="1:16" x14ac:dyDescent="0.2">
      <c r="A433" s="106">
        <v>51450.5</v>
      </c>
      <c r="B433" s="106">
        <v>6.0882607656822074E-2</v>
      </c>
      <c r="D433" s="92">
        <f t="shared" si="81"/>
        <v>5.1450500000000003</v>
      </c>
      <c r="E433" s="92">
        <f t="shared" si="82"/>
        <v>6.0882607656822074E-2</v>
      </c>
      <c r="F433" s="36">
        <f t="shared" si="83"/>
        <v>26.471539502500004</v>
      </c>
      <c r="G433" s="36">
        <f t="shared" si="84"/>
        <v>136.19739431733765</v>
      </c>
      <c r="H433" s="36">
        <f t="shared" si="85"/>
        <v>700.74240363241813</v>
      </c>
      <c r="I433" s="36">
        <f t="shared" si="86"/>
        <v>0.31324406052473242</v>
      </c>
      <c r="J433" s="36">
        <f t="shared" si="87"/>
        <v>1.6116563536027746</v>
      </c>
      <c r="K433" s="36">
        <f t="shared" ca="1" si="88"/>
        <v>6.1564621812758097E-2</v>
      </c>
      <c r="L433" s="36">
        <f t="shared" ca="1" si="89"/>
        <v>4.6514330889712545E-7</v>
      </c>
      <c r="M433" s="36">
        <f t="shared" ca="1" si="90"/>
        <v>3113226861.3548894</v>
      </c>
      <c r="N433" s="36">
        <f t="shared" ca="1" si="91"/>
        <v>877592751.68287694</v>
      </c>
      <c r="O433" s="36">
        <f t="shared" ca="1" si="92"/>
        <v>14893870.860014942</v>
      </c>
      <c r="P433" s="45">
        <f t="shared" ca="1" si="93"/>
        <v>-6.8201415593602266E-4</v>
      </c>
    </row>
    <row r="434" spans="1:16" x14ac:dyDescent="0.2">
      <c r="A434" s="106">
        <v>51454.5</v>
      </c>
      <c r="B434" s="106">
        <v>6.0785935274907388E-2</v>
      </c>
      <c r="D434" s="92">
        <f t="shared" si="81"/>
        <v>5.1454500000000003</v>
      </c>
      <c r="E434" s="92">
        <f t="shared" si="82"/>
        <v>6.0785935274907388E-2</v>
      </c>
      <c r="F434" s="36">
        <f t="shared" si="83"/>
        <v>26.475655702500003</v>
      </c>
      <c r="G434" s="36">
        <f t="shared" si="84"/>
        <v>136.22916263442866</v>
      </c>
      <c r="H434" s="36">
        <f t="shared" si="85"/>
        <v>700.96034487732095</v>
      </c>
      <c r="I434" s="36">
        <f t="shared" si="86"/>
        <v>0.31277099066027225</v>
      </c>
      <c r="J434" s="36">
        <f t="shared" si="87"/>
        <v>1.609347493892898</v>
      </c>
      <c r="K434" s="36">
        <f t="shared" ca="1" si="88"/>
        <v>6.1576186828869298E-2</v>
      </c>
      <c r="L434" s="36">
        <f t="shared" ca="1" si="89"/>
        <v>6.2449751853921324E-7</v>
      </c>
      <c r="M434" s="36">
        <f t="shared" ca="1" si="90"/>
        <v>3119871173.9457994</v>
      </c>
      <c r="N434" s="36">
        <f t="shared" ca="1" si="91"/>
        <v>879417227.44032669</v>
      </c>
      <c r="O434" s="36">
        <f t="shared" ca="1" si="92"/>
        <v>14923883.350432986</v>
      </c>
      <c r="P434" s="45">
        <f t="shared" ca="1" si="93"/>
        <v>-7.9025155396190983E-4</v>
      </c>
    </row>
    <row r="435" spans="1:16" x14ac:dyDescent="0.2">
      <c r="A435" s="106">
        <v>51455</v>
      </c>
      <c r="B435" s="106">
        <v>6.0614661801082548E-2</v>
      </c>
      <c r="D435" s="92">
        <f t="shared" si="81"/>
        <v>5.1455000000000002</v>
      </c>
      <c r="E435" s="92">
        <f t="shared" si="82"/>
        <v>6.0614661801082548E-2</v>
      </c>
      <c r="F435" s="36">
        <f t="shared" si="83"/>
        <v>26.476170250000003</v>
      </c>
      <c r="G435" s="36">
        <f t="shared" si="84"/>
        <v>136.23313402137501</v>
      </c>
      <c r="H435" s="36">
        <f t="shared" si="85"/>
        <v>700.98759110698518</v>
      </c>
      <c r="I435" s="36">
        <f t="shared" si="86"/>
        <v>0.31189274229747027</v>
      </c>
      <c r="J435" s="36">
        <f t="shared" si="87"/>
        <v>1.6048441054916334</v>
      </c>
      <c r="K435" s="36">
        <f t="shared" ca="1" si="88"/>
        <v>6.1577632542003852E-2</v>
      </c>
      <c r="L435" s="36">
        <f t="shared" ca="1" si="89"/>
        <v>9.2731264787052512E-7</v>
      </c>
      <c r="M435" s="36">
        <f t="shared" ca="1" si="90"/>
        <v>3120702383.527709</v>
      </c>
      <c r="N435" s="36">
        <f t="shared" ca="1" si="91"/>
        <v>879645466.68466878</v>
      </c>
      <c r="O435" s="36">
        <f t="shared" ca="1" si="92"/>
        <v>14927637.789406976</v>
      </c>
      <c r="P435" s="45">
        <f t="shared" ca="1" si="93"/>
        <v>-9.6297074092130397E-4</v>
      </c>
    </row>
    <row r="436" spans="1:16" x14ac:dyDescent="0.2">
      <c r="A436" s="106">
        <v>51458.5</v>
      </c>
      <c r="B436" s="106">
        <v>6.0834791802335531E-2</v>
      </c>
      <c r="D436" s="92">
        <f t="shared" si="81"/>
        <v>5.1458500000000003</v>
      </c>
      <c r="E436" s="92">
        <f t="shared" si="82"/>
        <v>6.0834791802335531E-2</v>
      </c>
      <c r="F436" s="36">
        <f t="shared" si="83"/>
        <v>26.479772222500003</v>
      </c>
      <c r="G436" s="36">
        <f t="shared" si="84"/>
        <v>136.26093589115166</v>
      </c>
      <c r="H436" s="36">
        <f t="shared" si="85"/>
        <v>701.17833695548279</v>
      </c>
      <c r="I436" s="36">
        <f t="shared" si="86"/>
        <v>0.31304671339604828</v>
      </c>
      <c r="J436" s="36">
        <f t="shared" si="87"/>
        <v>1.6108914301290551</v>
      </c>
      <c r="K436" s="36">
        <f t="shared" ca="1" si="88"/>
        <v>6.1587753069807571E-2</v>
      </c>
      <c r="L436" s="36">
        <f t="shared" ca="1" si="89"/>
        <v>5.6695067031310237E-7</v>
      </c>
      <c r="M436" s="36">
        <f t="shared" ca="1" si="90"/>
        <v>3126525024.9384437</v>
      </c>
      <c r="N436" s="36">
        <f t="shared" ca="1" si="91"/>
        <v>881244260.59436083</v>
      </c>
      <c r="O436" s="36">
        <f t="shared" ca="1" si="92"/>
        <v>14953936.777173927</v>
      </c>
      <c r="P436" s="45">
        <f t="shared" ca="1" si="93"/>
        <v>-7.5296126747204095E-4</v>
      </c>
    </row>
    <row r="437" spans="1:16" x14ac:dyDescent="0.2">
      <c r="A437" s="106">
        <v>51459</v>
      </c>
      <c r="B437" s="106">
        <v>6.0754751168133225E-2</v>
      </c>
      <c r="D437" s="92">
        <f t="shared" si="81"/>
        <v>5.1459000000000001</v>
      </c>
      <c r="E437" s="92">
        <f t="shared" si="82"/>
        <v>6.0754751168133225E-2</v>
      </c>
      <c r="F437" s="36">
        <f t="shared" si="83"/>
        <v>26.480286810000003</v>
      </c>
      <c r="G437" s="36">
        <f t="shared" si="84"/>
        <v>136.26490789557903</v>
      </c>
      <c r="H437" s="36">
        <f t="shared" si="85"/>
        <v>701.20558953986017</v>
      </c>
      <c r="I437" s="36">
        <f t="shared" si="86"/>
        <v>0.31263787403609677</v>
      </c>
      <c r="J437" s="36">
        <f t="shared" si="87"/>
        <v>1.6088032360023505</v>
      </c>
      <c r="K437" s="36">
        <f t="shared" ca="1" si="88"/>
        <v>6.1589198936045503E-2</v>
      </c>
      <c r="L437" s="36">
        <f t="shared" ca="1" si="89"/>
        <v>6.9630307737378214E-7</v>
      </c>
      <c r="M437" s="36">
        <f t="shared" ca="1" si="90"/>
        <v>3127357427.3720675</v>
      </c>
      <c r="N437" s="36">
        <f t="shared" ca="1" si="91"/>
        <v>881472819.65827227</v>
      </c>
      <c r="O437" s="36">
        <f t="shared" ca="1" si="92"/>
        <v>14957696.335463263</v>
      </c>
      <c r="P437" s="45">
        <f t="shared" ca="1" si="93"/>
        <v>-8.3444776791227748E-4</v>
      </c>
    </row>
    <row r="438" spans="1:16" x14ac:dyDescent="0.2">
      <c r="A438" s="106">
        <v>51459.5</v>
      </c>
      <c r="B438" s="106">
        <v>6.0766054906707723E-2</v>
      </c>
      <c r="D438" s="92">
        <f t="shared" si="81"/>
        <v>5.14595</v>
      </c>
      <c r="E438" s="92">
        <f t="shared" si="82"/>
        <v>6.0766054906707723E-2</v>
      </c>
      <c r="F438" s="36">
        <f t="shared" si="83"/>
        <v>26.480801402499999</v>
      </c>
      <c r="G438" s="36">
        <f t="shared" si="84"/>
        <v>136.26887997719487</v>
      </c>
      <c r="H438" s="36">
        <f t="shared" si="85"/>
        <v>701.23284291864593</v>
      </c>
      <c r="I438" s="36">
        <f t="shared" si="86"/>
        <v>0.31269908024717263</v>
      </c>
      <c r="J438" s="36">
        <f t="shared" si="87"/>
        <v>1.609133831997938</v>
      </c>
      <c r="K438" s="36">
        <f t="shared" ca="1" si="88"/>
        <v>6.1590644821421348E-2</v>
      </c>
      <c r="L438" s="36">
        <f t="shared" ca="1" si="89"/>
        <v>6.7994852744742313E-7</v>
      </c>
      <c r="M438" s="36">
        <f t="shared" ca="1" si="90"/>
        <v>3128189978.9810128</v>
      </c>
      <c r="N438" s="36">
        <f t="shared" ca="1" si="91"/>
        <v>881701418.71776509</v>
      </c>
      <c r="O438" s="36">
        <f t="shared" ca="1" si="92"/>
        <v>14961456.533950936</v>
      </c>
      <c r="P438" s="45">
        <f t="shared" ca="1" si="93"/>
        <v>-8.2458991471362486E-4</v>
      </c>
    </row>
    <row r="439" spans="1:16" x14ac:dyDescent="0.2">
      <c r="A439" s="106">
        <v>51471.5</v>
      </c>
      <c r="B439" s="106">
        <v>6.0864292470796499E-2</v>
      </c>
      <c r="D439" s="92">
        <f t="shared" si="81"/>
        <v>5.1471499999999999</v>
      </c>
      <c r="E439" s="92">
        <f t="shared" si="82"/>
        <v>6.0864292470796499E-2</v>
      </c>
      <c r="F439" s="36">
        <f t="shared" si="83"/>
        <v>26.493153122499997</v>
      </c>
      <c r="G439" s="36">
        <f t="shared" si="84"/>
        <v>136.36423309447585</v>
      </c>
      <c r="H439" s="36">
        <f t="shared" si="85"/>
        <v>701.88716237223139</v>
      </c>
      <c r="I439" s="36">
        <f t="shared" si="86"/>
        <v>0.3132776429910602</v>
      </c>
      <c r="J439" s="36">
        <f t="shared" si="87"/>
        <v>1.6124870201214354</v>
      </c>
      <c r="K439" s="36">
        <f t="shared" ca="1" si="88"/>
        <v>6.1625351811818802E-2</v>
      </c>
      <c r="L439" s="36">
        <f t="shared" ca="1" si="89"/>
        <v>5.7921132055730076E-7</v>
      </c>
      <c r="M439" s="36">
        <f t="shared" ca="1" si="90"/>
        <v>3148216010.0685802</v>
      </c>
      <c r="N439" s="36">
        <f t="shared" ca="1" si="91"/>
        <v>887199805.29728019</v>
      </c>
      <c r="O439" s="36">
        <f t="shared" ca="1" si="92"/>
        <v>15051893.521696053</v>
      </c>
      <c r="P439" s="45">
        <f t="shared" ca="1" si="93"/>
        <v>-7.610593410223021E-4</v>
      </c>
    </row>
    <row r="440" spans="1:16" x14ac:dyDescent="0.2">
      <c r="A440" s="106">
        <v>51472</v>
      </c>
      <c r="B440" s="106">
        <v>6.0708329794579186E-2</v>
      </c>
      <c r="D440" s="92">
        <f t="shared" si="81"/>
        <v>5.1471999999999998</v>
      </c>
      <c r="E440" s="92">
        <f t="shared" si="82"/>
        <v>6.0708329794579186E-2</v>
      </c>
      <c r="F440" s="36">
        <f t="shared" si="83"/>
        <v>26.493667839999997</v>
      </c>
      <c r="G440" s="36">
        <f t="shared" si="84"/>
        <v>136.36820710604798</v>
      </c>
      <c r="H440" s="36">
        <f t="shared" si="85"/>
        <v>701.9144356162501</v>
      </c>
      <c r="I440" s="36">
        <f t="shared" si="86"/>
        <v>0.31247791511865797</v>
      </c>
      <c r="J440" s="36">
        <f t="shared" si="87"/>
        <v>1.6083863246987562</v>
      </c>
      <c r="K440" s="36">
        <f t="shared" ca="1" si="88"/>
        <v>6.1626798175642747E-2</v>
      </c>
      <c r="L440" s="36">
        <f t="shared" ca="1" si="89"/>
        <v>8.435841670135193E-7</v>
      </c>
      <c r="M440" s="36">
        <f t="shared" ca="1" si="90"/>
        <v>3149052296.04458</v>
      </c>
      <c r="N440" s="36">
        <f t="shared" ca="1" si="91"/>
        <v>887429405.55617869</v>
      </c>
      <c r="O440" s="36">
        <f t="shared" ca="1" si="92"/>
        <v>15055669.745704999</v>
      </c>
      <c r="P440" s="45">
        <f t="shared" ca="1" si="93"/>
        <v>-9.1846838106356132E-4</v>
      </c>
    </row>
    <row r="441" spans="1:16" x14ac:dyDescent="0.2">
      <c r="A441" s="106">
        <v>51476</v>
      </c>
      <c r="B441" s="106">
        <v>6.0782212465710472E-2</v>
      </c>
      <c r="D441" s="92">
        <f t="shared" si="81"/>
        <v>5.1475999999999997</v>
      </c>
      <c r="E441" s="92">
        <f t="shared" si="82"/>
        <v>6.0782212465710472E-2</v>
      </c>
      <c r="F441" s="36">
        <f t="shared" si="83"/>
        <v>26.497785759999996</v>
      </c>
      <c r="G441" s="36">
        <f t="shared" si="84"/>
        <v>136.40000197817596</v>
      </c>
      <c r="H441" s="36">
        <f t="shared" si="85"/>
        <v>702.13265018285858</v>
      </c>
      <c r="I441" s="36">
        <f t="shared" si="86"/>
        <v>0.31288251688849122</v>
      </c>
      <c r="J441" s="36">
        <f t="shared" si="87"/>
        <v>1.6105940439351973</v>
      </c>
      <c r="K441" s="36">
        <f t="shared" ca="1" si="88"/>
        <v>6.1638369775199417E-2</v>
      </c>
      <c r="L441" s="36">
        <f t="shared" ca="1" si="89"/>
        <v>7.3300533859134853E-7</v>
      </c>
      <c r="M441" s="36">
        <f t="shared" ca="1" si="90"/>
        <v>3155747969.8067894</v>
      </c>
      <c r="N441" s="36">
        <f t="shared" ca="1" si="91"/>
        <v>889267651.58048773</v>
      </c>
      <c r="O441" s="36">
        <f t="shared" ca="1" si="92"/>
        <v>15085902.649450446</v>
      </c>
      <c r="P441" s="45">
        <f t="shared" ca="1" si="93"/>
        <v>-8.5615730948894464E-4</v>
      </c>
    </row>
    <row r="442" spans="1:16" x14ac:dyDescent="0.2">
      <c r="A442" s="106">
        <v>51476.5</v>
      </c>
      <c r="B442" s="106">
        <v>6.0909695501322858E-2</v>
      </c>
      <c r="D442" s="92">
        <f t="shared" si="81"/>
        <v>5.1476499999999996</v>
      </c>
      <c r="E442" s="92">
        <f t="shared" si="82"/>
        <v>6.0909695501322858E-2</v>
      </c>
      <c r="F442" s="36">
        <f t="shared" si="83"/>
        <v>26.498300522499996</v>
      </c>
      <c r="G442" s="36">
        <f t="shared" si="84"/>
        <v>136.40397668464709</v>
      </c>
      <c r="H442" s="36">
        <f t="shared" si="85"/>
        <v>702.15993058072354</v>
      </c>
      <c r="I442" s="36">
        <f t="shared" si="86"/>
        <v>0.31354179404738458</v>
      </c>
      <c r="J442" s="36">
        <f t="shared" si="87"/>
        <v>1.614003416128019</v>
      </c>
      <c r="K442" s="36">
        <f t="shared" ca="1" si="88"/>
        <v>6.1639816311264639E-2</v>
      </c>
      <c r="L442" s="36">
        <f t="shared" ca="1" si="89"/>
        <v>5.3307639711004246E-7</v>
      </c>
      <c r="M442" s="36">
        <f t="shared" ca="1" si="90"/>
        <v>3156585602.5015326</v>
      </c>
      <c r="N442" s="36">
        <f t="shared" ca="1" si="91"/>
        <v>889497612.88820064</v>
      </c>
      <c r="O442" s="36">
        <f t="shared" ca="1" si="92"/>
        <v>15089684.652327139</v>
      </c>
      <c r="P442" s="45">
        <f t="shared" ca="1" si="93"/>
        <v>-7.3012080994178108E-4</v>
      </c>
    </row>
    <row r="443" spans="1:16" x14ac:dyDescent="0.2">
      <c r="A443" s="106">
        <v>51480</v>
      </c>
      <c r="B443" s="106">
        <v>6.0779991996241733E-2</v>
      </c>
      <c r="D443" s="92">
        <f t="shared" si="81"/>
        <v>5.1479999999999997</v>
      </c>
      <c r="E443" s="92">
        <f t="shared" si="82"/>
        <v>6.0779991996241733E-2</v>
      </c>
      <c r="F443" s="36">
        <f t="shared" si="83"/>
        <v>26.501903999999996</v>
      </c>
      <c r="G443" s="36">
        <f t="shared" si="84"/>
        <v>136.43180179199996</v>
      </c>
      <c r="H443" s="36">
        <f t="shared" si="85"/>
        <v>702.35091562521575</v>
      </c>
      <c r="I443" s="36">
        <f t="shared" si="86"/>
        <v>0.3128953987966524</v>
      </c>
      <c r="J443" s="36">
        <f t="shared" si="87"/>
        <v>1.6107855130051665</v>
      </c>
      <c r="K443" s="36">
        <f t="shared" ca="1" si="88"/>
        <v>6.1649942599583146E-2</v>
      </c>
      <c r="L443" s="36">
        <f t="shared" ca="1" si="89"/>
        <v>7.5681405225408823E-7</v>
      </c>
      <c r="M443" s="36">
        <f t="shared" ca="1" si="90"/>
        <v>3162453224.1642847</v>
      </c>
      <c r="N443" s="36">
        <f t="shared" ca="1" si="91"/>
        <v>891108466.09604788</v>
      </c>
      <c r="O443" s="36">
        <f t="shared" ca="1" si="92"/>
        <v>15116176.663569666</v>
      </c>
      <c r="P443" s="45">
        <f t="shared" ca="1" si="93"/>
        <v>-8.6995060334141283E-4</v>
      </c>
    </row>
    <row r="444" spans="1:16" x14ac:dyDescent="0.2">
      <c r="A444" s="106">
        <v>51480.5</v>
      </c>
      <c r="B444" s="106">
        <v>6.0841805796371773E-2</v>
      </c>
      <c r="D444" s="92">
        <f t="shared" si="81"/>
        <v>5.1480499999999996</v>
      </c>
      <c r="E444" s="92">
        <f t="shared" si="82"/>
        <v>6.0841805796371773E-2</v>
      </c>
      <c r="F444" s="36">
        <f t="shared" si="83"/>
        <v>26.502418802499996</v>
      </c>
      <c r="G444" s="36">
        <f t="shared" si="84"/>
        <v>136.43577711621009</v>
      </c>
      <c r="H444" s="36">
        <f t="shared" si="85"/>
        <v>702.3782023831053</v>
      </c>
      <c r="I444" s="36">
        <f t="shared" si="86"/>
        <v>0.31321665833001167</v>
      </c>
      <c r="J444" s="36">
        <f t="shared" si="87"/>
        <v>1.6124550179158164</v>
      </c>
      <c r="K444" s="36">
        <f t="shared" ca="1" si="88"/>
        <v>6.1651389288751759E-2</v>
      </c>
      <c r="L444" s="36">
        <f t="shared" ca="1" si="89"/>
        <v>6.5542543113417588E-7</v>
      </c>
      <c r="M444" s="36">
        <f t="shared" ca="1" si="90"/>
        <v>3163292054.985971</v>
      </c>
      <c r="N444" s="36">
        <f t="shared" ca="1" si="91"/>
        <v>891338748.61045933</v>
      </c>
      <c r="O444" s="36">
        <f t="shared" ca="1" si="92"/>
        <v>15119963.807522347</v>
      </c>
      <c r="P444" s="45">
        <f t="shared" ca="1" si="93"/>
        <v>-8.0958349237998661E-4</v>
      </c>
    </row>
    <row r="445" spans="1:16" x14ac:dyDescent="0.2">
      <c r="A445" s="106">
        <v>51484.5</v>
      </c>
      <c r="B445" s="106">
        <v>6.0901149896380957E-2</v>
      </c>
      <c r="D445" s="92">
        <f t="shared" si="81"/>
        <v>5.1484500000000004</v>
      </c>
      <c r="E445" s="92">
        <f t="shared" si="82"/>
        <v>6.0901149896380957E-2</v>
      </c>
      <c r="F445" s="36">
        <f t="shared" si="83"/>
        <v>26.506537402500005</v>
      </c>
      <c r="G445" s="36">
        <f t="shared" si="84"/>
        <v>136.46758248990116</v>
      </c>
      <c r="H445" s="36">
        <f t="shared" si="85"/>
        <v>702.59652507013175</v>
      </c>
      <c r="I445" s="36">
        <f t="shared" si="86"/>
        <v>0.31354652518402254</v>
      </c>
      <c r="J445" s="36">
        <f t="shared" si="87"/>
        <v>1.614278607583681</v>
      </c>
      <c r="K445" s="36">
        <f t="shared" ca="1" si="88"/>
        <v>6.1662963491065967E-2</v>
      </c>
      <c r="L445" s="36">
        <f t="shared" ca="1" si="89"/>
        <v>5.8035995304689617E-7</v>
      </c>
      <c r="M445" s="36">
        <f t="shared" ca="1" si="90"/>
        <v>3170008096.9073405</v>
      </c>
      <c r="N445" s="36">
        <f t="shared" ca="1" si="91"/>
        <v>893182455.14882088</v>
      </c>
      <c r="O445" s="36">
        <f t="shared" ca="1" si="92"/>
        <v>15150284.109562842</v>
      </c>
      <c r="P445" s="45">
        <f t="shared" ca="1" si="93"/>
        <v>-7.6181359468500964E-4</v>
      </c>
    </row>
    <row r="446" spans="1:16" x14ac:dyDescent="0.2">
      <c r="A446" s="106">
        <v>51485</v>
      </c>
      <c r="B446" s="106">
        <v>6.077611703221919E-2</v>
      </c>
      <c r="D446" s="92">
        <f t="shared" si="81"/>
        <v>5.1485000000000003</v>
      </c>
      <c r="E446" s="92">
        <f t="shared" si="82"/>
        <v>6.077611703221919E-2</v>
      </c>
      <c r="F446" s="36">
        <f t="shared" si="83"/>
        <v>26.507052250000005</v>
      </c>
      <c r="G446" s="36">
        <f t="shared" si="84"/>
        <v>136.47155850912503</v>
      </c>
      <c r="H446" s="36">
        <f t="shared" si="85"/>
        <v>702.6238189842303</v>
      </c>
      <c r="I446" s="36">
        <f t="shared" si="86"/>
        <v>0.31290583854038051</v>
      </c>
      <c r="J446" s="36">
        <f t="shared" si="87"/>
        <v>1.610995709725149</v>
      </c>
      <c r="K446" s="36">
        <f t="shared" ca="1" si="88"/>
        <v>6.1664410352475885E-2</v>
      </c>
      <c r="L446" s="36">
        <f t="shared" ca="1" si="89"/>
        <v>7.8906502281266242E-7</v>
      </c>
      <c r="M446" s="36">
        <f t="shared" ca="1" si="90"/>
        <v>3170848276.7963409</v>
      </c>
      <c r="N446" s="36">
        <f t="shared" ca="1" si="91"/>
        <v>893413099.32959116</v>
      </c>
      <c r="O446" s="36">
        <f t="shared" ca="1" si="92"/>
        <v>15154077.042070676</v>
      </c>
      <c r="P446" s="45">
        <f t="shared" ca="1" si="93"/>
        <v>-8.882933202566945E-4</v>
      </c>
    </row>
    <row r="447" spans="1:16" x14ac:dyDescent="0.2">
      <c r="A447" s="106">
        <v>51488.5</v>
      </c>
      <c r="B447" s="106">
        <v>6.0967936762608588E-2</v>
      </c>
      <c r="D447" s="92">
        <f t="shared" si="81"/>
        <v>5.1488500000000004</v>
      </c>
      <c r="E447" s="92">
        <f t="shared" si="82"/>
        <v>6.0967936762608588E-2</v>
      </c>
      <c r="F447" s="36">
        <f t="shared" si="83"/>
        <v>26.510656322500004</v>
      </c>
      <c r="G447" s="36">
        <f t="shared" si="84"/>
        <v>136.49939280610417</v>
      </c>
      <c r="H447" s="36">
        <f t="shared" si="85"/>
        <v>702.81489864970945</v>
      </c>
      <c r="I447" s="36">
        <f t="shared" si="86"/>
        <v>0.31391476120015727</v>
      </c>
      <c r="J447" s="36">
        <f t="shared" si="87"/>
        <v>1.6163000182054299</v>
      </c>
      <c r="K447" s="36">
        <f t="shared" ca="1" si="88"/>
        <v>6.1674538918207206E-2</v>
      </c>
      <c r="L447" s="36">
        <f t="shared" ca="1" si="89"/>
        <v>4.9928660629661351E-7</v>
      </c>
      <c r="M447" s="36">
        <f t="shared" ca="1" si="90"/>
        <v>3176733736.1281505</v>
      </c>
      <c r="N447" s="36">
        <f t="shared" ca="1" si="91"/>
        <v>895028734.57066143</v>
      </c>
      <c r="O447" s="36">
        <f t="shared" ca="1" si="92"/>
        <v>15180645.590880118</v>
      </c>
      <c r="P447" s="45">
        <f t="shared" ca="1" si="93"/>
        <v>-7.0660215559861794E-4</v>
      </c>
    </row>
    <row r="448" spans="1:16" x14ac:dyDescent="0.2">
      <c r="A448" s="106">
        <v>51489</v>
      </c>
      <c r="B448" s="106">
        <v>6.0726436939148698E-2</v>
      </c>
      <c r="D448" s="92">
        <f t="shared" si="81"/>
        <v>5.1489000000000003</v>
      </c>
      <c r="E448" s="92">
        <f t="shared" si="82"/>
        <v>6.0726436939148698E-2</v>
      </c>
      <c r="F448" s="36">
        <f t="shared" si="83"/>
        <v>26.511171210000004</v>
      </c>
      <c r="G448" s="36">
        <f t="shared" si="84"/>
        <v>136.50336944316902</v>
      </c>
      <c r="H448" s="36">
        <f t="shared" si="85"/>
        <v>702.84219892593308</v>
      </c>
      <c r="I448" s="36">
        <f t="shared" si="86"/>
        <v>0.31267435115598274</v>
      </c>
      <c r="J448" s="36">
        <f t="shared" si="87"/>
        <v>1.6099289666670396</v>
      </c>
      <c r="K448" s="36">
        <f t="shared" ca="1" si="88"/>
        <v>6.1675985932720515E-2</v>
      </c>
      <c r="L448" s="36">
        <f t="shared" ca="1" si="89"/>
        <v>9.0164329119324971E-7</v>
      </c>
      <c r="M448" s="36">
        <f t="shared" ca="1" si="90"/>
        <v>3177575116.2325525</v>
      </c>
      <c r="N448" s="36">
        <f t="shared" ca="1" si="91"/>
        <v>895259700.50724852</v>
      </c>
      <c r="O448" s="36">
        <f t="shared" ca="1" si="92"/>
        <v>15184443.673078414</v>
      </c>
      <c r="P448" s="45">
        <f t="shared" ca="1" si="93"/>
        <v>-9.4954899357181655E-4</v>
      </c>
    </row>
    <row r="449" spans="1:16" x14ac:dyDescent="0.2">
      <c r="A449" s="106">
        <v>51493</v>
      </c>
      <c r="B449" s="106">
        <v>6.0766317154048011E-2</v>
      </c>
      <c r="D449" s="92">
        <f t="shared" si="81"/>
        <v>5.1493000000000002</v>
      </c>
      <c r="E449" s="92">
        <f t="shared" si="82"/>
        <v>6.0766317154048011E-2</v>
      </c>
      <c r="F449" s="36">
        <f t="shared" si="83"/>
        <v>26.515290490000002</v>
      </c>
      <c r="G449" s="36">
        <f t="shared" si="84"/>
        <v>136.53518532015701</v>
      </c>
      <c r="H449" s="36">
        <f t="shared" si="85"/>
        <v>703.06062976908458</v>
      </c>
      <c r="I449" s="36">
        <f t="shared" si="86"/>
        <v>0.31290399692133941</v>
      </c>
      <c r="J449" s="36">
        <f t="shared" si="87"/>
        <v>1.611236551347053</v>
      </c>
      <c r="K449" s="36">
        <f t="shared" ca="1" si="88"/>
        <v>6.168756273779219E-2</v>
      </c>
      <c r="L449" s="36">
        <f t="shared" ca="1" si="89"/>
        <v>8.4869342556815327E-7</v>
      </c>
      <c r="M449" s="36">
        <f t="shared" ca="1" si="90"/>
        <v>3184311561.8168182</v>
      </c>
      <c r="N449" s="36">
        <f t="shared" ca="1" si="91"/>
        <v>897108876.89503849</v>
      </c>
      <c r="O449" s="36">
        <f t="shared" ca="1" si="92"/>
        <v>15214851.519861927</v>
      </c>
      <c r="P449" s="45">
        <f t="shared" ca="1" si="93"/>
        <v>-9.2124558374417909E-4</v>
      </c>
    </row>
    <row r="450" spans="1:16" x14ac:dyDescent="0.2">
      <c r="A450" s="106">
        <v>51493</v>
      </c>
      <c r="B450" s="106">
        <v>6.0851783535326831E-2</v>
      </c>
      <c r="D450" s="92">
        <f t="shared" si="81"/>
        <v>5.1493000000000002</v>
      </c>
      <c r="E450" s="92">
        <f t="shared" si="82"/>
        <v>6.0851783535326831E-2</v>
      </c>
      <c r="F450" s="36">
        <f t="shared" si="83"/>
        <v>26.515290490000002</v>
      </c>
      <c r="G450" s="36">
        <f t="shared" si="84"/>
        <v>136.53518532015701</v>
      </c>
      <c r="H450" s="36">
        <f t="shared" si="85"/>
        <v>703.06062976908458</v>
      </c>
      <c r="I450" s="36">
        <f t="shared" si="86"/>
        <v>0.31334408895845844</v>
      </c>
      <c r="J450" s="36">
        <f t="shared" si="87"/>
        <v>1.6135027172737901</v>
      </c>
      <c r="K450" s="36">
        <f t="shared" ca="1" si="88"/>
        <v>6.168756273779219E-2</v>
      </c>
      <c r="L450" s="36">
        <f t="shared" ca="1" si="89"/>
        <v>6.9852687527363118E-7</v>
      </c>
      <c r="M450" s="36">
        <f t="shared" ca="1" si="90"/>
        <v>3184311561.8168182</v>
      </c>
      <c r="N450" s="36">
        <f t="shared" ca="1" si="91"/>
        <v>897108876.89503849</v>
      </c>
      <c r="O450" s="36">
        <f t="shared" ca="1" si="92"/>
        <v>15214851.519861927</v>
      </c>
      <c r="P450" s="45">
        <f t="shared" ca="1" si="93"/>
        <v>-8.3577920246535875E-4</v>
      </c>
    </row>
    <row r="451" spans="1:16" x14ac:dyDescent="0.2">
      <c r="A451" s="106">
        <v>51493.5</v>
      </c>
      <c r="B451" s="106">
        <v>6.0859313562104944E-2</v>
      </c>
      <c r="D451" s="92">
        <f t="shared" si="81"/>
        <v>5.1493500000000001</v>
      </c>
      <c r="E451" s="92">
        <f t="shared" si="82"/>
        <v>6.0859313562104944E-2</v>
      </c>
      <c r="F451" s="36">
        <f t="shared" si="83"/>
        <v>26.515805422500001</v>
      </c>
      <c r="G451" s="36">
        <f t="shared" si="84"/>
        <v>136.5391626523504</v>
      </c>
      <c r="H451" s="36">
        <f t="shared" si="85"/>
        <v>703.08793720388053</v>
      </c>
      <c r="I451" s="36">
        <f t="shared" si="86"/>
        <v>0.31338590629102508</v>
      </c>
      <c r="J451" s="36">
        <f t="shared" si="87"/>
        <v>1.6137337165596901</v>
      </c>
      <c r="K451" s="36">
        <f t="shared" ca="1" si="88"/>
        <v>6.1689009924546803E-2</v>
      </c>
      <c r="L451" s="36">
        <f t="shared" ca="1" si="89"/>
        <v>6.8839605384925273E-7</v>
      </c>
      <c r="M451" s="36">
        <f t="shared" ca="1" si="90"/>
        <v>3185154293.3389945</v>
      </c>
      <c r="N451" s="36">
        <f t="shared" ca="1" si="91"/>
        <v>897340205.11600351</v>
      </c>
      <c r="O451" s="36">
        <f t="shared" ca="1" si="92"/>
        <v>15218655.400310565</v>
      </c>
      <c r="P451" s="45">
        <f t="shared" ca="1" si="93"/>
        <v>-8.2969636244185907E-4</v>
      </c>
    </row>
    <row r="452" spans="1:16" x14ac:dyDescent="0.2">
      <c r="A452" s="106">
        <v>51493.5</v>
      </c>
      <c r="B452" s="106">
        <v>6.1013043428829405E-2</v>
      </c>
      <c r="D452" s="92">
        <f t="shared" si="81"/>
        <v>5.1493500000000001</v>
      </c>
      <c r="E452" s="92">
        <f t="shared" si="82"/>
        <v>6.1013043428829405E-2</v>
      </c>
      <c r="F452" s="36">
        <f t="shared" si="83"/>
        <v>26.515805422500001</v>
      </c>
      <c r="G452" s="36">
        <f t="shared" si="84"/>
        <v>136.5391626523504</v>
      </c>
      <c r="H452" s="36">
        <f t="shared" si="85"/>
        <v>703.08793720388053</v>
      </c>
      <c r="I452" s="36">
        <f t="shared" si="86"/>
        <v>0.31417751518024273</v>
      </c>
      <c r="J452" s="36">
        <f t="shared" si="87"/>
        <v>1.6178099877933829</v>
      </c>
      <c r="K452" s="36">
        <f t="shared" ca="1" si="88"/>
        <v>6.1689009924546803E-2</v>
      </c>
      <c r="L452" s="36">
        <f t="shared" ca="1" si="89"/>
        <v>4.569307033324587E-7</v>
      </c>
      <c r="M452" s="36">
        <f t="shared" ca="1" si="90"/>
        <v>3185154293.3389945</v>
      </c>
      <c r="N452" s="36">
        <f t="shared" ca="1" si="91"/>
        <v>897340205.11600351</v>
      </c>
      <c r="O452" s="36">
        <f t="shared" ca="1" si="92"/>
        <v>15218655.400310565</v>
      </c>
      <c r="P452" s="45">
        <f t="shared" ca="1" si="93"/>
        <v>-6.7596649571739775E-4</v>
      </c>
    </row>
    <row r="453" spans="1:16" x14ac:dyDescent="0.2">
      <c r="A453" s="106">
        <v>51497</v>
      </c>
      <c r="B453" s="106">
        <v>6.0902498706127517E-2</v>
      </c>
      <c r="D453" s="92">
        <f t="shared" si="81"/>
        <v>5.1497000000000002</v>
      </c>
      <c r="E453" s="92">
        <f t="shared" si="82"/>
        <v>6.0902498706127517E-2</v>
      </c>
      <c r="F453" s="36">
        <f t="shared" si="83"/>
        <v>26.519410090000001</v>
      </c>
      <c r="G453" s="36">
        <f t="shared" si="84"/>
        <v>136.56700614047301</v>
      </c>
      <c r="H453" s="36">
        <f t="shared" si="85"/>
        <v>703.2791115215939</v>
      </c>
      <c r="I453" s="36">
        <f t="shared" si="86"/>
        <v>0.31362959758694486</v>
      </c>
      <c r="J453" s="36">
        <f t="shared" si="87"/>
        <v>1.6150983386934901</v>
      </c>
      <c r="K453" s="36">
        <f t="shared" ca="1" si="88"/>
        <v>6.1699140767690938E-2</v>
      </c>
      <c r="L453" s="36">
        <f t="shared" ca="1" si="89"/>
        <v>6.346385742520178E-7</v>
      </c>
      <c r="M453" s="36">
        <f t="shared" ca="1" si="90"/>
        <v>3191057621.4177442</v>
      </c>
      <c r="N453" s="36">
        <f t="shared" ca="1" si="91"/>
        <v>898960630.56187737</v>
      </c>
      <c r="O453" s="36">
        <f t="shared" ca="1" si="92"/>
        <v>15245300.614877133</v>
      </c>
      <c r="P453" s="45">
        <f t="shared" ca="1" si="93"/>
        <v>-7.9664206156342121E-4</v>
      </c>
    </row>
    <row r="454" spans="1:16" x14ac:dyDescent="0.2">
      <c r="A454" s="106">
        <v>51497.5</v>
      </c>
      <c r="B454" s="106">
        <v>6.0863516191602685E-2</v>
      </c>
      <c r="D454" s="92">
        <f t="shared" si="81"/>
        <v>5.14975</v>
      </c>
      <c r="E454" s="92">
        <f t="shared" si="82"/>
        <v>6.0863516191602685E-2</v>
      </c>
      <c r="F454" s="36">
        <f t="shared" si="83"/>
        <v>26.5199250625</v>
      </c>
      <c r="G454" s="36">
        <f t="shared" si="84"/>
        <v>136.57098409060939</v>
      </c>
      <c r="H454" s="36">
        <f t="shared" si="85"/>
        <v>703.30642532061563</v>
      </c>
      <c r="I454" s="36">
        <f t="shared" si="86"/>
        <v>0.31343189250770592</v>
      </c>
      <c r="J454" s="36">
        <f t="shared" si="87"/>
        <v>1.6140958884415586</v>
      </c>
      <c r="K454" s="36">
        <f t="shared" ca="1" si="88"/>
        <v>6.1700588107548929E-2</v>
      </c>
      <c r="L454" s="36">
        <f t="shared" ca="1" si="89"/>
        <v>7.0068939246591606E-7</v>
      </c>
      <c r="M454" s="36">
        <f t="shared" ca="1" si="90"/>
        <v>3191901555.245492</v>
      </c>
      <c r="N454" s="36">
        <f t="shared" ca="1" si="91"/>
        <v>899192281.08824861</v>
      </c>
      <c r="O454" s="36">
        <f t="shared" ca="1" si="92"/>
        <v>15249109.653637337</v>
      </c>
      <c r="P454" s="45">
        <f t="shared" ca="1" si="93"/>
        <v>-8.3707191594624419E-4</v>
      </c>
    </row>
    <row r="455" spans="1:16" x14ac:dyDescent="0.2">
      <c r="A455" s="106">
        <v>51497.5</v>
      </c>
      <c r="B455" s="106">
        <v>6.0905185768206138E-2</v>
      </c>
      <c r="D455" s="92">
        <f t="shared" si="81"/>
        <v>5.14975</v>
      </c>
      <c r="E455" s="92">
        <f t="shared" si="82"/>
        <v>6.0905185768206138E-2</v>
      </c>
      <c r="F455" s="36">
        <f t="shared" si="83"/>
        <v>26.5199250625</v>
      </c>
      <c r="G455" s="36">
        <f t="shared" si="84"/>
        <v>136.57098409060939</v>
      </c>
      <c r="H455" s="36">
        <f t="shared" si="85"/>
        <v>703.30642532061563</v>
      </c>
      <c r="I455" s="36">
        <f t="shared" si="86"/>
        <v>0.31364648040981957</v>
      </c>
      <c r="J455" s="36">
        <f t="shared" si="87"/>
        <v>1.6152009624904684</v>
      </c>
      <c r="K455" s="36">
        <f t="shared" ca="1" si="88"/>
        <v>6.1700588107548929E-2</v>
      </c>
      <c r="L455" s="36">
        <f t="shared" ca="1" si="89"/>
        <v>6.3266488143198381E-7</v>
      </c>
      <c r="M455" s="36">
        <f t="shared" ca="1" si="90"/>
        <v>3191901555.245492</v>
      </c>
      <c r="N455" s="36">
        <f t="shared" ca="1" si="91"/>
        <v>899192281.08824861</v>
      </c>
      <c r="O455" s="36">
        <f t="shared" ca="1" si="92"/>
        <v>15249109.653637337</v>
      </c>
      <c r="P455" s="45">
        <f t="shared" ca="1" si="93"/>
        <v>-7.9540233934279059E-4</v>
      </c>
    </row>
    <row r="456" spans="1:16" x14ac:dyDescent="0.2">
      <c r="A456" s="106">
        <v>51498</v>
      </c>
      <c r="B456" s="106">
        <v>6.0752716723072808E-2</v>
      </c>
      <c r="D456" s="92">
        <f t="shared" si="81"/>
        <v>5.1497999999999999</v>
      </c>
      <c r="E456" s="92">
        <f t="shared" si="82"/>
        <v>6.0752716723072808E-2</v>
      </c>
      <c r="F456" s="36">
        <f t="shared" si="83"/>
        <v>26.52044004</v>
      </c>
      <c r="G456" s="36">
        <f t="shared" si="84"/>
        <v>136.57496211799199</v>
      </c>
      <c r="H456" s="36">
        <f t="shared" si="85"/>
        <v>703.33373991523524</v>
      </c>
      <c r="I456" s="36">
        <f t="shared" si="86"/>
        <v>0.31286434058048035</v>
      </c>
      <c r="J456" s="36">
        <f t="shared" si="87"/>
        <v>1.6111887811213577</v>
      </c>
      <c r="K456" s="36">
        <f t="shared" ca="1" si="88"/>
        <v>6.1702035466544861E-2</v>
      </c>
      <c r="L456" s="36">
        <f t="shared" ca="1" si="89"/>
        <v>9.0120607670735633E-7</v>
      </c>
      <c r="M456" s="36">
        <f t="shared" ca="1" si="90"/>
        <v>3192745639.4305339</v>
      </c>
      <c r="N456" s="36">
        <f t="shared" ca="1" si="91"/>
        <v>899423971.92097068</v>
      </c>
      <c r="O456" s="36">
        <f t="shared" ca="1" si="92"/>
        <v>15252919.337471742</v>
      </c>
      <c r="P456" s="45">
        <f t="shared" ca="1" si="93"/>
        <v>-9.4931874347205236E-4</v>
      </c>
    </row>
    <row r="457" spans="1:16" x14ac:dyDescent="0.2">
      <c r="A457" s="106">
        <v>51498</v>
      </c>
      <c r="B457" s="106">
        <v>6.075593253626721E-2</v>
      </c>
      <c r="D457" s="92">
        <f t="shared" si="81"/>
        <v>5.1497999999999999</v>
      </c>
      <c r="E457" s="92">
        <f t="shared" si="82"/>
        <v>6.075593253626721E-2</v>
      </c>
      <c r="F457" s="36">
        <f t="shared" si="83"/>
        <v>26.52044004</v>
      </c>
      <c r="G457" s="36">
        <f t="shared" si="84"/>
        <v>136.57496211799199</v>
      </c>
      <c r="H457" s="36">
        <f t="shared" si="85"/>
        <v>703.33373991523524</v>
      </c>
      <c r="I457" s="36">
        <f t="shared" si="86"/>
        <v>0.31288090137526886</v>
      </c>
      <c r="J457" s="36">
        <f t="shared" si="87"/>
        <v>1.6112740659023597</v>
      </c>
      <c r="K457" s="36">
        <f t="shared" ca="1" si="88"/>
        <v>6.1702035466544861E-2</v>
      </c>
      <c r="L457" s="36">
        <f t="shared" ca="1" si="89"/>
        <v>8.9511075467995735E-7</v>
      </c>
      <c r="M457" s="36">
        <f t="shared" ca="1" si="90"/>
        <v>3192745639.4305339</v>
      </c>
      <c r="N457" s="36">
        <f t="shared" ca="1" si="91"/>
        <v>899423971.92097068</v>
      </c>
      <c r="O457" s="36">
        <f t="shared" ca="1" si="92"/>
        <v>15252919.337471742</v>
      </c>
      <c r="P457" s="45">
        <f t="shared" ca="1" si="93"/>
        <v>-9.461029302776508E-4</v>
      </c>
    </row>
    <row r="458" spans="1:16" x14ac:dyDescent="0.2">
      <c r="A458" s="106">
        <v>51501.5</v>
      </c>
      <c r="B458" s="106">
        <v>6.0890325068612583E-2</v>
      </c>
      <c r="D458" s="92">
        <f t="shared" si="81"/>
        <v>5.15015</v>
      </c>
      <c r="E458" s="92">
        <f t="shared" si="82"/>
        <v>6.0890325068612583E-2</v>
      </c>
      <c r="F458" s="36">
        <f t="shared" si="83"/>
        <v>26.524045022500001</v>
      </c>
      <c r="G458" s="36">
        <f t="shared" si="84"/>
        <v>136.60281047262839</v>
      </c>
      <c r="H458" s="36">
        <f t="shared" si="85"/>
        <v>703.52496435560704</v>
      </c>
      <c r="I458" s="36">
        <f t="shared" si="86"/>
        <v>0.3135943076521151</v>
      </c>
      <c r="J458" s="36">
        <f t="shared" si="87"/>
        <v>1.6150577235545407</v>
      </c>
      <c r="K458" s="36">
        <f t="shared" ca="1" si="88"/>
        <v>6.1712167515378141E-2</v>
      </c>
      <c r="L458" s="36">
        <f t="shared" ca="1" si="89"/>
        <v>6.7542500730559954E-7</v>
      </c>
      <c r="M458" s="36">
        <f t="shared" ca="1" si="90"/>
        <v>3198658440.0242062</v>
      </c>
      <c r="N458" s="36">
        <f t="shared" ca="1" si="91"/>
        <v>901046936.66799831</v>
      </c>
      <c r="O458" s="36">
        <f t="shared" ca="1" si="92"/>
        <v>15279605.19172273</v>
      </c>
      <c r="P458" s="45">
        <f t="shared" ca="1" si="93"/>
        <v>-8.2184244676555829E-4</v>
      </c>
    </row>
    <row r="459" spans="1:16" x14ac:dyDescent="0.2">
      <c r="A459" s="106">
        <v>51502</v>
      </c>
      <c r="B459" s="106">
        <v>6.0757653729524463E-2</v>
      </c>
      <c r="D459" s="92">
        <f t="shared" si="81"/>
        <v>5.1501999999999999</v>
      </c>
      <c r="E459" s="92">
        <f t="shared" si="82"/>
        <v>6.0757653729524463E-2</v>
      </c>
      <c r="F459" s="36">
        <f t="shared" si="83"/>
        <v>26.524560039999997</v>
      </c>
      <c r="G459" s="36">
        <f t="shared" si="84"/>
        <v>136.60678911800798</v>
      </c>
      <c r="H459" s="36">
        <f t="shared" si="85"/>
        <v>703.55228531556463</v>
      </c>
      <c r="I459" s="36">
        <f t="shared" si="86"/>
        <v>0.31291406823779688</v>
      </c>
      <c r="J459" s="36">
        <f t="shared" si="87"/>
        <v>1.6115700342383015</v>
      </c>
      <c r="K459" s="36">
        <f t="shared" ca="1" si="88"/>
        <v>6.1713615027477423E-2</v>
      </c>
      <c r="L459" s="36">
        <f t="shared" ca="1" si="89"/>
        <v>9.1386200318390628E-7</v>
      </c>
      <c r="M459" s="36">
        <f t="shared" ca="1" si="90"/>
        <v>3199503727.6219211</v>
      </c>
      <c r="N459" s="36">
        <f t="shared" ca="1" si="91"/>
        <v>901278950.09723473</v>
      </c>
      <c r="O459" s="36">
        <f t="shared" ca="1" si="92"/>
        <v>15283420.038435338</v>
      </c>
      <c r="P459" s="45">
        <f t="shared" ca="1" si="93"/>
        <v>-9.5596129795295914E-4</v>
      </c>
    </row>
    <row r="460" spans="1:16" x14ac:dyDescent="0.2">
      <c r="A460" s="106">
        <v>51502</v>
      </c>
      <c r="B460" s="106">
        <v>6.0793307799031027E-2</v>
      </c>
      <c r="D460" s="92">
        <f t="shared" si="81"/>
        <v>5.1501999999999999</v>
      </c>
      <c r="E460" s="92">
        <f t="shared" si="82"/>
        <v>6.0793307799031027E-2</v>
      </c>
      <c r="F460" s="36">
        <f t="shared" si="83"/>
        <v>26.524560039999997</v>
      </c>
      <c r="G460" s="36">
        <f t="shared" si="84"/>
        <v>136.60678911800798</v>
      </c>
      <c r="H460" s="36">
        <f t="shared" si="85"/>
        <v>703.55228531556463</v>
      </c>
      <c r="I460" s="36">
        <f t="shared" si="86"/>
        <v>0.3130976938265696</v>
      </c>
      <c r="J460" s="36">
        <f t="shared" si="87"/>
        <v>1.6125157427455987</v>
      </c>
      <c r="K460" s="36">
        <f t="shared" ca="1" si="88"/>
        <v>6.1713615027477423E-2</v>
      </c>
      <c r="L460" s="36">
        <f t="shared" ca="1" si="89"/>
        <v>8.4696539473068677E-7</v>
      </c>
      <c r="M460" s="36">
        <f t="shared" ca="1" si="90"/>
        <v>3199503727.6219211</v>
      </c>
      <c r="N460" s="36">
        <f t="shared" ca="1" si="91"/>
        <v>901278950.09723473</v>
      </c>
      <c r="O460" s="36">
        <f t="shared" ca="1" si="92"/>
        <v>15283420.038435338</v>
      </c>
      <c r="P460" s="45">
        <f t="shared" ca="1" si="93"/>
        <v>-9.203072284463959E-4</v>
      </c>
    </row>
    <row r="461" spans="1:16" x14ac:dyDescent="0.2">
      <c r="A461" s="106">
        <v>51502.5</v>
      </c>
      <c r="B461" s="106">
        <v>6.0883508464030456E-2</v>
      </c>
      <c r="D461" s="92">
        <f t="shared" si="81"/>
        <v>5.1502499999999998</v>
      </c>
      <c r="E461" s="92">
        <f t="shared" si="82"/>
        <v>6.0883508464030456E-2</v>
      </c>
      <c r="F461" s="36">
        <f t="shared" si="83"/>
        <v>26.525075062499997</v>
      </c>
      <c r="G461" s="36">
        <f t="shared" si="84"/>
        <v>136.61076784064062</v>
      </c>
      <c r="H461" s="36">
        <f t="shared" si="85"/>
        <v>703.57960707125926</v>
      </c>
      <c r="I461" s="36">
        <f t="shared" si="86"/>
        <v>0.31356528946687284</v>
      </c>
      <c r="J461" s="36">
        <f t="shared" si="87"/>
        <v>1.6149396320767617</v>
      </c>
      <c r="K461" s="36">
        <f t="shared" ca="1" si="88"/>
        <v>6.1715062558714645E-2</v>
      </c>
      <c r="L461" s="36">
        <f t="shared" ca="1" si="89"/>
        <v>6.9148221238604164E-7</v>
      </c>
      <c r="M461" s="36">
        <f t="shared" ca="1" si="90"/>
        <v>3200349165.715435</v>
      </c>
      <c r="N461" s="36">
        <f t="shared" ca="1" si="91"/>
        <v>901511003.86923277</v>
      </c>
      <c r="O461" s="36">
        <f t="shared" ca="1" si="92"/>
        <v>15287235.530793563</v>
      </c>
      <c r="P461" s="45">
        <f t="shared" ca="1" si="93"/>
        <v>-8.3155409468418928E-4</v>
      </c>
    </row>
    <row r="462" spans="1:16" x14ac:dyDescent="0.2">
      <c r="A462" s="106">
        <v>51506</v>
      </c>
      <c r="B462" s="106">
        <v>6.078689682908589E-2</v>
      </c>
      <c r="D462" s="92">
        <f t="shared" si="81"/>
        <v>5.1505999999999998</v>
      </c>
      <c r="E462" s="92">
        <f t="shared" si="82"/>
        <v>6.078689682908589E-2</v>
      </c>
      <c r="F462" s="36">
        <f t="shared" si="83"/>
        <v>26.528680359999999</v>
      </c>
      <c r="G462" s="36">
        <f t="shared" si="84"/>
        <v>136.638621062216</v>
      </c>
      <c r="H462" s="36">
        <f t="shared" si="85"/>
        <v>703.77088164304973</v>
      </c>
      <c r="I462" s="36">
        <f t="shared" si="86"/>
        <v>0.31308899080788977</v>
      </c>
      <c r="J462" s="36">
        <f t="shared" si="87"/>
        <v>1.612596156055117</v>
      </c>
      <c r="K462" s="36">
        <f t="shared" ca="1" si="88"/>
        <v>6.1725195813237071E-2</v>
      </c>
      <c r="L462" s="36">
        <f t="shared" ca="1" si="89"/>
        <v>8.8040498365913874E-7</v>
      </c>
      <c r="M462" s="36">
        <f t="shared" ca="1" si="90"/>
        <v>3206271447.5449023</v>
      </c>
      <c r="N462" s="36">
        <f t="shared" ca="1" si="91"/>
        <v>903136510.21041942</v>
      </c>
      <c r="O462" s="36">
        <f t="shared" ca="1" si="92"/>
        <v>15313962.060698872</v>
      </c>
      <c r="P462" s="45">
        <f t="shared" ca="1" si="93"/>
        <v>-9.3829898415118129E-4</v>
      </c>
    </row>
    <row r="463" spans="1:16" x14ac:dyDescent="0.2">
      <c r="A463" s="106">
        <v>51506</v>
      </c>
      <c r="B463" s="106">
        <v>6.0818472040409688E-2</v>
      </c>
      <c r="D463" s="92">
        <f t="shared" si="81"/>
        <v>5.1505999999999998</v>
      </c>
      <c r="E463" s="92">
        <f t="shared" si="82"/>
        <v>6.0818472040409688E-2</v>
      </c>
      <c r="F463" s="36">
        <f t="shared" si="83"/>
        <v>26.528680359999999</v>
      </c>
      <c r="G463" s="36">
        <f t="shared" si="84"/>
        <v>136.638621062216</v>
      </c>
      <c r="H463" s="36">
        <f t="shared" si="85"/>
        <v>703.77088164304973</v>
      </c>
      <c r="I463" s="36">
        <f t="shared" si="86"/>
        <v>0.31325162209133411</v>
      </c>
      <c r="J463" s="36">
        <f t="shared" si="87"/>
        <v>1.6134338047436254</v>
      </c>
      <c r="K463" s="36">
        <f t="shared" ca="1" si="88"/>
        <v>6.1725195813237071E-2</v>
      </c>
      <c r="L463" s="36">
        <f t="shared" ca="1" si="89"/>
        <v>8.2214800021032472E-7</v>
      </c>
      <c r="M463" s="36">
        <f t="shared" ca="1" si="90"/>
        <v>3206271447.5449023</v>
      </c>
      <c r="N463" s="36">
        <f t="shared" ca="1" si="91"/>
        <v>903136510.21041942</v>
      </c>
      <c r="O463" s="36">
        <f t="shared" ca="1" si="92"/>
        <v>15313962.060698872</v>
      </c>
      <c r="P463" s="45">
        <f t="shared" ca="1" si="93"/>
        <v>-9.0672377282738359E-4</v>
      </c>
    </row>
    <row r="464" spans="1:16" x14ac:dyDescent="0.2">
      <c r="A464" s="106">
        <v>51506.5</v>
      </c>
      <c r="B464" s="106">
        <v>6.0831557631900068E-2</v>
      </c>
      <c r="D464" s="92">
        <f t="shared" si="81"/>
        <v>5.1506499999999997</v>
      </c>
      <c r="E464" s="92">
        <f t="shared" si="82"/>
        <v>6.0831557631900068E-2</v>
      </c>
      <c r="F464" s="36">
        <f t="shared" si="83"/>
        <v>26.529195422499996</v>
      </c>
      <c r="G464" s="36">
        <f t="shared" si="84"/>
        <v>136.6426004028996</v>
      </c>
      <c r="H464" s="36">
        <f t="shared" si="85"/>
        <v>703.79820976519477</v>
      </c>
      <c r="I464" s="36">
        <f t="shared" si="86"/>
        <v>0.31332206231674609</v>
      </c>
      <c r="J464" s="36">
        <f t="shared" si="87"/>
        <v>1.6138122802717481</v>
      </c>
      <c r="K464" s="36">
        <f t="shared" ca="1" si="88"/>
        <v>6.1726643497577657E-2</v>
      </c>
      <c r="L464" s="36">
        <f t="shared" ca="1" si="89"/>
        <v>8.0117870693579882E-7</v>
      </c>
      <c r="M464" s="36">
        <f t="shared" ca="1" si="90"/>
        <v>3207118090.1587</v>
      </c>
      <c r="N464" s="36">
        <f t="shared" ca="1" si="91"/>
        <v>903368886.87014449</v>
      </c>
      <c r="O464" s="36">
        <f t="shared" ca="1" si="92"/>
        <v>15317782.720503876</v>
      </c>
      <c r="P464" s="45">
        <f t="shared" ca="1" si="93"/>
        <v>-8.9508586567758897E-4</v>
      </c>
    </row>
    <row r="465" spans="1:16" x14ac:dyDescent="0.2">
      <c r="A465" s="106">
        <v>51506.5</v>
      </c>
      <c r="B465" s="106">
        <v>6.0880496574100107E-2</v>
      </c>
      <c r="D465" s="92">
        <f t="shared" si="81"/>
        <v>5.1506499999999997</v>
      </c>
      <c r="E465" s="92">
        <f t="shared" si="82"/>
        <v>6.0880496574100107E-2</v>
      </c>
      <c r="F465" s="36">
        <f t="shared" si="83"/>
        <v>26.529195422499996</v>
      </c>
      <c r="G465" s="36">
        <f t="shared" si="84"/>
        <v>136.6426004028996</v>
      </c>
      <c r="H465" s="36">
        <f t="shared" si="85"/>
        <v>703.79820976519477</v>
      </c>
      <c r="I465" s="36">
        <f t="shared" si="86"/>
        <v>0.31357412967938869</v>
      </c>
      <c r="J465" s="36">
        <f t="shared" si="87"/>
        <v>1.6151105910331434</v>
      </c>
      <c r="K465" s="36">
        <f t="shared" ca="1" si="88"/>
        <v>6.1726643497577657E-2</v>
      </c>
      <c r="L465" s="36">
        <f t="shared" ca="1" si="89"/>
        <v>7.1596461611052348E-7</v>
      </c>
      <c r="M465" s="36">
        <f t="shared" ca="1" si="90"/>
        <v>3207118090.1587</v>
      </c>
      <c r="N465" s="36">
        <f t="shared" ca="1" si="91"/>
        <v>903368886.87014449</v>
      </c>
      <c r="O465" s="36">
        <f t="shared" ca="1" si="92"/>
        <v>15317782.720503876</v>
      </c>
      <c r="P465" s="45">
        <f t="shared" ca="1" si="93"/>
        <v>-8.4614692347755038E-4</v>
      </c>
    </row>
    <row r="466" spans="1:16" x14ac:dyDescent="0.2">
      <c r="A466" s="106">
        <v>51514.5</v>
      </c>
      <c r="B466" s="106">
        <v>6.0884668499056716E-2</v>
      </c>
      <c r="D466" s="92">
        <f t="shared" si="81"/>
        <v>5.1514499999999996</v>
      </c>
      <c r="E466" s="92">
        <f t="shared" si="82"/>
        <v>6.0884668499056716E-2</v>
      </c>
      <c r="F466" s="36">
        <f t="shared" si="83"/>
        <v>26.537437102499997</v>
      </c>
      <c r="G466" s="36">
        <f t="shared" si="84"/>
        <v>136.70628036167361</v>
      </c>
      <c r="H466" s="36">
        <f t="shared" si="85"/>
        <v>704.2355679691434</v>
      </c>
      <c r="I466" s="36">
        <f t="shared" si="86"/>
        <v>0.3136443255394657</v>
      </c>
      <c r="J466" s="36">
        <f t="shared" si="87"/>
        <v>1.6157230608002804</v>
      </c>
      <c r="K466" s="36">
        <f t="shared" ca="1" si="88"/>
        <v>6.1749809049784901E-2</v>
      </c>
      <c r="L466" s="36">
        <f t="shared" ca="1" si="89"/>
        <v>7.4846817251426829E-7</v>
      </c>
      <c r="M466" s="36">
        <f t="shared" ca="1" si="90"/>
        <v>3220684868.7100239</v>
      </c>
      <c r="N466" s="36">
        <f t="shared" ca="1" si="91"/>
        <v>907092407.74592185</v>
      </c>
      <c r="O466" s="36">
        <f t="shared" ca="1" si="92"/>
        <v>15379001.205998288</v>
      </c>
      <c r="P466" s="45">
        <f t="shared" ca="1" si="93"/>
        <v>-8.6514055072818563E-4</v>
      </c>
    </row>
    <row r="467" spans="1:16" x14ac:dyDescent="0.2">
      <c r="A467" s="106">
        <v>51515</v>
      </c>
      <c r="B467" s="106">
        <v>6.0833935982373077E-2</v>
      </c>
      <c r="D467" s="92">
        <f t="shared" si="81"/>
        <v>5.1515000000000004</v>
      </c>
      <c r="E467" s="92">
        <f t="shared" si="82"/>
        <v>6.0833935982373077E-2</v>
      </c>
      <c r="F467" s="36">
        <f t="shared" si="83"/>
        <v>26.537952250000004</v>
      </c>
      <c r="G467" s="36">
        <f t="shared" si="84"/>
        <v>136.71026101587503</v>
      </c>
      <c r="H467" s="36">
        <f t="shared" si="85"/>
        <v>704.26290962328028</v>
      </c>
      <c r="I467" s="36">
        <f t="shared" si="86"/>
        <v>0.31338602121319492</v>
      </c>
      <c r="J467" s="36">
        <f t="shared" si="87"/>
        <v>1.6144080882797738</v>
      </c>
      <c r="K467" s="36">
        <f t="shared" ca="1" si="88"/>
        <v>6.1751257059470224E-2</v>
      </c>
      <c r="L467" s="36">
        <f t="shared" ca="1" si="89"/>
        <v>8.4147795848666955E-7</v>
      </c>
      <c r="M467" s="36">
        <f t="shared" ca="1" si="90"/>
        <v>3221534074.2003012</v>
      </c>
      <c r="N467" s="36">
        <f t="shared" ca="1" si="91"/>
        <v>907325471.40211248</v>
      </c>
      <c r="O467" s="36">
        <f t="shared" ca="1" si="92"/>
        <v>15382832.860118691</v>
      </c>
      <c r="P467" s="45">
        <f t="shared" ca="1" si="93"/>
        <v>-9.1732107709714683E-4</v>
      </c>
    </row>
    <row r="468" spans="1:16" x14ac:dyDescent="0.2">
      <c r="A468" s="106">
        <v>51519</v>
      </c>
      <c r="B468" s="106">
        <v>6.085933403664967E-2</v>
      </c>
      <c r="D468" s="92">
        <f t="shared" si="81"/>
        <v>5.1519000000000004</v>
      </c>
      <c r="E468" s="92">
        <f t="shared" si="82"/>
        <v>6.085933403664967E-2</v>
      </c>
      <c r="F468" s="36">
        <f t="shared" si="83"/>
        <v>26.542073610000003</v>
      </c>
      <c r="G468" s="36">
        <f t="shared" si="84"/>
        <v>136.74210903135904</v>
      </c>
      <c r="H468" s="36">
        <f t="shared" si="85"/>
        <v>704.48167151865857</v>
      </c>
      <c r="I468" s="36">
        <f t="shared" si="86"/>
        <v>0.31354120302341548</v>
      </c>
      <c r="J468" s="36">
        <f t="shared" si="87"/>
        <v>1.6153329238563343</v>
      </c>
      <c r="K468" s="36">
        <f t="shared" ca="1" si="88"/>
        <v>6.1762841825917819E-2</v>
      </c>
      <c r="L468" s="36">
        <f t="shared" ca="1" si="89"/>
        <v>8.1632632526821734E-7</v>
      </c>
      <c r="M468" s="36">
        <f t="shared" ca="1" si="90"/>
        <v>3228333151.6732121</v>
      </c>
      <c r="N468" s="36">
        <f t="shared" ca="1" si="91"/>
        <v>909191437.11948204</v>
      </c>
      <c r="O468" s="36">
        <f t="shared" ca="1" si="92"/>
        <v>15413509.40107392</v>
      </c>
      <c r="P468" s="45">
        <f t="shared" ca="1" si="93"/>
        <v>-9.0350778926814868E-4</v>
      </c>
    </row>
    <row r="469" spans="1:16" x14ac:dyDescent="0.2">
      <c r="A469" s="106">
        <v>51522.5</v>
      </c>
      <c r="B469" s="106">
        <v>6.1021253364742734E-2</v>
      </c>
      <c r="D469" s="92">
        <f t="shared" ref="D469:D536" si="94">A469/A$18</f>
        <v>5.1522500000000004</v>
      </c>
      <c r="E469" s="92">
        <f t="shared" ref="E469:E536" si="95">B469/B$18</f>
        <v>6.1021253364742734E-2</v>
      </c>
      <c r="F469" s="36">
        <f t="shared" ref="F469:F536" si="96">D469*D469</f>
        <v>26.545680062500004</v>
      </c>
      <c r="G469" s="36">
        <f t="shared" ref="G469:G532" si="97">D469*F469</f>
        <v>136.76998010201567</v>
      </c>
      <c r="H469" s="36">
        <f t="shared" ref="H469:H536" si="98">F469*F469</f>
        <v>704.67312998061027</v>
      </c>
      <c r="I469" s="36">
        <f t="shared" ref="I469:I536" si="99">E469*D469</f>
        <v>0.31439675264849576</v>
      </c>
      <c r="J469" s="36">
        <f t="shared" ref="J469:J532" si="100">I469*D469</f>
        <v>1.6198506688332124</v>
      </c>
      <c r="K469" s="36">
        <f t="shared" ref="K469:K536" ca="1" si="101">+E$4+E$5*D469+E$6*D469^2</f>
        <v>6.1772979501300423E-2</v>
      </c>
      <c r="L469" s="36">
        <f t="shared" ref="L469:L532" ca="1" si="102">+(K469-E469)^2</f>
        <v>5.6509218438395074E-7</v>
      </c>
      <c r="M469" s="36">
        <f t="shared" ref="M469:M536" ca="1" si="103">(M$1-M$2*D469+M$3*F469)^2</f>
        <v>3234290272.7037177</v>
      </c>
      <c r="N469" s="36">
        <f t="shared" ref="N469:N532" ca="1" si="104">(-M$2+M$4*D469-M$5*F469)^2</f>
        <v>910826282.27210712</v>
      </c>
      <c r="O469" s="36">
        <f t="shared" ref="O469:O536" ca="1" si="105">+(M$3-D469*M$5+F469*M$6)^2</f>
        <v>15440385.383024452</v>
      </c>
      <c r="P469" s="45">
        <f t="shared" ref="P469:P536" ca="1" si="106">+E469-K469</f>
        <v>-7.5172613655768994E-4</v>
      </c>
    </row>
    <row r="470" spans="1:16" x14ac:dyDescent="0.2">
      <c r="A470" s="106">
        <v>51523</v>
      </c>
      <c r="B470" s="106">
        <v>6.0891117529536132E-2</v>
      </c>
      <c r="D470" s="92">
        <f t="shared" si="94"/>
        <v>5.1523000000000003</v>
      </c>
      <c r="E470" s="92">
        <f t="shared" si="95"/>
        <v>6.0891117529536132E-2</v>
      </c>
      <c r="F470" s="36">
        <f t="shared" si="96"/>
        <v>26.546195290000004</v>
      </c>
      <c r="G470" s="36">
        <f t="shared" si="97"/>
        <v>136.77396199266704</v>
      </c>
      <c r="H470" s="36">
        <f t="shared" si="98"/>
        <v>704.70048437481842</v>
      </c>
      <c r="I470" s="36">
        <f t="shared" si="99"/>
        <v>0.31372930484742906</v>
      </c>
      <c r="J470" s="36">
        <f t="shared" si="100"/>
        <v>1.6164274973654089</v>
      </c>
      <c r="K470" s="36">
        <f t="shared" ca="1" si="101"/>
        <v>6.1774427817192487E-2</v>
      </c>
      <c r="L470" s="36">
        <f t="shared" ca="1" si="102"/>
        <v>7.8023706427955321E-7</v>
      </c>
      <c r="M470" s="36">
        <f t="shared" ca="1" si="103"/>
        <v>3235141894.3790441</v>
      </c>
      <c r="N470" s="36">
        <f t="shared" ca="1" si="104"/>
        <v>911059993.58225155</v>
      </c>
      <c r="O470" s="36">
        <f t="shared" ca="1" si="105"/>
        <v>15444227.401505908</v>
      </c>
      <c r="P470" s="45">
        <f t="shared" ca="1" si="106"/>
        <v>-8.8331028765635533E-4</v>
      </c>
    </row>
    <row r="471" spans="1:16" x14ac:dyDescent="0.2">
      <c r="A471" s="106">
        <v>51523.5</v>
      </c>
      <c r="B471" s="106">
        <v>6.096078893460799E-2</v>
      </c>
      <c r="D471" s="92">
        <f t="shared" si="94"/>
        <v>5.1523500000000002</v>
      </c>
      <c r="E471" s="92">
        <f t="shared" si="95"/>
        <v>6.096078893460799E-2</v>
      </c>
      <c r="F471" s="36">
        <f t="shared" si="96"/>
        <v>26.546710522500003</v>
      </c>
      <c r="G471" s="36">
        <f t="shared" si="97"/>
        <v>136.7779439606029</v>
      </c>
      <c r="H471" s="36">
        <f t="shared" si="98"/>
        <v>704.72783956541241</v>
      </c>
      <c r="I471" s="36">
        <f t="shared" si="99"/>
        <v>0.31409132086722746</v>
      </c>
      <c r="J471" s="36">
        <f t="shared" si="100"/>
        <v>1.6183084170702595</v>
      </c>
      <c r="K471" s="36">
        <f t="shared" ca="1" si="101"/>
        <v>6.1775876152222464E-2</v>
      </c>
      <c r="L471" s="36">
        <f t="shared" ca="1" si="102"/>
        <v>6.6436717231850511E-7</v>
      </c>
      <c r="M471" s="36">
        <f t="shared" ca="1" si="103"/>
        <v>3235993667.1969147</v>
      </c>
      <c r="N471" s="36">
        <f t="shared" ca="1" si="104"/>
        <v>911293745.40519047</v>
      </c>
      <c r="O471" s="36">
        <f t="shared" ca="1" si="105"/>
        <v>15448070.068300012</v>
      </c>
      <c r="P471" s="45">
        <f t="shared" ca="1" si="106"/>
        <v>-8.1508721761447411E-4</v>
      </c>
    </row>
    <row r="472" spans="1:16" x14ac:dyDescent="0.2">
      <c r="A472" s="106">
        <v>51527</v>
      </c>
      <c r="B472" s="106">
        <v>6.0918211034731939E-2</v>
      </c>
      <c r="D472" s="92">
        <f t="shared" si="94"/>
        <v>5.1527000000000003</v>
      </c>
      <c r="E472" s="92">
        <f t="shared" si="95"/>
        <v>6.0918211034731939E-2</v>
      </c>
      <c r="F472" s="36">
        <f t="shared" si="96"/>
        <v>26.550317290000002</v>
      </c>
      <c r="G472" s="36">
        <f t="shared" si="97"/>
        <v>136.80581990018302</v>
      </c>
      <c r="H472" s="36">
        <f t="shared" si="98"/>
        <v>704.9193481996731</v>
      </c>
      <c r="I472" s="36">
        <f t="shared" si="99"/>
        <v>0.3138932659986633</v>
      </c>
      <c r="J472" s="36">
        <f t="shared" si="100"/>
        <v>1.6173978317113125</v>
      </c>
      <c r="K472" s="36">
        <f t="shared" ca="1" si="101"/>
        <v>6.17860150332942E-2</v>
      </c>
      <c r="L472" s="36">
        <f t="shared" ca="1" si="102"/>
        <v>7.5308377992064865E-7</v>
      </c>
      <c r="M472" s="36">
        <f t="shared" ca="1" si="103"/>
        <v>3241960310.2081556</v>
      </c>
      <c r="N472" s="36">
        <f t="shared" ca="1" si="104"/>
        <v>912931142.86493957</v>
      </c>
      <c r="O472" s="36">
        <f t="shared" ca="1" si="105"/>
        <v>15474986.89395681</v>
      </c>
      <c r="P472" s="45">
        <f t="shared" ca="1" si="106"/>
        <v>-8.6780399856226098E-4</v>
      </c>
    </row>
    <row r="473" spans="1:16" x14ac:dyDescent="0.2">
      <c r="A473" s="106">
        <v>51527.5</v>
      </c>
      <c r="B473" s="106">
        <v>6.0903655561560299E-2</v>
      </c>
      <c r="D473" s="92">
        <f t="shared" si="94"/>
        <v>5.1527500000000002</v>
      </c>
      <c r="E473" s="92">
        <f t="shared" si="95"/>
        <v>6.0903655561560299E-2</v>
      </c>
      <c r="F473" s="36">
        <f t="shared" si="96"/>
        <v>26.550832562500002</v>
      </c>
      <c r="G473" s="36">
        <f t="shared" si="97"/>
        <v>136.80980248642189</v>
      </c>
      <c r="H473" s="36">
        <f t="shared" si="98"/>
        <v>704.94670976191037</v>
      </c>
      <c r="I473" s="36">
        <f t="shared" si="99"/>
        <v>0.31382131119482987</v>
      </c>
      <c r="J473" s="36">
        <f t="shared" si="100"/>
        <v>1.6170427612591596</v>
      </c>
      <c r="K473" s="36">
        <f t="shared" ca="1" si="101"/>
        <v>6.1787463521427569E-2</v>
      </c>
      <c r="L473" s="36">
        <f t="shared" ca="1" si="102"/>
        <v>7.8111650992474482E-7</v>
      </c>
      <c r="M473" s="36">
        <f t="shared" ca="1" si="103"/>
        <v>3242813292.7213659</v>
      </c>
      <c r="N473" s="36">
        <f t="shared" ca="1" si="104"/>
        <v>913165218.936288</v>
      </c>
      <c r="O473" s="36">
        <f t="shared" ca="1" si="105"/>
        <v>15478834.7495421</v>
      </c>
      <c r="P473" s="45">
        <f t="shared" ca="1" si="106"/>
        <v>-8.8380795986726934E-4</v>
      </c>
    </row>
    <row r="474" spans="1:16" x14ac:dyDescent="0.2">
      <c r="A474" s="106">
        <v>51528</v>
      </c>
      <c r="B474" s="106">
        <v>6.091899373132037E-2</v>
      </c>
      <c r="D474" s="92">
        <f t="shared" si="94"/>
        <v>5.1528</v>
      </c>
      <c r="E474" s="92">
        <f t="shared" si="95"/>
        <v>6.091899373132037E-2</v>
      </c>
      <c r="F474" s="36">
        <f t="shared" si="96"/>
        <v>26.551347840000002</v>
      </c>
      <c r="G474" s="36">
        <f t="shared" si="97"/>
        <v>136.813785149952</v>
      </c>
      <c r="H474" s="36">
        <f t="shared" si="98"/>
        <v>704.97407212067276</v>
      </c>
      <c r="I474" s="36">
        <f t="shared" si="99"/>
        <v>0.31390339089874758</v>
      </c>
      <c r="J474" s="36">
        <f t="shared" si="100"/>
        <v>1.6174813926230664</v>
      </c>
      <c r="K474" s="36">
        <f t="shared" ca="1" si="101"/>
        <v>6.1788912028698864E-2</v>
      </c>
      <c r="L474" s="36">
        <f t="shared" ca="1" si="102"/>
        <v>7.5675784411389816E-7</v>
      </c>
      <c r="M474" s="36">
        <f t="shared" ca="1" si="103"/>
        <v>3243666426.5158439</v>
      </c>
      <c r="N474" s="36">
        <f t="shared" ca="1" si="104"/>
        <v>913399335.55691171</v>
      </c>
      <c r="O474" s="36">
        <f t="shared" ca="1" si="105"/>
        <v>15482683.254012177</v>
      </c>
      <c r="P474" s="45">
        <f t="shared" ca="1" si="106"/>
        <v>-8.6991829737849413E-4</v>
      </c>
    </row>
    <row r="475" spans="1:16" x14ac:dyDescent="0.2">
      <c r="A475" s="106">
        <v>51531.5</v>
      </c>
      <c r="B475" s="106">
        <v>6.0906636470463127E-2</v>
      </c>
      <c r="D475" s="92">
        <f t="shared" si="94"/>
        <v>5.1531500000000001</v>
      </c>
      <c r="E475" s="92">
        <f t="shared" si="95"/>
        <v>6.0906636470463127E-2</v>
      </c>
      <c r="F475" s="36">
        <f t="shared" si="96"/>
        <v>26.554954922500002</v>
      </c>
      <c r="G475" s="36">
        <f t="shared" si="97"/>
        <v>136.8416659588809</v>
      </c>
      <c r="H475" s="36">
        <f t="shared" si="98"/>
        <v>705.16563093600712</v>
      </c>
      <c r="I475" s="36">
        <f t="shared" si="99"/>
        <v>0.31386103372776708</v>
      </c>
      <c r="J475" s="36">
        <f t="shared" si="100"/>
        <v>1.6173729859542429</v>
      </c>
      <c r="K475" s="36">
        <f t="shared" ca="1" si="101"/>
        <v>6.1799052115459746E-2</v>
      </c>
      <c r="L475" s="36">
        <f t="shared" ca="1" si="102"/>
        <v>7.964056834347318E-7</v>
      </c>
      <c r="M475" s="36">
        <f t="shared" ca="1" si="103"/>
        <v>3249642600.2490392</v>
      </c>
      <c r="N475" s="36">
        <f t="shared" ca="1" si="104"/>
        <v>915039287.62206292</v>
      </c>
      <c r="O475" s="36">
        <f t="shared" ca="1" si="105"/>
        <v>15509640.959427439</v>
      </c>
      <c r="P475" s="45">
        <f t="shared" ca="1" si="106"/>
        <v>-8.9241564499661918E-4</v>
      </c>
    </row>
    <row r="476" spans="1:16" x14ac:dyDescent="0.2">
      <c r="A476" s="106">
        <v>51531.5</v>
      </c>
      <c r="B476" s="106">
        <v>6.0916848691704217E-2</v>
      </c>
      <c r="D476" s="92">
        <f t="shared" si="94"/>
        <v>5.1531500000000001</v>
      </c>
      <c r="E476" s="92">
        <f t="shared" si="95"/>
        <v>6.0916848691704217E-2</v>
      </c>
      <c r="F476" s="36">
        <f t="shared" si="96"/>
        <v>26.554954922500002</v>
      </c>
      <c r="G476" s="36">
        <f t="shared" si="97"/>
        <v>136.8416659588809</v>
      </c>
      <c r="H476" s="36">
        <f t="shared" si="98"/>
        <v>705.16563093600712</v>
      </c>
      <c r="I476" s="36">
        <f t="shared" si="99"/>
        <v>0.31391365883565558</v>
      </c>
      <c r="J476" s="36">
        <f t="shared" si="100"/>
        <v>1.6176441710289586</v>
      </c>
      <c r="K476" s="36">
        <f t="shared" ca="1" si="101"/>
        <v>6.1799052115459746E-2</v>
      </c>
      <c r="L476" s="36">
        <f t="shared" ca="1" si="102"/>
        <v>7.7828288088597706E-7</v>
      </c>
      <c r="M476" s="36">
        <f t="shared" ca="1" si="103"/>
        <v>3249642600.2490392</v>
      </c>
      <c r="N476" s="36">
        <f t="shared" ca="1" si="104"/>
        <v>915039287.62206292</v>
      </c>
      <c r="O476" s="36">
        <f t="shared" ca="1" si="105"/>
        <v>15509640.959427439</v>
      </c>
      <c r="P476" s="45">
        <f t="shared" ca="1" si="106"/>
        <v>-8.8220342375552874E-4</v>
      </c>
    </row>
    <row r="477" spans="1:16" x14ac:dyDescent="0.2">
      <c r="A477" s="106">
        <v>51532</v>
      </c>
      <c r="B477" s="106">
        <v>6.0886209328600671E-2</v>
      </c>
      <c r="D477" s="92">
        <f t="shared" si="94"/>
        <v>5.1532</v>
      </c>
      <c r="E477" s="92">
        <f t="shared" si="95"/>
        <v>6.0886209328600671E-2</v>
      </c>
      <c r="F477" s="36">
        <f t="shared" si="96"/>
        <v>26.555470240000002</v>
      </c>
      <c r="G477" s="36">
        <f t="shared" si="97"/>
        <v>136.84564924076801</v>
      </c>
      <c r="H477" s="36">
        <f t="shared" si="98"/>
        <v>705.19299966752578</v>
      </c>
      <c r="I477" s="36">
        <f t="shared" si="99"/>
        <v>0.313758813912145</v>
      </c>
      <c r="J477" s="36">
        <f t="shared" si="100"/>
        <v>1.6168619198520655</v>
      </c>
      <c r="K477" s="36">
        <f t="shared" ca="1" si="101"/>
        <v>6.1800500775834419E-2</v>
      </c>
      <c r="L477" s="36">
        <f t="shared" ca="1" si="102"/>
        <v>8.3592885048478084E-7</v>
      </c>
      <c r="M477" s="36">
        <f t="shared" ca="1" si="103"/>
        <v>3250496944.8490882</v>
      </c>
      <c r="N477" s="36">
        <f t="shared" ca="1" si="104"/>
        <v>915273728.78300023</v>
      </c>
      <c r="O477" s="36">
        <f t="shared" ca="1" si="105"/>
        <v>15513494.65726774</v>
      </c>
      <c r="P477" s="45">
        <f t="shared" ca="1" si="106"/>
        <v>-9.1429144723374767E-4</v>
      </c>
    </row>
    <row r="478" spans="1:16" x14ac:dyDescent="0.2">
      <c r="A478" s="106">
        <v>51532</v>
      </c>
      <c r="B478" s="106">
        <v>6.0898036732396577E-2</v>
      </c>
      <c r="D478" s="92">
        <f t="shared" si="94"/>
        <v>5.1532</v>
      </c>
      <c r="E478" s="92">
        <f t="shared" si="95"/>
        <v>6.0898036732396577E-2</v>
      </c>
      <c r="F478" s="36">
        <f t="shared" si="96"/>
        <v>26.555470240000002</v>
      </c>
      <c r="G478" s="36">
        <f t="shared" si="97"/>
        <v>136.84564924076801</v>
      </c>
      <c r="H478" s="36">
        <f t="shared" si="98"/>
        <v>705.19299966752578</v>
      </c>
      <c r="I478" s="36">
        <f t="shared" si="99"/>
        <v>0.31381976288938601</v>
      </c>
      <c r="J478" s="36">
        <f t="shared" si="100"/>
        <v>1.617176002121584</v>
      </c>
      <c r="K478" s="36">
        <f t="shared" ca="1" si="101"/>
        <v>6.1800500775834419E-2</v>
      </c>
      <c r="L478" s="36">
        <f t="shared" ca="1" si="102"/>
        <v>8.1444134969817967E-7</v>
      </c>
      <c r="M478" s="36">
        <f t="shared" ca="1" si="103"/>
        <v>3250496944.8490882</v>
      </c>
      <c r="N478" s="36">
        <f t="shared" ca="1" si="104"/>
        <v>915273728.78300023</v>
      </c>
      <c r="O478" s="36">
        <f t="shared" ca="1" si="105"/>
        <v>15513494.65726774</v>
      </c>
      <c r="P478" s="45">
        <f t="shared" ca="1" si="106"/>
        <v>-9.0246404343784226E-4</v>
      </c>
    </row>
    <row r="479" spans="1:16" x14ac:dyDescent="0.2">
      <c r="A479" s="106">
        <v>51535.5</v>
      </c>
      <c r="B479" s="106">
        <v>6.0963067029661033E-2</v>
      </c>
      <c r="D479" s="92">
        <f t="shared" si="94"/>
        <v>5.1535500000000001</v>
      </c>
      <c r="E479" s="92">
        <f t="shared" si="95"/>
        <v>6.0963067029661033E-2</v>
      </c>
      <c r="F479" s="36">
        <f t="shared" si="96"/>
        <v>26.5590776025</v>
      </c>
      <c r="G479" s="36">
        <f t="shared" si="97"/>
        <v>136.87353437836387</v>
      </c>
      <c r="H479" s="36">
        <f t="shared" si="98"/>
        <v>705.38460309561719</v>
      </c>
      <c r="I479" s="36">
        <f t="shared" si="99"/>
        <v>0.31417621409070962</v>
      </c>
      <c r="J479" s="36">
        <f t="shared" si="100"/>
        <v>1.6191228281271766</v>
      </c>
      <c r="K479" s="36">
        <f t="shared" ca="1" si="101"/>
        <v>6.1810641934318969E-2</v>
      </c>
      <c r="L479" s="36">
        <f t="shared" ca="1" si="102"/>
        <v>7.1838321900590867E-7</v>
      </c>
      <c r="M479" s="36">
        <f t="shared" ca="1" si="103"/>
        <v>3256481597.6763887</v>
      </c>
      <c r="N479" s="36">
        <f t="shared" ca="1" si="104"/>
        <v>916915953.53867245</v>
      </c>
      <c r="O479" s="36">
        <f t="shared" ca="1" si="105"/>
        <v>15540488.730522826</v>
      </c>
      <c r="P479" s="45">
        <f t="shared" ca="1" si="106"/>
        <v>-8.4757490465793561E-4</v>
      </c>
    </row>
    <row r="480" spans="1:16" x14ac:dyDescent="0.2">
      <c r="A480" s="106">
        <v>51536</v>
      </c>
      <c r="B480" s="106">
        <v>6.0840389036457054E-2</v>
      </c>
      <c r="D480" s="92">
        <f t="shared" si="94"/>
        <v>5.1536</v>
      </c>
      <c r="E480" s="92">
        <f t="shared" si="95"/>
        <v>6.0840389036457054E-2</v>
      </c>
      <c r="F480" s="36">
        <f t="shared" si="96"/>
        <v>26.55959296</v>
      </c>
      <c r="G480" s="36">
        <f t="shared" si="97"/>
        <v>136.877518278656</v>
      </c>
      <c r="H480" s="36">
        <f t="shared" si="98"/>
        <v>705.41197820088155</v>
      </c>
      <c r="I480" s="36">
        <f t="shared" si="99"/>
        <v>0.31354702893828507</v>
      </c>
      <c r="J480" s="36">
        <f t="shared" si="100"/>
        <v>1.6158959683363459</v>
      </c>
      <c r="K480" s="36">
        <f t="shared" ca="1" si="101"/>
        <v>6.1812090747797019E-2</v>
      </c>
      <c r="L480" s="36">
        <f t="shared" ca="1" si="102"/>
        <v>9.4420421582101574E-7</v>
      </c>
      <c r="M480" s="36">
        <f t="shared" ca="1" si="103"/>
        <v>3257337154.069345</v>
      </c>
      <c r="N480" s="36">
        <f t="shared" ca="1" si="104"/>
        <v>917150719.4994787</v>
      </c>
      <c r="O480" s="36">
        <f t="shared" ca="1" si="105"/>
        <v>15544347.625804927</v>
      </c>
      <c r="P480" s="45">
        <f t="shared" ca="1" si="106"/>
        <v>-9.7170171133996452E-4</v>
      </c>
    </row>
    <row r="481" spans="1:16" x14ac:dyDescent="0.2">
      <c r="A481" s="106">
        <v>51536</v>
      </c>
      <c r="B481" s="106">
        <v>6.0861212710733525E-2</v>
      </c>
      <c r="D481" s="92">
        <f t="shared" si="94"/>
        <v>5.1536</v>
      </c>
      <c r="E481" s="92">
        <f t="shared" si="95"/>
        <v>6.0861212710733525E-2</v>
      </c>
      <c r="F481" s="36">
        <f t="shared" si="96"/>
        <v>26.55959296</v>
      </c>
      <c r="G481" s="36">
        <f t="shared" si="97"/>
        <v>136.877518278656</v>
      </c>
      <c r="H481" s="36">
        <f t="shared" si="98"/>
        <v>705.41197820088155</v>
      </c>
      <c r="I481" s="36">
        <f t="shared" si="99"/>
        <v>0.3136543458260363</v>
      </c>
      <c r="J481" s="36">
        <f t="shared" si="100"/>
        <v>1.6164490366490607</v>
      </c>
      <c r="K481" s="36">
        <f t="shared" ca="1" si="101"/>
        <v>6.1812090747797019E-2</v>
      </c>
      <c r="L481" s="36">
        <f t="shared" ca="1" si="102"/>
        <v>9.0416904136972225E-7</v>
      </c>
      <c r="M481" s="36">
        <f t="shared" ca="1" si="103"/>
        <v>3257337154.069345</v>
      </c>
      <c r="N481" s="36">
        <f t="shared" ca="1" si="104"/>
        <v>917150719.4994787</v>
      </c>
      <c r="O481" s="36">
        <f t="shared" ca="1" si="105"/>
        <v>15544347.625804927</v>
      </c>
      <c r="P481" s="45">
        <f t="shared" ca="1" si="106"/>
        <v>-9.5087803706349339E-4</v>
      </c>
    </row>
    <row r="482" spans="1:16" x14ac:dyDescent="0.2">
      <c r="A482" s="106">
        <v>51536.5</v>
      </c>
      <c r="B482" s="106">
        <v>6.0916433707461692E-2</v>
      </c>
      <c r="D482" s="92">
        <f t="shared" si="94"/>
        <v>5.1536499999999998</v>
      </c>
      <c r="E482" s="92">
        <f t="shared" si="95"/>
        <v>6.0916433707461692E-2</v>
      </c>
      <c r="F482" s="36">
        <f t="shared" si="96"/>
        <v>26.5601083225</v>
      </c>
      <c r="G482" s="36">
        <f t="shared" si="97"/>
        <v>136.88150225625211</v>
      </c>
      <c r="H482" s="36">
        <f t="shared" si="98"/>
        <v>705.43935410293375</v>
      </c>
      <c r="I482" s="36">
        <f t="shared" si="99"/>
        <v>0.31394197857645995</v>
      </c>
      <c r="J482" s="36">
        <f t="shared" si="100"/>
        <v>1.6179470778905727</v>
      </c>
      <c r="K482" s="36">
        <f t="shared" ca="1" si="101"/>
        <v>6.1813539580412996E-2</v>
      </c>
      <c r="L482" s="36">
        <f t="shared" ca="1" si="102"/>
        <v>8.0479894728372067E-7</v>
      </c>
      <c r="M482" s="36">
        <f t="shared" ca="1" si="103"/>
        <v>3258192862.0057831</v>
      </c>
      <c r="N482" s="36">
        <f t="shared" ca="1" si="104"/>
        <v>917385526.07851529</v>
      </c>
      <c r="O482" s="36">
        <f t="shared" ca="1" si="105"/>
        <v>15548207.171053359</v>
      </c>
      <c r="P482" s="45">
        <f t="shared" ca="1" si="106"/>
        <v>-8.9710587295130373E-4</v>
      </c>
    </row>
    <row r="483" spans="1:16" x14ac:dyDescent="0.2">
      <c r="A483" s="106">
        <v>51536.5</v>
      </c>
      <c r="B483" s="106">
        <v>6.0934058667044155E-2</v>
      </c>
      <c r="D483" s="92">
        <f t="shared" si="94"/>
        <v>5.1536499999999998</v>
      </c>
      <c r="E483" s="92">
        <f t="shared" si="95"/>
        <v>6.0934058667044155E-2</v>
      </c>
      <c r="F483" s="36">
        <f t="shared" si="96"/>
        <v>26.5601083225</v>
      </c>
      <c r="G483" s="36">
        <f t="shared" si="97"/>
        <v>136.88150225625211</v>
      </c>
      <c r="H483" s="36">
        <f t="shared" si="98"/>
        <v>705.43935410293375</v>
      </c>
      <c r="I483" s="36">
        <f t="shared" si="99"/>
        <v>0.31403281144941209</v>
      </c>
      <c r="J483" s="36">
        <f t="shared" si="100"/>
        <v>1.6184151987262625</v>
      </c>
      <c r="K483" s="36">
        <f t="shared" ca="1" si="101"/>
        <v>6.1813539580412996E-2</v>
      </c>
      <c r="L483" s="36">
        <f t="shared" ca="1" si="102"/>
        <v>7.7348667698009053E-7</v>
      </c>
      <c r="M483" s="36">
        <f t="shared" ca="1" si="103"/>
        <v>3258192862.0057831</v>
      </c>
      <c r="N483" s="36">
        <f t="shared" ca="1" si="104"/>
        <v>917385526.07851529</v>
      </c>
      <c r="O483" s="36">
        <f t="shared" ca="1" si="105"/>
        <v>15548207.171053359</v>
      </c>
      <c r="P483" s="45">
        <f t="shared" ca="1" si="106"/>
        <v>-8.7948091336884082E-4</v>
      </c>
    </row>
    <row r="484" spans="1:16" x14ac:dyDescent="0.2">
      <c r="A484" s="106">
        <v>51540</v>
      </c>
      <c r="B484" s="106">
        <v>6.0943318108911626E-2</v>
      </c>
      <c r="D484" s="92">
        <f t="shared" si="94"/>
        <v>5.1539999999999999</v>
      </c>
      <c r="E484" s="92">
        <f t="shared" si="95"/>
        <v>6.0943318108911626E-2</v>
      </c>
      <c r="F484" s="36">
        <f t="shared" si="96"/>
        <v>26.563715999999999</v>
      </c>
      <c r="G484" s="36">
        <f t="shared" si="97"/>
        <v>136.90939226399999</v>
      </c>
      <c r="H484" s="36">
        <f t="shared" si="98"/>
        <v>705.63100772865596</v>
      </c>
      <c r="I484" s="36">
        <f t="shared" si="99"/>
        <v>0.31410186153333053</v>
      </c>
      <c r="J484" s="36">
        <f t="shared" si="100"/>
        <v>1.6188809943427855</v>
      </c>
      <c r="K484" s="36">
        <f t="shared" ca="1" si="101"/>
        <v>6.1823681944586706E-2</v>
      </c>
      <c r="L484" s="36">
        <f t="shared" ca="1" si="102"/>
        <v>7.7504048316453889E-7</v>
      </c>
      <c r="M484" s="36">
        <f t="shared" ca="1" si="103"/>
        <v>3264187062.07619</v>
      </c>
      <c r="N484" s="36">
        <f t="shared" ca="1" si="104"/>
        <v>919030309.78332448</v>
      </c>
      <c r="O484" s="36">
        <f t="shared" ca="1" si="105"/>
        <v>15575242.192204101</v>
      </c>
      <c r="P484" s="45">
        <f t="shared" ca="1" si="106"/>
        <v>-8.8036383567507981E-4</v>
      </c>
    </row>
    <row r="485" spans="1:16" x14ac:dyDescent="0.2">
      <c r="A485" s="106">
        <v>51540.5</v>
      </c>
      <c r="B485" s="106">
        <v>6.086516360664973E-2</v>
      </c>
      <c r="D485" s="92">
        <f t="shared" si="94"/>
        <v>5.1540499999999998</v>
      </c>
      <c r="E485" s="92">
        <f t="shared" si="95"/>
        <v>6.086516360664973E-2</v>
      </c>
      <c r="F485" s="36">
        <f t="shared" si="96"/>
        <v>26.564231402499999</v>
      </c>
      <c r="G485" s="36">
        <f t="shared" si="97"/>
        <v>136.91337686005511</v>
      </c>
      <c r="H485" s="36">
        <f t="shared" si="98"/>
        <v>705.65839000556707</v>
      </c>
      <c r="I485" s="36">
        <f t="shared" si="99"/>
        <v>0.31370209648685304</v>
      </c>
      <c r="J485" s="36">
        <f t="shared" si="100"/>
        <v>1.6168362903980649</v>
      </c>
      <c r="K485" s="36">
        <f t="shared" ca="1" si="101"/>
        <v>6.182513093030606E-2</v>
      </c>
      <c r="L485" s="36">
        <f t="shared" ca="1" si="102"/>
        <v>9.2153726248789696E-7</v>
      </c>
      <c r="M485" s="36">
        <f t="shared" ca="1" si="103"/>
        <v>3265043982.9165254</v>
      </c>
      <c r="N485" s="36">
        <f t="shared" ca="1" si="104"/>
        <v>919265441.45437181</v>
      </c>
      <c r="O485" s="36">
        <f t="shared" ca="1" si="105"/>
        <v>15579106.939476594</v>
      </c>
      <c r="P485" s="45">
        <f t="shared" ca="1" si="106"/>
        <v>-9.5996732365632997E-4</v>
      </c>
    </row>
    <row r="486" spans="1:16" x14ac:dyDescent="0.2">
      <c r="A486" s="106">
        <v>51540.5</v>
      </c>
      <c r="B486" s="106">
        <v>6.0880173397890758E-2</v>
      </c>
      <c r="D486" s="92">
        <f t="shared" si="94"/>
        <v>5.1540499999999998</v>
      </c>
      <c r="E486" s="92">
        <f t="shared" si="95"/>
        <v>6.0880173397890758E-2</v>
      </c>
      <c r="F486" s="36">
        <f t="shared" si="96"/>
        <v>26.564231402499999</v>
      </c>
      <c r="G486" s="36">
        <f t="shared" si="97"/>
        <v>136.91337686005511</v>
      </c>
      <c r="H486" s="36">
        <f t="shared" si="98"/>
        <v>705.65839000556707</v>
      </c>
      <c r="I486" s="36">
        <f t="shared" si="99"/>
        <v>0.31377945770139887</v>
      </c>
      <c r="J486" s="36">
        <f t="shared" si="100"/>
        <v>1.6172350139658949</v>
      </c>
      <c r="K486" s="36">
        <f t="shared" ca="1" si="101"/>
        <v>6.182513093030606E-2</v>
      </c>
      <c r="L486" s="36">
        <f t="shared" ca="1" si="102"/>
        <v>8.9294473806841764E-7</v>
      </c>
      <c r="M486" s="36">
        <f t="shared" ca="1" si="103"/>
        <v>3265043982.9165254</v>
      </c>
      <c r="N486" s="36">
        <f t="shared" ca="1" si="104"/>
        <v>919265441.45437181</v>
      </c>
      <c r="O486" s="36">
        <f t="shared" ca="1" si="105"/>
        <v>15579106.939476594</v>
      </c>
      <c r="P486" s="45">
        <f t="shared" ca="1" si="106"/>
        <v>-9.4495753241530256E-4</v>
      </c>
    </row>
    <row r="487" spans="1:16" x14ac:dyDescent="0.2">
      <c r="A487" s="106">
        <v>51541</v>
      </c>
      <c r="B487" s="106">
        <v>6.0931436564715113E-2</v>
      </c>
      <c r="D487" s="92">
        <f t="shared" si="94"/>
        <v>5.1540999999999997</v>
      </c>
      <c r="E487" s="92">
        <f t="shared" si="95"/>
        <v>6.0931436564715113E-2</v>
      </c>
      <c r="F487" s="36">
        <f t="shared" si="96"/>
        <v>26.564746809999995</v>
      </c>
      <c r="G487" s="36">
        <f t="shared" si="97"/>
        <v>136.91736153342097</v>
      </c>
      <c r="H487" s="36">
        <f t="shared" si="98"/>
        <v>705.68577307940495</v>
      </c>
      <c r="I487" s="36">
        <f t="shared" si="99"/>
        <v>0.31404671719819816</v>
      </c>
      <c r="J487" s="36">
        <f t="shared" si="100"/>
        <v>1.618628185111233</v>
      </c>
      <c r="K487" s="36">
        <f t="shared" ca="1" si="101"/>
        <v>6.1826579935163342E-2</v>
      </c>
      <c r="L487" s="36">
        <f t="shared" ca="1" si="102"/>
        <v>8.0128165365741478E-7</v>
      </c>
      <c r="M487" s="36">
        <f t="shared" ca="1" si="103"/>
        <v>3265901055.439311</v>
      </c>
      <c r="N487" s="36">
        <f t="shared" ca="1" si="104"/>
        <v>919500613.78015876</v>
      </c>
      <c r="O487" s="36">
        <f t="shared" ca="1" si="105"/>
        <v>15582972.337288788</v>
      </c>
      <c r="P487" s="45">
        <f t="shared" ca="1" si="106"/>
        <v>-8.9514337044822867E-4</v>
      </c>
    </row>
    <row r="488" spans="1:16" x14ac:dyDescent="0.2">
      <c r="A488" s="106">
        <v>51544</v>
      </c>
      <c r="B488" s="106">
        <v>6.1040905100526288E-2</v>
      </c>
      <c r="D488" s="92">
        <f t="shared" si="94"/>
        <v>5.1543999999999999</v>
      </c>
      <c r="E488" s="92">
        <f t="shared" si="95"/>
        <v>6.1040905100526288E-2</v>
      </c>
      <c r="F488" s="36">
        <f t="shared" si="96"/>
        <v>26.567839359999997</v>
      </c>
      <c r="G488" s="36">
        <f t="shared" si="97"/>
        <v>136.94127119718399</v>
      </c>
      <c r="H488" s="36">
        <f t="shared" si="98"/>
        <v>705.85008825876503</v>
      </c>
      <c r="I488" s="36">
        <f t="shared" si="99"/>
        <v>0.31462924125015268</v>
      </c>
      <c r="J488" s="36">
        <f t="shared" si="100"/>
        <v>1.621724961099787</v>
      </c>
      <c r="K488" s="36">
        <f t="shared" ca="1" si="101"/>
        <v>6.1835274366203438E-2</v>
      </c>
      <c r="L488" s="36">
        <f t="shared" ca="1" si="102"/>
        <v>6.3102253025245464E-7</v>
      </c>
      <c r="M488" s="36">
        <f t="shared" ca="1" si="103"/>
        <v>3271046676.7722254</v>
      </c>
      <c r="N488" s="36">
        <f t="shared" ca="1" si="104"/>
        <v>920912501.71228409</v>
      </c>
      <c r="O488" s="36">
        <f t="shared" ca="1" si="105"/>
        <v>15606178.389056701</v>
      </c>
      <c r="P488" s="45">
        <f t="shared" ca="1" si="106"/>
        <v>-7.9436926567715005E-4</v>
      </c>
    </row>
    <row r="489" spans="1:16" x14ac:dyDescent="0.2">
      <c r="A489" s="106">
        <v>51544.5</v>
      </c>
      <c r="B489" s="106">
        <v>6.0838189361675177E-2</v>
      </c>
      <c r="D489" s="92">
        <f t="shared" si="94"/>
        <v>5.1544499999999998</v>
      </c>
      <c r="E489" s="92">
        <f t="shared" si="95"/>
        <v>6.0838189361675177E-2</v>
      </c>
      <c r="F489" s="36">
        <f t="shared" si="96"/>
        <v>26.568354802499996</v>
      </c>
      <c r="G489" s="36">
        <f t="shared" si="97"/>
        <v>136.9452564117461</v>
      </c>
      <c r="H489" s="36">
        <f t="shared" si="98"/>
        <v>705.87747691152458</v>
      </c>
      <c r="I489" s="36">
        <f t="shared" si="99"/>
        <v>0.3135874051552866</v>
      </c>
      <c r="J489" s="36">
        <f t="shared" si="100"/>
        <v>1.616370600502667</v>
      </c>
      <c r="K489" s="36">
        <f t="shared" ca="1" si="101"/>
        <v>6.183672350502617E-2</v>
      </c>
      <c r="L489" s="36">
        <f t="shared" ca="1" si="102"/>
        <v>9.9707043543770169E-7</v>
      </c>
      <c r="M489" s="36">
        <f t="shared" ca="1" si="103"/>
        <v>3271904811.5045104</v>
      </c>
      <c r="N489" s="36">
        <f t="shared" ca="1" si="104"/>
        <v>921147958.73507488</v>
      </c>
      <c r="O489" s="36">
        <f t="shared" ca="1" si="105"/>
        <v>15610048.342428014</v>
      </c>
      <c r="P489" s="45">
        <f t="shared" ca="1" si="106"/>
        <v>-9.9853414335099311E-4</v>
      </c>
    </row>
    <row r="490" spans="1:16" x14ac:dyDescent="0.2">
      <c r="A490" s="106">
        <v>51544.5</v>
      </c>
      <c r="B490" s="106">
        <v>6.0895055095897987E-2</v>
      </c>
      <c r="D490" s="92">
        <f t="shared" si="94"/>
        <v>5.1544499999999998</v>
      </c>
      <c r="E490" s="92">
        <f t="shared" si="95"/>
        <v>6.0895055095897987E-2</v>
      </c>
      <c r="F490" s="36">
        <f t="shared" si="96"/>
        <v>26.568354802499996</v>
      </c>
      <c r="G490" s="36">
        <f t="shared" si="97"/>
        <v>136.9452564117461</v>
      </c>
      <c r="H490" s="36">
        <f t="shared" si="98"/>
        <v>705.87747691152458</v>
      </c>
      <c r="I490" s="36">
        <f t="shared" si="99"/>
        <v>0.31388051673905137</v>
      </c>
      <c r="J490" s="36">
        <f t="shared" si="100"/>
        <v>1.6178814295056032</v>
      </c>
      <c r="K490" s="36">
        <f t="shared" ca="1" si="101"/>
        <v>6.183672350502617E-2</v>
      </c>
      <c r="L490" s="36">
        <f t="shared" ca="1" si="102"/>
        <v>8.8673939275000191E-7</v>
      </c>
      <c r="M490" s="36">
        <f t="shared" ca="1" si="103"/>
        <v>3271904811.5045104</v>
      </c>
      <c r="N490" s="36">
        <f t="shared" ca="1" si="104"/>
        <v>921147958.73507488</v>
      </c>
      <c r="O490" s="36">
        <f t="shared" ca="1" si="105"/>
        <v>15610048.342428014</v>
      </c>
      <c r="P490" s="45">
        <f t="shared" ca="1" si="106"/>
        <v>-9.4166840912818239E-4</v>
      </c>
    </row>
    <row r="491" spans="1:16" x14ac:dyDescent="0.2">
      <c r="A491" s="106">
        <v>51545</v>
      </c>
      <c r="B491" s="106">
        <v>6.0884806560352445E-2</v>
      </c>
      <c r="D491" s="92">
        <f t="shared" si="94"/>
        <v>5.1544999999999996</v>
      </c>
      <c r="E491" s="92">
        <f t="shared" si="95"/>
        <v>6.0884806560352445E-2</v>
      </c>
      <c r="F491" s="36">
        <f t="shared" si="96"/>
        <v>26.568870249999996</v>
      </c>
      <c r="G491" s="36">
        <f t="shared" si="97"/>
        <v>136.94924170362498</v>
      </c>
      <c r="H491" s="36">
        <f t="shared" si="98"/>
        <v>705.90486636133483</v>
      </c>
      <c r="I491" s="36">
        <f t="shared" si="99"/>
        <v>0.31383073541533668</v>
      </c>
      <c r="J491" s="36">
        <f t="shared" si="100"/>
        <v>1.6176405256983528</v>
      </c>
      <c r="K491" s="36">
        <f t="shared" ca="1" si="101"/>
        <v>6.1838172662986857E-2</v>
      </c>
      <c r="L491" s="36">
        <f t="shared" ca="1" si="102"/>
        <v>9.0890692565232826E-7</v>
      </c>
      <c r="M491" s="36">
        <f t="shared" ca="1" si="103"/>
        <v>3272763098.0427737</v>
      </c>
      <c r="N491" s="36">
        <f t="shared" ca="1" si="104"/>
        <v>921383456.44512534</v>
      </c>
      <c r="O491" s="36">
        <f t="shared" ca="1" si="105"/>
        <v>15613918.946848586</v>
      </c>
      <c r="P491" s="45">
        <f t="shared" ca="1" si="106"/>
        <v>-9.5336610263441202E-4</v>
      </c>
    </row>
    <row r="492" spans="1:16" x14ac:dyDescent="0.2">
      <c r="A492" s="106">
        <v>51545</v>
      </c>
      <c r="B492" s="106">
        <v>6.0913402958249208E-2</v>
      </c>
      <c r="D492" s="92">
        <f t="shared" si="94"/>
        <v>5.1544999999999996</v>
      </c>
      <c r="E492" s="92">
        <f t="shared" si="95"/>
        <v>6.0913402958249208E-2</v>
      </c>
      <c r="F492" s="36">
        <f t="shared" si="96"/>
        <v>26.568870249999996</v>
      </c>
      <c r="G492" s="36">
        <f t="shared" si="97"/>
        <v>136.94924170362498</v>
      </c>
      <c r="H492" s="36">
        <f t="shared" si="98"/>
        <v>705.90486636133483</v>
      </c>
      <c r="I492" s="36">
        <f t="shared" si="99"/>
        <v>0.31397813554829551</v>
      </c>
      <c r="J492" s="36">
        <f t="shared" si="100"/>
        <v>1.618400299683689</v>
      </c>
      <c r="K492" s="36">
        <f t="shared" ca="1" si="101"/>
        <v>6.1838172662986857E-2</v>
      </c>
      <c r="L492" s="36">
        <f t="shared" ca="1" si="102"/>
        <v>8.5519900680055866E-7</v>
      </c>
      <c r="M492" s="36">
        <f t="shared" ca="1" si="103"/>
        <v>3272763098.0427737</v>
      </c>
      <c r="N492" s="36">
        <f t="shared" ca="1" si="104"/>
        <v>921383456.44512534</v>
      </c>
      <c r="O492" s="36">
        <f t="shared" ca="1" si="105"/>
        <v>15613918.946848586</v>
      </c>
      <c r="P492" s="45">
        <f t="shared" ca="1" si="106"/>
        <v>-9.2476970473764908E-4</v>
      </c>
    </row>
    <row r="493" spans="1:16" x14ac:dyDescent="0.2">
      <c r="A493" s="106">
        <v>51549</v>
      </c>
      <c r="B493" s="106">
        <v>6.099730463756714E-2</v>
      </c>
      <c r="D493" s="92">
        <f t="shared" si="94"/>
        <v>5.1548999999999996</v>
      </c>
      <c r="E493" s="92">
        <f t="shared" si="95"/>
        <v>6.099730463756714E-2</v>
      </c>
      <c r="F493" s="36">
        <f t="shared" si="96"/>
        <v>26.572994009999995</v>
      </c>
      <c r="G493" s="36">
        <f t="shared" si="97"/>
        <v>136.98112682214895</v>
      </c>
      <c r="H493" s="36">
        <f t="shared" si="98"/>
        <v>706.12401065549557</v>
      </c>
      <c r="I493" s="36">
        <f t="shared" si="99"/>
        <v>0.31443500567619481</v>
      </c>
      <c r="J493" s="36">
        <f t="shared" si="100"/>
        <v>1.6208810107602165</v>
      </c>
      <c r="K493" s="36">
        <f t="shared" ca="1" si="101"/>
        <v>6.1849766615637417E-2</v>
      </c>
      <c r="L493" s="36">
        <f t="shared" ca="1" si="102"/>
        <v>7.2669142405548826E-7</v>
      </c>
      <c r="M493" s="36">
        <f t="shared" ca="1" si="103"/>
        <v>3279634857.2177949</v>
      </c>
      <c r="N493" s="36">
        <f t="shared" ca="1" si="104"/>
        <v>923268903.35338569</v>
      </c>
      <c r="O493" s="36">
        <f t="shared" ca="1" si="105"/>
        <v>15644907.227617495</v>
      </c>
      <c r="P493" s="45">
        <f t="shared" ca="1" si="106"/>
        <v>-8.5246197807027635E-4</v>
      </c>
    </row>
    <row r="494" spans="1:16" x14ac:dyDescent="0.2">
      <c r="A494" s="106">
        <v>51549.5</v>
      </c>
      <c r="B494" s="106">
        <v>6.0917598602827638E-2</v>
      </c>
      <c r="D494" s="92">
        <f t="shared" si="94"/>
        <v>5.1549500000000004</v>
      </c>
      <c r="E494" s="92">
        <f t="shared" si="95"/>
        <v>6.0917598602827638E-2</v>
      </c>
      <c r="F494" s="36">
        <f t="shared" si="96"/>
        <v>26.573509502500002</v>
      </c>
      <c r="G494" s="36">
        <f t="shared" si="97"/>
        <v>136.98511280991241</v>
      </c>
      <c r="H494" s="36">
        <f t="shared" si="98"/>
        <v>706.15140727945789</v>
      </c>
      <c r="I494" s="36">
        <f t="shared" si="99"/>
        <v>0.31402717491764637</v>
      </c>
      <c r="J494" s="36">
        <f t="shared" si="100"/>
        <v>1.6187943853417213</v>
      </c>
      <c r="K494" s="36">
        <f t="shared" ca="1" si="101"/>
        <v>6.1851215945839408E-2</v>
      </c>
      <c r="L494" s="36">
        <f t="shared" ca="1" si="102"/>
        <v>8.7164134317235595E-7</v>
      </c>
      <c r="M494" s="36">
        <f t="shared" ca="1" si="103"/>
        <v>3280494510.704998</v>
      </c>
      <c r="N494" s="36">
        <f t="shared" ca="1" si="104"/>
        <v>923504767.43134165</v>
      </c>
      <c r="O494" s="36">
        <f t="shared" ca="1" si="105"/>
        <v>15648783.694345087</v>
      </c>
      <c r="P494" s="45">
        <f t="shared" ca="1" si="106"/>
        <v>-9.3361734301176946E-4</v>
      </c>
    </row>
    <row r="495" spans="1:16" x14ac:dyDescent="0.2">
      <c r="A495" s="106">
        <v>51595.5</v>
      </c>
      <c r="B495" s="106">
        <v>6.1036070270347409E-2</v>
      </c>
      <c r="D495" s="92">
        <f t="shared" si="94"/>
        <v>5.1595500000000003</v>
      </c>
      <c r="E495" s="92">
        <f t="shared" si="95"/>
        <v>6.1036070270347409E-2</v>
      </c>
      <c r="F495" s="36">
        <f t="shared" si="96"/>
        <v>26.620956202500004</v>
      </c>
      <c r="G495" s="36">
        <f t="shared" si="97"/>
        <v>137.3521545746089</v>
      </c>
      <c r="H495" s="36">
        <f t="shared" si="98"/>
        <v>708.67530913542339</v>
      </c>
      <c r="I495" s="36">
        <f t="shared" si="99"/>
        <v>0.31491865636337102</v>
      </c>
      <c r="J495" s="36">
        <f t="shared" si="100"/>
        <v>1.624838553439631</v>
      </c>
      <c r="K495" s="36">
        <f t="shared" ca="1" si="101"/>
        <v>6.198463619645507E-2</v>
      </c>
      <c r="L495" s="36">
        <f t="shared" ca="1" si="102"/>
        <v>8.9977731617248495E-7</v>
      </c>
      <c r="M495" s="36">
        <f t="shared" ca="1" si="103"/>
        <v>3360234725.4753618</v>
      </c>
      <c r="N495" s="36">
        <f t="shared" ca="1" si="104"/>
        <v>945379024.04815328</v>
      </c>
      <c r="O495" s="36">
        <f t="shared" ca="1" si="105"/>
        <v>16008214.823086193</v>
      </c>
      <c r="P495" s="45">
        <f t="shared" ca="1" si="106"/>
        <v>-9.4856592610766122E-4</v>
      </c>
    </row>
    <row r="496" spans="1:16" x14ac:dyDescent="0.2">
      <c r="A496" s="106">
        <v>51596</v>
      </c>
      <c r="B496" s="106">
        <v>6.1253622901858762E-2</v>
      </c>
      <c r="D496" s="92">
        <f t="shared" si="94"/>
        <v>5.1596000000000002</v>
      </c>
      <c r="E496" s="92">
        <f t="shared" si="95"/>
        <v>6.1253622901858762E-2</v>
      </c>
      <c r="F496" s="36">
        <f t="shared" si="96"/>
        <v>26.621472160000003</v>
      </c>
      <c r="G496" s="36">
        <f t="shared" si="97"/>
        <v>137.35614775673602</v>
      </c>
      <c r="H496" s="36">
        <f t="shared" si="98"/>
        <v>708.70277996565528</v>
      </c>
      <c r="I496" s="36">
        <f t="shared" si="99"/>
        <v>0.31604419272443046</v>
      </c>
      <c r="J496" s="36">
        <f t="shared" si="100"/>
        <v>1.6306616167809715</v>
      </c>
      <c r="K496" s="36">
        <f t="shared" ca="1" si="101"/>
        <v>6.1986087306483861E-2</v>
      </c>
      <c r="L496" s="36">
        <f t="shared" ca="1" si="102"/>
        <v>5.3650410404280135E-7</v>
      </c>
      <c r="M496" s="36">
        <f t="shared" ca="1" si="103"/>
        <v>3361108577.4773531</v>
      </c>
      <c r="N496" s="36">
        <f t="shared" ca="1" si="104"/>
        <v>945618693.2189225</v>
      </c>
      <c r="O496" s="36">
        <f t="shared" ca="1" si="105"/>
        <v>16012152.169578223</v>
      </c>
      <c r="P496" s="45">
        <f t="shared" ca="1" si="106"/>
        <v>-7.3246440462509943E-4</v>
      </c>
    </row>
    <row r="497" spans="1:16" x14ac:dyDescent="0.2">
      <c r="A497" s="106">
        <v>51761</v>
      </c>
      <c r="B497" s="106">
        <v>6.2112519997754134E-2</v>
      </c>
      <c r="D497" s="92">
        <f t="shared" si="94"/>
        <v>5.1760999999999999</v>
      </c>
      <c r="E497" s="92">
        <f t="shared" si="95"/>
        <v>6.2112519997754134E-2</v>
      </c>
      <c r="F497" s="36">
        <f t="shared" si="96"/>
        <v>26.792011209999998</v>
      </c>
      <c r="G497" s="36">
        <f t="shared" si="97"/>
        <v>138.67812922408098</v>
      </c>
      <c r="H497" s="36">
        <f t="shared" si="98"/>
        <v>717.81186467676559</v>
      </c>
      <c r="I497" s="36">
        <f t="shared" si="99"/>
        <v>0.32150061476037517</v>
      </c>
      <c r="J497" s="36">
        <f t="shared" si="100"/>
        <v>1.6641193320611778</v>
      </c>
      <c r="K497" s="36">
        <f t="shared" ca="1" si="101"/>
        <v>6.2465998833645217E-2</v>
      </c>
      <c r="L497" s="36">
        <f t="shared" ca="1" si="102"/>
        <v>1.249472874229151E-7</v>
      </c>
      <c r="M497" s="36">
        <f t="shared" ca="1" si="103"/>
        <v>3657950988.946425</v>
      </c>
      <c r="N497" s="36">
        <f t="shared" ca="1" si="104"/>
        <v>1026979070.0093309</v>
      </c>
      <c r="O497" s="36">
        <f t="shared" ca="1" si="105"/>
        <v>17347777.266832322</v>
      </c>
      <c r="P497" s="45">
        <f t="shared" ca="1" si="106"/>
        <v>-3.5347883589108287E-4</v>
      </c>
    </row>
    <row r="498" spans="1:16" x14ac:dyDescent="0.2">
      <c r="A498" s="106">
        <v>51761.5</v>
      </c>
      <c r="B498" s="106">
        <v>6.1367180001980159E-2</v>
      </c>
      <c r="D498" s="92">
        <f t="shared" si="94"/>
        <v>5.1761499999999998</v>
      </c>
      <c r="E498" s="92">
        <f t="shared" si="95"/>
        <v>6.1367180001980159E-2</v>
      </c>
      <c r="F498" s="36">
        <f t="shared" si="96"/>
        <v>26.7925288225</v>
      </c>
      <c r="G498" s="36">
        <f t="shared" si="97"/>
        <v>138.68214806458337</v>
      </c>
      <c r="H498" s="36">
        <f t="shared" si="98"/>
        <v>717.83960070449325</v>
      </c>
      <c r="I498" s="36">
        <f t="shared" si="99"/>
        <v>0.31764572876724961</v>
      </c>
      <c r="J498" s="36">
        <f t="shared" si="100"/>
        <v>1.644181938958599</v>
      </c>
      <c r="K498" s="36">
        <f t="shared" ca="1" si="101"/>
        <v>6.2467456278326491E-2</v>
      </c>
      <c r="L498" s="36">
        <f t="shared" ca="1" si="102"/>
        <v>1.2106078842905498E-6</v>
      </c>
      <c r="M498" s="36">
        <f t="shared" ca="1" si="103"/>
        <v>3658876468.1898856</v>
      </c>
      <c r="N498" s="36">
        <f t="shared" ca="1" si="104"/>
        <v>1027232569.2956548</v>
      </c>
      <c r="O498" s="36">
        <f t="shared" ca="1" si="105"/>
        <v>17351935.798274416</v>
      </c>
      <c r="P498" s="45">
        <f t="shared" ca="1" si="106"/>
        <v>-1.100276276346332E-3</v>
      </c>
    </row>
    <row r="499" spans="1:16" x14ac:dyDescent="0.2">
      <c r="A499" s="106">
        <v>51762</v>
      </c>
      <c r="B499" s="106">
        <v>6.2221840002166573E-2</v>
      </c>
      <c r="D499" s="92">
        <f t="shared" si="94"/>
        <v>5.1761999999999997</v>
      </c>
      <c r="E499" s="92">
        <f t="shared" si="95"/>
        <v>6.2221840002166573E-2</v>
      </c>
      <c r="F499" s="36">
        <f t="shared" si="96"/>
        <v>26.793046439999998</v>
      </c>
      <c r="G499" s="36">
        <f t="shared" si="97"/>
        <v>138.68616698272797</v>
      </c>
      <c r="H499" s="36">
        <f t="shared" si="98"/>
        <v>717.86733753599651</v>
      </c>
      <c r="I499" s="36">
        <f t="shared" si="99"/>
        <v>0.32207268821921459</v>
      </c>
      <c r="J499" s="36">
        <f t="shared" si="100"/>
        <v>1.6671126487602985</v>
      </c>
      <c r="K499" s="36">
        <f t="shared" ca="1" si="101"/>
        <v>6.2468913742145693E-2</v>
      </c>
      <c r="L499" s="36">
        <f t="shared" ca="1" si="102"/>
        <v>6.1045432987269833E-8</v>
      </c>
      <c r="M499" s="36">
        <f t="shared" ca="1" si="103"/>
        <v>3659802106.0084462</v>
      </c>
      <c r="N499" s="36">
        <f t="shared" ca="1" si="104"/>
        <v>1027486111.0486252</v>
      </c>
      <c r="O499" s="36">
        <f t="shared" ca="1" si="105"/>
        <v>17356095.008672949</v>
      </c>
      <c r="P499" s="45">
        <f t="shared" ca="1" si="106"/>
        <v>-2.4707373997912008E-4</v>
      </c>
    </row>
    <row r="500" spans="1:16" x14ac:dyDescent="0.2">
      <c r="A500" s="106">
        <v>51929</v>
      </c>
      <c r="B500" s="106">
        <v>6.285746036155615E-2</v>
      </c>
      <c r="D500" s="92">
        <f t="shared" si="94"/>
        <v>5.1928999999999998</v>
      </c>
      <c r="E500" s="92">
        <f t="shared" si="95"/>
        <v>6.285746036155615E-2</v>
      </c>
      <c r="F500" s="36">
        <f t="shared" si="96"/>
        <v>26.966210409999999</v>
      </c>
      <c r="G500" s="36">
        <f t="shared" si="97"/>
        <v>140.03283403808899</v>
      </c>
      <c r="H500" s="36">
        <f t="shared" si="98"/>
        <v>727.1765038763923</v>
      </c>
      <c r="I500" s="36">
        <f t="shared" si="99"/>
        <v>0.32641250591152493</v>
      </c>
      <c r="J500" s="36">
        <f t="shared" si="100"/>
        <v>1.6950275019479577</v>
      </c>
      <c r="K500" s="36">
        <f t="shared" ca="1" si="101"/>
        <v>6.2956777328850105E-2</v>
      </c>
      <c r="L500" s="36">
        <f t="shared" ca="1" si="102"/>
        <v>9.8638599924685949E-9</v>
      </c>
      <c r="M500" s="36">
        <f t="shared" ca="1" si="103"/>
        <v>3977935685.3126349</v>
      </c>
      <c r="N500" s="36">
        <f t="shared" ca="1" si="104"/>
        <v>1114570888.3940077</v>
      </c>
      <c r="O500" s="36">
        <f t="shared" ca="1" si="105"/>
        <v>18783663.741864618</v>
      </c>
      <c r="P500" s="45">
        <f t="shared" ca="1" si="106"/>
        <v>-9.9316967293955338E-5</v>
      </c>
    </row>
    <row r="501" spans="1:16" x14ac:dyDescent="0.2">
      <c r="A501" s="106">
        <v>51929.5</v>
      </c>
      <c r="B501" s="106">
        <v>6.279045080736978E-2</v>
      </c>
      <c r="D501" s="92">
        <f t="shared" si="94"/>
        <v>5.1929499999999997</v>
      </c>
      <c r="E501" s="92">
        <f t="shared" si="95"/>
        <v>6.279045080736978E-2</v>
      </c>
      <c r="F501" s="36">
        <f t="shared" si="96"/>
        <v>26.966729702499997</v>
      </c>
      <c r="G501" s="36">
        <f t="shared" si="97"/>
        <v>140.03687900859734</v>
      </c>
      <c r="H501" s="36">
        <f t="shared" si="98"/>
        <v>727.20451084769559</v>
      </c>
      <c r="I501" s="36">
        <f t="shared" si="99"/>
        <v>0.32606767152013089</v>
      </c>
      <c r="J501" s="36">
        <f t="shared" si="100"/>
        <v>1.6932531148204637</v>
      </c>
      <c r="K501" s="36">
        <f t="shared" ca="1" si="101"/>
        <v>6.2958241203873458E-2</v>
      </c>
      <c r="L501" s="36">
        <f t="shared" ca="1" si="102"/>
        <v>2.8153617158861514E-8</v>
      </c>
      <c r="M501" s="36">
        <f t="shared" ca="1" si="103"/>
        <v>3978915336.6919227</v>
      </c>
      <c r="N501" s="36">
        <f t="shared" ca="1" si="104"/>
        <v>1114838890.6094253</v>
      </c>
      <c r="O501" s="36">
        <f t="shared" ca="1" si="105"/>
        <v>18788054.073925447</v>
      </c>
      <c r="P501" s="45">
        <f t="shared" ca="1" si="106"/>
        <v>-1.6779039650367811E-4</v>
      </c>
    </row>
    <row r="502" spans="1:16" x14ac:dyDescent="0.2">
      <c r="A502" s="106">
        <v>51933</v>
      </c>
      <c r="B502" s="106">
        <v>6.2848848567227833E-2</v>
      </c>
      <c r="D502" s="92">
        <f t="shared" si="94"/>
        <v>5.1932999999999998</v>
      </c>
      <c r="E502" s="92">
        <f t="shared" si="95"/>
        <v>6.2848848567227833E-2</v>
      </c>
      <c r="F502" s="36">
        <f t="shared" si="96"/>
        <v>26.970364889999999</v>
      </c>
      <c r="G502" s="36">
        <f t="shared" si="97"/>
        <v>140.065195983237</v>
      </c>
      <c r="H502" s="36">
        <f t="shared" si="98"/>
        <v>727.40058229974466</v>
      </c>
      <c r="I502" s="36">
        <f t="shared" si="99"/>
        <v>0.32639292526418429</v>
      </c>
      <c r="J502" s="36">
        <f t="shared" si="100"/>
        <v>1.6950563787744881</v>
      </c>
      <c r="K502" s="36">
        <f t="shared" ca="1" si="101"/>
        <v>6.2968488864898753E-2</v>
      </c>
      <c r="L502" s="36">
        <f t="shared" ca="1" si="102"/>
        <v>1.4313800826786318E-8</v>
      </c>
      <c r="M502" s="36">
        <f t="shared" ca="1" si="103"/>
        <v>3985777486.6436472</v>
      </c>
      <c r="N502" s="36">
        <f t="shared" ca="1" si="104"/>
        <v>1116716134.653929</v>
      </c>
      <c r="O502" s="36">
        <f t="shared" ca="1" si="105"/>
        <v>18818806.028003462</v>
      </c>
      <c r="P502" s="45">
        <f t="shared" ca="1" si="106"/>
        <v>-1.1964029767091988E-4</v>
      </c>
    </row>
    <row r="503" spans="1:16" x14ac:dyDescent="0.2">
      <c r="A503" s="106">
        <v>51933.5</v>
      </c>
      <c r="B503" s="106">
        <v>6.249204276537057E-2</v>
      </c>
      <c r="D503" s="92">
        <f t="shared" si="94"/>
        <v>5.1933499999999997</v>
      </c>
      <c r="E503" s="92">
        <f t="shared" si="95"/>
        <v>6.249204276537057E-2</v>
      </c>
      <c r="F503" s="36">
        <f t="shared" si="96"/>
        <v>26.970884222499997</v>
      </c>
      <c r="G503" s="36">
        <f t="shared" si="97"/>
        <v>140.06924157692035</v>
      </c>
      <c r="H503" s="36">
        <f t="shared" si="98"/>
        <v>727.42859574349927</v>
      </c>
      <c r="I503" s="36">
        <f t="shared" si="99"/>
        <v>0.32454305029553721</v>
      </c>
      <c r="J503" s="36">
        <f t="shared" si="100"/>
        <v>1.685465650252328</v>
      </c>
      <c r="K503" s="36">
        <f t="shared" ca="1" si="101"/>
        <v>6.2969952893025483E-2</v>
      </c>
      <c r="L503" s="36">
        <f t="shared" ca="1" si="102"/>
        <v>2.2839809011513474E-7</v>
      </c>
      <c r="M503" s="36">
        <f t="shared" ca="1" si="103"/>
        <v>3986758449.7281981</v>
      </c>
      <c r="N503" s="36">
        <f t="shared" ca="1" si="104"/>
        <v>1116984487.9302161</v>
      </c>
      <c r="O503" s="36">
        <f t="shared" ca="1" si="105"/>
        <v>18823201.969327014</v>
      </c>
      <c r="P503" s="45">
        <f t="shared" ca="1" si="106"/>
        <v>-4.7791012765491248E-4</v>
      </c>
    </row>
    <row r="504" spans="1:16" x14ac:dyDescent="0.2">
      <c r="A504" s="106">
        <v>51946</v>
      </c>
      <c r="B504" s="106">
        <v>6.2898484495235607E-2</v>
      </c>
      <c r="D504" s="92">
        <f t="shared" si="94"/>
        <v>5.1946000000000003</v>
      </c>
      <c r="E504" s="92">
        <f t="shared" si="95"/>
        <v>6.2898484495235607E-2</v>
      </c>
      <c r="F504" s="36">
        <f t="shared" si="96"/>
        <v>26.983869160000005</v>
      </c>
      <c r="G504" s="36">
        <f t="shared" si="97"/>
        <v>140.17040673853603</v>
      </c>
      <c r="H504" s="36">
        <f t="shared" si="98"/>
        <v>728.12919484399936</v>
      </c>
      <c r="I504" s="36">
        <f t="shared" si="99"/>
        <v>0.32673246755895091</v>
      </c>
      <c r="J504" s="36">
        <f t="shared" si="100"/>
        <v>1.6972444759817265</v>
      </c>
      <c r="K504" s="36">
        <f t="shared" ca="1" si="101"/>
        <v>6.3006559816018756E-2</v>
      </c>
      <c r="L504" s="36">
        <f t="shared" ca="1" si="102"/>
        <v>1.1680274962380599E-8</v>
      </c>
      <c r="M504" s="36">
        <f t="shared" ca="1" si="103"/>
        <v>4011335879.848115</v>
      </c>
      <c r="N504" s="36">
        <f t="shared" ca="1" si="104"/>
        <v>1123707598.7592397</v>
      </c>
      <c r="O504" s="36">
        <f t="shared" ca="1" si="105"/>
        <v>18933328.646404982</v>
      </c>
      <c r="P504" s="45">
        <f t="shared" ca="1" si="106"/>
        <v>-1.0807532078314919E-4</v>
      </c>
    </row>
    <row r="505" spans="1:16" x14ac:dyDescent="0.2">
      <c r="A505" s="106">
        <v>51946.5</v>
      </c>
      <c r="B505" s="106">
        <v>6.253120036853943E-2</v>
      </c>
      <c r="D505" s="92">
        <f t="shared" si="94"/>
        <v>5.1946500000000002</v>
      </c>
      <c r="E505" s="92">
        <f t="shared" si="95"/>
        <v>6.253120036853943E-2</v>
      </c>
      <c r="F505" s="36">
        <f t="shared" si="96"/>
        <v>26.984388622500003</v>
      </c>
      <c r="G505" s="36">
        <f t="shared" si="97"/>
        <v>140.17445435786965</v>
      </c>
      <c r="H505" s="36">
        <f t="shared" si="98"/>
        <v>728.15722933010761</v>
      </c>
      <c r="I505" s="36">
        <f t="shared" si="99"/>
        <v>0.32482769999443334</v>
      </c>
      <c r="J505" s="36">
        <f t="shared" si="100"/>
        <v>1.6873662117760833</v>
      </c>
      <c r="K505" s="36">
        <f t="shared" ca="1" si="101"/>
        <v>6.3008024341731486E-2</v>
      </c>
      <c r="L505" s="36">
        <f t="shared" ca="1" si="102"/>
        <v>2.2736110141065848E-7</v>
      </c>
      <c r="M505" s="36">
        <f t="shared" ca="1" si="103"/>
        <v>4012321113.0454659</v>
      </c>
      <c r="N505" s="36">
        <f t="shared" ca="1" si="104"/>
        <v>1123977094.8412426</v>
      </c>
      <c r="O505" s="36">
        <f t="shared" ca="1" si="105"/>
        <v>18937742.84696012</v>
      </c>
      <c r="P505" s="45">
        <f t="shared" ca="1" si="106"/>
        <v>-4.7682397319205594E-4</v>
      </c>
    </row>
    <row r="506" spans="1:16" x14ac:dyDescent="0.2">
      <c r="A506" s="106">
        <v>51986</v>
      </c>
      <c r="B506" s="106">
        <v>6.2619520002044737E-2</v>
      </c>
      <c r="D506" s="92">
        <f t="shared" si="94"/>
        <v>5.1985999999999999</v>
      </c>
      <c r="E506" s="92">
        <f t="shared" si="95"/>
        <v>6.2619520002044737E-2</v>
      </c>
      <c r="F506" s="36">
        <f t="shared" si="96"/>
        <v>27.025441959999998</v>
      </c>
      <c r="G506" s="36">
        <f t="shared" si="97"/>
        <v>140.49446257325599</v>
      </c>
      <c r="H506" s="36">
        <f t="shared" si="98"/>
        <v>730.37451313332861</v>
      </c>
      <c r="I506" s="36">
        <f t="shared" si="99"/>
        <v>0.32553383668262975</v>
      </c>
      <c r="J506" s="36">
        <f t="shared" si="100"/>
        <v>1.6923202033783189</v>
      </c>
      <c r="K506" s="36">
        <f t="shared" ca="1" si="101"/>
        <v>6.3123782348873198E-2</v>
      </c>
      <c r="L506" s="36">
        <f t="shared" ca="1" si="102"/>
        <v>2.5428051442894626E-7</v>
      </c>
      <c r="M506" s="36">
        <f t="shared" ca="1" si="103"/>
        <v>4090675518.054791</v>
      </c>
      <c r="N506" s="36">
        <f t="shared" ca="1" si="104"/>
        <v>1145406705.5428395</v>
      </c>
      <c r="O506" s="36">
        <f t="shared" ca="1" si="105"/>
        <v>19288692.126173921</v>
      </c>
      <c r="P506" s="45">
        <f t="shared" ca="1" si="106"/>
        <v>-5.0426234682846016E-4</v>
      </c>
    </row>
    <row r="507" spans="1:16" x14ac:dyDescent="0.2">
      <c r="A507" s="106">
        <v>51986</v>
      </c>
      <c r="B507" s="106">
        <v>6.2619520002044737E-2</v>
      </c>
      <c r="D507" s="92">
        <f t="shared" si="94"/>
        <v>5.1985999999999999</v>
      </c>
      <c r="E507" s="92">
        <f t="shared" si="95"/>
        <v>6.2619520002044737E-2</v>
      </c>
      <c r="F507" s="36">
        <f t="shared" si="96"/>
        <v>27.025441959999998</v>
      </c>
      <c r="G507" s="36">
        <f t="shared" si="97"/>
        <v>140.49446257325599</v>
      </c>
      <c r="H507" s="36">
        <f t="shared" si="98"/>
        <v>730.37451313332861</v>
      </c>
      <c r="I507" s="36">
        <f t="shared" si="99"/>
        <v>0.32553383668262975</v>
      </c>
      <c r="J507" s="36">
        <f t="shared" si="100"/>
        <v>1.6923202033783189</v>
      </c>
      <c r="K507" s="36">
        <f t="shared" ca="1" si="101"/>
        <v>6.3123782348873198E-2</v>
      </c>
      <c r="L507" s="36">
        <f t="shared" ca="1" si="102"/>
        <v>2.5428051442894626E-7</v>
      </c>
      <c r="M507" s="36">
        <f t="shared" ca="1" si="103"/>
        <v>4090675518.054791</v>
      </c>
      <c r="N507" s="36">
        <f t="shared" ca="1" si="104"/>
        <v>1145406705.5428395</v>
      </c>
      <c r="O507" s="36">
        <f t="shared" ca="1" si="105"/>
        <v>19288692.126173921</v>
      </c>
      <c r="P507" s="45">
        <f t="shared" ca="1" si="106"/>
        <v>-5.0426234682846016E-4</v>
      </c>
    </row>
    <row r="508" spans="1:16" x14ac:dyDescent="0.2">
      <c r="A508" s="106">
        <v>51986.5</v>
      </c>
      <c r="B508" s="106">
        <v>6.2274179996165913E-2</v>
      </c>
      <c r="D508" s="92">
        <f t="shared" si="94"/>
        <v>5.1986499999999998</v>
      </c>
      <c r="E508" s="92">
        <f t="shared" si="95"/>
        <v>6.2274179996165913E-2</v>
      </c>
      <c r="F508" s="36">
        <f t="shared" si="96"/>
        <v>27.025961822499998</v>
      </c>
      <c r="G508" s="36">
        <f t="shared" si="97"/>
        <v>140.4985164285396</v>
      </c>
      <c r="H508" s="36">
        <f t="shared" si="98"/>
        <v>730.40261243122734</v>
      </c>
      <c r="I508" s="36">
        <f t="shared" si="99"/>
        <v>0.32374166583706793</v>
      </c>
      <c r="J508" s="36">
        <f t="shared" si="100"/>
        <v>1.6830196111038731</v>
      </c>
      <c r="K508" s="36">
        <f t="shared" ca="1" si="101"/>
        <v>6.3125248405619769E-2</v>
      </c>
      <c r="L508" s="36">
        <f t="shared" ca="1" si="102"/>
        <v>7.2431743757031664E-7</v>
      </c>
      <c r="M508" s="36">
        <f t="shared" ca="1" si="103"/>
        <v>4091673958.0033674</v>
      </c>
      <c r="N508" s="36">
        <f t="shared" ca="1" si="104"/>
        <v>1145679735.8023682</v>
      </c>
      <c r="O508" s="36">
        <f t="shared" ca="1" si="105"/>
        <v>19293162.788851999</v>
      </c>
      <c r="P508" s="45">
        <f t="shared" ca="1" si="106"/>
        <v>-8.510684094538562E-4</v>
      </c>
    </row>
    <row r="509" spans="1:16" x14ac:dyDescent="0.2">
      <c r="A509" s="106">
        <v>51986.5</v>
      </c>
      <c r="B509" s="106">
        <v>6.2274179996165913E-2</v>
      </c>
      <c r="D509" s="92">
        <f t="shared" si="94"/>
        <v>5.1986499999999998</v>
      </c>
      <c r="E509" s="92">
        <f t="shared" si="95"/>
        <v>6.2274179996165913E-2</v>
      </c>
      <c r="F509" s="36">
        <f t="shared" si="96"/>
        <v>27.025961822499998</v>
      </c>
      <c r="G509" s="36">
        <f t="shared" si="97"/>
        <v>140.4985164285396</v>
      </c>
      <c r="H509" s="36">
        <f t="shared" si="98"/>
        <v>730.40261243122734</v>
      </c>
      <c r="I509" s="36">
        <f t="shared" si="99"/>
        <v>0.32374166583706793</v>
      </c>
      <c r="J509" s="36">
        <f t="shared" si="100"/>
        <v>1.6830196111038731</v>
      </c>
      <c r="K509" s="36">
        <f t="shared" ca="1" si="101"/>
        <v>6.3125248405619769E-2</v>
      </c>
      <c r="L509" s="36">
        <f t="shared" ca="1" si="102"/>
        <v>7.2431743757031664E-7</v>
      </c>
      <c r="M509" s="36">
        <f t="shared" ca="1" si="103"/>
        <v>4091673958.0033674</v>
      </c>
      <c r="N509" s="36">
        <f t="shared" ca="1" si="104"/>
        <v>1145679735.8023682</v>
      </c>
      <c r="O509" s="36">
        <f t="shared" ca="1" si="105"/>
        <v>19293162.788851999</v>
      </c>
      <c r="P509" s="45">
        <f t="shared" ca="1" si="106"/>
        <v>-8.510684094538562E-4</v>
      </c>
    </row>
    <row r="510" spans="1:16" x14ac:dyDescent="0.2">
      <c r="A510" s="106">
        <v>53182</v>
      </c>
      <c r="B510" s="106">
        <v>6.6656240000156686E-2</v>
      </c>
      <c r="D510" s="92">
        <f t="shared" si="94"/>
        <v>5.3182</v>
      </c>
      <c r="E510" s="92">
        <f t="shared" si="95"/>
        <v>6.6656240000156686E-2</v>
      </c>
      <c r="F510" s="36">
        <f t="shared" si="96"/>
        <v>28.283251240000002</v>
      </c>
      <c r="G510" s="36">
        <f t="shared" si="97"/>
        <v>150.41598674456802</v>
      </c>
      <c r="H510" s="36">
        <f t="shared" si="98"/>
        <v>799.94230070496167</v>
      </c>
      <c r="I510" s="36">
        <f t="shared" si="99"/>
        <v>0.35449121556883328</v>
      </c>
      <c r="J510" s="36">
        <f t="shared" si="100"/>
        <v>1.8852551826381692</v>
      </c>
      <c r="K510" s="36">
        <f t="shared" ca="1" si="101"/>
        <v>6.6685317579821379E-2</v>
      </c>
      <c r="L510" s="36">
        <f t="shared" ca="1" si="102"/>
        <v>8.4550563915660264E-10</v>
      </c>
      <c r="M510" s="36">
        <f t="shared" ca="1" si="103"/>
        <v>6990452342.1726017</v>
      </c>
      <c r="N510" s="36">
        <f t="shared" ca="1" si="104"/>
        <v>1935180994.0462067</v>
      </c>
      <c r="O510" s="36">
        <f t="shared" ca="1" si="105"/>
        <v>32163053.185832351</v>
      </c>
      <c r="P510" s="45">
        <f t="shared" ca="1" si="106"/>
        <v>-2.9077579664693598E-5</v>
      </c>
    </row>
    <row r="511" spans="1:16" x14ac:dyDescent="0.2">
      <c r="A511" s="106">
        <v>53182.5</v>
      </c>
      <c r="B511" s="106">
        <v>6.5510899992659688E-2</v>
      </c>
      <c r="D511" s="92">
        <f t="shared" si="94"/>
        <v>5.3182499999999999</v>
      </c>
      <c r="E511" s="92">
        <f t="shared" si="95"/>
        <v>6.5510899992659688E-2</v>
      </c>
      <c r="F511" s="36">
        <f t="shared" si="96"/>
        <v>28.2837830625</v>
      </c>
      <c r="G511" s="36">
        <f t="shared" si="97"/>
        <v>150.42022927214063</v>
      </c>
      <c r="H511" s="36">
        <f t="shared" si="98"/>
        <v>799.97238432656184</v>
      </c>
      <c r="I511" s="36">
        <f t="shared" si="99"/>
        <v>0.34840334388596239</v>
      </c>
      <c r="J511" s="36">
        <f t="shared" si="100"/>
        <v>1.8528960836215194</v>
      </c>
      <c r="K511" s="36">
        <f t="shared" ca="1" si="101"/>
        <v>6.6686829414479412E-2</v>
      </c>
      <c r="L511" s="36">
        <f t="shared" ca="1" si="102"/>
        <v>1.3828100051012707E-6</v>
      </c>
      <c r="M511" s="36">
        <f t="shared" ca="1" si="103"/>
        <v>6991894778.6348791</v>
      </c>
      <c r="N511" s="36">
        <f t="shared" ca="1" si="104"/>
        <v>1935572593.9082687</v>
      </c>
      <c r="O511" s="36">
        <f t="shared" ca="1" si="105"/>
        <v>32169414.155666858</v>
      </c>
      <c r="P511" s="45">
        <f t="shared" ca="1" si="106"/>
        <v>-1.1759294218197242E-3</v>
      </c>
    </row>
    <row r="512" spans="1:16" x14ac:dyDescent="0.2">
      <c r="A512" s="106">
        <v>53190</v>
      </c>
      <c r="B512" s="106">
        <v>6.6230799995537382E-2</v>
      </c>
      <c r="D512" s="92">
        <f t="shared" si="94"/>
        <v>5.319</v>
      </c>
      <c r="E512" s="92">
        <f t="shared" si="95"/>
        <v>6.6230799995537382E-2</v>
      </c>
      <c r="F512" s="36">
        <f t="shared" si="96"/>
        <v>28.291761000000001</v>
      </c>
      <c r="G512" s="36">
        <f t="shared" si="97"/>
        <v>150.483876759</v>
      </c>
      <c r="H512" s="36">
        <f t="shared" si="98"/>
        <v>800.42374048112106</v>
      </c>
      <c r="I512" s="36">
        <f t="shared" si="99"/>
        <v>0.35228162517626332</v>
      </c>
      <c r="J512" s="36">
        <f t="shared" si="100"/>
        <v>1.8737859643125445</v>
      </c>
      <c r="K512" s="36">
        <f t="shared" ca="1" si="101"/>
        <v>6.670950923090084E-2</v>
      </c>
      <c r="L512" s="36">
        <f t="shared" ca="1" si="102"/>
        <v>2.2916253202226727E-7</v>
      </c>
      <c r="M512" s="36">
        <f t="shared" ca="1" si="103"/>
        <v>7013556078.3960209</v>
      </c>
      <c r="N512" s="36">
        <f t="shared" ca="1" si="104"/>
        <v>1941453190.7308881</v>
      </c>
      <c r="O512" s="36">
        <f t="shared" ca="1" si="105"/>
        <v>32264933.723347791</v>
      </c>
      <c r="P512" s="45">
        <f t="shared" ca="1" si="106"/>
        <v>-4.7870923536345866E-4</v>
      </c>
    </row>
    <row r="513" spans="1:16" x14ac:dyDescent="0.2">
      <c r="A513" s="106">
        <v>53194</v>
      </c>
      <c r="B513" s="106">
        <v>6.6078080002625939E-2</v>
      </c>
      <c r="D513" s="92">
        <f t="shared" si="94"/>
        <v>5.3193999999999999</v>
      </c>
      <c r="E513" s="92">
        <f t="shared" si="95"/>
        <v>6.6078080002625939E-2</v>
      </c>
      <c r="F513" s="36">
        <f t="shared" si="96"/>
        <v>28.296016359999999</v>
      </c>
      <c r="G513" s="36">
        <f t="shared" si="97"/>
        <v>150.51782942538401</v>
      </c>
      <c r="H513" s="36">
        <f t="shared" si="98"/>
        <v>800.66454184538759</v>
      </c>
      <c r="I513" s="36">
        <f t="shared" si="99"/>
        <v>0.3514957387659684</v>
      </c>
      <c r="J513" s="36">
        <f t="shared" si="100"/>
        <v>1.8697464327916924</v>
      </c>
      <c r="K513" s="36">
        <f t="shared" ca="1" si="101"/>
        <v>6.672160689368116E-2</v>
      </c>
      <c r="L513" s="36">
        <f t="shared" ca="1" si="102"/>
        <v>4.1412685951119842E-7</v>
      </c>
      <c r="M513" s="36">
        <f t="shared" ca="1" si="103"/>
        <v>7025127761.843811</v>
      </c>
      <c r="N513" s="36">
        <f t="shared" ca="1" si="104"/>
        <v>1944594571.6166079</v>
      </c>
      <c r="O513" s="36">
        <f t="shared" ca="1" si="105"/>
        <v>32315958.061927754</v>
      </c>
      <c r="P513" s="45">
        <f t="shared" ca="1" si="106"/>
        <v>-6.435268910552211E-4</v>
      </c>
    </row>
    <row r="514" spans="1:16" x14ac:dyDescent="0.2">
      <c r="A514" s="106">
        <v>53237.5</v>
      </c>
      <c r="B514" s="106">
        <v>6.5523500001290813E-2</v>
      </c>
      <c r="D514" s="92">
        <f t="shared" si="94"/>
        <v>5.3237500000000004</v>
      </c>
      <c r="E514" s="92">
        <f t="shared" si="95"/>
        <v>6.5523500001290813E-2</v>
      </c>
      <c r="F514" s="36">
        <f t="shared" si="96"/>
        <v>28.342314062500005</v>
      </c>
      <c r="G514" s="36">
        <f t="shared" si="97"/>
        <v>150.88739449023441</v>
      </c>
      <c r="H514" s="36">
        <f t="shared" si="98"/>
        <v>803.28676641738559</v>
      </c>
      <c r="I514" s="36">
        <f t="shared" si="99"/>
        <v>0.34883073313187202</v>
      </c>
      <c r="J514" s="36">
        <f t="shared" si="100"/>
        <v>1.8570876155108038</v>
      </c>
      <c r="K514" s="36">
        <f t="shared" ca="1" si="101"/>
        <v>6.6853248063883486E-2</v>
      </c>
      <c r="L514" s="36">
        <f t="shared" ca="1" si="102"/>
        <v>1.7682299099689668E-6</v>
      </c>
      <c r="M514" s="36">
        <f t="shared" ca="1" si="103"/>
        <v>7151825526.8421297</v>
      </c>
      <c r="N514" s="36">
        <f t="shared" ca="1" si="104"/>
        <v>1978985199.0717747</v>
      </c>
      <c r="O514" s="36">
        <f t="shared" ca="1" si="105"/>
        <v>32874477.853374429</v>
      </c>
      <c r="P514" s="45">
        <f t="shared" ca="1" si="106"/>
        <v>-1.3297480625926728E-3</v>
      </c>
    </row>
    <row r="515" spans="1:16" x14ac:dyDescent="0.2">
      <c r="A515" s="106">
        <v>53238</v>
      </c>
      <c r="B515" s="106">
        <v>6.6778159998648334E-2</v>
      </c>
      <c r="D515" s="92">
        <f t="shared" si="94"/>
        <v>5.3238000000000003</v>
      </c>
      <c r="E515" s="92">
        <f t="shared" si="95"/>
        <v>6.6778159998648334E-2</v>
      </c>
      <c r="F515" s="36">
        <f t="shared" si="96"/>
        <v>28.342846440000002</v>
      </c>
      <c r="G515" s="36">
        <f t="shared" si="97"/>
        <v>150.89164587727203</v>
      </c>
      <c r="H515" s="36">
        <f t="shared" si="98"/>
        <v>803.31694432142081</v>
      </c>
      <c r="I515" s="36">
        <f t="shared" si="99"/>
        <v>0.35551356820080404</v>
      </c>
      <c r="J515" s="36">
        <f t="shared" si="100"/>
        <v>1.8926831343874406</v>
      </c>
      <c r="K515" s="36">
        <f t="shared" ca="1" si="101"/>
        <v>6.6854762022850955E-2</v>
      </c>
      <c r="L515" s="36">
        <f t="shared" ca="1" si="102"/>
        <v>5.8678701119389451E-9</v>
      </c>
      <c r="M515" s="36">
        <f t="shared" ca="1" si="103"/>
        <v>7153290959.0404549</v>
      </c>
      <c r="N515" s="36">
        <f t="shared" ca="1" si="104"/>
        <v>1979382928.9770432</v>
      </c>
      <c r="O515" s="36">
        <f t="shared" ca="1" si="105"/>
        <v>32880936.374920174</v>
      </c>
      <c r="P515" s="45">
        <f t="shared" ca="1" si="106"/>
        <v>-7.6602024202621077E-5</v>
      </c>
    </row>
    <row r="516" spans="1:16" x14ac:dyDescent="0.2">
      <c r="A516" s="106">
        <v>53241</v>
      </c>
      <c r="B516" s="106">
        <v>6.7406119997031055E-2</v>
      </c>
      <c r="D516" s="92">
        <f t="shared" si="94"/>
        <v>5.3240999999999996</v>
      </c>
      <c r="E516" s="92">
        <f t="shared" si="95"/>
        <v>6.7406119997031055E-2</v>
      </c>
      <c r="F516" s="36">
        <f t="shared" si="96"/>
        <v>28.346040809999995</v>
      </c>
      <c r="G516" s="36">
        <f t="shared" si="97"/>
        <v>150.91715587652095</v>
      </c>
      <c r="H516" s="36">
        <f t="shared" si="98"/>
        <v>803.49802960218517</v>
      </c>
      <c r="I516" s="36">
        <f t="shared" si="99"/>
        <v>0.35887692347619299</v>
      </c>
      <c r="J516" s="36">
        <f t="shared" si="100"/>
        <v>1.910696628279599</v>
      </c>
      <c r="K516" s="36">
        <f t="shared" ca="1" si="101"/>
        <v>6.6863846178552205E-2</v>
      </c>
      <c r="L516" s="36">
        <f t="shared" ca="1" si="102"/>
        <v>2.940608942076328E-7</v>
      </c>
      <c r="M516" s="36">
        <f t="shared" ca="1" si="103"/>
        <v>7162087924.3441305</v>
      </c>
      <c r="N516" s="36">
        <f t="shared" ca="1" si="104"/>
        <v>1981770473.804647</v>
      </c>
      <c r="O516" s="36">
        <f t="shared" ca="1" si="105"/>
        <v>32919706.048490714</v>
      </c>
      <c r="P516" s="45">
        <f t="shared" ca="1" si="106"/>
        <v>5.4227381847885003E-4</v>
      </c>
    </row>
    <row r="517" spans="1:16" x14ac:dyDescent="0.2">
      <c r="A517" s="106">
        <v>53241.5</v>
      </c>
      <c r="B517" s="106">
        <v>6.3760779994481709E-2</v>
      </c>
      <c r="D517" s="92">
        <f t="shared" si="94"/>
        <v>5.3241500000000004</v>
      </c>
      <c r="E517" s="92">
        <f t="shared" si="95"/>
        <v>6.3760779994481709E-2</v>
      </c>
      <c r="F517" s="36">
        <f t="shared" si="96"/>
        <v>28.346573222500005</v>
      </c>
      <c r="G517" s="36">
        <f t="shared" si="97"/>
        <v>150.92140782257343</v>
      </c>
      <c r="H517" s="36">
        <f t="shared" si="98"/>
        <v>803.52821345855432</v>
      </c>
      <c r="I517" s="36">
        <f t="shared" si="99"/>
        <v>0.33947195680761982</v>
      </c>
      <c r="J517" s="36">
        <f t="shared" si="100"/>
        <v>1.8073996188372892</v>
      </c>
      <c r="K517" s="36">
        <f t="shared" ca="1" si="101"/>
        <v>6.686536027148518E-2</v>
      </c>
      <c r="L517" s="36">
        <f t="shared" ca="1" si="102"/>
        <v>9.6384186963589505E-6</v>
      </c>
      <c r="M517" s="36">
        <f t="shared" ca="1" si="103"/>
        <v>7163554814.0802298</v>
      </c>
      <c r="N517" s="36">
        <f t="shared" ca="1" si="104"/>
        <v>1982168592.2189627</v>
      </c>
      <c r="O517" s="36">
        <f t="shared" ca="1" si="105"/>
        <v>32926170.752152618</v>
      </c>
      <c r="P517" s="45">
        <f t="shared" ca="1" si="106"/>
        <v>-3.1045802770034714E-3</v>
      </c>
    </row>
    <row r="518" spans="1:16" x14ac:dyDescent="0.2">
      <c r="A518" s="106">
        <v>53242</v>
      </c>
      <c r="B518" s="106">
        <v>6.6715439992549364E-2</v>
      </c>
      <c r="D518" s="92">
        <f t="shared" si="94"/>
        <v>5.3242000000000003</v>
      </c>
      <c r="E518" s="92">
        <f t="shared" si="95"/>
        <v>6.6715439992549364E-2</v>
      </c>
      <c r="F518" s="36">
        <f t="shared" si="96"/>
        <v>28.347105640000002</v>
      </c>
      <c r="G518" s="36">
        <f t="shared" si="97"/>
        <v>150.92565984848801</v>
      </c>
      <c r="H518" s="36">
        <f t="shared" si="98"/>
        <v>803.55839816531989</v>
      </c>
      <c r="I518" s="36">
        <f t="shared" si="99"/>
        <v>0.35520634560833136</v>
      </c>
      <c r="J518" s="36">
        <f t="shared" si="100"/>
        <v>1.8911896252878779</v>
      </c>
      <c r="K518" s="36">
        <f t="shared" ca="1" si="101"/>
        <v>6.6866874383556041E-2</v>
      </c>
      <c r="L518" s="36">
        <f t="shared" ca="1" si="102"/>
        <v>2.2932374779563236E-8</v>
      </c>
      <c r="M518" s="36">
        <f t="shared" ca="1" si="103"/>
        <v>7165021912.1073961</v>
      </c>
      <c r="N518" s="36">
        <f t="shared" ca="1" si="104"/>
        <v>1982566766.1532421</v>
      </c>
      <c r="O518" s="36">
        <f t="shared" ca="1" si="105"/>
        <v>32932636.339266755</v>
      </c>
      <c r="P518" s="45">
        <f t="shared" ca="1" si="106"/>
        <v>-1.5143439100667733E-4</v>
      </c>
    </row>
    <row r="519" spans="1:16" x14ac:dyDescent="0.2">
      <c r="A519" s="106">
        <v>53270.5</v>
      </c>
      <c r="B519" s="106">
        <v>6.6031059999659192E-2</v>
      </c>
      <c r="D519" s="92">
        <f t="shared" si="94"/>
        <v>5.3270499999999998</v>
      </c>
      <c r="E519" s="92">
        <f t="shared" si="95"/>
        <v>6.6031059999659192E-2</v>
      </c>
      <c r="F519" s="36">
        <f t="shared" si="96"/>
        <v>28.3774617025</v>
      </c>
      <c r="G519" s="36">
        <f t="shared" si="97"/>
        <v>151.16815736230262</v>
      </c>
      <c r="H519" s="36">
        <f t="shared" si="98"/>
        <v>805.28033267685419</v>
      </c>
      <c r="I519" s="36">
        <f t="shared" si="99"/>
        <v>0.35175075817118451</v>
      </c>
      <c r="J519" s="36">
        <f t="shared" si="100"/>
        <v>1.8737938763158084</v>
      </c>
      <c r="K519" s="36">
        <f t="shared" ca="1" si="101"/>
        <v>6.6953210406581878E-2</v>
      </c>
      <c r="L519" s="36">
        <f t="shared" ca="1" si="102"/>
        <v>8.5036137298767642E-7</v>
      </c>
      <c r="M519" s="36">
        <f t="shared" ca="1" si="103"/>
        <v>7248991385.0667238</v>
      </c>
      <c r="N519" s="36">
        <f t="shared" ca="1" si="104"/>
        <v>2005354607.2141712</v>
      </c>
      <c r="O519" s="36">
        <f t="shared" ca="1" si="105"/>
        <v>33302637.534499254</v>
      </c>
      <c r="P519" s="45">
        <f t="shared" ca="1" si="106"/>
        <v>-9.2215040692268657E-4</v>
      </c>
    </row>
    <row r="520" spans="1:16" x14ac:dyDescent="0.2">
      <c r="A520" s="106">
        <v>53270.5</v>
      </c>
      <c r="B520" s="106">
        <v>6.6031059999659192E-2</v>
      </c>
      <c r="D520" s="92">
        <f t="shared" si="94"/>
        <v>5.3270499999999998</v>
      </c>
      <c r="E520" s="92">
        <f t="shared" si="95"/>
        <v>6.6031059999659192E-2</v>
      </c>
      <c r="F520" s="36">
        <f t="shared" si="96"/>
        <v>28.3774617025</v>
      </c>
      <c r="G520" s="36">
        <f t="shared" si="97"/>
        <v>151.16815736230262</v>
      </c>
      <c r="H520" s="36">
        <f t="shared" si="98"/>
        <v>805.28033267685419</v>
      </c>
      <c r="I520" s="36">
        <f t="shared" si="99"/>
        <v>0.35175075817118451</v>
      </c>
      <c r="J520" s="36">
        <f t="shared" si="100"/>
        <v>1.8737938763158084</v>
      </c>
      <c r="K520" s="36">
        <f t="shared" ca="1" si="101"/>
        <v>6.6953210406581878E-2</v>
      </c>
      <c r="L520" s="36">
        <f t="shared" ca="1" si="102"/>
        <v>8.5036137298767642E-7</v>
      </c>
      <c r="M520" s="36">
        <f t="shared" ca="1" si="103"/>
        <v>7248991385.0667238</v>
      </c>
      <c r="N520" s="36">
        <f t="shared" ca="1" si="104"/>
        <v>2005354607.2141712</v>
      </c>
      <c r="O520" s="36">
        <f t="shared" ca="1" si="105"/>
        <v>33302637.534499254</v>
      </c>
      <c r="P520" s="45">
        <f t="shared" ca="1" si="106"/>
        <v>-9.2215040692268657E-4</v>
      </c>
    </row>
    <row r="521" spans="1:16" x14ac:dyDescent="0.2">
      <c r="A521" s="106">
        <v>53271</v>
      </c>
      <c r="B521" s="106">
        <v>6.7185719999542926E-2</v>
      </c>
      <c r="D521" s="92">
        <f t="shared" si="94"/>
        <v>5.3270999999999997</v>
      </c>
      <c r="E521" s="92">
        <f t="shared" si="95"/>
        <v>6.7185719999542926E-2</v>
      </c>
      <c r="F521" s="36">
        <f t="shared" si="96"/>
        <v>28.377994409999996</v>
      </c>
      <c r="G521" s="36">
        <f t="shared" si="97"/>
        <v>151.17241402151097</v>
      </c>
      <c r="H521" s="36">
        <f t="shared" si="98"/>
        <v>805.31056673399098</v>
      </c>
      <c r="I521" s="36">
        <f t="shared" si="99"/>
        <v>0.3579050490095651</v>
      </c>
      <c r="J521" s="36">
        <f t="shared" si="100"/>
        <v>1.9065959865788542</v>
      </c>
      <c r="K521" s="36">
        <f t="shared" ca="1" si="101"/>
        <v>6.6954725628652262E-2</v>
      </c>
      <c r="L521" s="36">
        <f t="shared" ca="1" si="102"/>
        <v>5.3358399383173484E-8</v>
      </c>
      <c r="M521" s="36">
        <f t="shared" ca="1" si="103"/>
        <v>7250470594.5238247</v>
      </c>
      <c r="N521" s="36">
        <f t="shared" ca="1" si="104"/>
        <v>2005756009.3227651</v>
      </c>
      <c r="O521" s="36">
        <f t="shared" ca="1" si="105"/>
        <v>33309154.487292156</v>
      </c>
      <c r="P521" s="45">
        <f t="shared" ca="1" si="106"/>
        <v>2.3099437089066366E-4</v>
      </c>
    </row>
    <row r="522" spans="1:16" x14ac:dyDescent="0.2">
      <c r="A522" s="106">
        <v>53271</v>
      </c>
      <c r="B522" s="106">
        <v>6.7185719999542926E-2</v>
      </c>
      <c r="D522" s="92">
        <f t="shared" si="94"/>
        <v>5.3270999999999997</v>
      </c>
      <c r="E522" s="92">
        <f t="shared" si="95"/>
        <v>6.7185719999542926E-2</v>
      </c>
      <c r="F522" s="36">
        <f t="shared" si="96"/>
        <v>28.377994409999996</v>
      </c>
      <c r="G522" s="36">
        <f t="shared" si="97"/>
        <v>151.17241402151097</v>
      </c>
      <c r="H522" s="36">
        <f t="shared" si="98"/>
        <v>805.31056673399098</v>
      </c>
      <c r="I522" s="36">
        <f t="shared" si="99"/>
        <v>0.3579050490095651</v>
      </c>
      <c r="J522" s="36">
        <f t="shared" si="100"/>
        <v>1.9065959865788542</v>
      </c>
      <c r="K522" s="36">
        <f t="shared" ca="1" si="101"/>
        <v>6.6954725628652262E-2</v>
      </c>
      <c r="L522" s="36">
        <f t="shared" ca="1" si="102"/>
        <v>5.3358399383173484E-8</v>
      </c>
      <c r="M522" s="36">
        <f t="shared" ca="1" si="103"/>
        <v>7250470594.5238247</v>
      </c>
      <c r="N522" s="36">
        <f t="shared" ca="1" si="104"/>
        <v>2005756009.3227651</v>
      </c>
      <c r="O522" s="36">
        <f t="shared" ca="1" si="105"/>
        <v>33309154.487292156</v>
      </c>
      <c r="P522" s="45">
        <f t="shared" ca="1" si="106"/>
        <v>2.3099437089066366E-4</v>
      </c>
    </row>
    <row r="523" spans="1:16" x14ac:dyDescent="0.2">
      <c r="A523" s="106">
        <v>53596</v>
      </c>
      <c r="B523" s="106">
        <v>6.77147199967294E-2</v>
      </c>
      <c r="D523" s="92">
        <f t="shared" si="94"/>
        <v>5.3596000000000004</v>
      </c>
      <c r="E523" s="92">
        <f t="shared" si="95"/>
        <v>6.77147199967294E-2</v>
      </c>
      <c r="F523" s="36">
        <f t="shared" si="96"/>
        <v>28.725312160000005</v>
      </c>
      <c r="G523" s="36">
        <f t="shared" si="97"/>
        <v>153.95618305273604</v>
      </c>
      <c r="H523" s="36">
        <f t="shared" si="98"/>
        <v>825.14355868944415</v>
      </c>
      <c r="I523" s="36">
        <f t="shared" si="99"/>
        <v>0.36292381329447093</v>
      </c>
      <c r="J523" s="36">
        <f t="shared" si="100"/>
        <v>1.9451264697330466</v>
      </c>
      <c r="K523" s="36">
        <f t="shared" ca="1" si="101"/>
        <v>6.7943669080436836E-2</v>
      </c>
      <c r="L523" s="36">
        <f t="shared" ca="1" si="102"/>
        <v>5.2417682930474511E-8</v>
      </c>
      <c r="M523" s="36">
        <f t="shared" ca="1" si="103"/>
        <v>8257072661.6090517</v>
      </c>
      <c r="N523" s="36">
        <f t="shared" ca="1" si="104"/>
        <v>2278688579.8716459</v>
      </c>
      <c r="O523" s="36">
        <f t="shared" ca="1" si="105"/>
        <v>37736387.384144291</v>
      </c>
      <c r="P523" s="45">
        <f t="shared" ca="1" si="106"/>
        <v>-2.2894908370743594E-4</v>
      </c>
    </row>
    <row r="524" spans="1:16" x14ac:dyDescent="0.2">
      <c r="A524" s="106">
        <v>53596</v>
      </c>
      <c r="B524" s="106">
        <v>6.8064719998801593E-2</v>
      </c>
      <c r="D524" s="92">
        <f t="shared" si="94"/>
        <v>5.3596000000000004</v>
      </c>
      <c r="E524" s="92">
        <f t="shared" si="95"/>
        <v>6.8064719998801593E-2</v>
      </c>
      <c r="F524" s="36">
        <f t="shared" si="96"/>
        <v>28.725312160000005</v>
      </c>
      <c r="G524" s="36">
        <f t="shared" si="97"/>
        <v>153.95618305273604</v>
      </c>
      <c r="H524" s="36">
        <f t="shared" si="98"/>
        <v>825.14355868944415</v>
      </c>
      <c r="I524" s="36">
        <f t="shared" si="99"/>
        <v>0.36479967330557705</v>
      </c>
      <c r="J524" s="36">
        <f t="shared" si="100"/>
        <v>1.955180329048571</v>
      </c>
      <c r="K524" s="36">
        <f t="shared" ca="1" si="101"/>
        <v>6.7943669080436836E-2</v>
      </c>
      <c r="L524" s="36">
        <f t="shared" ca="1" si="102"/>
        <v>1.4653324836951012E-8</v>
      </c>
      <c r="M524" s="36">
        <f t="shared" ca="1" si="103"/>
        <v>8257072661.6090517</v>
      </c>
      <c r="N524" s="36">
        <f t="shared" ca="1" si="104"/>
        <v>2278688579.8716459</v>
      </c>
      <c r="O524" s="36">
        <f t="shared" ca="1" si="105"/>
        <v>37736387.384144291</v>
      </c>
      <c r="P524" s="45">
        <f t="shared" ca="1" si="106"/>
        <v>1.2105091836475679E-4</v>
      </c>
    </row>
    <row r="525" spans="1:16" x14ac:dyDescent="0.2">
      <c r="A525" s="106">
        <v>53596.5</v>
      </c>
      <c r="B525" s="106">
        <v>6.6869380003481638E-2</v>
      </c>
      <c r="D525" s="92">
        <f t="shared" si="94"/>
        <v>5.3596500000000002</v>
      </c>
      <c r="E525" s="92">
        <f t="shared" si="95"/>
        <v>6.6869380003481638E-2</v>
      </c>
      <c r="F525" s="36">
        <f t="shared" si="96"/>
        <v>28.725848122500004</v>
      </c>
      <c r="G525" s="36">
        <f t="shared" si="97"/>
        <v>153.96049188975715</v>
      </c>
      <c r="H525" s="36">
        <f t="shared" si="98"/>
        <v>825.174350356937</v>
      </c>
      <c r="I525" s="36">
        <f t="shared" si="99"/>
        <v>0.35839647253566037</v>
      </c>
      <c r="J525" s="36">
        <f t="shared" si="100"/>
        <v>1.9208796540257522</v>
      </c>
      <c r="K525" s="36">
        <f t="shared" ca="1" si="101"/>
        <v>6.7945196761295026E-2</v>
      </c>
      <c r="L525" s="36">
        <f t="shared" ca="1" si="102"/>
        <v>1.1573816963921115E-6</v>
      </c>
      <c r="M525" s="36">
        <f t="shared" ca="1" si="103"/>
        <v>8258691970.602046</v>
      </c>
      <c r="N525" s="36">
        <f t="shared" ca="1" si="104"/>
        <v>2279127306.3312244</v>
      </c>
      <c r="O525" s="36">
        <f t="shared" ca="1" si="105"/>
        <v>37743497.945367999</v>
      </c>
      <c r="P525" s="45">
        <f t="shared" ca="1" si="106"/>
        <v>-1.0758167578133887E-3</v>
      </c>
    </row>
    <row r="526" spans="1:16" x14ac:dyDescent="0.2">
      <c r="A526" s="106">
        <v>53597</v>
      </c>
      <c r="B526" s="106">
        <v>6.8624040002760012E-2</v>
      </c>
      <c r="D526" s="92">
        <f t="shared" si="94"/>
        <v>5.3597000000000001</v>
      </c>
      <c r="E526" s="92">
        <f t="shared" si="95"/>
        <v>6.8624040002760012E-2</v>
      </c>
      <c r="F526" s="36">
        <f t="shared" si="96"/>
        <v>28.72638409</v>
      </c>
      <c r="G526" s="36">
        <f t="shared" si="97"/>
        <v>153.96480080717299</v>
      </c>
      <c r="H526" s="36">
        <f t="shared" si="98"/>
        <v>825.20514288620507</v>
      </c>
      <c r="I526" s="36">
        <f t="shared" si="99"/>
        <v>0.36780426720279286</v>
      </c>
      <c r="J526" s="36">
        <f t="shared" si="100"/>
        <v>1.9713205309268089</v>
      </c>
      <c r="K526" s="36">
        <f t="shared" ca="1" si="101"/>
        <v>6.7946724461291103E-2</v>
      </c>
      <c r="L526" s="36">
        <f t="shared" ca="1" si="102"/>
        <v>4.5875634271532158E-7</v>
      </c>
      <c r="M526" s="36">
        <f t="shared" ca="1" si="103"/>
        <v>8260311500.7314205</v>
      </c>
      <c r="N526" s="36">
        <f t="shared" ca="1" si="104"/>
        <v>2279566091.6797161</v>
      </c>
      <c r="O526" s="36">
        <f t="shared" ca="1" si="105"/>
        <v>37750609.442767188</v>
      </c>
      <c r="P526" s="45">
        <f t="shared" ca="1" si="106"/>
        <v>6.7731554146890915E-4</v>
      </c>
    </row>
    <row r="527" spans="1:16" x14ac:dyDescent="0.2">
      <c r="A527" s="106">
        <v>54388.5</v>
      </c>
      <c r="B527" s="106">
        <v>7.0050819995230995E-2</v>
      </c>
      <c r="D527" s="92">
        <f t="shared" si="94"/>
        <v>5.4388500000000004</v>
      </c>
      <c r="E527" s="92">
        <f t="shared" si="95"/>
        <v>7.0050819995230995E-2</v>
      </c>
      <c r="F527" s="36">
        <f t="shared" si="96"/>
        <v>29.581089322500006</v>
      </c>
      <c r="G527" s="36">
        <f t="shared" si="97"/>
        <v>160.88710766167918</v>
      </c>
      <c r="H527" s="36">
        <f t="shared" si="98"/>
        <v>875.04084550572384</v>
      </c>
      <c r="I527" s="36">
        <f t="shared" si="99"/>
        <v>0.38099590233106212</v>
      </c>
      <c r="J527" s="36">
        <f t="shared" si="100"/>
        <v>2.0721795633932976</v>
      </c>
      <c r="K527" s="36">
        <f t="shared" ca="1" si="101"/>
        <v>7.0389067457974103E-2</v>
      </c>
      <c r="L527" s="36">
        <f t="shared" ca="1" si="102"/>
        <v>1.1441134605214994E-7</v>
      </c>
      <c r="M527" s="36">
        <f t="shared" ca="1" si="103"/>
        <v>11113609820.677515</v>
      </c>
      <c r="N527" s="36">
        <f t="shared" ca="1" si="104"/>
        <v>3051228335.8751321</v>
      </c>
      <c r="O527" s="36">
        <f t="shared" ca="1" si="105"/>
        <v>50232416.876058847</v>
      </c>
      <c r="P527" s="45">
        <f t="shared" ca="1" si="106"/>
        <v>-3.3824746274310757E-4</v>
      </c>
    </row>
    <row r="528" spans="1:16" x14ac:dyDescent="0.2">
      <c r="A528" s="106">
        <v>54444</v>
      </c>
      <c r="B528" s="106">
        <v>7.0418080002127681E-2</v>
      </c>
      <c r="D528" s="92">
        <f t="shared" si="94"/>
        <v>5.4443999999999999</v>
      </c>
      <c r="E528" s="92">
        <f t="shared" si="95"/>
        <v>7.0418080002127681E-2</v>
      </c>
      <c r="F528" s="36">
        <f t="shared" si="96"/>
        <v>29.64149136</v>
      </c>
      <c r="G528" s="36">
        <f t="shared" si="97"/>
        <v>161.38013556038399</v>
      </c>
      <c r="H528" s="36">
        <f t="shared" si="98"/>
        <v>878.61801004495464</v>
      </c>
      <c r="I528" s="36">
        <f t="shared" si="99"/>
        <v>0.38338419476358393</v>
      </c>
      <c r="J528" s="36">
        <f t="shared" si="100"/>
        <v>2.0872969099708563</v>
      </c>
      <c r="K528" s="36">
        <f t="shared" ca="1" si="101"/>
        <v>7.0562123900709595E-2</v>
      </c>
      <c r="L528" s="36">
        <f t="shared" ca="1" si="102"/>
        <v>2.0748644718676637E-8</v>
      </c>
      <c r="M528" s="36">
        <f t="shared" ca="1" si="103"/>
        <v>11336403915.601454</v>
      </c>
      <c r="N528" s="36">
        <f t="shared" ca="1" si="104"/>
        <v>3111379826.03093</v>
      </c>
      <c r="O528" s="36">
        <f t="shared" ca="1" si="105"/>
        <v>51203572.139137305</v>
      </c>
      <c r="P528" s="45">
        <f t="shared" ca="1" si="106"/>
        <v>-1.4404389858191369E-4</v>
      </c>
    </row>
    <row r="529" spans="1:16" x14ac:dyDescent="0.2">
      <c r="A529" s="106">
        <v>54444.5</v>
      </c>
      <c r="B529" s="106">
        <v>7.0172740000998601E-2</v>
      </c>
      <c r="D529" s="92">
        <f t="shared" si="94"/>
        <v>5.4444499999999998</v>
      </c>
      <c r="E529" s="92">
        <f t="shared" si="95"/>
        <v>7.0172740000998601E-2</v>
      </c>
      <c r="F529" s="36">
        <f t="shared" si="96"/>
        <v>29.642035802499997</v>
      </c>
      <c r="G529" s="36">
        <f t="shared" si="97"/>
        <v>161.3845818249211</v>
      </c>
      <c r="H529" s="36">
        <f t="shared" si="98"/>
        <v>878.65028651669161</v>
      </c>
      <c r="I529" s="36">
        <f t="shared" si="99"/>
        <v>0.38205197429843685</v>
      </c>
      <c r="J529" s="36">
        <f t="shared" si="100"/>
        <v>2.0800628714691243</v>
      </c>
      <c r="K529" s="36">
        <f t="shared" ca="1" si="101"/>
        <v>7.0563684039484958E-2</v>
      </c>
      <c r="L529" s="36">
        <f t="shared" ca="1" si="102"/>
        <v>1.5283724122802231E-7</v>
      </c>
      <c r="M529" s="36">
        <f t="shared" ca="1" si="103"/>
        <v>11338425211.096304</v>
      </c>
      <c r="N529" s="36">
        <f t="shared" ca="1" si="104"/>
        <v>3111925489.8610635</v>
      </c>
      <c r="O529" s="36">
        <f t="shared" ca="1" si="105"/>
        <v>51212380.917583503</v>
      </c>
      <c r="P529" s="45">
        <f t="shared" ca="1" si="106"/>
        <v>-3.9094403848635717E-4</v>
      </c>
    </row>
    <row r="530" spans="1:16" x14ac:dyDescent="0.2">
      <c r="A530" s="106">
        <v>54461.5</v>
      </c>
      <c r="B530" s="106">
        <v>7.0231179997790605E-2</v>
      </c>
      <c r="D530" s="92">
        <f t="shared" si="94"/>
        <v>5.4461500000000003</v>
      </c>
      <c r="E530" s="92">
        <f t="shared" si="95"/>
        <v>7.0231179997790605E-2</v>
      </c>
      <c r="F530" s="36">
        <f t="shared" si="96"/>
        <v>29.660549822500002</v>
      </c>
      <c r="G530" s="36">
        <f t="shared" si="97"/>
        <v>161.5358034158084</v>
      </c>
      <c r="H530" s="36">
        <f t="shared" si="98"/>
        <v>879.74821577300486</v>
      </c>
      <c r="I530" s="36">
        <f t="shared" si="99"/>
        <v>0.38248954094496734</v>
      </c>
      <c r="J530" s="36">
        <f t="shared" si="100"/>
        <v>2.0830954134174342</v>
      </c>
      <c r="K530" s="36">
        <f t="shared" ca="1" si="101"/>
        <v>7.0616740144911025E-2</v>
      </c>
      <c r="L530" s="36">
        <f t="shared" ca="1" si="102"/>
        <v>1.4865662704751998E-7</v>
      </c>
      <c r="M530" s="36">
        <f t="shared" ca="1" si="103"/>
        <v>11407300076.65177</v>
      </c>
      <c r="N530" s="36">
        <f t="shared" ca="1" si="104"/>
        <v>3130518142.4299746</v>
      </c>
      <c r="O530" s="36">
        <f t="shared" ca="1" si="105"/>
        <v>51512515.290068746</v>
      </c>
      <c r="P530" s="45">
        <f t="shared" ca="1" si="106"/>
        <v>-3.8556014712042008E-4</v>
      </c>
    </row>
    <row r="531" spans="1:16" x14ac:dyDescent="0.2">
      <c r="A531" s="106">
        <v>54623.5</v>
      </c>
      <c r="B531" s="106">
        <v>7.0941019999736454E-2</v>
      </c>
      <c r="D531" s="92">
        <f t="shared" si="94"/>
        <v>5.4623499999999998</v>
      </c>
      <c r="E531" s="92">
        <f t="shared" si="95"/>
        <v>7.0941019999736454E-2</v>
      </c>
      <c r="F531" s="36">
        <f t="shared" si="96"/>
        <v>29.837267522499999</v>
      </c>
      <c r="G531" s="36">
        <f t="shared" si="97"/>
        <v>162.98159825152786</v>
      </c>
      <c r="H531" s="36">
        <f t="shared" si="98"/>
        <v>890.26253320923331</v>
      </c>
      <c r="I531" s="36">
        <f t="shared" si="99"/>
        <v>0.38750468059556042</v>
      </c>
      <c r="J531" s="36">
        <f t="shared" si="100"/>
        <v>2.1166861920511595</v>
      </c>
      <c r="K531" s="36">
        <f t="shared" ca="1" si="101"/>
        <v>7.1123443543121959E-2</v>
      </c>
      <c r="L531" s="36">
        <f t="shared" ca="1" si="102"/>
        <v>3.3278349181322957E-8</v>
      </c>
      <c r="M531" s="36">
        <f t="shared" ca="1" si="103"/>
        <v>12078473771.097651</v>
      </c>
      <c r="N531" s="36">
        <f t="shared" ca="1" si="104"/>
        <v>3311637755.4880447</v>
      </c>
      <c r="O531" s="36">
        <f t="shared" ca="1" si="105"/>
        <v>54435159.839076445</v>
      </c>
      <c r="P531" s="45">
        <f t="shared" ca="1" si="106"/>
        <v>-1.8242354338550426E-4</v>
      </c>
    </row>
    <row r="532" spans="1:16" x14ac:dyDescent="0.2">
      <c r="A532" s="106">
        <v>54632</v>
      </c>
      <c r="B532" s="106">
        <v>7.0370239998737816E-2</v>
      </c>
      <c r="D532" s="92">
        <f t="shared" si="94"/>
        <v>5.4631999999999996</v>
      </c>
      <c r="E532" s="92">
        <f t="shared" si="95"/>
        <v>7.0370239998737816E-2</v>
      </c>
      <c r="F532" s="36">
        <f t="shared" si="96"/>
        <v>29.846554239999996</v>
      </c>
      <c r="G532" s="36">
        <f t="shared" si="97"/>
        <v>163.05769512396796</v>
      </c>
      <c r="H532" s="36">
        <f t="shared" si="98"/>
        <v>890.81680000126175</v>
      </c>
      <c r="I532" s="36">
        <f t="shared" si="99"/>
        <v>0.38444669516110441</v>
      </c>
      <c r="J532" s="36">
        <f t="shared" si="100"/>
        <v>2.1003091850041455</v>
      </c>
      <c r="K532" s="36">
        <f t="shared" ca="1" si="101"/>
        <v>7.1150085303803678E-2</v>
      </c>
      <c r="L532" s="36">
        <f t="shared" ca="1" si="102"/>
        <v>6.081586998332684E-7</v>
      </c>
      <c r="M532" s="36">
        <f t="shared" ca="1" si="103"/>
        <v>12114438308.24321</v>
      </c>
      <c r="N532" s="36">
        <f t="shared" ca="1" si="104"/>
        <v>3321339852.7678385</v>
      </c>
      <c r="O532" s="36">
        <f t="shared" ca="1" si="105"/>
        <v>54591663.292181529</v>
      </c>
      <c r="P532" s="45">
        <f t="shared" ca="1" si="106"/>
        <v>-7.7984530506586269E-4</v>
      </c>
    </row>
    <row r="533" spans="1:16" x14ac:dyDescent="0.2">
      <c r="A533" s="106">
        <v>54769</v>
      </c>
      <c r="B533" s="106">
        <v>7.1147080001537688E-2</v>
      </c>
      <c r="D533" s="92">
        <f t="shared" si="94"/>
        <v>5.4768999999999997</v>
      </c>
      <c r="E533" s="92">
        <f t="shared" si="95"/>
        <v>7.1147080001537688E-2</v>
      </c>
      <c r="F533" s="36">
        <f t="shared" si="96"/>
        <v>29.996433609999997</v>
      </c>
      <c r="G533" s="36">
        <f>D533*F533</f>
        <v>164.28746723860897</v>
      </c>
      <c r="H533" s="36">
        <f t="shared" si="98"/>
        <v>899.78602931913747</v>
      </c>
      <c r="I533" s="36">
        <f t="shared" si="99"/>
        <v>0.38966544246042173</v>
      </c>
      <c r="J533" s="36">
        <f>I533*D533</f>
        <v>2.1341586618114836</v>
      </c>
      <c r="K533" s="36">
        <f t="shared" ca="1" si="101"/>
        <v>7.1580250771068082E-2</v>
      </c>
      <c r="L533" s="36">
        <f ca="1">+(K533-E533)^2</f>
        <v>1.8763691557555403E-7</v>
      </c>
      <c r="M533" s="36">
        <f t="shared" ca="1" si="103"/>
        <v>12704560741.071476</v>
      </c>
      <c r="N533" s="36">
        <f ca="1">(-M$2+M$4*D533-M$5*F533)^2</f>
        <v>3480493048.1306663</v>
      </c>
      <c r="O533" s="36">
        <f t="shared" ca="1" si="105"/>
        <v>57158185.508702733</v>
      </c>
      <c r="P533" s="45">
        <f t="shared" ca="1" si="106"/>
        <v>-4.3317076953039435E-4</v>
      </c>
    </row>
    <row r="534" spans="1:16" x14ac:dyDescent="0.2">
      <c r="A534" s="106">
        <v>54923.5</v>
      </c>
      <c r="B534" s="106">
        <v>7.213702000444755E-2</v>
      </c>
      <c r="D534" s="92">
        <f t="shared" si="94"/>
        <v>5.4923500000000001</v>
      </c>
      <c r="E534" s="92">
        <f t="shared" si="95"/>
        <v>7.213702000444755E-2</v>
      </c>
      <c r="F534" s="36">
        <f t="shared" si="96"/>
        <v>30.165908522500001</v>
      </c>
      <c r="G534" s="36">
        <f>D534*F534</f>
        <v>165.68172767355287</v>
      </c>
      <c r="H534" s="36">
        <f t="shared" si="98"/>
        <v>909.98203698783811</v>
      </c>
      <c r="I534" s="36">
        <f t="shared" si="99"/>
        <v>0.39620176182142752</v>
      </c>
      <c r="J534" s="36">
        <f>I534*D534</f>
        <v>2.1760787465399174</v>
      </c>
      <c r="K534" s="36">
        <f t="shared" ca="1" si="101"/>
        <v>7.2067088201656179E-2</v>
      </c>
      <c r="L534" s="36">
        <f ca="1">+(K534-E534)^2</f>
        <v>4.8904570416511134E-9</v>
      </c>
      <c r="M534" s="36">
        <f t="shared" ca="1" si="103"/>
        <v>13394053143.292934</v>
      </c>
      <c r="N534" s="36">
        <f ca="1">(-M$2+M$4*D534-M$5*F534)^2</f>
        <v>3666347142.349781</v>
      </c>
      <c r="O534" s="36">
        <f t="shared" ca="1" si="105"/>
        <v>60153554.923287526</v>
      </c>
      <c r="P534" s="45">
        <f t="shared" ca="1" si="106"/>
        <v>6.9931802791370345E-5</v>
      </c>
    </row>
    <row r="535" spans="1:16" x14ac:dyDescent="0.2">
      <c r="A535" s="106">
        <v>55056</v>
      </c>
      <c r="B535" s="106">
        <v>7.2221920003357809E-2</v>
      </c>
      <c r="D535" s="92">
        <f t="shared" si="94"/>
        <v>5.5056000000000003</v>
      </c>
      <c r="E535" s="92">
        <f t="shared" si="95"/>
        <v>7.2221920003357809E-2</v>
      </c>
      <c r="F535" s="36">
        <f t="shared" si="96"/>
        <v>30.311631360000003</v>
      </c>
      <c r="G535" s="36">
        <f>D535*F535</f>
        <v>166.88371761561604</v>
      </c>
      <c r="H535" s="36">
        <f t="shared" si="98"/>
        <v>918.79499570453561</v>
      </c>
      <c r="I535" s="36">
        <f t="shared" si="99"/>
        <v>0.39762500277048679</v>
      </c>
      <c r="J535" s="36">
        <f>I535*D535</f>
        <v>2.189164215253192</v>
      </c>
      <c r="K535" s="36">
        <f t="shared" ca="1" si="101"/>
        <v>7.2486058037692952E-2</v>
      </c>
      <c r="L535" s="36">
        <f ca="1">+(K535-E535)^2</f>
        <v>6.9768901182433155E-8</v>
      </c>
      <c r="M535" s="36">
        <f t="shared" ca="1" si="103"/>
        <v>14006053464.555937</v>
      </c>
      <c r="N535" s="36">
        <f ca="1">(-M$2+M$4*D535-M$5*F535)^2</f>
        <v>3831229330.1586938</v>
      </c>
      <c r="O535" s="36">
        <f t="shared" ca="1" si="105"/>
        <v>62809455.158246994</v>
      </c>
      <c r="P535" s="45">
        <f t="shared" ca="1" si="106"/>
        <v>-2.6413803433514293E-4</v>
      </c>
    </row>
    <row r="536" spans="1:16" x14ac:dyDescent="0.2">
      <c r="A536" s="106">
        <v>56576</v>
      </c>
      <c r="B536" s="106">
        <v>7.5688320001063403E-2</v>
      </c>
      <c r="D536" s="92">
        <f t="shared" si="94"/>
        <v>5.6576000000000004</v>
      </c>
      <c r="E536" s="92">
        <f t="shared" si="95"/>
        <v>7.5688320001063403E-2</v>
      </c>
      <c r="F536" s="36">
        <f t="shared" si="96"/>
        <v>32.008437760000007</v>
      </c>
      <c r="G536" s="36">
        <f>D536*F536</f>
        <v>181.09093747097606</v>
      </c>
      <c r="H536" s="36">
        <f t="shared" si="98"/>
        <v>1024.5400878357943</v>
      </c>
      <c r="I536" s="36">
        <f t="shared" si="99"/>
        <v>0.42821423923801633</v>
      </c>
      <c r="J536" s="36">
        <f>I536*D536</f>
        <v>2.4226648799130013</v>
      </c>
      <c r="K536" s="36">
        <f t="shared" ca="1" si="101"/>
        <v>7.7388494784541781E-2</v>
      </c>
      <c r="L536" s="36">
        <f ca="1">+(K536-E536)^2</f>
        <v>2.8905942943757499E-6</v>
      </c>
      <c r="M536" s="36">
        <f t="shared" ca="1" si="103"/>
        <v>22519065803.744873</v>
      </c>
      <c r="N536" s="36">
        <f ca="1">(-M$2+M$4*D536-M$5*F536)^2</f>
        <v>6118457789.2530193</v>
      </c>
      <c r="O536" s="36">
        <f t="shared" ca="1" si="105"/>
        <v>99541994.937960982</v>
      </c>
      <c r="P536" s="45">
        <f t="shared" ca="1" si="106"/>
        <v>-1.7001747834783781E-3</v>
      </c>
    </row>
    <row r="537" spans="1:16" x14ac:dyDescent="0.2">
      <c r="A537" s="106"/>
      <c r="B537" s="106"/>
      <c r="D537" s="92"/>
      <c r="E537" s="9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45"/>
    </row>
    <row r="538" spans="1:16" x14ac:dyDescent="0.2">
      <c r="A538" s="106"/>
      <c r="B538" s="106"/>
      <c r="D538" s="92"/>
      <c r="E538" s="9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45"/>
    </row>
    <row r="539" spans="1:16" x14ac:dyDescent="0.2">
      <c r="A539" s="106"/>
      <c r="B539" s="106"/>
      <c r="D539" s="92"/>
      <c r="E539" s="9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45"/>
    </row>
    <row r="540" spans="1:16" x14ac:dyDescent="0.2">
      <c r="A540" s="106"/>
      <c r="B540" s="106"/>
      <c r="D540" s="92"/>
      <c r="E540" s="9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45"/>
    </row>
    <row r="541" spans="1:16" x14ac:dyDescent="0.2">
      <c r="A541" s="106"/>
      <c r="B541" s="106"/>
      <c r="D541" s="92"/>
      <c r="E541" s="9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45"/>
    </row>
    <row r="542" spans="1:16" x14ac:dyDescent="0.2">
      <c r="A542" s="106"/>
      <c r="B542" s="106"/>
      <c r="D542" s="92"/>
      <c r="E542" s="9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45"/>
    </row>
    <row r="543" spans="1:16" x14ac:dyDescent="0.2">
      <c r="A543" s="106"/>
      <c r="B543" s="106"/>
      <c r="D543" s="92"/>
      <c r="E543" s="9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45"/>
    </row>
    <row r="544" spans="1:16" x14ac:dyDescent="0.2">
      <c r="A544" s="106"/>
      <c r="B544" s="106"/>
      <c r="D544" s="92"/>
      <c r="E544" s="9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45"/>
    </row>
    <row r="545" spans="1:16" x14ac:dyDescent="0.2">
      <c r="A545" s="106"/>
      <c r="B545" s="106"/>
      <c r="D545" s="92"/>
      <c r="E545" s="9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45"/>
    </row>
    <row r="546" spans="1:16" x14ac:dyDescent="0.2">
      <c r="A546" s="106"/>
      <c r="B546" s="106"/>
      <c r="D546" s="92"/>
      <c r="E546" s="9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45"/>
    </row>
    <row r="547" spans="1:16" x14ac:dyDescent="0.2">
      <c r="A547" s="106"/>
      <c r="B547" s="106"/>
      <c r="D547" s="92"/>
      <c r="E547" s="9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45"/>
    </row>
    <row r="548" spans="1:16" x14ac:dyDescent="0.2">
      <c r="A548" s="106"/>
      <c r="B548" s="106"/>
      <c r="D548" s="92"/>
      <c r="E548" s="9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45"/>
    </row>
    <row r="549" spans="1:16" x14ac:dyDescent="0.2">
      <c r="A549" s="106"/>
      <c r="B549" s="106"/>
      <c r="D549" s="92"/>
      <c r="E549" s="9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45"/>
    </row>
    <row r="550" spans="1:16" x14ac:dyDescent="0.2">
      <c r="A550" s="106"/>
      <c r="B550" s="106"/>
      <c r="D550" s="92"/>
      <c r="E550" s="9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45"/>
    </row>
    <row r="551" spans="1:16" x14ac:dyDescent="0.2">
      <c r="A551" s="106"/>
      <c r="B551" s="106"/>
      <c r="D551" s="92"/>
      <c r="E551" s="9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45"/>
    </row>
    <row r="552" spans="1:16" x14ac:dyDescent="0.2">
      <c r="A552" s="106"/>
      <c r="B552" s="106"/>
      <c r="D552" s="92"/>
      <c r="E552" s="9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45"/>
    </row>
    <row r="553" spans="1:16" x14ac:dyDescent="0.2">
      <c r="A553" s="106"/>
      <c r="B553" s="106"/>
      <c r="D553" s="92"/>
      <c r="E553" s="9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45"/>
    </row>
    <row r="554" spans="1:16" x14ac:dyDescent="0.2">
      <c r="A554" s="106"/>
      <c r="B554" s="106"/>
      <c r="D554" s="92"/>
      <c r="E554" s="9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45"/>
    </row>
    <row r="555" spans="1:16" x14ac:dyDescent="0.2">
      <c r="A555" s="106"/>
      <c r="B555" s="106"/>
      <c r="D555" s="92"/>
      <c r="E555" s="9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45"/>
    </row>
    <row r="556" spans="1:16" x14ac:dyDescent="0.2">
      <c r="A556" s="106"/>
      <c r="B556" s="106"/>
      <c r="D556" s="92"/>
      <c r="E556" s="92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45"/>
    </row>
    <row r="557" spans="1:16" x14ac:dyDescent="0.2">
      <c r="A557" s="106"/>
      <c r="B557" s="106"/>
      <c r="D557" s="92"/>
      <c r="E557" s="92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45"/>
    </row>
    <row r="558" spans="1:16" x14ac:dyDescent="0.2">
      <c r="A558" s="106"/>
      <c r="B558" s="106"/>
      <c r="D558" s="92"/>
      <c r="E558" s="92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45"/>
    </row>
    <row r="559" spans="1:16" x14ac:dyDescent="0.2">
      <c r="A559" s="106"/>
      <c r="B559" s="106"/>
      <c r="D559" s="92"/>
      <c r="E559" s="92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45"/>
    </row>
    <row r="560" spans="1:16" x14ac:dyDescent="0.2">
      <c r="A560" s="106"/>
      <c r="B560" s="106"/>
      <c r="D560" s="92"/>
      <c r="E560" s="92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45"/>
    </row>
    <row r="561" spans="1:16" x14ac:dyDescent="0.2">
      <c r="A561" s="106"/>
      <c r="B561" s="106"/>
      <c r="D561" s="92"/>
      <c r="E561" s="9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45"/>
    </row>
    <row r="562" spans="1:16" x14ac:dyDescent="0.2">
      <c r="A562" s="106"/>
      <c r="B562" s="106"/>
      <c r="D562" s="92"/>
      <c r="E562" s="9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45"/>
    </row>
    <row r="563" spans="1:16" x14ac:dyDescent="0.2">
      <c r="A563" s="106"/>
      <c r="B563" s="106"/>
      <c r="D563" s="92"/>
      <c r="E563" s="9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45"/>
    </row>
    <row r="564" spans="1:16" x14ac:dyDescent="0.2">
      <c r="A564" s="106"/>
      <c r="B564" s="106"/>
      <c r="D564" s="92"/>
      <c r="E564" s="9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45"/>
    </row>
    <row r="565" spans="1:16" x14ac:dyDescent="0.2">
      <c r="A565" s="106"/>
      <c r="B565" s="106"/>
      <c r="D565" s="92"/>
      <c r="E565" s="9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45"/>
    </row>
    <row r="566" spans="1:16" x14ac:dyDescent="0.2">
      <c r="A566" s="106"/>
      <c r="B566" s="106"/>
      <c r="D566" s="92"/>
      <c r="E566" s="9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45"/>
    </row>
    <row r="567" spans="1:16" x14ac:dyDescent="0.2">
      <c r="A567" s="106"/>
      <c r="B567" s="106"/>
      <c r="D567" s="92"/>
      <c r="E567" s="9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45"/>
    </row>
    <row r="568" spans="1:16" x14ac:dyDescent="0.2">
      <c r="A568" s="106"/>
      <c r="B568" s="106"/>
      <c r="D568" s="92"/>
      <c r="E568" s="9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45"/>
    </row>
    <row r="569" spans="1:16" x14ac:dyDescent="0.2">
      <c r="A569" s="106"/>
      <c r="B569" s="106"/>
      <c r="D569" s="92"/>
      <c r="E569" s="9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45"/>
    </row>
    <row r="570" spans="1:16" x14ac:dyDescent="0.2">
      <c r="A570" s="106"/>
      <c r="B570" s="106"/>
      <c r="D570" s="92"/>
      <c r="E570" s="92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45"/>
    </row>
    <row r="571" spans="1:16" x14ac:dyDescent="0.2">
      <c r="A571" s="106"/>
      <c r="B571" s="106"/>
      <c r="D571" s="92"/>
      <c r="E571" s="9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45"/>
    </row>
    <row r="572" spans="1:16" x14ac:dyDescent="0.2">
      <c r="A572" s="106"/>
      <c r="B572" s="106"/>
      <c r="D572" s="92"/>
      <c r="E572" s="9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45"/>
    </row>
    <row r="573" spans="1:16" x14ac:dyDescent="0.2">
      <c r="A573" s="106"/>
      <c r="B573" s="106"/>
      <c r="D573" s="92"/>
      <c r="E573" s="92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45"/>
    </row>
    <row r="574" spans="1:16" x14ac:dyDescent="0.2">
      <c r="A574" s="106"/>
      <c r="B574" s="106"/>
      <c r="D574" s="92"/>
      <c r="E574" s="92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45"/>
    </row>
    <row r="575" spans="1:16" x14ac:dyDescent="0.2">
      <c r="A575" s="106"/>
      <c r="B575" s="106"/>
      <c r="D575" s="92"/>
      <c r="E575" s="92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45"/>
    </row>
    <row r="576" spans="1:16" x14ac:dyDescent="0.2">
      <c r="A576" s="106"/>
      <c r="B576" s="106"/>
      <c r="D576" s="92"/>
      <c r="E576" s="92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45"/>
    </row>
    <row r="577" spans="1:16" x14ac:dyDescent="0.2">
      <c r="A577" s="106"/>
      <c r="B577" s="106"/>
      <c r="D577" s="92"/>
      <c r="E577" s="92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45"/>
    </row>
    <row r="578" spans="1:16" x14ac:dyDescent="0.2">
      <c r="A578" s="106"/>
      <c r="B578" s="106"/>
      <c r="D578" s="92"/>
      <c r="E578" s="92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45"/>
    </row>
    <row r="579" spans="1:16" x14ac:dyDescent="0.2">
      <c r="A579" s="106"/>
      <c r="B579" s="106"/>
      <c r="D579" s="92"/>
      <c r="E579" s="92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45"/>
    </row>
    <row r="580" spans="1:16" x14ac:dyDescent="0.2">
      <c r="A580" s="106"/>
      <c r="B580" s="106"/>
      <c r="D580" s="92"/>
      <c r="E580" s="92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45"/>
    </row>
    <row r="581" spans="1:16" x14ac:dyDescent="0.2">
      <c r="A581" s="106"/>
      <c r="B581" s="106"/>
      <c r="D581" s="92"/>
      <c r="E581" s="92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45"/>
    </row>
    <row r="582" spans="1:16" x14ac:dyDescent="0.2">
      <c r="A582" s="106"/>
      <c r="B582" s="106"/>
      <c r="D582" s="92"/>
      <c r="E582" s="92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45"/>
    </row>
    <row r="583" spans="1:16" x14ac:dyDescent="0.2">
      <c r="A583" s="106"/>
      <c r="B583" s="106"/>
      <c r="D583" s="92"/>
      <c r="E583" s="92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45"/>
    </row>
    <row r="584" spans="1:16" x14ac:dyDescent="0.2">
      <c r="A584" s="106"/>
      <c r="B584" s="106"/>
      <c r="D584" s="92"/>
      <c r="E584" s="92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45"/>
    </row>
    <row r="585" spans="1:16" x14ac:dyDescent="0.2">
      <c r="A585" s="106"/>
      <c r="B585" s="106"/>
      <c r="D585" s="92"/>
      <c r="E585" s="92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45"/>
    </row>
    <row r="586" spans="1:16" x14ac:dyDescent="0.2">
      <c r="A586" s="106"/>
      <c r="B586" s="106"/>
      <c r="D586" s="92"/>
      <c r="E586" s="92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45"/>
    </row>
    <row r="587" spans="1:16" x14ac:dyDescent="0.2">
      <c r="A587" s="106"/>
      <c r="B587" s="106"/>
      <c r="D587" s="92"/>
      <c r="E587" s="92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45"/>
    </row>
    <row r="588" spans="1:16" x14ac:dyDescent="0.2">
      <c r="A588" s="106"/>
      <c r="B588" s="106"/>
      <c r="D588" s="92"/>
      <c r="E588" s="92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45"/>
    </row>
    <row r="589" spans="1:16" x14ac:dyDescent="0.2">
      <c r="A589" s="106"/>
      <c r="B589" s="106"/>
      <c r="D589" s="92"/>
      <c r="E589" s="92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45"/>
    </row>
    <row r="590" spans="1:16" x14ac:dyDescent="0.2">
      <c r="A590" s="106"/>
      <c r="B590" s="106"/>
      <c r="D590" s="92"/>
      <c r="E590" s="92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45"/>
    </row>
    <row r="591" spans="1:16" x14ac:dyDescent="0.2">
      <c r="D591" s="92"/>
      <c r="E591" s="92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45"/>
    </row>
    <row r="592" spans="1:16" x14ac:dyDescent="0.2">
      <c r="D592" s="92"/>
      <c r="E592" s="92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45"/>
    </row>
    <row r="593" spans="4:16" x14ac:dyDescent="0.2">
      <c r="D593" s="92"/>
      <c r="E593" s="9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45"/>
    </row>
    <row r="594" spans="4:16" x14ac:dyDescent="0.2">
      <c r="D594" s="92"/>
      <c r="E594" s="9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45"/>
    </row>
    <row r="595" spans="4:16" x14ac:dyDescent="0.2">
      <c r="D595" s="92"/>
      <c r="E595" s="9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45"/>
    </row>
    <row r="596" spans="4:16" x14ac:dyDescent="0.2">
      <c r="D596" s="92"/>
      <c r="E596" s="92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45"/>
    </row>
    <row r="597" spans="4:16" x14ac:dyDescent="0.2">
      <c r="D597" s="92"/>
      <c r="E597" s="92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45"/>
    </row>
    <row r="598" spans="4:16" x14ac:dyDescent="0.2">
      <c r="D598" s="92"/>
      <c r="E598" s="92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45"/>
    </row>
    <row r="599" spans="4:16" x14ac:dyDescent="0.2">
      <c r="D599" s="92"/>
      <c r="E599" s="9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45"/>
    </row>
    <row r="600" spans="4:16" x14ac:dyDescent="0.2">
      <c r="D600" s="92"/>
      <c r="E600" s="9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45"/>
    </row>
    <row r="601" spans="4:16" x14ac:dyDescent="0.2">
      <c r="D601" s="92"/>
      <c r="E601" s="9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45"/>
    </row>
    <row r="602" spans="4:16" x14ac:dyDescent="0.2">
      <c r="D602" s="92"/>
      <c r="E602" s="92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45"/>
    </row>
    <row r="603" spans="4:16" x14ac:dyDescent="0.2">
      <c r="D603" s="92"/>
      <c r="E603" s="92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45"/>
    </row>
    <row r="604" spans="4:16" x14ac:dyDescent="0.2">
      <c r="D604" s="92"/>
      <c r="E604" s="92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45"/>
    </row>
    <row r="605" spans="4:16" x14ac:dyDescent="0.2">
      <c r="D605" s="92"/>
      <c r="E605" s="92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45"/>
    </row>
    <row r="606" spans="4:16" x14ac:dyDescent="0.2">
      <c r="D606" s="92"/>
      <c r="E606" s="92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45"/>
    </row>
    <row r="607" spans="4:16" x14ac:dyDescent="0.2">
      <c r="D607" s="92"/>
      <c r="E607" s="92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45"/>
    </row>
    <row r="608" spans="4:16" x14ac:dyDescent="0.2">
      <c r="D608" s="92"/>
      <c r="E608" s="92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45"/>
    </row>
    <row r="609" spans="4:16" x14ac:dyDescent="0.2">
      <c r="D609" s="92"/>
      <c r="E609" s="92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45"/>
    </row>
    <row r="610" spans="4:16" x14ac:dyDescent="0.2">
      <c r="D610" s="92"/>
      <c r="E610" s="92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45"/>
    </row>
    <row r="611" spans="4:16" x14ac:dyDescent="0.2">
      <c r="D611" s="92"/>
      <c r="E611" s="92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45"/>
    </row>
    <row r="612" spans="4:16" x14ac:dyDescent="0.2">
      <c r="D612" s="92"/>
      <c r="E612" s="92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45"/>
    </row>
    <row r="613" spans="4:16" x14ac:dyDescent="0.2">
      <c r="D613" s="92"/>
      <c r="E613" s="92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45"/>
    </row>
    <row r="614" spans="4:16" x14ac:dyDescent="0.2">
      <c r="D614" s="92"/>
      <c r="E614" s="92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45"/>
    </row>
    <row r="615" spans="4:16" x14ac:dyDescent="0.2">
      <c r="D615" s="92"/>
      <c r="E615" s="92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45"/>
    </row>
    <row r="616" spans="4:16" x14ac:dyDescent="0.2">
      <c r="D616" s="92"/>
      <c r="E616" s="92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45"/>
    </row>
    <row r="617" spans="4:16" x14ac:dyDescent="0.2">
      <c r="D617" s="92"/>
      <c r="E617" s="92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45"/>
    </row>
    <row r="618" spans="4:16" x14ac:dyDescent="0.2">
      <c r="D618" s="92"/>
      <c r="E618" s="92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45"/>
    </row>
    <row r="619" spans="4:16" x14ac:dyDescent="0.2">
      <c r="D619" s="92"/>
      <c r="E619" s="92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45"/>
    </row>
    <row r="620" spans="4:16" x14ac:dyDescent="0.2">
      <c r="D620" s="92"/>
      <c r="E620" s="92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45"/>
    </row>
    <row r="621" spans="4:16" x14ac:dyDescent="0.2">
      <c r="D621" s="92"/>
      <c r="E621" s="92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45"/>
    </row>
    <row r="622" spans="4:16" x14ac:dyDescent="0.2">
      <c r="D622" s="92"/>
      <c r="E622" s="92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45"/>
    </row>
    <row r="623" spans="4:16" x14ac:dyDescent="0.2">
      <c r="D623" s="92"/>
      <c r="E623" s="92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45"/>
    </row>
    <row r="624" spans="4:16" x14ac:dyDescent="0.2">
      <c r="D624" s="92"/>
      <c r="E624" s="92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45"/>
    </row>
    <row r="625" spans="4:16" x14ac:dyDescent="0.2">
      <c r="D625" s="92"/>
      <c r="E625" s="92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45"/>
    </row>
    <row r="626" spans="4:16" x14ac:dyDescent="0.2">
      <c r="D626" s="92"/>
      <c r="E626" s="92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45"/>
    </row>
    <row r="627" spans="4:16" x14ac:dyDescent="0.2">
      <c r="D627" s="92"/>
      <c r="E627" s="92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45"/>
    </row>
    <row r="628" spans="4:16" x14ac:dyDescent="0.2">
      <c r="D628" s="92"/>
      <c r="E628" s="92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45"/>
    </row>
    <row r="629" spans="4:16" x14ac:dyDescent="0.2">
      <c r="D629" s="92"/>
      <c r="E629" s="92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45"/>
    </row>
    <row r="630" spans="4:16" x14ac:dyDescent="0.2">
      <c r="D630" s="92"/>
      <c r="E630" s="92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45"/>
    </row>
    <row r="631" spans="4:16" x14ac:dyDescent="0.2">
      <c r="D631" s="92"/>
      <c r="E631" s="92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45"/>
    </row>
    <row r="632" spans="4:16" x14ac:dyDescent="0.2">
      <c r="D632" s="92"/>
      <c r="E632" s="92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45"/>
    </row>
    <row r="633" spans="4:16" x14ac:dyDescent="0.2">
      <c r="D633" s="92"/>
      <c r="E633" s="92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45"/>
    </row>
    <row r="634" spans="4:16" x14ac:dyDescent="0.2">
      <c r="D634" s="92"/>
      <c r="E634" s="92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45"/>
    </row>
    <row r="635" spans="4:16" x14ac:dyDescent="0.2">
      <c r="D635" s="92"/>
      <c r="E635" s="92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45"/>
    </row>
    <row r="636" spans="4:16" x14ac:dyDescent="0.2">
      <c r="D636" s="92"/>
      <c r="E636" s="92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45"/>
    </row>
    <row r="637" spans="4:16" x14ac:dyDescent="0.2">
      <c r="D637" s="92"/>
      <c r="E637" s="92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45"/>
    </row>
    <row r="638" spans="4:16" x14ac:dyDescent="0.2">
      <c r="D638" s="92"/>
      <c r="E638" s="92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45"/>
    </row>
    <row r="639" spans="4:16" x14ac:dyDescent="0.2">
      <c r="D639" s="92"/>
      <c r="E639" s="92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45"/>
    </row>
    <row r="640" spans="4:16" x14ac:dyDescent="0.2">
      <c r="D640" s="92"/>
      <c r="E640" s="92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45"/>
    </row>
    <row r="641" spans="4:16" x14ac:dyDescent="0.2">
      <c r="D641" s="92"/>
      <c r="E641" s="92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45"/>
    </row>
    <row r="642" spans="4:16" x14ac:dyDescent="0.2">
      <c r="D642" s="92"/>
      <c r="E642" s="92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45"/>
    </row>
    <row r="643" spans="4:16" x14ac:dyDescent="0.2">
      <c r="D643" s="92"/>
      <c r="E643" s="92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45"/>
    </row>
    <row r="644" spans="4:16" x14ac:dyDescent="0.2">
      <c r="D644" s="92"/>
      <c r="E644" s="92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45"/>
    </row>
    <row r="645" spans="4:16" x14ac:dyDescent="0.2">
      <c r="D645" s="92"/>
      <c r="E645" s="92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45"/>
    </row>
    <row r="646" spans="4:16" x14ac:dyDescent="0.2">
      <c r="D646" s="92"/>
      <c r="E646" s="92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45"/>
    </row>
    <row r="647" spans="4:16" x14ac:dyDescent="0.2">
      <c r="D647" s="92"/>
      <c r="E647" s="92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45"/>
    </row>
    <row r="648" spans="4:16" x14ac:dyDescent="0.2">
      <c r="D648" s="92"/>
      <c r="E648" s="92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45"/>
    </row>
    <row r="649" spans="4:16" x14ac:dyDescent="0.2">
      <c r="D649" s="92"/>
      <c r="E649" s="92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45"/>
    </row>
    <row r="650" spans="4:16" x14ac:dyDescent="0.2">
      <c r="D650" s="92"/>
      <c r="E650" s="92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45"/>
    </row>
    <row r="651" spans="4:16" x14ac:dyDescent="0.2">
      <c r="D651" s="92"/>
      <c r="E651" s="92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45"/>
    </row>
    <row r="652" spans="4:16" x14ac:dyDescent="0.2">
      <c r="D652" s="92"/>
      <c r="E652" s="92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45"/>
    </row>
    <row r="653" spans="4:16" x14ac:dyDescent="0.2">
      <c r="D653" s="92"/>
      <c r="E653" s="92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45"/>
    </row>
    <row r="654" spans="4:16" x14ac:dyDescent="0.2">
      <c r="D654" s="92"/>
      <c r="E654" s="92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45"/>
    </row>
    <row r="655" spans="4:16" x14ac:dyDescent="0.2">
      <c r="D655" s="92"/>
      <c r="E655" s="92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45"/>
    </row>
    <row r="656" spans="4:16" x14ac:dyDescent="0.2">
      <c r="D656" s="92"/>
      <c r="E656" s="92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45"/>
    </row>
    <row r="657" spans="4:16" x14ac:dyDescent="0.2">
      <c r="D657" s="92"/>
      <c r="E657" s="92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45"/>
    </row>
    <row r="658" spans="4:16" x14ac:dyDescent="0.2">
      <c r="D658" s="92"/>
      <c r="E658" s="92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45"/>
    </row>
    <row r="659" spans="4:16" x14ac:dyDescent="0.2">
      <c r="D659" s="92"/>
      <c r="E659" s="92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45"/>
    </row>
    <row r="660" spans="4:16" x14ac:dyDescent="0.2">
      <c r="D660" s="92"/>
      <c r="E660" s="92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45"/>
    </row>
    <row r="661" spans="4:16" x14ac:dyDescent="0.2">
      <c r="D661" s="92"/>
      <c r="E661" s="92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45"/>
    </row>
    <row r="662" spans="4:16" x14ac:dyDescent="0.2">
      <c r="D662" s="92"/>
      <c r="E662" s="92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45"/>
    </row>
    <row r="663" spans="4:16" x14ac:dyDescent="0.2">
      <c r="D663" s="92"/>
      <c r="E663" s="92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45"/>
    </row>
    <row r="664" spans="4:16" x14ac:dyDescent="0.2">
      <c r="D664" s="92"/>
      <c r="E664" s="92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45"/>
    </row>
    <row r="665" spans="4:16" x14ac:dyDescent="0.2">
      <c r="D665" s="92"/>
      <c r="E665" s="92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45"/>
    </row>
    <row r="666" spans="4:16" x14ac:dyDescent="0.2">
      <c r="D666" s="92"/>
      <c r="E666" s="92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45"/>
    </row>
    <row r="667" spans="4:16" x14ac:dyDescent="0.2">
      <c r="D667" s="92"/>
      <c r="E667" s="92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45"/>
    </row>
    <row r="668" spans="4:16" x14ac:dyDescent="0.2">
      <c r="D668" s="92"/>
      <c r="E668" s="92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45"/>
    </row>
    <row r="669" spans="4:16" x14ac:dyDescent="0.2">
      <c r="D669" s="92"/>
      <c r="E669" s="92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45"/>
    </row>
    <row r="670" spans="4:16" x14ac:dyDescent="0.2">
      <c r="D670" s="92"/>
      <c r="E670" s="92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45"/>
    </row>
    <row r="671" spans="4:16" x14ac:dyDescent="0.2">
      <c r="D671" s="92"/>
      <c r="E671" s="92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45"/>
    </row>
    <row r="672" spans="4:16" x14ac:dyDescent="0.2">
      <c r="D672" s="92"/>
      <c r="E672" s="92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45"/>
    </row>
    <row r="673" spans="4:16" x14ac:dyDescent="0.2">
      <c r="D673" s="92"/>
      <c r="E673" s="92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45"/>
    </row>
    <row r="674" spans="4:16" x14ac:dyDescent="0.2">
      <c r="D674" s="92"/>
      <c r="E674" s="92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45"/>
    </row>
    <row r="675" spans="4:16" x14ac:dyDescent="0.2">
      <c r="D675" s="92"/>
      <c r="E675" s="92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45"/>
    </row>
    <row r="676" spans="4:16" x14ac:dyDescent="0.2">
      <c r="D676" s="92"/>
      <c r="E676" s="92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45"/>
    </row>
    <row r="677" spans="4:16" x14ac:dyDescent="0.2">
      <c r="D677" s="92"/>
      <c r="E677" s="92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45"/>
    </row>
    <row r="678" spans="4:16" x14ac:dyDescent="0.2">
      <c r="D678" s="92"/>
      <c r="E678" s="92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45"/>
    </row>
    <row r="679" spans="4:16" x14ac:dyDescent="0.2">
      <c r="D679" s="92"/>
      <c r="E679" s="92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45"/>
    </row>
    <row r="680" spans="4:16" x14ac:dyDescent="0.2">
      <c r="D680" s="92"/>
      <c r="E680" s="92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45"/>
    </row>
    <row r="681" spans="4:16" x14ac:dyDescent="0.2">
      <c r="D681" s="92"/>
      <c r="E681" s="92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45"/>
    </row>
    <row r="682" spans="4:16" x14ac:dyDescent="0.2">
      <c r="D682" s="92"/>
      <c r="E682" s="92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45"/>
    </row>
    <row r="683" spans="4:16" x14ac:dyDescent="0.2">
      <c r="D683" s="92"/>
      <c r="E683" s="92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45"/>
    </row>
    <row r="684" spans="4:16" x14ac:dyDescent="0.2">
      <c r="D684" s="92"/>
      <c r="E684" s="92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45"/>
    </row>
    <row r="685" spans="4:16" x14ac:dyDescent="0.2">
      <c r="D685" s="92"/>
      <c r="E685" s="92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45"/>
    </row>
    <row r="686" spans="4:16" x14ac:dyDescent="0.2">
      <c r="D686" s="92"/>
      <c r="E686" s="92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45"/>
    </row>
    <row r="687" spans="4:16" x14ac:dyDescent="0.2">
      <c r="D687" s="92"/>
      <c r="E687" s="92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45"/>
    </row>
    <row r="688" spans="4:16" x14ac:dyDescent="0.2">
      <c r="D688" s="92"/>
      <c r="E688" s="92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45"/>
    </row>
    <row r="689" spans="4:16" x14ac:dyDescent="0.2">
      <c r="D689" s="92"/>
      <c r="E689" s="92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45"/>
    </row>
    <row r="690" spans="4:16" x14ac:dyDescent="0.2">
      <c r="D690" s="92"/>
      <c r="E690" s="92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45"/>
    </row>
    <row r="691" spans="4:16" x14ac:dyDescent="0.2">
      <c r="D691" s="92"/>
      <c r="E691" s="92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45"/>
    </row>
    <row r="692" spans="4:16" x14ac:dyDescent="0.2">
      <c r="D692" s="92"/>
      <c r="E692" s="92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45"/>
    </row>
    <row r="693" spans="4:16" x14ac:dyDescent="0.2">
      <c r="D693" s="92"/>
      <c r="E693" s="92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45"/>
    </row>
    <row r="694" spans="4:16" x14ac:dyDescent="0.2">
      <c r="D694" s="92"/>
      <c r="E694" s="92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45"/>
    </row>
    <row r="695" spans="4:16" x14ac:dyDescent="0.2">
      <c r="D695" s="92"/>
      <c r="E695" s="92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45"/>
    </row>
    <row r="696" spans="4:16" x14ac:dyDescent="0.2">
      <c r="D696" s="92"/>
      <c r="E696" s="92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45"/>
    </row>
    <row r="697" spans="4:16" x14ac:dyDescent="0.2">
      <c r="D697" s="92"/>
      <c r="E697" s="92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45"/>
    </row>
    <row r="698" spans="4:16" x14ac:dyDescent="0.2">
      <c r="D698" s="92"/>
      <c r="E698" s="92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45"/>
    </row>
    <row r="699" spans="4:16" x14ac:dyDescent="0.2">
      <c r="D699" s="92"/>
      <c r="E699" s="92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45"/>
    </row>
    <row r="700" spans="4:16" x14ac:dyDescent="0.2">
      <c r="D700" s="92"/>
      <c r="E700" s="92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45"/>
    </row>
    <row r="701" spans="4:16" x14ac:dyDescent="0.2">
      <c r="D701" s="92"/>
      <c r="E701" s="92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45"/>
    </row>
    <row r="702" spans="4:16" x14ac:dyDescent="0.2">
      <c r="D702" s="92"/>
      <c r="E702" s="92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45"/>
    </row>
    <row r="703" spans="4:16" x14ac:dyDescent="0.2">
      <c r="D703" s="92"/>
      <c r="E703" s="92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45"/>
    </row>
    <row r="704" spans="4:16" x14ac:dyDescent="0.2">
      <c r="D704" s="92"/>
      <c r="E704" s="92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45"/>
    </row>
    <row r="705" spans="4:16" x14ac:dyDescent="0.2">
      <c r="D705" s="92"/>
      <c r="E705" s="92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45"/>
    </row>
    <row r="706" spans="4:16" x14ac:dyDescent="0.2">
      <c r="D706" s="92"/>
      <c r="E706" s="92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45"/>
    </row>
    <row r="707" spans="4:16" x14ac:dyDescent="0.2">
      <c r="D707" s="92"/>
      <c r="E707" s="92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45"/>
    </row>
    <row r="708" spans="4:16" x14ac:dyDescent="0.2">
      <c r="D708" s="92"/>
      <c r="E708" s="92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45"/>
    </row>
    <row r="709" spans="4:16" x14ac:dyDescent="0.2">
      <c r="D709" s="92"/>
      <c r="E709" s="92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45"/>
    </row>
    <row r="710" spans="4:16" x14ac:dyDescent="0.2">
      <c r="D710" s="92"/>
      <c r="E710" s="92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45"/>
    </row>
    <row r="711" spans="4:16" x14ac:dyDescent="0.2">
      <c r="D711" s="92"/>
      <c r="E711" s="92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45"/>
    </row>
    <row r="712" spans="4:16" x14ac:dyDescent="0.2">
      <c r="D712" s="92"/>
      <c r="E712" s="92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45"/>
    </row>
    <row r="713" spans="4:16" x14ac:dyDescent="0.2">
      <c r="D713" s="92"/>
      <c r="E713" s="92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45"/>
    </row>
    <row r="714" spans="4:16" x14ac:dyDescent="0.2">
      <c r="D714" s="92"/>
      <c r="E714" s="92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45"/>
    </row>
    <row r="715" spans="4:16" x14ac:dyDescent="0.2">
      <c r="D715" s="92"/>
      <c r="E715" s="92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45"/>
    </row>
    <row r="716" spans="4:16" x14ac:dyDescent="0.2">
      <c r="D716" s="92"/>
      <c r="E716" s="92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45"/>
    </row>
    <row r="717" spans="4:16" x14ac:dyDescent="0.2">
      <c r="D717" s="92"/>
      <c r="E717" s="92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45"/>
    </row>
    <row r="718" spans="4:16" x14ac:dyDescent="0.2">
      <c r="D718" s="92"/>
      <c r="E718" s="92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45"/>
    </row>
    <row r="719" spans="4:16" x14ac:dyDescent="0.2">
      <c r="D719" s="92"/>
      <c r="E719" s="92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45"/>
    </row>
    <row r="720" spans="4:16" x14ac:dyDescent="0.2">
      <c r="D720" s="92"/>
      <c r="E720" s="92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45"/>
    </row>
    <row r="721" spans="4:16" x14ac:dyDescent="0.2">
      <c r="D721" s="92"/>
      <c r="E721" s="92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45"/>
    </row>
    <row r="722" spans="4:16" x14ac:dyDescent="0.2">
      <c r="D722" s="92"/>
      <c r="E722" s="92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45"/>
    </row>
    <row r="723" spans="4:16" x14ac:dyDescent="0.2">
      <c r="D723" s="92"/>
      <c r="E723" s="92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45"/>
    </row>
    <row r="724" spans="4:16" x14ac:dyDescent="0.2">
      <c r="D724" s="92"/>
      <c r="E724" s="92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45"/>
    </row>
    <row r="725" spans="4:16" x14ac:dyDescent="0.2">
      <c r="D725" s="92"/>
      <c r="E725" s="92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45"/>
    </row>
    <row r="726" spans="4:16" x14ac:dyDescent="0.2">
      <c r="D726" s="92"/>
      <c r="E726" s="92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45"/>
    </row>
    <row r="727" spans="4:16" x14ac:dyDescent="0.2">
      <c r="D727" s="92"/>
      <c r="E727" s="92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45"/>
    </row>
    <row r="728" spans="4:16" x14ac:dyDescent="0.2">
      <c r="D728" s="92"/>
      <c r="E728" s="92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45"/>
    </row>
    <row r="729" spans="4:16" x14ac:dyDescent="0.2">
      <c r="D729" s="92"/>
      <c r="E729" s="92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45"/>
    </row>
    <row r="730" spans="4:16" x14ac:dyDescent="0.2">
      <c r="D730" s="92"/>
      <c r="E730" s="92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45"/>
    </row>
    <row r="731" spans="4:16" x14ac:dyDescent="0.2">
      <c r="D731" s="92"/>
      <c r="E731" s="92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45"/>
    </row>
    <row r="732" spans="4:16" x14ac:dyDescent="0.2">
      <c r="D732" s="92"/>
      <c r="E732" s="92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45"/>
    </row>
    <row r="733" spans="4:16" x14ac:dyDescent="0.2">
      <c r="D733" s="92"/>
      <c r="E733" s="92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45"/>
    </row>
    <row r="734" spans="4:16" x14ac:dyDescent="0.2">
      <c r="D734" s="92"/>
      <c r="E734" s="92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45"/>
    </row>
    <row r="735" spans="4:16" x14ac:dyDescent="0.2">
      <c r="D735" s="92"/>
      <c r="E735" s="92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45"/>
    </row>
    <row r="736" spans="4:16" x14ac:dyDescent="0.2">
      <c r="D736" s="92"/>
      <c r="E736" s="92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45"/>
    </row>
    <row r="737" spans="4:16" x14ac:dyDescent="0.2">
      <c r="D737" s="92"/>
      <c r="E737" s="92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45"/>
    </row>
    <row r="738" spans="4:16" x14ac:dyDescent="0.2">
      <c r="D738" s="92"/>
      <c r="E738" s="92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45"/>
    </row>
    <row r="739" spans="4:16" x14ac:dyDescent="0.2">
      <c r="D739" s="92"/>
      <c r="E739" s="92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45"/>
    </row>
    <row r="740" spans="4:16" x14ac:dyDescent="0.2">
      <c r="D740" s="92"/>
      <c r="E740" s="92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45"/>
    </row>
    <row r="741" spans="4:16" x14ac:dyDescent="0.2">
      <c r="D741" s="92"/>
      <c r="E741" s="92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45"/>
    </row>
    <row r="742" spans="4:16" x14ac:dyDescent="0.2">
      <c r="D742" s="92"/>
      <c r="E742" s="92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45"/>
    </row>
    <row r="743" spans="4:16" x14ac:dyDescent="0.2">
      <c r="D743" s="92"/>
      <c r="E743" s="92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45"/>
    </row>
    <row r="744" spans="4:16" x14ac:dyDescent="0.2">
      <c r="D744" s="92"/>
      <c r="E744" s="92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45"/>
    </row>
    <row r="745" spans="4:16" x14ac:dyDescent="0.2">
      <c r="D745" s="92"/>
      <c r="E745" s="92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45"/>
    </row>
    <row r="746" spans="4:16" x14ac:dyDescent="0.2">
      <c r="D746" s="92"/>
      <c r="E746" s="92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45"/>
    </row>
    <row r="747" spans="4:16" x14ac:dyDescent="0.2">
      <c r="D747" s="92"/>
      <c r="E747" s="92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45"/>
    </row>
    <row r="748" spans="4:16" x14ac:dyDescent="0.2">
      <c r="D748" s="92"/>
      <c r="E748" s="92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45"/>
    </row>
    <row r="749" spans="4:16" x14ac:dyDescent="0.2">
      <c r="D749" s="92"/>
      <c r="E749" s="92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45"/>
    </row>
    <row r="750" spans="4:16" x14ac:dyDescent="0.2">
      <c r="D750" s="92"/>
      <c r="E750" s="92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45"/>
    </row>
    <row r="751" spans="4:16" x14ac:dyDescent="0.2">
      <c r="D751" s="92"/>
      <c r="E751" s="92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45"/>
    </row>
    <row r="752" spans="4:16" x14ac:dyDescent="0.2">
      <c r="D752" s="92"/>
      <c r="E752" s="92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45"/>
    </row>
    <row r="753" spans="4:16" x14ac:dyDescent="0.2">
      <c r="D753" s="92"/>
      <c r="E753" s="92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45"/>
    </row>
    <row r="754" spans="4:16" x14ac:dyDescent="0.2">
      <c r="D754" s="92"/>
      <c r="E754" s="92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45"/>
    </row>
    <row r="755" spans="4:16" x14ac:dyDescent="0.2">
      <c r="D755" s="92"/>
      <c r="E755" s="92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45"/>
    </row>
    <row r="756" spans="4:16" x14ac:dyDescent="0.2">
      <c r="D756" s="92"/>
      <c r="E756" s="92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45"/>
    </row>
    <row r="757" spans="4:16" x14ac:dyDescent="0.2">
      <c r="D757" s="92"/>
      <c r="E757" s="92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45"/>
    </row>
    <row r="758" spans="4:16" x14ac:dyDescent="0.2">
      <c r="D758" s="92"/>
      <c r="E758" s="92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45"/>
    </row>
    <row r="759" spans="4:16" x14ac:dyDescent="0.2">
      <c r="D759" s="92"/>
      <c r="E759" s="92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45"/>
    </row>
    <row r="760" spans="4:16" x14ac:dyDescent="0.2">
      <c r="D760" s="92"/>
      <c r="E760" s="92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45"/>
    </row>
    <row r="761" spans="4:16" x14ac:dyDescent="0.2">
      <c r="D761" s="92"/>
      <c r="E761" s="92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45"/>
    </row>
    <row r="762" spans="4:16" x14ac:dyDescent="0.2">
      <c r="D762" s="92"/>
      <c r="E762" s="92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45"/>
    </row>
    <row r="763" spans="4:16" x14ac:dyDescent="0.2">
      <c r="D763" s="92"/>
      <c r="E763" s="92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45"/>
    </row>
    <row r="764" spans="4:16" x14ac:dyDescent="0.2">
      <c r="D764" s="92"/>
      <c r="E764" s="92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45"/>
    </row>
    <row r="765" spans="4:16" x14ac:dyDescent="0.2">
      <c r="D765" s="92"/>
      <c r="E765" s="92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45"/>
    </row>
    <row r="766" spans="4:16" x14ac:dyDescent="0.2">
      <c r="D766" s="92"/>
      <c r="E766" s="92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45"/>
    </row>
    <row r="767" spans="4:16" x14ac:dyDescent="0.2">
      <c r="D767" s="92"/>
      <c r="E767" s="92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45"/>
    </row>
    <row r="768" spans="4:16" x14ac:dyDescent="0.2">
      <c r="D768" s="92"/>
      <c r="E768" s="92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45"/>
    </row>
    <row r="769" spans="4:16" x14ac:dyDescent="0.2">
      <c r="D769" s="92"/>
      <c r="E769" s="92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45"/>
    </row>
    <row r="770" spans="4:16" x14ac:dyDescent="0.2">
      <c r="D770" s="92"/>
      <c r="E770" s="92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45"/>
    </row>
    <row r="771" spans="4:16" x14ac:dyDescent="0.2">
      <c r="D771" s="92"/>
      <c r="E771" s="92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45"/>
    </row>
    <row r="772" spans="4:16" x14ac:dyDescent="0.2">
      <c r="D772" s="92"/>
      <c r="E772" s="92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45"/>
    </row>
    <row r="773" spans="4:16" x14ac:dyDescent="0.2">
      <c r="D773" s="92"/>
      <c r="E773" s="92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45"/>
    </row>
    <row r="774" spans="4:16" x14ac:dyDescent="0.2">
      <c r="D774" s="92"/>
      <c r="E774" s="92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45"/>
    </row>
    <row r="775" spans="4:16" x14ac:dyDescent="0.2">
      <c r="D775" s="92"/>
      <c r="E775" s="92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45"/>
    </row>
    <row r="776" spans="4:16" x14ac:dyDescent="0.2">
      <c r="D776" s="92"/>
      <c r="E776" s="92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45"/>
    </row>
    <row r="777" spans="4:16" x14ac:dyDescent="0.2">
      <c r="D777" s="92"/>
      <c r="E777" s="92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45"/>
    </row>
    <row r="778" spans="4:16" x14ac:dyDescent="0.2">
      <c r="D778" s="92"/>
      <c r="E778" s="92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45"/>
    </row>
    <row r="779" spans="4:16" x14ac:dyDescent="0.2">
      <c r="D779" s="92"/>
      <c r="E779" s="92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45"/>
    </row>
    <row r="780" spans="4:16" x14ac:dyDescent="0.2">
      <c r="D780" s="92"/>
      <c r="E780" s="92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45"/>
    </row>
    <row r="781" spans="4:16" x14ac:dyDescent="0.2">
      <c r="D781" s="92"/>
      <c r="E781" s="92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45"/>
    </row>
    <row r="782" spans="4:16" x14ac:dyDescent="0.2">
      <c r="D782" s="92"/>
      <c r="E782" s="92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45"/>
    </row>
    <row r="783" spans="4:16" x14ac:dyDescent="0.2">
      <c r="D783" s="92"/>
      <c r="E783" s="92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45"/>
    </row>
    <row r="784" spans="4:16" x14ac:dyDescent="0.2">
      <c r="D784" s="92"/>
      <c r="E784" s="92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45"/>
    </row>
    <row r="785" spans="4:16" x14ac:dyDescent="0.2">
      <c r="D785" s="92"/>
      <c r="E785" s="92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45"/>
    </row>
    <row r="786" spans="4:16" x14ac:dyDescent="0.2">
      <c r="D786" s="92"/>
      <c r="E786" s="92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45"/>
    </row>
    <row r="787" spans="4:16" x14ac:dyDescent="0.2">
      <c r="D787" s="92"/>
      <c r="E787" s="92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45"/>
    </row>
    <row r="788" spans="4:16" x14ac:dyDescent="0.2">
      <c r="D788" s="92"/>
      <c r="E788" s="92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45"/>
    </row>
    <row r="789" spans="4:16" x14ac:dyDescent="0.2">
      <c r="D789" s="92"/>
      <c r="E789" s="92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45"/>
    </row>
    <row r="790" spans="4:16" x14ac:dyDescent="0.2">
      <c r="D790" s="92"/>
      <c r="E790" s="92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45"/>
    </row>
    <row r="791" spans="4:16" x14ac:dyDescent="0.2">
      <c r="D791" s="92"/>
      <c r="E791" s="92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45"/>
    </row>
    <row r="792" spans="4:16" x14ac:dyDescent="0.2">
      <c r="D792" s="92"/>
      <c r="E792" s="92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45"/>
    </row>
    <row r="793" spans="4:16" x14ac:dyDescent="0.2">
      <c r="D793" s="92"/>
      <c r="E793" s="92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45"/>
    </row>
    <row r="794" spans="4:16" x14ac:dyDescent="0.2">
      <c r="D794" s="92"/>
      <c r="E794" s="92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45"/>
    </row>
    <row r="795" spans="4:16" x14ac:dyDescent="0.2">
      <c r="D795" s="92"/>
      <c r="E795" s="92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45"/>
    </row>
    <row r="796" spans="4:16" x14ac:dyDescent="0.2">
      <c r="D796" s="92"/>
      <c r="E796" s="92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45"/>
    </row>
    <row r="797" spans="4:16" x14ac:dyDescent="0.2">
      <c r="D797" s="92"/>
      <c r="E797" s="92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45"/>
    </row>
    <row r="798" spans="4:16" x14ac:dyDescent="0.2">
      <c r="D798" s="92"/>
      <c r="E798" s="92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45"/>
    </row>
    <row r="799" spans="4:16" x14ac:dyDescent="0.2">
      <c r="D799" s="92"/>
      <c r="E799" s="92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45"/>
    </row>
    <row r="800" spans="4:16" x14ac:dyDescent="0.2">
      <c r="D800" s="92"/>
      <c r="E800" s="92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45"/>
    </row>
    <row r="801" spans="4:16" x14ac:dyDescent="0.2">
      <c r="D801" s="92"/>
      <c r="E801" s="92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45"/>
    </row>
    <row r="802" spans="4:16" x14ac:dyDescent="0.2">
      <c r="D802" s="92"/>
      <c r="E802" s="92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45"/>
    </row>
    <row r="803" spans="4:16" x14ac:dyDescent="0.2">
      <c r="D803" s="92"/>
      <c r="E803" s="92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45"/>
    </row>
    <row r="804" spans="4:16" x14ac:dyDescent="0.2">
      <c r="D804" s="92"/>
      <c r="E804" s="92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45"/>
    </row>
    <row r="805" spans="4:16" x14ac:dyDescent="0.2">
      <c r="D805" s="92"/>
      <c r="E805" s="92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45"/>
    </row>
    <row r="806" spans="4:16" x14ac:dyDescent="0.2">
      <c r="D806" s="92"/>
      <c r="E806" s="92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45"/>
    </row>
    <row r="807" spans="4:16" x14ac:dyDescent="0.2">
      <c r="D807" s="92"/>
      <c r="E807" s="92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45"/>
    </row>
    <row r="808" spans="4:16" x14ac:dyDescent="0.2">
      <c r="D808" s="92"/>
      <c r="E808" s="92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45"/>
    </row>
    <row r="809" spans="4:16" x14ac:dyDescent="0.2">
      <c r="D809" s="92"/>
      <c r="E809" s="92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45"/>
    </row>
    <row r="810" spans="4:16" x14ac:dyDescent="0.2">
      <c r="D810" s="92"/>
      <c r="E810" s="92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45"/>
    </row>
    <row r="811" spans="4:16" x14ac:dyDescent="0.2">
      <c r="D811" s="92"/>
      <c r="E811" s="92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45"/>
    </row>
    <row r="812" spans="4:16" x14ac:dyDescent="0.2">
      <c r="D812" s="92"/>
      <c r="E812" s="92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45"/>
    </row>
    <row r="813" spans="4:16" x14ac:dyDescent="0.2">
      <c r="D813" s="92"/>
      <c r="E813" s="92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45"/>
    </row>
    <row r="814" spans="4:16" x14ac:dyDescent="0.2">
      <c r="D814" s="92"/>
      <c r="E814" s="92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45"/>
    </row>
    <row r="815" spans="4:16" x14ac:dyDescent="0.2">
      <c r="D815" s="92"/>
      <c r="E815" s="92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45"/>
    </row>
    <row r="816" spans="4:16" x14ac:dyDescent="0.2">
      <c r="D816" s="92"/>
      <c r="E816" s="92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45"/>
    </row>
    <row r="817" spans="4:16" x14ac:dyDescent="0.2">
      <c r="D817" s="92"/>
      <c r="E817" s="92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45"/>
    </row>
    <row r="818" spans="4:16" x14ac:dyDescent="0.2">
      <c r="D818" s="92"/>
      <c r="E818" s="92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45"/>
    </row>
    <row r="819" spans="4:16" x14ac:dyDescent="0.2">
      <c r="D819" s="92"/>
      <c r="E819" s="92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45"/>
    </row>
    <row r="820" spans="4:16" x14ac:dyDescent="0.2">
      <c r="D820" s="92"/>
      <c r="E820" s="92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45"/>
    </row>
    <row r="821" spans="4:16" x14ac:dyDescent="0.2">
      <c r="D821" s="92"/>
      <c r="E821" s="92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45"/>
    </row>
    <row r="822" spans="4:16" x14ac:dyDescent="0.2">
      <c r="D822" s="92"/>
      <c r="E822" s="92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45"/>
    </row>
    <row r="823" spans="4:16" x14ac:dyDescent="0.2">
      <c r="D823" s="92"/>
      <c r="E823" s="92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45"/>
    </row>
    <row r="824" spans="4:16" x14ac:dyDescent="0.2">
      <c r="D824" s="92"/>
      <c r="E824" s="92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45"/>
    </row>
    <row r="825" spans="4:16" x14ac:dyDescent="0.2">
      <c r="D825" s="92"/>
      <c r="E825" s="92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45"/>
    </row>
    <row r="826" spans="4:16" x14ac:dyDescent="0.2">
      <c r="D826" s="92"/>
      <c r="E826" s="92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45"/>
    </row>
    <row r="827" spans="4:16" x14ac:dyDescent="0.2">
      <c r="D827" s="92"/>
      <c r="E827" s="92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45"/>
    </row>
    <row r="828" spans="4:16" x14ac:dyDescent="0.2">
      <c r="D828" s="92"/>
      <c r="E828" s="92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45"/>
    </row>
    <row r="829" spans="4:16" x14ac:dyDescent="0.2">
      <c r="D829" s="92"/>
      <c r="E829" s="92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45"/>
    </row>
    <row r="830" spans="4:16" x14ac:dyDescent="0.2">
      <c r="D830" s="92"/>
      <c r="E830" s="92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45"/>
    </row>
    <row r="831" spans="4:16" x14ac:dyDescent="0.2">
      <c r="D831" s="92"/>
      <c r="E831" s="92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45"/>
    </row>
    <row r="832" spans="4:16" x14ac:dyDescent="0.2">
      <c r="D832" s="92"/>
      <c r="E832" s="92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45"/>
    </row>
    <row r="833" spans="4:16" x14ac:dyDescent="0.2">
      <c r="D833" s="92"/>
      <c r="E833" s="92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45"/>
    </row>
    <row r="834" spans="4:16" x14ac:dyDescent="0.2">
      <c r="D834" s="92"/>
      <c r="E834" s="92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45"/>
    </row>
    <row r="835" spans="4:16" x14ac:dyDescent="0.2">
      <c r="D835" s="92"/>
      <c r="E835" s="92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45"/>
    </row>
    <row r="836" spans="4:16" x14ac:dyDescent="0.2">
      <c r="D836" s="92"/>
      <c r="E836" s="92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45"/>
    </row>
    <row r="837" spans="4:16" x14ac:dyDescent="0.2">
      <c r="D837" s="92"/>
      <c r="E837" s="92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45"/>
    </row>
    <row r="838" spans="4:16" x14ac:dyDescent="0.2">
      <c r="D838" s="92"/>
      <c r="E838" s="92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45"/>
    </row>
    <row r="839" spans="4:16" x14ac:dyDescent="0.2">
      <c r="D839" s="92"/>
      <c r="E839" s="92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45"/>
    </row>
    <row r="840" spans="4:16" x14ac:dyDescent="0.2">
      <c r="D840" s="92"/>
      <c r="E840" s="92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45"/>
    </row>
    <row r="841" spans="4:16" x14ac:dyDescent="0.2">
      <c r="D841" s="92"/>
      <c r="E841" s="92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45"/>
    </row>
    <row r="842" spans="4:16" x14ac:dyDescent="0.2">
      <c r="D842" s="92"/>
      <c r="E842" s="92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45"/>
    </row>
    <row r="843" spans="4:16" x14ac:dyDescent="0.2">
      <c r="D843" s="92"/>
      <c r="E843" s="92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45"/>
    </row>
    <row r="844" spans="4:16" x14ac:dyDescent="0.2">
      <c r="D844" s="92"/>
      <c r="E844" s="92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45"/>
    </row>
    <row r="845" spans="4:16" x14ac:dyDescent="0.2">
      <c r="D845" s="92"/>
      <c r="E845" s="92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45"/>
    </row>
    <row r="846" spans="4:16" x14ac:dyDescent="0.2">
      <c r="D846" s="92"/>
      <c r="E846" s="92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45"/>
    </row>
    <row r="847" spans="4:16" x14ac:dyDescent="0.2">
      <c r="D847" s="92"/>
      <c r="E847" s="92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45"/>
    </row>
    <row r="848" spans="4:16" x14ac:dyDescent="0.2">
      <c r="D848" s="92"/>
      <c r="E848" s="92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45"/>
    </row>
    <row r="849" spans="4:16" x14ac:dyDescent="0.2">
      <c r="D849" s="92"/>
      <c r="E849" s="92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45"/>
    </row>
    <row r="850" spans="4:16" x14ac:dyDescent="0.2">
      <c r="D850" s="92"/>
      <c r="E850" s="92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45"/>
    </row>
    <row r="851" spans="4:16" x14ac:dyDescent="0.2">
      <c r="D851" s="92"/>
      <c r="E851" s="92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45"/>
    </row>
    <row r="852" spans="4:16" x14ac:dyDescent="0.2">
      <c r="D852" s="92"/>
      <c r="E852" s="92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45"/>
    </row>
    <row r="853" spans="4:16" x14ac:dyDescent="0.2">
      <c r="D853" s="92"/>
      <c r="E853" s="92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45"/>
    </row>
    <row r="854" spans="4:16" x14ac:dyDescent="0.2">
      <c r="D854" s="92"/>
      <c r="E854" s="92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45"/>
    </row>
    <row r="855" spans="4:16" x14ac:dyDescent="0.2">
      <c r="D855" s="92"/>
      <c r="E855" s="92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45"/>
    </row>
    <row r="856" spans="4:16" x14ac:dyDescent="0.2">
      <c r="D856" s="92"/>
      <c r="E856" s="92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45"/>
    </row>
    <row r="857" spans="4:16" x14ac:dyDescent="0.2">
      <c r="D857" s="92"/>
      <c r="E857" s="92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45"/>
    </row>
    <row r="858" spans="4:16" x14ac:dyDescent="0.2">
      <c r="D858" s="92"/>
      <c r="E858" s="92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45"/>
    </row>
    <row r="859" spans="4:16" x14ac:dyDescent="0.2">
      <c r="D859" s="92"/>
      <c r="E859" s="92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45"/>
    </row>
    <row r="860" spans="4:16" x14ac:dyDescent="0.2">
      <c r="D860" s="92"/>
      <c r="E860" s="92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45"/>
    </row>
    <row r="861" spans="4:16" x14ac:dyDescent="0.2">
      <c r="D861" s="92"/>
      <c r="E861" s="92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45"/>
    </row>
    <row r="862" spans="4:16" x14ac:dyDescent="0.2">
      <c r="D862" s="92"/>
      <c r="E862" s="92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45"/>
    </row>
    <row r="863" spans="4:16" x14ac:dyDescent="0.2">
      <c r="D863" s="92"/>
      <c r="E863" s="92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45"/>
    </row>
    <row r="864" spans="4:16" x14ac:dyDescent="0.2">
      <c r="D864" s="92"/>
      <c r="E864" s="92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45"/>
    </row>
    <row r="865" spans="4:16" x14ac:dyDescent="0.2">
      <c r="D865" s="92"/>
      <c r="E865" s="92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45"/>
    </row>
    <row r="866" spans="4:16" x14ac:dyDescent="0.2">
      <c r="D866" s="92"/>
      <c r="E866" s="92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45"/>
    </row>
    <row r="867" spans="4:16" x14ac:dyDescent="0.2">
      <c r="D867" s="92"/>
      <c r="E867" s="92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45"/>
    </row>
    <row r="868" spans="4:16" x14ac:dyDescent="0.2">
      <c r="D868" s="92"/>
      <c r="E868" s="92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45"/>
    </row>
    <row r="869" spans="4:16" x14ac:dyDescent="0.2">
      <c r="D869" s="92"/>
      <c r="E869" s="92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45"/>
    </row>
    <row r="870" spans="4:16" x14ac:dyDescent="0.2">
      <c r="D870" s="92"/>
      <c r="E870" s="92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45"/>
    </row>
    <row r="871" spans="4:16" x14ac:dyDescent="0.2">
      <c r="D871" s="92"/>
      <c r="E871" s="92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45"/>
    </row>
    <row r="872" spans="4:16" x14ac:dyDescent="0.2">
      <c r="D872" s="92"/>
      <c r="E872" s="92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45"/>
    </row>
    <row r="873" spans="4:16" x14ac:dyDescent="0.2">
      <c r="D873" s="92"/>
      <c r="E873" s="92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45"/>
    </row>
    <row r="874" spans="4:16" x14ac:dyDescent="0.2">
      <c r="D874" s="92"/>
      <c r="E874" s="92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45"/>
    </row>
    <row r="875" spans="4:16" x14ac:dyDescent="0.2">
      <c r="D875" s="92"/>
      <c r="E875" s="92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45"/>
    </row>
    <row r="876" spans="4:16" x14ac:dyDescent="0.2">
      <c r="D876" s="92"/>
      <c r="E876" s="92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45"/>
    </row>
    <row r="877" spans="4:16" x14ac:dyDescent="0.2">
      <c r="D877" s="92"/>
      <c r="E877" s="92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45"/>
    </row>
    <row r="878" spans="4:16" x14ac:dyDescent="0.2">
      <c r="D878" s="92"/>
      <c r="E878" s="92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45"/>
    </row>
    <row r="879" spans="4:16" x14ac:dyDescent="0.2">
      <c r="D879" s="92"/>
      <c r="E879" s="92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45"/>
    </row>
    <row r="880" spans="4:16" x14ac:dyDescent="0.2">
      <c r="D880" s="92"/>
      <c r="E880" s="92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45"/>
    </row>
    <row r="881" spans="4:16" x14ac:dyDescent="0.2">
      <c r="D881" s="92"/>
      <c r="E881" s="92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45"/>
    </row>
    <row r="882" spans="4:16" x14ac:dyDescent="0.2">
      <c r="D882" s="92"/>
      <c r="E882" s="92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45"/>
    </row>
    <row r="883" spans="4:16" x14ac:dyDescent="0.2">
      <c r="D883" s="92"/>
      <c r="E883" s="92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45"/>
    </row>
    <row r="884" spans="4:16" x14ac:dyDescent="0.2">
      <c r="D884" s="92"/>
      <c r="E884" s="92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45"/>
    </row>
    <row r="885" spans="4:16" x14ac:dyDescent="0.2">
      <c r="D885" s="92"/>
      <c r="E885" s="92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45"/>
    </row>
    <row r="886" spans="4:16" x14ac:dyDescent="0.2">
      <c r="D886" s="92"/>
      <c r="E886" s="92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45"/>
    </row>
    <row r="887" spans="4:16" x14ac:dyDescent="0.2">
      <c r="D887" s="92"/>
      <c r="E887" s="92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45"/>
    </row>
    <row r="888" spans="4:16" x14ac:dyDescent="0.2">
      <c r="D888" s="92"/>
      <c r="E888" s="92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45"/>
    </row>
    <row r="889" spans="4:16" x14ac:dyDescent="0.2">
      <c r="D889" s="92"/>
      <c r="E889" s="92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45"/>
    </row>
    <row r="890" spans="4:16" x14ac:dyDescent="0.2">
      <c r="D890" s="92"/>
      <c r="E890" s="92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45"/>
    </row>
    <row r="891" spans="4:16" x14ac:dyDescent="0.2">
      <c r="D891" s="92"/>
      <c r="E891" s="92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45"/>
    </row>
    <row r="892" spans="4:16" x14ac:dyDescent="0.2">
      <c r="D892" s="92"/>
      <c r="E892" s="92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45"/>
    </row>
    <row r="893" spans="4:16" x14ac:dyDescent="0.2">
      <c r="D893" s="92"/>
      <c r="E893" s="92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45"/>
    </row>
    <row r="894" spans="4:16" x14ac:dyDescent="0.2">
      <c r="D894" s="92"/>
      <c r="E894" s="92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45"/>
    </row>
    <row r="895" spans="4:16" x14ac:dyDescent="0.2">
      <c r="D895" s="92"/>
      <c r="E895" s="92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45"/>
    </row>
    <row r="896" spans="4:16" x14ac:dyDescent="0.2">
      <c r="D896" s="92"/>
      <c r="E896" s="92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45"/>
    </row>
    <row r="897" spans="4:16" x14ac:dyDescent="0.2">
      <c r="D897" s="92"/>
      <c r="E897" s="92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45"/>
    </row>
    <row r="898" spans="4:16" x14ac:dyDescent="0.2">
      <c r="D898" s="92"/>
      <c r="E898" s="92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45"/>
    </row>
    <row r="899" spans="4:16" x14ac:dyDescent="0.2">
      <c r="D899" s="92"/>
      <c r="E899" s="92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45"/>
    </row>
    <row r="900" spans="4:16" x14ac:dyDescent="0.2">
      <c r="D900" s="92"/>
      <c r="E900" s="92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45"/>
    </row>
    <row r="901" spans="4:16" x14ac:dyDescent="0.2">
      <c r="D901" s="92"/>
      <c r="E901" s="92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45"/>
    </row>
    <row r="902" spans="4:16" x14ac:dyDescent="0.2">
      <c r="D902" s="92"/>
      <c r="E902" s="92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45"/>
    </row>
    <row r="903" spans="4:16" x14ac:dyDescent="0.2">
      <c r="D903" s="92"/>
      <c r="E903" s="92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45"/>
    </row>
    <row r="904" spans="4:16" x14ac:dyDescent="0.2">
      <c r="D904" s="92"/>
      <c r="E904" s="92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45"/>
    </row>
    <row r="905" spans="4:16" x14ac:dyDescent="0.2">
      <c r="D905" s="92"/>
      <c r="E905" s="92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45"/>
    </row>
    <row r="906" spans="4:16" x14ac:dyDescent="0.2">
      <c r="D906" s="92"/>
      <c r="E906" s="92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45"/>
    </row>
    <row r="907" spans="4:16" x14ac:dyDescent="0.2">
      <c r="D907" s="92"/>
      <c r="E907" s="92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45"/>
    </row>
    <row r="908" spans="4:16" x14ac:dyDescent="0.2">
      <c r="D908" s="92"/>
      <c r="E908" s="92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45"/>
    </row>
    <row r="909" spans="4:16" x14ac:dyDescent="0.2">
      <c r="D909" s="92"/>
      <c r="E909" s="92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45"/>
    </row>
    <row r="910" spans="4:16" x14ac:dyDescent="0.2">
      <c r="D910" s="92"/>
      <c r="E910" s="92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45"/>
    </row>
    <row r="911" spans="4:16" x14ac:dyDescent="0.2">
      <c r="D911" s="92"/>
      <c r="E911" s="92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45"/>
    </row>
    <row r="912" spans="4:16" x14ac:dyDescent="0.2">
      <c r="D912" s="92"/>
      <c r="E912" s="92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45"/>
    </row>
    <row r="913" spans="4:16" x14ac:dyDescent="0.2">
      <c r="D913" s="92"/>
      <c r="E913" s="92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45"/>
    </row>
    <row r="914" spans="4:16" x14ac:dyDescent="0.2">
      <c r="D914" s="92"/>
      <c r="E914" s="92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45"/>
    </row>
    <row r="915" spans="4:16" x14ac:dyDescent="0.2">
      <c r="D915" s="92"/>
      <c r="E915" s="92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45"/>
    </row>
    <row r="916" spans="4:16" x14ac:dyDescent="0.2">
      <c r="D916" s="92"/>
      <c r="E916" s="92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45"/>
    </row>
    <row r="917" spans="4:16" x14ac:dyDescent="0.2">
      <c r="D917" s="92"/>
      <c r="E917" s="92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45"/>
    </row>
    <row r="918" spans="4:16" x14ac:dyDescent="0.2">
      <c r="D918" s="92"/>
      <c r="E918" s="92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45"/>
    </row>
    <row r="919" spans="4:16" x14ac:dyDescent="0.2">
      <c r="D919" s="92"/>
      <c r="E919" s="92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45"/>
    </row>
    <row r="920" spans="4:16" x14ac:dyDescent="0.2">
      <c r="D920" s="92"/>
      <c r="E920" s="92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45"/>
    </row>
    <row r="921" spans="4:16" x14ac:dyDescent="0.2">
      <c r="D921" s="92"/>
      <c r="E921" s="92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45"/>
    </row>
    <row r="922" spans="4:16" x14ac:dyDescent="0.2">
      <c r="D922" s="92"/>
      <c r="E922" s="92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45"/>
    </row>
    <row r="923" spans="4:16" x14ac:dyDescent="0.2">
      <c r="D923" s="92"/>
      <c r="E923" s="92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45"/>
    </row>
    <row r="924" spans="4:16" x14ac:dyDescent="0.2">
      <c r="D924" s="92"/>
      <c r="E924" s="92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45"/>
    </row>
    <row r="925" spans="4:16" x14ac:dyDescent="0.2">
      <c r="D925" s="92"/>
      <c r="E925" s="92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45"/>
    </row>
    <row r="926" spans="4:16" x14ac:dyDescent="0.2">
      <c r="D926" s="92"/>
      <c r="E926" s="92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45"/>
    </row>
    <row r="927" spans="4:16" x14ac:dyDescent="0.2">
      <c r="D927" s="92"/>
      <c r="E927" s="92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45"/>
    </row>
    <row r="928" spans="4:16" x14ac:dyDescent="0.2">
      <c r="D928" s="92"/>
      <c r="E928" s="92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45"/>
    </row>
    <row r="929" spans="4:16" x14ac:dyDescent="0.2">
      <c r="D929" s="92"/>
      <c r="E929" s="92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45"/>
    </row>
    <row r="930" spans="4:16" x14ac:dyDescent="0.2">
      <c r="D930" s="92"/>
      <c r="E930" s="92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45"/>
    </row>
    <row r="931" spans="4:16" x14ac:dyDescent="0.2">
      <c r="D931" s="92"/>
      <c r="E931" s="92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45"/>
    </row>
    <row r="932" spans="4:16" x14ac:dyDescent="0.2">
      <c r="D932" s="92"/>
      <c r="E932" s="92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45"/>
    </row>
    <row r="933" spans="4:16" x14ac:dyDescent="0.2">
      <c r="D933" s="92"/>
      <c r="E933" s="92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45"/>
    </row>
    <row r="934" spans="4:16" x14ac:dyDescent="0.2">
      <c r="D934" s="92"/>
      <c r="E934" s="92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45"/>
    </row>
    <row r="935" spans="4:16" x14ac:dyDescent="0.2">
      <c r="D935" s="92"/>
      <c r="E935" s="92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45"/>
    </row>
    <row r="936" spans="4:16" x14ac:dyDescent="0.2">
      <c r="D936" s="92"/>
      <c r="E936" s="92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45"/>
    </row>
    <row r="937" spans="4:16" x14ac:dyDescent="0.2">
      <c r="D937" s="92"/>
      <c r="E937" s="92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45"/>
    </row>
    <row r="938" spans="4:16" x14ac:dyDescent="0.2">
      <c r="D938" s="92"/>
      <c r="E938" s="92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45"/>
    </row>
    <row r="939" spans="4:16" x14ac:dyDescent="0.2">
      <c r="D939" s="92"/>
      <c r="E939" s="92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45"/>
    </row>
    <row r="940" spans="4:16" x14ac:dyDescent="0.2">
      <c r="D940" s="92"/>
      <c r="E940" s="92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45"/>
    </row>
    <row r="941" spans="4:16" x14ac:dyDescent="0.2">
      <c r="D941" s="92"/>
      <c r="E941" s="92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45"/>
    </row>
    <row r="942" spans="4:16" x14ac:dyDescent="0.2">
      <c r="D942" s="92"/>
      <c r="E942" s="92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45"/>
    </row>
    <row r="943" spans="4:16" x14ac:dyDescent="0.2">
      <c r="D943" s="92"/>
      <c r="E943" s="92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45"/>
    </row>
    <row r="944" spans="4:16" x14ac:dyDescent="0.2">
      <c r="D944" s="92"/>
      <c r="E944" s="92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45"/>
    </row>
    <row r="945" spans="4:16" x14ac:dyDescent="0.2">
      <c r="D945" s="92"/>
      <c r="E945" s="92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45"/>
    </row>
    <row r="946" spans="4:16" x14ac:dyDescent="0.2">
      <c r="D946" s="92"/>
      <c r="E946" s="92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45"/>
    </row>
    <row r="947" spans="4:16" x14ac:dyDescent="0.2">
      <c r="D947" s="92"/>
      <c r="E947" s="92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45"/>
    </row>
    <row r="948" spans="4:16" x14ac:dyDescent="0.2">
      <c r="D948" s="92"/>
      <c r="E948" s="92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45"/>
    </row>
    <row r="949" spans="4:16" x14ac:dyDescent="0.2">
      <c r="D949" s="92"/>
      <c r="E949" s="92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45"/>
    </row>
    <row r="950" spans="4:16" x14ac:dyDescent="0.2">
      <c r="D950" s="92"/>
      <c r="E950" s="92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45"/>
    </row>
    <row r="951" spans="4:16" x14ac:dyDescent="0.2">
      <c r="D951" s="92"/>
      <c r="E951" s="92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45"/>
    </row>
    <row r="952" spans="4:16" x14ac:dyDescent="0.2">
      <c r="D952" s="92"/>
      <c r="E952" s="92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45"/>
    </row>
    <row r="953" spans="4:16" x14ac:dyDescent="0.2">
      <c r="D953" s="92"/>
      <c r="E953" s="92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45"/>
    </row>
    <row r="954" spans="4:16" x14ac:dyDescent="0.2">
      <c r="D954" s="92"/>
      <c r="E954" s="92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45"/>
    </row>
    <row r="955" spans="4:16" x14ac:dyDescent="0.2">
      <c r="D955" s="92"/>
      <c r="E955" s="92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45"/>
    </row>
    <row r="956" spans="4:16" x14ac:dyDescent="0.2">
      <c r="D956" s="92"/>
      <c r="E956" s="92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45"/>
    </row>
    <row r="957" spans="4:16" x14ac:dyDescent="0.2">
      <c r="D957" s="92"/>
      <c r="E957" s="92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45"/>
    </row>
    <row r="958" spans="4:16" x14ac:dyDescent="0.2">
      <c r="D958" s="92"/>
      <c r="E958" s="92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45"/>
    </row>
    <row r="959" spans="4:16" x14ac:dyDescent="0.2">
      <c r="D959" s="92"/>
      <c r="E959" s="92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45"/>
    </row>
    <row r="960" spans="4:16" x14ac:dyDescent="0.2">
      <c r="D960" s="92"/>
      <c r="E960" s="92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45"/>
    </row>
    <row r="961" spans="4:16" x14ac:dyDescent="0.2">
      <c r="D961" s="92"/>
      <c r="E961" s="92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45"/>
    </row>
    <row r="962" spans="4:16" x14ac:dyDescent="0.2">
      <c r="D962" s="92"/>
      <c r="E962" s="92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45"/>
    </row>
    <row r="963" spans="4:16" x14ac:dyDescent="0.2">
      <c r="D963" s="92"/>
      <c r="E963" s="92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45"/>
    </row>
    <row r="964" spans="4:16" x14ac:dyDescent="0.2">
      <c r="D964" s="92"/>
      <c r="E964" s="92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45"/>
    </row>
    <row r="965" spans="4:16" x14ac:dyDescent="0.2">
      <c r="D965" s="92"/>
      <c r="E965" s="92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45"/>
    </row>
    <row r="966" spans="4:16" x14ac:dyDescent="0.2">
      <c r="D966" s="92"/>
      <c r="E966" s="92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45"/>
    </row>
    <row r="967" spans="4:16" x14ac:dyDescent="0.2">
      <c r="D967" s="92"/>
      <c r="E967" s="92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45"/>
    </row>
    <row r="968" spans="4:16" x14ac:dyDescent="0.2">
      <c r="D968" s="92"/>
      <c r="E968" s="92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45"/>
    </row>
    <row r="969" spans="4:16" x14ac:dyDescent="0.2">
      <c r="D969" s="92"/>
      <c r="E969" s="92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45"/>
    </row>
    <row r="970" spans="4:16" x14ac:dyDescent="0.2">
      <c r="D970" s="92"/>
      <c r="E970" s="92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45"/>
    </row>
    <row r="971" spans="4:16" x14ac:dyDescent="0.2">
      <c r="D971" s="92"/>
      <c r="E971" s="92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45"/>
    </row>
    <row r="972" spans="4:16" x14ac:dyDescent="0.2">
      <c r="D972" s="92"/>
      <c r="E972" s="92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45"/>
    </row>
    <row r="973" spans="4:16" x14ac:dyDescent="0.2">
      <c r="D973" s="92"/>
      <c r="E973" s="92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45"/>
    </row>
    <row r="974" spans="4:16" x14ac:dyDescent="0.2">
      <c r="D974" s="92"/>
      <c r="E974" s="92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45"/>
    </row>
    <row r="975" spans="4:16" x14ac:dyDescent="0.2">
      <c r="D975" s="92"/>
      <c r="E975" s="92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45"/>
    </row>
    <row r="976" spans="4:16" x14ac:dyDescent="0.2">
      <c r="D976" s="92"/>
      <c r="E976" s="92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45"/>
    </row>
    <row r="977" spans="4:16" x14ac:dyDescent="0.2">
      <c r="D977" s="92"/>
      <c r="E977" s="92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45"/>
    </row>
    <row r="978" spans="4:16" x14ac:dyDescent="0.2">
      <c r="D978" s="92"/>
      <c r="E978" s="92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45"/>
    </row>
    <row r="979" spans="4:16" x14ac:dyDescent="0.2">
      <c r="D979" s="92"/>
      <c r="E979" s="92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45"/>
    </row>
    <row r="980" spans="4:16" x14ac:dyDescent="0.2">
      <c r="D980" s="92"/>
      <c r="E980" s="92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45"/>
    </row>
    <row r="981" spans="4:16" x14ac:dyDescent="0.2">
      <c r="D981" s="92"/>
      <c r="E981" s="92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45"/>
    </row>
    <row r="982" spans="4:16" x14ac:dyDescent="0.2">
      <c r="D982" s="92"/>
      <c r="E982" s="92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45"/>
    </row>
    <row r="983" spans="4:16" x14ac:dyDescent="0.2">
      <c r="D983" s="92"/>
      <c r="E983" s="92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45"/>
    </row>
  </sheetData>
  <phoneticPr fontId="8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Active 1</vt:lpstr>
      <vt:lpstr>Graphs 1</vt:lpstr>
      <vt:lpstr>BAV</vt:lpstr>
      <vt:lpstr>Q_fit</vt:lpstr>
      <vt:lpstr>Q_fit (2)</vt:lpstr>
      <vt:lpstr>Q_fit (3)</vt:lpstr>
      <vt:lpstr>Q_fit (4)</vt:lpstr>
      <vt:lpstr>Q_fit (5)</vt:lpstr>
      <vt:lpstr>Q_fit (6)</vt:lpstr>
      <vt:lpstr>Q_fit (7)</vt:lpstr>
      <vt:lpstr>Q_fit (8)</vt:lpstr>
      <vt:lpstr>B</vt:lpstr>
      <vt:lpstr>C</vt:lpstr>
      <vt:lpstr>A (3)</vt:lpstr>
      <vt:lpstr>A (2)</vt:lpstr>
      <vt:lpstr>Q_fit (9)</vt:lpstr>
      <vt:lpstr>A (5)</vt:lpstr>
      <vt:lpstr>A (6)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2002-08-11T05:53:35Z</dcterms:created>
  <dcterms:modified xsi:type="dcterms:W3CDTF">2024-09-21T07:07:06Z</dcterms:modified>
</cp:coreProperties>
</file>